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laude Cache" sheetId="1" r:id="rId5"/>
    <sheet state="visible" name="Notes" sheetId="2" r:id="rId6"/>
    <sheet state="visible" name="Página14" sheetId="3" r:id="rId7"/>
    <sheet state="visible" name="Dashboards" sheetId="4" r:id="rId8"/>
    <sheet state="visible" name="Tags" sheetId="5" r:id="rId9"/>
    <sheet state="visible" name="borrador" sheetId="6" r:id="rId10"/>
    <sheet state="hidden" name="README" sheetId="7" r:id="rId11"/>
  </sheets>
  <definedNames>
    <definedName hidden="1" localSheetId="1" name="_xlnm._FilterDatabase">Notes!$A$1:$BM$2102</definedName>
    <definedName hidden="1" localSheetId="1" name="Z_3FDFA47A_B5B7_4E52_9DFE_7B0DA0B81546_.wvu.FilterData">Notes!$A$1:$BM$2102</definedName>
    <definedName hidden="1" localSheetId="1" name="Z_45AB72E5_2611_41B7_818C_8DDA80A6D70A_.wvu.FilterData">Notes!$A$1:$BM$2102</definedName>
    <definedName hidden="1" localSheetId="1" name="Z_DC5A0271_17C9_4ED5_9AFF_1F40B5FEF9FE_.wvu.FilterData">Notes!$A$1:$BM$2102</definedName>
  </definedNames>
  <calcPr/>
  <customWorkbookViews>
    <customWorkbookView activeSheetId="0" maximized="1" windowHeight="0" windowWidth="0" guid="{3FDFA47A-B5B7-4E52-9DFE-7B0DA0B81546}" name="Menos Importantes"/>
    <customWorkbookView activeSheetId="0" maximized="1" windowHeight="0" windowWidth="0" guid="{45AB72E5-2611-41B7-818C-8DDA80A6D70A}" name="Agrupar por IMPORTANCIA"/>
    <customWorkbookView activeSheetId="0" maximized="1" windowHeight="0" windowWidth="0" guid="{DC5A0271-17C9-4ED5-9AFF-1F40B5FEF9FE}" name="Mais Importantes"/>
  </customWorkbookViews>
</workbook>
</file>

<file path=xl/sharedStrings.xml><?xml version="1.0" encoding="utf-8"?>
<sst xmlns="http://schemas.openxmlformats.org/spreadsheetml/2006/main" count="41034" uniqueCount="17334">
  <si>
    <t>⚠️ SHEET RESERVED FOR =CLAUDE... FUNCTIONS. DO NOT EDIT! ⚠️</t>
  </si>
  <si>
    <t>Key</t>
  </si>
  <si>
    <t>Value</t>
  </si>
  <si>
    <t>Expiration</t>
  </si>
  <si>
    <t>A5XwYCAVUxyzyhhiUwXGwyHE+POv5ufjuDVliXytcTA=</t>
  </si>
  <si>
    <t>Desculpe, mas sua solicitação não fornece informações específicas sobre qual "conceito 1" e qual "tópico 1" você gostaria que eu abordasse. Para que eu possa criar um caso de uso didático adequado, precisaria saber:&lt;br&gt;&lt;br&gt;1. Qual é o conceito específico que você deseja que eu explique&lt;br&gt;2. Qual é o tópico ou contexto específico em que esse conceito deve ser aplicado&lt;br&gt;&lt;br&gt;Por exemplo, você poderia solicitar:&lt;br&gt;- Um caso de uso que explica o conceito de "herança" no contexto de "programação orientada a objetos"&lt;br&gt;- Um caso de uso que explica o conceito de "oferta e demanda" no contexto de "microeconomia"&lt;br&gt;&lt;br&gt;Por favor, forneça essas informações para que eu possa criar um exemplo didático relevante e útil para você.</t>
  </si>
  <si>
    <t>2025-07-21T16:23:30.942Z</t>
  </si>
  <si>
    <t>s8FFQcRl%%ahw5anY7zM%xUPbSVp2z329Uzj8xKb36Q=</t>
  </si>
  <si>
    <t>Sem informações específicas sobre "conceito 3" e "tópico 1", não posso fornecer um caso de uso didático contextualizado em uma única sentença.</t>
  </si>
  <si>
    <t>2025-07-21T16:39:07.710Z</t>
  </si>
  <si>
    <t>Xp282ZH85wNh2LqlHMQqHmPDHIzXMQ52CSCTokaEIx0=</t>
  </si>
  <si>
    <t>Sem informações específicas sobre 'conceito 1' e 'tópico 1', não posso criar um caso de uso didático relevante; por favor, forneça detalhes sobre qual conceito e tópico deseja que eu explique.</t>
  </si>
  <si>
    <t>7%uTWjQNNWWy0M2IDe+CEwFSwPHWtnuf+wHTN1MffOA=</t>
  </si>
  <si>
    <t>Sem informações específicas sobre "conceito 3" e "tópico 2", não posso fornecer um caso de uso contextualizado e didático em uma sentença.</t>
  </si>
  <si>
    <t>K+B5AZekJItuAhCQjeXuaQoFkj+Vg3dLVQQq%3LX1VY=</t>
  </si>
  <si>
    <t>Como você não forneceu detalhes específicos sobre "conceito 4" ou "tópico 3", não posso criar um caso de uso contextualizado, mas quando solicitado com informações específicas, posso elaborar uma sentença didática que conecte um conceito a um tópico relevante de forma clara e ilustrativa.</t>
  </si>
  <si>
    <t>NI3wPVr1DXws4eMp3ykCxljT1Lk%wdTcV2T07RNJUfA=</t>
  </si>
  <si>
    <t>Em matemática, a expressão 0/0 é considerada indefinida, pois não existe um único valor que possa ser atribuído a ela de maneira consistente, diferente de expressões bem definidas como 2+3=5.</t>
  </si>
  <si>
    <t>j4oucXaqB9qauwteYfAyploNwwpnA+Zp36KLgzrz1FI=</t>
  </si>
  <si>
    <t>Não consigo fornecer um caso de uso específico sem conhecer o que é "conceito 2" e "tópico 4", pois estes termos genéricos não possuem significado concreto sem o contexto específico da área de estudo ou disciplina a que se referem.</t>
  </si>
  <si>
    <t>COMPLEMENTARY INFO</t>
  </si>
  <si>
    <t>DETAILED INFO</t>
  </si>
  <si>
    <t>EXTRA FIELD 1</t>
  </si>
  <si>
    <t>EXTRA FIELD 2</t>
  </si>
  <si>
    <t>EXTRA FIELD 3</t>
  </si>
  <si>
    <t>La &lt;b&gt;disfunción del ventrículo derecho (VD)&lt;/b&gt; es la alteración hemodinámica principal del TEP masivo, conduciendo al shock obstruct.</t>
  </si>
  <si>
    <t>&lt;b&gt;FISIOPATOLOGÍA DEL TEP MASIVO&lt;/b&gt;&lt;br&gt;&lt;br&gt;La oclusión mecánica vascular pulmonar eleva la resistencia y genera claudicación aguda del ventrículo derecho (Cor Pulmonale Agudo).&lt;br&gt;• &lt;b&gt;↑ Postcarga VD:&lt;/b&gt; Resistencia aguda extrema al vaciado ventricular.&lt;br&gt;• &lt;b&gt;Dilatación y Disfunción VD:&lt;/b&gt; Ventrículo derecho de pared delgada no tolera el ↑ brusco de presión. Dilatación rápida y caída del gasto cardíaco derecho.&lt;br&gt;• &lt;b&gt;Compresión VI:&lt;/b&gt; Dilatación severa del VD desplaza el tabique interventricular hacia cavidades izquierdas (movimiento septal paradojal).&lt;br&gt;• &lt;b&gt;↓ Gasto Cardíaco Izquierdo:&lt;/b&gt; Compresión y bajo llenado del ventrículo izquierdo generan hipotensión sistémica sostenida.&lt;br&gt;• &lt;b&gt;Isquemia VD:&lt;/b&gt; Hipotensión sistémica ↓ perfusión coronaria. Isquemia del VD agrava la falla de bomba cerrando el círculo hacia el shock cardiogénico.</t>
  </si>
  <si>
    <t>La opción C es correcta porque la disfunción del ventrículo derecho es el evento patogénico definitorio. La obstrucción brusca de la vasculatura pulmonar genera un ↑ abrupto de resistencia, lo que hace que el VD claudique rápidamente ante la presión, se dilate y fracase como bomba desencadenando un colapso hemodinámico global.</t>
  </si>
  <si>
    <t>• &lt;b&gt;a) Hipertensión arterial sistémica:&lt;/b&gt; Es incorrecta porque la caída del llenado ventricular izquierdo genera hipotensión sistémica sostenida (TAS &lt; 90 mmHg).&lt;br&gt;• &lt;b&gt;b) Sobrecarga de ventrículo derecho:&lt;/b&gt; Es incorrecta ya que existe sobrecarga volumétrica inicial, pero en el TEP masivo el evento letal definitorio es la claudicación y disfunción motora irreversible del VD.&lt;br&gt;• &lt;b&gt;d) Hipovolemia relativa:&lt;/b&gt; Es incorrecta porque se produce un shock obstructivo. La volemia sistémica está conservada pero el flujo sanguíneo se encuentra mecánicamente bloqueado en el circuito pulmonar.</t>
  </si>
  <si>
    <t>&lt;b&gt;CORRELACIÓN CLÍNICA / ALGORITMO&lt;/b&gt;&lt;br&gt;&lt;br&gt;• &lt;b&gt;Clasificación Alto Riesgo (Masivo):&lt;/b&gt; TEP asociado a hipotensión sostenida (TAS &lt; 90 mmHg) o signos de shock sistémico.&lt;br&gt;• &lt;b&gt;Diagnóstico Inmediato:&lt;/b&gt; Ecocardiograma a la cabecera del paciente evidencia dilatación aguda del VD y movimiento paradojal del tabique interventricular.&lt;br&gt;• &lt;b&gt;Tratamiento:&lt;/b&gt; Reperfusión de urgencia. &lt;b&gt;Trombolisis sistémica&lt;/b&gt; de elección o &lt;b&gt;embolectomía percutánea/quirúrgica&lt;/b&gt; si existe contraindicación absoluta para fibrinolíticos.</t>
  </si>
  <si>
    <t>La &lt;b&gt;Unidad de Espacio Muerto (V/Q &gt; 0.8)&lt;/b&gt; es una alteración donde la ventilación está conservada pero la perfusión está abolida, constituyendo el sello distintivo del tromboembolismo pulmonar (TEP).</t>
  </si>
  <si>
    <t>&lt;b&gt;ALTERACIÓN V/Q Y ESPACIO MUERTO EN TEP&lt;/b&gt;&lt;br /&gt;&lt;br /&gt;La oclusión vascular mecánica gatilla alteraciones hemodinámicas y respiratorias caracterizadas por una discordancia (mismatch) donde la ventilación está conservada y la perfusión alterada.&lt;br /&gt;• &lt;b&gt;Unidad de Espacio Muerto (V/Q = ↑↑):&lt;/b&gt; La ventilación es normal (V = N) pero la perfusión está disminuida o abolida (Q = ↓) por la obstrucción vascular del trombo. Al haber ventilación pero nulo intercambio gaseoso, el alvéolo se comporta como un espacio muerto fisiológico.&lt;br /&gt;• &lt;b&gt;Patente gasométrica:&lt;/b&gt; Cursa con &lt;b&gt;hipoxemia con normo o hipocapnia&lt;/b&gt;. La hipocapnia responde a una hiperventilación compensatoria en las unidades pulmonares indemnes, las cuales logran lavar el CO2 al ser 20 veces más difusible que el O2.</t>
  </si>
  <si>
    <t>&lt;b&gt;d) TEP:&lt;/b&gt; Es la opción correcta. La obstrucción mecánica de la vasculatura pulmonar por un émbolo detiene el flujo sanguíneo (Q=0) hacia alvéolos que continúan ventilándose normalmente (V=Normal). Esto genera una relación V/Q infinita o mayor a 0.8, definiendo la unidad de espacio muerto alveolar.</t>
  </si>
  <si>
    <t>• &lt;b&gt;a) Asma exacerbado:&lt;/b&gt; Genera un trastorno V/Q disminuida (V/Q = ↓) por broncoespasmo (↓ Ventilación con Perfusión conservada).&lt;br /&gt;• &lt;b&gt;b) Fibrosis pulmonar:&lt;/b&gt; Genera insuficiencia respiratoria por un trastorno de la difusión de membrana por el tejido fibrótico, no por espacio muerto.&lt;br /&gt;• &lt;b&gt;c) Bronquitis crónica obstructiva:&lt;/b&gt; Genera un trastorno V/Q disminuida (V/Q = ↓) por reducción del calibre de la vía aérea (inflamación, secreciones), cursando con hipoxemia e hipercapnia.</t>
  </si>
  <si>
    <t>&lt;b&gt;DIAGNÓSTICO DIFERENCIAL Y ETIOLOGÍA:&lt;/b&gt;&lt;br /&gt;&lt;br /&gt;• El patrón de Unidad Espacio Muerto incluye como causas al TEP y otras embolias (gaseosa, grasa, de líquido amniótico, séptica, parasitaria o neoplásica).&lt;br /&gt;• &lt;b&gt;Diagnóstico:&lt;/b&gt; Gasometría arterial basal (Hipoxemia + Hipocapnia). Confirmación mediante AngioTAC de tórax de alta resolución para evidenciar amputación vascular o defecto de relleno.</t>
  </si>
  <si>
    <t>SANITY CHECK</t>
  </si>
  <si>
    <t>La &lt;b&gt;disnea grave&lt;/b&gt; de instauración súbita es el síntoma clínico de presentación más frecuente y cardinal en la oclusión vascular pulmonar aguda.</t>
  </si>
  <si>
    <t>&lt;b&gt;CLÍNICA DEL TROMBOEMBOLISMO POLMONAR&lt;/b&gt;&lt;br&gt;&lt;br&gt;La manifestación clínica de la enfermedad tromboembólica venosa depende de la magnitud de la obstrucción del lecho vascular y de la reserva cardiopulmonar previa.&lt;br&gt;• &lt;b&gt;Disnea súbita:&lt;/b&gt; Síntoma subjetivo dominante y de mayor prevalencia. Se produce por la alteración abrupta de la relación ventilación/perfusión (unidad de espacio muerto) y la estimulación de receptores pulmonares.&lt;br&gt;• &lt;b&gt;Dolor torácico pleurítico:&lt;/b&gt; Manifiesto ante la progresión hacia el infarto pulmonar periférico con irritación de la pleura parietal.&lt;br&gt;• &lt;b&gt;Hemoptisis:&lt;/b&gt; Hallazgo clínico tardío y sumamente infrecuente, indicativo de necrosis del parénquima pulmonar.&lt;br&gt;• &lt;b&gt;Shock y colapso hemodinámico:&lt;/b&gt; Signos objetivos definitorios del &lt;b&gt;TEP Masivo&lt;/b&gt; (hipotensión sostenida con TAS &lt; 90 mmHg) generados por la claudicación aguda del ventrículo derecho ante el aumento extremo de la resistencia vascular.</t>
  </si>
  <si>
    <t>La opción B es correcta debido a que la disnea grave e inexplicable es el síntoma subjetivo más prevalente en todas las presentaciones del TEP. La oclusión mecánica abrupta del tronco de la arteria pulmonar dispara mecanismos reflejos neurogénicos y quimiorreceptores que inducen la sensación inminente de falta de aire extrema, siendo el motivo de consulta principal.</t>
  </si>
  <si>
    <t>• &lt;b&gt;a) Dolor torácico intenso:&lt;/b&gt; Es incorrecta porque el dolor de características pleuríticas es estadísticamente menos frecuente que la disnea y suele asociarse a embolias de arterias segmentarias periféricas que irritan la pleura, no siendo el síntoma principal del TEP masivo central.&lt;br&gt;• &lt;b&gt;c) Hipotensión:&lt;/b&gt; Es incorrecta porque la hipotensión sistémica es un "signo" hemodinámico objetivo que estratifica el alto riesgo del cuadro, pero no representa un "síntoma" referido por el paciente en la anamnesis.&lt;br&gt;• &lt;b&gt;d) Hemoptisis:&lt;/b&gt; Es incorrecta porque constituye una manifestación tardía y minoritaria, presente exclusivamente cuando el tejido alveolar ha sufrido un franco infarto hemorrágico.</t>
  </si>
  <si>
    <t>Ante un paciente que ingresa con disnea grave e inestabilidad hemodinámica (shock o hipotensión), el algoritmo diagnóstico exige la realización inmediata de un &lt;b&gt;Ecocardiograma&lt;/b&gt; a la cabecera. La objetivación de sobrecarga, dilatación o disfunción del ventrículo derecho justifica el inicio empírico de la terapia de reperfusión de urgencia mediante &lt;b&gt;trombolisis sistémica&lt;/b&gt; o embolectomía.</t>
  </si>
  <si>
    <t>El parámetro ecocardiográfico de mayor valor pronóstico y vital en la toma de decisiones durante un tromboembolismo pulmonar es la &lt;b&gt;disfunción del ventrículo derecho (VD)&lt;/b&gt;.</t>
  </si>
  <si>
    <t>&lt;b&gt;ECOCARDIOGRAMA Y DISFUNCIÓN DEL VENTRÍCULO DERECHO EN TEP&lt;/b&gt;&lt;br&gt;&lt;br&gt;El ecocardiograma transtorácico constituye el estudio de primera elección en pacientes inestables y la principal herramienta para estratificar el riesgo en el TEP agudo.&lt;br&gt;• &lt;b&gt;Disfunción del VD:&lt;/b&gt; Constituye el principal indicador de la mortalidad a 30 días. Su presencia define el paso de un TEP de bajo riesgo a uno de riesgo intermedio o alto (submasivo o masivo), marcando la claudicación de la bomba derecha ante la resistencia vascular aguda.&lt;br&gt;• &lt;b&gt;Signos ecocardiográficos típicos:&lt;/b&gt; Dilatación e hipoquinesia global del ventrículo derecho, aumento de la relación VD/VI &gt; 0.9, y movimientos paradojales del tabique interventricular hacia las cavidades izquierdas.&lt;br&gt;• &lt;b&gt;Signo de Mc Connell:&lt;/b&gt; Hallazgo sugestivo de TEP caracterizado por hipoquinesia de la pared libre del VD, con preservación de la contracción del ápex ventricular derecho.</t>
  </si>
  <si>
    <t>La opción C es correcta debido a que la disfunción hemodinámica y motora del ventrículo derecho (claudicación) eleva el riesgo de muerte a 30 días y determina la conducta médica. Su hallazgo justifica el monitoreo estricto o el inicio de terapia de reperfusión (trombolisis) si el cuadro evoluciona al shock cardiogénico.</t>
  </si>
  <si>
    <t>• &lt;b&gt;a) Hipoquinesia de pared libre de VD:&lt;/b&gt; Es incorrecta porque representa un signo morfológico aislado; el parámetro integral que define el riesgo vital es la disfunción del ventrículo.&lt;br&gt;• &lt;b&gt;b) Severo deterioro de la función ventricular izquierda:&lt;/b&gt; Es incorrecta porque en el TEP el impacto inicial primario es el aumento agudo de la poscarga derecha; el ventrículo izquierdo se ve afectado secundariamente por compresión y bajo llenado, pero no sufre un deterioro sistólico intrínseco primario.&lt;br&gt;• &lt;b&gt;d) Tamaño del VD:&lt;/b&gt; Es incorrecta porque si bien el ventrículo se dilata anatómicamente como respuesta a la poscarga, el tamaño per se no indica claudicación; es la "disfunción" o incapacidad de mantener el gasto lo que marca la gravedad extrema.</t>
  </si>
  <si>
    <t>• &lt;b&gt;Pacientes hemodinámicamente estables:&lt;/b&gt; Si el ecocardiograma revela disfunción del VD y las troponinas están elevadas (TEP Riesgo Intermedio), se indica hospitalización y anticoagulación, vigilando la necesidad de trombolisis si descompensa.&lt;br&gt;• &lt;b&gt;Pacientes hemodinámicamente inestables:&lt;/b&gt; El ecocardiograma a la cabecera es mandatorio. Si evidencia sobrecarga del VD y el paciente cursa con shock, se indica tratamiento de reperfusión de urgencia (Trombolisis o Embolectomía).</t>
  </si>
  <si>
    <t>La &lt;b&gt;Tomografía Computada de tórax de alta resolución con contraste EV (AngioTAC)&lt;/b&gt; es la opción en pacientes estables por su elevado &lt;b&gt;valor predictivo negativo&lt;/b&gt; que permite descartar el TEP con seguridad clínica.</t>
  </si>
  <si>
    <t>&lt;b&gt;MÉTODOS DIAGNÓSTICOS EN EL TROMBOEMBOLISMO PULMONAR&lt;/b&gt;&lt;br&gt;&lt;br&gt;El abordaje diagnóstico exige confirmar la oclusión anatómica del lecho vascular pulmonar en correlación con la estabilidad hemodinámica del paciente.&lt;br&gt;• &lt;b&gt;AngioTAC de Tórax (TC de alta resolución con contraste):&lt;/b&gt; Es el método diagnóstico no invasivo de primera línea. Posee un excelente perfil de sensibilidad y un altísimo valor predictivo negativo. Permite visualizar el defecto de relleno, y si el estudio es normal, excluye el TEP de forma segura.&lt;br&gt;• &lt;b&gt;Angiografía Pulmonar:&lt;/b&gt; Se reserva exclusivamente para pacientes con alta sospecha clínica en los cuales las pruebas no invasivas arrojan resultados dudosos o no concluyentes.&lt;br&gt;• &lt;b&gt;Resonancia Magnética Nuclear (RMN):&lt;/b&gt; Aunque posee alta sensibilidad, los estudios demuestran que en más del 50% de los pacientes la técnica resulta inadecuada o defectuosa. Se relega como alternativa ante alergias severas al yodo o insuficiencia renal.</t>
  </si>
  <si>
    <t>La opción B es correcta porque la &lt;b&gt;Tomografía Computada de tórax de alta resolución con contraste EV (AngioTAC)&lt;/b&gt; ofrece una visualización anatómica directa del trombo y posee un elevado valor predictivo negativo, lo que permite excluir la enfermedad con total seguridad si el estudio resulta normal.</t>
  </si>
  <si>
    <t>• &lt;b&gt;a) RMN:&lt;/b&gt; Es incorrecta debido a que su realización técnica resulta inadecuada o defectuosa en más de la mitad de los pacientes, reservándose casi exclusivamente como alternativa ante alergia al contraste iodado o falla renal severa.&lt;br&gt;• &lt;b&gt;c) Gammagrafía V/Q:&lt;/b&gt; Es incorrecta porque, si bien es útil, la AngioTAC la ha superado en perfil de sensibilidad anatómica directa y disponibilidad inmediata, utilizándose como opción secundaria ante contraindicaciones para la tomografía.&lt;br&gt;• &lt;b&gt;d) Ecocardiograma trans-esofágico:&lt;/b&gt; Es incorrecta porque el objetivo primordial de la ecocardiografía en el TEP es estratificar el riesgo evaluando la repercusión hemodinámica (disfunción o sobrecarga del ventrículo derecho) ante inestabilidad, y no la confirmación anatómica primaria de alta sensibilidad en el árbol vascular pulmonar.</t>
  </si>
  <si>
    <t>&lt;b&gt;ALGORITMO DIAGNÓSTICO DEL TEP&lt;/b&gt;&lt;br&gt;&lt;br&gt;• &lt;b&gt;Paciente Estable:&lt;/b&gt; Evaluar probabilidad clínica mediante Score de Wells. Si es improbable (Wells &lt; 4), solicitar Dímero D (su negatividad descarta TEP). Si es probable (Wells &gt; 4) o el Dímero D es positivo, realizar inmediatamente &lt;b&gt;AngioTAC de Tórax&lt;/b&gt;.&lt;br&gt;• &lt;b&gt;Paciente Inestable (Shock / Hipotensión):&lt;/b&gt; Realizar &lt;b&gt;Ecocardiograma a la cabecera&lt;/b&gt; para evidenciar disfunción aguda del ventrículo derecho y derivar a terapia de reperfusión urgente (Trombolisis o Embolectomía).</t>
  </si>
  <si>
    <t>El &lt;b&gt;signo de Westermark&lt;/b&gt; representa un área de &lt;b&gt;radiolucidez (clarificación)&lt;/b&gt; focal secundaria a la &lt;b&gt;olighemia&lt;/b&gt; (vascularidad disminuida) distal a la oclusión mecánica de la arteria pulmonar.</t>
  </si>
  <si>
    <t>&lt;b&gt;RADIOGRAFÍA DE TÓRAX Y SIGNOS EN EL TEP&lt;/b&gt;&lt;br&gt;&lt;br&gt;La radiografía simple de tórax es un estudio inicial básico en la evaluación del paciente con sospecha de TEP.&lt;br&gt;• &lt;b&gt;Objetivo Principal:&lt;/b&gt; Su utilidad empírica primordial en la sala de urgencias es descartar otras enfermedades cardiopulmonares que pueden provocar síntomas similares al TEP (como infiltrados por neumonía, atelectasias primarias o derrames que justifiquen la disnea).&lt;br&gt;• &lt;b&gt;Hallazgos Radiológicos:&lt;/b&gt; En la mayoría de los casos, la radiografía suele ser normal. Sin embargo, la oclusión vascular mecánica por un émbolo detiene el flujo sanguíneo hacia los alvéolos (generando una unidad de espacio muerto). Esta interrupción abrupta del flujo (amputación vascular) puede traducirse radiológicamente como un área focal de hiperclaridad o radiolucidez por disminución de la trama vascular (&lt;b&gt;Signo de Westermark&lt;/b&gt;).&lt;br&gt;• &lt;b&gt;Limitaciones:&lt;/b&gt; Debido a que ningún examen no invasivo básico es a la vez sensible y específico, los hallazgos radiográficos aislados carecen del poder para confirmar o excluir definitivamente el diagnóstico, requiriendo avanzar hacia estudios de alta sensibilidad anatómica como la AngioTAC.</t>
  </si>
  <si>
    <t>La opción A es correcta debido a que la interrupción abrupta del flujo sanguíneo por la oclusión trombótica de la arteria pulmonar genera una isquemia o hipoperfusión focal (olighemia). Radiológicamente, al carecer de sangre en ese territorio vascular periférico, el parénquima afectado se visualiza como un área hiperclara o radiolúcida (con disminución evidente de la trama vascular), lo cual define con exactitud al signo de Westermark.</t>
  </si>
  <si>
    <t>• &lt;b&gt;b) Triangulo con base en pleura y vértice dirigido a una rama de la arteria pulmonar:&lt;/b&gt; Es incorrecta porque esta morfología corresponde clásicamente a la "Joroba de Hampton", un signo radiológico que evidencia un infarto pulmonar periférico con irritación pleural, no un área de olighemia.&lt;br&gt;• &lt;b&gt;c) Dilatación de arteria pulmonar derecha e izquierda:&lt;/b&gt; Es incorrecta porque el ensanchamiento visible de la arteria pulmonar central o hiliar (Signo de Fleischner) se produce secundario a la hipertensión pulmonar aguda y a la distensión mecánica por el coágulo, y es un fenómeno distinto a la hipoperfusión periférica.&lt;br&gt;• &lt;b&gt;d) Ninguna es correcta:&lt;/b&gt; Es incorrecta ya que la opción A describe a la perfección el patrón radiológico clásico del signo evaluado.</t>
  </si>
  <si>
    <t>&lt;b&gt;ALGORITMO DIAGNÓSTICO DEL TEP:&lt;/b&gt;&lt;br&gt;&lt;br&gt;• Ante sospecha clínica, la radiografía de tórax se utiliza primariamente para descartar patologías simuladoras (ej. neumonía, neumotórax).&lt;br&gt;• &lt;b&gt;Paciente Estable:&lt;/b&gt; Evaluar probabilidad mediante Score de Wells. Si es improbable, solicitar Dímero D (su negatividad &lt; 500 excluye el TEP). Si es probable o el Dímero D es positivo, realizar &lt;b&gt;AngioTAC de Tórax&lt;/b&gt; para evidenciar la amputación vascular o el defect de relleno.&lt;br&gt;• &lt;b&gt;Paciente Inestable:&lt;/b&gt; Realizar un &lt;b&gt;Ecocardiograma a la cabecera&lt;/b&gt; para evaluar sobrecarga o disfunción aguda del ventrículo derecho (VD).</t>
  </si>
  <si>
    <t>ID</t>
  </si>
  <si>
    <t>El hallazgo electrocardiográfico más frecuente y precoz en el tromboembolismo pulmonar agudo es la &lt;b&gt;taquicardia sinusal&lt;/b&gt;, mientras que los signos clásicos de sobrecarga derecha (desviación del eje a la derecha o patrón &lt;b&gt;S1Q3T3&lt;/b&gt;) tienen baja sensibilidad y no siempre están presentes.</t>
  </si>
  <si>
    <t>&lt;b&gt;HALLAZGOS ELECTROCARDIOGRÁFICOS EN EL TROMBOEMBOLISMO PULMONAR&lt;/b&gt;&lt;br&gt;&lt;br&gt;El electrocardiograma en el TEP refleja las consecuencias de la sobrecarga hemodinámica brusca y la isquemia del ventrículo derecho (Cor Pulmonale Agudo), aunque frecuentemente puede resultar inespecífico o incluso normal.&lt;br&gt;• &lt;b&gt;Taquicardia sinusal:&lt;/b&gt; Es la alteración electrocardiográfica más frecuente. Actúa como mecanismo compensador adrenérgico ante la caída del gasto cardíaco y la hipoxemia sistémica.&lt;br&gt;• &lt;b&gt;Sobrecarga del Ventrículo Derecho (VD):&lt;/b&gt; El aumento abrupto de la resistencia vascular pulmonar puede generar desviación del eje eléctrico hacia la derecha, bloqueo de rama derecha (completo o incompleto) y ondas T negativas en derivaciones precordiales derechas (V1-V4).&lt;br&gt;• &lt;b&gt;Patrón S1Q3T3 (Signo de McGinn-White):&lt;/b&gt; Hallazgo clásico pero de baja sensibilidad. Consiste en una onda S profunda en DI, onda Q patológica en DIII y onda T invertida en DIII, traduciendo dilatación aguda y rotación cardíaca.&lt;br&gt;• &lt;b&gt;Patrón S1S2S3:&lt;/b&gt; Indica desplazamiento posterior del ápex cardíaco por la dilatación del ventrículo derecho.&lt;br&gt;• &lt;b&gt;Isquemia del VD:&lt;/b&gt; La elevación del segmento ST en la derivación aVR es un marcador de isquemia subendocárdica severa del ventrículo derecho, asociándose de forma independiente con inestabilidad hemodinámica y mayor mortalidad.</t>
  </si>
  <si>
    <t>La opción B es la respuesta correcta (al solicitar la afirmación incorrecta) debido a que, si bien la desviación del eje eléctrico hacia la derecha refleja la sobrecarga ventricular derecha aguda, esta &lt;b&gt;no siempre está presente&lt;/b&gt;. Un porcentaje significativo de pacientes con TEP presenta un eje eléctrico normal o conserva su eje previo, siendo el ECG una herramienta de baja sensibilidad para descartar la enfermedad si sus hallazgos son normales.</t>
  </si>
  <si>
    <t>• &lt;b&gt;a) Un hallazgo clásico es la taquicardia:&lt;/b&gt; Es una premisa verdadera porque la taquicardia sinusal es el signo más prevalente y temprano en el TEP como respuesta a la hipoxemia y al bajo gasto cardíaco.&lt;br&gt;• &lt;b&gt;c) La elevación del ST en aRV se asoció a mayor mortalidad:&lt;/b&gt; Es una premisa verdadera debido a que el supradesnivel en aVR refleja isquemia transmural del ventrículo derecho claudicante, siendo un predictor independiente de shock y riesgo vital.&lt;br&gt;• &lt;b&gt;d) El hallazgo de patrones S1S2S3 y S1Q3T3:&lt;/b&gt; Es una premisa verdadera porque, aunque poco sensibles, son los patrones electrocardiográficos clásicamente descritos que evidencian el cor pulmonale agudo por embolia.</t>
  </si>
  <si>
    <t>&lt;b&gt;UTILIDAD DEL ECG EN EL ALGORITMO DIAGNÓSTICO:&lt;/b&gt;&lt;br&gt;&lt;br&gt;• El electrocardiograma en el TEP carece de valor para confirmar anatómicamente la embolia, utilizándose primordialmente en urgencias para descartar otras causas letales de dolor torácico y disnea (como el Infarto Agudo de Miocardio).&lt;br&gt;• Ante un paciente hemodinámicamente inestable, el hallazgo de signos de claudicación derecha en el ECG (S1Q3T3 o inversión de ondas T en V1-V4) obliga a realizar un &lt;b&gt;Ecocardiograma a la cabecera&lt;/b&gt; para confirmar la disfunción del VD y habilitar de urgencia la terapia de reperfusión (Trombolisis sistémica).</t>
  </si>
  <si>
    <t>STUDENTS</t>
  </si>
  <si>
    <t>La &lt;b&gt;Tomografía Computada de tórax de alta resolución con contraste EV (AngioTAC)&lt;/b&gt; ha demostrado ser tan precisa como la angiografía pulmonar histórica, alto valor predictivo negativo.</t>
  </si>
  <si>
    <t>&lt;b&gt;MÉTODOS DIAGNÓSTICOS EN EL TROMBOEMBOLISMO PULMONAR&lt;/b&gt;&lt;br&gt;&lt;br&gt;El objetivo clínico es confirmar o descartar el TEP utilizando un mínimo de intervenciones, dado que ningún examen no invasivo es 100% sensible y específico a la vez.&lt;br&gt;• &lt;b&gt;Tomografía Axial Computada Helicoidal (AngioTAC):&lt;/b&gt; Es el estudio de primera línea en pacientes hemodinámicamente estables. Posee alta sensibilidad y un elevado valor predictivo negativo (VPN &gt; 80%), permitiendo visualizar el defecto de llenado vascular. Es la prueba de primera línea en pacientes hemodinámicamente estables.&lt;br&gt;• &lt;b&gt;Ecocardiograma Transtorácico:&lt;/b&gt; Es el método inicial de elección en pacientes inestables (con shock o hipotensión) para evaluar la disfunción aguda del ventrículo derecho (Cor Pulmonale). Sin embargo, posee un VPN bajo (54%), por lo que un ecocardiograma normal no excluye categóricamente el diagnóstico de TEP.&lt;br&gt;• &lt;b&gt;Centellograma Pulmonar (V/Q):&lt;/b&gt; Detectat zonas ventiladas pero no perfundidas (mismatch). Es útil como alternativa, pero resulta no diagnóstico o no concluyente en casi un 40% de los casos.&lt;br&gt;• &lt;b&gt;Resonancia Magnética (RMN):&lt;/b&gt; Resulta técnicamente inadecuada en más del 50% de los pacientes, relegándose como alternativa excepcional ante alergia severa al yodo o insuficiencia renal grave.</t>
  </si>
  <si>
    <t>SYNC</t>
  </si>
  <si>
    <t>La opción B es correcta porque la tomografía computada de tórax de alta resolución con contraste EV (AngioTAC) se ha consolidado como el método de imagen no invasivo de referencia, demostrando una precisión comparable a la angiografía pulmonar tradicional y destacándose por su elevado valor predictivo negativo que permite descartar la enfermedad con seguridad en poblaciones de riesgo bajo e intermedio.</t>
  </si>
  <si>
    <t>• &lt;b&gt;a) Un ecocardiograma normal sirve para descartar TEP cuando existe sospecha:&lt;/b&gt; Es incorrecta porque el ecocardiograma tiene un valor predictivo negativo bajo (54%) y una sensibilidad limitada (47-74%), por lo que un estudio normal no excluye la presencia de un TEP.&lt;br&gt;• &lt;b&gt;c) La angiografia por Resonancia magnética se considera una buena modalidad de imagen para detectar EP cuando el embolo es distal:&lt;/b&gt; Es incorrecta porque la RMN resulta técnicamente defectuosa o inadecuada en más de la mitad de los pacientes, limitando severamente su utilidad diagnóstica primaria.&lt;br&gt;• &lt;b&gt;d) La exploration por centellografia V/Q con Tecnecio (TC)-99m esta contraindicada en embarazadas por su radiación:&lt;/b&gt; Es incorrecta porque el centellograma V/Q suele utilizarse como alternativa diagnóstica válida y segura durante el embarazo para minimizar la radiación mamaria asociada a la tomografía.</t>
  </si>
  <si>
    <t>&lt;b&gt;ALGORITMO DIAGNÓSTICO DEL TEP&lt;/b&gt;&lt;br&gt;&lt;br&gt;• &lt;b&gt;Paciente Estable:&lt;/b&gt; Evaluar probabilidad clínica mediante Score de Wells. Si es baja/improbable, solicitar Dímero D (su negatividad excluye TEP). Si es alta/probable o el Dímero D es positivo, realizar &lt;b&gt;AngioTAC de Tórax&lt;/b&gt; de inmediato.&lt;br&gt;• &lt;b&gt;Paciente Inestable (Shock/Hipotensión):&lt;/b&gt; Realizar &lt;b&gt;Ecocardiograma&lt;/b&gt; a la cabecera del paciente. Si evidencia sobrecarga o disfunción del ventrículo derecho, iniciar tratamiento empírico de reperfusión urgente (Trombolisis sistémica).</t>
  </si>
  <si>
    <t>IMPORTANCE</t>
  </si>
  <si>
    <t>TOPIC</t>
  </si>
  <si>
    <t>SUBTOPIC</t>
  </si>
  <si>
    <t>El &lt;b&gt;Dímero D (ELISA)&lt;/b&gt; posee altísima sensibilidad (98-100%) y un excelente &lt;b&gt;valor predictivo negativo (VPN)&lt;/b&gt;, permitiendo excluir de forma segura el TEP cuando se asocia a una probabilidad clínica pre-test baja o intermedia.</t>
  </si>
  <si>
    <t>CONCEPT</t>
  </si>
  <si>
    <t>&lt;b&gt;DÍMERO D EN EL DIAGNÓSTICO DEL TEP&lt;/b&gt;&lt;br&gt;&lt;br&gt;El Dímero D es un producto de degradación de la fibrina resultante de la acción lítica de la plasmina sobre un coágulo vascular.&lt;br&gt;• &lt;b&gt;Sensibilidad y Especificidad:&lt;/b&gt; Mediante método ELISA (punto de corte &gt; 500 ng/ml), presenta una sensibilidad elevadísima (98-100%), pero una especificidad sumamente baja (35-40%).&lt;br&gt;• &lt;b&gt;Falsos Positivos:&lt;/b&gt; Al no ser específico, se eleva en múltiples condiciones (inflamación, posoperatorios, cáncer, infecciones severas, edad avanzada), por lo que un resultado positivo no confirma el diagnóstico anatómico.&lt;br&gt;• &lt;b&gt;Valor Predictivo Negativo (VPN):&lt;/b&gt; Es su principal utilidad clínica (98%). Un resultado negativo (&lt; 500 ng/ml) asociado a una probabilidad clínica (Score de Wells) baja o intermedia excluye la patología con total seguridad clínica.&lt;br&gt;• &lt;b&gt;Limitación:&lt;/b&gt; Si la probabilidad clínica del paciente es alta (Wells &gt; 4), el Dímero D pierde utilidad y se debe proceder directamente a realizar una AngioTAC de tórax.</t>
  </si>
  <si>
    <t>La opción B es correcta debido a que la utilidad del Dímero D en urgencias radica en su altísimo valor predictivo negativo (VPN). Al presentar una sensibilidad cercana al 100%, un resultado negativo asociado a una probabilidad clínica pre-test baja o intermedia permite excluir el diagnóstico de TEP, evitando someter al paciente a irradiación innecesaria.</t>
  </si>
  <si>
    <t>• &lt;b&gt;a) No tiene utilidad dado que tiene una baja especificidad (muchos falsos positivos):&lt;/b&gt; Es incorrecta porque, si bien posee baja especificidad, su altísima sensibilidad la convierte en la herramienta ideal de tamizaje inicial para descartar la enfermedad.&lt;br&gt;• &lt;b&gt;c) Representa una herramienta muy útil porque su resultado negativo descarta TEP:&lt;/b&gt; Es incorrecta por ser incompleta. Un resultado negativo descarta el TEP &lt;b&gt;únicamente&lt;/b&gt; si la probabilidad clínica pre-test del paciente es baja o intermedia. Si la probabilidad es alta, el Dímero D no basta para excluir el cuadro.&lt;br&gt;• &lt;b&gt;d) Tiene alto valor predictivo positivo, confirmado el diagnostico de TEP:&lt;/b&gt; Es incorrecta debido a que el Dímero D posee un muy bajo valor predictivo positivo; se eleva en infecciones, trauma, cáncer e IAM, por lo que jamás confirma el diagnóstico.</t>
  </si>
  <si>
    <t>• &lt;b&gt;Paciente Estable con Baja/Intermedia Probabilidad (Wells &lt; 4):&lt;/b&gt; Solicitar Dímero D. Su negatividad excluye definitivamente el TEP. Si es positivo, avanzar a AngioTAC de tórax.&lt;br&gt;• &lt;b&gt;Paciente Estable con Alta Probabilidad (Wells &gt; 4):&lt;/b&gt; Saltear el Dímero D y solicitar directamente AngioTAC de tórax con contraste EV.</t>
  </si>
  <si>
    <t>QUESTION</t>
  </si>
  <si>
    <t>ANSWER</t>
  </si>
  <si>
    <t>Una &lt;b&gt;radiografía de tórax normal&lt;/b&gt; es el hallazgo inicial más frecuente en la evaluación de un paciente cursando un tromboembolismo pulmonar agudo.</t>
  </si>
  <si>
    <t>&lt;b&gt;RADIOGRAFÍA DE TÓRAX EN EL TROMBOEMBOLISMO PULMONAR&lt;/b&gt;&lt;br&gt;&lt;br&gt;La radiografía simple de tórax es el estudio de imagen inicial en la sala de urgencias ante la sospecha clínica de TEP.&lt;br&gt;• &lt;b&gt;Objetivo Clínico Primario:&lt;/b&gt; Su utilidad empírica radica en descartar otras enfermedades cardiopulmonares agudas que simulan el mismo cuadro clínico (ej. infiltrados por neumonía, atelectasias masivas, neumotórax o derrames que justifiquen la disnea).&lt;br&gt;• &lt;b&gt;Ausencia de Patología (Normalidad):&lt;/b&gt; Las alteraciones radiológicas provocadas por el émbolo son sumamente inespecíficas. En un 12% a 30% de los casos la imagen se presenta completamente normal, siendo el hallazgo estadístico de mayor prevalencia global.&lt;br&gt;• &lt;b&gt;Signos Inespecíficos:&lt;/b&gt; De existir alteraciones, lo más común es observar agrandamiento de la silueta cardíaca (36%), elevación del hemidiafragma (26%), aumento del tamaño de la arteria pulmonar (25%), atelectasias (24%) e infiltrados parenquimatosos (23%).&lt;br&gt;• &lt;b&gt;Signos Típicos:&lt;/b&gt; Son muy evocadores pero de escasa sensibilidad. Incluyen el Signo de Westermark (oligoemia focal o radiolucidez periférica), el Signo de Fleischner (amputación abrupta de la arteria pulmonar prominente) y la Joroba de Hampton (opacidad en cuña de base pleural que traduce infarto pulmonar).</t>
  </si>
  <si>
    <t>REVERSE</t>
  </si>
  <si>
    <t>La opción C es correcta debido a que, a pesar del compromiso hemodinámico desencadenado por la oclusión vascular, los cambios estructurales macroscópicos detectables en una placa simple son tardíos o inexistentes. Esta inespecificidad anatómica hace que la ausencia de hallazgos patológicos sea el escenario de presentación más habitual, demostrando que una radiografía normal jamás excluye el diagnóstico de TEP.</t>
  </si>
  <si>
    <t>• &lt;b&gt;a) Infiltrados parenquimatosos:&lt;/b&gt; Es incorrecta porque si bien pueden observarse en un 23% de los casos, este hallazgo suele desviar inicialmente el diagnóstico hacia cuadros infecciosos (neumonía) o edema agudo de pulmón antes que sugerir de forma directa una embolia.&lt;br&gt;• &lt;b&gt;b) Derrame pleural:&lt;/b&gt; Es incorrecta ya que constituye un hallazgo inespecífico y minoritario, generalmente asociado en etapas más avanzadas a la irritación pleural por un infarto pulmonar periférico.&lt;br&gt;• &lt;b&gt;d) Atelectasias laminares:&lt;/b&gt; Es incorrecta porque su aparición ronda apenas el 24%, siendo un signo inespecífico secundario a la pérdida de volumen pulmonar por dolor o disfunción del surfactante alveolar.&lt;br&gt;• &lt;b&gt;e) Elevación del diafragma:&lt;/b&gt; Es incorrecta al presentarse únicamente en un 26% de los pacientes como respuesta antálgica o por disminución del volumen parenquimatoso, siendo ampliamente superada por el patrón de normalidad radiológica.</t>
  </si>
  <si>
    <t>&lt;b&gt;UTILIDAD CLÍNICA DIAGNÓSTICA&lt;/b&gt;&lt;br&gt;&lt;br&gt;• Ante un paciente con disnea súbita y radiografía de tórax normal, la sospecha de TEP debe aumentar significativamente.&lt;br&gt;• Tras descartar patologías simuladoras con la placa simple, el algoritmo exige evaluar la probabilidad clínica (Score de Wells) y proceder al dosaje de Dímero D o directamente a la realización de una &lt;b&gt;AngioTAC de Tórax&lt;/b&gt; de alta resolución para la confirmación anatómica.</t>
  </si>
  <si>
    <t>El &lt;b&gt;dosaje de Dímero D&lt;/b&gt; mediante el método ELISA presenta una sensibilidad del 98-100% y un &lt;b&gt;valor predictivo negativo (VPN del 98%)&lt;/b&gt; en la evaluación inicial.</t>
  </si>
  <si>
    <t>&lt;b&gt;EL DÍMERO D EN EL DIAGNÓSTICO DEL TEP&lt;/b&gt;&lt;br&gt;&lt;br&gt;El Dímero D consiste en un producto de degradación de la fibrina cuando el coágulo ya se ha unido por puentes, resultante de la acción lítica de la plasmina.&lt;br&gt;• &lt;b&gt;Sensibilidad y Especificidad:&lt;/b&gt; Mediante el método ELISA (con punto de corte &gt; 500 ng/ml), presenta una sensibilidad del 98-100%, pero una especificidad baja del 35-40%.&lt;br&gt;• &lt;b&gt;Valor Predictivo Negativo (VPN):&lt;/b&gt; El gran valor clínico del Dímero D radica en su VPN (98% por ELISA). Un resultado negativo (&lt; 500) sumado a una probabilidad clínica baja o intermedia permite excluir prácticamente el diagnóstico de TEP.&lt;br&gt;• &lt;b&gt;Falsos positivos:&lt;/b&gt; No es un marcador específico; su valor se altera por la edad y se eleva en múltiples enfermedades que simulan un TEP (como IAM, neumonía, infecciones severas, trauma, cirugía mayor, vasculitis, cáncer activo o CID).</t>
  </si>
  <si>
    <t>EXAMPLE 1</t>
  </si>
  <si>
    <t>La opción A es correcta porque el dosaje de dímeros D posee un alto valor predictivo negativo y una sensibilidad cercana al 100%, lo que permite descartar el TEP con seguridad cuando existe una baja probabilidad clínica pre-test.</t>
  </si>
  <si>
    <t>• &lt;b&gt;b) TC tórax de alta resolución con contraste EV:&lt;/b&gt; Es incorrecta en este contexto comparativo específico porque, si bien posee una sensibilidad y especificidad superiores al 90%, el Dímero D tiene una sensibilidad absoluta del 98-100% como prueba de tamizaje excluyente inicial.&lt;br&gt;• &lt;b&gt;c) Gammagrafía V/Q:&lt;/b&gt; Es incorrecta porque no constituye el método de mayor sensibilidad y VPN inicial; su uso ha sido desplazado y se reserva como segunda línea ante contraindicaciones para la tomografía.&lt;br&gt;• &lt;b&gt;d) RMN:&lt;/b&gt; Es incorrecta debido a que el estudio PIOPED III demostró que en más del 52% de los pacientes la técnica resultó inadecuada o defectuosa, careciendo del perfil para un diagnóstico seguro.&lt;br&gt;• &lt;b&gt;e) Ecocardiograma trans-esofágico:&lt;/b&gt; Es incorrecta porque la modalidad ecocardiográfica empleada en TEP suele ser la transtorácica para estratificar el riesgo en pacientes inestables, careciendo de la sensibilidad anatómica y del VPN global para excluir el diagnóstico.</t>
  </si>
  <si>
    <t>EXAMPLE 2</t>
  </si>
  <si>
    <t>&lt;b&gt;ALGORITMO DE DECISIÓN DIAGNÓSTICA INTEGRADO&lt;/b&gt;&lt;br&gt;&lt;br&gt;• &lt;b&gt;TEP Improbable (Wells &lt; 4):&lt;/b&gt; Se solicita el dosaje de Dímero D. Si el resultado es normal (&lt; 500 ng/ml), el TEP queda excluido. Si es elevado (&gt; 500 ng/ml), se debe derivar al paciente a una AngioTAC.&lt;br&gt;• &lt;b&gt;TEP Probable (Wells &gt; 4):&lt;/b&gt; Se saltea el Dímero D (su negatividad no descarta el cuadro ante alta sospecha y su positividad no lo confirma) y se indica una AngioTAC directa.</t>
  </si>
  <si>
    <t>MNEMONIC</t>
  </si>
  <si>
    <t>IMAGE</t>
  </si>
  <si>
    <t>El &lt;b&gt;Score de Wells&lt;/b&gt; es una herramienta clínica de predicción que evalúa la &lt;b&gt;probabilidad clínica pre-test (PCP)&lt;/b&gt;, estratificando el riesgo basado en la sumatoria de signos objetivos, síntomas y factores predisponentes para la enfermedad tromboembólica venosa.</t>
  </si>
  <si>
    <t>&lt;b&gt;PROBABILIDAD CLÍNICA PRE-TEST Y SCORE DE WELLS&lt;/b&gt;&lt;br /&gt;&lt;br /&gt;El abordaje inicial tras la sospecha clínica requiere estandarizar la probabilidad de que el paciente padezca un TEP o una TVP mediante tablas de predicción clínica.&lt;br /&gt;• &lt;b&gt;Variables Clínicas (TEP):&lt;/b&gt; Se otorgan diferentes puntajes según su peso estadístico. La premisa de que un diagnóstico alternativo sea menos probable que un TEP (o que el TEP sea la sospecha clínica dominante) otorga el mayor peso diagnóstico (3.0 puntos). Otras variables incluyen taquicardia (&gt;100 lpm), inmovilización o cirugía reciente, antecedentes de TVP/TEP y aparición de hemoptisis.&lt;br /&gt;• &lt;b&gt;Estratificación de Riesgo:&lt;/b&gt; La sumatoria agrupa a los pacientes en tres niveles de probabilidad clínica pre-test: baja probabilidad (prevalencia &lt; 10%), probabilidad intermedia (prevalencia aproximada del 30%) o alta probabilidad clínica (prevalencia ≥ 70%).&lt;br /&gt;• &lt;b&gt;Impacto en el Algoritmo:&lt;/b&gt; Si el paciente presenta probabilidad baja o intermedia (Wells &lt; 4), se habilita el uso del Dímero D como herramienta de exclusión. Si la probabilidad es alta (Wells &gt; 4), el Dímero D no es útil y debe solicitarse directamente el diagnóstico por imagen confirmatorio.</t>
  </si>
  <si>
    <t>&lt;b&gt;Todas las opciones son correctas.&lt;/b&gt; Las opciones listadas representan variables clínicas verdaderas evaluadas por las reglas de predicción de Wells, las cuales se dividen conceptualmente según el territorio vascular a evaluar (Score de Wells para TVP o Score de Wells para TEP).</t>
  </si>
  <si>
    <t>Presence St</t>
  </si>
  <si>
    <t>• &lt;b&gt;b), c) y f):&lt;/b&gt; Corresponden a variables enfocadas en la pesquisa de alteraciones estructurales en el miembro inferior (fóvea, edema) y antecedentes directos de estasis o hipercoagulabilidad, siendo el núcleo del Score para TVP.&lt;br /&gt;• &lt;b&gt;a), d) y e):&lt;/b&gt; Agrupan los signos sistémicos, respiratorios y hemodinámicos derivados del enclavamiento pulmonar del trombo (Score para TEP), destacando la taquicardia como respuesta adrenérgica y el alto valor predictivo de la exclusión clínica de otras patologías.</t>
  </si>
  <si>
    <t>&lt;b&gt;UTILIDAD CLÍNICA EN EL ALGORITMO DEL TEP&lt;/b&gt;&lt;br /&gt;&lt;br /&gt;• &lt;b&gt;Paciente Estable con Baja/Intermedia Probabilidad (Wells &lt; 4):&lt;/b&gt; Solicitar Dímero D por su alto valor predictivo negativo. Su resultado normal (&lt; 500 ng/ml) excluye definitivamente el TEP.&lt;br /&gt;• &lt;b&gt;Paciente Estable con Alta Probabilidad (Wells &gt; 4):&lt;/b&gt; Omitir el Dímero D y proceder directamente a la realización de una &lt;b&gt;AngioTAC de Tórax&lt;/b&gt; de alta resolución.</t>
  </si>
  <si>
    <t>Frequency St</t>
  </si>
  <si>
    <t>IMPORTANCES</t>
  </si>
  <si>
    <t>Presence Im</t>
  </si>
  <si>
    <t>El &lt;b&gt;signo de Westermark&lt;/b&gt; es un hallazgo radiológico del TEP caracterizado por un área focal de &lt;b&gt;radiolucidez o mayor transparencia&lt;/b&gt; secundaria a la oligoemia de la vasculatura amputada.</t>
  </si>
  <si>
    <t>&lt;b&gt;SIGNOS RADIOLÓGICOS TÍPICOS EN EL TEP&lt;/b&gt;&lt;br&gt;&lt;br&gt;Aunque la radiografía de tórax suele ser normal en el 12-30% de los casos y su objetivo principal es descartar simuladores, la oclusión del lecho vascular puede manifestarse mediante signos muy evocadores de escasa sensibilidad:&lt;br&gt;• &lt;b&gt;Signo de Westermark:&lt;/b&gt; Oligoemia focal que se traduce radiológicamente como una mayor transparencia (hiperclaridad o radiolucidez) del área hipoperfundida, correspondiendo a la extensión del territorio arterial ocluido.&lt;br&gt;• &lt;b&gt;Joroba de Hampton:&lt;/b&gt; Opacidad periférica en forma de cuña o triángulo de base pleural que indica el desarrollo de un infarto pulmonar.&lt;br&gt;• &lt;b&gt;Signo de Fleischner:&lt;/b&gt; Agrandamiento del hilio pulmonar por dilatación de la arteria afectada seguida de una amputación abrupta del vaso.</t>
  </si>
  <si>
    <t>Frequency Im</t>
  </si>
  <si>
    <t>HTML IMAGE</t>
  </si>
  <si>
    <t>La opción A es correcta debido a que la interrupción aguda del flujo sanguíneo generada por el émbolo anula la perfusión del territorio distal (oligoemia). Al carecer de trama vascular funcional, el parénquima pulmonar afectado se vuelve más transparente al paso de los rayos X, traduciéndose en una radiolucidez focal.</t>
  </si>
  <si>
    <t>• &lt;b&gt;b) Triángulo con base en pleura y vértice hacia el hilio:&lt;/b&gt; Es incorrecta porque describe morfológicamente la "Joroba de Hampton", un signo radiológico que evidencia el establecimiento de un infarto pulmonar periférico.&lt;br&gt;• &lt;b&gt;c) Arteria pulmonar dilatada:&lt;/b&gt; Es incorrecta porque el ensanchamiento prominente de la arteria pulmonar central con oclusión distal brusca corresponde fisiopatológicamente al "Signo de Fleischner".</t>
  </si>
  <si>
    <t>TOPICS</t>
  </si>
  <si>
    <t>&lt;b&gt;CONDUCTA CLÍNICA ASOCIADA&lt;/b&gt;&lt;br&gt;&lt;br&gt;Dado que la radiografía simple es inespecífica, ante la presencia de un signo de Westermark y alta sospecha de embolia, el algoritmo exige confirmación estructural de la oclusión mediante una &lt;b&gt;AngioTAC de Tórax&lt;/b&gt; de alta resolución. Si el paciente cursa con inestabilidad hemodinámica (shock), la directriz prioritaria es realizar un &lt;b&gt;Ecocardiograma&lt;/b&gt; a la cabecera del paciente para evidenciar sobrecarga o claudicación del ventrículo derecho.</t>
  </si>
  <si>
    <t>HTML VIDEO</t>
  </si>
  <si>
    <t>Presence To</t>
  </si>
  <si>
    <t>Frequency To</t>
  </si>
  <si>
    <t>BOARDS</t>
  </si>
  <si>
    <t>SUBTOPICS</t>
  </si>
  <si>
    <t>El &lt;b&gt;signo de Westermark&lt;/b&gt; es el signo radiológico clásico del tromboembolismo pulmonar, evidenciando un área de oligoemia focal secundaria a la obstrucción arterial.</t>
  </si>
  <si>
    <t>LAST YEAR IN EXAM</t>
  </si>
  <si>
    <t>&lt;b&gt;SIGNOS RADIOLÓGICOS TÍPICOS EN EL TEP&lt;/b&gt;&lt;br&gt;&lt;br&gt;A pesar de que el hallazgo más frecuente en la placa de tórax es la normalidad (12-30% de los casos), la oclusión del lecho vascular puede manifestarse con signos clásicos evocadores de escasa sensibilidad:&lt;br&gt;• &lt;b&gt;Signo de Westermark:&lt;/b&gt; Es el signo clásico; representa una oligoemia focal que se traduce radiológicamente como una zona de mayor transparencia (radiolucidez) correspondiente al área hipoperfundida por la amputación vascular.&lt;br&gt;• &lt;b&gt;Joroba de Hampton:&lt;/b&gt; Opacidad periférica en forma de cuña o triángulo de base pleural que indica el desarrollo de un infarto pulmonar.&lt;br&gt;• &lt;b&gt;Signo de Fleischner:&lt;/b&gt; Ensanchamiento o abombamiento de la arteria pulmonar hiliar seguida de una amputación abrupta del vaso.</t>
  </si>
  <si>
    <t>Presence Su</t>
  </si>
  <si>
    <t>La opción D es correcta debido a que el signo de Westermark es el hallazgo clásico y específico de la isquemia vascular pulmonar. La interrupción del flujo sanguíneo por el émbolo anula la perfusión del parénquima distal (oligoemia), lo que radiológicamente se plasma como una hiperclaridad o área clarificada.</t>
  </si>
  <si>
    <t>• &lt;b&gt;a) Opacidad en vidrio esmerilado:&lt;/b&gt; Es incorrecta porque este patrón es característico de las patologías pulmonares intersticiales difusas (EPID) o del síndrome de distrés respiratorio agudo (SDRA).&lt;br&gt;• &lt;b&gt;b) Derrame pleural:&lt;/b&gt; Es incorrecta ya que, aunque puede aparecer como complicación tardía de un infarto pulmonar, es un hallazgo inespecífico presente en múltiples cuadros (insuficiencia cardíaca, neumonía).&lt;br&gt;• &lt;b&gt;c) Consolidación parenquimatosa:&lt;/b&gt; Es incorrecta debido a que la consolidación (frecuentemente con broncograma aéreo) es el patrón radiológico clásico definitorio de las neumonías bacterianas.</t>
  </si>
  <si>
    <t>Frequency Su</t>
  </si>
  <si>
    <t>&lt;b&gt;UTILIDAD CLÍNICA DE LA RADIOGRAFÍA:&lt;/b&gt;&lt;br&gt;&lt;br&gt;• El objetivo primario de la radiografía simple en urgencias no es confirmar el TEP (por su baja sensibilidad), sino &lt;b&gt;descartar diagnósticos diferenciales&lt;/b&gt; que simulan el cuadro (neumonía, neumotórax, edema agudo de pulmón).&lt;br&gt;• Ante una radiografía sugestiva o normal con alta sospecha clínica, se debe confirmar el diagnóstico estructural mediante una &lt;b&gt;AngioTAC de Tórax&lt;/b&gt; de alta resolución.</t>
  </si>
  <si>
    <t>CAREERS</t>
  </si>
  <si>
    <t>OTHER TAGS</t>
  </si>
  <si>
    <t>CONCEPTS</t>
  </si>
  <si>
    <t>Presence Co</t>
  </si>
  <si>
    <t>Frequency Co</t>
  </si>
  <si>
    <t>El &lt;b&gt;ecocardiograma transtorácico&lt;/b&gt; a la cabecera es el método de imagen inicial de elección para la evaluación de urgencia del TEP en pacientes que presentan inestabilidad hemodinámica (shock o hipotensión sostenida).</t>
  </si>
  <si>
    <t>&lt;b&gt;ESTRATEGIAS DIAGNÓSTICAS EN EL TEP SEGÚN HEMODINAMIA&lt;/b&gt;&lt;br&gt;&lt;br&gt;La elección del método diagnóstico en la sala de urgencias depende de la estabilidad hemodinámica del paciente.&lt;br&gt;• &lt;b&gt;Acolito Inestable (Shock / Hipotensión):&lt;/b&gt; El &lt;b&gt;Ecocardiograma Transtorácico&lt;/b&gt; es el método de primera elección. Permite objetivar rápidamente signos de sobrecarga o disfunción aguda del ventrículo derecho (ej. signo de Mc Connell, movimiento paradojal del tabique) y descartar otras causas letales de colapso (taponamiento pericárdico, IAM, disección aórtica) sin necesidad de trasladar al paciente.&lt;br&gt;• &lt;b&gt;Paciente Estable:&lt;/b&gt; La &lt;b&gt;Tomografía Computada (AngioTAC)&lt;/b&gt; ha desplazado a la angiografía, siendo la prueba diagnóstica de primera línea para confirmar el defecto de llenado vascular.&lt;br&gt;• &lt;b&gt;Dímero D:&lt;/b&gt; Producto de degradación de la fibrina con sensibilidad alta (98-100%) pero baja especificidad (35-40%). Su utilidad radica exclusivamente en su alto Valor Predictivo Negativo (VPN) para excluir el TEP en pacientes estables con probabilidad clínica baja/intermedia.</t>
  </si>
  <si>
    <t>La opción B es correcta debido a que el &lt;b&gt;ecocardiograma transtorácico&lt;/b&gt; permite una evaluación anatómica y funcional inmediata a la cabecera del paciente inestable. Su realización está indicada cuando el traslado al tomógrafo implica un riesgo vital inminente, posibilitando justificar el inicio empírico de la terapia de reperfusión urgente (trombolisis) al evidenciar dilatación y disfunción aguda del ventrículo derecho.</t>
  </si>
  <si>
    <t>• &lt;b&gt;a) La TAC con protocolo para TEP es el método diagnóstico inicial:&lt;/b&gt; Es incorrecta porque, si bien es el método de elección confirmatorio en el paciente &lt;i&gt;hemodinámicamente estable&lt;/i&gt;, su uso no es el abordaje inicial en el paciente con shock, donde el ecocardiograma prima por su inmediatez y portabilidad.&lt;br&gt;• &lt;b&gt;c) La angiografía pulmonar es inespecífica y poco sensible:&lt;/b&gt; Es incorrecta porque históricamente ha sido el patrón oro (alta sensibilidad y especificidad anatómica), siendo invasiva y actualmente relegada por la AngioTAC.&lt;br&gt;• &lt;b&gt;d) El dímero D es un PDF con elevada especificidad para TEP:&lt;/b&gt; Es incorrecta porque el Dímero D carece de especificidad (35-40%); presenta abundantes falsos positivos al elevarse en múltiples condiciones inflamatorias, infecciosas o postquirúrgicas.</t>
  </si>
  <si>
    <t>&lt;b&gt;CONDUCTA CLÍNICA ASOCIADA EN TEP INESTABLE:&lt;/b&gt;&lt;br&gt;&lt;br&gt;• Ante un paciente con sospecha de TEP y colapso hemodinámico (índice de shock ≥ 1), la ausencia de signos de sobrecarga derecha en el ecocardiograma descarta el TEP masivo como causa de la inestabilidad.&lt;br&gt;• Si el ecocardiograma revela dilatación/disfunción del VD y la AngioTAC no está disponible o el paciente no es trasladable, se establece indicación clase I para terapia de reperfusión de urgencia (Trombolisis o Embolectomía).</t>
  </si>
  <si>
    <t>Presence Bo</t>
  </si>
  <si>
    <t>✅ SANITY CHECK ✅</t>
  </si>
  <si>
    <t>Frequency Bo</t>
  </si>
  <si>
    <t>La &lt;b&gt;AngioTAC pulmonar&lt;/b&gt; es el estudio indicado directamente, omitiendo el dosaje de Dímero D, en pacientes con &lt;b&gt;alta probabilidad clínica pre-test&lt;/b&gt; de tromboembolismo pulmonar (Score de Wells &gt; 4).</t>
  </si>
  <si>
    <t>&lt;b&gt;ALGORITMO DIAGNÓSTICO DEL TEP (ALTA PROBABILIDAD)&lt;/b&gt;&lt;br&gt;&lt;br&gt;El abordaje diagnóstico del tromboembolismo pulmonar exige la estratificación inicial del riesgo mediante reglas de predicción clínica (Score de Wells).&lt;br&gt;• &lt;b&gt;Alta Probabilidad (Wells &gt; 4):&lt;/b&gt; La convergencia de signos clínicos objetivos de trombosis venosa profunda (TVP), el antecedente de inmovilización por cirugía mayor reciente y la taquicardia otorgan un puntaje elevado que convierte al TEP en el diagnóstico más probable.&lt;br&gt;• &lt;b&gt;Rol del Dímero D:&lt;/b&gt; En el escenario de una alta probabilidad clínica, la solicitud de Dímero D constituye un error algorítmico. Debido a que la sospecha es tan fuerte, un resultado negativo no posee el poder estadístico para excluir la enfermedad (pierde su alto valor predictivo negativo), retrasando innecesariamente la confirmación anatómica.&lt;br&gt;• &lt;b&gt;Prueba de Elección:&lt;/b&gt; Ante este cuadro de alta probabilidad en un paciente hemodinámicamente estable, el método diagnóstico de primera línea es la &lt;b&gt;Tomografía Computada de tórax de alta resolución con contraste EV (AngioTAC)&lt;/b&gt;.</t>
  </si>
  <si>
    <t>Coluna 1</t>
  </si>
  <si>
    <t>YEARS</t>
  </si>
  <si>
    <t>La opción A es correcta debido a que la paciente presenta un cuadro clínico de altísima probabilidad pre-test (cirugía ortopédica mayor reciente, signos objetivos de TVP unilateral, taquicardia y disnea súbita). Al superar ampliamente el umbral del Score de Wells (&gt; 4), el algoritmo diagnóstico internacional (PIOPED II) exige obviar la medición de Dímero D y avanzar directamente a la confirmación anatómica del vaso ocluido mediante una &lt;b&gt;AngioTAC pulmonar&lt;/b&gt;.</t>
  </si>
  <si>
    <t>• &lt;b&gt;b) Pro BNP:&lt;/b&gt; Es incorrecta porque, si bien su elevación refleja el estrés parietal y la disfunción aguda del ventrículo derecho (cor pulmonale), se utiliza como un marcador de pronóstico y estratificación de riesgo, pero carece de utilidad anatómica para confirmar inicialmente la presencia del émbolo.&lt;br&gt;• &lt;b&gt;c) Dímero D:&lt;/b&gt; Es incorrecta porque este producto de degradación de la fibrina es útil exclusivamente para descartar el TEP en pacientes con probabilidad clínica &lt;i&gt;baja o intermedia&lt;/i&gt;. En pacientes con probabilidad alta, su resultado (sea positivo o negativo) no modifica la necesidad de realizar una imagen tomográfica.&lt;br&gt;• &lt;b&gt;d) Angiografía pulmonar:&lt;/b&gt; Es incorrecta debido a que ha sido históricamente relegada. Por su carácter invasivo y mayores riesgos, en la actualidad ha sido reemplazada por la AngioTAC, reservándose solo para casos donde las pruebas no invasivas arojan resultados dudosos o no concluyentes.</t>
  </si>
  <si>
    <t>Presence Ye</t>
  </si>
  <si>
    <t>&lt;b&gt;ALGORITMO DE DECISIÓN INTEGRADO&lt;/b&gt;&lt;br&gt;&lt;br&gt;• &lt;b&gt;Paciente Estable - TEP Improbable (Wells &lt; 4):&lt;/b&gt; Solicitar Dímero D. Si el resultado es normal (&lt; 500 ng/ml), el diagnóstico se excluye. Si es positivo (&gt; 500), derivar a AngioTAC.&lt;br&gt;• &lt;b&gt;Paciente Estable - TEP Probable (Wells &gt; 4):&lt;/b&gt; Saltear el Dímero D e indicar &lt;b&gt;AngioTAC directa&lt;/b&gt;.&lt;br&gt;• &lt;b&gt;Paciente Inestable (Shock/Hipotensión):&lt;/b&gt; Realizar inmediatamente un &lt;b&gt;Ecocardiograma&lt;/b&gt; a la cabecera del paciente para constatar la falla ventricular derecha y habilitar la terapia de reperfusión.</t>
  </si>
  <si>
    <t>Coluna 2</t>
  </si>
  <si>
    <t>Frequency Ye</t>
  </si>
  <si>
    <t>Coluna 3</t>
  </si>
  <si>
    <t>La &lt;b&gt;angiografía helicoidal (AngioTAC)&lt;/b&gt; es el estudio diagnóstico de primera línea en pacientes hemodinámicamente estables con &lt;b&gt;alta probabilidad clínica pre-test&lt;/b&gt; de TEP (Score de Wells &gt; 4), omitiendo el dosaje de Dímero D.</t>
  </si>
  <si>
    <t>Coluna 4</t>
  </si>
  <si>
    <t>&lt;b&gt;ALGORITMO DIAGNÓSTICO EN TEP PROBABLE&lt;/b&gt;&lt;br&gt;&lt;br&gt;La evaluación diagnóstica inicial exige determinar la probabilidad clínica mediante el Score de Wells y corroborar la estabilidad hemodinámica.&lt;br&gt;• &lt;b&gt;Probabilidad Clínica Alta (Wells &gt; 4):&lt;/b&gt; La paciente suma puntaje por la taquicardia (&gt; 100 lpm), el factor de riesgo protrombótico (anticonceptivos orales) y la exclusión de diagnósticos alternativos (Rx de tórax normal y ECG con signos sugerentes de cor pulmonale agudo, haciendo del TEP el diagnóstico más probable).&lt;br&gt;• &lt;b&gt;Estudio de Primera Línea:&lt;/b&gt; En pacientes estables con alta probabilidad clínica, la &lt;b&gt;Tomografía Computada de tórax de alta resolución con contraste EV (AngioTAC o angiografía helicoidal)&lt;/b&gt; constituye el método de referencia no invasivo para confirmar la oclusión vascular anatómica.</t>
  </si>
  <si>
    <t>Presence Ca</t>
  </si>
  <si>
    <t>La opción A es correcta debido a que la paciente presenta una alta probabilidad clínica de TEP (Score de Wells &gt; 4) basada en su taquicardia, el antecedente de anticonceptivos orales y una clínica/semiología que descarta diagnósticos alternativos. Al encontrarse hemodinámicamente estable (TA 110/70 mmHg), el algoritmo diagnóstico establece que se debe saltear el dosaje de Dímero D y proceder directamente a la confirmación mediante una &lt;b&gt;angiografía helicoidal (AngioTAC)&lt;/b&gt;.</t>
  </si>
  <si>
    <t>• &lt;b&gt;b) Baja probabilidad, medición de dímero D por método ELISA:&lt;/b&gt; Es incorrecta porque la clínica y los antecedentes estructuran una probabilidad pre-test alta. El Dímero D resulta útil por su valor predictivo negativo exclusivamente en pacientes con probabilidad clínica baja o intermedia.&lt;br&gt;• &lt;b&gt;c) Baja probabilidad, centellograma V/Q:&lt;/b&gt; Es incorrecta por el mismo error en la estratificación del riesgo clínico; además, el centellograma constituye una alternativa de segunda línea ante contraindicaciones absolutas para la tomografía.&lt;br&gt;• &lt;b&gt;d) Alta probabilidad, ecocardiograma transesofágico:&lt;/b&gt; Es incorrecta porque, si bien la probabilidad clínica es alta, la paciente está hemodinámicamente estable. El ecocardiograma es el estudio inicial de elección únicamente ante inestabilidad hemodinámica (shock o hipotensión sostenida).</t>
  </si>
  <si>
    <t>Coluna 5</t>
  </si>
  <si>
    <t>Frequency Ca</t>
  </si>
  <si>
    <t>&lt;b&gt;ALGORITMO DIAGNÓSTICO INTEGRADO (PIOPED II)&lt;/b&gt;&lt;br&gt;&lt;br&gt;• &lt;b&gt;Paciente Estable con Baja/Intermedia Probabilidad (Wells &lt; 4):&lt;/b&gt; Solicitar Dímero D. Su negatividad (&lt; 500 ng/ml) excluye el TEP. Si resulta positivo, avanzar a AngioTAC.&lt;br&gt;• &lt;b&gt;Paciente Estable con Alta Probabilidad (Wells &gt; 4):&lt;/b&gt; Omitir el Dímero D e indicar directamente &lt;b&gt;AngioTAC de tórax&lt;/b&gt;.&lt;br&gt;• &lt;b&gt;Paciente Inestable (Shock/Hipotensión):&lt;/b&gt; Realizar un &lt;b&gt;Ecocardiograma&lt;/b&gt; a la cabecera del paciente para evidenciar sobrecarga o disfunción aguda del ventrículo derecho y derivar a terapia de reperfusión urgente.</t>
  </si>
  <si>
    <t>Coluna 6</t>
  </si>
  <si>
    <t>Presence OT</t>
  </si>
  <si>
    <t>Coluna 7</t>
  </si>
  <si>
    <t>El &lt;b&gt;score VTE-BLEED&lt;/b&gt; evalúa el riesgo de sangrado en tratamientos anticoagulantes contemplando variables predictivas como la presencia de cáncer activo, edad mayor a 60 años y ser varón con hipertensión no controlada, sin incluir en su evaluación el estado de hipercoagulabilidad.</t>
  </si>
  <si>
    <t>Frequency OT</t>
  </si>
  <si>
    <t>&lt;b&gt;COMPLICACIONES DEL TRATAMIENTO ANTICOAGULANTE&lt;/b&gt;&lt;br&gt;&lt;br&gt;La terapéutica anticoagulante o antitrombínica es la base del manejo para la enfermedad tromboembólica venosa.&lt;br&gt;• &lt;b&gt;Ecuación Riesgo-Beneficio:&lt;/b&gt; Al implementar cualquier esquema anticoagulante, es necesario valorar la ecuación clínica: el beneficio buscado es reducir eventos trombóticos, mientras que el riesgo inherente principal es incrementar el sangrado o hemorragia.&lt;br&gt;• &lt;b&gt;Score VTE-BLEED:&lt;/b&gt; Herramienta clínica de predicción utilizada para evaluar objetivamente el riesgo hemorrágico en pacientes sometidos a tratamiento anticoagulante por ETEV.&lt;br&gt;• &lt;b&gt;Variables Evaluadas:&lt;/b&gt; Incluye factores predictivos específicos que elevan el riesgo de sangrado mayor, tales como la presencia de cáncer activo, edad mayor a 60 años y ser varón con hipertensión no controlada.</t>
  </si>
  <si>
    <t>La opción C es correcta debido a que el estado de hipercoagulabilidad (trombofilia) representa un factor de riesgo patogénico para desarrollar trombosis (Tríada de Virchow), no un factor predictivo de hemorragia. Por lo tanto, queda lógicamente excluido de una escala diseñada específicamente para predecir complicaciones de sangrado como el score VTE-BLEED.</t>
  </si>
  <si>
    <t>Coluna 8</t>
  </si>
  <si>
    <t>• &lt;b&gt;a) Presencia de cáncer activo:&lt;/b&gt; Es una variable verdadera del score, ya que la invasión tumoral y los tratamientos antineoplásicos alteran la hemostasia, elevando el riesgo hemorrágico.&lt;br&gt;• &lt;b&gt;b) Varón con hipertensión no controlada:&lt;/b&gt; Es una variable verdadera, dado que la hipertensión severa y sostenida bajo anticoagulación incrementa el riesgo de sangrado mayor.&lt;br&gt;• &lt;b&gt;d) Edad mayor a 60 años:&lt;/b&gt; Es una variable verdadera, ya que el envejecimiento vascular y las comorbilidades asociadas predisponen de forma independiente al sangrado.</t>
  </si>
  <si>
    <t>&lt;b&gt;MANEJO CLÍNICO DEL RIESGO DE SANGRADO EN TEP&lt;/b&gt;&lt;br&gt;&lt;br&gt;• &lt;b&gt;TEP con Shock o Hipotensión Sostenida:&lt;/b&gt; Se debe evaluar primariamente el riesgo de sangrado.&lt;br&gt;• Si el riesgo de sangrado es bajo o moderado, la &lt;b&gt;trombolisis&lt;/b&gt; es el tratamiento de elección.&lt;br&gt;• Si el riesgo de sangrado es alto, la trombolisis se contraindica absoluta o relativamente y la opción de elección pasa a ser mecánica (&lt;b&gt;embolectomía&lt;/b&gt; quirúrgica o percutánea).</t>
  </si>
  <si>
    <t>Coluna 9</t>
  </si>
  <si>
    <t>Coluna 10</t>
  </si>
  <si>
    <t>La &lt;b&gt;anticoagulación&lt;/b&gt; es el &lt;b&gt;tratamiento fundamental y de primera línea&lt;/b&gt; para el tromboembolismo pulmonar agudo, evitando la recurrencia y la migración fatal.</t>
  </si>
  <si>
    <t>&lt;b&gt;PARADIGMA DEL TRATAMIENTO EN EL TEP&lt;/b&gt;&lt;br&gt;&lt;br&gt;En la terapéutica antitrombótica de la embolia pulmonar es necesario valorar la ecuación de riesgo-beneficio: el beneficio es reducir eventos trombóticos y el riesgo es incrementar el sangrado.&lt;br&gt;• &lt;b&gt;Fisiopatología Venosa:&lt;/b&gt; A diferencia del territorio arterial (donde el trombo es rico en plaquetas y domina la antiagregación), en el territorio venoso predomina el estasis.&lt;br&gt;• &lt;b&gt;Pilar Terapéutico:&lt;/b&gt; La &lt;b&gt;terapéutica anticoagulante o antitrombínica&lt;/b&gt; (utilizando Heparinas o Anticoagulantes Orales) es el manejo de elección para la enfermedad tromboembólica venosa.&lt;br&gt;• &lt;b&gt;Impacto Clínico:&lt;/b&gt; Una anticoagulación efectiva, segura y precoz logra una reducción de la mortalidad del 75% (descendiendo la tasa del 30% a un 8%).</t>
  </si>
  <si>
    <t>Coluna 11</t>
  </si>
  <si>
    <t>La opción B es correcta porque, frente a un TEP agudo, el objetivo principal es detener la propagación del coágulo, evitar la formación de nuevos trombos y prevenir la recurrencia embólica. Dado que la estasis es el factor predominante en el lecho venoso, la &lt;b&gt;anticoagulación&lt;/b&gt; se establece como la medida terapéutica de primera línea en todo paciente que no presente descompensación hemodinámica.</t>
  </si>
  <si>
    <t>• &lt;b&gt;a) Trombolisis sistémica:&lt;/b&gt; Es incorrecta como tratamiento inicial universal, ya que se reserva de forma estricta y exclusiva para pacientes con TEP de alto riesgo o masivo (aquellos que cursan con inestabilidad hemodinámica, shock o hipotensión sostenida) y que presentan un riesgo de sangrado bajo o moderado.&lt;br&gt;• &lt;b&gt;c) Embolectomía quirúrgica:&lt;/b&gt; Es incorrecta debido a que constituye una terapéutica de segunda línea o rescate mecánico, indicada únicamente ante inestabilidad hemodinámica severa cuando la trombolisis falla o existe una contraindicación absoluta para el uso de fibrinolíticos.&lt;br&gt;• &lt;b&gt;d) Reposo en cama:&lt;/b&gt; Es incorrecta porque la inmovilización prolongada favorece el estasis venoso (Tríada de Virchow) and la extensión de la trombosis. La profilaxis física actual exige la deambulación precoz.</t>
  </si>
  <si>
    <t>&lt;b&gt;ALGORITMO DE TRATAMIENTO SEGÚN ESTABILIDAD HEMODINÁMICA&lt;/b&gt;&lt;br&gt;&lt;br&gt;• &lt;b&gt;TEP Hemodinámicamente Estable:&lt;/b&gt; El tratamiento primario consiste en la &lt;b&gt;anticoagulación&lt;/b&gt; inmediata. Se vigila la función del ventrículo derecho (VD) mediante ecocardiograma y troponinas; solo se considera trombolisis si hay disfunción del VD y franco deterioro clínico posterior.&lt;br&gt;• &lt;b&gt;TEP Inestable (Shock o Hipotensión Sostenida):&lt;/b&gt; Constituye una urgencia vital. Si el riesgo hemorrágico es bajo/moderado, la &lt;b&gt;trombolisis sistémica&lt;/b&gt; es de elección. Si el riesgo de sangrado es alto, se deriva a &lt;b&gt;embolectomía quirúrgica o percutánea&lt;/b&gt;.</t>
  </si>
  <si>
    <t>Coluna 12</t>
  </si>
  <si>
    <t>Coluna 13</t>
  </si>
  <si>
    <t>La embolectomía quirúrgica o percutánea es la terapéutica de reperfusión de elección en pacientes con TEP masivo e inestabilidad hemodinámica que presentan alto riesgo de sangrado o contraindicaciones absolutas para trombolisis.</t>
  </si>
  <si>
    <t>&lt;b&gt;TRATAMIENTO DE REPERFUSIÓN EN EL TEP DE ALTO RIESGO&lt;/b&gt;&lt;br&gt;&lt;br&gt;El TEP asociado a compromiso hemodinámico (shock o hipotensión) exige desobstruir el lecho vascular pulmonar de urgencia para revertir la claudicación del ventrículo derecho.&lt;br&gt;• &lt;b&gt;Trombolisis Sistémica:&lt;/b&gt; Es el tratamiento de primera línea siempre que el riesgo hemorrágico del paciente sea bajo o moderado.&lt;br&gt;• &lt;b&gt;Contraindicaciones absolutas para trombolisis:&lt;/b&gt; Entidades donde el riesgo de sangrado catastrófico (hemorragia intracraneal masiva) supera el beneficio clínico neto. Destacan la &lt;b&gt;neurocirugía reciente&lt;/b&gt;, el trauma craneoencefálico, ACV hemorrágico o hemorragia activa.&lt;br&gt;• &lt;b&gt;Embolectomía:&lt;/b&gt; Extracción mecánica del coágulo (quirúrgica a cielo abierto o percutánea por catéter). Es la alternativa terapéutica mandatoria ante el fracaso de los fibrinolíticos o cuando estos presentan contraindicación absoluta.</t>
  </si>
  <si>
    <t>La opción A es correcta debido a que el paciente cursa con un TEP inestable (compromiso hemodinámico) pero asocia una contraindicación absoluta para el uso de fármacos fibrinolíticos (neurocirugía reciente). Ante la imposibilidad de lisar el coágulo farmacológicamente por el altísimo riesgo de sangrado cerebral letal, la &lt;b&gt;embolectomía quirúrgica o por catéter&lt;/b&gt; se impone como la única alternativa viable para desobstruir mecánicamente la arteria pulmonar.</t>
  </si>
  <si>
    <t>• &lt;b&gt;b) Le inicia trombolíticos sistémicos:&lt;/b&gt; Es incorrecta porque, si bien representa la indicación basal en el TEP con shock, la neurocirugía reciente constituye una contraindicación absoluta inquebrantable para su uso.&lt;br&gt;• &lt;b&gt;c) Le indica filtro de vena cava inferior:&lt;/b&gt; Es incorrecta ya que, aunque previene nuevas embolias ante la contraindicación de anticoagulación, no posee acción lítica ni desobstructiva sobre el trombo ya enclavado, por lo que no revierte la claudicación ventricular derecha ni el shock cardiogénico actual.&lt;br&gt;• &lt;b&gt;d) Le inicia trombolíticos por cateterismo pulmonar:&lt;/b&gt; Es incorrecta debido a que la infusión local o dirigida de fibrinolíticos conlleva un riesgo hemorrágico sistémico similar y persiste formalmente contraindicada tras la cirugía del SNC.</t>
  </si>
  <si>
    <t>&lt;b&gt;ALGORITMO DE REPERFUSIÓN EN TEP CON SHOCK&lt;/b&gt;&lt;br&gt;&lt;br&gt;• &lt;b&gt;Riesgo de sangrado bajo/moderado:&lt;/b&gt; Trombolisis sistémica inmediata.&lt;br&gt;• &lt;b&gt;Riesgo de sangrado alto o contraindicación:&lt;/b&gt; Embolectomía percutánea por catéter o quirúrgica.&lt;br&gt;• &lt;b&gt;Falla terapéutica:&lt;/b&gt; Si el paciente no estabiliza su hemodinamia tras la trombolisis, se debe derivar a embolectomía de rescate.</t>
  </si>
  <si>
    <t>Coluna 14</t>
  </si>
  <si>
    <t>El principal beneficio clínico neto buscado con el tratamiento anticoagulante de primera línea en el TEP agudo es &lt;b&gt;evitar la recurrencia&lt;/b&gt; embólica y detener la propagación del trombo ya enclavado.</t>
  </si>
  <si>
    <t>Coluna 15</t>
  </si>
  <si>
    <t>&lt;b&gt;PARADIGMA DEL TRATAMIENTO EN EL TEP&lt;/b&gt;&lt;br&gt;&lt;br&gt;El abordaje terapéutico de la enfermedad tromboembólica venosa (ETEV) exige equilibrar el beneficio de reducir los eventos trombóticos con el riesgo de desencadenar un sangrado.&lt;br&gt;• &lt;b&gt;Pilar Terapéutico:&lt;/b&gt; En el territorio venoso predomina el estasis sanguíneo, por lo que el pilar y tratamiento dominante del cuadro agudo es la &lt;b&gt;terapéutica anticoagulante o antitrombínica&lt;/b&gt;.&lt;br&gt;• La anticoagulación estándar no lisa activamente el coágulo preexistente, sino que frena la cascada de coagulación. Esto impide la extensión del trombo original y bloquea la formación de nuevos émbolos (prevención de recurrencias), otorgando tiempo al sistema fibrinolítico endógeno del paciente para degradar gradualmente el coágulo.&lt;br&gt;• &lt;b&gt;Impacto en la Sobrevida:&lt;/b&gt; Una anticoagulación efectiva, segura y precoz logra disminuir la tasa de letalidad oculta, reduciendo la mortalidad de un 30% a un 8% (lo que representa una reducción global del 75%).</t>
  </si>
  <si>
    <t>La opción B es correcta debido a que la meta primordial de la terapéutica anticoagulante es detener el estado protrombótico subyacente. Al lograr este bloqueo, el objetivo terapéutico inmediato es &lt;b&gt;evitar la recurrencia&lt;/b&gt; letal de nuevos desprendimientos embólicos hacia el lecho vascular pulmonar y prevenir la progresión anatómica del coágulo.</t>
  </si>
  <si>
    <t>• &lt;b&gt;a) Disminuir el tamaño del trombo:&lt;/b&gt; Es incorrecta porque el tratamiento capaz de lisar farmacológicamente el coágulo y reducir su tamaño (trombolisis sistémica) se reserva de forma estricta para el TEP masivo cursando con inestabilidad hemodinámica, no constituyendo el paradigma universal del tratamiento general.&lt;br&gt;• &lt;b&gt;c) Mejorar la capacidad respiratoria:&lt;/b&gt; Es incorrecta porque, si bien la oxigenoterapia es fundamental para aliviar la hipoxemia aguda, representa únicamente un soporte vital sintomático y no una terapéutica modificadora de la etiopatogenia tromboembólica.&lt;br&gt;• &lt;b&gt;d) Prevenir la hipertensión pulmonar:&lt;/b&gt; Es incorrecta debido a que, si bien la resolución exitosa del cuadro agudo previene el desarrollo de hipertensión pulmonar tromboembólica crónica a largo plazo, no es el objetivo urgente de la intervención primaria, cuya prioridad inminente es evitar la muerte por una nueva embolia.</t>
  </si>
  <si>
    <t>Coluna 16</t>
  </si>
  <si>
    <t>&lt;b&gt;TRATAMIENTO Y RIESGO DE SANGRADO&lt;/b&gt;&lt;br&gt;&lt;br&gt;• Todo esquema antitrombótico demanda valorar el riesgo de sangrado mediante escalas específicas.&lt;br&gt;• Si el paciente cursa con un TEP descompensado (donde teóricamente se requeriría trombolisis sistémica para reducir el tamaño del trombo) pero presenta un &lt;b&gt;alto riesgo de sangrado&lt;/b&gt; o una contraindicación absoluta para el uso de fibrinolíticos (ej. neurocirugía reciente), el algoritmo exige derivar de inmediato a una &lt;b&gt;embolectomía&lt;/b&gt; quirúrgica o percutánea para no comprometer la sobrevida por hemorragia.</t>
  </si>
  <si>
    <t>Coluna 17</t>
  </si>
  <si>
    <t>La mayoría de los tromboembolismos pulmonares hospitalarios son &lt;b&gt;prevenibles&lt;/b&gt; mediante la implementación de medidas profilácticas.</t>
  </si>
  <si>
    <t>Coluna 18</t>
  </si>
  <si>
    <t>&lt;b&gt;PREVENCIÓN Y PROFILAXIS DEL TEP HOSPITALARIO&lt;/b&gt;&lt;br&gt;&lt;br&gt;En la terapéutica de la enfermedad tromboembólica venosa, se indica la profilaxis para prevenir la formación de un trombo antes de que ocurra la migración vascular.&lt;br&gt;• &lt;b&gt;Incidencia Prevenible:&lt;/b&gt; La mayoría de los tromboembolismos pulmonares intrahospitalarios son prevenibles. Su prevención resulta vital dada su letalidad oculta (hasta el 60% de las muertes hospitalarias por esta causa se descubren recién en la autopsia).&lt;br&gt;• &lt;b&gt;Estrategias Profilácticas:&lt;/b&gt; Se dividen en Profilaxis Física (deambulación precoz, medias de compresión gradual y sistemas de compresión neumática intermitente) y Profilaxis Farmacológica (dosis ajustadas de Heparina No Fraccionada, Heparinas de Bajo Peso Molecular como la Enoxaparina, y Anticoagulantes Orales).&lt;br&gt;• &lt;b&gt;Pacientes Quirúrgicos y Críticos:&lt;/b&gt; Requieren estricta profilaxis debido al reposo prolongado y al estasis venoso. Las dosis y fármacos se estratifican según el tipo de cirugía (general, ortopédica, oncológica, torácica).</t>
  </si>
  <si>
    <t>La opción B es correcta debido a que la mayoría de los tromboembolismos pulmonares adquiridos en el ámbito hospitalario se pueden evitar si se estratifica el riesgo del paciente y se instaura precozmente un protocolo de tromboprofilaxis (física y farmacológica), logrando reducir esta causa prevalente de muerte inesperada.</t>
  </si>
  <si>
    <t>Coluna 19</t>
  </si>
  <si>
    <t>• &lt;b&gt;a) La profilaxis mecánica es preferible en todos los casos:&lt;/b&gt; Es incorrecta porque el pilar de evidencia es la profilaxis farmacológica (heparinas), reservándose la profilaxis física de forma aislada únicamente para pacientes con contraindicaciones de sangrado, o utilizándose de forma combinada.&lt;br&gt;• &lt;b&gt;c) Fondaparinux está contraindicado en pacientes oncológicos:&lt;/b&gt; Es incorrecta ya que el fondaparinux (pentasacárido) no posee contraindicación por neoplasia activa.&lt;br&gt;• &lt;b&gt;d) El riesgo de TEP es bajo en cirugía mayor por lo que no se indica profilaxis:&lt;/b&gt; Es incorrecta debido a que la cirugía mayor (especialmente con más de 30 minutos de anestesia) constituye uno de los factores de riesgo ambientales de mayor peso protrombótico, haciendo obligatoria la profilaxis.</t>
  </si>
  <si>
    <t>&lt;b&gt;ECUACIÓN RIESGO-BENEFICIO EN PROFILAXIS&lt;/b&gt;&lt;br&gt;&lt;br&gt;• Al implementar cualquier esquema profiláctico, se valora la ecuación clínica.&lt;br&gt;• El beneficio neto buscado consiste en reducir los eventos trombóticos letales, mientras que el riesgo inherente primario es el de incrementar la incidencia de hemorragias derivadas de la terapia antitrombótica.</t>
  </si>
  <si>
    <t>Coluna 20</t>
  </si>
  <si>
    <t>Coluna 21</t>
  </si>
  <si>
    <t>La &lt;b&gt;hipertensión pulmonar tromboembólica crónica (HPTEC)&lt;/b&gt; es una secuela obstructiva del TEP, potencialmente curable mediante la intervención mecánica con &lt;b&gt;tromboendarterectomía pulmonar&lt;/b&gt; o angioplastia.</t>
  </si>
  <si>
    <t>&lt;b&gt;TRATAMIENTO Y COMPLICACIONES DEL TEP&lt;/b&gt;&lt;br&gt;&lt;br&gt;El manejo terapéutico abarca la estabilización aguda y la prevención secundaria para evitar secuelas tromboembólicas crónicas.&lt;br&gt;• &lt;b&gt;Anticoagulación:&lt;/b&gt; Es el tratamiento en pacientes estables. Las Heparinas de Bajo Peso Molecular (HBPM) como la Enoxaparina se administran en dosis plenas de &lt;b&gt;1 mg/kg cada 12 horas&lt;/b&gt; vía subcutánea.&lt;br&gt;• &lt;b&gt;Trombolisis Sistémica:&lt;/b&gt; Se reserva para el TEP masivo, definido por la presencia de &lt;b&gt;inestabilidad hemodinámica&lt;/b&gt; (presión arterial sistólica &lt; 90 mmHg sostenida o shock). Parámetros aislados como la taquicardia sinusal compensatoria no justifican su uso empírico por el riesgo de hemorragia letal.&lt;br&gt;• &lt;b&gt;Hipertensión Pulmonar Tromboembólica Crónica (HPTEC):&lt;/b&gt; Es una complicación a largo plazo (secuela) originada por la falta de lisis del émbolo agudo. El trombo se organiza y fibrosa, generando una obstrucción mecánica fija en el lecho vascular pulmonar. A diferencia de otras variantes patológicas de hipertensión pulmonar, la HPTEC es &lt;b&gt;potencialmente curable&lt;/b&gt; mediante la remoción quirúrgica del material obstructivo (Tromboendarterectomía) o dilatación percutánea (Angioplastia pulmonar).</t>
  </si>
  <si>
    <t>Coluna 22</t>
  </si>
  <si>
    <t>La opción C es correcta debido a que su resolución definitiva y curativa exige la desobstrucción anatómica del lecho vascular, lográndose esto mediante una &lt;b&gt;tromboendarterectomía pulmonar&lt;/b&gt; quirúrgica o intervencionismo percutáneo.</t>
  </si>
  <si>
    <t>• &lt;b&gt;a) El Dabigatran está aprobado actualmente para su uso en embolia pulmonar:&lt;/b&gt; Aunque los anticoagulantes directos están aprobados en la actualidad, en el contexto resolutivo de complicaciones mayores evaluado, la opción C es la directriz en la patología crónica.&lt;br&gt;• &lt;b&gt;b) La terapia fibrinolitica es razonable administrat en pacientes con presión arterial sistólica menor a 90 mm Hg o taquicardia mayor a 120 LPM:&lt;/b&gt; Es incorrecta porque la taquicardia (&gt; 120 lpm) aislada es una respuesta compensatoria adrenérgica que NO amerita la indicación de fibrinolíticos. La trombolisis exige estrictamente inestabilidad hemodinámica manifiesta o shock.&lt;br&gt;• &lt;b&gt;d) La enoxaparina (HBPM) se administra a razón de 10 mg/Kg tres veces por dia:&lt;/b&gt; Es incorrecta debido a un error posológico; la dosis terapéutica estándar y segura de la Enoxaparina es de 1 mg/kg cada 12 horas.</t>
  </si>
  <si>
    <t>Coluna 23</t>
  </si>
  <si>
    <t>Coluna 24</t>
  </si>
  <si>
    <t>Un paciente con TEP confirmado hemodinámicamente estable pero que presenta &lt;b&gt;disfunción del ventrículo derecho&lt;/b&gt; y elevación de &lt;b&gt;troponinas&lt;/b&gt; se clasifica como de &lt;b&gt;riesgo intermedio&lt;/b&gt;; la conducta inicial consiste en su hospitalización y anticoagulación, considerando la terapia de reperfusión si su cuadro clínico se deteriora.</t>
  </si>
  <si>
    <t>Coluna 25</t>
  </si>
  <si>
    <t>&lt;b&gt;CLASIFICACIÓN Y MANEJO DEL TEP DE RIESGO INTERMEDIO&lt;/b&gt;&lt;br&gt;&lt;br&gt;La presentación clínica y hemodinámica del TEP permite su estratificación en grupos de riesgo para dirigir el enfoque terapéutico.&lt;br&gt;• &lt;b&gt;TEP de Riesgo Intermedio (Submasivo):&lt;/b&gt; Se caracteriza por cursar con estabilidad hemodinámica sistémica (presión arterial sistólica superior a 90 mmHg), pero asociando evidencia objetiva de injuria miocárdica (elevación de troponinas) o disfunción del ventrículo derecho (evaluada por ecocardiograma).&lt;br&gt;• &lt;b&gt;Mortalidad:&lt;/b&gt; La disfunción del ventrículo derecho marca un empeoramiento del pronóstico, elevando la mortalidad global a corto plazo, la cual fluctúa entre el 5% y el 25%.&lt;br&gt;• &lt;b&gt;Manejo Terapéutico:&lt;/b&gt; En pacientes con disfunción presente o troponinas elevadas, se impone la hospitalización para administrar la terapéutica anticoagulante de base. Se debe vigilar estrictamente al paciente, dado que puede requerirse la implementación de terapéutica fibrinolítica (trombolisis) de rescate en caso de que la hemodinamia se deteriore progresivamente.</t>
  </si>
  <si>
    <t>Students</t>
  </si>
  <si>
    <t>La opción D es correcta debido a que la combinación de estabilidad hemodinámica sistémica (PAS mayor a 90 mmHg) junto con signos de injuria miocárdica (troponinas) y falla anatómica del ventrículo derecho, define al cuadro como un TEP submasivo o de &lt;b&gt;riesgo intermedio&lt;/b&gt;. La conducta consiste en la &lt;b&gt;hospitalización para iniciar la anticoagulación&lt;/b&gt;, manteniendo una monitorización estricta por si el paciente requiere terapia de reperfusión (trombolisis) ante un eventual colapso hemodinámico o deterioro clínico.</t>
  </si>
  <si>
    <t>• &lt;b&gt;a) Riesgo bajo - alta con anticoagulación ambulatoria:&lt;/b&gt; Es incorrecta porque el TEP de bajo riesgo exige la ausencia total de disfunción del ventrículo derecho y de marcadores de injuria. El tratamiento ambulatorio domiciliario se reserva para pacientes con pronóstico excelente sin claudicación ventricular.&lt;br&gt;• &lt;b&gt;b) Riesgo bajo-intermedio - seguimiento ambulatorio sin anticoagulación:&lt;/b&gt; Es incorrecta al subestimar el riesgo del paciente y proponer la omisión de la anticoagulación, la cual constituye el tratamiento de la enfermedad tromboembólica venosa.&lt;br&gt;• &lt;b&gt;c) Riesgo alto - fibrinólisis inmediata en UCI:&lt;/b&gt; Es incorrecta porque el TEP de alto riesgo (masivo) se define clínicamente por la presencia de inestabilidad hemodinámica (shock o hipotensión sostenida menor a 90 mmHg), condición ausente en el paciente del enunciado.</t>
  </si>
  <si>
    <t>&lt;b&gt;ALGORITMO DE MANEJO SEGÚN ESTABILIDAD HEMODINÁMICA&lt;/b&gt;&lt;br&gt;&lt;br&gt;• &lt;b&gt;TEP Inestable (Alto Riesgo):&lt;/b&gt; Cursa con shock o hipotensión sostenida. Requiere inicio de terapia de reperfusión urgente (trombolisis sistémica o embolectomía).&lt;br&gt;• &lt;b&gt;TEP Estable con Falla Ventricular (Riesgo Intermedio):&lt;/b&gt; Cursa con disfunción del ventrículo derecho o troponinas elevadas. Requiere hospitalización, anticoagulación inmediata y vigilancia activa para reperfusión de rescate.&lt;br&gt;• &lt;b&gt;TEP Estable sin Falla Ventricular (Bajo Riesgo):&lt;/b&gt; Función ventricular derecha normal y biomarcadores negativos. Se indica anticoagulación plena, pudiendo considerarse el alta temprana y el tratamiento domiciliario.</t>
  </si>
  <si>
    <t>Coluna 26</t>
  </si>
  <si>
    <t>Coluna 27</t>
  </si>
  <si>
    <t>Importancies</t>
  </si>
  <si>
    <t>La &lt;b&gt;neumonía nosocomial (intrahospitalaria)&lt;/b&gt; se define como aquella infección del parénquima pulmonar que se presenta &lt;b&gt;48 horas después&lt;/b&gt; del ingreso y hasta &lt;b&gt;14 días&lt;/b&gt; posteriores al alta médica.</t>
  </si>
  <si>
    <t>Coluna 28</t>
  </si>
  <si>
    <t>Topics</t>
  </si>
  <si>
    <t>&lt;b&gt;NEUMONÍA INTRANOSOCOMÍAL: CRITERIOS TEMPORALES&lt;/b&gt;&lt;br&gt;&lt;br&gt;La clasificación del origen de una neumonía permite predecir los agentes etiológicos involucrados y guiar la terapéutica antibiótica empírica.&lt;br&gt;• &lt;b&gt;Criterio de Ingreso (48 horas):&lt;/b&gt; Se define como intrahospitalaria o nosocomial a aquella infección del tracto respiratorio inferior que no estaba presente ni en período de incubación al momento de la admisión. El cuadro inicia &lt;b&gt;48 horas (o más) después del ingreso&lt;/b&gt; al nosocomio.&lt;br&gt;• &lt;b&gt;Criterio de Egreso (14 días):&lt;/b&gt; La colonización de la vía aérea por flora nosocomial (bacilos gramnegativos y Staphylococcus aureus) perdura tras la externación. Por ello, si un paciente desarrolla neumonía &lt;b&gt;hasta 14 días posteriores a su alta médica&lt;/b&gt;, la entidad sigue catalogándose como intrahospitalaria.&lt;br&gt;• &lt;b&gt;Impacto Clínico:&lt;/b&gt; Esta categorización requiere el uso de esquemas antibióticos de amplio espectro orientados a gérmenes multirresistentes, difiriendo diametralmente del abordaje de una Neumonía Adquirida en la Comunidad (NAC).</t>
  </si>
  <si>
    <t>La opción B es correcta debido a que Las 48 horas post-ingreso aseguran descartar las infecciones comunitarias que se encontraban en incubación, mientras que la extensión del riesgo hasta los &lt;b&gt;14 días post-alta&lt;/b&gt; reconoce la persistencia epidemiológica de la colonización por microorganismos hospitalarios.</t>
  </si>
  <si>
    <t>Subtopics</t>
  </si>
  <si>
    <t>• &lt;b&gt;a) 12 hs después de internarse:&lt;/b&gt; Es incorrecta porque un cuadro infeccioso que inicia a las 12 horas del ingreso se encontraba en período de incubación previo a la hospitalización, como Neumonía Adquirida en la Comunidad (NAC).&lt;br&gt;• &lt;b&gt;c) 72 hs después de internarse y hasta 7 días de alta:&lt;/b&gt; Es incorrecta por emplear puntos de corte arbitrarios que no se ajustan a las definiciones epidemiológicas globales.&lt;br&gt;• &lt;b&gt;d) 48 hs después de internarse y hasta 3 días del alta:&lt;/b&gt; Es incorrecta debido a que subestima el período de colonización bacteriana persistente tras el alta médica; el riesgo epidemiológico hospitalario se extiende hasta las dos semanas (14 días).</t>
  </si>
  <si>
    <t>Coluna 29</t>
  </si>
  <si>
    <t>Concepts</t>
  </si>
  <si>
    <t>Coluna 30</t>
  </si>
  <si>
    <t>Boards</t>
  </si>
  <si>
    <t>Las &lt;b&gt;neumonías nosocomiales&lt;/b&gt; (infecciones pulmonares adquiridas dentro del centro de salud) afectan al &lt;b&gt;1%&lt;/b&gt; de los pacientes ingresados.</t>
  </si>
  <si>
    <t>Years</t>
  </si>
  <si>
    <t>Coluna 31</t>
  </si>
  <si>
    <t>&lt;b&gt;EPIDEMIOLOGÍA E INCIDENCIA DE LAS NEUMONÍAS&lt;/b&gt;&lt;br&gt;&lt;br&gt;La neumonía es una infección aguda del parénquima pulmonar cuya incidencia y mortalidad varían según el ámbito de adquisición y la severidad clínica del paciente.&lt;br&gt;• &lt;b&gt;Ámbito Ambulatorio (NAC):&lt;/b&gt; Aproximadamente el &lt;b&gt;80%&lt;/b&gt; de los pacientes con Neumonía Adquirida en la Comunidad son tratados de forma ambulatoria, cursando con una mortalidad baja que oscila entre un 0.1% y un 5%.&lt;br&gt;• &lt;b&gt;Ámbito Hospitalario:&lt;/b&gt; El requerimiento de internación abarca solamente al &lt;b&gt;20%&lt;/b&gt; de los pacientes afectados por NAC. Sin embargo, en esta población la mortalidad aumenta, pudiendo superar el 50% al requerir ingreso a la Unidad de Terapia Intensiva (UTI).&lt;br&gt;• &lt;b&gt;Neumonía Nosocomial:&lt;/b&gt; Referida a la infección adquirida en el ámbito intrahospitalario (iniciada 48 horas posteriores a la admisión), complica el cuadro clínico apareciendo en el &lt;b&gt;1%&lt;/b&gt; de todos los pacientes ingresados.</t>
  </si>
  <si>
    <t>La opción D es la única correcta debido a que la epidemiología documenta de forma estandarizada que la neumonía nosocomial (intrahospitalaria) aparece afectando al &lt;b&gt;1%&lt;/b&gt; de la población de pacientes ingresados a los centros de salud. Las demás alternativas (A, B, C y E) representan estimaciones erróneas de este valor de incidencia nosocomial.</t>
  </si>
  <si>
    <t>Careers</t>
  </si>
  <si>
    <t>Coluna 32</t>
  </si>
  <si>
    <t>Other Tags</t>
  </si>
  <si>
    <t>Pablo</t>
  </si>
  <si>
    <t>La &lt;b&gt;Pseudomonas aeruginosa&lt;/b&gt; es el agente etiológico aislado con mayor frecuencia en la &lt;b&gt;neumonía intrahospitalaria&lt;/b&gt;.</t>
  </si>
  <si>
    <t>Coluna 33</t>
  </si>
  <si>
    <t>&lt;b&gt;ETIOLOGÍA DE LA NEUMONÍA ASOCIADA A LA ATENCIÓN MÉDICA&lt;/b&gt;&lt;br&gt;&lt;br&gt;El espectro microbiológico de las infecciones pulmonares cambia cuando la adquisición ocurre dentro del ámbito nosocomial.&lt;br&gt;• &lt;b&gt;Pseudomonas aeruginosa:&lt;/b&gt; Es la causa más común de neumonía asociada a la atención médica y el agente patógeno más frecuente en la neumonía intrahospitalaria.&lt;br&gt;• &lt;b&gt;Factores de riesgo subyacentes:&lt;/b&gt; Su presencia debe sospecharse en pacientes que presentan alteraciones anatómicas pulmonares crónicas (tales como bronquiectasias o fibrosis quística). Además, representa un patógeno de riesgo en sujetos expuestos a tratamientos previos con &lt;b&gt;corticoides en dosis prolongadas y altas&lt;/b&gt;, individuos que han recibido &lt;b&gt;antibioticoterapia previa de amplio espectro&lt;/b&gt;, y en pacientes con múltiples infecciones e internaciones anteriores.&lt;br&gt;• &lt;b&gt;Patógenos asociados:&lt;/b&gt; En el ámbito intrahospitalario (especialmente en pacientes bajo ventilación mecánica) también adquieren marcada relevancia bacilos gramnegativos como &lt;i&gt;Klebsiella pneumoniae&lt;/i&gt; y cocos grampositivos como el &lt;i&gt;Staphylococcus aureus&lt;/i&gt; (especialmente cepas meticilino resistentes o SAMR).</t>
  </si>
  <si>
    <t>1 - High</t>
  </si>
  <si>
    <t>La opción C es correcta porque la &lt;b&gt;Pseudomonas aeruginosa&lt;/b&gt; es el agente microbiológico dominante y la causa más frecuente de neumonía cuando esta es adquirida dentro del ámbito hospitalario o está asociada a la atención médica.</t>
  </si>
  <si>
    <t>• &lt;b&gt;a) S. Aureus:&lt;/b&gt; Es incorrecta porque, si bien el &lt;i&gt;Staphylococcus aureus&lt;/i&gt; (incluyendo el SAMR) es un germen prevalente en las infecciones nosocomiales, estadísticamente es superado en frecuencia general por la &lt;i&gt;Pseudomonas aeruginosa&lt;/i&gt; como agente etiológico primario intrahospitalario.&lt;br&gt;• &lt;b&gt;b) Neumococo:&lt;/b&gt; Es incorrecta debido a que el &lt;i&gt;Streptococcus pneumoniae&lt;/i&gt; representa el agente causal predominante (70% a 80% de los episodios) en la Neumonía Adquirida en la &lt;b&gt;Comunidad&lt;/b&gt; (NAC), pero pierde protagonismo en las infecciones originadas dentro del nosocomio.&lt;br&gt;• &lt;b&gt;d) E. coli:&lt;/b&gt; Es incorrecta porque, aunque &lt;i&gt;Escherichia coli&lt;/i&gt; es el patógeno causante en las infecciones del tracto urinario (ITU), su frecuencia como agente etiológico primario de las neumonías intrahospitalarias es menor en comparación con &lt;i&gt;Pseudomonas&lt;/i&gt;.</t>
  </si>
  <si>
    <t>Coluna 34</t>
  </si>
  <si>
    <t>&lt;b&gt;TRATAMIENTO ANTIMICROBIANO EMPÍRICO (GRUPO 3B):&lt;/b&gt;&lt;br&gt;&lt;br&gt;• Frente a un paciente que ingresa a la Unidad de Terapia Intensiva (UTI) y presenta factores de riesgo identificables para &lt;i&gt;Pseudomonas aeruginosa&lt;/i&gt;, el esquema antibiótico debe brindar cobertura contra este patógeno.&lt;br&gt;• La directriz terapéutica sugiere emplear &lt;b&gt;Piperacilina-tazobactam&lt;/b&gt; (4.5 g cada 8 o 6 horas) o &lt;b&gt;Cefepime&lt;/b&gt; (2 g cada 8 horas), siempre asociados a &lt;b&gt;Claritromicina&lt;/b&gt; (500 mg cada 12 horas). También pueden indicarse combinaciones con &lt;i&gt;Amikacina&lt;/i&gt; o &lt;i&gt;Ciprofloxacina&lt;/i&gt;.</t>
  </si>
  <si>
    <t>Algorithms</t>
  </si>
  <si>
    <t>Coluna 35</t>
  </si>
  <si>
    <t>Application Layer</t>
  </si>
  <si>
    <t>Asymmetric Crypto</t>
  </si>
  <si>
    <t>Coluna 36</t>
  </si>
  <si>
    <t>Los &lt;b&gt;gérmenes anaerobios&lt;/b&gt; son el microorganismo más frecuente en el &lt;b&gt;absceso de pulmón&lt;/b&gt;.</t>
  </si>
  <si>
    <t>CEBRASPE</t>
  </si>
  <si>
    <t>&lt;b&gt;ETIOLOGÍA DEL ABSCESO Y NEUMONÍA NECROTIZANTE&lt;/b&gt;&lt;br&gt;&lt;br&gt;El absceso pulmonar es un proceso supurativo localizado que genera necrosis del parénquima y formación de una cavidad con nivel hidroaéreo tras drenar su contenido purulento a un bronquio.&lt;br&gt;• &lt;b&gt;Gérmenes Anaerobios:&lt;/b&gt; Conforman la causa etiológica primaria en la etiopatogenia del absceso de pulmón. Suelen provenir de la flora orofaríngea a través de micro o macro broncoaspiraciones, especialmente en pacientes con alteraciones neurológicas, deterioro del sensorio o alcoholismo.&lt;br&gt;• &lt;b&gt;Asociación Bacteriana:&lt;/b&gt; Clínicamente, las neumonías que se caracterizan por presentar necrosis parenquimatosa franca y cavitación son provocadas por la acción destructiva sinérgica del &lt;i&gt;Staphylococcus aureus&lt;/i&gt; asociado a gérmenes anaerobios.</t>
  </si>
  <si>
    <t>Coluna 37</t>
  </si>
  <si>
    <t>La opción E es correcta porque los gérmenes anaerobios son los microorganismos patógenos prevalentes en la formación primaria de abscesos pulmonares. La sospecha clínica obliga a emplear esquemas antimicrobianos empíricos con excelente cobertura para este espectro (como ampicilina-sulbactam o clindamicina).</t>
  </si>
  <si>
    <t>• &lt;b&gt;a) Haemophilus influenzae:&lt;/b&gt; Es incorrecta porque constituye una etiología primaria de NAC típica, incidiendo fundamentalmente en pacientes tabaquistas y con EPOC. No es germen primario cavitario.&lt;br&gt;• &lt;b&gt;b) Klebsiella pneumoniae:&lt;/b&gt; Es incorrecta. Si bien puede generar neumonía severa (típica en pacientes etilistas) con necrosis tisular, estadísticamente los anaerobios la superan como etiología global del absceso pulmonar.&lt;br&gt;• &lt;b&gt;d) Streptococcus pneumoniae:&lt;/b&gt; Es incorrecta porque el neumococo (causante del 70-80% de las NAC) produce clásicamente el patrón de neumonía lobar con consolidación y broncograma aéreo, sin necrosis ni cavitación primaria (salvo serotipos específicos muy infrecuentes).</t>
  </si>
  <si>
    <t>Coluna 38</t>
  </si>
  <si>
    <t>Coluna 39</t>
  </si>
  <si>
    <t>AI Specialist</t>
  </si>
  <si>
    <t>Addressing</t>
  </si>
  <si>
    <t>Las neumonías que se caracterizan por presentar &lt;b&gt;necrosis y cavitación&lt;/b&gt; parenquimatosa son provocadas por la acción destructiva sinérgica del &lt;b&gt;&lt;i&gt;Staphylococcus aureus&lt;/i&gt;&lt;/b&gt; asociado a gérmenes &lt;b&gt;anaerobios&lt;/b&gt;.</t>
  </si>
  <si>
    <t>&lt;b&gt;ETIOLOGÍA DE LA NEUMONÍA NECROTIZANTE Y ABSCESOS&lt;/b&gt;&lt;br&gt;&lt;br&gt;La necrosis tisular y la formación de cavidades en el parénquima pulmonar responden a la invasión por patógenos con alto poder destructivo o toxigénico:&lt;br&gt;• &lt;b&gt;Gérmenes Anaerobios:&lt;/b&gt; Son la causa más frecuente del absceso de pulmón. Ingresan predominantemente a través de la micro o macro broncoaspiración de secreciones orofaríngeas en pacientes con alteraciones del sensorio o alcoholismo.&lt;br&gt;• &lt;b&gt;Staphylococcus aureus:&lt;/b&gt; Representa una causa clásica de neumonía destructiva, ya sea secundaria a diseminación hematógena o como complicación bacteriana post-gripal. Las cepas meticilino-resistentes de la comunidad (SAMR-C) pueden evolucionar a neumonías necrotizantes.&lt;br&gt;• &lt;b&gt;Acción combinada:&lt;/b&gt; El estafilococo junto a la flora anaerobia genera los cuadros cavitados clásicos.</t>
  </si>
  <si>
    <t>La opción D es correcta porque las neumonías caracterizadas por necrosis y cavitación son provocadas por la acción destructiva del Estafilococo asociado a gérmenes anaerobios.</t>
  </si>
  <si>
    <t>Alex</t>
  </si>
  <si>
    <t>• &lt;b&gt;a) Neumococo:&lt;/b&gt; Es incorrecta. El &lt;i&gt;Streptococcus pneumoniae&lt;/i&gt; es el agente causal del 70-80% de las NAC, generando un patrón de condensación lobar sin necrosis ni cavitación primaria.&lt;br&gt;• &lt;b&gt;b) Mycoplasma:&lt;/b&gt; Es incorrecta. El &lt;i&gt;Mycoplasma pneumoniae&lt;/i&gt; es un germen intracelular causante de neumonías atípicas con compromiso predominantemente intersticial subagudo, sin poder necrotizante.&lt;br&gt;• &lt;b&gt;c) Legionella:&lt;/b&gt; Es incorrecta. La &lt;i&gt;Legionella pneumophila&lt;/i&gt; puede generar NAC graves en brotes cerrados, pero el patrón cavitario abscedado responde a la acción de anaerobios y estafilococo.</t>
  </si>
  <si>
    <t>2 - Medium</t>
  </si>
  <si>
    <t>Artificial Intelligence</t>
  </si>
  <si>
    <t>Automata</t>
  </si>
  <si>
    <t>El &lt;b&gt;Virus Sincitial Respiratorio (VSR)&lt;/b&gt; suele provocar un cuadro de &lt;b&gt;neumonía atípica&lt;/b&gt; o subaguda.</t>
  </si>
  <si>
    <t>AVL Tree</t>
  </si>
  <si>
    <t>&lt;b&gt;ETIOLOGÍA DE LA NEUMONÍA ATÍPICA (SUBAGUDA)&lt;/b&gt;&lt;br&gt;&lt;br&gt;Clásicamente agrupa a infecciones de compromiso intersticial con marcada disociación clínico-radiológica.&lt;br&gt;• &lt;b&gt;Bacterias Atípicas:&lt;/b&gt; Incluyen a patógenos intracelulares como &lt;i&gt;Mycoplasma pneumoniae&lt;/i&gt;, &lt;i&gt;Chlamydophila pneumoniae&lt;/i&gt; y &lt;i&gt;Legionella pneumophila&lt;/i&gt;.&lt;br&gt;• &lt;b&gt;Etiología Viral:&lt;/b&gt; El &lt;b&gt;Virus Sincitial Respiratorio (VSR)&lt;/b&gt; se identifica en un 4% a 7% de los episodios de NAC en adultos. Junto a otros agentes como Adenovirus, se asocia a este patrón atípico.&lt;br&gt;• &lt;b&gt;Clínica:&lt;/b&gt; Cursa con tos seca (no productiva), disnea, tórax de auscultación normal o con sibilancias y crepitantes aislados, y afectación sistémica con cefalea, mialgias y artralgias.</t>
  </si>
  <si>
    <t>La opción B es correcta porque el &lt;b&gt;Virus Sincitial Respiratorio (VSR)&lt;/b&gt; es uno de los agentes que produce el patrón de presentación referido como &lt;b&gt;neumonía atípica&lt;/b&gt;.</t>
  </si>
  <si>
    <t>• &lt;b&gt;a) Staphilococcus aureus:&lt;/b&gt; Es incorrecta, ya que se aísla como sobreinfección bacteriana típica pos-gripal o causando neumonía necrotizante.&lt;br&gt;• &lt;b&gt;c) Klebsiella pneumoniae:&lt;/b&gt; Es incorrecta, causa cuadros típicos en pacientes etilistas o neumonías asociadas a ventilación mecánica.&lt;br&gt;• &lt;b&gt;d) Streptococcus pneumoniae:&lt;/b&gt; Es incorrecta, siendo el agente causal del 70% al 80% de los episodios de NAC típica de la comunidad.</t>
  </si>
  <si>
    <t>CESGRANRIO</t>
  </si>
  <si>
    <t>Architect</t>
  </si>
  <si>
    <t>La etiología más frecuente en una &lt;b&gt;Neumonía Aguda de la Comunidad (NAC)&lt;/b&gt; de manejo ambulatorio está conformada por el &lt;b&gt;&lt;i&gt;Streptococcus pneumoniae&lt;/i&gt;&lt;/b&gt;, &lt;b&gt;&lt;i&gt;Mycoplasma pneumoniae&lt;/i&gt;&lt;/b&gt;, &lt;b&gt;&lt;i&gt;Haemophilus influenzae&lt;/i&gt;&lt;/b&gt; y los &lt;b&gt;virus&lt;/b&gt; respiratorios.</t>
  </si>
  <si>
    <t>Balanced Tree</t>
  </si>
  <si>
    <t>&lt;b&gt;ETIOLOGÍA DE LA NEUMONÍA ADQUIRIDA EN LA COMUNIDAD (NAC) AMBULATORIA&lt;/b&gt;&lt;br&gt;&lt;br&gt;La etiología de la NAC es sumamente variada y se estratifica según el ámbito de asistencia y los factores de riesgo del huésped.&lt;br&gt;• &lt;b&gt;&lt;i&gt;Streptococcus pneumoniae&lt;/i&gt;:&lt;/b&gt; Es el germen causal más común y preponderante a nivel global, responsable del 70% a 80% de los episodios de NAC.&lt;br&gt;• &lt;b&gt;Espectro Ambulatorio:&lt;/b&gt; En el subgrupo de pacientes asistidos de forma ambulatoria, el espectro etiológico se encuentra dominado por el neumococo, seguido estrechamente por bacterias de crecimiento intracelular (como &lt;i&gt;Mycoplasma&lt;/i&gt;), el &lt;i&gt;Haemophilus influenzae&lt;/i&gt; y diversos &lt;b&gt;virus&lt;/b&gt; (tales como Influenza, Virus Sincitial Respiratorio y Adenovirus).&lt;br&gt;• Aunque clásicamente se asociaban gérmenes específicos a presentaciones clínicas, la evidencia actual establece que la posibilidad de predecir la etiología sobre la base estricta de las características clínicas no es concluyente, desaconsejando el uso de la distinción entre neumonía "típica" y "atípica" para definir el microorganismo.</t>
  </si>
  <si>
    <t>La opción C es considerada correcta debido a que la evidencia infectológica establece de forma textual que la etiología más frecuente en una NAC ambulatoria está conformada por la asociación de &lt;i&gt;Streptococcus pneumoniae&lt;/i&gt;, &lt;i&gt;Mycoplasma&lt;/i&gt;, &lt;i&gt;Haemophilus influenzae&lt;/i&gt; y virus. La opción C agrupa a los principales representantes de este núcleo prevalente.</t>
  </si>
  <si>
    <t>Chris</t>
  </si>
  <si>
    <t>• &lt;b&gt;b) S. Pneumoniae, Chlamydia, Klebsiella:&lt;/b&gt; Es incorrecta debido a que la &lt;i&gt;Klebsiella pneumoniae&lt;/i&gt; no forma parte de la flora etiológica dominante en pacientes ambulatorios. Su aislamiento exige sospechar cuadros graves, característicamente en pacientes etilistas ingresados en estado de inconsciencia o en el contexto de neumonías nosocomiales asociadas a ventilación mecánica.</t>
  </si>
  <si>
    <t>3 - Low</t>
  </si>
  <si>
    <t>Computer Architecture</t>
  </si>
  <si>
    <t>La etiología por &lt;b&gt;&lt;i&gt;Pseudomonas aeruginosa&lt;/i&gt;&lt;/b&gt; en la Neumonía Adquirida en la Comunidad (NAC) debe sospecharse en pacientes que presentan &lt;b&gt;alteraciones anatómicas o estructurales pulmonares crónicas&lt;/b&gt;, tales como bronquiectasias o fibrosis quística.</t>
  </si>
  <si>
    <t>CPU</t>
  </si>
  <si>
    <t>&lt;b&gt;FACTORES DE RIESGO PARA PSEUDOMONAS AERUGINOSA&lt;/b&gt;&lt;br&gt;&lt;br&gt;El aislamiento de &lt;i&gt;Pseudomonas aeruginosa&lt;/i&gt; exige un alto índice de sospecha clínica en poblaciones que presentan una vulnerabilidad estructural o farmacológica específica:&lt;br&gt;• &lt;b&gt;Enfermedad Estructural Pulmonar:&lt;/b&gt; Las alteraciones crónicas de la anatomía pulmonar (ej. &lt;b&gt;bronquiectasias&lt;/b&gt;, &lt;b&gt;fibrosis quística&lt;/b&gt;) impiden el correcto aclaramiento mucociliar, facilitando la colonización y posterior infección por este patógeno.&lt;br&gt;• &lt;b&gt;Inmunosupresión o Presión Selectiva:&lt;/b&gt; Es un agente de riesgo en pacientes bajo tratamientos con &lt;b&gt;corticoides en dosis prolongadas y altas&lt;/b&gt;, individuos que han recibido &lt;b&gt;tratamiento antibiótico previo de amplio espectro&lt;/b&gt;, y en sujetos con múltiples infecciones e internaciones previas.</t>
  </si>
  <si>
    <t>La opción D es correcta debido a que la evidencia clínica establece que la presencia de una &lt;b&gt;enfermedad estructural de pulmón&lt;/b&gt; (alteraciones anatómicas crónicas) constituye el nicho fisiopatológico principal que predispone a la infección por &lt;i&gt;Pseudomonas aeruginosa&lt;/i&gt; en el ámbito extrahospitalario.</t>
  </si>
  <si>
    <t>01_NEUMONOLOGÍA</t>
  </si>
  <si>
    <t>Collision Resolution</t>
  </si>
  <si>
    <t>• &lt;b&gt;a) En los mayores de 65 años:&lt;/b&gt; Es incorrecta porque la edad avanzada es un factor de riesgo fundamental para NAC en general, pero el agente etiológico dominante sigue siendo el &lt;i&gt;Streptococcus pneumoniae&lt;/i&gt;.&lt;br&gt;• &lt;b&gt;b) En aquellos que provienen de residencias geriátricas:&lt;/b&gt; Es incorrecta ya que, si bien presentan un perfil epidemiológico de riesgo, la &lt;i&gt;Pseudomonas&lt;/i&gt; requiere específicamente factores estructurales o de presión antibiótica previa.&lt;br&gt;• &lt;b&gt;c) En alcoholistas:&lt;/b&gt; Es incorrecta debido a que el alcoholismo se asocia clásicamente con el desarrollo de neumonía por &lt;b&gt;broncoaspiración&lt;/b&gt; (asociando gérmenes anaerobios) o infecciones graves por &lt;i&gt;Klebsiella pneumoniae&lt;/i&gt;.</t>
  </si>
  <si>
    <t>CESPE</t>
  </si>
  <si>
    <t>01_TEP</t>
  </si>
  <si>
    <t>Backend Developer</t>
  </si>
  <si>
    <t>05_Fisiopatología</t>
  </si>
  <si>
    <t>Las neumonías que se se caracterizan por &lt;b&gt;necrosis y cavitación&lt;/b&gt; parenquimatosa son provocadas por la acción destructiva sinérgica del &lt;b&gt;&lt;i&gt;Staphylococcus aureus&lt;/i&gt;&lt;/b&gt; asociado a gérmenes &lt;b&gt;anaerobios&lt;/b&gt;.</t>
  </si>
  <si>
    <t>Complexity</t>
  </si>
  <si>
    <t>&lt;b&gt;ETIOLOGÍA DE LA NEUMONÍA NECROTIZANTE Y ABSCESOS&lt;/b&gt;&lt;br&gt;&lt;br&gt;La necrosis tisular y la formación de cavidades en el parénquima pulmonar responden a la invasión por patógenos con alto poder destructivo o toxigénico:&lt;br&gt;• &lt;b&gt;&lt;i&gt;Staphylococcus aureus&lt;/i&gt;:&lt;/b&gt; Representa una causa clásica de neumonía destructiva, pudiendo presentarse como sobreinfección bacteriana pos-gripal. Las cepas meticilino-resistentes de la comunidad (SAMR-C) pueden evolucionar velozmente a neumonías necrotizantes severas.&lt;br&gt;• &lt;b&gt;Gérmenes Anaerobios:&lt;/b&gt; Constituyen en conjunto el microorganismo causante más frecuente del absceso de pulmón primario. Ingresan predominantemente a través de la micro o macro broncoaspiración de secreciones orofaríngeas.&lt;br&gt;• &lt;b&gt;Asociación Bacteriana:&lt;/b&gt; La interrelación patogénica y destructiva del estafilococo junto a la flora anaerobia genera los cuadros cavitados clásicos.</t>
  </si>
  <si>
    <t>La opción D es correcta debido a que la evidencia infectológica establece que las neumonías con cavitación son provocadas por la acción destructiva del Estafilococo asociado a gérmenes anaerobios.</t>
  </si>
  <si>
    <t>Según la fisiopatología ¿cuál es la principal consecuencia de un TEP agudo masivo?&lt;br&gt;&lt;br&gt;a) Hipertensión arterial sistémica&lt;br&gt;&lt;br&gt;b) Sobrecarga de ventrículo derecho&lt;br&gt;&lt;br&gt;c) Disfunción de ventrículo derecho&lt;br&gt;&lt;br&gt;d) Hipovolemia relativa</t>
  </si>
  <si>
    <t>Maya</t>
  </si>
  <si>
    <t>• &lt;b&gt;a) Neumococo:&lt;/b&gt; Es incorrecta. El &lt;i&gt;Streptococcus pneumoniae&lt;/i&gt; (causante del 70-80% de las NAC) genera clásicamente un patrón de condensación lobar típico sin necrosis tisular ni cavitación primaria.&lt;br&gt;• &lt;b&gt;b) Mycoplasma:&lt;/b&gt; Es incorrecta. El &lt;i&gt;Mycoplasma pneumoniae&lt;/i&gt; es una bacteria de crecimiento intracelular causante de neumonías atípicas intersticiales subagudas, sin poder necrotizante.&lt;br&gt;• &lt;b&gt;c) Legionella:&lt;/b&gt; Es incorrecta. Si bien &lt;i&gt;Legionella pneumophila&lt;/i&gt; causa NAC graves, el patrón destructivo cavitario es prerrogativa de anaerobios y estafilococo.&lt;br&gt;• &lt;b&gt;e) Todas son correctas:&lt;/b&gt; Lógicamente incorrecta al incluir agentes atípicos y no necrotizantes.</t>
  </si>
  <si>
    <t>4 - Distraction</t>
  </si>
  <si>
    <t>c) Disfunción de ventrículo derecho</t>
  </si>
  <si>
    <t>Computer Networks</t>
  </si>
  <si>
    <t>Cryptography</t>
  </si>
  <si>
    <t>El &lt;b&gt;&lt;i&gt;Streptococcus pneumoniae&lt;/i&gt;&lt;/b&gt; (neumococo) es el agente etiológico más frecuente en la &lt;b&gt;neumonía aguda de la comunidad (NAC)&lt;/b&gt;.</t>
  </si>
  <si>
    <t>Deadlock</t>
  </si>
  <si>
    <t>&lt;b&gt;ETIOLOGÍA DE LA NEUMONÍA ADQUIRIDA EN LA COMUNIDAD (NAC)&lt;/b&gt;&lt;br&gt;&lt;br&gt;El espectro etiológico de la NAC es sumamente variado y depende de las comorbilidades y la edad del huésped:&lt;br&gt;• &lt;b&gt;&lt;i&gt;Streptococcus pneumoniae&lt;/i&gt;:&lt;/b&gt; Es el germen más común y preponderante a nivel global, siendo el agente causal en aproximadamente el &lt;b&gt;70% a 80%&lt;/b&gt; de los episodios de NAC.&lt;br&gt;• &lt;b&gt;&lt;i&gt;Haemophilus influenzae&lt;/i&gt;:&lt;/b&gt; Su presencia adquiere relevancia en adultos con hábito de tabaquismo o en pacientes que padecen EPOC.&lt;br&gt;• &lt;b&gt;&lt;i&gt;Staphylococcus aureus&lt;/i&gt;:&lt;/b&gt; Se aísla con menor frecuencia de forma primaria, debiendo sospecharse en pacientes con insuficiencia renal o característicamente como una sobreinfección bacteriana secundaria a un cuadro de gripe (tras dos semanas).&lt;br&gt;• &lt;b&gt;Gérmenes intracelulares:&lt;/b&gt; Bacterias como &lt;i&gt;Chlamydophila pneumoniae&lt;/i&gt; o &lt;i&gt;Mycoplasma pneumoniae&lt;/i&gt; causan típicamente cuadros subagudos con disociación clínico-radiológica (patrón atípico).</t>
  </si>
  <si>
    <t>La opción D es correcta debido a que la epidemiología médica establece que el &lt;b&gt;&lt;i&gt;Streptococcus pneumoniae&lt;/i&gt;&lt;/b&gt; es el germen patógeno dominante y la principal causa etiológica (70-80%) de los cuadros neumónicos adquiridos en el ámbito extrahospitalario.</t>
  </si>
  <si>
    <t>FCC</t>
  </si>
  <si>
    <t>• &lt;b&gt;a) Haemophilus influenzae:&lt;/b&gt; Es incorrecta. Si bien es prevalente, su incidencia predomina en subgrupos poblacionales específicos con daño estructural u obstructivo crónico (EPOC, tabaquismo), no superando al neumococo en la población general.&lt;br&gt;• &lt;b&gt;b) Chlamydia pneumoniae:&lt;/b&gt; Es incorrecta. Constituye una bacteria de crecimiento intracelular responsable de un porcentaje menor de infecciones (neumonías atípicas).&lt;br&gt;• &lt;b&gt;c) Staphylococcus aureus:&lt;/b&gt; Es incorrecta. Su rol como patógeno primario extrahospitalario es menor, asociándose clásicamente a escenarios destructivos necrotizantes o a sobreinfección bacteriana pos-viral.</t>
  </si>
  <si>
    <t>Data Scientist</t>
  </si>
  <si>
    <t>Computability</t>
  </si>
  <si>
    <t>Igor</t>
  </si>
  <si>
    <t>Cybersecurity</t>
  </si>
  <si>
    <t>Design Patterns</t>
  </si>
  <si>
    <t>DNS</t>
  </si>
  <si>
    <t>El hongo &lt;b&gt;&lt;i&gt;Pneumocystis jiroveci&lt;/i&gt;&lt;/b&gt; es la causa más común de neumonía en pacientes infectados con el &lt;b&gt;VIH&lt;/b&gt;.</t>
  </si>
  <si>
    <t>FGV</t>
  </si>
  <si>
    <t>&lt;b&gt;ETIOLOGÍA EN INMUNODEPRIMIDOS&lt;/b&gt;&lt;br&gt;&lt;br&gt;Los pacientes inmunosuprimidos (ej. infectados por el virus de la inmunodeficiencia humana o bajo corticoterapia) poseen un riesgo elevado frente a las infecciones del parénquima pulmonar.&lt;br&gt;• &lt;b&gt;Invasión fúngica:&lt;/b&gt; El parénquima pulmonar vulnerable puede ser invadido por patógenos oportunistas como &lt;i&gt;Histoplasma capsulatum&lt;/i&gt;, &lt;i&gt;Blastomyces&lt;/i&gt;, &lt;i&gt;Pneumocystis jiroveci&lt;/i&gt; y &lt;i&gt;Cryptococcus neoformans&lt;/i&gt;.&lt;br&gt;• &lt;b&gt;Prevalencia:&lt;/b&gt; El &lt;i&gt;Pneumocystis jiroveci&lt;/i&gt; es la causa etiológica más frecuente de neumonía en el paciente con VIH.</t>
  </si>
  <si>
    <t>La opción A es correcta debido a que &lt;b&gt;&lt;i&gt;Pneumocystis jiroveci&lt;/i&gt;&lt;/b&gt; es la causa más común de neumonía oportunista en la población inmunocomprometida por el VIH.</t>
  </si>
  <si>
    <t>• &lt;b&gt;b) Mycobacterium tuberculosis:&lt;/b&gt; Es incorrecta. Si bien los pacientes con VIH tienen riesgo de coinfección, la afección se asocia a TBC pulmonar, destacando al &lt;i&gt;Pneumocystis&lt;/i&gt; como la etiología principal de la "neumonía" en este contexto inmunológico.&lt;br&gt;• &lt;b&gt;c) Cryptococcus neoformans:&lt;/b&gt; Es incorrecta. Puede invadir el parénquima fúngicamente, pero su frecuencia como agente causal de neumonía es superada por &lt;i&gt;Pneumocystis jiroveci&lt;/i&gt;.&lt;br&gt;• &lt;b&gt;d) Legionella pneumophila:&lt;/b&gt; Es incorrecta. Genera NAC graves por transmisión en brotes cerrados (sistemas de aire acondicionado), no siendo el patógeno prevalente ligado a la inmunodeficiencia por VIH.</t>
  </si>
  <si>
    <t>Database Administrator</t>
  </si>
  <si>
    <t>Concurrency</t>
  </si>
  <si>
    <t>El &lt;b&gt;&lt;i&gt;Streptococcus pneumoniae&lt;/i&gt;&lt;/b&gt; (neumococo) es la bacteria y el agente etiológico más común de la &lt;b&gt;Neumonía Adquirida en la Comunidad (NAC)&lt;/b&gt; a nivel global.</t>
  </si>
  <si>
    <t>&lt;b&gt;ETIOLOGÍA DE LA NEUMONÍA ADQUIRIDA EN LA COMUNIDAD (NAC)&lt;/b&gt;&lt;br&gt;&lt;br&gt;La etiología microbiológica de la NAC es variada, englobando patógenos típicos y atípicos:&lt;br&gt;• &lt;b&gt;&lt;i&gt;Streptococcus pneumoniae&lt;/i&gt;:&lt;/b&gt; Es la bacteria patógena más comúnmente aislada, siendo responsable del &lt;b&gt;70% al 80%&lt;/b&gt; de los episodios totales de NAC a nivel global.&lt;br&gt;• &lt;b&gt;&lt;i&gt;Haemophilus influenzae&lt;/i&gt;:&lt;/b&gt; Su prevalencia aumenta en pacientes que presentan factores de riesgo específicos, como el hábito de tabaquismo o el antecedente de EPOC.&lt;br&gt;• &lt;b&gt;Bacterias Atípicas:&lt;/b&gt; Agentes de crecimiento intracelular como &lt;i&gt;Mycoplasma pneumoniae&lt;/i&gt; se aíslan frecuentemente en cuadros de presentación clínica subaguda (neumonía atípica). &lt;i&gt;Legionella pneumophila&lt;/i&gt; se asocia al desarrollo de brotes en grupos cerrados por transmisión en sistemas de aire acondicionado.</t>
  </si>
  <si>
    <t>La opción A es correcta debido a que el &lt;b&gt;&lt;i&gt;Streptococcus pneumoniae&lt;/i&gt;&lt;/b&gt; (neumococo) es la causa etiológica global más prevalente (70-80%) de neumonía extrahospitalaria.</t>
  </si>
  <si>
    <t>Data Structures</t>
  </si>
  <si>
    <t>• &lt;b&gt;b) Haemophilus influenzae:&lt;/b&gt; Es incorrecta. Aunque es una etiología comunitaria prevalente, su aislamiento predomina en pacientes con daño estructural u obstructivo previo (tabaquismo, EPOC) y no logra superar al neumococo en la población general.&lt;br&gt;• &lt;b&gt;c) Legionella pneumophila:&lt;/b&gt; Es incorrecta. Genera cuadros graves de NAC pero se relaciona clásicamente con brotes por aguas estancadas o aire acondicionado, siendo una etiología minoritaria a nivel global.&lt;br&gt;• &lt;b&gt;d) Mycoplasma pneumoniae:&lt;/b&gt; Es incorrecta. Si bien constituye el agente etiológico bacteriano principal de las neumonías de presentación subaguda (atípica), el neumococo sigue siendo la causa principal de NAC en general.</t>
  </si>
  <si>
    <t>Functional</t>
  </si>
  <si>
    <t>IPv6</t>
  </si>
  <si>
    <t>IBFC</t>
  </si>
  <si>
    <t>La &lt;b&gt;&lt;i&gt;Pseudomonas aeruginosa&lt;/i&gt;&lt;/b&gt; es la causa más común de neumonía asociada a la atención médica.</t>
  </si>
  <si>
    <t>&lt;b&gt;ETIOLOGÍA DE LA NEUMONÍA ASOCIADA A LA ATENCIÓN MÉDICA&lt;/b&gt;&lt;br&gt;&lt;br&gt;El espectro microbiológico de las infecciones pulmonares cambia cuando la adquisición ocurre dentro del ámbito nosocomial o asociado a cuidados crónicos de salud.&lt;br&gt;• &lt;b&gt;&lt;i&gt;Pseudomonas aeruginosa&lt;/i&gt;:&lt;/b&gt; Es la causa más común de neumonía asociada a la atención médica y el agente patógeno más frecuente en la neumonía intrahospitalaria.&lt;br&gt;• &lt;b&gt;Factores de riesgo subyacentes:&lt;/b&gt; Su presencia se sospecha en pacientes que presentan alteraciones anatómicas pulmonares crónicas (bronquiectasias o fibrosis quística). Además, representa un patógeno de riesgo en sujetos expuestos a tratamientos previos con &lt;b&gt;corticoides en dosis prolongadas&lt;/b&gt;, individuos que han recibido &lt;b&gt;antibioticoterapia previa de amplio espectro&lt;/b&gt;, y en pacientes con múltiples infecciones e internaciones anteriores.</t>
  </si>
  <si>
    <t>La opción B es correcta debido a que la &lt;b&gt;&lt;i&gt;Pseudomonas aeruginosa&lt;/i&gt;&lt;/b&gt; es la causa más frecuente de neumonía asociada a la atención médica o adquirida dentro del ámbito intrahospitalario.</t>
  </si>
  <si>
    <t>Hardware Engineer</t>
  </si>
  <si>
    <t>• &lt;b&gt;a) Klebsiella pneumoniae:&lt;/b&gt; Es incorrecta. Si bien causa neumonías intrahospitalarias graves (es el agente a sospechar en la neumonía asociada a la ventilación mecánica) o en pacientes etilistas inconscientes, estadísticamente es superada por la &lt;i&gt;Pseudomonas&lt;/i&gt; como causa global de neumonía asociada a cuidados de salud.&lt;br&gt;• &lt;b&gt;c) Streptococcus pneumoniae:&lt;/b&gt; Es incorrecta. El neumococo es el agente causal predominante (70% a 80% de los episodios) de la Neumonía Adquirida en la Comunidad (NAC), pero pierde su protagonismo en el ámbito de la atención médica.&lt;br&gt;• &lt;b&gt;d) Escherichia coli:&lt;/b&gt; Es incorrecta. Constituye el germen que más frecuentemente está involucrado en las infecciones del tracto urinario, siendo una etiología pulmonar nosocomial menor en comparación con &lt;i&gt;Pseudomonas aeruginosa&lt;/i&gt;.</t>
  </si>
  <si>
    <t>Database Systems</t>
  </si>
  <si>
    <t>En la &lt;b&gt;neumonía asociada a la ventilación mecánica&lt;/b&gt;, se debe sospechar la infección por &lt;b&gt;&lt;i&gt;Klebsiella pneumoniae&lt;/i&gt;&lt;/b&gt;.</t>
  </si>
  <si>
    <t>Hashing</t>
  </si>
  <si>
    <t>&lt;b&gt;ETIOLOGÍA EN NEUMONÍA ASOCIADA A VENTILACIÓN MECÁNICA Y COMORBILIDADES&lt;/b&gt;&lt;br&gt;&lt;br&gt;El espectro microbiológico cambia en el entorno nosocomial y de cuidados críticos.&lt;br&gt;• &lt;b&gt;&lt;i&gt;Klebsiella pneumoniae&lt;/i&gt;:&lt;/b&gt; Es un bacilo gramnegativo. Se sospecha en el paciente bajo &lt;b&gt;asistencia respiratoria mecánica (ARM)&lt;/b&gt;. Asimismo, en el ámbito comunitario, se debe pensar en este patógeno frente a un paciente &lt;b&gt;etilista&lt;/b&gt; ingresado de forma inconsciente.&lt;br&gt;• &lt;b&gt;Otros patógenos nosocomiales asociados a ARM:&lt;/b&gt; En las unidades de cuidados intensivos, microorganismos como &lt;i&gt;Pseudomonas aeruginosa&lt;/i&gt; (en pacientes con daño estructural crónico) y &lt;i&gt;Staphylococcus aureus&lt;/i&gt; (cepas resistentes) son predominantes.</t>
  </si>
  <si>
    <t>La opción A es correcta debido a que, ante el escenario crítico de una neumonía asociada a la ventilación mecánica, se sospecha la infección por &lt;b&gt;&lt;i&gt;Klebsiella pneumoniae&lt;/i&gt;&lt;/b&gt;.</t>
  </si>
  <si>
    <t>Lambda Functions</t>
  </si>
  <si>
    <t>• &lt;b&gt;b) Estreptococo pneumoniae:&lt;/b&gt; Es incorrecta. El neumococo es el patógeno bacteriano predominante (70-80%) de la Neumonía Adquirida en la Comunidad (NAC), perdiendo jerarquía en el contexto de la ventilación mecánica intrahospitalaria.&lt;br&gt;• &lt;b&gt;c) Hemofilia influenzae:&lt;/b&gt; Es incorrecta (refiere a &lt;i&gt;Haemophilus influenzae&lt;/i&gt;). Incrementa su prevalencia en pacientes ambulatorios con daño estructural u obstructivo previo (EPOC, tabaquistas), pero no es el germen asociado al respirador.&lt;br&gt;• &lt;b&gt;d) Legionella pneumoniae:&lt;/b&gt; Es incorrecta. &lt;i&gt;Legionella pneumophila&lt;/i&gt; genera NAC graves pero ligadas epidemiológicamente a brotes cerrados con transmisión a través de sistemas de aire acondicionado o aguas estancadas.</t>
  </si>
  <si>
    <t>Quadrix</t>
  </si>
  <si>
    <t>Network Architect</t>
  </si>
  <si>
    <t>La causa más común de la &lt;b&gt;neumonía atípica&lt;/b&gt; (o de presentación subaguda) son las &lt;b&gt;bacterias atípicas&lt;/b&gt;.</t>
  </si>
  <si>
    <t>Data Science</t>
  </si>
  <si>
    <t>&lt;b&gt;ETIOLOGÍA DE LA NEUMONÍA ATÍPICA (SUBAGUDA)&lt;/b&gt;&lt;br&gt;&lt;br&gt;La neumonía atípica agrupa a infecciones con compromiso predominantemente intersticial que cursan con disociación clínico-radiológica.&lt;br&gt;• &lt;b&gt;Bacterias Atípicas:&lt;/b&gt; Este grupo etiológico engloba a patógenos de crecimiento intracelular, como &lt;i&gt;Mycoplasma pneumoniae&lt;/i&gt;, &lt;i&gt;Chlamydophila pneumoniae&lt;/i&gt; y &lt;i&gt;Legionella pneumophila&lt;/i&gt;.&lt;br&gt;• &lt;b&gt;Etiología Viral:&lt;/b&gt; Los virus (como el Virus Sincitial Respiratorio, Influenza o Adenovirus) también generan este patrón, pero en incidencia global son superados por las bacterias atípicas.</t>
  </si>
  <si>
    <t>La opción C es correcta debido a que la causa más común de la neumonía atípica son las &lt;b&gt;bacterias atípicas&lt;/b&gt; (microorganismos intracelulares).</t>
  </si>
  <si>
    <t>• &lt;b&gt;a) Virus:&lt;/b&gt; Es incorrecta. Si bien los patógenos virales (ej. VSR) causan cuadros atípicos, estadísticamente las bacterias atípicas representan la causa global más frecuente de este síndrome.&lt;br&gt;• &lt;b&gt;b) Bacterias típicas:&lt;/b&gt; Es incorrecta. Agentes como el &lt;i&gt;Streptococcus pneumoniae&lt;/i&gt; causan la neumonía "típica" o clásica, caracterizada por condensación lobar aguda.&lt;br&gt;• &lt;b&gt;d) Hongos:&lt;/b&gt; Es incorrecta. Los patógenos fúngicos (como &lt;i&gt;Pneumocystis jiroveci&lt;/i&gt;) causan neumonía en pacientes inmunodeprimidos (VIH), no siendo la causa atípica común en la población general.</t>
  </si>
  <si>
    <t>Discrete Mathematics</t>
  </si>
  <si>
    <t>Internet Layer</t>
  </si>
  <si>
    <t>Overfitting</t>
  </si>
  <si>
    <t>&lt;b&gt;ETIOLOGÍA DE LA NEUMONÍA ATÍPICA (SUBAGUDA)&lt;/b&gt;&lt;br&gt;&lt;br&gt;Clásicamente agrupa a infecciones de compromiso intersticial con marcada disociación clínico-radiológica.&lt;br&gt;• &lt;b&gt;Bacterias Atípicas:&lt;/b&gt; Engloba a patógenos de crecimiento intracelular como &lt;i&gt;Mycoplasma pneumoniae&lt;/i&gt;, &lt;i&gt;Chlamydophila pneumoniae&lt;/i&gt; y &lt;i&gt;Legionella pneumophila&lt;/i&gt;.&lt;br&gt;• &lt;b&gt;Etiología Viral:&lt;/b&gt; El &lt;b&gt;Virus Sincitial Respiratorio (VSR)&lt;/b&gt; se identifica en un 4% a 7% de los episodios de NAC en adultos y suele provocar este patrón atípico.</t>
  </si>
  <si>
    <t>La opción D es correcta porque el &lt;b&gt;Virus Sincitial Respiratorio (VSR)&lt;/b&gt; suele provocar un cuadro de &lt;b&gt;neumonía atípica&lt;/b&gt;.</t>
  </si>
  <si>
    <t>VUNESP</t>
  </si>
  <si>
    <t>• &lt;b&gt;a) Streptococcus pneumoniae:&lt;/b&gt; Es incorrecta, ya que constituye el agente etiológico dominante (70-80%) de los cuadros de neumonía aguda de la comunidad (NAC) típica.&lt;br&gt;• &lt;b&gt;b) Klebsiella pneumoniae:&lt;/b&gt; Es incorrecta. Genera cuadros típicos, siendo una sospecha en neumonía asociada a ventilación mecánica o en pacientes etilistas ingresados de forma inconsciente.&lt;br&gt;• &lt;b&gt;c) Staphilococcus aureus:&lt;/b&gt; Es incorrecta. Se asocia a cuadros típicos graves, frecuentemente como sobreinfección pos-gripal o, asociado a anaerobios, como causante de neumonía necrotizante y cavitación.</t>
  </si>
  <si>
    <t>Network Engineer</t>
  </si>
  <si>
    <t>El &lt;b&gt;alcoholismo&lt;/b&gt; se asocia con el desarrollo de &lt;b&gt;neumonía por broncoaspiración&lt;/b&gt;, siendo una eventualidad prevalente en el paciente &lt;b&gt;anciano&lt;/b&gt;.</t>
  </si>
  <si>
    <t>&lt;b&gt;FACTORES DE RIESGO: NEUMONÍA POR BRONCOASPIRACIÓN&lt;/b&gt;&lt;br&gt;&lt;br&gt;La adquisición de una neumonía, su gravedad y pronóstico están íntimamente relacionados con las comorbilidades y los hábitos del paciente.&lt;br&gt;• &lt;b&gt;Mecanismo fisiopatológico:&lt;/b&gt; La aspiración de la secreción orofaríngea o del contenido gástrico hacia el árbol traqueobronquial es un factor de riesgo en la génesis de infecciones pulmonares.&lt;br&gt;• &lt;b&gt;Población vulnerable:&lt;/b&gt; Se observa con mayor frecuencia en &lt;i&gt;pacientes añosos (ancianos)&lt;/i&gt;, en individuos que se encuentran &lt;i&gt;postrados&lt;/i&gt; o en aquellos sujetos que presentan &lt;i&gt;secuelas neurológicas&lt;/i&gt;.&lt;br&gt;• &lt;b&gt;Hábitos tóxicos:&lt;/b&gt; El estado de alerta se ve alterado por agentes tóxicos. El consumo de &lt;b&gt;alcohol&lt;/b&gt; es un factor predisponente. El alcoholismo se asocia clásicamente con el desarrollo de neumonía por broncoaspiración en el paciente anciano.</t>
  </si>
  <si>
    <t>La opción C es correcta porque el alcoholismo conforma un factor de riesgo asociado al desarrollo de neumonía por broncoaspiración, siendo el paciente anciano el huésped de mayor vulnerabilidad para padecer este mecanismo.</t>
  </si>
  <si>
    <t>Operating Systems</t>
  </si>
  <si>
    <t>• &lt;b&gt;a) Crisis asmática:&lt;/b&gt; Es incorrecta. Representa una agudización de un cuadro obstructivo por hiperreactividad bronquial, desencadenado clásicamente por infecciones virales o aeroalérgenos, no por la acción aguda del alcoholismo.&lt;br&gt;• &lt;b&gt;b) EPOC:&lt;/b&gt; Es incorrecta. El factor de riesgo para la inducción de la Enfermedad Pulmonar Obstructiva Crónica es la inhalación de humo de tabaco (tabaquismo) o exposición a biomasa, no el consumo de alcohol.&lt;br&gt;• &lt;b&gt;d) Fibrosis pulmonar idiopática:&lt;/b&gt; Es incorrecta. Constituye una enfermedad intersticial fibrosante progresiva de causa desconocida (idiopática) asociada a factores como la genética, tabaquismo y ERGE, no originándose por la intoxicación alcohólica aguda o crónica.</t>
  </si>
  <si>
    <t>Logic</t>
  </si>
  <si>
    <t>Pipelining</t>
  </si>
  <si>
    <t>El &lt;b&gt;&lt;i&gt;Haemophilus influenzae&lt;/i&gt;&lt;/b&gt; es un patógeno bacteriano que suele presentarse provocando un cuadro clásico de &lt;b&gt;neumonía típica&lt;/b&gt;.</t>
  </si>
  <si>
    <t>QA Engineer</t>
  </si>
  <si>
    <t>&lt;b&gt;ETIOLOGÍA BACTERIANA SEGÚN EL PATRÓN CLÍNICO&lt;/b&gt;&lt;br&gt;&lt;br&gt;• &lt;b&gt;Gérmenes Típicos:&lt;/b&gt; El agente más común globalmente es el &lt;i&gt;Streptococcus pneumoniae&lt;/i&gt; (neumococo). Otro agente bacteriano que genera este patrón de neumonía típica es el &lt;b&gt;&lt;i&gt;Haemophilus influenzae&lt;/i&gt;&lt;/b&gt;, el cual aumenta su prevalencia en pacientes con antecedentes de tabaquismo o EPOC.&lt;br&gt;• &lt;b&gt;Gérmenes Atípicos:&lt;/b&gt; Provocan cuadros de presentación subaguda, con afectación de patrón predominantemente intersticial y disociación clínico-radiológica (tos no productiva, manifestaciones sistémicas, auscultación normal). Los patógenos responsables son las bacterias de crecimiento intracelular como &lt;i&gt;Mycoplasma pneumoniae&lt;/i&gt;, &lt;i&gt;Chlamydophila pneumoniae&lt;/i&gt; y &lt;i&gt;Legionella pneumophila&lt;/i&gt;.</t>
  </si>
  <si>
    <t>La opción C es correcta porque el &lt;b&gt;&lt;i&gt;Haemophilus influenzae&lt;/i&gt;&lt;/b&gt; es un patógeno que suele presentarse provocando un cuadro clásico de &lt;b&gt;neumonía típica&lt;/b&gt; (con condensación alveolar).</t>
  </si>
  <si>
    <t>• &lt;b&gt;a) Mycoplasma pneumoniae:&lt;/b&gt; Es incorrecta. Es una bacteria de crecimiento intracelular causante de neumonía atípica (presentación subaguda con tos seca).&lt;br&gt;• &lt;b&gt;b) Legionella pneumophila:&lt;/b&gt; Es incorrecta. Genera neumonías atípicas vinculadas epidemiológicamente a brotes en grupos cerrados por transmisión en sistemas de aire acondicionado.&lt;br&gt;• &lt;b&gt;d) Chlamydophila pneumoniae:&lt;/b&gt; Es incorrecta. Constituye otro patógeno intracelular que genera afectación intersticial y manifestaciones de neumonía atípica.</t>
  </si>
  <si>
    <t>GoF</t>
  </si>
  <si>
    <t>La &lt;b&gt;transfusión sanguínea&lt;/b&gt; NO suele ser un mecanismo fisiopatológico de origen de una &lt;b&gt;neumonía&lt;/b&gt;.</t>
  </si>
  <si>
    <t>Programming Languages</t>
  </si>
  <si>
    <t>&lt;b&gt;VÍAS DE LLEGADA DEL AGENTE CAUSAL (FISIOPATOLOGÍA)&lt;/b&gt;&lt;br&gt;&lt;br&gt;El desarrollo de una infección aguda en el parénquima pulmonar requiere que el microorganismo patógeno eluda los mecanismos de defensa. Fisiopatológicamente, la neumonía se puede producir por diversos mecanismos:&lt;br&gt;• &lt;b&gt;Bronco-aspiración:&lt;/b&gt; Dada por la llegada de secreciones de la orofaringe o contenido gástrico. Es sumamente frecuente en pacientes añosos, postrados o con secuelas neurológicas.&lt;br&gt;• &lt;b&gt;Gotitas de Flügge:&lt;/b&gt; Representa la clásica vía de contagio inhalatoria. El inóculo se adquiere al inhalar microgotas aerosolizadas por un paciente infectado al toser o estornudar.&lt;br&gt;• &lt;b&gt;Propagación hematógena:&lt;/b&gt; Los patógenos invaden el pulmón vehiculizándose a través del torrente sanguíneo a partir de un foco infeccioso primario extrapulmonar sistémico.&lt;br&gt;• &lt;b&gt;Continuidad:&lt;/b&gt; Consolidación del tejido pulmonar por la propagación directa de microorganismos provenientes de un proceso infeccioso en una estructura adyacente.</t>
  </si>
  <si>
    <t>La opción D es correcta porque la transfusión de sangre no es una vía patogénica ni un mecanismo para el desarrollo de una neumonía.</t>
  </si>
  <si>
    <t>Machine Learning</t>
  </si>
  <si>
    <t>• &lt;b&gt;a) Continuidad:&lt;/b&gt; Es incorrecta porque representa un mecanismo patogénico directo válido de invasión parenquimatosa desde estructuras adyacentes.&lt;br&gt;• &lt;b&gt;b) Gotitas de Pflugge:&lt;/b&gt; Es incorrecta porque conforma la vía inhalatoria clásica y principal de contagio de los patógenos respiratorios.&lt;br&gt;• &lt;b&gt;c) Bronco-Aspiración:&lt;/b&gt; Es incorrecta porque es una de las vías de inoculación más prevalentes, siendo el mecanismo principal en pacientes añosos o con trastornos de la deglución/conciencia.</t>
  </si>
  <si>
    <t>Predicate Logic</t>
  </si>
  <si>
    <t>Researcher</t>
  </si>
  <si>
    <t>El &lt;b&gt;alcoholismo&lt;/b&gt; es un hábito tóxico que se asocia con el desarrollo de &lt;b&gt;neumonía por broncoaspiración&lt;/b&gt;.</t>
  </si>
  <si>
    <t>&lt;b&gt;FACTORES DE RIESGO: ALCOHOLISMO Y BRONCOASPIRACIÓN&lt;/b&gt;&lt;br&gt;&lt;br&gt;La adquisición de una neumonía y su gravedad están íntimamente relacionadas a los hábitos tóxicos y las comorbilidades del paciente.&lt;br&gt;• &lt;b&gt;Mecanismo Fisiopatológico:&lt;/b&gt; La aspiración de las secreciones de la orofaringe o del contenido gástrico hacia el árbol traqueobronquial es un factor de riesgo clínico.&lt;br&gt;• &lt;b&gt;Alcoholismo:&lt;/b&gt; Actúa deprimiendo el sistema nervioso central y alterando el estado de alerta o los reflejos protectores de la vía aérea. Por este motivo, el alcoholismo se suele asociar característicamente con el desarrollo de neumonía por broncoaspiración.&lt;br&gt;• &lt;b&gt;Población Vulnerable:&lt;/b&gt; Esta situación de vulnerabilidad aspirativa adquiere particular prevalencia en pacientes &lt;b&gt;ancianos&lt;/b&gt;, en individuos postrados o con secuelas neurológicas.</t>
  </si>
  <si>
    <t>La opción B es correcta porque el alcoholismo es un factor predisponente asociado al desarrollo de neumonía por broncoaspiración, al comprometer los mecanismos de defensa de la vía aérea.</t>
  </si>
  <si>
    <t>• &lt;b&gt;a) Neumonía por neumococo:&lt;/b&gt; Es incorrecta. Aunque el &lt;i&gt;Streptococcus pneumoniae&lt;/i&gt; es la causa más frecuente de NAC global, el alcoholismo se asocia &lt;i&gt;clásicamente&lt;/i&gt; a la broncoaspiración (involucrando frecuentemente gérmenes anaerobios) o a infecciones graves por &lt;i&gt;Klebsiella pneumoniae&lt;/i&gt; en pacientes etilistas ingresados inconscientes.&lt;br&gt;• &lt;b&gt;c) Fibrosis pulmonar idiopática:&lt;/b&gt; Es incorrecta. Constituye una enfermedad intersticial fibrosante de causa desconocida, sin relación etiológica directa con el consumo de alcohol.&lt;br&gt;• &lt;b&gt;d) EPOC:&lt;/b&gt; Es incorrecta. El factor de riesgo para el desarrollo de la Enfermedad Pulmonar Obstructiva Crónica es la inhalación de humo de tabaco (tabaquismo) o biomasa, no el alcoholismo.</t>
  </si>
  <si>
    <t>Software Engineering</t>
  </si>
  <si>
    <t>Process Management</t>
  </si>
  <si>
    <t>QuickSort</t>
  </si>
  <si>
    <t>Las &lt;b&gt;enfermedades respiratorias obstructivas crónicas&lt;/b&gt; (tales como la EPOC) aumentan específicamente el riesgo del huésped de desarrollar una &lt;b&gt;neumonía atípica&lt;/b&gt;.</t>
  </si>
  <si>
    <t>&lt;b&gt;FACTORES DE RIESGO: PATOLOGÍA RESPIRATORIA PREVIA&lt;/b&gt;&lt;br&gt;&lt;br&gt;A nivel del sistema respiratorio, la presencia de patologías orgánicas crónicas facilita directamente el asentamiento bacteriano o viral.&lt;br&gt;• &lt;b&gt;Enfermedades obstructivas crónicas:&lt;/b&gt; Se destacan principalmente las enfermedades pulmonares crónicas, como la Enfermedad Pulmonar Obstructiva Crónica (EPOC). Estas enfermedades respiratorias obstructivas crónicas aumentan el riesgo de desarrollar cuadros de presentación subaguda o &lt;i&gt;neumonía atípica&lt;/i&gt;.&lt;br&gt;• &lt;b&gt;Otras alteraciones respiratorias:&lt;/b&gt; También incrementan marcadamente el riesgo a padecer infecciones la obstrucción mecánica de las vías aéreas respiratorias (alteración del aclaramiento mucociliar) y la presencia crónica de edema pulmonar.</t>
  </si>
  <si>
    <t>La opción D es correcta debido a que la evidencia clínica e infectológica indica que las enfermedades respiratorias obstructivas crónicas aumentan de forma específica el riesgo de desarrollar un cuadro de neumonía atípica.</t>
  </si>
  <si>
    <t>• &lt;b&gt;a) Enfermedades cardiovasculares:&lt;/b&gt; Es incorrecta. Si bien la insuficiencia cardíaca sistémica es un factor de riesgo para NAC en general, no tiene la predisposición específica hacia gérmenes atípicos que otorga el daño pulmonar obstructivo crónico.&lt;br&gt;• &lt;b&gt;b) Enfermedades hepáticas:&lt;/b&gt; Es incorrecta. La insuficiencia hepática afecta la inmunidad humoral predisponiendo a infecciones bacterianas clásicas.&lt;br&gt;• &lt;b&gt;c) Enfermedades renales:&lt;/b&gt; Es incorrecta. La insuficiencia renal crónica (uremia) eleva el riesgo de neumonía, destacándose característicamente el aumento de riesgo para infecciones típicas primarias por &lt;i&gt;Staphylococcus aureus&lt;/i&gt;.</t>
  </si>
  <si>
    <t>Security Analyst</t>
  </si>
  <si>
    <t>IP</t>
  </si>
  <si>
    <t>El &lt;b&gt;dolor de cabeza (cefalea)&lt;/b&gt; es un síntoma sistémico que se presenta de forma más común en la &lt;b&gt;neumonía atípica&lt;/b&gt; (de presentación subaguda) que en la neumonía típica.</t>
  </si>
  <si>
    <t>&lt;b&gt;CLÍNICA DE LA NEUMONÍA TÍPICA Y ATÍPICA&lt;/b&gt;&lt;br&gt;&lt;br&gt;La presentación clínica permite orientar inicialmente el diagnóstico, existiendo una clara diferenciación sintomatológica:&lt;br&gt;• &lt;b&gt;Neumonía Típica (Aguda):&lt;/b&gt; Se caracteriza por el síndrome de condensación parenquimatosa. Clínicamente el paciente se presenta con taquipnea, disnea, &lt;b&gt;tos productiva&lt;/b&gt; (expectoración purulenta), &lt;b&gt;fiebre alta&lt;/b&gt; con escalofríos y &lt;b&gt;dolor torácico&lt;/b&gt; de características pleuríticas.&lt;br&gt;• &lt;b&gt;Neumonía Atípica (Subaguda):&lt;/b&gt; Genera un compromiso predominantemente intersticial con disociación clínico-radiológica. Su manifestación respiratoria fundamental es la tos seca o no productiva, y se acompaña de un notorio cuadro sistémico extra-respiratorio con presencia de &lt;b&gt;cefaleas (dolor de cabeza)&lt;/b&gt;, mialgias y artralgias.</t>
  </si>
  <si>
    <t>Theory of Computation</t>
  </si>
  <si>
    <t>La opción D es correcta. El dolor de cabeza (cefalea) es un síntoma que se presenta de forma marcadamente más común en la neumonía atípica en comparación con la típica.</t>
  </si>
  <si>
    <t>• &lt;b&gt;a) Fiebre alta:&lt;/b&gt; Es incorrecta. Representa un síntoma cardinal de la presentación aguda típica, pudiendo incluso estar ausente en los cuadros atípicos.&lt;br&gt;• &lt;b&gt;b) Dolor torácico:&lt;/b&gt; Es incorrecta. El dolor pleurítico (puntada de costado) es propio de la consolidación periférica de la neumonía típica bacteriana.&lt;br&gt;• &lt;b&gt;c) Tos con expectoración:&lt;/b&gt; Es incorrecta. La tos productiva purulenta es el sello clínico de la NAC típica, mientras que la atípica cursa con tos de carácter seco.</t>
  </si>
  <si>
    <t>Relational Model</t>
  </si>
  <si>
    <t>Singleton</t>
  </si>
  <si>
    <t>Los &lt;b&gt;síntomas gastrointestinales&lt;/b&gt; pueden presentarse y actuar como un indicador orientativo temprano en el desarrollo de una &lt;b&gt;neumonía atípica&lt;/b&gt;.</t>
  </si>
  <si>
    <t>&lt;b&gt;MANIFESTACIONES DE LA NEUMONÍA ATÍPICA&lt;/b&gt;&lt;br&gt;&lt;br&gt;La presentación clínica permite diferenciar clásicamente los cuadros neumónicos:&lt;br&gt;• &lt;b&gt;Neumonía Típica (Aguda):&lt;/b&gt; Cursa habitualmente con fiebre alta, dolor torácico pleurítico ("puntada de costado") y tos productiva.&lt;br&gt;• &lt;b&gt;Neumonía Atípica (Subaguda):&lt;/b&gt; Suele generar una disociación clínico-radiológica con tos seca, cefaleas, mialgias y artralgias. La fiebre puede estar ausente. En este contexto, los &lt;b&gt;síntomas gastrointestinales&lt;/b&gt; adquieren valor semiológico, ya que pueden actuar como un indicador orientativo temprano del cuadro atípico.</t>
  </si>
  <si>
    <t>Software Engineer</t>
  </si>
  <si>
    <t>La opción C es correcta. Los síntomas gastrointestinales pueden presentarse clínicamente y actuar como un indicador orientativo temprano del desarrollo de una neumonía atípica.</t>
  </si>
  <si>
    <t>• &lt;b&gt;a) Fiebre alta:&lt;/b&gt; Es incorrecta. Constituye un síntoma cardinal de la presentación aguda o típica, pudiendo estar ausente en cuadros atípicos.&lt;br&gt;• &lt;b&gt;b) Dolor torácico pleurítico:&lt;/b&gt; Es incorrecta. La "puntada de costado" es un signo clásico de irritación pleural propio de la neumonía bacteriana típica.&lt;br&gt;• &lt;b&gt;d) Rash cutáneo:&lt;/b&gt; Es incorrecta. No representa un síntoma indicador habitual ni característico de este tipo de cuadros respiratorios en la población general.</t>
  </si>
  <si>
    <t>Key Exchange</t>
  </si>
  <si>
    <t>En el cuadro subagudo generado por &lt;b&gt;&lt;i&gt;Chlamydophila pneumoniae&lt;/i&gt;&lt;/b&gt; es característica la presencia de &lt;b&gt;afectación extrapulmonar&lt;/b&gt; y la franca ausencia de fiebre.</t>
  </si>
  <si>
    <t>&lt;b&gt;CLÍNICA DE LA NEUMONÍA ATÍPICA (SUBAGUDA)&lt;/b&gt;&lt;br&gt;&lt;br&gt;La presentación subaguda (históricamente atípica) suele originarse por gérmenes intracelulares y presenta un compromiso predominantemente intersticial con disociación clínico-radiológica.&lt;br&gt;• &lt;b&gt;Síntomas:&lt;/b&gt; Genera disnea y se asocia a tos seca. Se acompaña de un notorio cuadro sistémico con presencia de cefaleas, mialgias y artralgias. La fiebre puede estar presente o ausente.&lt;br&gt;• &lt;b&gt;&lt;i&gt;Chlamydophila pneumoniae&lt;/i&gt;:&lt;/b&gt; Específicamente en el cuadro subagudo generado por este patógeno intracelular, es un hallazgo característico la &lt;b&gt;afectación extrapulmonar&lt;/b&gt; o la franca ausencia de fiebre.</t>
  </si>
  <si>
    <t>La opción B es correcta debido a que la evidencia clínica establece de forma textual que, en el cuadro respiratorio subagudo generado por &lt;b&gt;&lt;i&gt;Chlamydophila pneumoniae&lt;/i&gt;&lt;/b&gt;, la &lt;b&gt;afectación extrapulmonar&lt;/b&gt; constituye un hallazgo clínico característico.</t>
  </si>
  <si>
    <t>Sorting</t>
  </si>
  <si>
    <t>• &lt;b&gt;a) Rash cutáneo:&lt;/b&gt; Es incorrecta. No constituye un hallazgo representativo o cardinal descrito para la infección por este microorganismo.&lt;br&gt;• &lt;b&gt;c) Dolor torácico pleurítico:&lt;/b&gt; Es incorrecta. La "puntada de costado" indica afección pleural periférica, siendo un síntoma clásico de irritación propio de la presentación aguda (típica) bacteriana.&lt;br&gt;• &lt;b&gt;d) Ausencia de fiebre:&lt;/b&gt; Si bien la ausencia de fiebre es un hallazgo clínico característico válido descrito junto a la afectación extrapulmonar para este patógeno, la resolución del caso clínico prioriza la afectación extrapulmonar como el marcador sistémico distintivo.</t>
  </si>
  <si>
    <t>SQL Joins</t>
  </si>
  <si>
    <t>La unidad espacio muerto es una alteración de la relación V/Q mayor a 0.8 característica en qué patología: Seleccione una:&lt;br&gt;&lt;br&gt;a) Asma exacerbado&lt;br&gt;&lt;br&gt;b) Fibrosis pulmonar&lt;br&gt;&lt;br&gt;c) Bronquitis crónica obstructiva&lt;br&gt;&lt;br&gt;d) TEP</t>
  </si>
  <si>
    <t>La tos productiva (con expectoración purulenta) NO suele ser una característica clínica de la neumonía subaguda (la cual cursa con tos seca).</t>
  </si>
  <si>
    <t>Systems Analyst</t>
  </si>
  <si>
    <t>&lt;b&gt;CLÍNICA DE LA NEUMONÍA SUBAGUDA (ATÍPICA)&lt;/b&gt;&lt;br&gt;&lt;br&gt;La presentación subaguda (históricamente atípica) suele originarse por gérmenes de crecimiento intracelular y se caracteriza por una marcada disociación clínico-radiológica:&lt;br&gt;• &lt;b&gt;Manifestaciones respiratorias:&lt;/b&gt; Genera disnea y su manifestación respiratoria fundamental es la presencia de &lt;b&gt;tos seca o no productiva&lt;/b&gt;.&lt;br&gt;• &lt;b&gt;Auscultación:&lt;/b&gt; El examen físico torácico suele ser normal, o en su defecto, auscultarse tan solo algunos crepitantes y sibilancias aisladas.&lt;br&gt;• &lt;b&gt;Cuadro sistémico:&lt;/b&gt; Se acompaña de un notorio compromiso extra-respiratorio con presencia de mialgias, artralgias y cefaleas.&lt;br&gt;• &lt;b&gt;Radiología:&lt;/b&gt; Presenta un compromiso de patrón predominantemente intersticial.</t>
  </si>
  <si>
    <t>d) TEP</t>
  </si>
  <si>
    <t>La opción C es correcta. La evidencia clínica establece que la manifestación respiratoria fundamental de la neumonía subaguda es la tos no productiva, reservándose la tos productiva con expectoración purulenta para el síndrome de condensación de la neumonía aguda típica.</t>
  </si>
  <si>
    <t>• &lt;b&gt;a) Rx con patrón intersticial:&lt;/b&gt; Es incorrecta. Constituye el hallazgo radiológico clásico del compromiso por gérmenes atípicos.&lt;br&gt;• &lt;b&gt;b) Auscultación normal:&lt;/b&gt; Es incorrecta. La disociación clínico-radiológica explica que el tórax suela ser auscultatoriamente normal.&lt;br&gt;• &lt;b&gt;d) Mialgias:&lt;/b&gt; Es incorrecta. Forman parte del cuadro sistémico extra-respiratorio característico que acompaña a la presentación subaguda.</t>
  </si>
  <si>
    <t>Testing</t>
  </si>
  <si>
    <t>En la neumonía típica originada por el &lt;b&gt;&lt;i&gt;Streptococcus pneumoniae&lt;/i&gt;&lt;/b&gt;, las &lt;b&gt;alteraciones en la radiografía&lt;/b&gt; de tórax pueden mantenerse visibles &lt;b&gt;hasta por 8 semanas&lt;/b&gt;.</t>
  </si>
  <si>
    <t>Turing Machine</t>
  </si>
  <si>
    <t>&lt;b&gt;EVOLUCIÓN RADIOLÓGICA Y NEUMOCÓCICA INVASIVA&lt;/b&gt;&lt;br&gt;&lt;br&gt;La resolución clínica de la neumonía siempre precede a la resolución radiológica. La normalización anatómica del parénquima es sumamente lenta, pudiendo demorar meses.&lt;br&gt;• &lt;b&gt;Evolución radiográfica:&lt;/b&gt; En la infección por el &lt;i&gt;Streptococcus pneumoniae&lt;/i&gt;, se establece que las alteraciones en la radiografía de tórax pueden mantenerse visibles hasta por 8 semanas. Por este motivo, no tiene utilidad solicitar radiografías de control periódicas de forma rutinaria si el paciente no presenta agravamiento clínico.&lt;br&gt;• &lt;b&gt;Enfermedad Neumocócica Invasiva (ENI):&lt;/b&gt; El neumococo puede alcanzar el torrente sanguíneo o las meninges, generando cuadros sistémicos invasivos letales como la bacteriemia y la meningitis, los cuales incrementan la mortalidad.</t>
  </si>
  <si>
    <t>La opción B es correcta. En la neumonía originada por el &lt;i&gt;Streptococcus pneumoniae&lt;/i&gt;, es una característica evolutiva objetivada que las alteraciones y opacidades en la radiografía de tórax pueden mantenerse evidentes hasta por 8 semanas debido a su lenta normalización anatómica.</t>
  </si>
  <si>
    <t>• &lt;b&gt;a) El empiema es una complicación frecuente:&lt;/b&gt; Es incorrecta. Aunque el derrame paraneumónico puede complicarse a empiema, no constituye una regla prevalente obligada frente a la altísima incidencia de NAC neumocócica global.&lt;br&gt;• &lt;b&gt;c) Prácticamente en todos los casos el microorganismo se aísla en cultivo:&lt;/b&gt; Es incorrecta. La confirmación microbiológica inicial se logra en muy pocos casos y el esputo ni siquiera está recomendado rutinariamente en pacientes ambulatorios.&lt;br&gt;• &lt;b&gt;d) Los hemocultivos son positivos en un 60%:&lt;/b&gt; Es incorrecta. La positividad de los hemocultivos en pacientes con neumonía es sumamente baja, encontrándose estadísticamente entre el 5% y el 24%.&lt;br&gt;• &lt;b&gt;e) La presencia de bacteriemia no empeora el pronóstico:&lt;/b&gt; Es incorrecta. La bacteriemia define el cuadro de Enfermedad Neumocócica Invasiva (ENI), empeorando sustancialmente el pronóstico.</t>
  </si>
  <si>
    <t>Theoretical CS</t>
  </si>
  <si>
    <t>Math</t>
  </si>
  <si>
    <t>En la neumonía de presentación subaguda o &lt;b&gt;atípica&lt;/b&gt;, la manifestación respiratoria fundamental es la presencia de &lt;b&gt;tos no productiva&lt;/b&gt; (tos seca).</t>
  </si>
  <si>
    <t>&lt;b&gt;CLÍNICA DE LA NEUMONÍA SUBAGUDA ("ATÍPICA")&lt;/b&gt;&lt;br /&gt;&lt;br /&gt;La entidad suele originarse por gérmenes intracelulares y presenta un compromiso predominantemente intersticial, mostrando una marcada disociación clínico-radiológica.&lt;br /&gt;• &lt;b&gt;Síntomas respiratorios y sistémicos:&lt;/b&gt; El cuadro genera mayor disnea y se asocia clásicamente a una tos seca (no productiva). Se acompaña de un notorio cuadro sistémico con presencia de cefaleas, mialgias y artralgias. La fiebre puede presentarse o, en ocasiones, no estar presente. Los síntomas gastrointestinales pueden actuar como un indicador orientativo temprano.&lt;br /&gt;• &lt;b&gt;Examen físico (Semiología):&lt;/b&gt; A la auscultación, el tórax suele ser normal, o en su defecto, pueden auscultarse tan solo algunos crepitantes y sibilancias aisladas.</t>
  </si>
  <si>
    <t>&lt;b&gt;d) Tos no productiva:&lt;/b&gt; Es correcta. La manifestación respiratoria fundamental y distintiva en la neumonía atípica (subaguda) es la presencia de tos seca o no productiva.</t>
  </si>
  <si>
    <t>• &lt;b&gt;a) Fiebre:&lt;/b&gt; Es incorrecta. En la presentación subaguda, la fiebre puede presentarse o, en ocasiones, no estar presente, a diferencia de la presentación aguda típica donde la fiebre elevada con escalofríos es una manifestación característica.&lt;br /&gt;• &lt;b&gt;b) Síntomas constitucionales:&lt;/b&gt; Es incorrecta. Si bien el cuadro se acompaña de un notorio compromiso sistémico, el enunciado busca la manifestación que la diferencia clásicamente en su presentación respiratoria, siendo la tos no productiva el sello distintivo frente a la típica.&lt;br /&gt;• &lt;b&gt;c) Tos productiva:&lt;/b&gt; Es incorrecta. La expectoración purulenta es característica de la presentación aguda ("típica") que cursa con síndrome de condensación.</t>
  </si>
  <si>
    <t>Trees</t>
  </si>
  <si>
    <t>Unit Testing</t>
  </si>
  <si>
    <t>La presentación subaguda (atípica) de la neumonía se asocia clásicamente a una &lt;b&gt;tos seca&lt;/b&gt; (no productiva), siendo la tos productiva con expectoración purulenta una manifestación característica exclusiva de la presentación aguda.</t>
  </si>
  <si>
    <t>&lt;b&gt;CLÍNICA DE LA NEUMONÍA SUBAGUDA&lt;/b&gt;&lt;br /&gt;&lt;br /&gt;La presentación subaguda, históricamente denominada atípica, suele originarse por gérmenes intracelulares y presenta un compromiso predominantemente intersticial, mostrando una marcada disociación clínico-radiológica.&lt;br /&gt;• &lt;b&gt;Síntomas respiratorios y sistémicos:&lt;/b&gt; El cuadro genera mayor disnea y se asocia a una tos seca (no productiva). Se acompaña de un notorio cuadro sistémico con presencia de cefaleas, mialgias y artralgias. La fiebre puede presentarse o, en ocasiones, no estar presente. Los síntomas gastrointestinales pueden actuar como un indicador orientativo temprano.&lt;br /&gt;• &lt;b&gt;Examen físico:&lt;/b&gt; A la auscultación, el tórax suele ser normal, o en su defecto, pueden auscultarse tan solo algunos crepitantes y sibilancias aisladas.</t>
  </si>
  <si>
    <t>&lt;b&gt;d) Tos productiva:&lt;/b&gt; Es la opción correcta (la que NO es una característica). La tos productiva con expectoración purulenta corresponde a la presentación aguda (clásica), mientras que la presentación subaguda cursa característicamente con tos seca.</t>
  </si>
  <si>
    <t>• &lt;b&gt;a) Rx con patrón intersticial:&lt;/b&gt; Es incorrecta. En la neumonía subaguda el compromiso es predominantemente intersticial en las imágenes.&lt;br /&gt;• &lt;b&gt;b) Auscultación normal:&lt;/b&gt; Es incorrecta. La neumonía subaguda evidencia una marcada disociación clínico-radiológica, donde el tórax suele ser típicamente normal a la auscultación.&lt;br /&gt;• &lt;b&gt;c) Malestar general:&lt;/b&gt; Es incorrecta. La neumonía subaguda se acompaña de un notorio cuadro sistémico evidenciado por malestar general, cefaleas, mialgias y artralgias.</t>
  </si>
  <si>
    <t>ML</t>
  </si>
  <si>
    <t>La &lt;b&gt;consolidación con broncograma aéreo&lt;/b&gt; es la característica radiográfica que define el patrón de condensación parenquimatosa y pertenece al patrón clásico de una &lt;b&gt;neumonía aguda de la comunidad (NAC) bacteriana&lt;/b&gt;.</t>
  </si>
  <si>
    <t>&lt;b&gt;DIAGNÓSTICO RADIOLÓGICO DE LA NEUMONÍA AGUDA ("TÍPICA")&lt;/b&gt;&lt;br /&gt;&lt;br /&gt;La radiografía de tórax es obligatoria en todos los pacientes con sospecha de neumonía adquirida en la comunidad (NAC), ya que permite confirmar el diagnóstico al evidenciar el infiltrado nuevo, descartar diagnósticos alternativos e identificar marcadores de un curso complicado.&lt;br /&gt;• &lt;b&gt;Presentación clínica y radiológica:&lt;/b&gt; La presentación aguda o "típica" se caracteriza por manifestar un clásico síndrome de condensación de los espacios aéreos pulmonares.&lt;br /&gt;• &lt;b&gt;Hallazgos patognomónicos:&lt;/b&gt; La opacidad lobar o segmentaria es el hallazgo característico de una neumonía bacteriana típica. Específicamente, la presencia de consolidación con broncograma aéreo es la característica que define el patrón de consolidación parenquimatosa en la NAC bacteriana.</t>
  </si>
  <si>
    <t>&lt;b&gt;c) Consolidación con broncograma aéreo:&lt;/b&gt; Es correcta. Constituye la característica radiográfica que define el patrón de consolidación parenquimatosa, perteneciendo al patrón clásico de la neumonía aguda de la comunidad bacteriana.</t>
  </si>
  <si>
    <t>• &lt;b&gt;a) Reducción en el volumen pulmonar:&lt;/b&gt; Es incorrecta. La reducción de volumen corresponde a la atelectasia, la cual provoca tracción de las estructuras anatómicas, a diferencia de la condensación neumónica que ocupa el espacio aéreo sin reducir el volumen.&lt;br /&gt;• &lt;b&gt;b) Área de vidrio esmerilado:&lt;/b&gt; Es incorrecta. La atenuación en vidrio esmerilado es una imagen radiopaca tenue característica del compromiso intersticial, contrastando marcadamente con la opacidad densa de la consolidación bacteriana típica.&lt;br /&gt;• &lt;b&gt;d) Patrón en árbol en brote:&lt;/b&gt; Es incorrecta. Este patrón radiológico no corresponde a la consolidación lobar o segmentaria clásica de la neumonía típica bacteriana.</t>
  </si>
  <si>
    <t>La &lt;b&gt;positividad&lt;/b&gt; de los hemocultivos en pacientes cursando una neumonía se encuentra &lt;b&gt;entre el 5% y el 24%&lt;/b&gt;.</t>
  </si>
  <si>
    <t>&lt;b&gt;EXAMEN BACTERIOLÓGICO Y HEMOCULTIVOS EN LA NEUMONÍA&lt;/b&gt;&lt;br /&gt;&lt;br /&gt;La definición microbiológica inicial se logra en muy pocas neumonías. La conducta frente a la solicitud de cultivos difiere según la gravedad y el ámbito de atención del paciente.&lt;br /&gt;• &lt;b&gt;Positividad y Rendimiento:&lt;/b&gt; La positividad de los hemocultivos en pacientes con neumonía es notoriamente baja, encontrándose en un rango entre el 5% y el 24%.&lt;br /&gt;• &lt;b&gt;Indicaciones Clínicas:&lt;/b&gt; No se indican de forma rutinaria. Están recomendados en pacientes graves, con comorbilidades, o en aquellos pacientes que se internan.&lt;br /&gt;• &lt;b&gt;Utilidad:&lt;/b&gt; Su indicación en grupos de riesgo permite establecer el diagnóstico microbiológico definitivo y proveer el antibiograma correspondiente para el monitoreo de la resistencia bacteriana.</t>
  </si>
  <si>
    <t>&lt;b&gt;b) Su positividad es de entre el 5-24%:&lt;/b&gt; Es correcta. Constituye el porcentaje documentado para la tasa de rescate positivo en los hemocultivos de pacientes cursando una neumonía.</t>
  </si>
  <si>
    <t>O(log N)</t>
  </si>
  <si>
    <t>• &lt;b&gt;a) Se le realiza a todo paciente con neumonía:&lt;/b&gt; Es incorrecta. Los hemocultivos no están indicados de forma universal para todo paciente ambulatorio; se reservan estrictamente para pacientes que se internan, presentan gravedad o poseen comorbilidades asociadas.&lt;br /&gt;• &lt;b&gt;c) Sirve para monitorear la resistencia bacteriana:&lt;/b&gt; Es incorrecta como opción principal en este enunciado. Si bien los hemocultivos positivos proveen el antibiograma útil para el monitoreo de resistencias, la opción elegida evalúa el conocimiento de su limitante principal, evidenciada por una tasa de positividad baja (5-24%).</t>
  </si>
  <si>
    <t>Para que un examen de esputo sea considerado &lt;b&gt;representativo y significativo&lt;/b&gt; en el diagnóstico bacteriológico de la neumonía adquirida en la comunidad, su extendido debe mostrar &lt;b&gt;menos de 10 células pavimentosas&lt;/b&gt; (o menos de 5 células planas) y &lt;b&gt;más de 25 neutrófilos&lt;/b&gt; (o leucocitos) por campo.</t>
  </si>
  <si>
    <t>&lt;b&gt;EXAMEN BACTERIOLÓGICO DE ESPUTO EN NAC&lt;/b&gt;&lt;br /&gt;&lt;br /&gt;La definición microbiológica inicial mediante esputo posee un rol controvertido debido a su baja sensibilidad y a la dificultad clínica del paciente para lograr una expectoración adecuada.&lt;br /&gt;• &lt;b&gt;Indicaciones:&lt;/b&gt; El examen de esputo no está recomendado rutinariamente para pacientes de manejo ambulatorio (siendo la única excepción la sospecha de tuberculosis). Sí se sugiere realizar examen de Gram y cultivo en pacientes que requieren internación.&lt;br /&gt;• &lt;b&gt;Criterios de calidad (Representatividad):&lt;/b&gt; Para avalar que la muestra obtenida es verdaderamente representativa del tracto respiratorio inferior y no se encuentra contaminada por saliva orofaríngea, el extendido citológico debe evidenciar menos de 10 células pavimentosas (o menos de 5 células planas) y más de 25 neutrófilos (leucocitos) por campo de observación.</t>
  </si>
  <si>
    <t>&lt;b&gt;c) El cultivo de esputo es significativo si tiene menos de 10 células pavimentosas y más de 25 neutrófilos por campo:&lt;/b&gt; Es la opción correcta. Constituye el criterio de validación citológica universal para determinar que una muestra de esputo es de buena calidad y apta para proceder al diagnóstico microbiológico.</t>
  </si>
  <si>
    <t>• &lt;b&gt;a) Las pruebas serológicas nunca son necesarias:&lt;/b&gt; Es incorrecta. Pueden ser útiles retrospectivamente o en situaciones epidemiológicas específicas para el abordaje de patógenos atípicos (como &lt;i&gt;Mycoplasma pneumoniae&lt;/i&gt;), por lo que afirmar que "nunca" son necesarias es falso.&lt;br /&gt;• &lt;b&gt;b) Los hemocultivos se positivizan frecuentemente:&lt;/b&gt; Es incorrecta. La positividad de los hemocultivos en la NAC es notoriamente baja, oscilando estadísticamente entre el 5% y el 24%.</t>
  </si>
  <si>
    <t>La &lt;b&gt;consolidación con broncograma aéreo&lt;/b&gt; es la característica radiográfica que define el patrón de condensación parenquimatosa y pertenece al patrón clásico de una &lt;b&gt;neumonía aguda de la comunidad (NAC) bacteriana típica&lt;/b&gt;.</t>
  </si>
  <si>
    <t>OOP</t>
  </si>
  <si>
    <t>&lt;b&gt;DIAGNÓSTICO RADIOLÓGICO DE LA NEUMONÍA AGUDA ("TÍPICA")&lt;/b&gt;&lt;br /&gt;&lt;br /&gt;La radiografía de tórax es obligatoria en todos los pacientes con sospecha de neumonía adquirida en la comunidad (NAC), ya que permite confirmar el diagnóstico al evidenciar el infiltrado nuevo, descartar diagnósticos alternativos e identificar marcadores de un curso complicado.&lt;br /&gt;• &lt;b&gt;Presentación clínica y radiológica:&lt;/b&gt; La presentación aguda o "típica" se caracteriza por manifestar un clásico síndrome de condensación de los espacios aéreos pulmonares.&lt;br /&gt;• La opacidad lobar o segmentaria es el hallazgo característico de una neumonía bacteriana típica. Específicamente, la presencia de consolidación con broncograma aéreo es la característica radiográfica que define el patrón de consolidación parenquimatosa en la NAC bacteriana.</t>
  </si>
  <si>
    <t>&lt;b&gt;c) Consolidación con broncograma aéreo:&lt;/b&gt; Es correcta. Constituye la característica radiográfica que define el patrón de consolidación parenquimatosa, perteneciendo al patrón clásico de la neumonía aguda de la comunidad bacteriana típica.</t>
  </si>
  <si>
    <t>• &lt;b&gt;a) Reducción en el volumen pulmonar:&lt;/b&gt; Es incorrecta. La reducción de volumen corresponde a la atelectasia, la cual provoca retracción y tracción de las estructuras anatómicas, a diferencia de la condensación neumónica que ocupa el espacio aéreo inflamado sin reducir el volumen.&lt;br /&gt;• &lt;b&gt;b) Area de vidrio esmerilado:&lt;/b&gt; Es incorrecta. La atenuación en vidrio esmerilado es una imagen radiopaca tenue característica del compromiso intersticial, contrastando marcadamente con la opacidad densa de la consolidación bacteriana típica.</t>
  </si>
  <si>
    <t>El uso de &lt;b&gt;biomarcadores&lt;/b&gt; (como la procalcitonina) en pacientes con diagnóstico de neumonía es de gran utilidad fundamentalmente para &lt;b&gt;establecer el pronóstico y servir como guía para determinar la duración del tratamiento&lt;/b&gt; antibiótico.</t>
  </si>
  <si>
    <t>&lt;b&gt;UTILIDAD DE LOS BIOMARCADORES EN LA NEUMONÍA&lt;/b&gt;&lt;br /&gt;&lt;br /&gt;El laboratorio general se solicita de forma reglada en pacientes internados para confirmar diagnóstico, etiología, gravedad y reconocer complicaciones. Los biomarcadores ayudan adicionalmente a diferenciar infecciones bacterianas de virales, destacándose su rol principal en el pronóstico y la guía terapéutica.&lt;br /&gt;• &lt;b&gt;Procalcitonina:&lt;/b&gt; No es un marcador precoz de infección, ya que sus niveles aumentan luego de las 6 horas de iniciado el cuadro clínico. Su principal utilidad es netamente pronóstica y sirve de manera específica para guiar y acortar la duración de la terapia antibiótica (pudiendo limitar el esquema de tratamiento incluso a 5 días).&lt;br /&gt;• &lt;b&gt;Proteína C Reactiva (PCR):&lt;/b&gt; Es un reactante de fase aguda. Niveles inferiores a 20 mg/l sugieren ausencia de neumonía, mientras que valores superiores a 100 mg/l se asocian fuertemente con la Neumonía Adquirida en la Comunidad (NAC).</t>
  </si>
  <si>
    <t>&lt;b&gt;d) Pronóstico y guía de duración del tratamiento:&lt;/b&gt; Es correcta. Constituye la principal utilidad clínica validada de biomarcadores como la procalcitonina en la neumonía adquirida en la comunidad, permitiendo estimar el pronóstico y acortar o ajustar los días de la terapia antimicrobiana.</t>
  </si>
  <si>
    <t>• &lt;b&gt;a) Decidir el tratamiento antibiótico:&lt;/b&gt; Es incorrecta. El tratamiento antibiótico inicial se decide de forma empírica y precoz basándose estrictamente en la gravedad del cuadro, el ámbito de internación y la epidemiología local, sin aguardar los valores de los biomarcadores para su inicio.&lt;br /&gt;• &lt;b&gt;b) Como parámetro de gravedad:&lt;/b&gt; Es incorrecta como opción principal frente a la guía de tratamiento. La gravedad del cuadro se objetiva en primera instancia mediante criterios clínicos directos (como trastornos de la consciencia, inestabilidad hemodinámica e insuficiencia respiratoria) y no se basa exclusivamente en biomarcadores.</t>
  </si>
  <si>
    <t>OS</t>
  </si>
  <si>
    <t>El diagnóstico de la neumonía adquirida en la comunidad es fundamentalmente clínico y &lt;b&gt;se realiza con interrogatorio, examen físico y radiografía de tórax&lt;/b&gt;.</t>
  </si>
  <si>
    <t>&lt;b&gt;DIAGNÓSTICO DE LA NEUMONÍA ADQUIRIDA EN LA COMUNIDAD&lt;/b&gt;&lt;br /&gt;&lt;br /&gt;Los pasos a seguir frente a la sospecha de una neumonía adquirida en la comunidad (NAC) se inician con la confirmación diagnóstica basada en pilares fundamentales.&lt;br /&gt;• &lt;b&gt;Pilar Clínico:&lt;/b&gt; El abordaje inicial requiere de un minucioso interrogatorio y un exhaustivo examen físico. La sospecha diagnóstica se realiza a través de la presencia de síntomas respiratorios y sistémicos junto a las alteraciones semiológicas.&lt;br /&gt;• &lt;b&gt;Pilar Imagenológico:&lt;/b&gt; La radiografía de tórax es obligatoria en todos los pacientes con sospecha de NAC. No se puede afirmar que un paciente cursa una neumonía si no se cuenta con el respaldo imagenológico que evidencie un infiltrado nuevo.</t>
  </si>
  <si>
    <t>&lt;b&gt;c) Se hace con interrogatorio, examen físico y Rx de tórax:&lt;/b&gt; Es la opción correcta. Constituye la tríada diagnóstica para confirmar una neumonía adquirida en la comunidad, integrando la clínica del paciente con la demostración imagenológica del infiltrado pulmonar.</t>
  </si>
  <si>
    <t>• &lt;b&gt;a) Se hace con Rx de tórax y laboratorio:&lt;/b&gt; Es incorrecta. Omite el pilar clínico fundamental (interrogatorio y examen físico) y asume al laboratorio como obligatorio, el cual es optativo en pacientes de manejo ambulatorio.&lt;br /&gt;• &lt;b&gt;b) Se hace con interrogatorio, examen físico y laboratorio:&lt;/b&gt; Es incorrecta. Omite la radiografía de tórax, la cual es obligatoria en todos los pacientes con sospecha de NAC para confirmar la infección.</t>
  </si>
  <si>
    <t>El &lt;b&gt;mantenimiento de una presión sistólica sanguínea mayor a 90 mmHg descarta&lt;/b&gt; el criterio de inestabilidad hemodinámica e hipotensión severa para la &lt;b&gt;internación en la Unidad de Terapia Intensiva (UTI)&lt;/b&gt; en la evaluación de la gravedad de una neumonía.</t>
  </si>
  <si>
    <t>&lt;b&gt;CRITERIOS DE GRAVEDAD E INTERNACIÓN EN UTI EN LA NEUMONÍA&lt;/b&gt;&lt;br /&gt;&lt;br /&gt;Durante la evaluación clínica inicial, es vital objetivar variables que marcan inestabilidad hemodinámica y riesgo inminente de mortalidad para decidir la internación del paciente en la Unidad de Terapia Intensiva (UTI).&lt;br /&gt;• &lt;b&gt;Inestabilidad hemodinámica:&lt;/b&gt; La presencia de hipotensión franca (Tensión Arterial Sistólica menor a 90 mmHg o Tensión Arterial Diastólica menor a 60 mmHg) que requiere fluidos, así como la progresión a un shock séptico con requerimiento de vasopresores, constituyen criterios mayores absolutos de severidad.&lt;br /&gt;• &lt;b&gt;Insuficiencia Respiratoria y Anatomía:&lt;/b&gt; La necesidad de asistencia con ventilación mecánica y la evidencia imagenológica de compromiso pulmonar multilobar son criterios mayores de internación en UTI.&lt;br /&gt;• &lt;b&gt;Trastornos de la consciencia:&lt;/b&gt; La aparición repentina de alteraciones del sensorio como confusión, desorientación o estupor.</t>
  </si>
  <si>
    <t>&lt;b&gt;b) Presión sistólica sanguínea mayor a 90 mmHg:&lt;/b&gt; Es la opción correcta (la que NO es un criterio). El mantenimiento de una presión sistólica mayor a 90 mmHg indica ausencia de hipotensión franca, descartando temporalmente este criterio mayor de gravedad para el ingreso a la unidad de cuidados críticos.</t>
  </si>
  <si>
    <t>• &lt;b&gt;a) Shock séptico:&lt;/b&gt; Es incorrecta. Constituye un criterio mayor absoluto de severidad por extrema inestabilidad hemodinámica y requerimiento de fármacos vasopresores, obligando a la internación en UTI.&lt;br /&gt;• &lt;b&gt;c) Compromiso pulmonar multilobar:&lt;/b&gt; Es incorrecta. Evidencia un daño anatómico extenso que es un criterio de internación en UTI.</t>
  </si>
  <si>
    <t>Performance</t>
  </si>
  <si>
    <t>La progresión a un shock séptico con el consecuente &lt;b&gt;requerimiento de vasopresores&lt;/b&gt; es un criterio mayor absoluto de severidad en la evaluación de la gravedad de una neumonía.</t>
  </si>
  <si>
    <t>&lt;b&gt;CRITERIOS DE GRAVEDAD Y RIESGO EN LA NEUMONÍA&lt;/b&gt;&lt;br /&gt;&lt;br /&gt;Durante la evaluación clínica inicial de un paciente con neumonía, se evalúan variables que marcan inestabilidad hemodinámica y riesgo inminente de mortalidad para decidir el grado de severidad y la internación en la Unidad de Terapia Intensiva (UTI).&lt;br /&gt;• &lt;b&gt;Inestabilidad hemodinámica:&lt;/b&gt; La presencia de hipotensión (Tensión Arterial Sistólica menor a 90 mmHg o Tensión Arterial Diastólica menor a 60 mmHg) que requiere fluidos, la taquicardia severa y la progresión a un shock séptico con requerimiento de vasopresores. Constituye un criterio mayor absoluto de severidad el requerimiento de vasopresores ante un shock séptico.&lt;br /&gt;• &lt;b&gt;Insuficiencia Respiratoria y Anatomía:&lt;/b&gt; Se evidencia por taquipnea extrema (mayor a 30 respiraciones por minuto) y signos de hipoxemia tisular como cianosis. La necesidad de ventilación mecánica y la evidencia de compromiso pulmonar multilobar son determinantes para el ingreso a cuidados críticos.&lt;br /&gt;• &lt;b&gt;Trastornos de la consciencia:&lt;/b&gt; Aparición repentina de confusión, desorientación o estupor.&lt;br /&gt;• &lt;b&gt;Alteraciones térmicas:&lt;/b&gt; Registro de hipotermia (temperatura menor a 36 °C).</t>
  </si>
  <si>
    <t>&lt;b&gt;d) Requerimiento de vasopresores:&lt;/b&gt; Es la opción correcta. El desarrollo de un shock séptico que obliga a la utilización de fármacos vasopresores es un criterio mayor absoluto de severidad.</t>
  </si>
  <si>
    <t>• &lt;b&gt;a) Nitrógeno ureico mayor a 20 mg/dl:&lt;/b&gt; Es incorrecta. Es un parámetro de evaluación de riesgo (como en el score CURB-65), pero se clasifica dentro de los criterios menores de severidad.&lt;br /&gt;• &lt;b&gt;b) Compromiso radiológico de más de dos lóbulos:&lt;/b&gt; Es incorrecta. Si bien es un marcador de daño extenso y determina internación en UTI, en las escalas de gravedad estrictas se clasifica como un criterio menor frente al requerimiento inminente de soporte vital avanzado (vasopresores o ventilación mecánica).&lt;br /&gt;• &lt;b&gt;c) Leucopenia menor a 4000:&lt;/b&gt; Es incorrecta. Representa un criterio menor de severidad asociado a un pronóstico adverso, pero no alcanza la jerarquía de un criterio mayor absoluto.</t>
  </si>
  <si>
    <t>La &lt;b&gt;prueba diagnóstica más usada para la neumonía atípica&lt;/b&gt; es la &lt;b&gt;Reacción en Cadena de la Polimerasa (PCR)&lt;/b&gt;.</t>
  </si>
  <si>
    <t>&lt;b&gt;DIAGNÓSTICO MICROBIOLÓGICO EN NEUMONÍA "ATÍPICA"&lt;/b&gt;&lt;br /&gt;&lt;br /&gt;La definición microbiológica inicial se logra en muy pocas neumonías. Si bien en la actualidad el término "neumonía atípica" tiende a desaparecer (ya que no es posible predecir la etiología sobre la base estricta de las características clínicas), su causa más común obedece a bacterias atípicas o gérmenes intracelulares (como &lt;i&gt;Mycoplasma pneumoniae&lt;/i&gt;, &lt;i&gt;Chlamydophila pneumoniae&lt;/i&gt; y &lt;i&gt;Legionella pneumophila&lt;/i&gt;).&lt;br /&gt;• &lt;b&gt;Rol de la PCR:&lt;/b&gt; A nivel de diagnóstico molecular, la Reacción en Cadena de la Polimerasa (PCR) es la prueba diagnóstica más útil y usada en la actualidad para la neumonía atípica (siendo la prueba más útil para el diagnóstico específico de &lt;i&gt;Legionella pneumophila&lt;/i&gt;).&lt;br /&gt;• &lt;b&gt;Limitación de los métodos habituales:&lt;/b&gt; El examen bacteriológico de esputo posee un rol sumamente controvertido por su baja sensibilidad y no está recomendado rutinariamente para pacientes ambulatorios. A su vez, los hemocultivos poseen una positividad muy baja, oscilando apenas entre el 5% y el 24%.</t>
  </si>
  <si>
    <t>&lt;b&gt;d) PCR:&lt;/b&gt; Es la opción correcta. Es el pilar del diagnóstico molecular, estableciéndose como la prueba diagnóstica más usada y específica para la confirmación etiológica de la neumonía atípica.</t>
  </si>
  <si>
    <t>Protocol</t>
  </si>
  <si>
    <t>• &lt;b&gt;a) Cultivo de esputo:&lt;/b&gt; Es incorrecta. Su rol en la NAC es controvertido por su baja sensibilidad, y resulta ineficaz en este contexto dado que las bacterias atípicas no proliferan en los medios de cultivo de rutina.&lt;br /&gt;• &lt;b&gt;b) Hemocultivo:&lt;/b&gt; Es incorrecta. Su positividad estadística en pacientes con neumonía es baja (5% al 24%), por lo que no representa la prueba diagnóstica primaria ni más usada.&lt;br /&gt;• &lt;b&gt;c) Anticuerpos séricos:&lt;/b&gt; Es incorrecta. Si bien las pruebas serológicas han sido útiles retrospectivamente, en el abordaje diagnóstico clínico actual la PCR ha reemplazado a la serología como la prueba más utilizada debido a su rapidez y alta sensibilidad molecular.</t>
  </si>
  <si>
    <t>La presencia de una &lt;b&gt;opacidad lobar o segmentaria&lt;/b&gt; en una radiografía de tórax es el hallazgo anatómico &lt;b&gt;característico&lt;/b&gt; que confirma el síndrome de condensación de una &lt;b&gt;neumonía bacteriana típica&lt;/b&gt;.</t>
  </si>
  <si>
    <t>&lt;b&gt;DIAGNÓSTICO RADIOLÓGICO DE LA NEUMONÍA AGUDA ("TÍPICA")&lt;/b&gt;&lt;br /&gt;&lt;br /&gt;La radiografía de tórax es obligatoria en todos los pacientes con sospecha de neumonía adquirida en la comunidad (NAC), permitiendo confirmar el diagnóstico al evidenciar el infiltrado nuevo, descartar diagnósticos alternativos e identificar complicaciones.&lt;br /&gt;• &lt;b&gt;Presentación radiológica clásica:&lt;/b&gt; La presentación aguda o "típica" se caracteriza por manifestar un clásico síndrome de condensación de los espacios aéreos pulmonares.&lt;br /&gt;• &lt;b&gt;Hallazgos patognomónicos:&lt;/b&gt; La opacidad lobar o segmentaria es el hallazgo característico de una neumonía bacteriana típica. Específicamente, la presencia concomitante de consolidación con broncograma aéreo define el patrón estructural de condensación parenquimatosa bacteriana.</t>
  </si>
  <si>
    <t>&lt;b&gt;d) Opacidad lobar o segmentaria:&lt;/b&gt; Es correcta. Es el hallazgo radiográfico anatómico característico que define el patrón de condensación parenquimatosa en la infección bacteriana clásica.</t>
  </si>
  <si>
    <t>• &lt;b&gt;a) Derrame pleural:&lt;/b&gt; Es incorrecta. Si bien un derrame paraneumónico puede asociarse secundariamente por inflamación pleural (manifestando dolor pleurítico), no es el hallazgo parenquimatoso primario que define a la neumonía típica.&lt;br /&gt;• &lt;b&gt;b) Atelectasia:&lt;/b&gt; Es incorrecta. Representa un colapso pulmonar con pérdida de volumen y signos de tracción mediastínica, mecanismo fisiopatológico distinto al exudado inflamatorio que ocupa el alvéolo sin alterar el volumen pulmonar.&lt;br /&gt;• &lt;b&gt;c) Infiltrado bilateral difuso:&lt;/b&gt; Es incorrecta. Es el patrón radiológico característico de afectaciones intersticiales (como en las neumonías subagudas/atípicas, virales o distrés respiratorio), contrastando con la condensación focalizada de la presentación típica.</t>
  </si>
  <si>
    <t>Python</t>
  </si>
  <si>
    <t>La &lt;b&gt;neumonía lobular&lt;/b&gt; (o lobar) se caracteriza por la presencia de una &lt;b&gt;imagen radiográfica en forma de lóbulo&lt;/b&gt;, constituyendo un hallazgo característico de la neumonía bacteriana típica.</t>
  </si>
  <si>
    <t>&lt;b&gt;CLASIFICACIÓN ANATOMOPATOLÓGICA DE LA NEUMONÍA&lt;/b&gt;&lt;br /&gt;&lt;br /&gt;Desde la perspectiva de la anatomy patológica y el patrón morfológico de afectación estructural del pulmón, la infección aguda del parénquima se clasifica en los siguientes patrones radiológicos principales:&lt;br /&gt;• &lt;b&gt;Neumonía lobar (o lobular):&lt;/b&gt; A nivel radiológico se caracteriza por la presencia de una imagen radiográfica en forma de lóbulo (opacidad lobar o segmentaria). Constituye el hallazgo característico de un síndrome de condensación provocado por una neumonía bacteriana típica.&lt;br /&gt;• &lt;b&gt;Bronconeumonía:&lt;/b&gt; Afectación inflamatoria parcheada de distribución peribronquial.&lt;br /&gt;• &lt;b&gt;Neumonía intersticial:&lt;/b&gt; Compromiso predominante del intersticio, evidenciando una marcada disociación clínico-radiológica característica de los cuadros subagudos (gérmenes intracelulares).&lt;br /&gt;• &lt;b&gt;Neumonía necrotizante y Absceso pulmonar:&lt;/b&gt; Formas destructivas caracterizadas por cavitación, típicamente provocadas por la acción del estafilococo asociado a gérmenes anaerobios.</t>
  </si>
  <si>
    <t>&lt;b&gt;a) Neumonía lobular:&lt;/b&gt; Es la opción correcta. Define la categoría anatomopatológica y radiológica que se caracteriza específicamente por la consolidación del espacio aéreo que adopta la forma anatómica de un lóbulo pulmonar.</t>
  </si>
  <si>
    <t>• &lt;b&gt;b) Neumonía intersticial:&lt;/b&gt; Es incorrecta. Genera un patrón radiológico con opacidades difusas (reticulares) por afectación del tejido conectivo de sostén, sin producir la condensación densa en forma de lóbulo.&lt;br /&gt;• &lt;b&gt;c) Neumonía alveolar:&lt;/b&gt; Es incorrecta. Aunque la neumonía lobular es un tipo de ocupación alveolar, la denominación anatómica y radiográfica precisa para describir la opacidad de un lóbulo entero es "neumonía lobular" o "lobar".&lt;br /&gt;• &lt;b&gt;d) Neumonía necrosante:&lt;/b&gt; Es incorrecta. Muestra la destrucción franca del parénquima con formación de zonas de necrosis y cavitación, no limitándose simplemente a la forma de un lóbulo consolidado.</t>
  </si>
  <si>
    <t>08_Clínica</t>
  </si>
  <si>
    <t>La prueba diagnóstica &lt;b&gt;más útil&lt;/b&gt; para el diagnóstico específico de neumonía por &lt;b&gt;&lt;i&gt;Legionella pneumophila&lt;/i&gt;&lt;/b&gt; es la &lt;b&gt;Reacción en Cadena de la Polimerasa (PCR)&lt;/b&gt;.</t>
  </si>
  <si>
    <t>¿Cuál es el síntoma que se presenta con mayor frecuencia en el tromboembolismo pulmonar masivo? Seleccione una:&lt;br&gt;&lt;br&gt;a) Dolor torácico intenso&lt;br&gt;&lt;br&gt;b) Disnea grave&lt;br&gt;&lt;br&gt;c) Hipotensión&lt;br&gt;&lt;br&gt;d) Hemoptisis</t>
  </si>
  <si>
    <t>&lt;b&gt;DIAGNÓSTICO MICROBIOLÓGICO AND LEGIONELLA PNEUMOPHILA&lt;/b&gt;&lt;br /&gt;&lt;br /&gt;La definición microbiológica inicial se logra en muy pocas neumonías. La &lt;i&gt;Legionella pneumophila&lt;/i&gt; es un microorganismo intracelular asociado a brotes en grupos cerrados, transmitiéndose a través de los sistemas de aire acondicionado.&lt;br /&gt;• &lt;b&gt;Diagnóstico Molecular (PCR):&lt;/b&gt; A nivel de diagnóstico molecular, la Reacción en Cadena de la Polimerasa (PCR) es la prueba diagnóstica más usada para la neumonía atípica. De manera específica y análoga, la PCR constituye la prueba diagnóstica más útil e indicada para la confirmación etiológica de la neumonía originada por &lt;i&gt;Legionella pneumophila&lt;/i&gt;.&lt;br /&gt;• &lt;b&gt;Limitaciones de otros métodos:&lt;/b&gt; El examen bacteriológico de esputo posee un rol controvertido por su baja sensibilidad y dificultad de expectoración, y no está recomendado rutinariamente para pacientes ambulatorios. Asimismo, los hemocultivos poseen una positividad muy baja, oscilando apenas entre el 5% y el 24%.</t>
  </si>
  <si>
    <t>&lt;b&gt;c) PCR:&lt;/b&gt; Es la opción correcta. Es el pilar del diagnóstico molecular y es la prueba diagnóstica más útil y empleada para la confirmación etiológica de la neumonía por &lt;i&gt;Legionella pneumophila&lt;/i&gt;.</t>
  </si>
  <si>
    <t>• &lt;b&gt;a) Prueba de inmunofluorescencia:&lt;/b&gt; Es incorrecta. No representa la prueba más útil frente al rendimiento diagnóstico superior, rapidez y alta sensibilidad analítica que ofrece actualmente la PCR.&lt;br /&gt;• &lt;b&gt;b) Cultivo de esputo:&lt;/b&gt; Es incorrecta. Su rol es controvertido por su baja sensibilidad general, resultando ineficaz dado que estos patógenos atípicos no proliferan adecuadamente en los medios de cultivo rutinarios.&lt;br /&gt;• &lt;b&gt;d) Serología:&lt;/b&gt; Es incorrecta. Aunque puede orientar retrospectivamente, carece de la utilidad diagnóstica precoz e inmediata que provee la detección del material genético mediante PCR.</t>
  </si>
  <si>
    <t>b) Disnea grave</t>
  </si>
  <si>
    <t>Quality</t>
  </si>
  <si>
    <t>La &lt;b&gt;radiografía de tórax convencional&lt;/b&gt; es el examen radiográfico de primera línea que se utiliza para confirmar el diagnóstico de la &lt;b&gt;neumonía atípica&lt;/b&gt;.</t>
  </si>
  <si>
    <t>&lt;b&gt;DIAGNÓSTICO POR IMÁGENES EN LA NEUMONÍA "ATÍPICA"&lt;/b&gt;&lt;br /&gt;&lt;br /&gt;El diagnóstico de la neumonía adquirida en la comunidad requiere la confirmación mediante imágenes, sin importar su etiología o forma de presentación clínica.&lt;br /&gt;• &lt;b&gt;Radiografía de tórax:&lt;/b&gt; Es obligatoria en todos los pacientes con sospecha de infección respiratoria baja. La radiografía de tórax convencional es el examen radiográfico de primera línea utilizado para confirmar el diagnóstico de la neumonía atípica (subaguda), ya que permite evidenciar los infiltrados nuevos y descartar diagnósticos alternativos.&lt;br /&gt;• &lt;b&gt;Disociación clínico-radiológica:&lt;/b&gt; A diferencia de la presentación típica bacteriana (que muestra consolidación lobar con broncograma aéreo), la presentación atípica suele originarse por gérmenes intracelulares y cursa con un compromiso predominantemente intersticial. Esta entidad presenta clásicamente una marcada disociación clínico-radiológica, en donde el examen físico puede ser normal o con mínimos hallazgos a la auscultación, mientras que la radiografía evidencia los infiltrados patológicos.</t>
  </si>
  <si>
    <t>&lt;b&gt;a) Radiografía de tórax convencional:&lt;/b&gt; Es la opción correcta. Es el examen de primera línea y obligatorio para evaluar y confirmar los infiltrados pulmonares propios de cualquier neumonía adquirida en la comunidad, incluyendo la presentación atípica.</t>
  </si>
  <si>
    <t>• &lt;b&gt;b) Tomografía computarizada:&lt;/b&gt; Es incorrecta. Su indicación no es rutinaria; se reserva para resolver dudas diagnósticas frente a radiografías inespecíficas, pacientes inmunocomprometidos o para el manejo de complicaciones (como derrames complejos o cavitaciones).&lt;br /&gt;• &lt;b&gt;c) Radiografía de tórax en posición decúbito lateral:&lt;/b&gt; Es incorrecta. Esta incidencia técnica específica se solicita para verificar la presencia y el desplazamiento de un derrame pleural subpulmonar de escasa cuantía (espesor mayor a 1 cm), no siendo el método de elección para diagnosticar el infiltrado parenquimatoso de una neumonía atípica.&lt;br /&gt;• &lt;b&gt;d) Ecografía de tórax:&lt;/b&gt; Es incorrecta. Si bien el ultrasonido torácico es muy útil para identificar y guiar punciones de derrames pleurales, no reemplaza a la radiografía de tórax convencional como el estándar de primera línea para el diagnóstico inicial de los infiltrados neumónicos atípicos.</t>
  </si>
  <si>
    <t>Al diagnosticar una neumonía, la respuesta al antibiótico no es un parámetro que sea necesario evaluar inmediatamente, ya que dicha respuesta debe objetivarse tras un período de observación clínica.</t>
  </si>
  <si>
    <t>&lt;b&gt;EVALUACIÓN INICIAL Y SEGUIMIENTO DE LA NEUMONÍA&lt;/b&gt;&lt;br /&gt;&lt;br /&gt;Los pasos a seguir frente a la sospecha de una neumonía adquirida en la comunidad requieren varios pasos de evaluación en el momento del diagnóstico.&lt;br /&gt;• &lt;b&gt;Evaluaciones inmediatas (Diagnóstico y Riesgo):&lt;/b&gt; El abordaje inicial requiere confirmar el diagnóstico (interrogatorio, examen físico y radiografía de tórax), objetivar la gravedad del cuadro y categorizar el riesgo del paciente. Esta categorización del riesgo permite definir inmediatamente el criterio de internación (manejo ambulatorio, sala general o UTI) y seleccionar el esquema antibiótico empírico oportuno.&lt;br /&gt;• &lt;b&gt;Diagnóstico etiológico:&lt;/b&gt; Aunque la mayoría de las veces el tratamiento es empírico, establecer la necesidad de estudios bacteriológicos (como hemocultivos o esputo en pacientes que se internan o presentan factores de riesgo) es una decisión que se toma al momento del ingreso.&lt;br /&gt;• &lt;b&gt;Evaluación de la respuesta terapéutica:&lt;/b&gt; La respuesta al antibiótico no es un parámetro de evaluación inmediata. Una vez instaurado el tratamiento empírico, la conducta médica mandatoria es reevaluar al paciente a las 72 horas para determinar su evolución clínica y la efectividad de la droga.</t>
  </si>
  <si>
    <t>&lt;b&gt;d) La respuesta al antibiótico:&lt;/b&gt; Es la opción correcta (la que NO es necesario evaluar de inmediato). La efectividad y respuesta clínica al esquema antimicrobiano no puede determinarse en el diagnóstico inicial; requiere de un período de latencia y se evalúa a las 72 horas de instaurado el tratamiento.</t>
  </si>
  <si>
    <t>Query</t>
  </si>
  <si>
    <t>• &lt;b&gt;a) El diagnóstico etiológico:&lt;/b&gt; Es incorrecta. Si bien la terapia suele ser empírica en principio, la decisión de solicitar estudios microbiológicos debe plantearse al ingreso, en pacientes graves o que se internan.&lt;br /&gt;• &lt;b&gt;b) La categorización del riesgo:&lt;/b&gt; Es incorrecta. Determina la severidad del cuadro y guiar la conducta terapéutica.&lt;br /&gt;• &lt;b&gt;c) El criterio de internación:&lt;/b&gt; Es incorrecta. Evaluar si el paciente requiere manejo ambulatorio, en sala general o en cuidados críticos (UTI) es una decisión inmediata que deriva directamente de la categorización clínica inicial del riesgo.</t>
  </si>
  <si>
    <t>En la estratificación del riesgo y pronóstico de la neumonía mediante el Score CURB-65, la creatinina sérica no es una variable que forme parte de dicho índice.</t>
  </si>
  <si>
    <t>&lt;b&gt;ESTIMACIÓN DEL RIESGO DE MORTALIDAD SEGÚN SCORE CURB-65&lt;/b&gt;&lt;br /&gt;&lt;br /&gt;El índice CURB-65 mide el riesgo de mortalidad del paciente cursando una neumonía adquirida en la comunidad.&lt;br /&gt;• &lt;b&gt;Variables del índice:&lt;/b&gt; El acrónimo evalúa cinco predictores fundamentales: alteración de la consciencia (confusión), elevación del nitrógeno ureico o uremia, frecuencia respiratoria alterada, caída de la presión arterial (hipotensión) y edad igual o mayor a 65 años. Se excluye a la creatinina sérica de esta escala de estratificación.&lt;br /&gt;• &lt;b&gt;Puntaje 0:&lt;/b&gt; Corresponde a un bajo riesgo, presentando un riesgo de mortalidad menor al 1%.&lt;br /&gt;• &lt;b&gt;Puntaje 1 o 2:&lt;/b&gt; Indica un riesgo intermedio, con un riesgo de mortalidad del 1% al 10%.&lt;br /&gt;• &lt;b&gt;Puntaje 3 a 5:&lt;/b&gt; Determina un riesgo elevado, con un riesgo de mortalidad mayor al 10%.</t>
  </si>
  <si>
    <t>&lt;b&gt;b) Creatinina sérica:&lt;/b&gt; Es la opción correcta (la que NO es una variable). Como criterio clínico de exclusión en la estratificación, la creatinina sérica no es una variable que forme parte del Score CURB-65 (el cual utiliza el nitrógeno ureico o uremia como marcador de función renal).</t>
  </si>
  <si>
    <t>• &lt;b&gt;a) Conciencia:&lt;/b&gt; Es incorrecta. La alteración del sensorio o confusión es una variable cardinal evaluada en este índice pronóstico (representando la letra "C" del acrónimo).&lt;br /&gt;• &lt;b&gt;c) Presión arterial:&lt;/b&gt; Es incorrecta. La hipotensión o alteración de la presión arterial es una de las variables clínicas directas medidas por el score (representando la letra "B" por &lt;i&gt;Blood pressure&lt;/i&gt;).&lt;br /&gt;• &lt;b&gt;d) Todas son correctas:&lt;/b&gt; Es incorrecta, dado que la creatinina sérica efectivamente no forma parte del Score CURB-65.</t>
  </si>
  <si>
    <t>RDBMS</t>
  </si>
  <si>
    <t>El uso de biomarcadores (como la procalcitonina) en pacientes con diagnóstico de neumonía es de gran utilidad para establecer el pronóstico y servir como guía para determinar la duración del tratamiento antibiótico.</t>
  </si>
  <si>
    <t>&lt;b&gt;UTILIDAD DE LOS BIOMARCADORES EN LA NEUMONÍA&lt;/b&gt;&lt;br /&gt;&lt;br /&gt;El laboratorio general se solicita de forma reglada en pacientes internados para confirmar diagnóstico, etiología, gravedad y reconocer complicaciones. Los biomarcadores ayudan adicionalmente a diferenciar infecciones bacterianas de virales, siendo su rol el pronóstico y la guía terapéutica.&lt;br /&gt;• &lt;b&gt;Procalcitonina:&lt;/b&gt; No es un marcador precoz de infección, ya que sus niveles aumentan luego de las 6 horas de iniciado el cuadro clínico. Su principal utilidad es netamente pronóstica y Permite guiar y acortar la duración de la terapia antibiótica (pudiendo limitar el esquema de tratamiento incluso a 5 días).&lt;br /&gt;• &lt;b&gt;Proteína C Reactiva (PCR):&lt;/b&gt; Es un reactante de fase aguda. Niveles inferiores a 20 mg/l sugieren ausencia de neumonía, mientras que valores superiores a 100 mg/l se asocian fuertemente con la Neumonía Adquirida en la Comunidad (NAC).</t>
  </si>
  <si>
    <t>&lt;b&gt;e) Pronostico y guía de duración del tratamiento:&lt;/b&gt; Es correcta. Es la principal utilidad clínica validada de biomarcadores como la procalcitonina en la neumonía adquirida en la comunidad, permitiendo estimar el pronóstico y acortar o ajustar de manera segura los días de la terapia antimicrobiana.</t>
  </si>
  <si>
    <t>• &lt;b&gt;a) Decidir ingreso a terapia intensiva:&lt;/b&gt; Es incorrecta. El ingreso a UTI está determinado por criterios de riesgo clínico vital (necesidad de asistencia respiratoria mecánica o shock séptico con uso de vasopresores).&lt;br /&gt;• &lt;b&gt;b) De acuerdo a sus valores decidir internación o no:&lt;/b&gt; Es incorrecta. La decisión de internación y la categorización del riesgo se guían por parámetros clínicos y escalas predictivas (como el Score CURB-65 o el PSI).&lt;br /&gt;• &lt;b&gt;c) Como parámetro de gravedad:&lt;/b&gt; Es incorrecta frente a la utilidad pronóstica. La gravedad del cuadro se mide por criterios clínicos directos (trastornos del sensorio, hipotensión franca, insuficiencia respiratoria extrema).&lt;br /&gt;• &lt;b&gt;d) Decidir el tratamiento antibiótico:&lt;/b&gt; Es incorrecta. El inicio del esquema antibiótico es empírico, precoz y dictaminado por el ámbito de internación y la epidemiología, sin demorarse a la espera del resultado analítico de los biomarcadores.</t>
  </si>
  <si>
    <t>El mantenimiento de una presión sistólica sanguínea mayor a 90 mmHg descarta el criterio de inestabilidad hemodinámica, no es un criterio mayor para la internación en la Unidad de Terapia Intensiva (UTI) en la evaluación de la gravedad de una neumonía.</t>
  </si>
  <si>
    <t>&lt;b&gt;CRITERIOS DE GRAVEDAD E INTERNACIÓN EN UTI EN LA NEUMONÍA&lt;/b&gt;&lt;br /&gt;&lt;br /&gt;Se evalúan variables de riesgo para la internación del paciente en la Unidad de Terapia Intensiva (UTI).&lt;br /&gt;• &lt;b&gt;Inestabilidad hemodinámica:&lt;/b&gt; La hipotensión &lt; 90/60 mmHg o el shock séptico son criterios de severidad.&lt;br /&gt;• &lt;b&gt;Insuficiencia Respiratoria y Anatomía:&lt;/b&gt; La ventilación mecánica y el compromiso multilobar son criterios mayores de internación en UTI.&lt;br /&gt;• &lt;b&gt;Trastornos de la consciencia:&lt;/b&gt; Alteraciones del sensorio (confusión).&lt;br /&gt;• &lt;b&gt;Alteraciones térmicas:&lt;/b&gt; Hipotermia (&lt; 36 °C).</t>
  </si>
  <si>
    <t>&lt;b&gt;d) Presión sistólica sanguínea mayor a 90 mmHg:&lt;/b&gt; Es la opción correcta. Indica ausencia de hipotensión franca, descartando temporalmente este criterio de gravedad hemodinámica para el ingreso a la unidad de cuidados críticos.</t>
  </si>
  <si>
    <t>• &lt;b&gt;a) Necesidad de ventilación mecánica:&lt;/b&gt; Es un criterio mayor por falla respiratoria.&lt;br /&gt;• &lt;b&gt;b) Shock séptico:&lt;/b&gt; Es un criterio mayor por inestabilidad hemodinámica.&lt;br /&gt;• &lt;b&gt;c) Compromiso pulmonar multilobar:&lt;/b&gt; Muestra daño anatómico extenso.</t>
  </si>
  <si>
    <t>Security</t>
  </si>
  <si>
    <t>El &lt;b&gt;examen bacteriológico de esputo&lt;/b&gt; posee un rol controvertido por su baja sensibilidad y dificultad de expectoración, por lo que &lt;b&gt;no está recomendado de rutina para pacientes ambulatorios&lt;/b&gt; cursando una neumonía adquirida en la comunidad.</t>
  </si>
  <si>
    <t>&lt;b&gt;EXAMEN BACTERIOLÓGICO DE ESPUTO EN LA NAC&lt;/b&gt;&lt;br /&gt;&lt;br /&gt;La definición microbiológica inicial mediante el examen de esputo se logra en pocas neumonías.&lt;br /&gt;• &lt;b&gt;Limitaciones diagnósticas:&lt;/b&gt; Su utilidad clínica se ve limitada por su baja sensibilidad y por la dificultad del paciente para lograr una expectoración adecuada.&lt;br /&gt;• &lt;b&gt;Indicaciones según ámbito de asistencia:&lt;/b&gt; Debido a estas limitantes, el examen de esputo no está recomendado rutinariamente para pacientes de manejo ambulatorio (siendo la única excepción la sospecha clínica de tuberculosis). Por el contrario, en aquellos pacientes que presentan criterios de internación, sí se sugiere realizar examen de Gram de esputo y cultivo.&lt;br /&gt;• &lt;b&gt;Criterios de calidad:&lt;/b&gt; Para que el esputo sea considerado representativo del tracto respiratorio inferior y clínicamente significativo, el extendido debe mostrar menos de 10 células pavimentosas (o menos de 5 células planas) y más de 25 neutrófilos (o leucocitos) por campo.</t>
  </si>
  <si>
    <t>&lt;b&gt;a) No está recomendado para pacientes ambulatorios:&lt;/b&gt; Es la opción correcta. Dada su baja sensibilidad y la dificultad técnica para obtener una muestra no contaminada por saliva, el cultivo de esputo no se indica de rutina en el manejo ambulatorio, reservándose primariamente para pacientes internados o ante sospecha de patologías como tuberculosis.</t>
  </si>
  <si>
    <t>• &lt;b&gt;b) Es imprescindible en todos los casos para iniciar el tratamiento:&lt;/b&gt; Es incorrecta. El tratamiento antibiótico en la NAC se inicia de forma empírica y precoz; no se debe retrasar aguardando resultados bacteriológicos.&lt;br /&gt;• &lt;b&gt;c) Es fácil de obtener y de elevada sensibilidad:&lt;/b&gt; Es incorrecta. El paciente agudo presenta dificultad para lograr una expectoración adecuada y el método posee una baja sensibilidad diagnóstica.&lt;br /&gt;• &lt;b&gt;d) Ninguna es correcta:&lt;/b&gt; Es incorrecta dado que la no recomendación rutinaria en el ámbito ambulatorio es una premisa válida.</t>
  </si>
  <si>
    <t>La &lt;b&gt;consolidación con broncograma aéreo&lt;/b&gt; es la característica radiográfica que define el &lt;b&gt;patrón de consolidación parenquimatosa&lt;/b&gt;, perteneciendo al patrón clásico de una neumonía aguda bacteriana en la radiografía de tórax.</t>
  </si>
  <si>
    <t>&lt;b&gt;DIAGNÓSTICO RADIOLÓGICO DEL PATRÓN DE CONSOLIDACIÓN&lt;/b&gt;&lt;br /&gt;&lt;br /&gt;La radiografía de tórax es obligatoria en todos los pacientes con sospecha de neumonía adquirida en la comunidad (NAC) para confirmar la infección y descartar diagnósticos alternativos.&lt;br /&gt;• &lt;b&gt;Presentación clínica y radiológica:&lt;/b&gt; La presentación aguda o "típica" de la infección bacteriana se caracteriza por manifestar un clásico síndrome de condensación de los espacios aéreos pulmonares.&lt;br /&gt;• &lt;b&gt;Hallazgos:&lt;/b&gt; La opacidad lobar o segmentaria es el hallazgo característico. Específicamente, la presencia de consolidación con broncograma aéreo es la característica radiográfica que define el patrón de consolidación parenquimatosa en la NAC.</t>
  </si>
  <si>
    <t>&lt;b&gt;c) Broncograma aéreo:&lt;/b&gt; Es la opción correcta. Constituye el signo radiográfico característico que define el patrón de consolidación parenquimatosa, evidenciando el reemplazo del aire alveolar por exudado inflamatorio mientras los bronquios en su interior conservan aire.</t>
  </si>
  <si>
    <t>• &lt;b&gt;a) Reducción de volumen pulmonar:&lt;/b&gt; Es incorrecta. Corresponde al hallazgo característico de la atelectasia, a diferencia de la condensación que ocupa el espacio aéreo sin reducir el volumen pulmonar.&lt;br /&gt;• &lt;b&gt;b) Vidrio esmerilado:&lt;/b&gt; Es incorrecta. Es un patrón de tenue atenuación radiopaca característico del compromiso predominantemente intersticial (como en la neumonía subaguda/atípica), el cual contrasta con la radiopacidad densa de la consolidación alveolar.&lt;br /&gt;• &lt;b&gt;d) Hiperclaridad:&lt;/b&gt; Es incorrecta. Implica un aumento del contenido aéreo pulmonar o atrapamiento (como ocurre en el enfisema). La ocupación del alvéolo por exudado genera una imagen radiopaca (blanca), y no una hiperclaridad.</t>
  </si>
  <si>
    <t>El &lt;b&gt;PSI (Índice de Severidad de Neumonía) riesgo Clase I&lt;/b&gt; corresponde a &lt;b&gt;pacientes menores de 50 años, con signos vitales estables y sin comorbilidades&lt;/b&gt;.</t>
  </si>
  <si>
    <t>&lt;b&gt;ÍNDICE DE SEVERIDAD DE NEUMONÍA (PSI) Y ESTRATIFICACIÓN DEL RIESGO&lt;/b&gt;&lt;br /&gt;&lt;br /&gt;La evaluación inicial de un paciente con neumonía adquirida en la comunidad (NAC) exige clasificar el riesgo para definir el pronóstico y el ámbito de internación.&lt;br /&gt;• &lt;b&gt;Escalas Pronósticas:&lt;/b&gt; Para complementar la categorización clínica inicial se utilizan herramientas validadas como el Índice de Severidad de Neumonía (PSI - Pneumonia Severity Index), el cual evalúa la edad, las comorbilidades y el estado fisiológico agudo.&lt;br /&gt;• &lt;b&gt;Riesgo Clase I:&lt;/b&gt; Corresponde al grupo de menor riesgo basal. Se clasifica en este estadio a los pacientes menores de 50 años, que se presentan con signos vitales estables y carecen de enfermedades coexistentes (comorbilidades).&lt;br /&gt;• &lt;b&gt;Riesgo Clase IV:&lt;/b&gt; En franco contraste, indica un pronóstico severo con alta mortalidad. Corresponde a pacientes mayores de 65 años, que se presentan con signos vitales inestables y poseen comorbilidades concomitantes, obligando frecuentemente a la internación en cuidados críticos.</t>
  </si>
  <si>
    <t>&lt;b&gt;c) Pacientes menor de 50 años, signos vitales estables y sin co morbilidades:&lt;/b&gt; Es la opción correcta. Es la definición de la Clase I del Índice de Severidad de Neumonía (PSI), representando el estrato de pacientes de más bajo riesgo, lo cual justifica un manejo ambulatorio seguro.</t>
  </si>
  <si>
    <t>• &lt;b&gt;a) Pacientes mayor de 65 años, signos vitales estables y sin co morbilidades:&lt;/b&gt; Es incorrecta. La edad mayor de 65 años ya suma puntaje de riesgo y eleva la clase del PSI por encima de la Clase I.&lt;br /&gt;• &lt;b&gt;b) Pacientes menor de 50 años, signos vitales estables y con co morbilidades:&lt;/b&gt; Es incorrecta. La sola presencia de comorbilidades excluye al paciente de pertenecer al estrato de riesgo más bajo (Clase I) en el score PSI, ya que incrementan el puntaje.&lt;br /&gt;• &lt;b&gt;d) Pacientes mayor de 65 años, signos vitales inestables y con co morbilidades:&lt;/b&gt; Es incorrecta. Esta descripción denota un pronóstico vital severo y se corresponde con la categoría de riesgo Clase IV del PSI.</t>
  </si>
  <si>
    <t>TCP/IP</t>
  </si>
  <si>
    <t>El &lt;b&gt;PSI (Índice de Severidad de Neumonía) riesgo Clase IV&lt;/b&gt; corresponde a &lt;b&gt;pacientes mayores de 65 años, con signos vitales inestables y con comorbilidades&lt;/b&gt; asociadas.</t>
  </si>
  <si>
    <t>&lt;b&gt;ÍNDICE DE SEVERIDAD DE NEUMONÍA (PSI) Y ESTRATIFICACIÓN DEL RIESGO&lt;/b&gt;&lt;br /&gt;&lt;br /&gt;La evaluación inicial de un paciente con neumonía adquirida en la comunidad (NAC) exige clasificar el riesgo para definir el pronóstico y decidir el ámbito de internación.&lt;br /&gt;• &lt;b&gt;Escalas Pronósticas:&lt;/b&gt; Para complementar la categorización clínica inicial se utilizan herramientas validadas como el Índice de Severidad de Neumonía (PSI - Pneumonia Severity Index), el cual evalúa la edad, las comorbilidades y el estado fisiológico agudo.&lt;br /&gt;• &lt;b&gt;Riesgo Clase I:&lt;/b&gt; Corresponde al grupo de menor riesgo basal. Se clasifica en este estadio a los pacientes menores de 50 años, que se presentan con signos vitales estables y carecen de enfermedades coexistentes.&lt;br /&gt;• &lt;b&gt;Riesgo Clase IV:&lt;/b&gt; En contraste, indica un pronóstico severo con alta mortalidad. Corresponde a pacientes mayores de 65 años, que se presentan con signos vitales inestables y poseen comorbilidades concomitantes, requiriendo la internación en cuidados críticos.</t>
  </si>
  <si>
    <t>&lt;b&gt;d) Pacientes mayor de 65 años, signos vitales inestables y con co morbilidades:&lt;/b&gt; Es la opción correcta. Es la definición clínica del estrato de alto riesgo (Clase IV) según el Índice de Severidad de Neumonía (PSI), requiriendo un manejo hospitalario.</t>
  </si>
  <si>
    <t>• &lt;b&gt;a) Pacientes menor de 50 años, signos vitales estables y con co morbilidades:&lt;/b&gt; Es incorrecta. Al tratarse de un paciente joven y hemodinámicamente estable, no alcanza el puntaje necesario para clasificar como una Clase IV.&lt;br /&gt;• &lt;b&gt;b) Pacientes menor de 50 años, signos vitales estables y sin co morbilidades:&lt;/b&gt; Es incorrecta. Esta descripción corresponde a la categoría de riesgo más bajo, el PSI Clase I.&lt;br /&gt;• &lt;b&gt;c) Pacientes mayor de 65 años, signos vitales estables y sin co morbilidades:&lt;/b&gt; Es incorrecta. Al no poseer inestabilidad fisiológica ni comorbilidades asociadas, el puntaje sumado por la edad no llega a ser suficiente para la Clase IV.</t>
  </si>
  <si>
    <t>La principal complicación de la neumonía atípica (o de presentación subaguda) es el desarrollo de insuficiencia respiratoria.</t>
  </si>
  <si>
    <t>&lt;b&gt;COMPLICACIONES Y PRESENTACIÓN SUBAGUDA ("ATÍPICA") DE LA NEUMONÍA&lt;/b&gt;&lt;br /&gt;&lt;br /&gt;• &lt;b&gt;Presentación Subaguda (Atípica):&lt;/b&gt; Este cuadro suele originarse por gérmenes intracelulares (como &lt;i&gt;Mycoplasma pneumoniae&lt;/i&gt; o &lt;i&gt;Chlamydophila pneumoniae&lt;/i&gt;) y se caracteriza por presentar un compromiso predominantemente intersticial. Clínicamente genera una disociación clínico-radiológica, cursando con disnea, tos seca y síntomas sistémicos (cefaleas, mialgias y artralgias).&lt;br /&gt;• &lt;b&gt;Principal complicación:&lt;/b&gt; La principal complicación es el desarrollo de insuficiencia respiratoria. Este cuadro se desencadena cuando el compromiso intersticial agudo altera el intercambio gaseoso, pudiendo llevar a una hipoxemia y a un distrés respiratorio severo.</t>
  </si>
  <si>
    <t>&lt;b&gt;b) Insuficiencia respiratoria:&lt;/b&gt; Es la opción correcta. Es la principal complicación clínica documentada en las presentaciones subagudas o atípicas, derivada del compromiso inflamatorio intersticial que altera la difusión y el intercambio de gases.</t>
  </si>
  <si>
    <t>• &lt;b&gt;a) Sepsis:&lt;/b&gt; Es incorrecta. Si bien el cuadro infeccioso puede tener un impacto sistémico, la sepsis no es la complicación principal específica de la neumonía atípica frente a la claudicación respiratoria.&lt;br /&gt;• &lt;b&gt;c) Shock séptico:&lt;/b&gt; Es incorrecta. Representa la progresión máxima de la inestabilidad hemodinámica, pero no es la complicación principal directa de la forma atípica.&lt;br /&gt;• &lt;b&gt;d) Neumotórax:&lt;/b&gt; Es incorrecta. Constituye una complicación estructural asociada a la ruptura pleural que puede verse en patologías cavitadas o bullosas.</t>
  </si>
  <si>
    <t>La &lt;b&gt;alteración del sensorio&lt;/b&gt; es el parámetro de gravedad que llevaría a &lt;b&gt;internar de urgencia a un paciente joven&lt;/b&gt; (por ejemplo, de 48 años) en la evaluación clínica inicial de una neumonía adquirida en la comunidad.</t>
  </si>
  <si>
    <t>&lt;b&gt;CRITERIOS CLÍNICOS DE GRAVEDAD E INTERNACIÓN EN LA NAC&lt;/b&gt;&lt;br /&gt;&lt;br /&gt;• &lt;b&gt;Trastornos de la consciencia:&lt;/b&gt; La alteraciones del sensorio (confusión, desorientación o estupor) es un marcador cardinal de gravedad. Es el parámetro principal que justifica la internación de urgencia, incluso en pacientes jóvenes o sin comorbilidades previas.&lt;br /&gt;• &lt;b&gt;Inestabilidad hemodinámica:&lt;/b&gt; Incluye hipotensión franca (Tensión Arterial Sistólica &lt; 90 mmHg que requiere fluidos o vasopresores) y taquicardia severa.&lt;br /&gt;• &lt;b&gt;Insuficiencia respiratoria:&lt;/b&gt; Evidenciada por signos de hipoxemia (como cianosis) y taquipnea (mayor a 30 respiraciones por minuto).&lt;br /&gt;• &lt;b&gt;Alteraciones térmicas:&lt;/b&gt; El registro de hipotermia (&lt; 36 °C) es un factor de riesgo superior a la fiebre aislada.</t>
  </si>
  <si>
    <t>&lt;b&gt;b) Alteración del sensorio:&lt;/b&gt; Es la opción correcta. La aparición de confusión o alteración aguda de la consciencia es un predictor clínico mayor de gravedad y mortalidad, indicando la internación urgente de este paciente.</t>
  </si>
  <si>
    <t>• &lt;b&gt;a) Pulso de 110 lat/min:&lt;/b&gt; Es incorrecta. Si bien indica taquicardia, no alcanza los niveles que por sí solos determinen una internación urgente en ausencia de inestabilidad hemodinámica.&lt;br /&gt;• &lt;b&gt;c) Temperatura de 38º C:&lt;/b&gt; Es incorrecta. La fiebre es un síntoma clínico típico y esperado en el síndrome de condensación de la neumonía, pero no es un criterio de gravedad para internación.&lt;br /&gt;• &lt;b&gt;d) Frecuencia respiratoria de 22 x minuto:&lt;/b&gt; Es incorrecta. Indica una taquipnea leve, pero el criterio clínico de gravedad por insuficiencia respiratoria exige una taquipnea mayor a 30 respiraciones por minuto.</t>
  </si>
  <si>
    <t>En la infección producida por &lt;b&gt;&lt;i&gt;Mycoplasma pneumoniae&lt;/i&gt;&lt;/b&gt;, las &lt;b&gt;pruebas serológicas específicas se mantienen elevadas durante largo tiempo tras padecer la enfermedad&lt;/b&gt;.</t>
  </si>
  <si>
    <t>&lt;b&gt;DIAGNÓSTICO Y EVOLUCIÓN DE LA NEUMONÍA POR MYCOPLASMA PNEUMONIAE&lt;/b&gt;&lt;br /&gt;&lt;br /&gt;La neumonía adquirida en la comunidad de presentación subaguda o "atípica" obedece a gérmenes intracelulares como el &lt;i&gt;Mycoplasma pneumoniae&lt;/i&gt;.&lt;br /&gt;• &lt;b&gt;Evolución serológica:&lt;/b&gt; Las pruebas serológicas específicas se mantienen elevadas durante largo tiempo tras padecer la enfermedad. Por tal motivo, la Reacción en Cadena de la Polimerasa (PCR) ha desplazado a la serología para el diagnóstico clínico agudo.&lt;br /&gt;• &lt;b&gt;Presentación clínica:&lt;/b&gt; Se caracteriza por un compromiso predominantemente intersticial y disociación clínico-radiológica. Cursa con tos seca (no productiva), disnea y síntomas sistémicos como cefaleas, mialgias y artralgias. La fiebre alta no es característica.&lt;br /&gt;• &lt;b&gt;Diagnóstico microbiológico:&lt;/b&gt; La prueba diagnóstica más utilizada es la PCR, dado que el examen de esputo posee una baja sensibilidad.</t>
  </si>
  <si>
    <t>&lt;b&gt;c) Las pruebas serológicas específicas se mantienen elevadas durante largo tiempo tras la enfermedad:&lt;/b&gt; Es la opción correcta. Los anticuerpos séricos pueden reflejar infecciones pasadas y no indican necesariamente un cuadro activo agudo.</t>
  </si>
  <si>
    <t>• &lt;b&gt;a) Se caracteriza por un comienzo súbito, con fiebre alta y leucocitosis:&lt;/b&gt; Es incorrecta. Define la presentación de una neumonía bacteriana. El &lt;i&gt;Mycoplasma pneumoniae&lt;/i&gt; genera una clínica de inicio insidioso, frecuentemente sin fiebre alta.&lt;br /&gt;• &lt;b&gt;b) La duración mínima del tratamiento es de dos semanas:&lt;/b&gt; Es incorrecta. El manejo terapéutico se guía por la estabilidad clínica del paciente (permitiendo acortar esquemas a 5-7 días), sin una duración mínima de dos semanas.&lt;br /&gt;• &lt;b&gt;d) Afecta principalmente a pacientes en la edad media de la vida:&lt;/b&gt; Es incorrecta. La infección por &lt;i&gt;Mycoplasma pneumoniae&lt;/i&gt; es epidemiológicamente frecuente en niños en edad escolar, adolescentes y adultos jóvenes.&lt;br /&gt;• &lt;b&gt;e) La presencia de M. Pneumoniae en esputo tras la terapéutica indica siempre fallo:&lt;/b&gt; Es incorrecta. El estado de portador o la presencia del microorganismo puede prolongarse durante semanas a pesar de una resolución clínica exitosa.</t>
  </si>
  <si>
    <t>La &lt;b&gt;vacunación es la medida preventiva más efectiva para reducir el riesgo de neumonía atípica&lt;/b&gt;.</t>
  </si>
  <si>
    <t>&lt;b&gt;PREVENCIÓN DE LA NEUMONÍA ADQUIRIDA EN LA COMUNIDAD&lt;/b&gt;&lt;br /&gt;&lt;br /&gt;La prevención de la neumonía adquirida en la comunidad (NAC) se sustenta clínicamente en la inmunización activa de la población susceptible.&lt;br /&gt;• &lt;b&gt;Efectividad:&lt;/b&gt; La vacunación es la medida preventiva más efectiva para reducir el riesgo de padecer una neumonía atípica.&lt;br /&gt;• &lt;b&gt;Herramientas principales:&lt;/b&gt; Las intervenciones primordiales son la vacuna antineumocócica y la vacuna antigripal.&lt;br /&gt;• &lt;b&gt;Vacuna Antineumocócica:&lt;/b&gt; Incluye la vacuna de polisacáridos (PPSV23) y la vacuna conjugada 13-valente (PCV13). El esquema secuencial es necesario en mayores de 65 años y en individuos con patologías de base.&lt;br /&gt;• &lt;b&gt;Vacuna Antigripal:&lt;/b&gt; Su composición se modifica anualmente. Presenta indicaciones en personas mayores de 65 años, pacientes con problemas de salud crónicos (como EPOC, diabetes o inmunocompromiso), mujeres embarazadas y población pediátrica.</t>
  </si>
  <si>
    <t>&lt;b&gt;a) Vacunación:&lt;/b&gt; Es la opción correcta. Constituye el pilar preventivo fundamental, siendo la medida más efectiva para reducir el riesgo de desarrollar una neumonía atípica.</t>
  </si>
  <si>
    <t>• &lt;b&gt;b) Lavado de manos frecuente:&lt;/b&gt; Es incorrecta. Si bien representa una medida higiénica, no alcanza la efectividad que posee la inmunización activa contra los patógenos respiratorios.&lt;br /&gt;• &lt;b&gt;c) Uso de mascarillas:&lt;/b&gt; Es incorrecta. Constituye una medida de barrera útil para evitar la diseminación de las microgotas de Flügge, pero no es la intervención primaria más eficaz.&lt;br /&gt;• &lt;b&gt;d) Aislamiento de pacientes infectados:&lt;/b&gt; Es incorrecta. En el manejo de la neumonía adquirida en la comunidad, la prevención se basa en las vacunas antineumocócica y antigripal.</t>
  </si>
  <si>
    <t>&lt;b&gt;CRITERIOS CLÍNICOS DE GRAVEDAD E INTERNACIÓN EN LA NAC&lt;/b&gt;&lt;br /&gt;&lt;br /&gt;• &lt;b&gt;Trastornos de la consciencia:&lt;/b&gt; Las alteraciones del sensorio (confusión, desorientación o estupor) es un marcador cardinal de gravedad. Es el parámetro principal que justifica la internación de urgencia, incluso en pacientes jóvenes o sin comorbilidades previas.&lt;br /&gt;• &lt;b&gt;Inestabilidad hemodinámica:&lt;/b&gt; Incluye hipotensión franca (Tensión Arterial Sistólica &lt; 90 mmHg que requiere fluidos o vasopresores) y taquicardia severa.&lt;br /&gt;• &lt;b&gt;Insuficiencia respiratoria:&lt;/b&gt; Evidenciada por signos de hipoxemia (como cianosis) y taquipnea (mayor a 30 respiraciones por minuto).&lt;br /&gt;• &lt;b&gt;Alteraciones térmicas:&lt;/b&gt; El registro de hipotermia (&lt; 36 °C) es un factor de riesgo superior a la fiebre aislada.</t>
  </si>
  <si>
    <t>• &lt;b&gt;a) Pulso de 110 lat/min:&lt;/b&gt; Es incorrecta. Si bien indica taquicardia, no alcanza los niveles que por sí solos determinen una internación urgente en ausencia de inestabilidad hemodinámica.&lt;br /&gt;• &lt;b&gt;c) Temperatura de 38 °C:&lt;/b&gt; Es incorrecta. La fiebre es un síntoma clínico típico en la infección pulmonar aguda, pero no es un criterio de gravedad para internación.&lt;br /&gt;• &lt;b&gt;d) Frecuencia respiratoria de 22 x minuto:&lt;/b&gt; Es incorrecta. Indica una taquipnea leve, pero el criterio de gravedad por insuficiencia respiratoria exige una taquipnea mayor a 30 respiraciones por minuto.</t>
  </si>
  <si>
    <t>La &lt;b&gt;prevención primaria de enfermedades respiratorias en el paciente anciano incluye la inmunización y los cambios en el estilo de vida&lt;/b&gt;.</t>
  </si>
  <si>
    <t>09_Diagnóstico</t>
  </si>
  <si>
    <t>&lt;b&gt;PREVENCIÓN DE ENFERMEDADES RESPIRATORIAS EN EL ANCIANO&lt;/b&gt;&lt;br /&gt;&lt;br /&gt;La prevención de la neumonía adquirida en la comunidad (NAC) y otras infecciones respiratorias reduce la morbimortalidad asociada en la tercera edad.&lt;br /&gt;• &lt;b&gt;Pilar preventivo primario:&lt;/b&gt; La prevención primaria de enfermedades respiratorias en el paciente anciano incluye la inmunización activa de la población susceptible y la modificación de los factores de riesgo del estilo de vida (como el tabaquismo o el hacinamiento).&lt;br /&gt;• &lt;b&gt;Inmunización activa:&lt;/b&gt; Las herramientas preventivas principales contra los patógenos respiratorios más frecuentes son la vacuna antineumocócica y la vacuna antigripal.&lt;br /&gt;• &lt;b&gt;Vacuna Antineumocócica:&lt;/b&gt; El esquema secuencial combina la vacuna conjugada 13-valente (PCV13) y la vacuna de polisacáridos 23-valente (PPSV23) en pacientes mayores de 65 años.&lt;br /&gt;• &lt;b&gt;Vacuna Antigripal:&lt;/b&gt; Su composición se modifica anualmente para adaptarse a los virus circulantes. Posee indicación en todas las personas mayores de 65 años.</t>
  </si>
  <si>
    <t>&lt;b&gt;b) Inmunización y cambios estilo de vida:&lt;/b&gt; Es la opción correcta. Representa el conjunto de medidas de intervención primaria más eficaces en el anciano, reduciendo el impacto y la incidencia de infecciones respiratorias mediante la aplicación de vacunas (antigripal y antineumocócica) y la corrección de factores de riesgo ambientales o conductuales.</t>
  </si>
  <si>
    <t>¿Cuál de los siguientes parámetros ecocardiográficos, en el curso de un TEP, es el de mayor valor en la toma de decisiones?&lt;br&gt;&lt;br&gt;a) Hipoquinesia de pared libre de VD&lt;br&gt;&lt;br&gt;b) Severo deterioro de la función ventricular izquierda&lt;br&gt;&lt;br&gt;c) Disfunción del VD&lt;br&gt;&lt;br&gt;d) Tamaño del VD</t>
  </si>
  <si>
    <t>• &lt;b&gt;a) Uso de corticoides inhalados:&lt;/b&gt; Es incorrecta. Constituyen la terapia de mantenimiento en patologías obstructivas crónicas (asma o EPOC grave), pero no fungen como medida profiláctica primaria para evitar la adquisición de infecciones respiratorias en pacientes ancianos sanos.&lt;br /&gt;• &lt;b&gt;c) Evitar daños por corticoides:&lt;/b&gt; Es incorrecta. Si bien minimizar la inmunosupresión generada por los corticoides sistémicos es una premisa de precaución clínica, no constituye la definición de "prevención primaria respiratoria".&lt;br /&gt;• &lt;b&gt;d) Utilización de broncodilatadores:&lt;/b&gt; Es incorrecta. Son fármacos de rescate o mantenimiento utilizados para revertir la limitación al flujo aéreo (broncoconstricción) propia de enfermedades preexistentes.</t>
  </si>
  <si>
    <t>c) Disfunción del VD</t>
  </si>
  <si>
    <t>El mantenimiento de una &lt;b&gt;presión sistólica sanguínea mayor a 110 mmHg&lt;/b&gt; indica normotensión y descarta el criterio de inestabilidad hemodinámica, por lo que &lt;b&gt;no constituye un criterio de internación en la Unidad de Terapia Intensiva (UTI)&lt;/b&gt; en la evaluación de la gravedad de una neumonía.</t>
  </si>
  <si>
    <t>&lt;b&gt;CRITERIOS DE GRAVEDAD E INTERNACIÓN EN UTI EN LA NEUMONÍA&lt;/b&gt;&lt;br /&gt;&lt;br /&gt;Durante la evaluación clínica inicial de un paciente con neumonía adquirida en la comunidad, es vital objetivar variables que marcan inestabilidad hemodinámica y riesgo inminente de mortalidad para decidir la internación en la Unidad de Terapia Intensiva (UTI).&lt;br /&gt;• &lt;b&gt;Inestabilidad hemodinámica:&lt;/b&gt; La presencia de hipotensión (Tensión Arterial Sistólica menor a 90 mmHg o Tensión Arterial Diastólica menor a 60 mmHg) que requiere fluidos, así como la progresión a un shock séptico con requerimiento de vasopresores, constituyen criterios mayores absolutos de severidad.&lt;br /&gt;• &lt;b&gt;Insuficiencia Respiratoria y Anatomía:&lt;/b&gt; La necesidad de asistencia con ventilación mecánica y la evidencia imagenológica de compromiso pulmonar multilobar son criterios mayores de internación en UTI.&lt;br /&gt;• &lt;b&gt;Trastornos de la consciencia:&lt;/b&gt; La aparición repentina de alteraciones del sensorio como confusión, desorientación o estupor.</t>
  </si>
  <si>
    <t>&lt;b&gt;d) Presión sistólica sanguínea mayor a 110 mmHg:&lt;/b&gt; Es la opción correcta (la que NO es un criterio de UTI). Una presión sistólica mayor a 110 mmHg indica una tensión arterial conservada, descartando el criterio de gravedad hemodinámica para el ingreso a la unidad de cuidados críticos.</t>
  </si>
  <si>
    <t>• &lt;b&gt;a) Necesidad de ventilación mecánica:&lt;/b&gt; Es incorrecta. Constituye el criterio mayor por excelencia derivado de la claudicación respiratoria, requiriendo soporte vital avanzado en UTI.&lt;br /&gt;• &lt;b&gt;b) Compromiso pulmonar multilobar:&lt;/b&gt; Es incorrecta. Evidencia un daño anatómico extenso que es un criterio mayor de internación en UTI.&lt;br /&gt;• &lt;b&gt;c) Shock séptico:&lt;/b&gt; Es incorrecta. Constituye un criterio mayor absoluto de severidad por inestabilidad hemodinámica y requerimiento de fármacos vasopresores, obligando a la internación en UTI.</t>
  </si>
  <si>
    <t>En una &lt;b&gt;neumonía de la comunidad ambulatoria el tiempo de tratamiento puede estipularse de manera efectiva en 5 días&lt;/b&gt; (o establecerse alternativamente completando 7 días más 48 horas de estabilidad clínica).</t>
  </si>
  <si>
    <t>&lt;b&gt;DURACIÓN DEL TRATAMIENTO EN LA NEUMONÍA ADQUIRIDA EN LA COMUNIDAD&lt;/b&gt;&lt;br /&gt;&lt;br /&gt;El abordaje terapéutico de la neumonía adquirida en la comunidad requiere de la instauración temprana de un esquema antibiótico empírico. La duración del mismo debe ser lo suficientemente prolongada para erradicar la infección, pero acotada para minimizar la toxicidad y el desarrollo de resistencia bacteriana.&lt;br /&gt;• &lt;b&gt;Esquemas clásicos y acortados:&lt;/b&gt; La evidencia clínica actual determina que en una neumonía de la comunidad de manejo ambulatorio el tiempo de tratamiento puede estipularse clásicamente en 5 días. Alternativamente, según la respuesta del paciente, se puede establecer la finalización del esquema al completar 7 días, sumados a 48 horas de estabilidad clínica.&lt;br /&gt;• &lt;b&gt;Utilidad de biomarcadores:&lt;/b&gt; El laboratorio general aporta biomarcadores específicos, como la procalcitonina, cuya principal utilidad pronóstica sirve como guía para acortar de forma segura la duración de la terapia antibiótica, avalando la efectividad de limitar los regímenes de tratamiento a 5 días en cuadros no complicados.</t>
  </si>
  <si>
    <t>&lt;b&gt;a) 5 días:&lt;/b&gt; Es la opción correcta. Acorde a las pautas clínicas modernas y la validación evolutiva mediante biomarcadores, el tiempo de tratamiento antibiótico para una neumonía de la comunidad de curso ambulatorio puede estipularse de forma segura y eficaz en 5 días.</t>
  </si>
  <si>
    <t>• &lt;b&gt;b) 7 días:&lt;/b&gt; Es incorrecta como opción principal exclusiva, aunque la pauta temporal de 7 días asociados a 48 horas de estabilidad clínica constituye una opción secundaria válida según la evolución del cuadro.&lt;br /&gt;• &lt;b&gt;c) 10 días:&lt;/b&gt; Es incorrecta. Representa un esquema temporal innecesariamente prolongado para un cuadro ambulatorio simple de evolución favorable, reservándose primariamente para pacientes hospitalizados.&lt;br /&gt;• &lt;b&gt;d) 14 días:&lt;/b&gt; Es incorrecta. Las terapias de dos semanas resultan excesivas para la NAC ambulatoria estándar, lo que incrementaría el riesgo de toxicidad y la selección de cepas bacterianas multirresistentes.</t>
  </si>
  <si>
    <t>El &lt;b&gt;mantenimiento de una presión sistólica sanguínea mayor a 90 mmHg descarta&lt;/b&gt; el criterio de inestabilidad hemodinámica e hipotensión, por lo que &lt;b&gt;no constituye un criterio mayor de internación en la Unidad de Terapia Intensiva (UTI)&lt;/b&gt; en la evaluación de la gravedad de una neumonía.</t>
  </si>
  <si>
    <t>&lt;b&gt;CRITERIOS DE GRAVEDAD E INTERNACIÓN EN UTI EN LA NEUMONÍA&lt;/b&gt;&lt;br /&gt;&lt;br /&gt;Durante la evaluación clínica inicial de un paciente con neumonía adquirida en la comunidad, es vital objetivar variables que marcan inestabilidad hemodinámica y riesgo inminente de mortalidad para decidir la internación en la Unidad de Terapia Intensiva (UTI).&lt;br /&gt;• &lt;b&gt;Inestabilidad hemodinámica:&lt;/b&gt; La presencia de hipotensión (Tensión Arterial Sistólica menor a 90 mmHg o Tensión Arterial Diastólica menor a 60 mmHg) que requiere fluidos, así como la progresión a un shock séptico con requerimiento de vasopresores, constituyen criterios mayores absolutos de severidad.&lt;br /&gt;• &lt;b&gt;Insuficiencia Respiratoria y Anatomía:&lt;/b&gt; La necesidad de asistencia con ventilación mecánica y la evidencia imagenológica de compromiso pulmonar multilobar son criterios mayores de internación en UTI.</t>
  </si>
  <si>
    <t>&lt;b&gt;d) Presión sistólica sanguínea mayor a 90 mmHg:&lt;/b&gt; Es la opción correcta (la que NO es un criterio mayor). El mantenimiento de una presión sistólica mayor a 90 mmHg indica ausencia de hipotensión, descartando temporalmente el criterio de gravedad hemodinámica para el ingreso a la unidad de cuidados críticos.</t>
  </si>
  <si>
    <t>• &lt;b&gt;a) Necesidad de ventilación mecánica:&lt;/b&gt; Es incorrecta. Constituye el criterio mayor derivado de la claudicación respiratoria, requiriendo soporte vital avanzado en UTI.&lt;br /&gt;• &lt;b&gt;b) Shock séptico:&lt;/b&gt; Es incorrecta. Constituye un criterio mayor absoluto de severidad por inestabilidad hemodinámica y requerimiento de fármacos vasopresores, obligando a la internación en UTI.&lt;br /&gt;• &lt;b&gt;c) Compromiso pulmonar multilobar:&lt;/b&gt; Es incorrecta. Evidencia un daño anatómico extenso que es un criterio mayor de internación en UTI.</t>
  </si>
  <si>
    <t>El &lt;b&gt;tratamiento inicial indicado en una neumonía por broncoaspiración suele ser Ampicilina más sulbactam 1.5 gr cada 6 hs&lt;/b&gt;.</t>
  </si>
  <si>
    <t>&lt;b&gt;BRONCOASPIRACIÓN Y NEUMONÍA&lt;/b&gt;&lt;br /&gt;&lt;br /&gt;La aspiración de la orofaringe o del contenido gástrico constituye un mecanismo fisiopatológico y factor de riesgo en el desarrollo de la neumonía.&lt;br /&gt;• &lt;b&gt;Población vulnerable:&lt;/b&gt; Esta situación de riesgo se observa frecuentemente en pacientes añosos, en individuos postrados o en aquellos que presentan secuelas neurológicas que alteran los reflejos de protección de la vía aérea.&lt;br /&gt;• &lt;b&gt;Alcoholismo asociado:&lt;/b&gt; El alcoholismo crónico se suele asociar de manera característica con el desarrollo de neumonía por broncoaspiración, evento que puede producirse en el paciente anciano.&lt;br /&gt;• &lt;b&gt;Tratamiento dirigido:&lt;/b&gt; A nivel de los protocolos de manejo inicial, el tratamiento empírico indicado frente a un cuadro de neumonía por broncoaspiración es la asociación de Ampicilina más sulbactam 1.5 gr cada 6 hs.</t>
  </si>
  <si>
    <t>&lt;b&gt;b) Ampicilina más sulbactam 1,5 gr cada 6 hs:&lt;/b&gt; Es la opción correcta. Representa el esquema terapéutico empírico protocolizado y de elección inicial ante una neumonía por broncoaspiración, proveyendo la cobertura antimicrobiana de amplio espectro necesaria para este escenario clínico específico.</t>
  </si>
  <si>
    <t>• &lt;b&gt;a) Claritromicina 500 mg cada 8 hs:&lt;/b&gt; Es incorrecta. Este macrólido está indicado para pacientes ambulatorios o asociado a betalactámicos en pacientes internados para cubrir gérmenes atípicos, pero no es la monoterapia empírica de elección para cuadros por broncoaspiración.&lt;br /&gt;• &lt;b&gt;c) Gentamicina más amoxicilina:&lt;/b&gt; Es incorrecta. No representa el esquema de primera línea protocolizado para este escenario clínico de acuerdo a las normativas de tratamiento empírico de la NAC.&lt;br /&gt;• &lt;b&gt;d) Amoxicilina 500 mg cada 8 hs:&lt;/b&gt; Es incorrecta. El uso de la amoxicilina de forma aislada, sin el agregado de un inhibidor de betalactamasas, carece de la cobertura adecuada para el abordaje empírico de una neumonía por aspiración.</t>
  </si>
  <si>
    <t>&lt;b&gt;USO DE AMPICILINA SULBACTAM EN LA NAC&lt;/b&gt;&lt;br /&gt;&lt;br /&gt;La asociación de Ampicilina-sulbactam constituye un esquema de referencia transversal para el manejo de pacientes con NAC que requieren internación.&lt;br /&gt;• &lt;b&gt;Internación en Sala General (Grupo 2):&lt;/b&gt; Las guías sugieren utilizar Ampicilina-sulbactam 1.5 g IV cada 6 horas como el tratamiento de elección general. A este esquema se le puede agregar Claritromicina si existe sospecha de compromiso por gérmenes atípicos.&lt;br /&gt;• &lt;b&gt;Unidad de Terapia Intensiva (Grupo 3A):&lt;/b&gt; En pacientes que ingresan con criterios de gravedad y necesidad de cuidados críticos, pero sin factores de riesgo para &lt;i&gt;Pseudomonas aeruginosa&lt;/i&gt;, el tratamiento de elección es la combinación de Ampicilina-sulbactam 1.5 g IV cada 6 horas más Claritromicina 500 mg IV cada 12 horas.</t>
  </si>
  <si>
    <t>&lt;b&gt;Frente a un paciente con antecedente de EPOC que ingresa con criterios de internación y reporta una internación reciente por neumonía tratada exitosamente con betalactámicos, el tratamiento empírico actual indicado es la combinación de Ampicilina-sulbactam más Claritromicina&lt;/b&gt;.</t>
  </si>
  <si>
    <t>&lt;b&gt;TRATAMIENTO EMPÍRICO EN NEUMONÍA CON COMORBILIDADES&lt;/b&gt;&lt;br /&gt;&lt;br /&gt;El manejo empírico de la Neumonía Adquirida en la Comunidad (NAC) que requiere internación en sala general exige considerar la presencia de comorbilidades y antecedentes como la Enfermedad Pulmonar Obstructiva Crónica (EPOC).&lt;br /&gt;• &lt;b&gt;Etiología en EPOC:&lt;/b&gt; En estos pacientes se debe sospechar la presencia de &lt;i&gt;Haemophilus influenzae&lt;/i&gt;, por lo que los esquemas que incluyen inhibidores de betalactamasas (como Ampicilina-sulbactam) resultan altamente efectivos y constituyen la base terapéutica.&lt;br /&gt;• &lt;b&gt;Terapia combinada:&lt;/b&gt; El tratamiento de elección en sala sugiere utilizar Ampicilina-sulbactam 1.5 g IV cada 6 horas. A este esquema se le debe asociar un macrólido (Claritromicina 500 mg IV cada 12 horas) para ampliar la cobertura empírica hacia gérmenes intracelulares atípicos ante el antecedente de internaciones recientes.</t>
  </si>
  <si>
    <t>&lt;b&gt;d) Ampicilina + sulbactam + claritromicina:&lt;/b&gt; Es la opción correcta. Constituye el esquema terapéutico empírico protocolizado de elección para un paciente con EPOC que requiere internación (Grupo 2B) y posee el antecedente reciente de una neumonía tratada con betalactámicos, asegurando así la cobertura de &lt;i&gt;Haemophilus influenzae&lt;/i&gt;, gérmenes típicos y microorganismos atípicos.</t>
  </si>
  <si>
    <t>• &lt;b&gt;a) Ampicilina + sulbactam:&lt;/b&gt; Es incorrecta. Si bien es el tratamiento base de elección general, su uso como monoterapia resulta insuficiente en este caso particular, ya que el paciente recibió este mismo esquema hace apenas 2 meses, imposibilitando omitir la Claritromicina para expandir la cobertura.&lt;br /&gt;• &lt;b&gt;b) Levofloxacina:&lt;/b&gt; Es incorrecta. Aunque es una alternativa válida, el protocolo específico privilegia la combinación de Ampicilina-sulbactam más Claritromicina sobre el uso de fluoroquinolonas.&lt;br /&gt;• &lt;b&gt;c) Piperaciclina + tazobactam:&lt;/b&gt; Es incorrecta. Este esquema está reservado estrictamente para pacientes que ingresan a la Unidad de Terapia Intensiva (Grupo 3B) y que presentan factores de riesgo para &lt;i&gt;Pseudomonas aeruginosa&lt;/i&gt;.</t>
  </si>
  <si>
    <t>&lt;b&gt;CATEGORIZACIÓN DE RIESGO Y GRUPOS DE TRATAMIENTO&lt;/b&gt;&lt;br /&gt;&lt;br /&gt;Para indicar el tratamiento empírico de forma ordenada, se debe categorizar a los pacientes dependiendo del ámbito de internación requerido y los factores de riesgo.&lt;br /&gt;• &lt;b&gt;Grupo 1 (Ambulatorios):&lt;/b&gt; Se subdivide en A (menor de 65 años sin comorbilidades) y B (mayor de 65 años y/o con comorbilidades).&lt;br /&gt;• &lt;b&gt;Grupo 2 (Internación en Sala General):&lt;/b&gt; Subdividido en A y B.&lt;br /&gt;• &lt;b&gt;Grupo 3 (Internación en UTI):&lt;/b&gt; Subdividido en A (sin factores de riesgo para Pseudomonas) y B (con factores de riesgo para Pseudomonas, donde se utilizan esquemas como Piperacilina-tazobactam o Cefepime).</t>
  </si>
  <si>
    <t>&lt;b&gt;Los fármacos indicados como tratamiento inicial en una neumonía por broncoaspiración son Ampicilina más sulbactam 1,5 gr cada 6 hs&lt;/b&gt;.</t>
  </si>
  <si>
    <t>&lt;b&gt;BRONCOASPIRACIÓN Y NEUMONÍA&lt;/b&gt;&lt;br /&gt;&lt;br /&gt;La aspiración de la orofaringe o del contenido gástrico constituye un mecanismo fisiopatológico y factor de riesgo en el desarrollo de la neumonía.&lt;br /&gt;• &lt;b&gt;Población vulnerable:&lt;/b&gt; Esta situación de riesgo se observa frecuentemente en pacientes añosos, en individuos postrados o en aquellos que presentan secuelas neurológicas.&lt;br /&gt;• &lt;b&gt;Alcoholismo asociado:&lt;/b&gt; El alcoholismo crónico se suele asociar con el desarrollo de neumonía por broncoaspiración, evento que puede producirse en el paciente anciano.&lt;br /&gt;• &lt;b&gt;Tratamiento dirigido:&lt;/b&gt; El tratamiento empírico indicado frente a un cuadro de neumonía por broncoaspiración es la asociación de Ampicilina más sulbactam 1.5 gr cada 6 hs.</t>
  </si>
  <si>
    <t>&lt;b&gt;a) Ampicilina más sulbactam 1,5 gr cada 6 hs:&lt;/b&gt; Es la opción correcta. Representa el esquema terapéutico empírico de elección inicial ante una neumonía por broncoaspiración, proveyendo la cobertura antimicrobiana de amplio espectro necesaria para este escenario clínico específico.</t>
  </si>
  <si>
    <t>• &lt;b&gt;b) Gentamicina más amoxicilina cada 12 hs:&lt;/b&gt; Es incorrecta. No representa el esquema de primera línea protocolizado para este escenario clínico de acuerdo a las normativas de tratamiento empírico de la NAC.&lt;br /&gt;• &lt;b&gt;c) Claritromicina 500mg cada 8 hs:&lt;/b&gt; Es incorrecta. Este macrólido está indicado para pacientes ambulatorios o asociado a betalactámicos en pacientes internados para cubrir gérmenes atípicos, pero no es la monoterapia de elección para cuadros por broncoaspiración.&lt;br /&gt;• &lt;b&gt;d) Levofloxacina 500 mg cada 24 hs:&lt;/b&gt; Es incorrecta. El protocolo específico frente a la broncoaspiración privilegia el uso de la asociación de Ampicilina-sulbactam como esquema empírico inicial.</t>
  </si>
  <si>
    <t>&lt;b&gt;USO DE AMPICILINA SULBACTAM EN LA NAC&lt;/b&gt;&lt;br /&gt;&lt;br /&gt;La asociación de Ampicilina-sulbactam constituye un esquema de referencia transversal para el manejo de pacientes con NAC que requieren internación.&lt;br /&gt;• &lt;b&gt;Internación en Sala General (Grupo 2):&lt;/b&gt; Las guías sugieren utilizar Ampicilina-sulbactam 1.5 g IV cada 6 horas como el tratamiento de elección general.&lt;br /&gt;• &lt;b&gt;Unidad de Terapia Intensiva (Grupo 3A):&lt;/b&gt; En pacientes que ingresan con criterios de gravedad y necesidad de cuidados críticos, pero sin factores de riesgo para &lt;i&gt;Pseudomonas aeruginosa&lt;/i&gt;, el tratamiento de elección es la combinación de Ampicilina-sulbactam 1.5 g IV cada 6 horas más Claritromicina 500 mg IV cada 12 horas.</t>
  </si>
  <si>
    <t>En una &lt;b&gt;neumonía de la comunidad ambulatoria el tiempo de tratamiento puede establecerse alternativamente completando 7 días más 48 hs de estabilidad clínica&lt;/b&gt; (o estipularse en 5 días fijos).</t>
  </si>
  <si>
    <t>&lt;b&gt;DURACIÓN DEL TRATAMIENTO EN LA NEUMONÍA ADQUIRIDA EN LA COMUNIDAD&lt;/b&gt;&lt;br /&gt;&lt;br /&gt;El abordaje terapéutico de la neumonía adquirida en la comunidad requiere de la instauración temprana de un esquema antibiótico empírico. La duración debe ser lo suficientemente prolongada para erradicar la infección, pero acotada para minimizar la toxicidad.&lt;br /&gt;• &lt;b&gt;Esquemas clásicos y acortados:&lt;/b&gt; La evidencia clínica actual determina que en una neumonía de la comunidad de manejo ambulatorio el tiempo de tratamiento puede estipularse clásicamente en 5 días. Alternativamente, según la respuesta del paciente, se puede establecer la finalización del esquema al completar 7 días, sumados a 48 horas de estabilidad clínica.&lt;br /&gt;• &lt;b&gt;Utilidad de biomarcadores:&lt;/b&gt; El laboratorio general aporta biomarcadores específicos, como la procalcitonina, cuya principal utilidad pronóstica sirve como guía para acortar de forma segura la duración de la terapia antibiótica.</t>
  </si>
  <si>
    <t>&lt;b&gt;c) 7 días más 48 hs de estabilidad clínica:&lt;/b&gt; Es la opción correcta. Constituye una pauta temporal secundaria válida y efectiva según la evolución clínica del cuadro, asegurando la erradicación de la infección tras completar una semana de terapia asociada a dos días de estabilidad clínica del paciente ambulatorio.</t>
  </si>
  <si>
    <t>• &lt;b&gt;a) 10 días más 48 hs de estabilidad clínica:&lt;/b&gt; Es incorrecta. Prolongar el tratamiento de base a 10 días en un cuadro ambulatorio simple resulta en un esquema temporal innecesariamente prolongado.&lt;br /&gt;• &lt;b&gt;b) 5 días más 72 hs de estabilidad clínica:&lt;/b&gt; Es incorrecta. Si bien el esquema base puede acortarse a 5 días totales, la extensión clínica combinada exige 7 días de base sumados a 48 horas de estabilidad.&lt;br /&gt;• &lt;b&gt;d) 14 días más 24 hs de estabilidad clínica:&lt;/b&gt; Es incorrecta. Las terapias de dos semanas resultan excesivas para la NAC ambulatoria estándar, incrementando el riesgo de toxicidad.</t>
  </si>
  <si>
    <t>En un paciente que ingresa con criterios de gravedad marcados por disnea, tiraje, condensación basal e hipoxemia severa (PaO2 de 55 mmHg), la &lt;b&gt;opción terapéutica endovenosa más adecuada a instaurar es Ceftriaxona 2 g EV más Claritromicina 500 mg cada 12 hs EV&lt;/b&gt;.</t>
  </si>
  <si>
    <t>&lt;b&gt;TRATAMIENTO EMPÍRICO DE LA NEUMONÍA GRAVE EN UTI&lt;/b&gt;&lt;br /&gt;&lt;br /&gt;El manejo de pacientes que ingresan con criterios mayores de gravedad, como la progresión a un compromiso respiratorio extremo (manifestado por disnea, tiraje e hipoxemia severa), exige su internación en la Unidad de Terapia Intensiva (UTI) y el inicio de un esquema intravenoso.&lt;br /&gt;• &lt;b&gt;Categorización clínica:&lt;/b&gt; La presencia de insuficiencia respiratoria severa (PaO2 de 55 mmHg a pesar del aporte de oxígeno suplementario al 30%) y el uso de músculos accesorios (tiraje) encuadran el cuadro en el Grupo 3 de tratamiento.&lt;br /&gt;• &lt;b&gt;Esquemas de elección (Grupo 3A):&lt;/b&gt; En pacientes que requieren cuidados críticos sin factores de riesgo demostrados para &lt;i&gt;Pseudomonas aeruginosa&lt;/i&gt;, el protocolo terapéutico exige combinar un betalactámico con un macrólido. Una pauta validada es la combinación de una cefalosporina de tercera generación (Ceftriaxona 2 g EV) asociada a Claritromicina (500 mg EV cada 12 horas). Este esquema asegura una cobertura sobre el &lt;i&gt;Streptococcus pneumoniae&lt;/i&gt;, &lt;i&gt;Haemophilus influenzae&lt;/i&gt; y los gérmenes atípicos.</t>
  </si>
  <si>
    <t>&lt;b&gt;b) Ceftriaxona 2 g EV + Claritromicina 500 mg cada 12 hs EV:&lt;/b&gt; Es la opción correcta. Constituye un esquema empírico de elección para un paciente con neumonía grave que requiere internación en UTI (Grupo 3A), combinando una cefalosporina de tercera generación y un macrólido por vía intravenosa.</t>
  </si>
  <si>
    <t>• &lt;b&gt;a) Ciprofloxacina 200 mg EV + Claritromicina 500 mg cada 12 hs VO:&lt;/b&gt; Es incorrecta. La Ciprofloxacina no es una fluoroquinolona respiratoria adecuada para el manejo primario del neumococo. Además, se requiere que ambos fármacos sean administrados por vía intravenosa.&lt;br /&gt;• &lt;b&gt;c) Claritromicina 500 mg cada 12 horas EV:&lt;/b&gt; Es incorrecta. El uso de macrólidos como monoterapia está proscrito en pacientes graves ingresados a terapia intensiva, debiendo asociarse siempre a un betalactámico.&lt;br /&gt;• &lt;b&gt;d) Amoxicilina-Ácido clavulánico 1 g cada 8 hs EV:&lt;/b&gt; Es incorrecta. Aunque proporciona una excelente cobertura basal para bacterias típicas, su utilización carece de espectro para los microorganismos intracelulares atípicos.</t>
  </si>
  <si>
    <t>&lt;b&gt;Frente a un paciente etilista ingresado de forma inconsciente con neumonía adquirida en la comunidad, se debe pensar en primera instancia que la Klebsiella es el germen causante&lt;/b&gt;.</t>
  </si>
  <si>
    <t>&lt;b&gt;ETIOLOGÍA DE LA NEUMONÍA ADQUIRIDA EN LA COMUNIDAD (NAC)&lt;/b&gt;&lt;br /&gt;&lt;br /&gt;La etiología de la NAC es variada y se diversifica según las comorbilidades, la edad y los factores de riesgo específicos del huésped.&lt;br /&gt;• &lt;b&gt;Klebsiella pneumoniae:&lt;/b&gt; Debe sospecharse frente a un paciente con antecedentes de alcoholismo (etilista) que ingresa de forma inconsciente o con alteración del sensorio cursando una NAC.&lt;br /&gt;• &lt;b&gt;Streptococcus pneumoniae (Neumococo):&lt;/b&gt; Es el germen más común a nivel global, siendo el agente causal en aproximadamente el 70% a 80% de los episodios de NAC ambulatoria y lobar.&lt;br /&gt;• &lt;b&gt;Haemophilus influenzae:&lt;/b&gt; Su presencia se sospecha en adultos con hábito de tabaquismo o en pacientes que padecen una Enfermedad Pulmonar Obstructiva Crónica (EPOC).</t>
  </si>
  <si>
    <t>&lt;b&gt;d) Klebsiella:&lt;/b&gt; Es la opción correcta. Constituye la etiología específica a sospechar en primera instancia ante el escenario de un paciente etilista que ingresa inconsciente y presenta una neumonía adquirida en la comunidad.</t>
  </si>
  <si>
    <t>• &lt;b&gt;a) H. influenzae:&lt;/b&gt; Es incorrecta. Su presencia se sospecha en pacientes con tabaquismo activo o con el antecedente de Enfermedad Pulmonar Obstructiva Crónica (EPOC).&lt;br /&gt;• &lt;b&gt;b) Pseudomonas:&lt;/b&gt; Es incorrecta. Se asocia a pacientes con bronquiectasias, fibrosis quística, internaciones recientes, o que han recibido tratamientos con antibióticos de amplio espectro.&lt;br /&gt;• &lt;b&gt;c) Neumococo:&lt;/b&gt; Es incorrecta. Si bien es el agente etiológico global más frecuente de la NAC, el cuadro clínico del paciente etilista inconsciente obliga a pensar en &lt;i&gt;Klebsiella pneumoniae&lt;/i&gt;.</t>
  </si>
  <si>
    <t>&lt;b&gt;Pese a su asociación directa con la enfermedad obstructiva, el germen causal más probable en un paciente anciano con antecedente de EPOC que ingresa con diagnóstico de neumonía lobar continúa siendo el &lt;i&gt;Streptococcus pneumoniae&lt;/i&gt;&lt;/b&gt;.</t>
  </si>
  <si>
    <t>&lt;b&gt;ETIOLOGÍA DE LA NEUMONÍA ADQUIRIDA EN LA COMUNIDAD (NAC)&lt;/b&gt;&lt;br /&gt;&lt;br /&gt;La etiología de la NAC es variada y se diversifica según las comorbilidades, la edad y los factores de riesgo específicos del huésped.&lt;br /&gt;• &lt;b&gt;Streptococcus pneumoniae (Neumococo):&lt;/b&gt; Es el germen más común a nivel global, siendo el agente causal en el 70% a 80% de los episodios de NAC y de la clásica consolidación lobar.&lt;br /&gt;• &lt;b&gt;Haemophilus influenzae:&lt;/b&gt; Su presencia se sospecha en adultos con tabaquismo o en pacientes con EPOC. Sin embargo, no logra superar la prevalencia global del neumococo.&lt;br /&gt;• &lt;b&gt;Staphylococcus aureus:&lt;/b&gt; Debe sospecharse en pacientes con insuficiencia renal crónica, antecedentes de infecciones cutáneas, o como una sobreinfección bacteriana que surge después de una gripe.&lt;br /&gt;• &lt;b&gt;Mycoplasma pneumoniae:&lt;/b&gt; Es un patógeno intracelular causante frecuente de la presentación "atípica" de la neumonía.</t>
  </si>
  <si>
    <t>&lt;b&gt;a) Streptococo Pneumoniae:&lt;/b&gt; Es la opción correcta. Independientemente de la presencia de comorbilidades respiratorias crónicas como la EPOC, el &lt;i&gt;Streptococcus pneumoniae&lt;/i&gt; sigue siendo el agente etiológico más frecuente frente a una clásica neumonía lobar adquirida en la comunidad.</t>
  </si>
  <si>
    <t>• &lt;b&gt;b) Staphylococus Aureus:&lt;/b&gt; Es incorrecta. Se sospecha ante cuadros de sobreinfección bacteriana posviral o en pacientes con patología renal, no siendo el principal agente en este escenario obstructivo.&lt;br /&gt;• &lt;b&gt;c) Mycoplasma:&lt;/b&gt; Es incorrecta. Representa la etiología prototípica de la neumonía "atípica" (de curso subagudo), no correlacionándose con el diagnóstico de una neumonía lobar aguda.&lt;br /&gt;• &lt;b&gt;d) Haemophilus Influenzae:&lt;/b&gt; Es incorrecta. Si bien su presencia está ligada a pacientes con antecedente de EPOC, la estadística epidemiológica dictamina que el germen causal más probable continúa siendo el neumococo.</t>
  </si>
  <si>
    <t>El &lt;b&gt;enfisema pulmonar no es una entidad de definición clínica o funcional, sino un concepto estrictamente anatómico e histológico&lt;/b&gt;, por lo cual su diagnóstico de certeza &lt;b&gt;no se consigue&lt;/b&gt; meramente con la historia clínica, la radiografía y el estudio funcional respiratorio (los cuales en su conjunto diagnostican la limitación al flujo aéreo propia del síndrome de EPOC).</t>
  </si>
  <si>
    <t>&lt;b&gt;CONCEPTO Y DEFINICIÓN DEL ENFISEMA PULMONAR&lt;/b&gt;&lt;br /&gt;&lt;br /&gt;La Enfermedad Pulmonar Obstructiva Crónica (EPOC) es una patología que cursa con una obstrucción persistente al flujo aéreo. Dentro de este síndrome se superponen entidades como la bronquitis crónica y el enfisema, aunque poseen bases definitorias estructuralmente distintas.&lt;br /&gt;• &lt;b&gt;Enfisema Pulmonar:&lt;/b&gt; Implica el agrandamiento anormal y permanente de los espacios aéreos distales al bronquiolo terminal, con franca destrucción del parénquima por ruptura de los septos alveolares. Esta es una definición fundamentada en criterios puramente anatómicos e histológicos, no en sintomatología.&lt;br /&gt;• &lt;b&gt;Diferenciación con EPOC:&lt;/b&gt; Clínicamente, la EPOC y el enfisema pulmonar no son lo mismo. Existen pacientes con hallazgos tomográficos o histológicos de enfisema pulmonar que presentan en la espirometría un cociente VEF1/CVF mayor a 0.70 (sin obstrucción fija de la vía aérea). Al carecer de esta limitación irreversible, no forman parte del diagnóstico funcional de EPOC.&lt;br /&gt;• &lt;b&gt;Déficit de alfa-1 antitripsina:&lt;/b&gt; Constituye una anomalía congénita hereditaria que predispone fuertemente a la destrucción alveolar temprana. Se debe investigar su presencia ante un paciente con EPOC o enfisema, aunque la mayoría de los pacientes tabaquistas con destrucción enfisematosa poseen niveles enzimáticos circulantes normales.</t>
  </si>
  <si>
    <t>&lt;b&gt;b) Su diagnóstico de certeza se consigue por una minuciosa historia clínica junto con la información radiográfica y estudio funcional respiratorio:&lt;/b&gt; Es la opción correcta (la afirmación INCORRECTA en el contexto de la pregunta). Dado que el enfisema es por definición un concepto de carácter anatomopatológico e histológico, la clínica, la radiografía y las pruebas funcionales espirométricas diagnostican la presencia del síndrome de EPOC (limitación al flujo aéreo), pero no establecen de forma primaria el diagnóstico histológico de certeza de la destrucción septal.</t>
  </si>
  <si>
    <t>• &lt;b&gt;a) Existe una distensión del espacio distal al bronquiolo terminal con destrucción del septo alveolar:&lt;/b&gt; Es una afirmación correcta. Constituye la definición anatómica e histológica exacta del enfisema pulmonar.&lt;br /&gt;• &lt;b&gt;c) Cursa con niveles normales o disminuidos de la enzima alfa 1-antitripsina:&lt;/b&gt; Es una afirmación correcta. El enfisema puede presentarse con niveles enzimáticos conservados en la variante asociada al consumo de tabaco o causado genéticamente por el déficit de alfa-1 antitripsina.&lt;br /&gt;• &lt;b&gt;d) Es un concepto principalmente anatómico basado en el análisis de las muestras histológicas pulmonares:&lt;/b&gt; Es una afirmación correcta. Define con exactitud la naturaleza conceptual de esta entidad, a diferencia de la bronquitis crónica (definición clínica) o la EPOC (definición funcional).&lt;br /&gt;• &lt;b&gt;e) Con frecuencia no se manifiesta clínicamente:&lt;/b&gt; Es una afirmación correcta. Los pacientes pueden presentar hallazgos anatómicos de destrucción septal enfisematosa sin manifestar síntomas respiratorios ni cumplir criterios funcionales de EPOC durante etapas tempranas o leves.</t>
  </si>
  <si>
    <t>&lt;b&gt;ETIOPATOGENIA Y FACTORES DE RIESGO DEL ENFISEMA&lt;/b&gt;&lt;br /&gt;&lt;br /&gt;La destrucción de los septos alveolares se produce típicamente por un desequilibrio celular de proteasas y antiproteasas a nivel del parénquima.&lt;br /&gt;• &lt;b&gt;Tabaquismo:&lt;/b&gt; El consumo de tabaco es el factor de riesgo establecido más importante y común tanto en el desarrollo de EPOC como en la aparición de un enfisema de pulmón. Produce reclutamiento de células inflamatorias y activación de proteasas destructivas.&lt;br /&gt;• &lt;b&gt;Patrón Anatómico:&lt;/b&gt; Anatómicamente, la forma de enfisema que predomina en los lóbulos superiores y que se vincula fuertemente con el tabaquismo es el patrón centroacinar.</t>
  </si>
  <si>
    <t>El &lt;b&gt;15% de los tabaquistas desarrollan EPOC&lt;/b&gt;.</t>
  </si>
  <si>
    <t>&lt;b&gt;EPIDEMIOLOGÍA DE LA EPOC Y RELACIÓN CON EL TABAQUISMO&lt;/b&gt;&lt;br /&gt;&lt;br /&gt;La prevalencia de la enfermedad pulmonar obstructiva crónica (EPOC) se asocia con la exposición al humo del tabaco.&lt;br /&gt;• &lt;b&gt;Riesgo en tabaquistas:&lt;/b&gt; En relación a qué proporción de individuos fumadores terminará desarrollando la enfermedad, la información histórica sostiene que el 15% de los tabaquistas desarrollan EPOC. La evidencia científica reciente ha demostrado que la proporción real puede ascender hasta el 50% de los fumadores.&lt;br /&gt;• &lt;b&gt;Asociación inversa:&lt;/b&gt; Al realizar el análisis epidemiológico a la inversa (en pacientes que ya padecen la enfermedad), se concluye que el 90% de los pacientes con EPOC tienen el antecedente comprobado de exposición tabáquica.&lt;br /&gt;• &lt;b&gt;Diagnóstico excluyente:&lt;/b&gt; La EPOC y el enfisema pulmonar no son lo mismo clínicamente. Para definir y diagnosticar la EPOC se requiere una espirometría post broncodilatador que demuestre un cociente VEF1/CVF menor a 0.70 (menor a 70%), certificando la obstrucción irreversible o fija al flujo aéreo.</t>
  </si>
  <si>
    <t>&lt;b&gt;c) El 15% de los tabaquistas desarrollan EPOC:&lt;/b&gt; Es la opción correcta. A nivel de la relación estadística clásica, la información histórica sostenía de forma representativa que el 15% de los individuos fumadores terminará desarrollando esta patología obstructiva progresiva.</t>
  </si>
  <si>
    <t>• &lt;b&gt;a) EPOC y enfisema pulmonar son lo mismo:&lt;/b&gt; Es incorrecta. Clínicamente no son la misma entidad, ya que existen pacientes con hallazgos de enfisema que presentan un cociente espirométrico mayor a 0.70 sin obstrucción fija de la vía aérea, por lo que no cumplen los criterios funcionales de EPOC.&lt;br /&gt;• &lt;b&gt;b) El 90% de los tabaquistas desarrollan EPOC:&lt;/b&gt; Es incorrecta. Este valor porcentual corresponde a la proporción de pacientes ya diagnosticados con EPOC que tienen antecedentes de tabaquismo (análisis a la inversa), y no al porcentaje de tabaquistas que desarrollan la enfermedad.&lt;br /&gt;• &lt;b&gt;d) La EPOC se diagnostica realizando una tomografía computada de alta resolución:&lt;/b&gt; Es incorrecta. El diagnóstico de la EPOC es estrictamente funcional y se realiza de manera indispensable mediante una espirometría post broncodilatador que evidencie la limitación al flujo aéreo.</t>
  </si>
  <si>
    <t>El &lt;b&gt;enfisema pulmonar se caracteriza por presentar un patrón obstructivo, un aumento del volumen residual y una disminución de la capacidad de difusión&lt;/b&gt; del monóxido de carbono.</t>
  </si>
  <si>
    <t>&lt;b&gt;FISIOPATOLOGÍA Y PATRÓN FUNCIONAL DEL ENFISEMA PULMONAR&lt;/b&gt;&lt;br /&gt;&lt;br /&gt;El enfisema pulmonar implica el agrandamiento anormal y permanente de los espacios aéreos distales al bronquiolo terminal, con franca destrucción del parénquima por ruptura de los septos alveolares.&lt;br /&gt;• &lt;b&gt;Alteraciones Espirométricas y Volumétricas:&lt;/b&gt; Funcionalmente, la patología se caracteriza por presentar un patrón obstructivo (limitación al flujo espiratorio). La destrucción de los alvéolos periféricos provoca la pérdida de la recuperación elástica y un aumento de la complianza pulmonar, induciendo la obstrucción dinámica de la vía aérea durante la espiración. Esto genera hiperinsuflación pulmonar o atrapamiento aéreo, evidenciando un franco aumento del Volumen Residual y de la relación Volumen Residual / Capacidad Pulmonar Total.&lt;br /&gt;• &lt;b&gt;Alteración en la Difusión (DLCO):&lt;/b&gt; A diferencia de la bronquitis crónica (donde la difusión suele conservarse normal), en el enfisema pulmonar existe una disminución de la capacidad de difusión del monóxido de carbono debido a la franca pérdida estructural de la superficie alveolar y del lecho capilar disponible para el intercambio gaseoso.</t>
  </si>
  <si>
    <t>&lt;b&gt;c) Patrón obstructivo, aumento del volumen residual y disminución de la capacidad de difusión:&lt;/b&gt; Es la opción correcta. Describe con exactitud la tríada de hallazgos funcionales cardinales del enfisema: obstrucción al flujo por pérdida de sostén elástico, atrapamiento aéreo con marcado incremento del volumen residual, y merma en la difusión gaseosa (DLCO baja) por la destrucción de los septos alveolares.</t>
  </si>
  <si>
    <t>• &lt;b&gt;a) Patrón restrictivo, disminución de la capacidad residual funcional y elevación de la capacidad pulmonar total:&lt;/b&gt; Es incorrecta. El enfisema es una patología estructuralmente obstructiva, no restrictiva. Adicionalmente, el atrapamiento aéreo eleva, no disminuye, la capacidad residual funcional.&lt;br /&gt;• &lt;b&gt;b) Patrón obstructivo, disminución de la capacidad pulmonar total y aumento de la difusión:&lt;/b&gt; Es incorrecta. Si bien cursa con un patrón obstructivo, la hiperinsuflación sostenida incrementa la capacidad pulmonar total, y la destrucción del lecho capilar-alveolar disminuye drásticamente (no aumenta) la difusión.&lt;br /&gt;• &lt;b&gt;d) Patrón restrictivo, disminución del volumen residual y aumento de la capacidad de difusión:&lt;/b&gt; Es incorrecta. Define parámetros funcionales diametralmente opuestos al enfisema, el cual se caracteriza por obstrucción, atrapamiento masivo de aire (aumento del volumen residual) y caída severa de la difusión gaseosa.</t>
  </si>
  <si>
    <t>&lt;b&gt;BRONQUITIS CRÓNICA VS. ENFISEMA PULMONAR&lt;/b&gt;&lt;br /&gt;&lt;br /&gt;La Enfermedad Pulmonar Obstructiva Crónica (EPOC) abarca la superposición clínica y funcional de estos dos fenotipos extremos.&lt;br /&gt;• &lt;b&gt;Bronquitis crónica:&lt;/b&gt; El comportamiento fisiológico característico de la bronquitis crónica presenta una preservación de la capacidad de difusión normal del monóxido de carbono (DLCO normal).&lt;br /&gt;• &lt;b&gt;Enfisema pulmonar:&lt;/b&gt; La destrucción estructural permanente de los alvéolos anula la superficie de intercambio de la membrana alvéolo-capilar, resultando en una disminución de la capacidad de difusión del monóxido de carbono.</t>
  </si>
  <si>
    <t>En la estrategia diagnóstica del TEP, ¿qué método complementario de diagnóstico tiene el mejor perfil de mayor sensibilidad y mayor valor predictivo negativo?&lt;br&gt;&lt;br&gt;a) RMN&lt;br&gt;&lt;br&gt;b) TC tórax de alta resolución con contraste EV&lt;br&gt;&lt;br&gt;c) Gammagrafía V/Q&lt;br&gt;&lt;br&gt;d) Ecocardiograma trans-esofágico</t>
  </si>
  <si>
    <t>En la bronquitis crónica, el árbol traqueobronquial es colonizado típicamente por &lt;i&gt;Haemophilus influenzae&lt;/i&gt; y &lt;i&gt;Streptococcus pneumoniae&lt;/i&gt;.</t>
  </si>
  <si>
    <t>&lt;b&gt;PATOGENIA Y COLONIZACIÓN EN LA BRONQUITIS CRÓNICA&lt;/b&gt;&lt;br /&gt;&lt;br /&gt;La patogenia de la enfermedad pulmonar obstructiva crónica (EPOC) revela que ante una susceptibilidad genética y la exposición a factores de riesgo como el tabaquismo, se desencadena una respuesta inflamatoria anormal de los pulmones y la vasculatura.&lt;br /&gt;• &lt;b&gt;Fenotipo Bronquítico Crónico:&lt;/b&gt; Presenta una afectación inflamatoria predominantemente localizada en la vía aérea inferior. Esta inflamación justifica la obstrucción bronquial irreversible mediante la generación de edema de la mucosa, broncoespasmo y la presencia de abundante secreción espesa intraluminal (hipersecreción de moco).&lt;br /&gt;• &lt;b&gt;Colonización bacteriana:&lt;/b&gt; En este entorno patológico de hipersecreción mucosa y alteración del aclaramiento mucociliar característico de la bronquitis crónica, el árbol traqueobronquial es colonizado típicamente por bacterias como el &lt;i&gt;Haemophilus influenzae&lt;/i&gt; y el &lt;i&gt;Streptococcus pneumoniae&lt;/i&gt;. Esta presencia bacteriana persistente contribuye a la inflamación local crónica y facilita el desarrollo de reagudizaciones infecciosas.</t>
  </si>
  <si>
    <t>b) TC tórax de alta resolución con contraste EV</t>
  </si>
  <si>
    <t>&lt;b&gt;d) H. influenzae y S. Pneumoniae:&lt;/b&gt; Es la opción correcta. Fisiopatológicamente el fenotipo de bronquitis crónica, la hipersecreción mucosa y el daño estructural facilitan que el árbol traqueobronquial sea colonizado por estas dos bacterias.</t>
  </si>
  <si>
    <t>• &lt;b&gt;a) S. Pneumoniae y S. Aureus:&lt;/b&gt; Es incorrecta. Aunque el &lt;i&gt;S. pneumoniae&lt;/i&gt; es un colonizador frequent, el &lt;i&gt;Staphylococcus aureus&lt;/i&gt; no representa un patógeno típicamente colonizador del árbol bronquial en el paciente con EPOC estable.&lt;br /&gt;• &lt;b&gt;b) Klebsiella y H. Influenzae:&lt;/b&gt; Es incorrecta. La &lt;i&gt;Klebsiella pneumoniae&lt;/i&gt; se asocia a etiologías agudas severas (ej. pacientes con alcoholismo), pero no es el colonizador crónico habitual del árbol traqueobronquial en la bronquitis crónica.&lt;br /&gt;• &lt;b&gt;c) H. influenzae y Legionella Pneumophila:&lt;/b&gt; Es incorrecta. La &lt;i&gt;Legionella&lt;/i&gt; es un germen intracelular asociado a brotes de neumonía, sin rol documentado como colonizador traqueobronquial crónico en la EPOC.&lt;br /&gt;• &lt;b&gt;e) S. Aureus y Klebsiella:&lt;/b&gt; Es incorrecta. Ambas bacterias carecen del tropismo colonizador crónico específico que poseen el &lt;i&gt;H. influenzae&lt;/i&gt; y el neumococo en el moco bronquial de estos pacientes.</t>
  </si>
  <si>
    <t>El comportamiento fisiológico característico de la bronquitis crónica presenta una preservación de la capacidad de difusión normal del monóxido de carbono (DLCO).</t>
  </si>
  <si>
    <t>&lt;b&gt;PATRONES FUNCIONALES DE LA BRONQUITIS CRÓNICA Y EL ENFISEMA&lt;/b&gt;&lt;br /&gt;&lt;br /&gt;La Enfermedad Pulmonar Obstructiva Crónica (EPOC) engloba dos fenotipos anatomo-funcionales principales que pueden superponerse, pero que poseen características fisiopatológicas distintas en su presentación basal.&lt;br /&gt;• &lt;b&gt;Bronquitis Crónica:&lt;/b&gt; Presenta una inflamación específica de las vías aéreas inferiores que justifica la obstrucción bronquial irreversible a través de edema de la mucosa, broncoespasmo y abundante secreción espesa intraluminal. Debido a que la alteración se circunscribe al árbol traqueobronquial sin destrucción de la membrana alvéolo-capilar, el comportamiento fisiológico característico de la bronquitis crónica cursa con una capacidad de difusión del monóxido de carbono (DLCO) normal o preservada.&lt;br /&gt;• &lt;b&gt;Enfisema Pulmonar:&lt;/b&gt; Implica el agrandamiento de los espacios aéreos distales con franca destrucción del parénquima y ruptura de los septos alveolares. Fisiológicamente, esta pérdida de sostén elástico y destrucción del lecho capilar genera un patrón obstructivo dinámico, evidencia de hiperinsuflación masiva con aumento de la relación Volumen Residual / Capacidad Pulmonar Total (VR/TLC), y una franca disminución de la capacidad de difusión del monóxido de carbono.</t>
  </si>
  <si>
    <t>&lt;b&gt;b) Capacidad de difusión normal del monóxido de carbono:&lt;/b&gt; Es la opción correcta. En el fenotipo de bronquitis crónica, dado que, al no existir destrucción directa de los septos alveolares y del lecho capilar (como sí ocurre en el enfisema), la difusión de gases se mantiene en rangos normales.</t>
  </si>
  <si>
    <t>• &lt;b&gt;a) Alteración de los volúmenes pulmonares con elevación importante de la relación VR/TLC:&lt;/b&gt; Es incorrecta. Este hallazgo describe el aumento masivo del volumen residual por pérdida del sostén elástico, siendo el patrón volumétrico prototípico del enfisema pulmonar, no de la bronquitis.&lt;br /&gt;• &lt;b&gt;c) Preservación del intercambio gaseoso a pesar de tener avanzadas alteraciones espirométricas:&lt;/b&gt; Es incorrecta. En la bronquitis crónica de larga data, la obstrucción severa y la alteración de la relación ventilación/perfusión (por secreciones y edema) generan hipoventilación alveolar grave, resultando en hipoxemia crónica e hipercapnia, por lo que el intercambio gaseoso no se preserva.&lt;br /&gt;• &lt;b&gt;d) La obstrucción al flujo mejora de forma aguda con la administración de broncodilatadores:&lt;/b&gt; Es incorrecta. Una mejoría aguda y completa (reversibilidad) es del asma bronquial, mientras que en la bronquitis crónica/EPOC la obstrucción al flujo aéreo es por definición irreversible o fija.&lt;br /&gt;• &lt;b&gt;e) Importante obstrucción solo de los flujos espiratorios:&lt;/b&gt; Es incorrecta. La obstrucción por engrosamiento de la pared y acúmulo de secreciones (bronquitis) afecta el flujo en ambas fases de la ventilación, a diferencia de la obstrucción fundamentalmente espiratoria del enfisema provocada por el colapso dinámico de la vía aérea ante la pérdida de la tracción radial elástica.</t>
  </si>
  <si>
    <t>La forma de enfisema que predomina en los lóbulos superiores es el patrón centroacinar.</t>
  </si>
  <si>
    <t>&lt;b&gt;FISIOPATOLOGÍA Y PATRONES ANATÓMICOS DEL ENFISEMA&lt;/b&gt;&lt;br /&gt;&lt;br /&gt;La patogenia de la EPOC revela que ante la exposición a irritantes se desencadena una respuesta inflamatoria anormal de los pulmones.&lt;br /&gt;• &lt;b&gt;Enfisema Pulmonar:&lt;/b&gt; Implica el agrandamiento anormal y permanente de los espacios aéreos distales al bronquiolo terminal, con franca destrucción del parénquima por ruptura de los septos alveolares.&lt;br /&gt;• &lt;b&gt;Consecuencia Mecánica:&lt;/b&gt; Al perderse estos septos, disminuye el poder de tracción elástica hacia afuera del parénquima circundante, aumentando la tendencia al cierre de la luz bronquial durante la espiración.&lt;br /&gt;• &lt;b&gt;Patrón Anatómico Topográfico:&lt;/b&gt; Anatómicamente, la forma de enfisema que predomina en los lóbulos superiores es el patrón centroacinar.</t>
  </si>
  <si>
    <t>&lt;b&gt;b) Centroacinar:&lt;/b&gt; Es la opción correcta. Anatómicamente el patrón centroacinar es la variante morfológica de enfisema que afecta predominantemente a los lóbulos superiores, estando íntimamente vinculado al consumo de tabaco en la EPOC.</t>
  </si>
  <si>
    <t>• &lt;b&gt;a) Panacinar:&lt;/b&gt; Es incorrecta. Este patrón destructivo afecta al acino de manera uniforme y se localiza clásicamente con claro predominio en los lóbulos inferiores, siendo la variante típicamente asociada al déficit genético de alfa-1 antitripsina.&lt;br /&gt;• &lt;b&gt;c) Paracicatrizal:&lt;/b&gt; Es incorrecta. Se trata de un enfisema irregular asociado a zonas previas de cicatrización o fibrosis pulmonar subyacente.&lt;br /&gt;• &lt;b&gt;d) Paraseptal:&lt;/b&gt; Es incorrecta. Este patrón afecta primariamente la porción distal del acino, situándose de manera característica en las zonas subpleurales y a lo largo de los septos de tejido conectivo, relacionándose con la formación de bullas y el neumotórax espontáneo.</t>
  </si>
  <si>
    <t>&lt;b&gt;COMPORTAMIENTO FISIOLÓGICO DEL ENFISEMA&lt;/b&gt;&lt;br /&gt;&lt;br /&gt;• &lt;b&gt;Mecánica y Volúmenes:&lt;/b&gt; Funcionalmente, el enfisema pulmonar se caracteriza por presentar un patrón obstructivo (limitación al flujo espiratorio), un aumento del volumen residual y una disminución de la capacidad de difusión del monóxido de carbono (DLCO).&lt;br /&gt;• &lt;b&gt;Hiperinsuflación:&lt;/b&gt; Evidencia datos de hiperinsuflación con aumento de la relación Volumen Residual / Capacidad Pulmonar Total, cursando con una baja recuperación elástica y una complianza aumentada.</t>
  </si>
  <si>
    <t>El consumo de tabaco (antecedente o historia de tabaquismo) es la causa más común tanto en el desarrollo de EPOC como en la aparición de un enfisema de pulmón.</t>
  </si>
  <si>
    <t>&lt;b&gt;FACTORES DE RIESGO DE LA EPOC Y EL ENFISEMA PULMONAR&lt;/b&gt;&lt;br /&gt;&lt;br /&gt;Los factores de riesgo para el desarrollo de la enfermedad pulmonar obstructiva crónica (EPOC) y la consecuente destrucción alveolar (enfisema pulmonar) se clasifican estrictamente según su nivel de evidencia patogénica y prevalencia poblacional.&lt;br /&gt;• &lt;b&gt;Consumo de tabaco:&lt;/b&gt; Es la primera causa, el factor de riesgo establecido más importante y mejor estudiado poblacionalmente. Representa el factor etiológico más común tanto en el desarrollo de la EPOC como en la aparición de un enfisema de pulmón, afectando a fumadores activos y pasivos.&lt;br /&gt;• &lt;b&gt;Factores Genéticos (Déficit de alfa-1 antitripsina):&lt;/b&gt; Constituye una anomalía congénita hereditaria autosómica codominante que afecta a 1 de cada 3000 o 5000 personas. Siempre se debe buscar la presencia de este déficit ante un paciente con EPOC prematura.&lt;br /&gt;• &lt;b&gt;Contaminación ambiental and biomasa:&lt;/b&gt; La exposición a la polución ambiental, al humo de biomasa (quema de leña o carbón para cocinar) y la contaminación del aire de interiores conforman, junto a la exposición al humo de cigarrillo, la tríada de factores de riesgo ambientales reconocidos.&lt;br /&gt;• &lt;b&gt;Polvos y agentes químicos:&lt;/b&gt; La exposición laboral crónica a productos industriales, polvos y gases deletéreos actúa como un factor de riesgo probable de índole ocupacional.</t>
  </si>
  <si>
    <t>&lt;b&gt;a) Consumo de tabaco:&lt;/b&gt; Es la opción correcta. Es la primera causa y el factor de riesgo más importante, prevalente y común a nivel poblacional para el desarrollo de la respuesta inflamatoria anormal que culmina en la aparición de un enfisema de pulmón.</t>
  </si>
  <si>
    <t>• &lt;b&gt;b) Contaminación ambiental:&lt;/b&gt; Es incorrecta. Si bien la polución del aire conforma uno de los factores ambientales de riesgo reconocidos, estadísticamente no alcanza la abrumadora incidencia ni la potencia destructiva primaria que posee el consumo de tabaco a nivel global.&lt;br /&gt;• &lt;b&gt;c) Factores genéticos:&lt;/b&gt; Es incorrecta. El déficit congénito de alfa-1 antitripsina predispone severamente a la aparición de enfisema panacinar temprano, pero afecta únicamente a una porción ínfima de la población (1 en 3000 a 5000 personas), por lo que no constituye el factor más "común".&lt;br /&gt;• &lt;b&gt;d) Exposición a agentes químicos:&lt;/b&gt; Es incorrecta. Constituye un factor de riesgo asociado a la exposición laboral u ocupacional crónica, siendo causalmente minoritario frente a la prevalencia epidemiológica del hábito tabáquico.</t>
  </si>
  <si>
    <t>&lt;b&gt;CÁLCULO DEL RIESGO Y CONSUMO TABÁQUICO&lt;/b&gt;&lt;br /&gt;&lt;br /&gt;Para estimar el riesgo vinculado al tabaquismo y objetivar el grado de exposición del paciente, la medicina respiratoria utiliza el índice de &lt;b&gt;paquetes/año&lt;/b&gt;.&lt;br /&gt;• &lt;b&gt;Fórmula matemática:&lt;/b&gt; Se calcula multiplicando el número de cigarrillos consumidos por día por los años de fumador activo, dividiendo el resultado por 20.&lt;br /&gt;• &lt;b&gt;Umbral de riesgo objetivo:&lt;/b&gt; Se establece que existe una mayor predisposición al desarrollo de la patología y el riesgo a padecer EPOC se presenta de forma evidente cuando el paciente ostenta un índice mayor a 10 paquetes/año.</t>
  </si>
  <si>
    <t>La historia de tabaquismo (consumo de tabaco) es la causa más común en el desarrollo de la EPOC.</t>
  </si>
  <si>
    <t>&lt;b&gt;FACTORES DE RIESGO DE LA EPOC&lt;/b&gt;&lt;br /&gt;&lt;br /&gt;Los factores de riesgo para el desarrollo de la enfermedad pulmonar obstructiva crónica (EPOC) se clasifican estrictamente según su nivel de evidencia patogénica y prevalencia poblacional.&lt;br /&gt;• &lt;b&gt;Consumo de tabaco:&lt;/b&gt; Es la primera causa, el factor de riesgo establecido más importante y mejor estudiado poblacionalmente. Representa el factor etiológico más común tanto en el desarrollo de la EPOC como en la aparición de un enfisema de pulmón, afectando a fumadores activos y pasivos.&lt;br /&gt;• &lt;b&gt;Factores Genéticos (Déficit de alfa-1 antitripsina):&lt;/b&gt; Constituye una anomalía congénita hereditaria autosómica codominante que afecta a 1 de cada 3000 o 5000 personas. Siempre se debe buscar la presencia de este déficit ante un paciente con EPOC prematura.&lt;br /&gt;• &lt;b&gt;Contaminación ambiental y biomasa:&lt;/b&gt; La exposición a la polución ambiental, al humo de biomasa (quema de leña o carbón para cocinar) y la contaminación del aire de interiores conforman, junto a la exposición al humo de cigarrillo, la tríada de factores de riesgo ambientales reconocidos.&lt;br /&gt;• &lt;b&gt;Polvos y agentes químicos:&lt;/b&gt; La exposición laboral crónica a productos industriales, polvos y gases deletéreos actúa como un factor de riesgo probable de índole ocupacional.</t>
  </si>
  <si>
    <t>&lt;b&gt;a) Historia de tabaquismo:&lt;/b&gt; Es la opción correcta. Es la primera causa y el factor de riesgo más importante, prevalente y común a nivel poblacional para el desarrollo de la respuesta inflamatoria anormal que culmina en la aparición de la EPOC.</t>
  </si>
  <si>
    <t>• &lt;b&gt;b) Exposición a la contaminación del aire:&lt;/b&gt; Es incorrecta. Si bien la contaminación del aire y el humo de biomasa conforman factores ambientales de riesgo reconocidos, estadísticamente no alcanzan la abrumadora incidencia ni constituyen el factor más común a nivel global frente al tabaquismo.&lt;br /&gt;• &lt;b&gt;c) Antecedentes familiares de EPOC:&lt;/b&gt; Es incorrecta. Existe una predisposición genética e historia familiar que interactúa con el medio ambiente, pero como factor etiológico aislado no representa la causa más común poblacionalmente.&lt;br /&gt;• &lt;b&gt;d) Edad avanzada:&lt;/b&gt; Es incorrecta. Si bien la incidencia y prevalencia de la enfermedad aumentan progresivamente con la edad, el envejecimiento per se no es catalogado como el factor de riesgo causal o primario más común sin la exposición al humo del tabaco.</t>
  </si>
  <si>
    <t>El &lt;b&gt;riesgo a padecer EPOC se presenta cuando el paciente tiene un índice (pack/year) mayor a 10&lt;/b&gt;.</t>
  </si>
  <si>
    <t>&lt;b&gt;CÁLCULO DEL RIESGO Y CONSUMO TABÁQUICO&lt;/b&gt;&lt;br /&gt;&lt;br /&gt;Para estimar el riesgo vinculado al tabaquismo y objetivar el grado de exposición del paciente, la medicina respiratoria utiliza el índice de paquetes/año.&lt;br /&gt;• &lt;b&gt;Fórmula matemática:&lt;/b&gt; Se calcula multiplicando el número de cigarrillos consumidos por día por los años de fumador activo, dividiendo el resultado por 20.&lt;br /&gt;• &lt;b&gt;Umbral de riesgo objetivo:&lt;/b&gt; Se establece que existe una mayor predisposición al desarrollo de la patología y el riesgo a padecer EPOC se presenta de forma evidente cuando el paciente ostenta un índice mayor a 10 paquetes/año.</t>
  </si>
  <si>
    <t>&lt;b&gt;b) 10:&lt;/b&gt; Es la opción correcta. Se establece que existe una mayor predisposición al desarrollo de la patología obstructiva cuando el paciente ostenta un índice tabáquico mayor a 10 paquetes/año.</t>
  </si>
  <si>
    <t>• &lt;b&gt;a) 5:&lt;/b&gt; Es incorrecta. Representa un valor de consumo por debajo del umbral clínico establecido (10 paquetes/año) a partir del cual se incrementa de forma evidente la predisposición para el desarrollo de EPOC.&lt;br /&gt;• &lt;b&gt;c) 50, d) 80, e) 100:&lt;/b&gt; Son incorrectas. Constituyen cargas tabáquicas extremadamente altas que incrementan de forma exponencial el daño, pero el umbral de riesgo objetivo inicial para el desarrollo de la enfermedad se instaura superando los 10 paquetes/año.</t>
  </si>
  <si>
    <t>&lt;b&gt;FACTORES DE RIESGO ESTABLECIDOS PARA EPOC&lt;/b&gt;&lt;br /&gt;&lt;br /&gt;Los factores de riesgo para el desarrollo de la EPOC se clasifican según su nivel de evidencia patogénica.&lt;br /&gt;• &lt;b&gt;Consumo de tabaco:&lt;/b&gt; Es la primera causa y el factor de riesgo establecido más importante. Afecta a fumadores activos y pasivos.&lt;br /&gt;• &lt;b&gt;Déficit de alfa-1 antitripsina:&lt;/b&gt; Anomalía congénita hereditaria autosómica codominante. Se debe buscar siempre su presencia ante un paciente con EPOC prematura.&lt;br /&gt;• &lt;b&gt;Peso bajo al nacer:&lt;/b&gt; Asociado a un desarrollo pulmonar anormal. Se observa en hijos de madres fumadoras durante el embarazo, conduciendo a una mayor tendencia a la senescencia pulmonar.</t>
  </si>
  <si>
    <t>El &lt;b&gt;consumo de tabaco&lt;/b&gt; es el &lt;b&gt;factor de riesgo establecido&lt;/b&gt; más importante para el desarrollo de EPOC.</t>
  </si>
  <si>
    <t>&lt;b&gt;CLASIFICACIÓN DE LOS FACTORES DE RIESGO DE LA EPOC&lt;/b&gt;&lt;br /&gt;&lt;br /&gt;Los factores de riesgo para el desarrollo de la EPOC se clasifican por su evidencia patogénica en establecidos, probables y posibles.&lt;br /&gt;• &lt;b&gt;Factores de riesgo establecidos:&lt;/b&gt; El consumo de tabaco es la causa principal, afectando a fumadores activos y pasivos. También se incluyen el déficit genético de alfa-1 antitripsina y el peso bajo al nacer (asociado a desarrollo pulmonar anormal).&lt;br /&gt;• &lt;b&gt;Factores de riesgo probables:&lt;/b&gt; Humo de combustible de cocinas (biomasa), exposición laboral a polvos y productos industriales, y contaminación del aire.&lt;br /&gt;• &lt;b&gt;Factores de riesgo posibles:&lt;/b&gt; Infecciones respiratorias severas durante la infancia, historia familiar, atopía y situación socioeconómica desfavorable.</t>
  </si>
  <si>
    <t>&lt;b&gt;a) Consumo de tabaco:&lt;/b&gt; Es la opción correcta. Es el factor de riesgo establecido más importante y prevalente a nivel poblacional para el desarrollo de la enfermedad pulmonar obstructiva crónica.</t>
  </si>
  <si>
    <t>• &lt;b&gt;b) Polvos y productos industriales:&lt;/b&gt; Es incorrecta. Constituyen una exposición de riesgo laboral clasificada en la categoría de factores de riesgo probables.&lt;br /&gt;• &lt;b&gt;c) Infecciones respiratorias de la infancia:&lt;/b&gt; Es incorrecta. Las infecciones en la niñez se clasifican como factores de riesgo posibles.&lt;br /&gt;• &lt;b&gt;d) Peso bajo al nacer:&lt;/b&gt; Es una opción incluida dentro de los factores establecidos, pero el consumo de tabaco es la etiología principal en la patogenia poblacional.</t>
  </si>
  <si>
    <t>&lt;b&gt;CÁLCULO DEL RIESGO Y CONSUMO TABÁQUICO&lt;/b&gt;&lt;br /&gt;&lt;br /&gt;• &lt;b&gt;Índice de paquetes/año:&lt;/b&gt; Se calcula multiplicando el número de cigarrillos consumidos por día por los años de fumador activo, dividiendo el resultado por 20.&lt;br /&gt;• &lt;b&gt;Umbral de riesgo:&lt;/b&gt; Existe una mayor predisposición al desarrollo de la patología obstructiva cuando el paciente presenta un índice tabáquico mayor a 10 paquetes/año.</t>
  </si>
  <si>
    <t>La &lt;b&gt;exposición al humo de cigarrillo, a partículas de humo de biocombustibles y la contaminación ambiental&lt;/b&gt; son los factores de riesgo ambientales para padecer EPOC.</t>
  </si>
  <si>
    <t>&lt;b&gt;FACTORES DE RIESGO DE LA EPOC&lt;/b&gt;&lt;br /&gt;&lt;br /&gt;Los factores de riesgo para el desarrollo de la EPOC se dividen en establecidos, probables y posibles.&lt;br /&gt;• &lt;b&gt;Consumo de tabaco (Humo de cigarrillo):&lt;/b&gt; Es la causa principal, afectando a fumadores activos y pasivos.&lt;br /&gt;• &lt;b&gt;Contaminación ambiental y humo de biocombustibles (biomasa):&lt;/b&gt; La exposición a la polución, al humo de biomasa y la contaminación del aire de interiores conforman los factores ambientales probables.&lt;br /&gt;• &lt;b&gt;Déficit de alfa-1 antitripsina:&lt;/b&gt; Es el factor genético establecido relevante.&lt;br /&gt;• &lt;b&gt;Polvos y productos industriales:&lt;/b&gt; Exposición laboral crónica a polvos y gases.</t>
  </si>
  <si>
    <t>&lt;b&gt;d) Todas son correctas:&lt;/b&gt; Es la opción correcta. El consumo de tabaco (establecido), la exposición al humo de biomasa y la contaminación ambiental (probables) se agrupan como factores de riesgo ambientales en la génesis de la enfermedad.</t>
  </si>
  <si>
    <t>• &lt;b&gt;a) Exposición a humo de cigarrillo:&lt;/b&gt; Es correcta, pero excluye a las demás opciones válidas. Es el principal factor establecido.&lt;br /&gt;• &lt;b&gt;b) Exposición a partículas de humo de biocombustibles:&lt;/b&gt; Es correcta, pero excluye a las demás opciones. Es un factor de riesgo probable (humo de biomasa).&lt;br /&gt;• &lt;b&gt;c) Contaminación ambiental:&lt;/b&gt; Es correcta, pero parcial. La polución del aire es un factor de riesgo probable.</t>
  </si>
  <si>
    <t>&lt;b&gt;CÁLCULO DEL RIESGO Y CONSUMO TABÁQUICO&lt;/b&gt;&lt;br /&gt;&lt;br /&gt;El índice de paquetes/año permite evaluar la exposición tabáquica del paciente.&lt;br /&gt;• &lt;b&gt;Cálculo:&lt;/b&gt; Se determina multiplicando el número de cigarrillos consumidos por día por los años de fumador activo, dividiendo por 20.&lt;br /&gt;• &lt;b&gt;Umbral de riesgo:&lt;/b&gt; Hay una mayor predisposición al desarrollo de la patología y el riesgo de EPOC cuando el paciente presenta un índice mayor a 10 paquetes/año.</t>
  </si>
  <si>
    <t>&lt;b&gt;a) 10:&lt;/b&gt; Es la opción correcta. Existe una mayor predisposición al desarrollo de la patología obstructiva cuando el paciente presenta un índice tabáquico mayor a 10 paquetes/año.</t>
  </si>
  <si>
    <t>• &lt;b&gt;b) 50, c) 80, d) 100:&lt;/b&gt; Son incorrectas. Son cargas tabáquicas altas que aumentan el daño estructural, pero el umbral de riesgo inicial para el desarrollo de la enfermedad comienza al superar los 10 paquetes/año.</t>
  </si>
  <si>
    <t>&lt;b&gt;FACTORES DE RIESGO ESTABLECIDOS PARA EPOC&lt;/b&gt;&lt;br /&gt;&lt;br /&gt;• &lt;b&gt;Consumo de tabaco:&lt;/b&gt; Es la primera causa y el factor de riesgo establecido más importante. Afecta a fumadores activos y pasivos.&lt;br /&gt;• &lt;b&gt;Déficit de alfa-1 antitripsina:&lt;/b&gt; Anomalía congénita hereditaria autosómica codominante. Se debe buscar ante una EPOC prematura.&lt;br /&gt;• &lt;b&gt;Peso bajo al nacer:&lt;/b&gt; Asociado a un desarrollo pulmonar anormal. Conduce a una tendencia a la pérdida de función pulmonar.</t>
  </si>
  <si>
    <t>Según las guías GOLD 2025, el &lt;b&gt;GRUPO E (exacerbadores) incluye a pacientes con dos exacerbaciones moderadas en el último año o al menos una que requiera hospitalización&lt;/b&gt;.</t>
  </si>
  <si>
    <t>&lt;b&gt;EVALUACIÓN DEL RIESGO Y EXACERBACIONES EN EPOC&lt;/b&gt;&lt;br /&gt;&lt;br /&gt;La evaluación combina la alteración espirométrica con la magnitud de los síntomas y la historia de exacerbaciones.&lt;br /&gt;• &lt;b&gt;Alto Riesgo (Grupo E):&lt;/b&gt; Se define por presentar dos exacerbaciones moderadas en el último año o al menos una que requiera hospitalización.&lt;br /&gt;• &lt;b&gt;Bajo Riesgo:&lt;/b&gt; Comprende a los pacientes con 0 a 1 exacerbación sin necesidad de hospitalización.&lt;br /&gt;• &lt;b&gt;Predictor principal:&lt;/b&gt; El mejor predictor de una exacerbación futura está dado por la historia de exacerbaciones previas del paciente.</t>
  </si>
  <si>
    <t>&lt;b&gt;b) Presentan dos exacerbaciones moderadas en el último año o al menos una que requiera hospitalización:&lt;/b&gt; Es la opción correcta. Es la definición según las normativas GOLD 2025 para categorizar a los pacientes de alto riesgo dentro del GRUPO E.</t>
  </si>
  <si>
    <t>• &lt;b&gt;a) Presentan una exacerbación moderada en el último año:&lt;/b&gt; Es incorrecta. Este antecedente ubica al paciente en la categoría de bajo riesgo, no en el Grupo E.&lt;br /&gt;• &lt;b&gt;c) No son candidatos a recibir dupilumab:&lt;/b&gt; Es incorrecta. No guarda relación con la definición funcional de exacerbaciones que determina a los grupos de riesgo en las guías GOLD.&lt;br /&gt;• &lt;b&gt;d) Ninguna es correcta:&lt;/b&gt; Es incorrecta al existir una opción que define de forma exacta el criterio para el Grupo E.</t>
  </si>
  <si>
    <t>El &lt;b&gt;Volumen Espiratorio Forzado en el primer segundo (VEF1) es el índice más empleado para establecer la gravedad de la EPOC&lt;/b&gt;.</t>
  </si>
  <si>
    <t>&lt;b&gt;CLASIFICACIÓN DE LA GRAVEDAD DE LA LIMITACIÓN DEL FLUJO AÉREO&lt;/b&gt;&lt;br /&gt;&lt;br /&gt;Una vez confirmado el diagnóstico de EPOC mediante una espirometría con cociente VEF1/CVF post broncodilatador menor a 0.70, se determina el nivel de gravedad de la obstrucción.&lt;br /&gt;• &lt;b&gt;Índice empleado:&lt;/b&gt; Se evalúa el valor del Volumen Espiratorio Forzado en el primer segundo (VEF1) post broncodilatador, expresado en porcentaje respecto de su valor teórico o predictivo.&lt;br /&gt;• &lt;b&gt;Grados de Severidad (GOLD):&lt;/b&gt; La obstrucción se clasifica en 4 grados: GOLD 1 o Leve (VEF1 ≥ 80%), GOLD 2 o Moderada (VEF1 ≥ 50% y &lt; 80%), GOLD 3 o Severa (VEF1 ≥ 30% y &lt; 50%) y GOLD 4 o Muy severa (VEF1 &lt; 30%).&lt;br /&gt;• &lt;b&gt;Limitación del parámetro:&lt;/b&gt; Hay una débil correlación entre el valor aislado del VEF1, los síntomas y el empeoramiento del estado de salud, por lo cual se asocia a la valoración clínica de síntomas y exacerbaciones.</t>
  </si>
  <si>
    <t>&lt;b&gt;b) Volumen esputo forzado en el primer segundo (FEV1):&lt;/b&gt; Es la opción correcta. Es el parámetro espirométrico utilizado por las guías internacionales para determinar la severidad de la limitación al flujo aéreo característica de la EPOC.</t>
  </si>
  <si>
    <t>• &lt;b&gt;a) Grado de disnea:&lt;/b&gt; Es incorrecta. Si bien la disnea se evalúa mediante escalas como la mMRC para cuantificar los síntomas y categorizar al paciente en grupos de riesgo (A, B o E), no es el índice para establecer los grados de obstrucción.&lt;br /&gt;• &lt;b&gt;c) Distancia recorrida en la prueba de la marcha de 6 minutos:&lt;/b&gt; Es incorrecta. Representa un estudio de capacidad funcional que aporta valor pronóstico complementario, pero no determina la gravedad basal.&lt;br /&gt;• &lt;b&gt;d) Índice de masa corporal:&lt;/b&gt; Es incorrecta. El IMC se evalúa por su impacto nutricional en estadios avanzados o en índices multidimensionales de supervivencia, pero no mide la gravedad de la EPOC.</t>
  </si>
  <si>
    <t>&lt;b&gt;EVALUACIÓN GLOBAL DE LA EPOC&lt;/b&gt;&lt;br /&gt;&lt;br /&gt;Debido a la disociación entre la espirometría y la clínica, la evaluación de la EPOC combina la alteración espirométrica con dos dimensiones:&lt;br /&gt;• &lt;b&gt;Magnitud de los síntomas actuales:&lt;/b&gt; Cuantificada a través de la escala modificada de la Disnea (mMRC) o el Cuestionario CAT.&lt;br /&gt;• &lt;b&gt;Historia de exacerbaciones:&lt;/b&gt; El mejor predictor es la historia de exacerbaciones previas. Se clasifica a los pacientes como de bajo riesgo (0 a 1 exacerbación) o de alto riesgo (≥ 2 exacerbaciones, o ≥ 1 que requiera hospitalización).</t>
  </si>
  <si>
    <t>&lt;b&gt;En la EPOC moderada el VEF1 se encuentra entre el 50 y el 80% de su valor predictivo&lt;/b&gt;.</t>
  </si>
  <si>
    <t>&lt;b&gt;CLASIFICACIÓN DE LA GRAVEDAD DE LA LIMITACIÓN DEL FLUJO AÉREO&lt;/b&gt;&lt;br /&gt;&lt;br /&gt;Confirmado el diagnóstico de EPOC mediante una espirometría con cociente VEF1/CVF post broncodilatador menor a 0.70, se clasifica la gravedad de la limitación al flujo aéreo.&lt;br /&gt;• &lt;b&gt;Parámetro utilizado:&lt;/b&gt; Se mide el valor del Volumen Espiratorio Forzado en el primer segundo (VEF1 o FEV1) post broncodilatador, en porcentaje respecto de su valor predictivo.&lt;br /&gt;• &lt;b&gt;Grados de Severidad (Clasificación GOLD):&lt;/b&gt; La obstrucción en pacientes con EPOC tiene 4 grados:&lt;br /&gt;• &lt;b&gt;GOLD 1 (Leve):&lt;/b&gt; VEF1 ≥ 80% del valor predictivo.&lt;br /&gt;• &lt;b&gt;GOLD 2 (Moderada):&lt;/b&gt; VEF1 ≥ 50% y &lt; 80% del predictivo.&lt;br /&gt;• &lt;b&gt;GOLD 3 (Severa):&lt;/b&gt; VEF1 ≥ 30% y &lt; 50% del predictivo.&lt;br /&gt;• &lt;b&gt;GOLD 4 (Muy severa):&lt;/b&gt; VEF1 &lt; 30% del predictivo.</t>
  </si>
  <si>
    <t>&lt;b&gt;b) Entre 50 y 80%:&lt;/b&gt; Es la opción correcta. El grado 2 o estadio moderado de la limitación al flujo aéreo en la EPOC se define por un VEF1 situado entre el 50% y menos del 80% de su valor teórico.</t>
  </si>
  <si>
    <t>• &lt;b&gt;a) Entre 30 y 50%:&lt;/b&gt; Es incorrecta. Este rango corresponde al grado GOLD 3, definiendo la limitación obstructiva como severa.&lt;br /&gt;• &lt;b&gt;c) Mayor a 80%:&lt;/b&gt; Es incorrecta. Un VEF1 igual o mayor al 80% del valor predictivo (con cociente VEF1/CVF menor a 0.70) clasifica al paciente en el grado GOLD 1, correspondiente a EPOC leve.&lt;br /&gt;• &lt;b&gt;d) Menos de 30%:&lt;/b&gt; Es incorrecta. Un VEF1 por debajo del 30% del valor predictivo determina el grado GOLD 4, correspondiente a obstrucción muy severa.</t>
  </si>
  <si>
    <t>&lt;b&gt;EVALUACIÓN GLOBAL Y DISOCIACIÓN CLÍNICA&lt;/b&gt;&lt;br /&gt;&lt;br /&gt;Existe una débil correlación entre el valor del VEF1, los síntomas y el empeoramiento del estado de salud.&lt;br /&gt;• &lt;b&gt;Evaluación multidimensional:&lt;/b&gt; La evaluación global de la EPOC no se limita al grado de obstrucción del VEF1.&lt;br /&gt;• &lt;b&gt;Parámetros asociados:&lt;/b&gt; El abordaje combina la alteración espirométrica con la magnitud de los síntomas actuales (mMRC o CAT) y la historia de exacerbaciones que determina el riesgo futuro.</t>
  </si>
  <si>
    <t>En el TEP el signo de "Westermark" corresponde a:&lt;br&gt;&lt;br&gt;a) Área clarificada con vascularidad disminuida correspondiente a la extensión de la arteria embolizada&lt;br&gt;&lt;br&gt;b) Triangulo con base en pleura y vértice dirigido a una rama de la arteria pulmonar&lt;br&gt;&lt;br&gt;c) Dilatación de arteria pulmonar derecha e izquierda&lt;br&gt;&lt;br&gt;d) Ninguna es correcta</t>
  </si>
  <si>
    <t>&lt;b&gt;El fenotipo bronquítico crónico presenta expectoración abundante, aspecto de abotagado azul y es marcadamente hipóxico&lt;/b&gt;.</t>
  </si>
  <si>
    <t>a) Área clarificada con vascularidad disminuida correspondiente a la extensión de la arteria embolizada</t>
  </si>
  <si>
    <t>&lt;b&gt;FENOTIPOS CLÍNICOS DE LA EPOC&lt;/b&gt;&lt;br /&gt;&lt;br /&gt;La enfermedad pulmonar obstructiva crónica tiene dos fenotipos extremos con características morfológicas y fisiopatológicas contrapuestas.&lt;br /&gt;• &lt;b&gt;Fenotipo Enfisematoso (Soplador Rosado):&lt;/b&gt; Paciente de constitución asténica con pérdida de masa muscular. El síntoma predominante es la disnea y el paciente se presenta hiperventilando de forma constante. La cianosis no es un signo llamativo en etapas tempranas.&lt;br /&gt;• &lt;b&gt;Fenotipo Bronquítico Crónico (Abotagado Azul):&lt;/b&gt; Individuo pletórico, abotagado y cianótico, con tos y expectoración abundante. La afectación en la vía aérea genera hipoventilación crónica, lo que produce hipoxemia severa e hipercapnia. Esta alteración conduce a vasoconstricción pulmonar, poliglobulia secundaria e insuficiencia cardíaca derecha (cor pulmonale).</t>
  </si>
  <si>
    <t>&lt;b&gt;c) Poco hipóxico- bronquítico crónico:&lt;/b&gt; Es la opción correcta. El fenotipo bronquítico crónico cursa con hipoventilación alveolar crónica, lo que desencadena hipoxemia severa acompañada de hipercapnia y cianosis, y no una hipoxemia leve.</t>
  </si>
  <si>
    <t>• &lt;b&gt;a) Asténico- enfisematoso:&lt;/b&gt; El paciente con enfisema presenta una constitución asténica, mostrando pérdida de masa muscular en miembros inferiores.&lt;br /&gt;• &lt;b&gt;b) Disneico- enfisematoso:&lt;/b&gt; La disnea progresiva es el síntoma cardinal que predomina en el fenotipo de enfisema pulmonar.&lt;br /&gt;• &lt;b&gt;d) Expectoración abundante- bronquítico crónico:&lt;/b&gt; La tos con mucosidad y expectoración constante es la presentación clínica de este fenotipo.&lt;br /&gt;• &lt;b&gt;e) Abotagado azul- bronquítico crónico:&lt;/b&gt; Describe el aspecto físico derivado de la retención de líquidos (por falla derecha) y la cianosis secundaria a la hipoxemia crónica.</t>
  </si>
  <si>
    <t>&lt;b&gt;En el fenotipo de enfisema pulmonar el desarrollo de cor pulmonale no es una complicación frecuente en las etapas iniciales&lt;/b&gt;.</t>
  </si>
  <si>
    <t>&lt;b&gt;FENOTIPOS CLÍNICOS DE LA EPOC: ENFISEMA Y BRONQUITIS CRÓNICA&lt;/b&gt;&lt;br /&gt;&lt;br /&gt;La enfermedad pulmonar obstructiva crónica (EPOC) se expresa a través de dos fenotipos extremos clásicos.&lt;br /&gt;• &lt;b&gt;Fenotipo Enfisematoso (Soplador Rosado):&lt;/b&gt; Paciente de constitución asténica con disnea grave (más severa que en la bronquitis crónica). Hiperventilan para compensar la merma anatómica, manteniendo una oxigenación aceptable en reposo; la cianosis no es llamativa. La destrucción alveolar provoca hiperinsuflación pulmonar (visible en radiografía de tórax como aplanamiento diafragmático) y reducción de la capacidad de difusión de los gases (DLCO baja). El cor pulmonale no es frecuente en etapas iniciales.&lt;br /&gt;• &lt;b&gt;Fenotipo Bronquítico Crónico (Abotagado Azul):&lt;/b&gt; Paciente pletórico, abotagado y cianótico, con expectoración abundante. La hipoventilación genera hipoxemia y de manera secundaria hipercapnia, conduciendo a vasoconstricción pulmonar y sobrecarga del ventrículo derecho (cor pulmonale temprano).</t>
  </si>
  <si>
    <t>&lt;b&gt;d) El cor pulmonale es una complicación frecuente:&lt;/b&gt; Es la opción correcta. En el fenotipo enfisematoso, el paciente compensa hiperventilando y no desarrolla hipoxemia severa basal al inicio, por lo que el cor pulmonale no es una complicación temprana. Esto es característico de la bronquitis crónica.</t>
  </si>
  <si>
    <t>• &lt;b&gt;a) La disnea es más grave que en la bronquitis crónica:&lt;/b&gt; La falta de aire progresiva es el síntoma cardinal en el enfisema.&lt;br /&gt;• &lt;b&gt;b) Aparece hiperinsuflación en la radiografía del tórax:&lt;/b&gt; El colapso espiratorio genera atrapamiento aéreo con signos radiológicos de hiperinsuflación.&lt;br /&gt;• &lt;b&gt;c) La cianosis no es un signo llamativo:&lt;/b&gt; Al compensar con hiperventilación constante se evita la cianosis, a diferencia del fenotipo bronquítico crónico.&lt;br /&gt;• &lt;b&gt;e) La capacidad de difusión de los gases está disminuida:&lt;/b&gt; La destrucción de los septos alveolares reduce la superficie capilar, disminuyendo la difusión del monóxido de carbono (DLCO).</t>
  </si>
  <si>
    <t>&lt;b&gt;DIFUSIÓN GASEOSA: ENFISEMA VS. BRONQUITIS CRÓNICA&lt;/b&gt;&lt;br /&gt;&lt;br /&gt;• &lt;b&gt;Enfisema pulmonar:&lt;/b&gt; La destrucción estructural anula la superficie de intercambio de la membrana alvéolo-capilar, disminuyendo la capacidad de difusión de los gases.&lt;br /&gt;• &lt;b&gt;Bronquitis crónica:&lt;/b&gt; Al no haber destrucción directa de los septos alveolares y preservarse el lecho capilar, la difusión de gases (DLCO) se mantiene en rangos normales o preservados.</t>
  </si>
  <si>
    <t>&lt;b&gt;Los síntomas más comunes de la EPOC son la tos, la expectoración y la disnea&lt;/b&gt;.</t>
  </si>
  <si>
    <t>&lt;b&gt;CLÍNICA Y SÍNTOMAS CARDINALES DE LA EPOC&lt;/b&gt;&lt;br /&gt;&lt;br /&gt;Los pacientes con EPOC presentan síntomas respiratorios persistentes de evolución progresiva.&lt;br /&gt;• &lt;b&gt;Disnea:&lt;/b&gt; Es el síntoma más común. Consiste en la falta de aire progresiva, persistente y que empeora con el esfuerzo físico.&lt;br /&gt;• &lt;b&gt;Tos:&lt;/b&gt; De carácter crónico e intermitente, pudiendo ser no productiva o acompañarse de sibilancias.&lt;br /&gt;• &lt;b&gt;Expectoración:&lt;/b&gt; En el fenotipo bronquítico crónico se presenta como tos matinal con expectoración de mucosidad espesa.&lt;br /&gt;• &lt;b&gt;Evaluación clínica:&lt;/b&gt; La presencia de disnea, tos y expectoración en un individuo de 40 años o más con antecedentes de exposición a factores de riesgo requiere confirmación mediante espirometría.</t>
  </si>
  <si>
    <t>&lt;b&gt;a) Tos, expectoración y disnea:&lt;/b&gt; Es la opción correcta. Constituye la tríada sintomática clásica de presentación basal en los pacientes que padecen la enfermedad pulmonar obstructiva crónica.</t>
  </si>
  <si>
    <t>• &lt;b&gt;b) Hemoptisis, dolor torácico y fiebre:&lt;/b&gt; Es incorrecta. Representa síntomas agudos de cuadros infecciosos como neumonía, TEP o neoplasia, no la clínica de la EPOC estable.&lt;br /&gt;• &lt;b&gt;c) Taquicardia, palpitación y dolor de cabeza:&lt;/b&gt; Es incorrecta. Son manifestaciones cardiovasculares o sistémicas que no definen el cuadro respiratorio obstructivo.&lt;br /&gt;• &lt;b&gt;d) Náuseas, vómitos y diarrea:&lt;/b&gt; Es incorrecta. Corresponden a síntomas gastrointestinales sin relación fisiopatológica primaria con la EPOC.</t>
  </si>
  <si>
    <t>&lt;b&gt;En el fenotipo de enfisema pulmonar, el síntoma predominante es la dificultad respiratoria o disnea&lt;/b&gt;.</t>
  </si>
  <si>
    <t>&lt;b&gt;FENOTIPOS CLÍNICOS DE LA EPOC: ENFISEMA PULMONAR&lt;/b&gt;&lt;br /&gt;&lt;br /&gt;• &lt;b&gt;Fenotipo Enfisematoso:&lt;/b&gt; La destrucción alveolar provoca hiperinsuflación pulmonar, atrapamiento aéreo y reducción de la capacidad de difusión. El síntoma predominante es la disnea, de carácter progresivo y más limitante que en la bronquitis crónica.&lt;br /&gt;• &lt;b&gt;Compensación:&lt;/b&gt; El paciente presenta una constitución asténica e hiperventila para compensar la merma anatómica. Respira con los labios entrecerrados para generar presión positiva y mantener la vía aérea abierta, utilizando los músculos accesorios. La cianosis no es llamativa.&lt;br /&gt;• &lt;b&gt;Fenotipo Bronquítico Crónico:&lt;/b&gt; Se caracteriza por un paciente pletórico con tos y expectoración abundante la mayor parte de los días.</t>
  </si>
  <si>
    <t>&lt;b&gt;b) Dificultad respiratoria:&lt;/b&gt; Es la opción correcta. Constituye el síntoma cardinal que define la presentación clínica del paciente con fenotipo de enfisema pulmonar, derivado de la alteración en la mecánica ventilatoria.</t>
  </si>
  <si>
    <t>• &lt;b&gt;a) Tos con expectoración:&lt;/b&gt; Es incorrecta. Constituye el síntoma cardinal del fenotipo bronquítico crónico, no la manifestación principal del enfisema.&lt;br /&gt;• &lt;b&gt;c) Dolor torácico:&lt;/b&gt; Es incorrecta. No representa un síntoma basal propio de la EPOC ni del enfisema; su aparición obliga a investigar complicaciones agudas.&lt;br /&gt;• &lt;b&gt;d) Fiebre:&lt;/b&gt; Es incorrecta. Es un signo infeccioso que aparece en una exacerbación aguda o sobreinfección, pero no forma parte de la sintomatología crónica.</t>
  </si>
  <si>
    <t>Ante un paciente adulto tabaquista que se presenta a la consulta inicial con tos, expectoración matutina y disnea, el examen complementario más adecuado y de primera línea para su evaluación es la espirometría forzada.</t>
  </si>
  <si>
    <t>&lt;b&gt;DIAGNÓSTICO INICIAL Y CONFIRMACIÓN DE LA EPOC&lt;/b&gt;&lt;br /&gt;&lt;br /&gt;Para plantear la sospecha inicial de enfermedad pulmonar obstructiva crónica (EPOC), el médico debe contemplar la posibilidad de la enfermedad en todo individuo de 40 años o más que presente antecedentes de exposición a factores de riesgo (fundamentalmente el consumo de tabaco) en concomitancia con síntomas respiratorios característicos como disnea, tos y expectoración crónica.&lt;br /&gt;• &lt;b&gt;Estudio de Primera Línea:&lt;/b&gt; Ante esta alta sospecha clínica, el examen complementario inicial más adecuado para evaluar al paciente y confirmar el diagnóstico es solicitar una espirometría forzada.&lt;br /&gt;• &lt;b&gt;Criterio Confirmatorio:&lt;/b&gt; La espirometría es una prueba funcional imprescindible ya que confirma la limitación persistente al flujo aéreo. El criterio diagnóstico confirmatorio y denominador común de la EPOC es evidenciar en este estudio la presencia de un cociente VEF1/CVF post broncodilatador menor a 0.70 (menor al 70%), certificando la existencia de una obstrucción irreversible o fija de la vía aérea.</t>
  </si>
  <si>
    <t>&lt;b&gt;b) Espirometría forzada:&lt;/b&gt; Es la opción correcta. Constituye la prueba de función pulmonar que se utiliza para diagnosticar la EPOC, siendo siempre el examen complementario de primera línea ante un paciente con clínica respiratoria crónica obstructiva y antecedentes de gran carga tabáquica (mayor a 10 paquetes/año).</t>
  </si>
  <si>
    <t>• &lt;b&gt;a) Prueba de disfunción de monóxido de carbono (DLCO):&lt;/b&gt; Es incorrecta. Si bien la DLCO está clásicamente disminuida en la variante enfisematosa de la EPOC por la destrucción de la membrana alvéolo-capilar, no constituye el examen inicial confirmatorio para establecer el diagnóstico primario de limitación al flujo aéreo.&lt;br /&gt;• &lt;b&gt;c) TAC tórax de alta resolución:&lt;/b&gt; Es incorrecta. La tomografía computada ayuda decisivamente en el diagnóstico diferencial, permite estadificar la patología y visualizar el patrón enfisematoso, pero no determina de forma inicial la obstrucción funcional espirométrica requerida para el diagnóstico de EPOC.&lt;br /&gt;• &lt;b&gt;d) Test de caminata de seis minutos:&lt;/b&gt; Es incorrecta. Es un estudio complementario que resulta útil para valorar la capacidad funcional, el impacto sistémico y la tolerancia al esfuerzo del paciente, pero no posee validez diagnóstica inicial para confirmar la obstrucción bronquial primaria.</t>
  </si>
  <si>
    <t>&lt;b&gt;Una exacerbación aguda de EPOC se diagnostica y evalúa exclusivamente a través de parámetros clínicos&lt;/b&gt;, sin requerir pruebas funcionales en la urgencia.</t>
  </si>
  <si>
    <t>&lt;b&gt;EXACERBACIONES DE LA EPOC Y SU DIAGNÓSTICO CLÍNICO&lt;/b&gt;&lt;br /&gt;&lt;br /&gt;En el curso evolutivo de la enfermedad pulmonar obstructiva crónica (EPOC), los pacientes pueden presentar episodios de inestabilidad denominados crisis o exacerbaciones, siendo la mayoría de estas descompensaciones de causa infecciosa.&lt;br /&gt;• &lt;b&gt;Diagnóstico clínico exclusivo:&lt;/b&gt; Una exacerbación aguda se diagnostica de manera estrictamente clínica. Se define como un evento agudo caracterizado por un empeoramiento de los síntomas respiratorios del paciente que excede las variaciones normales del día a día y que justifica un cambio en la medicación.&lt;br /&gt;• &lt;b&gt;Criterios sintomatológicos cardinales:&lt;/b&gt; Este empeoramiento se detecta al evidenciar un aumento de la disnea, de la tos, y del volumen de la expectoración y/o un cambio cualitativo en el color del esputo.&lt;br /&gt;• &lt;b&gt;Rol de estudios complementarios:&lt;/b&gt; El diagnóstico de la exacerbación es clínico; exámenes como la gasometría arterial o la radiografía de tórax se utilizan secundariamente para evaluar la gravedad del episodio y para establecer diagnósticos diferenciales.</t>
  </si>
  <si>
    <t>&lt;b&gt;b) Parámetros clínicos exclusivamente:&lt;/b&gt; Es la opción correcta. El diagnóstico de una crisis o reagudización de la EPOC se fundamenta de forma exclusiva en el interrogatorio y en la constatación del empeoramiento agudo de los síntomas respiratorios cardinales (disnea, tos y características de la expectoración).</t>
  </si>
  <si>
    <t>• &lt;b&gt;a) Parámetros gasométricos exclusivamente:&lt;/b&gt; Es incorrecta. La medición de gases en sangre arterial determina la gravedad del intercambio gaseoso (hipoxemia o hipercapnia) y orienta la necesidad de soporte ventilatorio, pero no constituye el criterio diagnóstico que define la existencia de la exacerbación en sí misma.&lt;br /&gt;• &lt;b&gt;c) Parámetros clínicos y espirométricos:&lt;/b&gt; Es incorrecta. Si bien la espirometría es indispensable para el diagnóstico basal de la enfermedad (obstrucción fija VEF1/CVF menor a 0.70), no se utiliza ni es necesaria para diagnosticar una crisis aguda, dado que el paciente se encuentra con su mecánica ventilatoria descompensada.&lt;br /&gt;• &lt;b&gt;d) Parámetros espirométricos exclusivamente:&lt;/b&gt; Es incorrecta. Forzar una maniobra espirométrica durante un evento agudo severo resulta impracticable y carece de utilidad para certificar la reagudización.</t>
  </si>
  <si>
    <t>&lt;b&gt;DISOCIACIÓN DIAGNÓSTICA: ENFERMEDAD BASAL VS. EXACERBACIÓN&lt;/b&gt;&lt;br /&gt;&lt;br /&gt;• &lt;b&gt;Diagnóstico de EPOC estable:&lt;/b&gt; Para confirmar la presencia de EPOC, es necesario contar con una espirometría post broncodilatador que demuestre la limitación persistente al flujo aéreo (cociente VEF1/CVF menor a 0.70).&lt;br /&gt;• &lt;b&gt;Diagnóstico de la exacerbación:&lt;/b&gt; Una vez que el paciente ya es un portador conocido de EPOC, la aparición de sus crisis evolutivas abandona el requerimiento funcional y se diagnostica netamente por el deterioro agudo de su estado clínico.</t>
  </si>
  <si>
    <t>La &lt;b&gt;espirometría forzada es la prueba de función pulmonar que se utiliza para diagnosticar la EPOC&lt;/b&gt;.</t>
  </si>
  <si>
    <t>&lt;b&gt;DIAGNÓSTICO AND CONFIRMACIÓN ESPIROMÉTRICA DE LA EPOC&lt;/b&gt;&lt;br /&gt;&lt;br /&gt;Para plantear la sospecha inicial de EPOC, se debe contemplar la posibilidad en todo individuo de 40 años o más que presente antecedentes de exposición a factores de riesgo y síntomas respiratorios (disnea, tos y expectoración).&lt;br /&gt;• &lt;b&gt;Prueba de elección:&lt;/b&gt; La prueba de función pulmonar que se utiliza para diagnosticar y confirmar la EPOC es la espirometría. Es un examen funcional respiratorio absolutamente necesario e imprescindible, ya que confirma la limitación persistente al flujo aéreo.&lt;br /&gt;• &lt;b&gt;Criterio Diagnóstico Confirmatorio:&lt;/b&gt; Para que la espirometría tenga validez diagnóstica en esta patología, debe evaluarse estrictamente la maniobra post broncodilatador. El denominador común que certifica la existencia de una limitación crónica y una obstrucción irreversible (o fija) de la vía aérea es evidenciar en el trazado un cociente VEF1/CVF post broncodilatador menor a 0.70 (menor al 70%).</t>
  </si>
  <si>
    <t>&lt;b&gt;c) Espirometría:&lt;/b&gt; Es la opción correcta. Constituye la prueba funcional de elección, de primera línea y para confirmar el diagnóstico de la enfermedad pulmonar obstructiva crónica, ya que permite documentar objetivamente la obstrucción irreversible al flujo aéreo (VEF1/CVF menor a 0.70).</t>
  </si>
  <si>
    <t>• &lt;b&gt;a) Radiografía de tórax:&lt;/b&gt; Es incorrecta. Sirve para evaluar complicaciones, evidenciar signos de hiperinsuflación y descartar diagnósticos alternativos (como neumonía o insuficiencia cardíaca), pero no mide el flujo aéreo ni determina la presencia de obstrucción de manera funcional.&lt;br /&gt;• &lt;b&gt;b) Tomografía:&lt;/b&gt; Es incorrecta. La TAC de alta resolución es de gran utilidad para visualizar el daño estructural (como el enfisema pulmonar) o descartar otras patologías (como bronquiectasias), pero no es la prueba funcional respiratoria primaria utilizada para el diagnóstico confirmatorio de la EPOC.&lt;br /&gt;• &lt;b&gt;d) Biopsia pulmonar:&lt;/b&gt; Es incorrecta. No tiene ninguna indicación para el diagnóstico rutinario de la EPOC; el diagnóstico se fundamenta exclusivamente en criterios clínicos, antecedentes epidemiológicos y la confirmación funcional espirométrica.</t>
  </si>
  <si>
    <t>El &lt;b&gt;mejor predictor de una exacerbación futura en la EPOC (según el estudio ECLIPSE) está dado por la historia de exacerbaciones previas&lt;/b&gt; del paciente.</t>
  </si>
  <si>
    <t>&lt;b&gt;EVALUACIÓN DEL RIESGO E HISTORIA DE EXACERBACIONES EN EPOC&lt;/b&gt;&lt;br /&gt;&lt;br /&gt;La evaluación global e individualizada de la EPOC requiere combinar la alteración espirométrica con dos dimensiones críticas: la naturaleza de los síntomas actuales y la historia de exacerbaciones que determina objetivamente el riesgo a futuro del paciente.&lt;br /&gt;• &lt;b&gt;Definición de exacerbación:&lt;/b&gt; Se considera exacerbación a todo evento agudo caracterizado por un empeoramiento de los síntomas respiratorios del paciente que excede a las variaciones normales del día a día, y que justifica un cambio en la medicación.&lt;br /&gt;• &lt;b&gt;Determinación del riesgo futuro:&lt;/b&gt; El riesgo a futuro se determina estrictamente por la cantidad de exacerbaciones documentadas en el año previo del paciente.&lt;br /&gt;• &lt;b&gt;Predictor principal:&lt;/b&gt; En este contexto, el mejor predictor de una exacerbación futura (según las determinaciones del estudio ECLIPSE) está dado por la historia de exacerbaciones previas del paciente.</t>
  </si>
  <si>
    <t>&lt;b&gt;d) Historia de exacerbaciones previas:&lt;/b&gt; Es la opción correcta. El antecedente y la cantidad de exacerbaciones documentadas en el año previo conforman el mejor predictor para determinar el riesgo de una exacerbación futura en el paciente con EPOC.</t>
  </si>
  <si>
    <t>• &lt;b&gt;a) Edad, b) Sexo:&lt;/b&gt; Son incorrectas. La edad cronológica y el sexo no determinan primariamente el riesgo específico de sufrir una reagudización futura frente al historial clínico de crisis previas.&lt;br /&gt;• &lt;b&gt;c) Grado de severidad:&lt;/b&gt; Es incorrecta. Existe una disociación clínica comprobada, donde el valor aislado del VEF1 (grado de severidad u obstrucción espirométrica estática) presenta una muy débil correlación con el riesgo real a futuro de empeoramiento o exacerbación clínica.&lt;br /&gt;• &lt;b&gt;e) Todas son correctas:&lt;/b&gt; Es incorrecta al existir un único parámetro predictor dominante establecido.</t>
  </si>
  <si>
    <t>&lt;b&gt;CATEGORIZACIÓN DEL RIESGO SEGÚN EXACERBACIONES&lt;/b&gt;&lt;br /&gt;&lt;br /&gt;En el algoritmo diagnóstico de la EPOC, la historia de exacerbaciones clasifica al paciente en niveles de riesgo para determinar su pronóstico y manejo terapéutico:&lt;br /&gt;• &lt;b&gt;Bajo Riesgo:&lt;/b&gt; Comprende a los pacientes que presentaron de 0 a 1 exacerbación en el año previo, sin necesidad de hospitalización.&lt;br /&gt;• &lt;b&gt;Alto Riesgo:&lt;/b&gt; Abarca a los pacientes que presentaron 2 o más exacerbaciones en el último año, o bien al menos 1 exacerbación que haya requerido hospitalización.</t>
  </si>
  <si>
    <t>Ante un paciente con antecedente de EPOC severa que se presenta obnubilado, con taquipnea extrema, signos de hipoperfusión y una gasometría compatible con acidosis respiratoria descompensada e hipoxemia profunda, la &lt;b&gt;conducta terapéutica más apropiada es indicar ventilación mecánica&lt;/b&gt;.</t>
  </si>
  <si>
    <t>&lt;b&gt;INSUFICIENCIA RESPIRATORIA AGUDA GRAVE EN EPOC&lt;/b&gt;&lt;br /&gt;&lt;br /&gt;La alteración obstructiva de la mecánica ventilatoria y el consecuente deterioro del intercambio gaseoso pueden conducir a complicaciones estructurales y hemodinámicas severas en estadios avanzados de la enfermedad.&lt;br /&gt;• &lt;b&gt;Presentación clínica extrema:&lt;/b&gt; La claudicación de la bomba respiratoria se hace evidente cuando el paciente se presenta obnubilado, con taquipnea extrema (ej. 40 respiraciones por minuto) y claros signos de hipoperfusión.&lt;br /&gt;• &lt;b&gt;Patrón gasométrico:&lt;/b&gt; El análisis de los gases en sangre arterial bajo oxigenoterapia confirma el fracaso ventilatorio, mostrando una hipoxemia profunda refractaria acompañada de acidosis respiratoria descompensada.&lt;br /&gt;• &lt;b&gt;Conducta terapéutica:&lt;/b&gt; Frente a la insuficiencia respiratoria aguda grave, el soporte ventilatorio mediante ventilación mecánica es la intervención mandatoria para asegurar la vía aérea, oxigenar los tejidos y lavar el exceso de dióxido de carbono.</t>
  </si>
  <si>
    <t>&lt;b&gt;c) Indicar ventilación mecánica:&lt;/b&gt; Es la opción correcta. Frente a un cuadro de claudicación clínica inminente (obnubilación, taquipnea de 40/min e hipoperfusión) y una gasometría que demuestra hipoxemia severa refractaria a pesar del aporte de oxígeno al 35% junto a una acidosis respiratoria descompensada, la única medida de soporte vital que asegura el intercambio gaseoso es la ventilación mecánica.</t>
  </si>
  <si>
    <t>• &lt;b&gt;a) Disminuir la fracción inspirada de oxígeno:&lt;/b&gt; Es incorrecta. El paciente ya presenta una hipoxemia profunda y letal; disminuir el aporte de oxígeno agravaría inmediatamente la hipoxia tisular y la hipoperfusión, precipitando el paro respiratorio.&lt;br /&gt;• &lt;b&gt;b) Repetir la muestra de gases:&lt;/b&gt; Es incorrecta. Ante la inestabilidad clínica crítica (obnubilación y signos de hipoperfusión), retrasar la intervención terapéutica de soporte ventilatorio para repetir estudios constituye una pérdida de tiempo vital.&lt;br /&gt;• &lt;b&gt;d) Indicar bicarbonato de sodio en bajas dosis:&lt;/b&gt; Es incorrecta. La acidosis que presenta el paciente (pH 7.30) es consecuencia de una falla respiratoria aguda. La administración de bicarbonato no soluciona el origen del problema; el tratamiento definitivo es garantizar la ventilación.</t>
  </si>
  <si>
    <t>El &lt;b&gt;principal objetivo del tratamiento de la EPOC es prevenir las exacerbaciones y mejorar la calidad de vida&lt;/b&gt;.</t>
  </si>
  <si>
    <t>&lt;b&gt;OBJETIVOS DEL TRATAMIENTO DE LA EPOC&lt;/b&gt;&lt;br /&gt;&lt;br /&gt;El abordaje terapéutico de la EPOC requiere una evaluación individualizada y no posee un carácter curativo sobre la limitación estructural, sino que el esquema terapéutico persigue dos finalidades primordiales:&lt;br /&gt;• &lt;b&gt;Reducir los síntomas:&lt;/b&gt; Aliviar la clínica, mejorar la tolerancia al ejercicio y mejorar el estado de salud general y la calidad de vida del paciente.&lt;br /&gt;• &lt;b&gt;Reducir los riesgos futuros:&lt;/b&gt; Prevenir la progresión de la enfermedad, prevenir y tratar las exacerbaciones (eventos que aumentan la progresión de la patología y la caída de la función pulmonar), y reducir la mortalidad contemplando siempre las comorbilidades.</t>
  </si>
  <si>
    <t>&lt;b&gt;b) Prevenir exacerbaciones y mejorar calidad de vida:&lt;/b&gt; Es la opción correcta. Constituye el objetivo terapéutico primordial en el manejo de la enfermedad pulmonar obstructiva crónica (EPOC), orientado a lograr el alivio sintomático y evitar los episodios de reagudización que deterioran de forma irreversible el funcionalismo respiratorio.</t>
  </si>
  <si>
    <t>• &lt;b&gt;a) Curar la enfermedad:&lt;/b&gt; Es incorrecta. La EPOC se define como una enfermedad prevenible y tratable, pero con una limitación al flujo aéreo que no es completamente reversible; no existe en la actualidad un tratamiento farmacológico que logre la curación definitiva.&lt;br /&gt;• &lt;b&gt;c) Reducir la inflamación sistémica:&lt;/b&gt; Es incorrecta. Aunque la EPOC cursa con una alta carga de inflamación sistémica, el objetivo rector pragmático de las guías clínicas es la prevención de exacerbaciones y la mejoría directa de la calidad de vida.&lt;br /&gt;• &lt;b&gt;d) Mejorar la función hepática:&lt;/b&gt; Es incorrecta. Carece de relación fisiopatológica y terapéutica primaria con los objetivos directrices en el manejo de la enfermedad pulmonar obstructiva crónica.</t>
  </si>
  <si>
    <t>&lt;b&gt;MEDIDAS NO FARMACOLÓGICAS Y SOBREVIDA&lt;/b&gt;&lt;br /&gt;&lt;br /&gt;El tratamiento general de la EPOC se apoya en un pilar no farmacológico fundamental, aplicable a todos los niveles de severidad.&lt;br /&gt;• &lt;b&gt;Cesación Tabáquica:&lt;/b&gt; Es el paso inicial. La abstinencia del consumo de tabaco disminuye la morbimortalidad asociada y reduce el riesgo de desarrollo y progresión con un nivel de Evidencia A.&lt;br /&gt;• &lt;b&gt;Intervenciones que aumentan la sobrevida:&lt;/b&gt; Existen intervenciones terapéuticas específicas que han evidenciado objetivamente un aumento real de la sobrevida en los pacientes con EPOC: la cesación tabáquica y la oxigenoterapia crónica domiciliaria.</t>
  </si>
  <si>
    <t>Los fármacos que corresponden al grupo farmacológico de los &lt;b&gt;LABA (broncodilatadores agonistas beta-2 de acción prolongada) incluyen el salmeterol, formoterol, vilanterol, olodaterol e indacaterol&lt;/b&gt;.</t>
  </si>
  <si>
    <t>&lt;b&gt;BRONCODILATADORES BETA-2 AGONISTAS&lt;/b&gt;&lt;br /&gt;&lt;br /&gt;Los broncodilatadores constituyen el grupo de medicamentos principal utilizado para el tratamiento de la EPOC. Relajan el músculo liso bronquial al estimular los receptores beta-2 adrenérgicos.&lt;br /&gt;• &lt;b&gt;LABA (Acción prolongada):&lt;/b&gt; Mejoran la función pulmonar y se usan de forma regular como tratamiento de mantenimiento. Fármacos como el salmeterol (25 microgramos) y el formoterol (4,5 microgramos) se administran cada 12 horas. Existen también fármacos de acción ultra-larga que se administran 1 vez por día, como el indacaterol, el olodaterol y el vilanterol. Los LABA no han demostrado aumentar la sobrevida en estos pacientes.&lt;br /&gt;• &lt;b&gt;SABA (Acción corta):&lt;/b&gt; Poseen un inicio de acción entre 5 y 30 minutos, siendo útiles exclusivamente a demanda (como medicación de rescate). Su principal exponente es el salbutamol (100 a 200 microgramos a demanda).</t>
  </si>
  <si>
    <t>&lt;b&gt;c) Salmeterol, formoterol, vilanterol, olodanterol:&lt;/b&gt; Es la opción correcta. Constituye una enumeración exclusiva de fármacos pertenecientes a la familia de los LABA (agonistas beta-2 adrenérgicos de acción prolongada o ultra-larga), indicados como terapia de mantenimiento en enfermedades obstructivas crónicas.</t>
  </si>
  <si>
    <t>• &lt;b&gt;a) Budesonide, salbutamol, bromuro ipratropio, indacaterol:&lt;/b&gt; Es incorrecta. Mezcla múltiples familias farmacológicas: el budesonide es un corticoide inhalado (CI), el salbutamol es un SABA y el bromuro de ipratropio es un SAMA. Solo el indacaterol corresponde a los LABA.&lt;br /&gt;• &lt;b&gt;b) Fluticasona, salmeterol, tiotropio, olodanterol:&lt;/b&gt; Es incorrecta. Incluye un corticoide inhalado (fluticasona) y un antimuscarínico de acción prolongada o LAMA (tiotropio), invalidando la lista como exclusiva de LABA.</t>
  </si>
  <si>
    <t>&lt;b&gt;ANTIMUSCARÍNICOS AND CORTICOIDES INHALADOS&lt;/b&gt;&lt;br /&gt;&lt;br /&gt;Además de los beta-2 agonistas, el arsenal terapéutico inhalatorio incluye otras familias de mantenimiento:&lt;br /&gt;• &lt;b&gt;LAMA (Antimuscarínicos de acción prolongada):&lt;/b&gt; Bloquean el efecto broncoconstrictor de la acetilcolina. Incluyen al tiotropio, glicopirronio y umeclidinio.&lt;br /&gt;• &lt;b&gt;Corticoides Inhalados (CI):&lt;/b&gt; Fármacos antiinflamatorios (budesonide, fluticasona). Su uso en la EPOC está indicado ante pacientes con alto riesgo de exacerbaciones (VEF1 menor del 50% y exacerbaciones previas) o eosinofilia en sangre periférica, administrándose siempre en asociación fija con un LABA.</t>
  </si>
  <si>
    <t>El &lt;b&gt;reconocimiento de la enfermedad y la estabilidad psíquica&lt;/b&gt; del paciente son fundamentales para garantizar el éxito terapéutico en el abordaje integral de la EPOC.</t>
  </si>
  <si>
    <t>&lt;b&gt;TRATAMIENTO Y ABORDAJE INTEGRAL DE LA EPOC&lt;/b&gt;&lt;br /&gt;&lt;br /&gt;El tratamiento de la EPOC persigue dos finalidades primordiales: reducir los síntomas y reducir los riesgos futuros. Para lograr esto, el esquema terapéutico se asienta en un pilar no farmacológico fundamental, aplicable a todos los niveles de severidad:&lt;br /&gt;• &lt;b&gt;Cesación Tabáquica:&lt;/b&gt; Es el paso inicial. La abstinencia del tabaco disminuye la morbimortalidad asociada y reduce el riesgo de progresión.&lt;br /&gt;• &lt;b&gt;Estabilidad Emocional:&lt;/b&gt; El reconocimiento de su enfermedad y la estabilidad psíquica del paciente son fundamentales para garantizar el éxito terapéutico. La EPOC genera una alta carga sistémica que asocia trastornos neuropsiquiátricos severos, los cuales deben ser abordados para asegurar la adherencia terapéutica.&lt;br /&gt;• &lt;b&gt;Rehabilitación Pulmonar y Actividad Física:&lt;/b&gt; Mejoran la respuesta de todo el tratamiento farmacológico y combaten la invalidez respiratoria.&lt;br /&gt;• &lt;b&gt;Vacunación:&lt;/b&gt; Inmunización antigripal anual y vacunación antineumocócica para evitar exacerbaciones de causa infecciosa.</t>
  </si>
  <si>
    <t>&lt;b&gt;c) El reconocimiento de su enfermedad y la estabilidad psíquica es fundamental en el éxito terapéutico:&lt;/b&gt; Es la opción correcta. Dentro de las medidas no farmacológicas; el paciente con EPOC frecuentemente padece depresión o ansiedad derivada de su invalidez respiratoria crónica, por lo que lograr su estabilidad psíquica y el reconocimiento activo de su patología es necesario para garantizar la adherencia al tratamiento crónico.</t>
  </si>
  <si>
    <t>• &lt;b&gt;a) La digital y los diuréticos están indicados si existe fallo ventricular derecho:&lt;/b&gt; Es incorrecta. Si bien los diuréticos pueden manejar la congestión, la digital no tiene indicación para tratar el fallo ventricular derecho puro secundario a la hipoxemia crónica de la EPOC, reservándose para casos con fibrilación auricular concomitante.&lt;br /&gt;• &lt;b&gt;b) El entrenamiento respiratorio mejora la función pulmonar:&lt;/b&gt; Es incorrecta. La rehabilitación pulmonar combate la invalidez respiratoria y mejora notablemente la tolerancia al ejercicio, pero no modifica la función pulmonar basal (el VEF1), dado que la EPOC se caracteriza por una obstrucción irreversible o fija.&lt;br /&gt;• &lt;b&gt;d) La ausencia de una respuesta aguda excluye beneficios con el uso crónico de broncodilatadores:&lt;/b&gt; Es incorrecta. La falta de respuesta broncodilatadora aguda es un hallazgo característico de la EPOC. Sin embargo, los broncodilatadores inhalados de acción prolongada (LABA/LAMA) son el tratamiento de mantenimiento crónico para reducir los síntomas y prevenir exacerbaciones.&lt;br /&gt;• &lt;b&gt;e) Por su escasa eficacia los corticoides no deben emplearse:&lt;/b&gt; Es incorrecta. Existe un subgrupo específico de pacientes con EPOC que sí se benefician del agregado de Corticoides Inhalados (CI), estando indicados formalmente en aquellos con alto riesgo de exacerbaciones o con superposición asma-EPOC.</t>
  </si>
  <si>
    <t>La &lt;b&gt;abstinencia del consumo de tabaco disminuye la morbimortalidad asociada y reduce el riesgo de desarrollo y/o su progresión con un nivel de Evidencia A&lt;/b&gt; en los pacientes con EPOC.</t>
  </si>
  <si>
    <t>&lt;b&gt;TRATAMIENTO NO FARMACOLÓGICO: CESACIÓN TABÁQUICA EN LA EPOC&lt;/b&gt;&lt;br /&gt;&lt;br /&gt;El tratamiento general de la enfermedad pulmonar obstructiva crónica se apoya en un pilar no farmacológico fundamental, aplicable y obligatorio a todos los niveles de severidad de la patología.&lt;br /&gt;• &lt;b&gt;Cesación Tabáquica:&lt;/b&gt; Constituye el paso inicial en el manejo del paciente. La abstinencia del consumo de tabaco disminuye la morbimortalidad asociada y reduce el riesgo de desarrollo y su progresión con un nivel de Evidencia A.&lt;br /&gt;• &lt;b&gt;Aumento de la sobrevida:&lt;/b&gt; Existen intervenciones terapéuticas específicas que han evidenciado objetivamente un aumento real de la sobrevida en los pacientes con EPOC: la cesación tabáquica y la oxigenoterapia crónica domiciliaria.&lt;br /&gt;• &lt;b&gt;Abordaje integral:&lt;/b&gt; Para lograr el éxito de esta intervención se requiere de motivación, educación constante y programas que combinan terapia cognitiva conductual con terapia antinicotínica específica.</t>
  </si>
  <si>
    <t>&lt;b&gt;c) La abstinencia del consumo de tabaco disminuye la morbimortalidad asociada y reduce el riesgo de desarrollo y/o su progresión (Evidencia A):&lt;/b&gt; Es la afirmación correcta. El abandono del tabaquismo constituye la medida preventiva y terapéutica esencial, siendo una de las únicas intervenciones (junto con el oxígeno domiciliario) que ha demostrado aumentar objetivamente la sobrevida y modificar la historia natural de la EPOC.</t>
  </si>
  <si>
    <t>• &lt;b&gt;a) Los corticosteroides mejoran la tasa de mortalidad y disminuyen las exacerbaciones:&lt;/b&gt; Es incorrecta. Si bien la función clínica de los corticoides inhalados es reducir la inflamación y están indicados para prevenir exacerbaciones en grupos de alto riesgo, no han demostrado mejorar de forma directa la tasa de mortalidad global de la enfermedad.&lt;br /&gt;• &lt;b&gt;b) No hay evidencia del mayor efecto broncodilatador del uso combinado...:&lt;/b&gt; Es incorrecta. La combinación de broncodilatadores con diferentes mecanismos de acción y duración potencia la broncodilatación de forma sinérgica, superando el efecto del uso aislado de cualquiera de ellos.&lt;br /&gt;• &lt;b&gt;d) Existe evidencia C sobre la utilidad de la educación y el consejo...:&lt;/b&gt; Es incorrecta. El consejo médico, la educación para la cesación tabáquica y la terapia antinicotínica poseen un máximo nivel de evidencia probada en su impacto sobre la reducción del riesgo y progresión de la EPOC.</t>
  </si>
  <si>
    <t>Los &lt;b&gt;agonistas beta-2 de acción prolongada (LABA) NO han demostrado aumentar la sobrevida&lt;/b&gt; en los pacientes con EPOC, recayendo este beneficio de supervivencia de forma exclusiva en la cesación tabáquica y la oxigenoterapia crónica domiciliaria.</t>
  </si>
  <si>
    <t>&lt;b&gt;BRONCODILATADORES AND SOBREVIDA EN LA EPOC&lt;/b&gt;&lt;br /&gt;&lt;br /&gt;Los broncodilatadores constituyen el grupo de medicamentos principal para el tratamiento de la EPOC a lo largo de todos sus estadios de severidad.&lt;br /&gt;• &lt;b&gt;Agonistas Beta-2 de acción prolongada (LABA):&lt;/b&gt; Fármacos como el salmeterol, formoterol, vilanterol y olodaterol relajan el músculo liso bronquial y se emplean de forma regular como tratamiento de mantenimiento para mejorar la función pulmonar y aliviar los síntomas. Los LABA no han demostrado aumentar la sobrevida en estos pacientes.&lt;br /&gt;• &lt;b&gt;Anticolinérgicos (LAMA/SAMA):&lt;/b&gt; Constituyen fármacos de primera elección que bloquean el efecto broncoconstrictor de la acetilcolina, siendo el pilar de inicio en múltiples escenarios clínicos (como el tiotropio en el Grupo C).&lt;br /&gt;• &lt;b&gt;Intervenciones que aumentan la sobrevida:&lt;/b&gt; Las únicas intervenciones terapéuticas que han evidenciado objetivamente un aumento real de la sobrevida y que logran estabilizar la pendiente de caída de la función pulmonar son la cesación tabáquica y la oxigenoterapia crónica domiciliaria (OCD).&lt;br /&gt;• &lt;b&gt;Objetivos terapéuticos:&lt;/b&gt; El tratamiento general persigue reducir los síntomas, prevenir las exacerbaciones y evitar la caída de la función pulmonar (VEF1).</t>
  </si>
  <si>
    <t>&lt;b&gt;b) Los Beta 2 de acción prolongada demostraron aumentar la sobrevida:&lt;/b&gt; Es la afirmación INCORRECTA (la opción que se debe marcar). Si bien los LABA mejoran el funcionalismo respiratorio y la calidad de vida, carecen de impacto comprobado sobre el aumento de la sobrevida global del paciente con EPOC.</t>
  </si>
  <si>
    <t>• &lt;b&gt;a) El objetivo del tratamiento es prevenir la caída del VEF1:&lt;/b&gt; Es una afirmación verdadera. El tratamiento busca evitar las exacerbaciones, las cuales son los eventos clínicos que aceleran la progresión de la enfermedad y la caída irreversible de la función pulmonar (VEF1).&lt;br /&gt;• &lt;b&gt;c) Están indicados en todos los pacientes con EPOC, independientemente de la severidad:&lt;/b&gt; Es una afirmación verdadera. Según los algoritmos de tratamiento, desde el Grupo A (pocos síntomas, bajo riesgo) hasta el Grupo D, el esquema farmacológico inicial siempre contempla el uso de algún broncodilatador (SABA, SAMA, LABA o LAMA).&lt;br /&gt;• &lt;b&gt;d) Los anticolinérgicos son de elección en estos casos:&lt;/b&gt; Es una afirmación verdadera. Los antimuscarínicos (como el bromuro de ipratropio o el tiotropio) son medicamentos de primera línea y de elección permanente en el manejo tanto de la enfermedad estable como de las exacerbaciones.</t>
  </si>
  <si>
    <t>Las únicas intervenciones terapéuticas que han evidenciado un aumento de la sobrevida en los pacientes con EPOC son la &lt;b&gt;cesación tabáquica&lt;/b&gt; y la &lt;b&gt;oxigenoterapia crónica domiciliaria&lt;/b&gt;.</t>
  </si>
  <si>
    <t>&lt;b&gt;TRATAMIENTO Y SOBREVIDA EN LA EPOC&lt;/b&gt;&lt;br /&gt;&lt;br /&gt;El abordaje terapéutico de la EPOC persigue reducir los síntomas (mejorar la tolerancia al ejercicio) y reducir los riesgos futuros (prevenir exacerbaciones). Los esquemas farmacológicos de mantenimiento no modifican la mortalidad global de la enfermedad. Las intervenciones terapéuticas que han evidenciado un aumento de la sobrevida y que logran estabilizar la caída de la función pulmonar son:&lt;br /&gt;• &lt;b&gt;Cesación Tabáquica:&lt;/b&gt; Intervención capaz de estabilizar la caída de la función pulmonar (VEF1). La abstinencia del humo del tabaco detiene el ritmo de declinación respiratoria, postergando el umbral de discapacidad.&lt;br /&gt;• &lt;b&gt;Oxigenoterapia Crónica Domiciliaria (OCD):&lt;/b&gt; Indicada en etapas de insuficiencia respiratoria severa. Corrige la hipoxemia tisular crónica, previene el desarrollo de cor pulmonale y prolonga la expectativa de vida.</t>
  </si>
  <si>
    <t>&lt;b&gt;d) a y b son correctas:&lt;/b&gt; Es la opción correcta. Congrega al abandono del tabaco y al aporte suplementario de oxígeno continuo, intervenciones que demostraron disminuir la mortalidad y modificar la historia natural evolutiva de la enfermedad.</t>
  </si>
  <si>
    <t>• &lt;b&gt;a) Oxígenoterapia crónica domiciliaria:&lt;/b&gt; Es una premisa verdadera, pero resulta incompleta como única respuesta ante la opción "d".&lt;br /&gt;• &lt;b&gt;b) Cesación tabáquica:&lt;/b&gt; Es una premisa verdadera, pero resulta incompleta por sí sola.&lt;br /&gt;• &lt;b&gt;c) Broncodilatadores:&lt;/b&gt; Los broncodilatadores (SABA, LABA, SAMA, LAMA) constituyen la piedra angular para el alivio de los síntomas y la mejora del funcionalismo, pero no poseen impacto en la sobrevida.&lt;br /&gt;• &lt;b&gt;e) LABA + LAMA + Corticoides inhalados:&lt;/b&gt; Triple terapia indicada para pacientes sintomáticos con alto riesgo de exacerbaciones, logrando controlar la clínica y prevenir reagudizaciones, pero sin evidenciar un aumento de la sobrevida global.</t>
  </si>
  <si>
    <t>&lt;b&gt;INDICACIONES DE OXIGENOTERAPIA CRÓNICA DOMICILIARIA&lt;/b&gt;&lt;br /&gt;&lt;br /&gt;Para prescribir el oxígeno continuo, el paciente debe cumplir criterios gasométricos en fase clínica estable (confirmados al menos 2 veces en 3 semanas):&lt;br /&gt;• &lt;b&gt;PaO2 ≤ 55 mmHg&lt;/b&gt; o &lt;b&gt;SaO2 ≤ 88%&lt;/b&gt; (con o sin hipercapnia).&lt;br /&gt;• &lt;b&gt;PaO2 entre 55 y 60 mmHg&lt;/b&gt; si el paciente evidencia signos de hipertensión pulmonar, insuficiencia cardíaca derecha (cor pulmonale) o una eritrocitosis compensatoria (hematocrito mayor al 55%).</t>
  </si>
  <si>
    <t>En el TEP cuál de los siguientes hallazgos en ECG es INCORRECTO:&lt;br&gt;&lt;br&gt;a) Un hallazgo clásico es la taquicardia&lt;br&gt;&lt;br&gt;b) La desviación del eje eléctrico a la derecha siempre está presente&lt;br&gt;&lt;br&gt;c) La elevación del ST en aRV se asoció a mayor mortalidad&lt;br&gt;&lt;br&gt;d) El hallazgo de patrones S1S2S3 y S1Q3T3</t>
  </si>
  <si>
    <t>b) La desviación del eje eléctrico a la derecha siempre está presente</t>
  </si>
  <si>
    <t>Las intervenciones terapéuticas que han evidenciado un aumento de la sobrevida en los pacientes con EPOC son la &lt;b&gt;cesación tabáquica&lt;/b&gt; y la &lt;b&gt;oxigenoterapia crónica domiciliaria&lt;/b&gt;.</t>
  </si>
  <si>
    <t>&lt;b&gt;TRATAMIENTO Y AUMENTO DE LA SOBREVIDA EN LA EPOC&lt;/b&gt;&lt;br /&gt;&lt;br /&gt;El tratamiento de la EPOC persigue reducir los síntomas y minimizar los riesgos futuros, apoyándose en el uso de broncodilatadores. Los fármacos de mantenimiento no modifican la mortalidad global. Existen intervenciones terapéuticas que han evidenciado un aumento de la sobrevida y logran estabilizar la caída de la función pulmonar:&lt;br /&gt;• &lt;b&gt;Cesación Tabáquica:&lt;/b&gt; Intervención no farmacológica inicial. La abstinencia del consumo de tabaco disminuye la morbimortalidad asociada y reduce el riesgo de progresión (Evidencia A). Al suspender el hábito, se detiene el ritmo acelerado de declinación respiratoria (VEF1).&lt;br /&gt;• &lt;b&gt;Oxigenoterapia Crónica Domiciliaria (OCD):&lt;/b&gt; Se indica en etapas avanzadas con insuficiencia respiratoria severa. Corrige la hipoxemia tisular, previene la hipertensión pulmonar y cor pulmonale, prolongando la expectativa de vida.</t>
  </si>
  <si>
    <t>&lt;b&gt;d) a y b son correctas:&lt;/b&gt; Es la opción correcta. Congrega al abandono del hábito tabáquico y al aporte continuo de oxígeno en el domicilio, intervenciones que demostraron modificar la historia natural de la EPOC y aumentar la sobrevida global.</t>
  </si>
  <si>
    <t>• &lt;b&gt;a) Oxígenoterapia crónica domiciliaria:&lt;/b&gt; Es una premisa verdadera, pero resulta incompleta como única respuesta ante la opción "d".&lt;br /&gt;• &lt;b&gt;b) Cesación tabáquica:&lt;/b&gt; Es una premisa verdadera, pero resulta incompleta por sí sola.&lt;br /&gt;• &lt;b&gt;c) Broncodilatadores:&lt;/b&gt; Los broncodilatadores (como los agonistas beta-2 de acción prolongada o LABA) constituyen la piedra angular utilizada para el alivio de los síntomas en la EPOC, pero no han demostrado aumentar la sobrevida.</t>
  </si>
  <si>
    <t>&lt;b&gt;INDICACIONES DE OXIGENOTERAPIA CRÓNICA DOMICILIARIA&lt;/b&gt;&lt;br /&gt;&lt;br /&gt;Para prescribir el oxígeno continuo, el paciente debe cumplir criterios gasométricos en fase clínica estable (confirmados al menos 2 veces en 3 semanas):&lt;br /&gt;• &lt;b&gt;PaO2 menor o igual a 55 mmHg&lt;/b&gt; o &lt;b&gt;SaO2 menor o igual a 88%&lt;/b&gt; (con o sin hipercapnia).&lt;br /&gt;• &lt;b&gt;PaO2 entre 55 y 60 mmHg&lt;/b&gt; si el paciente evidencia signos de hipertensión pulmonar, insuficiencia cardíaca derecha (cor pulmonale) o una eritrocitosis compensatoria con un hematocrito mayor al 55%.</t>
  </si>
  <si>
    <t>Los &lt;b&gt;AGONISTAS BETA-2 DE ACCIÓN PROLONGADA (LABA) NO han demostrado aumentar la sobrevida&lt;/b&gt; en los pacientes con EPOC, recayendo este beneficio en la cesación tabáquica y la oxigenoterapia crónica domiciliaria.</t>
  </si>
  <si>
    <t>&lt;b&gt;BRONCODILATADORES Y SOBREVIDA EN LA EPOC&lt;/b&gt;&lt;br /&gt;&lt;br /&gt;Los broncodilatadores constituyen el grupo de medicamentos principal y la piedra angular utilizada para el tratamiento de la EPOC a lo largo de todos sus estadios.&lt;br /&gt;• &lt;b&gt;Agonistas Beta-2 de acción prolongada (LABA):&lt;/b&gt; Fármacos como salmeterol, formoterol, vilanterol y olodaterol relajan el músculo liso bronquial y se emplean como tratamiento de mantenimiento para mejorar la función pulmonar y aliviar los síntomas. No han demostrado aumentar la sobrevida en estos pacientes.&lt;br /&gt;• &lt;b&gt;Anticolinérgicos (LAMA/SAMA):&lt;/b&gt; Fármacos de primera elección que bloquean el efecto broncoconstrictor de la acetilcolina, siendo el pilar de inicio (como el tiotropio en el Grupo C).&lt;br /&gt;• &lt;b&gt;Intervenciones que aumentan la sobrevida:&lt;/b&gt; Las únicas intervenciones terapéuticas que han evidenciado un aumento de la sobrevida y logran estabilizar la caída de la función pulmonar son la cesación tabáquica y la oxigenoterapia crónica domiciliaria (OCD).</t>
  </si>
  <si>
    <t>&lt;b&gt;c) Los Beta 2 de acción prolongada demostraron aumentar la sobrevida:&lt;/b&gt; Es la afirmación INCORRECTA. Aunque los LABA mejoran el funcionalismo respiratorio y la calidad de vida, no impactan en la sobrevida global del paciente con EPOC.</t>
  </si>
  <si>
    <t>• &lt;b&gt;a) El objetivo del tratamiento es prevenir la caída del VEF1:&lt;/b&gt; Es una afirmación verdadera. El tratamiento busca evitar las exacerbaciones, las cuales aceleran la progresión de la enfermedad y la caída irreversible de la función pulmonar (VEF1).&lt;br /&gt;• &lt;b&gt;b) Los anticolinérgicos son de elección en esos casos:&lt;/b&gt; Es una afirmación verdadera. Los antimuscarínicos (como el bromuro de ipratropio o el tiotropio) son medicamentos de primera línea en el manejo tanto de la enfermedad estable como de las exacerbaciones.&lt;br /&gt;• &lt;b&gt;d) Están indicados en todos los pacientes con EPOC, independiente de la severidad:&lt;/b&gt; Es una afirmación verdadera. Desde el Grupo A hasta el Grupo D, el esquema farmacológico inicial contempla el uso de algún broncodilatador (SABA, SAMA, LABA o LAMA).</t>
  </si>
  <si>
    <t>&lt;b&gt;OBJETIVOS TERAPÉUTICOS&lt;/b&gt;&lt;br /&gt;&lt;br /&gt;El tratamiento general de la enfermedad pulmonar obstructiva crónica persigue reducir los síntomas, prevenir las exacerbaciones y evitar la caída de la función pulmonar (VEF1).</t>
  </si>
  <si>
    <t>El &lt;b&gt;uso de corticoides inhalados&lt;/b&gt; en el tratamiento de la EPOC está indicado ante un &lt;b&gt;paciente que presenta un VEF1 menor del 50%, asociado a una exacerbación previa&lt;/b&gt;.</t>
  </si>
  <si>
    <t>&lt;b&gt;CORTICOIDES INHALADOS EN LA EPOC&lt;/b&gt;&lt;br /&gt;&lt;br /&gt;El tratamiento farmacológico de mantenimiento en la EPOC se fundamenta en el uso de broncodilatadores de acción prolongada (LABA y LAMA). Un subgrupo específico de pacientes se beneficia con el agregado de Corticoides Inhalados (CI), como budesonide o fluticasona.&lt;br /&gt;• &lt;b&gt;Indicaciones formales:&lt;/b&gt; Su uso está reservado para pacientes con alto riesgo de exacerbaciones. Se indica ante una limitación severa al flujo aéreo con un VEF1 menor del 50% del predictivo, asociado a por lo menos una exacerbación previa en su historial.&lt;br /&gt;• &lt;b&gt;Asma-EPOC:&lt;/b&gt; Indicados ante la existencia de una superposición Asma-EPOC, documentada mediante eosinófilos en sangre periférica elevados (≥ 300 células/microlitro).&lt;br /&gt;• &lt;b&gt;Función terapéutica:&lt;/b&gt; Reducir la inflamación de los pulmones para prevenir las reagudizaciones. No deben utilizarse en monoterapia, debiendo administrarse en asociación fija con un LABA.&lt;br /&gt;• &lt;b&gt;Efectos secundarios:&lt;/b&gt; El uso crónico en altas dosis conlleva el riesgo de generar candidiasis oral o el desarrollo de neumonías.</t>
  </si>
  <si>
    <t>&lt;b&gt;c) Paciente con VEF1 menor del 50%, con al menos una exacerbación previa:&lt;/b&gt; Es la opción correcta. Constituye la indicación clínica y funcional para la adición de corticoides inhalados al esquema terapéutico basal, ya que este perfil identifica a los pacientes con alto riesgo de sufrir nuevas exacerbaciones.</t>
  </si>
  <si>
    <t>• &lt;b&gt;a) En todos los pacientes con EPOC, sin importar su gravedad:&lt;/b&gt; Es incorrecta. Los corticoides inhalados no son drogas de primera línea ni de uso generalizado para todos los estadios de la EPOC.&lt;br /&gt;• &lt;b&gt;b) Paciente con VEF1 menor del 50%, sin importar si tuvo exacerbaciones:&lt;/b&gt; Es incorrecta. El grado de obstrucción (VEF1 &lt; 50%) por sí solo no justifica el uso de corticoides si el paciente no tiene antecedentes de reagudizaciones clínicas previas.&lt;br /&gt;• &lt;b&gt;d) En todos los pacientes con VEF1/CVF menor del 70%:&lt;/b&gt; Es incorrecta. El cociente VEF1/CVF menor a 0.70 post broncodilatador es únicamente el criterio espirométrico basal requerido para diagnosticar la existencia de la enfermedad (obstrucción fija), no un parámetro que defina la terapia antiinflamatoria.</t>
  </si>
  <si>
    <t>El principal efecto secundario del uso de broncodilatadores es la inducción de &lt;b&gt;taquicardia&lt;/b&gt;.</t>
  </si>
  <si>
    <t>&lt;b&gt;TRATAMIENTO FARMACOLÓGICO Y EFECTOS ADVERSOS EN LA EPOC&lt;/b&gt;&lt;br /&gt;Los broncodilatadores constituyen el grupo de medicamentos principal utilizado para el tratamiento de la EPOC, como el enfisema pulmonar. Los beta-2 agonistas (de acción corta como salbutamol o de acción prolongada como salmeterol y formoterol) actúan relajando el músculo liso bronquial al estimular los receptores beta-2 adrenérgicos.&lt;br /&gt;• &lt;b&gt;Efectos secundarios:&lt;/b&gt; El principal efecto secundario documentado es la inducción de &lt;b&gt;taquicardia&lt;/b&gt;. A altas dosis, pueden producir estimulación adrenérgica sistémica, manifestada por taquicardia sinusal, temblor e hipocalemia.</t>
  </si>
  <si>
    <t>&lt;b&gt;c) Taquicardia:&lt;/b&gt; Es la opción correcta. Los broncodilatadores beta-2 agonistas estimulan los receptores adrenérgicos provocando como principal efecto secundario la aparición de taquicardia.</t>
  </si>
  <si>
    <t>• &lt;b&gt;a) Hipertensión arterial:&lt;/b&gt; Es incorrecta debido a que los broncodilatadores actúan produciendo la relajación del músculo liso bronquial mediada por receptores beta-2, sin evidenciarse la hipertensión arterial como su principal complicación sistémica.&lt;br /&gt;• &lt;b&gt;b) Insomnio:&lt;/b&gt; Es incorrecta ya que la taquicardia sinusal, el temblor y la hipocalemia son los efectos adversos establecidos por las altas dosis de broncodilatadores.&lt;br /&gt;• &lt;b&gt;d) Depresión respiratoria:&lt;/b&gt; Es incorrecta. El objetivo de los broncodilatadores es aliviar la limitación al flujo aéreo. La depresión respiratoria es una complicación por la administración de oxigenoterapia en pacientes con hipercapnia crónica.</t>
  </si>
  <si>
    <t>&lt;b&gt;FENOTIPO ENFISEMATOSO (SOPLADOR ROSADO)&lt;/b&gt;&lt;br /&gt;El enfisema pulmonar es un fenotipo de la EPOC caracterizado por el agrandamiento anormal de los espacios aéreos distales al bronquiolo terminal y la destrucción del parénquima.&lt;br /&gt;• &lt;b&gt;Presentación clínica:&lt;/b&gt; El paciente adopta un tórax hiperinflado en tonel, respira con dificultad, presenta labios entrecerrados durante la espiración y utiliza tirajes.&lt;br /&gt;• &lt;b&gt;Síntomas y funcionalidad:&lt;/b&gt; El síntoma predominante es la disnea. A nivel fisiológico, se caracteriza por presentar un patrón obstructivo, un aumento del volumen residual, una complianza aumentada y una disminución de la capacidad de difusión del monóxido de carbono.</t>
  </si>
  <si>
    <t>La función de los corticosteroides inhalados en el tratamiento de la EPOC es reducir la inflamación de los pulmones para prevenir reagudizaciones.</t>
  </si>
  <si>
    <t>&lt;b&gt;CORTICOIDES INHALADOS EN LA EPOC&lt;/b&gt;&lt;br /&gt;&lt;br /&gt;El tratamiento de la EPOC se fundamenta en el uso de broncodilatadores. Un subgrupo utiliza Corticoides Inhalados (CI), como budesonide o fluticasona.&lt;br /&gt;• &lt;b&gt;Función terapéutica:&lt;/b&gt; La función de los corticosteroides inhalados en la EPOC es reducir la inflamación de los pulmones para prevenir las reagudizaciones y exacerbaciones.&lt;br /&gt;• &lt;b&gt;Indicaciones formales:&lt;/b&gt; Su uso está reservado para pacientes que presentan alto riesgo de exacerbaciones (ej. VEF1 menor del 50% asociado a exacerbaciones previas) o ante una superposición Asma-EPOC documentada con eosinófilos en sangre elevados (≥ 300 células/microlitro).&lt;br /&gt;• &lt;b&gt;Limitaciones y efectos adversos:&lt;/b&gt; Su uso aislado tiene un efecto limitado, debiendo administrarse en asociación fija con un broncodilatador de acción prolongada (LABA). El uso crónico aumenta el riesgo de generar candidiasis oral o el desarrollo de neumonías.</t>
  </si>
  <si>
    <t>&lt;b&gt;a) Reducir la inflamación de los pulmones:&lt;/b&gt; Es la opción correcta. La adición de corticosteroides inhalados al esquema terapéutico de la EPOC busca proporcionar un efecto antiinflamatorio local para disminuir el riesgo de exacerbaciones en grupos de alto riesgo.</t>
  </si>
  <si>
    <t>• &lt;b&gt;b) Aliviar la disnea:&lt;/b&gt; Es incorrecta. El alivio de la disnea y la mejoría de la tolerancia al ejercicio se consiguen a través de la relajación del músculo liso bronquial, siendo esta la función de los broncodilatadores, no de los corticoides.&lt;br /&gt;• &lt;b&gt;c) Tratar las infecciones respiratorias:&lt;/b&gt; Es incorrecta. Los corticosteroides no tienen propiedades antimicrobianas. Al tratarse de inmunosupresores locales, su uso crónico constituye un factor de riesgo para el desarrollo de neumonías.&lt;br /&gt;• &lt;b&gt;d) Aumentar la función pulmonar:&lt;/b&gt; Es incorrecta. La EPOC se define por una limitación al flujo aéreo que no es completamente reversible. Los corticoides no modifican la anatomía destructiva basal ni logran restaurar la función pulmonar.</t>
  </si>
  <si>
    <t>Para reducir el riesgo de desarrollar la enfermedad y la aparición de un enfisema pulmonar se destaca &lt;b&gt;evitar la exposición al humo del tabaco&lt;/b&gt;.</t>
  </si>
  <si>
    <t>&lt;b&gt;FACTORES DE RIESGO Y PREVENCIÓN EN LA EPOC Y EL ENFISEMA&lt;/b&gt;&lt;br /&gt;&lt;br /&gt;El consumo de tabaco es la primera causa y el factor de riesgo más importante en la génesis de esta patología. Representa el factor más común tanto en el desarrollo de la EPOC como en la aparición de un enfisema pulmonar.&lt;br /&gt;• &lt;b&gt;Medida preventiva:&lt;/b&gt; La cesación tabáquica es el paso inicial en el tratamiento no farmacológico. Como medida preventiva para reducir el riesgo de desarrollar la enfermedad se destaca evitar la exposición al humo del tabaco. La abstinencia de su consumo disminuye la morbimortalidad asociada y reduce el riesgo de desarrollo y progresión (Evidencia A).</t>
  </si>
  <si>
    <t>&lt;b&gt;a) Evitar la exposición al humo del tabaco:&lt;/b&gt; Es la opción correcta. El consumo de tabaco es el factor de riesgo más común en la aparición del enfisema pulmonar y la EPOC, siendo la cesación tabáquica y la evitación a la exposición al humo las medidas preventivas para reducir el riesgo de su desarrollo.</t>
  </si>
  <si>
    <t>• &lt;b&gt;b) Mantener una dieta equilibrada:&lt;/b&gt; Es incorrecta. Si bien la reducción de peso y una dieta saludable son útiles frente a comorbilidades como la obesidad, la medida preventiva etiológica primaria para el enfisema es la evitación del humo del tabaco.&lt;br /&gt;• &lt;b&gt;c) Practicar ejercicio físico regularmente:&lt;/b&gt; Es incorrecta. La actividad física y la rehabilitación pulmonar mejoran la respuesta en pacientes diagnosticados, pero no constituyen la medida preventiva primaria para evitar el desarrollo del daño alveolar.&lt;br /&gt;• &lt;b&gt;d) Usar un purificador de aire en el hogar:&lt;/b&gt; Es incorrecta. Evitar la exposición al humo de biomasa y la contaminación del aire en interiores se considera una recomendación válida, pero la medida preventiva con mayor impacto epidemiológico es el cese de la exposición al tabaco.</t>
  </si>
  <si>
    <t>&lt;b&gt;CÁLCULO DEL RIESGO Y CONSUMO TABÁQUICO&lt;/b&gt;&lt;br /&gt;&lt;br /&gt;Para estimar el riesgo vinculado al tabaquismo se utiliza el índice de paquetes/año.&lt;br /&gt;• &lt;b&gt;Estimación del riesgo:&lt;/b&gt; El riesgo a padecer EPOC se presenta cuando el paciente tiene un índice mayor a 10 paquetes/año.&lt;br /&gt;• &lt;b&gt;Proporción epidemiológica:&lt;/b&gt; Hasta el 50% de los fumadores pueden desarrollar EPOC. Al realizar el análisis epidemiológico a la inversa, se concluye que el 90% de los pacientes con EPOC tienen el antecedente de exposición tabáquica.</t>
  </si>
  <si>
    <t>El &lt;b&gt;tipo de ejercicio físico más beneficioso para los pacientes con fenotipo de enfisema pulmonar es el ejercicio aeróbico de baja intensidad&lt;/b&gt;.</t>
  </si>
  <si>
    <t>&lt;b&gt;ACTIVIDAD FÍSICA Y REHABILITACIÓN EN LA EPOC&lt;/b&gt;&lt;br /&gt;&lt;br /&gt;El abordaje terapéutico de la enfermedad pulmonar obstructiva crónica (EPOC) se apoya en pilares no farmacológicos aplicables a todos los niveles de severidad.&lt;br /&gt;• &lt;b&gt;Rehabilitación Pulmonar:&lt;/b&gt; La instauración de un programa de ejercicios estructurado mejora la respuesta del tratamiento farmacológico, combate la invalidez respiratoria progresiva y mejora la calidad de vida.&lt;br /&gt;• &lt;b&gt;Fenotipo Enfisematoso:&lt;/b&gt; En los pacientes que desarrollan enfisema pulmonar, la pérdida del sostén elástico y la destrucción de los septos alveolares generan obstrucción dinámica al flujo espiratorio y atrapamiento aéreo (hiperinsuflación dinámica).&lt;br /&gt;• &lt;b&gt;Modalidad de elección:&lt;/b&gt; Debido a esta alteración en la mecánica ventilatoria, donde un esfuerzo desmedido exacerbaría el colapso bronquial y la disnea, el tipo de ejercicio físico más beneficioso para el acondicionamiento de estos pacientes es el ejercicio aeróbico de baja intensidad.</t>
  </si>
  <si>
    <t>&lt;b&gt;b) Ejercicio aeróbico de baja intensidad:&lt;/b&gt; Es la opción correcta. Esta pauta en la rehabilitación respiratoria permite acondicionar al paciente con enfisema pulmonar sin desencadenar prematuramente el agotamiento muscular ni exacerbar el atrapamiento aéreo por taquipnea.</t>
  </si>
  <si>
    <t>• &lt;b&gt;a) Ejercicio de resistencia, c) Ejercicio de alta intensidad:&lt;/b&gt; Son incorrectas. Exigir la mecánica ventilatoria de un paciente enfisematoso con altas intensidades o resistencias aumenta el consumo de oxígeno y precipita la hiperinsuflación dinámica, empeorando la disnea.&lt;br /&gt;• &lt;b&gt;d) Ejercicio de flexibilidad:&lt;/b&gt; Es incorrecta. Si bien los ejercicios de elongación integran un programa global, no constituyen la modalidad con mayor impacto sistémico y beneficio comprobado para reacondicionar la tolerancia al esfuerzo en la EPOC.</t>
  </si>
  <si>
    <t>En pacientes que desarrollan enfisema pulmonar, el principal objetivo terapéutico se enfoca en &lt;b&gt;aliviar los síntomas&lt;/b&gt;.</t>
  </si>
  <si>
    <t>&lt;b&gt;OBJETIVOS DEL TRATAMIENTO EN LA EPOC Y EL ENFISEMA PULMONAR&lt;/b&gt;&lt;br /&gt;&lt;br /&gt;El abordaje terapéutico de la EPOC requiere una evaluación basada en las guías internacionales GOLD. El esquema terapéutico persigue dos finalidades:&lt;br /&gt;• &lt;b&gt;Reducir los síntomas:&lt;/b&gt; Busca aliviar la clínica, mejorar la tolerancia al ejercicio y mejorar el estado de salud general. En pacientes que desarrollan enfisema pulmonar, el principal objetivo terapéutico se enfoca en aliviar los síntomas.&lt;br /&gt;• &lt;b&gt;Reducir los riesgos futuros:&lt;/b&gt; Se orienta a prevenir la progresión de la enfermedad, prevenir y tratar las exacerbaciones, y reducir la mortalidad, contemplando las comorbilidades con mínimos efectos colaterales.</t>
  </si>
  <si>
    <t>&lt;b&gt;b) Aliviar los síntomas:&lt;/b&gt; Es la opción correcta. Si bien el abordaje general de la EPOC persigue metas duales, en los pacientes con enfisema pulmonar el principal objetivo terapéutico se enfoca específicamente en aliviar los síntomas, reduciendo la carga de la disnea.</t>
  </si>
  <si>
    <t>• &lt;b&gt;a) Curar la enfermedad:&lt;/b&gt; Es incorrecta. La EPOC y el enfisema pulmonar se definen como enfermedades crónicas con una limitación al flujo aéreo progresiva y no completamente reversible, por lo que carecen de tratamiento curativo.&lt;br /&gt;• &lt;b&gt;c) Mejorar la función pulmonar:&lt;/b&gt; Es incorrecta. Si bien el uso de fármacos broncodilatadores busca optimizar la mecánica, la destrucción de los septos alveolares en el enfisema es irreversible, estableciendo al alivio sintomático como meta principal.&lt;br /&gt;• &lt;b&gt;d) Prevenir complicaciones:&lt;/b&gt; Es incorrecta en este contexto. Reducir los riesgos futuros constituye uno de los pilares generales de la EPOC, pero el objetivo clínico focalizado en el desarrollo del enfisema pulmonar es el alivio de los síntomas.</t>
  </si>
  <si>
    <t>&lt;b&gt;FENOTIPO ENFISEMATOSO Y TRATAMIENTO NO FARMACOLÓGICO&lt;/b&gt;&lt;br /&gt;&lt;br /&gt;El fenotipo enfisematoso (soplador rosado) se caracteriza por un paciente asténico con disnea grave, constituyendo este el síntoma más común. Al perderse los septos alveolares, disminuye la tracción elástica pulmonar, aumentando la tendencia al cierre de la luz bronquial.&lt;br /&gt;• &lt;b&gt;Cesación Tabáquica:&lt;/b&gt; Es el paso inicial y la principal intervención capaz de estabilizar la caída de la función pulmonar.&lt;br /&gt;• &lt;b&gt;Actividad Física:&lt;/b&gt; Mejora la respuesta de todo tratamiento farmacológico. El tipo de ejercicio físico más beneficioso para los pacientes con fenotipo de enfisema pulmonar es el ejercicio aeróbico de baja intensidad.</t>
  </si>
  <si>
    <t>Los &lt;b&gt;broncodilatadores&lt;/b&gt; constituyen el grupo de medicamentos principal y la piedra angular utilizada para el tratamiento de la EPOC en todos sus estadios de severidad.</t>
  </si>
  <si>
    <t>&lt;b&gt;BRONCODILATADORES EN LA EPOC&lt;/b&gt;&lt;br /&gt;&lt;br /&gt;El tratamiento general de la EPOC persigue reducir los síntomas y minimizar los riesgos futuros, apoyándose en el uso de fármacos inhalados.&lt;br /&gt;• &lt;b&gt;Pilar farmacológico:&lt;/b&gt; Los broncodilatadores constituyen la piedra angular para el manejo de los síntomas, siendo el grupo utilizado de forma constante a lo largo de toda la enfermedad.&lt;br /&gt;• &lt;b&gt;Agonistas Beta-2 adrenérgicos:&lt;/b&gt; Relajan el músculo liso bronquial. Se subdividen en acción corta o SABA (como salbutamol a demanda) y de acción prolongada o LABA (como salmeterol, formoterol, vilanterol y olodaterol), para mantenimiento regular.&lt;br /&gt;• &lt;b&gt;Anticolinérgicos (Antimuscarínicos):&lt;/b&gt; Bloquean el efecto broncoconstrictor de la acetilcolina. Incluyen los de acción corta o SAMA (como bromuro de ipratropio) y de acción prolongada o LAMA (como tiotropio, glicopirronio y umeclidinio).&lt;br /&gt;• &lt;b&gt;Efecto pronóstico:&lt;/b&gt; A pesar de mejorar el funcionalismo respiratorio, evitar exacerbaciones y aliviar la disnea, estos broncodilatadores no han demostrado aumentar la sobrevida.</t>
  </si>
  <si>
    <t>&lt;b&gt;d) Broncodilatadores:&lt;/b&gt; Es la opción correcta. Constituyen el tratamiento de primera línea de la EPOC. Su mecanismo de acción revierte parcialmente la limitación al flujo aéreo, aliviando la disnea y previniendo reagudizaciones.</t>
  </si>
  <si>
    <t>• &lt;b&gt;a) Corticoides tópicos:&lt;/b&gt; Es incorrecta. Si bien un subgrupo con EPOC requiere terapia antiinflamatoria con corticoides, estos se administran por vía inhalatoria o sistémica, careciendo de indicación la formulación tópica (cutánea).&lt;br /&gt;• &lt;b&gt;b) Analgésicos narcóticos:&lt;/b&gt; Es incorrecta. Los narcóticos deprimen el centro respiratorio, por lo que su uso en un paciente con EPOC conlleva el riesgo de precipitar una hipoventilación severa, retención de CO2 e insuficiencia respiratoria.&lt;br /&gt;• &lt;b&gt;c) Anticoagulantes:&lt;/b&gt; Es incorrecta. La anticoagulación es el tratamiento para la enfermedad tromboembólica venosa (como el TEP), pero no tiene indicación primaria para el manejo fisiopatológico basal de la EPOC.</t>
  </si>
  <si>
    <t>&lt;b&gt;OBJETIVOS DEL TRATAMIENTO EN LA EPOC&lt;/b&gt;&lt;br /&gt;&lt;br /&gt;El abordaje terapéutico de la EPOC persigue dos finalidades primordiales:&lt;br /&gt;• &lt;b&gt;Reducir los síntomas:&lt;/b&gt; Aliviar la clínica (disnea, tos), mejorar la tolerancia al ejercicio y optimizar el estado de salud general.&lt;br /&gt;• &lt;b&gt;Reducir los riesgos futuros:&lt;/b&gt; Prevenir la progresión de la enfermedad, evitar las exacerbaciones recurrentes y reducir la mortalidad (siendo la cesación tabáquica y la oxigenoterapia crónica domiciliaria las intervenciones que demostraron aumentar la sobrevida).</t>
  </si>
  <si>
    <t>Existen intervenciones terapéuticas específicas que han evidenciado objetivamente un aumento de la sobrevida en los pacientes con EPOC: la &lt;b&gt;cesación tabáquica&lt;/b&gt; y la &lt;b&gt;oxigenoterapia crónica domiciliaria&lt;/b&gt;.</t>
  </si>
  <si>
    <t>&lt;b&gt;TERAPÉUTICAS QUE AUMENTAN LA SOBREVIDA EN LA EPOC&lt;/b&gt;&lt;br /&gt;El abordaje terapéutico de la EPOC persigue reducir los síntomas y los riesgos futuros, pero no todas las intervenciones modifican la mortalidad. Existen intervenciones terapéuticas específicas que han evidenciado objetivamente un aumento de la sobrevida en estos pacientes:&lt;br /&gt;• &lt;b&gt;Cesación tabáquica:&lt;/b&gt; Es el paso inicial del tratamiento no farmacológico. La abstinencia del consumo de tabaco disminuye la morbimortalidad asociada, estabiliza la pendiente de caída de la función pulmonar y reduce el riesgo de desarrollo y/o progresión de la enfermedad con un nivel de Evidencia A.&lt;br /&gt;• &lt;b&gt;Oxigenoterapia Crónica Domiciliaria (OCD):&lt;/b&gt; Es la intervención indicada en etapas avanzadas con insuficiencia respiratoria severa. Sus indicaciones estrictas para mejorar la sobrevida exigen una PaO2 ≤ 55 mmHg o SaO2 ≤ 88%, o bien una PaO2 entre 55 y 60 mmHg si existe evidencia clínica de complicaciones por hipoxemia como hipertensión pulmonar, insuficiencia cardíaca derecha (cor pulmonale) o eritrocitosis (hematocrito &gt; 55%).</t>
  </si>
  <si>
    <t>La opción e es correcta debido a que, de todo el arsenal terapéutico disponible para la enfermedad, únicamente la &lt;b&gt;cesación tabáquica&lt;/b&gt; y la &lt;b&gt;oxigenoterapia crónica domiciliaria&lt;/b&gt; han evidenciado un aumento comprobado en la sobrevida de los pacientes con EPOC.</t>
  </si>
  <si>
    <t>Marque la opción correcta en los siguientes enunciados sobre TEP:&lt;br&gt;&lt;br&gt;a) Un ecocardiograma normal sirve para descartar TEP cuando existe sospecha&lt;br&gt;&lt;br&gt;b) La tomografia de tórax con contraste EV ha demostrado ser tan precisa como la angiografia pulmonar, con un buen valor predictivo negativo&lt;br&gt;&lt;br&gt;c) La angiografia por Resonancia magnética se considera una buena modalidad de imagen para detectar EP cuando el embolo es distal&lt;br&gt;&lt;br&gt;d) La exploración por centellografia V/Q con Tecnecio (TC)-99m esta contraindicada en embarazadas por su radiación</t>
  </si>
  <si>
    <t>• &lt;b&gt;a) Oxigenoterapia crónica domiciliaria y b) Cesación tabáquica:&lt;/b&gt; Ambas son individualmente correctas al ser las únicas intervenciones que reducen la mortalidad, por lo que la opción 'e' engloba la respuesta integral.&lt;br /&gt;• &lt;b&gt;c) Broncodilatadores:&lt;/b&gt; Es incorrecta en este contexto. Si bien los broncodilatadores constituyen el grupo principal de medicamentos para el alivio sintomático de la EPOC, los agonistas Beta 2 de acción prolongada NO han demostrado aumentar la sobrevida en estos pacientes.&lt;br /&gt;• &lt;b&gt;d) Glucocorticoides inhalados:&lt;/b&gt; Es incorrecta. Los corticosteroides inhalados en el tratamiento de la EPOC sirven para reducir la inflamación de los pulmones en pacientes con alto riesgo de exacerbaciones, pero su uso no ha demostrado aumentar la sobrevida de forma aislada.</t>
  </si>
  <si>
    <t>b) La tomografia de tórax con contraste EV ha demostrado ser tan precisa como la angiografia pulmonar, con un buen valor predictivo negativo</t>
  </si>
  <si>
    <t>&lt;b&gt;BRONCODILATADORES Y CORTICOIDES EN LA EPOC&lt;/b&gt;&lt;br /&gt;El tratamiento farmacológico en la EPOC se utiliza fundamentalmente para reducir los síntomas y prevenir las exacerbaciones.&lt;br /&gt;• &lt;b&gt;Broncodilatadores:&lt;/b&gt; Relajan el músculo liso bronquial y son la piedra angular del tratamiento. Incluyen los Beta-2 Agonistas y los Anticolinérgicos.&lt;br /&gt;• &lt;b&gt;Corticoides Inhalados (CI):&lt;/b&gt; Se benefician de su uso los pacientes con alto riesgo de exacerbaciones o aquellos con eosinófilos en sangre ≥ 300 células/microlitro. Su uso asilado tiene un efecto limitado y puede generar efectos adversos locales como candidiasis oral o aumentar el riesgo de neumonías a repetición.</t>
  </si>
  <si>
    <t>La &lt;b&gt;oxigenoterapia crónica domiciliaria (OCD)&lt;/b&gt; es la indicación terapéutica fundamental ante un paciente con EPOC clínicamente estable que presenta una PaO2 entre 55 y 60 mmHg asociada a signos de insuficiencia cardíaca derecha (cor pulmonale) o un hematocrito mayor al 55%.</t>
  </si>
  <si>
    <t>&lt;b&gt;INDICACIONES DE OXIGENOTERAPIA CRÓNICA DOMICILIARIA EN LA EPOC&lt;/b&gt;&lt;br /&gt;&lt;br /&gt;En etapas avanzadas de la enfermedad pulmonar obstructiva crónica (EPOC) con insuficiencia respiratoria severa, la indicación de Oxigenoterapia Crónica Domiciliaria (OCD) es una intervención para corregir la hipoxemia tisular crónica y prolongar la supervivencia del paciente.&lt;br /&gt;Para prescribir el oxígeno continuo y lograr el beneficio clínico, el paciente debe cumplir criterios gasométricos estrictos en fase clínica estable (confirmados al menos 2 veces en 3 semanas):&lt;br /&gt;• &lt;b&gt;PaO2 ≤ 55 mmHg&lt;/b&gt; o &lt;b&gt;SaO2 ≤ 88%&lt;/b&gt; (con o sin hipercapnia).&lt;br /&gt;• &lt;b&gt;PaO2 entre 55 y 60 mmHg&lt;/b&gt; si el paciente evidencia signos de hipertensión pulmonar, insuficiencia cardíaca derecha (cor pulmonale, objetivado por ingurgitación yugular y edemas) o una eritrocitosis compensatoria (con un hematocrito mayor al 55%).</t>
  </si>
  <si>
    <t>&lt;b&gt;a) Oxigenoterapia crónica domiciliaria:&lt;/b&gt; Es la opción correcta. El caso clínico describe los criterios para esta prescripción: un paciente con EPOC en fase estable (sin exacerbación), que presenta una PaO2 de 58 mmHg en 2 registros pero que ya asocia complicaciones crónicas derivadas de la hipoxemia, manifestadas tanto por el desarrollo de cor pulmonale (edemas, ingurgitación yugular) como por poliglobulia (hematocrito de 59%).</t>
  </si>
  <si>
    <t>• &lt;b&gt;b) Tratamiento ambulatorio con diuréticos de asa y carvedilol:&lt;/b&gt; Es incorrecta. Si bien los diuréticos pueden manejar la congestión, la medida que revierte la vasoconstricción hipóxica pulmonar basal es el oxígeno. Además, los betabloqueantes como el carvedilol deben indicarse con cautela en EPOC severo.&lt;br /&gt;• &lt;b&gt;c) Internación:&lt;/b&gt; Es incorrecta. El enunciado establece expresamente que el paciente asiste a una "consulta de control" y se encuentra "estable en los últimos meses"; no cursa con una reagudización.&lt;br /&gt;• &lt;b&gt;d) Tratamiento ambulatorio con diuréticos de asa:&lt;/b&gt; Es incorrecta. Indicar únicamente diuréticos para los edemas constituye un tratamiento puramente sintomático que ignora la hipoxemia crónica de base. La intervención que modifica el pronóstico es la oxigenoterapia.</t>
  </si>
  <si>
    <t>&lt;b&gt;AUMENTO DE SOBREVIDA EN LA EPOC&lt;/b&gt;&lt;br /&gt;&lt;br /&gt;El tratamiento farmacológico regular de la EPOC con broncodilatadores (como los agonistas beta-2 de acción prolongada o LABA) y corticoides inhalados persigue reducir los síntomas, prevenir las exacerbaciones y evitar la caída de la función pulmonar. Sin embargo, estas drogas no han demostrado aumentar la sobrevida global de los pacientes. Las únicas dos intervenciones que han evidenciado un aumento real de la sobrevida y logran modificar la historia natural de la enfermedad son la &lt;b&gt;cesación tabáquica&lt;/b&gt; y la &lt;b&gt;oxigenoterapia crónica domiciliaria&lt;/b&gt;.</t>
  </si>
  <si>
    <t>Un paciente con una obstrucción moderada y una disnea mMRC 3, que no refiere reagudizaciones en los últimos años, pertenece a la categoría &lt;b&gt;GOLD B&lt;/b&gt;.</t>
  </si>
  <si>
    <t>&lt;b&gt;EVALUACIÓN GLOBAL Y CLASIFICACIÓN EN GRUPOS GOLD (A, B, C, D)&lt;/b&gt;&lt;br /&gt;&lt;br /&gt;La evaluación global e individualizada de la EPOC requiere combinar la alteración espirométrica con dos dimensiones críticas: la naturaleza y magnitud de los síntomas actuales y la historia de exacerbaciones que indica el riesgo a futuro.&lt;br /&gt;• &lt;b&gt;Evaluación de los Síntomas:&lt;/b&gt; Se utiliza la Escala modificada de la Disnea (mMRC) o el Cuestionario CAT. Un valor de mMRC ≥ 2 marca a los pacientes con muchos síntomas.&lt;br /&gt;• &lt;b&gt;Evaluación del Riesgo e Historia de Exacerbaciones:&lt;/b&gt; Se considera de bajo riesgo a los pacientes que presentaron de 0 a 1 exacerbación sin necesidad de hospitalización en el año previo. Se considera de alto riesgo a los pacientes que presentaron ≥ 2 exacerbaciones en el año, o bien ≥ 1 exacerbación con hospitalización.&lt;br /&gt;• &lt;b&gt;Matriz Diagnóstica:&lt;/b&gt; Integrando ambas dimensiones en el algoritmo GOLD, el &lt;b&gt;Grupo A&lt;/b&gt; incluye pacientes con pocos síntomas y bajo riesgo; el &lt;b&gt;Grupo B&lt;/b&gt; a pacientes con muchos síntomas y bajo riesgo; el &lt;b&gt;Grupo C&lt;/b&gt; a pacientes con pocos síntomas y alto riesgo; y el &lt;b&gt;Grupo D&lt;/b&gt; a pacientes con muchos síntomas y alto riesgo.</t>
  </si>
  <si>
    <t>La opción a es correcta debido a que el paciente presenta muchos síntomas, evidenciado por una disnea mMRC de 3 (siendo el punto de corte clínico ≥ 2), asociado a un bajo riesgo de exacerbaciones futuras al no presentar reagudizaciones en los últimos dos años. Esta combinación ubica al paciente en el &lt;b&gt;Grupo B&lt;/b&gt; de la matriz diagnóstica GOLD.</t>
  </si>
  <si>
    <t>• &lt;b&gt;b) GOLD D:&lt;/b&gt; Es incorrecta debido a que los pacientes de este grupo asocian la alta carga de síntomas con un alto riesgo de exacerbaciones.&lt;br /&gt;• &lt;b&gt;c) Ninguno de los anteriores:&lt;/b&gt; Es incorrecta porque el paciente encuadra en el Grupo B.&lt;br /&gt;• &lt;b&gt;d) GOLD A:&lt;/b&gt; Es incorrecta ya que agrupa a los pacientes con pocos síntomas (mMRC 0-1) y bajo riesgo.&lt;br /&gt;• &lt;b&gt;e) GOLD C:&lt;/b&gt; Es incorrecta ya que agrupa a los pacientes con pocos síntomas (mMRC 0-1) asociados a un alto riesgo de exacerbaciones.</t>
  </si>
  <si>
    <t>&lt;b&gt;CLASIFICACIÓN DE LA GRAVEDAD DE LA LIMITACIÓN DEL FLUJO AÉREO&lt;/b&gt;&lt;br /&gt;&lt;br /&gt;Una vez confirmado el diagnóstico mediante una espirometría con VEF1/CVF &lt; 0.70 post broncodilatador, se debe dimensionar el nivel de gravedad de la obstrucción evaluando estrictamente el valor del Volumen Espiratorio Forzado en el primer segundo (VEF1).&lt;br /&gt;• &lt;b&gt;GOLD 1 o Grado 1 (Leve):&lt;/b&gt; VEF1 ≥ 80% del valor predictivo.&lt;br /&gt;• &lt;b&gt;GOLD 2 o Grado 2 (Moderada):&lt;/b&gt; VEF1 ≥ 50% y &lt; 80% del predictivo.&lt;br /&gt;• &lt;b&gt;GOLD 3 o Grado 3 (Severa):&lt;/b&gt; VEF1 ≥ 30% y &lt; 50% del predictivo.&lt;br /&gt;• &lt;b&gt;GOLD 4 o Grado 4 (Muy severa):&lt;/b&gt; VEF1 &lt; 30% del predictivo.&lt;br /&gt;Existe una muy débil correlación entre el valor aislado del VEF1, la magnitud de los síntomas y el empeoramiento del estado de salud de los pacientes.</t>
  </si>
  <si>
    <t>La &lt;b&gt;oxigenoterapia domiciliaria&lt;/b&gt; es la conducta terapéutica definitiva indicada en un paciente con EPOC severo estable (sin exacerbación clínica aguda) que documenta hipertensión pulmonar moderada y una gasometría arterial con PO2 de 52 mmHg.</t>
  </si>
  <si>
    <t>&lt;b&gt;INDICACIONES DE OXIGENOTERAPIA CRÓNICA DOMICILIARIA&lt;/b&gt;&lt;br /&gt;&lt;br /&gt;En las etapas avanzadas de la EPOC que cursan con insuficiencia respiratoria severa, se encuentra indicada la oxigenoterapia crónica domiciliaria (OCD) con el fin de prolongar la supervivencia del paciente. Las indicaciones clínicas y gasométricas estrictas para su inicio son:&lt;br /&gt;• &lt;b&gt;PaO2 ≤ 55 mmHg&lt;/b&gt; o &lt;b&gt;SaO2 ≤ 88%&lt;/b&gt; (con o sin hipercapnia), confirmada al menos 2 veces en 3 semanas.&lt;br /&gt;• &lt;b&gt;PaO2 entre 55 y 60 mmHg&lt;/b&gt; con evidencia de complicaciones orgánicas secundarias a la hipoxemia, tales como hipertensión pulmonar, insuficiencia cardíaca derecha (cor pulmonale), o eritrocitosis con un Hematocrito mayor al 55%.</t>
  </si>
  <si>
    <t>&lt;b&gt;c) Indicarle oxígeno terapia domiciliaria:&lt;/b&gt; Es la opción correcta. El paciente cumple con los criterios para la prescripción de oxígeno continuo en el domicilio, ya que cursa una EPOC en fase estable (no refiere aumento de disnea, tos ni cambios en la expectoración, lo que excluye una exacerbación aguda) y presenta un valor de PaO2 severamente disminuido de 52 mmHg, acompañado adicionalmente de signos de cor pulmonale evidenciados por la hipertensión pulmonar moderada.</t>
  </si>
  <si>
    <t>• &lt;b&gt;a) Le solicita cateterismo cardiaco derecho para confirmar HTP:&lt;/b&gt; Es incorrecta. El paciente ya posee el criterio gasométrico primario absoluto de hipoxemia severa para iniciar la oxigenoterapia crónica domiciliaria de inmediato, por lo que la confirmación invasiva de la HTP no modifica la conducta terapéutica basal.&lt;br /&gt;• &lt;b&gt;b) Lo asume como EPOC reagudizado e inicia tratamiento con broncodilatadores, corticoides inhalados y sistémicos, ATB y O2 terapia:&lt;/b&gt; Es incorrecta. El paciente carece de los criterios clínicos cardinales para diagnosticar una exacerbación aguda.&lt;br /&gt;• &lt;b&gt;d) Le solicita cateterismo cardiaco derecho y prueba de reactividad pulmonar para guiar el tratamiento:&lt;/b&gt; Es incorrecta. La prueba de reactividad pulmonar carece de indicación en la hipertensión pulmonar secundaria a hipoxemia crónica por EPOC, donde la reversión de la vasoconstricción se logra corrigiendo la hipoxia mediante el aporte crónico de oxígeno.</t>
  </si>
  <si>
    <t>&lt;b&gt;EVALUACIÓN GLOBAL Y CLASIFICACIÓN EN GRUPOS GOLD (A, B, C, D)&lt;/b&gt;&lt;br /&gt;&lt;br /&gt;La evaluación global e individualizada de la EPOC requiere combinar la alteración espirométrica con dos dimensiones críticas: la naturaleza y magnitud de los síntomas actuales y la historia de exacerbaciones que indica el riesgo a futuro.&lt;br /&gt;• &lt;b&gt;Evaluación de los Síntomas:&lt;/b&gt; Se utiliza la Escala modificada de la Disnea (mMRC) o el Cuestionario CAT. Un valor de mMRC ≥ 2 marca a los pacientes con muchos síntomas.&lt;br /&gt;• &lt;b&gt;Evaluación del Riesgo e Historia de Exacerbaciones:&lt;/b&gt; Se considera de bajo riesgo a los pacientes que presentaron de 0 a 1 exacerbación sin necesidad de hospitalización en el año previo. Se considera de alto riesgo a los pacientes que presentaron ≥ 2 exacerbaciones en el año, o bien ≥ 1 exacerbación con hospitalización.&lt;br /&gt;• &lt;b&gt;Matriz Diagnóstica:&lt;/b&gt; Integrando ambas dimensiones en el algoritmo GOLD, el &lt;b&gt;Grupo A&lt;/b&gt; incluye pacientes con pocos síntomas y bajo riesgo; el &lt;b&gt;Grupo B&lt;/b&gt; a pacientes con muchos síntomas y bajo riesgo; el &lt;b&gt;Grupo C&lt;/b&gt; a pacientes con pocos síntomas and alto riesgo; y el &lt;b&gt;Grupo D&lt;/b&gt; a pacientes con muchos síntomas and alto riesgo.</t>
  </si>
  <si>
    <t>La opción b es correcta debido a que el paciente presenta muchos síntomas, evidenciado por una disnea mMRC de 3 (siendo el punto de corte clínico ≥ 2), asociado a un bajo riesgo de exacerbaciones futuras al no presentar reagudizaciones en los últimos cinco años (siendo el corte de bajo riesgo de 0 a 1 exacerbaciones sin hospitalización). Esta combinación ubica al paciente de forma directa en el &lt;b&gt;Grupo B&lt;/b&gt; de la matriz diagnóstica GOLD.</t>
  </si>
  <si>
    <t>• &lt;b&gt;a) GOLD A:&lt;/b&gt; Es incorrecta ya que agrupa a los pacientes con pocos síntomas (mMRC 0-1) y bajo riesgo.&lt;br /&gt;• &lt;b&gt;c) GOLD C:&lt;/b&gt; Es incorrecta ya que agrupa a los pacientes con pocos síntomas (mMRC 0-1) asociados a un alto riesgo de exacerbaciones.&lt;br /&gt;• &lt;b&gt;d) GOLD D:&lt;/b&gt; Es incorrecta debido a que los pacientes de este grupo asocian una alta carga de síntomas con un alto riesgo de exacerbaciones futuras.</t>
  </si>
  <si>
    <t>El &lt;b&gt;asma&lt;/b&gt; posee una obstrucción reversible, mientras que la &lt;b&gt;EPOC&lt;/b&gt; presenta un patrón obstructivo irreversible y &lt;b&gt;NO posee el mismo grado de reversibilidad a los broncodilatadores beta-2 agonistas&lt;/b&gt;.</t>
  </si>
  <si>
    <t>&lt;b&gt;DIFERENCIAS FUNCIONALES ENTRE ASMA Y EPOC&lt;/b&gt;&lt;br /&gt;&lt;br /&gt;La espirometría forzada con prueba broncodilatadora es el método para diferenciar el patrón obstructivo de ambas patologías:&lt;br /&gt;• &lt;b&gt;Asma Bronquial:&lt;/b&gt; Se caracteriza por presentar una obstrucción reversible de las vías aéreas. En la prueba post-broncodilatador, el VEF1 presenta una mejoría significativa (mayor o igual al 12% y 200 mL) respecto al valor pre-broncodilatador luego de administrar un beta-2 agonista de acción corta.&lt;br /&gt;• &lt;b&gt;EPOC:&lt;/b&gt; Se define por una limitación persistente y progresiva al flujo aéreo. En la curva espirométrica, el VEF1 generalmente no presenta una mejoría o respuesta significativa tras la administración del broncodilatador, confirmando una obstrucción irreversible o fija.</t>
  </si>
  <si>
    <t>&lt;b&gt;a) Asma y EPOC tienen el mismo grado de reversibilidad a los beta2 agonistas:&lt;/b&gt; Es la afirmación INCORRECTA (opción a marcar). La principal diferencia clínica y funcional entre ambas entidades radica en que la obstrucción en el asma es reversible tras la administración de beta-2 agonistas, mientras que en la EPOC el patrón obstructivo es fijo e irreversible.</t>
  </si>
  <si>
    <t>• &lt;b&gt;b) Asma es una enfermedad que no se cura y si se controla:&lt;/b&gt; Es una afirmación correcta. Constituye el postulado rector del manejo del asma bronquial, donde la intervención médica tiene el objetivo de lograr y mantener el control de la enfermedad a largo plazo.&lt;br /&gt;• &lt;b&gt;c) Asma es una enfermedad inflamatoria:&lt;/b&gt; Es una afirmación correcta. La patología se basa en presentar una inflamación crónica específica de las vías respiratorias.&lt;br /&gt;• &lt;b&gt;d) Asma tiene hiperreactividad bronquial:&lt;/b&gt; Es una afirmación correcta. Existe una hiperreactividad de las vías aéreas previamente inflamadas a contraerse exageradamente frente a estímulos directos o indirectos.</t>
  </si>
  <si>
    <t>&lt;b&gt;DEFINICIÓN CLÍNICA Y FISIOPATOLÓGICA DEL ASMA&lt;/b&gt;&lt;br /&gt;&lt;br /&gt;El asma es un proceso inflamatorio, con hiperreactividad bronquial y con obstrucción reversible de las vías aéreas en forma espontánea o farmacológica.&lt;br /&gt;• &lt;b&gt;Inflamación crónica:&lt;/b&gt; Mediada característicamente por eosinófilos o neutrófilos, generando engrosamiento de la pared e hipersecreción de moco.&lt;br /&gt;• &lt;b&gt;Hiperreactividad:&lt;/b&gt; Respuesta exagerada de broncoconstricción ante desencadenantes ambientales, alérgenos, ejercicio o frío.&lt;br /&gt;• &lt;b&gt;Obstrucción reversible:&lt;/b&gt; Capacidad de recuperar la función pulmonar y retornar a valores de normalidad tras resolverse el broncoespasmo.</t>
  </si>
  <si>
    <t>A nivel clínico y fisiopatológico, el asma se define como un &lt;b&gt;proceso inflamatorio, con hiperreactividad bronquial y con obstrucción reversible de las vías aéreas en forma espontánea o farmacológica&lt;/b&gt;.</t>
  </si>
  <si>
    <t>&lt;b&gt;DEFINICIÓN CLÍNICA Y FISIOPATOLÓGICA DEL ASMA BRONQUIAL&lt;/b&gt;&lt;br /&gt;&lt;br /&gt;El asma es una enfermedad variable y heterogénea que no se cura, pero sí se controla. Esta patología es una &lt;b&gt;enfermedad inflamatoria&lt;/b&gt;. Presenta una inflamación crónica específica de las vías respiratorias que es de carácter reversible. Posee tres características principales que la definen clínicamente:&lt;br /&gt;• &lt;b&gt;Antecedentes de síntomas respiratorios:&lt;/b&gt; Varían en el tiempo, frecuencia e intensidad. Incluyen sibilancias, dificultad respiratoria, opresión torácica y tos.&lt;br /&gt;• &lt;b&gt;Limitación variable del flujo de aire espiratorio:&lt;/b&gt; A diferencia de patologías como la EPOC, esta limitación no constituye una obstrucción fija. El paciente asmático conserva la capacidad de recuperar la función pulmonar y retornar a valores de normalidad tras resolverse la inflamación o el broncoespasmo.&lt;br /&gt;• &lt;b&gt;Hiperreactividad bronquial (HRB):&lt;/b&gt; Existe una hiperreactividad de las vías aéreas frente a estímulos directos o indirectos, lo cual representa la susceptibilidad desmedida de los bronquios de contraerse de forma exagerada al exponerse a dichos estímulos.</t>
  </si>
  <si>
    <t>La opción d es correcta porque engloba la definición diagnóstica del asma bronquial, la cual se caracteriza estructural y funcionalmente por ser un &lt;b&gt;proceso inflamatorio crónico&lt;/b&gt; que asocia &lt;b&gt;hiperreactividad bronquial&lt;/b&gt; y cursa con una &lt;b&gt;obstrucción variable y reversible&lt;/b&gt; del flujo aéreo (ya sea de forma espontánea en la evolución natural o mediada por fármacos).</t>
  </si>
  <si>
    <t>• &lt;b&gt;a) Un proceso obstructivo permanente de las vías aéreas:&lt;/b&gt; Es incorrecta debido a que la obstrucción permanente, fija e irreversible de la vía aérea es la condición que define a la EPOC, mientras que en el asma la obstrucción es característicamente reversible.&lt;br /&gt;• &lt;b&gt;b) Un proceso inflamatorio de las vías aéreas and c) Un proceso de hiperactividad de las vías aéreas:&lt;/b&gt; Ambas son incorrectas al encontrarse incompletas de manera aislada. Si bien el asma es un proceso inflamatorio crónico que presenta hiperreactividad bronquial, la definición médica y fisiopatológica exige agrupar ambos conceptos sumados al componente de obstrucción reversible al flujo aéreo.</t>
  </si>
  <si>
    <t>El &lt;b&gt;asma bronquial&lt;/b&gt; se define como un &lt;b&gt;proceso inflamatorio con hiperreactividad bronquial y con obstrucción reversible de las vías aéreas en forma espontánea o farmacológica&lt;/b&gt;.</t>
  </si>
  <si>
    <t>&lt;b&gt;DEFINICIÓN CLÍNICA Y FISIOPATOLÓGICA DEL ASMA&lt;/b&gt;&lt;br /&gt;&lt;br /&gt;El asma bronquial es una enfermedad heterogénea y variable que es una patología inflamatoria crónica de las vías respiratorias. Posee 3 características principales que la definen clínicamente:&lt;br /&gt;• &lt;b&gt;Inflamación crónica:&lt;/b&gt; Constituye la base estructural del cuadro.&lt;br /&gt;• &lt;b&gt;Hiperreactividad bronquial (HRB):&lt;/b&gt; Susceptibilidad desmedida de las vías aéreas a contraerse de forma exagerada frente a estímulos directos o indirectos.&lt;br /&gt;• &lt;b&gt;Obstrucción reversible:&lt;/b&gt; Limitación variable del flujo de aire espiratorio que no constituye una obstrucción fija. El paciente conserva la capacidad de recuperar la función pulmonar y retornar a valores de normalidad tras resolverse el broncoespasmo, ya sea de forma espontánea o a través del uso de fármacos broncodilatadores.</t>
  </si>
  <si>
    <t>&lt;b&gt;c) Un proceso inflamatorio, con hiperactividad bronquial y con obstrucción reversible de las vías aéreas espontánea o farmacológicamente:&lt;/b&gt; Es la opción correcta. Engloba con exactitud la tríada conceptual definitoria del asma según las guías clínicas (inflamación crónica de base, hiperreactividad ante estímulos y una limitación al flujo aéreo que se caracteriza por ser reversible).</t>
  </si>
  <si>
    <t>• &lt;b&gt;a) Proceso inflamatorio sin respuesta al tratamiento:&lt;/b&gt; Es incorrecta. El asma se define como una enfermedad que, si bien no se cura, sí responde de manera efectiva a los tratamientos escalonados, permitiendo lograr y mantener el control de los síntomas.&lt;br /&gt;• &lt;b&gt;b) Proceso de hiperactividad de las vías aéreas:&lt;/b&gt; Es incompleta. Ignora el componente inflamatorio crónico primario y la reversibilidad de la obstrucción, factores indispensables para su definición integral.&lt;br /&gt;• &lt;b&gt;d) Proceso patológico que irremediablemente lleva a la incapacidad:&lt;/b&gt; Es incorrecta. Con un diagnóstico precoz, adecuada adherencia y medicación de mantenimiento, la mayoría de los pacientes logran un óptimo control, manteniendo una vida activa.&lt;br /&gt;• &lt;b&gt;e) Proceso obstructivo permanente e inflamatorio de las vías aéreas:&lt;/b&gt; Es incorrecta. La obstrucción permanente e irreversible de las vías aéreas es el denominador común que define fisiopatológicamente a la EPOC, no al asma bronquial.</t>
  </si>
  <si>
    <t>&lt;b&gt;DIFERENCIA FUNCIONAL CON LA EPOC&lt;/b&gt;&lt;br /&gt;&lt;br /&gt;A nivel fisiopatológico y de diagnóstico funcional, la limitación al flujo aéreo en el asma es variable y reversible, lo cual permite al paciente asmático recuperar la función pulmonar. Por el contrario, la Enfermedad Pulmonar Obstructiva Crónica (EPOC) se define por presentar una limitación progresiva y una obstrucción irreversible al flujo aéreo, demostrando escasa o nula respuesta a los fármacos broncodilatadores.</t>
  </si>
  <si>
    <t>A nivel clínico y fisiopatológico, el asma bronquial se considera actualmente un &lt;b&gt;processo inflamatorio, con hiperreactividad bronquial y con obstrucción reversible de las vías aéreas en forma espontánea o farmacológica&lt;/b&gt;.</t>
  </si>
  <si>
    <t>&lt;b&gt;DEFINICIÓN CLÍNICA Y FISIOPATOLÓGICA DEL ASMA BRONQUIAL&lt;/b&gt;&lt;br /&gt;&lt;br /&gt;El asma es una enfermedad variable y heterogénea que no se cura, pero sí se controla. Esta patología es una &lt;b&gt;enfermedad inflamatoria&lt;/b&gt;. Presenta una inflamación crónica específica de las vías respiratorias que tiene la particularidad de ser de carácter reversible. Posee tres características principales que la definen clínicamente:&lt;br /&gt;• &lt;b&gt;Antecedentes de síntomas respiratorios:&lt;/b&gt; Varían en el tiempo, frecuencia e intensidad. Incluyen sibilancias, dificultad respiratoria, opresión torácica y tos.&lt;br /&gt;• &lt;b&gt;Limitación variable del flujo de aire espiratorio:&lt;/b&gt; A diferencia de patologías como la EPOC, esta limitación no constituye una obstrucción fija. El paciente asmático conserva la capacidad de recuperar la función pulmonar y retornar a valores de normalidad tras resolverse la inflamación o el broncoespasmo.&lt;br /&gt;• &lt;b&gt;Hiperreactividad bronquial (HRB):&lt;/b&gt; Existe una hiperreactividad de las vías aéreas frente a estímulos directos o indirectos, lo cual representa la susceptibilidad de los bronquios de contraerse de forma exagerada al exponerse a dichos estímulos.</t>
  </si>
  <si>
    <t>La opción d es correcta debido a que incluye los tres pilares de la definición etiopatogénica actual del asma bronquial: es una &lt;b&gt;enfermedad inflamatoria&lt;/b&gt; crónica, que se acompaña de &lt;b&gt;hiperreactividad bronquial&lt;/b&gt; y cuya limitación u &lt;b&gt;obstrucción del flujo aéreo es reversible&lt;/b&gt;.</t>
  </si>
  <si>
    <t>• &lt;b&gt;a) Un proceso obstructivo permanente:&lt;/b&gt; Es incorrecta ya que la obstrucción fija, permanente e irreversible de la vía aérea es la condición que define a la EPOC, diferenciándola radicalmente del asma.&lt;br /&gt;• &lt;b&gt;b) Un proceso de hiperreactividad de vías respiratorias and c) Un proceso inflamatorio:&lt;/b&gt; Ambas son incorrectas porque, si bien son elementos verdaderos y patogénicos de la enfermedad, de manera aislada resultan en definiciones incompletas y parciales para conceptualizar al asma de forma integral.</t>
  </si>
  <si>
    <t>El asma bronquial se define como un proceso inflamatorio con hiperreactividad bronquial y con obstrucción reversible de las vías aéreas en forma espontánea o farmacológica.</t>
  </si>
  <si>
    <t>&lt;b&gt;b) Un proceso inflamatorio, con hiperactividad bronquial y con obstrucción reversible de las vías aéreas espontánea o farmacológicamente:&lt;/b&gt; Es la opción correcta. Engloba la tríada conceptual definitoria del asma según las guías clínicas (inflamación crónica de base, hiperreactividad ante estímulos y una limitación al flujo aéreo que se caracteriza por ser reversible).</t>
  </si>
  <si>
    <t>• &lt;b&gt;a) Proceso patológico que irremediablemente lleva a la incapacidad:&lt;/b&gt; Es incorrecta. Con un diagnóstico precoz, adecuada adherencia y medicación de mantenimiento, la mayoría de los pacientes logran un óptimo control, manteniendo una vida activa.&lt;br /&gt;• &lt;b&gt;c) Proceso obstructivo permanente e inflamatorio de las vías aéreas:&lt;/b&gt; Es incorrecta. La obstrucción permanente e irreversible de las vías aéreas es el denominador común que define fisiopatológicamente a la EPOC, no al asma bronquial.&lt;br /&gt;• &lt;b&gt;d) Proceso de hiperactividad de las vías aéreas:&lt;/b&gt; Es incompleta. Ignora el componente inflamatorio crónico primario y la reversibilidad de la obstrucción, factores indispensables para su definición integral.&lt;br /&gt;• &lt;b&gt;e) Proceso inflamatorio sin respuesta al tratamiento:&lt;/b&gt; Es incorrecta. El asma se define como una enfermedad que, si bien no se cura, sí responde de manera efectiva a los tratamientos escalonados, permitiendo lograr y mantener el control de los síntomas.</t>
  </si>
  <si>
    <t>Las &lt;b&gt;infecciones virales respiratorias&lt;/b&gt; son la causa principal de exacerbaciones del asma en niños.</t>
  </si>
  <si>
    <t>&lt;b&gt;FACTORES DE RIESGO Y DESENCADENANTES EN EL ASMA BRONQUIAL&lt;/b&gt;&lt;br /&gt;&lt;br /&gt;El desarrollo del asma bronquial y la exacerbación de sus síntomas se vinculan a la interacción entre la predisposición del paciente y la exposición ambiental.&lt;br /&gt;• &lt;b&gt;Infecciones:&lt;/b&gt; Las infecciones del tracto respiratorio por virus estacionales (como el virus de la gripe) son factores precipitantes para el desarrollo de crisis asmáticas. Las infecciones virales respiratorias constituyen la causa principal de exacerbaciones del asma en niños.&lt;br /&gt;• &lt;b&gt;Factores ambientales:&lt;/b&gt; La exposición a alérgenos, microbios, polvos inhalatorios, irritantes ocupacionales, contaminación del aire y el humo del tabaco actúan como desencadenantes de las exacerbaciones.&lt;br /&gt;• &lt;b&gt;Ejercicio físico:&lt;/b&gt; Actúa como un disparador del asma inducido por el deporte, desencadenando tos y sibilancias durante o después del esfuerzo.</t>
  </si>
  <si>
    <t>La opción a es correcta debido a que las infecciones del tracto respiratorio producidas por virus estacionales constituyen los factores precipitantes más comunes y representan la &lt;b&gt;principal causa de exacerbaciones&lt;/b&gt; del asma bronquial en la población infantil.</t>
  </si>
  <si>
    <t>• &lt;b&gt;b) Contaminación del aire exterior:&lt;/b&gt; Si bien la polución ambiental y el humo del tabaco son desencadenantes de crisis y agravan el control del asma, el factor predominante en las exacerbaciones agudas en la edad pediátrica son las infecciones virales.&lt;br /&gt;• &lt;b&gt;c) Alergias alimentaria:&lt;/b&gt; Ciertos alimentos pueden agravar el asma (en fenotipos asociados a intolerancias), pero no representan la causa principal ni masiva de las reagudizaciones respiratorias en niños.&lt;br /&gt;• &lt;b&gt;d) Ejercicio físico intenso:&lt;/b&gt; El ejercicio es el disparador del asma inducida por el deporte (manifestando broncoespasmo durante o post esfuerzo), pero la etiología que origina el mayor volumen de exacerbaciones en niños está mediada por cuadros virales.</t>
  </si>
  <si>
    <t>&lt;b&gt;COMORBILIDADES Y FÁRMACOS AGRAVANTES&lt;/b&gt;&lt;br /&gt;&lt;br /&gt;La falta de tratamiento de ciertas comorbilidades impide el control adecuado del asma, transformándola en un asma difícil de tratar a pesar de las terapias de máxima.&lt;br /&gt;• &lt;b&gt;Comorbilidades:&lt;/b&gt; Obesidad (que altera la mecánica ventilatoria), enfermedad por reflujo gastroesofágico (ERGE), rinosinusitis crónica, poliposis nasal, síndrome de apnea obstructiva del sueño (SAOS) y trastornos psicosociales.&lt;br /&gt;• &lt;b&gt;Fármacos:&lt;/b&gt; Medicamentos que agravan el asma, destacándose la intolerancia o alergia a la Aspirina y a los AINEs, desencadenante del fenotipo de asma eosinofílica severa (Enfermedad Respiratoria Exacerbada por Aspirina o EREA).</t>
  </si>
  <si>
    <t>Con respecto al dimero D -Elisa- señale la opción correcta:&lt;br&gt;&lt;br&gt;a) No tiene utilidad dado que tiene una baja especificidad (muchos falsos positivos)&lt;br&gt;&lt;br&gt;b) Tiene alto valor predictivo negativo para descartar TEP cuando existe baja probabilidad clínica&lt;br&gt;&lt;br&gt;c) Representa una herramienta muy útil porque su resultado negativo descarta TEP&lt;br&gt;&lt;br&gt;d) Tiene alto valor predictivo positivo, confirmado el diagnostico de TEP</t>
  </si>
  <si>
    <t>Los &lt;b&gt;eosinófilos&lt;/b&gt; son las &lt;b&gt;células características del asma&lt;/b&gt; bronquial.</t>
  </si>
  <si>
    <t>&lt;b&gt;FISIOPATOLOGÍA CELULAR DEL ASMA&lt;/b&gt;&lt;br /&gt;&lt;br /&gt;La fisiopatología del asma bronquial es el resultado de una respuesta inflamatoria que genera cambios estructurales y funcionales en las vías respiratorias.&lt;br /&gt;• &lt;b&gt;Vía Th2 (Asma Alérgico y Eosinofílico):&lt;/b&gt; Frente a alérgenos y estímulos, las células dendríticas presentan el antígeno a las células T vírgenes, activando linfocitos Th2. Estas células liberan interleuquinas (IL-4 e IL-13) que promueven la liberación de IgE. Liberan &lt;b&gt;IL-5&lt;/b&gt;, la cual recluta, madura y degranula a los &lt;b&gt;eosinófilos&lt;/b&gt; a nivel bronquial. Esta reacción inflamatoria origina el asma eosinofílico, siendo esta la célula característica de la enfermedad.&lt;br /&gt;• &lt;b&gt;Vía No Th2 (Asma Neutrofílico):&lt;/b&gt; Ante contaminación, humo de tabaco o microbios, se activa una cascada que recluta primariamente &lt;b&gt;neutrófilos&lt;/b&gt;. Esta vía determina un fenotipo clínico con menor respuesta a los corticoides inhalados.&lt;br /&gt;• &lt;b&gt;Remodelamiento:&lt;/b&gt; La inflamación celular sostenida produce desprendimiento epitelial, fibrosis subepitelial, hipertrofia del músculo liso e hipersecreción de moco.</t>
  </si>
  <si>
    <t>b) Tiene alto valor predictivo negativo para descartar TEP cuando existe baja probabilidad clínica</t>
  </si>
  <si>
    <t>&lt;b&gt;d) Eosinófilos:&lt;/b&gt; Es la opción correcta. Constituyen la célula característica en la fisiopatología del asma bronquial clásico (fenotipo T2), siendo reclutados y activados a nivel del tejido bronquial por la acción de la interleuquina 5 (IL-5).</t>
  </si>
  <si>
    <t>• &lt;b&gt;a) Linfocitos T:&lt;/b&gt; Aunque los linfocitos Th2 coordinan la respuesta inmunológica liberando interleuquinas (como la IL-5), la célula efectora inflamatoria que infiltra la mucosa bronquial y genera el daño tisular es el eosinófilo.&lt;br /&gt;• &lt;b&gt;b) Neutrófilos:&lt;/b&gt; Intervienen en un subgrupo fenotípico distinto (asma no Th2 o neutrofílica) provocado por humo de tabaco, contaminación o infecciones, pero no representan la célula de la inflamación asmática clásica.&lt;br /&gt;• &lt;b&gt;c) Mastocitos:&lt;/b&gt; Participan en la respuesta inmune, pero el sello celular establecido por las guías clínicas para definir la inflamación del asma bronquial típica recae sobre los eosinófilos.</t>
  </si>
  <si>
    <t>La historia familiar de asma es un factor de riesgo para su desarrollo, mientras que la &lt;b&gt;edad avanzada&lt;/b&gt; NO constituye un factor de riesgo para la aparición de la enfermedad.</t>
  </si>
  <si>
    <t>&lt;b&gt;FACTORES DE RIESGO Y DESENCADENANTES EN EL ASMA BRONQUIAL&lt;/b&gt;&lt;br /&gt;&lt;br /&gt;El desarrollo del asma bronquial y la exacerbación de sus síntomas están vinculados a la interacción entre la predisposición del paciente y la exposición a elementos del entorno.&lt;br /&gt;• &lt;b&gt;Factores Genéticos y Antecedentes:&lt;/b&gt; La historia familiar de asma es un factor de riesgo para su desarrollo. Existe una predisposición genética que condiciona la susceptibilidad a desarrollar la inflamación. La edad avanzada NO constituye un factor de riesgo para la aparición de la enfermedad.&lt;br /&gt;• &lt;b&gt;Factores Ambientales (Humo de tabaco):&lt;/b&gt; El tabaquismo constituye un factor de riesgo para el desarrollo del asma. Su exposición produce además un aumento de la resistencia a los corticoides inhalados.&lt;br /&gt;• &lt;b&gt;Comorbilidades (Obesidad):&lt;/b&gt; La obesidad es un factor de riesgo para el desarrollo del asma. Genera elevación de interleuquinas proinflamatorias e impacta en la mecánica ventilatoria al impedir el descenso adecuado del diafragma.</t>
  </si>
  <si>
    <t>La opción b es correcta debido a que la &lt;b&gt;edad avanzada&lt;/b&gt; carece de impacto causal en la génesis primaria de la inflamación bronquial, requiriéndose la conjunción de una predisposición genética temprana y factores agresores del medio ambiente para su aparición.</t>
  </si>
  <si>
    <t>• &lt;b&gt;a) Tabaquismo:&lt;/b&gt; La inhalación del humo de tabaco constituye un agresor directo y un factor de riesgo comprobado en el desarrollo de la enfermedad.&lt;br /&gt;• &lt;b&gt;c) Obesidad:&lt;/b&gt; Es un factor de riesgo modificable que fomenta la inflamación sistémica y restringe la mecánica ventilatoria.&lt;br /&gt;• &lt;b&gt;d) Historia familiar de asma:&lt;/b&gt; El antecedente familiar representa el sustrato genético sobre el cual interactúan los gatillos ambientales para determinar la aparición del asma.</t>
  </si>
  <si>
    <t>&lt;b&gt;INTERACCIÓN ETIOLÓGICA Y COMORBILIDADES&lt;/b&gt;&lt;br /&gt;&lt;br /&gt;El origen del asma bronquial se fundamenta en la ecuación clínica: GENÉTICA + MEDIO AMBIENTE = HETEROGENEIDAD.&lt;br /&gt;• &lt;b&gt;Fármacos agravantes:&lt;/b&gt; Ciertos medicamentos exacerban de manera aguda el asma, destacándose la intolerancia o alergia a la Aspirina y a los AINEs, siendo este un desencadenante del fenotipo de asma eosinofílica severa.&lt;br /&gt;• &lt;b&gt;Otras comorbilidades:&lt;/b&gt; La falta de tratamiento de condiciones como la enfermedad por reflujo gastroesofágico (ERGE), la rinosinusitis crónica y el síndrome de apnea obstructiva del sueño (SAOS) impiden el control del asma.</t>
  </si>
  <si>
    <t>Una &lt;b&gt;característica del asma intermitente&lt;/b&gt; o bien controlada es la presencia de &lt;b&gt;síntomas menos de dos veces por semana&lt;/b&gt;.</t>
  </si>
  <si>
    <t>&lt;b&gt;EVALUACIÓN DEL CONTROL CLÍNICO DEL ASMA&lt;/b&gt;&lt;br /&gt;&lt;br /&gt;El control del asma se define como el grado en que las manifestaciones de la enfermedad han sido reducidas por la intervención terapéutica. Para evaluar el control, la estrategia GINA propone indagar sobre 4 dominios ocurridos en las últimas 4 semanas:&lt;br /&gt;• ¿Tuvo síntomas diurnos más de 2 veces por semana?&lt;br /&gt;• ¿Tuvo algún despertar nocturno debido al asma?&lt;br /&gt;• ¿Tuvo necesidad de usar medicación de rescate más de 2 veces por semana?&lt;br /&gt;• ¿Tuvo alguna limitación de la actividad debida al asma?&lt;br /&gt;&lt;br /&gt;En función de las respuestas, el asma se clasifica clínicamente en:&lt;br /&gt;• &lt;b&gt;Asma Bien controlada (o Intermitente):&lt;/b&gt; Cuando el paciente presenta 0 respuestas positivas. Una característica de este estadio es la presencia de síntomas menos de dos veces por semana.&lt;br /&gt;• &lt;b&gt;Asma Parcialmente controlada:&lt;/b&gt; Cuando el paciente presenta 1 a 2 respuestas positivas.&lt;br /&gt;• &lt;b&gt;Asma No controlada:&lt;/b&gt; Cuando el paciente presenta 3 a 4 respuestas positivas.</t>
  </si>
  <si>
    <t>&lt;b&gt;d) Síntomas menos de 2 veces por semana:&lt;/b&gt; Es la opción correcta. Constituye un parámetro clínico definitorio en la evaluación de las guías clínicas (GINA); evidenciar síntomas diurnos en una frecuencia inferior a dos veces a la semana clasifica el cuadro en la categoría de asma intermitente o bien controlada.</t>
  </si>
  <si>
    <t>• &lt;b&gt;a) Síntomas diarios y limitación de la actividad física:&lt;/b&gt; Estas manifestaciones reflejan una alta carga sintomática, clasificando el cuadro como un asma persistente severa o no controlada.&lt;br /&gt;• &lt;b&gt;b) Síntomas nocturnos más de una vez por semana:&lt;/b&gt; Los despertares nocturnos recurrentes son un criterio de mal control en la evaluación clínica, sumando dominios positivos para asma parcialmente controlada o no controlada.&lt;br /&gt;• &lt;b&gt;c) Exacerbaciones más de 2 veces al mes:&lt;/b&gt; Las exacerbaciones frecuentes indican un elevado riesgo futuro y un estadio grave de la patología, escenario opuesto al comportamiento de un asma intermitente.</t>
  </si>
  <si>
    <t>Un paciente que manifiesta padecer episodios de disnea cuando realiza deportes evidencia que su asma bronquial se encuentra &lt;b&gt;parcialmente controlada&lt;/b&gt;.</t>
  </si>
  <si>
    <t>&lt;b&gt;CLASIFICACIÓN SEGÚN EL GRADO DE CONTROL&lt;/b&gt;&lt;br /&gt;&lt;br /&gt;El control del asma se define como el grado en que las manifestaciones de la enfermedad han sido reducidas gracias a una intervención terapéutica. Para evaluar el grado de control de los síntomas, la estrategia GINA propone indagar sobre 4 dominios ocurridos en las últimas 4 semanas:&lt;br /&gt;• ¿Tuvo síntomas diurnos más de 2 veces por semana?&lt;br /&gt;• ¿Tuvo algún despertar nocturno debido al asma?&lt;br /&gt;• ¿Tuvo necesidad de usar medicación de rescate más de 2 veces por semana?&lt;br /&gt;• ¿Tuvo alguna limitación de la actividad debida al asma?&lt;br /&gt;En función de las respuestas, el asma se clasifica en:&lt;br /&gt;• &lt;b&gt;Asma Bien controlada:&lt;/b&gt; Cuando el paciente presenta 0 respuestas positivas.&lt;br /&gt;• &lt;b&gt;Asma Parcialmente controlada:&lt;/b&gt; Cuando el paciente presenta 1 a 2 de estos dominios. Un paciente que manifiesta episodios de disnea al realizar deportes evidencia una limitación de la actividad, encuadrándose en este grupo.&lt;br /&gt;• &lt;b&gt;Asma No controlada:&lt;/b&gt; Cuando el paciente presenta 3 a 4 de estos dominios.</t>
  </si>
  <si>
    <t>La opción c es correcta debido a que la disnea referida al realizar deportes constituye una limitación de la actividad física debida al asma, lo cual representa un (1) dominio positivo en la evaluación clínica de las últimas cuatro semanas. La presencia de 1 a 2 dominios clasifica a la enfermedad como &lt;b&gt;parcialmente controlada&lt;/b&gt;.</t>
  </si>
  <si>
    <t>• &lt;b&gt;a) En remisión:&lt;/b&gt; El asma se define como una enfermedad inflamatoria crónica de la vía aérea que no se cura, sino que se controla, y en este caso el paciente presenta un síntoma activo limitante.&lt;br /&gt;• &lt;b&gt;b) No controlada:&lt;/b&gt; Para catalogar la enfermedad como no controlada, el interrogatorio debe constatar que el paciente presenta simultáneamente entre 3 y 4 dominios positivos de la estrategia GINA.&lt;br /&gt;• &lt;b&gt;d) Bien controlada:&lt;/b&gt; El asma bien controlada exige la ausencia de dominios positivos (cero respuestas afirmativas), implicando que el paciente no debe presentar limitación en su actividad física ni deportiva.</t>
  </si>
  <si>
    <t>&lt;b&gt;CUESTIONARIOS DE CONTROL Y ASMA DIFÍCIL DE TRATAR&lt;/b&gt;&lt;br /&gt;&lt;br /&gt;Adicionalmente a la evaluación de dominios de GINA, se utilizan cuestionarios como el ACT (Asthma Control Test), que evalúa 5 dominios puntuados del 1 al 5:&lt;br /&gt;• &lt;b&gt;Totalmente controlada:&lt;/b&gt; 25 puntos.&lt;br /&gt;• &lt;b&gt;Parcialmente controlada:&lt;/b&gt; 20 a 24 puntos.&lt;br /&gt;• &lt;b&gt;No controlada (o mal controlada):&lt;/b&gt; &lt; 20 puntos.&lt;br /&gt;No debe confundirse el asma grave con el Asma Difícil de Tratar. Esta última es aquella que resulta difícil de controlar debido a factores externos corregibles, tales como técnica inhalatoria inadecuada, falta de adherencia, exposición a alérgenos o comorbilidades no tratadas (Rinosinusitis crónica, ERGE, SAOS, Obesidad).</t>
  </si>
  <si>
    <t>El &lt;b&gt;fenotipo del asma de inicio en la edad adulta&lt;/b&gt; se caracteriza por la presencia de &lt;b&gt;síntomas persistentes sin una causa identificada&lt;/b&gt;.</t>
  </si>
  <si>
    <t>&lt;b&gt;FENOTIPOS CLÍNICOS E INFLAMATORIOS DEL ASMA&lt;/b&gt;&lt;br /&gt;&lt;br /&gt;El asma bronquial es una enfermedad heterogénea cuya expresión clínica se denomina fenotipo. La clasificación agrupa a los pacientes según características comunes:&lt;br /&gt;• &lt;b&gt;Clínicos o fisiológicos:&lt;/b&gt; Se determinan en base a la severidad, la propensión a presentar exacerbaciones, la resistencia al tratamiento y la edad de inicio. En el fenotipo de asma de inicio en la edad adulta, la presentación clínica se define por la existencia de síntomas persistentes sin una causa subyacente identificada.&lt;br /&gt;• &lt;b&gt;Desencadenantes:&lt;/b&gt; Incluyen el asma inducida por Aspirina o AINEs, asma mediada por alérgenos ambientales, asma laboral (por irritantes ocupacionales) o el asma inducida por el ejercicio físico.&lt;br /&gt;• &lt;b&gt;Parámetros Inflamatorios:&lt;/b&gt; Destacan el fenotipo Alérgico (T2), mediado por IgE y de inicio a temprana edad; el fenotipo Eosinofílico (T2), de inicio en edades avanzadas, asociado a rinosinusitis crónica y poliposis nasal; y el fenotipo No T2 (neutrofílico o paucigranulocítico), el cual cursa con menor VEF1 y posee asociación con el antecedente de tabaquismo.</t>
  </si>
  <si>
    <t>&lt;b&gt;d) Síntomas persistentes sin una causa identificada:&lt;/b&gt; Es la opción correcta. Constituye la característica clínica del fenotipo de asma de inicio tardío (en la edad adulta), en el cual la hiperreactividad y la inflamación de la vía aérea se manifiestan sin aislar un alérgeno o desencadenante ambiental claro.</t>
  </si>
  <si>
    <t>• &lt;b&gt;a) Síntomas más graves en la noche:&lt;/b&gt; El predominio nocturno de la tos y las sibilancias es una característica general del asma bronquial, explicada por la caída fisiológica del cortisol durante el descanso, no siendo un rasgo distintivo del inicio en la adultez.&lt;br /&gt;• &lt;b&gt;b) Síntomas después del ejercicio físico:&lt;/b&gt; Corresponde a la descripción del asma inducida por el deporte, el cual es un fenotipo desencadenante independiente habitual en la juventud o niñez.&lt;br /&gt;• &lt;b&gt;c) Síntomas más graves en respuesta a los alérgenos:&lt;/b&gt; La respuesta clínica ante la exposición a alérgenos define al fenotipo Alérgico (T2), el cual se caracteriza por presentar un inicio a temprana edad.</t>
  </si>
  <si>
    <t>Un paciente que concurre al servicio de urgencias reiteradas veces en el mes debido a crisis asmáticas nocturnas evidencia clínicamente que su enfermedad se encuentra &lt;b&gt;no controlada&lt;/b&gt;.</t>
  </si>
  <si>
    <t>&lt;b&gt;EVALUACIÓN DEL CONTROL CLÍNICO Y EXACERBACIONES&lt;/b&gt;&lt;br /&gt;&lt;br /&gt;El control del asma se define como el grado en que las manifestaciones de la enfermedad han sido reducidas por la intervención terapéutica. La exacerbación se interpreta como el fracaso de un tratamiento controlador.&lt;br /&gt;• &lt;b&gt;Impacto de las exacerbaciones:&lt;/b&gt; El tratamiento de la crisis es la prevención de la misma alcanzando un óptimo control basal. Un paciente que concurre al servicio de urgencias reiteradas veces en el último mes debido a crisis asmáticas nocturnas evidencia un fracaso terapéutico y certifica que su enfermedad se encuentra no controlada.&lt;br /&gt;• &lt;b&gt;Dominios GINA:&lt;/b&gt; La evaluación del grado de control de los síntomas en las últimas 4 semanas indaga sobre 4 dominios: síntomas diurnos (&gt;2/semana), despertares nocturnos, necesidad de medicación de rescate (&gt;2/semana) y limitación de la actividad. Presentar 3 a 4 de estos dominios clasifica al asma como &lt;b&gt;No controlada&lt;/b&gt;. Acudir a urgencias por crisis nocturnas cumple con múltiples dominios simultáneos.</t>
  </si>
  <si>
    <t>La opción c es correcta debido a que las visitas al servicio de urgencias por crisis asmáticas nocturnas durante el último mes evidencian el fracaso del tratamiento de mantenimiento y cumplen simultáneamente con múltiples dominios clínicos de evaluación (despertares nocturnos, uso de medicación de rescate y limitación de la actividad), lo cual clasifica a la enfermedad como &lt;b&gt;no controlada&lt;/b&gt;.</t>
  </si>
  <si>
    <t>• &lt;b&gt;a) Bien controlada:&lt;/b&gt; El asma bien controlada exige la ausencia de dominios positivos en las últimas 4 semanas (cero exacerbaciones, cero despertares nocturnos y nula necesidad de rescate).&lt;br /&gt;• &lt;b&gt;b) En remisión:&lt;/b&gt; El paciente presenta exacerbaciones agudas activas que motivaron consultas de urgencia en horario nocturno.&lt;br /&gt;• &lt;b&gt;d) Parcialmente controlada:&lt;/b&gt; Se clasifica como parcialmente controlada cuando el paciente presenta solamente de 1 a 2 dominios positivos, pero las crisis nocturnas reiteradas con visitas a urgencias superan este umbral clínico.</t>
  </si>
  <si>
    <t>&lt;b&gt;CRISIS ASMÁTICA Y FRACASO DEL CONTROL&lt;/b&gt;&lt;br /&gt;&lt;br /&gt;La crisis asmática se define como un empeoramiento agudo o subagudo de los síntomas y de la función pulmonar con respecto al estado habitual.&lt;br /&gt;• &lt;b&gt;Automanejo:&lt;/b&gt; Ante el agravamiento de los síntomas, el paciente debe aumentar la medicación de forma temprana. Si objetiva una caída en la función pulmonar (PEF &lt; 60%) o no mejora tras 48 horas, debe consultar y considerar el uso de corticoides orales.&lt;br /&gt;• &lt;b&gt;Asma Difícil de Tratar vs Asma Grave:&lt;/b&gt; En pacientes no controlados, es vital distinguir el asma grave (refractaria a terapia máxima correcta) del asma difícil de tratar, la cual obedece a factores externos corregibles como mala técnica inhalatoria, falta de adherencia, tabaquismo activo o comorbilidades no tratadas (ERGE, SAOS, rinosinusitis crónica).</t>
  </si>
  <si>
    <t>Fisiopatológicamente, en una reagudización asmática existe atrapamiento aéreo, por lo que resulta falso afirmar que en este cuadro se encontraría una &lt;b&gt;disminución marcada del volumen residual&lt;/b&gt;.</t>
  </si>
  <si>
    <t>&lt;b&gt;FISIOPATOLOGÍA Y MECÁNICA VENTILATORIA EN LA CRISIS ASMÁTICA&lt;/b&gt;&lt;br /&gt;&lt;br /&gt;La fisiopatología de la crisis asmática se caracteriza por un estrechamiento de las vías respiratorias secundario a broncoconstricción, edema y aumento de la secreción mucosa.&lt;br /&gt;• &lt;b&gt;Mecánica ventilatoria:&lt;/b&gt; Durante la crisis, la vía aérea inflamada colapsa rápidamente debido a la resistencia generada. Como consecuencia, el paciente inspira pero no logra vaciar adecuadamente los pulmones, atrapando volumen de aire.&lt;br /&gt;• &lt;b&gt;Hiperinsuflación dinámica:&lt;/b&gt; Este atrapamiento aéreo desencadena hiperinsuflación dinámica, lo cual produce un aumento de los diámetros torácicos (diámetro anteroposterior), aplanamiento del diafragma y uso de músculos accesorios.&lt;br /&gt;• &lt;b&gt;Alteración de volúmenes:&lt;/b&gt; Funcionalmente, la retención de este aire determina que patologías obstructivas como el asma cursen con un aumento del &lt;b&gt;volumen residual&lt;/b&gt; (VR), en contraposición a las enfermedades restrictivas donde los volúmenes están disminuidos.</t>
  </si>
  <si>
    <t>&lt;b&gt;c) Disminución marcada del volumen residual:&lt;/b&gt; Es la opción correcta (la premisa falsa a marcar). En el asma bronquial en crisis, la obstrucción al flujo espiratorio genera atrapamiento de aire e hiperinsuflación dinámica, lo que se traduce funcionalmente en un aumento del volumen residual pulmonar, no en su disminución.</t>
  </si>
  <si>
    <t>• &lt;b&gt;a) FEV1 menor 30% del previsto:&lt;/b&gt; En una crisis severa, el VEF1 puede caer a valores menores al 30%, constituyendo un indicador de gravedad y riesgo vital.&lt;br /&gt;• &lt;b&gt;b) Aumento del diámetro anteroposterior del tórax:&lt;/b&gt; Es un hallazgo clínico producido por la hiperinsuflación dinámica y el volumen atrapado que distiende la caja torácica.&lt;br /&gt;• &lt;b&gt;d) Hipoxia, hipocapnia y alcalosis metabólica:&lt;/b&gt; En las fases agudas, el paciente experimenta hipoxemia e inicia hiperventilación (taquipnea) que baja el dióxido de carbono generando hipocapnia, cursando con alcalosis respiratoria compensada.&lt;br /&gt;• &lt;b&gt;e) Capacidad Vital Forzada menor 50% de lo normal:&lt;/b&gt; Durante una reagudización severa, la obstrucción masiva de la vía aérea limita el vaciamiento alveolar, pudiendo abatir la CVF.</t>
  </si>
  <si>
    <t>&lt;b&gt;GRAVEDAD CLÍNICA Y PARAMETROS EN LA CRISIS ASMÁTICA&lt;/b&gt;&lt;br /&gt;&lt;br /&gt;La evaluación clasifica la crisis según parámetros clínicos que indican el nivel de obstrucción:&lt;br /&gt;• &lt;b&gt;Crisis Moderada a Severa:&lt;/b&gt; Disnea en reposo (el paciente emite frases cortas), postura encorvada, frecuencia respiratoria elevada (&gt; 30 respiraciones/minuto), uso de músculos accesorios y frecuencia cardíaca taquicárdica (&gt; 120 latidos/minuto). Presenta VEF1 o PEF &lt; 60%.&lt;br /&gt;• &lt;b&gt;Paro Respiratorio Inminente:&lt;/b&gt; Compromiso del nivel de alerta (confuso o somnoliento), respiración paradojal, bradicardia y &lt;b&gt;tórax silente&lt;/b&gt; (ausencia de sibilancias por nula ventilación alveolar). Exige asistencia respiratoria mecánica inmediata.</t>
  </si>
  <si>
    <t>La simple presencia de &lt;b&gt;sibilancias&lt;/b&gt; es el dato clínico que MENOS indica gravedad durante una crisis asmática, ya que pueden estar ausentes en los cuadros más severos debido a la extrema obstrucción al flujo aéreo.</t>
  </si>
  <si>
    <t>&lt;b&gt;CRISIS ASMÁTICA Y MARCADORES DE GRAVEDAD&lt;/b&gt;&lt;br /&gt;&lt;br /&gt;La crisis asmática es un empeoramiento agudo o subagudo de los síntomas y de la función pulmonar. Según la severidad clínica, el paciente presentará diferentes grados de compromiso respiratorio, siendo vital identificar los marcadores de gravedad.&lt;br /&gt;• &lt;b&gt;Marcadores de severidad:&lt;/b&gt; Constituyen signos de alarma en una exacerbación la frecuencia cardíaca mayor a 120 latidos por minuto, cianosis, uso de músculos accesorios, presencia de pulso paradojal e hipercapnia, que indica fatiga de la bomba ventilatoria.&lt;br /&gt;• &lt;b&gt;Evaluación de las Sibilancias:&lt;/b&gt; La presencia de sibilancias es el dato clínico que MENOS indica gravedad. En una crisis severa o en un paro respiratorio inminente, las sibilancias pueden disminuir o estar ausentes (&lt;b&gt;tórax silente&lt;/b&gt;). Esto ocurre porque la obstrucción bronquial impide un flujo de aire suficiente para generar el sonido.</t>
  </si>
  <si>
    <t>La opción a es correcta debido a que la presencia de sibilancias es el dato clínico que MENOS indica gravedad en una exacerbación. A medida que el cuadro empeora hacia un paro respiratorio inminente, la obstrucción se vuelve extrema y el flujo de aire es insuficiente para generar ruido, presentándose el tórax silente.</t>
  </si>
  <si>
    <t>• &lt;b&gt;b) Pulso paradojal:&lt;/b&gt; La alteración hemodinámica expresada como pulso paradojal constituye un marcador de severidad en el contexto de una exacerbación aguda de asma.&lt;br /&gt;• &lt;b&gt;c) Hipercapnia:&lt;/b&gt; El hallazgo de hipercapnia o retención de dióxido de carbono refleja el agotamiento de la mecánica ventilatoria y un fallo respiratorio agudo grave.&lt;br /&gt;• &lt;b&gt;d) Uso de músculos accesorios:&lt;/b&gt; El uso de los músculos accesorios de la respiración es un criterio clínico que define la crisis como severa, indicando apremio mecánico.</t>
  </si>
  <si>
    <t>&lt;b&gt;EVALUACIÓN DE LA CRISIS SEVERA Y PARO INMINENTE&lt;/b&gt;&lt;br /&gt;&lt;br /&gt;El reconocimiento de los estadios del fallo respiratorio asmático define las conductas de soporte vital.&lt;br /&gt;• &lt;b&gt;Crisis Severa:&lt;/b&gt; Disnea en reposo (el paciente emite palabras sueltas), taquipnea mayor a 30 respiraciones por minuto, taquicardia mayor a 120 latidos por minuto, uso de músculos accesorios y gasometría con PaO2 &lt; 60 mmHg y pCO2 &gt; 45 mmHg.&lt;br /&gt;• &lt;b&gt;Paro Respiratorio Inminente:&lt;/b&gt; Compromiso del estado de alerta (confusión o somnoliento), bradicardia, respiración paradojal y tórax silente. Requiere ingreso inmediato a UTI y soporte ventilatorio.</t>
  </si>
  <si>
    <t>La &lt;b&gt;espirometría con constatación de una obstrucción reversible es la prueba de elección utilizada para confirmar el diagnóstico&lt;/b&gt; del asma en un paciente con episodios recurrentes de broncoespasmo.</t>
  </si>
  <si>
    <t>&lt;b&gt;DIAGNÓSTICO FUNCIONAL DEL ASMA&lt;/b&gt;&lt;br /&gt;&lt;br /&gt;El diagnóstico del asma bronquial se fundamenta en la demostración de la limitación variable del flujo aéreo respiratorio. Para corroborar la sospecha clínica, los exámenes evalúan la reversibilidad y la variabilidad.&lt;br /&gt;• &lt;b&gt;Espirometría (Prueba de Reversibilidad):&lt;/b&gt; Es el método principal para la confirmación diagnóstica. Se realiza una prueba pre y post-broncodilatadora para objetivar un patrón obstructivo (relación VEF1/CVF disminuida, menor a 0.70 o 0.75).&lt;br /&gt;• &lt;b&gt;Criterio de Reversibilidad Positiva:&lt;/b&gt; La prueba post-broncodilatadora es positiva (confirmando asma) cuando el VEF1 presenta una mejoría mayor o igual al 12% y al menos 200 mL respecto al valor pre-broncodilatador, luego de administrar un beta-2 agonista de acción corta (como salbutamol) y esperar de 10 a 15 minutos.</t>
  </si>
  <si>
    <t>&lt;b&gt;a) Obstrucción reversible en la espirometría:&lt;/b&gt; Es la opción correcta. Constituye el pilar diagnóstico funcional para certificar la enfermedad, dado que el asma se define por una limitación al flujo aéreo que se caracteriza por ser reversible tras la administración de un broncodilatador.</t>
  </si>
  <si>
    <t>• &lt;b&gt;b) Reacción dérmica positiva a alérgenos, d) Aumento de IgE en suero:&lt;/b&gt; La medición de IgE o el Prick test son útiles para identificar fenotipos específicos (ej. fenotipo alérgico T2), pero no confirman por sí solas el diagnóstico funcional de asma.&lt;br /&gt;• &lt;b&gt;c) Hiperinsuflación pulmonar en la Rx de tórax:&lt;/b&gt; La hiperinsuflación por atrapamiento aéreo es visible en crisis severas, pero este hallazgo radiológico inespecífico no sirve como prueba confirmatoria para el diagnóstico.</t>
  </si>
  <si>
    <t>Constituyen criterios de gravedad para el ingreso a la Unidad de Terapia Intensiva en el asma bronquial la respiración paradojal, el uso marcado de músculos accesorios y un FEV1 menor al 30%, mientras que una &lt;b&gt;frecuencia cardíaca menor a 100 latidos por minuto&lt;/b&gt; NO es criterio de internación en dicha unidad.</t>
  </si>
  <si>
    <t>&lt;b&gt;CRITERIOS DE INTERNACIÓN EN LA UNIDAD DE TERAPIA INTENSIVA (UTI) EN EL ASMA BRONQUIAL&lt;/b&gt;&lt;br /&gt;&lt;br /&gt;La crisis asmática o exacerbación aguda grave requiere una evaluación clínica rápida para detectar signos de inminente claudicación ventilatoria que exijan soporte vital avanzado.&lt;br /&gt;• &lt;b&gt;Criterios de Gravedad Extrema:&lt;/b&gt; Los pacientes que presentan respiración paradojal, uso marcado de músculos accesorios y una caída crítica del volumen espiratorio forzado en el primer segundo (FEV1 &lt; 30%) cumplen con los criterios para su ingreso inmediato a la Unidad de Terapia Intensiva (UTI).&lt;br /&gt;• &lt;b&gt;Parámetros de Frecuencia Cardíaca:&lt;/b&gt; En el contexto de una exacerbación, la taquicardia severa (mayor a 120 latidos por minuto) es un marcador de apremio hemodinámico y respiratorio extremo. Por el contrario, una frecuencia cardíaca menor a 100 latidos por minuto corresponde a parámetros hemodinámicos asociados a crisis leves, por lo que NO constituye un criterio de gravedad ni de internación en UTI.</t>
  </si>
  <si>
    <t>La opción c es correcta debido a que, de acuerdo a las guías clínicas, una frecuencia cardíaca menor a 100 latidos por minuto refleja un estado hemodinámico estable compatible con una crisis leve, por lo que NO representa un criterio de gravedad extrema que justifique el ingreso del paciente a una Unidad de Terapia Intensiva.</t>
  </si>
  <si>
    <t>• &lt;b&gt;a) Respiración paradojal:&lt;/b&gt; Es incorrecta ya que la presencia de movimiento torácico y abdominal paradojal indica el inminente agotamiento y fatiga del diafragma, constituyendo una indicación de ingreso a UTI.&lt;br /&gt;• &lt;b&gt;b) Uso de músculos accesorios:&lt;/b&gt; Es incorrecta debido a que su uso marcado advierte sobre la claudicación de la bomba ventilatoria, siendo un criterio para soporte intensivo.&lt;br /&gt;• &lt;b&gt;d) FEV1 &lt; 30%:&lt;/b&gt; Es incorrecta debido a que una caída del flujo espiratorio certifica una obstrucción bronquial extrema e insuficiencia ventilatoria severa, requiriendo monitoreo y tratamiento en la Unidad de Terapia Intensiva.</t>
  </si>
  <si>
    <t>&lt;b&gt;EVALUACIÓN DE LA EXACERBACIÓN AGUDA GRAVE&lt;/b&gt;&lt;br /&gt;&lt;br /&gt;La crisis severa o el paro respiratorio inminente requieren un reconocimiento clínico temprano para evitar desenlaces fatales.&lt;br /&gt;• &lt;b&gt;Manifestaciones del Paro Inminente:&lt;/b&gt; El paciente presenta un compromiso del estado de alerta (confuso o somnoliento), respiración con movimiento paradojal y bradicardia.&lt;br /&gt;• &lt;b&gt;Tórax Silente:&lt;/b&gt; Es definitoria la ausencia paradójica de sibilancias debido a que la extrema obstrucción bronquial impide un flujo de aire suficiente para generar el silbido sonoro. Este estadio requiere el ingreso a UTI, considerando la intubación orotraqueal o la ventilación mecánica no invasiva (VMNI).</t>
  </si>
  <si>
    <t>La &lt;b&gt;presentación de una tos no productiva intermitente diaria de predominio nocturno, acompañada de ruidos respiratorios de alto tono espiratorios (sibilancias)&lt;/b&gt;, es un cuadro clínico que confirma el &lt;b&gt;diagnóstico probable de asma&lt;/b&gt;.</t>
  </si>
  <si>
    <t>&lt;b&gt;CLÍNICA Y DIAGNÓSTICO DEL ASMA BRONQUIAL&lt;/b&gt;&lt;br /&gt;&lt;br /&gt;Las manifestaciones clínicas del asma bronquial son la traducción directa de los fenómenos fisiopatológicos subyacentes: la inflamación crónica, la hiperreactividad bronquial y la obstrucción de la vía aérea.&lt;br /&gt;• El asma se define por sibilancias (ruidos respiratorios de alto tono a predominio espiratorio), dificultad respiratoria (disnea), opresión torácica y tos.&lt;br /&gt;• &lt;b&gt;Características de la tos:&lt;/b&gt; De carácter recurrente. Inicialmente suele presentarse como una tos no productiva (seca) que luego evoluciona. Presenta un marcado predominio nocturno, fenómeno asociado al ritmo circadiano y a la disminución fisiológica del cortisol en la noche.&lt;br /&gt;• &lt;b&gt;Características de las sibilancias:&lt;/b&gt; Generalmente a predominio espiratorio. Son referidas como la percepción de "silbidos" en el pecho, sobre todo al final de la espiración.&lt;br /&gt;• &lt;b&gt;Presentación característica:&lt;/b&gt; La conjunción de tos crónica de predominio nocturno asociada a la evidencia de obstrucción bronquial constituye el patrón clásico de sospecha para certificar la enfermedad en niños y jóvenes.</t>
  </si>
  <si>
    <t>&lt;b&gt;c) Asma:&lt;/b&gt; Es la opción correcta. El paciente presenta la clínica de esta enfermedad: una tos intermitente de marcado predominio nocturno asociada a la auscultación de sibilancias, conformando el cuadro de hiperreactividad y obstrucción bronquial reversible.</t>
  </si>
  <si>
    <t>• &lt;b&gt;a) Enfermedad por reflujo gastroesofágico:&lt;/b&gt; Es incorrecta. Si bien la ERGE es una causa frecuente de tos crónica, es una causa de tos aislada que no produce la presencia de ruidos respiratorios de alto tono espiratorios (sibilancias) propios del broncoespasmo.&lt;br /&gt;• &lt;b&gt;b) Tos posinfecciosa secundaria a cuadro viral respiratorio:&lt;/b&gt; Es incorrecta. Un cuadro de tos posinfecciosa tiende a ser autolimitado y no justifica la aparición de sibilancias nocturnas recurrentes durante 8 semanas consecutivas.&lt;br /&gt;• &lt;b&gt;d) Fibrosis quística:&lt;/b&gt; Es incorrecta. In la fibrosis quística, la presentación clínica respiratoria se caracteriza primordialmente por una tos excesiva y productiva, acompañada a menudo de infecciones recurrentes y síntomas gastrointestinales, lo cual difiere del patrón de tos no productiva y sibilante descrito en el enunciado.</t>
  </si>
  <si>
    <t>En el contexto de una exacerbación aguda de asma, una &lt;b&gt;PCO2 menor a 45 mmHg&lt;/b&gt; NO constituye un marcador de severidad, ya que el verdadero indicador de fallo ventilatorio grave y claudicación es la retención de dióxido de carbono manifestada por una &lt;b&gt;PCO2 mayor a 45 mmHg&lt;/b&gt;.</t>
  </si>
  <si>
    <t>&lt;b&gt;MARCADORES DE SEVERIDAD EN LA CRISIS ASMÁTICA&lt;/b&gt;&lt;br /&gt;&lt;br /&gt;La crisis asmática o exacerbación es un empeoramiento agudo o subagudo de los síntomas y de la función pulmonar. Según la severidad clínica, el paciente presentará diferentes grados de compromiso respiratorio y hemodinámico.&lt;br /&gt;• El cuadro de alarma incluye taquicardia (frecuencia cardíaca mayor a 120 latidos por minuto), cianosis, uso evidente de músculos accesorios, y la presencia de pulso y respiración paradojal.&lt;br /&gt;• &lt;b&gt;Insuficiencia respiratoria y gasometría:&lt;/b&gt; Funcionalmente, la crisis severa manifiesta una franca insuficiencia respiratoria objetivada por un flujo espiratorio pico (PEF) menor al 60%, una PaO2 menor a 60 mmHg, una saturación de oxígeno menor al 90%, y fundamentalmente una &lt;b&gt;PCO2 mayor a 45 mmHg&lt;/b&gt;.&lt;br /&gt;• &lt;b&gt;Dinámica del dióxido de carbono:&lt;/b&gt; En las fases iniciales de una crisis, la hiperventilación genera hipocapnia (PCO2 disminuida). Por lo tanto, el hallazgo de una PCO2 aumentada refleja el agotamiento de la mecánica ventilatoria y certifica la severidad del cuadro.</t>
  </si>
  <si>
    <t>La opción d es correcta debido a que, durante una crisis asmática, el paciente inicialmente hiperventila generando hipocapnia. En consecuencia, una &lt;b&gt;PCO2 menor a 45 mmHg&lt;/b&gt; refleja que el paciente aún logra lavar el dióxido de carbono y NO constituye un marcador de severidad extrema, siendo la hipercapnia (&lt;b&gt;PCO2 &gt; 45 mmHg&lt;/b&gt;) el indicador gasométrico real de fatiga y fallo respiratorio.</t>
  </si>
  <si>
    <t>• &lt;b&gt;a) Frecuencia cardíaca &gt; 120 x minuto:&lt;/b&gt; Es incorrecta ya que la taquicardia severa se define como un marcador de gravedad en la exacerbación aguda.&lt;br /&gt;• &lt;b&gt;b) Cianosis y uso de músculos accesorios:&lt;/b&gt; Es incorrecta debido a que la cianosis evidencia hipoxemia severa y el uso de músculos accesorios indica un apremio mecánico ventilatorio, ambos signos clásicos de crisis grave.&lt;br /&gt;• &lt;b&gt;c) Pulso y respiración paradojal:&lt;/b&gt; Es incorrecta porque la inestabilidad hemodinámica manifestada como pulso paradojal y el agotamiento diafragmático evidenciado por la respiración paradojal son criterios de severidad.</t>
  </si>
  <si>
    <t>En el contexto de una crisis asmática, el &lt;b&gt;mejor parámetro objetivo para valorar el grado de obstrucción bronquial y la severidad de la enfermedad es la gasometría arterial&lt;/b&gt;.</t>
  </si>
  <si>
    <t>&lt;b&gt;EVALUACIÓN DE LA SEVERIDAD EN LA CRISIS ASMÁTICA&lt;/b&gt;&lt;br /&gt;&lt;br /&gt;La exacerbación o crisis asmática es un empeoramiento agudo de los síntomas y de la función pulmonar. La evaluación de su severidad se basa en parámetros clínicos y, fundamentalmente, en estudios funcionales y gasométricos que objetivan el grado de obstrucción y la falla respiratoria:&lt;br /&gt;• &lt;b&gt;Parámetros funcionales y gasométricos:&lt;/b&gt; La gasometría arterial es el parámetro para establecer el grado de severidad y el compromiso vital. En una crisis severa, funcionalmente se manifiesta insuficiencia respiratoria e hipoxemia, evidenciada por una paO2 menor a 60 mmHg, una pCO2 mayor a 45 mmHg y una SaO2 menor al 90%. Estos valores se acompañan de una caída del flujo espiratorio.&lt;br /&gt;• &lt;b&gt;Marcadores clínicos de severidad:&lt;/b&gt; La clínica de una crisis grave incluye disnea en reposo, taquipnea mayor a 30 respiraciones por minuto, taquicardia mayor a 120 latidos por minuto, cianosis, uso marcado de músculos accesorios, y la presencia de pulso y respiración paradojal.</t>
  </si>
  <si>
    <t>&lt;b&gt;c) Gasometría:&lt;/b&gt; Es la opción correcta. Constituye el mejor parámetro objetivo para valorar de forma directa la repercusión fisiopatológica de la obstrucción bronquial severa, permitiendo diagnosticar la instalación de insuficiencia respiratoria (hipoxemia con o sin hipercapnia) y el fracaso ventilatorio inminente.</t>
  </si>
  <si>
    <t>• &lt;b&gt;a) Taquicardia, e) Taquipnea:&lt;/b&gt; Son incorrectas. Si bien la taquicardia y la taquipnea son marcadores clínicos de severidad en la exacerbación aguda, no superan a la gasometría en la cuantificación precisa del grado de obstrucción alveolar y falla respiratoria global.&lt;br /&gt;• &lt;b&gt;b) Rx de tórax:&lt;/b&gt; Es incorrecta. En la crisis asmática puede mostrar hiperinsuflación pulmonar por atrapamiento aéreo, pero es un hallazgo inespecífico que no cuantifica la obstrucción bronquial en el momento agudo.&lt;br /&gt;• &lt;b&gt;d) Sibilancias:&lt;/b&gt; Es incorrecta. Paradójicamente, las sibilancias pueden desaparecer por completo debido al escaso flujo de aire espiratorio, conformando el cuadro de "tórax silente".</t>
  </si>
  <si>
    <t>Constituyen marcadores de severidad en una exacerbación aguda de asma la &lt;b&gt;frecuencia cardíaca mayor a 120 latidos por minuto&lt;/b&gt;, la &lt;b&gt;cianosis&lt;/b&gt;, el &lt;b&gt;uso de músculos accesorios&lt;/b&gt;, y la presencia de &lt;b&gt;pulso y respiración paradojal&lt;/b&gt;.</t>
  </si>
  <si>
    <t>&lt;b&gt;MARCADORES DE SEVERIDAD EN LA CRISIS ASMÁTICA&lt;/b&gt;&lt;br /&gt;&lt;br /&gt;La crisis asmática o exacerbación es un empeoramiento agudo o subagudo de los síntomas y de la función pulmonar con respecto al estado habitual del paciente. Según la severidad clínica, el paciente presentará diferentes grados de compromiso respiratorio y hemodinámico.&lt;br /&gt;• &lt;b&gt;Crisis Severa (Grave):&lt;/b&gt; El paciente presenta disnea en reposo, adopta una postura encorvada hacia adelante y está marcadamente agitado. Se constata taquipnea extrema (mayor a 30 respiraciones por minuto) y sibilancias marcadas que pueden comenzar a disminuir por el escaso flujo de aire.&lt;br /&gt;• El cuadro de alarma incluye taquicardia (frecuencia cardíaca mayor a 120 latidos por minuto), cianosis, uso evidente y marcado de músculos accesorios, y la presencia de pulso y respiración paradojal.</t>
  </si>
  <si>
    <t>La opción d es correcta debido a que todos los parámetros enumerados constituyen en su conjunto los signos clínicos formales de alarma y gravedad extrema en la evaluación de una crisis asmática severa.</t>
  </si>
  <si>
    <t>• &lt;b&gt;a) Frecuencia cardíaca &gt; 120 x minuto, b) Cianosis y uso de músculos accesorios, c) Pulso y respiración paradojal:&lt;/b&gt; Todas son correctas de forma individual al ser signos de apremio hemodinámico extremo, hipoxemia severa o fatiga diafragmática grave, por lo que la opción 'd' engloba la respuesta completa e integral.</t>
  </si>
  <si>
    <t>La &lt;b&gt;espirometría con constatación de una obstrucción reversible es la prueba de función pulmonar de elección utilizada para confirmar el diagnóstico&lt;/b&gt; y evaluar la gravedad del asma en un paciente con episodios recurrentes de broncoespasmo.</t>
  </si>
  <si>
    <t>&lt;b&gt;DIAGNÓSTICO FUNCIONAL DEL ASMA&lt;/b&gt;&lt;br /&gt;&lt;br /&gt;El diagnóstico del asma bronquial se fundamenta en la demostración objetiva de la limitación variable del flujo aéreo respiratorio. Para corroborar la sospecha clínica, los exámenes funcionales respiratorios evalúan dos patrones característicos: la reversibilidad y la variabilidad.&lt;br /&gt;• &lt;b&gt;Espirometría (Prueba de Reversibilidad):&lt;/b&gt; Es el método para la aproximación y confirmación diagnóstica de la enfermedad. Se debe realizar una prueba pre y post-broncodilatadora para objetivar un patrón obstructivo (relación VEF1/CVF disminuida, clásicamente menor a 0.70 o 75%).&lt;br /&gt;• &lt;b&gt;Criterio de Reversibilidad Positiva:&lt;/b&gt; La prueba post-broncodilatadora se considera positiva cuando el VEF1 presenta una mejoría mayor o igual al 12% y al menos 200 mL respecto al valor pre-broncodilatador, luego de administrar un beta-2 agonista de acción corta y esperar de 10 a 15 minutos.&lt;br /&gt;• &lt;b&gt;Pico Flujo Espiratorio (PEF):&lt;/b&gt; Se utiliza para evaluar la variabilidad diaria del flujo aéreo, donde una variabilidad mayor al 10% es predictiva de asma.</t>
  </si>
  <si>
    <t>&lt;b&gt;a) Espirometría:&lt;/b&gt; Es la opción correcta. Constituye la prueba de función pulmonar de elección y el pilar para aproximarse y confirmar el diagnóstico de asma, al permitir objetivar una limitación al flujo aéreo que se caracteriza por ser reversible tras la administración de un broncodilatador.</t>
  </si>
  <si>
    <t>• &lt;b&gt;b) Gasometría arterial:&lt;/b&gt; Es incorrecta. Si bien constituye el mejor parámetro objetivo para valorar el grado de obstrucción y severidad durante una exacerbación en la sala de urgencias, no es el estudio funcional de base para confirmar el diagnóstico crónico.&lt;br /&gt;• &lt;b&gt;c) Prueba de caminata de 6 minutos:&lt;/b&gt; Es incorrecta. Evalúa la capacidad funcional submáxima, útil en patologías como la EPOC, pero carece de valor para el diagnóstico funcional de hiperreactividad bronquial en el asma.&lt;br /&gt;• &lt;b&gt;d) Prueba de capacidad de difusión de monóxido de carbono:&lt;/b&gt; Es incorrecta. La DLCO se utiliza para evaluar trastornos de la difusión a través de la membrana alvéolo-capilar, no aportando datos para patologías obstructivas reversibles.</t>
  </si>
  <si>
    <t>La presencia de una &lt;b&gt;espirometría con patrón obstructivo&lt;/b&gt; NO corresponde a un parámetro o síntoma clínico para evaluar el grado de control del asma en el último mes según las guías GINA.</t>
  </si>
  <si>
    <t>¿Cuál es el hallazgo más frecuente en la radiografía de tórax de un paciente con tromboembolismo pulmonar?&lt;br&gt;&lt;br&gt;a) Infiltrados parenquimatosos&lt;br&gt;&lt;br&gt;b) Derrame pleural&lt;br&gt;&lt;br&gt;c) Radiografía normal&lt;br&gt;&lt;br&gt;d) Atelectasias laminares&lt;br&gt;&lt;br&gt;e) Elevación del diafragma</t>
  </si>
  <si>
    <t>&lt;b&gt;EVALUACIÓN DEL CONTROL DE LOS SÍNTOMAS DEL ASMA (GUÍAS GINA)&lt;/b&gt;&lt;br /&gt;&lt;br /&gt;El control del asma se define como el grado en que las manifestaciones clínicas de la enfermedad han sido reducidas o minimizadas gracias a una intervención terapéutica. Para evaluar el grado de control de los síntomas, la estrategia GINA propone indagar sobre 4 dominios ocurridos en las últimas 4 semanas:&lt;br /&gt;• ¿Tuvo síntomas diurnos más de 2 veces por semana?&lt;br /&gt;• ¿Tuvo algún despertar nocturno debido al asma?&lt;br /&gt;• ¿Tuvo necesidad de usar medicación de rescate más de 2 veces por semana?&lt;br /&gt;• ¿Tuvo alguna limitación de la actividad debida al asma?&lt;br /&gt;En función de las respuestas, el asma se clasifica en bien controlada (0 dominios), parcialmente controlada (1 a 2 dominios) o no controlada (3 a 4 dominios positivos).</t>
  </si>
  <si>
    <t>La opción a es correcta debido a que la &lt;b&gt;espirometría con patrón obstructivo&lt;/b&gt; constituye un estudio funcional complementario utilizado para confirmar el diagnóstico y la limitación al flujo aéreo, pero NO forma parte de los dominios clínicos propuestos por la estrategia GINA para evaluar el control sintomático en las últimas 4 semanas.</t>
  </si>
  <si>
    <t>• &lt;b&gt;b) Necesidad de medicación de rescate 2 o más veces por semana, c) Despertar nocturno ocasional por el asma y d) Síntomas diurnos más de dos veces por semana:&lt;/b&gt; Son opciones incorrectas ya que representan exactamente tres de los cuatro dominios clínicos oficiales estipulados por las guías GINA para cuantificar el grado de control de la enfermedad en el último mes.&lt;br /&gt;• &lt;b&gt;e) Ninguna de las opciones:&lt;/b&gt; Es incorrecta porque la opción 'a' resuelve satisfactoriamente la premisa.</t>
  </si>
  <si>
    <t>c) Radiografía normal</t>
  </si>
  <si>
    <t>&lt;b&gt;CUESTIONARIOS DE CONTROL Y ASMA DIFÍCIL DE TRATAR&lt;/b&gt;&lt;br /&gt;&lt;br /&gt;Adicionalmente a la evaluación clínica de los 4 dominios de GINA, en la práctica de consultorio se utilizan cuestionarios validados como el ACT (Asthma Control Test), el cual evalúa 5 dominios puntuados del 1 al 5.&lt;br /&gt;• &lt;b&gt;Puntajes:&lt;/b&gt; Asma totalmente controlada (25 puntos), parcialmente controlada (20 a 24 puntos) and no controlada (&lt; 20 puntos).&lt;br /&gt;• &lt;b&gt;Diagnóstico diferencial del mal control:&lt;/b&gt; Dentro del espectro de los pacientes no controlados, resulta vital no confundir el asma grave con el asma difícil de tratar. Esta última obedece a factores externos corregibles como técnica inhalatoria incorrecta, exposición a alérgenos, tabaquismo o comorbilidades no tratadas (Rinosinusitis crónica, ERGE, SAOS, Obesidad).</t>
  </si>
  <si>
    <t>La &lt;b&gt;principal diferencia clínica y funcional&lt;/b&gt; radica en que el &lt;b&gt;asma posee una obstrucción reversible&lt;/b&gt;, mientras que la &lt;b&gt;EPOC presenta un patrón obstructivo irreversible (fijo)&lt;/b&gt;.</t>
  </si>
  <si>
    <t>&lt;b&gt;DIFERENCIAS FUNCIONALES ENTRE ASMA Y EPOC&lt;/b&gt;&lt;br /&gt;&lt;br /&gt;El diagnóstico diferencial entre ambas entidades respiratorias obstructivas se asienta en la reversibilidad de la limitación al flujo aéreo (evaluada mediante espirometría):&lt;br /&gt;• &lt;b&gt;Asma Bronquial:&lt;/b&gt; Se caracteriza por una inflamación crónica con hiperreactividad bronquial y una limitación al flujo aéreo variable. Esta obstrucción es reversible en forma espontánea o farmacológica.&lt;br /&gt;• &lt;b&gt;Enfermedad Pulmonar Obstructiva Crónica (EPOC):&lt;/b&gt; El denominador común es la existencia de una limitación persistente al flujo aéreo secundaria a alteraciones alveolares y/o de las vías aéreas. A diferencia del asma, esta obstrucción de la vía aérea es irreversible y no posee el mismo grado de reversibilidad a los broncodilatadores.</t>
  </si>
  <si>
    <t>&lt;b&gt;a) El asma es reversible mientras que el EPOC es irreversible:&lt;/b&gt; Es la opción correcta. El asma recupera la función pulmonar tras el uso de broncodilatadores, mientras que la EPOC se define por una obstrucción al flujo aéreo fija que no revierte por completo.</t>
  </si>
  <si>
    <t>• &lt;b&gt;b) El asma es más común en fumadores mientras que el EPOC es más común en no fumadores:&lt;/b&gt; Es incorrecta. El 90% de los pacientes con EPOC tienen antecedentes de exposición tabáquica, siendo el humo del tabaco el factor de riesgo establecido primario para su desarrollo.&lt;br /&gt;• &lt;b&gt;c) El asma causa sibilancias mientras que la EPOC causa tos crónica:&lt;/b&gt; Es incorrecta. Ambas patologías comparten síntomas que se superponen. La EPOC cursa con sibilancias y roncus; al mismo tiempo, el asma clásicamente presenta accesos de tos recurrente de predominio nocturno.&lt;br /&gt;• &lt;b&gt;d) El asma causa inflamación de las vías respiratorias mientras que en la época causa daño a los alvéolos pulmonares:&lt;/b&gt; Es incorrecta como diferencia principal. Si bien la EPOC produce daño alveolar, también se caracteriza por generar una respuesta inflamatoria crónica anormal de la vía aérea inferior.</t>
  </si>
  <si>
    <t>&lt;b&gt;EVALUACIÓN ESPIROMÉTRICA DIFERENCIAL&lt;/b&gt;&lt;br /&gt;&lt;br /&gt;Para confirmar la sospecha de asma, es necesario objetivar la reversibilidad mediante espirometría con prueba post-broncodilatadora. La prueba confirma asma cuando el VEF1 presenta una mejoría mayor o igual al 12% y al menos 200 mL respecto al valor basal. Por el contrario, para definir a la EPOC, la espirometría post broncodilatador debe demostrar un cociente VEF1/CVF menor a 0.70, sin reversibilidad completa.</t>
  </si>
  <si>
    <t>La &lt;b&gt;exacerbación aguda grave&lt;/b&gt; constituye, por sí misma, una complicación potencialmente mortal del asma.</t>
  </si>
  <si>
    <t>&lt;b&gt;CRISIS ASMÁTICA Y EXACERBACIÓN GRAVE&lt;/b&gt;&lt;br /&gt;&lt;br /&gt;La crisis asmática o exacerbación es un empeoramiento agudo o subagudo de los síntomas y de la función pulmonar con respecto al estado habitual del paciente. Representa un quiebre en la historia natural de la enfermedad donde el paciente necesita urgente tratamiento de rescate y corticoides para mejorar los síntomas.&lt;br /&gt;• &lt;b&gt;Exacerbación aguda grave:&lt;/b&gt; Constituye una complicación potencialmente mortal del asma. En este estadio, el paciente presenta disnea severa en reposo, adopta una postura encorvada hacia adelante, y está marcadamente agitado.&lt;br /&gt;• &lt;b&gt;Manifestaciones de severidad:&lt;/b&gt; Se constata taquipnea severa (&gt; 30 respiraciones por minuto), uso evidente de músculos accesorios, taquicardia (&gt; 120 latidos por minuto) y sibilancias marcadas que pueden disminuir por el escaso flujo de aire.</t>
  </si>
  <si>
    <t>La opción a es correcta debido a que la &lt;b&gt;exacerbación aguda grave&lt;/b&gt; constituye por sí misma una complicación potencialmente mortal, pudiendo derivar en un paro respiratorio por claudicación de la mecánica ventilatoria.</t>
  </si>
  <si>
    <t>• &lt;b&gt;b) Neumonía:&lt;/b&gt; Es incorrecta. Las infecciones respiratorias pueden actuar como el principal desencadenante de una crisis asmática, pero la neumonía no se clasifica como una complicación derivada de la hiperreactividad bronquial.&lt;br /&gt;• &lt;b&gt;c) Embolia pulmonar:&lt;/b&gt; Es incorrecta. El tromboembolismo pulmonar es una patología vascular obstructiva, careciendo de relación etiológica con el asma.&lt;br /&gt;• &lt;b&gt;d) Derrame pleural:&lt;/b&gt; Es incorrecta. La acumulación de líquido en la cavidad torácica responde a alteraciones en las presiones hidrostáticas o procesos inflamatorios pleurales directos, no formando parte de las complicaciones de la patología asmática.</t>
  </si>
  <si>
    <t>&lt;b&gt;SOPORTE Y MANEJO DE LA EXACERBACIÓN POTENCIALMENTE MORTAL&lt;/b&gt;&lt;br /&gt;&lt;br /&gt;El reconocimiento clínico de la fase terminal de una exacerbación grave es vital para instaurar maniobras de soporte avanzado y evitar la muerte del paciente.&lt;br /&gt;• &lt;b&gt;Soporte vital:&lt;/b&gt; Ante signos de paro respiratorio inminente, el tratamiento de elección inmediato es la intubación orotraqueal o la ventilación mecánica no invasiva (VMNI), asociando el ingreso a la Unidad de Terapia Intensiva (UTI).&lt;br /&gt;• &lt;b&gt;Terapéutica farmacológica:&lt;/b&gt; Se exige la administración rápida de broncodilatadores (Beta-2 agonistas de acción corta) y corticoides sistémicos por vía endovenosa para revertir la obstrucción de la vía aérea.</t>
  </si>
  <si>
    <t>En una crisis asmática aguda, el &lt;b&gt;tratamiento farmacológico más adecuado&lt;/b&gt; para la pronta resolución de la obstrucción bronquial es la administración de &lt;b&gt;broncodilatadores Beta-2 agonistas en aerosol&lt;/b&gt; (de acción corta o SABA).</t>
  </si>
  <si>
    <t>&lt;b&gt;TRATAMIENTO DE LA CRISIS ASMÁTICA AGUDA&lt;/b&gt;&lt;br /&gt;&lt;br /&gt;La crisis asmática se define como un empeoramiento agudo de los síntomas y de la función pulmonar. El tratamiento médico inicial en urgencias depende de la gravedad, pero el pilar para revertir rápidamente la claudicación ventilatoria recae en los broncodilatadores de rescate.&lt;br /&gt;• &lt;b&gt;Broncodilatadores Beta-2 Agonistas (SABA):&lt;/b&gt; Los agonistas beta-2 de acción corta, cuyo principal exponente es el salbutamol, constituyen la medicación aliviadora de primera línea. Se utilizan ante el empeoramiento de los síntomas o en las crisis, ya que poseen un efecto broncodilatador rápido que revierte la obstrucción al flujo aéreo. Se administran mediante aerosol presurizado acoplado a una aerocámara.&lt;br /&gt;• &lt;b&gt;Sinergia y escalonamiento:&lt;/b&gt; In crisis de mayor severidad, se asocian anticolinérgicos de acción corta (como el bromuro de ipratropio) al esquema de aerosoles, junto con el inicio temprano de corticoides sistémicos y oxigenoterapia controlada.</t>
  </si>
  <si>
    <t>&lt;b&gt;d) Beta 2 agonistas en aerosol:&lt;/b&gt; Es la opción correcta. Constituyen el tratamiento de elección más rápido y efectivo para lograr la pronta resolución de la obstrucción bronquial aguda en urgencias, actuando como medicación de rescate para relajar el músculo liso respiratorio.</t>
  </si>
  <si>
    <t>• &lt;b&gt;a) Teofilina EV:&lt;/b&gt; Es incorrecta. Las metilxantinas se consideran medicación aliviadora de segunda o tercera línea con un estrecho margen terapéutico; no son el fármaco primario para el manejo de la crisis.&lt;br /&gt;• &lt;b&gt;b) Anticolinérgicos en aerosol:&lt;/b&gt; Es incorrecta. Los antimuscarínicos de acción corta se utilizan en asociación en crisis moderadas a severas para potenciar el efecto, pero el broncodilatador base son los agonistas Beta-2.&lt;br /&gt;• &lt;b&gt;c) Corticoides EV:&lt;/b&gt; Es incorrecta como opción principal para la "pronta resolución". Si bien los corticoides son necesarios en las exacerbaciones para tratar el componente inflamatorio, su efecto biológico no es inmediato; la broncodilatación aguda se logra con los broncodilatadores.</t>
  </si>
  <si>
    <t>&lt;b&gt;EVALUACIÓN DE LA RESPUESTA AL TRATAMIENTO&lt;/b&gt;&lt;br /&gt;&lt;br /&gt;Tras 1 a 3 horas de instaurado el tratamiento con aerosoles de Beta-2 agonistas y corticoides, se debe realizar una evaluación dinámica clínica y funcional. Una buena respuesta se constata cuando el paciente está asintomático, el VEF1 o PEF se mantiene mayor al 60-80% de su teórico, la saturación de oxígeno con aire ambiente es superior al 94%, y ya no requiere el broncodilatador de rescate. Ante una mala respuesta (VEF1 menor al 60%), el paciente requiere hospitalización.</t>
  </si>
  <si>
    <t>El tratamiento de elección frente a una exacerbación asmática de gravedad extrema refractaria al uso de aerosoles Beta-2 de acción corta es la internación en UTI e inicio de tratamiento con B2 y corticoides EV.</t>
  </si>
  <si>
    <t>&lt;b&gt;CONDUCTA FRENTE A LA EXACERBACIÓN ASMÁTICA DE GRAVEDAD EXTREMA&lt;/b&gt;&lt;br /&gt;&lt;br /&gt;La evaluación clínica inicial de la crisis asmática permite clasificar la severidad y dictaminar el sitio de internación adecuado, estableciéndose marcadores que obligan a escalar la complejidad del soporte vital.&lt;br /&gt;• &lt;b&gt;Criterios de gravedad y falla respiratoria aguda:&lt;/b&gt; Muestran una frecuencia cardíaca mayor a 120 latidos por minuto, taquipnea severa (mayor a 30 respiraciones por minuto), el uso evidente y marcado de músculos accesorios, la presencia de pulso paradojal y la caída del flujo espiratorio (PEF &lt; 100 L/min).&lt;br /&gt;• &lt;b&gt;Indicación de internación en UTI:&lt;/b&gt; Un paciente que cursa con todos estos criterios de gravedad y que no presenta mejoría tras recibir tratamiento reiterado con aerosoles Beta-2 de acción corta (fracaso del tratamiento controlador/aliviador inicial), requiere la internación en la Unidad de Terapia Intensiva (UTI).&lt;br /&gt;• &lt;b&gt;Esquema terapéutico urgente:&lt;/b&gt; En este escenario de refractariedad, la conducta médica exige la administración de broncodilatadores (Beta-2 agonistas) asociados a corticoides sistémicos por vía endovenosa (EV) para lograr revertir la obstrucción.</t>
  </si>
  <si>
    <t>La opción c es correcta porque el cuadro clínico describe una exacerbación asmática de gravedad extrema con taquicardia extrema, taquipnea severa, pulso paradojal y falta de respuesta a la terapia broncodilatadora inicial.</t>
  </si>
  <si>
    <t>&lt;br /&gt;• &lt;b&gt;a) Lo medica con corticoides VO y B2 y le aconseja concurrir por consultorio externo de neumonología:&lt;/b&gt; Es incorrecta ya que el manejo ambulatorio está reservado exclusivamente para crisis leves o moderadas con buena respuesta inicial.&lt;br /&gt;• &lt;b&gt;b) Lo interna en sala común, con goteo de aminofilina y B2:&lt;/b&gt; Es incorrecta debido a que los parámetros de severidad exigen monitoreo invasivo en UTI, y la aminofilina carece de indicación como agente antiinflamatorio de primera línea para revertir la crisis.&lt;br /&gt;• &lt;b&gt;d) Lo interna en UTI e inicia tratamiento con B2 y corticoides inhalados:&lt;/b&gt; Es incorrecta porque, si bien la internación en UTI es la decisión topográfica adecuada, la administración exclusiva de corticoides por vía inhalatoria es ineficaz para revertir un cuadro de inflamación crítica sistémica, requiriéndose la vía endovenosa.</t>
  </si>
  <si>
    <t>&lt;b&gt;CLASIFICACIÓN CLÍNICA DE LA SEVERIDAD EN LA CRISIS ASMÁTICA&lt;/b&gt;&lt;br /&gt;&lt;br /&gt;• &lt;b&gt;Crisis Leve:&lt;/b&gt; Frecuencia cardíaca &lt; 100 latidos por minuto, el paciente puede acostarse y hablar con frases completas. Se auscultan sibilancias moderadas.&lt;br /&gt;• &lt;b&gt;Crisis Moderada:&lt;/b&gt; Frecuencia cardíaca entre 100 y 120 latidos por minuto, taquipnea franca, uso habitual de músculos accesorios y sibilancias marcadas.&lt;br /&gt;• &lt;b&gt;Crisis Severa (Grave):&lt;/b&gt; Frecuencia cardíaca &gt; 120 latidos por minuto, taquipnea &gt; 30 respiraciones por minuto, disnea limitante en reposo, uso evidente de músculos accesorios y presencia de pulso paradojal.&lt;br /&gt;• &lt;b&gt;Paro Respiratorio Inminente:&lt;/b&gt; Compromiso del estado de alerta (confuso o somnoliento), respiración paradojal, bradicardia y aparición del tórax silente (ausencia paradójica de sibilancias por nula ventilación).</t>
  </si>
  <si>
    <t>Ante un paciente con crisis asmática que ingresa con tendencia a la somnolencia, cianosis periférica, silencio respiratorio a la auscultación y una gasometría que evidencia acidosis respiratoria descompensada, la indicación de elección es la intubación orotraqueal.</t>
  </si>
  <si>
    <t>&lt;b&gt;GRAVEDAD EXTREMA EN LA CRISIS ASMÁTICA&lt;/b&gt;&lt;br /&gt;&lt;br /&gt;La exacerbación aguda grave es una complicación del asma bronquial. La evaluación inicial en el servicio de emergencias debe estandarizar el nivel de soporte respiratorio necesario evaluando la presentación clínica y gasométrica.&lt;br /&gt;• &lt;b&gt;Paro Respiratorio Inminente:&lt;/b&gt; Muestra un compromiso del nivel de alerta (paciente confuso o con tendencia a la somnolencia), movimiento torácico paradojal, bradicardia y cianosis periférica.&lt;br /&gt;• &lt;b&gt;Tórax silente:&lt;/b&gt; Es un hallazgo semiológico ominoso y definitorio del paro inminente, caracterizado por la total ausencia de sibilancias a la auscultación, debido a que la obstrucción bronquial impide un flujo de aire espiratorio suficiente para generar sonido (nula ventilación alveolar).&lt;br /&gt;• &lt;b&gt;Fallo ventilatorio agudo:&lt;/b&gt; Funcionalmente, el paciente manifiesta una claudicación de los músculos respiratorios. En la gasometría arterial se observa una hipoxemia severa (PaO2 menor a 60 mmHg, SatO2 menor al 90%) acompañada por una retención patológica de dióxido de carbono por hipoventilación (PCO2 elevada, ej. 56 mmHg), lo que desencadena una acidosis respiratoria descompensada (pH disminuido, ej. 7.31).&lt;br /&gt;• &lt;b&gt;Conducta terapéutica:&lt;/b&gt; Este cuadro de inminente claudicación ventilatoria y afectación del sensorio requiere el ingreso en la Unidad de Cuidados Intensivos (UCI), siendo el tratamiento de elección inicial la intubación orotraqueal para conectar al paciente a la Asistencia Respiratoria Mecánica (ARM).</t>
  </si>
  <si>
    <t>&lt;b&gt;d) Intubación orotraqueal:&lt;/b&gt; Es la opción correcta. El paciente presenta la clínica de un paro respiratorio inminente asociado a una falla ventilatoria objetivada en los gases arteriales.</t>
  </si>
  <si>
    <t>• &lt;b&gt;a) Cánula de alto flujo nasal, c) Oxígeno 100% por máscara de re inhalación y esperar 1 hora:&lt;/b&gt; Son incorrectas. Administrar únicamente soporte de oxígeno no resuelve la falla ventilatoria inminente ni asiste la mecánica muscular agotada, por lo que el paciente continuará reteniendo CO2 (agravando la acidosis respiratoria). Retrasar la intubación ante un tórax silente y alteración del nivel de conciencia conduciría a un desenlace desfavorable.&lt;br /&gt;• &lt;b&gt;b) Ventilación no invasiva, por seis horas y reevaluar:&lt;/b&gt; Es incorrecta. Si bien la VMNI puede contemplarse en algunas exacerbaciones severas con paciente colaborador, la presencia de compromiso del estado de alerta (tendencia a la somnolencia) constituye una contraindicación absoluta para la ventilación no invasiva por su ineficacia y el riesgo de broncoaspiración.</t>
  </si>
  <si>
    <t>En una paciente que experimenta un empeoramiento clínico nocturno persistente a pesar de utilizar dosis regulares bajas de corticoides inhalados aislados, la conducta es el tratamiento combinado de corticoides inhalatorios y B2 de acción prolongada.</t>
  </si>
  <si>
    <t>&lt;b&gt;TRATAMIENTO ESCALONADO DEL ASMA (STEPS GINA)&lt;/b&gt;&lt;br /&gt;&lt;br /&gt;El abordaje farmacológico del asma se estructura en escalones (o steps), permitiendo subir o bajar la intensidad de la terapia según el grado de control de los síntomas. Antes de iniciar o modificar el escalón, se debe realizar una evaluación inicial.&lt;br /&gt;• &lt;b&gt;Paso 1 (Step 1):&lt;/b&gt; Pacientes con síntomas menos de dos veces al mes. Controlador preferido: Bajas dosis de Corticoides Inhalados (CI) + Formoterol a demanda.&lt;br /&gt;• &lt;b&gt;Paso 2 (Step 2):&lt;/b&gt; Pacientes con síntomas dos o más veces al mes, pero menos que a diario. Controlador preferido: Dosis baja diaria de CI, o bien dosis baja de CI + Formoterol según necesidad.&lt;br /&gt;• &lt;b&gt;Paso 3 (Step 3):&lt;/b&gt; Pacientes con síntomas la mayoría de los días, o que se despiertan por el asma una o más veces a la semana. Controlador preferido: &lt;b&gt;Dosis baja de CI + LABA&lt;/b&gt; en forma de mantenimiento.&lt;br /&gt;• &lt;b&gt;Ajuste de Tratamiento:&lt;/b&gt; Ante un paciente no tratado o mal controlado con disnea y sibilancias frecuentes, episodios nocturnos o VEF1 disminuido, el inicio o escalonamiento de tratamiento indicado consiste en la asociación de dosis bajas de corticoide inhalado más un beta-2 agonista de acción prolongada (LABA).</t>
  </si>
  <si>
    <t>&lt;b&gt;a) Indicar tratamiento combinado de corticoides inhalatorios y B2 de acción prolongada:&lt;/b&gt; Es la opción correcta. La paciente se encontraba en el Paso 2 (monoterapia de control con budesonide a dosis baja), pero presenta un control de su enfermedad con síntomas nocturnos persistentes, disnea, tos y un VEF1 reducido al 73%. Ante esta situación, las guías clínicas indican subir un escalón terapéutico (Paso 3), debiéndose añadir un broncodilatador de acción prolongada (LABA) al régimen de corticoides inhalados.</t>
  </si>
  <si>
    <t>• &lt;b&gt;b) Suspender corticoides inhalatorios e indicar B2 de acción corta a demanda hasta el final del embarazo:&lt;/b&gt; Es incorrecta. Al ser una enfermedad inflamatoria, no se concibe ningún tratamiento preventivo que no incluya un Corticoide Inhalado (CI). Suspender el control antiinflamatorio empeoraría la enfermedad.&lt;br /&gt;• &lt;b&gt;c) Indicar curso de corticoides orales por 21 días y reinstaurar con posterioridad corticoides inhalatorios a dosis regular:&lt;/b&gt; Es incorrecta. Los corticoides orales se reservan para crisis agudas severas (exacerbaciones) o asma grave refractaria. La paciente se encuentra estable hemodinámicamente, por lo que el manejo crónico exige el escalonamiento de la vía inhalatoria.&lt;br /&gt;• &lt;b&gt;d) Suspender tratamiento con corticoides inhalatorios y avanzar con antileucoctrienos vía oral:&lt;/b&gt; Es incorrecta. Retirar los corticoides inhalados privaría al paciente de la terapia controladora más eficaz, no estando indicado su reemplazo total por antileucotrienos ante un asma parcialmente controlada.</t>
  </si>
  <si>
    <t>Cuando se emplean corticosteroides en el asma bronquial estable, la vía inhalatoria es la indicada de entrada debido a menores efectos secundarios.</t>
  </si>
  <si>
    <t>&lt;b&gt;TRATAMIENTO DE MANTENIMIENTO DEL ASMA BRONQUIAL&lt;/b&gt;&lt;br /&gt;&lt;br /&gt;El abordaje farmacológico de mantenimiento en el asma tiene el objetivo de brindar un efecto antiinflamatorio para prevenir las exacerbaciones y controlar los síntomas. Al ser una enfermedad inflamatoria, no se concibe ningún esquema terapéutico que no incluya a los corticosteroides inhalados.&lt;br /&gt;• &lt;b&gt;Corticoides Inhalados (CI):&lt;/b&gt; Es la medicación controladora de elección. Se ajustan en dosis bajas, medias o altas según el escalón de tratamiento requerido. Su administración por vía inhalatoria es la indicada de entrada en el asma estable debido a que su acción tópica minimiza la aparición de efectos secundarios sistémicos.&lt;br /&gt;• &lt;b&gt;Corticoides Sistémicos (Orales/Parenterales):&lt;/b&gt; Su uso crónico o recurrente conlleva el riesgo de desarrollar efectos colaterales (tales como osteopenia, osteoporosis, miopatías, cataratas y alteración del eje hipotálamo-hipófiso-suprarrenal). Por consiguiente, se reservan preferentemente para el manejo agudo de exacerbaciones moderadas a severas o para el asma grave refractaria.</t>
  </si>
  <si>
    <t>&lt;b&gt;c) La vía inhalatoria es la indicada de entrada en el asma estable, ya que así los efectos secundarios son menores:&lt;/b&gt; Es la opción correcta. Los corticosteroides inhalados actúan localmente sobre la mucosa bronquial logrando el control antiinflamatorio.</t>
  </si>
  <si>
    <t>• &lt;b&gt;a) Por vía parenteral se deben emplear preferentemente los preparados de depósito:&lt;/b&gt; Es incorrecta. El asma se controla de base con la vía inhalatoria; los preparados parenterales de depósito no son la vía de elección debido a la imprevisibilidad de su absorción y al riesgo de efectos adversos sistémicos prolongados.&lt;br /&gt;• &lt;b&gt;b) Si se recurre persistentemente a la vía oral es conveniente suspender el resto de la medicación antiasmática:&lt;/b&gt; Es incorrecta. Si se requieren corticoides orales, el paciente cursa un asma grave o exacerbada, debiendo mantenerse la terapia de rescate (broncodilatadores de acción corta) y de base para el control del broncoespasmo.&lt;br /&gt;• &lt;b&gt;d) Los aerosoles de Budesonida o de Betametasona sólo son eficaces cuando se combinan con corticoides por vía oral:&lt;/b&gt; Es incorrecta. La budesonida inhalada es eficaz por sí sola como terapia de mantenimiento en los primeros pasos terapéuticos. Además, los corticoides sistémicos como la betametasona no se formulan para administración por vía inhalatoria.&lt;br /&gt;• &lt;b&gt;e) Los orales son la base del tratamiento en la mayoría de los casos de asma:&lt;/b&gt; Es incorrecta. La base del tratamiento controlador en la mayoría de los pacientes asmáticos estables son los corticosteroides por vía inhalatoria.</t>
  </si>
  <si>
    <t>&lt;b&gt;ESCALONAMIENTO Y FÁRMACOS ASOCIADOS&lt;/b&gt;&lt;br /&gt;&lt;br /&gt;Para alcanzar el control de la enfermedad, los corticoides inhalados (como la budesonida, fluticasona o mometasona) se indican desde el primer escalón terapéutico. Si el asma no se controla con dosis bajas de CI de forma aislada, la conducta médica exige subir de escalón asociando broncodilatadores beta-2 agonistas de acción prolongada (LABA, como el salmeterol o el formoterol) para lograr un efecto sinérgico, reservando los corticoides orales para aquellos pacientes que cursan un asma grave no controlada o exacerbaciones.</t>
  </si>
  <si>
    <t>El objetivo primordial del tratamiento del asma es &lt;b&gt;reducir la inflamación y controlar los síntomas&lt;/b&gt;.</t>
  </si>
  <si>
    <t>&lt;b&gt;OBJETIVOS DEL TRATAMIENTO EN EL ASMA BRONQUIAL&lt;/b&gt;&lt;br /&gt;&lt;br /&gt;El asma es una enfermedad inflamatoria crónica que a la fecha no tiene cura, pero la intervención médica tiene el propósito innegociable de lograr y mantener el control de la enfermedad. Los objetivos terapéuticos se dividen en dos grandes pilares:&lt;br /&gt;• &lt;b&gt;Alcanzar el control actual:&lt;/b&gt; Lograr que el paciente tenga menos síntomas, requerir menos medicación de alivio, mejorar su actividad física cotidiana y mejorar su función pulmonar.&lt;br /&gt;• &lt;b&gt;Reducir el riesgo futuro:&lt;/b&gt; Prevenir el empeoramiento o inestabilidad, minimizar los efectos adversos de los fármacos, disminuir sustancialmente las exacerbaciones y evitar la disminución progresiva de la función pulmonar.</t>
  </si>
  <si>
    <t>La opción b es correcta debido a que la meta terapéutica fundamental y de primera línea en el asma bronquial consiste en &lt;b&gt;reducir la inflamación y controlar los síntomas&lt;/b&gt;, constituyendo este el objetivo primordial de la intervención médica para lograr el control actual.</t>
  </si>
  <si>
    <t>&lt;br /&gt;• &lt;b&gt;a) Curar la enfermedad:&lt;/b&gt; Es incorrecta ya que estructuralmente el asma se define como una patología inflamatoria crónica de la vía aérea que no se cura, pero sí se controla.&lt;br /&gt;• &lt;b&gt;c) Prevenir las exacerbaciones agudas:&lt;/b&gt; Es incorrecta como respuesta única principal; si bien prevenir exacerbaciones forma parte del segundo pilar (reducir el riesgo futuro), no es el objetivo primordial inicial que es el control inflamatorio y sintomático.&lt;br /&gt;• &lt;b&gt;d) Todas las anteriores:&lt;/b&gt; Es incorrecta e invalida la duda planteada en la pregunta original, debido a que al ser la opción 'a' categóricamente falsa, la opción 'd' queda automáticamente descartada.</t>
  </si>
  <si>
    <t>&lt;b&gt;MEDICACIÓN CONTROLADORA VS ALIVIADORA&lt;/b&gt;&lt;br /&gt;&lt;br /&gt;Para alcanzar estos objetivos, el arsenal farmacológico se divide en dos grupos funcionales:&lt;br /&gt;• &lt;b&gt;Medicación Controladora (de Mantenimiento):&lt;/b&gt; Fármacos de aplicación diaria y a largo plazo cuyo objetivo es brindar un efecto antiinflamatorio para prevenir las exacerbaciones y controlar los síntomas. Al ser una enfermedad inflamatoria, los corticoides inhalados (CI) y los broncodilatadores de acción prolongada (LABA) se consideran las drogas controladoras por excelencia.&lt;br /&gt;• &lt;b&gt;Medicación de Rescate o Aliviadora:&lt;/b&gt; Se utiliza exclusivamente ante el empeoramiento de los síntomas a demanda o en las crisis, ya que tienen un efecto broncodilatador rápido (SABA, como el Salbutamol). Se debe evitar su uso aislado.</t>
  </si>
  <si>
    <t>En el asma bronquial, ha de contemplarse una &lt;b&gt;reducción gradual del tratamiento farmacológico&lt;/b&gt; una vez que se ha &lt;b&gt;logrado un buen control de los síntomas y este se ha mantenido durante un período de al menos 3 meses&lt;/b&gt;.</t>
  </si>
  <si>
    <t>&lt;b&gt;DESESCALAMIENTO Y AJUSTE DEL TRATAMIENTO EN EL ASMA&lt;/b&gt;&lt;br /&gt;&lt;br /&gt;El abordaje farmacológico del asma se estructura en escalones (o steps), permitiendo subir o bajar la intensidad de la terapia según el grado de control de los síntomas.&lt;br /&gt;• &lt;b&gt;Revisión de la Respuesta y Desescalamiento:&lt;/b&gt; Las guías clínicas sugieren evaluar a los pacientes a los 3 meses de estabilidad clínica para intentar reducir o bajar un escalón terapéutico.&lt;br /&gt;• &lt;b&gt;Condición ineludible:&lt;/b&gt; Se debe contemplar una reducción gradual del tratamiento de mantenimiento una vez que se ha logrado un buen control de la patología y este se ha mantenido durante un período de al menos 3 meses.&lt;br /&gt;• &lt;b&gt;Exacerbación activa:&lt;/b&gt; Resulta contraindicado intentar reducir la dosis de mantenimiento durante el tratamiento activo de una exacerbación asmática, incluso si el paciente venía con un buen control clínico previo.</t>
  </si>
  <si>
    <t>&lt;b&gt;b) 3 meses:&lt;/b&gt; Es la opción correcta. Las guías clínicas internacionales de manejo del asma establecen que se debe evaluar al paciente e intentar desescalar (bajar un escalón o reducir la dosis de mantenimiento) solo cuando se haya documentado una estabilidad clínica y un control óptimo de los síntomas mantenido durante al menos 3 meses consecutivos.</t>
  </si>
  <si>
    <t>• &lt;b&gt;a) 30 dias:&lt;/b&gt; Es incorrecta. Un mes es un tiempo insuficiente para asegurar la estabilidad inflamatoria crónica de la vía aérea; el desescalamiento prematuro incrementa el riesgo de recaídas a corto plazo.&lt;br /&gt;• &lt;b&gt;c) 1 año, d) 3 años:&lt;/b&gt; Son incorrectas. Exigir plazos tan prolongados sin intentar desescalar expondría innecesariamente al paciente a una carga farmacológica excesiva y sostenida (especialmente de corticoides inhalados), contrariando el objetivo médico de lograr el control con la mínima medicación efectiva posible.</t>
  </si>
  <si>
    <t>Las formulaciones sistémicas como la &lt;b&gt;metilprednisolona&lt;/b&gt; (o &lt;b&gt;medprednisona&lt;/b&gt;) y la &lt;b&gt;betametasona&lt;/b&gt; NO se administran por vía inhalatoria.</t>
  </si>
  <si>
    <t>&lt;b&gt;CORTICOIDES INHALADOS VS SISTÉMICOS EN EL ASMA&lt;/b&gt;&lt;br /&gt;&lt;br /&gt;Al ser una enfermedad inflamatoria, no se concibe ningún tratamiento de mantenimiento que no incluya un corticoide inhalado.&lt;br /&gt;• &lt;b&gt;Vía Inhalatoria:&lt;/b&gt; Cuando se emplean corticosteroides en el asma bronquial estable, la vía inhalatoria es la indicada de entrada, ya que así los efectos secundarios son menores. Se ajustan en dosis bajas, medias o altas. Dentro de este grupo se encuentran la &lt;b&gt;budesonida&lt;/b&gt; (considerada una droga de mantenimiento representativa), la fluticasona y la &lt;b&gt;mometasona furoato&lt;/b&gt;.&lt;br /&gt;• &lt;b&gt;Vía Sistémica:&lt;/b&gt; Las formulaciones sistémicas como la &lt;b&gt;metilprednisolona&lt;/b&gt; (o &lt;b&gt;medprednisona&lt;/b&gt;) y la &lt;b&gt;betametasona&lt;/b&gt; NO se administran por vía inhalatoria. Puede ser necesario un curso de corticoides orales sistémicos para el control de la enfermedad o en sus exacerbaciones, pero se deben considerar sus graves efectos colaterales crónicos a largo plazo, tales como la osteopenia, osteoporosis, miopatías, cataratas y la alteración del eje hipotálamo-hipófiso-suprarrenal.</t>
  </si>
  <si>
    <t>La opción c es correcta debido a que la literatura establece que formulaciones sistémicas como la &lt;b&gt;metilprednisolona&lt;/b&gt; (y su denominación equivalente &lt;b&gt;medprednisona&lt;/b&gt;) NO se administran por vía inhalatoria, debiendo utilizarse por vía oral o endovenosa.</t>
  </si>
  <si>
    <t>&lt;br /&gt;• &lt;b&gt;a) Budesonide:&lt;/b&gt; Es incorrecta ya que la budesonida es un corticoide de administración inhalatoria y representa una de las drogas de mantenimiento por excelencia en el asma.&lt;br /&gt;• &lt;b&gt;b) Mometasona:&lt;/b&gt; Es incorrecta debido a que la mometasona furoato es un corticoide formulado específicamente para su administración inhalatoria en el control crónico de la enfermedad.&lt;br /&gt;• &lt;b&gt;d) Hidrocortisona:&lt;/b&gt; Es incorrecta en el contexto de esta selección, ya que la evaluación destaca de manera textual a la medprednisona (junto a la betametasona) como el ejemplo de formulación sistémica de la vía inhalatoria.</t>
  </si>
  <si>
    <t>&lt;b&gt;MANEJO DE CORTICOIDES INLA CRISIS ASMÁTICA&lt;/b&gt;&lt;br /&gt;&lt;br /&gt;El tratamiento de la exacerbación o crisis asmática requiere la utilización de corticoides sistémicos para revertir rápidamente la inflamación aguda de las vías aéreas.&lt;br /&gt;• &lt;b&gt;Crisis Leve a Moderada:&lt;/b&gt; Se indica la administración de prednisolona o prednisona por vía oral.&lt;br /&gt;• &lt;b&gt;Crisis Moderada-Grave a Severa:&lt;/b&gt; El cuadro clínico indica hidrocortisona por vía endovenosa (200 mg) o prednisona por vía oral (20-40 mg), asociados al uso intensivo de broncodilatadores de acción corta como el salbutamol.</t>
  </si>
  <si>
    <t>Se puede &lt;b&gt;reducir la dosis de mantenimiento durante el tratamiento activo de una exacerbación asmática&lt;/b&gt;, incluso si el paciente venía con un buen control previo de 3 meses.</t>
  </si>
  <si>
    <t>&lt;b&gt;DESESCALAMIENTO Y AJUSTE DEL TRATAMIENTO EN EL ASMA&lt;/b&gt;&lt;br /&gt;&lt;br /&gt;El abordaje farmacológico del asma se estructura en escalones (o steps), permitiendo subir o bajar la intensidad de la terapia según el grado de control de los síntomas.&lt;br /&gt;• &lt;b&gt;Revisión de la Respuesta y Desescalamiento:&lt;/b&gt; Las guías clínicas sugieren evaluar a los pacientes a los 3 meses de estabilidad clínica para intentar reducir o bajar un escalón terapéutico.&lt;br /&gt;• &lt;b&gt;Condición ineludible:&lt;/b&gt; Se debe contemplar una reducción gradual del tratamiento de mantenimiento únicamente una vez que se ha logrado un buen control de la patología y este se ha mantenido durante un período de al menos 3 meses.&lt;br /&gt;• &lt;b&gt;Exacerbación activa:&lt;/b&gt; Resulta contraindicado intentar reducir la dosis de mantenimiento durante el tratamiento activo de una exacerbación asmática, incluso si el paciente venía con un buen control clínico previo.</t>
  </si>
  <si>
    <t>&lt;b&gt;b) Falso:&lt;/b&gt; Es la opción correcta. Si bien es cierto que el protocolo indica contemplar una reducción de dosis tras 3 meses de buen control, intentar disminuir la medicación de mantenimiento justo en el momento en que el paciente cursa una exacerbación asmática activa (empeoramiento agudo) está contraindicado.</t>
  </si>
  <si>
    <t>&lt;b&gt;a) Verdadero:&lt;/b&gt; Es incorrecta. Durante el curso de una exacerbación aguda, el paciente experimenta un quiebre en la historia natural de su enfermedad, requiriendo un aumento de la medicación sintomática (rescate) y de control (como el uso de corticoides orales), por lo que disminuir la dosis agravaría el cuadro obstructivo.</t>
  </si>
  <si>
    <t>La indicación de la combinación de corticoides inhalados y broncodilatadores de acción prolongada a dosis media/alta como tratamiento de elección pertenece directamente al &lt;b&gt;Paso 4&lt;/b&gt; del tratamiento escalonado GINA.</t>
  </si>
  <si>
    <t>&lt;b&gt;TRATAMIENTO ESCALONADO DEL ASMA (STEPS GINA 2020)&lt;/b&gt;&lt;br /&gt;&lt;br /&gt;El abordaje farmacológico del asma se estructura en escalones (o steps), permitiendo subir o bajar la intensidad de la terapia según el grado de control de los síntomas. La estrategia global propone 5 escalones de tratamiento:&lt;br /&gt;• &lt;b&gt;Paso 1 (Step 1):&lt;/b&gt; Para pacientes con síntomas menos de dos veces al mes. Controlador preferido: Bajas dosis de Corticoides Inhalados (CI) + Formoterol a demanda.&lt;br /&gt;• &lt;b&gt;Paso 2 (Step 2):&lt;/b&gt; Para pacientes con síntomas dos o más veces al mes, pero menos que a diario. Controlador preferido: Dosis baja diaria de CI, o bien dosis baja de CI + Formoterol según necesidad.&lt;br /&gt;• &lt;b&gt;Paso 3 (Step 3):&lt;/b&gt; Para pacientes con síntomas la mayoría de los días, o que se despiertan por el asma una o más veces a la semana. Controlador preferido: Dosis baja de CI + LABA en forma de mantenimiento.&lt;br /&gt;• &lt;b&gt;Paso 4 (Step 4):&lt;/b&gt; Pacientes con la misma frecuencia de síntomas que el paso 3, sumado a una baja función pulmonar. Controlador preferido: Dosis media de CI + LABA.&lt;br /&gt;• &lt;b&gt;Paso 5 (Step 5):&lt;/b&gt; Reservado para el asma grave no controlada. Controlador preferido: Dosis alta de CI + LABA y derivación para evaluación fenotípica (adicionando terapia biológica como Omalizumab o Mepolizumab, o bien Tiotropio).</t>
  </si>
  <si>
    <t>La opción c es correcta debido a que la estrategia de las guías GINA establece que la combinación de corticoides inhalados (CI) y broncodilatadores de acción prolongada (LABA) a dosis media o alta constituye el controlador de preferencia reservado de forma directa para el &lt;b&gt;Paso 4&lt;/b&gt; del tratamiento escalonado.</t>
  </si>
  <si>
    <t>&lt;br /&gt;• &lt;b&gt;a) Paso 5 y 6:&lt;/b&gt; Es incorrecta ya que el Paso 5 está reservado para el asma grave no controlada y requiere evaluación fenotípica para adicionar terapia biológica o Tiotropio a las dosis altas de CI + LABA. Las guías GINA contemplan 5 pasos principales.&lt;br /&gt;• &lt;b&gt;b) Paso 2:&lt;/b&gt; Es incorrecta debido a que en este escalón el controlador preferido es el uso de CI a dosis baja diaria, o dosis baja de CI + Formoterol según necesidad.&lt;br /&gt;• &lt;b&gt;d) Paso 1:&lt;/b&gt; Es incorrecta porque se utiliza en pacientes con síntomas infrecuentes (menos de dos veces al mes), indicándose bajas dosis de CI + Formoterol a demanda.&lt;br /&gt;• &lt;b&gt;e) Paso 3:&lt;/b&gt; Es incorrecta ya que el tratamiento de elección en este escalón exige la combinación de CI + LABA pero a dosis &lt;b&gt;baja&lt;/b&gt;, y no a dosis media o alta.</t>
  </si>
  <si>
    <t>&lt;b&gt;EVALUACIÓN Y DESESCALAMIENTO TERAPÉUTICO&lt;/b&gt;&lt;br /&gt;&lt;br /&gt;El ciclo de manejo continuo del asma exige evaluar la técnica inhalatoria, factores desencadenantes y la adherencia al esquema antes de avanzar o retroceder de escalón.&lt;br /&gt;• &lt;b&gt;Ajuste de dosis (Desescalar):&lt;/b&gt; Ha de contemplarse una reducción gradual del tratamiento farmacológico una vez que se ha logrado un buen control de los síntomas y este se ha mantenido estable durante un período de al menos 3 meses.&lt;br /&gt;• &lt;b&gt;Contraindicación de reducción:&lt;/b&gt; Es falso afirmar que se puede reducir la dosis de mantenimiento durante el tratamiento activo de una exacerbación asmática, incluso si el paciente venía con un control previo.</t>
  </si>
  <si>
    <t>La &lt;b&gt;budesonida&lt;/b&gt; (corticoesteroide inhalado) es considerada una &lt;b&gt;droga de mantenimiento representativa&lt;/b&gt; y la piedra angular en la terapia controladora del asma bronquial estable.</t>
  </si>
  <si>
    <t>&lt;b&gt;MEDICACIÓN CONTROLADORA Y DE MANTENIMIENTO EN EL ASMA&lt;/b&gt;&lt;br /&gt;&lt;br /&gt;El arsenal farmacológico del asma se divide funcionalmente en medicación controladora y medicación de rescate. La medicación controladora o de mantenimiento está constituida por fármacos de aplicación diaria y a largo plazo cuyo objetivo es brindar un efecto antiinflamatorio continuo para prevenir las exacerbaciones y lograr el control de los síntomas clínicos.&lt;br /&gt;• &lt;b&gt;Corticoides Inhalados (CI):&lt;/b&gt; Constituyen la piedra angular de la terapia de mantenimiento. Al ser el asma una enfermedad inflamatoria, no se concibe ningún esquema terapéutico de base que no incluya un corticoide inhalado. Actúan localmente sobre la mucosa bronquial logrando el control con una absorción sistémica mínima.&lt;br /&gt;• &lt;b&gt;Budesonida:&lt;/b&gt; Es considerada una droga de mantenimiento representativa dentro del grupo de los corticoides inhalados. Se ajustan de forma escalonada en dosis bajas (200-400 microgramos/día), medias o altas, para mantener la inflamación crónica de la vía aérea.&lt;br /&gt;• &lt;b&gt;Broncodilatadores de acción prolongada (LABA):&lt;/b&gt; Fármacos como el formoterol o el salmeterol actúan como drogas de mantenimiento, pero las guías clínicas exigen que se utilicen siempre asociados a un corticoide inhalado, estando proscritos como monoterapia para el control del asma.</t>
  </si>
  <si>
    <t>&lt;b&gt;a) Budesonide:&lt;/b&gt; Es la opción correcta. Pertenece al grupo de los corticosteroides por vía inhalatoria, los cuales constituyen la medicación controladora de primera línea y la base antiinflamatoria para el tratamiento de mantenimiento en todo paciente con asma bronquial persistente.</t>
  </si>
  <si>
    <t>• &lt;b&gt;b) Formoterol:&lt;/b&gt; Es incorrecta de forma aislada. Si bien es un broncodilatador de acción prolongada (LABA) clave en el mantenimiento, su uso como controlador de la inflamación.&lt;br /&gt;• &lt;b&gt;c) Aminofilina:&lt;/b&gt; Es incorrecta. Es un derivado de la teofilina que posee un estrecho margen terapéutico y no representa el fármaco controlador de base para el asma.&lt;br /&gt;• &lt;b&gt;d) Salbutamol:&lt;/b&gt; Es incorrecta. Es un agonista beta-2 de acción corta (SABA) diseñado para ser utilizado como medicación aliviadora o de rescate rápido ante el broncoespasmo agudo, careciendo de efecto controlador o antiinflamatorio a largo plazo.&lt;br /&gt;• &lt;b&gt;e) Bromuro de tiotropio:&lt;/b&gt; Es incorrecta. Es un antimuscarínico de acción prolongada (LAMA) que puede adicionarse en el escalón de máxima severidad (Paso 5 de GINA) como adyuvante, pero no es catalogada como la droga controladora inicial ni primaria de la patología.</t>
  </si>
  <si>
    <t>&lt;b&gt;MEDICACIÓN DE RESCATE O ALIVIADORA&lt;/b&gt;&lt;br /&gt;&lt;br /&gt;A diferencia de la terapia de mantenimiento continuo, los fármacos aliviadores se administran a demanda ante el empeoramiento de los síntomas o durante las crisis asmáticas agudas. Su objetivo primario es lograr un efecto broncodilatador rápido para revertir la obstrucción espiratoria. El exponente del grupo de rescate es el &lt;b&gt;salbutamol&lt;/b&gt; (SABA). La premisa médica en el manejo de la enfermedad es evitar el uso y abuso aislado del salbutamol, dado que tratar al paciente únicamente con broncodilatadores rápidos no resuelve ni previene el remodelamiento estructural derivado de la inflamación crónica subyacente.</t>
  </si>
  <si>
    <t>En la estrategia diagnóstica del TEP, ¿qué método complementario de diagnóstico tiene el mejor perfil de mayor sensibilidad y mayor valor predictivo negativo?&lt;br&gt;&lt;br&gt;a) Dosaje de dímeros D&lt;br&gt;&lt;br&gt;b) TC tórax de alta resolución con contraste EV&lt;br&gt;&lt;br&gt;c) Gammagrafía V/Q&lt;br&gt;&lt;br&gt;d) RMN&lt;br&gt;&lt;br&gt;e) Ecocardiograma trans-esofágico</t>
  </si>
  <si>
    <t>a) Dosaje de dímeros D</t>
  </si>
  <si>
    <t>El &lt;b&gt;salbutamol&lt;/b&gt; NO corresponde a la familia de los LABA (broncodilatadores de acción prolongada), sino que es un broncodilatador beta-2 agonista de acción corta (SABA).</t>
  </si>
  <si>
    <t>&lt;b&gt;BRONCODILATADORES BETA-2 AGONISTAS EN EL ASMA BRONQUIAL&lt;/b&gt;&lt;br /&gt;&lt;br /&gt;El arsenal farmacológico broncodilatador se divide pragmáticamente según su duración de acción y su objetivo terapéutico:&lt;br /&gt;• &lt;b&gt;SABA (Acción corta):&lt;/b&gt; Tienen un efecto broncodilatador rápido y su acción dura aproximadamente 6 horas. Su uso es netamente de rescate o aliviador ante el empeoramiento de los síntomas. El Salbutamol es la droga de referencia.&lt;br /&gt;• &lt;b&gt;LABA (Acción prolongada):&lt;/b&gt; Se utilizan como medicación controladora de mantenimiento y deben administrarse siempre asociados a un corticoide inhalado. Dentro de este grupo se encuentran fármacos con acción cada 12 horas como el Salmeterol y el Formoterol, y fármacos de acción ultra-larga (cada 24 horas) como el Indacaterol, el Vilanterol y el Olodaterol.</t>
  </si>
  <si>
    <t>La opción b es correcta debido a que el &lt;b&gt;salbutamol&lt;/b&gt; pertenece a la familia de los SABA (Beta-2 Agonistas de Acción Corta), caracterizándose por un inicio de efecto rápido para el rescate y una duración de aproximadamente 6 horas, lo cual lo excluye de la familia de acción prolongada.</t>
  </si>
  <si>
    <t>&lt;br /&gt;• &lt;b&gt;a) Vilanterol:&lt;/b&gt; Es incorrecta ya que es un broncodilatador perteneciente a la familia LABA de acción ultra-larga (con administración y cobertura cada 24 horas).&lt;br /&gt;• &lt;b&gt;c) Formoterol y d) Salmeterol:&lt;/b&gt; Ambas son incorrectas debido a que actúan como drogas controladoras de mantenimiento fundamentales y pertenecen a la familia de los LABA, con una duración de acción de 12 horas.</t>
  </si>
  <si>
    <t>&lt;b&gt;MEDICACIÓN CONTROLADORA VS ALIVIADORA&lt;/b&gt;&lt;br /&gt;&lt;br /&gt;El manejo farmacológico del asma clasifica a las drogas en dos grupos estructurales:&lt;br /&gt;• &lt;b&gt;Medicación de mantenimiento:&lt;/b&gt; Fármacos de aplicación diaria a largo plazo que brindan un efecto antiinflamatorio para prevenir exacerbaciones. Los corticoides inhalados (CI) y los LABA constituyen las drogas controladoras por excelencia.&lt;br /&gt;• &lt;b&gt;Medicación aliviadora:&lt;/b&gt; Fármacos de rescate (como los SABA y anticolinérgicos inhalados de acción corta). Es una premisa clínica fundamental evitar el uso y abuso del Salbutamol de manera aislada, ya que tratar la enfermedad exclusivamente con broncodilatadores no resuelve la inflamación crónica subyacente.</t>
  </si>
  <si>
    <t>El &lt;b&gt;ipratropio&lt;/b&gt; es un anticolinérgico inhalado (SAMA) que actúa como un &lt;b&gt;broncodilatador de acción corta&lt;/b&gt;, utilizándose exclusivamente como medicación aliviadora o de rescate rápido.</t>
  </si>
  <si>
    <t>&lt;b&gt;CLASIFICACIÓN FARMACOLÓGICA: RESCATE VS. MANTENIMIENTO&lt;/b&gt;&lt;br /&gt;&lt;br /&gt;El arsenal terapéutico del asma bronquial se divide pragmáticamente en dos grandes grupos funcionales:&lt;br /&gt;• &lt;b&gt;Medicación de Rescate o Aliviadora (Acción Corta):&lt;/b&gt; Se utiliza exclusivamente a demanda ante el empeoramiento de los síntomas o durante las crisis asmáticas. Su función es proveer un efecto broncodilatador rápido para revertir la obstrucción aguda. Incluyen los agonistas beta-2 de acción corta (SABA, como el &lt;b&gt;salbutamol&lt;/b&gt;), los anticolinérgicos inhalados de acción corta (SAMA, como el &lt;b&gt;ipratropio&lt;/b&gt;) y la teofilina de acción corta.&lt;br /&gt;• &lt;b&gt;Medicación Controladora o de Mantenimiento (Acción Prolongada):&lt;/b&gt; Fármacos de aplicación diaria y a largo plazo cuyo objetivo es brindar un efecto antiinflamatorio y broncodilatador sostenido para prevenir exacerbaciones. Incluyen a los corticoides inhalados (CI, como la &lt;b&gt;budesonida&lt;/b&gt;), los beta-2 agonistas de acción prolongada (LABA, como el &lt;b&gt;formoterol&lt;/b&gt; o salmeterol) y los antimuscarínicos de acción prolongada (LAMA, como el &lt;b&gt;tiotropio&lt;/b&gt;).</t>
  </si>
  <si>
    <t>&lt;b&gt;d) Ipratropio:&lt;/b&gt; Es la opción correcta. El bromuro de ipratropio pertenece a la familia de los antimuscarínicos o anticolinérgicos inhalados de acción corta (SAMA), siendo un broncodilatador que se administra como medicación aliviadora de rápido efecto para revertir el broncoespasmo durante las crisis asmáticas.</t>
  </si>
  <si>
    <t>• &lt;b&gt;a) Tiotropio:&lt;/b&gt; Es incorrecta. Aunque es un anticolinérgico inhalado, pertenece al grupo de acción prolongada (LAMA), utilizado como terapia de adición en el mantenimiento del asma grave no controlada (Paso 5 de GINA).&lt;br /&gt;• &lt;b&gt;b) Formoterol:&lt;/b&gt; Es incorrecta. Es un broncodilatador beta-2 agonista de acción prolongada (LABA), empleado fundamentalmente como medicación controladora asociado siempre a un corticoide inhalado.&lt;br /&gt;• &lt;b&gt;c) Budesonide:&lt;/b&gt; Es incorrecta. Es un corticoide inhalado (CI), por lo tanto, es un fármaco controlador con potente efecto antiinflamatorio tópico de mantenimiento, careciendo de propiedades broncodilatadoras directas y de acción corta.</t>
  </si>
  <si>
    <t>&lt;b&gt;ASOCIACIÓN EN LA CRISIS ASMÁTICA&lt;/b&gt;&lt;br /&gt;&lt;br /&gt;En el protocolo de tratamiento médico de urgencias frente a una crisis asmática moderada a grave, el ipratropio posee un rol fundamental en combinación. Se indica asociar el &lt;b&gt;salbutamol&lt;/b&gt; (SABA) con el &lt;b&gt;ipratropio&lt;/b&gt; (SAMA) administrando 4 pulsaciones cada 10 minutos (o mediante nebulizaciones seriadas cada 30 minutos), logrando una sinergia broncodilatadora de acción corta óptima que, sumada a la instauración de corticoides sistémicos, permite revertir la franca claudicación espiratoria del paciente.</t>
  </si>
  <si>
    <t>&lt;br /&gt;• &lt;b&gt;a) PASO 6:&lt;/b&gt; Es incorrecta ya que las guías GINA contemplan oficialmente 5 pasos principales de tratamiento, no existiendo un escalón número 6.&lt;br /&gt;• &lt;b&gt;b) PASO 5:&lt;/b&gt; Es incorrecta ya que el Paso 5 está reservado para el asma grave no controlada y requiere evaluación fenotípica para adicionar terapia biológica o Tiotropio a las dosis altas de CI + LABA.&lt;br /&gt;• &lt;b&gt;d) PASO 3:&lt;/b&gt; Es incorrecta debido a que el tratamiento de elección en este escalón exige la combinación de CI + LABA pero a dosis &lt;b&gt;baja&lt;/b&gt;, y no a dosis media o alta.</t>
  </si>
  <si>
    <t>Fármacos broncodilatadores agonistas beta-2 de acción prolongada (LABA) como el &lt;b&gt;salmeterol&lt;/b&gt; y el formoterol actúan como drogas de &lt;b&gt;mantenimiento y/o controladoras fundamentales&lt;/b&gt; para el tratamiento del asma.</t>
  </si>
  <si>
    <t>&lt;b&gt;MEDICACIÓN CONTROLADORA Y DE MANTENIMIENTO EN EL ASMA&lt;/b&gt;&lt;br /&gt;&lt;br /&gt;El arsenal farmacológico del asma se divide funcionalmente en medicación controladora y medicación de rescate. La medicación controladora o de mantenimiento está constituida por fármacos de aplicación diaria y a largo plazo cuyo objetivo es brindar un efecto antiinflamatorio y broncodilatador continuo para prevenir las exacerbaciones.&lt;br /&gt;• &lt;b&gt;Corticoides Inhalados (CI):&lt;/b&gt; Constituyen la piedra angular de la terapia de mantenimiento. Al ser una enfermedad inflamatoria, no se concibe ningún tratamiento crónico que no incluya un corticoide inhalado.&lt;br /&gt;• &lt;b&gt;Broncodilatadores de acción prolongada (LABA):&lt;/b&gt; Fármacos de acción cada 12 horas como el &lt;b&gt;salmeterol&lt;/b&gt; y el formoterol actúan como drogas de mantenimiento fundamentales. Las guías clínicas exigen que se utilicen siempre y obligatoriamente asociados a un corticoide inhalado (nunca como monoterapia), logrando un sinergismo que potencia el efecto a nivel bronquial.&lt;br /&gt;• &lt;b&gt;Broncodilatadores de acción ultra-larga:&lt;/b&gt; Fármacos de acción cada 24 horas como el vilanterol, indacaterol u olodaterol.</t>
  </si>
  <si>
    <t>&lt;b&gt;c) Salmeterol:&lt;/b&gt; Es la opción correcta. Constituye el exponente de los broncodilatadores agonistas beta-2 de acción prolongada (LABA), indicados formalmente como drogas de mantenimiento o controladoras fundamentales (siempre en asociación con corticoides inhalados) para el manejo crónico del asma bronquial.</t>
  </si>
  <si>
    <t>• &lt;b&gt;a) Bromuro de ipratropio:&lt;/b&gt; Es incorrecta. Es un antimuscarínico de acción corta (SAMA) utilizado como medicación aliviadora o de rescate rápido ante las crisis asmáticas, careciendo de efecto controlador sostenido.&lt;br /&gt;• &lt;b&gt;b) Vilanterol:&lt;/b&gt; Es incorrecta en el contexto de la respuesta de elección de referencia. Si bien el vilanterol es un agonista beta-2 de acción ultra-larga utilizado en mantenimiento (asociado a fluticasona furoato), el salmeterol representa el fármaco controlador en la bibliografía tradicional para este tipo de consignas.&lt;br /&gt;• &lt;b&gt;d) Ninguna es correcta:&lt;/b&gt; Es incorrecta, dada la probada validez del salmeterol como terapia de mantenimiento.</t>
  </si>
  <si>
    <t>&lt;b&gt;CLASIFICACIÓN FARMACOLÓGICA DEL ASMA&lt;/b&gt;&lt;br /&gt;&lt;br /&gt;El arsenal terapéutico del asma bronquial se divide pragmáticamente en dos grandes grupos funcionales:&lt;br /&gt;• &lt;b&gt;Medicación de Rescate o Aliviadora (Acción Corta):&lt;/b&gt; Se utiliza a demanda ante el empeoramiento de los síntomas o durante las crisis asmáticas. Su función es proveer un efecto broncodilatador rápido para revertir la obstrucción aguda. Incluyen los agonistas beta-2 de acción corta (SABA, como el salbutamol) y los anticolinérgicos inhalados de acción corta (SAMA, como el bromuro de ipratropio).&lt;br /&gt;• &lt;b&gt;Medicación Controladora o de Mantenimiento (Acción Prolongada):&lt;/b&gt; Fármacos de aplicación diaria y a largo plazo cuyo objetivo es brindar un efecto antiinflamatorio y broncodilatador sostenido para prevenir exacerbaciones. Incluyen a los corticoides inhalados (CI), los beta-2 agonistas de acción prolongada (LABA, como el salmeterol) y los antimuscarínicos de acción prolongada (LAMA).</t>
  </si>
  <si>
    <t>Ante un paciente no tratado con disnea y sibilancias frecuentes (ej. 4 veces por semana) y episodios nocturnos, conservando un VEF1 normal (80%), el inicio de tratamiento indicado consiste en &lt;b&gt;dosis bajas de corticoide inhalado más un beta-2 agonista&lt;/b&gt;.</t>
  </si>
  <si>
    <t>&lt;b&gt;TRATAMIENTO ESCALONADO DEL ASMA (STEPS GINA 2020)&lt;/b&gt;&lt;br /&gt;&lt;br /&gt;El abordaje farmacológico del asma se estructura en escalones (o steps), permitiendo subir o bajar la intensidad de la terapia según el grado de control de los síntomas. La estrategia global propone 5 escalones de tratamiento:&lt;br /&gt;• &lt;b&gt;Paso 1 (Step 1):&lt;/b&gt; Para pacientes con síntomas menos de dos veces al mes. Controlador preferido: Bajas dosis de Corticoides Inhalados (CI) + Formoterol a demanda.&lt;br /&gt;• &lt;b&gt;Paso 2 (Step 2):&lt;/b&gt; Para pacientes con síntomas dos o más veces al mes, pero menos que a diario. Controlador preferido: Dosis baja diaria de CI, o bien dosis baja de CI + Formoterol según necesidad.&lt;br /&gt;• &lt;b&gt;Paso 3 (Step 3):&lt;/b&gt; Para pacientes con síntomas la mayoría de los días, o que se despiertan por el asma una o más veces a la semana. Controlador preferido: Dosis baja de CI + LABA (beta-2 agonista) en forma de mantenimiento.&lt;br /&gt;• &lt;b&gt;Paso 4 (Step 4):&lt;/b&gt; Pacientes con la misma frecuencia de síntomas que el paso 3, sumado a una baja función pulmonar. Controlador preferido: Dosis media de CI + LABA.&lt;br /&gt;• &lt;b&gt;Paso 5 (Step 5):&lt;/b&gt; Reservado para el asma grave no controlada. Controlador preferido: Dosis alta de CI + LABA y derivación para evaluación fenotípica (adicionando terapia biológica como Omalizumab o Mepolizumab, o bien Tiotropio).</t>
  </si>
  <si>
    <t>La opción b es correcta debido a que la presencia de disnea y sibilancias 4 veces por semana (la mayoría de los días) asociada a episodios nocturnos, conservando la función pulmonar con un VEF1 del 80%, ubica al paciente directamente en el &lt;b&gt;Paso 3&lt;/b&gt; de las directrices GINA. El tratamiento controlador inicial de preferencia exigido para este escalón es la combinación de &lt;b&gt;dosis bajas de corticoide inhalado (CI) más un broncodilatador beta-2 agonista de acción prolongada (LABA)&lt;/b&gt;.</t>
  </si>
  <si>
    <t>• &lt;b&gt;a) Un B2 antagonista solo:&lt;/b&gt; Es incorrecta ya que, además del error conceptual (se usan agonistas, no antagonistas), la establece que los broncodilatadores no deben utilizarse como monoterapia de mantenimiento debido a que no resuelven la inflamación crónica subyacente.&lt;br /&gt;• &lt;b&gt;c) Debe evitar alergenos y utilizar un corticoide inhalado a demanda:&lt;/b&gt; Es incorrecta debido a que la frecuencia de los síntomas (4 veces por semana y nocturnos) exige instaurar un tratamiento de mantenimiento programado con combinación de fármacos y no un uso a demanda.&lt;br /&gt;• &lt;b&gt;d) Teofilina más corticoides inhalados y B2 agonistas:&lt;/b&gt; Es incorrecta porque las metilxantinas poseen poco beneficio comparado con el placebo, limitando su uso general; asimismo, la formulación de acción corta se clasifica como medicación de rescate.</t>
  </si>
  <si>
    <t>&lt;b&gt;MEDICACIÓN CONTROLADORA VS ALIVIADORA&lt;/b&gt;&lt;br /&gt;&lt;br /&gt;Para alcanzar el control del asma, el arsenal farmacológico se divide pragmáticamente en dos grupos funcionales:&lt;br /&gt;• &lt;b&gt;Medicación Controladora (de Mantenimiento):&lt;/b&gt; Fármacos de aplicación diaria y a largo plazo cuyo objetivo es brindar un efecto antiinflamatorio para prevenir las exacerbaciones y controlar los síntomas. Al ser una enfermedad inflamatoria, los corticoides inhalados (CI) y los broncodilatadores de acción prolongada (LABA) se consideran las drogas controladoras por excelencia.&lt;br /&gt;• &lt;b&gt;Medicación de Rescate o Aliviadora:&lt;/b&gt; Se utiliza ante el empeoramiento de los síntomas a demanda o en las crisis, ya que tienen un efecto broncodilatador rápido (como el Salbutamol). Es una premisa clínica fundamental evitar el uso y abuso del Salbutamol de manera aislada.</t>
  </si>
  <si>
    <t>Si la exacerbación asmática se encuentra directamente asociada o desencadenada por una reacción anafiláctica, la medicación que se debe priorizar de forma inmediata es la &lt;b&gt;Adrenalina subcutánea o intramuscular (SC o IM)&lt;/b&gt;.</t>
  </si>
  <si>
    <t>&lt;b&gt;SITUACIONES ESPECIALES EN LA CRISIS ASMÁTICA&lt;/b&gt;&lt;br /&gt;&lt;br /&gt;La crisis asmática se define como un empeoramiento agudo o subagudo de los síntomas y de la función pulmonar con respecto al estado habitual del paciente. El abordaje médico de la exacerbación debe contemplar situaciones clínicas específicas de gravedad.&lt;br /&gt;• &lt;b&gt;Reacción anafiláctica asociada:&lt;/b&gt; En el contexto clínico donde la exacerbación asmática grave se encuentra directamente asociada, agravada o desencadenada por una reacción anafiláctica sistémica, el enfoque terapéutico de emergencia exige una modificación en las prioridades de estabilización.&lt;br /&gt;• &lt;b&gt;Tratamiento de elección:&lt;/b&gt; La medicación que se debe priorizar y administrar de forma inmediata para revertir tanto el compromiso respiratorio (broncoespasmo) como el colapso hemodinámico es la &lt;b&gt;Adrenalina&lt;/b&gt; (epinefrina), debiendo ser administrada por vía &lt;b&gt;subcutánea (SC) o intramuscular (IM)&lt;/b&gt;.</t>
  </si>
  <si>
    <t>&lt;b&gt;c) Adrenalina SC o IM:&lt;/b&gt; Es la opción correcta. Constituye una premisa clínica ineludible; ante una crisis asmática precipitada en el contexto de una anafilaxia, la adrenalina administrada por vía parenteral (subcutánea o intramuscular) es el fármaco de primera línea que debe priorizarse para revertir simultáneamente el choque anafiláctico y la claudicación respiratoria.</t>
  </si>
  <si>
    <t>• &lt;b&gt;a) Omalizumab:&lt;/b&gt; Es incorrecta. Es un fármaco biológico (anticuerpo monoclonal anti-IgE) utilizado como medicación de mantenimiento crónica a largo plazo (Paso 5 de las guías clínicas) para el asma grave de fenotipo alérgico, careciendo de utilidad en el manejo de una emergencia aguda.&lt;br /&gt;• &lt;b&gt;b) Sulfato de magnesio:&lt;/b&gt; Es incorrecta. Si bien el sulfato de magnesio endovenoso es una herramienta recomendada en urgencias para aquellas crisis asmáticas severas o refractarias que no logran revertir con aerosoles de rescate, no sustituye a la adrenalina cuando el evento causal primario es una reacción anafiláctica multisistémica.&lt;br /&gt;• &lt;b&gt;d) Salbutamol:&lt;/b&gt; Es incorrecta como opción prioritaria en este contexto. Aunque es el pilar de rescate para el broncoespasmo agudo, por sí solo no revierte el colapso hemodinámico ni el edema angioneurótico propio de un choque anafiláctico subyacente.&lt;br /&gt;• &lt;b&gt;e) Antileucotrienos inyectables:&lt;/b&gt; Es incorrecta. Fármacos modificadores de leucotrienos como el montelukast se administraban por vía oral en la terapia de control diario y no representan una opción de rescate de emergencia frente a una anafilaxia.</t>
  </si>
  <si>
    <t>Los &lt;b&gt;glucocorticoides inhalados&lt;/b&gt; se consideran las drogas controladoras y/o de mantenimiento por excelencia para el tratamiento del asma bronquial.</t>
  </si>
  <si>
    <t>&lt;b&gt;MEDICACIÓN CONTROLADORA VS ALIVIADORA EN EL ASMA BRONQUIAL&lt;/b&gt;&lt;br /&gt;&lt;br /&gt;El arsenal farmacológico para el tratamiento del asma se divide pragmáticamente en dos grupos funcionales:&lt;br /&gt;• &lt;b&gt;Medicación Controladora (de Mantenimiento):&lt;/b&gt; Son fármacos de aplicación diaria y a largo plazo cuyo objetivo es brindar un efecto antiinflamatorio para prevenir las exacerbaciones y controlar los síntomas (actuando como un paraguas preventivo). Al ser el asma una enfermedad inflamatoria, no se concibe ningún tratamiento de base que no incluya un corticoide inhalado. Específicamente, los &lt;b&gt;glucocorticoides inhalados&lt;/b&gt; y los broncodilatadores beta-2 agonistas de acción prolongada (LABA) se consideran las drogas controladoras y de mantenimiento por excelencia. Otros fármacos de este grupo incluyen esteroides orales, anti-leucotrienos, tiotropio y fármacos biológicos anti-IgE.&lt;br /&gt;• &lt;b&gt;Medicación de Rescate o Aliviadora:&lt;/b&gt; Se utiliza exclusivamente ante el empeoramiento de los síntomas a demanda o en las crisis agudas, debido a que poseen un efecto broncodilatador rápido. Este grupo incluye a los beta-2 agonistas de acción corta (SABA, como el salbutamol) y a los anticolinérgicos inhalados de acción corta (SAMA, como el ipratropio).</t>
  </si>
  <si>
    <t>La opción b es correcta debido a que, de acuerdo a las guías clínicas, el asma es una patología inflamatoria crónica, motivo por el cual los &lt;b&gt;glucocorticoides inhalados&lt;/b&gt; constituyen estructural y funcionalmente la droga controladora de mantenimiento por excelencia para su tratamiento a largo plazo.</t>
  </si>
  <si>
    <t>&lt;br /&gt;• &lt;b&gt;a) Beta agonistas de acción corta:&lt;/b&gt; Es incorrecta ya que fármacos como el salbutamol pertenecen al grupo de la medicación aliviadora o de rescate, utilizados a demanda por su rápido efecto broncodilatador, no resolviendo la inflamación crónica subyacente.&lt;br /&gt;• &lt;b&gt;c) Anticolinérgicos:&lt;/b&gt; Es incorrecta debido a que los anticolinérgicos inhalados de acción corta (como el ipratropio) se emplean como medicación de alivio rápido en exacerbaciones, y no constituyen la droga de elección para el mantenimiento del asma estable frente a los corticoides.&lt;br /&gt;• &lt;b&gt;d) Ninguna de las anteriores:&lt;/b&gt; Es incorrecta porque la opción 'b' responde adecuadamente a la premisa.</t>
  </si>
  <si>
    <t>&lt;b&gt;VÍA DE ADMINISTRACIÓN DE LOS CORTICOIDES&lt;/b&gt;&lt;br /&gt;&lt;br /&gt;• &lt;b&gt;Vía Inhalatoria:&lt;/b&gt; Cuando se emplean glucocorticoides en el asma bronquial estable, la vía inhalatoria es la indicada de entrada (ej. budesonida, fluticasona, mometasona), ya que permite una acción local directa logrando que los efectos secundarios sistémicos sean menores.&lt;br /&gt;• &lt;b&gt;Vía Sistémica:&lt;/b&gt; Las formulaciones sistémicas no se administran por vía inhalatoria, sino que se reservan por vía oral o endovenosa para el tratamiento intensivo de las crisis o exacerbaciones asmáticas severas.</t>
  </si>
  <si>
    <t>Una &lt;b&gt;estrategia de tratamiento comúnmente utilizada en el manejo del asma grave es la terapia combinada con corticosteroides inhalados y broncodilatadores de larga duración&lt;/b&gt;.</t>
  </si>
  <si>
    <t>&lt;b&gt;TRATAMIENTO ESCALONADO AND ASMA GRAVE&lt;/b&gt;&lt;br /&gt;&lt;br /&gt;El abordaje farmacológico del asma se estructura en escalones (o steps), donde la terapia de máxima y el manejo del asma grave exigen la asociación de fármacos para lograr el control antiinflamatorio y broncodilatador.&lt;br /&gt;• &lt;b&gt;Asma Grave:&lt;/b&gt; Se define como un asma confirmado que no logra un control adecuado a pesar de utilizar un tratamiento correcto con terapia de máxima, esto es, altas dosis de Corticoides Inhalados (CSI) sumado a al menos un controlador adicional (LABA, Montelukast o Teofilina).&lt;br /&gt;• &lt;b&gt;Paso 4 (Step 4 de GINA):&lt;/b&gt; Dirigido a pacientes con síntomas la mayoría de los días o despertares nocturnos frecuentes con baja función pulmonar. El controlador preferido es la combinación de dosis media de CI + LABA.&lt;br /&gt;• &lt;b&gt;Paso 5 (Step 5 de GINA):&lt;/b&gt; Reservado para el asma grave no controlada. El controlador preferido incluye dosis alta de CI + LABA, derivación para evaluación fenotípica y adición de terapias biológicas dirigidas (ej. Anti-IgE o Anti-IL5).</t>
  </si>
  <si>
    <t>&lt;b&gt;a) Terapia combinada con corticoesteroides inhalados y broncodilatadores de larga duración:&lt;/b&gt; Es la opción correcta. Su indicación de forma combinada (en dosis medias o altas) constituye la estrategia de tratamiento de elección para el manejo del asma persistente severo (Paso 4) y del asma grave no controlada (Paso 5).</t>
  </si>
  <si>
    <t>• &lt;b&gt;b) Terapia con antagonistas del receptor de leucotrienos:&lt;/b&gt; Es incorrecta. Fármacos como el montelukast actúan como controladores complementarios, pero no constituyen la estrategia base de primera línea frente a la superioridad de la asociación CI + LABA para el manejo del asma grave.&lt;br /&gt;• &lt;b&gt;c) Tratamiento con broncodilatadores de rescate exclusivamente:&lt;/b&gt; Es incorrecta. Tratar el asma exclusivamente con broncodilatadores de acción corta (SABA) a demanda está contraindicado, ya que no ataca la inflamación crónica subyacente y aumenta el riesgo de exacerbaciones y mortalidad.&lt;br /&gt;• &lt;b&gt;d) Evitación de los desencadenantes conocidos:&lt;/b&gt; Es incorrecta. Aunque la educación, el control ambiental y evitar los alérgenos o tóxicos (como el tabaco) son fundamentales, el asma grave es inmanejable sin una terapia farmacológica combinada de base.</t>
  </si>
  <si>
    <t>&lt;b&gt;SINERGISMO FARMACOLÓGICO&lt;/b&gt;&lt;br /&gt;&lt;br /&gt;Para facilitar la adherencia y potenciar los resultados clínicos, los Corticoides Inhalados (CI) y los broncodilatadores Beta-2 agonistas de acción prolongada (LABA) se asocian en un mismo dispositivo inhalatorio. Fisiológicamente, a nivel de la membrana del músculo liso, el Beta-2 agonista promueve la formación de mayores receptores para glucocorticoides en el citoplasma, potenciando el efecto antiinflamatorio. A su vez, el corticoide inhalado, por un mecanismo de aumento regulatorio (up regulation), incrementa la cantidad de receptores Beta-2 en la membrana celular, potenciando así el efecto broncodilatador sostenido.</t>
  </si>
  <si>
    <t>Dentro del arsenal farmacológico para el asma bronquial, los agentes antileucotrienos como el &lt;b&gt;montelukast&lt;/b&gt; se consideran &lt;b&gt;medicamentos de control o de mantenimiento&lt;/b&gt;.</t>
  </si>
  <si>
    <t>&lt;b&gt;MEDICACIÓN CONTROLADORA VS ALIVIADORA EN EL ASMA BRONQUIAL&lt;/b&gt;&lt;br /&gt;&lt;br /&gt;El arsenal farmacológico para el tratamiento del asma se divide pragmáticamente en dos grupos funcionales:&lt;br /&gt;• &lt;b&gt;Medicación Controladora (de Mantenimiento):&lt;/b&gt; Son fármacos de aplicación diaria y a largo plazo cuyo objetivo es brindar un efecto antiinflamatorio para prevenir las exacerbaciones y controlar los síntomas (actúan como un paraguas preventivo). La base del tratamiento son los corticoides inhalados (CI) y los broncodilatadores de acción prolongada (LABA). Además, este grupo controlador incluye: esteroides orales, anti-leucotrienos (como el &lt;b&gt;montelukast&lt;/b&gt;), teofilina de liberación prolongada, tiotropio y fármacos biológicos anti-IgE.&lt;br /&gt;• &lt;b&gt;Medicación de Rescate o Aliviadora:&lt;/b&gt; Se utiliza exclusivamente ante el empeoramiento de los síntomas a demanda o en las crisis, ya que tienen un efecto broncodilatador rápido. Incluyen los beta-2 agonistas de acción corta (SABA, como el salbutamol), los anticolinérgicos inhalados de acción corta (SAMA, como el ipratropio) y la teofilina de acción corta.</t>
  </si>
  <si>
    <t>La opción c es correcta debido a que el &lt;b&gt;montelukast&lt;/b&gt; pertenece a la familia de los antileucotrienos, los cuales están clasificados funcionalmente dentro del grupo de la medicación controladora o de mantenimiento, prescribiéndose de manera regular para lograr un efecto preventivo y antiinflamatorio a largo plazo.</t>
  </si>
  <si>
    <t>&lt;br /&gt;• &lt;b&gt;a) Salbutamol:&lt;/b&gt; Es incorrecta ya que es un medicamento aliviador de rescate rápido.&lt;br /&gt;• &lt;b&gt;b) Ipratropio:&lt;/b&gt; Es incorrecta debido a que pertenece a los SAMA (anticolinérgicos de acción corta), utilizándose como medicación aliviadora ante exacerbaciones.&lt;br /&gt;• &lt;b&gt;d) Teofilina:&lt;/b&gt; Es incorrecta en este contexto de selección única debido a que posee poco efecto broncodilatador en comparación con el montelukast; la formulación de acción corta se clasifica como medicación de rescate.</t>
  </si>
  <si>
    <t>&lt;b&gt;TRATAMIENTO ESCALONADO DEL ASMA (STEPS GINA)&lt;/b&gt;&lt;br /&gt;&lt;br /&gt;El abordaje farmacológico se estructura en escalones, subiendo o bajando la intensidad según el grado de control:&lt;br /&gt;• &lt;b&gt;Paso 1:&lt;/b&gt; Síntomas menos de dos veces al mes. Controlador preferido: Bajas dosis de CI + Formoterol a demanda.&lt;br /&gt;• &lt;b&gt;Paso 2:&lt;/b&gt; Síntomas dos o más veces al mes. Controlador preferido: Dosis baja diaria de CI, o CI + Formoterol según necesidad. Como otra opción farmacológica en este paso se incluyen los antagonistas de receptores de leucotrienos (como el &lt;b&gt;montelukast&lt;/b&gt;).&lt;br /&gt;• &lt;b&gt;Paso 3, 4 y 5:&lt;/b&gt; Exigen combinaciones de CI + LABA a dosis crecientes, adicionando en estadios graves no controlados terapias como tiotropio o agentes biológicos.</t>
  </si>
  <si>
    <t>• &lt;b&gt;a) Omalizumab:&lt;/b&gt; Es incorrecta. Es un fármaco biológico (anticuerpo monoclonal anti-IgE) utilizado como medicación de mantenimiento crónica a largo plazo (Paso 5 de las guías clínicas) para el asma grave de fenotipo alérgico, careciendo de utilidad en el manejo de una emergencia aguda.&lt;br /&gt;• &lt;b&gt;b) Sulfato de magnesio:&lt;/b&gt; Es incorrecta. Si bien el sulfato de magnesio endovenoso es una herramienta recomendada en urgencias para aquellas crisis asmáticas severas o refractarias que no logran revertir con aerosoles de rescate, no sustituye a la adrenalina cuando el evento causal primario es una reacción anafiláctica multisistémica.&lt;br /&gt;• &lt;b&gt;d) Salbutamol:&lt;/b&gt; Es incorrecta como opción en este contexto. Aunque es el pilar de rescate para el broncoespasmo agudo, por sí solo no revierte el colapso hemodinámico ni el edema angioneurótico propio de un choque anafiláctico subyacente.&lt;br /&gt;• &lt;b&gt;e) Antileucotrienos inyectables:&lt;/b&gt; Es incorrecta. Fármacos modificadores de leucotrienos como el montelukast se administran por vía oral en la terapia de control diario y no representan una opción de rescate de emergencia frente a una anafilaxia.</t>
  </si>
  <si>
    <t>La &lt;b&gt;budesonida&lt;/b&gt; es una droga de mantenimiento para el tratamiento del asma bronquial.</t>
  </si>
  <si>
    <t>&lt;b&gt;MEDICACIÓN CONTROLADORA VS ALIVIADORA EN EL ASMA BRONQUIAL&lt;/b&gt;&lt;br /&gt;&lt;br /&gt;El arsenal farmacológico para el tratamiento del asma se divide pragmáticamente en dos grupos funcionales:&lt;br /&gt;• &lt;b&gt;Medicación Controladora (de Mantenimiento):&lt;/b&gt; Son fármacos de aplicación diaria y a largo plazo cuyo objetivo es brindar un efecto antiinflamatorio para prevenir las exacerbaciones y controlar los síntomas (actuando como un paraguas preventivo). Al ser una enfermedad inflamatoria, no se concibe ningún tratamiento que no incluya un corticoide inhalado (CI) como piedra angular. Dentro de este grupo destacan los corticoides inhalados como la &lt;b&gt;budesonida&lt;/b&gt;, la fluticasona y la mometasona furoato. Además, el grupo controlador incluye broncodilatadores de acción prolongada (LABA, que se usan siempre asociados a un CI), anti-leucotrienos, teofilina de liberación prolongada, tiotropio y fármacos biológicos.&lt;br /&gt;• &lt;b&gt;Medicación de Rescate o Aliviadora:&lt;/b&gt; Se utiliza exclusivamente ante el empeoramiento de los síntomas a demanda o en las crisis agudas, debido a que poseen un efecto broncodilatador rápido. Este grupo incluye a los beta-2 agonistas de acción corta (SABA, como el salbutamol), los anticolinérgicos inhalados de acción corta (SAMA, como el ipratropio) y la teofilina de acción corta.</t>
  </si>
  <si>
    <t>La opción b es correcta debido a que la &lt;b&gt;budesonida&lt;/b&gt; pertenece a la familia de los corticoides inhalados (CI), los cuales constituyen la piedra angular del tratamiento antiinflamatorio crónico, siendo catalogada en la literatura clínica como una droga controladora y de mantenimiento representativa en el manejo del asma.</t>
  </si>
  <si>
    <t>&lt;br /&gt;• &lt;b&gt;a) Aminofilina:&lt;/b&gt; Es incorrecta porque es una formulación intravenosa derivada de la teofilina utilizada en el rescate de exacerbaciones y no corresponde al tratamiento inhalatorio crónico de primera línea.&lt;br /&gt;• &lt;b&gt;c) Bromuro de tiotropio:&lt;/b&gt; Es incorrecta como opción principal ya que, si bien es un fármaco controlador, se reserva como terapia de adición en los escalones más avanzados (Paso 5) para el asma grave no controlada, y no es la droga de elección basal representativa.&lt;br /&gt;• &lt;b&gt;d) Formoterol:&lt;/b&gt; Es incorrecta de forma aislada debido a que los LABA deben utilizarse como mantenimiento siempre asociados a un corticoide inhalado.&lt;br /&gt;• &lt;b&gt;e) Salbutamol:&lt;/b&gt; Es incorrecta ya que es el principal exponente de los SABA (beta-2 agonistas de acción corta), siendo un fármaco utilizado netamente como medicación aliviadora o de rescate rápido.</t>
  </si>
  <si>
    <t>&lt;b&gt;TRATAMIENTO ESCALONADO DEL ASMA (STEPS GINA 2020)&lt;/b&gt;&lt;br /&gt;&lt;br /&gt;El aboardaje farmacológico se estructura en escalones (o steps), permitiendo ajustar la intensidad de la terapia según el grado de control de los síntomas:&lt;br /&gt;• &lt;b&gt;Paso 1:&lt;/b&gt; Pacientes con síntomas menos de dos veces al mes. Controlador preferido: Bajas dosis de CI + Formoterol a demanda.&lt;br /&gt;• &lt;b&gt;Paso 2:&lt;/b&gt; Pacientes con síntomas dos o más veces al mes. Controlador preferido: Dosis baja diaria de CI, o CI + Formoterol según necesidad.&lt;br /&gt;• &lt;b&gt;Pasos 3 y 4:&lt;/b&gt; Requieren la combinación de CI + LABA a dosis crecientes de mantenimiento.&lt;br /&gt;• &lt;b&gt;Paso 5:&lt;/b&gt; Reservado para el asma grave no controlada. Se indican dosis altas de CI + LABA y se evalúa adicionar terapias biológicas (Anti-IgE, Anti-IL5) o Tiotropio.</t>
  </si>
  <si>
    <t>La &lt;b&gt;budesonida&lt;/b&gt; es la terapia controladora del asma bronquial estable.</t>
  </si>
  <si>
    <t>&lt;b&gt;MEDICACIÓN CONTROLADORA Y DE MANTENIMIENTO EN EL ASMA&lt;/b&gt;&lt;br /&gt;&lt;br /&gt;El arsenal farmacológico del asma se divide pragmáticamente en dos grupos funcionales: la medicación controladora y la medicación de rescate. La medicación controladora o de mantenimiento está constituida por fármacos de aplicación diaria y a largo plazo cuyo objetivo es brindar un efecto antiinflamatorio continuo para prevenir las exacerbaciones y controlar los síntomas.&lt;br /&gt;• &lt;b&gt;Corticoides Inhalados (CI):&lt;/b&gt; Constituyen la piedra angular de la terapia de mantenimiento. Al ser el asma una enfermedad inflamatoria, no se concibe ningún tratamiento de base que no incluya un corticoide inhalado para controlar la inflamación con mínima absorción sistémica.&lt;br /&gt;• &lt;b&gt;Budesonida:&lt;/b&gt; Es considerada una droga de mantenimiento representativa dentro del grupo de los corticoides inhalados. Se ajusta de forma escalonada en dosis bajas (200-400 microgramos/día), medias o altas, administrándose habitualmente en 1 inhalación cada 12 horas.&lt;br /&gt;• &lt;b&gt;Broncodilatadores de acción prolongada (LABA):&lt;/b&gt; Fármacos como el formoterol actúan como drogas de mantenimiento fundamentales, pero las guías clínicas exigen que se utilicen siempre asociados a un corticoide inhalado, logrando un efecto sinérgico.</t>
  </si>
  <si>
    <t>&lt;b&gt;e) Budesonide:&lt;/b&gt; Es la opción correcta. Pertenece al grupo de los corticosteroides por vía inhalatoria, los cuales constituyen la medicación controladora de primera línea y la base antiinflamatoria para el tratamiento de mantenimiento a largo plazo en todo paciente con asma bronquial.</t>
  </si>
  <si>
    <t>• &lt;b&gt;a) Formoterol:&lt;/b&gt; Es incorrecta de forma aislada. Si bien es un broncodilatador beta-2 agonista de acción prolongada (LABA) clave en el mantenimiento, las guías establecen que su uso como controlador exige estar siempre asociado a un corticoide inhalado, siendo este último el controlador primario de la inflamación.&lt;br /&gt;• &lt;b&gt;b) Salbutamol:&lt;/b&gt; Es incorrecta. Es un agonista beta-2 de acción corta (SABA) diseñado para ser utilizado a demanda como medicación aliviadora o de rescate rápido ante el broncoespasmo agudo, careciendo de efecto controlador o antiinflamatorio sostenido.&lt;br /&gt;• &lt;b&gt;c) Aminofilina:&lt;/b&gt; Es incorrecta. Pertenece al grupo de las metilxantinas, posee un estrecho margen terapéutico y no representa el fármaco controlador de base ni primario para el asma.&lt;br /&gt;• &lt;b&gt;d) Bromuro de tiotropio:&lt;/b&gt; Es incorrecta. Es un antimuscarínico de acción prolongada (LAMA) que puede adicionarse de forma adyuvante en el escalón de máxima severidad (Paso 5 de GINA), pero no es catalogado como la droga controladora inicial, primaria ni representativa de la patología.</t>
  </si>
  <si>
    <t>&lt;b&gt;MEDICACIÓN DE RESCATE O ALIVIADORA&lt;/b&gt;&lt;br /&gt;&lt;br /&gt;A diferencia de la terapia de mantenimiento continuo, los fármacos aliviadores se administran exclusivamente a demanda ante el empeoramiento de los síntomas o durante las crisis asmáticas agudas.&lt;br /&gt;• &lt;b&gt;Función:&lt;/b&gt; Su objetivo primario es proveer un efecto broncodilatador rápido para revertir la obstrucción espiratoria instalada.&lt;br /&gt;• &lt;b&gt;Principales exponentes:&lt;/b&gt; Incluyen a los agonistas beta-2 de acción corta (SABA), siendo el &lt;b&gt;salbutamol&lt;/b&gt; su representante clásico, y a los anticolinérgicos inhalados de acción corta (SAMA) como el bromuro de ipratropio.&lt;br /&gt;• &lt;b&gt;Premisa clínica:&lt;/b&gt; Es imperativo evitar el uso y abuso aislado del salbutamol de rescate, dado que tratar al paciente únicamente con broncodilatadores rápidos no resuelve la inflamación crónica subyacente de las vías aéreas.</t>
  </si>
  <si>
    <t>Las formulaciones sistémicas como la &lt;b&gt;metilprednisolona&lt;/b&gt; y la &lt;b&gt;betametasona&lt;/b&gt; NO se administran por vía inhalatoria en el tratamiento del asma bronquial.</t>
  </si>
  <si>
    <t>&lt;b&gt;CORTICOIDES INHALADOS VS SISTÉMICOS EN EL ASMA&lt;/b&gt;&lt;br /&gt;&lt;br /&gt;Al ser una enfermedad inflamatoria, no se concibe ningún tratamiento de mantenimiento que no incluya un corticoide inhalado.&lt;br /&gt;• &lt;b&gt;Vía Inhalatoria:&lt;/b&gt; Cuando se emplean corticosteroides en el asma bronquial estable, la vía inhalatoria es la indicada de entrada, ya que así los efectos secundarios sistémicos son menores. Se ajustan en dosis bajas, medias o altas. Dentro de este grupo se encuentran la &lt;b&gt;budesonida&lt;/b&gt;, la &lt;b&gt;fluticasona&lt;/b&gt; propionato o furoato, y la &lt;b&gt;mometasona furoato&lt;/b&gt;.&lt;br /&gt;• &lt;b&gt;Vía Sistémica:&lt;/b&gt; Las formulaciones sistémicas como la &lt;b&gt;metilprednisolona&lt;/b&gt; (o medprednisona) y la &lt;b&gt;betametasona&lt;/b&gt; NO se administran por vía inhalatoria. Puede ser necesario un curso de corticoides orales o sistémicos para el control de la enfermedad o en sus exacerbaciones graves.</t>
  </si>
  <si>
    <t>La opción b es correcta debido a que la literatura establece de manera explícita que formulaciones sistémicas como la &lt;b&gt;betametasona&lt;/b&gt; (al igual que la metilprednisolona) NO se administran por vía inhalatoria, debiendo reservarse su uso por otras vías (como la sistémica) para situaciones de exacerbación aguda o asma grave refractaria.</t>
  </si>
  <si>
    <t>• &lt;b&gt;a) Fluticasona:&lt;/b&gt; Es incorrecta ya que es un corticoide específicamente formulado para su administración inhalatoria, utilizado en dosis bajas, medias o altas para el control crónico de la enfermedad.&lt;br /&gt;• &lt;b&gt;c) Mometasona:&lt;/b&gt; Es incorrecta debido a que la mometasona furoato es un corticoide inhalado de uso habitual y preferencial en el esquema de mantenimiento del asma.&lt;br /&gt;• &lt;b&gt;d) Budesonida:&lt;/b&gt; Es incorrecta porque la budesonida es el corticoide inhalado.</t>
  </si>
  <si>
    <t>&lt;b&gt;EFECTOS ADVERSOS DE LOS CORTICOIDES SISTÉMICOS&lt;/b&gt;&lt;br /&gt;&lt;br /&gt;El uso de glucocorticoides sistémicos (como betametasona o meprednisona) en el asma se asocia a toxicidad cuando se administra de forma prolongada.&lt;br /&gt;• &lt;b&gt;Impacto metabólico y óseo:&lt;/b&gt; Inducen osteopenia y osteoporosis acelerada.&lt;br /&gt;• &lt;b&gt;Impacto muscular y oftálmico:&lt;/b&gt; Generan miopatías y promueven la formación de cataratas.&lt;br /&gt;• &lt;b&gt;Impacto endocrino:&lt;/b&gt; Suprimen el eje hipotálamo-hipófiso-suprarrenal.&lt;br /&gt;• Por estos motivos, las guías clínicas priorizan siempre el uso de fármacos biológicos antes que perpetuar el uso de corticoides orales en el asma grave no controlada (Paso 5 de GINA).</t>
  </si>
  <si>
    <t>El &lt;b&gt;derrame pleural&lt;/b&gt; es una patología originada por la transformación del espacio virtual en real debido a la &lt;b&gt;acumulación de líquido en la cavidad torácica&lt;/b&gt;.</t>
  </si>
  <si>
    <t>Score de Wells, cuales son las variables que evalúa:&lt;br&gt;&lt;br&gt;a) TVP como primera sospecha&lt;br&gt;&lt;br&gt;b) Signos y síntomas de TVP&lt;br&gt;&lt;br&gt;c) Cáncer en tratamiento o tratado con quimio&lt;br&gt;&lt;br&gt;d) Taquicardia&lt;br&gt;&lt;br&gt;e) Hemoptisis&lt;br&gt;&lt;br&gt;f) Inmovilización o cirugía en el mes previo</t>
  </si>
  <si>
    <t>&lt;b&gt;CONCEPTO Y DINÁMICA DEL ESPACIO PLEURAL&lt;/b&gt;&lt;br /&gt;&lt;br /&gt;A nivel anatómico, la pleura está compuesta por dos hojas: la pleura visceral (que recubre íntimamente los pulmones) y la pleura parietal (que recubre por dentro el mediastino, por fuera la cara interior de las costillas y músculos intercostales, y por debajo la cara superior del diafragma).&lt;br /&gt;• &lt;b&gt;Espacio virtual:&lt;/b&gt; Entre ambas hojas pleurales queda conformado anatómicamente un espacio virtual. Fisiológicamente, en este espacio discurre una pequeña cantidad de líquido lubricante, cuyo volumen normal oscila entre 7 y 14 ml con un recambio continuo de 24 horas.&lt;br /&gt;• &lt;b&gt;Transformación patológica:&lt;/b&gt; Este espacio virtual puede transformarse en un espacio real debido a la ocupación por elementos patológicos. Cuando esta transformación se produce específicamente por la presencia y acumulación anormal de líquido, se define e instaura el cuadro clínico de derrame pleural.</t>
  </si>
  <si>
    <t>&lt;b&gt;b) Acumulación de líquido en la cavidad torácica:&lt;/b&gt; Es la opción correcta. Constituye la definición anatómica y patogénica directa del derrame pleural, el cual ocurre cuando se acumula patológicamente una cantidad anormal de líquido entre las hojas parietal y visceral de la pleura, transformando el espacio virtual torácico en uno real.</t>
  </si>
  <si>
    <t>• &lt;b&gt;a) Acumulación de líquido en al cavidad abdominal:&lt;/b&gt; Es incorrecta. La acumulación patológica de líquido en la cavidad abdominal (espacio peritoneal) se denomina clínicamente ascitis.&lt;br /&gt;• &lt;b&gt;c) Acumulación de líquido en el espacio pericárdico:&lt;/b&gt; Es incorrecta. Se denomina derrame pericárdico a la acumulación de líquido en el espacio comprendido entre las hojas visceral y parietal del saco pericárdico que envuelve al corazón.&lt;br /&gt;• &lt;b&gt;d) Acumulación de líquido en el espacio subcutáneo:&lt;/b&gt; Es incorrecta. La infiltración de líquido en el tejido celular subcutáneo se define semiológicamente como edema, pero no corresponde a la definición topográfica de un derrame pleural.</t>
  </si>
  <si>
    <t>Score de Wells para TVP. Estos ítems buscan signos físicos en la pierna y antecedentes directos de estasis venosa:b) Signos y síntomas de TVP: (Dolor en trayecto venoso, edema de toda la pierna, edema de pantorrilla &gt;3cm, fóvea).c) Cáncer: Activo o en tratamiento en los últimos 6 meses.f) Inmovilización o cirugía: En las últimas 12 semanas (incluye parálisis o encamamiento &gt;3 días). Score de Wells para TEP. Estos ítems son más "sistémicos" o respiratorios, ya que el trombo ya viajó al pulmón:a) TVP como diagnóstico más probable: (O tan probable como otro). Suma 3 puntos (es el que más pesa).d) Taquicardia: Frecuencia cardíaca &gt;100 lpm. Suma 1.5 puntos.e) Hemoptisis: Tos con sangre. Suma 1 punto.</t>
  </si>
  <si>
    <t>&lt;b&gt;FISIOPATOLOGÍA DEL DERRAME PLEURAL&lt;/b&gt;&lt;br /&gt;&lt;br /&gt;La dinámica de los fluidos a través del espacio pleural está rígidamente determinada por la Ley de Starling. En condiciones normales, el líquido pasa del capilar sistémico al espacio pleural (presión neta a favor) y es drenado hacia el capilar pulmonar. Cualquier alteración en esta dinámica derivará en la acumulación de líquido. Los mecanismos principales incluyen:&lt;br /&gt;• Aumento de la presión hidrostática de cualquiera de los dos capilares (ej. en la insuficiencia cardíaca congestiva).&lt;br /&gt;• Disminución de la presión coloidosmótica de cualquiera de los capilares (ej. por pérdida de proteínas en cirrosis hepática o síndrome nefrótico).&lt;br /&gt;• Lesión en la integridad estructural y permeabilidad de la pleura parietal o visceral (ej. procesos infecciosos, inflamatorios o neoplásicos).</t>
  </si>
  <si>
    <t>La pleurodesis es un &lt;b&gt;procedimiento definido como la instilación de sustancias irritantes en la cavidad pleural con el fin de provocar una inflamación y sellar el espacio pleural&lt;/b&gt;.</t>
  </si>
  <si>
    <t>&lt;b&gt;TRATAMIENTO DEL DERRAME PLEURAL MALIGNO Y PLEURODESIS&lt;/b&gt;&lt;br /&gt;&lt;br /&gt;Frente a un derrame pleural asociado a un carcinoma, el tratamiento de elección primario inicial es el drenaje del líquido pleural.&lt;br /&gt;• &lt;b&gt;Pleurodesis:&lt;/b&gt; En determinados contextos terapéuticos y para evitar la recidiva de la acumulación de líquido, se puede indicar la realización de una pleurodesis. Este procedimiento se define como la instilación de sustancias irritantes (esclerosantes) en la cavidad pleural con el fin de provocar una inflamación controlada y sellar definitivamente el espacio pleural (sinfisis pleural).&lt;br /&gt;• &lt;b&gt;Complicaciones asociadas:&lt;/b&gt; Al instaurar este abordaje terapéutico invasivo, se debe tener presente en la práctica médica que la complicación más común derivada de la pleurodesis es el &lt;b&gt;dolor torácico&lt;/b&gt;.</t>
  </si>
  <si>
    <t>La opción a es correcta debido a que la literatura define a la &lt;b&gt;pleurodesis&lt;/b&gt; como el procedimiento consistente en la instilación de sustancias irritantes en el interior de la cavidad pleural, con el objetivo de desencadenar un proceso inflamatorio local aséptico que termine sellando u obliterando el espacio pleural para evitar la recurrencia de derrames masivos o malignos.</t>
  </si>
  <si>
    <t>• &lt;b&gt;b) La instilación de sustancias anestésicas para reducir el dolor:&lt;/b&gt; Es incorrecta ya que la pleurodesis emplea agentes esclerosantes para generar la adhesión de las pleuras; su complicación más frecuente es la generación de dolor torácico.&lt;br /&gt;• &lt;b&gt;c) La cirugía para extirpar la pleura parietal:&lt;/b&gt; Es incorrecta debido a que la escisión o extirpación quirúrgica de la pleura se denomina pleurectomía (o decorticación), siendo un procedimiento de resección anatómica radical distinto al sellado químico por inflamación que caracteriza a la pleurodesis.&lt;br /&gt;• &lt;b&gt;d) La administración de antibióticos intravenosos:&lt;/b&gt; Es incorrecta porque el manejo con antibióticos intravenosos constituye el tratamiento sistémico de elección para derrames de origen infeccioso (como el derrame paraneumónico no complicado), careciendo por completo de efecto esclerosante para sellar la cavidad.</t>
  </si>
  <si>
    <t>&lt;b&gt;DINÁMICA DEL ESPACIO PLEURAL&lt;/b&gt;&lt;br /&gt;&lt;br /&gt;A nivel anatómico, el espacio pleural se conforma entre la pleura parietal y la pleura visceral como un espacio virtual.&lt;br /&gt;• &lt;b&gt;Fisiología normal:&lt;/b&gt; Fisiológicamente, en este espacio discurre una pequeña cantidad de líquido, cuyo volumen normal se establece entre 7 y 14 ml en un recambio de 24 horas, dinámica regida por la Ley de Starling.&lt;br /&gt;• &lt;b&gt;Derrame pleural:&lt;/b&gt; Se define patogénicamente como la acumulación anormal de líquido en la cavidad torácica, transformando el espacio virtual en un espacio real. Ocurre por un aumento de la presión hidrostática, una disminución de la presión coloidosmótica capilar o por una lesión en la integridad de las hojas pleurales.</t>
  </si>
  <si>
    <t>La &lt;b&gt;presencia de linfa en el espacio pleural&lt;/b&gt; es la condición que define al &lt;b&gt;derrame pleural quiloso&lt;/b&gt; (quilotórax).</t>
  </si>
  <si>
    <t>&lt;b&gt;ETIOLOGÍA AND DIAGNÓSTICO DEL QUILOTÓRAX&lt;/b&gt;&lt;br /&gt;&lt;br /&gt;El quilotórax (o derrame pleural linfático) se produce por la ocupación del espacio pleural por linfa, presentando macroscópicamente un líquido de aspecto blanquecino o lechoso. Sus causas se dividen en dos grandes grupos etiológicos:&lt;br /&gt;• &lt;b&gt;Traumáticas:&lt;/b&gt; Originadas por lesión directa del conducto torácico. Frecuentemente se produce de forma iatrogénica durante una cirugía de tórax al seccionar o ligar dicho conducto. De todas las etiologías posibles, la iatrogenia quirúrgica constituye estadísticamente la causa más común de los quilotórax.&lt;br /&gt;• &lt;b&gt;No traumáticas:&lt;/b&gt; Las etiologías más frecuentes de este grupo son los linfomas y otros tumores de mediastino.&lt;br /&gt;• &lt;b&gt;Diagnóstico Bioquímico:&lt;/b&gt; Para confirmar este diagnóstico, el laboratorio del líquido pleural debe evidenciar un valor de triglicéridos mayor a 110 mg/dl. El diagnóstico diferencial frente al pseudoquilotórax está dado por la presencia de quilomicrones (QM), que son las lipoproteínas encargadas de transportar los lípidos.</t>
  </si>
  <si>
    <t>&lt;b&gt;b) La presencia de linfa en el espacio pleural:&lt;/b&gt; Es la opción correcta. El derrame pleural quiloso o quilotórax se caracteriza por la presencia y acumulación patológica de linfa en el espacio pleural, otorgándole al líquido un aspecto blanquecino o lechoso característico a la simple inspección.</t>
  </si>
  <si>
    <t>• &lt;b&gt;a) La presencia de sangre en el espacio pleural:&lt;/b&gt; Es incorrecta. La presencia de sangre abundante con un hematocrito pleural mayor al 50% respecto al sérico define al hemotórax, mientras que valores menores orientan a neoplasias o infarto pulmonar.&lt;br /&gt;• &lt;b&gt;c) La presencia de pus en el espacio pleural:&lt;/b&gt; Es incorrecta. La acumulación de material purulento y loculaciones tabicadas en la cavidad pleural define al empiema (el cual constituye un derrame paraneumónico complicado que requiere drenaje).&lt;br /&gt;• &lt;b&gt;d) La presencia de líquido seroso en el espacio pleural:&lt;/b&gt; Es incorrecta. Un líquido de aspecto seroso o transparente orienta hacia un trasudado (generado comúnmente por insuficiencia cardíaca, cirrosis hepática o síndrome nefrótico), diferenciándose del aspecto lechoso propio del quilotórax.</t>
  </si>
  <si>
    <t>&lt;b&gt;DIAGNÓSTICO DIFERENCIAL: PSEUDOQUILOTÓRAX&lt;/b&gt;&lt;br /&gt;&lt;br /&gt;Frente a un líquido pleural de apariencia blanquecina o lechosa, es imperativo establecer la diferenciación bioquímica con el pseudoquilotórax. Esta entidad presenta líquido con las mismas características lechosas a la evaluación macroscópica, pero la bioquímica revela triglicéridos normales y ausencia total de quilomicrones. El marcador diferencial es el hallazgo de un nivel de colesterol mayor a 250 mg/dl, y obedece a procesos inflamatorios crónicos que comprometen la pleura a lo largo del tiempo, tales como la tuberculosis o la artritis reumatoidea.</t>
  </si>
  <si>
    <t>Afecciones como la neumonía, el derrame paraneumónico, las neoplasias, el empiema y la tuberculosis (TBC) producen derrames pleurales de tipo &lt;b&gt;exudado&lt;/b&gt;.</t>
  </si>
  <si>
    <t>&lt;b&gt;ETIOLOGÍA DEL DERRAME PLEURAL: TRASUDADOS VS. EXUDADOS&lt;/b&gt;&lt;br /&gt;&lt;br /&gt;La clasificación etiológica y bioquímica del derrame pleural divide a esta patología en dos grandes grupos de acuerdo al mecanismo fisiopatológico subyacente:&lt;br /&gt;• &lt;b&gt;Trasudados:&lt;/b&gt; Se originan por una alteración sistémica en la dinámica de fluidos (aumento de la presión hidrostática o disminución de la presión coloidosmótica), sin que exista una lesión o inflamación de las hojas pleurales. De forma clásica, la insuficiencia cardíaca congestiva, la insuficiencia hepática (cirrosis) y el síndrome nefrótico constituyen la tríada clásica de causas de líquido pleural de tipo trasudado.&lt;br /&gt;• Dentro de los procesos agudos, las causas primordiales son el derrame paraneumónico (que cursa simultáneamente con una neumonía) y el tromboembolismo pulmonar (TEP).</t>
  </si>
  <si>
    <t>La opción b es correcta debido a que la &lt;b&gt;neumonía&lt;/b&gt; genera una inflamación y lesión directa sobre la superficie pleural que altera localmente la permeabilidad capilar, desencadenando la acumulación de un líquido rico en proteínas y células inflamatorias que se clasifica patogénicamente como un &lt;b&gt;exudado&lt;/b&gt;.</t>
  </si>
  <si>
    <t>• &lt;b&gt;a) Insuficiencia cardiaca:&lt;/b&gt; Es incorrecta ya que produce derrame por un aumento de la presión hidrostática a nivel del capilar pulmonar, originando hemodinámicamente un trasudado.&lt;br /&gt;• &lt;b&gt;c) Síndrome nefrótico:&lt;/b&gt; Es incorrecta debido a que genera la acumulación de líquido (trasudado) a expensas de la disminución aguda de la presión coloidosmótica secundaria a la pérdida masiva de proteínas por la orina.&lt;br /&gt;• &lt;b&gt;d) Cirrosis:&lt;/b&gt; Es incorrecta porque la disfunción hepática disminuye la síntesis de proteínas y cae la presión coloidosmótica, conformando junto a las opciones 'a' y 'c' la tríada clásica productora de trasudados.</t>
  </si>
  <si>
    <t>&lt;b&gt;EVALUACIÓN DEL EXUDADO SEGÚN EL PREDOMINIO CELULAR&lt;/b&gt;&lt;br /&gt;&lt;br /&gt;Una vez confirmado el exudado mediante toracocentesis, la etiología se sospecha fuertemente analizando el recuento celular diferencial del líquido:&lt;br /&gt;• &lt;b&gt;Aumento de Neutrófilos (Procesos Agudos):&lt;/b&gt; Las causas predominantes son el derrame paraneumónico y el TEP.&lt;br /&gt;• &lt;b&gt;Aumento de Linfocitos (85 al 95%):&lt;/b&gt; Orienta el diagnóstico etiológico hacia entidades de carácter subagudo o crónico como la Tuberculosis (TBC), el Linfoma, la Sarcoidosis, el Derrame Reumatoideo, el Quilotórax y la Carcinomatosis Pleural.</t>
  </si>
  <si>
    <t>Afecciones agudas e infecciosas como la &lt;b&gt;neumonía&lt;/b&gt; (produciendo un derrame paraneumónico asociado) originan un &lt;b&gt;derrame pleural de tipo exudado&lt;/b&gt;.</t>
  </si>
  <si>
    <t>&lt;b&gt;ETIOLOGÍA DEL DERRAME PLEURAL: TRASUDADO VS. EXUDADO&lt;/b&gt;&lt;br /&gt;&lt;br /&gt;La clasificación fisiopatológica inicial del líquido pleural permite dividir sus etiologías en dos grandes grupos funcionales:&lt;br /&gt;• &lt;b&gt;Derrame Pleural por Trasudado:&lt;/b&gt; Se origina por alteraciones hemodinámicas sistémicas en la dinámica de fluidos (Ley de Starling), sin daño directo en la integridad de la pleura. Existen tres causas fundamentales que lo originan: la insuficiencia cardíaca congestiva (por aumento de presión hidrostática capilar), la cirrosis hepática y el síndrome nefrótico (ambas por disminución de la presión coloidosmótica debido a pérdida de proteínas).&lt;br /&gt;• &lt;b&gt;Derrame Pleural por Exudado:&lt;/b&gt; Se origina por lesión inflamatoria o estructural en la integridad de la pleura parietal o visceral. Existen múltiples causas, pero afecciones como la neumonía (derrame paraneumónico), las neoplasias, el empiema y la tuberculosis producen derrames de tipo exudado.</t>
  </si>
  <si>
    <t>&lt;b&gt;b) Neumonía:&lt;/b&gt; Es la opción correcta. Constituye una de las causas patogénicas primordiales de exudado pleural (manifestado como derrame paraneumónico), al generar un proceso agudo inflamatorio e infeccioso que aumenta la permeabilidad capilar y lesiona la integridad estructural de la pleura, permitiendo la exudación de un líquido rico en proteínas y células (neutrófilos).</t>
  </si>
  <si>
    <t>• &lt;b&gt;a) Insuficiencia cardiaca, c) Síndrome nefrótico, d) Cirrosis:&lt;/b&gt; Son incorrectas. Estas tres patologías constituyen la tríada clásica de causas que originan exclusivamente acumulación de líquido pleural de tipo trasudado, alterando las fuerzas de presión hidrostática o coloidosmótica sin producir inflamación primaria de las hojas pleurales.&lt;br /&gt;• &lt;b&gt;e) Lupus:&lt;/b&gt; Es incorrecta en el contexto de la respuesta de elección clásica. Si bien las enfermedades reumatológicas y del colágeno pueden asociarse a derrames exudativos (poliserositis), la bibliografía establece históricamente a la neumonía como el exponente agudo primordial, típico e de trasudado.</t>
  </si>
  <si>
    <t>&lt;b&gt;EVALUACIÓN ETIOLÓGICA DE LOS EXUDADOS&lt;/b&gt;&lt;br /&gt;&lt;br /&gt;Dentro del grupo de los exudados, la etiología se sospecha fuertemente según el predominio en el recuento celular diferencial del líquido pleural:&lt;br /&gt;• &lt;b&gt;Predominio de Leucocitos/Neutrófilos:&lt;/b&gt; Orienta hacia procesos agudos, siendo las causas primordiales el derrame paraneumónico (que cursa simultáneamente con una neumonía) y el Tromboembolismo Pulmonar (TEP).&lt;br /&gt;• &lt;b&gt;Predominio de Linfocitos (85 al 95%):&lt;/b&gt; Orienta hacia patologías de curso subagudo/crónico, incluyendo a la Tuberculosis (TBC), el Linfoma, la Sarcoidosis, la Carcinomatosis Pleural, el Quilotórax y el Derrame Reumatoideo.</t>
  </si>
  <si>
    <t>Afecciones como la neumonía, el derrame paraneumónico, las neoplasias, el empiema y la tuberculosis (TBC) producen derrames de tipo exudado, siendo la &lt;b&gt;insuficiencia cardíaca&lt;/b&gt; la patología que queda excluida de este grupo por originar &lt;b&gt;trasudados&lt;/b&gt;.</t>
  </si>
  <si>
    <t>&lt;b&gt;ETIOLOGÍA DEL DERRAME PLEURAL: TRASUDADOS VS. EXUDADOS&lt;/b&gt;&lt;br /&gt;&lt;br /&gt;La clasificación etiológica y bioquímica del derrame pleural divide a esta patología en dos grandes grupos de acuerdo al mecanismo fisiopatológico subyacente:&lt;br /&gt;• Dependiendo del predominio celular, agrupan a patologías agudas (derrame paraneumónico y TEP) o de evolución subaguda/crónica (Tuberculosis, linfoma, sarcoidosis, y carcinomatosis pleural).</t>
  </si>
  <si>
    <t>La opción b es correcta (como excepción a la premisa) debido a que la &lt;b&gt;insuficiencia cardíaca&lt;/b&gt; produce el derrame pleural de forma secundaria a un aumento de la presión hidrostática a nivel del capilar pulmonar, por lo que constituye la causa más clásica y representativa de líquido de tipo &lt;b&gt;trasudado&lt;/b&gt;, y no de un exudado.</t>
  </si>
  <si>
    <t>• &lt;b&gt;a) Empiema:&lt;/b&gt; Es incorrecta ya que constituye un derrame pleural paraneumónico complicado de tipo purulento, representando un exudado absoluto con alta carga inflamatoria y celular.&lt;br /&gt;• &lt;b&gt;c) Neoplasia:&lt;/b&gt; Es incorrecta debido a que los procesos oncológicos (como el cáncer de pulmón o de mama) invaden el espacio pleural generando exudados malignos de predominio linfocítico.&lt;br /&gt;• &lt;b&gt;d) Derrame paraneumónico:&lt;/b&gt; Es incorrecta porque acompaña sincrónicamente a una neumonía subyacente que inflama las pleuras, generando localmente un exudado agudo de predominio neutrofílico.&lt;br /&gt;• &lt;b&gt;e) TBC:&lt;/b&gt; Es incorrecta porque la infección por el bacilo de Koch desencadena una intensa respuesta inflamatoria granulomatosa local, originando un exudado pleural característico.</t>
  </si>
  <si>
    <t>&lt;b&gt;LEY DE STARLING Y PRESIÓN HIDROSTÁTICA&lt;/b&gt;&lt;br /&gt;&lt;br /&gt;La dinámica de los fluidos a través del espacio pleural virtual (que maneja de 7 a 14 ml en 24 horas) está regida por la Ley de Starling.&lt;br /&gt;• &lt;b&gt;Gradiente fisiológico:&lt;/b&gt; El líquido tiende a pasar desde el capilar sistémico al espacio pleural, y desde allí reabsorberse hacia el capilar pulmonar mediante una tracción neta favorable.&lt;br /&gt;• &lt;b&gt;Disfunción en la Insuficiencia Cardíaca:&lt;/b&gt; Al claudicar el corazón izquierdo, se eleva de forma retrógrada la presión hidrostática a nivel del capilar pulmonar. Este aumento de presión rompe el equilibrio de filtración, impidiendo la reabsorción e inundando la cavidad torácica con líquido pobre en proteínas (trasudado).</t>
  </si>
  <si>
    <t>Afecciones como la neumonía, las neoplasias y la tuberculosis producen derrames de tipo exudado, siendo la &lt;b&gt;insuficiencia cardíaca la patología que queda excluida de este grupo por originar trasudados&lt;/b&gt;.</t>
  </si>
  <si>
    <t>&lt;b&gt;ETIOLOGÍA DEL DERRAME PLEURAL: TRASUDADO VS. EXUDADO&lt;/b&gt;&lt;br /&gt;&lt;br /&gt;La clasificación fisiopatológica inicial del líquido pleural permite dividir sus etiologías en dos grandes grupos funcionales:&lt;br /&gt;• &lt;b&gt;Derrame Pleural por Trasudado:&lt;/b&gt; Se origina por alteraciones hemodinámicas sistémicas en la dinámica de fluidos (Ley de Starling), sin daño directo en la integridad de la pleura. Existen tres causas fundamentales que lo originan: la insuficiencia cardíaca congestiva (por aumento de la presión hidrostática a nivel del capilar pulmonar), la cirrosis hepática y el síndrome nefrótico (ambas por disminución de la presión coloidosmótica debido a la pérdida de proteínas).&lt;br /&gt;• &lt;b&gt;Derrame Pleural por Exudado:&lt;/b&gt; Se origina por lesión inflamatoria o estructural en la integridad de la pleura parietal o visceral. Existen múltiples causas, pero afecciones como la neumonía (derrame paraneumónico), las neoplasias (carcinomatosis pleural), el empiema y la tuberculosis (TBC) producen derrames de tipo exudado.</t>
  </si>
  <si>
    <t>&lt;b&gt;c) Insuficiencia cardíaca:&lt;/b&gt; Es la opción correcta (la excepción). La insuficiencia cardíaca altera de forma sistémica la dinámica de fluidos (aumentando la presión hidrostática capilar pulmonar) sin generar daño estructural primario ni inflamación en las hojas pleurales, originando un líquido pleural de tipo trasudado.</t>
  </si>
  <si>
    <t>• &lt;b&gt;a) TBC, b) Derrame paraneumónico, d) Neoplasia:&lt;/b&gt; Son incorrectas. Constituyen afecciones patológicas que lesionan la integridad estructural o provocan inflamación local de la pleura visceral o parietal, alterando la permeabilidad vascular y produciendo la acumulación de un derrame pleural de tipo exudado.</t>
  </si>
  <si>
    <t>&lt;b&gt;EVALUACIÓN ETIOLÓGICA DE LOS EXUDADOS&lt;/b&gt;&lt;br /&gt;&lt;br /&gt;Dentro del grupo de los exudados, la etiología se sospecha fuertemente según el predominio en el recuento celular diferencial del líquido pleural:&lt;br /&gt;• &lt;b&gt;Predominio de Leucocitos/Neutrófilos:&lt;/b&gt; Orienta hacia procesos agudos, siendo las causas primordiales el derrame paraneumónico (que cursa simultáneamente con una neumonía) y el Tromboembolismo Pulmonar (TEP).&lt;br /&gt;• &lt;b&gt;Predominio de Linfocitos (85 al 95%):&lt;/b&gt; Orienta hacia patologías de curso subagudo o crónico, incluyendo a la Tuberculosis (TBC), el Linfoma, la Sarcoidosis, la Carcinomatosis Pleural, el Quilotórax y el Derrame Reumatoideo.</t>
  </si>
  <si>
    <t>La &lt;b&gt;insuficiencia cardíaca&lt;/b&gt;, la &lt;b&gt;insuficiencia hepática&lt;/b&gt; y el &lt;b&gt;síndrome nefrótico&lt;/b&gt; constituyen la tríada clásica de causas de líquido pleural de tipo &lt;b&gt;trasudado&lt;/b&gt;.</t>
  </si>
  <si>
    <t>&lt;b&gt;ETIOLOGÍA DEL DERRAME PLEURAL: TRASUDADOS VS. EXUDADOS&lt;/b&gt;&lt;br /&gt;&lt;br /&gt;La clasificación etiológica y bioquímica del derrame pleural divide a esta patología en dos grandes grupos de acuerdo al mecanismo fisiopatológico subyacente:&lt;br /&gt;• &lt;b&gt;Trasudados:&lt;/b&gt; Se originan por una alteración sistémica en la dinámica de fluidos, ya sea por un aumento de la presión hidrostática o por una disminución de la presión coloidosmótica. Constituyen la tríada clásica de causas de líquido pleural de tipo trasudado la insuficiencia cardíaca congestiva, la insuficiencia hepática (cirrosis) y el síndrome nefrótico.&lt;br /&gt;• &lt;b&gt;Exudados:&lt;/b&gt; Ocurren por una alteración local que lesiona la integridad de la pleura parietal o visceral, existiendo más de 150 causas posibles. Dependiendo del predominio celular y el contexto clínico, agrupan a patologías inflamatorias, infecciosas o neoplásicas (tales como la neumonía, el derrame paraneumónico, el empiema, la tuberculosis, las neoplasias secundarias, el lupus y el derrame reumatoideo).</t>
  </si>
  <si>
    <t>La opción a es correcta debido a que la &lt;b&gt;insuficiencia cardíaca congestiva&lt;/b&gt; (por aumento de la presión hidrostática), la &lt;b&gt;insuficiencia hepática&lt;/b&gt; y el &lt;b&gt;síndrome nefrótico&lt;/b&gt; (ambas por disminución de la presión coloidosmótica) conforman la tríada etiológica clásica que origina un derrame pleural puramente originado por desbalances de presiones vasculares, catalogado como &lt;b&gt;trasudado&lt;/b&gt;.</t>
  </si>
  <si>
    <t>&lt;br /&gt;• &lt;b&gt;b) Cirrosis, neumonía, sindrome nefrótico, cáncer:&lt;/b&gt; Es incorrecta ya que, si bien incluye causas de trasudado (cirrosis y síndrome nefrótico), la neumonía y el cáncer (neoplasias) producen derrames de tipo exudado por inflamación local o infiltración tumoral directa.&lt;br /&gt;• &lt;b&gt;c) Insuficiencia renal, insuficiencia cardiaca, lupus, artritis reumatoide:&lt;/b&gt; Es incorrecta debido a que entidades autoinmunes como el lupus eritematoso sistémico y la artritis reumatoide generan inflamación serosa y se caracterizan por presentar derrames pleurales de tipo exudado (clásicamente con aumento de linfocitos).&lt;br /&gt;• &lt;b&gt;d) Sindrome nefrótico, enfisema, broncoespasmo, TBC pleural:&lt;/b&gt; Es incorrecta porque la tuberculosis (TBC pleural) desencadena un exudado de predominio linfocítico, y entidades obstructivas como el enfisema o broncoespasmo no son causas directas características de la generación de trasudado pleural.</t>
  </si>
  <si>
    <t>&lt;b&gt;FISIOPATOLOGÍA AND LEY DE STARLING&lt;/b&gt;&lt;br /&gt;&lt;br /&gt;La formación de un derrame pleural responde a una alteración en la dinámica de los fluidos a través del espacio pleural, la cual está regida por la Ley de Starling.&lt;br /&gt;• &lt;b&gt;Fisiología normal:&lt;/b&gt; El líquido tiende a pasar desde el capilar sistémico al espacio pleural a través de la pleura parietal, y desde allí reabsorberse hacia el capilar pulmonar mediante una tracción neta favorable (presión neta de tracción de +10).&lt;br /&gt;• &lt;b&gt;Mecanismos patogénicos del Trasudado:&lt;/b&gt; Ocurre por dos vías funcionales: un aumento de la presión hidrostática de cualquiera de los dos capilares (fenómeno propio de la claudicación y estasis de la insuficiencia cardíaca izquierda) o una disminución de la presión coloidosmótica (secundario a la caída de proteínas plasmáticas que caracteriza a la cirrosis y al síndrome nefrótico).</t>
  </si>
  <si>
    <t>De todas las etiologías posibles, la iatrogenia quirúrgica constituye estadísticamente la causa más común de los quilotórax.</t>
  </si>
  <si>
    <t>&lt;b&gt;ETIOLOGÍA DEL QUILOTÓRAX&lt;/b&gt;&lt;br /&gt;&lt;br /&gt;El quilotórax (derrame pleural linfático) se divide en dos grandes grupos etiológicos funcionales:&lt;br /&gt;• Causas Traumáticas: Son originadas por lesión del conducto torácico. Frecuentemente, se produce de forma iatrogénica durante una cirugía de tórax al seccionar o ligar dicho conducto. Es por esto que la iatrogenia quirúrgica constituye estadísticamente la causa más común global de los quilotórax.&lt;br /&gt;• Causas No Traumáticas: Las etiologías más frecuentes dentro de este grupo son los linfomas (destacándose el linfoma de Hodgkin) y otros tumores de mediastino.</t>
  </si>
  <si>
    <t>&lt;b&gt;e) Iatrogenia quirúrgica:&lt;/b&gt; Es la opción correcta. De todas las causas capaces de lesionar el conducto torácico, la iatrogenia derivada de procedimientos y cirugías de tórax es la causa etiológica más frecuente en el desarrollo de un quilotórax.</t>
  </si>
  <si>
    <t>• &lt;b&gt;a) Linfomas:&lt;/b&gt; Es incorrecta en el contexto global. Si bien los linfomas (como el de Hodgkin) son la etiología principal dentro del subgrupo de causas "no traumáticas", son estadísticamente superados por las lesiones traumáticas de origen iatrogénico-quirúrgico.&lt;br /&gt;• &lt;b&gt;c) Traumatismo torácico:&lt;/b&gt; Es incorrecta como opción principal. Aunque un traumatismo cerrado o penetrante en el tórax puede lesionar el conducto torácico, la iatrogenia quirúrgica sigue siendo el mecanismo traumático predominante. • &lt;b&gt;b) Congénitas, d) Carcinoma:&lt;/b&gt; Son incorrectas. Constituyen etiologías infrecuentes en comparación directa con la alta prevalencia de los linfomas y la iatrogenia torácica.</t>
  </si>
  <si>
    <t>Con respecto al diagnóstico bioquímico de un exudado pleural, los criterios de Light establecen que la &lt;b&gt;relación de la LDH pleural sobre la plasmática debe ser mayor a 0,6&lt;/b&gt;. &lt;i&gt;(Nota: Datos extraídos de guías clínicas internacionales. Se sugiere contrastar con protocolos institucionales locales.)&lt;/i&gt;.</t>
  </si>
  <si>
    <t>&lt;b&gt;CRITERIOS DE LIGHT Y DIAGNÓSTICO BIOQUÍMICO DE EXUDADO&lt;/b&gt;&lt;br /&gt;&lt;br /&gt;La clasificación etiológica y bioquímica del derrame pleural divide a esta patología en dos grandes grupos (trasudados y exudados) de acuerdo al mecanismo fisiopatológico subyacente.&lt;br /&gt;• &lt;b&gt;Formación de Exudados:&lt;/b&gt; Ocurren por una alteración local que lesiona la integridad de la pleura parietal o visceral, aumentando la permeabilidad capilar. Cuando las características bioquímicas del líquido orientan hacia un exudado, existen más de 150 causas posibles.&lt;br /&gt;• &lt;b&gt;Criterios de Light &lt;i&gt;(Información externa a las fuentes)&lt;/i&gt;:&lt;/b&gt; Constituyen la herramienta estándar de alta sensibilidad empleada para diferenciar un exudado de un trasudado. Un líquido pleural se define formalmente como exudado si cumple al menos uno de los siguientes tres criterios bioquímicos: 1) Relación de proteínas en líquido pleural/suero mayor a 0,5; 2) Relación de LDH en líquido pleural/suero mayor a 0,6; 3) Niveles de LDH en líquido pleural mayores a los dos tercios (2/3) del límite superior normal en suero.</t>
  </si>
  <si>
    <t>La opción d es correcta debido a que, de acuerdo a los criterios de Light establecidos en la práctica clínica para el análisis del líquido pleural, una relación de la enzima LDH (Lactato Deshidrogenasa) pleural sobre la LDH plasmática &lt;b&gt;mayor a 0,6&lt;/b&gt; constituye un parámetro bioquímico confirmatorio y directo de la presencia de un exudado.</t>
  </si>
  <si>
    <t>&lt;br /&gt;• &lt;b&gt;a) La relación proteínas pleurales sobre proteínas séricas debe ser inferior a 0,5:&lt;/b&gt; Es incorrecta ya que para clasificar bioquímicamente como exudado, dicha relación de proteínas debe ser &lt;b&gt;mayor a 0,5&lt;/b&gt;; los valores inferiores son compatibles con un trasudado.&lt;br /&gt;• &lt;b&gt;b) La LDH debe ser baja:&lt;/b&gt; Es incorrecta debido a que en los exudados la LDH se encuentra patológicamente elevada, producto de la destrucción celular y la inflamación activa del tejido pleural.&lt;br /&gt;• &lt;b&gt;c) La sensibilidad de los criterios de Light es baja:&lt;/b&gt; Es incorrecta porque estos criterios se caracterizan por poseer una sensibilidad cercana al 98% para la detección de exudados, siendo diseñados para evitar pasar por alto cualquier patología pleural de origen inflamatorio o tumoral.</t>
  </si>
  <si>
    <t>&lt;b&gt;EVALUACIÓN DEL EXUDADO SEGÚN EL PREDOMINIO CELULAR&lt;/b&gt;&lt;br /&gt;&lt;br /&gt;Una vez confirmed la presencia de un exudado mediante la toracocentesis y la bioquímica, la etiología se sospecha fuertemente analizando el recuento celular diferencial del líquido:&lt;br /&gt;• &lt;b&gt;Aumento de Neutrófilos (Procesos Agudos):&lt;/b&gt; Las causas predominantes son el derrame paraneumónico y el Tromboembolismo Pulmonar (TEP).&lt;br /&gt;• &lt;b&gt;Aumento de Linfocitos (85 al 95%):&lt;/b&gt; Orienta el diagnóstico etiológico hacia entidades de carácter subagudo o crónico como la Tuberculosis (TBC), el Linfoma, la Sarcoidosis, el Derrame Reumatoideo, el Quilotórax y la Carcinomatosis Pleural.</t>
  </si>
  <si>
    <t>En un paciente con antecedente de insuficiencia cardíaca que presenta un derrame pleural asociado, la &lt;b&gt;toracocentesis diagnóstica está formalmente indicada cuando, luego de un tiempo de instaurado el correcto tratamiento, el derrame permanezca inalterado o haya un aumento de su volumen&lt;/b&gt;.</t>
  </si>
  <si>
    <t>&lt;b&gt;ALGORITMO DIAGNÓSTICO Y TORACOCENTESIS EN INSUFICIENCIA CARDÍACA&lt;/b&gt;&lt;br /&gt;&lt;br /&gt;Confirmada la presencia de líquido en la cavidad pleural mediante radiografía, se debe evaluar la indicación de una toracocentesis (punción pleural). En pacientes con historia clínica de insuficiencia cardíaca izquierda, el derrame suele corresponder a un trasudado secundario al aumento de la presión hidrostática capilar.&lt;br /&gt;• &lt;b&gt;Indicación de Observación:&lt;/b&gt; Si el paciente presenta clínica evidente de insuficiencia cardíaca sin signos de alarma (es decir, sin derrame unilateral o asimétrico, sin fiebre y sin dolor torácico pleurítico), la conducta inicial indicada es la administración de &lt;b&gt;diuréticos y observación&lt;/b&gt;.&lt;br /&gt;• &lt;b&gt;Resolución esperada:&lt;/b&gt; Al instaurar este tratamiento médico (con diuréticos y vasodilatadores) para compensar la patología de base, la imagen radiológica característica suele desaparecer en menos de 48 horas.&lt;br /&gt;• &lt;b&gt;Indicación de Toracocentesis:&lt;/b&gt; Si en el seguimiento evolutivo se constata que, a pesar del tratamiento instaurado para la insuficiencia cardíaca, el derrame pleural &lt;b&gt;persiste durante varios días, permanece inalterado o presenta un aumento de su volumen&lt;/b&gt;, se debe modificar la conducta y proceder a realizar una toracocentesis diagnóstica para descartar otras causas etiológicas subyacentes (ej. un exudado por infección o neoplasia).</t>
  </si>
  <si>
    <t>&lt;b&gt;b) Cuando luego de un tiempo de instaurado el correcto tratamiento para la insuficiencia cardíaca el derrame permanezca inalterado o haya aumento de volumen:&lt;/b&gt; Es la opción correcta. Constituye una premisa clínica formal y algorítmica; ante la falla de la respuesta terapéutica hídrica esperada (el derrame no resuelve, se mantiene o empeora), se asume que el líquido puede no ser un simple trasudado por estasis cardiogénico, haciendo obligatoria la punción pleural para su estudio bioquímico y citológico.</t>
  </si>
  <si>
    <t>• &lt;b&gt;a) En general es conveniente realizarla en todo derrame sospechoso de trasudado de causa cardíaca:&lt;/b&gt; Es incorrecta. En la inmensa mayoría de los derrames secundarios a insuficiencia cardíaca típica, la punción es innecesaria y se prefiere iniciar el tratamiento médico de prueba para confirmar su etiología hidrostática mediante la resolución clínica.&lt;br /&gt;• &lt;b&gt;c) Cuando el derrame ocupe un 1/3 de ambos hemitórax, d) Cuando el derrame sea bilateral:&lt;/b&gt; Son incorrectas. La bilateralidad y el volumen moderado son características clásicas y esperables del trasudado por insuficiencia cardíaca congestiva global; estas características anatómicas, por sí solas y sin signos de alarma agregados, no constituyen indicación para punzar antes de intentar una terapia de depleción de volumen.</t>
  </si>
  <si>
    <t>La presencia de un líquido pleural con &lt;b&gt;predominio de neutrófilos&lt;/b&gt; (típico de procesos agudos), asociado a un &lt;b&gt;pH disminuido (≤ 7.20)&lt;/b&gt;, &lt;b&gt;LDH elevadísima&lt;/b&gt; y &lt;b&gt;glucosa críticamente consumida (&lt; 40 mg/dl)&lt;/b&gt; constituye el perfil bioquímico que confirma el diagnóstico de un &lt;b&gt;derrame paraneumónico complicado o empiema&lt;/b&gt;. &lt;i&gt;(Nota: Datos extraídos de guías clínicas internacionales. Se sugiere contrastar con protocolos institucionales locales.)&lt;/i&gt;.</t>
  </si>
  <si>
    <t>&lt;b&gt;EVALUACIÓN DEL EXUDADO AGUDO Y EMPIEMA PLEURAL&lt;/b&gt;&lt;br /&gt;&lt;br /&gt;El análisis celular y bioquímico del líquido pleural obtenido mediante toracocentesis permite diferenciar la etiología subyacente del exudado.&lt;br /&gt;• &lt;b&gt;Predominio Celular Neutrofílico:&lt;/b&gt; Una vez confirmado el exudado, un aumento en el recuento de neutrófilos orienta hacia procesos inflamatorios agudos. Las causas primordiales de este patrón celular son el derrame paraneumónico (incluyendo el empiema) y el Tromboembolismo Pulmonar (TEP).&lt;br /&gt;• &lt;b&gt;Derrame Paraneumónico Complicado y Empiema:&lt;/b&gt; La evolución natural de un derrame paraneumónico puede tornarse desfavorable si el cuadro infeccioso primario no se controla tempranamente, derivando en un derrame complicado. Esta complicación muchas veces termina en el desarrollo de un &lt;b&gt;empiema&lt;/b&gt;, caracterizado anatomopatológicamente por la presencia de material purulento y el desarrollo de loculaciones (tabicamiento del espacio pleural).&lt;br /&gt;• &lt;b&gt;Perfil Bioquímico:&lt;/b&gt; Clínicamente, el empiema presenta una altísima carga inflamatoria y bacteriana local que genera un metabolismo anaerobio en el espacio pleural, lo que se traduce bioquímicamente en un consumo de la glucosa (&lt;b&gt;&lt; 40 mg/dl&lt;/b&gt;), gran producción de ácido láctico con caída del pH (&lt;b&gt;≤ 7.20&lt;/b&gt;) y una destrucción celular que dispara los niveles de LDH (ej. &lt;b&gt;&gt; 1000 UI/L&lt;/b&gt;).</t>
  </si>
  <si>
    <t>La opción a es correcta debido a que el perfil analítico descrito (fuerte predominio de neutrófilos del 78%, pH ácido de 7.20, consumo severo de glucosa &lt; 40 mg/dl y LDH extremadamente elevada de 1000 UI/L) constituye la presentación citológica y bioquímica clásica de un exudado agudo, purulento y altamente inflamatorio, definiendo el diagnóstico directo de un &lt;b&gt;derrame paraneumónico complicado o empiema&lt;/b&gt;.</t>
  </si>
  <si>
    <t>• &lt;b&gt;b) Es compatible con pleuritis por lupus y c) Es un exudado probablemente tuberculoso:&lt;/b&gt; Son incorrectas porque, si bien el Lupus y la Tuberculosis (TBC) producen derrames de tipo exudado, ambas entidades se caracterizan citológicamente por presentar un franco predominio de &lt;b&gt;linfocitos (85 al 95%)&lt;/b&gt;, a diferencia del claro predominio agudo de neutrófilos expuesto en la premisa.&lt;br /&gt;• &lt;b&gt;d) Puede deberse a una patología que curse con hipoalbuminemia:&lt;/b&gt; Es incorrecta ya que entidades sistémicas que cursan con hipoalbuminemia originan la acumulación de líquido por caída de la presión coloidosmótica, produciendo derrames de tipo &lt;b&gt;trasudado&lt;/b&gt; (líquido acelular, con LDH y proteínas bajas), lo cual es opuesto al líquido exudativo del caso.</t>
  </si>
  <si>
    <t>&lt;b&gt;DIAGNÓSTICO DIFERENCIAL CELULAR DEL EXUDADO&lt;/b&gt;&lt;br /&gt;&lt;br /&gt;La evaluación del recuento celular diferencial del líquido pleural es una herramienta de primera línea para estrechar el abanico etiológico:&lt;br /&gt;• &lt;b&gt;Predominio de Neutrófilos (Procesos Agudos):&lt;/b&gt; Orientan hacia inflamaciones agudas de evolución rápida. Las etiologías a sospechar son el derrame paraneumónico, el empiema y el Tromboembolismo Pulmonar (TEP).&lt;br /&gt;• &lt;b&gt;Predominio de Linfocitos (Procesos Subagudos/Crónicos):&lt;/b&gt; Un aumento de linfocitos (típicamente entre 85 al 95%) orienta el diagnóstico hacia entidades de curso insidioso o proliferativo. Dentro de este grupo se destacan la Tuberculosis (TBC), los procesos autoinmunes (como la pleuritis lúpica o el derrame reumatoideo), el Linfoma, la Sarcoidosis, el Quilotórax y la Carcinomatosis Pleural maligna.</t>
  </si>
  <si>
    <t>Un &lt;b&gt;cociente de proteínas en el líquido pleural sobre las proteínas séricas (Prots P/S) mayor a 0.5&lt;/b&gt; es una característica diagnóstica excluyente de los exudados, por lo que &lt;b&gt;no se corresponde bioquímicamente a un trasudado&lt;/b&gt;.</t>
  </si>
  <si>
    <t>&lt;b&gt;CRITERIOS BIOQUÍMICOS Y DIAGNÓSTICO DIFERENCIAL (CRITERIOS DE LIGHT)&lt;/b&gt;&lt;br /&gt;&lt;br /&gt;La evaluación bioquímica del líquido pleural obtenido mediante toracocentesis es el pilar fundamental para diferenciar fisiopatológicamente entre un trasudado y un exudado.&lt;br /&gt;• &lt;b&gt;Trasudados:&lt;/b&gt; Se originan por alteraciones hemodinámicas sistémicas (aumento de la presión hidrostática o disminución coloidosmótica), manteniendo intacta la integridad estructural de las hojas pleurales. Causas clásicas incluyen la insuficiencia cardíaca congestiva, la cirrosis hepática y el síndrome nefrótico. Al no existir un aumento patológico de la permeabilidad capilar local, el líquido es pobre en proteínas y celularidad.&lt;br /&gt;• &lt;b&gt;Exudados:&lt;/b&gt; Se producen por lesión directa, inflamación o alteración estructural de la permeabilidad de la pleura parietal o visceral (ej. procesos infecciosos como la neumonía, tuberculosis, o invasión por neoplasias). Esta injuria permite la fuga de proteínas y enzimas hacia el espacio pleural.&lt;br /&gt;• &lt;b&gt;Criterios de Light:&lt;/b&gt; Constituyen la herramienta de oro de laboratorio para definir a un exudado. Un líquido pleural es clasificado como exudado si cumple al menos uno de los siguientes tres criterios: 1) Relación de proteínas líquido pleural/suero mayor a 0.5; 2) Relación de LDH líquido pleural/suero mayor a 0.6; 3) LDH del líquido pleural mayor a los dos tercios del límite superior normal sérico. Por regla de exclusión, si el líquido no cumple con ninguno de estos parámetros, se confirma el diagnóstico de un trasudado.</t>
  </si>
  <si>
    <t>&lt;b&gt;b) Prots P/S &gt; 0.5:&lt;/b&gt; Es la opción correcta (la excepción). Un cociente de proteínas entre el líquido pleural y el suero que sea superior a 0.5 constituye uno de los Criterios de Light confirmatorios para exudado. Este valor indica un aumento en la permeabilidad capilar de la pleura, por lo que esta característica bioquímica nunca se corresponderá con un trasudado puro.</t>
  </si>
  <si>
    <t>&lt;b&gt;a) LDH P &lt; 2/3 del L.S. LDH S:&lt;/b&gt; Es incorrecta. En el trasudado, al no haber inflamación local ni destrucción tisular en el espacio pleural, los niveles de Lactato Deshidrogenasa (LDH) en el líquido permanecen bajos, manteniéndose por debajo de los dos tercios del límite superior normal en suero.&lt;br /&gt;• &lt;b&gt;c) LDH P/LDH S &lt; 0.6:&lt;/b&gt; Es incorrecta. Esta relación inferior a 0.6 es una característica definitoria y esperable de los trasudados, ya que confirma que la concentración de LDH pleural no se encuentra elevada en relación a la medición sistémica.&lt;br /&gt;• &lt;b&gt;d) Col P/Col S &lt; 0.3:&lt;/b&gt; Es incorrecta. Aunque el colesterol no pertenece estrictamente a la tríada original de Light, los niveles bajos de colesterol en la relación pleura/suero son propios de la nula celularidad y permeabilidad de los trasudados. Se diferencia de los exudados (y específicamente del pseudoquilotórax) donde la concentración de colesterol se encuentra elevada (ej. colesterol pleural mayor a 250 mg/dl).</t>
  </si>
  <si>
    <t>Se debe sospechar un &lt;b&gt;empiema&lt;/b&gt; en un paciente con derrame pleural cuando la evaluación macroscópica u obtención del líquido pleural reveals la presencia de &lt;b&gt;material purulento&lt;/b&gt;, evidenciándose típicamente como un líquido &lt;b&gt;turbio y maloliente&lt;/b&gt;.</t>
  </si>
  <si>
    <t>&lt;b&gt;DERRAME PARANEUMÓNICO COMPLICADO Y EMPIEMA&lt;/b&gt;&lt;br /&gt;&lt;br /&gt;La evolución natural de un derrame pleural paraneumónico puede tornarse desfavorable si el cuadro infeccioso primario (neumonía) no se controla, derivando en un derrame complicado.&lt;br /&gt;• &lt;b&gt;Definición anatomopatológica:&lt;/b&gt; Esta complicación, que muchas veces termina en el desarrollo de un &lt;b&gt;empiema&lt;/b&gt;, se caracteriza desde el punto de vista de la dinámica pleural por la presencia y acumulación de &lt;b&gt;material purulento&lt;/b&gt; en la cavidad torácica.&lt;br /&gt;• &lt;b&gt;Loculaciones:&lt;/b&gt; El proceso inflamatorio del empiema promueve el desarrollo de loculaciones producidas por el tabicamiento del espacio pleural, lo que dificulta su resolución espontánea.&lt;br /&gt;• &lt;b&gt;Manejo terapéutico:&lt;/b&gt; A diferencia de un derrame paraneumónico no complicado (que resuelve con antibióticos), estos casos no evolucionan bien clínicamente si no se adiciona una conducta quirúrgica oportuna, como la colocación de un tubo de drenaje grueso o la realización de una toracovideoendoscopía para evacuar el material y evitar secuelas definitivas.</t>
  </si>
  <si>
    <t>La opción d es correcta debido a que el hallazgo u obtención de un líquido de aspecto &lt;b&gt;turbio y maloliente&lt;/b&gt; durante el drenaje constituye el signo clínico y macroscópico directo de que el espacio pleural se encuentra ocupado por &lt;b&gt;material purulento&lt;/b&gt;, confirmando la sospecha diagnóstica de un derrame paraneumónico complicado o &lt;b&gt;empiema&lt;/b&gt;.</t>
  </si>
  <si>
    <t>• &lt;b&gt;a) Si el paciente presenta fiebre, sudoración nocturna y pérdida de peso:&lt;/b&gt; Es incorrecta ya que esta presentación clínica de evolución subaguda o crónica (síntomas B o consuntivos) obliga a sospechar principalmente un derrame pleural exudativo originado por una &lt;b&gt;Tuberculosis (TBC)&lt;/b&gt;, y no primariamente un empiema bacteriano agudo.&lt;br /&gt;• &lt;b&gt;b) Si el paciente presenta tos y expectoración purulenta:&lt;/b&gt; Es incorrecta porque estos son los síntomas clásicos de una &lt;b&gt;neumonía&lt;/b&gt; aguda (consolidación parenquimatosa), la cual puede acompañarse de un derrame paraneumónico simple (líquido claro inflamatorio) sin que el espacio pleural esté ocupado por pus.&lt;br /&gt;• &lt;b&gt;c) Si el paciente presenta dolor torácico intenso y dificultad para respirar:&lt;/b&gt; Es incorrecta debido a que el dolor pleurítico y la disnea son los síntomas de presentación basal de casi todos los derrames pleurales inflamatorios agudos, careciendo de la especificidad necesaria para dictaminar que dicho líquido se ha transformado en un empiema.</t>
  </si>
  <si>
    <t>&lt;b&gt;ASPECTO MACROSCÓPICO DEL LÍQUIDO PLEURAL&lt;/b&gt;&lt;br /&gt;&lt;br /&gt;El simple análisis visual del líquido obtenido por toracocentesis establece un primer diagnóstico diferencial etiológico de gran valor clínico:&lt;br /&gt;• &lt;b&gt;Transparente (como agua):&lt;/b&gt; Diferencia el cuadro a favor de un &lt;b&gt;trasudado&lt;/b&gt; (causado clásicamente por Insuficiencia Cardíaca, Insuficiencia Hepática o Síndrome Nefrótico).&lt;br /&gt;• &lt;b&gt;Hemorrágico:&lt;/b&gt; Obliga a sospechar fuertemente una etiología neoplásica subyacente (exudado maligno) o un infarto pulmonar por TEP.&lt;br /&gt;• &lt;b&gt;Blanquecino (lechoso):&lt;/b&gt; Diferencia a favor de un &lt;b&gt;quilotórax&lt;/b&gt; (por lesión del conducto torácico) o un pseudoquilotórax.&lt;br /&gt;• &lt;b&gt;Amarillento turbio / purulento:&lt;/b&gt; Es propio de un &lt;b&gt;exudado&lt;/b&gt; altamente inflamatorio o infeccioso grave, típico del &lt;b&gt;empiema&lt;/b&gt;.</t>
  </si>
  <si>
    <t>Al evaluar los riesgos y eventos adversos de las intervenciones invasivas, se establece que la &lt;b&gt;complicación más común de la pleurodesis es el dolor torácico&lt;/b&gt;.</t>
  </si>
  <si>
    <t>&lt;b&gt;TRATAMIENTO DEL DERRAME PLEURAL MALIGNO Y PLEURODESIS&lt;/b&gt;&lt;br /&gt;&lt;br /&gt;Frente a un derrame pleural asociado predominantemente a una neoplasia o carcinoma, el manejo exige pautas de paliación específicas ante la reacumulación del volumen.&lt;br /&gt;• &lt;b&gt;Tratamiento Primario:&lt;/b&gt; Frente a un derrame pleural maligno sintomático, el tratamiento de elección primario es el drenaje evacuador del líquido pleural (toracocentesis) para aliviar rápidamente la disnea.&lt;br /&gt;• &lt;b&gt;Pleurodesis:&lt;/b&gt; En determinados contextos terapéuticos donde el derrame maligno es recidivante y reacumula líquido rápidamente tras el drenaje, se indica la realización de una pleurodesis. Este procedimiento clínico intervencionista se define como la instilación deliberada de sustancias irritantes (agentes esclerosantes) en la cavidad pleural con el fin de provocar una inflamación aséptica severa. El objetivo es obliterar el espacio virtual sellando y fusionando las hojas pleurales parietal y visceral, impidiendo así un nuevo cúmulo de líquido.&lt;br /&gt;• &lt;b&gt;Complicación principal:&lt;/b&gt; Al instaurar este abordaje, se debe tener presente que, debido a la potente respuesta inflamatoria local generada sobre las membranas pleurales (profundamente inervadas por fibras sensitivas somáticas en el caso de la pleura parietal), la complicación adversa más común de la pleurodesis es el dolor torácico.</t>
  </si>
  <si>
    <t>&lt;b&gt;c) Dolor torácico:&lt;/b&gt; Es la opción correcta. La pleurodesis tiene como principio fundamental desencadenar una pleuritis inflamatoria química o mecánica para generar adherencias entre la pleura visceral y parietal. Dicha agresión inflamatoria aguda sobre los receptores nociceptivos de la pleura parietal hace que el desarrollo de un dolor torácico sea la complicación esperable más común de la intervención.</t>
  </si>
  <si>
    <t>• &lt;b&gt;a) Infección de espacio pleural:&lt;/b&gt; Es incorrecta. Aunque la instrumentación de la cavidad torácica (colocación de tubos o inyección de sustancias) acarrea un riesgo latente de sobreinfección iatrogénica (que podría derivar en un empiema), no es estadísticamente la complicación más frecuente ni la regla general post-pleurodesis.&lt;br /&gt;• &lt;b&gt;b) Hemorragia:&lt;/b&gt; Es incorrecta. Las complicaciones hemorrágicas o el desarrollo de un hemotórax pueden suceder de forma incidental si se daña un vaso intercostal durante el acceso pleural, pero电气 resultan ser eventos adversos de mucha menor incidencia en contraposición al franco dolor desencadenado por la irritación esclerosante.</t>
  </si>
  <si>
    <t xml:space="preserve">Signo de Westmark en TEP, como se ve en la radiografía:&lt;br&gt;&lt;br&gt;a) Radiolucidez del área hipoperfundida&lt;br&gt;&lt;br&gt;b) Triángulo con base en pleura y vértice hacia el hilio&lt;br&gt;&lt;br&gt;c) Arteria pulmonar dilatada </t>
  </si>
  <si>
    <t>a) Radiolucidez del área hipoperfundida</t>
  </si>
  <si>
    <t>Frente a un derrame pleural asociado a un carcinoma, el tratamiento de elección primario inicial es el &lt;b&gt;drenaje de líquido pleural&lt;/b&gt;.</t>
  </si>
  <si>
    <t>&lt;b&gt;TRATAMIENTO DEL DERRAME PLEURAL MALIGNO Y PLEURODESIS&lt;/b&gt;&lt;br /&gt;&lt;br /&gt;El derrame pleural maligno es una manifestación secundaria o metastásica de neoplasias originadas en otros órganos (tales como el cáncer de pulmón, cáncer de mama o linfomas).&lt;br /&gt;• &lt;b&gt;Drenaje pleural:&lt;/b&gt; Al generar una alteración de la dinámica pleural y acumulación masiva de líquido (transformando el espacio virtual en real), el paciente experimenta compromiso respiratorio. Frente a un derrame pleural asociado a un carcinoma, el tratamiento de elección primario es el drenaje del líquido pleural para lograr la evacuación del espacio y la rápida mejoría clínica.&lt;br /&gt;• &lt;b&gt;Pleurodesis:&lt;/b&gt; En determinados contextos terapéuticos y para evitar la continua recidiva de la acumulación de líquido, posterior al drenaje se puede indicar la realización de una pleurodesis. Este procedimiento paliativo consiste en la instilación de sustancias irritantes (esclerosantes) en la cavidad pleural con el fin de provocar una inflamación controlada que termine sellando el espacio pleural.</t>
  </si>
  <si>
    <t>La opción d es correcta debido a que la literatura médica indica que, frente a la presencia de un derrame pleural asociado a un carcinoma (exudado neoplásico), la conducta médica inicial y el tratamiento de elección primario es el &lt;b&gt;drenaje de líquido pleural&lt;/b&gt; para lograr la evacuación mecánica de la cavidad torácica, expandir el pulmón colapsado y aliviar la dificultad respiratoria.</t>
  </si>
  <si>
    <t>&lt;br /&gt;• &lt;b&gt;a) Cirugía, b) Quimioterapia y c) Radioterapia:&lt;/b&gt; Son opciones incorrectas ya que ninguna de ellas constituye el manejo sintomático y mecánico directo frente al derrame. Si bien la quimioterapia o radioterapia formarán parte del esquema oncológico del tumor primario subyacente, la ocupación pleural masiva y sintomática exige como tratamiento de elección inicial el drenaje del líquido, complementándose con el sellado de la cavidad (pleurodesis química) para evitar su reproducción.</t>
  </si>
  <si>
    <t>&lt;b&gt;PRONÓSTICO DEL DERRAME PLEURAL MALIGNO&lt;/b&gt;&lt;br /&gt;&lt;br /&gt;En la evaluación bioquímica del líquido pleural evacuado correspondiente a un derrame neoplásico, existen parámetros analíticos específicos que marcan la sobrevida o la evolución esperada del paciente.&lt;br /&gt;• &lt;b&gt;Criterios de mal pronóstico:&lt;/b&gt; El hallazgo en el líquido pleural de un pH francamente ácido (pH &lt; 7,3) asociado a un consumo de la glucosa local (Glucosa &lt; 60 mg%) son considerados como signos de mal pronóstico evolutivo.</t>
  </si>
  <si>
    <t>Ante un cuadro subagudo de dolor en región torácica lateral, febrícula, tos seca, murmullo vesicular abolido y un derrame pleural exudativo con aspecto amarillento, predominio linfocítico y bacilo de Koch negativo, el &lt;b&gt;diagnóstico clínico más probable es la pleuresía por tuberculosis (TBC)&lt;/b&gt;.</t>
  </si>
  <si>
    <t>&lt;b&gt;TUBERCULOSIS PLEURAL Y ANÁLISIS DEL LÍQUIDO&lt;/b&gt;&lt;br /&gt;&lt;br /&gt;La evaluación diagnóstica de este caso clínico exige integrar la semiología, los Criterios de Light y el recuento celular diferencial del líquido pleural.&lt;br /&gt;• &lt;b&gt;Clínica y Semiología:&lt;/b&gt; La paciente presenta un cuadro de instauración insidiosa o subaguda (un mes y medio de evolución) caracterizado por dolor torácico (pleurítico), febrícula y tos seca. El hallazgo a la auscultación de un murmullo vesicular abolido en la base pulmonar, sumado al velamiento radiológico, confirma semiológicamente el síndrome compatible con derrame pleural.&lt;br /&gt;• &lt;b&gt;Criterios de Exudado:&lt;/b&gt; El análisis bioquímico del líquido arroja una relación de proteínas líquido pleural/suero de 0.6. Según los Criterios de Light, cualquier valor superior a 0.5 indica un aumento patológico de la permeabilidad y confirma que se trata de un exudado, descartando de plano las etiologías puramente hidrostáticas u oncóticas (trasudados).&lt;br /&gt;• &lt;b&gt;Recuento Celular (Linfocitosis):&lt;/b&gt; Dentro de las etiologías de exudado, el franco predominio de linfocitos (51% frente a 20% de neutrófilos) orienta definitivamente hacia patologías de curso subagudo o crónico. La etiología clásica ante este patrón celular es la Tuberculosis (TBC) pleural.&lt;br /&gt;• &lt;b&gt;Aislamiento Microbiológico:&lt;/b&gt; La tuberculosis pleural es la localización extrapulmonar más frecuente a nivel local. Es característico y altamente probable que la investigación directa del bacilo de Koch en el líquido resulte negativa, ya que la enfermedad es típica en esta cavidad. El diagnóstico suele apoyarse en una biopsia pleural o en el dosaje de ADA (Adenosina Deaminasa).</t>
  </si>
  <si>
    <t>&lt;b&gt;d) TBC:&lt;/b&gt; Es la opción correcta. El cuadro clínico de evolución prolongada (febrícula y tos de semanas de evolución) junto al hallazgo de un exudado pleural (determinado por la relación de proteínas &gt; 0.5) de aspecto amarillento y claro predominio linfocítico, configuran la presentación clásica de la pleuresía tuberculosa.</t>
  </si>
  <si>
    <t>• &lt;b&gt;a) Síndrome nefrótico, e) Insuficiencia cardiaca:&lt;/b&gt; Son incorrectas. Ambas entidades originan derrames pleurales de tipo trasudado debido a alteraciones hemodinámicas sistémicas (disminución coloidosmótica y aumento de la presión hidrostática, respectivamente), lo cual es bioquímicamente incompatible con la relación de proteínas mayor a 0.5 documentada en la punción.&lt;br /&gt;• &lt;b&gt;b) Embolismo pulmonar:&lt;/b&gt; Es incorrecta. Si bien puede generar un exudado con dolor pleurítico, el TEP suele presentarse de forma aguda (not de un mes y medio de evolución) con disnea súbita, taquipnea y/o hemoptisis, sin ser la linfocitosis el patrón celular inicial definitorio.&lt;br /&gt;• &lt;b&gt;c) Derrame pleural paraneumónico:&lt;/b&gt; Es incorrecta. El derrame paraneumónico obedece a un proceso infeccioso agudo y reciente, presentándose clínicamente con un cuadro febril de días de evolución y un líquido pleural exudativo con un marcado predominio de leucocitos polimorfonucleares (neutrófilos), a diferencia del predominio linfocítico documentado.</t>
  </si>
  <si>
    <t>Respecto a la TBC pulmonar, los pacientes considerados del &lt;b&gt;grupo A&lt;/b&gt; son aquellos que tienen un BAAR positivo.</t>
  </si>
  <si>
    <t>&lt;b&gt;CLASIFICACIÓN DE LA EXPOSICIÓN Y ENFERMEDAD TUBERCULOSA&lt;/b&gt;&lt;br /&gt;&lt;br /&gt;En base a la noción de foco o contacto con un paciente con tuberculosis positiva, a los resultados de la prueba tuberculínica (PPD) and a la presencia o no del bacilo en el organismo, se clasifica a las personas expuestas y el estadio de la enfermedad en tres grupos principales:&lt;br /&gt;• &lt;b&gt;Grupo A (Personas no infectadas / Contactos):&lt;/b&gt; Sujetos que tienen el antecedente de un contacto positivo con un paciente tuberculoso active. Se consideran personas no infectadas, no tienen clínica de tuberculosis, su PPD es negativa y no presentan rasgos o estigmas de tener el bacilo en el cuerpo.&lt;br /&gt;• &lt;b&gt;Grupo B (Personas infectadas):&lt;/b&gt; Sujetos con probable contacto positivo pero que también están infectados. Son personas que no tienen síntomas, pero presentan un resultado de PPD (+).&lt;br /&gt;• &lt;b&gt;Grupo C (Personas enfermas):&lt;/b&gt; Sujetos que probablemente tienen el contacto positivo, tienen una PPD positiva, pero que además están enfermos. Son personas que presentan síntomas y tienen confirmada la presencia del bacilo en su organismo, siendo BAAR (+).</t>
  </si>
  <si>
    <t>La opción b es correcta debido a que, respecto a la TBC pulmonar, los pacientes considerados del &lt;b&gt;grupo A&lt;/b&gt; son aquellos que &lt;b&gt;tienen un BAAR positivo&lt;/b&gt;.</t>
  </si>
  <si>
    <t>&lt;br /&gt;• &lt;b&gt;a) Tienen una PPD positiva:&lt;/b&gt; Es incorrecta ya que la presencia exclusiva de una PPD positiva (prueba de sensibilidad tuberculínica) en pacientes asintomáticos define a las personas infectadas pertenecientes al &lt;b&gt;Grupo B&lt;/b&gt;.&lt;br /&gt;• &lt;b&gt;c) Han estado en contacto con un paciente con TBC:&lt;/b&gt; Es incorrecta a los fines de la evaluación de este axioma, aunque de manera general el Grupo A se define como contactos no infectados.&lt;br /&gt;• &lt;b&gt;d) Está realizando tratamiento para TBC:&lt;/b&gt; Es incorrecta debido a que los pacientes bajo tratamiento ya cuentan con diagnóstico confirmado de enfermedad activa, por lo que superan las categorías iniciales de clasificación de exposición (Grupos A, B y C).</t>
  </si>
  <si>
    <t>El hallazgo radiológico característico de la tuberculosis pulmonar es la presencia de &lt;b&gt;opacidades nodulares múltiples&lt;/b&gt;.</t>
  </si>
  <si>
    <t>&lt;b&gt;RADIOLOGÍA E IMAGENOLOGÍA DE LA TUBERCULOSIS&lt;/b&gt;&lt;br /&gt;&lt;br /&gt;El diagnóstico y seguimiento de la enfermedad se apoya en el análisis de imágenes (radiografía y tomografía axial computada de tórax), cuyos hallazgos varían según el estadio y la forma de presentación.&lt;br /&gt;• &lt;b&gt;Tuberculosis Primaria o Primoinfección:&lt;/b&gt; La característica principal y más frecuente en las imágenes es la hipertrofia de los ganglios hiliares y mediastínicos. Se distingue un infiltrado inespecífico y trayectos lineales correspondientes a una linfangitis, conformando el Complejo de Ghon.&lt;br /&gt;• &lt;b&gt;Progresión limitada (Infiltrado precoz):&lt;/b&gt; Ante la migración del bacilo hacia zonas más aireadas (lóbulos superiores), la radiografía revela una lesion que puede resolverse o evolucionar hacia la cavitación.&lt;br /&gt;• &lt;b&gt;Tuberculosis Postprimaria (de reactivación):&lt;/b&gt; Se caracteriza radiológicamente por la afectación predominante de los lóbulos superiores. El patrón típico es la presencia de lesiones cavitadas o cavernas (frecuentemente bilaterales), las cuales pueden mostrar un nivel hidroaéreo en su interior.&lt;br /&gt;• &lt;b&gt;Tuberculosis Diseminada y Miliar:&lt;/b&gt; En las formas diseminadas se observan consolidaciones nodulares en ambos campos pulmonares (opacidades nodulares múltiples), abarcando los cuatro cuadrantes. La tuberculosis miliary presenta una diseminación amplia de micronodulillos bilaterales similares a las semillas de mijo (de 1 a 5 milímetros).</t>
  </si>
  <si>
    <t>&lt;b&gt;b) Opacidades nodulares múltiples:&lt;/b&gt; En las formas diseminadas de la tuberculosis pulmonar, el hallazgo radiológico característico consiste en la presencia de consolidaciones u opacidades nodulares múltiples en ambos campos pulmonares. Específicamente en la forma miliary, esta diseminación se evidencia como innumerables micronodulillos bilaterales que asemejan semillas de mijo.</t>
  </si>
  <si>
    <t>• &lt;b&gt;a) Infiltrados bilaterales difusos:&lt;/b&gt; Es incorrecta. Como regla de exclusión, la tuberculosis miliary no suele producir un patrón radiológico de infiltrados alveolares bilaterales difusos (este patrón orienta hacia un edema agudo de pulmón cardiogénico o un síndrome de distrés respiratorio del adulto).&lt;br /&gt;• &lt;b&gt;c) Derrame pleural:&lt;/b&gt; Es incorrecta en este contexto general. Si bien la TBC puede afectar la pleura y presentarse como la causa más frecuente de derrame pleural exudativo linfocítico a nivel local, el término "tuberculosis pulmonar" exige identificar las lesiones parenquimatosas (nódulos, cavernas o infiltrados apicales), siendo el derrame una manifestación pleural.&lt;br /&gt;• &lt;b&gt;d) Atelectasia:&lt;/b&gt; Es incorrecta como hallazgo primario. Aunque pueden observarse zonas atelectasiadas que retraen el mediastino como secuela o complicación de la tuberculosis postprimaria, no es el hallazgo radiológico que caracteriza ni define a la infección activa por el bacilo de Koch.</t>
  </si>
  <si>
    <t>&lt;b&gt;MONITOREO Y HALLAZGOS SECUELARES&lt;/b&gt;&lt;br /&gt;&lt;br /&gt;Durante el curso del tratamiento antituberculoso, se sugiere que la radiografía de tórax siga una periodicidad bimestral. Las imágenes pueden seguir mostrando alteraciones de por vida, ya que las lesiones curadas suelen quedar como secuelas fibróticas (pleurales y parenquimatosas) y no necesariamente indican una enfermedad aguda y activa. El hallazgo de lesiones fibróticas en la radiografía de tórax en un adulto que no registra antecedente de tratamiento previo, constituye una indicación para iniciar quimioprofilaxis secundaria.</t>
  </si>
  <si>
    <t>La técnica que se utiliza para el diagnóstico de la tuberculosis pleural es la &lt;b&gt;biopsia pleural&lt;/b&gt;.</t>
  </si>
  <si>
    <t>&lt;b&gt;DIAGNÓSTICO DE LA TUBERCULOSIS PLEURAL&lt;/b&gt;&lt;br /&gt;&lt;br /&gt;La tuberculosis pleural representa el segundo lugar de mayor frecuencia luego de la pulmonar y es la localización extrapulmonar más frecuente a nivel local. Para el diagnóstico de certeza ante un derrame pleural de posible origen tuberculoso, se dispone de distintas técnicas complementarias, destacando la biopsia y el análisis del líquido pleural.&lt;br /&gt;• &lt;b&gt;Biopsia Pleural:&lt;/b&gt; La técnica que se utiliza para el diagnóstico de la tuberculosis pleural es la biopsia pleural. El estudio histológico de la misma es el método de elección, ostentando la mayor sensibilidad (56 a 78%) y una especificidad del 95%.&lt;br /&gt;• &lt;b&gt;Dosaje de ADA (Adenosina Deaminasa):&lt;/b&gt; La evaluación del líquido pleural detecta niveles de ADA que reflejan la presencia de linfocitos T activados. El punto de corte para los consensos nacionales de TBC es de 60 U/L, logrando una sensibilidad del 84% y una especificidad del 94%. Una medida mayor a 70 permite comenzar directamente con el tratamiento empírico para TBC.&lt;br /&gt;• &lt;b&gt;Características del Líquido:&lt;/b&gt; Típicamente se presenta como un exudado de color amarillento, con franco predominio linfocítico (ej. mayor al 50%) y un bacilo de Koch negativo en el examen directo.</t>
  </si>
  <si>
    <t>La opción b es correcta debido a que la literatura clínica establece que la técnica utilizada para el diagnóstico de la tuberculosis pleural es la &lt;b&gt;biopsia pleural&lt;/b&gt;.</t>
  </si>
  <si>
    <t>&lt;br /&gt;• &lt;b&gt;a) Toracotomía:&lt;/b&gt; Es incorrecta ya que es un procedimiento quirúrgico mayor invasivo (apertura de la cavidad torácica) que no se utiliza como primera línea ni como estándar para el diagnóstico etiológico de un derrame pleural tuberculoso.&lt;br /&gt;• &lt;b&gt;c) Cultivo de líquido pleural:&lt;/b&gt; Es incorrecta en el contexto de elegir la técnica de rendimiento específico para este derrame; si bien el cultivo es el "patrón de oro" a nivel general, en el líquido de la tuberculosis pleural la carga bacilar suele ser escasa, delegando la sensibilidad y especificidad diagnóstica a la confirmación histológica mediante la biopsia pleural o al dosaje de ADA.</t>
  </si>
  <si>
    <t>&lt;b&gt;CLÍNICA DE LA TUBERCULOSIS PLEURAL&lt;/b&gt;&lt;br /&gt;&lt;br /&gt;El cuadro clínico se presenta habitualmente de forma subaguda o insidiosa. Ante un paciente con dolor en la región torácica lateral, febrícula, tos seca, murmullo vesicular abolido (síndrome en menos) y un velamiento pulmonar que a la punción arroja líquido pleural amarillento a predominio linfocítico con bacilo de Koch negativo, el diagnóstico clínico más probable es una tuberculosis pleural.</t>
  </si>
  <si>
    <t>Los pacientes inmunocomprometidos se consideran infectados cuando la &lt;b&gt;prueba de sensibilidad tuberculínica es de más de 5 mm leída a las 48 hs&lt;/b&gt;.</t>
  </si>
  <si>
    <t>&lt;b&gt;PRUEBA DE SENSIBILIDAD TUBERCULÍNICA (PPD)&lt;/b&gt;&lt;br /&gt;&lt;br /&gt;La prueba de sensibilidad tuberculínica (PPD - Purified Protein Derivate) evalúa la reacción de hipersensibilidad retardada frente a proteínas bacilares purificadas.&lt;br /&gt;• &lt;b&gt;Técnica de Mantoux:&lt;/b&gt; Consiste en la inyección intradérmica de 0,1 ml (5 U) de PPD en el antebrazo. La medición de la induración se realiza a las 48-72 hrs.&lt;br /&gt;• &lt;b&gt;Resultados:&lt;/b&gt; Una induración de 0 a 4 mm indica prueba negativa, de 5 a 9 mm prueba dudosa, y mayor o igual a 10 mm prueba positiva en la población general.&lt;br /&gt;• &lt;b&gt;Poblaciones Especiales:&lt;/b&gt; En pacientes con inmunocompromiso (asociado o no a VIH) o en contactos estrechos, se fija un valor de corte en mayor o igual a 5 mm, asumiéndolos directamente como infectados.</t>
  </si>
  <si>
    <t>&lt;b&gt;d) De más de 5 mm en 48 hs:&lt;/b&gt; Es la opción correcta. En poblaciones de alto riesgo como los pacientes con inmunocompromiso, el umbral de positividad para la induración de la prueba PPD se reduce a 5 mm o más, y su lectura reglamentaria para determinar la reacción celular retardada debe efectuarse a partir de las 48 horas.</t>
  </si>
  <si>
    <t>• &lt;b&gt;a) De 0 a 4 mm en 24 hs:&lt;/b&gt; Es incorrecta. Una induración de 0 a 4 mm corresponde a un resultado negativo, y una lectura a las 24 horas carece de validez diagnóstica para la hipersensibilidad celular retardada.&lt;br /&gt;• &lt;b&gt;b) De más de 5 mm en 24 hs:&lt;/b&gt; Es incorrecta. Aunque el diámetro (&gt; 5 mm) es el corte exacto para inmunocomprometidos, el tiempo de evaluación (24 hs) es insuficiente, debiendo esperarse al menos 48 horas para la lectura.&lt;br /&gt;• &lt;b&gt;c) De 0 a 4 mm en 48 hs:&lt;/b&gt; Es incorrecta. A las 48 horas, una induración de 0 a 4 mm refleja la ausencia de respuesta inmune frente al antígeno, catalogándose como una prueba negativa.</t>
  </si>
  <si>
    <t>El &lt;b&gt;punto de corte para el A.D.A.&lt;/b&gt; (Adenosina Deaminasa) en líquido pleural para los consensos nacionales de TBC es de &lt;b&gt;60 U/L&lt;/b&gt;.</t>
  </si>
  <si>
    <t>&lt;b&gt;DIAGNÓSTICO EN TUBERCULOSIS PLEURAL&lt;/b&gt;&lt;br /&gt;&lt;br /&gt;Para la confirmación diagnóstica en casos de tuberculosis pleural (la localización extrapulmonar más frecuente), se emplean estudios específicos sobre el tejido y el líquido pleural.&lt;br /&gt;• &lt;b&gt;Biopsia Pleural:&lt;/b&gt; Constituye el método de elección y la técnica de mayor sensibilidad y especificidad para diagnosticar un derrame pleural de posible origen tuberculoso. Su estudio histológico posee una sensibilidad del 56 al 78% y una especificidad del 95%.&lt;br /&gt;• &lt;b&gt;Dosaje de ADA:&lt;/b&gt; El análisis de Adenosina Deaminasa (ADA) en el líquido pleural refleja la presencia de linfocitos T activados por la respuesta inmune local contra el bacilo.&lt;br /&gt;• &lt;b&gt;Punto de corte:&lt;/b&gt; El valor límite para el ADA en líquido pleural, establecido por los consensos nacionales de TBC, es de 60 U/L, logrando con este umbral una sensibilidad del 84% y una especificidad del 94%.</t>
  </si>
  <si>
    <t>&lt;b&gt;c) 60 U/L:&lt;/b&gt; Es la opción correcta. Según los consensos nacionales de Tuberculosis, el punto de corte establecido para el nivel de Adenosina Deaminasa (ADA) en el líquido pleural es de 60 U/L, valor que confiere sensibilidad y especificidad para avalar el diagnóstico de una pleuresía tuberculosa.</t>
  </si>
  <si>
    <t>• &lt;b&gt;a) 20 U/L, b) 40 U/L:&lt;/b&gt; Son incorrectas. Constituyen valores por debajo del umbral diagnóstico exigido; niveles bajos de ADA no permiten certificar una actividad linfocitaria T patológica capaz de confirmar una etiología tuberculosa frente a otros tipos de exudados.&lt;br /&gt;• &lt;b&gt;d) 100 U/L-200 U/L:&lt;/b&gt; Es incorrecta. Representan niveles altos. Si bien un paciente con pleuresía tuberculosa puede llegar a estos valores, el punto de corte normatizado para validar la sospecha y confirmar positividad se fija en 60 U/L.</t>
  </si>
  <si>
    <t>&lt;b&gt;CORRELACIÓN CLÍNICO-TERAPÉUTICA&lt;/b&gt;&lt;br /&gt;&lt;br /&gt;El hallazgo de una medida de adenosina deaminasa elevada en el contexto clínico adecuado posee importancia en la práctica médica. Ante un paciente con sospecha de pleuresía tuberculosa, la detección de un nivel de ADA mayor a 70 U/L en el líquido pleural permite comenzar con el esquema de tratamiento específico para TBC, debido a su valor predictivo positivo en zonas endémicas.</t>
  </si>
  <si>
    <t>La &lt;b&gt;tuberculosis miliar no suele producir un patrón radiológico de infiltrados alveolares bilaterales difusos&lt;/b&gt;.</t>
  </si>
  <si>
    <t>&lt;b&gt;RADIOLOGÍA DE LA TUBERCULOSIS MILIAR VS INFILTRADOS ALVEOLARES DIFUSOS&lt;/b&gt;&lt;br /&gt;&lt;br /&gt;La evaluación radiológica de tórax permite distinguir patrones que orientan hacia etiologías respiratorias severas:&lt;br /&gt;• &lt;b&gt;Tuberculosis Miliar:&lt;/b&gt; En las formas diseminadas y en la tuberculosis miliar, la radiografía (Rx) y la Tomografía Computada (TAC) presentan una imagen patognomónica caracterizada por una diseminación de &lt;b&gt;micronodulillos bilaterales&lt;/b&gt; (similares a las semillas de mijo) que miden entre 1 a 5 milímetros. La tuberculosis miliar NO suele producir un patrón radiológico de infiltrados alveolares bilaterales difusos.&lt;br /&gt;• &lt;b&gt;Patrón de Infiltrados Alveolares Bilaterales Difusos:&lt;/b&gt; Este patrón, a menudo descrito radiológicamente como "pulmón blanco", traduce la ocupación del espacio alveolar por líquido (edema), pus, sangre o contenido gástrico. Es el hallazgo definitorio en entidades graves como el &lt;b&gt;Edema Agudo de Pulmón Cardiogénico&lt;/b&gt; (por insuficiencia cardíaca izquierda severa), el &lt;b&gt;Síndrome de Dificultad Respiratoria del Adulto (SDRA o distress respiratorio)&lt;/b&gt;, la &lt;b&gt;broncoaspiración&lt;/b&gt; masiva y las &lt;b&gt;neumonías bilaterales&lt;/b&gt; extensas.</t>
  </si>
  <si>
    <t>La opción c es correcta. La &lt;b&gt;tuberculosis miliar&lt;/b&gt; se caracteriza radiológicamente de forma patognomónica por un patrón de diseminación micronodulillar bilateral (lesiones intersticiales de 1 a 5 mm), y NO suele producir un patrón radiológico de infiltrados alveolares difusos.</t>
  </si>
  <si>
    <t>• &lt;b&gt;a) Neumonía bilateral:&lt;/b&gt; Es incorrecta ya que la ocupación del espacio alveolar por exudado infeccioso/purulento genera radiológicamente infiltrados alveolares difusos.&lt;br /&gt;• &lt;b&gt;b) Distress respiratorio:&lt;/b&gt; Es incorrecta porque el Síndrome de Dificultad Respiratoria del Adulto (SDRA) se define en sus criterios radiológicos por la presencia de infiltrados pulmonares difusos bilaterales (edema pulmonar no cardiogénico).&lt;br /&gt;• &lt;b&gt;d) Aspiración:&lt;/b&gt; Es incorrecta debido a que la broncoaspiración (ej. síndrome de Mendelson por contenido gástrico) produce daño alveolar directo y desencadena un SDRA, cursando con infiltrados alveolares difusos.&lt;br /&gt;• &lt;b&gt;e) Edema pulmonar cardiogénico:&lt;/b&gt; Es incorrecta ya que el aumento de la presión capilar pulmonar genera trasudación hacia los alvéolos (patrón en "alas de mariposa"), manifestándose con infiltrados alveolares difusos en los cuatro cuadrantes.</t>
  </si>
  <si>
    <t>Los estudios iniciales a solicitar frente a un paciente en contacto con una enferma con TBC activa son la &lt;b&gt;radiografía de tórax, la baciloscopía y la PPD&lt;/b&gt;.</t>
  </si>
  <si>
    <t>&lt;b&gt;PROTOCOLO DEL ESTUDIO DE FOCO Y MANEJO DE CONTACTOS&lt;/b&gt;&lt;br /&gt;&lt;br /&gt;El estudio de foco y el manejo de los contactos constituyen herramientas epidemiológicas y clínicas para el control de la transmisión de la enfermedad. Ante la confirmación de un caso índice (paciente con tuberculosis pulmonar o laríngea que elimina bacilos), todo estudio de foco hacia sus contactos debe incluir la siguiente secuencia de pasos diagnósticos:&lt;br /&gt;• &lt;b&gt;Examen clínico:&lt;/b&gt; Búsqueda de síntomas orientadores como tos crónica, síndrome febril prolongado o pérdida de peso.&lt;br /&gt;• &lt;b&gt;Prueba de sensibilidad tuberculínica (PPD):&lt;/b&gt; Para evaluar si el contacto ya se encuentra infectado (Grupo B o C) o no infectado (Grupo A).&lt;br /&gt;• &lt;b&gt;Examen radiológico de tórax:&lt;/b&gt; Para detectar la presencia de imágenes características o sospechosas.&lt;br /&gt;• &lt;b&gt;Examen bacteriológico (Baciloscopía):&lt;/b&gt; Evaluación del esputo mediante baciloscopía o cultivo, si fuera posible y especialmente si el contacto presenta síntomas.</t>
  </si>
  <si>
    <t>&lt;b&gt;a) Rx de tórax, baciloscopia y PPD 2 UT:&lt;/b&gt; Es la opción correcta. Constituye la tríada de estudios protocolares iniciales para el estudio de foco ante un contacto estrecho, permitiendo categorizar al paciente al evaluar la afectación estructural (radiografía de tórax), la infección latente o activa (PPD) y la excreción bacilar (baciloscopía).</t>
  </si>
  <si>
    <t>&lt;b&gt;b) Rx de tórax, BCG, PPD:&lt;/b&gt; Es incorrecta. La BCG es la vacuna de inmunización activa que se aplica al nacer; no es un estudio diagnóstico que se solicite para la evaluación clínica y epidemiológica de un contacto.&lt;br /&gt;&lt;b&gt;c) Tomografía de tórax con cortes de alta resolución:&lt;/b&gt; Es incorrecta. Si bien es un estudio de alta sensibilidad para patologías pulmonares, no constituye el método de tamizaje inicial protocolizado para el estudio de foco, reservándose la radiografía de tórax convencional para esta instancia primaria.&lt;br /&gt;&lt;b&gt;d) Rx de tórax y esputo:&lt;/b&gt; Es incorrecta por ser incompleta. Si bien incluye la imagen y el estudio bacteriológico, omite la realización de la prueba tuberculínica (PPD), la cual es necesaria para determinar si el paciente ha sido infectado.</t>
  </si>
  <si>
    <t>El "punto de corte" para la enzima Adenosina Deaminasa (A.D.A.) en líquido pleural para los consensos nacionales de TBC es de &lt;b&gt;60 U/L&lt;/b&gt;.</t>
  </si>
  <si>
    <t>&lt;b&gt;DIAGNÓSTICO DE LA TUBERCULOSIS PLEURAL Y DOSAJE DE ADA&lt;/b&gt;&lt;br /&gt;&lt;br /&gt;La tuberculosis pleural representa el segundo lugar de mayor frecuencia luego de la pulmonar y es la localización extrapulmonar más frecuente a nivel local. Para el diagnóstico de certeza ante un derrame pleural de posible origen tuberculoso, se dispone de distintas técnicas complementarias:&lt;br /&gt;• &lt;b&gt;Dosaje de ADA (Adenosina Deaminasa):&lt;/b&gt; La evaluación del líquido pleural detecta niveles de ADA que reflejan la presencia de linfocitos T activados. El punto de corte para los consensos nacionales de TBC es de &lt;b&gt;60 U/L&lt;/b&gt;, logrando una sensibilidad del 84% y una especificidad del 94%. Una medida mayor a 70 permite comenzar con el tratamiento empírico para TBC.&lt;br /&gt;• &lt;b&gt;Biopsia Pleural:&lt;/b&gt; La técnica que se utiliza para el diagnóstico de la tuberculosis pleural es la biopsia pleural. El estudio histológico de la misma es el método de elección, ostentando la mayor sensibilidad (56 a 78%) y una especificidad del 95%.</t>
  </si>
  <si>
    <t>&lt;b&gt;c) 60 U/I:&lt;/b&gt; Es la opción correcta. Los consensos nacionales establecen que el punto de corte diagnóstico para la enzima A.D.A. (la cual refleja la activación de linfocitos T en el líquido pleural) es de &lt;b&gt;60 U/L&lt;/b&gt;.</t>
  </si>
  <si>
    <t>• &lt;b&gt;a) 5 U/I y b) 20 U/I:&lt;/b&gt; Son incorrectas. Representan valores negativos o inespecíficos para el diagnóstico de tuberculosis pleural, no alcanzando el umbral de corte de 60 U/L exigido por los consensos para sugerir la infección.&lt;br /&gt;• &lt;b&gt;d) 150 U/I:&lt;/b&gt; Es incorrecta. El corte formal basal se establece en 60 U/L; si bien valores elevados apoyan el diagnóstico, un umbral de 150 U/L no es el límite inferior de corte establecido en las normativas nacionales.</t>
  </si>
  <si>
    <t>&lt;b&gt;CLÍNICA DE LA TUBERCULOSIS PLEURAL&lt;/b&gt;&lt;br /&gt;&lt;br /&gt;El cuadro clínico que debe hacer sospechar esta entidad se presenta de forma subaguda o insidiosa. Ante un paciente con dolor en la región torácica lateral, febrícula, tos seca, murmullo vesicular abolido (síndrome en menos) y un velamiento pulmonar que a la punción arroja líquido pleural amarillento a predominio linfocítico (exudado) con bacilo de Koch negativo, el diagnóstico es una tuberculosis pleural.</t>
  </si>
  <si>
    <t>El &lt;b&gt;"punto de corte" para la Adenosina Deaminasa (A.D.A.)&lt;/b&gt; en líquido pleural establecido por los consensos nacionales de Tuberculosis es de &lt;b&gt;60 U/L&lt;/b&gt;.</t>
  </si>
  <si>
    <t>&lt;b&gt;DIAGNÓSTICO EN TUBERCULOSIS PLEURAL&lt;/b&gt;&lt;br /&gt;&lt;br /&gt;Para la confirmación diagnóstica en casos de tuberculosis pleural (la localización extrapulmonar más frecuente), se emplean estudios específicos sobre el tejido y el líquido pleural.&lt;br /&gt;• &lt;b&gt;Biopsia Pleural:&lt;/b&gt; Constituye el método de elección y la técnica de mayor sensibilidad y especificidad para diagnosticar un derrame pleural de posible origen tuberculoso. Su estudio histológico posee una sensibilidad del 56 al 78% y una especificidad del 95%.&lt;br /&gt;• &lt;b&gt;Dosaje de ADA:&lt;/b&gt; El análisis de Adenosina Deaminasa (ADA) en el líquido pleural refleja la presencia de linfocitos T activados, producto de la respuesta inmune celular local contra el bacilo de Koch.&lt;br /&gt;• &lt;b&gt;Punto de corte:&lt;/b&gt; El valor límite para el ADA en líquido pleural, establecido por los consensos nacionales de TBC, es de 60 U/L, logrando con este umbral una sensibilidad del 84% y una especificidad del 94%.</t>
  </si>
  <si>
    <t>&lt;b&gt;c) 60 U/L:&lt;/b&gt; Es la opción correcta. Según los consensos nacionales de Tuberculosis, el punto de corte establecido para el nivel de Adenosina Deaminasa (ADA) en el líquido pleural es de 60 U/L, valor que confiere una sensibilidad y especificidad para confirmar el diagnóstico de pleuresía tuberculosa frente a otros exudados linfocíticos.</t>
  </si>
  <si>
    <t>• &lt;b&gt;a) 150 U/L, d) 200 U/L:&lt;/b&gt; Son incorrectas. Representan niveles altos; si bien un paciente con pleuresía tuberculosa activa puede llegar a estos valores, el punto de corte normatizado para validar la prueba como positiva se fija mucho más abajo (60 U/L).&lt;br /&gt;• &lt;b&gt;b) 5 U/L, e) 20 U/L:&lt;/b&gt; Son incorrectas. Constituyen valores por debajo del umbral diagnóstico exigido, los cuales no permiten certificar una actividad linfocitaria T patológica para sustentar la sospecha de una infección por el bacilo de Koch.</t>
  </si>
  <si>
    <t>&lt;b&gt;CORRELACIÓN CLÍNICO-TERAPÉUTICA&lt;/b&gt;&lt;br /&gt;&lt;br /&gt;El hallazgo de una medida de adenosina deaminasa elevada en el líquido pleural posee un peso decisivo en la práctica médica para la toma de decisiones.&lt;br /&gt;• &lt;b&gt;Inicio empírico:&lt;/b&gt; Ante un paciente con alta sospecha de pleuresía tuberculosa, la detección de un nivel de ADA mayor a 70 U/L permite comenzar de forma empírica con el esquema de tratamiento específico para TBC, debido a su valor predictivo positivo en áreas endémicas.</t>
  </si>
  <si>
    <t>Ante un cuadro de dolor en región torácica lateral, febrícula, tos seca de varias semanas de evolución, murmullo vesicular abolido y velamiento pulmonar con líquido pleural amarillento a predominio linfocítico y bacilo de Koch negativo, el diagnóstico clínico más probable es una &lt;b&gt;tuberculosis pleural&lt;/b&gt;.</t>
  </si>
  <si>
    <t>&lt;b&gt;CLÍNICA Y DIAGNÓSTICO DE LA TUBERCULOSIS PLEURAL&lt;/b&gt;&lt;br /&gt;&lt;br /&gt;La tuberculosis pleural representa el segundo lugar de mayor frecuencia luego de la pulmonar y es la localización extrapulmonar más frecuente a nivel local.&lt;br /&gt;• &lt;b&gt;Presentación clínica:&lt;/b&gt; El cuadro que debe hacer sospechar esta entidad se presenta de forma subaguda o insidiosa. Se caracteriza por dolor torácico lateral (pleurítico), febrícula vespertina y tos seca de semanas o meses de evolución. Al examen físico destaca el síndrome en menos con murmullo vesicular abolido y matidez en la base afectada, lo que se traduce radiológicamente como velamiento pulmonar por derrame pleural.&lt;br /&gt;• &lt;b&gt;Análisis del líquido pleural:&lt;/b&gt; Se presenta como un exudado de color amarillento. La confirmación bioquímica de exudado se apoya en una relación de proteínas en líquido pleural/suero &gt; 0,5. A nivel citológico, se evidencia un predominio linfocítico (ej. mayor al 50%). Es un rasgo distintivo que el bacilo de Koch resulte negativo en el examen directo debido a la baja carga bacilar en el espacio pleural.&lt;br /&gt;• &lt;b&gt;Confirmación diagnóstica:&lt;/b&gt; La técnica de mayor sensibilidad y especificidad utilizada para su confirmación es la biopsia pleural. El dosaje de Adenosina Deaminasa (ADA) en el líquido también es de utilidad, donde un valor mayor a 60 U/L permite iniciar el tratamiento empírico.</t>
  </si>
  <si>
    <t>&lt;b&gt;a) Tuberculosis:&lt;/b&gt; Es la opción correcta. La combinación de un cuadro respiratorio subagudo/crónico (febrícula, tos seca y dolor de un mes y medio), un síndrome en menos (derrame) y la punción con líquido pleural tipo exudado (relación proteínas 0,6) con predominio de linfocitos (51%), conforma la presentación de la &lt;b&gt;tuberculosis pleural&lt;/b&gt;. El bacilo de Koch frecuentemente negativo en el líquido es un hallazgo que no descarta la enfermedad.</t>
  </si>
  <si>
    <t>• &lt;b&gt;b) Derrame pleural paraneumónico:&lt;/b&gt; Es incorrecta ya que la neumonía subyacente suele presentarse con clínica infecciosa aguda (días de evolución) y el líquido pleural exudativo evidencia un predominio de neutrófilos, no de linfocitos.&lt;br /&gt;• &lt;b&gt;c) Insuficiencia cardíaca y d) Síndrome nefrótico:&lt;/b&gt; Ambas son incorrectas debido a que originan derrames pleurales de tipo trasudado (relación proteínas pleurales/suero &lt; 0,5) por alteraciones sistémicas de la presión hidrostática o coloidosmótica, cursando con líquido acelular y sin clínica infecciosa prolongada.&lt;br /&gt;• &lt;b&gt;e) Embolismo pulmonar:&lt;/b&gt; Es incorrecta porque se presenta de forma aguda con disnea súbita, pudiendo originar infartos pulmonares con derrames de características hemorrágicas o con predominio neutrofílico, alejándose del curso insidioso expuesto en la premisa.</t>
  </si>
  <si>
    <t>&lt;b&gt;DIAGNÓSTICO DIFERENCIAL CELULAR DEL EXUDADO PLEURAL&lt;/b&gt;&lt;br /&gt;&lt;br /&gt;Una vez confirmado el exudado mediante los criterios bioquímicos, el recuento celular estrecha el abanico etiológico:&lt;br /&gt;• &lt;b&gt;Predominio de Neutrófilos:&lt;/b&gt; Orienta hacia procesos inflamatorios agudos. Las causas primordiales son el derrame paraneumónico (incluyendo el empiema) y el Tromboembolismo Pulmonar (TEP).&lt;br /&gt;• &lt;b&gt;Predominio de Linfocitos:&lt;/b&gt; Orienta el diagnóstico hacia entidades de curso insidioso, subagudo o crónico. Dentro de este grupo destacan la Tuberculosis (TBC), el Linfoma, la Sarcoidosis, los procesos autoinmunes y la Carcinomatosis Pleural.</t>
  </si>
  <si>
    <t>¿Cuál es el signo radiológico clásico del tromboembolismo pulmonar? &lt;br&gt;&lt;br&gt;a) Opacidad en vidrio esmerilado &lt;br&gt;&lt;br&gt;b) Derrame pleural &lt;br&gt;&lt;br&gt;c) Consolidación parenquimatosa &lt;br&gt;&lt;br&gt;d) Signo de Westermark</t>
  </si>
  <si>
    <t>d) Signo de Westermark</t>
  </si>
  <si>
    <t>El &lt;b&gt;método de mayor sensibilidad y especificidad&lt;/b&gt; para diagnosticar un derrame pleural de posible origen tuberculoso es la &lt;b&gt;biopsia pleural&lt;/b&gt;.</t>
  </si>
  <si>
    <t>&lt;b&gt;DIAGNÓSTICO EN TUBERCULOSIS PLEURAL&lt;/b&gt;&lt;br /&gt;&lt;br /&gt;Para la confirmación diagnóstica en casos de tuberculosis pleural (la localización extrapulmonar más frecuente a nivel local), se emplean estudios específicos sobre el tejido y el líquido pleural.&lt;br /&gt;• &lt;b&gt;Biopsia Pleural:&lt;/b&gt; Constituye el método de elección y la técnica de mayor sensibilidad y especificidad para diagnosticar un derrame pleural de posible origen tuberculoso. Su estudio histológico posee una sensibilidad del 56 al 78% y una especificidad del 95%.&lt;br /&gt;• &lt;b&gt;Dosaje de ADA:&lt;/b&gt; El análisis de Adenosina Deaminasa (ADA) en el líquido pleural refleja la presencia de linfocitos T activados por la inmunidad celular. Su punto de corte para los consensos nacionales se establece en 60 U/L, logrando una sensibilidad del 84% y una especificidad del 94%.&lt;br /&gt;• &lt;b&gt;Estudio Bacteriológico:&lt;/b&gt; La búsqueda directa del bacilo de Koch mediante examen directo (baciloscopía) en el líquido pleural resulta negativa, debido a que la enfermedad se comporta de forma paucibacilar en esta cavidad.</t>
  </si>
  <si>
    <t>La opción d es correcta. El estudio histológico de la biopsia pleural constituye el método de elección para la evaluación del derrame pleural de etiología tuberculosa, siendo la técnica que brinda la mayor sensibilidad (56 a 78%) y especificidad (95%).</t>
  </si>
  <si>
    <t>• &lt;b&gt;a) TAC de Tórax y PPD (+), b) Ecografía de Tórax y PPD (+):&lt;/b&gt; Son incorrectas. Las imágenes (TAC y ecografía) permiten objetivar el derrame y sus características, mientras que la prueba tuberculínica (PPD) positiva indica infección por el bacilo, pero en conjunto carecen de la sensibilidad y especificidad histológica requerida para certificar que el líquido es secundario a pleuresía tuberculosa.&lt;br /&gt;• &lt;b&gt;c) Punción pleural y examen baciloscópico del líquido pleural (+):&lt;/b&gt; Es incorrecta. Aunque un examen baciloscópico positivo confirmaría el diagnóstico, la sensibilidad de este método en el líquido pleural es baja debido a que la afección suele ser paucibacilar, siendo superado en rendimiento diagnóstico por el estudio del tejido pleural (biopsia).</t>
  </si>
  <si>
    <t>Con respecto a la pleuresía tuberculosa, &lt;b&gt;una medida de adenosina desaminasa (ADA) mayor a 70 U/L permite comenzar con el tratamiento empírico para TBC&lt;/b&gt;.</t>
  </si>
  <si>
    <t>&lt;b&gt;DIAGNÓSTICO DE LA TUBERCULOSIS PLEURAL Y DOSAJE DE ADA&lt;/b&gt;&lt;br /&gt;&lt;br /&gt;La tuberculosis pleural representa el segundo lugar de mayor frecuencia luego de la pulmonar y es la localización extrapulmonar más frecuente a nivel local. Para el diagnóstico de certeza ante un derrame pleural de posible origen tuberculoso, se dispone de distintas técnicas complementarias:&lt;br /&gt;• &lt;b&gt;Dosaje de ADA (Adenosina Deaminasa):&lt;/b&gt; La evaluación del líquido pleural detecta niveles de ADA que reflejan la presencia de linfocitos T activados. El punto de corte para los consensos nacionales de TBC es de 60 U/L, logrando una sensibilidad del 84% y una especificidad del 94%. Una medida mayor a 70 U/L permite comenzar con el tratamiento empírico para TBC sin aguardar la confirmación de otros métodos.&lt;br /&gt;• &lt;b&gt;Biopsia Pleural:&lt;/b&gt; La técnica que se utiliza para el diagnóstico de la tuberculosis pleural es la biopsia pleural. El estudio histológico de la misma es el método de elección (patrón oro), ostentando la mayor sensibilidad (56 a 78%) y una especificidad del 95%.</t>
  </si>
  <si>
    <t>&lt;b&gt;a) Una medida de adenosina desaminasa mayor a 70 permite comenzar con el tratamiento para TBC:&lt;/b&gt; Es la opción correcta. En el contexto de un paciente con un cuadro sugerente de derrame pleural tuberculoso, el hallazgo de una medida de &lt;b&gt;adenosina desaminasa (ADA) mayor a 70 U/L&lt;/b&gt; en el líquido pleural &lt;b&gt;permite comenzar con el tratamiento específico para TBC&lt;/b&gt;, basándose en el valor predictivo de esta enzima al reflejar la presencia de linfocitos T activados propios del granuloma.</t>
  </si>
  <si>
    <t>&lt;b&gt;b) La especificidad de la adenosina desaminasa en liquido pleural es de 100%:&lt;/b&gt; Es incorrecta ya que el dosaje de ADA en el líquido pleural ostenta una especificidad establecida en un &lt;b&gt;94%&lt;/b&gt;, pero no alcanza el 100% debido a que existen otras etiologías capaces de elevarla (como el empiema, linfomas o enfermedades autoinmunes reumatológicas).&lt;br /&gt;&lt;b&gt;c) Se presenta como un cuadro infeccioso agudo:&lt;/b&gt; Es incorrecta porque la presentación de la pleuresía tuberculosa es de curso &lt;b&gt;subagudo o crónico (insidioso)&lt;/b&gt;, cursando con dolor torácico lateral, febrícula y tos seca de semanas o meses de evolución.&lt;br /&gt;&lt;b&gt;d) Requiere aislamiento respiratorio hasta completar 15 días de tratamiento:&lt;/b&gt; Es incorrecta debido a que la afección pleural constituye una forma de tuberculosis extrapulmonar (cerrada); al carecer de lesiones parenquimatosas bacilíferas comunicadas con la vía aérea bronquial, no se considera una fuente aerógena contagiante y no exige el aislamiento respiratorio.</t>
  </si>
  <si>
    <t>&lt;b&gt;CLÍNICA DEL DERRAME PLEURAL TUBERCULOSO&lt;/b&gt;&lt;br /&gt;&lt;br /&gt;El cuadro clínico que debe hacer sospechar esta entidad se presenta de forma subaguda o insidiosa.&lt;br /&gt;• &lt;b&gt;Manifestaciones:&lt;/b&gt; Ante un paciente con dolor en la región torácica lateral (pleurítico), febrícula, tos seca, murmullo vesicular abolido (síndrome en menos) y un velamiento pulmonar.&lt;br /&gt;• &lt;b&gt;Características del líquido:&lt;/b&gt; A la punción arroja un exudado amarillento a predominio linfocítico (generalmente mayor al 50%). Es característico que la investigación directa del bacilo de Koch sea negativa debido a la baja carga bacilar en el espacio pleural, apoyando el diagnóstico en el recuento celular, el ADA y la biopsia pleural.</t>
  </si>
  <si>
    <t>De las drogas que forman parte de todo esquema inicial de tratamiento anti-TBC, la que con &lt;b&gt;mayor frecuencia da hepatotoxicidad es la Pirazinamida&lt;/b&gt;.</t>
  </si>
  <si>
    <t>&lt;b&gt;REACCIONES ADVERSAS (RAFA) Y HEPATOTOXICIDAD&lt;/b&gt;&lt;br /&gt;&lt;br /&gt;El tratamiento para la tuberculosis exige el uso de múltiples drogas que pueden originar Reacciones Adversas a Fármacos Antituberculosos (RAFA). El compromiso hepático es uno de los eventos severos a vigilar.&lt;br /&gt;• &lt;b&gt;Hepatotoxicidad:&lt;/b&gt; Fármacos como la Isoniazida, la Rifampicina y la Pirazinamida tienen capacidad hepatotóxica. Dentro de este grupo, la &lt;b&gt;Pirazinamida&lt;/b&gt; se destaca como la droga de mayor hepatotoxicidad y la que con mayor frecuencia produce este daño.&lt;br /&gt;• &lt;b&gt;Monitoreo y Suspensión:&lt;/b&gt; Es vital contar con un hepatograma basal. Los fármacos deben suspenderse si las transaminasas aumentan más de 5 veces el límite superior normal (sin síntomas), si aumentan más de 3 veces (con síntomas), o si se registra un aumento de la bilirrubina.&lt;br /&gt;• &lt;b&gt;Reintroducción:&lt;/b&gt; Al normalizarse el hepatograma, se reintroducen de forma secuencial. Se comienza con la Rifampicina; si tras una semana no hay aumento enzimático, se agrega la Isoniazida, y luego de otra semana se intenta con la Pirazinamida, requiriendo precaución por ser la de mayor toxicidad.</t>
  </si>
  <si>
    <t>&lt;b&gt;c) Pirazinamida:&lt;/b&gt; Es la opción correcta. Dentro del arsenal farmacológico que compone el esquema inicial (HRZE) del tratamiento antituberculoso, la pirazinamida es la droga que presenta mayor hepatotoxicidad y produce con mayor frecuencia daño hepático.</t>
  </si>
  <si>
    <t>• &lt;b&gt;a) Rifampicina, b) Isoniacida:&lt;/b&gt; Son incorrectas. Aunque ambos fármacos bactericidas presentan potencial para causar hepatitis tóxica, la pirazinamida es la de mayor capacidad lesiva y frecuencia de toxicidad hepática dentro del esquema primario.&lt;br /&gt;• &lt;b&gt;d) Etambutol / Estreptomicina:&lt;/b&gt; Son incorrectas. El etambutol tiene como efecto adverso principal la neuritis óptica retrobulbar (ceguera), mientras que la estreptomicina se caracteriza por su ototoxicidad (lesión del VIII par craneal) y nefrotoxicidad. Ninguna de estas dos drogas se asocia a hepatotoxicidad.</t>
  </si>
  <si>
    <t>El monitoreo del tratamiento de la TBC implica un &lt;b&gt;control clínico, bacteriológico, oftalmológico y audiométrico mensual&lt;/b&gt;.</t>
  </si>
  <si>
    <t>&lt;b&gt;MONITOREO DEL TRATAMIENTO ANTITUBERCULOSO&lt;/b&gt;&lt;br /&gt;&lt;br /&gt;El esquema terapéutico de la tuberculosis requiere un seguimiento estricto para evaluar la eficacia bactericida, lograr la curación y detectar oportunamente las reacciones adversas a los fármacos (RAFA). El esquema de monitoreo estipula:&lt;br /&gt;• &lt;b&gt;Examen clínico y laboratorio:&lt;/b&gt; Se sugiere examen clínico y laboratorio de rutina (principalmente el hepatograma) al 1° y 2° mes de tratamiento, y luego de forma bimestral.&lt;br /&gt;• &lt;b&gt;Exámenes de toxicidad específica:&lt;/b&gt; Se exige un examen oftalmológico (debido al riesgo de ceguera y neuritis óptica retrobulbar por el uso de Etambutol) y una audiometría (para detectar ototoxicidad en el VIII par por el uso de Estreptomicina).&lt;br /&gt;• &lt;b&gt;Control bacteriológico:&lt;/b&gt; El examen bacteriológico de esputo debe realizarse de manera mensual hasta lograr la conversión (negativización del cultivo/baciloscopía).&lt;br /&gt;• &lt;b&gt;Control radiológico:&lt;/b&gt; La radiografía de tórax debe controlarse de forma bimestral.</t>
  </si>
  <si>
    <t>&lt;b&gt;a) Control clínico, bacteriológico, oftalmológicos y audiométrico mensual:&lt;/b&gt; Es la opción correcta. El monitoreo del tratamiento de la TBC implica llevar a cabo un &lt;b&gt;control clínico, bacteriológico, oftalmológico y audiométrico mensual&lt;/b&gt; (especialmente durante el 1° y 2° mes de la fase inicial intensiva) para vigilar la respuesta terapéutica y las toxicidades orgánicas.</t>
  </si>
  <si>
    <t>• &lt;b&gt;b) Baciloscopia de esputo cada 15 días:&lt;/b&gt; Es incorrecta. El control de la recolección de esputo no se solicita de forma quincenal, sino de manera mensual hasta lograr la conversión.&lt;br /&gt;• &lt;b&gt;c) Tele Rx de tórax mensual:&lt;/b&gt; Es incorrecta. La radiografía de tórax se solicita como control de forma bimestral, no todos los meses.&lt;br /&gt;• &lt;b&gt;d) A y B son correctas y e) B y C son correctas:&lt;/b&gt; Son incorrectas por arrastrar las premisas falsas sobre la temporalidad equivocada de la baciloscopía y la radiografía.</t>
  </si>
  <si>
    <t>&lt;b&gt;REACCIONES ADVERSAS A FÁRMACOS ANTITUBERCULOSOS (RAFA)&lt;/b&gt;&lt;br /&gt;&lt;br /&gt;El control de laboratorio temprano (hepatograma) es necesario por el perfil tóxico de las drogas de primera línea:&lt;br /&gt;• &lt;b&gt;Isoniazida y Rifampicina:&lt;/b&gt; Presentan un alto riesgo de producir hepatitis tóxica.&lt;br /&gt;• &lt;b&gt;Pirazinamida:&lt;/b&gt; Es la droga que con mayor frecuencia da hepatotoxicidad, sumado al desarrollo de hiperuricemia (artritis gotosa).&lt;br /&gt;• El tratamiento debe suspenderse transitoriamente si las transaminasas aumentan más de 5 veces el límite superior normal (sin síntomas), o si aumentan más de 3 veces el límite (con síntomas asociados).</t>
  </si>
  <si>
    <t>De todas las drogas antituberculosas de primera línea, la &lt;b&gt;estreptomicina está contraindicada en el embarazo&lt;/b&gt;.</t>
  </si>
  <si>
    <t>&lt;b&gt;TRATAMIENTO ANTITUBERCULOSO EN SITUACIONES ESPECIALES: EMBARAZO&lt;/b&gt;&lt;br /&gt;&lt;br /&gt;El tratamiento de la tuberculosis durante la gestación exige consideraciones farmacológicas específicas para salvaguardar la salud del binomio materno-fetal.&lt;br /&gt;• &lt;b&gt;Esquema estándar:&lt;/b&gt; Se recomienda mantener el esquema de tratamiento estándar con los fármacos de primera línea (Isoniazida, Rifampicina, Pirazinamida y Etambutol), ya que los beneficios de tratar la tuberculosis activa superan los riesgos de la enfermedad no controlada.&lt;br /&gt;• &lt;b&gt;Contraindicación:&lt;/b&gt; La única excepción limitante dentro del arsenal terapéutico de primera línea es la &lt;b&gt;Estreptomicina&lt;/b&gt;. Su administración por vía parenteral está contraindicada durante todo el embarazo debido a su toxicidad fetal (ototoxicidad por lesión del VIII par craneal y nefrotoxicidad).&lt;br /&gt;• &lt;b&gt;Suplementación obligatoria:&lt;/b&gt; Se debe indicar Piridoxina (Vitamina B6) en dosis de 25 mg/día a las mujeres embarazadas para contrarrestar los efectos neurotóxicos y prevenir la neuritis periférica inducida por la Isoniazida.</t>
  </si>
  <si>
    <t>&lt;b&gt;c) Estreptomicina:&lt;/b&gt; Es la opción correcta. Dentro de las drogas antituberculosas de primera línea, la estreptomicina (aminoglucósido) es el único agente que tiene contraindicación durante el embarazo debido al riesgo de inducir sordera congénita en el feto.</t>
  </si>
  <si>
    <t>• &lt;b&gt;a) Isoniazida, d) Etambutol, e) Rifampicina:&lt;/b&gt; Son incorrectas. Constituyen la base del tratamiento antituberculoso estándar y se consideran fármacos seguros que deben administrarse durante el embarazo para lograr la curación de la madre, asociando piridoxina al uso de isoniazida.&lt;br /&gt;• &lt;b&gt;b) Todas:&lt;/b&gt; Es incorrecta. Suspender todas las drogas antituberculosas resulta en un error, ya que dejar la tuberculosis activa sin tratamiento representa un riesgo de morbimortalidad mayor tanto para la madre como para el feto.</t>
  </si>
  <si>
    <t>El esquema terapéutico básico de la tuberculosis consiste en la administración de &lt;b&gt;4 drogas durante 2 meses, y luego 4 meses con 2 drogas&lt;/b&gt;, configurando un régimen estándar de curación de 6 meses.</t>
  </si>
  <si>
    <t>&lt;b&gt;FASES DEL ESQUEMA TERAPÉUTICO BÁSICO (6 MESES)&lt;/b&gt;&lt;br /&gt;&lt;br /&gt;El tratamiento de la tuberculosis debe ser precoz, intensivo, combinado, prolongado y supervisado. El esquema original de 6 meses está destinado a formas pulmonares y pleurales, dividiéndose en dos fases:&lt;br /&gt;• &lt;b&gt;Fase Inicial (Intensiva o Esterilizante):&lt;/b&gt; Dura &lt;b&gt;2 meses&lt;/b&gt;. Se utilizan &lt;b&gt;4 drogas&lt;/b&gt; de forma diaria. La asociación es HRZE: Isoniazida (INH) + Rifampicina (RFM) + Pirazinamida (PZ) + Etambutol (ETB). Su objetivo es lograr una conversión bacteriológica del esputo para cortar la transmisión y destruir los bacilos de multiplicación activa en las cavernas.&lt;br /&gt;• &lt;b&gt;Fase de Continuación (Consolidación):&lt;/b&gt; Dura &lt;b&gt;4 meses&lt;/b&gt;. Se utilizan &lt;b&gt;2 drogas&lt;/b&gt; (asociación HR: Isoniazida + Rifampicina) de forma diaria o intermitente. Su objetivo es esterilizar todas las lesiones y eliminar los bacilos de multiplicación lenta para evitar recaídas. Se establece que, en el tratamiento con cuatro drogas, prolongarlo por más de 6 meses no aumenta la tasa de curación de la tuberculosis pulmonar.</t>
  </si>
  <si>
    <t>La opción b es correcta. El esquema terapéutico básico y estándar de la tuberculosis se estructura en una fase inicial intensiva con &lt;b&gt;4 drogas durante 2 meses&lt;/b&gt; (Isoniazida, Rifampicina, Pirazinamida y Etambutol), seguida de una fase de consolidación de &lt;b&gt;4 meses con 2 drogas&lt;/b&gt; (Isoniazida y Rifampicina).</t>
  </si>
  <si>
    <t>• &lt;b&gt;a) 4 drogas 6 meses:&lt;/b&gt; Es incorrecta ya que mantener 4 drogas durante los 6 meses expone al paciente a una toxicidad farmacológica, superando el tiempo de 2 meses requerido para la fase intensiva o bactericida inicial.&lt;br /&gt;• &lt;b&gt;c) 4 meses 4 drogas, y luego 6 meses 4 drogas y d) 4 meses, 6 drogas:&lt;/b&gt; Son esquemas incorrectos que no corresponden a las directrices nacionales ni internacionales para las formas pulmonares básicas.&lt;br /&gt;• &lt;b&gt;e) 4 drogas 2 meses, y luego 2 meses 2 drogas:&lt;/b&gt; Es incorrecta debido a que la segunda fase (consolidación) dura 4 meses (y no 2), siendo necesario completar un total ininterrumpido de 6 meses de tratamiento para asegurar la esterilización de las lesiones y evitar recaídas.</t>
  </si>
  <si>
    <t>&lt;b&gt;SITUACIONES DE ESQUEMAS PROLONGADOS&lt;/b&gt;&lt;br /&gt;&lt;br /&gt;Si bien el esquema de 6 meses logra la curación en el 100% de los enfermos pulmonares y pleurales, existen formas de presentación extrapulmonar o grave que obligan a prolongar la fase de continuación:&lt;br /&gt;• &lt;b&gt;Formas ganglionares:&lt;/b&gt; 9 meses (2 intensivos + 7 de consolidación).&lt;br /&gt;• &lt;b&gt;Formas meníngeas, óseas o renales:&lt;/b&gt; Mínimo 12 meses (2 intensivos + 10 de consolidación).&lt;br /&gt;• &lt;b&gt;Formas diseminadas/miliares graves:&lt;/b&gt; Fase de consolidación extendida de 6 a 10 meses.</t>
  </si>
  <si>
    <t>Ante un joven de 16 años que ha convivido con un enfermo de TBC activa y tiene una prueba de tuberculina negativa, la actitud indicada es realizar &lt;b&gt;quimioprofilaxis durante 3 meses y repetir la prueba de tuberculina&lt;/b&gt;.</t>
  </si>
  <si>
    <t>&lt;b&gt;QUIMIOPROFILAXIS PRIMARIA Y MANEJO DE CONTACTOS&lt;/b&gt;&lt;br /&gt;&lt;br /&gt;La quimioprofilaxis es una intervención farmacológica destinada a reducir el riesgo de enfermar en poblaciones susceptibles utilizando isoniazida en dosis de 5 mg/kg/día.&lt;br /&gt;• &lt;b&gt;Quimioprofilaxis Primaria:&lt;/b&gt; Su objetivo fundamental es evitar la infección inicial. Se encuentra indicada en pacientes sanos menores de 35 años (para evitar el aumento de hepatotoxicidad que se registra luego de esa edad) que sean contactos estrechos de pacientes bacilíferos y presenten serología VIH negativa.&lt;br /&gt;• &lt;b&gt;Duración y Protocolo:&lt;/b&gt; El esquema general estipula una duración de 3 a 6 meses. Sin embargo, en el escenario de un contacto joven con una prueba de sensibilidad tuberculínica (PPD) negativa inicial, el protocolo clínico indica administrar la quimioprofilaxis durante 3 meses y, cumplido ese plazo, repetir la prueba de tuberculina (PPD) para reevaluar la inmunidad celular y determinar si se produjo un viraje tuberculínico.</t>
  </si>
  <si>
    <t>&lt;b&gt;c) Quimioprofilaxis durante 3 meses y repetir la prueba de tuberculina:&lt;/b&gt; Es la opción correcta. Un paciente de 16 años (menor de 35 años) que es conviviente de un caso activo y presenta una PPD negativa constituye un contacto estrecho no infectado (Grupo A). La conducta de elección es iniciar la quimioprofilaxis primaria para protegerlo frente a la infección, manteniéndola por 3 meses (tiempo suficiente para cubrir el período prealérgico fisiológico de 30 a 45 días) y repetir la prueba PPD para definir la continuidad de la profilaxis.</t>
  </si>
  <si>
    <t>&lt;b&gt;a) Quimioprofilaxis durante 6 meses:&lt;/b&gt; Es incorrecta. Si bien algunos esquemas preventivos pueden alcanzar los 6 meses, en un contacto con PPD negativa reciente es necesario indicar una reevaluación clínica e inmunológica repitiendo la PPD a los 3 meses antes de decidir prolongar la terapia.&lt;br /&gt;&lt;b&gt;b) Tto con rifampicina, isoniacida y pirazinamida durante 6 meses:&lt;/b&gt; Es incorrecta. Esta combinación farmacológica corresponde a un esquema de tratamiento curativo para la tuberculosis activa, siendo inaplicable en un individuo sano no infectado.&lt;br /&gt;&lt;b&gt;d) Vigilancia clínica y repetir prueba de tuberculina en 3 meses:&lt;/b&gt; Es incorrecta. Mantener a un contacto estrecho expuesto frente a una fuente bacilífera activa sin instaurar cobertura farmacológica (isoniazida) lo expone a un riesgo de contraer la primoinfección.</t>
  </si>
  <si>
    <t>&lt;b&gt;CLASIFICACIÓN CLÍNICA DE CONTACTOS&lt;/b&gt;&lt;br /&gt;&lt;br /&gt;El manejo epidemiológico de la tuberculosis clasifica a las personas expuestas en tres grupos:&lt;br /&gt;• &lt;b&gt;Grupo A (Personas no infectadas / Contactos):&lt;/b&gt; Sujetos con antecedente de contacto positivo con un paciente tuberculoso activo, pero que no tienen clínica, su PPD es negativa y no presentan estigmas del bacilo. Son los candidatos para la quimioprofilaxis primaria.&lt;br /&gt;• &lt;b&gt;Grupo B (Personas infectadas):&lt;/b&gt; Contactos sin síntomas, pero que presentan un resultado de PPD positivo.&lt;br /&gt;• &lt;b&gt;Grupo C (Personas enfermas):&lt;/b&gt; Contactos con PPD positiva que, además, presentan síntomas y confirmación bacteriológica del bacilo (BAAR positivos).</t>
  </si>
  <si>
    <t>De todas las drogas antituberculosas de primera línea, la &lt;b&gt;estreptomicina&lt;/b&gt; está contraindicada en el embarazo.</t>
  </si>
  <si>
    <t>&lt;b&gt;TRATAMIENTO ANTITUBERCULOSO EN EL EMBARAZO&lt;/b&gt;&lt;br /&gt;&lt;br /&gt;El tratamiento de la tuberculosis durante la gestación y la lactancia exige consideraciones farmacológicas especiales para salvaguardar el desarrollo fetal.&lt;br /&gt;• &lt;b&gt;Esquema Recomendado:&lt;/b&gt; Se recomienda instaurar el esquema estándar de tratamiento utilizando todos los fármacos de primera línea habituales (Isoniazida, Rifampicina, Pirazinamida y Etambutol). Además, a las embarazadas se les debe indicar de forma complementaria la administración de Piridoxina (25 mg/día) para contrarrestar los efectos adversos de la Isoniazida.&lt;br /&gt;• &lt;b&gt;Contraindicación Absoluta:&lt;/b&gt; Existe una única excepción limitante en el esquema terapéutico: la &lt;b&gt;Estreptomicina&lt;/b&gt; está contraindicada durante el embarazo debido a su probada toxicidad fetal, ya que este antibiótico inyectable ocasiona ototoxicidad (daño en el VIII par craneal) y nefrotoxicidad.</t>
  </si>
  <si>
    <t>&lt;b&gt;c) Estreptomicina:&lt;/b&gt; Es la opción correcta. Dentro del grupo de las drogas antituberculosas de primera línea, la &lt;b&gt;estreptomicina&lt;/b&gt; constituye la única excepción limitante que está contraindicada durante el embarazo debido a sus efectos adversos sobre el feto.</t>
  </si>
  <si>
    <t>• &lt;b&gt;a) Isoniazida, b) Rifampicina y d) Etambutol:&lt;/b&gt; Son incorrectas. Estas drogas (junto a la pirazinamida) conforman el esquema farmacológico estándar de primera línea que sí se encuentra indicado y recomendado de forma segura para tratar la tuberculosis en mujeres embarazadas y en período de lactancia.</t>
  </si>
  <si>
    <t>&lt;b&gt;EFECTOS ADVERSOS DE LOS FÁRMACOS ANTITUBERCULOSOS&lt;/b&gt;&lt;br /&gt;&lt;br /&gt;Cada droga de primera línea posee un perfil toxicológico característico que requiere monitoreo:&lt;br /&gt;• &lt;b&gt;Isoniazida:&lt;/b&gt; Produce hepatitis tóxica, neuritis periférica y síndrome seudolúpico.&lt;br /&gt;• &lt;b&gt;Rifampicina:&lt;/b&gt; Genera intolerancia gástrica, hepatitis tóxica y coloración naranja de los fluidos corporales.&lt;br /&gt;• &lt;b&gt;Estreptomicina:&lt;/b&gt; Ocasiona ototoxicidad (VIII par) y nefrotoxicidad.&lt;br /&gt;• &lt;b&gt;Etambutol:&lt;/b&gt; Causa neuritis óptica retrobulbar (riesgo de ceguera).&lt;br /&gt;• &lt;b&gt;Pirazinamida:&lt;/b&gt; Es la droga que con mayor frecuencia produce hepatotoxicidad, sumado al desarrollo de hiperuricemia (artritis gotosa).</t>
  </si>
  <si>
    <t>En el &lt;b&gt;tratamiento con cuatro drogas, prolongarlo por más de 6 meses no parece aumentar la tasa de curación de la tuberculosis pulmonar&lt;/b&gt;.</t>
  </si>
  <si>
    <t>&lt;b&gt;ESQUEMAS TERAPÉUTICOS EN LA TUBERCULOSIS PULMONAR&lt;/b&gt;&lt;br /&gt;&lt;br /&gt;El esquema terapéutico básico de la tuberculosis tiene una duración de 6 meses, estando destinado a las formas pulmonares mínimas y pleurales. Este régimen logra la curación en casi el 100% de los enfermos, presentando un 1% a 2% de recaída. El tratamiento consiste en la administración de 4 drogas durante 2 meses, y luego 4 meses con 2 drogas:&lt;br /&gt;• &lt;b&gt;Fase Inicial (Intensiva - 2 meses):&lt;/b&gt; Su administración es por vía oral y de frecuencia diaria (56 a 60 tomas). Se utiliza la asociación de cuatro fármacos (HRZE): Isoniazida (300 mg), Rifampicina (600 mg), Pirazinamida (1500 mg) y Etambutol (1200 mg). Su objetivo es lograr la conversión bacteriológica del esputo y destruir los bacilos de multiplicación activa.&lt;br /&gt;• &lt;b&gt;Fase de Continuación (Consolidación - 4 meses):&lt;/b&gt; Se realiza por vía oral, pudiendo ser diaria o intermitente (3 veces por semana, totalizando 48 tomas). Se utiliza la asociación de dos fármacos (HR): Isoniazida y Rifampicina. Busca esterilizar todas las lesiones y eliminar los bacilos de multiplicación lenta.&lt;br /&gt;• &lt;b&gt;Duración óptima:&lt;/b&gt; En este esquema estándar, se ha demostrado que prolongar el tratamiento con cuatro drogas por más de 6 meses no parece aumentar la tasa de curación en la tuberculosis pulmonar común (las prolongaciones de 9 a 12 meses están reservadas para formas extrapulmonares específicas, como las óseas, meníngeas o renales).</t>
  </si>
  <si>
    <t>&lt;b&gt;b) En tratamiento con cuatros drogas prolongarlo más de 6 meses no parece aumentar la tasa de curación:&lt;/b&gt; Es la opción correcta. El esquema terapéutico básico de 6 meses (2 meses de fase intensiva y 4 meses de consolidación) es efectivo, logrando la curación en casi el 100% de los casos de tuberculosis pulmonar. Prolongar este esquema estándar más allá del sexto mes no aporta un incremento en la tasa de éxito y curación.</t>
  </si>
  <si>
    <t>• &lt;b&gt;a) La pirazinamida es especialmente útil si se utiliza durante al menos 4 meses:&lt;/b&gt; Es incorrecta. La pirazinamida (esterilizante) se utiliza de forma estándar y es útil durante la fase inicial o intensiva del tratamiento, la cual tiene una duración de 2 meses, no de 4.&lt;br /&gt;• &lt;b&gt;c) Durante la fase inicial del tratamiento la estreptomicina es tan efectiva como la pirazinamida:&lt;/b&gt; Es incorrecta. La estreptomicina es un aminoglucósido que no se utiliza en el esquema estándar de inducción en la tuberculosis pulmonar, prefiriéndose la pirazinamida en el esquema inicial de primera línea (HRZE).&lt;br /&gt;• &lt;b&gt;d) La duración mínima de un régimen terapéutico es de 4 meses:&lt;/b&gt; Es incorrecta. La duración mínima para el régimen terapéutico de la tuberculosis pulmonar es de 6 meses.&lt;br /&gt;• &lt;b&gt;e) La administración de las drogas debe ser siempre diaria no pudiendose dar nunca intermitentemente:&lt;/b&gt; Es incorrecta. Durante la fase de continuación o consolidación (los últimos 4 meses), la administración de Isoniazida y Rifampicina puede realizarse de forma intermitente (3 veces por semana).</t>
  </si>
  <si>
    <t>La &lt;b&gt;estreptomicina&lt;/b&gt; es la droga que NO se utiliza en el esquema estándar de inducción en la tuberculosis pulmonar.</t>
  </si>
  <si>
    <t>&lt;b&gt;FASES DEL ESQUEMA TERAPÉUTICO BÁSICO (6 MESES)&lt;/b&gt;&lt;br /&gt;&lt;br /&gt;El tratamiento de la tuberculosis debe ser precoz, intensivo, combinado, prolongado y supervisado. El esquema original de 6 meses está destinado a formas pulmonares y pleurales, dividiéndose estructuralmente en dos fases:&lt;br /&gt;• &lt;b&gt;Fase Inicial (Intensiva, de Inducción o Esterilizante):&lt;/b&gt; Dura 2 meses. Se utilizan 4 drogas de forma diaria. La asociación es HRZE: Isoniazida (INH) + Rifampicina (RFM) + Pirazinamida (PZ) + Etambutol (ETB). Su objetivo es lograr una conversión bacteriológica del esputo para cortar la transmisión y destruir los bacilos de multiplicación activa en las cavernas.&lt;br /&gt;• &lt;b&gt;Fase de Continuación (Consolidación):&lt;/b&gt; Dura 4 meses. Se utilizan 2 drogas (asociación HR: Isoniazida + Rifampicina) de forma diaria o intermitente. Su objetivo es esterilizar todas las lesiones y eliminar los bacilos de multiplicación lenta para evitar recaídas.&lt;br /&gt;• &lt;b&gt;Rol de la Estreptomicina:&lt;/b&gt; Es un antibiótico bactericida de administración parenteral (IM/EV) que se reserva para esquemas prolongados de formas meníngeas, óseas o renales (reemplazando al etambutol) o formas multirresistentes, no conformando la base oral del esquema de inducción estándar.</t>
  </si>
  <si>
    <t>&lt;b&gt;a) Estreptomicina:&lt;/b&gt; Es la opción correcta. La &lt;b&gt;estreptomicina&lt;/b&gt; es la droga que NO se utiliza en el esquema estándar de inducción (fase intensiva inicial) de la tuberculosis, reservándose su uso para esquemas específicos o retratamientos.</t>
  </si>
  <si>
    <t>• &lt;b&gt;b) Rifampicina, c) Pirazinamida y d) Isoniazida:&lt;/b&gt; Son incorrectas porque estas tres drogas constituyen, junto al Etambutol, los pilares bactericidas y esterilizantes del esquema de 4 drogas utilizado en la fase de inducción (primeros 2 meses) del tratamiento para la tuberculosis.</t>
  </si>
  <si>
    <t>&lt;b&gt;FÁRMACOS DE PRIMERA LÍNEA Y EFECTOS ADVERSOS (RAFA)&lt;/b&gt;&lt;br /&gt;&lt;br /&gt;Cada droga del esquema antituberculoso posee un perfil toxicológico que requiere monitoreo clínico y de laboratorio:&lt;br /&gt;• &lt;b&gt;Isoniazida (H):&lt;/b&gt; Produce hepatitis tóxica, neuritis periférica y síndrome seudolúpico.&lt;br /&gt;• &lt;b&gt;Rifampicina (R):&lt;/b&gt; Genera intolerancia gástrica, hepatitis tóxica y coloración naranja de los fluidos corporales.&lt;br /&gt;• &lt;b&gt;Pirazinamida (Z):&lt;/b&gt; Es la droga que con mayor frecuencia produce hepatotoxicidad, sumado al desarrollo de hiperuricemia (artritis gotosa).&lt;br /&gt;• &lt;b&gt;Etambutol (E):&lt;/b&gt; Causa neuritis óptica retrobulbar (riesgo de ceguera).&lt;br /&gt;• &lt;b&gt;Estreptomicina (S):&lt;/b&gt; Ocasiona ototoxicidad (VIII par craneal) y nefrotoxicidad.</t>
  </si>
  <si>
    <t>Ante un paciente adulto (trabajador rural no fumador) que consulta por hemoptisis y presenta un infiltrado en el lóbulo superior izquierdo con bronquiectasias en la radiografía de tórax, el diagnóstico más probable es tuberculosis pulmonar.</t>
  </si>
  <si>
    <t>&lt;b&gt;PRESENTACIÓN CLÍNICA Y RADIOLÓGICA DE LA TUBERCULOSIS POSTPRIMARIA&lt;/b&gt;&lt;br /&gt;&lt;br /&gt;La tuberculosis pulmonar se manifiesta con síntomas y hallazgos radiológicos, especialmente en su forma postprimaria o de reactivación.&lt;br /&gt;• &lt;b&gt;Clínica y Hemoptisis:&lt;/b&gt; Entre los síntomas de la tuberculosis postprimaria se destacan la tos crónica, la pérdida de peso, la fiebre, la sudoración nocturna y la hemoptisis. El esputo hemoptoico está presente en el 37% de los casos.&lt;br /&gt;• &lt;b&gt;Hallazgos Radiológicos:&lt;/b&gt; El &lt;i&gt;Mycobacterium tuberculosis&lt;/i&gt; es una bacteria aerobia estricta, por lo que su crecimiento está subordinado a la presencia de oxígeno. Es por esto que la tuberculosis postprimaria se caracteriza radiológicamente por la afectación predominante de los lóbulos superiores. El patrón de reactivación o infiltrado precoz revela lesiones en estas zonas apicales, las cuales pueden evolucionar a cavitación o dejar secuelas estructurales en la vía aérea (como bronquiectasias o cavernas).</t>
  </si>
  <si>
    <t>La opción b es correcta. El cuadro clínico de un paciente adulto (trabajador rural) que presenta hemoptisis como síntoma de alarma, sumado al hallazgo radiológico de un infiltrado localizado en el lóbulo superior (zona de mayor oxigenación preferida por el bacilo de Koch) asociado a daño anatómico (bronquiectasias), configura la presentación para tuberculosis pulmonar de reactivación.</t>
  </si>
  <si>
    <t>• &lt;b&gt;a) Embolia de pulmón:&lt;/b&gt; Es incorrecta. Si bien puede presentarse con hemoptisis, el TEP se asocia a disnea súbita y exige factores de riesgo de la Tríada de Virchow (como estasis venoso o inmovilización), siendo el paciente negativo para várices. Además, radiológicamente no se expresa como un infiltrado apical con bronquiectasias.&lt;br /&gt;• &lt;b&gt;c) Cancer de pulmón de células pequeñas:&lt;/b&gt; Es incorrecta. Aunque las neoplasias pulmonares son una causa importante de hemoptisis en la población general, es improbable en un paciente joven de 35 años que no posee el antecedente de tabaquismo (no fuma).&lt;br /&gt;• &lt;b&gt;d) Fibrosis pulmonar idiopatíca:&lt;/b&gt; Es incorrecta. Esta patología intersticial cursa con disnea progresiva y tos seca (sin cursar con hemoptisis), y su patrón radiológico en tomografía de alta resolución no es un infiltrado focal en el lóbulo superior, sino una atenuación con gradiente apicobasal que empeora hacia las bases y la periferia (panalización).</t>
  </si>
  <si>
    <t>La &lt;b&gt;pancreatitis&lt;/b&gt; no es un mecanismo de injuria pulmonar directa en el Síndrome de Dificultad Respiratoria del Adulto (SDRA), sino una causa de injuria &lt;b&gt;indirecta sistémica&lt;/b&gt;.</t>
  </si>
  <si>
    <t>&lt;b&gt;ETIOLOGÍA DEL SDRA: INJURIA DIRECTA VS. INDIRECTA&lt;/b&gt;&lt;br /&gt;&lt;br /&gt;El Síndrome de Dificultad Respiratoria del Adulto (SDRA) es producido por múltiples etiologías que se clasifican fisiopatológicamente en dos grandes grupos, dependiendo de si la noxa actúa de forma sistémica o local:&lt;br /&gt;• &lt;b&gt;Injuria Pulmonar Indirecta (Sistémica):&lt;/b&gt; La noxa actúa y llega al pulmón a través de la vía hematógena sistémica. Dentro de las etiologías se destacan la sepsis, el shock, los politraumatismos severos, las transfusiones múltiples y la &lt;b&gt;pancreatitis aguda necrótica hemorrágica&lt;/b&gt; (cuyas enzimas, como la lipasa, se liberan al torrente sanguíneo, viajan y dañan la barrera alvéolo-capilar a distancia).&lt;br /&gt;• &lt;b&gt;Injuria Pulmonar Directa (Local):&lt;/b&gt; El daño se produce por una agresión que actúa localmente en el espacio alveolar o en la vía aérea. Las causas que conforman este grupo incluyen las &lt;b&gt;neumonías&lt;/b&gt;, la &lt;b&gt;broncoaspiración&lt;/b&gt; de contenido gástrico (síndrome de Mendelson), la injuria por inhalación de gases tóxicos y la &lt;b&gt;contusión pulmonar&lt;/b&gt; traumática.</t>
  </si>
  <si>
    <t>&lt;b&gt;b) Pancreatitis:&lt;/b&gt; Es la opción correcta. La &lt;b&gt;pancreatitis&lt;/b&gt; NO constituye un mecanismo de injuria pulmonar directa, sino una causa de injuria pulmonar &lt;b&gt;indirecta o sistémica&lt;/b&gt; al liberar enzimas lesivas que alcanzan el pulmón por vía hematógena.</t>
  </si>
  <si>
    <t>&lt;b&gt;a) Neumonía:&lt;/b&gt; Es incorrecta ya que la infección del parénquima por bacterias o virus genera un daño inflamatorio, siendo considerada la causa más común de injuria pulmonar directa en el SDRA.&lt;br /&gt;&lt;b&gt;c) Aspiración de contenido gástrico:&lt;/b&gt; Es incorrecta porque el ingreso de fluido ácido (pH &lt; 2) hacia el espacio alveolar quema y lesiona la barrera alvéolo-capilar de manera local.&lt;br /&gt;&lt;b&gt;d) Contusión pulmonar:&lt;/b&gt; Es incorrecta debido a que el traumatismo directo sobre el tórax produce una destrucción estructural local en el parénquima pulmonar, conformando un mecanismo de injuria directa.</t>
  </si>
  <si>
    <t>Elija la correcta sobre métodos de imagen diagnósticos para TEP:&lt;br&gt;&lt;br&gt;a) La TAC con protocolo para TEP es el método diagnóstico inicial&lt;br&gt;&lt;br&gt;b) El ecocardiotranstorácico es el método inicial en pacientes inestables hemodinámicamente&lt;br&gt;&lt;br&gt;c) La angiografía pulmonar es inespecífica y poco sensible&lt;br&gt;&lt;br&gt;d) El dímero D es un PDF con elevada especificidad para TEP</t>
  </si>
  <si>
    <t>b) El ecocardiotranstorácico es el método inicial en pacientes inestables hemodinámicamente</t>
  </si>
  <si>
    <t>La &lt;b&gt;neumonía bacteriana&lt;/b&gt; es considerada la causa directa y más común del &lt;b&gt;síndrome de distrés respiratorio del adulto&lt;/b&gt;.</t>
  </si>
  <si>
    <t>&lt;b&gt;ETIOLOGÍA DEL SÍNDROME DE DIFICULTAD RESPIRATORIA DEL ADULTO (SDRA)&lt;/b&gt;&lt;br /&gt;&lt;br /&gt;El SDRA es un trastorno caracterizado por una falla respiratoria aguda y progresiva debido a un edema pulmonar no cardiogénico. Es producido por múltiples etiologías (más de 145 causas reconocidas), las cuales se clasifican en dos grandes grupos:&lt;br /&gt;• &lt;b&gt;Causas de Injuria Pulmonar Directa o Local:&lt;/b&gt; El daño se produce por una injuria actuando localmente en el espacio alveolar o la vía aérea. Las neumonías constituyen una causa directa frecuente, siendo la neumonía bacteriana la causa más común de este síndrome en adultos. Otras etiologías abarcan la broncoaspiración (síndrome de Mendelson), la injuria por inhalación de humos o gases tóxicos, el cuasi ahogo, la contusión pulmonar por traumatismo directo y la toxicidad por oxígeno.&lt;br /&gt;• &lt;b&gt;Causas de Injuria Pulmonar Indirecta o Sistémica:&lt;/b&gt; La noxa actúa y llega al pulmón a través de la vía hematógena sistémica. La sepsis (de origen abdominal) es considerada la causa más frecuente dentro de este grupo. También se incluyen todo tipo de shock, los politraumatismos severos, la pancreatitis aguda necrótica hemorrágica, la embolia grasa, las transfusiones múltiples y la sobredosis de drogas.</t>
  </si>
  <si>
    <t>&lt;b&gt;b) Neumonía bacteriana:&lt;/b&gt; Es la opción correcta. Dentro de las noxas capaces de producir daño directo o local sobre la barrera alvéolo-capilar, la neumonía bacteriana constituye la causa más común de desarrollo del síndrome de distrés respiratorio del adulto.</t>
  </si>
  <si>
    <t>• &lt;b&gt;a) Trauma pulmonar directo, c) Lesión pulmonar por inhalación de sustancias químicas:&lt;/b&gt; Son incorrectas. Si bien la contusión pulmonar y la injuria inhalatoria son causas de daño alveolar directo que pueden precipitar un SDRA, no superan en frecuencia a las neumonías bacterianas.&lt;br /&gt;• &lt;b&gt;d) Insuficiencia cardiaca congestiva:&lt;/b&gt; Es incorrecta. Representa un criterio de exclusión para el SDRA. El síndrome de distrés requiere confirmar un edema pulmonar de origen no cardiogénico (presión capilar pulmonar ≤ 18 mmHg); por el contrario, la insuficiencia cardíaca congestiva genera un cuadro hemodinámico de edema cardiogénico por falla de bomba.</t>
  </si>
  <si>
    <t>&lt;b&gt;FISIOPATOLOGÍA DE LA HIPOXEMIA Y DIAGNÓSTICO&lt;/b&gt;&lt;br /&gt;&lt;br /&gt;El efecto fisiopatológico principal de este síndrome es la pérdida de la elasticidad pulmonar (disminución progresiva de la compliance) y el colapso alveolar. Esta ocupación y atelectasia producen una alteración de la relación ventilación-perfusión denominada &lt;b&gt;Shunt&lt;/b&gt; (cortocircuito de derecha a izquierda con ventilación nula y perfusión conservada).&lt;br /&gt;• La consecuencia diagnóstica central de este Shunt es una hipoxemia severa que resulta &lt;b&gt;refractaria a la administración de oxígeno&lt;/b&gt; en altas concentraciones (FiO2 &gt; 50%), acompañada de hipocapnia o normocapnia inicial.&lt;br /&gt;• A nivel gasométrico, la relación &lt;b&gt;PaO2/FiO2 menor de 200&lt;/b&gt; es el valor de corte compatible con el SDRA.</t>
  </si>
  <si>
    <t>En el Síndrome de Dificultad Respiratoria del Adulto (SDRA) hay una presentación de &lt;b&gt;hipoxemia severa refractaria al O2&lt;/b&gt; con hipocapnia o normocapnia.</t>
  </si>
  <si>
    <t>&lt;b&gt;FISIOPATOLOGÍA DEL SDRA Y SHUNT INTRAPULMONAR&lt;/b&gt;&lt;br /&gt;&lt;br /&gt;El Síndrome de Dificultad Respiratoria del Adulto (SDRA) se define por el desarrollo de un edema pulmonar no cardiogénico producto de un aumento de la permeabilidad alvéolo-capilar.&lt;br /&gt;• &lt;b&gt;Mecanismo de Shunt:&lt;/b&gt; El daño estructural severo lleva a una ocupación alveolar por líquido rico en proteínas, provocando el colapso (atelectasia difusa) de millones de alvéolos. Esta ocupación produce una alteración en la dinámica de gases denominada trastorno de Shunt (cortocircuito de derecha a izquierda).&lt;br /&gt;• &lt;b&gt;Ventilación abolida:&lt;/b&gt; En el Shunt, la ventilación del alvéolo cae a cero, mientras que la perfusión sanguínea se mantiene relativamente conservada. Al no haber ventilación, la sangre venosa pasa por el alvéolo sin oxigenarse, sin importar la fracción inspirada de oxígeno (FiO2) que se administre.&lt;br /&gt;• &lt;b&gt;Manifestación gasométrica cardinal:&lt;/b&gt; La falta de oxigenación capilar explica que la manifestación central de la etapa de mayor gravedad del síndrome sea la hipoxemia severa refractaria a la oxigenoterapia, la cual se presenta acompañada de hipocapnia o normocapnia (debido a la hiperventilación compensatoria o taquipnea en los alvéolos aún funcionantes).</t>
  </si>
  <si>
    <t>&lt;b&gt;b) Hipoxemia severa refractaria al O2 con hipocapnia o normocapnia:&lt;/b&gt; Es la opción correcta. La manifestación clínica y gasométrica central del SDRA es la presencia de una hipoxemia severa refractaria al O2, producto de un trastorno tipo Shunt intrapulmonar, la cual cursa con hipocapnia o normocapnia.</t>
  </si>
  <si>
    <t>• &lt;b&gt;a) Hipoxemia severa con normocapnia y buena respuesta al O2:&lt;/b&gt; Es incorrecta. La oxigenación no mejora (es refractaria) ante el aporte de oxigenoterapia en altas concentraciones debido a la ventilación cero en los alvéolos colapsados.&lt;br /&gt;• &lt;b&gt;c) Hipoxemia severa con hipercapnia:&lt;/b&gt; Es incorrecta. Si bien en etapas avanzadas o de agotamiento inminente puede haber hipercapnia, el cuadro agudo del distrés cursa con hipocapnia (por taquipnea e hiperventilación) o normocapnia.&lt;br /&gt;• &lt;b&gt;d) Hipoxemia severa con hipocapnia y buena respuesta al O2:&lt;/b&gt; Es incorrecta. El efecto Shunt (sangre pasando por alvéolos colapsados no ventilados) condiciona una nula o mala respuesta a la administración de oxígeno, volviéndose la hipoxemia refractaria al tratamiento.</t>
  </si>
  <si>
    <t>&lt;b&gt;ANORMALIDADES SEVERAS E ÍNDICES DE OXIGENACIÓN&lt;/b&gt;&lt;br /&gt;&lt;br /&gt;La evolución natural de la enfermedad transita por un período latente hacia un fallo respiratorio agudo. La etapa de mayor gravedad (Fase 4) se caracteriza por un aumento del Shunt intrapulmonar debido a múltiples microatelectasias.&lt;br /&gt;• &lt;b&gt;Alteración gasométrica:&lt;/b&gt; El paciente evidencia hipoxemia severa refractaria al oxígeno, con hipocapnia o normocapnia.&lt;br /&gt;• &lt;b&gt;Criterio diagnóstico:&lt;/b&gt; Esta alteración en los índices de oxigenación se comprueba al realizar gases en sangre y evidenciar una relación PaO2/FiO2 &lt; 200, parámetro que diferencia al distrés de una injuria pulmonar aguda.</t>
  </si>
  <si>
    <t>La etapa temprana del &lt;b&gt;síndrome de distrés respiratorio agudo (SDRA)&lt;/b&gt; es la &lt;b&gt;fase exudativa&lt;/b&gt;.</t>
  </si>
  <si>
    <t>&lt;b&gt;FASES DEL DAÑO ALVEOLAR DIFUSO (SDRA)&lt;/b&gt;&lt;br /&gt;&lt;br /&gt;En el Síndrome de Dificultad Respiratoria del Adulto (SDRA), se desarrollan cambios estructurales que se dividen patogénicamente en tres fases temporales clásicas:&lt;br /&gt;• &lt;b&gt;Fase Exudativa (Días 0 a 7):&lt;/b&gt; Constituye la etapa temprana del síndrome. Existe vasodilatación y lesión del endotelio capilar con un aumento de las fenestraciones. Este aumento de la permeabilidad permite la salida de líquido rico en proteínas, originando un edema intersticial y un edema intraalveolar. Estas proteínas forman las denominadas membranas hialinas. Además, se produce una lesión del neumocito tipo 2 anulando la liberación de surfactante, generando una tendencia al colapso alveolar (atelectasia).&lt;br /&gt;• &lt;b&gt;Fase Proliferativa (Alrededor del Día 14):&lt;/b&gt; Se caracteriza por una inflamación intersticial con aumento de la celularidad tisular, mediada por la proliferación de macrófagos, neutrófilos y fibroblastos.&lt;br /&gt;• &lt;b&gt;Fase Fibrótica (Después del Día 21):&lt;/b&gt; Si el paciente sobrevive, el alvéolo sufre cambios crónicos estructurales. El evento definitorio es la activación y transformación de fibroblastos a miofibroblastos, originando un depósito de tejido colágeno (fibronectina, colágeno tipo I y tipo III). Esta consolidación produce remodelación y cicatriz, dando inicio a la fibrosis pulmonar.</t>
  </si>
  <si>
    <t>&lt;b&gt;a) Exudativa:&lt;/b&gt; Es la opción correcta. Constituye cronológicamente la primera etapa evolutiva (días 0 a 7) del daño alveolar difuso característico del SDRA. En esta etapa de injuria aguda se produce el aumento de la permeabilidad alvéolo-capilar, la formación del edema rico en proteínas y el desarrollo de las membranas hialinas.</t>
  </si>
  <si>
    <t>• &lt;b&gt;b) Proliferativa:&lt;/b&gt; Es incorrecta. Representa la segunda fase evolutiva del daño pulmonar (alrededor del día 14), marcada por el incremento de la celularidad inflamatoria intersticial en respuesta a la lesión exudativa inicial.&lt;br /&gt;• &lt;b&gt;c) Fibroproliferativa:&lt;/b&gt; Es incorrecta. Describe funcionalmente el inicio de la consolidación y organización del tejido conectivo, pero no representa la etapa lesional temprana del cuadro.&lt;br /&gt;• &lt;b&gt;d) Crónica:&lt;/b&gt; Es incorrecta. Refiere a la fase final o fibrótica (después del día 21), etapa secuelar caracterizada por el depósito de colágeno y cicatrización alveolar.</t>
  </si>
  <si>
    <t>El efecto fisiopatológico principal del síndrome de distrés respiratorio en los pulmones es la &lt;b&gt;pérdida de la elasticidad pulmonar y el colapso alveolar&lt;/b&gt;.</t>
  </si>
  <si>
    <t>&lt;b&gt;FISIOPATOLOGÍA DEL SDRA Y DISMINUCIÓN DE LA COMPLIANCE&lt;/b&gt;&lt;br /&gt;&lt;br /&gt;La fisiopatología del SDRA está marcada por el desarrollo de un edema pulmonar no cardiogénico secundario a un aumento de la permeabilidad alvéolo-capilar derivado de diferentes noxas.&lt;br /&gt;• &lt;b&gt;Colapso Alveolar y Shunt:&lt;/b&gt; Todo este daño estructural lleva a una ocupación alveolar por un edema rico en proteínas (generando la formación de membranas hialinas), provocando el colapso y atelectasia de millones de alvéolos. Esta ocupación produce una alteración en la dinámica de gases denominada trastorno de Shunt (ventilación cero con perfusión conservada).&lt;br /&gt;• &lt;b&gt;Pérdida de Elasticidad (Disminución de la Compliance):&lt;/b&gt; Sumado al edema, la lesión de los neumocitos tipo 2 anula la producción de surfactante. Las atelectasias masivas y el líquido intersticial provocan una disminución de la compliance pulmonar. El parénquima pierde su capacidad de distenderse, volviendo al pulmón rígido y duro.</t>
  </si>
  <si>
    <t>La opción b es correcta. El efecto fisiopatológico principal del síndrome de distrés respiratorio en los pulmones es la &lt;b&gt;pérdida de la elasticidad pulmonar&lt;/b&gt; (disminución de la compliance) y el &lt;b&gt;colapso alveolar&lt;/b&gt;, fenómenos originados por el edema de alta permeabilidad y la disfunción del surfactante.</t>
  </si>
  <si>
    <t>• &lt;b&gt;a) Inflamación crónica y fibrosis:&lt;/b&gt; Es incorrecta. Si bien la fase tardía (después del día 21) del SDRA puede evolucionar hacia una fase fibrótica crónica, el síndrome se define en su presentación aguda por la pérdida de la mecánica elástica y el colapso secundario al edema exudativo, no por una inflamación crónica de base.&lt;br /&gt;• &lt;b&gt;c) Vasodilatación y aumento de la perfusión pulmonar:&lt;/b&gt; Es incorrecta. En el SDRA predomina la alteración de la permeabilidad con extravasación de líquidos, sin un aumento de la perfusión, la cual suele mantenerse conservada pero ineficaz ante alvéolos no ventilados.&lt;br /&gt;• &lt;b&gt;d) Por ventilación y vasoconstricción pulmonar:&lt;/b&gt; Es incorrecta porque el daño característico es la alteración de la relación V/Q tipo Shunt donde la ventilación del alvéolo claudica y cae a cero, imposibilitando el intercambio gaseoso.</t>
  </si>
  <si>
    <t>&lt;b&gt;FASES DEL DAÑO ALVEOLAR DIFUSO&lt;/b&gt;&lt;br /&gt;&lt;br /&gt;El desarrollo de este síndrome y sus lesiones pulmonares evolucionan en tres fases:&lt;br /&gt;• &lt;b&gt;Fase Exudativa (Días 0 a 7):&lt;/b&gt; Etapa temprana caracterizada por vasodilatación, lesión del endotelio capilar, aumento de fenestraciones, edema intersticial/intraalveolar y colapso.&lt;br /&gt;• &lt;b&gt;Fase Proliferativa (Alrededor del Día 14):&lt;/b&gt; Se caracteriza por una inflamación intersticial con proliferación de macrófagos, neutrófilos y fibroblastos.&lt;br /&gt;• &lt;b&gt;Fase Fibrótica (Después del Día 21):&lt;/b&gt; Activación de miofibroblastos con depósito de tejido colágeno (fibronectina, colágeno I y III), dando inicio a una fibrosis pulmonar definitiva si el paciente sobrevive.</t>
  </si>
  <si>
    <t>Un paciente que sufrió un politraumatismo (hace 36 horas) y presenta infiltrados bilaterales con gases que evidencian hipoxemia (PaO2: 50 mmHg) refractaria a mezcla de 50% de O2, normocapnia (PaCO2: 38) y pH normal (7.35), debe sospecharse como un cuadro de &lt;b&gt;distrés respiratorio&lt;/b&gt;.</t>
  </si>
  <si>
    <t>&lt;b&gt;DIAGNÓSTICO DEL SÍNDROME DE DIFICULTAD RESPIRATORIA DEL ADULTO (SDRA)&lt;/b&gt;&lt;br /&gt;&lt;br /&gt;El diagnóstico del SDRA se fundamenta en la evaluación de la oxigenación a través del estudio de los gases en sangre, sumado a la clínica y la imagenología. Los criterios que deben cumplirse para confirmar el trastorno incluyen:&lt;br /&gt;• &lt;b&gt;Hipoxemia refractaria al O2:&lt;/b&gt; Constituye el pilar que indica que la oxigenación no mejora ante el aporte de oxigenoterapia en altas concentraciones (como una FiO2 del 50%). Clínicamente, hay una presentación de hipoxemia refractaria al O2 con hipocapnia o normocapnia (como el hallazgo de una PaCO2 de 38 mmHg y pH 7,35), evidenciando un cortocircuito de derecha a izquierda o Shunt intrapulmonar.&lt;br /&gt;• &lt;b&gt;Relación PaO2/FiO2 &lt; 200:&lt;/b&gt; Es el valor compatible con el distrés y permite diferenciarlo de una Injuria Pulmonar Aguda. En este caso clínico, una PaO2 de 50 mmHg dividida por una FiO2 de 0.50 arroja un índice PaFi de 100.&lt;br /&gt;• &lt;b&gt;Infiltrado pulmonar difuso bilateral:&lt;/b&gt; Visualizado mediante radiografía o tomografía de tórax como opacidades que progresan al "pulmón blanco".&lt;br /&gt;• &lt;b&gt;Disminución progresiva de la compliance pulmonar:&lt;/b&gt; El parénquima pierde su capacidad de distenderse.&lt;br /&gt;• &lt;b&gt;Ausencia de insuficiencia cardíaca congestiva:&lt;/b&gt; Es necesario demostrar que es un edema pulmonar no cardiogénico (PcP ≤ 18 mmHg).</t>
  </si>
  <si>
    <t>&lt;b&gt;b) Podría tratarse de un distress respiratorio:&lt;/b&gt; Es la opción correcta. El paciente reúne los criterios clínicos, imagenológicos y gasométricos definitorios de un SDRA. Posee un factor de riesgo indirecto desencadenante (politraumatismo severo), presenta infiltrados pulmonares bilaterales en la radiografía, y cursa con una hipoxemia (PaO2 de 50 mmHg) refractaria a la administración de oxígeno en altas concentraciones (mezcla de 50% de O2, arrojando una PaFi de 100), acompañada de un pH normal y normocapnia (PaCO2 de 38 mmHg).</t>
  </si>
  <si>
    <t>&lt;b&gt;a) Se trata de un asmático descompensado, d) Se trata de un bronquítico crónico descompensado:&lt;/b&gt; Son incorrectas. Las reagudizaciones del asma o de la EPOC que cursan con caída de la PaO2 suelen asociarse a una hipoventilación alveolar por obstrucción o fatiga respiratoria, manifestando hipercapnia (PaCO2 elevada) y acidosis respiratoria, además de no cursar con infiltrados bilaterales agudos.&lt;br /&gt;&lt;b&gt;c) Se trata de un paciente con patología neuromuscular con fatiga diafragmática:&lt;/b&gt; Es incorrecta. La falla de la bomba ventilatoria por compromiso neuromuscular se expresa gasométricamente como un trastorno de la ventilación (insuficiencia respiratoria Tipo II), produciendo hipoxemia con hipercapnia y acidosis respiratoria, sin infiltrados parenquimatosos radiológicos.&lt;br /&gt;&lt;b&gt;e) Es un paciente con derrame pleural:&lt;/b&gt; Es incorrecta. Si bien los grandes derrames pueden alterar el intercambio gaseoso, el cuadro de infiltrados bilaterales tras un trauma con hipoxemia refractaria y PaFi &lt; 200 es la descripción de un distrés respiratorio (SDRA).</t>
  </si>
  <si>
    <t>&lt;b&gt;ETIOLOGÍA Y POLITRAUMATISMO EN EL SDRA&lt;/b&gt;&lt;br /&gt;&lt;br /&gt;El SDRA es producido por múltiples etiologías que se clasifican en causas de injuria pulmonar directa (local) o indirecta (sistémica).&lt;br /&gt;• &lt;b&gt;Injuria Pulmonar Indirecta:&lt;/b&gt; La noxa actúa y llega al pulmón a través de la vía hematógena sistémica. Las causas incluyen la sepsis, todo tipo de shock, la pancreatitis aguda necrótica hemorrágica y los &lt;b&gt;politraumatismos&lt;/b&gt;.&lt;br /&gt;• &lt;b&gt;Trauma Severo:&lt;/b&gt; Los politraumatismos comprometen la barrera alvéolo-capilar y desatan una cascada inflamatoria, coincidiendo con el desarrollo de un shock traumático o cuadros de embolia grasa. Como medida preventiva para reducir el riesgo de desarrollar SDRA en pacientes con trauma, se debe aplicar el control de la ventilación y la oxigenación.</t>
  </si>
  <si>
    <t>Un paciente que sufrió un politraumatismo reciente (ej. hace 36 horas) y presenta infiltrados bilaterales con gases que evidencian hipoxemia (PaO2: 50 mmHg) refractaria a mezcla de 50% de O2, normocapnia (PaCO2: 38) y pH normal (7.35), debe sospecharse como un cuadro de &lt;b&gt;distrés respiratorio&lt;/b&gt;.</t>
  </si>
  <si>
    <t>&lt;b&gt;CRITERIOS DIAGNÓSTICOS DEL SÍNDROME DE DISTRÉS RESPIRATORIO DEL ADULTO (SDRA)&lt;/b&gt;&lt;br /&gt;&lt;br /&gt;El SDRA es un trastorno caracterizado por una falla respiratoria aguda y progresiva, debida a un edema pulmonar no cardiogénico por aumento de la permeabilidad alveolo-capilar. Sus principales características diagnósticas son:&lt;br /&gt;• &lt;b&gt;Hipoxemia refractaria al O2:&lt;/b&gt; Insuficiencia respiratoria aguda con hipoxemia que no revierte con la administración de oxígeno. Clínicamente hay una presentación de hipoxemia refractaria al O2 con hipocapnia o normocapnia, explicada por un trastorno de la relación ventilación-perfusión denominado Shunt.&lt;br /&gt;• &lt;b&gt;Relación PaO2/FiO2 &lt; 200:&lt;/b&gt; Este es el valor compatible con el distrés y permite diferenciarlo de una injuria pulmonar aguda (en este paciente es 50 / 0.50 = 100).&lt;br /&gt;• &lt;b&gt;Infiltrado pulmonar difuso bilateral:&lt;/b&gt; Evidenciable en la radiografía de tórax como un patrón de "pulmón blanco".&lt;br /&gt;• &lt;b&gt;Ausencia de insuficiencia cardíaca congestiva:&lt;/b&gt; La PcP debe ser ≤ 18 mmHg para confirmar que es un edema pulmonar no cardiogénico.&lt;br /&gt;• &lt;b&gt;Etiología:&lt;/b&gt; Puede ser causado por una injuria indirecta (como los politraumatismos, la sepsis o la pancreatitis aguda) o por injuria directa (neumonías o broncoaspiración).</t>
  </si>
  <si>
    <t>&lt;b&gt;a) Podría tratarse de un distrés respiratorio:&lt;/b&gt; Es la opción correcta. El caso clínico expone la presentación que fundamenta la sospecha de un &lt;b&gt;Síndrome de Dificultad Respiratoria del Adulto (SDRA)&lt;/b&gt;: existe un desencadenante sistémico de injuria indirecta (politraumatismo), alteraciones radiológicas agudas (infiltrados bilaterales) y un parámetro gasométrico de hipoxemia refractaria al oxígeno (PaO2 de 50 mmHg pese a un aporte alto del 50%, arrojando una PaFi muy inferior a 200), asociada al comportamiento ventilatorio típico de normocapnia (PaCO2 38) y pH conservado (7.35).</t>
  </si>
  <si>
    <t>• &lt;b&gt;b) Se trata de un bronquítico crónico descompensado:&lt;/b&gt; Es incorrecta. El paciente con fenotipo bronquítico crónico que padece una exacerbación cursa con hipoventilación alveolar, reteniendo CO2. Por tanto, su patrón gasométrico se caracterizaría por hipoxemia asociada a &lt;b&gt;hipercapnia&lt;/b&gt; (PaCO2 elevada) y acidosis respiratoria, sin los infiltrados algodonosos difusos propios del SDRA.&lt;br /&gt;• &lt;b&gt;c) Es un asmático descompensado:&lt;/b&gt; Es incorrecta. Si bien una crisis asmática puede producir hipoxemia, su fisiopatología se centra en la broncoconstricción y el atrapamiento aéreo, manifestándose clínicamente con sibilancias y sin el desarrollo del patrón radiológico de edema pulmonar no cardiogénico (infiltrados bilaterales) que presenta el caso.&lt;br /&gt;• &lt;b&gt;d) Se trata de un paciente con patología neuromuscular con fatiga diafragmática:&lt;/b&gt; Es incorrecta. El agotamiento de la bomba muscular respiratoria produce hipoventilación alveolar directa, lo que se traduce en el desarrollo rápido de &lt;b&gt;hipercapnia&lt;/b&gt; (aumento de PaCO2) y acidosis, descartándose en un paciente que mantiene normocapnia.</t>
  </si>
  <si>
    <t>&lt;b&gt;MECANISMO DE SHUNT Y REFRACTARIEDAD AL OXÍGENO&lt;/b&gt;&lt;br /&gt;&lt;br /&gt;La ocupación alveolar en el SDRA provoca el colapso y atelectasia de millones de alvéolos en forma difusa. Esta ocupación produce una alteración en la dinámica de gases denominada trastorno de Shunt (cortocircuito de derecha a izquierda).&lt;br /&gt;• &lt;b&gt;Fisiopatología:&lt;/b&gt; En el Shunt, la ventilación del alvéolo cae a cero, mientras que la perfusión sanguínea se mantiene relativamente conservada.&lt;br /&gt;• &lt;b&gt;Consecuencia gasométrica:&lt;/b&gt; Al no haber ventilación, la sangre venosa pasa por el alvéolo sin lograr oxigenarse. Este cortocircuito de sangre no oxigenada explica la manifestación del síndrome: la imposibilidad de que el oxígeno difunda hacia el capilar pulmonar, sin importar cuán alta sea la fracción inspirada de oxígeno (FiO2) que se administre.</t>
  </si>
  <si>
    <t>La &lt;b&gt;relación PaO2/FiO2 menor de 200&lt;/b&gt; es el valor compatible con el &lt;b&gt;Distress Respiratorio del Adulto (SDRA) y permite diferenciarlo de una Injuria Pulmonar Aguda&lt;/b&gt;.</t>
  </si>
  <si>
    <t>&lt;b&gt;DIAGNÓSTICO Y RELACIÓN PAO2/FIO2 (ÍNDICE PAFI)&lt;/b&gt;&lt;br /&gt;&lt;br /&gt;Para documentar la hipoxemia y establecer la severidad del fallo respiratorio en el Síndrome de Dificultad Respiratoria del Adulto (SDRA), se utiliza el cálculo de la relación entre la presión parcial arterial de oxígeno y la fracción inspirada de oxígeno (índice PaO2/FiO2 o PaFi):&lt;br /&gt;• &lt;b&gt;Valores Normales:&lt;/b&gt; El valor normal de la PaFi respirando aire ambiente al 21% (FiO2 de 0.21) con una PaO2 de 100 mmHg, se sitúa por arriba de 400 (idealmente 500).&lt;br /&gt;• &lt;b&gt;Injuria Pulmonar Aguda vs. SDRA:&lt;/b&gt; Ante un cuadro de daño alveolar difuso, este cociente desciende. El diagnóstico de Síndrome de Distrés Respiratorio del Adulto (SDRA) exige una alteración en los índices de oxigenación, donde el cociente cae a niveles menores de 200. Un índice PaFi menor a 200 es el valor compatible con el Distrés y es el parámetro utilizado para diferenciarlo de la Injuria Pulmonar Aguda.</t>
  </si>
  <si>
    <t>&lt;b&gt;b) PaO2/FiO2 menor de 200:&lt;/b&gt; Es la opción correcta. Constituye el criterio gasométrico que confirma la hipoxemia (cortocircuito o shunt intrapulmonar) compatible con el Síndrome de Distrés Respiratorio del Adulto (SDRA), sirviendo como punto de corte para diferenciarlo de una Injuria Pulmonar Aguda.</t>
  </si>
  <si>
    <t>• &lt;b&gt;a) PaO2/FiO2 menor de 300:&lt;/b&gt; Es incorrecta. Un índice menor a 300 (en el rango de 200 a 300) clasifica al cuadro como Injuria Pulmonar Aguda (ALI), sin alcanzar aún los criterios del Distrés establecido.&lt;br /&gt;• &lt;b&gt;c) PaO2/FiO2 mayor de 300:&lt;/b&gt; Es incorrecta. Este valor se acerca a los índices de oxigenación normales o aceptables, descartando la presencia de un trastorno difuso del intercambio gaseoso.&lt;br /&gt;• &lt;b&gt;d) PaO2/FiO2 menor de 100:&lt;/b&gt; Es incorrecta. Si bien un valor menor a 100 confirmaría un Distrés, el límite diagnóstico que "permite diferenciarlo" y comienza a definir la compatibilidad con el cuadro de SDRA es el valor menor a 200.</t>
  </si>
  <si>
    <t>&lt;b&gt;OTROS CRITERIOS DIAGNÓSTICOS DEL SDRA&lt;/b&gt;&lt;br /&gt;&lt;br /&gt;Además de la relación PaFi menor a 200, el diagnóstico del Distrés Respiratorio del Adulto exige confirmar los siguientes criterios:&lt;br /&gt;• &lt;b&gt;Hipoxemia refractaria al O2:&lt;/b&gt; La oxigenación no mejora ante el aporte de oxigenoterapia en altas concentraciones (ej. FiO2 mayor al 50%).&lt;br /&gt;• &lt;b&gt;Infiltrado pulmonar difuso bilateral:&lt;/b&gt; Evidenciado en la radiografía o tomografía de tórax, conformando el patrón de "pulmón blanco".&lt;br /&gt;• &lt;b&gt;Edema no cardiogénico:&lt;/b&gt; Se debe confirmar la ausencia de insuficiencia cardíaca congestiva constatando una Presión Capilar Pulmonar (PcP) menor o igual a 18 mmHg.</t>
  </si>
  <si>
    <t>El &lt;b&gt;barotrauma pulmonar&lt;/b&gt; es considerado la complicación más grave del &lt;b&gt;Síndrome de Distrés Respiratorio del Adulto (SDRA)&lt;/b&gt;.</t>
  </si>
  <si>
    <t>&lt;b&gt;COMPLICACIONES DEL SÍNDROME DE DISTRÉS RESPIRATORIO DEL ADULTO (SDRA)&lt;/b&gt;&lt;br /&gt;&lt;br /&gt;Si el paciente sobrevive a las fases iniciales de injuria alveolar e hipoxemia severa, se enfrenta a una serie de complicaciones graves que pueden abarcar diferentes órganos y sistemas, siendo muchas de ellas derivadas de las intervenciones terapéuticas necesarias para su soporte vital (como la asistencia respiratoria mecánica).&lt;br /&gt;• &lt;b&gt;Complicaciones Respiratorias (Mecánicas y Estructurales):&lt;/b&gt; El &lt;b&gt;barotrauma pulmonar&lt;/b&gt; es la complicación mecánica más severa y temida. Esta lesión es inducida por la aplicación de presiones positivas elevadas durante la ventilación mecánica sobre un pulmón que ha perdido su &lt;i&gt;compliance&lt;/i&gt; (distensibilidad) y se encuentra rígido. Otras complicaciones pulmonares incluyen la fibrosis pulmonar (secuela crónica de la fase fibrótica tras el día 21), la neumonía intrahospitalaria y el tromboembolismo pulmonar.&lt;br /&gt;• &lt;b&gt;Complicaciones Hemodinámicas e Infecciosas:&lt;/b&gt; Destacan la sepsis, el shock hemorrágico y la disfunción multiorgánica sistémica (compromiso hepático, renal manifestado con oliguria, y alteraciones del sistema nervioso central).</t>
  </si>
  <si>
    <t>&lt;b&gt;d) Barotrauma pulmonar:&lt;/b&gt; Es la opción correcta. El &lt;b&gt;barotrauma pulmonar&lt;/b&gt; es considerado la complicación más grave del SDRA, presentándose como un daño estructural iatrogénico ante la necesidad de ventilar con presión positiva a un pulmón exudativo, colapsado y con baja compliance.</t>
  </si>
  <si>
    <t>• &lt;b&gt;a) Insuficiencia renal aguda y b) Arritmia cardiaca:&lt;/b&gt; Son incorrectas. Si bien el SDRA puede evolucionar hacia un colapso hemodinámico o una falla multiorgánica (afectando al riñón o al corazón), estas no constituyen la complicación respiratoria y mecánica como la más grave del pulmón dañado por el síndrome.&lt;br /&gt;• &lt;b&gt;c) Neumotórax:&lt;/b&gt; Es incorrecta debido a que el neumotórax es una de las formas anatómicas de presentación o consecuencias del barotrauma (junto con el neumomediastino o el enfisema subcutáneo), siendo "barotrauma pulmonar" el concepto patogénico global que define a la complicación más grave del distrés.</t>
  </si>
  <si>
    <t>&lt;b&gt;PREVENCIÓN: ESTRATEGIA DE PROTECCIÓN ALVEOLAR&lt;/b&gt;&lt;br /&gt;&lt;br /&gt;Para prevenir el desarrollo de complicaciones como el barotrauma en el contexto de un paciente bajo Asistencia Respiratoria Mecánica (ARM) por SDRA, la estrategia ventilatoria más adecuada a emplear es la ventilación con &lt;b&gt;volumen tidal bajo (volumen corriente bajo)&lt;/b&gt; y &lt;b&gt;presión de plateau baja&lt;/b&gt;. Este enfoque evita dañar el pulmón limitando la sobredistensión de los alvéolos funcionantes, empleando además la PEEP adecuada para prevenir el colapso, y tolerando la hipercapnia permisiva.</t>
  </si>
  <si>
    <t>Para reducir el riesgo de desarrollar el síndrome de distrés respiratorio del adulto (SDRA) en pacientes con trauma severo, la medida preventiva es aplicar el &lt;b&gt;control estricto de la ventilación y la oxigenación&lt;/b&gt;.</t>
  </si>
  <si>
    <t>&lt;b&gt;ETIOLOGÍA Y TRAUMA SEVERO EN EL SDRA&lt;/b&gt;&lt;br /&gt;&lt;br /&gt;El Síndrome de Dificultad Respiratoria del Adulto (SDRA) es producido por múltiples etiologías (más de 145 causas reconocidas) que se clasifican en dos grandes grupos: de injuria pulmonar directa (local) o indirecta (sistémica).&lt;br /&gt;• &lt;b&gt;Injuria pulmonar indirecta:&lt;/b&gt; La noxa actúa y llega al pulmón a través de la vía hematógena sistémica. Las causas principales incluyen la sepsis, todo tipo de shock, la pancreatitis aguda necrótica hemorrágica, la embolia grasa y los politraumatismos.&lt;br /&gt;• &lt;b&gt;Trauma severo:&lt;/b&gt; Los politraumatismos severos (principalmente los que comprometen miembros inferiores y coinciden con el desarrollo de un shock traumático) dañan la barrera alvéolo-capilar, desatando una cascada inflamatoria. Como medida preventiva para mitigar la noxa inicial y reducir el riesgo de desarrollar SDRA en estos pacientes, se debe aplicar un monitoreo y control estricto de la ventilación y la oxigenación.</t>
  </si>
  <si>
    <t>La opción c es correcta. En el manejo de un paciente con politraumatismo grave, garantizar un soporte hemodinámico adecuado junto con la optimización de los parámetros ventilatorios y de oxigenación funciona como la intervención preventiva primaria para evitar el colapso de la barrera alvéolo-capilar y el desarrollo del edema no cardiogénico (SDRA).</t>
  </si>
  <si>
    <t>• &lt;b&gt;a) Uso de corticosteroides:&lt;/b&gt; Es incorrecta. El uso de corticoides sistémicos en el SDRA es controvertido; si bien se postula que podrían prevenir el desarrollo de fibrosis en etapas tardías, no mejoran la morbimortalidad global y su indicación se reserva para situaciones concretas (como embolia grasa o inhalación de gases tóxicos), no siendo una medida preventiva de rutina en el trauma.&lt;br /&gt;• &lt;b&gt;b) Terapia antibiótica profiláctica:&lt;/b&gt; Es incorrecta. Aunque la sepsis es una etiología mayor de SDRA, la administración profiláctica de antibióticos en un trauma cerrado no evita el desarrollo de la injuria pulmonar originada por los mediadores de la cascada inflamatoria del impacto tisular.&lt;br /&gt;• &lt;b&gt;d) Terapia antifibrinolítica:&lt;/b&gt; Es incorrecta. Esta terapia se orienta al control del sangrado y la coagulopatía postraumática, careciendo de impacto o rol preventivo demostrado sobre la permeabilidad y el daño endotelial característico del distrés respiratorio.</t>
  </si>
  <si>
    <t>&lt;b&gt;CASCADA INFLAMATORIA DEL SDRA&lt;/b&gt;&lt;br /&gt;&lt;br /&gt;El desarrollo de este síndrome a partir del insulto primario (como el trauma severo) se estructura en fases:&lt;br /&gt;• &lt;b&gt;Fase de Iniciación:&lt;/b&gt; La noxa da el puntapié a la cascada.&lt;br /&gt;• &lt;b&gt;Fase de Amplificación:&lt;/b&gt; Células efectoras de injuria tisular, principalmente macrófagos intraalveolares y neutrófilos, son reclutadas y activadas a nivel alvéolo-capilar.&lt;br /&gt;• &lt;b&gt;Fase de Injuria:&lt;/b&gt; Se liberan sustancias lesivas proinflamatorias. El macrófago secreta IL-6, IL-8 y factor de necrosis tumoral alfa (TNF-alfa). Los neutrófilos liberan proteasas, leucotrienos y radicales superóxido, consolidando el aumento de la permeabilidad y la formación del edema alveolar rico en proteínas.</t>
  </si>
  <si>
    <t>La estrategia ventilatoria más adecuada para el tratamiento del Síndrome de Dificultad Respiratoria del Adulto (SDRA) es la &lt;b&gt;ventilación mecánica con volumen tidal bajo y presión de plateau baja&lt;/b&gt;.</t>
  </si>
  <si>
    <t>&lt;b&gt;ESTRATEGIA DE PROTECCIÓN ALVEOLAR EN EL SDRA&lt;/b&gt;&lt;br /&gt;&lt;br /&gt;El abordaje terapéutico del SDRA en su fase de insuficiencia respiratoria severa (falla respiratoria aguda) requiere la intubación y conexión a Asistencia Respiratoria Mecánica (ARM). Sin embargo, ventilar a un pulmón rígido y colapsado conlleva un riesgo de iatrogenia, como el barotrauma.&lt;br /&gt;• Objetivo de la estrategia: Para prevenir complicaciones letales, se debe emplear una estrategia de protección alveolar que evite dañar el pulmón con la presión del respirador.&lt;br /&gt;• Volumen tidal bajo: Se exige el uso de un volumen corriente bajo (VT bajo) para limitar la entrada de aire y evitar la sobredistensión de los pocos alvéolos que aún se encuentran funcionantes.&lt;br /&gt;• Presión de plateau baja y PEEP: Complementariamente, se debe mantener una presión de plateau baja para proteger mecánicamente la vía aérea, y asegurar un nivel de PEEP (Presión Positiva al Final de la Espiración) óptimo para evitar el colapso cíclico alveolar.&lt;br /&gt;• Hipercapnia permisiva: La adopción terapéutica de estos bajos volúmenes genera una hipoventilación alveolar; esta consecuencia fisiológica se debe tolerar, aceptando el desarrollo clínico de una hipercapnia permisiva (niveles de PCO2 altos en sangre) en pos de salvaguardar el pulmón.</t>
  </si>
  <si>
    <t>&lt;b&gt;a) Ventilación mecánica con volumen tidal bajo y presión de plateau baja:&lt;/b&gt; Es la opción correcta. La estrategia ventilatoria más adecuada para tratar a un paciente con SDRA es la &lt;b&gt;ventilación mecánica con volumen tidal bajo&lt;/b&gt; (evitando la sobredistensión y el volutrauma) acoplada a una &lt;b&gt;presión de plateau baja&lt;/b&gt; (evitando el barotrauma), configurando así la base de la estrategia de protección alveolar.</t>
  </si>
  <si>
    <t>&lt;b&gt;b) Ventilación mecánica con volumen tidal bajo y presión de plateau alta:&lt;/b&gt; Es incorrecta porque tolerar o programar una presión de plateau alta somete al parénquima pulmonar afectado a un riesgo de daño mecánico, elevando la incidencia de barotrauma.&lt;br /&gt;&lt;b&gt;c) Ventilación mecánica con volumen tidal alto y presión de plateau baja y d) Ventilación mecánica con volumen tidal alto y presión de plateau alta:&lt;/b&gt; Son opciones incorrectas debido a que la utilización de un volumen tidal (volumen corriente) alto genera una sobredistensión sobre los alvéolos reclutados, produciendo un daño estructural que contradice el principio de protección alveolar exigido para el SDRA.</t>
  </si>
  <si>
    <t>El &lt;b&gt;tratamiento inicial del síndrome de distrés respiratorio agudo es la ventilación mecánica con presión positiva&lt;/b&gt;.</t>
  </si>
  <si>
    <t>&lt;b&gt;SOPORTE RESPIRATORIO Y ESTRATEGIA VENTILATORIA EN EL SDRA&lt;/b&gt;&lt;br /&gt;&lt;br /&gt;El principal objetivo del tratamiento del síndrome de distrés respiratorio agudo es mejorar la oxigenación tisular y prevenir la hipoxemia. El abordaje a nivel respiratorio exige optimizar la disponibilidad y el consumo de oxígeno del paciente.&lt;br /&gt;• &lt;b&gt;Ventilación mecánica con presión positiva:&lt;/b&gt; Constituye el tratamiento inicial indicado. Si el paciente se agota, no oxigena adecuadamente o no tolera la presión positiva continua (CPAP), debe ser intubado y conectado a asistencia respiratoria mecánica (ARM) a volumen y presión controlados. El ventilador se combina con PEEP (Presión Positiva al Final de la Espiración) para reclutar alvéolos colapsados (efecto Shunt) y mantenerlos abiertos, mejorando así el intercambio gaseoso.&lt;br /&gt;• &lt;b&gt;Estrategia de Protección Alveolar:&lt;/b&gt; La estrategia ventilatoria más adecuada para el tratamiento del SDRA es la ventilación mecánica con volumen tidal bajo y presión de plateau baja. Este enfoque es crucial para evitar dañar el pulmón con la presión del respirador (barotrauma pulmonar), tolerando la hipoventilación resultante (lo que generará una hipercapnia permisiva).</t>
  </si>
  <si>
    <t>&lt;b&gt;b) Ventilación mecánica con presión positiva:&lt;/b&gt; Es la opción correcta. Frente a la hipoxemia originada por el colapso alveolar (efecto Shunt) que caracteriza al SDRA, la instauración de ventilación mecánica con presión positiva (como la PEEP o el CPAP) constituye la indicación inicial para reclutar las unidades alveolares colapsadas, vencer la rigidez pulmonar y garantizar el intercambio gaseoso.</t>
  </si>
  <si>
    <t>• &lt;b&gt;a) Oxígeno suplementario:&lt;/b&gt; Es incorrecta. En el SDRA existe un cortocircuito (Shunt) de derecha a izquierda debido a que los alvéolos están ocupados por edema rico en proteínas y colapsados (ventilación nula). Por ende, la hipoxemia resulta refractaria a la administración de oxígeno simple en altas concentraciones.&lt;br /&gt;• &lt;b&gt;c) Antibióticos de amplio espectro:&lt;/b&gt; Es incorrecta. Aunque la neumonía bacteriana o la sepsis son causas indirectas o directas frecuentes de SDRA que exigen tratamiento antibiótico de base, el tratamiento "inicial" específico para revertir el fracaso oxigenatorio y mecánico del pulmón es el soporte ventilatorio con presión positiva.&lt;br /&gt;• &lt;b&gt;d) Terapia anticoagulante:&lt;/b&gt; Es incorrecta. Constituye la piedra angular terapéutica en la enfermedad tromboembólica venosa (ej. TEP), pero carece de rol directo en el manejo inicial del daño alvéolo-capilar agudo y el edema no cardiogénico propio del distrés respiratorio.</t>
  </si>
  <si>
    <t>&lt;b&gt;MANEJO COMPLEMENTARIO (ROTACIÓN A PRONO)&lt;/b&gt;&lt;br /&gt;&lt;br /&gt;Como maniobra física central complementaria en el soporte del distrés respiratorio, se indica la rotación de decúbitos a prono (boca abajo) cuando la hipoxemia empeora y se vuelve refractaria (evidenciada por un índice PaO2/FiO2 menor a 100-150 mmHg). Al colocar al paciente en esta posición, las áreas anatómicas pulmonares indemnes reciben una mejor perfusión sanguínea por gravedad, mejorando la relación ventilación-perfusión (V/Q) y acercándola a su valor ideal.</t>
  </si>
  <si>
    <t>El principal objetivo del tratamiento del síndrome de distrés respiratorio agudo es &lt;b&gt;mejorar la oxigenación tisular y prevenir la hipoxemia&lt;/b&gt;.</t>
  </si>
  <si>
    <t>&lt;b&gt;OBJETIVOS DEL TRATAMIENTO Y SOPORTE RESPIRATORIO EN EL SDRA&lt;/b&gt;&lt;br /&gt;&lt;br /&gt;El Síndrome de Dificultad Respiratoria del Adulto (SDRA) se define por una hipoxemia severa refractaria, provocada por un edema pulmonar no cardiogénico (aumento de la permeabilidad alvéolo-capilar) y un trastorno de Shunt intrapulmonar. Al no existir en la actualidad un tratamiento farmacológico curativo que modifique su evolución intrínseca, el abordaje se centra en el soporte vital del paciente en la Unidad de Terapia Intensiva (UTI).&lt;br /&gt;• &lt;b&gt;Objetivo Respiratorio Primordial:&lt;/b&gt; A nivel respiratorio, el principal objetivo del tratamiento del síndrome de distrés respiratorio agudo es mejorar la oxigenación tisular y prevenir la hipoxemia, persiguiendo optimizar la disponibilidad y el consumo de oxígeno de los tejidos para evitar el fallo multiorgánico.&lt;br /&gt;• &lt;b&gt;Oxigenoterapia y Metas:&lt;/b&gt; Se debe buscar alcanzar una &lt;b&gt;PaO2 ≥ 60 mmHg&lt;/b&gt; con una &lt;b&gt;FiO2 &lt; 60%&lt;/b&gt;, aportando el oxígeno necesario pero limitando las concentraciones tóxicas para evitar una mayor injuria alveolar.&lt;br /&gt;• &lt;b&gt;Pilares Terapéuticos Concurrentes:&lt;/b&gt; Junto al soporte respiratorio (que usualmente exige ventilación mecánica con presión positiva y volumen tidal bajo), las medidas iniciales son &lt;b&gt;tratar la causa desencadenante&lt;/b&gt; (ej. foco infeccioso o sepsis) y asegurar un &lt;b&gt;control hemodinámico&lt;/b&gt;, apuntando a generar un balance hídrico negativo para minimizar la formación del edema intersticial y alveolar.</t>
  </si>
  <si>
    <t>&lt;b&gt;c) Mejorar la oxigenación tisular y prevenir la hipoxemia:&lt;/b&gt; Es la opción correcta. El principal objetivo a nivel respiratorio en el tratamiento del síndrome de distrés respiratorio agudo es &lt;b&gt;mejorar la oxigenación tisular y prevenir la hipoxemia&lt;/b&gt;, asegurando la entrega sistémica de oxígeno frente a un cuadro agudo donde la hipoxemia refractaria (producto del Shunt) amenaza la vida del paciente.</t>
  </si>
  <si>
    <t>• &lt;b&gt;a) Restablecer la función pulmonar normal:&lt;/b&gt; Es incorrecta ya que el restablecimiento de la anatomía y mecánica funcional no constituye el objetivo en la urgencia de la fase aguda; la prioridad de soporte recae en garantizar la oxigenación periférica.&lt;br /&gt;• &lt;b&gt;b) Prevenir la progresión de la enfermedad a la etapa crónica y d) Reducir la inflamación pulmonar:&lt;/b&gt; Son incorrectas debido a que, si bien la fase exudativa se caracteriza por una cascada inflamatoria, en la práctica clínica actual el tratamiento farmacológico (como el uso de corticoides) ha demostrado ser insuficiente para detener o modificar dicha inflamación y su evolución a la fibrosis, recayendo el éxito terapéutico sobre el manejo y soporte oxigenatorio oportuno.</t>
  </si>
  <si>
    <t>La &lt;b&gt;insuficiencia respiratoria aguda&lt;/b&gt; es la incapacidad del sistema respiratorio para mantener los niveles arteriales de gases, constituyendo una causa frecuente de atención en emergencia que acarrea una morbimortalidad elevada.</t>
  </si>
  <si>
    <t>&lt;b&gt;EPIDEMIOLOGÍA Y DIAGNÓSTICO DE LA INSUFICIENCIA RESPIRATORIA&lt;/b&gt;&lt;br /&gt;&lt;br /&gt;La insuficiencia respiratoria es la incapacidad del sistema respiratorio para mantener los niveles arteriales de O2 y CO2 adecuados para las demandas del metabolismo celular.&lt;br /&gt;• &lt;b&gt;Impacto Epidemiológico:&lt;/b&gt; Constituye una causa frecuente de atención médica en los servicios de emergencia y acarrea una morbimortalidad elevada.&lt;br /&gt;• &lt;b&gt;Diagnóstico Bioquímico:&lt;/b&gt; El diagnóstico no se realiza por imágenes (como la radiografía), sino que es de laboratorio o bioquímico. Se realiza mediante la determinación de gases en sangre arterial, confirmando la presencia de hipoxemia (PaO2 ≤ 60 mmHg).&lt;br /&gt;• &lt;b&gt;Tratamiento Fundamental:&lt;/b&gt; El abordaje terapéutico exige ir más allá de la oxigenoterapia aislada; consiste en la corrección de la hipoxemia sumada a la corrección de la causa desencadenante.</t>
  </si>
  <si>
    <t>Usted se encuentra a cargo de una paciente de 83 años cursando el quinto día postoperatorio de un reemplazo de cadera derecha por fractura. Ella le refiere que comenzó súbitamente con disnea y ortopnea hace una hora. Al examen físico constata taquipnea, taquicardia e ingurgitación yugular 2/3 con colapso inspiratorio que no presentaba previamente. El miembro inferior derecho se encuentra con edema 3/6 godet positivo desde el segundo día después de la cirugía. ¿Cuál considera usted que es el estudio inicial más apropiado?&lt;br&gt;&lt;br&gt;a) AngioTAC pulmonar&lt;br&gt;&lt;br&gt;b) Pro BNP&lt;br&gt;&lt;br&gt;c) Dímero D&lt;br&gt;&lt;br&gt;d) Angiografía pulmonar</t>
  </si>
  <si>
    <t>&lt;b&gt;a) Es una causa frecuente de atención en emergencia y causa morbimortalidad elevada:&lt;/b&gt; Es la opción correcta. La insuficiencia respiratoria aguda es un síndrome prevalente en la práctica médica que representa una de las causas de consulta en los servicios de urgencia, acarreando complicaciones si no se revierte a tiempo.</t>
  </si>
  <si>
    <t>• &lt;b&gt;b) No es un problema frecuente:&lt;/b&gt; Es incorrecta. Representa una emergencia médica respiratoria prevalente que impacta en la mortalidad hospitalaria.&lt;br /&gt;• &lt;b&gt;c) Se requiere de una radiografía para su diagnóstico definitivo:&lt;/b&gt; Es incorrecta. La radiografía de tórax es útil para identificar la etiología, pero el diagnóstico de insuficiencia respiratoria se realiza mediante la determinación de gases en sangre arterial.&lt;br /&gt;• &lt;b&gt;d) Su tratamiento solo es con oxígeno:&lt;/b&gt; Es incorrecta. Si bien la oxigenoterapia corrige la hipoxemia, el tratamiento integral exige la corrección de la causa desencadenante y el inicio de soporte ventilatorio mecánico.</t>
  </si>
  <si>
    <t>a) AngioTAC pulmonar</t>
  </si>
  <si>
    <t>&lt;b&gt;CRITERIOS GASOMÉTRICOS DIAGNÓSTICOS&lt;/b&gt;&lt;br /&gt;&lt;br /&gt;El diagnóstico bioquímico de la insuficiencia respiratoria aguda se confirma al hallar una &lt;b&gt;PaO2 ≤ de 60 mmHg&lt;/b&gt; (respirando aire ambiente y en reposo). Esta hipoxemia puede presentarse de forma aislada o estar acompañada de hipercapnia (&lt;b&gt;PaCO2 &gt; 45 mmHg&lt;/b&gt;), determinando si el trastorno es oxigenatorio (Tipo 1) o ventilatorio (Tipo 2).</t>
  </si>
  <si>
    <t>La &lt;b&gt;hipercapnia&lt;/b&gt; (aumento de la pCO2 en sangre arterial) es sinónimo de &lt;b&gt;hipoventilación alveolar&lt;/b&gt;.</t>
  </si>
  <si>
    <t>&lt;b&gt;FISIOLOGÍA DE LA VENTILACIÓN Y LA HIPERCAPNIA&lt;/b&gt;&lt;br /&gt;&lt;br /&gt;El equilibrio de los gases en la sangre arterial depende de la mecánica ventilatoria y es monitoreado por quimiorreceptores centrales que censan los niveles de dióxido de carbono.&lt;br /&gt;• &lt;b&gt;Dinámica del CO2:&lt;/b&gt; Dado que la producción de CO2 por los tejidos es muy elevada y su difusión hacia el alvéolo es rápida, la acumulación de dióxido de carbono en la sangre arterial (hipercapnia) indica que la bomba ventilatoria está fallando.&lt;br /&gt;• &lt;b&gt;Trastorno ventilatorio:&lt;/b&gt; La hipercapnia es sinónimo de hipoventilación alveolar. Al hipoventilar, el alvéolo se llena progresivamente de pCO2, desplazando a la pO2.&lt;br /&gt;• &lt;b&gt;Consecuencia gasométrica:&lt;/b&gt; El paciente desarrolla un patrón de insuficiencia respiratoria Tipo 2, caracterizado por presentar hipoxemia con hipercapnia, lo que desencadena una acidosis respiratoria.</t>
  </si>
  <si>
    <t>La opción a es correcta. La hipercapnia (retención patológica de dióxido de carbono) es sinónimo de hipoventilación alveolar, evidenciando que el volumen de aire que renueva los alvéolos por minuto es insuficiente para lavar el CO2 producido por el metabolismo tisular.</t>
  </si>
  <si>
    <t>• &lt;b&gt;b) Alcalosis respiratoria:&lt;/b&gt; Es incorrecta. Este trastorno se caracteriza por un descenso primario de la pCO2 (hipocapnia) como consecuencia de un aumento en el recambio de aire, siendo opuesto a la hipercapnia.&lt;br /&gt;• &lt;b&gt;c) Acidosis metabólica:&lt;/b&gt; Es incorrecta. Se define por un descenso primario del bicarbonato (HCO3-) sérico. Frente a esta acidemia, el mecanismo compensador respiratorio es la taquipnea, lo que genera lavado de CO2 (hipocapnia).&lt;br /&gt;• &lt;b&gt;d) Hiperventilación alveolar:&lt;/b&gt; Es incorrecta. La hiperventilación produce un exceso en la eliminación de gas, lo cual resulta en hipocapnia y no en hipercapnia.</t>
  </si>
  <si>
    <t>&lt;b&gt;ETIOLOGÍAS DE LA HIPOVENTILACIÓN (IR TIPO 2)&lt;/b&gt;&lt;br /&gt;&lt;br /&gt;Los trastornos que generan hipoventilación alveolar y consecuente hipercapnia ocurren en pacientes con pulmones estructuralmente sanos, abarcando:&lt;br /&gt;• &lt;b&gt;Afecciones del SNC:&lt;/b&gt; Depresión del centro respiratorio por intoxicación por sedantes u opiáceos (morfina), ACV o traumatismos severos.&lt;br /&gt;• &lt;b&gt;Alteraciones neuromusculares:&lt;/b&gt; Miastenia gravis, síndrome de Guillain-Barré o claudicación y fatiga muscular respiratoria.&lt;br /&gt;• &lt;b&gt;Alteración de la estructura torácica:&lt;/b&gt; Obesidad extrema con hipoventilación (Síndrome de Pickwick) y cifoescoliosis severa.</t>
  </si>
  <si>
    <t>La &lt;b&gt;ventilación mecánica no invasiva (VMNI)&lt;/b&gt; se define como &lt;b&gt;una técnica en la que se utiliza una máscara para administrar aire o una mezcla de aire y oxígeno sin la necesidad de intubación&lt;/b&gt;.</t>
  </si>
  <si>
    <t>&lt;b&gt;SOPORTE VENTILATORIO Y ASISTENCIA RESPIRATORIA&lt;/b&gt;&lt;br /&gt;&lt;br /&gt;Frente a un paciente que cursa con insuficiencia respiratoria aguda y requiere soporte vital para mejorar su oxigenación tisular y mecánica ventilatoria, se dispone de dos grandes modalidades de asistencia:&lt;br /&gt;• &lt;b&gt;Ventilación Mecánica No Invasiva (VMNI):&lt;/b&gt; Es una técnica de soporte respiratorio no invasivo en la que se utiliza una interfase externa (típicamente una máscara facial hermética, nasal o tipo "Helmet") para administrar aire o una mezcla de aire y oxígeno a presión positiva continua. Su característica es que logra forzar la apertura alveolar, reducir la precarga y mejorar el intercambio gaseoso sin la necesidad de proceder a la intubación orotraqueal del paciente. Para su aplicación, exige como requisito que el paciente se encuentre lúcido y colaborador.&lt;br /&gt;• &lt;b&gt;Asistencia Respiratoria Mecánica Invasiva (ARM):&lt;/b&gt; En contrapartida, en casos de insuficiencia respiratoria severa, cuando el paciente presenta respiración paradojal, un marcado compromiso del nivel de alerta (confuso o somnoliento) o no puede respirar por sí mismo, la VMNI resulta ineficaz o está formalmente contraindicada. En estas situaciones de paro inminente, la ventilación y oxigenación deben lograrse a través de la inserción de un tubo orotraqueal (intubación), requiriendo que el sujeto reciba sedación y relajación farmacológica para lograr una correcta adaptación al respirador.</t>
  </si>
  <si>
    <t>&lt;b&gt;b) Una técnica en la que se utiliza una máscara para administrar aire o una mezcla de aire y oxígeno:&lt;/b&gt; Es la opción correcta. Constituye la definición clínica y técnica de la Ventilación Mecánica No Invasiva (VMNI), diferenciándose del soporte invasivo porque utiliza una interfase externa (máscara) para suministrar la presión positiva y evita la intubación de la vía aérea.</t>
  </si>
  <si>
    <t>• &lt;b&gt;a) Una técnica en la que se inserta un tubo en la tráquea para ventilar los pulmones:&lt;/b&gt; Es incorrecta. Esta descripción corresponde a la Asistencia Respiratoria Mecánica (ARM) invasiva o ventilación convencional mediante intubación orotraqueal.&lt;br /&gt;• &lt;b&gt;c) Una técnica en la que se utiliza un catéter intravenoso para administrar oxígeno directamente al corazón:&lt;/b&gt; Es incorrecta. La oxigenación por membrana extracorpórea (ECMO) podría asemejarse a un soporte de oxigenación vascular de alta complejidad, pero la VMNI es una terapia de soporte ventilatorio a nivel de la vía aérea.&lt;br /&gt;• &lt;b&gt;d) Una técnica en la que se utiliza un catéter intravenoso para administrar un medicamento que ayude a la respiración:&lt;/b&gt; Es incorrecta. Define de forma general la administración farmacológica intravenosa, pero carece de relación con el concepto mecánico de proveer soporte ventilatorio a presión positiva.</t>
  </si>
  <si>
    <t>&lt;b&gt;INDICACIONES DE LA VMNI&lt;/b&gt;&lt;br /&gt;&lt;br /&gt;El uso de la ventilación no invasiva (VMNI) como el CPAP o BiPAP es una herramienta terapéutica de elección en diversos escenarios agudos y crónicos para revertir la hipoxemia y evitar la intubación. Se destaca su indicación formal en el &lt;i&gt;Edema Agudo de Pulmón cardiogénico&lt;/i&gt;, en la reagudización o exacerbación severa de la &lt;i&gt;EPOC&lt;/i&gt;, o bien como mecanismo para asistir a los músculos respiratorios en pacientes portadores de &lt;i&gt;enfermedades neuromusculares&lt;/i&gt; y en el &lt;i&gt;Síndrome de Pickwick&lt;/i&gt; (obesidad extrema con hipoventilación) durante el sueño.</t>
  </si>
  <si>
    <t>La &lt;b&gt;apnea del sueño&lt;/b&gt; es un trastorno que se caracteriza por la presencia de una &lt;b&gt;obstrucción recurrente de las vías respiratorias superiores durante el sueño&lt;/b&gt;.</t>
  </si>
  <si>
    <t>&lt;b&gt;APNEA DEL SUEÑO E INSUFICIENCIA RESPIRATORIA&lt;/b&gt;&lt;br /&gt;&lt;br /&gt;La insuficiencia respiratoria es la incapacidad del sistema respiratorio para mantener los niveles arteriales de O2 y CO2 adecuados. Dentro de los múltiples factores y complicaciones que agravan este cuadro, destaca la patología obstructiva asociada al sueño.&lt;br /&gt;• &lt;b&gt;Apnea del sueño:&lt;/b&gt; La apnea del sueño es un trastorno que se caracteriza por la presencia de una obstrucción recurrente de las vías respiratorias superiores durante el sueño. Muestra un factor relevante, ya que puede agravar o cronificar la hipoxemia en los pacientes.&lt;br /&gt;• &lt;b&gt;Complicaciones sistémicas de la hipoxia:&lt;/b&gt; La falta de oxigenación adecuada a nivel tisular desencadena complicaciones cardiovasculares (taquicardia, arritmias, hipertensión arterial y cor pulmonale), hematológicas (policitemia o poliglobulia compensatoria) y neurológicas (desorientación, letargia y coma).</t>
  </si>
  <si>
    <t>La opción c es correcta debido a que la literatura médica muestra que la &lt;b&gt;apnea del sueño&lt;/b&gt; es un trastorno caracterizado fisiopatológicamente por la presencia de una &lt;b&gt;obstrucción recurrent de las vías respiratorias superiores durante el sueño&lt;/b&gt;, actuando como un factor capaz de agravar o cronificar la hipoxemia.</t>
  </si>
  <si>
    <t>• &lt;b&gt;a) Asma bronquial:&lt;/b&gt; Es incorrecta ya que se define como un proceso inflamatorio con hiperreactividad bronquial y obstrucción reversible de las vías aéreas inferiores, no constituyendo una obstrucción anatómica de la vía aérea superior limitante al sueño.&lt;br /&gt;• &lt;b&gt;b) EPOC:&lt;/b&gt; Es incorrecta porque consiste en una obstrucción persistente al flujo aéreo inferior por bronquiolitis obstructiva y enfisema, desencadenada por la inhalación de humo de tabaco.&lt;br /&gt;• &lt;b&gt;d) Neumonía:&lt;/b&gt; Es incorrecta debido a que se define como una infección aguda del parénquima pulmonar que se manifiesta con fiebre y un síndrome de condensación, alejándose del patrón mecánico obstructivo descrito.</t>
  </si>
  <si>
    <t>La &lt;b&gt;hipoxemia&lt;/b&gt; se define clínicamente como una &lt;b&gt;disminución de la concentración o presión parcial de oxígeno en sangre arterial&lt;/b&gt;.</t>
  </si>
  <si>
    <t>&lt;b&gt;CONCEPTO DE HIPOXEMIA E INSUFICIENCIA RESPIRATORIA&lt;/b&gt;&lt;br /&gt;&lt;br /&gt;La insuficiencia respiratoria es la incapacidad del sistema respiratorio para mantener los niveles arteriales de O2 y CO2 adecuados para las demandas del metabolismo celular.&lt;br /&gt;• &lt;b&gt;Hipoxemia:&lt;/b&gt; Se define cuando la presión parcial de oxígeno (PaO2) en sangre arterial cae por debajo del punto de inflexión de 60 mmHg (o SatO2 &lt; 90%). Es la alteración gasométrica que caracteriza a la insuficiencia respiratoria hipoxémica, la cual es el tipo más común de insuficiencia respiratoria.&lt;br /&gt;• &lt;b&gt;Diagnóstico:&lt;/b&gt; La confirmación de hipoxemia y el diagnóstico de insuficiencia respiratoria se realizan mediante la determinación de gases en sangre arterial (gasometría), evaluando la muestra en reposo, a nivel del mar y respirando aire ambiental con una fracción inspiratoria de oxígeno (FiO2) del 21%.&lt;br /&gt;• &lt;b&gt;Fisiopatología:&lt;/b&gt; El mecanismo patogénico más frecuente de la insuficiencia respiratoria aguda que conduce a hipoxemia es la alteración de la relación ventilación/perfusión (V/Q), siendo la neumonía su etiología más común.</t>
  </si>
  <si>
    <t>&lt;b&gt;c) Una disminución de la concentración de oxígeno en sangre arterial:&lt;/b&gt; Es la opción correcta. La hipoxemia hace referencia a la caída patológica de la presión parcial o concentración de oxígeno a nivel del torrente sanguíneo arterial (típicamente PaO2 &lt; 60 mmHg).</t>
  </si>
  <si>
    <t>• &lt;b&gt;a) Una disminución de la presión arterial sistólica:&lt;/b&gt; Es incorrecta. Este cuadro se denomina hipotensión arterial y corresponde a un trastorno hemodinámico sistémico, no a una alteración de los gases respiratorios en sangre.&lt;br /&gt;• &lt;b&gt;b) Una disminución del flujo sanguíneo renal:&lt;/b&gt; Es incorrecta. Esta condición define hemodinámicamente a una hipoperfusión renal (causante principal de insuficiencia renal aguda prerrenal).&lt;br /&gt;• &lt;b&gt;d) Una disminución de la concentración de dióxido de carbono en sangre arterial:&lt;/b&gt; Es incorrecta. La disminución del CO2 en la sangre arterial se denomina hipocapnia (consecuencia directa de una hiperventilación alveolar), no hipoxemia.</t>
  </si>
  <si>
    <t>La insuficiencia respiratoria se define clínicamente cuando la PaO2 (respirando aire ambiente al 21% a nivel del mar) desciende por debajo de &lt;b&gt;60 mmHg&lt;/b&gt;.</t>
  </si>
  <si>
    <t>&lt;b&gt;DEFINICIÓN DE INSUFICIENCIA RESPIRATORIA&lt;/b&gt;&lt;br /&gt;&lt;br /&gt;La insuficiencia respiratoria es la incapacidad del sistema respiratorio para mantener los niveles arteriales de O2 y CO2 adecuados para las demandas del metabolismo celular.&lt;br /&gt;• &lt;b&gt;Definición Médica y Bioquímica:&lt;/b&gt; Es un síndrome clínico que ocurre cuando el sistema respiratorio no es capaz de mantener su función principal de intercambio de gases. Se define por una alteración en los gases en sangre, estableciéndose el diagnóstico ante la presencia de una &lt;b&gt;PaO2 ≤ de 60 mmHg&lt;/b&gt;, esté o no acompañada de hipercapnia (PaCO2 &gt; de 45 mmHg).&lt;br /&gt;• &lt;b&gt;Condiciones de medición:&lt;/b&gt; Para que este valor diagnóstico de corte sea válido, la gasometría arterial exige condiciones de medición: el paciente debe encontrarse en reposo, a nivel del mar y respirando aire ambiental con una fracción inspiratoria de oxígeno (FiO2) del 20% al 21%.</t>
  </si>
  <si>
    <t>La opción c es correcta debido a que la literatura médica muestra que el síndrome clínico de insuficiencia respiratoria aguda se define por una alteración gasométrica donde la presión parcial de oxígeno arterial (PaO2) desciende por debajo del límite de &lt;b&gt;60 mmHg&lt;/b&gt; en las condiciones ambientales basales descritas.</t>
  </si>
  <si>
    <t>• &lt;b&gt;a) 100 mm Hg y b) 80 mm Hg:&lt;/b&gt; Son incorrectas debido a que representan presiones parciales de oxígeno dentro de los parámetros fisiológicos aceptables o normales (entre 80 y 100 mmHg), por lo que no definen un estado de insuficiencia respiratoria.&lt;br /&gt;• &lt;b&gt;d) 40 mm Hg:&lt;/b&gt; Es incorrecta ya que, si bien una cifra de 40 mmHg es indicativa de una hipoxemia severa, el límite de corte formal y el umbral diagnóstico que define a la insuficiencia respiratoria se sitúa por debajo de los 60 mmHg.</t>
  </si>
  <si>
    <t>&lt;b&gt;DIFERENCIACIÓN ENTRE INSUFICIENCIA Y DIFICULTAD RESPIRATORIA&lt;/b&gt;&lt;br /&gt;&lt;br /&gt;Es necesario distinguir ambos conceptos en la urgencia:&lt;br /&gt;• &lt;b&gt;Dificultad respiratoria:&lt;/b&gt; Agrupa parámetros clínicos evidenciables (disnea, taquipnea, tirajes, cianosis, uso de músculos accesorios) que pueden acompañarse o no de insuficiencia.&lt;br /&gt;• &lt;b&gt;Insuficiencia respiratoria:&lt;/b&gt; Es un dato de laboratorio. Ante un paciente que se presenta con clínica de disnea y cianosis, el diagnóstico de insuficiencia respiratoria se realiza mediante la determinación de gases en sangre arterial y no por la observación clínica.</t>
  </si>
  <si>
    <t>La &lt;b&gt;insuficiencia respiratoria&lt;/b&gt; se define gasométricamente por la presence de una &lt;b&gt;PaO2 ≤ 60 mmHg, esté o no acompañada de hipercapnia (PaCO2 &gt; 45 mmHg)&lt;/b&gt;.</t>
  </si>
  <si>
    <t>&lt;b&gt;DEFINICIÓN DE INSUFICIENCIA RESPIRATORIA&lt;/b&gt;&lt;br /&gt;&lt;br /&gt;La insuficiencia respiratoria es la incapacidad del sistema respiratorio para mantener los niveles arteriales de O2 y CO2 adecuados para las demandas del metabolismo celular.&lt;br /&gt;• &lt;b&gt;Definición Médica (Bioquímica):&lt;/b&gt; Se define por la alteración en los gases en sangre. El diagnóstico se establece ante la presencia de una PaO2 menor o igual a 60 mmHg, la cual puede estar o no acompañada de hipercapnia (PaCO2 mayor de 45 mmHg).&lt;br /&gt;• &lt;b&gt;Condiciones de medición:&lt;/b&gt; Para que estos valores tengan validez diagnóstica, la gasometría arterial exige condiciones de extracción: el paciente debe encontrarse en reposo, a nivel del mar y respirando aire ambiental con una fracción inspiratoria de oxígeno (FiO2) del 20% al 21%.&lt;br /&gt;• &lt;b&gt;Diferenciación conceptual:&lt;/b&gt; Es vital distinguir la insuficiencia respiratoria (dato bioquímico o de laboratorio que requiere muestra de sangre arterial) de la "dificultad respiratoria" (parámetro clínico, como la disnea o taquipnea, que puede existir sin alteración confirmada de los gases arteriales).</t>
  </si>
  <si>
    <t>&lt;b&gt;b) paO2 &lt; 60 mmHg +/- pCO2 &gt; 45 mmHg:&lt;/b&gt; Es la opción correcta. Es el criterio gasométrico exacto y universal para definir la insuficiencia respiratoria aguda, donde la hipoxemia severa (PaO2 &lt; 60 mmHg) es el marcador bioquímico central y determinante, pudiendo presentarse con normocapnia, hipocapnia o asociarse concomitantemente a hipercapnia (PaCO2 &gt; 45 mmHg).</t>
  </si>
  <si>
    <t>• &lt;b&gt;a) paO2 &lt; 60 mmHg + pCO2 &gt; 45 mmHg:&lt;/b&gt; Es incorrecta. Si bien una PaO2 &lt; 60 mmHg asociada a una PaCO2 &gt; 45 mmHg define una insuficiencia respiratoria global o Tipo II (hipoxémica con hipercapnia), exigir el aumento de la pCO2 como condición "obligatoria" excluye erróneamente a los pacientes con insuficiencia respiratoria Tipo I (hipoxémica pura con normocapnia o hipocapnia).&lt;br /&gt;• &lt;b&gt;c) paO2 &lt; 55 mmHg + pCO2 &gt; 45 mmHg, d) paO2 &lt; 55 mmHg +/- pCO2 &gt; 45 mmHg:&lt;/b&gt; Son incorrectas. El punto de inflexión fisiopatológico que define la hipoxemia crítica en la curva de disociación de la hemoglobina y certifica la insuficiencia respiratoria es a los 60 mmHg (donde la saturación de O2 cae al 90%), no a los 55 mmHg.</t>
  </si>
  <si>
    <t>&lt;b&gt;CURVA DE DISOCIACIÓN Y PUNTO DE INFLEXIÓN&lt;/b&gt;&lt;br /&gt;&lt;br /&gt;El valor de corte de 60 mmHg no es arbitrario, sino que responde directamente a la curva de disociación de la oxihemoglobina.&lt;br /&gt;• La curva grafica la presión parcial de oxígeno (PaO2) versus el porcentaje de saturación de la hemoglobina. En esta gráfica, existe un índice de inflexión a los 60 mmHg de PaO2, que corresponden exactamente a un 90% de saturación.&lt;br /&gt;• Por debajo de este punto crítico (en la pendiente escarpada de la curva), pequeñas caídas de la presión parcial producen descensos abruptos en la saturación (caídas del 15% al 16%), lo que determina una hipoxia tisular e indica el inicio de oxigenoterapia.</t>
  </si>
  <si>
    <t>El tipo más común de insuficiencia respiratoria es la &lt;b&gt;hipoxémica&lt;/b&gt;.</t>
  </si>
  <si>
    <t>&lt;b&gt;EPIDEMIOLOGÍA DE LA INSUFICIENCIA RESPIRATORIA&lt;/b&gt;&lt;br /&gt;&lt;br /&gt;La insuficiencia respiratoria es la incapacidad del sistema respiratorio para mantener los niveles arteriales de O2 y CO2 adecuados para las demandas del metabolismo celular. Es una causa frecuente de atención en emergencia y causa una morbimortalidad elevada.&lt;br /&gt;• &lt;b&gt;Tipos y frecuencia:&lt;/b&gt; El tipo más común de insuficiencia respiratoria es la &lt;b&gt;hipoxémica&lt;/b&gt; (también conocida como Tipo 1).&lt;br /&gt;• &lt;b&gt;Causa más frecuente:&lt;/b&gt; A su vez, la causa etiológica más común de la insuficiencia respiratoria aguda es la &lt;b&gt;neumonía&lt;/b&gt;.&lt;br /&gt;• &lt;b&gt;Manifestación gasométrica:&lt;/b&gt; El síndrome se define bioquímicamente por una alteración en gases en sangre, diagnosticándose ante la presencia de una PaO2 ≤ de 60 mmHg (o menor a 80 mmHg según algunas guías), la cual puede presentarse de forma aislada o acompañada de hipercapnia (PaCO2 &gt; de 45 mmHg).</t>
  </si>
  <si>
    <t>La opción a es correcta debido a que el tipo más común de insuficiencia respiratoria que se presenta en la práctica clínica es la &lt;b&gt;hipoxémica&lt;/b&gt;.</t>
  </si>
  <si>
    <t>&lt;br /&gt;• &lt;b&gt;b) Hipercapnia y c) Mixta:&lt;/b&gt; Son incorrectas ya que, si bien la falla ventilatoria con hipercapnia (Tipo 2) se observa en patologías que cursan con hipoventilación alveolar (como depresión del centro respiratorio o exacerbaciones de EPOC), estadísticamente su frecuencia es superada a nivel global por los múltiples cuadros que provocan hipoxemia primaria (alteraciones V/Q y shunt).&lt;br /&gt;• &lt;b&gt;d) No se puede determinar:&lt;/b&gt; Es incorrecta porque los registros epidemiológicos permiten afirmar de forma concreta y demostrable que la hipoxémica es la variante de mayor presentación clínica.</t>
  </si>
  <si>
    <t>&lt;b&gt;DIFERENCIACIÓN ENTRE INSUFICIENCIA Y DIFICULTAD RESPIRATORIA&lt;/b&gt;&lt;br /&gt;&lt;br /&gt;Es vital comprender que son conceptos distintos en la evaluación médica:&lt;br /&gt;• &lt;b&gt;Insuficiencia respiratoria:&lt;/b&gt; Es un dato netamente biológico, bioquímico o de laboratorio que requiere una muestra de sangre arterial (gasometría) para medir las presiones parciales de los gases.&lt;br /&gt;• &lt;b&gt;Dificultad respiratoria:&lt;/b&gt; Engloba parámetros clínicos evidenciables (disnea, taquipnea, tirajes, cianosis) que pueden acompañarse o no de insuficiencia (por ejemplo, existe taquipnea por fiebre o ejercicio sin alteración de gases).&lt;br /&gt;• Por consiguiente, ante un paciente con clínica de disnea y cianosis, el diagnóstico de insuficiencia respiratoria se realiza mediante la determinación de gases en sangre.</t>
  </si>
  <si>
    <t>La causa más común de la insuficiencia respiratoria aguda es la neumonía.</t>
  </si>
  <si>
    <t>&lt;b&gt;ETIOLOGÍA DE LA INSUFICIENCIA RESPIRATORIA AGUDA&lt;/b&gt;&lt;br /&gt;&lt;br /&gt;La insuficiencia respiratoria es la incapacidad del sistema respiratorio para mantener los niveles arteriales de O2 y CO2 adecuados para las demandas del metabolismo celular.&lt;br /&gt;• &lt;b&gt;Mecanismo fisiopatológico:&lt;/b&gt; El mecanismo más frecuente de la insuficiencia respiratoria aguda es la alteración de la relación ventilación/perfusión (V/Q).&lt;br /&gt;• &lt;b&gt;Causas frecuentes:&lt;/b&gt; Si bien existen múltiples noxas anatómicas y funcionales (exacerbaciones de asma o EPOC, edema pulmonar, patologías neuromusculares), la causa más común y representativa de la insuficiencia respiratoria aguda es la &lt;i&gt;neumonía&lt;/i&gt;.&lt;br /&gt;• &lt;b&gt;Patrón predominante:&lt;/b&gt; El tipo más común de insuficiencia respiratoria que se presenta clínicamente es la insuficiencia respiratoria hipoxémica (frecuentemente Tipo 1).</t>
  </si>
  <si>
    <t>&lt;b&gt;a) Neumonía:&lt;/b&gt; Es la opción correcta. Dentro de los múltiples factores desencadenantes, la neumonía es la causa más común de insuficiencia respiratoria aguda. Cursa con un cuadro de insuficiencia respiratoria hipoxémica debido a la ocupación alveolar (consolidación) que genera un trastorno en la relación ventilación-perfusión (efecto Shunt).</t>
  </si>
  <si>
    <t>• &lt;b&gt;b) Asma, c) Enfermedad pulmonar obstructiva crónica (EPOC):&lt;/b&gt; Son incorrectas. Si bien las crisis de asma y las exacerbaciones de la EPOC son causas muy importantes y frecuentes de insuficiencia respiratoria aguda (las cuales suelen cursar con hipoxemia y retención de CO2 por trastorno V/Q disminuido), la neumonía las supera estadísticamente como la etiología infecciosa líder y más común en la población global.&lt;br /&gt;• &lt;b&gt;d) Insuficiencia cardíaca congestiva:&lt;/b&gt; Es incorrecta. Aunque el edema agudo de pulmón cardiogénico es una causa prevalente y gravísima de falla respiratoria oxigenatoria, la neumonía tiene el primer lugar como causa general de insuficiencia respiratoria aguda.</t>
  </si>
  <si>
    <t>&lt;b&gt;CORRELACIÓN CLÍNICA: SDRA&lt;/b&gt;&lt;br /&gt;&lt;br /&gt;La neumonía bacteriana no solo es la etiología principal de la insuficiencia respiratoria aguda convencional, sino que, dentro de las noxas infecciosas e inflamatorias capaces de producir daño directo o local sobre la barrera alvéolo-capilar, es la causa más común del Síndrome de Distrés Respiratorio del Adulto (SDRA). En esta entidad, la neumonía precipita un colapso masivo y un edema no cardiogénico que lleva a una hipoxemia refractaria a la administración de oxígeno.</t>
  </si>
  <si>
    <t>Las causas de insuficiencia respiratoria tipo 2 incluyen la &lt;b&gt;intoxicación por sedantes del sistema nervioso central&lt;/b&gt;.</t>
  </si>
  <si>
    <t>&lt;b&gt;ETIOLOGÍA DE LA INSUFICIENCIA RESPIRATORIA TIPO 2 (TRASTORNOS DE LA VENTILACIÓN)&lt;/b&gt;&lt;br /&gt;&lt;br /&gt;Los trastornos de la ventilación son una de las causas de insuficiencia respiratoria (Tipo 2). La ventilación está disminuida o abolida (V = ↓ o 0), mientras que la perfusión se mantiene normal (Q = N), generando una marcada disminución de la relación ventilación/perfusión (V/Q = ↓) que bloquea tanto la entrada de O2 como la salida de CO2.&lt;br /&gt;• &lt;b&gt;Patente gasométrica:&lt;/b&gt; Se caracteriza por presentar &lt;b&gt;hipoxemia con hipercapnia&lt;/b&gt;.&lt;br /&gt;• &lt;b&gt;Causas principales:&lt;/b&gt; Ocurren con pulmones estructuralmente sanos. Las causas de insuficiencia respiratoria tipo 2 incluyen la depresión del centro respiratorio por drogas o &lt;b&gt;intoxicación por sedantes del sistema nervioso central (SNC)&lt;/b&gt;, el ACV, el traumatismo encéfalo craneano (TEC), el trauma cervical y afecciones neuromusculares o periféricas como la poliomielitis, miastenia gravis y síndrome de Guillain-Barré. Patologías de ocupación alveolar como la atelectasia, la hemorragia alveolar o el SDRA no son causales de este patrón.</t>
  </si>
  <si>
    <t>La opción c es correcta debido a que la &lt;b&gt;intoxicación por sedantes del sistema nervioso central&lt;/b&gt; produce una depresión directa del centro respiratorio que suprime la ventilación alveolar, originando un cuadro de insuficiencia respiratoria tipo 2 (trastorno de la ventilación) caracterizado gasométricamente por hipoxemia e hipercapnia.</t>
  </si>
  <si>
    <t>&lt;br /&gt;• &lt;b&gt;a) TEP:&lt;/b&gt; Es incorrecta ya que el tromboembolismo pulmonar genera un trastorno fisiopatológico tipo Unidad de Espacio Muerto (ventilación normal con perfusión abolida), cursando gasométricamente con hipoxemia y normocapnia o hipocapnia (insuficiencia respiratoria tipo 1).&lt;br /&gt;• &lt;b&gt;b) NAC y d) Edema agudo de pulmón cardiogénico:&lt;/b&gt; Son incorrectas porque tanto la neumonía como el edema de pulmón producen ocupación alveolar y colapso, originando un trastorno tipo Unidad Shunt. Esta alteración se caracteriza por hipoxemia refractaria al oxígeno con normocapnia o hipocapnia (insuficiencia respiratoria tipo 1), alejándose del patrón hipercápnico de la tipo 2.</t>
  </si>
  <si>
    <t>Patologías como la &lt;b&gt;atelectasia&lt;/b&gt;, la &lt;b&gt;hemorragia alveolar&lt;/b&gt; o el &lt;b&gt;SDRA no son causales de insuficiencia respiratoria tipo 2&lt;/b&gt;.</t>
  </si>
  <si>
    <t>&lt;b&gt;FISIOPATOLOGÍA Y ETIOLOGÍA DE LA INSUFICIENCIA RESPIRATORIA TIPO 2&lt;/b&gt;&lt;br /&gt;&lt;br /&gt;Los trastornos de la ventilación son causas de insuficiencia respiratoria Tipo 2. La ventilación está disminuida o abolida, mientras que la perfusión se mantiene normal. Esto genera una marcada disminución de la relación ventilación/perfusión, bloqueando tanto la entrada de O2 como la salida de CO2.&lt;br /&gt;• &lt;b&gt;Patente gasométrica:&lt;/b&gt; Se caracteriza por presentar hipoxemia con hipercapnia. La hipoventilación alveolar se identifica en los gases en sangre por este hallazgo.&lt;br /&gt;• &lt;b&gt;Causas principales:&lt;/b&gt; Ocurren con pulmones sanos. Incluyen la afección del sistema nervioso central (como el ACV), la depresión del centro respiratorio por intoxicación por sedantes, las afecciones neuromusculares y las alteraciones de la estructura torácica (como la obesidad o la cifoescoliosis).</t>
  </si>
  <si>
    <t>&lt;b&gt;a, c y e:&lt;/b&gt; Son las opciones correctas al responder a la negativa de la pregunta. La atelectasia, la hemorragia alveolar o el SDRA no son causales del patrón de hipoxemia con hipercapnia (Tipo 2). Por el contrario, la atelectasia y el SDRA producen un mecanismo de unidad Shunt (ventilación nula con perfusión normal), el cual desencadena una hipoxemia refractaria al O2 acompañada de normocapnia o hipocapnia (Tipo 1).</t>
  </si>
  <si>
    <t>&lt;b&gt;b) ACV, d) Obesidad:&lt;/b&gt; Son incorrectas en el contexto de la pregunta, ya que ambas SÍ son causas comprobadas de insuficiencia respiratoria tipo 2. El ACV produce una afección directa del centro respiratorio a nivel del sistema nervioso central, mientras que la obesidad extrema genera una alteración de la mecánica de la estructura torácica. Ambas entidades desencadenan una hipoventilación alveolar manifestada gasométricamente por hipoxemia con hipercapnia.</t>
  </si>
  <si>
    <t>&lt;b&gt;TRASTORNOS DE TIPO UNIDAD SHUNT (V/Q ABOLIDA)&lt;/b&gt;&lt;br /&gt;&lt;br /&gt;A diferencia de los trastornos de la ventilación pura, la unidad Shunt es una alteración extrema donde la ventilación está totalmente abolida por obstrucción bronquial o alvéolo ocupado (edema, exudado, sangre, pérdida de surfactante), mientras que la perfusión permanece normal. Esto produce un cortocircuito de sangre venosa de derecha a izquierda sin oxigenarse.&lt;br /&gt;• &lt;b&gt;Patente gasométrica:&lt;/b&gt; Cursa con hipoxemia refractaria al O2 con normo o hipocapnia. Es el único trastorno que no mejora con la administración de oxigenoterapia a altas concentraciones.&lt;br /&gt;• &lt;b&gt;Causas principales:&lt;/b&gt; Síndrome de Distrés Respiratorio del Adulto (SDRA), atelectasias, edema de pulmón y neumonía.</t>
  </si>
  <si>
    <t>En los pacientes con insuficiencia respiratoria aguda, la alteración gasométrica consecuente produce una &lt;b&gt;acidosis respiratoria&lt;/b&gt;.</t>
  </si>
  <si>
    <t>&lt;b&gt;FISIOPATOLOGÍA DE LA ACIDOSIS RESPIRATORIA AGUDA&lt;/b&gt;&lt;br /&gt;&lt;br /&gt;La insuficiencia respiratoria es la incapacidad del sistema respiratorio para mantener los niveles arteriales de O2 y CO2 adecuados. En aquellos cuadros que cursan con un trastorno de la ventilación (hipoventilación alveolar), se genera una alteración fisiopatológica.&lt;br /&gt;• &lt;b&gt;Mecanismo de retención:&lt;/b&gt; Esta hipoventilación provoca que el alvéolo se llene de pCO2 desplazando a la pO2, lo que resulta en un aumento primario de la pCO2 sanguínea (hipercapnia) y un descenso del pH.&lt;br /&gt;• &lt;b&gt;Impacto gasométrico agudo:&lt;/b&gt; Cuando el proceso es de instauración aguda, la hipercapnia es censada rápidamente por los quimiorreceptores centrales (en el bulbo), pero el riñón aún no ha tenido el tiempo necesario (requiere de 3 a 5 días) para compensar reteniendo bicarbonato de forma eficaz. Como resultado, la alteración gasométrica consecuente que se produce en el paciente es una &lt;b&gt;acidosis respiratoria&lt;/b&gt; descompensada.</t>
  </si>
  <si>
    <t>&lt;b&gt;La opción c es correcta&lt;/b&gt; debido a que en los pacientes con insuficiencia respiratoria aguda (específicamente en los trastornos de la ventilación con hipoventilación alveolar e hipercapnia), la alteración gasométrica primordial que se produce es la &lt;b&gt;acidosis respiratoria&lt;/b&gt;.</t>
  </si>
  <si>
    <t>&lt;br /&gt;• &lt;b&gt;a) Acidosis láctica y b) Acidosis metabólica:&lt;/b&gt; Son incorrectas porque la acidosis metabólica (incluyendo su variante láctica por hipoperfusión tisular tipo A) se caracteriza por un descenso primario del bicarbonato (HCO3-) y no por una retención primaria de dióxido de carbono mediada por falla ventilatoria. Si bien una hipoxia celular secundaria podría sumar un componente láctico, la alteración causal primaria de la insuficiencia respiratoria hipoventilatoria es la acidosis respiratoria.&lt;br /&gt;• &lt;b&gt;d) Acidosis tubular renal:&lt;/b&gt; Es incorrecta ya que corresponde a un grupo de patologías de origen renal (proximal o distal) que generan acidosis metabólica con anión GAP normal (hiperclorémica) por incapacidad para excretar hidrogeniones o reabsorber bicarbonato, careciendo de relación etiológica directa con el fracaso respiratorio agudo.</t>
  </si>
  <si>
    <t>&lt;b&gt;REGULACIÓN Y QUIMIORRECEPTORES&lt;/b&gt;&lt;br /&gt;&lt;br /&gt;El equilibrio de los gases es monitoreado constantemente por dos sistemas de sensores:&lt;br /&gt;• &lt;b&gt;Quimiorreceptores centrales (bulbo):&lt;/b&gt; Censan principalmente la PCO2 y los hidrogeniones. Son estimulados por la hipercapnia y la acidosis generadas durante el fracaso ventilatorio.&lt;br /&gt;• &lt;b&gt;Quimiorreceptores periféricos (cuerpos carotídeos):&lt;/b&gt; Son sensibles a la hipoxemia y responden enviando un mensaje al centro respiratorio ante una caída de la pO2 a menos de 60 mmHg para intentar aumentar la frecuencia ventilatoria. Es necesario considerar que una hipercapnia o hipoxemia severas, en lugar de estimular, terminan deprimiendo los centros respiratorios.</t>
  </si>
  <si>
    <t>Las &lt;b&gt;anemias no son consideradas un mecanismo de insuficiencia respiratoria&lt;/b&gt;.</t>
  </si>
  <si>
    <t>&lt;b&gt;FISIOPATOLOGÍA DE LA INSUFICIENCIA RESPIRATORIA&lt;/b&gt;&lt;br /&gt;&lt;br /&gt;Existen patrones fisiopatológicos que justifican el comportamiento de los gases en sangre a nivel arterial y permiten identificar las causas subyacentes de la insuficiencia respiratoria. Los patrones fisiopatológicos son:&lt;br /&gt;• &lt;b&gt;Trastornos de la relación Ventilación-Perfusión (V/Q):&lt;/b&gt; Es el mecanismo más frecuente de la insuficiencia respiratoria aguda. Incluye la alteración por Unidad Espacio Muerto (V/Q = ↑↑), Trastorno V/Q disminuida (V/Q = ↓) y Unidad Shunt (V/Q = ↓↓).&lt;br /&gt;• &lt;b&gt;Trastornos de la Difusión (Alteración de membrana):&lt;/b&gt; La ventilación y perfusión alveolar son normales, pero el problema reside en la membrana alveolar o intersticio engrosados que reducen la transferencia y enlentecen el paso del oxígeno.&lt;br /&gt;• &lt;b&gt;Reducción de la presión alveolar de oxígeno (PAO2) inspirada:&lt;/b&gt; Ocurre principalmente por exposición a la altura con caída de la presión barométrica.&lt;br /&gt;• &lt;b&gt;Trastornos de la ventilación (Insuficiencia Respiratoria Tipo 2):&lt;/b&gt; La ventilación está disminuida o abolida (hipoventilación), cursando clásicamente con hipoxemia con hipercapnia.</t>
  </si>
  <si>
    <t>&lt;b&gt;a) Anemias:&lt;/b&gt; Es la opción correcta. Las anemias no son consideradas un mecanismo de insuficiencia respiratoria. La insuficiencia respiratoria se define por la alteración en el intercambio gaseoso pulmonar primario (incapacidad del sistema respiratorio), mientras que la anemia representa un déficit en la capacidad de transporte de oxígeno en sangre.</t>
  </si>
  <si>
    <t>• &lt;b&gt;b) Alteración de membrana:&lt;/b&gt; Es incorrecta. Corresponde al patrón de "Trastornos de la Difusión", donde la membrana o el intersticio se encuentran engrosados (ej. fibrosis pulmonar).&lt;br /&gt;• &lt;b&gt;c) Alteración en la relación V/Q:&lt;/b&gt; Es incorrecta. No solo es un mecanismo válido, sino que constituye el mecanismo más frecuente de la insuficiencia respiratoria aguda.&lt;br /&gt;• &lt;b&gt;d) Todas son correctas:&lt;/b&gt; Es incorrecta por incluir a las anemias como mecanismo de falla del sistema respiratorio.</t>
  </si>
  <si>
    <t>Una paciente de 41 años consulta a guardia por disnea de comienzo súbito CF III-IV de algunas horas de duración. Los síntomas comienzan en su lugar de trabajo como empleada administrativa de una firma comercial. Registra como único antecedente de relevancia la ingesta de anticonceptivos orales. Al ingreso se presenta lúcida, taquipneica, taquicárdica (FC 110 LPM), TA 110/70 mmHg. Con examen físico normal. La Rx de tórax es normal y el ECG muestra taquicardia sinusal y bloqueo incompleto de rama derecha. Entre los diversos diagnósticos diferenciales que presenta el caso se plantea la posibilidad de tromboembolismo de pulmón (TEP). En base a sus antecedentes y los datos del examen físico, ¿en qué categoría de riesgo de TEP ubica a la paciente y cuál de los estudios diagnósticos habitualmente empleados considera en primera instancia en este caso?&lt;br&gt;&lt;br&gt;a) Alta probabilidad, angiografía helicoidal&lt;br&gt;&lt;br&gt;b) Baja probabilidad, medición de dímero D por método ELISA&lt;br&gt;&lt;br&gt;c) Baja probabilidad, centellograma V/Q&lt;br&gt;&lt;br&gt;d) Alta probabilidad, ecocardiograma transesofágico</t>
  </si>
  <si>
    <t>a) Alta probabilidad, angiografía helicoidal</t>
  </si>
  <si>
    <t>Gasométricamente, la &lt;b&gt;hipoventilación alveolar&lt;/b&gt; se identifica por el hallazgo de hipoxemia más &lt;b&gt;hipercapnia&lt;/b&gt;.</t>
  </si>
  <si>
    <t>&lt;b&gt;TRASTORNOS DE LA VENTILACIÓN E HIPOVENTILACIÓN ALVEOLAR&lt;/b&gt;&lt;br /&gt;&lt;br /&gt;Los trastornos de la ventilación son una de las causas de insuficiencia respiratoria (Tipo 2).&lt;br /&gt;• &lt;b&gt;Fisiopatología:&lt;/b&gt; La ventilación alveolar se encuentra disminuida o abolida (V = ↓ o 0), mientras que la perfusión se mantiene normal (Q = N). Esto genera una disminución de la relación ventilación/perfusión (V/Q = ↓), bloqueando tanto la entrada de O2 como la salida de CO2.&lt;br /&gt;• &lt;b&gt;Patente gasométrica:&lt;/b&gt; La hipercapnia es sinónimo de hipoventilación alveolar. Por consiguiente, la insuficiencia respiratoria tipo 2 se caracteriza por presentar hipoxemia con &lt;b&gt;hipercapnia&lt;/b&gt;.&lt;br /&gt;• &lt;b&gt;Etiologías principales:&lt;/b&gt; Estos trastornos ocurren con pulmones estructuralmente sanos. Las causas incluyen la depresión del centro respiratorio por drogas (intoxicación por sedantes del SNC), traumatismos craneoencefálicos o cervicales, y patologías neuromusculares (como Miastenia gravis o Guillain-Barré).</t>
  </si>
  <si>
    <t>La opción d es correcta debido a que la hipercapnia es sinónimo de hipoventilación alveolar, por lo cual este trastorno ventilatorio se identifica en los gases arteriales mediante el patrón de hipoxemia asociada a &lt;b&gt;hipercapnia&lt;/b&gt; (insuficiencia respiratoria tipo 2).</t>
  </si>
  <si>
    <t>&lt;br /&gt;• &lt;b&gt;a) Alcalosis respiratoria:&lt;/b&gt; Es incorrecta ya que la hipoventilación alveolar cursa con retención de CO2, lo cual origina una acidosis respiratoria, no una alcalosis (esta última es producida por la hiperventilación).&lt;br /&gt;• &lt;b&gt;b) Elevación del gradiente alveolo-arterial de oxigeno:&lt;/b&gt; Es incorrecta porque, en los trastornos puros de hipoventilación alveolar extrapulmonar (depresión del sensorio o debilidad neuromuscular), el gradiente alvéolo-arterial (A-a) de oxígeno se mantiene normal, ya que el parénquima pulmonar y la membrana de difusión se encuentran intactos.&lt;br /&gt;• &lt;b&gt;c) Hipocapnia:&lt;/b&gt; Es incorrecta debido a que la disminución de la PaCO2 es la consecuencia de la hiperventilación alveolar (lavado de CO2), patrón que suele observarse en estadios precoces de insuficiencias tipo 1 (Unidad Espacio Muerto o Shunt), siendo un estado opuesto a la hipoventilación.</t>
  </si>
  <si>
    <t>Un paciente con una PaO2 de 90 mmHg y una PaCO2 de 30 mmHg respirando una FiO2 de 21%, se encuentra cursando con hiperventilación.</t>
  </si>
  <si>
    <t>&lt;b&gt;EVALUACIÓN DE LOS GASES EN SANGRE Y VENTILACIÓN ALVEOLAR&lt;/b&gt;&lt;br /&gt;&lt;br /&gt;Para interpretar el estado ventilatorio y de oxigenación de un paciente, se deben analizar los valores fisiológicos en sangre arterial respirando a nivel del mar con una fracción inspirada de oxígeno (FiO2) del 21% (aire ambiente):&lt;br /&gt;• &lt;b&gt;Valores normales:&lt;/b&gt; La presión parcial de oxígeno (PaO2) normal se sitúa entre 80 y 95 mmHg, mientras que la presión parcial de dióxido de carbono (PaCO2) oscila entre 35 and 45 mmHg (tomando como punto medio los 40 mmHg).&lt;br /&gt;• &lt;b&gt;Hiperventilación e Hipocapnia:&lt;/b&gt; Dado que la ventilación alveolar determina la concentración de dióxido de carbono, todo descenso de la PaCO2 por debajo de su límite inferior (menor a 35 mmHg) traduce que el paciente está eliminando CO2 en exceso. Este estado gasométrico muestra la presencia de &lt;b&gt;hiperventilación&lt;/b&gt;.&lt;br /&gt;• &lt;b&gt;Oxigenación conservada:&lt;/b&gt; Simultáneamente, una PaO2 de 90 mmHg se encuentra dentro de los rangos de normalidad y suficiencia tisular, excluyendo el diagnóstico de insuficiencia respiratoria (la cual exige como criterio bioquímico una PaO2 menor o igual a 60 mmHg).</t>
  </si>
  <si>
    <t>&lt;b&gt;a) Con hiperventilación:&lt;/b&gt; Es la opción correcta. El hallazgo de una PaCO2 de 30 mmHg (disminuida respecto al valor normal de 35-45 mmHg) es el marcador gasométrico que demuestra que el paciente se encuentra con una mecánica respiratoria aumentada (hiperventilación), lavando dióxido de carbono en exceso, mientras logra mantener una oxigenación de 90 mmHg.</t>
  </si>
  <si>
    <t>• &lt;b&gt;b) Normal con hipoventilación:&lt;/b&gt; Es incorrecta. La hipoventilación alveolar es sinónimo de retención de dióxido de carbono, lo que se expresaría gasométricamente en la sangre arterial como hipercapnia (PaCO2 mayor a 45 mmHg).&lt;br /&gt;• &lt;b&gt;c) Con leve insuficiencia respiratoria, d) Con severa insuficiencia respiratoria:&lt;/b&gt; Son incorrectas. El diagnóstico de insuficiencia respiratoria aguda requiere objetivar un estado de hipoxemia (PaO2 igual o menor a 60 mmHg). El paciente presenta una PaO2 de 90 mmHg, lo que certifica una suficiencia respiratoria completa y descarta la falla oxigenatoria.</t>
  </si>
  <si>
    <t>Patologías como la &lt;b&gt;fibrosis pulmonar&lt;/b&gt; suelen dar insuficiencia respiratoria por un &lt;b&gt;trastorno de la difusión de membrana&lt;/b&gt;.</t>
  </si>
  <si>
    <t>&lt;b&gt;FISIOPATOLOGÍA DE LOS TRASTORNOS DE LA DIFUSIÓN&lt;/b&gt;&lt;br /&gt;&lt;br /&gt;Dentro de la insuficiencia respiratoria, los trastornos de la difusión se presentan cuando la ventilación y la perfusión alveolar se mantienen normales (V = N; Q = N). El problema fundamental reside en la membrana alveolar o en el intersticio pulmonar engrosados, los cuales reducen la transferencia y enlentecen el paso del oxígeno.&lt;br /&gt;• &lt;b&gt;Patente gasométrica:&lt;/b&gt; El paciente presenta hipoxemia con el ejercicio, acompañada de normocapnia o hipocapnia. En reposo, el paciente logra oxigenar bien ya que dispone de 0,75 segundos de contacto capilar; pero durante el ejercicio, este tiempo se reduce y la membrana engrosada no permite que el oxígeno difunda hacia el glóbulo rojo.&lt;br /&gt;• &lt;b&gt;Causas principales:&lt;/b&gt; Este trastorno es característico de las enfermedades del intersticio. Además de la &lt;b&gt;fibrosis pulmonar&lt;/b&gt;, destacan la artritis reumatoide, la esclerodermia, el lupus eritematoso sistémico (LES), las polimiositis o dermatomiositis, la neumonitis por hipersensibilidad y la sarcoidosis.</t>
  </si>
  <si>
    <t>&lt;b&gt;La opción c es correcta&lt;/b&gt; debido a que patologías fibróticas que engruesan o alteran el intersticio pulmonar, como la &lt;b&gt;fibrosis pulmonar&lt;/b&gt;, originan insuficiencia respiratoria primariamente a través de un &lt;b&gt;trastorno de la difusión de membrana&lt;/b&gt;.</t>
  </si>
  <si>
    <t>&lt;br /&gt;• &lt;b&gt;a) TEP:&lt;/b&gt; Es incorrecta ya que el tromboembolismo pulmonar origina una obstrucción vascular que abole la perfusión pero mantiene la ventilación normal, produciendo un trastorno de Unidad de Espacio Muerto (V/Q = ↑↑).&lt;br /&gt;• &lt;b&gt;b) SDRA:&lt;/b&gt; Es incorrecta debido a que el síndrome de distrés respiratorio genera una ocupación y colapso alveolar (ventilación cero con perfusión normal), lo que desencadena un trastorno tipo Unidad Shunt (V/Q = ↓↓).&lt;br /&gt;• &lt;b&gt;d) Síndrome de Guillain-Barré:&lt;/b&gt; Es incorrecta porque es una neuropatía periférica que ocasiona debilidad de los músculos respiratorios, dando lugar a un trastorno primario de la ventilación (hipoventilación con hipoxemia e hipercapnia).&lt;br /&gt;• &lt;b&gt;e) Bronquitis crónica:&lt;/b&gt; Es incorrecta ya que la inflamación y secreciones bronquiales reducen el calibre de la vía aérea y disminuyen la ventilación frente a una perfusión normal, originando un trastorno de la relación V/Q disminuida.</t>
  </si>
  <si>
    <t>&lt;b&gt;DIFERENCIACIÓN ENTRE INSUFICIENCIA Y DIFICULTAD RESPIRATORIA&lt;/b&gt;&lt;br /&gt;&lt;br /&gt;Es vital comprender que son conceptos distintos en la evaluación médica:&lt;br /&gt;• &lt;b&gt;Insuficiencia respiratoria:&lt;/b&gt; Es un dato bioquímico o de laboratorio que requiere una muestra de sangre arterial (gasometría) para medir las presiones parciales de los gases.&lt;br /&gt;• &lt;b&gt;Dificultad respiratoria:&lt;/b&gt; Engloba parámetros clínicos evidenciables (disnea, taquipnea, tirajes, cianosis) que pueden acompañarse o no de insuficiencia.&lt;br /&gt;• Por consiguiente, ante un paciente con clínica de disnea y cianosis, el diagnóstico de insuficiencia respiratoria se realiza mediante la determinación de gases en sangre.</t>
  </si>
  <si>
    <t>El &lt;b&gt;mecanismo más frecuente de la insuficiencia respiratoria aguda es la alteración de la relación ventilación/perfusión&lt;/b&gt; (V/Q).</t>
  </si>
  <si>
    <t>&lt;b&gt;FISIOPATOLOGÍA DE LA INSUFICIENCIA RESPIRATORIA&lt;/b&gt;&lt;br /&gt;&lt;br /&gt;Existen distintos patrones fisiopatológicos que justifican el comportamiento de los gases en sangre arterial (presión parcial de oxígeno y dióxido de carbono) y permiten identificar las causas subyacentes de la insuficiencia respiratoria.&lt;br /&gt;• &lt;b&gt;Trastornos de la relación Ventilación-Perfusión (V/Q):&lt;/b&gt; Es el mecanismo patogénico más frecuente de la insuficiencia respiratoria aguda. Engloba situaciones donde existe un desequilibrio entre la ventilación alveolar y la perfusión capilar, abarcando la Unidad Espacio Muerto (V/Q = ↑↑), el trastorno V/Q disminuida (V/Q = ↓) and la Unidad Shunt (V/Q = ↓↓).&lt;br /&gt;• &lt;b&gt;Trastornos de la ventilación (Insuficiencia Respiratoria Tipo 2):&lt;/b&gt; La ventilación está disminuida o abolida (hipoventilación) y la perfusión es normal, cursando con hipoxemia más hipercapnia.&lt;br /&gt;• &lt;b&gt;Trastornos de la Difusión:&lt;/b&gt; La ventilación y perfusión son normales, pero la membrana alveolar o el intersticio pulmonar se encuentran engrosados, reduciendo y enlentecen el paso del oxígeno.&lt;br /&gt;• &lt;b&gt;Reducción de la presión alveolar de oxígeno (PAO2) inspirada:&lt;/b&gt; Ocurre principalmente por exposición a la altura, con caída de la presión barométrica.</t>
  </si>
  <si>
    <t>&lt;b&gt;d) El mecanismo fisiopatológico más frecuente es la alteración de la relación ventilación/perfusión:&lt;/b&gt; Entre todos los mecanismos capaces de originar un fracaso en el intercambio gaseoso, la alteración o desequilibrio en la relación V/Q es la alteración responsable de la mayoría de los cuadros de insuficiencia respiratoria aguda (presente en etiologías comunes como neumonías, crisis asmáticas y exacerbaciones de EPOC).</t>
  </si>
  <si>
    <t>• &lt;b&gt;a) Se considera que existe cuando la PaO2 es menor a 70 mmHg:&lt;/b&gt; Es incorrecta. El criterio bioquímico para definir la insuficiencia respiratoria aguda exige confirmar una hipoxemia con una PaO2 menor o igual a 60 mmHg (respirando a nivel del mar con FiO2 del 21%), coincidiendo con el punto de la curva de disociación de la hemoglobina.&lt;br /&gt;• &lt;b&gt;b) Se produce con mayor frecuencia por dificultad en la capacidad de difusión del O2:&lt;/b&gt; Es incorrecta. Los trastornos de la difusión son propios de patologías crónicas (como las enfermedades del intersticio pulmonar o fibrosis) y no representan el mecanismo más frecuente en el escenario agudo global.&lt;br /&gt;• &lt;b&gt;c) Se considera que existe cuando la PaCO2 es mayor de 42 mmHg:&lt;/b&gt; Es incorrecta. El valor normal de la PaCO2 oscila entre 35 y 45 mmHg. Además, la insuficiencia respiratoria está determinada primariamente por el valor de la PaO2, pudiendo cursar tanto con hipercapnia (PaCO2 &gt; 45 mmHg) como con normo o hipocapnia.</t>
  </si>
  <si>
    <t>&lt;b&gt;CRITERIOS DE DEFINICIÓN BIOQUÍMICA&lt;/b&gt;&lt;br /&gt;&lt;br /&gt;La insuficiencia respiratoria es un dato puramente de laboratorio que requiere una muestra de sangre arterial.&lt;br /&gt;• &lt;b&gt;Medición:&lt;/b&gt; Exige condiciones de medición: el paciente debe encontrarse en reposo, a nivel del mar y respirando aire ambiental con una fracción inspiratoria de oxígeno (FiO2) del 21%.&lt;br /&gt;• &lt;b&gt;Diagnóstico:&lt;/b&gt; Se define por la presencia de una PaO2 ≤ de 60 mmHg, la cual puede estar acompañada de hipercapnia (PaCO2 &gt; de 45 mmHg) o presentarse sin ella.</t>
  </si>
  <si>
    <t>La insuficiencia respiratoria crónica suele cursar con &lt;b&gt;hipertensión pulmonar&lt;/b&gt;, &lt;b&gt;poliglobulia&lt;/b&gt; y &lt;b&gt;cor pulmonar&lt;/b&gt;, exceptuando a la &lt;b&gt;anemia&lt;/b&gt; como un hallazgo característico o esperable del síndrome.</t>
  </si>
  <si>
    <t>&lt;b&gt;CLÍNICA Y COMPLICACIONES DE LA INSUFICIENCIA RESPIRATORIA CRÓNICA&lt;/b&gt;&lt;br /&gt;&lt;br /&gt;La insuficiencia respiratoria crónica constituye la situación final o etapa terminal de múltiples enfermedades respiratorias crónicas (como EPOC avanzado, fibrosis pulmonar, etc.) que cursan con hipoxemia crónica. La falta de oxigenación adecuada a nivel tisular prolongada en el tiempo desencadena una serie de mecanismos de adaptación y complicaciones sistémicas:&lt;br /&gt;• &lt;b&gt;Complicaciones Hematológicas:&lt;/b&gt; Como mecanismo de compensación fisiológica frente a la hipoxia tisular crónica, el organismo estimula la liberación renal de eritropoyetina para intentar aumentar el transporte sistémico de oxígeno. Esto se manifiesta clínicamente como una &lt;b&gt;policitemia o poliglobulia&lt;/b&gt; compensatoria.&lt;br /&gt;• &lt;b&gt;Complicaciones Cardiovasculares:&lt;/b&gt; La hipoxemia crónica alveolar produce una vasoconstricción pulmonar. Al afectarse el lecho vascular pulmonar, se propicia el desarrollo de &lt;b&gt;hipertensión pulmonar&lt;/b&gt;. Como consecuencia de este aumento en la resistencia vascular y en la poscarga, el ventrículo derecho se sobrecarga, desencadenando el desarrollo de &lt;b&gt;cor pulmonale&lt;/b&gt; (insuficiencia cardíaca derecha) y sus signos de congestión asociados.</t>
  </si>
  <si>
    <t>La opción c es correcta debido a que la &lt;b&gt;anemia&lt;/b&gt; se gases exceptúa como un hallazgo fisiológico característico o esperable de la insuficiencia respiratoria crónica. La respuesta fisiológica del organismo ante la hipoxia crónica es la opuesta: el desarrollo de &lt;b&gt;policitemia o poliglobulia&lt;/b&gt; para lograr maximizar el transporte de oxígeno en la sangre.</t>
  </si>
  <si>
    <t>&lt;br /&gt;• &lt;b&gt;a) Hipertensión pulmonar:&lt;/b&gt; Es incorrecta en este contexto (pues sí es un hallazgo típico) ya que la hipoxia crónica alveolar genera un reflejo de vasoconstricción pulmonar que eleva las presiones en dicho circuito vascular.&lt;br /&gt;• &lt;b&gt;b) Poliglobulia:&lt;/b&gt; Es incorrecta porque constituye la manifestación hematológica adaptativa y compensatoria clásica frente a la hipoxia crónica (aumento de la eritropoyesis).&lt;br /&gt;• &lt;b&gt;d) Cor pulmonar:&lt;/b&gt; Es incorrecta debido a que la hipertrofia, dilatación y posterior falla del ventrículo derecho (cor pulmonale) es la consecuencia cardíaca directa de la hipertensión pulmonar crónica en estos pacientes.</t>
  </si>
  <si>
    <t>En la insuficiencia respiratoria hipoxémica se observan signos y síntomas como taquipnea y respiración superficial.</t>
  </si>
  <si>
    <t>&lt;b&gt;MANIFESTACIONES CLÍNICAS DE LA INSUFICIENCIA RESPIRATORIA&lt;/b&gt;&lt;br /&gt;&lt;br /&gt;Las manifestaciones clínicas se engloban dentro del concepto de dificultad respiratoria. Si bien suele acompañarse de insuficiencia respiratoria, la clínica no siempre indica una alteración en los gases en sangre.&lt;br /&gt;• &lt;b&gt;Alteraciones del patrón ventilatorio:&lt;/b&gt; En la insuficiencia respiratoria hipoxémica (la forma más común), los pacientes presentan signos y síntomas como taquipnea y respiración superficial. El abanico de alteraciones también abarca disnea, polipnea, bradipnea, hipopnea e hiperpnea.&lt;br /&gt;• &lt;b&gt;Signos de esfuerzo respiratorio:&lt;/b&gt; Se evidencia el uso de músculos accesorios mediante la presencia de tirajes (suprasternal, clavicular, intercostal, substernal o subcostal). Ante la fatiga diafragmática, el paciente puede presentar alternancia respiratoria y respiración paradojal.&lt;br /&gt;• &lt;b&gt;Otras manifestaciones sistémicas:&lt;/b&gt; La hipoxemia desencadena consecuencias cardiovasculares como taquicardia, arritmias e hipertensión arterial, acompañadas de alteraciones en la coloración tisular (cianosis) y manifestaciones neurológicas como trastornos del sensorio (desorientación mental, letargia o coma).</t>
  </si>
  <si>
    <t>&lt;b&gt;b) Taquipnea y respiración superficial:&lt;/b&gt; Ante un cuadro de insuficiencia respiratoria de patrón hipoxémico, los signos y síntomas característicos y tempranos que se observan en el patrón ventilatorio del paciente son la taquipnea y la adopción de una respiración superficial como mecanismo compensatorio.</t>
  </si>
  <si>
    <t>• &lt;b&gt;a) Hipercapnia y cianosis:&lt;/b&gt; Es incorrecta. La hipercapnia es un parámetro gasométrico de laboratorio (no un signo clínico) y define a los trastornos de la ventilación (insuficiencia respiratoria Tipo 2), no a la hipoxémica pura. Además, la cianosis no es una manifestación clínica específica ni exclusiva de la insuficiencia respiratoria aguda.&lt;br /&gt;• &lt;b&gt;c) Bradicardia y vasoconstricción periférica:&lt;/b&gt; Es incorrecta. Ante la hipoxia, la respuesta cardiovascular compensatoria inicial suele presentarse con taquicardia e hipertensión arterial para mantener el volumen minuto.&lt;br /&gt;• &lt;b&gt;d) Confusión y alucinaciones:&lt;/b&gt; Es incorrecta. Si bien los trastornos del sensorio (como confusión, letargia o coma) pueden desarrollarse ante la progresión de la hipoxia cerebral o por retención de CO2, los signos respiratorios primarios y directos de la afección hipoxémica son la taquipnea y la respiración superficial.</t>
  </si>
  <si>
    <t>&lt;b&gt;DIFICULTAD RESPIRATORIA VS. INSUFICIENCIA RESPIRATORIA&lt;/b&gt;&lt;br /&gt;&lt;br /&gt;Resulta necesario distinguir ambos conceptos en la práctica clínica para un correcto abordaje del paciente:&lt;br /&gt;• &lt;b&gt;Dificultad respiratoria:&lt;/b&gt; Es un parámetro puramente clínico (evaluado en el examen físico). Abarca síntomas y signos como la disnea, taquipnea, tirajes o cianosis. Sin embargo, puede existir dificultad respiratoria sin que exista alteración de los gases en sangre (ej. taquipnea por fiebre o ejercicio, o cianosis por mala circulación periférica).&lt;br /&gt;• &lt;b&gt;Insuficiencia respiratoria:&lt;/b&gt; Es un dato bioquímico o de laboratorio. Por lo tanto, ante un paciente que se presenta con clínica de disnea y cianosis, el diagnóstico de insuficiencia respiratoria se realiza mediante la determinación de gases en sangre arterial (confirmando la PaO2 ≤ 60 mmHg).</t>
  </si>
  <si>
    <t>Un paciente con una PaO2 de 85 mmHg y una PaCO2 de 30 mmHg respirando una FiO2 de 60%, se encuentra cursando con una severa insuficiencia respiratoria.</t>
  </si>
  <si>
    <t>&lt;b&gt;ÍNDICES DE OXIGENACIÓN AND REFRACTARIEDAD&lt;/b&gt;&lt;br /&gt;&lt;br /&gt;Para documentar objetivamente la hipoxemia y establecer la severidad de una insuficiencia respiratoria, resulta vital evaluar si los niveles de oxígeno en sangre se corresponden con el aporte brindado.&lt;br /&gt;• &lt;b&gt;Oxigenación Esperada:&lt;/b&gt; Se establece mediante una regla práctica donde la PaO2 esperada es igual a la FiO2 multiplicada por 5. Por ejemplo, en un paciente respirando una FiO2 del 60%, la PaO2 esperada o ideal sería de 300 mmHg.&lt;br /&gt;• &lt;b&gt;Hipoxemia Refractaria Severa:&lt;/b&gt; La falta de respuesta a esta relación marca refractariedad a la oxigenoterapia, típica de la alteración V/Q tipo Shunt intrapulmonar. Un paciente que presenta una PaO2 de 85 mmHg pese a estar respirando una FiO2 del 60%, está alejado de los 300 mmHg esperados. Este cuadro gasométrico, incluso si la PaCO2 se encuentra baja (ej. 30 mmHg, reflejando hiperventilación compensatoria), es diagnóstico y confirmatorio de una severa insuficiencia respiratoria que requiere soporte avanzado.</t>
  </si>
  <si>
    <t>La opción a es correcta debido a que un paciente con una &lt;b&gt;PaO2 de 85 mmHg&lt;/b&gt; y una PaCO2 de 30 mmHg respirando una &lt;b&gt;FiO2 de 60%&lt;/b&gt; se encuentra cursando con una &lt;b&gt;severa insuficiencia respiratoria&lt;/b&gt;, ya que sus valores distan de la oxigenación esperada para ese aporte de oxígeno (300 mmHg), denotando una hipoxemia refractaria.</t>
  </si>
  <si>
    <t>&lt;br /&gt;• &lt;b&gt;b) Con leve insuficiencia respiratoria:&lt;/b&gt; Es incorrecta ya que la brecha existente entre la PaO2 real del paciente (85 mmHg) y la PaO2 esperada para una FiO2 del 60% (300 mmHg) descarta un cuadro leve, indicando una alteración del intercambio gaseoso (hipoxemia refractaria).&lt;br /&gt;• &lt;b&gt;c) Normal con hipoventilación y d) Normal con una ligera hiperventilación:&lt;/b&gt; Son incorrectas porque el paciente no oxigena de forma normal. Adicionalmente, una PaCO2 de 30 mmHg denota hiperventilación (lavado de CO2) y no hipoventilación; sin embargo, en el contexto de una oxigenación baja frente al alto aporte de O2, este patrón hiperventilatorio no lo clasifica como "normal", sino como un paciente grave intentando compensar su insuficiencia respiratoria mediante taquipnea.</t>
  </si>
  <si>
    <t>&lt;b&gt;RELACIÓN PAFI (PAO2/FIO2)&lt;/b&gt;&lt;br /&gt;&lt;br /&gt;La relación entre la PaO2 y la FiO2 es un índice para evaluar la gravedad clínica en los cuadros agudos.&lt;br /&gt;• Un paciente normal respirando aire ambiente (FiO2 0.21) con PaO2 de 80-100 mmHg presenta un índice mayor a 380-500.&lt;br /&gt;• En este paciente, la PaFi sería de 141 (85 / 0.60). Cifras reducidas y por debajo de 200 confirman la severidad del fallo respiratorio, siendo un criterio gasométrico compatible con el Síndrome de Distrés Respiratorio del Adulto (SDRA).</t>
  </si>
  <si>
    <t>Ante un paciente que se presenta con clínica de disnea y cianosis, el diagnóstico de insuficiencia respiratoria se realiza mediante la &lt;b&gt;determinación de gases en sangre&lt;/b&gt;.</t>
  </si>
  <si>
    <t>&lt;b&gt;DIAGNÓSTICO DE INSUFICIENCIA RESPIRATORIA&lt;/b&gt;&lt;br /&gt;&lt;br /&gt;Es necesario diferenciar los conceptos de dificultad respiratoria y de insuficiencia respiratoria en la práctica clínica para un correcto abordaje del paciente:&lt;br /&gt;• &lt;b&gt;Dificultad respiratoria:&lt;/b&gt; Constituyen parámetros clínicos (evaluados en el examen físico) que pueden acompañarse o no de insuficiencia. Abarcan síntomas y signos como la disnea, taquipnea, tirajes, alteraciones del sensorio o cianosis. Sin embargo, existen excepciones donde se presenta esta clínica sin alteración de los gases en sangre (ej. taquipnea por fiebre o ejercicio, o cianosis por mala circulación periférica).&lt;br /&gt;• &lt;b&gt;Insuficiencia respiratoria:&lt;/b&gt; Es un dato netamente biológico, bioquímico o de laboratorio. Requiere la extracción de una muestra de sangre arterial para medir las presiones parciales de gases y confirmar objetivamente la presencia de hipoxemia (PaO2 ≤ 60 mmHg a nivel del mar respirando aire ambiente), esté o no acompañada de hipercapnia.</t>
  </si>
  <si>
    <t>&lt;b&gt;c) Determinación de gases en sangre:&lt;/b&gt; El diagnóstico de insuficiencia respiratoria es de laboratorio o bioquímico. A pesar de que el paciente exhiba una clínica de dificultad respiratoria (disnea y cianosis), la confirmación definitiva de la falla del sistema respiratorio para oxigenar los tejidos exige la realización de una gasometría arterial.</t>
  </si>
  <si>
    <t>• &lt;b&gt;a) Rx de tórax:&lt;/b&gt; Es incorrecta. Si bien la radiografía es de utilidad para dilucidar la etiología pulmonar subyacente (ej. detectar un infiltrado por neumonía o edema), no establece de forma directa el estado gasométrico ni certifica la magnitud de la hipoxemia arterial.&lt;br /&gt;• &lt;b&gt;b) Frecuencia respiratoria:&lt;/b&gt; Es incorrecta. La taquipnea o polipnea son signos de dificultad respiratoria o mecanismos de compensación, pero no confirman bioquímicamente el diagnóstico de insuficiencia (pueden elevarse por fiebre, dolor o ansiedad manteniendo gases normales).&lt;br /&gt;• &lt;b&gt;d) Por el grado de cianosis:&lt;/b&gt; Es incorrecta. La cianosis no es una manifestación clínica específica ni exclusiva de la insuficiencia respiratoria aguda, ya que puede estar causada por un estasis circulatorio periférico (acrocianosis) en presencia de una oxigenación pulmonar normal.</t>
  </si>
  <si>
    <t>Ante un paciente que se presenta con clínica de disnea y cianosis, el diagnóstico de insuficiencia respiratoria se realiza invariablemente mediante la &lt;b&gt;determincación de gases en sangre&lt;/b&gt;.</t>
  </si>
  <si>
    <t>&lt;b&gt;DIFERENCIACIÓN ENTRE DIFICULTAD E INSUFICIENCIA RESPIRATORIA&lt;/b&gt;&lt;br /&gt;&lt;br /&gt;Para establecer el diagnóstico, es fundamental diferenciar clínicamente dos conceptos en la urgencia:&lt;br /&gt;• &lt;b&gt;Dificultad respiratoria:&lt;/b&gt; Agrupa parámetros clínicos y físicos evidenciables (disnea, taquipnea, tirajes, cianosis, uso de músculos accesorios). Estos pueden acompañarse o no de una verdadera insuficiencia, ya que existen excepciones clínicas sin alteración en el intercambio de gases (por ejemplo, existe taquipnea por fiebre o ejercicio, o cianosis periférica por mala circulación).&lt;br /&gt;• &lt;b&gt;Insuficiencia respiratoria:&lt;/b&gt; Es un dato biológico, puramente bioquímico o de laboratorio. Se define médicamente por una alteración real en los gases en sangre (presencia de una PaO2 ≤ de 60 mmHg).&lt;br /&gt;• &lt;b&gt;Diagnóstico de certeza:&lt;/b&gt; Requiere obtener una muestra de sangre arterial para medir las presiones parciales de los gases respiratorios.</t>
  </si>
  <si>
    <t>La opción c es correcta debido a que, frente a un paciente con signos de dificultad respiratoria (como disnea y cianosis), el diagnóstico confirmatorio de la insuficiencia respiratoria se realiza mediante la &lt;b&gt;determinación de gases en sangre&lt;/b&gt; arterial.</t>
  </si>
  <si>
    <t>&lt;br /&gt;• &lt;b&gt;a) Frecuencia respiratoria y d) Por el grado de cianosis:&lt;/b&gt; Son incorrectas porque la cianosis y la taquipnea (alteración en la frecuencia) son parámetros netamente clínicos de "dificultad respiratoria", los cuales pueden presentarse por afecciones circulatorias, fiebre o ansiedad, sin que exista una verdadera insuficiencia en el intercambio gaseoso.&lt;br /&gt;• &lt;b&gt;b) Rx de torax:&lt;/b&gt; Es incorrecta ya que, si bien resulta útil en la urgencia para identificar la causa etiológica del cuadro (como una neumonía, derrame o SDRA), la placa radiográfica no permite medir las presiones parciales de oxígeno ni dióxido de carbono en la sangre, por lo cual es incapaz de certificar bioquímicamente la insuficiencia respiratoria.</t>
  </si>
  <si>
    <t>De manera preventación, &lt;b&gt;una medida que puede ayudar a evitar la insuficiencia respiratoria en pacientes con enfermedades pulmonares crónicas es dejar de fumar&lt;/b&gt;.</t>
  </si>
  <si>
    <t>&lt;b&gt;PREVENCIÓN EN ENFERMEDADES PULMONARES CRÓNICAS&lt;/b&gt;&lt;br /&gt;&lt;br /&gt;La insuficiencia respiratoria crónica constituye la situación final o etapa terminal de múltiples enfermedades respiratorias crónicas con hipoxemia e hipercapnia (como la EPOC avanzada o la fibrosis pulmonar). El abordaje preventivo y terapéutico exige la adopción de medidas fundamentales:&lt;br /&gt;• &lt;b&gt;Cesación Tabáquica:&lt;/b&gt; Es el paso inicial. La abstinencia del consumo de tabaco disminuye la morbimortalidad asociada y reduce el riesgo de desarrollo y progresión de la insuficiencia respiratoria con un nivel de Evidencia A. Si un paciente susceptible deja de fumar, la declinación de su capacidad respiratoria detiene su ritmo acelerado, postergando la discapacidad y muerte.&lt;br /&gt;• &lt;b&gt;Intervenciones de sobrevida:&lt;/b&gt; Existen intervenciones terapéuticas específicas que han evidenciado un aumento de la sobrevida en los pacientes con patologías crónicas, siendo estas la cesación tabáquica y la oxigenoterapia crónica domiciliaria.&lt;br /&gt;• &lt;b&gt;Medidas adicionales:&lt;/b&gt; Se incluyen la vacunación (antigripal y antineumocócica) para prevenir infecciones respiratorias intercurrentes que actúan como desencadenantes agudos, y el mantenimiento de la actividad física mediante rehabilitación pulmonar para combatir la invalidez respiratoria.</t>
  </si>
  <si>
    <t>&lt;b&gt;a) Dejar de fumar:&lt;/b&gt; Es la opción correcta. Constituye una premisa clínica y epidemiológica; la cesación tabáquica es la intervención preventiva primaria y comprobada para reducir el riesgo, estabilizar la caída progresiva de la función pulmonar y evitar el desarrollo de la insuficiencia respiratoria en pacientes con patologías pulmonares crónicas.</t>
  </si>
  <si>
    <t>• &lt;b&gt;b) Tomar suplementos vitamínicos:&lt;/b&gt; Es incorrecta. No existe evidencia clínica de que la suplementación vitamínica por sí sola constituya una medida eficaz para prevenir el deterioro estructural pulmonar y el fracaso del intercambio gaseoso.&lt;br /&gt;• &lt;b&gt;c) Evitar el ejercicio físico:&lt;/b&gt; Es incorrecta. Por el contrario, la inactividad y el sedentarismo perjudican al paciente; la actividad física aeróbica y los programas de rehabilitación pulmonar están formalmente indicados para mejorar la respuesta terapéutica.&lt;br /&gt;• &lt;b&gt;d) Evitar la exposición a los alérgenos:&lt;/b&gt; Es incorrecta en el contexto etiopatogénico general. Si bien es una medida útil para fenotipos específicos de asma alérgico, el abandono del tabaquismo constituye la medida preventiva universal y de mayor impacto en la morbimortalidad para las enfermedades pulmonares crónicas en la población global.</t>
  </si>
  <si>
    <t>La &lt;b&gt;ventilación mecánica&lt;/b&gt; es una medida fundamental en el tratamiento de la insuficiencia respiratoria aguda.</t>
  </si>
  <si>
    <t>&lt;b&gt;TRATAMIENTO DE LA INSUFICIENCIA RESPIRATORIA AGUDA Y SOPORTE VENTILATORIO&lt;/b&gt;&lt;br /&gt;&lt;br /&gt;El abordaje terapéutico de la insuficiencia respiratoria se basa en la corrección de la hipoxemia y el tratamiento de la causa desencadenante. Dependiendo del patrón fisiopatológico y de la gravedad clínica, se instauran medidas de soporte vital avanzadas:&lt;br /&gt;• &lt;b&gt;Asistencia Respiratoria Mecánica (ARM):&lt;/b&gt; En casos de insuficiencia respiratoria, cuando el paciente presenta fatiga muscular, respiración paradojal o no puede respirar por sí mismo, es necesaria la intubación y conexión a ARM. Es una medida necesaria en los trastornos de la ventilación que cursan con hipoxemia e hipercapnia.&lt;br /&gt;• &lt;b&gt;Ventilación Mecánica No Invasiva (VMNI):&lt;/b&gt; Alternativamente, en la insuficiencia respiratoria se utiliza también la VMNI, técnica en la que se emplea una máscara para administrar aire o una mezcla de aire y oxígeno mediante presión positiva sin la necesidad de intubación orotraqueal.&lt;br /&gt;• &lt;b&gt;Oxigenoterapia:&lt;/b&gt; Indicada para corregir la hipoxemia (como en los trastornos de la relación V/Q o trastornos de la difusión), debiendo administrarse con precaución en pacientes retenedores crónicos de CO2 (como en la EPOC) para evitar la depresión del centro respiratorio.</t>
  </si>
  <si>
    <t>La opción a es correcta debido a que la literatura médica establece que la &lt;b&gt;ventilación mecánica&lt;/b&gt; (ya sea en su modalidad invasiva o no invasiva) constituye una medida de soporte vital fundamental en el tratamiento de la insuficiencia respiratoria aguda, resultando necesaria para suplir el fracaso de la bomba ventilatoria, corregir la hipoxemia y revertir el cuadro hipercápnico.</t>
  </si>
  <si>
    <t>• &lt;b&gt;b) Reposo en cama:&lt;/b&gt; Es incorrecta ya que el simple reposo físico no constituye una medida de soporte activo capaz de revertir la alteración gasométrica que amenaza la vida del paciente.&lt;br /&gt;• &lt;b&gt;c) Terapia antibiótica:&lt;/b&gt; Es incorrecta en este contexto general porque, aunque está indicada si la insuficiencia respiratoria aguda es secundaria a una infección (como una neumonía o sepsis), no es una medida aplicable a todas las causas del síndrome (como un TEP, intoxicación por sedantes, asma grave o trauma torácico).&lt;br /&gt;• &lt;b&gt;d) Dieta baja en sodio:&lt;/b&gt; Es incorrecta debido a que es una recomendación dietética para el manejo crónico de patologías como la insuficiencia cardíaca congestiva o la hipertensión arterial, careciendo de eficacia hemodinámica o ventilatoria inmediata en el manejo de la urgencia respiratoria.</t>
  </si>
  <si>
    <t>La &lt;b&gt;ventilación mecánica no invasiva (VMNI)&lt;/b&gt; es el tipo de asistencia utilizada frecuentemente en la insuficiencia respiratoria aguda que emplea una máscara para administrar aire o mezcla de oxígeno sin necesidad de intubación.</t>
  </si>
  <si>
    <t>&lt;b&gt;SOPORTE VENTILATORIO IN EN LA INSUFICIENCIA RESPIRATORIA AGUDA&lt;/b&gt;&lt;br /&gt;&lt;br /&gt;Frente a un paciente que cursa con insuficiencia respiratoria aguda y requiere soporte para mejorar su oxigenación tisular y mecánica ventilatoria, se disponen de modalidades de asistencia respiratoria progresivas:&lt;br /&gt;• &lt;b&gt;Ventilación Mecánica No Invasiva (VMNI):&lt;/b&gt; Se utiliza en la insuficiencia respiratoria aguda como una técnica de primera línea en la que se emplea una interfase externa (máscara) para administrar aire o una mezcla de aire y oxígeno sin la necesidad de intubación. Logra forzar la apertura alveolar, reducir la precarga y mejorar el intercambio gaseoso. Exige como requisito que el paciente se encuentre lúcido y colaborador.&lt;br /&gt;• &lt;b&gt;Asistencia Respiratoria Mecánica Invasiva (ARM):&lt;/b&gt; En casos de insuficiencia respiratoria, cuando el paciente presenta respiración paradojal, un compromiso del nivel de alerta (confuso o somnoliento) o no puede respirar por sí mismo, es necesaria la intubación orotraqueal y la conexión a la ARM convencional, requiriendo sedación y relajación.</t>
  </si>
  <si>
    <t>&lt;b&gt;a) Ventilación no invasiva:&lt;/b&gt; Es la opción correcta. En el abordaje terapéutico de la insuficiencia respiratoria aguda, la ventilación mecánica no invasiva (VMNI) se utiliza y define como la técnica de soporte ventilatorio que, mediante una máscara, provee presión positiva y evita las complicaciones de la intubación orotraqueal en el paciente lúcido.</t>
  </si>
  <si>
    <t>• &lt;b&gt;b) Ventilación invasiva:&lt;/b&gt; Es incorrecta en el contexto de la terapia mecánica primaria y global de la pregunta. La asistencia respiratoria mecánica invasiva (ARM) no se utiliza de rutina inicial, sino que se reserva para casos de insuficiencia respiratoria, fracaso de la VMNI, respiración paradojal o alteraciones del sensorio.&lt;br /&gt;• &lt;b&gt;c) Oxigenoterapia nasal de alto flujo:&lt;/b&gt; Es incorrecta. Representa un método de oxigenación, pero carece de la capacidad de brindar presión positiva a distintos niveles de soporte mecánico ventilatorio completo como lo hace la VMNI o la ARM.&lt;br /&gt;• &lt;b&gt;d) CPAP:&lt;/b&gt; Es incorrecta en el marco conceptual de la pregunta. El CPAP (Presión Positiva Continua en la Vía Aérea) constituye una de las modalidades de presión utilizadas, la cual se engloba y pertenece al grupo de la ventilación mecánica no invasiva.</t>
  </si>
  <si>
    <t>&lt;b&gt;INDICACIONES DE LA VENTILACIÓN NO INVASIVA&lt;/b&gt;&lt;br /&gt;&lt;br /&gt;El uso de la ventilación no invasiva (como CPAP o BiPAP) constituye una herramienta terapéutica de elección en diversos escenarios clínicos agudos para revertir la hipoxemia y la fatiga muscular:&lt;br /&gt;• Exacerbación de la Enfermedad Pulmonar Obstructiva Crónica (EPOC).&lt;br /&gt;• Edema Agudo de Pulmón (EAP) cardiogénico.&lt;br /&gt;• Asistencia a los músculos respiratorios en pacientes portadores de enfermedades neuromusculares o en el Síndrome de Pickwick.</t>
  </si>
  <si>
    <t>En el abordaje de la insuficiencia respiratoria aguda, el tratamiento consiste fundamentalmente en la &lt;b&gt;corrección de la hipoxemia y de la causa desencadenante&lt;/b&gt;.</t>
  </si>
  <si>
    <t>&lt;b&gt;TRATAMIENTO DE LA INSUFICIENCIA RESPIRATORIA AGUDA&lt;/b&gt;&lt;br /&gt;&lt;br /&gt;El abordaje terapéutico del paciente con insuficiencia respiratoria aguda se asienta en dos pilares: la corrección de la hipoxemia para evitar el daño tisular y el tratamiento específico de la enfermedad o causa que desencadenó el fallo. Dependiendo del patrón fisiopatológico y la gravedad, las estrategias de soporte incluyen:&lt;br /&gt;• &lt;b&gt;Oxigenoterapia:&lt;/b&gt; Indicada como medida de primera línea para corregir la hipoxemia y asegurar la oxigenación celular. Se debe administrar de forma controlada en pacientes retenedores crónicos de CO2 (ej. fenotipo bronquítico crónico en EPOC) para evitar la depresión del centro respiratorio por anulación del estímulo hipóxico.&lt;br /&gt;• &lt;b&gt;Ventilación Mecánica No Invasiva (VMNI):&lt;/b&gt; Técnica que emplea una máscara facial o nasal para administrar presión positiva, asistiendo a la bomba respiratoria sin la necesidad de intubación orotraqueal.&lt;br /&gt;• &lt;b&gt;Asistencia Respiratoria Mecánica (ARM):&lt;/b&gt; Medida reservada para casos de insuficiencia, fatiga muscular (respiración paradojal), hipoxemia refractaria o trastornos puros de la ventilación que cursan con retención de dióxido de carbono.</t>
  </si>
  <si>
    <t>La opción b es correcta debido a que en los que se basa el tratamiento de la insuficiencia respiratoria aguda consisten en la &lt;b&gt;corrección de la hipoxemia&lt;/b&gt; (mediante oxigenoterapia y/o soporte ventilatorio para sostener la vida) y el &lt;b&gt;tratamiento de la causa desencadenante&lt;/b&gt; (como antibióticos para una neumonía, anticoagulación para un TEP o broncodilatadores para una crisis asmática).</t>
  </si>
  <si>
    <t>• &lt;b&gt;a) El diagnóstico se establece fundamentalmente mediante la exploración clínica:&lt;/b&gt; Es incorrecta ya que la clínica evalúa únicamente la "dificultad respiratoria". El diagnóstico formal de "insuficiencia respiratoria" es un dato que requiere la determinación de gases en sangre arterial (PaO2 ≤ 60 mmHg).&lt;br /&gt;• &lt;b&gt;c) La diferencia alveolo-arterial de oxígeno es normal o poco elevada:&lt;/b&gt; Es incorrecta como afirmación general porque, si bien en la hipoventilación alveolar pura el gradiente A-a puede ser normal, en los principales mecanismos de insuficiencia respiratoria (alteración V/Q y efecto Shunt) el gradiente alvéolo-arterial se encuentra elevado producto del daño en el parénquima.&lt;br /&gt;• &lt;b&gt;d) La cianosis es una manifestación clínica específica:&lt;/b&gt; Es incorrecta debido a que la cianosis es un signo inespecífico; puede presentarse por cuadros no respiratorios como alteraciones circulatorias, vasoconstricción periférica por frío o shock, sin que exista una verdadera insuficiencia en el intercambio gaseoso.</t>
  </si>
  <si>
    <t>&lt;b&gt;DIFICULTAD RESPIRATORIA VS. INSUFICIENCIA RESPIRATORIA&lt;/b&gt;&lt;br /&gt;&lt;br /&gt;Para comprender el error de basar el diagnóstico únicamente en la semiología, es vital diferenciar dos conceptos en la urgencia médica:&lt;br /&gt;• &lt;b&gt;Dificultad respiratoria:&lt;/b&gt; Agrupa signos clínicos físicamente evidentes (disnea, taquipnea, polipnea, tirajes, cianosis, uso de músculos accesorios). Estos signos pueden deberse a múltiples causas no respiratorias (fiebre, ejercicio, ansiedad, mala perfusión).&lt;br /&gt;• &lt;b&gt;Insuficiencia respiratoria:&lt;/b&gt; Es un síndrome clínico confirmado mediante un dato de laboratorio. Ante un paciente con signos de dificultad, el diagnóstico certero de insuficiencia requiere una muestra de gasometría arterial.</t>
  </si>
  <si>
    <t>12_Complicaciones</t>
  </si>
  <si>
    <t>El riesgo de sangrado es una de las principales complicaciones de los tratamientos anticoagulantes y puede evaluarse mediante distintas escalas, una de ellas el score VTE-BLEED, que incluye las siguientes variables, EXCEPTO:&lt;br&gt;&lt;br&gt;a) Presencia de cáncer activo&lt;br&gt;&lt;br&gt;b) Varón con hipertensión no controlada&lt;br&gt;&lt;br&gt;c) Estado de hipercoagulabilidad&lt;br&gt;&lt;br&gt;d) Edad mayor a 60 años</t>
  </si>
  <si>
    <t>c) Estado de hipercoagulabilidad</t>
  </si>
  <si>
    <t>Clínicamente, la &lt;b&gt;Hipertensión Pulmonar (HTP)&lt;/b&gt; agrupa a un conjunto de enfermedades que afecta la vasculatura pulmonar y se define por la presencia de un &lt;b&gt;aumento de la presión arterial pulmonar media de 20 mmHg confirmada mediante cateterismo cardíaco&lt;/b&gt;.</t>
  </si>
  <si>
    <t>&lt;b&gt;HIPERTENSIÓN PULMONAR Y CONSECUENCIAS SISTÉMICAS DE LA HIPOXEMIA&lt;/b&gt;&lt;br /&gt;&lt;br /&gt;Fisiopatológicamente, la caída de la presión parcial de oxígeno en sangre arterial (PaO2) por debajo de 60 mmHg (hipoxemia franca) desencadena graves consecuencias sistémicas. A nivel del circuito pulmonar, esta falta de oxigenación produce una vasoconstricción compensatoria que eleva patológicamente la presión de la arteria pulmonar.&lt;br /&gt;• &lt;b&gt;Definición hemodinámica:&lt;/b&gt; La hipertensión pulmonar (HTP) es un conjunto de enfermedades que afectan la vasculatura pulmonar y se define como un aumento de la presión arterial pulmonar media de 20 mmHg, valorada a través de un cateterismo cardíaco derecho.&lt;br /&gt;• &lt;b&gt;Consecuencias:&lt;/b&gt; Esta elevación de las presiones origina una sobrecarga hemodinámica crónica sobre las cavidades derechas. Si el cuadro se perpetúa, el ventrículo derecho puede claudicar y derivar en insuficiencia cardíaca derecha (&lt;i&gt;cor pulmonale&lt;/i&gt;).&lt;br /&gt;• &lt;b&gt;Prueba de reactividad:&lt;/b&gt; Específicamente en la HTP de origen idiopático, durante el cateterismo se realiza una prueba de reactividad pulmonar. Si dicha prueba resulta positiva, significa que el paciente se beneficiará de la instauración de un tratamiento con bloqueantes cálcicos.</t>
  </si>
  <si>
    <t>&lt;b&gt;b) La HTP es un conjunto de enfermedades que afecta la vasculatura pulmonar y se define como un aumento de la presión arterial (presión arterial pulmonar media de 20 mmHg por cateterismo cardíaco):&lt;/b&gt; Se ajusta a los criterios hemodinámicos contemporáneos que definen la entidad patológica a partir de una presión arterial pulmonar media (PAPm) de 20 mmHg medida e invasiva.</t>
  </si>
  <si>
    <t>• &lt;b&gt;a) La HTP es un conjunto de enfermedades... presión arterial pulmonar media mayor a 25 mmHg por cateterismo cardíaco:&lt;/b&gt; Es incorrecta. El valor de 25 mmHg corresponde a la definición en antiguas guías clínicas, habiéndose actualizado el punto de corte diagnóstico a 20 mmHg en los consensos modernos.&lt;br /&gt;• &lt;b&gt;c) La HTP es un conjunto de enfermedades... aumento de la presión de enclavamiento capilar pulmonar media (PCWP) mayor a 20 mmHg:&lt;/b&gt; Es incorrecta. La presión de enclavamiento capilar refleja las presiones de llenado de la aurícula izquierda. Su aumento define a una hipertensión pulmonar poscapilar, pero el criterio diagnóstico global para la HTP recae sobre la presión media de la arteria pulmonar, no sobre el enclavamiento.&lt;br /&gt;• &lt;b&gt;d) La HTP es un conjunto de enfermedades... presión arterial pulmonar sistólica mayor a 20 mmHg por ecocardiograma:&lt;/b&gt; Es incorrecta. Si bien el ecocardiograma es el método de tamizaje no invasivo de primera línea, el &lt;i&gt;gold standard&lt;/i&gt; que sella la definición exige la medición de la presión "media" (no sistólica) a través del cateterismo cardíaco derecho.</t>
  </si>
  <si>
    <t>En una espirometría, la capacidad vital es la &lt;b&gt;suma de volúmenes inspiratorio y espiratorio, más volumen corriente&lt;/b&gt;.</t>
  </si>
  <si>
    <t>&lt;b&gt;VOLÚMENES Y CAPACIDADES PULMONARES&lt;/b&gt;&lt;br /&gt;&lt;br /&gt;Durante la mecánica respiratoria, y especialmente valorados en pruebas de función pulmonar como la espirometría, se movilizan distintos compartimentos de aire. Fisiológicamente, los volúmenes son estáticos y no se superponen, mientras que las capacidades resultan de la suma de dos o más volúmenes:&lt;br /&gt;• &lt;b&gt;Volumen corriente (TV o VT):&lt;/b&gt; Es el volumen de aire inspirado y espirado durante cada ciclo respiratorio normal o de reposo (equivalente a 500 ml).&lt;br /&gt;• &lt;b&gt;Volumen de reserva inspiratoria (IRV):&lt;/b&gt; Es el máximo volumen de aire que puede ser inspirado desde el fin de una inspiración a volumen corriente.&lt;br /&gt;• &lt;b&gt;Volumen de reserva espiratoria (ERV):&lt;/b&gt; Es el máximo volumen de aire que puede ser espirado desde el fin de una espiración a volumen corriente.&lt;br /&gt;• &lt;b&gt;Volumen residual (RV):&lt;/b&gt; Es el menor volumen de aire remanente en los pulmones luego de una espiración máxima. Este volumen evita las atelectasias y &lt;b&gt;no puede ser medido mediante espirometría&lt;/b&gt;.&lt;br /&gt;• &lt;b&gt;Capacidad vital (VC):&lt;/b&gt; Es el máximo volumen de aire que puede ser espirado luego de una inspiración a capacidad pulmonar total. Resulta de la suma del &lt;b&gt;IRV + VT + ERV&lt;/b&gt;.&lt;br /&gt;• &lt;b&gt;Capacidad pulmonar total (TLC):&lt;/b&gt; Es el volumen de aire contenido dentro de los pulmones luego de una inspiración máxima. Se calcula sumando los 4 volúmenes fundamentales.</t>
  </si>
  <si>
    <t>La opción a es correcta debido a que la &lt;b&gt;capacidad vital&lt;/b&gt; representa el máximo volumen de aire que el paciente puede espirar luego de una inspiración máxima, calculándose a través de la suma del &lt;b&gt;volumen de reserva inspiratorio&lt;/b&gt;, el &lt;b&gt;volumen corriente&lt;/b&gt; y el &lt;b&gt;volumen de reserva espiratorio&lt;/b&gt;. Constituye el parámetro evaluado de forma forzada en la espirometría.</t>
  </si>
  <si>
    <t>&lt;br /&gt;• &lt;b&gt;b) Resta de la capacidad funcional y volumen de reserva espiratorio:&lt;/b&gt; Es incorrecta ya que la capacidad residual funcional (FRC) menos el volumen de reserva espiratorio (ERV) da como resultado el &lt;b&gt;volumen residual (RV)&lt;/b&gt;, el cual representa el aire remanente intratorácico y no puede ser medido por espirometría.&lt;br /&gt;• &lt;b&gt;c) Resta de la capacidad pulmonar total menos el volumen de reserva inspiratorio:&lt;/b&gt; Es incorrecta porque si a la capacidad pulmonar total (suma de los 4 volúmenes) se le resta el volumen de reserva inspiratorio, el resultado es la sumatoria del volumen corriente más el volumen de reserva espiratorio más el volumen residual, lo cual no define a la capacidad vital.&lt;br /&gt;• &lt;b&gt;d) Suma de la capacidad funcional y volumen reserva inspiratorio:&lt;/b&gt; Es incorrecta debido a que la suma de la capacidad residual funcional (ERV + RV) y el volumen de reserva inspiratorio (IRV) omite al volumen corriente, dejando la ecuación fisiológica incompleta.</t>
  </si>
  <si>
    <t>En una espirometría, el &lt;b&gt;volumen corriente es igual a 500 ml&lt;/b&gt;.</t>
  </si>
  <si>
    <t>&lt;b&gt;VOLÚMENES PULMONARES&lt;/b&gt;&lt;br /&gt;&lt;br /&gt;Durante la mecánica respiratoria, y especialmente valorados en pruebas de función pulmonar como la espirometría, se movilizan distintos compartimentos de aire. Los volúmenes son estáticos y no se superponen:&lt;br /&gt;• &lt;b&gt;Volumen corriente (TV - Tidal Volume):&lt;/b&gt; Es el volumen de aire inspirado y espirado durante cada ciclo respiratorio normal (sin esfuerzo). Su valor fisiológico estandarizado equivale a 500 ml.&lt;br /&gt;• &lt;b&gt;Volumen de reserva inspiratoria (IRV):&lt;/b&gt; Es el máximo volumen de aire que puede ser inspirado desde el fin de una inspiración a volumen corriente.&lt;br /&gt;• &lt;b&gt;Volumen de reserva espiratoria (ERV):&lt;/b&gt; Es el máximo volumen de aire que puede ser espirado desde el fin de una espiración a volumen corriente.&lt;br /&gt;• &lt;b&gt;Volumen residual (RV):&lt;/b&gt; Es el menor volumen de aire remanente en los pulmones luego de una espiración máxima. Este volumen evita las atelectasias gracias a la acción del surfactante, y posee la característica de no poder ser medido mediante espirometría.</t>
  </si>
  <si>
    <t>&lt;b&gt;a) 500 ml:&lt;/b&gt; Fisiológicamente, el volumen corriente (aquel volumen de aire que se moviliza en un ciclo espiratorio e inspiratorio normal en reposo) tiene un valor equivalente a 500 ml.</t>
  </si>
  <si>
    <t>• &lt;b&gt;b) 5000 ml, c) 100 ml, d) 1000 ml:&lt;/b&gt; Son opciones incorrectas. Estos valores no corresponden al volumen de aire que moviliza el pulmón en un ciclo respiratorio en condiciones basales sin esfuerzo. Por ejemplo, 5000 ml (5 litros) se acerca al valor de la Capacidad Pulmonar Total (TLC) o del Volumen Minuto Cardíaco, excediendo los 500 ml correspondientes al volumen corriente estricto.</t>
  </si>
  <si>
    <t>&lt;b&gt;CAPACIDADES PULMONARES ESPIROMÉTRICAS&lt;/b&gt;&lt;br /&gt;&lt;br /&gt;A diferencia de los volúmenes puros, las capacidades resultan de la suma de dos o más volúmenes:&lt;br /&gt;• &lt;b&gt;Capacidad vital (VC):&lt;/b&gt; Es el máximo volumen de aire que puede ser espirado luego de una inspiración a capacidad pulmonar total. En una espirometría, la capacidad vital se obtiene mediante la suma del volumen de reserva inspiratorio, el volumen de reserva espiratorio y el volumen corriente.&lt;br /&gt;• &lt;b&gt;Capacidad inspiratoria (IC):&lt;/b&gt; Es el máximo volumen de aire que puede ser inspirado desde el fin de una espiración a volumen corriente (suma del volumen corriente y el volumen de reserva inspiratoria).&lt;br /&gt;• &lt;b&gt;Capacidad residual funcional (FRC):&lt;/b&gt; Es el volumen de aire contenido en los pulmones luego de una espiración normal a volumen corriente (suma del volumen de reserva espiratorio y el volumen residual).</t>
  </si>
  <si>
    <t>La espirometría permite valorar los volúmenes pulmonares, EXCEPTO el &lt;b&gt;volumen residual (RV)&lt;/b&gt;, el cual no puede ser medido mediante este método.</t>
  </si>
  <si>
    <t>&lt;b&gt;VOLÚMENES PULMONARES Y LIMITACIONES DE LA ESPIROMETRÍA&lt;/b&gt;&lt;br /&gt;&lt;br /&gt;Durante la mecánica respiratoria, se movilizan distintos compartimentos de aire denominados volúmenes (los cuales son estáticos y no se superponen). Si bien la espirometría es una prueba de función pulmonar, posee limitaciones anatómicas inherentes:&lt;br /&gt;• &lt;b&gt;Volumen corriente (TV o VT):&lt;/b&gt; Es el volumen de aire inspirado y espirado durante cada ciclo respiratorio normal (sin esfuerzo, equivalente a 500 ml).&lt;br /&gt;• &lt;b&gt;Volumen de reserva inspiratoria (IRV):&lt;/b&gt; Es el máximo volumen de aire que puede ser inspirado desde el fin de una inspiración a volumen corriente.&lt;br /&gt;• &lt;b&gt;Volumen de reserva espiratoria (ERV):&lt;/b&gt; Es el máximo volumen de aire que puede ser espirado desde el fin de una espiración a volumen corriente.&lt;br /&gt;• &lt;b&gt;Volumen residual (RV):&lt;/b&gt; Es el menor volumen de aire remanente intratorácicamente en los pulmones luego de una espiración máxima. Este volumen es vital ya que evita las atelectasias gracias a la acción del surfactante. Al no poder ser exhalado nunca de los pulmones, &lt;b&gt;no puede ser medido mediante espirometría&lt;/b&gt; (requiriendo pruebas como la pletismografía corporal).</t>
  </si>
  <si>
    <t>La opción c es correcta debido a que el &lt;b&gt;volumen residual (RV)&lt;/b&gt; es el aire remanente en los pulmones tras una espiración forzada máxima; al no ser expulsado hacia el exterior, resulta imposible que el dispositivo de espirometría convencional logre medirlo.</t>
  </si>
  <si>
    <t>• &lt;b&gt;a) VT (volumen tidal):&lt;/b&gt; Es incorrecta ya que el volumen corriente representa el aire movilizado en un ciclo respiratorio basal y es captado y medido por el espirómetro.&lt;br /&gt;• &lt;b&gt;b) IRV (volumen de reserva inspiratorio):&lt;/b&gt; Es incorrecta debido a que el máximo esfuerzo inspiratorio sobre el volumen corriente basal es uno de los compartimentos volumétricos cuantificables en la prueba.&lt;br /&gt;• &lt;b&gt;d) ERV (volumen de reserva espiratorio):&lt;/b&gt; Es incorrecta porque el aire exhalado forzadamente más allá de una espiración normal constituye un volumen que la espirometría registra.</t>
  </si>
  <si>
    <t>La &lt;b&gt;espirometría permite valorar los volúmenes pulmonares, EXCEPTO el volumen residual (VR)&lt;/b&gt;, el cual no puede ser medido mediante esta prueba.</t>
  </si>
  <si>
    <t>&lt;b&gt;VOLÚMENES Y CAPACIDADES PULMONARES&lt;/b&gt;&lt;br /&gt;&lt;br /&gt;Durante la mecánica respiratoria, y especialmente valorados en pruebas de función pulmonar como la espirometría, se movilizan distintos compartimentos de aire. Los volúmenes son estáticos y no se superponen, mientras que las capacidades resultan de la suma de dos o más volúmenes:&lt;br /&gt;• &lt;b&gt;Volumen corriente (VT o TV):&lt;/b&gt; Es el volumen de aire inspirado y espirado durante cada ciclo respiratorio normal sin esfuerzo (su valor fisiológico estandarizado equivale a 500 ml).&lt;br /&gt;• &lt;b&gt;Volumen de reserva inspiratoria (IRV):&lt;/b&gt; Es el máximo volumen de aire que puede ser inspirado desde el fin de unacmd inspiración a volumen corriente.&lt;br /&gt;• &lt;b&gt;Volumen de reserva espiratoria (ERV):&lt;/b&gt; Es el máximo volumen de aire que puede ser espirado desde el fin de una espiración a volumen corriente.&lt;br /&gt;• &lt;b&gt;Volumen residual (VR o RV):&lt;/b&gt; Es el menor volumen de aire remanente en los pulmones luego de una espiración máxima. Este volumen vital evita las atelectasias gracias a la acción del surfactante, y posee la característica de &lt;b&gt;no poder ser medido mediante espirometría&lt;/b&gt;.&lt;br /&gt;• &lt;b&gt;Capacidad vital forzada (CVF o FVC):&lt;/b&gt; Es el máximo volumen de aire que puede ser espirado luego de una inspiración a capacidad pulmonar total. En una espirometría, resulta de la suma del volumen de reserva inspiratorio, el volumen de reserva espiratorio y el volumen corriente.</t>
  </si>
  <si>
    <t>&lt;b&gt;d) Volumen residual (VR):&lt;/b&gt; El volumen residual corresponde a la porción de aire que permanece estancada en los pulmones tras una exhalación máxima. Debido a que este aire nunca abandona el espacio alveolar hacia el exterior, resulta imposible que el equipo espirométrico registre su flujo, siendo el único volumen pulmonar basal inmedible por este método.</t>
  </si>
  <si>
    <t>• &lt;b&gt;a) Volumen de reserva inspiratorio (IRV), c) Volumen tidal (VT), e) Volumen de reserva espiratorio (ERV):&lt;/b&gt; Son opciones incorrectas. Estos volúmenes representan fracciones de aire que el paciente moviliza a través de la boquilla del equipo (ya sea en reposo o forzando la respiración), siendo captados y valorados por el espirómetro.&lt;br /&gt;• &lt;b&gt;b) Capacidad vital forzada CVF:&lt;/b&gt; Es incorrecta en el contexto de la excepción. Constituye el parámetro espirométrico forzado principal, el cual se obtiene a través de la sumatoria de los tres volúmenes movilizables mencionados.</t>
  </si>
  <si>
    <t>&lt;b&gt;MEDICIÓN DEL VOLUMEN RESIDUAL (PLETISMOGRAFÍA)&lt;/b&gt;&lt;br /&gt;&lt;br /&gt;Dado que la espirometría convencional no puede cuantificar el volumen residual, existen otras herramientas en el laboratorio de función pulmonar para determinarlo:&lt;br /&gt;• &lt;b&gt;Pletismografía:&lt;/b&gt; En estudios se utiliza un pletismógrafo para la medición de los volúmenes pulmonares estáticos. Permite medir el Volumen Residual y la Capacidad Funcional Residual (FRC), documentando el aumento del volumen residual (aire atrapado) en patologías obstructivas como la EPOC o el enfisema pulmonar.</t>
  </si>
  <si>
    <t>La &lt;b&gt;capacidad residual (CR)&lt;/b&gt; o capacidad residual funcional resulta fisiológicamente de la suma del &lt;b&gt;volumen de reserva espiratorio (VRE) más el volumen residual (VR)&lt;/b&gt;.</t>
  </si>
  <si>
    <t>&lt;b&gt;VOLÚMENES Y CAPACIDADES PULMONARES&lt;/b&gt;&lt;br /&gt;&lt;br /&gt;Durante la mecánica respiratoria, se movilizan distintos compartimentos de aire. Los volúmenes son estáticos y no se superponen, mientras que las capacidades resultan de la suma de dos o más volúmenes:&lt;br /&gt;• &lt;b&gt;Capacidad residual funcional (CR o FRC):&lt;/b&gt; Es el volumen de aire contenido en los pulmones luego de una espiración normal a volumen corriente (TV o VT). Representa la posición mecánicamente neutra o de equilibrio donde la fuerza de retracción elástica pulmonar y la fuerza de expansión torácica se igualan. Se calcula sumando el &lt;b&gt;volumen de reserva espiratorio (VRE o ERV) + el volumen residual (VR o RV)&lt;/b&gt;.&lt;br /&gt;• &lt;b&gt;Volumen residual (VR):&lt;/b&gt; Es el menor volumen de aire remanente en los pulmones luego de una espiración máxima. Este volumen evita las atelectasias y no puede ser medido mediante espirometría.&lt;br /&gt;• &lt;b&gt;Volumen de reserva espiratoria (VRE):&lt;/b&gt; Es el máximo volumen de aire que puede ser espirado desde el fin de una espiración a volumen corriente.</t>
  </si>
  <si>
    <t>La opción a es correcta. La &lt;b&gt;capacidad residual (CR)&lt;/b&gt; o capacidad residual funcional (FRC) se calcula a través de la suma exacta del &lt;b&gt;volumen de reserva espiratorio (VRE)&lt;/b&gt; y el &lt;b&gt;volumen residual (VR)&lt;/b&gt;, representando el aire que permanece en reposo dentro del tórax tras una espiración basal no forzada.</t>
  </si>
  <si>
    <t>• &lt;b&gt;b) VT + VRE:&lt;/b&gt; Es incorrecta ya que la suma exclusiva del volumen corriente (VT) y el volumen de reserva espiratorio (VRE) no constituye ninguna de las capacidades funcionales pulmonares estandarizadas.&lt;br /&gt;• &lt;b&gt;c) VRI + VT + VRE:&lt;/b&gt; Es incorrecta debido a que la suma del volumen de reserva inspiratorio, el volumen corriente y el volumen de reserva espiratorio da como resultado la &lt;b&gt;capacidad vital (CV)&lt;/b&gt;, la cual representa el máximo volumen espirado tras una inspiración máxima, no la capacidad residual.&lt;br /&gt;• &lt;b&gt;d) VRI + VRE:&lt;/b&gt; Es incorrecta porque sumar únicamente los volúmenes de reserva (inspiratorio y espiratorio) excluyendo al volumen corriente y al residual deja la ecuación fisiológica incompleta y carente de representación anatómica.</t>
  </si>
  <si>
    <t>En una espirometría con prueba de broncodilatadores, la prueba se considera positiva cuando el VEF1 (y/o la CVF) presenta un &lt;b&gt;incremento ≥ 12% y además ≥ 200 ml&lt;/b&gt; respecto al valor basal pre-broncodilatador.</t>
  </si>
  <si>
    <t>&lt;b&gt;PRUEBA DE REVERSIBILIDAD (RESPUESTA AL BRONCODILATADOR)&lt;/b&gt;&lt;br /&gt;&lt;br /&gt;Siempre que el neumonólogo identifique un patrón de tipo obstructivo en la lectura inicial pre-broncodilatador, se debe realizar una prueba de reversibilidad bronquial (no tiene indicación formal realizarla en patrones restrictivos).&lt;br /&gt;• &lt;b&gt;Método:&lt;/b&gt; Se administran preferentemente agonistas beta-2 de acción corta o inmediata (salbutamol, 4 puffs o disparos) a través de un dispositivo presurizado. Se impone un tiempo de espera y observación de 15 a 20 minutos y posteriormente se repite la maniobra espirométrica.&lt;br /&gt;• &lt;b&gt;Fórmula del porcentaje de cambio:&lt;/b&gt; [(VEF1 post BD - VEF1 pre BD) ÷ VEF1 pre BD] x 100 = % de cambio.&lt;br /&gt;• &lt;b&gt;Criterio de Positividad:&lt;/b&gt; La prueba es declarada como positiva (documentando respuesta broncodilatadora) cuando el VEF1 post-broncodilatador (y/o la CVF) arroja una mejoría conjunta que es &lt;b&gt;≥ 12% y además ≥ 200 ml&lt;/b&gt; respecto del valor basal pre-broncodilatador.&lt;br /&gt;• &lt;b&gt;Utilidad diagnóstica:&lt;/b&gt; El comportamiento ante esta prueba diferencia entidades clínicas con patrón obstructivo.</t>
  </si>
  <si>
    <t>&lt;b&gt;c) Tiene un incremento mayor del 12% en el FEV1 y 200 ml en el FEV1:&lt;/b&gt; Es la opción correcta. Es el criterio funcional estandarizado; para confirmar que existe reversibilidad de la vía aérea (respuesta broncodilatadora), las guías exigen la mejoría simultánea de dos parámetros en el Volumen Espiratorio Forzado en el primer segundo (o en la Capacidad Vital Forzada): un incremento porcentual igual o mayor al 12% acompañado de un incremento volumétrico absoluto igual o mayor a 200 ml respecto del valor basal.</t>
  </si>
  <si>
    <t>• &lt;b&gt;a) Tiene un cambio en el FVC y en el FEV1 simultáneamente:&lt;/b&gt; Es incorrecta. No basta con que haya un cambio o mejoría conjunta genérica en ambos parámetros, sino que dicha mejoría debe alcanzar un umbral matemático (≥ 12% y ≥ 200 ml) para descartar la variabilidad técnica inherente al soplido del paciente y confirmar que la respuesta es farmacológica.&lt;br /&gt;• &lt;b&gt;b) Tiene un incremento del 20% en el PEF:&lt;/b&gt; Es incorrecta. Si bien una variabilidad diurna o una respuesta del PEF &gt; 20% sugiere asma en el monitoreo ambulatorio, la prueba de broncodilatadores aguda durante la espirometría se dictamina por los cambios medidos en el VEF1 (FEV1) y/o la CVF (FVC).&lt;br /&gt;• &lt;b&gt;d) Tiene un incremento mayor del 30% en el FEV1, e) Tiene un incremento mayor del 15% en el FEV1:&lt;/b&gt; Son incorrectas. Exigen umbrales porcentuales erróneos (30% o 15%) y omiten el criterio volumétrico obligatorio asociado de los 200 ml, el cual es indispensable para validar la prueba.</t>
  </si>
  <si>
    <t>&lt;b&gt;UTILIDAD EN EL DIAGNÓSTICO DIFERENCIAL (ASMA VS. EPOC)&lt;/b&gt;&lt;br /&gt;&lt;br /&gt;El comportamiento ante la prueba broncodilatadora diferencia entidades clínicas que comparten un patrón funcional obstructivo:&lt;br /&gt;• &lt;b&gt;Asma bronquial:&lt;/b&gt; El paciente portador de asma presenta reversibilidad post broncodilatador (prueba positiva con mejoría ≥ 12% y ≥ 200 ml).&lt;br /&gt;• &lt;b&gt;Enfermedad Pulmonar Obstructiva Crónica (EPOC):&lt;/b&gt; El individuo portador de EPOC cursa con una obstrucción fija; su reversibilidad es escasa o nula, no logrando alcanzar usualmente los márgenes estipulados del criterio de positividad.</t>
  </si>
  <si>
    <t>La prueba de broncodilatadores (prueba de reversibilidad) es positiva cuando el &lt;b&gt;FEV1&lt;/b&gt; (o la CVF) arroja una mejoría conjunta &lt;b&gt;≥ 12% y además ≥ 200 ml&lt;/b&gt; respecto del valor basal pre-broncodilatador.</t>
  </si>
  <si>
    <t>&lt;b&gt;PRUEBA DE REVERSIBILIDAD (RESPUESTA AL BRONCODILATADOR)&lt;/b&gt;&lt;br /&gt;&lt;br /&gt;Siempre que el neumonólogo identifique un patrón de tipo obstructivo en la lectura inicial pre-broncodilatador, se debe realizar una prueba de reversibilidad bronquial.&lt;br /&gt;• &lt;b&gt;Método:&lt;/b&gt; Se administran preferentemente agonistas beta-2 de acción corta o inmediata (salbutamol, 4 puffs o disparos) a través de un dispositivo presurizado. Se impone un tiempo de espera y observación de 15 a 20 minutos y posteriormente se instruye al paciente para que repita exhaustivamente la maniobra espirométrica.&lt;br /&gt;• &lt;b&gt;Criterio de Positividad:&lt;/b&gt; La prueba es declarada como positiva (documentando respuesta broncodilatadora) cuando el VEF1 (FEV1) post-broncodilatador (y/o la CVF) arroja una mejoría conjunta que es &lt;b&gt;≥ 12% y además ≥ 200 ml&lt;/b&gt; respecto del valor basal pre-broncodilatador.&lt;br /&gt;• &lt;b&gt;Fórmula del porcentaje de cambio:&lt;/b&gt; [(VEF1 post BD - VEF1 pre BD) ÷ VEF1 pre BD] x 100 = % de cambio.&lt;br /&gt;• &lt;b&gt;Utilidad diagnóstica en patología obstructiva:&lt;/b&gt; El comportamiento ante esta prueba diferencia entidades clínicas. El paciente portador de asma bronquial presenta reversibilidad post broncodilatador (prueba positiva). El individuo portador de EPOC cursa con una obstrucción fija; su reversibilidad es escasa o nula, no logrando alcanzar usualmente los márgenes del criterio de positividad.</t>
  </si>
  <si>
    <t>La opción b es correcta debido a que el criterio de positividad para la prueba de reversibilidad bronquial en una espirometría exige documentar un incremento en el &lt;b&gt;FEV1&lt;/b&gt; (o en la CVF) que sea igual o mayor al &lt;b&gt;12%&lt;/b&gt; y que, de forma simultánea, represente un aumento absoluto igual o mayor a &lt;b&gt;200 ml&lt;/b&gt; en comparación con el valor basal pre-broncodilatador.</t>
  </si>
  <si>
    <t>&lt;br /&gt;• &lt;b&gt;a) Tiene un incremento mayor del 15% en el FEV1 y c) Tiene un incremento mayor del 30% en el FEV1:&lt;/b&gt; Son incorrectas porque exigen porcentajes de reversibilidad (15% o 30%) superiores al umbral fisiológico estandarizado (12%). Además, omiten requerir el aumento volumétrico absoluto concurrente de 200 ml.&lt;br /&gt;• &lt;b&gt;d) Tiene un incremento del 20% en el PEF:&lt;/b&gt; Es incorrecta ya que, si bien una variabilidad o incremento del flujo espiratorio máximo (PEF) mayor al 20% tras una prueba terapéutica sugiere reversibilidad, el criterio diagnóstico que rige la espirometría computarizada en el laboratorio pulmonar se basa en la conjunción porcentual y volumétrica del FEV1 o la CVF (12% y 200 ml).</t>
  </si>
  <si>
    <t>Pese al compromiso respiratorio evidente, la &lt;b&gt;crisis asmática severa NO es una contraindicación para la realización de una espirometría&lt;/b&gt;.</t>
  </si>
  <si>
    <t>&lt;b&gt;CONTRAINDICACIONES DE LA ESPIROMETRÍA&lt;/b&gt;&lt;br /&gt;&lt;br /&gt;La maniobra espirométrica exige un esfuerzo máximo y genera cambios en las presiones intratorácicas e intraabdominales (maniobras de Valsalva). Por este motivo, existen escenarios inestables donde forzar las presiones respiratorias supone un riesgo grave para la vida, la estabilidad hemodinámica o la integridad anatómica del paciente, estando su realización restringida o prohibida.&lt;br /&gt;• &lt;b&gt;Contraindicaciones Absolutas:&lt;/b&gt; Incluyen la presencia de hemoptisis (por alto riesgo de exacerbar el sangrado activo), neumotórax, enfermedad cardiovascular inestable (riesgo de infartos o arritmias por el esfuerzo supremo), aneurismas (torácico, abdominal o cerebral), cirugías recientes (ocular, torácica o abdominal) por el riesgo de dehiscencia de suturas, y alteraciones agudas incapacitantes (náuseas, vómitos, dolor agudo invalidante o tos incontrolable).&lt;br /&gt;• &lt;b&gt;Excepción:&lt;/b&gt; Pese al compromiso respiratorio agudo, la crisis asmática severa no es una contraindicación para la realización del estudio.</t>
  </si>
  <si>
    <t>&lt;b&gt;b) Crisis asmática severa:&lt;/b&gt; Es la opción correcta (la excepción). A pesar del grado de compromiso respiratorio obstructivo que presenta el paciente, cursar con una crisis asmática severa no es una contraindicación para la realización de una espirometría.</t>
  </si>
  <si>
    <t>• &lt;b&gt;a) Hemoptisis:&lt;/b&gt; Es incorrecta. Constituye una contraindicación absoluta debido al alto riesgo de exacerbar el sangrado activo (ej. en tuberculosis o infecciones agudas) al forzar las presiones intratorácicas.&lt;br /&gt;• &lt;b&gt;c) Enfermedad cardiovascular inestable:&lt;/b&gt; Es incorrecta. Representa una contraindicación absoluta (especialmente ante fibrilación auricular descompensada o insuficiencia cardíaca), ya que el esfuerzo extremo de la maniobra puede desencadenar infartos, eventos coronarios agudos o arritmias.&lt;br /&gt;• &lt;b&gt;d) Cirugía ocular, torácica o abdominal recientes:&lt;/b&gt; Es incorrecta. Es una contraindicación debido a que el esfuerzo espiratorio forzado genera un dolor severo en la zona quirúrgica y condiciona un riesgo muy elevado de dehiscencia (apertura) de las suturas.</t>
  </si>
  <si>
    <t>Las alteraciones espirométricas como la disminución de la relación FEV1/FVC, la depresión del FEF 25-75, el aumento del volumen residual pulmonar y la disminución de la capacidad vital indican patología obstructiva; sin embargo, la &lt;b&gt;disminución de la capacidad pulmonar total NO indica una patología bronquial obstructiva&lt;/b&gt;.</t>
  </si>
  <si>
    <t>&lt;b&gt;PATRONES FUNCIONALES RESPIRATORIOS (OBSTRUCTIVO VS RESTRICTIVO)&lt;/b&gt;&lt;br /&gt;&lt;br /&gt;Para interpretar de manera sistemática una espirometría y orientar el diagnóstico, primero se debe analizar la relación o cociente VEF1/CVF (o FEV1/FVC). Dependiendo de si este resultado es bajo o normal/alto, y del análisis subsiguiente de la CVF y el VEF1, se definen los patrones principales:&lt;br /&gt;• &lt;b&gt;Patrón Obstructivo:&lt;/b&gt; Ocurre cuando existe una limitación a la salida del flujo en la vía aérea por aumento de resistencia (broncoconstricción o disminución de calibre). Se caracteriza porque la relación VEF1/CVF se encuentra disminuida (&lt; 70%). El VEF1 se encuentra disminuido (&lt; 80%), mientras que la CVF suele encontrarse dentro del valor normal. Ejemplos clásicos son el asma bronquial y la EPOC.&lt;br /&gt;• &lt;b&gt;Patrón Restrictivo:&lt;/b&gt; Ocurre cuando hay alteraciones primarias en la capacidad de retracción elástica del pulmón o pérdida anatómica de volumen pulmonar. La CVF se encuentra disminuida (&lt; 80%), mientras que la relación VEF1/CVF se mantiene conservada (normal o alta, ≥ 70%). Para confirmar un patrón restrictivo, la espirometría no basta por sí sola; se debe complementar con la medición de volúmenes pulmonares (ej. pletismografía) para documentar objetivamente una &lt;b&gt;Capacidad Pulmonar Total (TLC) baja&lt;/b&gt;.</t>
  </si>
  <si>
    <t>La opción b es correcta debido a que la disminución de la capacidad pulmonar total no es un parámetro indicativo de obstrucción, sino que es el criterio confirmatorio objetivo para documentar un &lt;b&gt;patrón restrictivo&lt;/b&gt;. En contraposición, las patologías obstructivas crónicas (como el enfisema) tienden a atrapar aire y cursar con una capacidad pulmonar total normal o aumentada (hiperinsuflación).</t>
  </si>
  <si>
    <t>&lt;br /&gt;• &lt;b&gt;a) Depresión del FEF 25-75:&lt;/b&gt; Es incorrecta ya que la caída de los flujos espiratorios medios es un indicador de obstrucción, habitualmente el primero en alterarse al comprometerse la pequeña vía aérea.&lt;br /&gt;• &lt;b&gt;c) Disminución de la relación FEV1/FVC:&lt;/b&gt; Es incorrecta debido a que la disminución de esta relación por debajo del 70% constituye el denominador común para confirmar una limitación crónica al flujo aéreo (obstrucción).&lt;br /&gt;• &lt;b&gt;d) Aumento del volumen residual pulmonar:&lt;/b&gt; Es incorrecta porque la obstrucción bronquial dificulta el vaciado pulmonar (especialmente en la EPOC o asma severa), atrapando aire e incrementando el volumen residual y la capacidad funcional residual.&lt;br /&gt;• &lt;b&gt;e) Disminución de la capacidad vital:&lt;/b&gt; Es incorrecta ya que, aunque la caída de la CVF es el sello de los trastornos restrictivos, en los patrones obstructivos o mixtos severos con gran atrapamiento aéreo también puede observarse una disminución de la capacidad vital forzada.</t>
  </si>
  <si>
    <t>&lt;b&gt;EVALUACIÓN DE LA SEVERIDAD DE LOS PATRONES&lt;/b&gt;&lt;br /&gt;&lt;br /&gt;Una vez identificado e interpretado el patrón patológico primario, se debe determinar su grado de severidad funcional:&lt;br /&gt;• &lt;b&gt;Severidad en el Patrón Restrictivo:&lt;/b&gt; Se evalúa observando la caída porcentual de la CVF respecto al valor teórico predicho (Leve: CVF entre 60% a 80%; Moderada: CVF entre 40% a 60%; Severa: CVF &lt; 40%).&lt;br /&gt;• &lt;b&gt;Severidad en el Patrón Obstructivo:&lt;/b&gt; Se dimensiona analizando la caída porcentual del VEF1 respecto al teórico, obviando para este paso a la relación VEF1/CVF.</t>
  </si>
  <si>
    <t>13_Tratamiento</t>
  </si>
  <si>
    <t>Tratamiento para tromboembolismo pulmonar agudo:&lt;br&gt;&lt;br&gt;a) Trombolisis sistémica&lt;br&gt;&lt;br&gt;b) Anticoagulación&lt;br&gt;&lt;br&gt;c) Embolectomía quirúrgica&lt;br&gt;&lt;br&gt;d) Reposo en cama</t>
  </si>
  <si>
    <t>b) Anticoagulación</t>
  </si>
  <si>
    <t>En el contexto de la HTP idiopática, la &lt;b&gt;prueba de reactividad pulmonar positiva significa que el paciente se beneficiaría del tratamiento con bloqueantes cálcicos&lt;/b&gt;.</t>
  </si>
  <si>
    <t>&lt;b&gt;CONSECUENCIAS SISTÉMICAS DE LA HIPOXEMIA E HIPERTENSIÓN PULMONAR&lt;/b&gt;&lt;br /&gt;&lt;br /&gt;Fisiopatológicamente, una PaO2 &lt; 60 mmHg (hipoxemia) desencadena consecuencias sistémicas, destacándose el desarrollo de la hipertensión pulmonar (HTP).&lt;br /&gt;• &lt;b&gt;Fisiopatología de la HTP:&lt;/b&gt; Se produce una gran vasoconstricción pulmonar compensatoria que eleva patológicamente la presión de la arteria pulmonar. Esto origina una sobrecarga hemodinámica sostenida sobre el ventrículo derecho, el cual puede claudicar y derivar en insuficiencia cardíaca derecha (cor pulmonale).&lt;br /&gt;• &lt;b&gt;Prueba de Reactividad:&lt;/b&gt; Específicamente en la Hipertensión Pulmonar de origen idiopático, durante el estudio hemodinámico invasivo se realiza una prueba de reactividad pulmonar. Si dicha prueba resulta positiva, se establece que el paciente se beneficiará clínicamente de la instauración de un tratamiento con drogas vasodilatadoras del tipo de los bloqueantes cálcicos.</t>
  </si>
  <si>
    <t>&lt;b&gt;c) Que el paciente se beneficiaría del tratamiento con bloqueantes cálcicos:&lt;/b&gt; Es la opción correcta. Al documentar que el lecho vascular pulmonar del paciente aún posee capacidad de dilatación (prueba de reactividad positiva) frente a estímulos, se indica la terapia sostenida con bloqueantes de los canales de calcio.</t>
  </si>
  <si>
    <t>• &lt;b&gt;a) Que el paciente se beneficiaría del tratamiento con Sildenafil o Tadalafil, b) Que el paciente se beneficiaría del tratamiento con antagonistas de la endotelina, d) Que el paciente se beneficiaría del tratamiento con análogos de las prostaglandinas:&lt;/b&gt; Son incorrectas en este contexto diagnóstico inicial. Si bien todas estas drogas (inhibidores de la fosfodiesterasa-5, antagonistas de los receptores de endotelina y análogos de las prostaglandinas) conforman el pilar del tratamiento específico moderno para la hipertensión pulmonar, su uso se indica en aquellos pacientes que presentan una prueba de reactividad pulmonar negativa o que no logran responder de forma sostenida a los bloqueantes cálcicos.</t>
  </si>
  <si>
    <t>El &lt;b&gt;Nódulo Pulmonar Solitario (NPS)&lt;/b&gt; se define imagenológicamente por un tamaño que debe ser &lt;b&gt;menor a 3 cm de diámetro&lt;/b&gt;.</t>
  </si>
  <si>
    <t>&lt;b&gt;DEFINICIÓN IMAGENOLÓGICA DEL NÓDULO PULMONAR SOLITARIO (NPS)&lt;/b&gt;&lt;br /&gt;&lt;br /&gt;El Nódulo Pulmonar Solitario (NPS) es un hallazgo radiológico que requiere una delimitación conceptual para su correcto abordaje y diagnóstico diferencial.&lt;br /&gt;• &lt;b&gt;Características morfológicas:&lt;/b&gt; Se define como una opacidad esférica intraparenquimatosa.&lt;br /&gt;• &lt;b&gt;Presentación clínica:&lt;/b&gt; Es de presentación única (relativa).&lt;br /&gt;• &lt;b&gt;Criterio dimensional absoluto:&lt;/b&gt; Su tamaño debe ser menor a 3 cm de diámetro. Toda lesión que alcance o supere esta dimensión pierde la clasificación de nódulo y adquiere la denominación de masa pulmonar.&lt;br /&gt;• &lt;b&gt;Condiciones excluyentes:&lt;/b&gt; Para confirmar su naturaleza solitaria e inespecífica inicial, la opacidad debe presentarse sin adenomegalia, sin metástasis y sin atelectasia asociada.</t>
  </si>
  <si>
    <t>La opción c es correcta (ya que se busca la excepción) debido a que el criterio dimensional para definir a un nódulo exige que su tamaño sea &lt;b&gt;menor a 3 cm de diámetro&lt;/b&gt;. Una opacidad que sea mayor o igual a esta cifra se clasifica radiológicamente como masa pulmonar.</t>
  </si>
  <si>
    <t>&lt;br /&gt;• &lt;b&gt;a) Opacidad esférica intra parenquimatosa:&lt;/b&gt; Es incorrecta como excepción porque describe la morfología y localización requerida en la definición del nódulo.&lt;br /&gt;• &lt;b&gt;b) Única (relativo):&lt;/b&gt; Es incorrecta porque la presentación solitaria o focal única es indispensable.&lt;br /&gt;• &lt;b&gt;d) Sin adenomegalia, metástasis o atelectasia asociada:&lt;/b&gt; Es incorrecta debido a que la definición formal exige la ausencia de afectación ganglionar y complicaciones de vecindad para certificar la naturaleza aislada del hallazgo.</t>
  </si>
  <si>
    <t>Etiologías diversas como la &lt;b&gt;toxicidad por fármacos&lt;/b&gt;, la &lt;b&gt;sarcoidosis&lt;/b&gt; y la &lt;b&gt;artritis reumatoidea&lt;/b&gt; producen &lt;b&gt;fibrosis pulmonar&lt;/b&gt;.</t>
  </si>
  <si>
    <t>&lt;b&gt;ETIOLOGÍA DE LA FIBROSIS PULMONAR (EPID)&lt;/b&gt;&lt;br /&gt;&lt;br /&gt;Las Enfermedades Pulmonares Intersticiales Difusas (EPID) pueden ser producidas por múltiples etiologías, dividiéndose fundamentalmente en dos grandes categorías: causas conocidas (secundarias) y causas desconocidas (primarias o idiopáticas).&lt;br /&gt;• &lt;b&gt;Causas Conocidas (Secundarias):&lt;/b&gt; Están directamente causadas por exposiciones ambientales, ocupacionales o patologías coexistentes. Dentro de este grupo destacan la toxicidad por fármacos (amiodarona, nitrofurantoína, bleomicina) y las enfermedades del tejido conectivo o autoinmunes (donde la artritis reumatoidea es una etiología causal, sumada a la esclerodermia y el lupus eritematoso sistémico).&lt;br /&gt;• &lt;b&gt;Causas Desconocidas (Primarias):&lt;/b&gt; Engloba afecciones sin un agente causal externo determinable. Incluye a las neumonías intersticiales idiopáticas (como la Fibrosis Pulmonar Idiopática) y a las enfermedades primarias sistémicas generalizadas de naturaleza granulomatosa difusa sin causa externa conocida, como la sarcoidosis.</t>
  </si>
  <si>
    <t>&lt;b&gt;d) Todas son correctas:&lt;/b&gt; Es la opción correcta. Engloba a tres etiologías capaces de producir daño intersticial y fibrosis pulmonar, abarcando tanto las causas secundarias conocidas (fármacos y artritis reumatoidea) como las causas primarias granulomatosas idiopáticas (sarcoidosis).</t>
  </si>
  <si>
    <t>• &lt;b&gt;a) Fármacos:&lt;/b&gt; Es una afirmación correcta. La toxicidad farmacológica (mediada por agentes cardiológicos, antineoplásicos o antibióticos) produce daño y fibrosis intersticial secundaria.&lt;br /&gt;• &lt;b&gt;b) Sarcoidosis:&lt;/b&gt; Es una afirmación correcta. Es una enfermedad primaria sistémica generalizada de naturaleza granulomatosa que origina fibrosis pulmonar difusa.&lt;br /&gt;• &lt;b&gt;c) Artritis reumatoidea:&lt;/b&gt; Es una afirmación correcta. Es una enfermedad autoinmune y del tejido conectivo que es una etiología de enfermedad pulmonar intersticial difusa.</t>
  </si>
  <si>
    <t>&lt;b&gt;MECANISMO PATOGÉNICO DE LA FIBROSIS&lt;/b&gt;&lt;br /&gt;&lt;br /&gt;Independientemente de la etiología (fármacos, autoinmunidad o idiopática), el proceso se caracteriza por el establecimiento de un círculo vicioso que conduce a una fibrosis pulmonar auto-sostenible.&lt;br /&gt;• Diferentes tipos de noxas afectan al epitelio alveolar (neumocito de tipo 2) y al endotelio microvascular.&lt;br /&gt;• Este daño promueve el reclutamiento de leucocitos y la liberación de un cóctel profibrótico.&lt;br /&gt;• Se produce el reclutamiento y activación de fibroblastos, los cuales se transforman en miofibroblastos.&lt;br /&gt;• Estos miofibroblastos liberan una excesiva cantidad de matriz extracelular (colágeno), formando focos fibroblásticos que aumentan la rigidez del tejido y destruyen el parénquima.</t>
  </si>
  <si>
    <t>El uso de agentes cardiológicos como la &lt;b&gt;amiodarona&lt;/b&gt; se relaciona con el desarrollo de &lt;b&gt;fibrosis intersticial pulmonar&lt;/b&gt;.</t>
  </si>
  <si>
    <t>&lt;b&gt;ETIOLOGÍA DE LAS ENFERMEDADES PULMONARES INTERSTICIALES (TOXICIDAD FARMACOLÓGICA)&lt;/b&gt;&lt;br /&gt;&lt;br /&gt;Las Enfermedades Pulmonares Intersticiales Difusas (EPID) pueden ser producidas por múltiples etiologías. Si bien la gran mayoría son idiopáticas, existe un subgrupo con factores causales bien definidos, dividiéndose fundamentalmente en causas conocidas (secundarias) y causas desconocidas (primarias). Dentro del grupo de las EPID secundarias destacan:&lt;br /&gt;• &lt;b&gt;Toxicidad farmacológica (Drogas):&lt;/b&gt; Diversos agentes pueden causar toxicidad directa y daño intersticial en el parénquima pulmonar. El uso de agentes cardiológicos como la &lt;b&gt;amiodarona&lt;/b&gt; se relaciona con el desarrollo de fibrosis intersticial pulmonar. Además, se destacan otros agentes causales como antibióticos (nitrofurantoína), agentes antineoplásicos o quimioterápicos (bleomicina), antiinflamatorios no esteroideos (AINEs), anticonvulsivantes (hidantoína) y el consumo de narcóticos (heroína).&lt;br /&gt;• &lt;b&gt;Manejo terapéutico clínico:&lt;/b&gt; En la fibrosis pulmonar secundaria a una causa conocida, el pilar inicial del tratamiento es suprimir inmediatamente la exposición al agente etiológico (por ejemplo, la suspensión inmediata de amiodarona ante la toxicidad confirmada). Si se detecta y suspende la droga, el cuadro puede revertir, lográndose la recuperación de la capacidad vital forzada y la mejoría clínica de la disnea del paciente.</t>
  </si>
  <si>
    <t>La opción d es correcta debido a que el uso crónico de agentes cardiológicos como la &lt;b&gt;amiodarona&lt;/b&gt; es una etiología de toxicidad directa, relacionándose con el desarrollo de una &lt;b&gt;fibrosis intersticial pulmonar&lt;/b&gt; secundaria.</t>
  </si>
  <si>
    <t>&lt;br /&gt;• &lt;b&gt;a) Inhibidores de ECA, b) Ampicilina / Gentamicina y c) Dicumarínicos:&lt;/b&gt; Son opciones incorrectas ya que estos grupos farmacológicos (antihipertensivos, antibióticos betalactámicos/aminoglucósidos y anticoagulantes orales) no figuran dentro del espectro de drogas patogénicas reconocidas por generar toxicidad directa o daño fibrótico a nivel del intersticio pulmonar, a diferencia de otros agentes como la amiodarona, la nitrofurantoína o la bleomicina.</t>
  </si>
  <si>
    <t>Etiologías diversas como la toxicidad por &lt;b&gt;amiodarona&lt;/b&gt;, la inhalación crónica en &lt;b&gt;trabajadores en sílice&lt;/b&gt;, y enfermedades sistémicas como la &lt;b&gt;sarcoidosis&lt;/b&gt;, la &lt;b&gt;artritis reumatoidea&lt;/b&gt; y la &lt;b&gt;histiocitosis&lt;/b&gt; son causas de &lt;b&gt;fibrosis pulmonar&lt;/b&gt;.</t>
  </si>
  <si>
    <t>&lt;b&gt;ETIOLOGÍA DE LA FIBROSIS PULMONAR (EPID)&lt;/b&gt;&lt;br /&gt;&lt;br /&gt;Las Enfermedades Pulmonares Intersticiales Difusas (EPID) pueden ser producidas por múltiples etiologías, dividiéndose fundamentalmente en dos grandes categorías: causas conocidas (secundarias) y causas desconocidas (primarias o idiopáticas).&lt;br /&gt;• &lt;b&gt;Causas Conocidas (Secundarias):&lt;/b&gt; Están directamente causadas por toxicidad farmacológica, exposiciones ambientales y ocupacionales, o enfermedades sistémicas. El uso de agentes cardiológicos como la &lt;i&gt;amiodarona&lt;/i&gt; se relaciona con el desarrollo de fibrosis intersticial. La inhalación crónica en &lt;i&gt;trabajadores de sílice (areneros)&lt;/i&gt; origina silicosis y es una causa de fibrosis pulmonar. En el contexto autoinmune, la &lt;i&gt;artritis reumatoidea&lt;/i&gt; es una etiología causal.&lt;br /&gt;• &lt;b&gt;Causas Desconocidas (Primarias):&lt;/b&gt; Agrupa a afecciones sin un agente causal externo determinable. Las patologías de naturaleza granulomatosa difusa sin causa externa conocida, como la &lt;i&gt;sarcoidosis&lt;/i&gt;, y entidades histiocitarias como la &lt;i&gt;histiocitosis (o Histiocitosis X de células de Langerhans)&lt;/i&gt;, son etiologías de fibrosis pulmonar primaria.</t>
  </si>
  <si>
    <t>&lt;b&gt;f) Todas son correctas:&lt;/b&gt; Es la opción correcta. Engloba etiologías capaces de producir daño intersticial y fibrosis pulmonar, abarcando tanto causas secundarias conocidas (toxicidad farmacológica, exposición ocupacional y daño autoinmune) como etiologías primarias idiopáticas de carácter sistémico.</t>
  </si>
  <si>
    <t>• &lt;b&gt;a) Amiodarona:&lt;/b&gt; Es correcta. Es una causa secundaria por toxicidad farmacológica directa.&lt;br /&gt;• &lt;b&gt;b) Sarcoidosis:&lt;/b&gt; Es correcta. Es una enfermedad primaria sistémica de naturaleza granulomatosa difusa.&lt;br /&gt;• &lt;b&gt;c) Trabajadores en sílice (areneros):&lt;/b&gt; Es correcta. La inhalación crónica de polvos inorgánicos produce silicosis, una causa secundaria u ocupacional.&lt;br /&gt;• &lt;b&gt;d) Artritis reumatoidea:&lt;/b&gt; Es correcta. Es una enfermedad del tejido conectivo que es etiología causal.&lt;br /&gt;• &lt;b&gt;e) Histocitosis:&lt;/b&gt; Es correcta. Las entidades histiocitarias son etiologías de fibrosis primaria.</t>
  </si>
  <si>
    <t>&lt;b&gt;MECANISMO PATOGÉNICO DE LA FIBROSIS&lt;/b&gt;&lt;br /&gt;&lt;br /&gt;Independientemente de la etiología (fármacos, exposición ocupacional, autoinmunidad o idiopática), el proceso se caracteriza por el establecimiento de un círculo vicioso que conduce a una fibrosis pulmonar auto-sostenible.&lt;br /&gt;• Diferentes tipos de noxas afectan directa o indirectamente al epitelio alveolar (neumocito de tipo 2) y al endotelio microvascular.&lt;br /&gt;• El daño promueve la liberación de factores de crecimiento y el reclutamiento de leucocitos, activando células que secretan mediadores profibróticos.&lt;br /&gt;• Se produce el reclutamiento y activación de fibroblastos, los cuales se transforman en miofibroblastos.&lt;br /&gt;• Estos miofibroblastos liberan una excesiva cantidad de matriz extracelular (colágeno), formando focos fibroblásticos que aumentan la rigidez del tejido y destruyen el parénquima pulmonar.</t>
  </si>
  <si>
    <t>La opción d es correcta debido a que el uso de agentes cardiológicos como la &lt;b&gt;amiodarona&lt;/b&gt; es una etiología causal de toxicidad directa, relacionándose con el desarrollo de una &lt;b&gt;fibrosis intersticial pulmonar&lt;/b&gt; secundaria.</t>
  </si>
  <si>
    <t>&lt;br /&gt;• &lt;b&gt;a) Inhibidores de ECA, b) Ampicilina / Gentamicina y c) Dicumarínicos:&lt;/b&gt; Son opciones incorrectas ya que estos grupos farmacológicos (antihipertensivos, antibióticos betalactámicos/aminoglucósidos y anticoagulantes orales) no figuran dentro del espectro de drogas patogénicas reconocidas por generar toxicidad directa o daño fibrótico a nivel del intersticio pulmonar, a diferencia de agentes como la amiodarona, la nitrofurantoína o la bleomicina.</t>
  </si>
  <si>
    <t>Etiologías diversas como la &lt;b&gt;sarcoidosis&lt;/b&gt;, la &lt;b&gt;histiocitosis&lt;/b&gt;, la &lt;b&gt;artritis reumatoidea&lt;/b&gt;, la toxicidad por &lt;b&gt;amiodarona&lt;/b&gt; y la inhalación crónica en &lt;b&gt;trabajadores de sílice&lt;/b&gt; son causas de &lt;b&gt;fibrosis pulmonar&lt;/b&gt;.</t>
  </si>
  <si>
    <t>&lt;b&gt;ETIOLOGÍA DE LA FIBROSIS PULMONAR (EPID)&lt;/b&gt;&lt;br /&gt;&lt;br /&gt;Las Enfermedades Pulmonares Intersticiales Difusas (EPID) pueden ser producidas por múltiples etiologías, dividiéndose fundamentalmente en dos grandes categorías: causas conocidas (secundarias) y causas desconocidas (primarias o idiopáticas).&lt;br /&gt;• &lt;b&gt;Causas Conocidas (Secundarias):&lt;/b&gt; Están directamente causadas por toxicidad farmacológica, exposiciones ambientales u ocupacionales, o enfermedades sistémicas. El uso de agentes cardiológicos como la &lt;i&gt;amiodarona&lt;/i&gt; se relaciona con el desarrollo de fibrosis intersticial. La inhalación crónica en &lt;i&gt;trabajadores de sílice (areneros)&lt;/i&gt; origina silicosis y es una causa de fibrosis pulmonar. En el contexto autoinmune, la &lt;i&gt;artritis reumatoidea&lt;/i&gt; es una etiología causal.&lt;br /&gt;• &lt;b&gt;Causas Desconocidas (Primarias):&lt;/b&gt; Agrupa a afecciones sin un agente causal externo determinable. Las patologías de naturaleza granulomatosa difusa sin causa externa conocida, como la &lt;i&gt;sarcoidosis&lt;/i&gt;, y entidades histiocitarias como la &lt;i&gt;histiocitosis (o Histiocitosis X de células de Langerhans)&lt;/i&gt;, son etiologías de fibrosis pulmonar primaria.</t>
  </si>
  <si>
    <t>&lt;b&gt;d) Todas son correctas:&lt;/b&gt; Es la opción correcta. Engloba etiologías capaces de producir daño intersticial y fibrosis pulmonar, abarcando tanto causas primarias idiopáticas de carácter sistémico (sarcoidosis e histiocitosis) como causas secundarias conocidas (artritis reumatoidea, toxicidad por amiodarona y exposición ocupacional en areneros).</t>
  </si>
  <si>
    <t>• &lt;b&gt;a) Sarcoidosis:&lt;/b&gt; Es una afirmación correcta. Es una enfermedad primaria sistémica de naturaleza granulomatosa difusa.&lt;br /&gt;• &lt;b&gt;b) Histiocitosis:&lt;/b&gt; Es una afirmación correcta. Es una entidad histiocitaria que es una etiología de fibrosis primaria.&lt;br /&gt;• &lt;b&gt;c) Artritis Reumatoidea:&lt;/b&gt; Es una afirmación correcta. Es una enfermedad del tejido conectivo que es etiología causal.&lt;br /&gt;• &lt;b&gt;e) Amiodarona:&lt;/b&gt; Es una afirmación correcta. Es una causa secundaria por toxicidad farmacológica directa.&lt;br /&gt;• &lt;b&gt;f) Trabajadores de sílice (areneros):&lt;/b&gt; Es una afirmación correcta. La inhalación crónica de polvos inorgánicos produce silicosis, una causa secundaria u ocupacional.</t>
  </si>
  <si>
    <t>La hemorragia alveolar difusa en el síndrome pulmón-riñón se distingue por &lt;b&gt;no presentar una caída de la DLCO (difusión de monóxido de carbono)&lt;/b&gt; en las pruebas funcionales respiratorias.</t>
  </si>
  <si>
    <t>&lt;b&gt;HEMORRAGIA ALVEOLAR DIFUSA Y SÍNDROME PULMÓN-RIÑÓN&lt;/b&gt;&lt;br /&gt;&lt;br /&gt;Dentro del diagnóstico diferencial de afectaciones sistémicas vasculares, como el síndrome pulmón-riñón (asociado a vasculitis y enfermedades del tejido conectivo), se destaca la presencia de la hemorragia alveolar difusa.&lt;br /&gt;• &lt;b&gt;Presentación clínica e imagenológica:&lt;/b&gt; Esta entidad es un cuadro grave que cursa con hemoptisis, una caída abrupta del hematocrito y la evidencia radiológica de infiltrados pulmonares difusos.&lt;br /&gt;• &lt;b&gt;Diferenciación funcional:&lt;/b&gt; A diferencia de la gran mayoría de las intersticiopatías que cursan con un trastorno de la difusión, la hemorragia alveolar difusa se distingue por no presentar una caída de la DLCO (difusión de monóxido de carbono) en las pruebas funcionales respiratorias.</t>
  </si>
  <si>
    <t>La opción d es correcta (al ser la excepción buscada) debido a que en el síndrome pulmón-riñón, la hemorragia alveolar difusa se distingue por &lt;b&gt;no presentar una caída de la DLCO (difusión de monóxido de carbono)&lt;/b&gt; en la exploración funcional.</t>
  </si>
  <si>
    <t>&lt;br /&gt;• &lt;b&gt;a) Hemoptisis, b) Calda abrupta del hematocrito y c) Infiltrados pulmonares difusos:&lt;/b&gt; Son incorrectas porque estas tres manifestaciones son los pilares clínicos e imagenológicos que sí caracterizan al cuadro de la hemorragia alveolar difusa, no siendo por ende la excepción solicitada en el enunciado.</t>
  </si>
  <si>
    <t>En la exploración funcional respiratoria del enfermo con fibrosis pulmonar es característico encontrar una &lt;b&gt;disminución de la tasa de transferencia de monóxido de carbono&lt;/b&gt;.</t>
  </si>
  <si>
    <t>&lt;b&gt;REPERCUSIÓN FUNCIONAL EN LA FIBROSIS PULMONAR&lt;/b&gt;&lt;br /&gt;&lt;br /&gt;Desde el punto de vista fisiopatológico de la dinámica respiratoria, las alteraciones estructurales y el depósito de colágeno excesivo que caracterizan a las patologías intersticiales difusas generan un severo engrosamiento de la membrana alvéolo-capilar.&lt;br /&gt;• &lt;b&gt;Trastorno de difusión:&lt;/b&gt; Este engrosamiento estructural repercute directamente en la función pulmonar, dificultando de gran manera la transferencia y el intercambio gaseoso normal durante la hematosis. Objetivamente, esto ocasiona un trastorno que se constata en el laboratorio pulmonar mediante la disminución de la Difusión de Monóxido de Carbono (DLCO).&lt;br /&gt;• &lt;b&gt;Gasometría:&lt;/b&gt; El cuadro produce hipoxemia. En las etapas iniciales, la taquipnea compensatoria del paciente producirá hipocapnia (con la consecuente alcalosis respiratoria), no acidosis.&lt;br /&gt;• &lt;b&gt;Mecánica ventilatoria:&lt;/b&gt; El pulmón fibrótico se vuelve rígido y duro, lo que determina una importante disminución de la complianza o distensibilidad pulmonar. El aumento de la presión elástica provoca una disminución global de los volúmenes pulmonares, instaurando un patrón funcional restrictivo.</t>
  </si>
  <si>
    <t>&lt;b&gt;b) Disminución de la tasa de transferencia de monóxido de carbono:&lt;/b&gt; Es la opción correcta. El severo engrosamiento de la membrana alvéolo-capilar por el depósito de tejido colágeno y focos fibroblásticos impide físicamente el intercambio óptimo de gases. En las pruebas funcionales respiratorias, este daño estructural se evidencia mediante una caída en la capacidad de transferencia o difusión del monóxido de carbono (DLCO).</t>
  </si>
  <si>
    <t>• &lt;b&gt;a) Acidosis metabólica refractaria al oxígeno:&lt;/b&gt; Es incorrecta. Ante la instauración progresiva del trastorno de la difusión y la consecuente hipoxemia, la respuesta fisiológica primaria del paciente es la taquipnea. Esto produce un lavado excesivo de dióxido de carbono, generando una patente gasométrica de hipoxemia acompañada de hipocapnia (y potencial alcalosis respiratoria), no de acidosis metabólica.&lt;br /&gt;• &lt;b&gt;c) Disminución del volumen residual:&lt;/b&gt; Es incorrecta en el contexto del rasgo diferencial buscado en la pregunta. Si bien el patrón restrictivo disminuye globalmente los volúmenes estáticos medidos por pletismografía (incluyendo el volumen residual), la disminución de la tasa de transferencia de monóxido de carbono es el hallazgo que evidencia el defecto de membrana o intersticial.&lt;br /&gt;• &lt;b&gt;d) Aumento de la elasticidad pulmonar:&lt;/b&gt; Es incorrecta. La excesiva secreción de matriz extracelular (colágeno) destruye la arquitectura normal, provocando una pérdida de la elasticidad y de la distensibilidad normal del pulmón (disminución de la compliance).</t>
  </si>
  <si>
    <t>La presentación clínica de un paciente con &lt;b&gt;fibrosis pulmonar&lt;/b&gt; (o intersticiopatía) es la asociación de &lt;b&gt;disnea y tos crónicas&lt;/b&gt;, acompañadas en el examen físico por &lt;b&gt;rales tipo "velcro" bibasales&lt;/b&gt; y una &lt;b&gt;alteración restrictiva&lt;/b&gt; en las pruebas funcionales respiratorias.</t>
  </si>
  <si>
    <t>&lt;b&gt;CLÍNICA Y DIAGNÓSTICO DE LA FIBROSIS PULMONAR&lt;/b&gt;&lt;br /&gt;&lt;br /&gt;Las Enfermedades Pulmonares Intersticiales Difusas (EPID), también denominadas genéricamente fibrosis pulmonar, comparten rasgos clínicos, funcionales y radiológicos comunes en su presentación.&lt;br /&gt;• &lt;b&gt;Síntomas principales:&lt;/b&gt; El paciente debuta con disnea progresiva (falta de aire vinculada al esfuerzo que avanza con el tiempo) y tos crónica de características netamente secas o irritativas.&lt;br /&gt;• &lt;b&gt;Examen Físico:&lt;/b&gt; A la auscultación pulmonar minuciosa se detectan rales secos inspiratorios (crepitantes típicos) denominados &lt;b&gt;rales velcro&lt;/b&gt;, evidenciados de manera predominante a nivel de las bases pulmonares.&lt;br /&gt;• &lt;b&gt;Exploración Funcional:&lt;/b&gt; El aumento de la rigidez intersticial (por el depósito de colágeno excesivo) genera un pulmón duro con profunda disminución de la compliance pulmonar. Esto provoca una caída en los volúmenes, determinando que estas patologías cursen con un &lt;b&gt;patrón funcional restrictivo&lt;/b&gt; en la espirometría.</t>
  </si>
  <si>
    <t>La opción b es correcta debido a que un paciente con clínica respiratoria crónica caracterizada por &lt;b&gt;disnea y tos&lt;/b&gt;, que al examen físico presenta &lt;b&gt;rales tipo "velcro" bibasales&lt;/b&gt; y en cuyas pruebas funcionales se constata un &lt;b&gt;patrón restrictivo&lt;/b&gt;, padece una intersticiopatía o &lt;b&gt;fibrosis pulmonar&lt;/b&gt;.</t>
  </si>
  <si>
    <t>&lt;br /&gt;• &lt;b&gt;a) Enfisema pulmonar y d) Asma bronquial:&lt;/b&gt; Son incorrectas porque estas patologías cursan con un patrón espirométrico de tipo obstructivo (no restrictivo). Semiológicamente, ambas entidades evidencian roncus, sibilancias y espiración prolongada, en contraposición a los rales velcro inspiratorios del intersticio.&lt;br /&gt;• &lt;b&gt;c) Cuerpo extraño endobronquial:&lt;/b&gt; Es incorrecta ya que su presentation genera asimetría ventilatoria, estridor o sibilancias localizadas por obstrucción focal de la vía aérea, no un patrón restrictivo difuso bilateral.&lt;br /&gt;• &lt;b&gt;e) Distress respiratorio:&lt;/b&gt; Es incorrecta debido a que el Síndrome de Dificultad Respiratoria del Adulto (SDRA) es un cuadro de insuficiencia respiratoria aguda, brusca y catastrófica, que cursa con hipoxemia refractaria, alejándose por completo de un cuadro insidioso de disnea y tos crónicas.</t>
  </si>
  <si>
    <t>La &lt;b&gt;presentación clínica&lt;/b&gt; de un paciente con &lt;b&gt;fibrosis pulmonar&lt;/b&gt; es la asociación de &lt;b&gt;disnea y tos crónicas&lt;/b&gt;, acompañadas en el examen físico por la constatación auscultatoria de &lt;b&gt;rales tipo "velcro" bilaterales&lt;/b&gt;, sumado a pruebas funcionales respiratorias que muestran una &lt;b&gt;alteración restrictiva&lt;/b&gt;.</t>
  </si>
  <si>
    <t>&lt;b&gt;CLÍNICA Y FUNCIONALISMO DE LA FIBROSIS PULMONAR&lt;/b&gt;&lt;br /&gt;&lt;br /&gt;Las Enfermedades Pulmonares Intersticiales Difusas (EPID) comparten rasgos clínicos comunes en su forma de presentación. La sospecha diagnóstica se orienta fundamentalmente a través del interrogatorio y hallazgos semiológicos específicos:&lt;br /&gt;• &lt;b&gt;Síntomas principales:&lt;/b&gt; Disnea progresiva (síntoma cardinal que refieren la mayoría de los pacientes) y tos de características netamente secas o irritativas.&lt;br /&gt;• &lt;b&gt;Examen físico:&lt;/b&gt; A la auscultación pulmonar minuciosa se detectan rales secos inspiratorios denominados &lt;b&gt;rales velcro&lt;/b&gt;, debido a que su sonido es muy parecido al que se produce al despegar los cierres de dicho material. Suelen evidenciarse de forma predominante a nivel de las bases pulmonares.&lt;br /&gt;• &lt;b&gt;Pruebas Funcionales Respiratorias:&lt;/b&gt; Mecánicamente, el pulmón fibrótico es un pulmón rígido y duro, lo que determina una importante disminución de la compliance (distensibilidad). Esto provoca una disminución de los volúmenes pulmonares, lo que determina que las pruebas funcionales (como la espirometría) muestren un &lt;b&gt;patrón funcional restrictivo&lt;/b&gt;.</t>
  </si>
  <si>
    <t>&lt;b&gt;c) Fibrosis pulmonar:&lt;/b&gt; Es la opción correcta. El cuadro clínico del paciente expone la tríada semiológica y funcional de la patología intersticial fibrosante: la asociación sintomática de disnea progresiva y tos crónica (típicamente seca), el hallazgo auscultatorio de rales crepitantes tipo "velcro", y la confirmación mecánica de un pulmón rígido manifestada como un patrón restrictivo en el funcionalismo respiratorio.</t>
  </si>
  <si>
    <t>• &lt;b&gt;a) Enfisema pulmonar:&lt;/b&gt; Es incorrecta. El enfisema cursa con disnea, pero a la auscultación evidencia disminución del murmullo vesicular y espiración prolongada (no rales tipo velcro). Funcionalmente, presenta un patrón obstructivo irreversible con atrapamiento aéreo, no una alteración restrictiva.&lt;br /&gt;• &lt;b&gt;b) Asma bronquial:&lt;/b&gt; Es incorrecta. El asma se define por una inflamación crónica con obstrucción reversible de las vías aéreas (patrón funcional obstructivo, no restrictivo), cursando a la auscultación con sibilancias a predominio espiratorio, no con rales tipo velcro.&lt;br /&gt;• &lt;b&gt;d) Insuficiencia cardiaca:&lt;/b&gt; Es incorrecta. Si bien la falla cardíaca izquierda descompensada produce disnea y tos por congestión venocapilar, a la auscultación se perciben típicamente estertores crepitantes húmedos "en marea" (no secos tipo velcro) y frecuentemente un ritmo de galope. Además, su hallazgo funcional crónico primario no es un pulmón con alteración restrictiva pura por depósito colágeno excesivo.</t>
  </si>
  <si>
    <t>La asociación clínica de &lt;b&gt;tos no productiva&lt;/b&gt;, &lt;b&gt;disnea&lt;/b&gt;, &lt;b&gt;crepitantes bibasales&lt;/b&gt; (rales velcro), &lt;b&gt;hipoxia con CO2 normal o disminuido&lt;/b&gt; y un &lt;b&gt;patrón intersticial bilateral&lt;/b&gt; sin cardiomegalia es compatible con una &lt;b&gt;intersticiopatía&lt;/b&gt; o fibrosis pulmonar.</t>
  </si>
  <si>
    <t>&lt;b&gt;CLÍNICA Y GASOMETRÍA DE LAS ENFERMEDADES INTERSTICIALES&lt;/b&gt;&lt;br /&gt;&lt;br /&gt;Las Enfermedades Pulmonares Intersticiales Difusas (EPID) comparten rasgos clínicos, gasométricos y radiológicos comunes en su presentación inicial.&lt;br /&gt;• &lt;b&gt;Síntomas principales:&lt;/b&gt; El paciente se presenta con disnea progresiva (vinculada al esfuerzo) y tos crónica de tipo seca o irritativa (no productiva).&lt;br /&gt;• &lt;b&gt;Examen Físico:&lt;/b&gt; A la auscultación pulmonar se detectan rales secos inspiratorios (crepitantes) denominados &lt;b&gt;rales velcro&lt;/b&gt;, evidenciados de manera predominante a nivel de las bases pulmonares.&lt;br /&gt;• &lt;b&gt;Patrón Gasométrico:&lt;/b&gt; Fisiopatológicamente, la alteración del intercambio gaseoso genera un trastorno de difusión. El cuadro inicial de una intersticiopatía cursa con &lt;b&gt;hipoxia acompañada de niveles de CO2 normales o disminuidos (hipocapnia)&lt;/b&gt; y un pH normal o compensado producto de la taquipnea compensatoria.&lt;br /&gt;• &lt;b&gt;Imágenes:&lt;/b&gt; La radiografía de tórax revela disminución de los volúmenes pulmonares e infiltrados intersticiales difusos (patrón intersticial bilateral).</t>
  </si>
  <si>
    <t>La opción d es correcta debido a que la asociación de &lt;b&gt;disnea&lt;/b&gt;, &lt;b&gt;tos no productiva&lt;/b&gt;, &lt;b&gt;crepitantes bibasales&lt;/b&gt; y una gasometría con &lt;b&gt;hipoxia y CO2 normal o disminuido&lt;/b&gt; (consecuencia de la hiperventilación y el trastorno de difusión de la membrana), sumado a un patrón radiológico &lt;b&gt;intersticial bilateral&lt;/b&gt;, es el cuadro clínico típico de una &lt;b&gt;intersticiopatía&lt;/b&gt; (fibrosis pulmonar).</t>
  </si>
  <si>
    <t>&lt;br /&gt;• &lt;b&gt;a) El cuadro clínico corresponde a EPOC severo:&lt;/b&gt; Es incorrecta ya que la EPOC cursa típicamente con tos productiva (expectoración), sibilancias o roncus a la auscultación, y gasométricamente la obstrucción severa crónica suele llevar a la hipoventilación con franca retención de CO2 (hipercapnia).&lt;br /&gt;• &lt;b&gt;b) Se sospecha TBC pulmonar:&lt;/b&gt; Es incorrecta porque el cuadro de tuberculosis postprimaria cursa con tos crónica, fiebre vespertina, hemoptisis y pérdida de peso, y radiológicamente se evidencian infiltrados o cavernas predominantes en los lóbulos superiores.&lt;br /&gt;• &lt;b&gt;c) La paciente está en insuficiencia cardiaca congestiva:&lt;/b&gt; Es incorrecta debido a que la paciente no presenta cardiomegalia en la radiografía, la cual es un signo cardinal (junto a la redistribución de flujo y los hilios congestivos) de la falla cardíaca.</t>
  </si>
  <si>
    <t>&lt;b&gt;EXPLORACIÓN FUNCIONAL EN LA INTERSTICIOPATÍA&lt;/b&gt;&lt;br /&gt;&lt;br /&gt;Para complementar el diagnóstico de sospecha clínica, se debe solicitar una exploración funcional respiratoria:&lt;br /&gt;• &lt;b&gt;Espirometría:&lt;/b&gt; Las pruebas funcionales mostrarán una alteración de tipo &lt;b&gt;restrictiva&lt;/b&gt; (con una capacidad vital forzada disminuida y una relación VEF1/CVF normal o alta).&lt;br /&gt;• &lt;b&gt;Difusión de Monóxido de Carbono (DLCO):&lt;/b&gt; Se encontrará disminuida, confirmando el trastorno de difusión a través de la membrana alvéolo-capilar engrosada por el depósito fibrótico.</t>
  </si>
  <si>
    <t>Lo consulta un paciente de 37 años, al cual le diagnostica TEP con compromiso hemodinámico, recientemente se le efectuó una neurocirugía. ¿Cuál es su conducta?&lt;br&gt;&lt;br&gt;a) Le realiza embolectomía quirúrgica por catéter&lt;br&gt;&lt;br&gt;b) Le inicia trombolíticos sistémicos&lt;br&gt;&lt;br&gt;c) Le indica filtro de vena cava inferior&lt;br&gt;&lt;br&gt;d) Le inicia trombolíticos por cateterismo pulmonar</t>
  </si>
  <si>
    <t>La &lt;b&gt;fibrosis pulmonar idiopática&lt;/b&gt; es el diagnóstico de certeza ante un paciente mayor de 50 años, tabaquista, que presenta disnea progresiva, tos seca, rales tipo "velcro" bibasales, acropaquias, desaturación al esfuerzo e infiltrados reticulonodulillares basales con disminución de la difusión de monóxido de carbono (DLCO).</t>
  </si>
  <si>
    <t>a) Le realiza embolectomía quirúrgica por catéter</t>
  </si>
  <si>
    <t>&lt;b&gt;CLÍNICA Y DIAGNÓSTICO DE LA FIBROSIS PULMONAR IDIOPÁTICA&lt;/b&gt;&lt;br /&gt;&lt;br /&gt;La Fibrosis Pulmonar Idiopática (FPI) es una entidad fibrosante crónica de causa desconocida y alta morbimortalidad.&lt;br /&gt;• &lt;b&gt;Epidemiología y factores de riesgo:&lt;/b&gt; Predomina en edades avanzadas (mayores de 50 años) y en el sexo masculino. El antecedente de tabaquismo severo (ej. cargas de 25 paquetes/año) es un hallazgo asociado a su presentación.&lt;br /&gt;• &lt;b&gt;Clínica:&lt;/b&gt; Se manifiesta con disnea progresiva y tos seca o irritativa. Al examen físico, se constata la asociación de rales tipo "velcro" (crepitantes de localización bibasal) y acropaquias (dedos en palillo de tambor o clubbing).&lt;br /&gt;• &lt;b&gt;Funcionalismo y gases:&lt;/b&gt; La alteración estructural produce un trastorno de difusión, evidenciado por una disminución de la tasa de transferencia de monóxido de carbono (DLCO). Clínicamente, esto correlaciona con episodios de desaturación, evidenciando hipoxemia al esfuerzo (ej. caídas de la saturación de O2 hasta el 72%).&lt;br /&gt;• &lt;b&gt;Imágenes:&lt;/b&gt; La radiografía de tórax revela volúmenes pulmonares disminuidos acompañados de opacidades de tipo reticular o reticulonodulillares con distribución predominante en las bases pulmonares (gradiente apicobasal subpleural).</t>
  </si>
  <si>
    <t>&lt;b&gt;b) Fibrosis pulmonar idiopática:&lt;/b&gt; Es la opción correcta. El paciente presenta el cuadro epidemiológico (tabaquista mayor de 50 años), clínico (disnea progresiva, tos seca, rales crepitantes bibasales y acropaquias), imagenológico (patrón reticulonodulillar basal) y funcional (caída de la saturación al esfuerzo por hipoxemia y disminución de la DLCO) que define a la fibrosis pulmonar idiopática.</t>
  </si>
  <si>
    <t>&lt;b&gt;a) Bronquiolitis obliterante con neumonía, d) Neumonía eosinófila crónica:&lt;/b&gt; Son incorrectas. Ninguna de estas entidades explica el cuadro clínico de cronicidad, el factor de riesgo tabáquico ni el patrón restrictivo-difusivo que culmina con acropaquias y rales tipo velcro bibasales.&lt;br /&gt;&lt;b&gt;c) Enfermedad pulmonar obstructiva crónica (EPOC):&lt;/b&gt; Es incorrecta. Si bien el tabaquismo es su principal factor de riesgo y cursa con disnea, la EPOC presenta un patrón espirométrico obstructivo y no restrictivo. Al examen físico destacaría disminución del murmullo vesicular, espiración prolongada y sibilancias o roncus (no rales crepitantes bibasales ni acropaquias), y a nivel radiológico evidenciaría signos de hiperinsuflación (como diafragmas aplanados) en lugar de infiltrados reticulonodulillares basales.</t>
  </si>
  <si>
    <t>&lt;b&gt;FISIOPATOLOGÍA DE LA DESATURACIÓN AL ESFUERZO&lt;/b&gt;&lt;br /&gt;&lt;br /&gt;</t>
  </si>
  <si>
    <t>La asociación clínica de &lt;b&gt;disnea y tos crónicas&lt;/b&gt;, &lt;b&gt;rales tipo "velcro" bibasales&lt;/b&gt; y una espirometría con &lt;b&gt;alteración restrictiva&lt;/b&gt; es la sospecha diagnóstica anatomo-funcional de &lt;b&gt;intersticiopatía&lt;/b&gt; o fibrosis pulmonar.</t>
  </si>
  <si>
    <t>&lt;b&gt;CLÍNICA Y DIAGNÓSTICO DE LA INTERSTICIOPATÍA (FIBROSIS PULMONAR)&lt;/b&gt;&lt;br /&gt;&lt;br /&gt;Las Enfermedades Pulmonares Intersticiales Difusas (EPID), denominadas genéricamente fibrosis pulmonar, comparten rasgos clínicos, funcionales y radiológicos comunes en su presentación.&lt;br /&gt;• &lt;b&gt;Síntomas principales:&lt;/b&gt; El paciente se presenta con disnea progresiva (falta de aire vinculada al esfuerzo) y tos crónica de características secas o irritativas.&lt;br /&gt;• &lt;b&gt;Examen Físico:&lt;/b&gt; A la auscultación pulmonar se detectan rales secos inspiratorios (crepitantes) denominados &lt;b&gt;rales velcro&lt;/b&gt; (debido a que su sonido es muy parecido al que se produce al despegar los cierres de dicho material), evidenciados de manera predominante a nivel de las bases pulmonares.&lt;br /&gt;• &lt;b&gt;Exploración Funcional:&lt;/b&gt; El aumento de la rigidez intersticial y la pérdida de distensibilidad pulmonar (compliance) provocan una disminución de los volúmenes, determinando que estas patologías cursen con un &lt;b&gt;patrón funcional restrictivo&lt;/b&gt; en la espirometría (con una capacidad vital forzada disminuida y una relación VEF1/CVF normal o alta).</t>
  </si>
  <si>
    <t>La opción c es correcta debido a que la presentación clínica que define a un paciente con &lt;b&gt;intersticiopatía&lt;/b&gt; (fibrosis pulmonar) es la asociación de &lt;b&gt;disnea&lt;/b&gt; y &lt;b&gt;tos crónica&lt;/b&gt;, acompañadas en el examen físico por la constatación auscultatoria de &lt;b&gt;rales tipo "velcro" de localización bibasal&lt;/b&gt; y el hallazgo de una &lt;b&gt;alteración restrictiva&lt;/b&gt; en las pruebas de función pulmonar.</t>
  </si>
  <si>
    <t>&lt;br /&gt;• &lt;b&gt;a) Enfisema pulmonar y b) Asma bronquial:&lt;/b&gt; Son incorrectas porque estas patologías presentan un patrón espirométrico de tipo obstructivo (no restrictivo). Además, semiológicamente se asocian a sibilancias, roncus y espiración prolongada, en contraposición a los rales velcro inspiratorios del intersticio.&lt;br /&gt;• &lt;b&gt;d) Insuficiencia cardíaca:&lt;/b&gt; Es incorrecta ya que, si bien el fallo cardíaco congestivo izquierdo cursa con disnea y tos, a la auscultación se detectan rales crepitantes húmedos ("en marea") asociados a un ritmo de galope (R3), alejándose de la tríada clínica e histopatológica intersticial del paciente.</t>
  </si>
  <si>
    <t>&lt;b&gt;EVALUACIÓN DEL INTERCAMBIO GASEOSO EN EPID&lt;/b&gt;&lt;br /&gt;&lt;br /&gt;Para complementar el diagnóstico funcional de una intersticiopatía, además del patrón restrictivo en la espirometría, se debe evaluar el estado del intercambio gaseoso:&lt;br /&gt;• &lt;b&gt;Difusión de Monóxido de Carbono (DLCO):&lt;/b&gt; Se encontrará disminuida, confirmando el trastorno de difusión a través de la membrana alvéolo-capilar engrosada por el depósito fibrótico.&lt;br /&gt;• &lt;b&gt;Gasometría arterial:&lt;/b&gt; El cuadro inicial cursa con &lt;b&gt;hipoxemia&lt;/b&gt; acompañada de niveles de CO2 normales o disminuidos (&lt;b&gt;hipocapnia&lt;/b&gt;) producto de la taquipnea compensatoria.</t>
  </si>
  <si>
    <t>La asociación clínica de &lt;b&gt;tos seca&lt;/b&gt;, &lt;b&gt;disnea de esfuerzo&lt;/b&gt;, &lt;b&gt;crepitantes bibasales&lt;/b&gt; ("rales velcro"), &lt;b&gt;hipoxia con CO2 normal&lt;/b&gt; y un &lt;b&gt;patrón intersticial bilateral&lt;/b&gt; en la radiografía es la presentación que define a un cuadro clínico compatible con &lt;b&gt;intersticiopatía&lt;/b&gt; o fibrosis pulmonar.</t>
  </si>
  <si>
    <t>&lt;b&gt;CLÍNICA Y DIAGNÓSTICO DE LA INTERSTICIOPATÍA (FIBROSIS PULMONAR)&lt;/b&gt;&lt;br /&gt;&lt;br /&gt;Las Enfermedades Pulmonares Intersticiales Difusas (EPID) comparten rasgos clínicos, funcionales y radiológicos comunes en su forma de presentación.&lt;br /&gt;• &lt;b&gt;Síntomas principales:&lt;/b&gt; Se manifiestan con disnea progresiva a los esfuerzos y tos de características secas o irritativas (tos no productiva).&lt;br /&gt;• &lt;b&gt;Examen físico:&lt;/b&gt; A la auscultación pulmonar se detectan rales secos inspiratorios o rales crepitantes (denominados "rales velcro"), los cuales suelen evidenciarse de forma predominante a nivel de las bases pulmonares.&lt;br /&gt;• &lt;b&gt;Gases en sangre:&lt;/b&gt; Fisiopatológicamente, el daño estructural produce un trastorno de difusión. El cuadro inicial de una intersticiopatía cursa con hipoxia acompañada de niveles de CO2 normales o disminuidos (hipocapnia transitoria) como producto de la taquipnea compensatoria.&lt;br /&gt;• &lt;b&gt;Imágenes:&lt;/b&gt; La radiografía de tórax revela una disminución de los volúmenes pulmonares acompañados de infiltrados intersticiales difusos (opacidades de tipo reticular, micronodulares o retículo-alveolares bilaterales), cursando sin cardiomegalia.</t>
  </si>
  <si>
    <t>&lt;b&gt;d) Presenta un cuadro clínico compatible con intersticiopatía:&lt;/b&gt; Es la opción correcta. El cuadro clínico expone los hallazgos que definen a la patología intersticial: la asociación sintomática de tos seca no productiva y disnea, el hallazgo auscultatorio de rales crepitantes bibasales, la gasometría de hipoxia con CO2 normal (consecuencia del trastorno de difusión con taquipnea), y la imagenológica de un patrón intersticial bilateral en ausencia de agrandamiento de la silueta cardíaca (sin cardiomegalia).</t>
  </si>
  <si>
    <t>• &lt;b&gt;a) Presenta un cuadro asmatiforme:&lt;/b&gt; Es incorrecta. El asma presenta episodios recurrentes de disnea y tos, pero a la auscultación pulmonar presenta sibilancias espiratorias (no crepitantes bibasales) y la radiografía de tórax no evidencia un patrón intersticial difuso.&lt;br /&gt;• &lt;b&gt;b) El cuadro clínico corresponde a EPOC severo:&lt;/b&gt; Es incorrecta. La EPOC cursa con disnea progresiva, pero se asocia a tos con expectoración, historia de tabaquismo, y una auscultación con disminución del murmullo vesicular y espiración prolongada. Además, radiológicamente evidencia signos de hiperinsuflación y atrapamiento aéreo, no un patrón intersticial bilateral.&lt;br /&gt;• &lt;b&gt;c) La paciente está en insuficiencia cardíaca congestiva:&lt;/b&gt; Es incorrecta. Aunque la insuficiencia cardíaca izquierda puede producir disnea, tos y rales crepitantes bibasales por edema alveolar, el hallazgo radiológico de "sin cardiomegalia" y una gasometría con CO2 normal en una paciente joven sin antecedentes previos alejan este diagnóstico como primera sospecha diagnóstica frente al patrón intersticial.</t>
  </si>
  <si>
    <t>&lt;b&gt;EXPLORACIÓN FUNCIONAL RESPIRATORIA&lt;/b&gt;&lt;br /&gt;&lt;br /&gt;Para confirmar la sospecha clínica de intersticiopatía surgida del interrogatorio y la radiografía, el paso diagnóstico complementario es la realización de pruebas funcionales respiratorias.&lt;br /&gt;• &lt;b&gt;Espirometría:&lt;/b&gt; Ante un paciente con clínica respiratoria crónica (disnea, tos seca, rales velcro), el hallazgo espirométrico de una &lt;b&gt;alteración restrictiva&lt;/b&gt; es la sospecha diagnóstica anatomo-funcional de fibrosis pulmonar.&lt;br /&gt;• &lt;b&gt;Difusión de Monóxido de Carbono (DLCO):&lt;/b&gt; Se encontrará disminuida, confirmando el trastorno de difusión a través de la membrana alvéolo-capilar engrosada.</t>
  </si>
  <si>
    <t>En la evaluación de un paciente expuesto crónicamente al humo de biomasa (habitante de zonas sin gas ni electricidad), la asociación de disnea, rales crepitantes bibasales y una gasometría con hipoxemia, hipocapnia y pH normal define un cuadro clínico y funcional compatible con &lt;b&gt;fibrosis pulmonar&lt;/b&gt;.</t>
  </si>
  <si>
    <t>&lt;b&gt;CLÍNICA Y GASOMETRÍA DE LA FIBROSIS PULMONAR POR BIOMASA&lt;/b&gt;&lt;br /&gt;&lt;br /&gt;La exposición crónica a partículas y humos orgánicos e inorgánicos, como el humo de biomasa (generado al quemar leña o carbón para cocinar en zonas vulnerables), es una causa ambiental que puede desencadenar Enfermedades Pulmonares Intersticiales Difusas (EPID).&lt;br /&gt;• &lt;b&gt;Presentación clínica:&lt;/b&gt; La sintomatología presenta la presencia de disnea progresiva de esfuerzo y, al examen físico, se constatan a la auscultación rales secos inspiratorios (crepitantes o tipo "velcro") de localización bibasal.&lt;br /&gt;• &lt;b&gt;Patrón gasométrico:&lt;/b&gt; Fisiopatológicamente, la fibrosis genera un engrosamiento de la membrana alvéolo-capilar que altera el intercambio gaseoso, provocando un trastorno de la difusión. Como consecuencia, en la evaluación gasométrica el paciente presentará un patrón de hipoxemia (ej. pO2 de 60 mmHg) acompañado de hipocapnia (ej. pCO2 de 30 mmHg) y un pH normal o compensado (ej. 7.40) producto de la taquipnea compensatoria.</t>
  </si>
  <si>
    <t>La opción c es correcta debido a que, en la evaluación etiológica de un paciente que habita en zonas vulnerables sin gas ni electricidad para cocinar, el antecedente de exposición crónica al humo de biomasa asociado a disnea, rales crepitantes bibasales y una gasometría que evidencia hipoxemia refractaria con hipocapnia compensada (pH 7.40, pO2 60 mmHg, pCO2 30 mmHg), define un cuadro clínico y funcional compatible con una &lt;b&gt;fibrosis pulmonar&lt;/b&gt;.</t>
  </si>
  <si>
    <t>&lt;br /&gt;• &lt;b&gt;a) EPOC reagudizado:&lt;/b&gt; Es incorrecta ya que, si bien la exposición al humo de biomasa es un factor de riesgo para desarrollar EPOC, las exacerbaciones de esta enfermedad obstructiva cursan con un trastorno V/Q disminuido que genera retención de CO2 (hipercapnia) y acidosis respiratoria descompensada, lo cual difiere del patrón de hipocapnia con pH normal que presenta la paciente.&lt;br /&gt;• &lt;b&gt;b) Tuberculosis pulmonar:&lt;/b&gt; Es incorrecta porque la TBC cursa con un síndrome consuntivo (fiebre vespertina, sudoración nocturna, pérdida de peso, hemoptisis) y lesiones cavitadas o infiltrados de predominio apical, sin corresponder a la clínica de crepitantes bibasales con un trastorno de difusión.&lt;br /&gt;• &lt;b&gt;d) Crisis asmática severa:&lt;/b&gt; Es incorrecta debido a que la reagudización asmática cursa con sibilancias espiratorias o tórax silente, uso de músculos accesorios, y a nivel gasométrico evidencia acidosis respiratoria por agotamiento de la bomba ventilatoria, en contraposición a los rales crepitantes y la gasometría compensada de la paciente.</t>
  </si>
  <si>
    <t>El &lt;b&gt;Síndrome de Kartagener&lt;/b&gt; (una variante de la discinesia ciliar primaria) presenta la tríada clínica de &lt;b&gt;situs inversus, bronquiectasias e infertilidad&lt;/b&gt;.</t>
  </si>
  <si>
    <t>&lt;b&gt;SÍNDROME DE KARTAGENER Y DISCINESIA CILIAR PRIMARIA&lt;/b&gt;&lt;br /&gt;&lt;br /&gt;(Nota: Datos extraídos de guías clínicas internacionales. Se sugiere contrastar con protocolos institucionales locales.)&lt;br /&gt;La discinesia ciliar primaria es un trastorno genético autosómico recesivo provocado por un defecto estructural o funcional en los cilios. Esto impide el aclaramiento mucociliar normal del tracto respiratorio y la motilidad de otras células ciliadas o flageladas en el organismo.&lt;br /&gt;• &lt;b&gt;Bronquiectasias y Sinusitis:&lt;/b&gt; La falta de barrido mucociliar predispone al estancamiento de secreciones, provocando infecciones respiratorias recurrentes que destruyen la pared bronquial (bronquiectasias) y causan inflamación crónica de los senos paranasales.&lt;br /&gt;• &lt;b&gt;Situs Inversus:&lt;/b&gt; Aproximadamente el 50% de los pacientes con discinesia ciliar primaria presentan situs inversus (disposición en espejo de los órganos internos), lo cual ocurre porque la motilidad ciliar embrionaria es fundamental para la rotación y lateralidad de los órganos. Esta asociación específica se denomina Síndrome de Kartagener.&lt;br /&gt;• &lt;b&gt;Infertilidad:&lt;/b&gt; Afecta predominantemente a los varones debido a la inmovilidad de los flagelos de los espermatozoides. Las mujeres también presentan infertilidad o subfertilidad por alteración en los cilios de las trompas de Falopio.</t>
  </si>
  <si>
    <t>&lt;b&gt;d) Todas las opciones:&lt;/b&gt; Es la opción correcta. El Síndrome de Kartagener engloba la presentación conjunta de bronquiectasias (por infecciones crónicas ante la falla del aclaramiento mucociliar), situs inversus (por falla ciliar embrionaria) e infertilidad (por inmovilidad flagelar espermática y ciliar tubárica).</t>
  </si>
  <si>
    <t>• &lt;b&gt;a) Infertilidad, b) Situs inversus, c) Bronquiectasias:&lt;/b&gt; Son correctas de manera individual, ya que todas forman parte de la tríada clínica sindrómica. Sin embargo, la opción general es la única que las engloba a todas como respuesta integral al cuadro.&lt;br /&gt;• &lt;b&gt;e) Ninguna de las opciones:&lt;/b&gt; Es incorrecta, ya que niega los pilares clínicos fundamentales de este síndrome genético.</t>
  </si>
  <si>
    <t>&lt;b&gt;DIAGNÓSTICO DIFERENCIAL DE BRONQUIECTASIAS&lt;/b&gt;&lt;br /&gt;&lt;br /&gt;Las bronquiectasias (infecciones recurrentes y tos productiva) se deben plantear como diagnóstico diferencial en los siguientes escenarios:&lt;br /&gt;• &lt;b&gt;Asma bronquial:&lt;/b&gt; Especialmente en niños, se debe descartar la discinesia ciliar primaria y las bronquiectasias ante síntomas respiratorios persistentes mal controlados.&lt;br /&gt;• &lt;b&gt;EPOC:&lt;/b&gt; Generan síntomas crónicos idénticos (como tos crónica y disnea), siendo reconocidas y diferenciadas con mayor precisión a través de una tomografía computada de tórax de alta resolución.</t>
  </si>
  <si>
    <t>La disquinesia ciliar primaria en su variante clínica del &lt;b&gt;Síndrome de Kartagener&lt;/b&gt; cursa con la tríada de &lt;b&gt;infertilidad&lt;/b&gt;, &lt;b&gt;situs inversus&lt;/b&gt; y &lt;b&gt;bronquiectasias&lt;/b&gt;.</t>
  </si>
  <si>
    <t>&lt;b&gt;SÍNDROME DE KARTAGENER Y DISQUINESIA CILIAR PRIMARIA&lt;/b&gt;&lt;br /&gt;&lt;br /&gt;La disquinesia ciliar primaria constituye un trastorno genético autosómico recesivo que produce una alteración estructural y funcional de los cilios, afectando el aclaramiento mucociliar sistémico.&lt;br /&gt;• &lt;b&gt;Bronquiectasias y cuadro respiratorio:&lt;/b&gt; La claudicación del barrido ciliar respiratorio produce una retención crónica de secreciones que favorece infecciones pulmonares recurrentes. Esto conlleva a la destrucción y dilatación irreversible del árbol bronquial (bronquiectasias) y a cuadros de rinosinusitis crónica.&lt;br /&gt;• &lt;b&gt;Situs inversus:&lt;/b&gt; Aproximadamente la mitad de los pacientes con esta disquinesia desarrollan el Síndrome de Kartagener, en el cual el defecto ciliar durante la embriogénesis impide la correcta rotación de los órganos internos, generando situs inversus totalis o parcial.&lt;br /&gt;• &lt;b&gt;Infertilidad:&lt;/b&gt; El defecto estructural inmoviliza los flagelos de los espermatozoides, causando infertilidad masculina de forma directa, mientras que la disfunción ciliar en las trompas de Falopio disminuye severamente la fertilidad en la mujer.</t>
  </si>
  <si>
    <t>La opción d es correcta debido a que el &lt;b&gt;Síndrome de Kartagener&lt;/b&gt; engloba a la &lt;b&gt;infertilidad&lt;/b&gt; (por inmovilidad flagelar), el &lt;b&gt;situs inversus&lt;/b&gt; (por falla ciliar embrionaria) y las &lt;b&gt;bronquiectasias&lt;/b&gt; (por falla en el aclaramiento mucociliar respiratorio).</t>
  </si>
  <si>
    <t>&lt;br /&gt;• &lt;b&gt;a) Infertilidad, b) Situs inversus y c) Bronquiectasias:&lt;/b&gt; Son incorrectas como opciones aisladas ya que cada una representa únicamente un componente parcial de la tríada. El síndrome exige la conjugación clínica y anatómica de todas estas manifestaciones para su definición fenotípica completa.</t>
  </si>
  <si>
    <t>Ante la presunción clínica de bronquiectasias por infecciones recurrentes y tos productiva, las alteraciones anatómicas son reconocidas y diferenciadas con mayor precisión a través de una &lt;b&gt;tomografía axial computada de alta resolución&lt;/b&gt; de tórax.</t>
  </si>
  <si>
    <t>&lt;b&gt;DIAGNÓSTICO Y DIFERENCIACIÓN DE LAS BRONQUIECTASIAS&lt;/b&gt;&lt;br /&gt;&lt;br /&gt;Las bronquiectasias son alteraciones anatómicas irreversibles de la vía aérea que generan síntomas clínicos crónicos idénticos a otras patologías obstructivas.&lt;br /&gt;• &lt;b&gt;Cuadro clínico:&lt;/b&gt; Presentan de tos productiva crónica, expectoración mucopurulenta frecuente y el desarrollo de infecciones respiratorias recurrentes que requieren múltiples ciclos de antibióticos.&lt;br /&gt;• &lt;b&gt;Diagnóstico por imágenes:&lt;/b&gt; En las etapas tempranas o leves de la enfermedad, la radiografía de tórax convencional puede no demostrar alteraciones evidentes o resultar inespecífica. Por este motivo, el diagnóstico definitivo de estas alteraciones anatómicas se realiza y confirma con mucha mayor precisión a través de una &lt;b&gt;tomografía computada de tórax de alta resolución (TACAR)&lt;/b&gt;.&lt;br /&gt;• &lt;b&gt;Diagnóstico diferencial:&lt;/b&gt; Se deben diferenciar clínicamente de patologías como el asma bronquial y la EPOC, dado que estas entidades comparten gran parte de la sintomatología crónica cardinal (tos y disnea).</t>
  </si>
  <si>
    <t>&lt;b&gt;a) Tomografía axial computada de alta resolución:&lt;/b&gt; Es la opción correcta. Frente a un cuadro clínico altamente presuntivo de bronquiectasias (episodios repetidos de tos con expectoración mucopurulenta e infecciones respiratorias a repetición) donde la radiografía de tórax inicial no revela la patología, la tomografía axial computada de alta resolución es el estudio imagenológico de elección indicado para evidenciar la dilatación y el engrosamiento de las paredes bronquiales.</t>
  </si>
  <si>
    <t>• &lt;b&gt;b) Espirometría con prueba con broncodilatadores:&lt;/b&gt; Es incorrecta en el contexto de confirmación morfológica. Aunque la espirometría puede demostrar un patrón obstructivo asociado o evaluar reversibilidad, no permite diagnosticar ni visualizar directamente la alteración anatómica parietal que define a las bronquiectasias.&lt;br /&gt;• &lt;b&gt;c) Resonancia magnética de tórax:&lt;/b&gt; Es incorrecta. La resonancia magnética no posee la resolución espacial adecuada para la evaluación detallada del parénquima pulmonar y la vía aérea pequeña, siendo la TACAR el estudio indicado.&lt;br /&gt;• &lt;b&gt;d) Broncografía:&lt;/b&gt; Es incorrecta. Históricamente implicaba la instilación de material de contraste en el árbol bronquial, pero en la actualidad es un procedimiento obsoleto y desplazado por la superioridad, rapidez y carácter no invasivo de la tomografía de alta resolución.</t>
  </si>
  <si>
    <t>En la &lt;b&gt;Fibrosis Quística (FQ)&lt;/b&gt; se ven afectados múltiples órganos y sistemas como el pulmón, el páncreas y las glándulas sudoríparas, EXCEPTO el &lt;b&gt;Sistema Nervioso Central (SNC)&lt;/b&gt;.&lt;br /&gt;&lt;br /&gt;&lt;i&gt;(Nota: Datos extraídos de guías clínicas internacionales. Se sugiere contrastar con protocolos institucionales locales.)&lt;/i&gt;</t>
  </si>
  <si>
    <t>&lt;b&gt;CLÍNICA Y COMPROMISO SISTÉMICO DE LA FIBROSIS QUÍSTICA&lt;/b&gt;&lt;br /&gt;&lt;br /&gt;La fibrosis quística es una enfermedad de base genética y multisistémica que genera un profundo compromiso funcional respiratorio y exocrino. A partir de las referencias clínicas asociadas en las fuentes provistas, se destacan las siguientes manifestaciones:&lt;br /&gt;• &lt;b&gt;Manifestaciones respiratorias:&lt;/b&gt; Se caracteriza por presentar tos excesiva, producción crónica de moco y el desarrollo de alteraciones anatómicas pulmonares irreversibles como las &lt;b&gt;bronquiectasias&lt;/b&gt;. Estos pacientes poseen un altísimo riesgo de sobreinfección, debiéndose sospechar la colonización e infección por &lt;b&gt;Pseudomonas aeruginosa&lt;/b&gt;.&lt;br /&gt;• &lt;b&gt;Manifestaciones extrarrespiratorias:&lt;/b&gt; Clínicamente el cuadro se acompaña de importantes síntomas gastrointestinales, los cuales traducen el compromiso obstructivo de glándulas exocrinas anexas.&lt;br /&gt;&lt;br /&gt;&lt;i&gt;(Nota: Los datos y detalles sistémicos extrapulmonares fueron extraídos de conocimiento médico general, se sugiere verificar pautas institucionales).&lt;/i&gt;</t>
  </si>
  <si>
    <t>La opción a es correcta debido a que el &lt;b&gt;Sistema Nervioso Central (SNC)&lt;/b&gt; no sufre una afectación clínica primaria por el defecto del canal iónico de cloro propio de la &lt;b&gt;Fibrosis Quística&lt;/b&gt;, constituyendo la excepción del cuadro.</t>
  </si>
  <si>
    <t>&lt;br /&gt;• &lt;b&gt;b) Pulmón:&lt;/b&gt; Es incorrecta ya que es el órgano diana principal de la morbimortalidad, cursando con tos excesiva, producción espesa de moco, bronquiectasias e infecciones recurrentes por &lt;b&gt;Pseudomonas aeruginosa&lt;/b&gt;.&lt;br /&gt;• &lt;b&gt;c) Páncreas y d) Glándulas sudoríparas:&lt;/b&gt; Son incorrectas porque la patología afecta a estas glándulas exocrinas, lo cual justifica los síntomas gastrointestinales y la alta concentración de cloruro en el sudor característicos del síndrome. &lt;i&gt;(Nota: Datos extraídos de conocimientos fisiopatológicos estándares).&lt;/i&gt;</t>
  </si>
  <si>
    <t>Fisiológicamente, la &lt;b&gt;precarga es la fuerza que distiende al miocardio al llenarse en diástole, siendo equivalente al retorno venoso y representando la longitud máxima que alcanza el sarcómero&lt;/b&gt; o fibra cardíaca antes de contraerse, a diferencia de la &lt;b&gt;resistencia a vencer para abrir la válvula aórtica, que corresponde a la poscarga&lt;/b&gt;.</t>
  </si>
  <si>
    <t>&lt;b&gt;DETERMINANTES DEL VOLUMEN SISTÓLICO&lt;/b&gt;&lt;br /&gt;&lt;br /&gt;El Volumen Sistólico (cantidad de sangre que cada ventrículo bombea en cada latido, cuyo valor normal oscila entre 70 y 75 ml) depende fisiológicamente de tres determinantes mecánicos fundamentales:&lt;br /&gt;• &lt;b&gt;Precarga:&lt;/b&gt; Es la carga o volumen que distiende al ventrículo izquierdo o derecho al final de la diástole, justo antes de iniciar la sístole ventricular. Está determinada por el retorno venoso que llena los ventrículos al final de la sístole auricular. Fisiológicamente, existe una columna sanguínea hacia atrás del ventrículo, por lo que la presión al final de la diástole se traduce y equivale a la presión del capilar pulmonar.&lt;br /&gt;• &lt;b&gt;Poscarga:&lt;/b&gt; Es la resistencia contra la que el ventrículo debe enfrentarse para expulsar la sangre hacia los grandes vasos sanguíneos. Al abrirse la válvula aórtica, el corazón se encuentra con esta carga, la cual equivale en el ventrículo izquierdo a la resistencia vascular periférica o sistémica. La hipertensión arterial (HTA) y los estados de vasoconstricción aumentan significativamente la poscarga, lo que genera una disminución del volumen sistólico.&lt;br /&gt;• &lt;b&gt;Contractilidad (o Inotropismo):&lt;/b&gt; Es la capacidad contráctil intrínseca que tiene el músculo cardíaco para generar tensión, acortar sus fibras y vaciar su contenido.</t>
  </si>
  <si>
    <t>&lt;b&gt;d) La precarga es la resistencia que debe vencer el miocardio para abrir la válvula aórtica:&lt;/b&gt; Es la afirmación incorrecta (la excepción buscada). La fuerza o resistencia que opone el sistema arterial y que el ventrículo debe enfrentar para lograr abrir la válvula aórtica y expulsar la sangre no corresponde a la precarga, sino a la poscarga.</t>
  </si>
  <si>
    <t>• &lt;b&gt;a) La precarga es la fuerza que distiende al miocardio al llenarse en diástole, b) En fisiología cardiaca la precarga es equivalente al retorno venoso, c) El concepto de precarga representa la longitud que alcanza el sarcómero o fibra cardiaca antes de contraerse y depende del retorno venoso:&lt;/b&gt; Son afirmaciones correctas. Las tres opciones describen de manera fisiológica el mismo concepto hemodinámico: la precarga es el grado de estiramiento (longitud) de las fibras miocárdicas originado por el volumen de llenado al final de la diástole, el cual está determinado de forma directa por el retorno venoso.</t>
  </si>
  <si>
    <t>El término insuficiencia cardíaca con fracción de eyección preservada se reserva para definir a aquellos pacientes con evidencia de cardiopatía estructural o funcional que presentan &lt;b&gt;síntomas evidentes de insuficiencia cardíaca pero manteniendo un volumen sistólico normal&lt;/b&gt; y sin deterioro de la fracción de eyección del ventrículo izquierdo.</t>
  </si>
  <si>
    <t>&lt;b&gt;INSUFICIENCIA CARDÍACA CON FRACCIÓN DE EYECCIÓN PRESERVADA (DISFUNCIÓN DIASTÓLICA)&lt;/b&gt;&lt;br /&gt;&lt;br /&gt;La insuficiencia cardíaca puede clasificarse funcional y fenotípicamente dependiendo de la alteración hemodinámica predominante del músculo ventricular:&lt;br /&gt;• &lt;b&gt;Disfunción Diastólica (FEy Preservada):&lt;/b&gt; El paciente presenta claros síntomas de insuficiencia cardíaca, pero su Fracción de Eyección se encuentra normal (&gt; 50%) y el volumen sistólico está conservado. El problema central radica en que el ventrículo presenta una "compliance" o distensibilidad disminuida, tornándose excesivamente rígido e incapaz de aceptar el llenado sanguíneo adecuadamente de manera pasiva.&lt;br /&gt;• &lt;b&gt;Alteraciones Estructurales y Hemodinámicas:&lt;/b&gt; Como resultado de esta rigidez y falta de relajación (típicamente secundaria a una hipertrofia ventricular izquierda), la presión al final de la diástole en el ventrículo izquierdo se encuentra muy aumentada. El tiempo de relajación se prolonga significativamente, mientras que el tamaño o volumen de la cavidad ventricular suele mantenerse conservado o incluso encontrarse disminuido (nunca dilatado). Su incidencia aumenta con la edad y es más común en el sexo femenino.</t>
  </si>
  <si>
    <t>La opción c es correcta debido a que el término "insuficiencia cardíaca con fracción de eyección preservada" (o disfunción diastólica) se reserva para definir a los pacientes que manifiestan &lt;b&gt;síntomas evidentes de insuficiencia cardíaca pero mantienen un volumen sistólico normal&lt;/b&gt; y una fracción de eyección de ventrículo izquierdo completamente conservada (&gt; 50%).</t>
  </si>
  <si>
    <t>&lt;br /&gt;• &lt;b&gt;a) Aumento del tamaño del Ventriculo izquierdo al final de la diástole:&lt;/b&gt; Es incorrecta ya que la distensibilidad disminuida y la rigidez de la pared generan que el tamaño de la cavidad ventricular suela estar conservado o disminuido, jamás aumentado (dilatado).&lt;br /&gt;• &lt;b&gt;b) Volumen sistólico disminuido y d) Sintomas evidentes de insuficiencia cardiaca con bajo gasto cardiaco:&lt;/b&gt; Son incorrectas porque la caída del volumen sistólico y del gasto cardíaco con incapacidad de eyección son los parámetros hemodinámicos que definen al fenotipo opuesto: la insuficiencia cardíaca con fracción de eyección deprimida o comprometida (disfunción sistólica).&lt;br /&gt;• &lt;b&gt;e) Presion de fin de diástole normal:&lt;/b&gt; Es incorrecta debido a que la incapacidad del ventrículo rígido para relajarse y aceptar el llenado sanguíneo genera que las presiones al final de la diástole se encuentren muy aumentadas, trasladando esta congestión hacia atrás.</t>
  </si>
  <si>
    <t>La &lt;b&gt;insuficiencia cardíaca (IC) es un gran síndrome clínico que es una patología prevalente y de alta incidencia poblacional, alcanzar proporciones de epidemia, aumentar progresivamente su incidencia con la edad y ser una causa frecuente de hospitalización en el anciano&lt;/b&gt;.</t>
  </si>
  <si>
    <t>&lt;b&gt;GENERALIDADES E IMPACTO EPIDEMIOLÓGICO DE LA INSUFICIENCIA CARDÍACA&lt;/b&gt;&lt;br /&gt;&lt;br /&gt;La Insuficiencia Cardíaca (IC) es considerada un complejo síndrome en el que desembocan la mayoría de las patologías cardiovasculares, representando un grave y creciente problema en la Salud Pública.&lt;br /&gt;• &lt;b&gt;Impacto poblacional:&lt;/b&gt; Es una patología prevalente y de alta incidencia, alcanzando verdaderas proporciones epidémicas. Su incidencia aumenta en forma sostenida a pesar de los grandes progresos en el tratamiento de las enfermedades cardiovasculares previas.&lt;br /&gt;• &lt;b&gt;Relación demográfica:&lt;/b&gt; La incidencia y prevalencia de este síndrome se relacionan fuertemente con el envejecimiento, aumentando de manera progresiva con la edad. En consecuencia, es una de las causas más frecuentes de hospitalización en el anciano (la mediana de presentación es a los 74 años).&lt;br /&gt;• &lt;b&gt;Mortalidad:&lt;/b&gt; Presenta una mortalidad anual promedio del 30% a nivel general, elevándose en las etapas más avanzadas (clase funcional IV) a tasas que oscilan entre el 40 y el 70%.</t>
  </si>
  <si>
    <t>&lt;b&gt;d) Todos los conceptos son correctos:&lt;/b&gt; Es la opción correcta. Engloba las características epidemiológicas y clínicas que definen la magnitud sanitaria de la insuficiencia cardíaca, la cual se manifiesta con alta incidencia y prevalencia, alcanza niveles epidémicos globales, incrementa su aparición directamente con el envejecimiento y es una causa determinante de hospitalización geriátrica.</t>
  </si>
  <si>
    <t>• &lt;b&gt;a) Alcanzar proporciones de la epidemia, b) Ser causa frecuente de hospitalización en el anciano, c) Ser una patología prevalente y de alta incidencia en la población, e) Aumenta la incidencia con la edad:&lt;/b&gt; Son afirmaciones correctas, ya que describen el comportamiento epidemiológico del síndrome. Sin embargo, al ser todas ciertas, la única opción que satisface la respuesta a la pregunta es la opción "d".</t>
  </si>
  <si>
    <t>¿Cuál es el tratamiento del tromboembolismo pulmonar?&lt;br&gt;&lt;br&gt;a) Disminuir el tamaño del trombo&lt;br&gt;&lt;br&gt;b) Evitar la recurrencia del tromboembolismo pulmonar&lt;br&gt;&lt;br&gt;c) Mejorar la capacidad respiratoria&lt;br&gt;&lt;br&gt;d) Prevenir la hipertensión pulmonar</t>
  </si>
  <si>
    <t>&lt;b&gt;CAUSAS DEL AUMENTO EPIDÉMICO&lt;/b&gt;&lt;br /&gt;&lt;br /&gt;El incremento sostenido en la incidencia y prevalencia de la insuficiencia cardíaca responde a múltiples variables demográficas y médicas contemporáneas:&lt;br /&gt;• El envejecimiento progresivo de la población general.&lt;br /&gt;• La mejoría en la sobrevida del infarto agudo de miocardio (gracias al tratamiento en unidades coronarias y revascularización).&lt;br /&gt;• La reducción en la morbimortalidad inicial de la hipertensión arterial (HTA) debido a un mejor control, lo que prolonga la sobrevida de los pacientes y les da el tiempo necesario para evolucionar hacia el deterioro de bomba a largo plazo.</t>
  </si>
  <si>
    <t>b) Evitar la recurrencia del tromboembolismo pulmonar</t>
  </si>
  <si>
    <t>La insuficiencia cardíaca es una &lt;b&gt;patología prevalente y de alta incidencia en la población&lt;/b&gt;, alcanzando proporciones de epidemia y aumentando progresivamente su incidencia con la edad.</t>
  </si>
  <si>
    <t>&lt;b&gt;EPIDEMIOLOGÍA DE LA INSUFICIENCIA CARDÍACA&lt;/b&gt;&lt;br /&gt;&lt;br /&gt;La Insuficiencia Cardíaca (IC) es un grave y creciente problema en la Salud Pública a nivel mundial. Su incidencia y prevalencia han aumentado en forma sostenida en las últimas décadas, a pesar de los grandes progresos en el tratamiento de las enfermedades cardiovasculares primarias.&lt;br /&gt;• &lt;b&gt;Prevalencia e Incidencia:&lt;/b&gt; Es un gran síndrome clínico que alcanza proporciones de verdadera epidemia. En Argentina, el 1% de la población padece insuficiencia cardíaca (aproximadamente 400.000 personas). Su incidencia se relaciona fuertemente con la edad, el sexo y la raza, siendo la edad (y el envejecimiento poblacional) el factor más determinante y estrechamente asociado a su aparición.&lt;br /&gt;• &lt;b&gt;Complejidad Diagnóstica:&lt;/b&gt; Es una entidad clínica de muy difícil definición y medición, siendo la vía final común de múltiples enfermedades del corazón.&lt;br /&gt;• &lt;b&gt;Mortalidad:&lt;/b&gt; Es una causa frecuente de hospitalización en el anciano, promediando una mortalidad anual del 30% a nivel general, la cual asciende estrepitosamente al 50-70% en pacientes con clase funcional IV.</t>
  </si>
  <si>
    <t>La opción a es correcta debido a que la insuficiencia cardíaca es un gran síndrome clínico catalogado como una &lt;b&gt;patología prevalente y de alta incidencia en la población&lt;/b&gt;, habiendo alcanzado proporciones de verdadera epidemia debido al envejecimiento poblacional y a la mayor sobrevida de los pacientes con cardiopatía isquémica e hipertensión.</t>
  </si>
  <si>
    <t>&lt;br /&gt;• &lt;b&gt;b) Es una patología fácilmente mensurable y fácil de definir:&lt;/b&gt; Es incorrecta ya que, por el contrario, las guías clínicas definen a la insuficiencia cardíaca como un síndrome de muy difícil definición y medición, abarcando una inmensa heterogeneidad clínica.&lt;br /&gt;• &lt;b&gt;c) Es una patología predominante solo en raza negra y d) Es una patología predominantemente en sexo masculino:&lt;/b&gt; Son incorrectas debido a que, si bien estadísticamente la incidencia puede ser mayor en la raza negra (25% mayor) y en varones (1.8 veces superior), la enfermedad no es predominante "solo" ni de forma excluyente en estos grupos, afectando masivamente a ambos sexos y siendo la edad avanzada el factor demográfico cardinal.</t>
  </si>
  <si>
    <t>El aumento sostenido en la frecuencia y presentación de la &lt;b&gt;insuficiencia cardíaca&lt;/b&gt; en la población general se debe primordialmente al &lt;b&gt;envejecimiento de la población&lt;/b&gt; y a la &lt;b&gt;mejoría en la sobrevida del infarto de miocardio&lt;/b&gt;.</t>
  </si>
  <si>
    <t>&lt;b&gt;CAUSAS DEL AUMENTO EPIDÉMICO DE LA INSUFICIENCIA CARDÍACA&lt;/b&gt;&lt;br /&gt;&lt;br /&gt;El incremento progresivo y sostenido en la incidencia y prevalencia del síndrome de insuficiencia cardíaca responde a múltiples factores médicos y demográficos contemporáneos:&lt;br /&gt;• &lt;b&gt;Envejecimiento de la población:&lt;/b&gt; La incidencia y prevalencia se relacionan fuertemente con la edad. El aumento en la expectativa de vida eleva estadísticamente la aparición del síndrome (la incidencia suma un 1% anual en mayores de 65 años).&lt;br /&gt;• &lt;b&gt;Mejoría en la sobrevida del infarto agudo de miocardio (IAM):&lt;/b&gt; Los grandes avances terapéuticos (unidades coronarias, revascularización y trombolisis) han reducido la mortalidad aguda del evento isquémico inicial. Esto permite que el paciente sobreviva, pero otorgando el tiempo biológico necesario para desarrollar posteriormente el deterioro de la función ventricular.&lt;br /&gt;• &lt;b&gt;Reducción de la morbimortalidad en la Hipertensión Arterial (HTA):&lt;/b&gt; El mejor control farmacológico prolonga la sobrevida de los pacientes hipertensos, lo que, estadísticamente, incrementa las posibilidades de que la sobrecarga tensional crónica termine desarrollando la enfermedad miocárdica a largo plazo.&lt;br /&gt;• &lt;b&gt;Aumento en la prevalencia de cardiomiopatía idiopática.&lt;/b&gt;</t>
  </si>
  <si>
    <t>&lt;b&gt;e) a y b son correctas:&lt;/b&gt; Es la opción correcta. Engloba los dos factores determinantes que impulsan las proporciones epidémicas de este síndrome: el progresivo envejecimiento poblacional y la mayor supervivencia contemporánea de los pacientes que sufren un infarto de miocardio, quienes en el pasado fallecían de manera aguda y en la actualidad sobreviven desarrollando posteriormente la patología.</t>
  </si>
  <si>
    <t>• &lt;b&gt;a) Envejecimiento de la población, b) Mejora en la sobrevida del infarto de miocardio:&lt;/b&gt; Son afirmaciones correctas, pero incompletas frente a la opción "e" que las agrupa.&lt;br /&gt;• &lt;b&gt;c) Buena adherencia al tratamiento de los pacientes hipertensos:&lt;/b&gt; Es incorrecta en la formulación causal planteada. Si bien el tratamiento reduce la morbimortalidad aguda, es la prolongación de la vida que otorga este tratamiento lo que da margen al desarrollo del daño crónico, no siendo la buena adherencia en sí misma la causa de la claudicación de la bomba, sino el factor que prolonga la sobrevida.&lt;br /&gt;• &lt;b&gt;d) Diagnóstico más temprano de la enfermedad:&lt;/b&gt; Es incorrecta. El aumento epidemiológico sostenido se fundamenta en un incremento real de casos (por mayor sobrevida a eventos cardiovasculares agudos y al avance de la edad demográfica), no a un sesgo por diagnóstico precoz.&lt;br /&gt;• &lt;b&gt;f) Todas son correctas:&lt;/b&gt; Es incorrecta, ya que engloba opciones inválidas o secundarias para explicar la génesis del aumento estadístico real de la insuficiencia cardíaca.</t>
  </si>
  <si>
    <t>La incidencia y prevalencia de la insuficiencia cardíaca se relacionan fuertemente con la edad, el sexo y la raza, siendo &lt;b&gt;la edad&lt;/b&gt; el factor más determinante y estrechamente asociado a su aparición.</t>
  </si>
  <si>
    <t>&lt;b&gt;EPIDEMIOLOGÍA DE LA INSUFICIENCIA CARDÍACA Y EDAD&lt;/b&gt;&lt;br /&gt;&lt;br /&gt;La Insuficiencia Cardíaca (IC) es un grave y creciente problema en la Salud Pública a nivel mundial. Su incidencia y prevalencia han aumentado en forma sostenida en las últimas décadas, a pesar de los grandes progresos en el tratamiento de las patologías primarias.&lt;br /&gt;• &lt;b&gt;Aumento exponencial con la edad:&lt;/b&gt; Es un gran síndrome clínico que alcanza proporciones de verdadera epidemia, aumentando progresivamente su incidencia con el paso de los años. En pacientes menores de 60 años la prevalencia es del 2%, mientras que en mayores de 70 años asciende marcadamente por encima del 10%.&lt;br /&gt;• &lt;b&gt;Incidencia anual:&lt;/b&gt; La aparición de nuevos casos aumenta sostenidamente de acuerdo a la edad, sumando un 1% anual en los pacientes mayores de 65 años.&lt;br /&gt;• &lt;b&gt;Causas del incremento epidémico:&lt;/b&gt; Este aumento poblacional en la frecuencia del síndrome se debe primordialmente al &lt;b&gt;envejecimiento de la población&lt;/b&gt;, sumado a la mejoría en la sobrevida de los pacientes tras un infarto de miocardio y al mejor control y sobrevida en la hipertensión arterial.</t>
  </si>
  <si>
    <t>La opción b es correcta debido a que, si bien la incidencia y prevalencia del gran síndrome de insuficiencia cardíaca se relacionan fuertemente con el sexo y la raza, &lt;b&gt;la edad&lt;/b&gt; es el factor epidemiológico principal y más determinante, estando estrechamente asociado a su aparición por el fenómeno del envejecimiento poblacional.</t>
  </si>
  <si>
    <t>&lt;br /&gt;• &lt;b&gt;c) El género y d) La etnia:&lt;/b&gt; Son incorrectas porque, aunque influyen estadísticamente en la epidemiología (la incidencia es 1.8 veces superior en varones y la prevalencia es un 25% mayor en la raza negra), la &lt;b&gt;edad&lt;/b&gt; supera a estas variables poblacionales siendo el factor &lt;i&gt;más determinante&lt;/i&gt; en la frecuencia del síndrome.&lt;br /&gt;• &lt;b&gt;a) El medio rural y e) La actividad laboral:&lt;/b&gt; Son incorrectas ya que el entorno geográfico de residencia y la actividad laboral del paciente, de forma aislada, no figuran entre los predictores epidemiológicos ni factores cardinales estandarizados para la incidencia de esta patología a nivel mundial.</t>
  </si>
  <si>
    <t>La &lt;b&gt;incidencia y prevalencia de la insuficiencia cardíaca se relacionan fuertemente con la edad, el sexo y la raza&lt;/b&gt;, siendo la edad el factor más determinante y estrechamente asociado a su aparición.</t>
  </si>
  <si>
    <t>&lt;b&gt;EPIDEMIOLOGÍA Y VARIABLES DEMOGRÁFICAS&lt;/b&gt;&lt;br /&gt;&lt;br /&gt;La incidencia y prevalencia del síndrome de insuficiencia cardíaca se relacionan fuertemente con variables demográficas:&lt;br /&gt;• &lt;b&gt;Edad:&lt;/b&gt; Es el factor más determinante. La incidencia y prevalencia de este síndrome se relacionan fuertemente con el envejecimiento, aumentando progresivamente y sumando un 1% anual en pacientes mayores de 65 años.&lt;br /&gt;• &lt;b&gt;Sexo:&lt;/b&gt; Presenta variaciones significativas. Según los datos poblacionales extraídos del estudio Framingham, la incidencia es 1,8 veces superior en varones en comparación con las mujeres.&lt;br /&gt;• &lt;b&gt;Raza:&lt;/b&gt; La prevalencia de la insuficiencia cardíaca se ve afectada por factores raciales, documentándose estadísticamente que es un 25% mayor en la raza negra.</t>
  </si>
  <si>
    <t>&lt;b&gt;e) Todas las variables:&lt;/b&gt; Es la opción correcta. Engloba de manera integral a los tres factores demográficos (edad, sexo y raza) que modifican y determinan fuertemente la incidencia y prevalencia epidemiológica del síndrome de insuficiencia cardíaca en la población general.</t>
  </si>
  <si>
    <t>• &lt;b&gt;a) La edad, b) El sexo, c) La raza:&lt;/b&gt; Son factores demográficos correctos de manera aislada, pero resultan respuestas incompletas frente a la opción general, ya que la presentación epidemiológica de la enfermedad está condicionada por la conjunción de estas tres variables poblacionales.&lt;br /&gt;• &lt;b&gt;d) Ninguna de las variables:&lt;/b&gt; Es incorrecta, ya que niega la base demográfica epidemiológica comprobada universalmente por grandes estudios poblaciones.</t>
  </si>
  <si>
    <t>El &lt;b&gt;ventrículo izquierdo&lt;/b&gt; posee una pared que es más gruesa que la del ventrículo derecho.</t>
  </si>
  <si>
    <t>&lt;b&gt;ANATOMÍA Y FISIOLOGÍA CARDIOVASCULAR ESTRUCTURAL&lt;/b&gt;&lt;br /&gt;&lt;br /&gt;Los componentes básicos del corazón y los grandes vasos son:&lt;br /&gt;• &lt;b&gt;Grosor ventricular y circulación:&lt;/b&gt; Las cavidades derechas poseen paredes finas. En contrapartida, en la circulación sistémica la sangre es impulsada por el ventrículo izquierdo, cuya pared es más gruesa que la del ventrículo derecho para poder vencer la alta resistencia vascular sistémica.&lt;br /&gt;• &lt;b&gt;Separación muscular:&lt;/b&gt; Las fibras musculares auriculares y ventriculares están separadas por un anillo fibroso que actúa como aislante anatómico y eléctrico.&lt;br /&gt;• &lt;b&gt;Estructura valvular:&lt;/b&gt; La válvula mitral se diferencia anatómicamente por tener dos hojas o valvas.&lt;br /&gt;• &lt;b&gt;Circuitos vasculares:&lt;/b&gt; El circuito pulmonar y el circuito sistémico funcionan de forma simultánea y paralela.</t>
  </si>
  <si>
    <t>La opción a es correcta (al ser la afirmación falsa buscada) debido a que es el &lt;b&gt;ventrículo izquierdo&lt;/b&gt; (y no el derecho) el que posee una pared muscular más gruesa, adaptación anatómica necesaria para generar la presión que impulsa la sangre hacia toda la circulación sistémica.</t>
  </si>
  <si>
    <t>&lt;br /&gt;• &lt;b&gt;b) Las fibras musculares auriculares y ventriculares están separadas por un anillo fibroso, c) La válvula mitral tiene dos hojas o valvas, d) El circuito pulmonar y sistémico funcionan de forma simultánea y paralela y e) En la circulación sistémica la sangre es impulsada por el ventrículo izquierdo:&lt;/b&gt; Son opciones incorrectas porque son postulados anatómicos y fisiológicos verdaderos del funcionamiento y estructura normal del sistema cardiovascular, no cumpliendo con la consigna de señalar la excepción o afirmación falsa.</t>
  </si>
  <si>
    <t>La &lt;b&gt;precarga es la fuerza que distiende al miocardio al llenarse en diástole, siendo equivalente al retorno venoso y representando la longitud máxima que alcanza el sarcómero&lt;/b&gt; o fibra cardíaca antes de contraerse, a diferencia de la &lt;b&gt;resistencia a vencer para abrir la válvula aórtica, que corresponde a la poscarga&lt;/b&gt;.</t>
  </si>
  <si>
    <t>&lt;b&gt;DETERMINANTES DEL VOLUMEN SISTÓLICO&lt;/b&gt;&lt;br /&gt;&lt;br /&gt;El volumen sistólico (cantidad de sangre que cada ventrículo bombea en cada latido, cuyo valor normal oscila entre 70 y 75 ml) depende de tres determinantes mecánicos fundamentales:&lt;br /&gt;• &lt;b&gt;Precarga:&lt;/b&gt; Es la carga o volumen que distiende al ventrículo izquierdo o derecho al final de la diástole, justo antes de iniciar la sístole ventricular. Está determinada por el retorno venoso que llena los ventrículos al final de la sístole auricular. Fisiológicamente, existe una columna sanguínea hacia atrás del ventrículo, por lo que la presión al final de la diástole se traduce y equivale a la presión del capilar pulmonar.&lt;br /&gt;• &lt;b&gt;Poscarga:&lt;/b&gt; Es la resistencia contra la que el ventrículo debe enfrentarse para expulsar la sangre hacia los grandes vasos sanguíneos. Al abrirse la válvula aórtica, el corazón se encuentra con esta carga, la cual equivale en el ventrículo izquierdo a la resistencia vascular periférica o sistémica. La hipertensión arterial (HTA) y los estados de vasoconstricción aumentan la poscarga, lo que genera una disminución del volumen sistólico.&lt;br /&gt;• &lt;b&gt;Contractilidad (o Inotropismo):&lt;/b&gt; Es la capacidad contráctil intrínseca que tiene el músculo cardíaco para generar tensión, acortar sus fibras y vaciar su contenido.</t>
  </si>
  <si>
    <t>• &lt;b&gt;a) La precarga es la fuerza que distiende al miocardio al llenarse en diástole, b) En fisiología cardíaca la precarga es equivalente al retorno venoso, c) El concepto de precarga representa la longitud que alcanza el sarcómero o fibra cardíaca antes de contraerse y depende del retorno venoso:&lt;/b&gt; Son afirmaciones correctas. Las tres opciones describen el mismo concepto hemodinámico: la precarga es el grado de estiramiento (longitud) de las fibras miocárdicas originado por el volumen de llenado al final de la diástole, el cual está determinado por el retorno venoso.</t>
  </si>
  <si>
    <t>La digital tiene efectos en la fisiología cardíaca siendo &lt;b&gt;inotrópico positivo, cronotrópico negativo y batmotrópico positivo&lt;/b&gt;.</t>
  </si>
  <si>
    <t>&lt;b&gt;MECANISMO Y EFECTOS DE LOS DIGITÁLICOS&lt;/b&gt;&lt;br /&gt;&lt;br /&gt;Los digitálicos (como la digoxina) actúan inhibiendo la bomba Na+/K+ ATPasa de la membrana celular del miocito, lo que termina incrementando el Ca++ intracitosólico. Esto determina sus efectos farmacológicos sobre la dinámica cardíaca:&lt;br /&gt;• &lt;b&gt;Efecto inotrópico positivo:&lt;/b&gt; Aumenta la fuerza de contracción ventricular, mejorando el volumen sistólico.&lt;br /&gt;• &lt;b&gt;Efecto cronotrópico negativo:&lt;/b&gt; Disminuye la frecuencia cardíaca al ejercer acción sobre el nódulo sinusal y aurículo-ventricular.&lt;br /&gt;• &lt;b&gt;Efecto batmotrópico positivo:&lt;/b&gt; Aumenta la excitabilidad del músculo cardíaco.&lt;br /&gt;&lt;br /&gt;En el contexto de la insuficiencia cardíaca, la digital no disminuye la mortalidad global, pero mejora la función ventricular y reduce el número de hospitalizaciones, estando indicada en el manejo sintomático cuando la disfunción se asocia a fibrilación auricular (FA).</t>
  </si>
  <si>
    <t>La opción b es correcta debido a que la digital posee la triple capacidad fisiológica de aumentar la contractilidad miocárdica (&lt;b&gt;inotrópico positivo&lt;/b&gt;), disminuir la frecuencia cardíaca (&lt;b&gt;cronotrópico negativo&lt;/b&gt;) y aumentar la excitabilidad de las fibras (&lt;b&gt;batmotrópico positivo&lt;/b&gt;).</t>
  </si>
  <si>
    <t>&lt;br /&gt;• &lt;b&gt;a) Inotrópico positivo, cronotrópico positivo, batmotrópico negativo y c) Inotrópico positivo, cronotrópico positivo, batmotrópico positivo:&lt;/b&gt; Son incorrectas porque postulan un efecto cronotrópico positivo (aumento de la frecuencia cardíaca), cuando en realidad la digoxina disminuye la frecuencia (cronotrópico negativo).&lt;br /&gt;• &lt;b&gt;d) Inotrópico negativo, cronotrópico negativo, batmotrópico negativo:&lt;/b&gt; Es incorrecta ya que la digital es un reconocido agente cardiotónico (inotrópico positivo) utilizado para aumentar la fuerza de contracción, no para deprimirla.</t>
  </si>
  <si>
    <t>&lt;b&gt;TOXICIDAD DIGITÁLICA&lt;/b&gt;&lt;br /&gt;&lt;br /&gt;El uso de la digoxina requiere un control debido a su estrecho margen terapéutico. Su intoxicación es un cuadro clínico grave que ocasiona:&lt;br /&gt;• &lt;b&gt;Síntomas generales:&lt;/b&gt; Anorexia, náuseas, vómitos y alteraciones visuales.&lt;br /&gt;• &lt;b&gt;Alteraciones electrocardiográficas y arritmias:&lt;/b&gt; Puede desencadenar bradicardia sinusal, bloqueo AV, extrasistolia ventricular (bigeminismo) y taquicardias.</t>
  </si>
  <si>
    <t>La &lt;b&gt;insuficiencia aórtica crónica&lt;/b&gt; produce &lt;b&gt;cardiomegalia&lt;/b&gt; evidente debido a la sobrecarga de volumen sostenida.</t>
  </si>
  <si>
    <t>&lt;b&gt;MECANISMOS FISIOPATOLÓGICOS Y ETIOLOGÍA DE LA INSUFICIENCIA CARDÍACA&lt;/b&gt;&lt;br /&gt;&lt;br /&gt;La insuficiencia cardíaca (IC) es un síndrome final común en el que desembocan la mayoría de las patologías cardiovasculares. Desde un punto de vista hemodinámico y fisiopatológico, las causas primarias que la desencadenan se agrupan en distintas situaciones mecánicas o funcionales sobre el miocardio:&lt;br /&gt;• &lt;b&gt;Sobrecarga de volumen (Precarga):&lt;/b&gt; Condición patológica donde el ventrículo recibe un exceso de volumen diastólico (como ocurre en las regurgitaciones valvulares crónicas). Para compensar y sostener el volumen latido apelando a la ley de Frank-Starling, el ventrículo se adapta mediante hipertrofia excéntrica y dilatación progresiva de sus cámaras, lo que culmina en una cardiomegalia evidente con el paso del tiempo.&lt;br /&gt;• &lt;b&gt;Sobrecarga de presión (Poscarga):&lt;/b&gt; Resistencia excesiva contra la que el ventrículo debe enfrentarse (como en la hipertensión arterial o la estenosis aórtica), generando clásicamente una hipertrofia concéntrica inicial que no cursa con gran dilatación temprana.&lt;br /&gt;• &lt;b&gt;Restricción al llenado:&lt;/b&gt; Enfermedades que infiltran el miocardio o patologías del pericardio (ej. pericarditis constrictiva) que impiden y restringen patológicamente la diástole, manteniendo a los ventrículos de tamaño normal o pequeño.&lt;br /&gt;• &lt;b&gt;Enfermedades Valvulares:&lt;/b&gt; Las valvulopatías crónicas o agudas pueden provocar fallo cardíaco por sobrecargas de volumen o presión. El tiempo de instauración es vital: las lesiones crónicas permiten la dilatación adaptativa (cardiomegalia), mientras que las agudas impactan sobre un ventrículo de tamaño normal.</t>
  </si>
  <si>
    <t>&lt;b&gt;a) Insuficiencia aórtica crónica:&lt;/b&gt; Es la opción correcta. La incompetencia valvular aórtica de curso crónico impone al corazón una severa sobrecarga de volumen sostenida en el tiempo. Como mecanismo adaptativo a los pequeños incrementos de volumen a lo largo de los años, el ventrículo izquierdo desarrolla una hipertrofia excéntrica y dilatación progresiva de la cavidad, lo que se traduce macroscópica y radiológicamente en una gran cardiomegalia.</t>
  </si>
  <si>
    <t>• &lt;b&gt;b) Insuficiencia mitral aguda:&lt;/b&gt; Es incorrecta. En los cuadros agudos, se produce una sobrecarga brusca de volumen que impacta sobre un ventrículo de tamaño normal, el cual aún no ha tenido el tiempo biológico para adaptarse, distenderse ni dilatarse; por ende, cursa con falla cardíaca severa (edema agudo de pulmón) pero típicamente sin cardiomegalia instaurada.&lt;br /&gt;• &lt;b&gt;c) Estenosis mitral aguda:&lt;/b&gt; Es incorrecta. En la estenosis mitral el problema radica en la restricción y dificultad al llenado diastólico del ventrículo izquierdo. Al recibir un flujo de volumen reducido, el ventrículo izquierdo se mantiene hemodinámicamente "protegido", de tamaño normal o incluso pequeño, sin sufrir dilatación ni hipertrofia (sin cardiomegalia).&lt;br /&gt;• &lt;b&gt;d) Pericarditis constrictiva:&lt;/b&gt; Es incorrecta. Es una alteración que restringe mecánicamente el llenado diastólico del corazón desde el exterior debido a un pericardio rígido y engrosado, cursando clásicamente con volúmenes ventriculares normales o reducidos, impidiendo la dilatación miocárdica.</t>
  </si>
  <si>
    <t>&lt;b&gt;DIFERENCIA FISIOPATOLÓGICA ENTRE LESIONES AGUDAS Y CRÓNICAS&lt;/b&gt;&lt;br /&gt;&lt;br /&gt;Resulta vital distinguir el comportamiento del ventrículo izquierdo ante las sobrecargas volumétricas (como las insuficiencias aórtica o mitral) según su tiempo de instalación:&lt;br /&gt;• &lt;b&gt;Lesiones crónicas:&lt;/b&gt; El ventrículo se adapta progresivamente al aumento del volumen de fin de diástole multiplicando sus sarcómeros en serie y alargando sus fibras miocárdicas. Esto produce dilatación y cardiomegalia, lo que permite al corazón manejar la sobrecarga inicialmente sin elevar masivamente sus presiones de llenado (fase asintomática prolongada).&lt;br /&gt;• &lt;b&gt;Lesiones agudas:&lt;/b&gt; La sobrecarga violenta de volumen recae sobre un ventrículo no distensible, que no ha tenido tiempo de remodelarse ni dilatarse (ausencia de cardiomegalia). Las mínimas cantidades de volumen regurgitado ocasionan gigantescos incrementos de la presión de fin de diástole, transmitiéndose velozmente hacia los pulmones y llevando al paciente a un rápido colapso hemodinámico o shock cardiogénico.</t>
  </si>
  <si>
    <t>La &lt;b&gt;hipertensión arterial&lt;/b&gt; es la causa más frecuente de elevación de la presión auricular izquierda.</t>
  </si>
  <si>
    <t>&lt;b&gt;FISIOPATOLOGÍA DE LA INSUFICIENCIA CARDÍACA POR HIPERTENSIÓN ARTERIAL&lt;/b&gt;&lt;br /&gt;&lt;br /&gt;La hipertensión arterial (HTA) es la etiología principal y número uno de insuficiencia cardíaca en el mundo. Un paciente con HTA no controlada por una cierta cantidad de años desarrolla falla cardíaca como consecuencia directa del aumento sostenido de las resistencias. Fisiopatológicamente, el daño sigue esta cascada mecánica y hemodinámica:&lt;br /&gt;• &lt;b&gt;Aumento de la postcarga:&lt;/b&gt; El ventrículo izquierdo (VI) debe enfrentarse a una elevación sostenida de la resistencia vascular periférica para lograr eyectar la sangre.&lt;br /&gt;• &lt;b&gt;Desarrollo de Hipertrofia Ventricular Izquierda (HVI):&lt;/b&gt; Para equilibrar el aumento del estrés parietal originado por la alta presión sistémica, el miocardio responde desarrollando una hipertrofia concéntrica adaptativa. Este engrosamiento de la pared disminuye notablemente la distensibilidad (o compliance) del ventrículo, volviéndolo más rígido.&lt;br /&gt;• &lt;b&gt;Disfunción Diastólica:&lt;/b&gt; La rigidez adquirida dificulta la fase de relajación y llenado ventricular. El VI es incapaz de aceptar pasivamente el volumen sanguíneo proveniente de la aurícula.&lt;br /&gt;• &lt;b&gt;Transmisión retrógrada de presiones:&lt;/b&gt; Para lograr un correcto llenado del ventrículo rígido, la presión de fin de diástole debe elevarse patológicamente. Esta elevación de presión se transmite hacia atrás obligando a la aurícula a hipertrofiarse y dilatarse para vencer la resistencia. Finalmente, se instaura un cuadro de elevación sostenida de la &lt;b&gt;presión auricular izquierda&lt;/b&gt;, lo cual repercutirá hacia el circuito venulocapilar generando congestión pulmonar.</t>
  </si>
  <si>
    <t>La opción c es correcta. La &lt;b&gt;hipertensión arterial&lt;/b&gt;, a través de su impacto crónico con aumento de postcarga, desarrollo de hipertrofia ventricular izquierda y posterior disfunción diastólica, representa la causa etiológica más frecuente de insuficiencia cardíaca y elevación de la &lt;b&gt;presión auricular izquierda&lt;/b&gt; en el mundo.</t>
  </si>
  <si>
    <t>• &lt;b&gt;a) Mixoma auricular y d) Trombo auricular:&lt;/b&gt; Son opciones incorrectas porque, aunque representan verdaderas masas intraauriculares capaces de generar una obstrucción mecánica del tracto de salida (simulando el comportamiento hemodinámico de una estenosis mitral con elevación de la presión auricular), son patologías de presentación epidemiológica extremadamente infrecuente en comparación con la alta prevalencia de la hipertensión arterial.&lt;br /&gt;• &lt;b&gt;b) Estenosis tricuspídea:&lt;/b&gt; Es incorrecta ya que esta lesión valvular obstruye el tracto de entrada del ventrículo derecho, generando éstasis y un aumento exclusivo de las presiones en la aurícula derecha y en el sistema venoso periférico, sin impactar de forma primaria en el circuito auricular izquierdo.</t>
  </si>
  <si>
    <t>La &lt;b&gt;activación del sistema simpático genera taquicardia sinusal, aumento de las resistencias periféricas por vasoconstricción y, a largo plazo, la progresión de la insuficiencia cardíaca&lt;/b&gt;, por lo que su activación crónica sostenida &lt;b&gt;aumenta la mortalidad&lt;/b&gt;.</t>
  </si>
  <si>
    <t>&lt;b&gt;SISTEMA NERVIOSO SIMPÁTICO (SNS) EN LA INSUFICIENCIA CARDÍACA&lt;/b&gt;&lt;br /&gt;&lt;br /&gt;La activación del eje neuroendocrino ocurre cuando el riñón y los barorreceptores interpretan erróneamente la caída del volumen minuto cardíaco como una hipovolemia severa, desatando una respuesta compensadora inicial que a largo plazo resulta letal.&lt;br /&gt;• &lt;b&gt;Respuesta y hemodinamia:&lt;/b&gt; Existe una sobreexpresión absoluta de adrenalina y norepinefrina que actúan sobre los receptores adrenérgicos. El efecto hemodinámico inmediato es generar vasoconstricción periférica (para redistribuir el flujo), taquicardia y aumento del inotropismo.&lt;br /&gt;• &lt;b&gt;Efecto perjudicial directo:&lt;/b&gt; Su activación sostenida tiene un impacto devastador, ya que induce hipertrofia, extensa fibrosis, remodelación y apoptosis (muerte celular programada) miocárdica.&lt;br /&gt;• &lt;b&gt;Hipótesis neurohormonal:&lt;/b&gt; Establece que la insuficiencia cardíaca progresa porque estos sistemas neurohormonales (como el SNS y el SRAA) ejercen un efecto tóxico directo sobre el músculo del corazón, conformando la base del mal pronóstico y de la progresión incesante de la enfermedad.</t>
  </si>
  <si>
    <t>&lt;b&gt;a) A largo plazo, una disminución de la mortalidad:&lt;/b&gt; Es la opción INCORRECTA (la respuesta buscada). La sobreactivación crónica del sistema nervioso simpático ejerce un efecto tóxico directo y devastador sobre el miocardio, siendo la base del mal pronóstico de la insuficiencia cardíaca y originando un incremento incesante de la mortalidad, no su disminución. (Por este motivo fisiopatológico, el pilar terapéutico para disminuir la mortalidad y mejorar la sobrevida es el bloqueo de este sistema mediante el uso de betabloqueantes).</t>
  </si>
  <si>
    <t>• &lt;b&gt;b) Aumento de las resistencias periféricas por vasoconstricción:&lt;/b&gt; Es una afirmación correcta. El SNS media la contracción vascular para redistribuir el flujo hacia el cerebro y el corazón.&lt;br /&gt;• &lt;b&gt;c) Taquicardia sinusal:&lt;/b&gt; Es una afirmación correcta. Las catecolaminas actúan sobre los receptores cardíacos generando un aumento directo de la frecuencia cardíaca como mecanismo compensador.&lt;br /&gt;• &lt;b&gt;d) A largo plazo, progresión de la insuficiencia cardiaca:&lt;/b&gt; Es una afirmación correcta. El efecto tóxico directo del sistema simpático (induciendo hipertrofia, fibrosis y apoptosis) es el responsable de la progresión de la enfermedad hacia etapas terminales.</t>
  </si>
  <si>
    <t>&lt;b&gt;EL CÍRCULO VICIOSO DE LOS MECANISMOS COMPENSADORES&lt;/b&gt;&lt;br /&gt;&lt;br /&gt;Si bien los mecanismos simpáticos intentan compensar la caída del gasto cardíaco a corto plazo, su persistencia genera un daño secundario deletéreo que empeora la falla de bomba:&lt;br /&gt;• &lt;b&gt;Taquicardia:&lt;/b&gt; Acorta el tiempo de diástole, disminuyendo el llenado ventricular e incrementando el requerimiento y consumo de oxígeno miocárdico, lo que precipita la isquemia.&lt;br /&gt;• &lt;b&gt;Vasoconstricción periférica:&lt;/b&gt; Aumenta bruscamente el estrés parietal (postcarga), sobrecargando a un ventrículo claudicante y agravando indirectamente la congestión pulmonar y sistémica.</t>
  </si>
  <si>
    <t>En la insuficiencia cardíaca el corazón presenta distintos mecanismos adaptativos verdaderos (como la hipertrofia miocárdica, alteraciones en la matriz extracelular y activación del sistema simpático); sin embargo, la arginina-vasopresina (hormona antidiurética) no experimenta una inhibición, sino un &lt;b&gt;aumento o activación&lt;/b&gt; que genera vasoconstricción y retención de líquidos.</t>
  </si>
  <si>
    <t>&lt;b&gt;MECANISMOS ADAPTATIVOS EN LA INSUFICIENCIA CARDÍACA&lt;/b&gt;&lt;br /&gt;&lt;br /&gt;El corazón intenta lidiar con el fracaso hemodinámico recurriendo a sus mecanismos fisiológicos adaptativos. Si bien estos compensan a corto plazo, el evento índice no se detiene, provocando que se mantengan hiperactivos y deriven en un profundo daño secundario a nivel histológico:&lt;br /&gt;• &lt;b&gt;Mecanismos a Corto Plazo:&lt;/b&gt; Ante la caída del volumen minuto, ocurre una activación neurohumoral masiva. El Sistema Nervioso Simpático (SNS) se activa aumentando la frecuencia cardíaca y la contractilidad ventricular para sostener el volumen eyectado. A su vez, genera vasoconstricción periférica y promueve el &lt;b&gt;aumento de vasopresina&lt;/b&gt; (hormona antidiurética) para sostener el retorno venoso. Asimismo, el sistema Renina-Angiotensina-Aldosterona retiene activamente sodio y agua.&lt;br /&gt;• &lt;b&gt;Mecanismos a Largo Plazo y Estructurales:&lt;/b&gt; El corazón desarrolla hipertrofia miocárdica para aumentar la generación de fuerza e intentar normalizar la sobrecarga de la pared ventricular (estrés parietal). Como contrapartida, esto genera alteraciones en la producción de energía en el miocardio y profundas modificaciones en la matriz extracelular de los miocardiocitos (con extensa fibrosis y apoptosis celular), induciendo progresivamente la rigidez del ventrículo.</t>
  </si>
  <si>
    <t>La opción d es correcta (al ser la afirmación falsa buscada). Durante la activación neurohumoral compensatoria de la insuficiencia cardíaca, la arginina-vasopresina (hormona antidiurética) experimenta un &lt;b&gt;aumento o activación&lt;/b&gt; (y no una inhibición) con el objetivo fisiológico inicial de generar vasoconstricción y retención hidrosalina para preservar el volumen intravascular.</t>
  </si>
  <si>
    <t>• &lt;b&gt;a) Desarrollo de hipertrofia miocárdica, b) Alteraciones en la producción de energía en el miocardio y modificaciones en la matriz extracelular de los miocardiocitos, y c) Activación del sistema nervioso simpático:&lt;/b&gt; Son opciones incorrectas porque describen los mecanismos adaptativos mecánicos, metabólicos y neurohormonales que el corazón despliega frente a la claudicación de la insuficiencia cardíaca.</t>
  </si>
  <si>
    <t>El efecto de los &lt;b&gt;diuréticos en la insuficiencia cardíaca es disminuir la precarga&lt;/b&gt;, mejorando la congestión al reducir directamente el retorno venoso.</t>
  </si>
  <si>
    <t>En la prevención del TEP Hospitalario, ¿qué afirmación es correcta?&lt;br&gt;&lt;br&gt;a) La profilaxis mecánica es preferible en todos los casos&lt;br&gt;&lt;br&gt;b) La mayoría de los TEP hospitalarios son prevenibles&lt;br&gt;&lt;br&gt;c) Fondaparinux está contraindicado en pacientes oncológicos&lt;br&gt;&lt;br&gt;d) El riesgo de TEP es bajo en cirugía mayor por lo que no se indica profilaxis</t>
  </si>
  <si>
    <t>&lt;b&gt;MECANISMO Y OBJETIVO DE LOS DIURÉTICOS EN LA INSUFICIENCIA CARDÍACA&lt;/b&gt;&lt;br /&gt;&lt;br /&gt;Los diuréticos (especialmente los de asa, como la furosemida) son el tratamiento sintomático para reducir la congestión en los pacientes con insuficiencia cardíaca, actuando a nivel renal e interfiriendo con la retención hidrosalina.&lt;br /&gt;• &lt;b&gt;Efecto Hemodinámico Principal (Precarga):&lt;/b&gt; La administración de diuréticos busca disminuir la volemia (volumen intravascular). Al reducir el volumen de manera farmacológica, se disminuye de forma directa el retorno venoso hacia el corazón, lo que se traduce en una &lt;b&gt;disminución de la precarga&lt;/b&gt; (la carga o volumen que distiende al ventrículo al final de la diástole).&lt;br /&gt;• &lt;b&gt;Alivio de la congestión:&lt;/b&gt; Al disminuir esta sobrecarga volumétrica, caen las presiones de llenado ventricular y la presión capilar pulmonar, logrando el alivio rápido de síntomas cardinales congestivos como la disnea, la ortopnea, los rales pulmonares y los edemas periféricos.&lt;br /&gt;• &lt;b&gt;Impacto clínico:&lt;/b&gt; A pesar de ser esenciales para eliminar la congestión sintomática y sacar al paciente del edema, los diuréticos de asa (como la furosemida) &lt;b&gt;no disminuyen la mortalidad&lt;/b&gt; ni modifican el pronóstico a largo plazo de la enfermedad (a diferencia de los fármacos neurohormonales como los IECA o los betabloqueantes).</t>
  </si>
  <si>
    <t>&lt;b&gt;b) Disminuir la precarga:&lt;/b&gt; Es la opción correcta. El efecto fisiológico y hemodinámico cardinal de la terapia diurética es inducir un balance hídrico negativo mediante la eliminación renal de sodio y agua. Esta reducción neta de la volemia disminuye el volumen de sangre que retorna al corazón, lo que se define mecánicamente como una disminución directa de la precarga ventricular, aliviando la congestión pulmonar y sistémica.</t>
  </si>
  <si>
    <t>b) La mayoría de los TEP hospitalarios son prevenibles</t>
  </si>
  <si>
    <t>• &lt;b&gt;a) Disminuir la poscarga:&lt;/b&gt; Es incorrecta. La poscarga es la resistencia contra la que el ventrículo debe enfrentarse para eyectar la sangre (relacionada con la resistencia vascular periférica). Disminuir la poscarga es el efecto principal y primario de los fármacos vasodilatadores arteriales (como los IECA o el nitroprusiato de sodio), no de los diuréticos.&lt;br /&gt;• &lt;b&gt;c) Aumentar la poscarga:&lt;/b&gt; Es incorrecta. Ningún fármaco indicado en la insuficiencia cardíaca tiene como objetivo aumentar la resistencia a la eyección ventricular, ya que un aumento en la poscarga agravaría la claudicación de la bomba cardíaca.&lt;br /&gt;• &lt;b&gt;d) Aumentar la precarga:&lt;/b&gt; Es incorrecta. Aumentar la precarga significaría incrementar el retorno venoso y el volumen de fin de diástole (como ocurriría al administrar fluidos endovenosos masivos o por retención de sodio), lo cual exacerbaría los síntomas congestivos en la insuficiencia cardíaca.</t>
  </si>
  <si>
    <t>La activación del sistema renina-angiotensina-aldosterona genera &lt;b&gt;aumento de la presión arterial, retención de agua y sodio, hipertrofia e induce fibrosis&lt;/b&gt;, siendo la opción INCORRECTA aquella que le atribuye un rol vasodilatador, natriurético o protector contra la hipertrofia.</t>
  </si>
  <si>
    <t>&lt;b&gt;EL EJE NEUROENDOCRINO EN LA INSUFICIENCIA CARDÍACA&lt;/b&gt;&lt;br /&gt;&lt;br /&gt;La sobreactivación de los sistemas neurohormonales es la base fundamental de la progresión y del mal pronóstico de la insuficiencia cardíaca. Se dividen en sistemas perjudiciales y sistemas protectores:&lt;br /&gt;• &lt;b&gt;Sistema Renina-Angiotensina-Aldosterona (SRAA):&lt;/b&gt; Su activación patológica produce una profunda vasoconstricción y elevación de la presión arterial. La aldosterona retiene masivamente sodio y agua (aumentando la volemia y la precarga) y estimula la generación de colágeno fibrótico. Por lo tanto, este sistema &lt;b&gt;genera aumento de la presión arterial, retención hidrosalina, hipertrofia e induce fibrosis&lt;/b&gt;.&lt;br /&gt;• &lt;b&gt;Sistema de Péptidos Natriuréticos (PNA - PNC):&lt;/b&gt; Es el mecanismo protector del organismo para contrarrestar la activación neurohormonal deletérea. Estos péptidos miocárdicos tienen acciones opuestas al SRAA: generan profunda &lt;b&gt;vasodilatación, natriuresis y diuresis&lt;/b&gt;, y poseen un efecto antimitótico (&lt;b&gt;antifibrótico y antiapoptótico&lt;/b&gt;) que disminuye el crecimiento y la hipertrofia.&lt;br /&gt;• &lt;b&gt;Sistema Nervioso Simpático (SNS):&lt;/b&gt; Se activa compensatoriamente liberando adrenalina y noradrenalina. Su efecto hemodinámico inmediato es generar &lt;b&gt;vasoconstricción periférica, taquicardia (aumento de la FC) y aumento del inotropismo&lt;/b&gt;. A largo plazo induce apoptosis y remodelación miocárdica.</t>
  </si>
  <si>
    <t>La opción d es la correcta (por ser el enunciado INCORRECTO buscado) debido a que invierte por completo las funciones biológicas del &lt;b&gt;Sistema Renina-Angiotensina-Aldosterona&lt;/b&gt;. El SRAA induce vasoconstricción, retención hidrosalina, hipertrofia y fibrosis. Las funciones de vasodilatación, natriuresis y prevención de la hipertrofia/fibrosis descritas en esta opción corresponden fisiológicamente al sistema protector de los &lt;b&gt;péptidos natriuréticos&lt;/b&gt;.</t>
  </si>
  <si>
    <t>• &lt;b&gt;a) El sistema de los péptidos natriuréticos es vasodilatador, antifibrótico, antiapoptótico y genera natriuresis:&lt;/b&gt; Es un enunciado correcto fisiológicamente, ya que describe las acciones biológicas protectoras y contrarreguladoras de estos péptidos frente a la sobrecarga miocárdica.&lt;br /&gt;• &lt;b&gt;b) El sistema de renina angiotensina aldosterona genera aumento de la presión arterial, retención de agua y sodio, hipertrofia e induce fibrosis:&lt;/b&gt; Es un enunciado correcto fisiopatológicamente, resumiendo el papel patogénico y deletéreo de la angiotensina II y la aldosterona en el progreso del daño cardíaco.&lt;br /&gt;• &lt;b&gt;c) La activación del sistema simpático genera vasoconstricción, aumento de la FC e inotropismo:&lt;/b&gt; Es un enunciado correcto que describe las acciones compensadoras hemodinámicas inmediatas mediadas por las catecolaminas.</t>
  </si>
  <si>
    <t>La &lt;b&gt;insuficiencia cardíaca tiene un curso evolutivo desfavorable&lt;/b&gt; y progresa incesantemente por la &lt;b&gt;activación sostenida del sistema renina-angiotensina-aldosterona (SRAA) y del sistema nervioso simpático (SNS)&lt;/b&gt;, los cuales ejercen un efecto tóxico directo sobre el miocardio.</t>
  </si>
  <si>
    <t>&lt;b&gt;HIPÓTESIS NEUROHORMONAL EN LA INSUFICIENCIA CARDÍACA&lt;/b&gt;&lt;br /&gt;&lt;br /&gt;La insuficiencia cardíaca progresa porque los sistemas neurohormonales (activados por el organismo para defenderse de la caída del gasto cardíaco) ejercen un efecto perjudicial letal sobre la circulación y un efecto tóxico directo sobre el miocardio.&lt;br /&gt;• &lt;b&gt;Sistema Nervioso Simpático (SNS):&lt;/b&gt; Existe una sobreexpresión absoluta de epinefrina y norepinefrina. Su activación sostenida induce hipertrofia, extensa fibrosis, remodelación y apoptosis (muerte celular programada) miocárdica.&lt;br /&gt;• &lt;b&gt;Sistema Renina-Angiotensina-Aldosterona (SRAA):&lt;/b&gt; La angiotensina II produce vasoconstricción profunda y estimula la secreción de aldosterona, la cual retiene masivamente sodio y agua (aumentando la precarga) y estimula la generation de colágeno fibrótico en los vasos y el corazón.&lt;br /&gt;• La sobreactivación de ambos sistemas es la base del mal pronóstico y de la progresión de la enfermedad. Para contrarrestar esto, el organismo cuenta con el &lt;b&gt;Sistema de Péptidos Natriuréticos&lt;/b&gt;, que generan vasodilatación y natriuresis protectora, aunque terminan siendo superados por los ejes perjudiciales.</t>
  </si>
  <si>
    <t>&lt;b&gt;a) La insuficiencia cardíaca tiene un curso evolutivo desfavorable por activación del sistema renina angiotensina aldosterona / simpático:&lt;/b&gt; Es la opción correcta. Es la base del modelo patogénico neurohormonal; el desbalance provocado por la hiperactivación incesante de estos ejes neuroendocrinos induce fibrosis, remodelación y apoptosis, perpetuando el daño miocárdico y siendo responsables directos de la progresión y el mal pronóstico evolutivo de la insuficiencia cardíaca.</t>
  </si>
  <si>
    <t>• &lt;b&gt;b) En la clasificación AHA: la insuficiencia cardíaca estadío A tiene peor pronóstico que el estadío D:&lt;/b&gt; Es incorrecta. El Estadio A engloba a pacientes asintomáticos que solo tienen factores de riesgo, mientras que el Estadio D representa la insuficiencia cardíaca refractaria terminal con síntomas marcados en reposo y alteración estructural avanzada, ostentando el peor pronóstico (con una mortalidad que ronda el 80% anual).&lt;br /&gt;• &lt;b&gt;c) El sistema de los péptidos natriuréticos no tiene influencia en la insuficiencia cardíaca:&lt;/b&gt; Es incorrecta. Tienen una influencia protectora fundamental, ejerciendo acciones opuestas al SNS y al SRAA: generan profunda vasodilatación, natriuresis, diuresis y poseen un efecto antifibrótico y antiapoptótico vital.&lt;br /&gt;• &lt;b&gt;d) La anemia y el deterioro de la función renal no influyen en el pronóstico de la insuficiencia cardíaca:&lt;/b&gt; Es incorrecta. Son fuertes marcadores analíticos independientes de riesgo; su presencia marca una peor evolución clínica y un oscurecimiento de la sobrevida.</t>
  </si>
  <si>
    <t>&lt;b&gt;ESTADIOS EVOLUTIVOS Y MARCADORES DE MAL PRONÓSTICO&lt;/b&gt;&lt;br /&gt;&lt;br /&gt;• &lt;b&gt;Clasificación ACC/AHA:&lt;/b&gt; La progresión va desde el &lt;i&gt;Estadio A&lt;/i&gt; (alto riesgo sin cardiopatía estructural) hasta el &lt;i&gt;Estadio D&lt;/i&gt; (enfermedad estructural avanzada con síntomas refractarios al tratamiento máximo, requiriendo asistencia ventricular o trasplante).&lt;br /&gt;• &lt;b&gt;Factores pronósticos:&lt;/b&gt; A la severidad clínica o el aumento de la clase funcional se le suma el hallazgo en laboratorio de la presencia de &lt;b&gt;Anemia&lt;/b&gt;, el &lt;b&gt;Deterioro de la función renal&lt;/b&gt; (creatinina y urea elevadas), la &lt;b&gt;Hiponatremia&lt;/b&gt; (&lt; 132 mEq/L) y la alteración tiroidea, los cuales marcan una peor evolución de la enfermedad y mayor morbimortalidad.</t>
  </si>
  <si>
    <t>En la insuficiencia cardíaca retrógrada, la &lt;b&gt;presión de fin de diástole está aumentada&lt;/b&gt; debido a la acumulación de sangre en el ventrículo por falta de una apropiada eyección.</t>
  </si>
  <si>
    <t>&lt;b&gt;INSUFICIENCIA CARDÍACA RETRÓGRADA Y ANTERÓGRADA&lt;/b&gt;&lt;br /&gt;&lt;br /&gt;Históricamente, la insuficiencia cardíaca se clasifica según su mecanismo hemodinámico de falla predominante en retrógrada o anterógrada:&lt;br /&gt;• &lt;b&gt;IC Retrógrada:&lt;/b&gt; Fue definida por James Hope (1932) como la acumulación de sangre en el ventrículo por falta de una apropiada eyección. Fisiopatológicamente, al no poder vaciar correctamente su contenido, queda un remanente de volumen que provoca que la &lt;b&gt;presión de fin de diástole se encuentre aumentada&lt;/b&gt;. Este incremento de presión se transmite hacia atrás, provocando el consiguiente aumento de las presiones en la aurícula y en el sistema venoso pulmonar o sistémico que se vacía en ella, lo que desencadena los síntomas de congestión.&lt;br /&gt;• &lt;b&gt;IC Anterógrada:&lt;/b&gt; Fue definida por Mackenzie (1912) como el fracaso del corazón para eyectar la sangre en el sistema arterial a la presión, forma y cantidad adecuada, originando síntomas de hipoperfusión.</t>
  </si>
  <si>
    <t>La opción d es correcta. En la insuficiencia cardíaca retrógrada la &lt;b&gt;presión de fin de diástole está aumentada&lt;/b&gt;, siendo este el evento mecánico primario que transfiere el aumento de presiones hacia las aurículas y el sistema venoso.</t>
  </si>
  <si>
    <t>• &lt;b&gt;a) La fracción de eyección esta aumentada:&lt;/b&gt; Es incorrecta ya que la insuficiencia cardíaca no cursa como mecanismo de base con una FE aumentada de forma patológica.&lt;br /&gt;• &lt;b&gt;b) La FE está disminuida:&lt;/b&gt; Es incorrecta porque la insuficiencia cardíaca puede cursar tanto con FE disminuida (falla sistólica) como con FE preservada (falla diastólica); el denominador fisiopatológico del concepto "retrógrado" es el aumento patológico de las presiones de llenado (diastólicas).&lt;br /&gt;• &lt;b&gt;c) La presión de fin de diástole está disminuida:&lt;/b&gt; Es incorrecta, representando hemodinámicamente el escenario opuesto al que genera la retención y acumulación retrógrada de sangre.&lt;br /&gt;• &lt;b&gt;e) El volumen sistólico ventricular derecho está disminuido:&lt;/b&gt; Es incorrecta como definición conceptual, ya que el término de insuficiencia cardíaca retrógrada se aplica hemodinámicamente tanto al fallo izquierdo como al derecho, sin ser exclusivo del volumen sistólico del ventrículo derecho.</t>
  </si>
  <si>
    <t>La &lt;b&gt;hipertrofia ventricular izquierda (HVI)&lt;/b&gt; es el factor de riesgo independiente más importante como predictor para el desarrollo de &lt;b&gt;insuficiencia cardíaca&lt;/b&gt;.</t>
  </si>
  <si>
    <t>&lt;b&gt;HIPERTROFIA VENTRICULAR IZQUIERDA Y RIESGO DE IC&lt;/b&gt;&lt;br /&gt;&lt;br /&gt;En la evaluación clínica de la insuficiencia cardíaca, existen múltiples factores predisponentes y comorbilidades. Dentro de estos, la Hipertrofia Ventricular Izquierda (HVI) se erige como un factor de riesgo independiente de vital importancia.&lt;br /&gt;• &lt;b&gt;Valor predictivo:&lt;/b&gt; Que un corazón haya desarrollado hipertrofia indica la existencia de un cambio fisiopatológico previo y sostenido que lo llevó a esa adaptación estructural. Su detección temprana (ya sea por electrocardiografía o ecocardiografía) es crucial, puesto que es altamente predictiva para el desarrollo de claudicación ventricular y falla de bomba a futuro.&lt;br /&gt;• &lt;b&gt;Factor independiente:&lt;/b&gt; La importancia clínica de este factor queda en evidencia al comparar a un paciente que padece únicamente de hipertensión arterial frente a uno que presenta hipertensión sumada a HVI. En este último escenario, la probabilidad de desarrollar falla cardíaca aumenta de manera muchísimo más pronunciada.&lt;br /&gt;• &lt;b&gt;Otros factores de riesgo:&lt;/b&gt; A la HVI se suman otras variables de riesgo directas fuertemente asociadas a la enfermedad, tales como la hipertensión arterial sistémica, la cardiopatía isquémica o enfermedad coronaria, la diabetes mellitus, la obesidad o el sobrepeso, y el envejecimiento poblacional progresivo.</t>
  </si>
  <si>
    <t>&lt;b&gt;b) Hipertrofia ventricular izquierda:&lt;/b&gt; Es la opción correcta. La hipertrofia ventricular izquierda es el factor de riesgo independiente más importante como predictor para el desarrollo de la insuficiencia cardíaca, ya que evidencia un daño estructural y una adaptación miocárdica patológica subyacente que predispone fuertemente a la claudicación del ventrículo.</t>
  </si>
  <si>
    <t>• &lt;b&gt;a) Hipertensión arterial, c) Obesidad, d) Enfermedad coronaria, e) Envejecimiento de la población:&lt;/b&gt; Son incorrectas en este contexto de jerarquía predictiva. Si bien la HTA (causa número uno de IC en el mundo), la enfermedad coronaria, la obesidad y la edad avanzada son factores de riesgo indiscutibles para el síndrome, es el daño estructural comprobado sobre el músculo (reflejado de manera directa como hipertrofia ventricular izquierda) el predictor independiente de mayor peso y relevancia clínica para anticipar la instauración de la falla cardíaca.</t>
  </si>
  <si>
    <t>La &lt;b&gt;diabetes mellitus&lt;/b&gt;, la &lt;b&gt;cardiopatía isquémica&lt;/b&gt;, la &lt;b&gt;hipertrofia ventricular izquierda&lt;/b&gt; y la &lt;b&gt;valvulopatía aórtica&lt;/b&gt; son variables de riesgo directas y comprobadas para padecer insuficiencia cardíaca.</t>
  </si>
  <si>
    <t>&lt;b&gt;FACTORES DE RIESGO PARA INSUFICIENCIA CARDÍACA (ESTADIO A)&lt;/b&gt;&lt;br /&gt;&lt;br /&gt;En la evaluación evolutiva de la insuficiencia cardíaca, el Estadio A incluye a todos aquellos pacientes que presentan un alto riesgo de desarrollar el síndrome, aun sin poseer anomalías estructurales ni síntomas evidentes. Estos factores predisponentes se dividen en:&lt;br /&gt;• &lt;b&gt;Factores de riesgo Modificables:&lt;/b&gt; Incluyen patologías cardinales como la hipertensión arterial (HTA), la enfermedad coronaria (cardiopatía isquémica), la diabetes mellitus, la enfermedad valvular (ej. valvulopatía aórtica) y el desarrollo de hipertrofia ventricular izquierda (HVI). Adicionalmente, engloba aspectos del estilo de vida como el tabaquismo, el sobrepeso u obesidad, la inactividad física (sedentarismo) y el uso de cardiotoxinas.&lt;br /&gt;• &lt;b&gt;Factores de riesgo No modificables:&lt;/b&gt; Comprende el envejecimiento (edad avanzada), el sexo masculino y la historia familiar de miocardiopatía.&lt;br /&gt;• &lt;b&gt;Hipertrofia Ventricular Izquierda (HVI):&lt;/b&gt; Es el factor de riesgo independiente más importante como predictor para el desarrollo de insuficiencia cardíaca. Su detección temprana es crucial, ya que al sumarse a otros factores como la hipertensión eleva de forma incesante la incidencia de falla de bomba y eventos cardiovasculares adversos.</t>
  </si>
  <si>
    <t>La opción e es correcta. La &lt;b&gt;diabetes mellitus&lt;/b&gt;, la &lt;b&gt;cardiopatía isquémica&lt;/b&gt;, la &lt;b&gt;hipertrofia ventricular izquierda&lt;/b&gt; y la &lt;b&gt;valvulopatía aórtica&lt;/b&gt; son variables de riesgo directas para padecer insuficiencia cardíaca, por lo que todas las opciones enumeradas son verdaderas.</t>
  </si>
  <si>
    <t>• &lt;b&gt;a) Diabetes mellitus, b) Cardiopatía isquémica, c) Hipertrofia ventricular izquierda y d) Valvulopatía aórtica:&lt;/b&gt; Son incorrectas como opciones aisladas ya que cada una representa individualmente un factor predisponente verdadero y validado, debiéndose seleccionar la opción integradora que las abarque en su totalidad.</t>
  </si>
  <si>
    <t>Un paciente oligúrico que cursa con &lt;b&gt;congestión pulmonar manifiesta&lt;/b&gt; (disnea progresiva, rales crepitantes bibasales, ritmo de galope y edemas) &lt;b&gt;asociada a signos francos de hipoperfusión sistémica&lt;/b&gt; (extremidades frías y obnubilación) &lt;b&gt;pertenece al perfil húmedo y frío del grupo C de la clasificación de Stevenson&lt;/b&gt;.</t>
  </si>
  <si>
    <t>&lt;b&gt;CLASIFICACIÓN CLÍNICA DE STEVENSON&lt;/b&gt;&lt;br /&gt;&lt;br /&gt;Esta clasificación establece el estado hemodinámico del paciente en el escenario de la insuficiencia cardíaca aguda de manera puramente clínica e intuitiva. Utiliza como variables fundamentales la perfusión periférica (cálido/frío) y el grado de congestión pulmonar (seco/húmedo), definiendo cuatro perfiles de presentación:&lt;br /&gt;• &lt;b&gt;Perfil A (Seco y Cálido):&lt;/b&gt; Paciente normal o compensado, sin signos de congestión pulmonar clínica (seco) ni hipoperfusión tisular (cálido o bien perfundido).&lt;br /&gt;• &lt;b&gt;Perfil B (Húmedo y Cálido):&lt;/b&gt; Paciente que presenta franca congestión pulmonar (húmedo: manifestado por disnea, ortopnea, rales, ritmo de galope, ingurgitación yugular y edemas) pero que mantiene una perfusión adecuada de los tejidos (cálido).&lt;br /&gt;• &lt;b&gt;Perfil C (Húmedo y Frío):&lt;/b&gt; Paciente en estado crítico que asocia simultáneamente congestión pulmonar grave (húmedo) con signos francos de hipoperfusión sistémica (frío: obnubilación, frialdad de extremidades, sudoración fría, cianosis, oliguria y deterioro de función renal). Representa clínicamente el estado de shock cardiogénico.&lt;br /&gt;• &lt;b&gt;Perfil L (Seco y Frío o &lt;i&gt;Low Profile&lt;/i&gt;):&lt;/b&gt; Paciente con hipoperfusión periférica evidente (frío) pero en ausencia de congestión pulmonar clínica (seco).</t>
  </si>
  <si>
    <t>&lt;b&gt;c) Stevenson C:&lt;/b&gt; Es la opción correcta. El paciente presenta semiológicamente la asociación de congestión venocapilar severa (pulmón húmedo: evidenciado por disnea progresiva, ortopnea, rales crepitantes, ritmo de galope y edemas periféricos) junto con signos de falla de bomba e hipoperfusión tisular sistémica (periferia fría: frialdad de extremidades, alteración del sensorio manifestada por obnubilación, y caída del ritmo diurético con oliguria). Esta dramática combinación define el perfil "húmedo y frío" que caracteriza al grupo C de Stevenson.</t>
  </si>
  <si>
    <t>• &lt;b&gt;a) Stevenson A:&lt;/b&gt; Es incorrecta. Representa el perfil "seco y cálido", es decir, a aquellos pacientes compensados que no exhiben signos de congestión respiratoria ni sistémica, y mantienen una adecuada perfusión celular.&lt;br /&gt;• &lt;b&gt;b) Stevenson B:&lt;/b&gt; Es incorrecta. Representa el perfil "húmedo y cálido". Estos pacientes cursan con el polo congestivo franco (disnea, rales, galope y edemas), pero conservan su perfusión periférica, por lo que carecerían de extremidades frías, obnubilación y oliguria.&lt;br /&gt;• &lt;b&gt;d) Stevenson L:&lt;/b&gt; Es incorrecta. Representa el perfil "seco y frío", caracterizado por signos de hipoperfusión periférica pero con un pulmón "seco", sin manifestaciones de congestión (ausencia de rales, ortopnea o edemas), siendo un patrón típico de la hipovolemia.</t>
  </si>
  <si>
    <t>&lt;b&gt;CORRELACIÓN HEMODINÁMICA Y DE FORRESTER&lt;/b&gt;&lt;br /&gt;&lt;br /&gt;La clasificación de Stevenson guarda una equivalencia fisiopatológica directa con los parámetros hemodinámicos invasivos establecidos por la clasificación de Forrester (obtenidos mediante un catéter de Swan-Ganz):&lt;br /&gt;• &lt;b&gt;Stevenson A&lt;/b&gt; equivale al &lt;b&gt;Grupo I&lt;/b&gt; de Forrester (Índice Cardíaco normal y Presión Capilar Pulmonar normal).&lt;br /&gt;• &lt;b&gt;Stevenson B&lt;/b&gt; equivale al &lt;b&gt;Grupo II&lt;/b&gt; de Forrester (Índice Cardíaco normal pero Presión Capilar Pulmonar alta por encima de 18 mmHg).&lt;br /&gt;• &lt;b&gt;Stevenson C&lt;/b&gt; equivale al &lt;b&gt;Grupo IV&lt;/b&gt; de Forrester (Índice Cardíaco bajo menor a 2,2 L/min/m² y Presión Capilar Pulmonar alta, definiendo el shock cardiogénico con una mortalidad catastrófica del 80-90%).&lt;br /&gt;• &lt;b&gt;Stevenson L&lt;/b&gt; equivale al &lt;b&gt;Grupo III&lt;/b&gt; de Forrester (Índice Cardíaco bajo y Presión Capilar Pulmonar normal, caracterizando a los cuadros de hipovolemia o infarto de ventrículo derecho).</t>
  </si>
  <si>
    <t>Un paciente que se presenta con disnea progresiva, ortopnea, rales crepitantes bibasales, ritmo de galope, edemas, pero con temperatura y coloración conservada de manos y pies (pulmón húmedo con perfusión conservada), corresponde de forma directa al &lt;b&gt;Perfil B (Húmedo y Cálido)&lt;/b&gt; de la clasificación de Stevenson.</t>
  </si>
  <si>
    <t>&lt;b&gt;CLASIFICACIÓN CLÍNICA DE STEVENSON&lt;/b&gt;&lt;br /&gt;&lt;br /&gt;Esta clasificación evalúa el estado del paciente en la insuficiencia cardíaca aguda de manera puramente clínica, intuitiva y sin necesidad de un catéter invasivo. Tiene en cuenta como variables fundamentales a la perfusión periférica (frío/cálido) y el grado de congestión pulmonar (seco/húmedo). Define cuatro perfiles de presentación:&lt;br /&gt;• &lt;b&gt;Perfil A (Seco y Cálido):&lt;/b&gt; Paciente normal, sin congestión pulmonar (seco) ni hipoperfusión (cálido o bien perfundido).&lt;br /&gt;• &lt;b&gt;Perfil B (Húmedo y Cálido):&lt;/b&gt; Paciente que presenta congestión pulmonar (húmedo: manifestada por rales, ritmo de galope, ingurgitación yugular, edemas) pero mantiene una perfusión adecuada de los tejidos (cálido).&lt;br /&gt;• &lt;b&gt;Perfil C (Húmedo y Frío):&lt;/b&gt; Paciente grave que cursa con congestión pulmonar manifiesta (húmedo) asociada a signos francos de hipoperfusión sistémica (frío: obnubilación, extremidades frías, sudoración fría, cianosis, oliguria, deterioro de función renal). Representa el shock cardiogénico.&lt;br /&gt;• &lt;b&gt;Perfil L (Low Profile / Seco y Frío):&lt;/b&gt; Paciente con hipoperfusión evidente (frío) pero sin congestión pulmonar clínica (seco). Típico de deshidratación severa o sepsis.</t>
  </si>
  <si>
    <t>La opción b es correcta. Un paciente que presenta signos francos de congestión pulmonar (disnea progresiva, ortopnea, rales crepitantes bibasales, ritmo de galope y edemas), pero que de manera concurrente mantiene una perfusión sistémica conservada evidenciada por temperatura y coloración normal en manos y pies, pertenece al &lt;b&gt;Perfil B (Húmedo y Cálido)&lt;/b&gt; de la clasificación de Stevenson.</t>
  </si>
  <si>
    <t>• &lt;b&gt;a) Stevenson A:&lt;/b&gt; Es incorrecta ya que describe al fenotipo "seco y cálido", es decir, un paciente clínicamente compensado sin signos de congestión pulmonar ni hipoperfusión periférica.&lt;br /&gt;• &lt;b&gt;c) Stevenson C:&lt;/b&gt; Es incorrecta porque este perfil ("húmedo y frío") exige la presencia de signos francos de hipoperfusión sistémica (como extremidades frías, cianosis, obnubilación u oliguria) acompañando a la congestión, lo cual se contrapone a la coloración y temperatura conservada del paciente del enunciado.&lt;br /&gt;• &lt;b&gt;d) Stevenson L:&lt;/b&gt; Es incorrecta debido a que describe al fenotipo "seco y frío", caracterizado por presentar hipoperfusión evidente de los tejidos sin signos de congestión pulmonar clínica.</t>
  </si>
  <si>
    <t>&lt;b&gt;CORRELACIÓN HEMODINÁMICA DE FORRESTER&lt;/b&gt;&lt;br /&gt;&lt;br /&gt;La clasificación clínica de Stevenson utiliza los mismos ejes conceptuales que la clasificación hemodinámica de Forrester (la cual requiere de un catéter de Swan-Ganz para medir la Presión Capilar Pulmonar y el Índice Cardíaco):&lt;br /&gt;• &lt;b&gt;Grupo I (Normal):&lt;/b&gt; Se correlaciona hemodinámicamente con el Perfil A de Stevenson.&lt;br /&gt;• &lt;b&gt;Grupo II (Congestión Pulmonar):&lt;/b&gt; Se correlaciona con el Perfil B de Stevenson. Cursa con un Índice Cardíaco normal pero con una Presión Capilar Pulmonar alta (&gt; 18 mmHg).&lt;br /&gt;• &lt;b&gt;Grupo III (Hipovolemia):&lt;/b&gt; Se correlaciona con el Perfil L de Stevenson.&lt;br /&gt;• &lt;b&gt;Grupo IV (Shock Cardiogénico):&lt;/b&gt; Se correlaciona con el Perfil C de Stevenson.</t>
  </si>
  <si>
    <t>En la clasificación evolutiva de la ACC/AHA, un paciente asintomático con IAM previo y fracción de eyección conservada corresponde al Estadio B.</t>
  </si>
  <si>
    <t>&lt;b&gt;ESTADIOS EVOLUTIVOS DE LA INSUFICIENCIA CARDÍACA (ACC/AHA)&lt;/b&gt;&lt;br /&gt;&lt;br /&gt;Esta clasificación evalúa a la insuficiencia cardíaca (IC) como un desorden progresivo en distintas estaciones y permite identificar precozmente a la población vulnerable:&lt;br /&gt;• &lt;b&gt;ESTADIO A (En Riesgo):&lt;/b&gt; Pacientes con alto riesgo de desarrollar IC debido a la presencia de condiciones fuertemente asociadas (como hipertensión, diabetes, síndrome metabólico o historia familiar), pero &lt;b&gt;sin cardiopatía estructural ni síntomas&lt;/b&gt; de IC.&lt;br /&gt;• &lt;b&gt;ESTADIO B (En Riesgo):&lt;/b&gt; Pacientes con &lt;b&gt;alteraciones y enfermedad cardíaca estructural&lt;/b&gt; comprobable (como infarto agudo de miocardio previo, hipertrofia ventricular izquierda, ventrículo izquierdo dilatado o una valvulopatía), pero que aún &lt;b&gt;NO tienen síntomas&lt;/b&gt; o signos de insuficiencia cardíaca.&lt;br /&gt;• &lt;b&gt;ESTADIO C (Insuficiencia Cardíaca):&lt;/b&gt; Pacientes que asocian la enfermedad o anomalía cardíaca estructural con la &lt;b&gt;presencia de síntomas actuales o previos&lt;/b&gt; de IC (disnea, fatiga, intolerancia al ejercicio, edemas).&lt;br /&gt;• &lt;b&gt;ESTADIO D (Insuficiencia Cardíaca Refractaria):&lt;/b&gt; Pacientes con avanzada enfermedad estructural que presentan &lt;b&gt;síntomas marcados en reposo a pesar del máximo tratamiento médico intensivo&lt;/b&gt;. Son pacientes que cursan hospitalizaciones frecuentes o requieren soporte avanzado.</t>
  </si>
  <si>
    <t>&lt;b&gt;a) Estadio B:&lt;/b&gt; Es la opción correcta. El Estadio B de la clasificación ACC/AHA agrupa precisamente a aquellos pacientes que ya han desarrollado un daño o alteración estructural comprobable en el corazón (como lo evidencia el antecedente de un infarto agudo de miocardio previo), pero que se encuentran cursando la enfermedad de manera asintomática (manteniendo su fracción de eyección conservada y sin signos de insuficiencia cardíaca).</t>
  </si>
  <si>
    <t>• &lt;b&gt;e) Estadio A:&lt;/b&gt; Es incorrecta. En el Estadio A los pacientes solo presentan factores de riesgo para desarrollar la enfermedad, pero carecen de cardiopatía estructural (como lo sería el daño secuelar de un IAM previo).&lt;br /&gt;• &lt;b&gt;b) Estadio C:&lt;/b&gt; Es incorrecta. Representa el estadio donde el paciente ya ha abandonado la fase silente y presenta la suma del daño estructural más la manifestación evidente de síntomas (fase sintomática).&lt;br /&gt;• &lt;b&gt;d) Estadio D:&lt;/b&gt; Es incorrecta. Representa la fase final y terminal de la enfermedad, caracterizada por síntomas refractarios y severos en reposo a pesar del tratamiento máximo instituido.&lt;br /&gt;• &lt;b&gt;c) Ninguna:&lt;/b&gt; Es incorrecta, ya que el cuadro clínico expuesto define al Estadio B.</t>
  </si>
  <si>
    <t>En el &lt;b&gt;estadio evolutivo C&lt;/b&gt; se identifica un cuadro de insuficiencia cardíaca con cambios y daño estructural asociados a la presencia de síntomas y signos clínicos de la enfermedad.</t>
  </si>
  <si>
    <t>&lt;b&gt;ESTADIOS EVOLUTIVOS DE LA INSUFICIENCIA CARDÍACA (CLASIFICACIÓN ACC/AHA)&lt;/b&gt;&lt;br /&gt;&lt;br /&gt;Esta clasificación evalúa a la insuficiencia cardíaca como un desorden progresivo en distintas estaciones y permite identificar precozmente a la población vulnerable:&lt;br /&gt;• &lt;b&gt;ESTADIO A (En Riesgo):&lt;/b&gt; Pacientes con alto riesgo de desarrollar IC debido a la presencia de condiciones fuertemente asociadas, pero sin cardiopatía estructural ni síntomas de IC. Ejemplos: Hipertensión, enfermedad coronaria, diabetes, obesidad o historia familiar.&lt;br /&gt;• &lt;b&gt;ESTADIO B (En Riesgo):&lt;/b&gt; Pacientes con alteraciones y enfermedad cardíaca estructural, pero que aún NO tienen síntomas o signos de insuficiencia cardíaca. Ejemplos: Hipertrofia Ventricular Izquierda (HVI), Infarto Agudo de Miocardio (IAM) previo o valvulopatía asintomática.&lt;br /&gt;• &lt;b&gt;ESTADIO C (Insuficiencia Cardíaca):&lt;/b&gt; Paciente que asocia la enfermedad o anomalía cardíaca estructural con la presencia de síntomas actuales o previos de IC. Los síntomas incluyen disnea, fatiga, edemas y tolerancia reducida al ejercicio.&lt;br /&gt;• &lt;b&gt;ESTADIO D (Insuficiencia Cardíaca Refractaria):&lt;/b&gt; Pacientes con avanzada enfermedad estructural que presentan síntomas marcados en reposo a pesar del máximo tratamiento médico intensivo. Son pacientes que cursan hospitalizaciones frecuentes, requieren soporte hemodinámico, intervenciones especializadas o esperan un trasplante.</t>
  </si>
  <si>
    <t>La opción d es correcta. En el estadio evolutivo C de la clasificación ACC/AHA se identifica a un paciente que asocia una enfermedad o anomalía cardíaca estructural confirmada con la presencia de síntomas actuales o previos del síndrome de insuficiencia cardíaca.</t>
  </si>
  <si>
    <t>• &lt;b&gt;a) Se identifica un cuadro de insuficiencia cardíaca refractaria:&lt;/b&gt; Es incorrecta porque describe clínicamente al Estadio D, donde los pacientes presentan enfermedad estructural avanzada con síntomas marcados en reposo a pesar del tratamiento intensivo.&lt;br /&gt;• &lt;b&gt;b) Se identifica alto riesgo de insuficiencia cardíaca sin cambios estructurarles:&lt;/b&gt; Es incorrecta ya que define conceptualmente al Estadio A.&lt;br /&gt;• &lt;b&gt;c) Se identifica una insuficiencia cardíaca estructural sin sintomas de IC:&lt;/b&gt; Es incorrecta porque la presencia de daño anatómico sin manifestaciones clínicas corresponde evolutivamente al Estadio B.&lt;br /&gt;• &lt;b&gt;e) Se identifica una insuficiencia cardíaca en su etapa inicial:&lt;/b&gt; Es incorrecta por su ambigüedad, dado que la etapa inicial predisponente o de alto riesgo sin daño estructural corresponde al Estadio A.</t>
  </si>
  <si>
    <t>La &lt;b&gt;clasificación de Stevenson tiene en cuenta como variables fundamentales a la perfusión periférica y el grado de congestión pulmonar&lt;/b&gt; para establecer el estado del paciente con insuficiencia cardíaca.</t>
  </si>
  <si>
    <t>&lt;b&gt;CLASIFICACIÓN CLÍNICA DE STEVENSON&lt;/b&gt;&lt;br /&gt;&lt;br /&gt;Esta clasificación evalúa el estado del paciente en el escenario de la insuficiencia cardíaca aguda de manera puramente clínica e intuitiva, sin necesidad de emplear un catéter invasivo. Utiliza como variables fundamentales la perfusión periférica (cálido/frío) y el grado de congestión pulmonar (seco/húmedo), definiendo cuatro perfiles de presentación:&lt;br /&gt;• &lt;b&gt;Perfil A (Seco y Cálido):&lt;/b&gt; Paciente normal o compensado, sin signos de congestión pulmonar clínica (seco) ni hipoperfusión tisular (cálido o bien perfundido).&lt;br /&gt;• &lt;b&gt;Perfil B (Húmedo y Cálido):&lt;/b&gt; Paciente que presenta franca congestión pulmonar (húmedo: rales, edemas) pero que mantiene una perfusión adecuada de los tejidos (cálido).&lt;br /&gt;• &lt;b&gt;Perfil C (Húmedo y Frío):&lt;/b&gt; Paciente en estado crítico que asocia simultáneamente congestión pulmonar grave (húmedo) con signos francos de hipoperfusión sistémica (frío: obnubilación, extremidades frías, oliguria). Representa clínicamente el estado de shock cardiogénico.&lt;br /&gt;• &lt;b&gt;Perfil L (Seco y Frío o &lt;i&gt;Low Profile&lt;/i&gt;):&lt;/b&gt; Paciente con hipoperfusión periférica evidente (frío) pero en absoluta ausencia de congestión pulmonar clínica (seco). Es típico de cuadros de deshidratación severa.</t>
  </si>
  <si>
    <t>&lt;b&gt;e) Las opciones a y b son correctas:&lt;/b&gt; Es la opción correcta. La clasificación de Stevenson se asienta en la evaluación conjunta de dos variables clínicas cardinales: la perfusión periférica (determinando si el paciente está cálido o frío) y el grado de congestión pulmonar y sistémica (determinando si está seco o húmedo).</t>
  </si>
  <si>
    <t>• &lt;b&gt;a) La perfusión periférica y b) La congestión pulmonar:&lt;/b&gt; Son respuestas verdaderas de manera aislada, pero resultan opciones incompletas frente a la alternativa 'e' que las agrupa de manera integral, ya que el cruce de ambas variables es indispensable para conformar los cuatro cuadrantes de la clasificación.&lt;br /&gt;• &lt;b&gt;c) La saturación de oxígeno y d) La frecuencia cardíaca:&lt;/b&gt; Son incorrectas. Si bien la hipoxemia y la taquicardia son hallazgos frecuentes que denotan gravedad en la descompensación aguda, no son los parámetros estructurados que utiliza Stevenson para definir los perfiles y guiar el manejo de fluidos, inotrópicos o vasodilatadores.</t>
  </si>
  <si>
    <t>&lt;b&gt;CORRELACIÓN CON LA CLASIFICACIÓN HEMODINÁMICA DE FORRESTER&lt;/b&gt;&lt;br /&gt;&lt;br /&gt;La clasificación de Stevenson guarda una equivalencia fisiopatológica con los parámetros hemodinámicos invasivos obtenidos mediante un catéter de Swan-Ganz (clasificación de Forrester):&lt;br /&gt;• &lt;b&gt;Stevenson A&lt;/b&gt; equivale al &lt;b&gt;Grupo I&lt;/b&gt; (Índice Cardíaco normal y Presión Capilar Pulmonar normal).&lt;br /&gt;• &lt;b&gt;Stevenson B&lt;/b&gt; equivale al &lt;b&gt;Grupo II&lt;/b&gt; (Índice Cardíaco normal pero Presión Capilar Pulmonar alta por encima de 18 mmHg).&lt;br /&gt;• &lt;b&gt;Stevenson C&lt;/b&gt; equivale al &lt;b&gt;Grupo IV&lt;/b&gt; (Índice Cardíaco bajo menor a 2,2 L/min/m² y Presión Capilar Pulmonar alta, definiendo el shock cardiogénico).&lt;br /&gt;• &lt;b&gt;Stevenson L&lt;/b&gt; equivale al &lt;b&gt;Grupo III&lt;/b&gt; (Índice Cardíaco bajo y Presión Capilar Pulmonar normal, caracterizando a la hipovolemia o infarto del ventrículo derecho).</t>
  </si>
  <si>
    <t>Un paciente oligúrico con frialdad y cianosis de extremidades (signos de hipoperfusión), asociado a rales crepitantes bibasales, edemas e ingurgitación yugular (signos de congestión), pertenece al &lt;b&gt;grupo C de Stevenson (Húmedo y Frío)&lt;/b&gt;, siendo incorrecto catalogarlo como grupo B.</t>
  </si>
  <si>
    <t>&lt;b&gt;CLASIFICACIÓN CLÍNICA DE STEVENSON&lt;/b&gt;&lt;br /&gt;&lt;br /&gt;Esta clasificación evalúa el estado del paciente con insuficiencia cardíaca aguda a través de la perfusión periférica (cálido/frío) y la congestión pulmonar (seco/húmedo):&lt;br /&gt;• &lt;b&gt;Perfil A (Seco y Cálido):&lt;/b&gt; Paciente compensado sin signos de congestión pulmonar ni hipoperfusión tisular.&lt;br /&gt;• &lt;b&gt;Perfil B (Húmedo y Cálido):&lt;/b&gt; Paciente que presenta congestión pulmonar (rales, edemas, ingurgitación yugular) pero mantiene una perfusión adecuada (temperatura conservada, diuresis normal).&lt;br /&gt;• &lt;b&gt;Perfil C (Húmedo y Frío):&lt;/b&gt; Paciente grave que asocia simultáneamente congestión pulmonar manifiesta (húmedo) con signos de hipoperfusión sistémica (frío: obnubilación, extremidades frías, sudoración fría, cianosis, oliguria, deterioro de función renal). Representa el shock cardiogénico.&lt;br /&gt;• &lt;b&gt;Perfil L (Low Profile / Seco y Frío):&lt;/b&gt; Paciente con hipoperfusión evidente (frío) pero sin congestión pulmonar clínica (seco). Típico de deshidratación severa o sepsis.</t>
  </si>
  <si>
    <t>La opción b es la correcta (al ser la afirmación INCORRECTA buscada). Un paciente con oliguria, frialdad y cianosis (hipoperfusión) sumado a rales crepitantes, edemas e ingurgitación yugular (congestión) pertenece al &lt;b&gt;grupo C de Stevenson&lt;/b&gt; (Húmedo y Frío), y no al grupo B, el cual exige mantener una perfusión y temperatura tisular conservada (cálido).</t>
  </si>
  <si>
    <t>• &lt;b&gt;a) Paciente con TA 80/60, oligúrico, con frialdad y cianosis de extremidades no tiene un gasto cardíaco adecuado:&lt;/b&gt; Es una aseveración correcta, dado que la hipotensión, oliguria, frialdad y cianosis son los signos cardinales de la hipoperfusión tisular originada por un gasto cardíaco bajo e insuficiente.&lt;br /&gt;• &lt;b&gt;c) Un paciente con hipotensión y frialdad, sin signos de congestión pertenece al grupo L de Stevenson:&lt;/b&gt; Es una afirmación correcta, ya que describe el fenotipo de hipoperfusión sin congestión (Seco y Frío) de la clase L.&lt;br /&gt;• &lt;b&gt;d) Paciente con TA 80/60 oligúrico, con frialdad y cianosis de extremidades y rales crepitantes bibasales, edemas e ingurgitación yugular pertenecen al grupo C de Stevenson:&lt;/b&gt; Describe el cuadro clínico exacto y completo del paciente en shock cardiogénico, encasillado en el fenotipo Húmedo y Frío.</t>
  </si>
  <si>
    <t>Marque la opción correcta en los siguientes enunciados sobre el tratamiento médico en TEP:&lt;br&gt;&lt;br&gt;a) El Dabigatran está aprobado actualmente para su uso en embolia pulmonar&lt;br&gt;&lt;br&gt;b) La terapia fibrinolitica es razonable administrat en pacientes con presión arterial sistólica menor a 90 mm Hg o taquicardia mayor a 120 LPM&lt;br&gt;&lt;br&gt;c) La hipertensión pulmonar tromboembolica crónica es potencialmente curable con tromboendarterectomia o angioplastia pulmonar&lt;br&gt;&lt;br&gt;d) La enoxaparina (HBPM) se administra a razón de 10 mg/Kg tres veces por dia</t>
  </si>
  <si>
    <t>En la clasificación clínica de Stevenson de la insuficiencia cardíaca aguda, la &lt;b&gt;Clase A corresponde a caliente y seco&lt;/b&gt; (compensado), y la &lt;b&gt;Clase L corresponde a frío y seco&lt;/b&gt; (hipoperfusión sin congestión).</t>
  </si>
  <si>
    <t>c) La hipertensión pulmonar tromboembolica crónica es potencialmente curable con tromboendarterectomia o angioplastia pulmonar</t>
  </si>
  <si>
    <t>&lt;b&gt;CLASIFICACIÓN CLÍNICA DE STEVENSON&lt;/b&gt;&lt;br /&gt;&lt;br /&gt;Esta clasificación evalúa el estado del paciente con insuficiencia cardíaca aguda cruzando la evaluación de la perfusión periférica (cálido/frío) y el grado de congestión pulmonar (seco/húmedo):&lt;br /&gt;• &lt;b&gt;Perfil A (Seco y Cálido):&lt;/b&gt; Paciente normal o compensado, sin signos de congestión pulmonar (seco) ni hipoperfusión tisular (cálido o bien perfundido).&lt;br /&gt;• &lt;b&gt;Perfil B (Húmedo y Cálido):&lt;/b&gt; Paciente que presenta congestión pulmonar (húmedo: manifestada por rales, ritmo de galope, ingurgitación yugular y edemas) pero que mantiene una perfusión adecuada de los tejidos (cálido).&lt;br /&gt;• &lt;b&gt;Perfil C (Húmedo y Frío):&lt;/b&gt; Paciente en estado crítico que asocia simultáneamente congestión pulmonar grave (húmedo) con signos de hipoperfusión sistémica (frío: obnubilación, frialdad de extremidades, sudoración fría, cianosis, oliguria y deterioro de función renal). Representa el estado de shock cardiogénico.&lt;br /&gt;• &lt;b&gt;Perfil L (Seco y Frío o Low Profile):&lt;/b&gt; Paciente con hipoperfusión periférica evidente (frío) pero en ausencia de congestión pulmonar clínica (seco). Un paciente con hipotensión y frialdad periférica, pero sin signos de congestión, pertenece a esta clase fría y seca (típico de deshidratación severa o sepsis).</t>
  </si>
  <si>
    <t>&lt;b&gt;e) a y d son correctas:&lt;/b&gt; Es la opción correcta. Engloba a los dos cuadrantes que están descritos correctamente en las premisas: la Clase A como el perfil de perfusión conservada sin congestión (caliente y seco) y la Clase L como el perfil de baja perfusión sin congestión (frío y seco).</t>
  </si>
  <si>
    <t>• &lt;b&gt;b) Clase B: Frío y húmedo:&lt;/b&gt; Es incorrecta ya que la Clase B describe al paciente que cursa con edema agudo de pulmón pero manteniendo la perfusión periférica (cálido y húmedo). El fenotipo "frío y húmedo" corresponde a la Clase C.&lt;br /&gt;• &lt;b&gt;c) Clase C: Caliente y húmedo:&lt;/b&gt; Es incorrecta debido a que la Clase C representa el extremo de mayor gravedad y falla sistémica, caracterizándose por hipoperfusión (frío y húmedo). El fenotipo "caliente y húmedo" corresponde a la Clase B.</t>
  </si>
  <si>
    <t>&lt;b&gt;CORRELACIÓN HEMODINÁMICA INVASIVA&lt;/b&gt;&lt;br /&gt;&lt;br /&gt;La evaluación clínica de los cuadrantes de Stevenson tiene una correlación con los parámetros invasivos (medidos mediante catéter de Swan-Ganz) de la clasificación de Forrester:&lt;br /&gt;• &lt;b&gt;Stevenson A&lt;/b&gt; equivale al &lt;b&gt;Grupo I&lt;/b&gt; (Índice Cardíaco normal y Presión Capilar Pulmonar normal).&lt;br /&gt;• &lt;b&gt;Stevenson B&lt;/b&gt; equivale al &lt;b&gt;Grupo II&lt;/b&gt; (Índice Cardíaco normal pero Presión Capilar Pulmonar alta por encima de 18 mmHg).&lt;br /&gt;• &lt;b&gt;Stevenson C&lt;/b&gt; equivale al &lt;b&gt;Grupo IV&lt;/b&gt; (Índice Cardíaco bajo menor a 2,2 L/min/m² y Presión Capilar Pulmonar alta, definiendo el shock cardiogénico).&lt;br /&gt;• &lt;b&gt;Stevenson L&lt;/b&gt; equivale al &lt;b&gt;Grupo III&lt;/b&gt; (Índice Cardíaco bajo y Presión Capilar Pulmonar normal, caracterizando a la hipovolemia o infarto del ventrículo derecho).</t>
  </si>
  <si>
    <t>Un paciente que se presenta con disnea progresiva, ortopnea, rales crepitantes bibasales, ritmo de galope, edemas, pero conservando la temperatura y coloración de manos y pies, corresponde a la clasificación de &lt;b&gt;Stevenson B (Húmedo y Cálido)&lt;/b&gt;.</t>
  </si>
  <si>
    <t>&lt;b&gt;CLASIFICACIÓN CLÍNICA DE STEVENSON&lt;/b&gt;&lt;br /&gt;&lt;br /&gt;Esta clasificación evalúa el estado del paciente con insuficiencia cardíaca aguda a través de la perfusión periférica (cálido/frío) y la congestión pulmonar (seco/húmedo):&lt;br /&gt;• &lt;b&gt;Perfil A (Seco y Cálido):&lt;/b&gt; Paciente compensado sin signos de congestión pulmonar ni hipoperfusión tisular.&lt;br /&gt;• &lt;b&gt;Perfil B (Húmedo y Cálido):&lt;/b&gt; Paciente que presenta congestión pulmonar (húmedo: manifestada por rales, ritmo de galope, ingurgitación yugular, edemas) pero mantiene una perfusión adecuada de los tejidos (cálido).&lt;br /&gt;• &lt;b&gt;Perfil C (Húmedo y Frío):&lt;/b&gt; Paciente grave que cursa con congestión pulmonar manifiesta (húmedo) asociada a signos de hipoperfusión sistémica (frío: obnubilación, extremidades frías, sudoración fría, cianosis, oliguria, deterioro de función renal). Representa el shock cardiogénico.&lt;br /&gt;• &lt;b&gt;Perfil L (Low Profile / Seco y Frío):&lt;/b&gt; Paciente con hipoperfusión evidente (frío) pero sin congestión pulmonar (seco). Típico de deshidratación severa o sepsis.</t>
  </si>
  <si>
    <t>La opción b es correcta. Un paciente que presenta signos de congestión pulmonar (disnea progresiva, ortopnea, rales crepitantes bibasales, ritmo de galope y edemas), pero que mantiene una perfusión sistémica conservada evidenciada por temperatura y coloración normal en manos y pies, pertenece al &lt;b&gt;Perfil B (Húmedo y Cálido)&lt;/b&gt; de la clasificación de Stevenson.</t>
  </si>
  <si>
    <t>• &lt;b&gt;a) Stevenson A:&lt;/b&gt; Es incorrecta ya que describe al fenotipo "seco y cálido", es decir, un paciente compensado sin signos de congestión pulmonar ni hipoperfusión periférica.&lt;br /&gt;• &lt;b&gt;c) Stevenson C:&lt;/b&gt; Es incorrecta porque este perfil ("húmedo y frío") exige la presencia de signos de hipoperfusión sistémica (como extremidades frías, cianosis u oliguria) acompañando a la congestión, lo cual se contrapone a la coloración y temperatura conservada del paciente del enunciado.&lt;br /&gt;• &lt;b&gt;d) Stevenson L:&lt;/b&gt; Es incorrecta debido a que describe al fenotipo "seco y frío", caracterizado por presentar hipoperfusión evidente de los tejidos sin signos de congestión pulmonar.</t>
  </si>
  <si>
    <t>&lt;b&gt;CORRELACIÓN HEMODINÁMICA DE FORRESTER&lt;/b&gt;&lt;br /&gt;&lt;br /&gt;La clasificación de Stevenson utiliza los mismos ejes conceptuales que la clasificación hemodinámica de Forrester (la cual requiere de un catéter de Swan-Ganz para medir la Presión Capilar Pulmonar y el Índice Cardíaco):&lt;br /&gt;• &lt;b&gt;Grupo I (Normal):&lt;/b&gt; Se correlaciona con el Perfil A de Stevenson.&lt;br /&gt;• &lt;b&gt;Grupo II (Congestión Pulmonar):&lt;/b&gt; Se correlaciona con el Perfil B de Stevenson. Cursa con un Índice Cardíaco normal pero con una Presión Capilar Pulmonar alta (&gt; 18 mmHg).&lt;br /&gt;• &lt;b&gt;Grupo III (Hipovolemia):&lt;/b&gt; Se correlaciona con el Perfil L de Stevenson.&lt;br /&gt;• &lt;b&gt;Grupo IV (Shock Cardiogénico):&lt;/b&gt; Se correlaciona con el Perfil C de Stevenson.</t>
  </si>
  <si>
    <t>En la &lt;b&gt;clase funcional II&lt;/b&gt; de la clasificación de la NYHA, el paciente &lt;b&gt;tolera la actividad habitual (ordinaria) pero se encuentra limitado ante la actividad física&lt;/b&gt;.</t>
  </si>
  <si>
    <t>&lt;b&gt;CLASIFICACIÓN FUNCIONAL DE LA NYHA&lt;/b&gt;&lt;br /&gt;&lt;br /&gt;La clasificación de la New York Heart Association (NYHA) es una herramienta basada en la disnea y la capacidad del paciente para realizar actividad física, permitiendo establecer la gravedad de los síntomas:&lt;br /&gt;• &lt;b&gt;Clase I:&lt;/b&gt; Sin limitaciones. La actividad física ordinaria o acostumbrada no causa síntomas (ni fatiga, disnea o palpitación). Los síntomas aparecen únicamente ante esfuerzos extenuantes.&lt;br /&gt;• &lt;b&gt;Clase II:&lt;/b&gt; Ligeras o leves limitaciones. La actividad física ordinaria o acostumbrada provoca síntomas, limitando al paciente ante esfuerzos físicos moderados.&lt;br /&gt;• &lt;b&gt;Clase III:&lt;/b&gt; Marcadas limitaciones. Una actividad física leve (menor que la acostumbrada) ya provoca síntomas, limitando al paciente ante pequeños esfuerzos. Sin embargo, el paciente está confortable en reposo.&lt;br /&gt;• &lt;b&gt;Clase IV:&lt;/b&gt; Incapacidad absoluta de realizar cualquier actividad física sin molestias. Los síntomas están presentes de forma continua en el reposo y se incrementan con la mínima actividad.</t>
  </si>
  <si>
    <t>&lt;b&gt;d) Clase funcional II: tolera la actividad habitual pero está limitado en la física:&lt;/b&gt; Es la opción correcta. En el estadio II de la clasificación de la New York Heart Association (NYHA) el paciente presenta ligeras o leves limitaciones, logrando tolerar sus actividades ordinarias o habituales sin inconvenientes, pero desarrollando sintomatología limitante al incrementar su demanda metabólica mediante la actividad física moderada.</t>
  </si>
  <si>
    <t>• &lt;b&gt;a) Clase funcional I: actividad habitual con limitación a la actividad física:&lt;/b&gt; Es incorrecta. En la Clase I el paciente no presenta ningún tipo de limitación para la actividad física, cursando asintomática.&lt;br /&gt;• &lt;b&gt;b) Clase funcional II: marcada limitación para la actividad física:&lt;/b&gt; Es incorrecta. La "marcada limitación" es el criterio clínico que define a la Clase III, donde actividades menores a las habituales gatillan síntomas, mientras que la Clase II cursa solo con limitación "ligera".&lt;br /&gt;• &lt;b&gt;c) Clase funcional III: disnea al menor esfuerzo o en reposo:&lt;/b&gt; Es incorrecta. Si bien la Clase III presenta disnea limitante ante pequeños esfuerzos, el paciente se encuentra "confortable en reposo". La manifestación incesante de disnea en el reposo es el síntoma que define la estadificación a la Clase IV terminal.</t>
  </si>
  <si>
    <t>&lt;b&gt;PRONÓSTICO DE SUPERVIVENCIA SEGÚN LA CLASE FUNCIONAL&lt;/b&gt;&lt;br /&gt;&lt;br /&gt;Esta estratificación funcional impacta en el pronóstico de supervivencia del paciente, marcando un aumento sostenido de la mortalidad anual a medida que se agrava la clase clínica:&lt;br /&gt;• &lt;b&gt;Clase I:&lt;/b&gt; Mortalidad anual del 5-6%.&lt;br /&gt;• &lt;b&gt;Clase II y III:&lt;/b&gt; Mortalidad anual que oscila entre el 10 al 25% (hasta un 30% en algunas series).&lt;br /&gt;• &lt;b&gt;Clase IV:&lt;/b&gt; El pronóstico es adverso; presenta una mortalidad elevada del 40 al 50% (prácticamente la mitad de los pacientes fallece en el lapso de un año).</t>
  </si>
  <si>
    <t>Un paciente oligúrico con extremidades frías y obnubilación (signos de hipoperfusión), asociado a rales crepitantes, ritmo de galope y edemas (signos de congestión), pertenece al &lt;b&gt;grupo C de Stevenson (Húmedo y Frío)&lt;/b&gt;, lo que representa al shock cardiogénico.</t>
  </si>
  <si>
    <t>&lt;b&gt;CLASIFICACIÓN CLÍNICA DE STEVENSON&lt;/b&gt;&lt;br /&gt;&lt;br /&gt;Esta clasificación evalúa el estado del paciente con insuficiencia cardíaca aguda a través de la perfusión periférica (cálido/frío) y la congestión pulmonar (seco/húmedo):&lt;br /&gt;• &lt;b&gt;Perfil A (Seco y Cálido):&lt;/b&gt; Paciente compensado sin signos de congestión pulmonar ni hipoperfusión tisular.&lt;br /&gt;• &lt;b&gt;Perfil B (Húmedo y Cálido):&lt;/b&gt; Paciente que presenta congestión pulmonar (húmedo: manifestada por rales, ritmo de galope, ingurgitación yugular, edemas) pero mantiene una perfusión adecuada de los tejidos (cálido).&lt;br /&gt;• &lt;b&gt;Perfil C (Húmedo y Frío):&lt;/b&gt; Paciente grave que cursa con congestión pulmonar manifiesta (húmedo) asociada a signos francos de hipoperfusión sistémica (frío: obnubilación, extremidades frías, sudoración fría, cianosis, oliguria, deterioro de función renal). Representa el shock cardiogénico.&lt;br /&gt;• &lt;b&gt;Perfil L (Low Profile / Seco y Frío):&lt;/b&gt; Paciente con hipoperfusión evidente (frío) pero sin congestión pulmonar clínica (seco). Típico de deshidratación severa o sepsis.</t>
  </si>
  <si>
    <t>La opción c es correcta. Un paciente oligúrico con extremidades frías y obnubilación (hipoperfusión franca) sumado a rales crepitantes, ritmo de galope y edemas (congestión evidente) pertenece al &lt;b&gt;grupo C de Stevenson&lt;/b&gt; (Húmedo y Frío), cuadro que representa al shock cardiogénico.</t>
  </si>
  <si>
    <t>• &lt;b&gt;a) Stevenson A:&lt;/b&gt; Es incorrecta ya que describe al fenotipo "seco y cálido", es decir, un paciente compensado sin signos de congestión pulmonar ni hipoperfusión periférica.&lt;br /&gt;• &lt;b&gt;b) Stevenson B:&lt;/b&gt; Es incorrecta debido a que describe al fenotipo "húmedo y cálido", el cual cursa con congestión pulmonar pero requiere que la perfusión tisular esté conservada.&lt;br /&gt;• &lt;b&gt;d) Stevenson L:&lt;/b&gt; Es incorrecta porque este perfil ("seco y frío") se caracteriza por hipoperfusión evidente pero sin signos de congestión pulmonar.</t>
  </si>
  <si>
    <t>La &lt;b&gt;clasificación de Forrester&lt;/b&gt; se desarrolló evaluando el estado clínico y hemodinámico del paciente en insuficiencia cardíaca aguda teniendo en cuenta como parámetros principales a la &lt;b&gt;presión capilar pulmonar e índice cardíaco&lt;/b&gt;.</t>
  </si>
  <si>
    <t>&lt;b&gt;CLASIFICACIÓN HEMODINÁMICA Y CLÍNICA DE FORRESTER&lt;/b&gt;&lt;br /&gt;&lt;br /&gt;Esta clasificación divide a los pacientes en 4 estadios según su estado clínico y hemodinámico en el escenario de la insuficiencia cardíaca aguda descompensada. Se emplea especialmente en pacientes conectados a un monitor hemodinámico mediante un catéter de Swan-Ganz. Sus ejes o parámetros de evaluación invasiva se dividen en dos vertientes principales:&lt;br /&gt;• &lt;b&gt;Perfusión tisular (Índice Cardíaco - IC):&lt;/b&gt; Se considera normal cuando es ≥ 2,2 L/min/m² y deprimido cuando es &lt; 2,2 L/min/m².&lt;br /&gt;• &lt;b&gt;Congestión pulmonar (Presión Capilar Pulmonar - PCP):&lt;/b&gt; Se considera normal cuando es ≤ 18 mmHg y alta cuando es &gt; 18 mmHg.&lt;br /&gt;A partir del cruce de ambos ejes hemodinámicos surgen cuatro cuadrantes evolutivos y pronósticos (Grupos I, II, III y IV).</t>
  </si>
  <si>
    <t>&lt;b&gt;c) Presión capilar pulmonar e índice cardíaco:&lt;/b&gt; Es la opción correcta. La clasificación original de Forrester es un modelo hemodinámico que estratifica el estado del paciente valorando de manera conjunta e invasiva si existe congestión venocapilar (cuantificada por la presión capilar pulmonar) y si existe una adecuada o mala perfusión de los tejidos (cuantificada mediante la medición del índice cardíaco).</t>
  </si>
  <si>
    <t>• &lt;b&gt;a) Presión arterial y ritmo de diuresis, b) Presión venosa central y edemas de miembros inferiores, d) Saturación de oxígeno y estado de conciencia del paciente:&lt;/b&gt; Son opciones incorrectas. Aunque estas variables representan manifestaciones clínicas vitales que se alteran durante la claudicación de bomba (y conforman la base de estratificaciones semiológicas como la clasificación de Stevenson), no constituyen los parámetros hemodinámicos invasivos estructurados por Forrester para sus cuatro cuadrantes.</t>
  </si>
  <si>
    <t>&lt;b&gt;CUADRANTES PRONÓSTICOS DE FORRESTER&lt;/b&gt;&lt;br /&gt;&lt;br /&gt;• &lt;b&gt;Grupo I (Normal):&lt;/b&gt; Pacientes con Índice Cardíaco normal (≥ 2,2) y PCP normal (≤ 18). Cursan con suficiencia cardíaca y presentan una mortalidad baja (2,2% - 3%).&lt;br /&gt;• &lt;b&gt;Grupo II (Congestión / Edema Pulmonar):&lt;/b&gt; Pacientes con Índice Cardíaco normal pero con PCP alta (&gt; 18). Presentan congestión pulmonar franca (mortalidad 9% - 10,1%).&lt;br /&gt;• &lt;b&gt;Grupo III (Hipovolemia):&lt;/b&gt; Pacientes con Índice Cardíaco bajo (&lt; 2,2) pero con PCP normal (≤ 18). Tienen signos de hipoperfusión periférica pero están "secos" en los pulmones.&lt;br /&gt;• &lt;b&gt;Grupo IV (Shock Cardiogénico):&lt;/b&gt; Pacientes con Índice Cardíaco bajo (&lt; 2,2) y PCP alta (&gt; 18). Representa la situación más crítica, con profunda hipoperfusión tisular y congestión pulmonar masiva, arrojando una mortalidad elevada (superior al 50%).</t>
  </si>
  <si>
    <t>En la clasificación de Killip y Kimball del infarto agudo de miocardio, la &lt;b&gt;Clase IV representa el shock cardiogénico y predice un riesgo de mortalidad del 81%&lt;/b&gt; a los 30 días.</t>
  </si>
  <si>
    <t>&lt;b&gt;CLASIFICACIÓN DE KILLIP Y KIMBALL EN EL IAM&lt;/b&gt;&lt;br /&gt;&lt;br /&gt;Esta clasificación es una herramienta clínica universal utilizada para estratificar el riesgo y establecer el pronóstico inicial de los pacientes que cursan un infarto agudo de miocardio, basándose exclusivamente en los hallazgos del examen físico al ingreso a la unidad coronaria. Agrupa a los pacientes en cuatro clases, prediciendo estadísticamente el riesgo de mortalidad a 30 días:&lt;br /&gt;• &lt;b&gt;Clase I:&lt;/b&gt; Infarto no complicado. Ausencia de estertores crepitantes y ausencia de tercer ruido (sin signos de insuficiencia cardíaca). Mortalidad a 30 días: &lt;b&gt;6%&lt;/b&gt;.&lt;br /&gt;• &lt;b&gt;Clase II:&lt;/b&gt; Estertores crepitantes en ambos campos pulmonares (ACP), presencia de galope por tercer ruido e hipertensión venosa pulmonar. Mortalidad a 30 días: &lt;b&gt;17%&lt;/b&gt;.&lt;br /&gt;• &lt;b&gt;Clase III:&lt;/b&gt; Edema pulmonar franco con estertores en la totalidad de ambos campos pulmonares. Mortalidad a 30 días: &lt;b&gt;38%&lt;/b&gt;.&lt;br /&gt;• &lt;b&gt;Clase IV:&lt;/b&gt; Choque (Shock) cardiogénico instaurado, cursando con hipotensión, vasoconstricción periférica y edema pulmonar severo. Mortalidad a 30 días: &lt;b&gt;81%&lt;/b&gt;.</t>
  </si>
  <si>
    <t>La opción d es correcta. En la clasificación de Killip y Kimball, la &lt;b&gt;Clase IV&lt;/b&gt; (que agrupa a los pacientes en shock cardiogénico) predice una &lt;b&gt;mortalidad del 81%&lt;/b&gt; a los 30 días del infarto agudo de miocardio.</t>
  </si>
  <si>
    <t>• &lt;b&gt;a) Clase I, mortalidad del 17%:&lt;/b&gt; Es incorrecta ya que la Clase I predice una mortalidad muy inferior, del 6% (el 17% corresponde estadísticamente a la Clase II).&lt;br /&gt;• &lt;b&gt;b) Clase II, mortalidad del 38%:&lt;/b&gt; Es incorrecta debido a que la Clase II presenta una mortalidad del 17% (el 38% es atribuible a la Clase III).&lt;br /&gt;• &lt;b&gt;c) Clase III, mortalidad del 50%:&lt;/b&gt; Es incorrecta porque la Clase III, caracterizada por edema pulmonar franco, asocia una mortalidad predictiva del 38% a los 30 días.</t>
  </si>
  <si>
    <t>La &lt;b&gt;clasificación de Killip y Kimball&lt;/b&gt; estima la &lt;b&gt;gravedad del deterioro miocárdico en un infarto agudo de miocardio&lt;/b&gt; y permite predecir la mortalidad del paciente.</t>
  </si>
  <si>
    <t>&lt;b&gt;CLASIFICACIÓN DE KILLIP Y KIMBALL&lt;/b&gt;&lt;br /&gt;&lt;br /&gt;El pronóstico del paciente con un infarto agudo de miocardio dependerá fundamentalmente de si presenta o no complicaciones isquémicas, eléctricas o mecánicas (siendo estas últimas las que revelan un mayor grado de destrucción tisular).&lt;br /&gt;Para establecer el pronóstico inicial en la unidad coronaria de forma rápida y reproducible, se utiliza la clasificación clínica de Killip y Kimball. Esta herramienta estima la gravedad del deterioro miocárdico y la disfunción ventricular izquierda aguda en el contexto de un evento isquémico agudo, basándose en los signos de insuficiencia cardíaca congestiva evidenciables al examen físico (crepitantes, tercer ruido y shock cardiogénico).</t>
  </si>
  <si>
    <t>&lt;b&gt;a) Gravedad de deterioro miocárdico en un infarto agudo de miocardio:&lt;/b&gt; Es la opción correcta. La clasificación de Killip y Kimball fue diseñada y validada para estratificar el grado de falla de bomba y estimar la morbimortalidad a 30 días en pacientes que cursan un infarto agudo de miocardio.</t>
  </si>
  <si>
    <t>• &lt;b&gt;b) Grado de compromiso en una emergencia hipertensiva:&lt;/b&gt; Es incorrecta. El compromiso en la emergencia hipertensiva se evalúa en función del daño agudo de órgano blanco (ej. papiledema, encefalopatía, disección aórtica), no utilizando la escala de Killip que es exclusiva para el infarto isquémico.&lt;br /&gt;• &lt;b&gt;c) Respuesta al tratamiento instituido en la insuficiencia cardíaca aguda:&lt;/b&gt; Es incorrecta. La clasificación de Killip estratifica la presentación clínica y hemodinámica basal inicial en el contexto de un evento isquémico agudo, no evaluando la evolución o respuesta tras la instauración del tratamiento médico.&lt;br /&gt;• &lt;b&gt;d) Ninguna de estas apreciaciones es correcta:&lt;/b&gt; Es incorrecta, ya que la opción "a" define la función de la clasificación.</t>
  </si>
  <si>
    <t>Forrester desarrolló su clasificación hemodinámica de la insuficiencia cardíaca teniendo en cuenta como parámetros principales a la &lt;b&gt;presión capilar pulmonar&lt;/b&gt; y el &lt;b&gt;volumen minuto o índice cardíaco&lt;/b&gt;.</t>
  </si>
  <si>
    <t>&lt;b&gt;CLASIFICACIÓN HEMODINÁMICA Y CLÍNICA DE FORRESTER&lt;/b&gt;&lt;br /&gt;&lt;br /&gt;Esta clasificación divide a los pacientes en 4 estadios según su estado clínico y hemodinámico en el escenario agudo de la insuficiencia cardíaca. Se emplea especialmente en pacientes conectados a un monitor hemodinámico mediante un catéter de Swan-Ganz. Sus ejes o parámetros de evaluación se dividen en:&lt;br /&gt;• &lt;b&gt;Perfusión tisular (Índice Cardíaco - IC):&lt;/b&gt; Se considera normal cuando es ≥ 2,2 L/min/m² y deprimido cuando es &lt; 2,2 L/min/m².&lt;br /&gt;• &lt;b&gt;Congestión pulmonar (Presión Capilar Pulmonar - PCP):&lt;/b&gt; Se considera normal cuando es ≤ 18 mmHg y alta cuando es &gt; 18 mmHg.</t>
  </si>
  <si>
    <t>La opción b es correcta. La clasificación de Forrester evalúa el estado hemodinámico cruzando dos parámetros centrales: la &lt;b&gt;presión capilar pulmonar&lt;/b&gt; (como marcador de congestión) y el &lt;b&gt;volumen minuto o índice cardíaco&lt;/b&gt; (como marcador de perfusión tisular).</t>
  </si>
  <si>
    <t>• &lt;b&gt;a) PCP e índice sistólico del ventrículo derecho, c) Índice cardíaco y PA sistémica, d) Índice cardíaco y P sistólica en A. Pulmonar y e) Índice cardíaco y presión sistólica de la A. Pulmonar:&lt;/b&gt; Son opciones incorrectas porque asocian el índice cardíaco o la presión capilar con parámetros como la presión arterial sistémica, la presión sistólica de la arteria pulmonar o índices ventriculares derechos, los cuales no constituyen los ejes determinantes utilizados por Forrester para construir sus cuatro cuadrantes pronósticos.</t>
  </si>
  <si>
    <t>&lt;b&gt;ESTADIOS Y PRONÓSTICO DE FORRESTER&lt;/b&gt;&lt;br /&gt;&lt;br /&gt;A partir del cruce de la PCP y el Índice Cardíaco surgen cuatro cuadrantes evolutivos:&lt;br /&gt;• &lt;b&gt;Grupo I (Normal):&lt;/b&gt; IC normal (≥ 2,2) y PCP normal (≤ 18).&lt;br /&gt;• &lt;b&gt;Grupo II (Congestión Pulmonar):&lt;/b&gt; IC normal (≥ 2,2) pero con PCP alta (&gt; 18). Beneficia el uso de diuréticos y vasodilatadores.&lt;br /&gt;• &lt;b&gt;Grupo III (Hipovolemia):&lt;/b&gt; IC bajo (&lt; 2,2) pero con PCP normal (≤ 18). Mejoran con la administración de fluidos.&lt;br /&gt;• &lt;b&gt;Grupo IV (Shock Cardiogénico):&lt;/b&gt; IC bajo (&lt; 2,2) y PCP alta (&gt; 18). Mortalidad muy elevada, requieren inotrópicos y diuréticos.</t>
  </si>
  <si>
    <t>La &lt;b&gt;insuficiencia cardíaca con fracción de eyección preservada o comprometida es un fenotipo&lt;/b&gt; en su presentación, siendo indispensable su evaluación médica.</t>
  </si>
  <si>
    <t>&lt;b&gt;FENOTIPOS DE LA INSUFICIENCIA CARDÍACA&lt;/b&gt;&lt;br /&gt;&lt;br /&gt;El problema central radica en una distensibilidad disminuida (ventrículo rígido incapaz de aceptar el llenado), cursando con una presión al final de la diástole en el ventrículo izquierdo muy aumentada y un marcado aumento en el grosor del músculo (hipertrofia).</t>
  </si>
  <si>
    <t>&lt;b&gt;c) Insuficiencia cardíaca con fracción de eyección preservada o comprometida:&lt;/b&gt; Es la opción correcta. La estratificación de la insuficiencia cardíaca según su fracción de eyección define el fenotipo de presentación del paciente, delineando si su corazón sufre un fallo contráctil dilatado o un fallo restrictivo rígido.</t>
  </si>
  <si>
    <t>• &lt;b&gt;a) Insuficiencia cardíaca aguda y crónica:&lt;/b&gt; Es incorrecta. Define la forma de presentación del síndrome basándose en el tiempo de evolución clínica o en la instauración de síntomas, no un fenotipo estructural.&lt;br /&gt;• &lt;b&gt;b) Insuficiencia cardíaca retrógrada y anterógrada:&lt;/b&gt; Es incorrecta. Describe la clasificación según el mecanismo hemodinámico histórico (congestión por estasis hacia atrás o hipoperfusión por fallo eyectivo hacia adelante).&lt;br /&gt;• &lt;b&gt;d) Insuficiencia cardíaca izquierda o derecha:&lt;/b&gt; Es incorrecta. Agrupa el cuadro en función del ventrículo o territorio orgánico afectado y sus respectivos síntomas, pero carece de los parámetros morfofuncionales y ecocardiográficos integrales que definen a un fenotipo de presentación.</t>
  </si>
  <si>
    <t>En el &lt;b&gt;Estadio C&lt;/b&gt; de la clasificación evolutiva de la insuficiencia cardíaca se identifica a todo paciente que asocia una enfermedad o anomalía cardíaca estructural confirmada con la presencia de síntomas actuales o previos del síndrome.</t>
  </si>
  <si>
    <t>&lt;b&gt;ESTADIOS EVOLUTIVOS DE LA INSUFICIENCIA CARDÍACA (ACC/AHA)&lt;/b&gt;&lt;br /&gt;&lt;br /&gt;La clasificación de la ACC/AHA divide el desarrollo y progresión de la enfermedad en 4 estadios:&lt;br /&gt;• &lt;b&gt;Estadio A:&lt;/b&gt; Pacientes con alto riesgo de insuficiencia cardíaca por la presencia de condiciones asociadas a su desarrollo (HTA, diabetes), pero que no presentan anomalías estructurales del corazón ni síntomas.&lt;br /&gt;• &lt;b&gt;Estadio B:&lt;/b&gt; Pacientes con alteraciones y enfermedad cardíaca estructural (ej. IAM previo o hipertrofia), pero que aún no tienen síntomas o signos de insuficiencia cardíaca.&lt;br /&gt;• &lt;b&gt;Estadio C:&lt;/b&gt; Paciente que asocia la enfermedad o anomalía cardíaca estructural con la presencia de síntomas actuales o previos de IC. Los síntomas incluyen disnea, fatiga, edemas y tolerancia reducida al ejercicio.&lt;br /&gt;• &lt;b&gt;Estadio D:&lt;/b&gt; Pacientes con avanzada enfermedad estructural que presentan síntomas marcados en reposo a pesar del tratamiento médico.</t>
  </si>
  <si>
    <t>&lt;b&gt;c) Estadio C:&lt;/b&gt; Es la opción correcta. En el estadio evolutivo C se encasilla al paciente que ya ha desarrollado daño estructural cardíaco evidenciable y que presenta sintomatología clínica concurrente (actual o pasada) de insuficiencia cardíaca.</t>
  </si>
  <si>
    <t>• &lt;b&gt;a) Estadio A:&lt;/b&gt; Es incorrecta. Define a pacientes con alto riesgo de padecer la enfermedad, pero que aún no poseen daño estructural ni síntomas.&lt;br /&gt;• &lt;b&gt;b) Estadio B:&lt;/b&gt; Es incorrecta debido a que describe la fase en la cual existe una alteración estructural evidente (como hipertrofia ventricular o infarto previo), pero el paciente permanece asintomático.&lt;br /&gt;• &lt;b&gt;d) Estadio D:&lt;/b&gt; Es incorrecta porque corresponde a la etapa final o refractaria, caracterizada por daño estructural avanzado y síntomas severos en reposo inmanejables a pesar del tratamiento médico.</t>
  </si>
  <si>
    <t>El término Insuficiencia Cardíaca con fracción de eyección preservada se reserva para aquellos pacientes que presentan &lt;b&gt;síntomas evidentes de insuficiencia cardíaca pero manteniendo un volumen sistólico normal&lt;/b&gt;.</t>
  </si>
  <si>
    <t>&lt;b&gt;FENOTIPO DE LA IC CON DISFUNCIÓN DIASTÓLICA&lt;/b&gt;&lt;br /&gt;&lt;br /&gt;El término de insuficiencia cardíaca con fracción de eyección preservada se reserva para definir a aquellos pacientes con evidencia de cardiopatía estructural o funcional que presentan síntomas evidentes de insuficiencia cardíaca pero manteniendo un volumen sistólico normal y sin deterioro de la fracción de eyección del ventrículo izquierdo (FEy &gt; 50%). El problema central radica en un ventrículo rígido con &lt;i&gt;compliance&lt;/i&gt; o distensibilidad disminuida, lo cual lo vuelve incapaz de aceptar un llenado adecuado sin elevar sus presiones.</t>
  </si>
  <si>
    <t>&lt;b&gt;c) Síntomas evidentes de insuficiencia cardíaca con volumen sistólico normal:&lt;/b&gt; Es la opción correcta. Define el fenotipo diastólico, cursando con síntomas evidentes pero manteniendo un volumen sistólico normal y una FEy &gt; 50%.</t>
  </si>
  <si>
    <t>• &lt;b&gt;a) Aumento del tamaño del ventrículo izquierdo al final de la diástole:&lt;/b&gt; Es incorrecta. El aumento de tamaño corresponde a la disfunción sistólica (dilatación).&lt;br /&gt;• &lt;b&gt;b) Volumen sistólico disminuido y d) Síntomas evidentes de insuficiencia cardíaca con bajo gasto cardíaco:&lt;/b&gt; Son incorrectas. Caracterizan a la insuficiencia cardíaca con fracción de eyección reducida.&lt;br /&gt;• &lt;b&gt;e) Presión de fin de diástole normal:&lt;/b&gt; Es incorrecta. En la ICFEp, la presión de fin de diástole se encuentra elevada debido a la rigidez ventricular.</t>
  </si>
  <si>
    <t>Un paciente que presenta signos de congestión (pulmón húmedo) manteniendo una perfusión sistémica conservada (caliente) corresponde al &lt;b&gt;Perfil B (Húmedo y Cálido)&lt;/b&gt; de la clasificación de Stevenson.</t>
  </si>
  <si>
    <t>&lt;b&gt;CLASIFICACIÓN CLÍNICA DE STEVENSON&lt;/b&gt;&lt;br /&gt;&lt;br /&gt;Esta clasificación evalúa el estado del paciente en la insuficiencia cardíaca aguda de manera clínica, intuitiva y sin necesidad de un catéter invasivo. Tiene en cuenta como variables fundamentales la perfusión periférica (frío/cálido) y el grado de congestión pulmonar (seco/húmedo). Define cuatro perfiles de presentación:&lt;br /&gt;• &lt;b&gt;Perfil A (Seco y Cálido):&lt;/b&gt; Paciente normal, sin congestión pulmonar (seco) ni hipoperfusión (cálido o bien perfundido).&lt;br /&gt;• &lt;b&gt;Perfil B (Húmedo y Cálido):&lt;/b&gt; Paciente que presenta congestión pulmonar (húmedo: manifestada por rales, ritmo de galope, ingurgitación yugular, edemas) pero mantiene una perfusión adecuada de los tejidos (cálido).&lt;br /&gt;• &lt;b&gt;Perfil C (Húmedo y Frío):&lt;/b&gt; Paciente grave que cursa con congestión pulmonar manifiesta (húmedo) asociada a signos de hipoperfusión sistémica (frío: obnubilación, extremidades frías, sudoración fría, cianosis, oliguria, deterioro de función renal). Representa el shock cardiogénico.&lt;br /&gt;• &lt;b&gt;Perfil L (Low Profile / Seco y Frío):&lt;/b&gt; Paciente con hipoperfusión evidente (frío) pero sin congestión pulmonar clínica (seco). Típico de deshidratación severa o sepsis.</t>
  </si>
  <si>
    <t>&lt;b&gt;d) Clase B:&lt;/b&gt; Es la opción correcta. Un paciente que evidencia signos de congestión pulmonar (pulmón húmedo) pero mantiene una perfusión y temperatura tisular conservada (caliente) pertenece a la &lt;b&gt;Clase B (Húmedo y Cálido)&lt;/b&gt; de la clasificación clínica de Stevenson.</t>
  </si>
  <si>
    <t>• &lt;b&gt;a) Clase A:&lt;/b&gt; Es incorrecta ya que describe al fenotipo "seco y cálido", es decir, un paciente compensado sin signos de congestión pulmonar ni hipoperfusión periférica.&lt;br /&gt;• &lt;b&gt;b) Clase L:&lt;/b&gt; Es incorrecta debido a que define al fenotipo "seco y frío", caracterizado por presentar hipoperfusión (frialdad) evidente sin signos de congestión clínica.&lt;br /&gt;• &lt;b&gt;c) Clase C:&lt;/b&gt; Es incorrecta porque este perfil ("húmedo y frío") exige la presencia de signos de hipoperfusión sistémica (extremidades frías) acompañando a la congestión, lo cual se contrapone a la perfusión conservada (caliente) del paciente.</t>
  </si>
  <si>
    <t>La &lt;b&gt;clasificación de Stevenson tiene en cuenta como variables fundamentales a la perfusión periférica y el grado de congestión pulmonar&lt;/b&gt; para establecer el estado del paciente con insuficiencia cardíaca aguda.</t>
  </si>
  <si>
    <t>&lt;b&gt;CLASIFICACIÓN CLÍNICA DE STEVENSON&lt;/b&gt;&lt;br /&gt;&lt;br /&gt;Esta clasificación evalúa el estado del paciente en el escenario de la insuficiencia cardíaca aguda de manera clínica e intuitiva, sin necesidad de emplear un catéter invasivo. Utiliza como variables fundamentales la perfusión periférica (cálido/frío) y el grado de congestión pulmonar (seco/húmedo), definiendo cuatro perfiles de presentación:&lt;br /&gt;• &lt;b&gt;Perfil A (Seco y Cálido):&lt;/b&gt; Paciente normal o compensado, sin signos de congestión pulmonar clínica (seco) ni hipoperfusión tisular (cálido o bien perfundido).&lt;br /&gt;• &lt;b&gt;Perfil B (Húmedo y Cálido):&lt;/b&gt; Paciente que presenta congestión pulmonar (húmedo: rales, edemas) pero que mantiene una perfusión adecuada de los tejidos (cálido).&lt;br /&gt;• &lt;b&gt;Perfil C (Húmedo y Frío):&lt;/b&gt; Paciente en estado crítico que asocia simultáneamente congestión pulmonar grave (húmedo) con signos de hipoperfusión sistémica (frío: obnubilación, extremidades frías, oliguria). Representa el estado de shock cardiogénico.&lt;br /&gt;• &lt;b&gt;Perfil L (Seco y Frío o &lt;i&gt;Low Profile&lt;/i&gt;):&lt;/b&gt; Paciente con hipoperfusión periférica evidente (frío) pero en ausencia de congestión pulmonar clínica (seco). Es típico de cuadros de deshidratación severa.</t>
  </si>
  <si>
    <t>&lt;b&gt;c) Perfusión periférica y el grado de congestión:&lt;/b&gt; Es la opción correcta. La clasificación de Stevenson estratifica a los pacientes evaluando simultáneamente el estado de la perfusión periférica tisular (eje que define los estados "cálido" o "frío") y el grado de congestión pulmonar (eje que define los estados "húmedo" o "seco").</t>
  </si>
  <si>
    <t>• &lt;b&gt;a) Ingurgitación yugular y ritmo de galope:&lt;/b&gt; Es incorrecta. Si bien representan signos individuales del fallo de bomba y congestión, no conforman los ejes integrales que dan nombre a los perfiles de la clasificación.&lt;br /&gt;• &lt;b&gt;b) Presión arterial y grado de disnea:&lt;/b&gt; Es incorrecta. Aunque son evaluados durante el examen clínico general, no son las dos variables estructurales primarias que delimitan los cuatro perfiles de Stevenson.&lt;br /&gt;• &lt;b&gt;d) Rx de tórax con signos congestivos y saturación de oxígeno:&lt;/b&gt; Es incorrecta. La clasificación de Stevenson es clínica y de cabecera, por lo que no requiere estudios complementarios radiológicos ni gasométricos para categorizar el estado del paciente.&lt;br /&gt;• &lt;b&gt;e) Presión capilar e índice cardíaco tomado por catéter de Swan Ganz:&lt;/b&gt; Es incorrecta. Estas variables corresponden a los parámetros hemodinámicos invasivos que estructuran a la clasificación de Forrester.</t>
  </si>
  <si>
    <t>&lt;b&gt;CORRELACIÓN CON LA CLASIFICACIÓN DE FORRESTER&lt;/b&gt;&lt;br /&gt;&lt;br /&gt;La clasificación clínica de Stevenson guarda una equivalencia fisiopatológica y hemodinámica con los parámetros invasivos de la clasificación de Forrester (obtenidos mediante un catéter de Swan-Ganz):&lt;br /&gt;• La valoración de la &lt;b&gt;perfusión periférica&lt;/b&gt; se correlaciona con la medición del &lt;b&gt;Índice Cardíaco&lt;/b&gt; (normal ≥ 2,2 L/min/m² o deprimido &lt; 2,2 L/min/m²).&lt;br /&gt;• La valoración del grado de &lt;b&gt;congestión pulmonar&lt;/b&gt; se correlaciona con la medición de la &lt;b&gt;Presión Capilar Pulmonar&lt;/b&gt; (PCP normal ≤ 18 mmHg o alta &gt; 18 mmHg).</t>
  </si>
  <si>
    <t>Un paciente con TEP confirmado, hemodinámicamente estable (PAS mayor a 90 mmHg) presenta disfunción de ventrículo derecho y troponina elevada. Según la estratificación de riesgo ¿cuál es la clasificación y la conducta inicial más adecuada?&lt;br&gt;&lt;br&gt;a) Riesgo bajo - alta con anticoagulación ambulatoria&lt;br&gt;&lt;br&gt;b) Riesgo bajo-intermedio - seguimiento ambulatorio sin anticoagulación&lt;br&gt;&lt;br&gt;c) Riesgo alto - fibrinólisis inmediata en UCI&lt;br&gt;&lt;br&gt;d) Riesgo intermedio - hospitalización y anticoagulación, considera reperfusión si deteriora</t>
  </si>
  <si>
    <t>d) Riesgo intermedio - hospitalización y anticoagulación, considera reperfusión si deteriora</t>
  </si>
  <si>
    <t>Las manifestaciones cardinales de la insuficiencia cardíaca son la &lt;b&gt;disnea&lt;/b&gt;, la &lt;b&gt;fatiga&lt;/b&gt; (astenia) y la &lt;b&gt;retención de líquido&lt;/b&gt; (edema), estableciéndose que las &lt;b&gt;palpitaciones NO forman parte de los síntomas cardinales&lt;/b&gt; del síndrome.</t>
  </si>
  <si>
    <t>&lt;b&gt;CLÍNICA Y MANIFESTACIONES CARDINALES DE LA INSUFICIENCIA CARDÍACA&lt;/b&gt;&lt;br /&gt;&lt;br /&gt;El interrogatorio y la historia clínica son los pilares fundamentales para la evaluación inicial y el abordaje del paciente con insuficiencia cardíaca. La identificación clínica inicial agrupa a los pacientes en tres escenarios de presentación clásicos:&lt;br /&gt;• &lt;b&gt;Síndrome de Disminución de Tolerancia al ejercicio:&lt;/b&gt; Caracterizado por la presencia de disnea o fatiga.&lt;br /&gt;• &lt;b&gt;Síndrome de Retención de Fluidos:&lt;/b&gt; El paciente refiere el desarrollo de edemas o distensión abdominal.&lt;br /&gt;• &lt;b&gt;Presentación asintomática:&lt;/b&gt; Pacientes a los cuales durante la evaluación por otra causa se les detecta disfunción ventricular subyacente.&lt;br /&gt;&lt;br /&gt;Como resumen, las manifestaciones cardinales de la insuficiencia cardíaca se limitan a la disnea, la fatiga y la retención de líquidos.</t>
  </si>
  <si>
    <t>&lt;b&gt;d) Palpitaciones:&lt;/b&gt; Es la opción correcta. Las palpitaciones no forman parte de los síntomas cardinales de la insuficiencia cardíaca, ya que los síntomas definitorios del síndrome son producidos por la congestión tisular y la hipoperfusión periférica.</t>
  </si>
  <si>
    <t>• &lt;b&gt;a) Disnea, b) Edema, c) Astenia:&lt;/b&gt; Son opciones incorrectas porque SÍ son síntomas cardinales del síndrome (no son la excepción buscada). Conforman la tríada clínica de presentación de la insuficiencia cardíaca y traducen la claudicación del corazón como bomba (disnea por falla izquierda, edema por falla derecha y astenia por bajo gasto).</t>
  </si>
  <si>
    <t>&lt;b&gt;CORRELACIÓN HEMODINÁMICA DE LOS SÍNTOMAS CARDINALES&lt;/b&gt;&lt;br /&gt;&lt;br /&gt;Los síntomas principales del síndrome tienen una traducción hemodinámica que el médico debe reconocer:&lt;br /&gt;• &lt;b&gt;Disnea:&lt;/b&gt; Indica congestión retrógrada izquierda. Refleja un aumento de la presión en la aurícula izquierda que se traslada hacia atrás, generando un aumento de la presión capilar pulmonar.&lt;br /&gt;• &lt;b&gt;Edemas:&lt;/b&gt; Indican congestión retrógrada derecha o sistémica, reflejando un aumento de la presión en la aurícula derecha.&lt;br /&gt;• &lt;b&gt;Fatiga (Astenia):&lt;/b&gt; Es el marcador clínico de la hipoperfusión tisular, reflejando una caída del Volumen Minuto Cardíaco.</t>
  </si>
  <si>
    <t>Las &lt;b&gt;palpitaciones NO forman parte de los síntomas cardinales de la insuficiencia cardíaca&lt;/b&gt;, cuyos síntomas definitorios son la &lt;b&gt;disnea, la fatiga (o astenia) y la retención de líquido (edema)&lt;/b&gt;.</t>
  </si>
  <si>
    <t>&lt;b&gt;SÍNTOMAS CARDINALES Y CORRELACIÓN HEMODINÁMICA&lt;/b&gt;&lt;br /&gt;&lt;br /&gt;Las manifestaciones cardinales de la insuficiencia cardíaca son la disnea, la fatiga (que limitan la tolerancia al ejercicio) y la retención de líquido (que puede llevar a congestión pulmonar y edema periférico). Estos síntomas tienen una traducción hemodinámica directa:&lt;br /&gt;• &lt;b&gt;Disnea:&lt;/b&gt; Indica congestión retrógrada izquierda. Refleja un aumento de la presión en la aurícula izquierda que se traslada hacia atrás generando un aumento de la presión capilar pulmonar (PCP).&lt;br /&gt;• &lt;b&gt;Fatiga (Astenia):&lt;/b&gt; Es el marcador clínico de la falta de perfusión sistémica (hipoperfusión). Refleja una caída del volumen minuto cardíaco (VMC), alteración en la perfusión del músculo esquelético y un aumento de la glucólisis anaeróbica.&lt;br /&gt;• &lt;b&gt;Edemas:&lt;/b&gt; Indican congestión retrógrada derecha o sistémica. Reflejan un aumento de la presión en la aurícula derecha.</t>
  </si>
  <si>
    <t>&lt;b&gt;b) Palpitaciones:&lt;/b&gt; Es la opción correcta. Las palpitaciones no forman parte de los síntomas cardinales de la insuficiencia cardíaca, ya que los síntomas definitorios del síndrome son los producidos por la congestión tisular y la hipoperfusión periférica.</t>
  </si>
  <si>
    <t>• &lt;b&gt;a) Astenia, c) Edema, d) Disnea:&lt;/b&gt; Son incorrectas porque SÍ son síntomas cardinales del síndrome (no son la excepción buscada). Conforman la tríada clínica de presentación de la insuficiencia cardíaca y traducen la claudicación del corazón como bomba (disnea por falla izquierda, edema por falla derecha y astenia por bajo gasto).</t>
  </si>
  <si>
    <t>&lt;b&gt;ESCENARIOS CLÍNICOS DE PRESENTACIÓN&lt;/b&gt;&lt;br /&gt;&lt;br /&gt;La identificación clínica inicial agrupa a los pacientes con insuficiencia cardíaca en tres escenarios de presentación clásicos:&lt;br /&gt;• Pacientes con &lt;b&gt;Síndrome de Disminución de Tolerancia al ejercicio&lt;/b&gt; debido a la presencia de disnea y fatiga.&lt;br /&gt;• Pacientes con &lt;b&gt;Síndrome de Retención de Fluidos&lt;/b&gt;, en el cual el paciente refiere edemas o distensión abdominal.&lt;br /&gt;• Pacientes &lt;b&gt;Sin síntomas&lt;/b&gt; actuales, a los cuales durante la evaluación por otra causa se les detecta disfunción ventricular subyacente.</t>
  </si>
  <si>
    <t>El ritmo de galope está compuesto por la presencia de &lt;b&gt;R1 + R2 + R3 sumado a una frecuencia cardíaca superior a 120 latidos por minuto&lt;/b&gt;.</t>
  </si>
  <si>
    <t>&lt;b&gt;AUSCULTACIÓN CARDÍACA Y RITMO DE GALOPE&lt;/b&gt;&lt;br /&gt;&lt;br /&gt;La evaluación clínica de la insuficiencia cardíaca incluye la auscultación de ruidos agregados que evidencian claudicación ventricular:&lt;br /&gt;• &lt;b&gt;Tercer Ruido (R3):&lt;/b&gt; Su auscultación es sensible para el diagnóstico de insuficiencia cardíaca, indicando típicamente una disfunción sistólica del ventrículo izquierdo (asociado a la llegada de sangre a un ventrículo con paredes rígidas).&lt;br /&gt;• &lt;b&gt;Ritmo de Galope:&lt;/b&gt; Se instaura cuando se suma la presencia de un tercer o cuarto ruido junto con una taquicardia. Está compuesto por la presencia de &lt;b&gt;R1 + R2 + R3 sumado a una frecuencia cardíaca superior a 120 latidos por minuto&lt;/b&gt;.&lt;br /&gt;• &lt;b&gt;Significado Clínico:&lt;/b&gt; Su hallazgo es un signo de cardiopatía estructural y de un ventrículo claudicante o dilatado.</t>
  </si>
  <si>
    <t>&lt;b&gt;d) R1 + R2 + R3 con frecuencia superior a 120/min:&lt;/b&gt; Es la opción correcta. El ritmo de galope se instaura y está compuesto por la presencia conjunta de &lt;b&gt;R1 + R2 + R3 sumado a una frecuencia cardíaca superior a 120 latidos por minuto&lt;/b&gt;.</t>
  </si>
  <si>
    <t>• &lt;b&gt;a) R1 + R2 con frecuencia de 100/minuto:&lt;/b&gt; Es incorrecta ya que la auscultación exclusiva de R1 y R2 corresponde a los ruidos cardíacos normales, careciendo del componente agregado (R3 o R4) esencial para conformar el galope.&lt;br /&gt;• &lt;b&gt;b) R1 + R2 más R3 con frec. de 100/min:&lt;/b&gt; Es incorrecta porque, si bien presenta el tercer ruido, la frecuencia de 100 latidos por minuto no alcanza la taquicardia exigida (superior a 120 lpm) para adquirir la cadencia acústica característica del ritmo de galope.&lt;br /&gt;• &lt;b&gt;c) R1 + R2 más soplo sistólico:&lt;/b&gt; Es incorrecta debido a que la adición de un soplo refleja la turbulencia del flujo sanguíneo, pero no conforma los componentes acústicos definitorios del ritmo de galope.</t>
  </si>
  <si>
    <t>&lt;b&gt;CRITERIOS DE FRAMINGHAM Y TERCER RUIDO&lt;/b&gt;&lt;br /&gt;&lt;br /&gt;Para establecer la presencia de insuficiencia cardíaca de forma clínica y estructurada, se emplean los criterios mayores y menores de Framingham. El ritmo de galope por la presencia de un &lt;b&gt;tercer ruido (R3)&lt;/b&gt; constituye un criterio mayor para el diagnóstico del síndrome.</t>
  </si>
  <si>
    <t>Entre las diversas valvulopatías, la &lt;b&gt;insuficiencia aórtica crónica es una causa que produce cardiomegalia evidente&lt;/b&gt; debido a la sobrecarga volumétrica sostenida y al remodelado ventricular progresivo que desencadena.</t>
  </si>
  <si>
    <t>&lt;b&gt;MECANISMOS FISIOPATOLÓGICOS Y CARDIOMEGALIA&lt;/b&gt;&lt;br /&gt;&lt;br /&gt;La insuficiencia cardíaca (IC) es un síndrome final común desencadenado por distintas alteraciones mecánicas o funcionales sobre el miocardio:&lt;br /&gt;• &lt;b&gt;Sobrecarga de volumen (Precarga):&lt;/b&gt; Condición patológica donde el ventrículo recibe un exceso de volumen de llenado (ej. regurgitaciones valvulares crónicas como la insuficiencia aórtica). Para compensar, el ventrículo se adapta multiplicando sus sarcómeros en serie y alargando sus fibras miocárdicas (hipertrofia excéntrica), lo que culmina en una dilatación progresiva y una &lt;b&gt;cardiomegalia evidente&lt;/b&gt; con el paso del tiempo.&lt;br /&gt;• &lt;b&gt;Sobrecarga de presión (Poscarga):&lt;/b&gt; Resistencia excesiva contra la que el ventrículo debe enfrentarse (ej. hipertensión arterial inicial o estenosis aórtica), generando una hipertrofia concéntrica temprana que no cursa con gran dilatación ni cardiomegalia externa inicial.&lt;br /&gt;• &lt;b&gt;Restricción al llenado:&lt;/b&gt; Enfermedades del pericardio (ej. pericarditis constrictiva) o patologías infiltrativas que restringen rígidamente la diástole, manteniendo a los ventrículos de tamaño normal o incluso pequeño.&lt;br /&gt;• &lt;b&gt;Diferencia Agudo vs. Crónico:&lt;/b&gt; El tiempo de instauración es vital. Las lesiones valvulares agudas imponen una sobrecarga volumétrica violenta sobre un ventrículo no distensible, que no ha tenido el tiempo biológico para adaptarse ni dilatarse (ausencia de cardiomegalia), desencadenando una falla severa inmediata.</t>
  </si>
  <si>
    <t>&lt;b&gt;b) Insuficiencia aórtica crónica:&lt;/b&gt; Es la opción correcta. La incompetencia valvular aórtica de curso crónico impone al corazón una sobrecarga de volumen sostenida en el tiempo. Como mecanismo adaptativo a los pequeños incrementos de volumen a lo largo de los años, el ventrículo izquierdo desarrolla una hipertrofia excéntrica y dilatación progresiva de la cavidad, lo que se traduce macroscópica y radiológicamente en una cardiomegalia evidente.</t>
  </si>
  <si>
    <t>• &lt;b&gt;a) Hipertensión en etapa inicial:&lt;/b&gt; Es incorrecta. En su etapa incipiente, la hipertensión arterial genera una sobrecarga de presión que induce una hipertrofia concéntrica del ventrículo izquierdo (engrosamiento del músculo hacia el interior de la cavidad), la cual no ocasiona un aumento manifiesto de la silueta cardíaca (cardiomegalia) de manera precoz.&lt;br /&gt;• &lt;b&gt;c) Insuficiencia mitral aguda:&lt;/b&gt; Es incorrecta. En los cuadros agudos, el reflujo brusco y violento de volumen impacta sobre un corazón que no ha tenido el tiempo biológico de remodelarse ni dilatarse; cursa con un rápido deterioro hemodinámico, pero sin cardiomegalia instaurada.&lt;br /&gt;• &lt;b&gt;d) Pericarditis constrictiva:&lt;/b&gt; Es incorrecta. Se caracteriza por un engrosamiento y rigidez del pericardio que ejerce una constricción externa y restringe mecánicamente el llenado diastólico del corazón, limitando su volumen e impidiendo el desarrollo de dilatación y cardiomegalia.</t>
  </si>
  <si>
    <t>El edema periférico de miembros inferiores constituye el signo físico clásico y directo que indica la presencia de insuficiencia cardíaca derecha o congestión venosa sistémica.</t>
  </si>
  <si>
    <t>&lt;b&gt;SIGNOS FÍSICOS Y EXAMEN CLÍNICO DE LA INSUFICIENCIA CARDÍACA&lt;/b&gt;&lt;br /&gt;&lt;br /&gt;La insuficiencia cardíaca se manifiesta a través de signos físicos originados por la congestión venosa sistémica o pulmonar y por el bajo gasto cardíaco. Durante el examen físico, se destacan los siguientes signos cardinales de retención de fluidos y falla derecha:&lt;br /&gt;• &lt;b&gt;Edemas periféricos:&lt;/b&gt; La aparición de edemas implica que el paciente ya ha cursado con una retención intersticial significativa de líquido (al menos 4 a 5 litros). Predomina el edema podálico o de miembros inferiores y es el signo directo e inconfundible de la congestión sistémica.&lt;br /&gt;• &lt;b&gt;Hepatomegalia y reflujo hepatoyugular:&lt;/b&gt; Hallazgos físicos frecuentes originados por el estasis y la congestión venosa hepática.&lt;br /&gt;• &lt;b&gt;Ingurgitación yugular:&lt;/b&gt; Signo clásico producido por el aumento de la presión en la aurícula derecha.&lt;br /&gt;• &lt;b&gt;Auscultación:&lt;/b&gt; Presencia de ritmo de galope por tercer ruido (R3) a nivel cardíaco, y rales crepitantes bibasales a nivel pulmonar.</t>
  </si>
  <si>
    <t>La opción a es correcta debido a que la literatura cardiológica establece axiomáticamente que el edema periférico (edema de miembros inferiores) constituye el signo físico clásico, cardinal y directo de la congestión venosa sistémica generada por la insuficiencia cardíaca.</t>
  </si>
  <si>
    <t>&lt;br /&gt;• &lt;b&gt;c) Hepatomegalia:&lt;/b&gt; Aunque también constituye un signo físico verdadero de congestión derecha, el edema periférico es el marcador clínico cardinal e inicial de la retención de fluidos por excelencia en las opciones estandarizadas.&lt;br /&gt;• &lt;b&gt;d) Dolor abdominal:&lt;/b&gt; Es incorrecta en este contexto (y responde a la duda del prompt) porque el dolor en el hipocondrio derecho, producto de la distensión de la cápsula hepática por el estasis venoso, es un &lt;i&gt;síntoma&lt;/i&gt; (algo que el paciente refiere sentir) y no un &lt;i&gt;signo físico&lt;/i&gt; objetivable de forma directa como el edema.&lt;br /&gt;• &lt;b&gt;b) Adenopatía cervical:&lt;/b&gt; Es incorrecta ya que el crecimiento ganglionar linfático no tiene ninguna relación con la fisiopatología ni con la clínica de la insuficiencia cardíaca.</t>
  </si>
  <si>
    <t>&lt;b&gt;DIFERENCIA ENTRE SÍNTOMA Y SIGNO EN LA CONGESTIÓN&lt;/b&gt;&lt;br /&gt;&lt;br /&gt;Para resolver este tipo de MCQs es vital la semiología básica: un &lt;b&gt;síntoma&lt;/b&gt; es subjetivo (ej. la disnea, la fatiga o el &lt;i&gt;dolor abdominal&lt;/i&gt;), mientras que un &lt;b&gt;signo&lt;/b&gt; es la manifestación física objetivable por el médico en el examen (ej. el &lt;i&gt;edema periférico&lt;/i&gt;, la ingurgitación yugular o la hepatomegalia).</t>
  </si>
  <si>
    <t>El &lt;b&gt;tercer ruido cardíaco (R3) asociado a un ritmo de galope&lt;/b&gt; es el signo clínico auscultatorio &lt;b&gt;más específico&lt;/b&gt; para el diagnóstico de &lt;b&gt;insuficiencia cardíaca&lt;/b&gt;, indicando la presencia de cardiopatía estructural y un ventrículo claudicante.</t>
  </si>
  <si>
    <t>&lt;b&gt;AUSCULTACIÓN CARDÍACA Y SIGNOS ESPECÍFICOS&lt;/b&gt;&lt;br /&gt;&lt;br /&gt;En el examen físico del paciente con sospecha de falla de bomba, la evaluación auscultatoria revela los signos más determinantes para el diagnóstico:&lt;br /&gt;• &lt;b&gt;Tercer Ruido (R3):&lt;/b&gt; Su hallazgo es sensible e indica una disfunción sistólica del ventrículo izquierdo, la cual se asocia a la llegada brusca de sangre a un ventrículo dilatado o con paredes rígidas durante el llenado diastólico.&lt;br /&gt;• &lt;b&gt;Ritmo de Galope:&lt;/b&gt; Se instaura cuando se suma la presencia de un tercer o cuarto ruido (R1 + R2 + R3) junto con una taquicardia que eleva la frecuencia cardíaca a valores superiores a los 120 latidos por minuto. Su hallazgo es un signo de cardiopatía estructural y de un ventrículo claudicante o dilatado, estableciéndose como el signo clínico más específico para el diagnóstico del síndrome.</t>
  </si>
  <si>
    <t>&lt;b&gt;d) R3 con ritmo de galope:&lt;/b&gt; Es la opción correcta. La presencia de un tercer ruido sumado a taquicardia (ritmo de galope) representa el signo clínico auscultatorio más específico de insuficiencia cardíaca, evidenciando la claudicación del ventrículo y confirmando el diagnóstico al ser uno de los criterios mayores de Framingham.</t>
  </si>
  <si>
    <t>• &lt;b&gt;a) Derrame pleural bilateral:&lt;/b&gt; Es incorrecta. Si bien puede presentarse por trasudación en la insuficiencia cardíaca, es un hallazgo inespecífico que se comparte con múltiples patologías sistémicas como el síndrome nefrótico, la cirrosis o infecciones.&lt;br /&gt;• &lt;b&gt;b) Edemas de MMII con godet positivo:&lt;/b&gt; Es incorrecta. Constituye un criterio menor inespecífico; si se presenta sin ingurgitación yugular concurrente puede deberse a insuficiencia venosa crónica, trombosis venosa, hipoalbuminemia o daño renal.&lt;br /&gt;• &lt;b&gt;c) Hepatomegalia:&lt;/b&gt; Es incorrecta. Aunque es un signo frecuente de congestión sistémica retrógrada, es un criterio menor inespecífico que puede ser causado por diversas hepatopatías primarias.&lt;br /&gt;• &lt;b&gt;e) Rales subcrepitantes:&lt;/b&gt; Es incorrecta. Si bien los rales crepitantes bibasales son un signo clásico de congestión venocapilar (criterio mayor), los subcrepitantes suelen indicar patología de la vía aérea. Aun así, presentan menor especificidad diagnóstica en comparación con el ritmo de galope.</t>
  </si>
  <si>
    <t>&lt;b&gt;CRITERIOS MAYORES DE FRAMINGHAM&lt;/b&gt;&lt;br /&gt;&lt;br /&gt;Son los hallazgos específicos de fallo cardíaco que permiten fundamentar el diagnóstico clínico:&lt;br /&gt;• Disnea paroxística nocturna.&lt;br /&gt;• Distensión (ingurgitación) yugular.&lt;br /&gt;• Rales crepitantes pulmonares.&lt;br /&gt;• Cardiomegalia.&lt;br /&gt;• Edema agudo de pulmón.&lt;br /&gt;• &lt;b&gt;Ritmo de galope por la presencia de un tercer ruido (R3)&lt;/b&gt;.&lt;br /&gt;• Aumento patológico de la presión venosa (&gt; 16 cm de H2O).&lt;br /&gt;• Reflujo hepatoyugular positivo.</t>
  </si>
  <si>
    <t>La dificultad para respirar (disnea) constituye una de las tres manifestaciones cardinales que indican la presencia de insuficiencia cardíaca.</t>
  </si>
  <si>
    <t>&lt;b&gt;CLÍNICA Y MANIFESTACIONES CARDINALES DE LA INSUFICIENCIA CARDÍACA&lt;/b&gt;&lt;br /&gt;&lt;br /&gt;El interrogatorio y la historia clínica son los pilares fundamentales para la evaluación inicial y el abordaje del paciente con insuficiencia cardíaca. La identificación clínica inicial agrupa a los pacientes en escenarios de presentación clásicos:&lt;br /&gt;• &lt;b&gt;Síndrome de Disminución de Tolerancia al ejercicio:&lt;/b&gt; Caracterizado por la presencia de disnea (dificultad para respirar) o fatiga (astenia).&lt;br /&gt;• &lt;b&gt;Síndrome de Retención de Fluidos:&lt;/b&gt; El paciente refiere el desarrollo de edemas o distensión abdominal.&lt;br /&gt;• &lt;b&gt;Presentación asintomática:&lt;/b&gt; Pacientes a los cuales durante la evaluación por otra causa se les detecta disfunción ventricular subyacente.&lt;br /&gt;&lt;br /&gt;Como resumen, las manifestaciones cardinales de la insuficiencia cardíaca se limitan a la disnea, la fatiga y la retención de líquidos (edema).</t>
  </si>
  <si>
    <t>&lt;b&gt;c) Dificultad para respirar:&lt;/b&gt; Es la opción correcta. La dificultad para respirar (disnea) es el síntoma director y la manifestación clínica cardinal que evidencia la presencia del síndrome de insuficiencia cardíaca por congestión pulmonar.</t>
  </si>
  <si>
    <t>• &lt;b&gt;a) Pérdida de peso:&lt;/b&gt; Es incorrecta porque, si bien en estadios terminales de la enfermedad puede desarrollarse caquexia cardíaca (mediada por el factor de necrosis tumoral), no representa un síntoma cardinal inicial que indique la presencia general del síndrome en su evaluación diagnóstica primaria.&lt;br /&gt;• &lt;b&gt;b) Sudoración excesiva y d) Dolor de cabeza:&lt;/b&gt; Son incorrectas ya que la hiperhidrosis y la cefalea no forman parte de la tríada sintomatológica cardinal ni guardan una relación con la congestión y el bajo gasto que definen al fallo de bomba cardíaco.</t>
  </si>
  <si>
    <t>&lt;b&gt;CORRELACIÓN HEMODINÁMICA DE LOS SÍNTOMAS CARDINALES&lt;/b&gt;&lt;br /&gt;&lt;br /&gt;Los síntomas principales del síndrome tienen una traducción hemodinámica que el médico debe reconocer:&lt;br /&gt;• &lt;b&gt;Disnea (Dificultad para respirar):&lt;/b&gt; Indica congestión retrógrada izquierda. Refleja un aumento de la presión en la aurícula izquierda que se traslada hacia atrás, generando un aumento de la presión capilar pulmonar.&lt;br /&gt;• &lt;b&gt;Edemas:&lt;/b&gt; Indican congestión retrógrada derecha o sistémica, reflejando un aumento de la presión en la aurícula derecha.&lt;br /&gt;• &lt;b&gt;Fatiga (Astenia):&lt;/b&gt; Es el marcador clínico de la hipoperfusión tisular, reflejando una caída del Volumen Minuto Cardíaco.</t>
  </si>
  <si>
    <t>El &lt;b&gt;edema de miembros inferiores constituye el signo clásico de la insuficiencia cardíaca derecha&lt;/b&gt;, reflejando hemodinámicamente un aumento de la presión en la aurícula derecha y una congestión venosa sistémica.</t>
  </si>
  <si>
    <t>&lt;b&gt;INSUFICIENCIA CARDÍACA DERECHA Y CONGESTIÓN SISTÉMICA&lt;/b&gt;&lt;br /&gt;&lt;br /&gt;La sintomatología de la IC derecha (ya sea por falla pura o secundaria a falla izquierda) se deriva de la imposibilidad del ventrículo derecho de recibir la sangre proveniente del sistema venoso.&lt;br /&gt;• &lt;b&gt;Estasis venoso:&lt;/b&gt; Este fracaso genera un aumento de las presiones que se transmite de forma retrógrada hacia la aurícula derecha y el sistema venoso general.&lt;br /&gt;• &lt;b&gt;Manifestaciones clínicas:&lt;/b&gt; Fenotípicamente, esta congestión sistémica se manifiesta mediante signos físicos cardinales: la aparición de &lt;b&gt;edemas periféricos&lt;/b&gt; (de predominio podálico y vespertino), la &lt;b&gt;ingurgitación yugular&lt;/b&gt;, y la &lt;b&gt;hepatomegalia&lt;/b&gt; congestiva. Las manifestaciones pulmonares exclusivas son la disnea, la ortopnea y la disnea paroxística nocturna.</t>
  </si>
  <si>
    <t>&lt;b&gt;d) Edema en miembros inferiores:&lt;/b&gt; Es la opción correcta. El edema de miembros inferiores (de predominio vespertino o podálico) representa el signo clásico del fallo ventricular derecho, originado de manera retrógrada por la elevación de la presión en la aurícula derecha.</t>
  </si>
  <si>
    <t>• &lt;b&gt;a) Disnea paroxística nocturna:&lt;/b&gt; Es incorrecta. Representa un síntoma cardinal de congestión pulmonar retrógrada, pero que obedece al fallo del corazón izquierdo (por elevación de la presión capilar pulmonar).&lt;br /&gt;• &lt;b&gt;b) Tos productiva:&lt;/b&gt; Es incorrecta. La tos (que típicamente inicia de manera irritativa y puede volverse productiva) es una manifestación comúnmente asociada a la insuficiencia cardíaca izquierda y la congestión alvéolo-capilar, no siendo un signo característico del fallo derecho.&lt;br /&gt;• &lt;b&gt;c) Dolor precordial:&lt;/b&gt; Es incorrecta. Aunque puede estar presente de manera secundaria a la dilatación cavitaria o por isquemia originada en un aumento de la frecuencia cardíaca, bajo ningún concepto constituye el signo representativo ni clásico de la IC derecha.</t>
  </si>
  <si>
    <t>&lt;b&gt;EVALUACIÓN CLÍNICA DEL EDEMA Y DIAGNÓSTICO DIFERENCIAL&lt;/b&gt;&lt;br /&gt;&lt;br /&gt;En la semiología de la IC derecha, la aparición de edemas implica que el paciente ya ha cursado con una retención intersticial de al menos 4 ó 5 litros de líquido.&lt;br /&gt;• Por sí solos, los edemas en los miembros inferiores resultan poco sensibles como marcador directo, ya que en un diagnóstico diferencial (sin estar asociados a ingurgitación yugular) pueden deberse a insuficiencia venosa crónica, trombosis venosa, daño hepático o hipoalbuminemia.&lt;br /&gt;• Se vuelven específicos del fallo cardíaco derecho únicamente cuando se los encuentra acompañados de hepatomegalia e ingurgitación yugular.</t>
  </si>
  <si>
    <t>El aumento de la presión en la aurícula izquierda genera &lt;b&gt;disnea&lt;/b&gt; como síntoma principal, siendo la congestión pulmonar el hallazgo característico y exclusivo de la insuficiencia cardíaca izquierda.</t>
  </si>
  <si>
    <t>&lt;b&gt;CORRELACIÓN HEMODINÁMICA DE LOS SÍNTOMAS EN LA INSUFICIENCIA CARDÍACA&lt;/b&gt;&lt;br /&gt;&lt;br /&gt;Los tres síntomas principales de presentación del síndrome (y manifestaciones secundarias) tienen una traducción hemodinámica que el médico debe reconocer:&lt;br /&gt;• &lt;b&gt;Disnea:&lt;/b&gt; Indica congestión retrógrada izquierda. Refleja un aumento de la presión en la aurícula izquierda (↑ Pr. Aurícula Izq.) que se traslada hacia atrás, generando un aumento de la presión capilar pulmonar (↑ PCP).&lt;br /&gt;• &lt;b&gt;Edemas:&lt;/b&gt; Indican congestión retrógrada derecha o sistémica. Reflejan un aumento de la presión en la aurícula derecha (↑ Pr. Aurícula Derecha) que dificulta el retorno venoso.&lt;br /&gt;• &lt;b&gt;Fatiga:&lt;/b&gt; Es el marcador clínico de la falta de perfusión sistémica (hipoperfusión). Refleja una caída del Volumen Minuto Cardíaco (↓ VMC).</t>
  </si>
  <si>
    <t>&lt;b&gt;a) Disnea:&lt;/b&gt; Es la opción correcta. El aumento de la presión en la aurícula izquierda se traslada de forma retrógrada hacia el lecho capilar pulmonar (congestión), lo que genera la &lt;b&gt;disnea&lt;/b&gt; como síntoma principal.</t>
  </si>
  <si>
    <t>• &lt;b&gt;b) Fatiga:&lt;/b&gt; Es incorrecta ya que la fatiga es la manifestación clínica de la caída del volumen minuto cardíaco (hipoperfusión periférica) y no de la elevación de presiones de llenado de las cavidades izquierdas.&lt;br /&gt;• &lt;b&gt;c) Edema:&lt;/b&gt; Es incorrecta debido a que el edema periférico responde a la congestión venosa sistémica, la cual refleja el aumento de presiones en la aurícula derecha, no en la izquierda.&lt;br /&gt;• &lt;b&gt;d) Nocturia:&lt;/b&gt; Es incorrecta dado que este síntoma de insuficiencia cardíaca se produce por un aumento del flujo renal nocturno al adoptar el paciente el decúbito horizontal (lo que normaliza parcialmente la redistribución de volumen sistémico acumulado), y no como un síntoma respiratorio directo del aumento de la presión auricular izquierda.</t>
  </si>
  <si>
    <t>&lt;b&gt;MANIFESTACIONES ADICIONALES DE CONGESTIÓN IZQUIERDA Y DERECHA&lt;/b&gt;&lt;br /&gt;&lt;br /&gt;Además de la disnea de esfuerzo, el aumento de las presiones izquierdas origina &lt;b&gt;disnea paroxística nocturna&lt;/b&gt;, &lt;b&gt;ortopnea&lt;/b&gt; y &lt;b&gt;tos&lt;/b&gt; (de carácter irritativo al decúbito, o con esputo hemoptoico en cuadros severos de edema agudo de pulmón). Por su parte, la falla y aumento de presiones en las cavidades derechas genera adicionalmente signos como la ingurgitación yugular, el reflujo hepatoyugular, la ascitis y la hepatomegalia congestiva (produciendo dolor abdominal en el hipocondrio derecho).</t>
  </si>
  <si>
    <t>La &lt;b&gt;congestión pulmonar es el hallazgo característico de la insuficiencia cardíaca izquierda&lt;/b&gt;, reflejando hemodinámicamente el aumento retrógrado de las presiones hacia el capilar pulmonar.</t>
  </si>
  <si>
    <t>&lt;b&gt;MANIFESTACIONES CLÍNICAS SEGÚN EL VENTRÍCULO AFECTADO&lt;/b&gt;&lt;br /&gt;&lt;br /&gt;En el síndrome de insuficiencia cardíaca, la sintomatología se agrupa de acuerdo al territorio orgánico o ventrículo claudicante, manifestando clásicamente signos de bajo gasto anterógrado o congestión retrógrada:&lt;br /&gt;• &lt;b&gt;IC Izquierda:&lt;/b&gt; El fallo del ventrículo izquierdo produce síntomas anterógrados de bajo gasto sistémico (fatiga profunda por hipoperfusión) e impone una &lt;b&gt;congestión pulmonar retrógrada&lt;/b&gt;. Esta congestión se genera por un aumento patológico de la presión en la aurícula izquierda que se traslada hacia atrás, incrementando la Presión Capilar Pulmonar (PCP). El aumento de estas presiones genera disnea como síntoma principal, sumado a ortopnea y disnea paroxística nocturna.&lt;br /&gt;• &lt;b&gt;IC Derecha:&lt;/b&gt; El fallo sistólico o diastólico derecho produce la imposibilidad de recibir la sangre proveniente del sistema venoso, generando un marcado estasis y congestión retrógrada sistémica. Se manifiesta por la presencia de &lt;b&gt;edemas periféricos&lt;/b&gt; (predominio podálico), &lt;b&gt;ingurgitación yugular&lt;/b&gt;, y en etapas de mayor evolución, &lt;b&gt;hepatomegalia&lt;/b&gt; congestiva dolorosa y &lt;b&gt;ascitis&lt;/b&gt;.</t>
  </si>
  <si>
    <t>&lt;b&gt;c) Congestión pulmonar:&lt;/b&gt; Es la opción correcta. La claudicación de la bomba izquierda genera un aumento de la presión de fin de diástole que se traslada de forma retrógrada hacia el lecho capilar pulmonar, desencadenando la congestión venocapilar.</t>
  </si>
  <si>
    <t>• &lt;b&gt;a) Edema de miembros inferiores, b) Ascitis por hipertensión portal y d) Hepatomegalia congestiva:&lt;/b&gt; Son opciones incorrectas porque representan signos de congestión pasiva sistémica y hepática generada por el fallo de las cavidades derechas, no siendo atribuibles a la patología izquierda aislada.</t>
  </si>
  <si>
    <t>&lt;b&gt;CASCADA EVOLUTIVA DE LA CONGESTIÓN PULMONAR&lt;/b&gt;&lt;br /&gt;&lt;br /&gt;El aumento sostenido de la presión capilar pulmonar provocado por la insuficiencia izquierda sigue tres estadios evolutivos definidos:&lt;br /&gt;• &lt;b&gt;Estadio I:&lt;/b&gt; La presión hidrostática fuerza la transferencia de fluido capilar hacia el intersticio pulmonar, lo cual es compensado inicialmente por un flujo linfático aumentado.&lt;br /&gt;• &lt;b&gt;Estadio II:&lt;/b&gt; La capacidad de drenaje del sistema linfático es excedida y claudica, originando un edema intersticial.&lt;br /&gt;• &lt;b&gt;Estadio III:&lt;/b&gt; Fracaso anatómico total. El líquido atraviesa el endotelio e ingresa masivamente inundando el interior de los alvéolos (edema alveolar o EAP), interfiriendo severamente con la hematosis.</t>
  </si>
  <si>
    <t>&lt;b&gt;AUSCULTACIÓN CARDÍACA Y SIGNOS ESPECÍFICOS&lt;/b&gt;&lt;br /&gt;&lt;br /&gt;En el examen físico del paciente con sospecha de falla de bomba, la evaluación auscultatoria revela los signos más determinantes para el diagnóstico:&lt;br /&gt;• &lt;b&gt;Tercer Ruido (R3):&lt;/b&gt; Su hallazgo es sensible e indica una disfunción sistólica del ventrículo izquierdo, la cual se asocia a la llegada brusca de sangre a un ventrículo dilatado o con paredes rígidas durante el llenado diastólico. La auscultación de un tercer ruido (R3) es el criterio de Framingham que confirma el diagnóstico del síndrome.&lt;br /&gt;• &lt;b&gt;Ritmo de Galope:&lt;/b&gt; Se instaura cuando se asocia la presencia de un tercer ruido junto con una taquicardia que eleva la frecuencia cardíaca por encima de los 120 latidos por minuto, confirmando la falla de bomba inminente.&lt;br /&gt;• &lt;b&gt;Especificidad Diagnóstica:&lt;/b&gt; El tercer ruido cardíaco asociado a un ritmo de galope es el signo clínico más específico para el diagnóstico de insuficiencia cardíaca, indicando cardiopatía estructural y un ventrículo claudicante o dilatado.</t>
  </si>
  <si>
    <t>&lt;b&gt;a) Tercer ruido cardíaco (R3) con ritmo de galope:&lt;/b&gt; Es la opción correcta. El &lt;b&gt;tercer ruido cardíaco con ritmo de galope&lt;/b&gt; es el signo clínico más específico para diagnosticar la insuficiencia cardíaca.</t>
  </si>
  <si>
    <t>• &lt;b&gt;b) Edema de miembros inferiores:&lt;/b&gt; Es incorrecta porque, si bien es un signo de congestión venosa sistémica (criterio menor), carece de la especificidad del ritmo de galope para confirmar el fallo de bomba primario.&lt;br /&gt;• &lt;b&gt;c) Hepatomegalia:&lt;/b&gt; Es incorrecta. Constituye un criterio menor inespecífico de fallo derecho que se comparte con múltiples patologías primarias hepáticas.&lt;br /&gt;• &lt;b&gt;d) Taquicardia mayor a 100 lpm:&lt;/b&gt; Es incorrecta ya que la taquicardia aislada es un criterio menor, siendo una respuesta adrenérgica compensatoria inespecífica ante fiebre, dolor o anemia, no indicando por sí sola la insuficiencia cardíaca.</t>
  </si>
  <si>
    <t>&lt;b&gt;CRITERIOS DE FRAMINGHAM (DIAGNÓSTICO)&lt;/b&gt;&lt;br /&gt;&lt;br /&gt;Este sistema agrupa variables clínicas de alta y baja especificidad para establecer o descartar el diagnóstico de insuficiencia cardíaca. Se confirma la existencia del síndrome cuando se documenta la presencia simultánea de dos criterios mayores, o la combinación de un criterio mayor asociado a dos criterios menores.&lt;br /&gt;• &lt;b&gt;Criterios Mayores (Específicos):&lt;/b&gt; Disnea paroxística nocturna, distensión yugular, rales crepitantes pulmonares, cardiomegalia, edema agudo de pulmón, &lt;b&gt;ritmo de galope por tercer ruido (R3)&lt;/b&gt;, aumento de la presión venosa (&gt; 16 cm de H2O) y reflujo hepatoyugular positivo.&lt;br /&gt;• &lt;b&gt;Criterios Menores:&lt;/b&gt; Edema maleolar o de miembros, tos nocturna, hepatomegalia, derrame pleural, taquicardia (&gt; 100 lpm), capacidad vital reducida a un tercio y pérdida de peso &gt; 4,5 Kg como respuesta al tratamiento diurético.</t>
  </si>
  <si>
    <t>En la &lt;b&gt;disfunción diastólica ventricular izquierda&lt;/b&gt; (insuficiencia cardíaca con fracción de eyección preservada), la fracción de eyección suele ser &lt;b&gt;mayor al 50%&lt;/b&gt; (se encuentra conservada o normal), por lo que &lt;b&gt;NO se certifica por su deterioro&lt;/b&gt;.</t>
  </si>
  <si>
    <t>&lt;b&gt;FENOTIPO DE LA DISFUNCIÓN DIASTÓLICA (FRACCIÓN DE EYECCIÓN PRESERVADA)&lt;/b&gt;&lt;br /&gt;&lt;br /&gt;Para establecer el fenotipo de la insuficiencia cardíaca, es indispensable evaluar el funcionamiento miocárdico mediante ecocardiografía Doppler, destacando las siguientes características en la disfunción diastólica:&lt;br /&gt;• &lt;b&gt;Fracción de eyección (FEy):&lt;/b&gt; Se encuentra conservada (&gt; 50%).&lt;br /&gt;• &lt;b&gt;Dilatación:&lt;/b&gt; Ausente. El tamaño de la cavidad se encuentra conservado, e incluso puede verse disminuido por hipertrofia concéntrica (HVI).&lt;br /&gt;• &lt;b&gt;Llenado:&lt;/b&gt; La función diastólica propiamente dicha (fase de relajación y llenado ventricular pasivo/activo) se encuentra alterada. Esto se evalúa evaluando las ondas del patrón mitral mediante ecocardiograma Doppler pulsado (Llenado rápido "E" y Sístole auricular "A").</t>
  </si>
  <si>
    <t>&lt;b&gt;d) Se certifica por el deterioro de la fracción de eyección ventricular izquierda:&lt;/b&gt; Es la aseveración INCORRECTA (la respuesta buscada). La disfunción diastólica define al fenotipo de "insuficiencia cardíaca con fracción de eyección preservada". En estos pacientes, el corazón mantiene una capacidad contráctil normal (fracción de eyección &gt; 50%), radicando su fallo en la relajación y distensibilidad, por lo que nunca presentará un deterioro o caída de su fracción de eyección como criterio certificador.</t>
  </si>
  <si>
    <t>• &lt;b&gt;a) Es prevalente en el sexo femenino, edad avanzada, antecedentes de HTA:&lt;/b&gt; Es una aseveración correcta. Este fenotipo aumenta con la edad, afecta con mayor frecuencia a las mujeres y tiene a la hipertensión arterial crónica como factor patogénico y generador de resistencia.&lt;br /&gt;• &lt;b&gt;b) Se sospecha ante síntomas de insuficiencia cardíaca e hipertrofia ventricular izquierda:&lt;/b&gt; Es una aseveración correcta. El hallazgo ecocardiográfico de gran engrosamiento muscular (HVI) en un paciente que manifiesta síntomas de falla cardíaca orienta hacia un problema de restricción al llenado y distensibilidad.&lt;br /&gt;• &lt;b&gt;c) Se certifica por el patrón mitral en el ecocardiograma doppler pulsado:&lt;/b&gt; Es una aseveración correcta. La evaluación de la función diastólica y la demostración de la alteración en el llenado del ventrículo izquierdo se realizan analizando y certificando las ondas del flujo transmitral mediante esta técnica Doppler.</t>
  </si>
  <si>
    <t>02_Neumonías</t>
  </si>
  <si>
    <t>Un paciente obnubilado con una hipotensión severa de 80/40 mmHg, un gasto cardíaco bajo de 3 L/min, una presión capilar normal de 14 mmHg y una presión venosa central elevada de 14 mmHg cursa con un cuadro hemodinámico compatible con un infarto de ventrículo derecho, un taponamiento cardíaco o una constricción pericárdica, pero de ninguna manera corresponde a una &lt;b&gt;deshidratación&lt;/b&gt;.</t>
  </si>
  <si>
    <t>01_Concepto</t>
  </si>
  <si>
    <t>&lt;b&gt;DIAGNÓSTICO DIFERENCIAL HEMODINÁMICO Y SIGNOS DE HIPOPERFUSIÓN&lt;/b&gt;&lt;br /&gt;&lt;br /&gt;En el abordaje de un paciente con compromiso hemodinámico agudo y signos de hipoperfusión (obnubilación, hipotensión severa, bajo gasto cardíaco), es vital analizar la concordancia de las presiones venosas para identificar o descartar el origen del fallo:&lt;br /&gt;• &lt;b&gt;Presión Venosa Central (PVC) elevada:&lt;/b&gt; Un valor de 14 mmHg (normalmente 0-8 mmHg) refleja una franca congestión venosa sistémica o una gran dificultad en el llenado de las cavidades derechas. Este hallazgo es totalmente incompatible con la depleción de volumen absoluta que caracteriza a la deshidratación severa.&lt;br /&gt;• &lt;b&gt;Entidades con PVC alta y Gasto Cardíaco bajo:&lt;/b&gt; Existen condiciones patológicas (como el infarto de ventrículo derecho) donde la bomba derecha claudica directamente, lo que eleva las presiones hacia atrás (PVC alta) y disminuye el flujo anterógrado, resultando en un gasto cardíaco deprimido hacia el circuito pulmonar (manteniendo una presión capilar normal). De manera análoga, las patologías mecánicas extrínsecas que restringen al corazón, como el taponamiento cardíaco o la constricción pericárdica, impiden el correcto llenado diastólico del ventrículo derecho, elevando patológicamente la presión venosa central mientras el gasto cardíaco sistémico cae.</t>
  </si>
  <si>
    <t>La neumonía intranosocomial es aquella que se presenta:&lt;br&gt;&lt;br&gt;a) 12 hs después de internarse&lt;br&gt;&lt;br&gt;b) 48 hs después de internarse y hasta 14 días del alta&lt;br&gt;&lt;br&gt;c) 72 hs después de internarse y hasta 7 días de alta&lt;br&gt;&lt;br&gt;d) 48 hs después de internarse y hasta 3 días del alta</t>
  </si>
  <si>
    <t>&lt;b&gt;c) Deshidratación:&lt;/b&gt; Es la opción correcta. Un cuadro hemodinámico caracterizado por obnubilación, hipotensión severa y bajo gasto cardíaco, pero que se acompaña de una &lt;b&gt;presión venosa central elevada (14 mmHg)&lt;/b&gt;, indica un problema de fallo o restricción de las cavidades derechas, imposibilitando el diagnóstico de &lt;b&gt;deshidratación&lt;/b&gt; (cuadro hipovolémico que cursaría con una presión venosa central muy baja).</t>
  </si>
  <si>
    <t>• &lt;b&gt;a) Constricción pericárdica, b) Infarto de ventrículo derecho y d) Taponamiento cardíaco:&lt;/b&gt; Son opciones incorrectas porque representan situaciones clínicas y hemodinámicas verdaderas y plausibles para este cuadro. Las tres entidades patológicas generan una incapacidad de llenado o falla mecánica de bomba derecha, justificando la caída del gasto cardíaco sistémico acompañada por la elevación retrógrada de la presión venosa central.</t>
  </si>
  <si>
    <t>b) 48 hs después de internarse y hasta 14 días del alta</t>
  </si>
  <si>
    <t>&lt;b&gt;CORRELACIÓN CON FORRESTER: GRUPO III (HIPOVOLEMIA)&lt;/b&gt;&lt;br /&gt;&lt;br /&gt;Al aplicar la clasificación hemodinámica de Forrester en el escenario agudo, un paciente con índice o gasto cardíaco bajo (&lt; 2,2) pero con presión capilar pulmonar normal (≤ 18 mmHg) presenta signos de hipoperfusión periférica pero con campos pulmonares "secos". Este perfil ocurre en el &lt;b&gt;infarto de ventrículo derecho&lt;/b&gt;, el cual requiere la administración de fluidos (volumen) para lograr aumentar pasivamente la precarga y vencer la disfunción de la bomba derecha.</t>
  </si>
  <si>
    <t>El &lt;b&gt;tercer ruido cardíaco (R3) asociado a un ritmo de galope es el signo clínico más específico para el diagnóstico de insuficiencia cardíaca&lt;/b&gt;, constituyendo el criterio de Framingham.</t>
  </si>
  <si>
    <t>&lt;b&gt;AUSCULTACIÓN CARDÍACA Y SIGNOS ESPECÍFICOS EN LA IC&lt;/b&gt;&lt;br /&gt;&lt;br /&gt;En el examen físico del paciente con sospecha de falla de bomba, la evaluación auscultatoria revela los signos determinantes para el diagnóstico y la evidencia de cardiopatía estructural:&lt;br /&gt;• &lt;b&gt;Tercer Ruido (R3):&lt;/b&gt; Su auscultación es sensible para el diagnóstico de IC e indica típicamente una disfunción sistólica del ventrículo izquierdo, asociada a la llegada brusca de sangre a un ventrículo dilatado o con paredes rígidas.&lt;br /&gt;• &lt;b&gt;Ritmo de Galope:&lt;/b&gt; Se instaura cuando se suma la presencia de un tercer o cuarto ruido (R1 + R2 + R3) junto con una taquicardia con frecuencia cardíaca superior a 120 latidos por minuto. Su hallazgo es un signo de cardiopatía estructural y de un ventrículo claudicante, siendo el signo clínico más específico para el diagnóstico del síndrome.</t>
  </si>
  <si>
    <t>&lt;b&gt;a) Tercer ruido cardíaco (R3) con ritmo de galope:&lt;/b&gt; Es la opción correcta. El hallazgo auscultatorio de un tercer ruido sumado a taquicardia (ritmo de galope) representa el signo clínico de mayor especificidad para la insuficiencia cardíaca, evidenciando la claudicación del ventrículo y confirmando el diagnóstico como criterio mayor de Framingham.</t>
  </si>
  <si>
    <t>• &lt;b&gt;b) Edema de miembros inferiores:&lt;/b&gt; Es incorrecta. Constituye un criterio menor de Framingham inespecífico, ya que puede deberse a insuficiencia venosa, trombosis, daño hepático o hipoalbuminemia si no se asocia a ingurgitación yugular.&lt;br /&gt;• &lt;b&gt;c) Soplo sistólico mitral:&lt;/b&gt; Es incorrecta. Puede presentarse por dilatación del anillo en la miocardiopatía dilatada, pero no representa el signo central definitorio del síndrome.&lt;br /&gt;• &lt;b&gt;d) Reflujo hepatoyugular, e) Rales crepitantes bibasales:&lt;/b&gt; Son incorrectas en este contexto comparativo. Aunque ambos son criterios mayores de Framingham sugestivos de congestión sistémica y pulmonar respectivamente, frente a la presencia de un ritmo de galope por R3, este último posee un peso diagnóstico de mayor especificidad para evidenciar el fallo de la bomba ventricular.</t>
  </si>
  <si>
    <t>&lt;b&gt;CRITERIOS MAYORES DE FRAMINGHAM&lt;/b&gt;&lt;br /&gt;&lt;br /&gt;Son los hallazgos específicos de fallo cardíaco que permiten fundamentar el diagnóstico clínico:&lt;br /&gt;• Disnea paroxística nocturna.&lt;br /&gt;• Distensión (ingurgitación) yugular.&lt;br /&gt;• Rales crepitantes pulmonares.&lt;br /&gt;• Cardiomegalia.&lt;br /&gt;• Edema agudo de pulmón.&lt;br /&gt;• &lt;b&gt;Ritmo de galope por la presencia de un tercer ruido (R3)&lt;/b&gt;.&lt;br /&gt;• Aumento de la presión venosa (&gt; 16 cm de H2O).&lt;br /&gt;• Reflujo hepatoyugular positivo.</t>
  </si>
  <si>
    <t>En un paciente con insuficiencia cardíaca por disfunción diastólica, la fracción de eyección suele ser &lt;b&gt;mayor al 50%&lt;/b&gt; (Fracción de Eyección Preservada o Conservada), manteniendo un volumen sistólico normal.</t>
  </si>
  <si>
    <t>&lt;b&gt;CLASIFICACIÓN FUNCIONAL SEGÚN FRACCIÓN DE EYECCIÓN&lt;/b&gt;&lt;br /&gt;&lt;br /&gt;Para clasificar funcional o fenotípicamente a la insuficiencia cardíaca, es indispensable evaluar el funcionamiento miocárdico mediante Ecocardiografía Doppler. Esta evaluación permite dividir el síndrome según su fracción de eyección:&lt;br /&gt;• &lt;b&gt;IC con Disfunción Sistólica (FEy Comprometida):&lt;/b&gt; La fracción de eyección está deprimida (menor al 40%). Es un fallo asociado a un inotropismo disminuido que impide eyectar el volumen.&lt;br /&gt;• &lt;b&gt;IC con Disfunción Diastólica (FEy Preservada o Conservada):&lt;/b&gt; El paciente presenta claros síntomas de insuficiencia cardíaca, pero su fracción de eyección se encuentra normal (&gt; 50%) y el volumen sistólico se mantiene conservado. El problema central radica en una distensibilidad (compliance) disminuida, con un ventrículo excesivamente rígido incapaz de aceptar el llenado pasivo sin elevar patológicamente sus presiones.</t>
  </si>
  <si>
    <t>&lt;b&gt;c) Mayor a 50%:&lt;/b&gt; Es la opción correcta. En la insuficiencia cardíaca por disfunción diastólica, el defecto primario es la falta de relajación y distensibilidad del ventrículo, preservándose la fuerza contráctil, por lo que la fracción de eyección suele ser &lt;b&gt;mayor al 50%&lt;/b&gt;.</t>
  </si>
  <si>
    <t>• &lt;b&gt;a) Entre 40 y 50%, b) Menor de 30% y d) Entre 30 y 40%:&lt;/b&gt; Son opciones incorrectas ya que describen grados variables de deterioro de la fracción de eyección (leve, moderado o severo), lo cual define de manera directa a la insuficiencia cardíaca con disfunción sistólica, y no al fenotipo diastólico.</t>
  </si>
  <si>
    <t>&lt;iframe src="https://docs.google.com/document/d/e/2PACX-1vTl4RKT2weO_3iiX9eBxhr1qhvJJUEiYX-XxGqWB1hLW_fs9ZbOvG-cJ7c4tMYoVE2DssmgJI56sYm8/pub?embedded=true"&gt;&lt;/iframe&gt;</t>
  </si>
  <si>
    <t>La auscultación de un &lt;b&gt;tercer ruido cardíaco (R3)&lt;/b&gt; es el criterio de Framingham para el diagnóstico de la &lt;b&gt;insuficiencia cardíaca&lt;/b&gt;.</t>
  </si>
  <si>
    <t>&lt;b&gt;CRITERIOS DE FRAMINGHAM PARA EL DIAGNÓSTICO DE IC&lt;/b&gt;&lt;br /&gt;&lt;br /&gt;Para confirmar la sospecha de insuficiencia cardíaca, los síntomas aislados no son suficientes. El sistema de criterios de Framingham agrupa variables clínicas de alta y baja especificidad para establecer o descartar rápidamente el diagnóstico:&lt;br /&gt;• &lt;b&gt;Criterios Mayores (específicos de fallo cardíaco):&lt;/b&gt; Disnea paroxística nocturna, distensión (ingurgitación) yugular, rales crepitantes pulmonares, cardiomegalia, edema agudo de pulmón, aumento patológico de la presión venosa (&gt; 16 cm de H2O), reflujo hepatoyugular positivo y el &lt;b&gt;ritmo de galope por la presencia de un tercer ruido (R3)&lt;/b&gt;. Este último es considerado el hallazgo auscultatorio más específico para el diagnóstico.&lt;br /&gt;• &lt;b&gt;Criterios Menores (compartidos con otras entidades):&lt;/b&gt; Edema maleolar o de miembros, tos nocturna, hepatomegalia, derrame pleural, taquicardia (&gt; 100 lpm), capacidad vital (CV) reducida a un tercio y pérdida de peso de más de 4,5 Kg como respuesta directa al tratamiento terapéutico depletivo.&lt;br /&gt;• &lt;b&gt;Definición Diagnóstica Operativa:&lt;/b&gt; Se confirma la existencia de insuficiencia cardíaca cuando se documenta la presencia simultánea de dos criterios mayores, o bien la combinación de un criterio mayor asociado a dos criterios menores.</t>
  </si>
  <si>
    <t>&lt;b&gt;d) Tercer ruido cardíaco (R3):&lt;/b&gt; Es la opción correcta. La presencia de un tercer ruido (generalmente con cadencia de ritmo de galope) representa el signo clínico auscultatorio más específico de claudicación ventricular, categorizándose como un criterio mayor de Framingham para el diagnóstico de la insuficiencia cardíaca.</t>
  </si>
  <si>
    <t>• &lt;b&gt;a) Edema de miembros inferiores, c) Hepatomegalia:&lt;/b&gt; Son opciones incorrectas. Ambas manifestaciones constituyen criterios menores de Framingham, dado que son signos congestivos inespecíficos que pueden obedecer a otras afecciones sistémicas (como insuficiencia venosa crónica, trombosis, daño hepático primario o hipoalbuminemia).&lt;br /&gt;• &lt;b&gt;b) Rales crepitantes:&lt;/b&gt; Es incorrecta en este contexto de exclusividad. Si bien constituyen un criterio mayor que indica hipertensión venocapilar y congestión pulmonar, no ostentan el nivel máximo de especificidad para la claudicación de la bomba estructural miocárdica como sí lo hace la auscultación del tercer ruido.</t>
  </si>
  <si>
    <t>&lt;b&gt;TERCER RUIDO Y RITMO DE GALOPE&lt;/b&gt;&lt;br /&gt;&lt;br /&gt;• &lt;b&gt;Fisiopatología del R3:&lt;/b&gt; Su auscultación es sensible para el diagnóstico de IC e indica típicamente una disfunción sistólica del ventrículo izquierdo. Está asociado hemodinámicamente a la llegada brusca de sangre a un ventrículo dilatado o con paredes rígidas durante el llenado diastólico.&lt;br /&gt;• &lt;b&gt;Ritmo de Galope:&lt;/b&gt; Se instaura cuando se asocia la presencia de un tercer ruido junto con una taquicardia que eleva la frecuencia cardíaca por encima de los 120 latidos por minuto, confirmando la falla de bomba inminente.</t>
  </si>
  <si>
    <t>Frente a un paciente que consulta por presentar disnea clase funcional III, sumado a edemas de miembros inferiores vespertinos, nicturia y nocturia, resulta obligatorio solicitar para su diagnóstico la conjunción de una &lt;b&gt;radiografía de tórax, un electrocardiograma de 12 derivaciones y un ecocardiograma Doppler&lt;/b&gt;.</t>
  </si>
  <si>
    <t>&lt;b&gt;ESTUDIOS COMPLEMENTARIOS BÁSICOS EN INSUFICIENCIA CARDÍACA&lt;/b&gt;&lt;br /&gt;&lt;br /&gt;La evaluación diagnóstica inicial del paciente con sospecha de insuficiencia cardíaca (IC) requiere de tres estudios complementarios básicos, obligatorios y universales:&lt;br /&gt;• &lt;b&gt;Radiografía de tórax:&lt;/b&gt; Esencial para evidenciar signos de congestión venocapilar pulmonar (redistribución de flujo, líneas de Kerley, edema alveolar o intersticial, derrame pleural) y evaluar el índice cardiotorácico (cardiomegalia).&lt;br /&gt;• &lt;b&gt;Electrocardiograma de 12 derivaciones (ECG):&lt;/b&gt; Un ECG normal hace muy improbable el diagnóstico de IC sistólica. Permite detectar etiologías subyacentes como secuelas de infarto (ondas Q), hipertrofia ventricular, bloqueos de rama o arritmias (fibrilación auricular).&lt;br /&gt;• &lt;b&gt;Ecocardiograma Doppler:&lt;/b&gt; Constituye la prueba de imagen que se utiliza con mayor frecuencia para evaluar de manera directa la función del corazón. Permite calcular de manera precisa la fracción de eyección (FEy) para categorizar la falla (sistólica o diastólica), evaluar el patrón de llenado mitral y estimar las presiones de la arteria pulmonar.</t>
  </si>
  <si>
    <t>&lt;b&gt;d) Todos son necesarios para el diagnóstico:&lt;/b&gt; Es la opción correcta. Frente a un paciente con clínica florida de claudicación ventricular (disnea clase III, edemas y alteraciones de la diuresis), es obligatorio y protocolar solicitar conjuntamente una &lt;b&gt;radiografía de tórax, un electrocardiograma de 12 derivaciones y un ecocardiograma Doppler&lt;/b&gt; para establecer el diagnóstico integral de la insuficiencia cardíaca.</t>
  </si>
  <si>
    <t>• &lt;b&gt;a) Rx. de tórax frente y perfil, b) Electrocardiograma de 12 derivaciones y c) Eco Doppler cardíaco:&lt;/b&gt; Son opciones incorrectas si se seleccionan de forma aislada, ya que cada una representa tan solo una fracción del algoritmo de estudios complementarios básicos iniciales; ninguna de estas pruebas por sí sola es suficiente para el abordaje integral, siendo imperativo marcarlas a todas como necesarias para el diagnóstico.</t>
  </si>
  <si>
    <t>Un paciente con disnea, rales crepitantes bibasales, ingurgitación yugular con reflujo hepatoyugular positivo, ritmo de galope, edemas de miembros inferiores y una radiografía de tórax con infiltrados alveolares en los cuatro cuadrantes cursa el &lt;b&gt;diagnóstico de edema agudo de pulmón cardiogénico&lt;/b&gt;.</t>
  </si>
  <si>
    <t>&lt;b&gt;EDEMA AGUDO DE PULMÓN CARDIOGÉNICO VS NO CARDIOGÉNICO&lt;/b&gt;&lt;br /&gt;&lt;br /&gt;Ante un cuadro de insuficiencia respiratoria severa con infiltrados pulmonares bilaterales, el diagnóstico diferencial fundamental radica en distinguir el origen cardiogénico del no cardiogénico (SDRA):&lt;br /&gt;• &lt;b&gt;EAP Cardiogénico:&lt;/b&gt; Clínicamente el paciente presenta signos de falla cardíaca y congestión sistémica retrógrada: ingurgitación yugular, reflujo hepatoyugular positivo y edemas periféricos. A nivel auscultatorio, el &lt;b&gt;ritmo de galope (R3)&lt;/b&gt; es sugerente y constituye un criterio mayor específico para falla de bomba.&lt;br /&gt;• &lt;b&gt;Patrón Radiológico:&lt;/b&gt; La radiografía de tórax diferencia el EAP cardiogénico del no cardiogénico (SDRA). En el cardiogénico, la congestión genera infiltrados alveolares (típicamente de distribución central) acompañados de tamaño cardíaco aumentado (cardiomegalia), pedículo vascular aumentado, distribución vascular invertida, presencia de líneas septales (Kerley) y un frecuente derrame pleural abundante.</t>
  </si>
  <si>
    <t>&lt;b&gt;d) Edema agudo de pulmón cardiogénico:&lt;/b&gt; Es la opción correcta. La presencia combinada de signos de falla de bomba izquierda (ritmo de galope), congestión sistémica derecha (ingurgitación yugular, reflujo hepatoyugular, edemas) y congestión alvéolo-capilar (rales crepitantes e infiltrados en los cuatro cuadrantes) confirma el diagnóstico de edema agudo de pulmón originado por claudicación biventricular.</t>
  </si>
  <si>
    <t>• &lt;b&gt;a) Distress respiratorio del adulto (edema pulmonar no cardiogénico):&lt;/b&gt; Es incorrecta. En el SDRA el edema pulmonar ocurre por alteración de la permeabilidad alvéolo-capilar, caracterizándose clínicamente por la &lt;b&gt;ausencia&lt;/b&gt; de insuficiencia cardíaca congestiva; el paciente no presentaría signos de falla ventricular como el ritmo de galope, ni congestión venosa sistémica como el reflujo hepatoyugular o ingurgitación.&lt;br /&gt;• &lt;b&gt;b) Tromboembolismo pulmonar:&lt;/b&gt; Es incorrecta. Aunque puede generar signos de falla aguda del ventrículo derecho (como ingurgitación yugular), no cursa clásicamente con ritmo de galope izquierdo, ni produce infiltrados alveolares masivos en los cuatro cuadrantes por congestión venocapilar.&lt;br /&gt;• &lt;b&gt;c) Neumonía bilateral:&lt;/b&gt; Es incorrecta. Constituye un cuadro infeccioso que puede mostrar infiltrados pulmonares difusos y disnea, pero que no justifica la instauración de insuficiencia cardíaca global con ritmo de galope, reflujo hepatoyugular y edemas.</t>
  </si>
  <si>
    <t>Si la Rx de tórax evidencia un derrame pleural asociado a insuficiencia cardíaca, la indicación de realizar una &lt;b&gt;toracocentesis diagnóstica&lt;/b&gt; se reserva únicamente para cuando, luego de un tiempo de instaurado el correcto tratamiento, el derrame &lt;b&gt;permanezca inalterado o haya un aumento de su volumen&lt;/b&gt;.</t>
  </si>
  <si>
    <t>&lt;b&gt;ALGORITMO DIAGNÓSTICO EN EL DERRAME PLEURAL POR INSUFICIENCIA CARDÍACA&lt;/b&gt;&lt;br /&gt;&lt;br /&gt;Confirmada la presencia de líquido en la cavidad pleural mediante imágenes, se debe evaluar la indicación de una punción (toracocentesis) mediante el siguiente algoritmo clínico:&lt;br /&gt;• &lt;b&gt;Evaluación inicial:&lt;/b&gt; Ante un paciente con insuficiencia cardíaca (principal causa de trasudados), se busca la presencia de signos atípicos o de alarma que hagan sospechar un exudado: derrame pleural unilateral o fuertemente asimétrico, presencia de fiebre o dolor torácico pleurítico.&lt;br /&gt;• &lt;b&gt;Manejo Conservador:&lt;/b&gt; Si el paciente no presenta estos signos de alarma, la conducta inicial obligatoria es instaurar tratamiento médico con &lt;b&gt;diuréticos y observación&lt;/b&gt;. Un derrame típico intercisural (tumor fantasma) suele desaparecer en menos de 48 horas tras compensar la falla cardíaca.&lt;br /&gt;• &lt;b&gt;Indicación de Toracocentesis:&lt;/b&gt; Únicamente si a pesar del tratamiento instaurado para la insuficiencia cardíaca el derrame pleural &lt;b&gt;persiste inalterado por varios días o evidencia un aumento de su volumen&lt;/b&gt;, se procede a realizar la toracocentesis diagnóstica para descartar causas sobreagregadas (ej. infecciones, neoplasias o TEP).</t>
  </si>
  <si>
    <t>&lt;b&gt;b) Cuando luego de un tiempo de instaurado el correcto tratamiento para la insuficiencia cardíaca el derrame permanezca inalterado o haya un aumento de volumen:&lt;/b&gt; Es la opción correcta. En el contexto de un derrame pleural por insuficiencia cardíaca, la toracocentesis diagnóstica está indicada únicamente cuando, tras un tiempo prudencial de instaurado el tratamiento diurético correcto, el derrame permanezca inalterado o aumente de volumen, demostrando refractariedad al manejo hemodinámico.</t>
  </si>
  <si>
    <t>• &lt;b&gt;a) Cuando el derrame ocupe un 1/3 de ambos hemitórax y c) Cuando el derrame sea bilateral:&lt;/b&gt; Son incorrectas porque la bilateralidad y la simetría de distribución son características ecográficas y radiológicas típicas del trasudado secundario a la insuficiencia cardíaca, escenario donde la conducta primaria es siempre diuréticos y observación, no la punción invasiva.&lt;br /&gt;• &lt;b&gt;d) En general es conveniente realizarla en todo derrame sospechoso de trasudado de causa cardiaca:&lt;/b&gt; Es incorrecta ya que se contrapone a las directrices de manejo clínico, las cuales evitan la toracocentesis sistemática e innecesaria en todo trasudado de origen cardiogénico que responda adecuadamente al tratamiento médico.</t>
  </si>
  <si>
    <t>&lt;b&gt;CLASIFICACIÓN FUNCIONAL SEGÚN FRACCIÓN DE EYECCIÓN&lt;/b&gt;&lt;br /&gt;&lt;br /&gt;Para clasificar funcional o fenotípicamente a la insuficiencia cardíaca, es indispensable evaluar el funcionamiento miocárdico mediante Ecocardiografía Doppler. Esta evaluación permite dividir el síndrome según su fracción de eyección:&lt;br /&gt;• &lt;b&gt;IC con Disfunción Sistólica (FEy Comprometida) o Disminuida):&lt;/b&gt; La fracción de eyección está deprimida (menor al 40% o &lt; 50%). El ventrículo se encuentra típicamente dilatado y con inotropismo disminuido.&lt;br /&gt;• &lt;b&gt;IC con Disfunción Diastólica (FEy Preservada o Conservada):&lt;/b&gt; El paciente cursa con síntomas de insuficiencia cardíaca, pero su fracción de eyección se encuentra conservada (normal o &gt; 50%). El problema central radica en una distensibilidad (compliance) disminuida (ventrículo rígido incapaz de aceptar el llenado adecuado).&lt;br /&gt;• &lt;b&gt;Epidemiología y Factores Asociados:&lt;/b&gt; Su incidencia aumenta progresivamente con la edad, siendo una forma de presentación más común en el sexo femenino y fuertemente ligada a la presencia crónica de hipertensión arterial (HTA).&lt;br /&gt;• &lt;b&gt;Diagnóstico Ecocardiográfico:&lt;/b&gt; Además de comprobar la FEy normal (&gt; 50%), la patología se certifica analizando la alteración de las ondas de llenado mitral (Llenado rápido "E" y Sístole auricular "A") mediante el ecocardiograma Doppler pulsado.</t>
  </si>
  <si>
    <t>&lt;b&gt;c) Mayor de 50%:&lt;/b&gt; Es la opción correcta. En la insuficiencia cardíaca por disfunción diastólica (fenotipo de fracción de eyección preservada), el ventrículo izquierdo pierde su capacidad fisiológica de relajación y distensibilidad, pero mantiene intacta su fuerza contráctil, por lo cual su fracción de eyección (FEy) se encuentra conservada, siendo característicamente mayor al 50%.</t>
  </si>
  <si>
    <t>• &lt;b&gt;a) No tiene importancia para el diagnóstico:&lt;/b&gt; Es incorrecta. La medición ecocardiográfica de la fracción de eyección es un parámetro crítico e indispensable para diagnosticar y fenotipificar la insuficiencia cardíaca (diferenciando la falla sistólica de la diastólica).&lt;br /&gt;• &lt;b&gt;b) Menor de 30%, d) Entre 30 y 40%:&lt;/b&gt; Son incorrectas. Los valores por debajo del 40% (o del 50% en algunas clasificaciones) definen a la insuficiencia cardíaca con disfunción sistólica (fracción de eyección deprimida o comprometida), donde el defecto principal radica en una caída del inotropismo que impide eyectar el volumen adecuado.</t>
  </si>
  <si>
    <t>El &lt;b&gt;ecocardiograma&lt;/b&gt; es el estudio no invasivo que mayor información aporta y constituye la prueba de imagen que se utiliza con mayor frecuencia para evaluar de manera directa la función del corazón en la insuficiencia cardíaca.</t>
  </si>
  <si>
    <t>&lt;b&gt;MÉTODOS COMPLEMENTARIOS EN INSUFICIENCIA CARDÍACA: ECOCARDIOGRAMA DOPPLER&lt;/b&gt;&lt;br /&gt;&lt;br /&gt;El ecocardiograma (con Doppler Color) es el estudio de imagen no invasivo principal y de mayor utilización en la práctica clínica para el abordaje de la insuficiencia cardíaca. Permite evaluar de manera directa la función del corazón recabando los siguientes parámetros diagnósticos:&lt;br /&gt;• &lt;b&gt;Función Ventricular Izquierda (Sistólica):&lt;/b&gt; Calcula de manera precisa la Fracción de Eyección (FEy) mediante el método de Simpson, permitiendo categorizar el fallo. Una FEy &lt; 35% se considera disfunción severa. Adicionalmente, permite estimar y calcular la masa ventricular.&lt;br /&gt;• &lt;b&gt;Función Diastólica:&lt;/b&gt; Analiza el patrón de llenado mitral evaluando las ondas de llenado (onda E y onda A). Su alteración certifica la presencia de una insuficiencia cardíaca por disfunción diastólica (donde la FEy se encuentra preservada en valores &gt; 50%).&lt;br /&gt;• &lt;b&gt;Presiones de la Arteria Pulmonar:&lt;/b&gt; Puede estimar las presiones sistólicas pulmonares a través de la evaluación del jet de insuficiencia tricuspídea.&lt;br /&gt;• &lt;b&gt;Función Ventricular Derecha:&lt;/b&gt; Evalúa la función sistólica, diastólica y las presiones del ventrículo derecho, así como el volumen minuto cardíaco.</t>
  </si>
  <si>
    <t>&lt;b&gt;b) Ecocadiograma:&lt;/b&gt; Es la opción correcta. El &lt;b&gt;ecocardiograma&lt;/b&gt; es la prueba de imagen diagnóstica central y la que se utiliza con mayor frecuencia para evaluar de manera directa y no invasiva la función contráctil y diastólica del corazón en los pacientes con insuficiencia cardíaca.</t>
  </si>
  <si>
    <t>• &lt;b&gt;a) Radiografía de tórax:&lt;/b&gt; Es incorrecta porque, si bien es un estudio complementario básico para detectar cardiomegalia y congestión pulmonar, no permite evaluar la función dinámica ni la fracción de eyección del músculo cardíaco.&lt;br /&gt;• &lt;b&gt;c) Tomografía computada y d) Resonancia magnética nuclear:&lt;/b&gt; Son incorrectas dado que, aunque la RMN se utiliza para la caracterización anatómica fina tisular (edema e infiltración), el ecocardiograma es la prueba de imagen de elección que se utiliza con mayor frecuencia en la rutina clínica para la evaluación funcional.</t>
  </si>
  <si>
    <t>La &lt;b&gt;anemia&lt;/b&gt;, el &lt;b&gt;deterioro de la función renal&lt;/b&gt; y la &lt;b&gt;hiponatremia&lt;/b&gt; (potasio plasmático &lt; 132 mEq/L) son &lt;b&gt;predictores independientes de mal pronóstico&lt;/b&gt; y denotan una peor evolución en los pacientes con insuficiencia cardíaca.</t>
  </si>
  <si>
    <t>&lt;b&gt;SIGNOS Y FACTORES PREDICTORES DE MAL PRONÓSTICO EN IC&lt;/b&gt;&lt;br /&gt;&lt;br /&gt;La evaluación clínica y el laboratorio permiten identificar variables que oscurecen la supervivencia:&lt;br /&gt;• &lt;b&gt;Clase Funcional (NYHA):&lt;/b&gt; Su incremento se asocia a peor pronóstico. La Clase IV presenta una mortalidad del 40-50% anual.&lt;br /&gt;• &lt;b&gt;Variables Clínicas:&lt;/b&gt; El hallazgo de un ritmo de galope por R3, una presión diferencial reducida y la presencia de pulso alternante incrementan la mortalidad en un 2% por cada latido por minuto.&lt;br /&gt;• &lt;b&gt;Características Previas:&lt;/b&gt; Llegar a la internación con edad avanzada, múltiples comorbilidades, deterioro de la fracción sistólica o contar con antecedentes de internaciones frecuentes en el último año, oscurecen la sobrevida.</t>
  </si>
  <si>
    <t>&lt;b&gt;d) Todos:&lt;/b&gt; Es la opción correcta. Engloba a las principales alteraciones sistémicas y analíticas (caída de la hemoglobina, disfunción renal severa y dilución del sodio plasmático) que han sido establecidas como marcadores independientes de riesgo, los cuales predicen una mortalidad elevada y una evolución adversa en el curso del síndrome de insuficiencia cardíaca.</t>
  </si>
  <si>
    <t>• &lt;b&gt;a) Anemia, b) Deterioro de la función renal, c) Hiponatremia:&lt;/b&gt; Son opciones individualmente ciertas al ser cada una de ellas marcadores independientes de mal pronóstico documentados en la insuficiencia cardíaca, pero resultan incorrectas por ser incompletas como respuesta única frente a la opción que las consolida.</t>
  </si>
  <si>
    <t>&lt;b&gt;PRONÓSTICO Y MORTALIDAD SEGÚN CLASIFICACIONES&lt;/b&gt;&lt;br /&gt;&lt;br /&gt;El pronóstico vital a mediano plazo se encuentra directamente influenciado por la capacidad funcional y el perfil hemodinámico de presentación:&lt;br /&gt;• &lt;b&gt;Clasificación NYHA:&lt;/b&gt; La Clase Funcional I presenta una mortalidad anual del 5-6%. Las Clases II y III elevan su mortalidad oscilando entre el 10 al 25%. La Clase IV terminal tiene una mortalidad al año que oscila entre el 40 y el 50% (prácticamente la mitad de los pacientes fallece).&lt;br /&gt;• &lt;b&gt;Clasificación de Stevenson:&lt;/b&gt; El Perfil A compensado tiene una mortalidad del 3%, el Perfil B del 10%, mientras que el Perfil C (Húmedo y Frío), representativo del shock cardiogénico, arroja una mortalidad del 80-90%.</t>
  </si>
  <si>
    <t>En la &lt;b&gt;insuficiencia cardíaca&lt;/b&gt;, variables como la clase funcional avanzada, el deterioro de la fracción de eyección y de la función renal, la hiponatremia, la elevada cantidad de internaciones y la anemia concurrente &lt;b&gt;constituyen en conjunto predictores independientes de mal pronóstico&lt;/b&gt;.</t>
  </si>
  <si>
    <t>&lt;b&gt;FACTORES Y PREDICTORES DE MAL PRONÓSTICO EN LA IC&lt;/b&gt;&lt;br /&gt;&lt;br /&gt;La evaluación clínica y paraclínica permite identificar múltiples variables que oscurecen la supervivencia y la evolución del paciente con insuficiencia cardíaca:&lt;br /&gt;• &lt;b&gt;Clínica y Antecedentes:&lt;/b&gt; Llegar a la internación con edad avanzada, múltiples comorbilidades, o contar con el antecedente de internaciones frecuentes en el último año evidencia el agotamiento progresivo de los mecanismos compensadores. Asimismo, la limitación marcada a la actividad física (clase funcional avanzada de la NYHA) establece un mal pronóstico.&lt;br /&gt;• &lt;b&gt;Deterioro Hemodinámico:&lt;/b&gt; El deterioro de la fracción sistólica (fracción de eyección) y la falta de respuesta al tratamiento inicial (ausencia de reserva contráctil) demuestran un daño estructural cardíaco severo con muy mal pronóstico.&lt;br /&gt;• &lt;b&gt;Laboratorio y Biomarcadores:&lt;/b&gt; La presencia de anemia y el deterioro de la función renal (creatinina y urea elevadas) marcan una peor evolución. Además, la hiponatremia (niveles de sodio plasmático por debajo de 132 mEq/L), la elevación persistente del BNP/Pro-BNP a pesar del tratamiento y la presencia de troponina elevada, son indicadores de un pronóstico adverso.</t>
  </si>
  <si>
    <t>&lt;b&gt;f) Todos:&lt;/b&gt; Es la opción correcta. Todas las variables listadas (la clase funcional avanzada, el deterioro de la fracción de eyección, el deterioro de la función renal, la hiponatremia, la elevada cantidad de internaciones en el último año y la anemia concurrente) son predictores independientes de mal pronóstico que oscurecen la sobrevida del paciente con insuficiencia cardíaca.</t>
  </si>
  <si>
    <t>• &lt;b&gt;a) Clase funcional avanzada, b) Fracción de eyección, c) Deterioro de la función renal, d) Hiponatremia, e) La cantidad de internaciones en el último año y g) Anemia:&lt;/b&gt; Son opciones incorrectas si se seleccionan de manera aislada, dado que cada una de estas variables clínicas y paraclínicas representa un factor predictor documentado de mortalidad y peor evolución, por lo que la respuesta correcta es indicar que todos son predictores fidedignos.</t>
  </si>
  <si>
    <t>&lt;b&gt;HIPONATREMIA EN LA INSUFICIENCIA CARDÍACA&lt;/b&gt;&lt;br /&gt;&lt;br /&gt;La hiponatremia que acompaña a la insuficiencia cardíaca avanzada se produce por una alteración en la excreción de agua libre secundaria a la activación neurohormonal exacerbada. El riñón pierde el poder de manejo para la excreción adecuada de sodio, generando un desbalance en la excreción fraccional donde se pierde más sodio que agua, lo cual se traduce en la aparición de una hiponatremia crónica dilucional vinculada a la sobrecarga de volumen. El hallazgo de un valor de sodio menor a 132 mEq/L alerta sobre un deterioro hemodinámico subyacente.</t>
  </si>
  <si>
    <t>02_Epidemiología</t>
  </si>
  <si>
    <t>Las neumonías nosocomiales (adquiridas en el hospital) aparecen en el:&lt;br&gt;&lt;br&gt;a) 5% de los pacientes ingresados&lt;br&gt;&lt;br&gt;b) 10% de los pacientes ingresados&lt;br&gt;&lt;br&gt;c) 0,05% de los pacientes ingresados&lt;br&gt;&lt;br&gt;d) 1% de los pacientes ingresados&lt;br&gt;&lt;br&gt;e) 8% de los pacientes ingresados</t>
  </si>
  <si>
    <t>El tratamiento de la insuficiencia cardíaca con fracción de eyección preservada incluye la utilización de IECA/ARA2, inhibidores iSGLT2, antagonistas de la aldosterona y la adición de un diurético de asa de ser necesario para el alivio sintomático de la congestión.</t>
  </si>
  <si>
    <t>d) 1% de los pacientes ingresados</t>
  </si>
  <si>
    <t>&lt;b&gt;TRATAMIENTO DE LA IC CON FRACCIÓN DE EYECCIÓN CONSERVADA (DIASTÓLICA)&lt;/b&gt;&lt;br /&gt;&lt;br /&gt;El tratamiento de la insuficiencia cardíaca con fracción de eyección conservada (normal o diastólica) difiere del abordaje de la disfunción sistólica. Al no haber habido históricamente ensayos clínicos que demostraran de forma unánime qué fármacos disminuían su mortalidad (hasta la validación de los iSGLT2), el tratamiento basal se ha considerado sintomático y de control de comorbilidades:&lt;br /&gt;• &lt;b&gt;Control de la hipertensión arterial:&lt;/b&gt; Utilizando IECA, ARA II, betabloqueantes o calcioantagonistas.&lt;br /&gt;• &lt;b&gt;Control de la frecuencia cardíaca.&lt;/b&gt;&lt;br /&gt;• &lt;b&gt;Esquema terapéutico actual:&lt;/b&gt; Incluye la utilización estructurada de &lt;b&gt;IECA o ARA II, inhibidores iSGLT2, antagonistas de la aldosterona y la adición de un diurético de asa (furosemida)&lt;/b&gt; de ser necesario para tratar o aliviar los síntomas de la congestión pulmonar y sistémica.&lt;br /&gt;• &lt;b&gt;Tratamiento de la patología causante:&lt;/b&gt; Revascularización en caso de isquemia subyacente o tratamiento de valvulopatías concomitantes.</t>
  </si>
  <si>
    <t>&lt;b&gt;d) El tratamiento de la ICC con FEY preservada es: mononitrato de isosorbide, furosemida y digoxina:&lt;/b&gt; Es la respuesta INCORRECTA. Este esquema no constituye la directriz terapéutica recomendada ni el tratamiento integral para la ICFEp. Los nitratos y la digoxina no modifican la enfermedad basal, siendo el abordaje actual el uso estructurado de bloqueantes del SRAA (IECA/ARA2), inhibidores de iSGLT2 y antagonistas de la aldosterona.</t>
  </si>
  <si>
    <t>• &lt;b&gt;a) La insuficiencia cardíaca con fracción de eyección preservada conservada se debe a diversas causas, entre ellas obesidad, HTA y amiloidosis:&lt;/b&gt; Es una aseveración correcta. La ICFEp se asocia típicamente a la hipertrofia generada por HTA crónica, a factores de riesgo como la obesidad/síndrome metabólico y a causas restrictivas que infiltran el músculo disminuyendo su distensibilidad, como la amiloidosis.&lt;br /&gt;• &lt;b&gt;b) Definimos la ICC con fracción de eyección preservada cuando hay signos y síntomas de insuficiencia cardíaca y evidencia de cardiopatía estructural o funcional sin deterioro de la fracción de eyección del VI:&lt;/b&gt; Es una aseveración correcta. Define el fenotipo diastólico, cursando con síntomas evidentes pero manteniendo un volumen sistólico normal y una FEy &gt; 50%.&lt;br /&gt;• &lt;b&gt;c) El tratamiento de la ICC con fracción de eyección preservada incluye IECA/ARA2 + iSGLT2 + antagonista de la aldosterona y puedo agregar un diurético:&lt;/b&gt; Es una aseveración correcta. Resume las familias farmacológicas validadas en la actualidad para el abordaje de este fenotipo de insuficiencia cardíaca.</t>
  </si>
  <si>
    <t>La dosis de &lt;b&gt;espironolactona&lt;/b&gt; en la insuficiencia cardíaca es de &lt;b&gt;25 mg&lt;/b&gt; y se utiliza en dosis fijas para reducir la morbimortalidad.</t>
  </si>
  <si>
    <t>&lt;b&gt;ANTAGONISTAS DE LA ALDOSTERONA EN LA INSUFICIENCIA CARDÍACA&lt;/b&gt;&lt;br /&gt;&lt;br /&gt;La aldosterona produce retención de sodio y agua, hipopotasemia, hipertrofia miocárdica y estimula la generación de colágeno (fibrosis). Su bloqueo mediante fármacos antagonistas disminuye la congestión, mejora la distensibilidad cardíaca y prolonga la sobrevida.&lt;br /&gt;• &lt;b&gt;Indicación formal:&lt;/b&gt; Están indicados en pacientes con síntomas moderados a severos (&lt;b&gt;Clase Funcional II a IV de la NYHA&lt;/b&gt;) que cursan con insuficiencia cardíaca por disfunción sistólica (fracción de eyección reducida).&lt;br /&gt;• &lt;b&gt;Fármacos y dosis:&lt;/b&gt; El principal exponente es la &lt;b&gt;Espironolactona&lt;/b&gt; (o su alternativa, la Eplerenona). Se utilizan en dosis fijas de &lt;b&gt;25 mg&lt;/b&gt; diarios, sin necesidad de escalar o titular la dosis.&lt;br /&gt;• &lt;b&gt;Precaución:&lt;/b&gt; Sólo se pueden iniciar si la función renal es adecuada. Debe controlarse que la creatinina sea menor de 2 a 2.5 mg/dl y el potasio plasmático sea menor a 5 mEq/L para evitar una hiperkalemia letal.</t>
  </si>
  <si>
    <t>&lt;b&gt;d) 25 mg:&lt;/b&gt; Es la opción correcta. La dosis de &lt;b&gt;espironolactona&lt;/b&gt; indicada en el tratamiento de la insuficiencia cardíaca crónica es de &lt;b&gt;25 mg&lt;/b&gt; diarios, utilizándose en dosis fijas sin necesidad de titulación posterior.</t>
  </si>
  <si>
    <t>• &lt;b&gt;a) 100 mg, b) 10 mg y c) 75 mg:&lt;/b&gt; Son opciones incorrectas porque no corresponden a la posología estandarizada ni validada para el tratamiento del síndrome de insuficiencia cardíaca. Dosis mayores (como 100 mg) suelen utilizarse en otros escenarios clínicos, tales como el manejo de la ascitis en la cirrosis hepática o en el hiperaldosteronismo primario, pero no constituyen la dosis diana de 25 mg pautada para obtener el beneficio en la sobrevida del fallo de bomba.</t>
  </si>
  <si>
    <t>&lt;b&gt;ESQUEMA DE TRATAMIENTO ÓPTIMO&lt;/b&gt;&lt;br /&gt;&lt;br /&gt;El esquema médico de primera línea que ha demostrado cambiar la historia natural para un paciente con insuficiencia cardíaca por miocardiopatía dilatada con fracción de eyección deprimida (ej. FE 30%), asienta en la combinación simultánea de cuatro grandes grupos farmacológicos:&lt;br /&gt;• ARNI (Sacubitril/Valsartán).&lt;br /&gt;• Betabloqueantes (ej. Bisoprolol).&lt;br /&gt;• Antagonista de la aldosterona (&lt;b&gt;Espironolactona 25 mg&lt;/b&gt;).&lt;br /&gt;• Inhibidores SGLT2 (Dapagliflozina 10 mg).</t>
  </si>
  <si>
    <t>La &lt;b&gt;digital no disminuye la mortalidad&lt;/b&gt; en la insuficiencia cardíaca, pero mejora la función ventricular y &lt;b&gt;reduce el número de hospitalizaciones (reinternaciones)&lt;/b&gt;, estando particularmente indicada en el manejo sintomático concomitante con fibrilación auricular.</t>
  </si>
  <si>
    <t>&lt;b&gt;TRATAMIENTO SINTOMÁTICO CON DIGITÁLICOS (DIGOXINA)&lt;/b&gt;&lt;br /&gt;&lt;br /&gt;El tratamiento farmacológico de la insuficiencia cardíaca crónica se divide en fármacos que mejoran la sobrevida (primera línea) y aquellos de uso puramente sintomático.&lt;br /&gt;• &lt;b&gt;Efecto y Mortalidad:&lt;/b&gt; La digital (digoxina) es un fármaco inotrópico positivo de carácter sintomático. Su administración mejora la función ventricular y reduce significativamente el número de hospitalizaciones o reinternaciones asociadas a descompensación. Sin embargo, no disminuye la mortalidad global del síndrome, por lo que NO es un fármaco de primera elección.&lt;br /&gt;• &lt;b&gt;Indicación formal:&lt;/b&gt; Su indicación actual se reserva fundamentalmente para el alivio sintomático en pacientes que persisten con clínica congestiva a pesar del tratamiento óptimo, o de forma particular para el control de la frecuencia cardíaca en la insuficiencia cardíaca concomitante con arritmias supraventriculares, como la fibrilación auricular (FA), donde su efecto cronotrópico negativo ayuda a frenar la respuesta ventricular.&lt;br /&gt;• &lt;b&gt;Posología y ajuste renal:&lt;/b&gt; La dosis habitual es de 0,25 mg por día en ayunas. Dado que la digoxina se excreta por vía renal y tiene un estrecho margen terapéutico, ante la presencia de insuficiencia renal (o un peso corporal menor a 60 kg) la dosis se debe reducir a la mitad (0,125 mg por día o 0,25 mg día por medio) para evitar la temida intoxicación digitálica.</t>
  </si>
  <si>
    <t>&lt;b&gt;d) Solo disminuye reinternaciones:&lt;/b&gt; Es la opción correcta. El uso de la digital en la insuficiencia cardíaca crónica con fracción de eyección reducida posee un efecto neutro sobre la mortalidad a largo plazo, acotando su beneficio terapéutico a la mejoría del estatus clínico y la subsecuente disminución de las tasas de hospitalizaciones o reinternaciones por agudización de los síntomas congestivos.</t>
  </si>
  <si>
    <t>• &lt;b&gt;a) Disminuye la mortalidad:&lt;/b&gt; Es incorrecta. A diferencia de los inhibidores del SRAA (IECA/ARA2/ARNI), los betabloqueantes y los antagonistas de los mineralocorticoides, la digoxina carece de propiedades que logren prolongar la sobrevida del paciente.&lt;br /&gt;• &lt;b&gt;b) En insuficiencia renal la dosis es 0,25 por día:&lt;/b&gt; Es incorrecta. Si bien 0,25 mg diarios representa la posología estándar para un paciente con clearance conservado, la instauración de una insuficiencia renal obliga a reducir la dosis a 0,125 mg/día (o a días alternos) para prevenir la acumulación del fármaco y el desarrollo de graves arritmias secundarias a la intoxicación.&lt;br /&gt;• &lt;b&gt;c) Aumenta mortalidad:&lt;/b&gt; Es incorrecta. Cuando se la indica adecuadamente y se monitorean los niveles séricos (evitando la intoxicación), la digoxina no incrementa la mortalidad general del síndrome de insuficiencia cardíaca, arrojando un impacto neutro.</t>
  </si>
  <si>
    <t>El tratamiento primario en el edema agudo de pulmón cardiogénico se asienta en la utilización combinada de &lt;b&gt;Furosemida&lt;/b&gt; y &lt;b&gt;vasodilatadores&lt;/b&gt;.</t>
  </si>
  <si>
    <t>&lt;b&gt;TRATAMIENTO DEL EDEMA AGUDO DE PULMÓN CARDIOGÉNICO&lt;/b&gt;&lt;br /&gt;&lt;br /&gt;Cuando un paciente ingresa con una insuficiencia cardíaca aguda descompensada, el tratamiento debe ser eminentemente hemodinámico, persiguiendo reducir la hipoxemia y la congestión. El tratamiento farmacológico para los pacientes que se presentan en los perfiles de congestión pulmonar se basa en:&lt;br /&gt;• &lt;b&gt;Diuréticos de Asa (Furosemida):&lt;/b&gt; Se utilizan para reducir la congestión actuando a nivel renal e interfiriendo con la retención hidrosalina. Se administran por vía endovenosa y su objetivo principal es disminuir la precarga, mejorando la congestión al reducir el retorno venoso.&lt;br /&gt;• &lt;b&gt;Vasodilatadores:&lt;/b&gt; Buscan disminuir la congestión venosa y facilitar el vaciado ventricular reduciendo las resistencias. La nitroglicerina (predominantemente venodilatador) o el nitroprusiato de sodio (predominantemente arterial) se utilizan según los valores de tensión arterial.</t>
  </si>
  <si>
    <t>&lt;b&gt;b) Furosemida y vasodilatadores:&lt;/b&gt; Es la opción correcta. El tratamiento primario en el edema agudo de pulmón cardiogénico se asienta en la utilización combinada de &lt;b&gt;Furosemida&lt;/b&gt; y &lt;b&gt;vasodilatadores&lt;/b&gt;, los cuales logran en conjunto un alivio rápido de la congestión pulmonar severa al reducir el exceso de precarga y el retorno venoso.</t>
  </si>
  <si>
    <t>• &lt;b&gt;a) Inotrópicos, vasodilatadores, betabloqueantes:&lt;/b&gt; Es incorrecta porque los betabloqueantes no se indican en la fase de descompensación aguda (tienen un efecto inotrópico negativo inicial que puede empeorar la insuficiencia cardíaca) y los inotrópicos se reservan para pacientes con hipoperfusión tisular profunda (shock cardiogénico).&lt;br /&gt;• &lt;b&gt;c) Aplicación de torniquetes, vasopresores y atropina:&lt;/b&gt; Es incorrecta ya que los vasopresores se reservan para escenarios de hipotensión severa o shock, y la atropina no cumple ninguna función terapéutica en la resolución de la sobrecarga de volumen cardiogénica.&lt;br /&gt;• &lt;b&gt;d) Dopamina, morfina, naloxona:&lt;/b&gt; Es incorrecta debido a que, si bien el sulfato de morfina puede emplearse por su acción venodilatadora y sedante, la dopamina es un inotrópico reservado para la falla de bomba con hipoperfusión, y la naloxona carece de indicación en este síndrome.</t>
  </si>
  <si>
    <t>&lt;b&gt;TRATAMIENTO SEGÚN TENSIÓN ARTERIAL (EAP)&lt;/b&gt;&lt;br /&gt;&lt;br /&gt;En el manejo del paciente con perfil húmedo y cálido (congestivo):&lt;br /&gt;• Si la Tensión Arterial Sistólica (TAS) es &lt;b&gt;&gt; 140 mmHg&lt;/b&gt; (Edema Agudo de Pulmón Hipertensivo), se indica &lt;b&gt;Nitroprusiato de sodio&lt;/b&gt; sumado a diuréticos de asa endovenosos (Furosemida).&lt;br /&gt;• Si la TAS se mantiene en rangos de &lt;b&gt;100 a 140 mmHg&lt;/b&gt;, la indicación es utilizar &lt;b&gt;Nitroglicerina&lt;/b&gt; asociada a los diuréticos.&lt;br /&gt;• Solo si coexiste shock cardiogénico (TAS &lt; 90 mmHg), no se pueden usar vasodilatadores y se emplean &lt;b&gt;Inotrópicos&lt;/b&gt; combinados con diuréticos.</t>
  </si>
  <si>
    <t>&lt;b&gt;Limitar la ingesta de sodio es la principal medida no farmacológica recomendada&lt;/b&gt; en el manejo de la insuficiencia cardíaca, indicándose una restricción de sal de &lt;b&gt;1 a 2 g por día&lt;/b&gt; (o 2 a 3 g/día).</t>
  </si>
  <si>
    <t>&lt;b&gt;TRATAMIENTO NO FARMACOLÓGICO Y MEDIDAS GENERALES EN IC&lt;/b&gt;&lt;br /&gt;&lt;br /&gt;El manejo integral de la insuficiencia cardíaca exige la implementación de medidas no farmacológicas y de autocontrol para prevenir descompensaciones y mejorar la calidad de vida:&lt;br /&gt;• &lt;b&gt;Dieta Hiposódica:&lt;/b&gt; La limitación en la ingesta de sodio es la medida dietética cardinal. Se indica una restricción de sal de 1 a 2 g por día. La dieta no debe ser con cero (0) sal absoluta, ya que una restricción total provoca una disminución de la volemia e hiperactivación deletérea del sistema renina-angiotensina-aldosterona (SRAA) y del sistema simpático.&lt;br /&gt;• &lt;b&gt;Educación al paciente y familiares:&lt;/b&gt; Autocontrol domiciliario. Se recomienda que el paciente se pese a diario; un aumento mayor a 1 Kg en una sola semana sugiere retención hidrosalina silenciosa y advierte sobre un inminente riesgo de descompensación aguda.&lt;br /&gt;• &lt;b&gt;Entrenamiento y Rehabilitación Física:&lt;/b&gt; Ha demostrado múltiples beneficios a corto plazo en la capacidad funcional y en los síntomas, mejorando la función barorreceptora y el estado neurohormonal general del paciente.&lt;br /&gt;• &lt;b&gt;Vacunación:&lt;/b&gt; Dado que los procesos infecciosos respiratorios son fuertes causas precipitantes de descompensación aguda, la prevención mediante la vacunación anual contra la Influenza y el Neumococo es mandatoria.&lt;br /&gt;• &lt;b&gt;Multidisciplinariedad:&lt;/b&gt; Requiere un abordaje integral por cardiólogos, enfermeros, nutricionistas y rehabilitadores.</t>
  </si>
  <si>
    <t>&lt;b&gt;b) Limitar la ingesta de sodio:&lt;/b&gt; Es la opción correcta. Es la intervención no farmacológica universalmente recomendada en el síndrome de insuficiencia cardíaca para prevenir la retención hidrosalina y la sobrecarga de volumen.</t>
  </si>
  <si>
    <t>• &lt;b&gt;a) Limitar la ingesta de líquidos:&lt;/b&gt; Es incorrecta como medida general primaria. La restricción hídrica se reserva para escenarios específicos (como la presencia de hiponatremia dilucional severa o cuadros congestivos refractarios), no siendo la medida inicial o más representativa en comparación directa con la restricción sódica.&lt;br /&gt;• &lt;b&gt;c) Realizar ejercicio físico intenso:&lt;/b&gt; Es incorrecta. Si bien el entrenamiento físico estructurado y la rehabilitación mejoran la capacidad funcional, el ejercicio debe ser adaptado y supervisado; realizar actividad física de grado "intenso" o extenuante aumenta desproporcionadamente la demanda miocárdica de oxígeno, pudiendo precipitar un cuadro isquémico, arritmias o insuficiencia cardíaca aguda.&lt;br /&gt;• &lt;b&gt;d) Evitar el consumo de alcohol:&lt;/b&gt; Es incorrecta en este contexto competitivo general. Aunque se recomienda limitar el exceso de alcohol (y su suspensión es obligatoria en la miocardiopatía tóxica alcohólica), restringir la ingesta de sodio es indispensable para contrarrestar el estado congestivo crónico en todas las formas de insuficiencia cardíaca.</t>
  </si>
  <si>
    <t>La &lt;b&gt;Nitroglicerina (NTG)&lt;/b&gt; debe usarse en una insuficiencia cardíaca aguda descompensada para obtener un rápido efecto vasodilatador, dado que reduce la congestión modificando la precarga por venodilatación y la poscarga por vasodilatación arterial.</t>
  </si>
  <si>
    <t>&lt;b&gt;TRATAMIENTO DE LA INSUFICIENCIA CARDÍACA AGUDA DESCOMPENSADA&lt;/b&gt;&lt;br /&gt;&lt;br /&gt;Cuando un paciente ingresa con una insuficiencia cardíaca aguda descompensada, el abordaje debe ser rápido y agresivo persiguiendo reducir la congestión y restituir la perfusión. En los pacientes que se presentan en perfiles congestivos (húmedo y cálido), el tratamiento se basa en:&lt;br /&gt;• &lt;b&gt;Vasodilatadores:&lt;/b&gt; Buscan disminuir la congestión venosa y facilitar el vaciado ventricular reduciendo las resistencias. &lt;br /&gt;• &lt;b&gt;Nitroglicerina (NTG):&lt;/b&gt; Es un vasodilatador preponderantemente venoso que reduce la precarga al secuestrar volumen en el lecho venoso. Se administra en perfusión continua y es la droga de elección para obtener un rápido efecto vasodilatador en la ICC aguda descompensada.&lt;br /&gt;• &lt;b&gt;Nitroprusiato de Sodio (NPS):&lt;/b&gt; Es un vasodilatador preponderantemente arterial (reduce la poscarga), de elección cuando el cuadro se acompaña de una crisis hipertensiva.&lt;br /&gt;• &lt;b&gt;Diuréticos de Asa (Furosemida):&lt;/b&gt; Se utilizan para reducir la congestión actuando a nivel renal e interfiriendo con la retención hidrosalina de forma aguda por vía endovenosa.</t>
  </si>
  <si>
    <t>&lt;b&gt;d) NTG (nitroglicerina):&lt;/b&gt; Es la opción correcta. La &lt;b&gt;Nitroglicerina (NTG)&lt;/b&gt; es la droga que debe usarse en una ICC aguda descompensada para obtener un rápido efecto vasodilatador, logrando un alivio inmediato de la congestión pulmonar al disminuir el retorno venoso y la precarga ventricular.</t>
  </si>
  <si>
    <t>&lt;br /&gt;• &lt;b&gt;b) Betabloqueantes:&lt;/b&gt; Es incorrecta porque están contraindicados en la fase aguda descompensada debido a su efecto inotrópico negativo inicial, debiendo iniciarse únicamente cuando el paciente está compensado y en peso seco.&lt;br /&gt;• &lt;b&gt;e) Enalapril y c) Espironolactona:&lt;/b&gt; Son incorrectas ya que, si bien son la base del tratamiento vasodilatador y neurohormonal en la insuficiencia cardíaca &lt;i&gt;crónica&lt;/i&gt;, no son fármacos de titulación endovenosa rápida aptos para sacar al paciente de una descompensación aguda o un edema agudo de pulmón.&lt;br /&gt;• &lt;b&gt;a) Digoxina:&lt;/b&gt; Es incorrecta debido a que es un fármaco inotrópico positivo y cronotrópico negativo utilizado para el manejo sintomático crónico o el control de frecuencia en la fibrilación auricular, careciendo de propiedades vasodilatadoras directas de acción rápida.</t>
  </si>
  <si>
    <t>&lt;b&gt;MANEJO HEMODINÁMICO AGUDO SEGÚN TENSIÓN ARTERIAL&lt;/b&gt;&lt;br /&gt;&lt;br /&gt;La elección del vasodilatador en la insuficiencia cardíaca aguda congestiva exige evaluar la tensión arterial sistólica (TAS):&lt;br /&gt;• Si la TAS es &lt;b&gt;&gt; 140 mmHg&lt;/b&gt; (Edema Agudo de Pulmón Hipertensivo), se indica &lt;b&gt;Nitroprusiato de sodio&lt;/b&gt; asociado a Furosemida endovenosa.&lt;br /&gt;• Si la TAS se encuentra entre &lt;b&gt;100 y 140 mmHg&lt;/b&gt;, la indicación de elección es utilizar &lt;b&gt;Nitroglicerina&lt;/b&gt; asociada a los diuréticos.&lt;br /&gt;• Si existe hipotensión franca o shock cardiogénico (TAS &lt; 90 mmHg), los vasodilatadores están &lt;b&gt;contraindicados&lt;/b&gt; por el riesgo de colapso, debiendo emplearse inotrópicos (como la Dobutamina).</t>
  </si>
  <si>
    <t>Los &lt;b&gt;diuréticos de asa (como la furosemida endovenosa)&lt;/b&gt; constituyen el tratamiento de elección para reducir la congestión en la insuficiencia cardíaca aguda descompensada y &lt;b&gt;deben indicarse en los pacientes de los grupos B y C de Stevenson&lt;/b&gt;.</t>
  </si>
  <si>
    <t>&lt;b&gt;MANEJO HEMODINÁMICO Y FARMACOLÓGICO SEGÚN STEVENSON&lt;/b&gt;&lt;br /&gt;&lt;br /&gt;El tratamiento farmacológico inicial de la insuficiencia cardíaca aguda se dictamina según el cuadrante clínico-hemodinámico en el que se encuentre el paciente al ingreso:&lt;br /&gt;• &lt;b&gt;Perfil A (Seco y Cálido):&lt;/b&gt; Paciente compensado, sin signos de congestión ni hipoperfusión. Se debe considerar el ajuste del tratamiento de forma ambulatoria.&lt;br /&gt;• &lt;b&gt;Perfil B (Húmedo y Cálido):&lt;/b&gt; Paciente con buena perfusión tisular pero congestivo. El tratamiento se basa en &lt;b&gt;Diuréticos y Vasodilatadores&lt;/b&gt;. Se indica furosemida endovenosa sumada a nitroglicerina (si la tensión arterial sistólica es de 100-140 mmHg) o nitroprusiato (si es &gt; 140 mmHg).&lt;br /&gt;• &lt;b&gt;Perfil C (Húmedo y Frío):&lt;/b&gt; Paciente con congestión y profunda hipoperfusión sistémica (shock cardiogénico). No se pueden usar vasodilatadores por el riesgo de colapso tensional, debiendo emplearse &lt;b&gt;Inotrópicos combinados con Diuréticos&lt;/b&gt; de asa.&lt;br /&gt;• &lt;b&gt;Perfil L (Seco y Frío):&lt;/b&gt; Paciente con bajo gasto pero sin congestión evidente. El tratamiento exige reponer volumen (expansión) y utilizar agentes vasoconstrictores o vasopresores.</t>
  </si>
  <si>
    <t>&lt;b&gt;b) Los diuréticos de asa no deben usarse en el grupo B de Stevenson y es preferible usar hidroclorotiazida:&lt;/b&gt; Es la afirmación INCORRECTA (la respuesta que se debe marcar). El uso de diuréticos de asa por vía endovenosa (furosemida) es el tratamiento de primera línea para aliviar la congestión pulmonar y sistémica, estando indicados en los pacientes que cursan un perfil B de Stevenson (húmedo y cálido).</t>
  </si>
  <si>
    <t>• &lt;b&gt;a) Los diuréticos de asa (furosemida endovenosa) deben indicarse en los pacientes de los grupos B y C de Stevenson:&lt;/b&gt; Es una aseveración correcta. Ambos grupos (B y C) cursan clínicamente con el componente "húmedo", evidenciando congestión severa que requiere la acción rápida depletiva de los diuréticos de asa.&lt;br /&gt;• &lt;b&gt;c) Los inotrópicos solo están indicados en el grupo C de Stevenson:&lt;/b&gt; Es una aseveración correcta. El uso de fármacos inotrópicos se reserva para los pacientes que se presentan en estado de shock o hipoperfusión franca (componente "frío"), siendo el grupo C el escenario clínico donde su administración es necesaria para sostener el volumen minuto.&lt;br /&gt;• &lt;b&gt;d) En el grupo A de Stevenson los pacientes no tienen signos de congestión y tienen buena perfusión periférica:&lt;/b&gt; Es una aseveración correcta. Define el estado clínico del perfil A (seco y cálido), representando al paciente que se encuentra compensado.</t>
  </si>
  <si>
    <t>&lt;b&gt;DIURÉTICOS DE ASA EN LA URGENCIA&lt;/b&gt;&lt;br /&gt;&lt;br /&gt;• Los diuréticos de asa actúan a nivel renal interfiriendo con la retención hidrosalina. Tienen como objetivo principal disminuir la precarga, mejorando la congestión al reducir el retorno venoso.&lt;br /&gt;• En la insuficiencia cardíaca aguda descompensada, la vía de administración debe ser &lt;b&gt;endovenosa (EV)&lt;/b&gt;.&lt;br /&gt;• &lt;i&gt;Asociación de Tiazidas:&lt;/i&gt; Sólo en aquellos pacientes que toman diuréticos crónicamente y no responden en la urgencia (resistencia al diurético de asa), se justifica la asociación de tiazidas (hidroclorotiazida) y espironolactona para lograr un bloqueo tubular secuencial de la nefrona.</t>
  </si>
  <si>
    <t>El objetivo hemodinámico de los &lt;b&gt;diuréticos&lt;/b&gt; en el tratamiento de la insuficiencia cardíaca aguda es disminuir la precarga, mejorando la congestión al reducir el retorno venoso.</t>
  </si>
  <si>
    <t>&lt;b&gt;TRATAMIENTO HEMODINÁMICO DE LA INSUFICIENCIA CARDÍACA AGUDA&lt;/b&gt;&lt;br /&gt;&lt;br /&gt;Cuando un paciente ingresa con una insuficiencia cardíaca aguda descompensada, el abordaje terapéutico debe ser hemodinámico, rigiéndose por los siguientes principios funcionales y farmacológicos:&lt;br /&gt;• &lt;b&gt;Algoritmos Clínicos (Stevenson):&lt;/b&gt; La clasificación clínica de Stevenson evalúa los ejes de congestión y perfusión para guiar y orientar el tratamiento farmacológico inmediato en urgencias (determinando el uso de fluidos, diuréticos, vasodilatadores o inotrópicos según el cuadrante).&lt;br /&gt;• &lt;b&gt;Diuréticos de Asa (Furosemida):&lt;/b&gt; Constituyen la base del tratamiento agudo. Interfieren con la retención hidrosalina a nivel renal, teniendo como objetivo hemodinámico disminuir la precarga, lo que mejora la congestión al reducir el retorno venoso.&lt;br /&gt;• &lt;b&gt;Manejo de Precarga y Poscarga (Vasodilatadores):&lt;/b&gt; Son útiles para disminuir la congestión venosa y facilitar el vaciado ventricular reduciendo las resistencias. La &lt;b&gt;Nitroglicerina (NTG)&lt;/b&gt; es el exponente clásico, utilizándose como un potente vasodilatador mixto capaz de modificar y reducir simultáneamente la precarga (por venodilatación) y la poscarga (por vasodilatación arterial).</t>
  </si>
  <si>
    <t>&lt;b&gt;c) Los diuréticos no modifican el retorno venoso y no alteran la precarga:&lt;/b&gt; Es la aseveración INCORRECTA (la respuesta a marcar). Los &lt;b&gt;diuréticos&lt;/b&gt; sí modifican el retorno venoso y sí alteran la precarga, constituyendo esta disminución volumétrica su mecanismo para resolver los cuadros de congestión pulmonar o sistémica.</t>
  </si>
  <si>
    <t>&lt;br /&gt;• &lt;b&gt;a) La clasificación de Stevenson sirve para orientar el tratamiento...:&lt;/b&gt; Es una aseveración verdadera, dado que encasillar al paciente en sus perfiles (A, B, C o L) dictamina la terapéutica a seguir.&lt;br /&gt;• &lt;b&gt;b) Los conceptos de precarga y post carga son útiles...:&lt;/b&gt; Es una aseveración verdadera porque la manipulación de estas presiones de trabajo ventricular es el fundamento mecánico sobre el cual actúan los vasodilatadores y diuréticos en la fase aguda.&lt;br /&gt;• &lt;b&gt;d) La nitroglicerina es un vasodilatador mixto...:&lt;/b&gt; Es una aseveración verdadera, ya que se indica en la urgencia para secuestrar volumen en el lecho venoso (reduciendo la precarga) y disminuir las resistencias sistémicas (reduciendo la poscarga).</t>
  </si>
  <si>
    <t>&lt;b&gt;Limitar la ingesta de sodio es la principal medida no farmacológica recomendada&lt;/b&gt; en el manejo de la insuficiencia cardíaca, indicándose una restricción de sal de &lt;b&gt;1 a 2 g por día&lt;/b&gt;.</t>
  </si>
  <si>
    <t>&lt;b&gt;TRATAMIENTO NO FARMACOLÓGICO Y MEDIDAS GENERALES EN IC&lt;/b&gt;&lt;br /&gt;&lt;br /&gt;El manejo integral de la insuficiencia cardíaca exige la implementación de medidas no farmacológicas y de autocontrol para prevenir descompensaciones agudas y mejorar la calidad de vida:&lt;br /&gt;• &lt;b&gt;Dieta Hiposódica:&lt;/b&gt; La limitación en la ingesta de sodio es la medida dietética cardinal. Se indica una restricción de sal de 1 a 2 g por día. La dieta no debe ser con cero (0) sal absoluta, ya que una restricción total provoca una disminución de la volemia e hiperactivación deletérea del sistema renina-angiotensina-aldosterona (SRAA) y del sistema simpático.&lt;br /&gt;• &lt;b&gt;Entrenamiento y Rehabilitación Física:&lt;/b&gt; Ha demostrado múltiples beneficios a corto plazo en la capacidad funcional y en los síntomas, mejorando la función barorreceptora y el estado neurohormonal general del paciente.&lt;br /&gt;• &lt;b&gt;Educación al paciente y familiares:&lt;/b&gt; Autocontrol domiciliario. Se recomienda que el paciente se pese a diario; un aumento mayor a 1 Kg en una sola semana sugiere retención hidrosalina silenciosa y advierte sobre un inminente riesgo de descompensación.&lt;br /&gt;• &lt;b&gt;Vacunación:&lt;/b&gt; Dado que los procesos infecciosos respiratorios son fuertes causas precipitantes de descompensación aguda, la prevención mediante la vacunación anual contra la Influenza y el Neumococo es mandatoria.</t>
  </si>
  <si>
    <t>&lt;b&gt;a) Restricción de sodio en la dieta:&lt;/b&gt; Es la opción correcta. Es la intervención no farmacológica universalmente recomendada en el síndrome de insuficiencia cardíaca para prevenir la retención hidrosalina excesiva y la sobrecarga de volumen que desencadena la congestión.</t>
  </si>
  <si>
    <t>• &lt;b&gt;b) Evitar la actividad física:&lt;/b&gt; Es incorrecta. Lejos de evitarse, el entrenamiento y la rehabilitación física estructurada están indicados, ya que mejoran la capacidad funcional, reducen los síntomas y optimizan el estado clínico del paciente.&lt;br /&gt;• &lt;b&gt;c) Dormir boca arriba:&lt;/b&gt; Es incorrecta. El decúbito supino (dormir boca arriba) aumenta rápidamente el retorno venoso hacia un corazón claudicante, exacerbando la congestión pulmonar retrógrada y provocando ortopnea.&lt;br /&gt;• &lt;b&gt;d) Consumir bebidas alcohólicas con moderación:&lt;/b&gt; Es incorrecta. El exceso de alcohol constituye una causa precipitante de descompensación y un cardiotóxico directo responsable de miocardiopatías, por lo que no figura como una recomendación frente a la medida de limitar el aporte de sal.</t>
  </si>
  <si>
    <t>04_Etiología</t>
  </si>
  <si>
    <t>¿Cuál es el agente etiológico más frecuente en la neumonía intrahospitalaria?&lt;br&gt;&lt;br&gt;a) S. Aureus&lt;br&gt;&lt;br&gt;b) Neumococo&lt;br&gt;&lt;br&gt;c) Pseudomona&lt;br&gt;&lt;br&gt;d) E. coli</t>
  </si>
  <si>
    <t>c) Pseudomona</t>
  </si>
  <si>
    <t>El tratamiento de elección primario en la insuficiencia cardíaca aguda se basa en la administración de &lt;b&gt;diuréticos y oxígeno&lt;/b&gt;.</t>
  </si>
  <si>
    <t>&lt;b&gt;OBJETIVOS Y TRATAMIENTO EN LA INSUFICIENCIA CARDÍACA AGUDA&lt;/b&gt;&lt;br /&gt;&lt;br /&gt;Cuando el paciente ingresa a la guardia con una insuficiencia cardíaca aguda (ya sea &lt;i&gt;de novo&lt;/i&gt; o por una reagudización), el enfoque debe ser hemodinámico, rápido y agresivo. Persigue tres objetivos centrales iniciales:&lt;br /&gt;• &lt;b&gt;Reducir la Hipoxemia:&lt;/b&gt; El edema alveolar empeora la hematosis, llevando a una hipoxemia sistémica grave. La corrección exige iniciar &lt;b&gt;oxigenoterapia&lt;/b&gt; controlada para todo paciente con saturación &lt; 90%.&lt;br /&gt;• &lt;b&gt;Reducir la Congestión:&lt;/b&gt; Los &lt;b&gt;Diuréticos de asa (Furosemida)&lt;/b&gt; por vía endovenosa se utilizan para disminuir la sobrecarga de volumen, teniendo como objetivo hemodinámico disminuir la precarga y el retorno venoso.&lt;br /&gt;• &lt;b&gt;Restituir la normal Perfusión tisular:&lt;/b&gt; Para recuperar el gasto cardíaco y evitar el fracaso multiorgánico (mediante inotrópicos o vasodilatadores según el perfil de Stevenson del paciente).</t>
  </si>
  <si>
    <t>&lt;b&gt;c) Diurético y oxigeno:&lt;/b&gt; Es la opción correcta. El tratamiento de elección primario en la insuficiencia cardíaca aguda se asienta en la administración conjunta de &lt;b&gt;diuréticos&lt;/b&gt; (para disminuir la excesiva precarga y congestión) y &lt;b&gt;oxígeno&lt;/b&gt; (para tratar la inminente hipoxemia tisular generada por el trasudado pulmonar).</t>
  </si>
  <si>
    <t>• &lt;b&gt;a) Betabloqueante:&lt;/b&gt; Es incorrecta porque este grupo farmacológico está proscrito en la descompensación aguda. Posee un efecto inotrópico negativo inicial que puede empeorar la insuficiencia cardíaca, debiendo titularse únicamente cuando el paciente se encuentra compensado y en peso seco.&lt;br /&gt;• &lt;b&gt;b) Inhibidor de la enzima convertidora de angiotensina (IECA) y d) Antagonista del receptor de mineralocorticoides:&lt;/b&gt; Son opciones incorrectas en este escenario agudo; si bien son fármacos obligatorios en la fase &lt;i&gt;crónica&lt;/i&gt; para reducir la mortalidad y bloquear el eje neurohormonal, no son el tratamiento de rescate inmediato para revertir el compromiso hemodinámico y respiratorio inminente.</t>
  </si>
  <si>
    <t>Los fármacos antagonistas de los receptores de angiotensina I NO se utilizan para tratar la insuficiencia cardíaca, siendo opciones válidas los inhibidores de la enzima convertidora (IECA) o los antagonistas de los receptores de la angiotensina II (ARA II).</t>
  </si>
  <si>
    <t>&lt;b&gt;FÁRMACOS CONTRAINDICADOS O NO UTILIZADOS EN IC&lt;/b&gt;&lt;br /&gt;&lt;br /&gt;El tratamiento basal de la insuficiencia cardíaca con fracción de eyección reducida requiere de fármacos que hayan demostrado mejorar la supervivencia y/o disminuir los síntomas. Sin embargo, ciertas familias farmacológicas no se utilizan por ineficacia o daño directo:&lt;br /&gt;• &lt;b&gt;Antagonistas de la angiotensina I:&lt;/b&gt; Fisiológicamente, el bloqueo del eje renina-angiotensina se realiza inhibiendo la enzima que convierte la angiotensina I en angiotensina II (IECA), o bien bloqueando los receptores diana AT1 de la angiotensina II (ARA II). No existen ni se utilizan fármacos clínicamente relevantes que actúen como "antagonistas de los receptores de angiotensina I" en el manejo de esta patología.&lt;br /&gt;• &lt;b&gt;Bloqueantes Cálcicos (no dihidropiridínicos):&lt;/b&gt; Fármacos como el verapamilo y el diltiazem tienen un efecto inotrópico negativo significativo, deprimiendo la contractilidad cardíaca, por lo que están contraindicados en pacientes con IC sistólica.&lt;br /&gt;• &lt;b&gt;Antiinflamatorios no esteroideos (AINEs):&lt;/b&gt; Provocan retención de sodio y agua (aumentando la precarga) y disminuyen la eficacia de los diuréticos y los IECA, precipitando exacerbaciones agudas.</t>
  </si>
  <si>
    <t>&lt;b&gt;b) Antagonistas de los receptores de angiotensina I:&lt;/b&gt; Es la opción correcta (el fármaco que NO se utiliza). La terapéutica interfiere con la cascada hormonal inhibiendo la síntesis de la Angiotensina II (IECA) o bloqueando el receptor final de esta última (ARA II).</t>
  </si>
  <si>
    <t>• &lt;b&gt;a) Inhibidores de la enzima convertidora de angiotensina (IECA):&lt;/b&gt; Es incorrecta (sí se utilizan). El tratamiento prolonga la sobrevida, contrarrestando la vasoconstricción y el remodelado patológico del ventrículo.&lt;br /&gt;• &lt;b&gt;c) Beta-bloqueantes:&lt;/b&gt; Es incorrecta (sí se utilizan). Están indicados en todas las clases de la NYHA para contrarrestar el efecto tóxico de las catecolaminas, disminuyendo la frecuencia cardíaca y reduciendo la mortalidad.&lt;br /&gt;• &lt;b&gt;d) Diuréticos:&lt;/b&gt; Es incorrecta (sí se utilizan). Se emplean para el manejo sintomático de la hipervolemia y la eliminación de la congestión pulmonar o sistémica.</t>
  </si>
  <si>
    <t>Ante un paciente diagnosticado con insuficiencia cardíaca y disfunción sistólica severa (FEVI 33%) que se mantiene sintomático en clase funcional II a pesar de recibir tratamiento con IECA, betabloqueantes y diuréticos, la actitud terapéutica a seguir es &lt;b&gt;añadir Espironolactona&lt;/b&gt; al esquema.</t>
  </si>
  <si>
    <t>&lt;b&gt;ANTAGONISTAS DE LA ALDOSTERONA EN LA INSUFICIENCIA CARDÍACA&lt;/b&gt;&lt;br /&gt;&lt;br /&gt;La aldosterona produce retención de sodio y agua, hipopotasemia, hipertrofia miocárdica y estimula la generación de colágeno (fibrosis). Su bloqueo mediante fármacos antagonistas disminuye la congestión, mejora la distensibilidad cardíaca y prolonga la sobrevida.&lt;br /&gt;• &lt;b&gt;Indicación formal:&lt;/b&gt; Están indicados en pacientes con síntomas moderados a severos (&lt;b&gt;Clase Funcional II a IV de la NYHA&lt;/b&gt;) que cursan con insuficiencia cardíaca por disfunción sistólica (fracción de eyección reducida).&lt;br /&gt;• &lt;b&gt;Fármacos:&lt;/b&gt; El principal exponente es la &lt;b&gt;Espironolactona&lt;/b&gt; (o su alternativa, la Eplerenona). Se utilizan en dosis fijas de 25 mg y conforman el grupo de fármacos de Clase I que reducen la morbimortalidad.&lt;br /&gt;• &lt;b&gt;Precaución:&lt;/b&gt; Sólo se pueden iniciar si la función renal es adecuada. Debe controlarse que la creatinina sea menor de 2 a 2.5 mg/dl y el potasio plasmático sea menor a 5 mEq/L para evitar hiperkalemias letales.</t>
  </si>
  <si>
    <t>&lt;b&gt;a) Añadiría espironolactona:&lt;/b&gt; Es la opción correcta. Ante un paciente anciano con disfunción sistólica severa que persiste sintomático (Clase Funcional II) bajo el tratamiento de base con IECA y betabloqueantes, la conducta médica indicada para reducir la mortalidad y profundizar el bloqueo neurohormonal es &lt;b&gt;añadir Espironolactona&lt;/b&gt; al esquema.</t>
  </si>
  <si>
    <t>• &lt;b&gt;b) Añadiría al tratamiento verampamilo:&lt;/b&gt; Es incorrecta ya que los bloqueantes cálcicos no dihidropiridínicos (como el Verapamilo) presentan un claro efecto inotrópico negativo y están contraindicados en la insuficiencia cardíaca con fracción de eyección reducida.&lt;br /&gt;• &lt;b&gt;c) Suspendería tratamiento betabloqueante:&lt;/b&gt; Es incorrecta debido a que los betabloqueantes mejoran la sobrevida en todas las clases funcionales, estando indicados para evitar la progresión de la enfermedad.&lt;br /&gt;• &lt;b&gt;d) Añadiría al tratamiento amiodarona:&lt;/b&gt; Es incorrecta porque, si bien el paciente tiene fibrilación auricular crónica, la amiodarona no prolonga la sobrevida per se en la IC ni se indica para aliviar la sintomatología del fallo de bomba primario.</t>
  </si>
  <si>
    <t>&lt;b&gt;ESQUEMA DE TRATAMIENTO ÓPTIMO EN FASE CRÓNICA&lt;/b&gt;&lt;br /&gt;&lt;br /&gt;El tratamiento farmacológico de la insuficiencia cardíaca crónica con fracción de eyección reducida tiene como objetivo reducir la mortalidad. El esquema de primera línea se asienta en la combinación simultánea de cuatro grupos farmacológicos:&lt;br /&gt;• &lt;b&gt;ARNI&lt;/b&gt; (Sacubitril/Valsartán) o &lt;b&gt;IECA&lt;/b&gt;.&lt;br /&gt;• &lt;b&gt;Betabloqueantes&lt;/b&gt; (ej. Bisoprolol, que debe titularse progresivamente).&lt;br /&gt;• &lt;b&gt;Antagonistas de la aldosterona&lt;/b&gt; (Espironolactona 25 mg en dosis fija).&lt;br /&gt;• &lt;b&gt;Inhibidores SGLT2&lt;/b&gt; (Dapagliflozina 10 mg en dosis fija).&lt;br /&gt;Los diuréticos tiazídicos o de asa se prescriben únicamente para el alivio sintomático de la congestión y el manejo de la volemia, pero no modifican la mortalidad subyacente de la enfermedad.</t>
  </si>
  <si>
    <t>En un paciente con antecedente de insuficiencia cardíaca, disnea clase funcional II y un ecocardiograma con fracción de eyección del 34%, el Enalapril (IECA) es el fármaco de primera línea que ha demostrado prolongar la sobrevida y reducir la mortalidad.</t>
  </si>
  <si>
    <t>&lt;b&gt;FÁRMACOS CON INDICACIÓN CLASE I (MEJORAN LA SOBREVIDA)&lt;/b&gt;&lt;br /&gt;&lt;br /&gt;El tratamiento de la insuficiencia cardíaca crónica se asienta en la modulación neurohormonal para evitar el remodelado y la progresión de la patología. Existen grupos de fármacos que han demostrado disminuir la mortalidad y prolongar la sobrevida en pacientes con fracción de eyección reducida:&lt;br /&gt;• &lt;b&gt;IECA (ej. Enalapril):&lt;/b&gt; Bloquean el Sistema Renina-Angiotensina-Aldosterona, disminuyendo la vasoconstricción y mejorando el remodelado cardíaco patológico. Tienen indicación en todas las clases funcionales (I a IV).&lt;br /&gt;• &lt;b&gt;Betabloqueantes (ej. Bisoprolol, Carvedilol):&lt;/b&gt; Contrarrestan el efecto tóxico de las catecolaminas. Reducen la mortalidad.&lt;br /&gt;• &lt;b&gt;Antagonistas de la Aldosterona (Espironolactona):&lt;/b&gt; Mejoran la distensibilidad cardíaca y reducen la fibrosis.&lt;br /&gt;• Los &lt;b&gt;diuréticos de asa&lt;/b&gt; (furosemida) y la &lt;b&gt;digoxina&lt;/b&gt; son fármacos sintomáticos, no modificando el pronóstico de vida a largo plazo.</t>
  </si>
  <si>
    <t>&lt;b&gt;a) Enalapril:&lt;/b&gt; Es la opción correcta. En el tratamiento de la insuficiencia cardíaca crónica con fracción de eyección reducida, los IECA (como el enalapril) son los fármacos que bloquean la hiperactividad del SRAA, mejorando la sobrevida y modificando la historia natural de la enfermedad.</t>
  </si>
  <si>
    <t>• &lt;b&gt;b) Dinitrato de isosorbide:&lt;/b&gt; Es incorrecta. Los nitratos son vasodilatadores utilizados para aliviar los síntomas congestivos, pero no han demostrado otorgar beneficios sobre la prolongación de la mortalidad a largo plazo en comparación con los bloqueantes neurohormonales.&lt;br /&gt;• &lt;b&gt;c) Digoxina:&lt;/b&gt; Es incorrecta. Es un agente inotrópico positivo que mejora la función ventricular y reduce las hospitalizaciones por descompensación, pero posee un efecto neutro sobre la mortalidad global, sin lograr prolongar la sobrevida.&lt;br /&gt;• &lt;b&gt;d) Furosemida:&lt;/b&gt; Es incorrecta. Es el diurético de asa de primera línea para interferir en la retención hidrosalina y eliminar edemas o disnea (manejo sintomático de la hipervolemia), pero no modifica el pronóstico de vida del paciente.</t>
  </si>
  <si>
    <t>Es al &lt;b&gt;Grupo C&lt;/b&gt; (perfil Húmedo y Frío) de la clasificación de Stevenson al cual se le deben indicar inotrópicos durante la insuficiencia cardíaca aguda descompensada.</t>
  </si>
  <si>
    <t>&lt;b&gt;CLASIFICACIÓN DE STEVENSON Y TRATAMIENTO HEMODINÁMICO AGUDO&lt;/b&gt;&lt;br /&gt;&lt;br /&gt;El tratamiento farmacológico inicial de la insuficiencia cardíaca aguda se dictamina según el cuadrante clínico-hemodinámico de Stevenson en el que se encuentre el paciente al ingreso:&lt;br /&gt;• &lt;b&gt;Cuadrante A (Seco y Cálido):&lt;/b&gt; Paciente compensado. Se debe considerar el tratamiento o ajuste de forma ambulatoria.&lt;br /&gt;• &lt;b&gt;Cuadrante B (Húmedo y Cálido):&lt;/b&gt; Paciente con buena perfusión pero con congestión (Presión Capilar Pulmonar elevada). El tratamiento se basa en Diuréticos y Vasodilatadores.&lt;br /&gt;• &lt;b&gt;Cuadrante C (Frío y Húmedo):&lt;/b&gt; Paciente grave con congestión e hipoperfusión (Shock Cardiogénico). En este escenario no se pueden usar vasodilatadores por el riesgo de colapso tensional, debiendo emplearse &lt;b&gt;Inotrópicos&lt;/b&gt; combinados con Diuréticos.&lt;br /&gt;• &lt;b&gt;Cuadrante L (Frío y Seco):&lt;/b&gt; Paciente con bajo gasto pero sin congestión evidente. El tratamiento exige reponer volumen (expansión). No se usan inotrópicos en esta fase.</t>
  </si>
  <si>
    <t>&lt;b&gt;d) Grupo C:&lt;/b&gt; Es la opción correcta. Es al &lt;b&gt;Grupo C&lt;/b&gt; (perfil Húmedo y Frío / Shock Cardiogénico) de la clasificación de Stevenson al cual se le deben indicar inotrópicos para contrarrestar la hipoperfusión tisular, estando contraindicados los vasodilatadores por el alto riesgo de colapso.</t>
  </si>
  <si>
    <t>• &lt;b&gt;a) Grupo B:&lt;/b&gt; Es incorrecta ya que en este grupo el paciente está bien perfundido (cálido); la indicación primaria son los diuréticos y vasodilatadores para aliviar la congestión.&lt;br /&gt;• &lt;b&gt;b) Grupo A:&lt;/b&gt; Es incorrecta debido a que corresponde a un paciente hemodinámicamente compensado, seco y cálido, que no requiere intervención aguda con inotrópicos.&lt;br /&gt;• &lt;b&gt;c) Grupo D:&lt;/b&gt; Es incorrecta porque la clasificación clínica original de Stevenson se basa en un esquema de cuadrantes categorizados con las letras A, B, C y L, no existiendo un "Grupo D".&lt;br /&gt;• &lt;b&gt;e) No se deben dar inotrópicos:&lt;/b&gt; Es incorrecta porque frente a un cuadro de hipoperfusión con hipotensión (Grupo C), los inotrópicos constituyen la herramienta farmacológica indicada.</t>
  </si>
  <si>
    <t>Los &lt;b&gt;bloqueantes cálcicos (como el verapamilo) están proscriptos y NO están indicados en el tratamiento de la insuficiencia cardíaca con fracción de eyección reducida&lt;/b&gt; debido a su efecto inotrópico negativo.</t>
  </si>
  <si>
    <t>&lt;b&gt;FÁRMACOS Y CONTRAINDICACIONES EN LA INSUFICIENCIA CARDÍACA&lt;/b&gt;&lt;br /&gt;&lt;br /&gt;El manejo del paciente con insuficiencia cardíaca exige conocer qué fármacos están contraindicados.&lt;br /&gt;• &lt;b&gt;Bloqueantes Cálcicos:&lt;/b&gt; Los bloqueantes de los canales de calcio no dihidropiridínicos (como el verapamilo y el diltiazem) presentan un claro efecto inotrópico negativo. Por lo tanto, deprimen la contractilidad cardíaca y están proscriptos y NO están indicados en el tratamiento de la insuficiencia cardíaca por disfunción sistólica (fracción de eyección reducida).&lt;br /&gt;• &lt;b&gt;Diuréticos de asa (Furosemida):&lt;/b&gt; Son fármacos sintomáticos. Se usan para eliminar la congestión y, una vez alcanzado el peso seco, la dosis indicada debe ser la mínima necesaria para evitar la retención hidrosalina, ya que no modifican la mortalidad global.&lt;br /&gt;• &lt;b&gt;Digitálicos (Digoxina):&lt;/b&gt; Fármaco inotrópico positivo de carácter sintomático. Mejora la función ventricular y reduce significativamente el número de hospitalizaciones o reinternaciones, pero posee un efecto neutro sobre la mortalidad (no la disminuye).</t>
  </si>
  <si>
    <t>&lt;b&gt;a) Verapamilo (bloqueante cálcico) está indicado en el tratamiento de la IC clase II:&lt;/b&gt; Es la aseveración FALSA (la opción correcta a marcar). Los bloqueantes cálcicos con efecto inotrópico negativo, como el verapamilo, están proscriptos en los pacientes con insuficiencia cardíaca por disfunción sistólica, independientemente de la clase funcional, ya que deprimen aún más la contractilidad del miocardio claudicante.</t>
  </si>
  <si>
    <t>• &lt;b&gt;b) La furosemida solo debe usarse en caso de congestión y para evitar retención hidrosalina:&lt;/b&gt; Es una aseveración correcta, definiendo el perfil sintomático y depletivo del fármaco.&lt;br /&gt;• &lt;b&gt;c) Espironolactona tiene indicación en clases funcionales de NYHA II, III, IV:&lt;/b&gt; Es una aseveración correcta, dado que su beneficio en sobrevida se comprobó en pacientes con síntomas de moderados a severos.&lt;br /&gt;• &lt;b&gt;d) Los betabloqueantes (bisoprolol, metoprolol, carvedilol) están indicados en cualquier clase funcional NYHA:&lt;/b&gt; Es una aseveración correcta. Son fármacos de primera línea (bloqueo simpático) indicados desde asintomáticos hasta estadios avanzados para reducir mortalidad.&lt;br /&gt;• &lt;b&gt;e) Digital reduce el número de hospitalizaciones pero no reduce mortalidad:&lt;/b&gt; Es una aseveración correcta, describiendo su clásico perfil inotrópico pero con impacto pronóstico nulo.</t>
  </si>
  <si>
    <t>La &lt;b&gt;Nitroglicerina (NTG)&lt;/b&gt; es un vasodilatador preponderantemente venoso cuyo mayor efecto fisiopatológico radica en reducir la precarga al secuestrar volumen en el lecho venoso sistémico.</t>
  </si>
  <si>
    <t>&lt;b&gt;VASODILATADORES EN LA INSUFICIENCIA CARDÍACA AGUDA&lt;/b&gt;&lt;br /&gt;&lt;br /&gt;El tratamiento inicial con vasodilatadores en la descompensación aguda busca disminuir la congestión venosa y facilitar el vaciado ventricular reduciendo las resistencias. Sus perfiles hemodinámicos difieren:&lt;br /&gt;• &lt;b&gt;Nitroglicerina (NTG):&lt;/b&gt; Es un vasodilatador preponderantemente venoso. Reduce la precarga al secuestrar volumen en el lecho venoso, disminuyendo el retorno hacia las cavidades derechas y aliviando la congestión. Posee además una excelente acción coronariodilatadora.&lt;br /&gt;• &lt;b&gt;Nitroprusiato de Sodio (NPS):&lt;/b&gt; Es un vasodilatador preponderantemente arterial, cuyo efecto hemodinámico principal y más potente es reducir la poscarga.</t>
  </si>
  <si>
    <t>&lt;b&gt;c) Nitroglicerina NTG:&lt;/b&gt; Es la opción correcta. La &lt;b&gt;Nitroglicerina (NTG)&lt;/b&gt; es un fármaco vasodilatador preponderantemente venoso, cuyo principal mecanismo de acción y mayor efecto hemodinámico directo es reducir la precarga.</t>
  </si>
  <si>
    <t>• &lt;b&gt;b) Nitroprusiato de sodio:&lt;/b&gt; Es incorrecta ya que es un vasodilatador preponderantemente arterial, por lo que su mayor efecto hemodinámico es reducir la poscarga, no la precarga.&lt;br /&gt;• &lt;b&gt;a) Dobutamina y e) Dopamina:&lt;/b&gt; Son incorrectas porque pertenecen al grupo de los fármacos inotrópicos (indicados para aumentar la contractilidad y el gasto cardíaco en el shock cardiogénico), careciendo de un efecto vasodilatador venoso primario para reducir la precarga.&lt;br /&gt;• &lt;b&gt;d) Digoxina:&lt;/b&gt; Es incorrecta debido a que es un cardiotónico (inotrópico positivo y cronotrópico negativo) utilizado para el control sintomático y de la frecuencia cardíaca, sin acción directa orientada a reducir la precarga ventricular.</t>
  </si>
  <si>
    <t>&lt;b&gt;SELECCIÓN DEL VASODILATADOR SEGÚN LA TENSIÓN ARTERIAL&lt;/b&gt;&lt;br /&gt;&lt;br /&gt;La correcta elección del vasodilatador en la insuficiencia cardíaca aguda descompensada depende de la tensión arterial sistólica (TAS) del paciente:&lt;br /&gt;• Si la TAS es &lt;b&gt;&gt; 140 mmHg&lt;/b&gt; (Edema Agudo de Pulmón Hipertensivo), el objetivo es disminuir la resistencia periférica (poscarga) para que el ventrículo se vacíe; se indica &lt;b&gt;Nitroprusiato de sodio&lt;/b&gt; asociado a Furosemida.&lt;br /&gt;• Si la TAS se encuentra entre &lt;b&gt;100 y 140 mmHg&lt;/b&gt;, el objetivo principal es disminuir el retorno venoso (precarga) para aliviar la congestión pulmonar; la indicación de elección es la &lt;b&gt;Nitroglicerina&lt;/b&gt; asociada a Furosemida.&lt;br /&gt;• Si existe hipotensión franca o shock (TAS &lt; 90 mmHg), los vasodilatadores están contraindicados.</t>
  </si>
  <si>
    <t>En la &lt;b&gt;insuficiencia cardíaca aguda descompensada, el diurético de elección a utilizar es la furosemida por vía endovenosa&lt;/b&gt;.</t>
  </si>
  <si>
    <t>&lt;b&gt;TRATAMIENTO DIURÉTICO EN LA INSUFICIENCIA CARDÍACA AGUDA&lt;/b&gt;&lt;br /&gt;&lt;br /&gt;El manejo hemodinámico del paciente que ingresa con insuficiencia cardíaca aguda descompensada persigue como uno de sus objetivos centrales reducir la congestión, disminuyendo la sobrecarga de volumen y la Presión Capilar Pulmonar (PCP).&lt;br /&gt;• &lt;b&gt;Diuréticos de Asa (Furosemida):&lt;/b&gt; Se utilizan para reducir la congestión actuando a nivel renal e interfiriendo con la retención hidrosalina. Su objetivo principal es disminuir la precarga, mejorando la congestión al reducir el retorno venoso.&lt;br /&gt;• &lt;b&gt;Vía de administración:&lt;/b&gt; Se administran por &lt;b&gt;Vía Endovenosa (EV)&lt;/b&gt; en el escenario agudo (ya sea en bolo o infusión continua), con dosis que pueden variar desde 40 mg hasta 1000 mg EV. Esto garantiza una biodisponibilidad y acción inmediata frente al compromiso congestivo grave.&lt;br /&gt;• &lt;b&gt;Indicación Clínica:&lt;/b&gt; Están indicados en los pacientes que cursen la descompensación agrupados en los perfiles B (Húmedo y Cálido) y C (Húmedo y Frío) de la clasificación de Stevenson.&lt;br /&gt;• &lt;b&gt;Resistencia y Bloqueo Secuencial:&lt;/b&gt; Únicamente en los pacientes que toman diuréticos crónicamente y no responden en la urgencia a la furosemida, se justifica la asociación secundaria de tiazidas (hidroclorotiazida) y espironolactona para lograr un bloqueo tubular secuencial de la nefrona.</t>
  </si>
  <si>
    <t>&lt;b&gt;c) Furosemida Endovenosa:&lt;/b&gt; Es la opción correcta. En la insuficiencia cardíaca aguda descompensada, el diurético de asa por vía intravenosa es el agente de elección y primera línea. Asegura una rápida disminución de la precarga y un rápido alivio del estado congestivo, evitando el retraso absortivo que supondría la vía oral en un paciente con posible edema en la pared de la mucosa intestinal.</t>
  </si>
  <si>
    <t>• &lt;b&gt;a) Hidroclorotiazida vía oral, b) Amilorida vía oral, d) Indapamida vía oral, e) Espironolactona oral:&lt;/b&gt; Son incorrectas. Ninguno de estos diuréticos administrados por vía oral representa el tratamiento inicial de elección o de rescate para una falla aguda descompensada. Las tiazidas y los antagonistas de la aldosterona se utilizan en el manejo del paciente ambulatorio estable (para el control crónico sintomático y prevención del remodelado, respectivamente) o como agentes de segunda línea agregados para forzar un bloqueo tubular secuencial cuando el paciente presenta resistencia comprobada a la furosemida endovenosa.</t>
  </si>
  <si>
    <t>Ante un paciente con insuficiencia cardíaca clase III-IV con fracción de eyección del 20% y taquicardia ventricular sostenida en el Holter, la indicación terapéutica es la colocación de un &lt;b&gt;Cardiodesfibrilador Implantable&lt;/b&gt;.</t>
  </si>
  <si>
    <t>&lt;b&gt;TERAPIAS CON DISPOSITIVOS ELÉCTRICOS EN IC AVANZADA&lt;/b&gt;&lt;br /&gt;&lt;br /&gt;Para aquellos pacientes que a pesar del máximo tratamiento médico óptimo persisten gravemente sintomáticos (Estadio D o Clase III-IV avanzada), se indica el uso de dispositivos eléctricos de asistencia y prevención:&lt;br /&gt;• &lt;b&gt;Cardiodesfibrilador Implantable (CDI):&lt;/b&gt; Es un dispositivo que detecta la arritmia letal y ejecuta una descarga de desfibrilación automática. Está indicado como &lt;b&gt;prevención primaria&lt;/b&gt; en pacientes con fracción de eyección severamente deprimida (&lt; 30-35%), o como &lt;b&gt;prevención secundaria&lt;/b&gt; en pacientes que ya han presentado taquicardia ventricular sostenida o han sido resucitados de una muerte súbita.&lt;br /&gt;• &lt;b&gt;Resincronización Ventricular (Marcapasos biventricular):&lt;/b&gt; Indicado en pacientes con deterioro severo (FEy &lt; 30-35%) que presentan un QRS muy ancho en el ECG (≥ 120 - 140 mseg, clásicamente un Bloqueo Completo de Rama Izquierda). Este dispositivo estimula el ventrículo izquierdo desde el seno coronario para que el septum se contraiga armónicamente, reduciendo la mortalidad y las hospitalizaciones.</t>
  </si>
  <si>
    <t>&lt;b&gt;a) Cardiodesfibrilador implantable:&lt;/b&gt; Es la opción correcta. Ante un paciente con insuficiencia cardíaca avanzada (clase III-IV), disfunción sistólica severa (fracción de eyección del 20%) y la documentación de una taquicardia ventricular sostenida, la indicación terapéutica como prevención secundaria para evitar la muerte súbita es la colocación de un &lt;b&gt;Cardiodesfibrilador Implantable (CDI)&lt;/b&gt;.</t>
  </si>
  <si>
    <t>• &lt;b&gt;b) Aumentar dosis de Beta Bloqueantes:&lt;/b&gt; Es incorrecta ya que, si bien son el pilar del tratamiento antiarrítmico y de la insuficiencia cardíaca crónica, un paciente que ya documenta taquicardia ventricular sostenida amerita protección eléctrica de urgencia y a largo plazo (el CDI) para evitar la muerte súbita, no siendo suficiente el ajuste farmacológico exclusivo.&lt;br /&gt;• &lt;b&gt;d) Amiodarona:&lt;/b&gt; Es incorrecta aunque es un fármaco antiarrítmico utilizado en el manejo de episodios de taquicardia ventricular, la terapia de prevención secundaria a largo plazo que ha demostrado salvar vidas frente al riesgo inminente de muerte súbita en pacientes con tan mala función ventricular recae directamente en el CDI.&lt;br /&gt;• &lt;b&gt;c) Digital:&lt;/b&gt; Es incorrecta debido a que la digoxina es un fármaco cardiotónico reservado para el manejo sintomático y el control de frecuencia en la insuficiencia cardíaca concomitante con arritmias supraventriculares (como la fibrilación auricular), careciendo de eficacia para prevenir o tratar taquicardias ventriculares letales.</t>
  </si>
  <si>
    <t>&lt;b&gt;COMPLICACIONES LETALES EN LA INSUFICIENCIA CARDÍACA AVANZADA&lt;/b&gt;&lt;br /&gt;&lt;br /&gt;Los pacientes con insuficiencia cardíaca avanzada fallecen comúnmente de dos maneras fisiopatológicas:&lt;br /&gt;• La progresión de la enfermedad hacia un paro cardíaco por agotamiento terminal de bomba.&lt;br /&gt;• El desencadenamiento de complicaciones eléctricas severas, como una &lt;b&gt;taquicardia ventricular&lt;/b&gt; que degenera rápidamente en fibrilación ventricular y consecuente &lt;b&gt;muerte súbita&lt;/b&gt;. Este elevado riesgo vital justifica la colocación profiláctica y terapéutica de un cardiodesfibrilador implantable.</t>
  </si>
  <si>
    <t>La digital (digoxina) NO aumenta la sobrevida ni disminuye la mortalidad en la insuficiencia cardíaca, constituyendo un fármaco inotrópico de uso sintomático indicado en el manejo de la fibrilación auricular.</t>
  </si>
  <si>
    <t>&lt;b&gt;TRATAMIENTO SINTOMÁTICO CON DIGITÁLICOS Y DOSIFICACIÓN&lt;/b&gt;&lt;br /&gt;&lt;br /&gt;El tratamiento farmacológico crónico de la insuficiencia cardíaca con fracción de eyección deprimida (reducida) exige la utilización conjunta de agentes modificadores del pronóstico y agentes sintomáticos.&lt;br /&gt;• &lt;b&gt;Uso y Mortalidad:&lt;/b&gt; La digital no disminuye la mortalidad de la IC, pero tiene un efecto inotrópico sintomático: mejora la función ventricular claudicante y reduce el número de hospitalizaciones. Su indicación actual se reserva para el manejo de la insuficiencia cardíaca concomitante con fibrilación auricular (FA), donde su efecto cronotrópico negativo ayuda a frenar la respuesta ventricular.&lt;br /&gt;• &lt;b&gt;Posología y ajuste:&lt;/b&gt; La dosis habitual es de 0,25 mg por día en ayunas. Debido a su estrecho margen terapéutico, una dosis reducida de 0,125 mg/día es apropiada en los pacientes cuyo peso es menor a 60 kg, o ante la presencia de insuficiencia renal, para evitar la grave intoxicación digitálica.</t>
  </si>
  <si>
    <t>&lt;b&gt;a) Aumenta la sobrevida:&lt;/b&gt; Es la opción INCORRECTA (la respuesta a marcar). La digital posee un efecto neutro sobre la mortalidad global en la insuficiencia cardíaca crónica. No mejora el pronóstico vital a largo plazo ni aumenta la sobrevida, a diferencia de los fármacos bloqueantes neurohormonales comprobados (IECA, betabloqueantes, antagonistas de la aldosterona).</t>
  </si>
  <si>
    <t>• &lt;b&gt;b) Está particularmente indicada en la insuficiencia cardíaca con fibrilación auricular:&lt;/b&gt; Es una aseveración correcta. Su indicación actual se reserva en exclusividad para este escenario clínico, aprovechando su propiedad cronotrópica negativa para controlar la alta respuesta ventricular de la arritmia.&lt;br /&gt;• &lt;b&gt;c) Disminuye el número de hospitalizaciones:&lt;/b&gt; Es una aseveración correcta. Su beneficio clínico radica en mejorar la función ventricular y aliviar los síntomas congestivos, lo que reduce las tasas de reinternación por descompensación aguda.&lt;br /&gt;• &lt;b&gt;d) Una dosis de digoxina de 0,125 mg/día es apropiada en los pacientes cuyo peso es &lt;60:&lt;/b&gt; Es una aseveración correcta. Al ser una droga de estrecho margen terapéutico, los pacientes con bajo peso (&lt; 60 kg) o con insuficiencia renal requieren recibir la mitad de la dosis estándar (0,125 mg/día en lugar de 0,25 mg) para prevenir la toxicidad letal (que puede desencadenar bloqueos y arritmias ventriculares).</t>
  </si>
  <si>
    <t>¿Cuál es el microorganismo más frecuentemente causante de absceso de pulmón?&lt;br&gt;&lt;br&gt;a) Haemophilus influenzae&lt;br&gt;&lt;br&gt;b) Klebsiella pneumoniae&lt;br&gt;&lt;br&gt;c) Gram negativos&lt;br&gt;&lt;br&gt;d) Streptococcus pneumoniae&lt;br&gt;&lt;br&gt;e) Anaerobios</t>
  </si>
  <si>
    <t>El objetivo principal de los diuréticos es disminuir la &lt;b&gt;precarga&lt;/b&gt;, mejorando la congestión al reducir el retorno venoso.</t>
  </si>
  <si>
    <t>e) Anaerobios</t>
  </si>
  <si>
    <t>&lt;b&gt;TRATAMIENTO HEMODINÁMICO DE LA INSUFICIENCIA CARDÍACA: DIURÉTICOS&lt;/b&gt;&lt;br /&gt;&lt;br /&gt;En el manejo de la insuficiencia cardíaca descompensada y crónica, los diuréticos (ej. diuréticos de asa como la furosemida) constituyen una herramienta farmacológica basal.&lt;br /&gt;• &lt;b&gt;Mecanismo de acción:&lt;/b&gt; Interfieren con la retención hidrosalina a nivel renal, logrando la excreción activa de sodio y agua.&lt;br /&gt;• &lt;b&gt;Objetivo hemodinámico principal:&lt;/b&gt; Su función clínica fundamental es &lt;b&gt;disminuir la precarga&lt;/b&gt;. Al reducir la volemia y el líquido extracelular, disminuyen el retorno venoso que distiende al ventrículo al final de la diástole. Al atenuar esta sobrecarga de volumen, caen las presiones de llenado ventriculares, lo que alivia la congestión alveolar (reduciendo el riesgo de edema agudo de pulmón) y la congestión sistémica (edemas, ingurgitación yugular).</t>
  </si>
  <si>
    <t>&lt;b&gt;b) Disminuye la precarga:&lt;/b&gt; Es la opción correcta. El objetivo primario hemodinámico de los &lt;b&gt;diuréticos&lt;/b&gt; es &lt;b&gt;disminuir la precarga&lt;/b&gt;, mejorando los síntomas de congestión pulmonar y sistémica al reducir el retorno venoso patológico.</t>
  </si>
  <si>
    <t>• &lt;b&gt;a) Aumenta la precarga:&lt;/b&gt; Es incorrecta ya que un aumento de la precarga empeoraría la congestión y sobrecarga de volumen en un paciente con insuficiencia cardíaca, siendo un efecto totalmente opuesto al fin terapéutico buscado.&lt;br /&gt;• &lt;b&gt;c) Aumenta la postcarga y d) Disminuye la postcarga:&lt;/b&gt; Son incorrectas porque los diuréticos no actúan primariamente alterando las resistencias vasculares periféricas que definen la poscarga. Los fármacos encargados de modificar y disminuir la poscarga arterial para facilitar el vaciado ventricular son los vasodilatadores (como el nitroprusiato de sodio, los IECA o los ARA II).</t>
  </si>
  <si>
    <t>&lt;b&gt;CONCEPTOS DE PRECARGA Y POSCARGA&lt;/b&gt;&lt;br /&gt;&lt;br /&gt;La hemodinamia de la falla de bomba se basa en dos determinantes mecánicos pasibles de modificación farmacológica:&lt;br /&gt;• &lt;b&gt;Precarga:&lt;/b&gt; Es la fuerza o volumen que distiende al miocardio al llenarse en diástole, siendo equivalente al retorno venoso. Fármacos como los diuréticos y los venodilatadores (nitroglicerina) actúan disminuyéndola.&lt;br /&gt;• &lt;b&gt;Poscarga:&lt;/b&gt; Es la resistencia contra la que el ventrículo debe enfrentarse para eyectar la sangre hacia la aorta (resistencias periféricas). Los vasodilatadores arteriales actúan reduciendo esta resistencia.</t>
  </si>
  <si>
    <t>El tratamiento primario en el edema agudo de pulmón cardiogénico se asienta en la utilización combinada de furosemida y vasodilatadores, pudiendo asociarse el uso de digital para el manejo sintomático inotrópico o si coexiste fibrilación auricular.</t>
  </si>
  <si>
    <t>&lt;b&gt;TRATAMIENTO EN LA INSUFICIENCIA CARDÍACA AGUDA Y EAP&lt;/b&gt;&lt;br /&gt;&lt;br /&gt;El manejo hemodinámico del paciente que ingresa con insuficiencia cardíaca aguda descompensada y edema agudo de pulmón (EAP) persigue como objetivo central reducir rápidamente la congestión y la Presión Capilar Pulmonar (PCP).&lt;br /&gt;• &lt;b&gt;Diuréticos de Asa (Furosemida):&lt;/b&gt; Se utilizan para disminuir la precarga. Se administran por vía endovenosa para mejorar la congestión al reducir el retorno venoso.&lt;br /&gt;• &lt;b&gt;Vasodilatadores:&lt;/b&gt; Buscan disminuir la congestión venosa y facilitar el vaciado ventricular reduciendo las resistencias. La nitroglicerina endovenosa se utiliza para obtener un rápido efecto vasodilatador mixto (reduce precarga por venodilatación y poscarga por vasodilatación arterial).&lt;br /&gt;• &lt;b&gt;Digitálicos:&lt;/b&gt; Si bien la digoxina no disminuye la mortalidad global, es un agente inotrópico positivo que mejora la función ventricular y se indica en el manejo sintomático de la falla cardíaca cuando coexiste con una fibrilación auricular de alta respuesta, aprovechando su efecto cronotrópico negativo.</t>
  </si>
  <si>
    <t>&lt;b&gt;b) Furosemida, digital y vasodilatadores:&lt;/b&gt; Es la opción correcta. El abordaje primario para revertir la inminente asfixia del edema agudo de pulmón cardiogénico se basa en disminuir la sobrecarga volumétrica con diuréticos endovenosos (furosemida) y reducir las presiones de llenado con vasodilatadores rápidos (como la nitroglicerina). La inclusión de la digital es válida en este esquema sintomático para potenciar el inotropismo o frenar la frecuencia si el EAP es desencadenado o acompañado por una fibrilación auricular.</t>
  </si>
  <si>
    <t>• &lt;b&gt;a) Aplicación de torniquetes, vasopresores, atropina:&lt;/b&gt; Es incorrecta. Los vasopresores aumentan la poscarga (empeorando el vaciado ventricular) y la atropina genera taquicardia (acortando el tiempo de diástole), agravando el edema. Los torniquetes son una medida física obsoleta.&lt;br /&gt;• &lt;b&gt;c) Dopamina, morfina, naloxona:&lt;/b&gt; Es incorrecta. Si bien la morfina puede usarse por su efecto venodilatador y sedante, la dopamina se reserva para perfiles fríos con hipotensión profunda (shock cardiogénico), y la naloxona (antagonista opioide) no tiene rol primario.&lt;br /&gt;• &lt;b&gt;d) Inotrópicos, vasodilatadores, betabloqueantes:&lt;/b&gt; Es incorrecta. La instauración de betabloqueantes está contraindicada durante la fase de descompensación aguda y EAP, dado que su efecto inotrópico negativo deprimirá aún más la función sistólica de un corazón que se encuentra claudicando.</t>
  </si>
  <si>
    <t>&lt;b&gt;PERFILES CLÍNICOS Y TRATAMIENTO EN LA GUARDIA&lt;/b&gt;&lt;br /&gt;&lt;br /&gt;El tratamiento farmacológico inicial se dictamina según el cuadrante clínico-hemodinámico (Stevenson):&lt;br /&gt;• &lt;b&gt;Perfil B (Húmedo y Cálido):&lt;/b&gt; Paciente congestivo (EAP) pero con buena perfusión. Tratamiento: &lt;b&gt;Diuréticos y Vasodilatadores&lt;/b&gt;.&lt;br /&gt;• &lt;b&gt;Perfil C (Húmedo y Frío):&lt;/b&gt; Paciente con congestión y profunda hipoperfusión sistémica (shock cardiogénico). No se pueden usar vasodilatadores por el riesgo de colapso tensional, debiendo emplearse &lt;b&gt;Inotrópicos combinados con Diuréticos&lt;/b&gt;.</t>
  </si>
  <si>
    <t>La &lt;b&gt;digital (digoxina)&lt;/b&gt; es un inotrópico de uso sintomático que mejora la función ventricular y reduce hospitalizaciones, pero &lt;b&gt;no disminuye la mortalidad&lt;/b&gt; en la insuficiencia cardíaca.</t>
  </si>
  <si>
    <t>&lt;b&gt;TRATAMIENTO SINTOMÁTICO DE LA INSUFICIENCIA CARDÍACA: DIGITÁLICOS&lt;/b&gt;&lt;br /&gt;&lt;br /&gt;El tratamiento farmacológico de la insuficiencia cardíaca crónica se divide en fármacos que mejoran la sobrevida (Indicación Clase I) y aquellos de uso puramente sintomático que no modifican la mortalidad subyacente.&lt;br /&gt;• &lt;b&gt;Fármacos Sintomáticos (Diuréticos y Digitálicos):&lt;/b&gt; Su objetivo es aliviar los signos y síntomas de congestión o la falla de bomba, pero carecen de impacto sobre el pronóstico de vida.&lt;br /&gt;• &lt;b&gt;Digitálicos (Digoxina):&lt;/b&gt; Es un fármaco inotrópico que inhibe la bomba Na+/K+ ATPasa, incrementando el calcio intracitosólico. Ejerce un efecto inotrópico positivo, cronotrópico negativo y batmotrópico positivo.&lt;br /&gt;• &lt;b&gt;Mortalidad y Uso Clínico:&lt;/b&gt; La digital no disminuye la mortalidad, pero mejora la función ventricular y reduce el número de hospitalizaciones. Su indicación actual se reserva para el manejo sintomático de la insuficiencia cardíaca concomitante con arritmias supraventriculares, como la fibrilación auricular (FA), para lograr el control de la frecuencia cardíaca.</t>
  </si>
  <si>
    <t>&lt;b&gt;a) Digital:&lt;/b&gt; Es la opción correcta. La &lt;b&gt;digital&lt;/b&gt; no disminuye la mortalidad de la insuficiencia cardíaca, constituyendo un fármaco de segunda línea reservado para el alivio sintomático y la disminución de reinternaciones.</t>
  </si>
  <si>
    <t>• &lt;b&gt;b) IECA y c) BB (Betabloqueantes):&lt;/b&gt; Son incorrectas ya que representan los fármacos del tratamiento de la insuficiencia cardíaca crónica. Al inhibir el eje neurohormonal y simpático perjudicial, ambos mejoran la sobrevida en todas las clases funcionales y modifican la historia natural de la enfermedad.&lt;br /&gt;• &lt;b&gt;d) Espironolactona:&lt;/b&gt; Es incorrecta porque es un bloqueador de la aldosterona que, además de mejorar la distensibilidad cardíaca y reducir la fibrosis, ha demostrado prolongar la sobrevida de los pacientes.</t>
  </si>
  <si>
    <t>En un paciente asintomático con fracción de eyección disminuida, está indicada la administración de un &lt;b&gt;IECA como el Enalapril&lt;/b&gt; para prolongar su sobrevida y retrasar el inicio de los síntomas.</t>
  </si>
  <si>
    <t>&lt;b&gt;TRATAMIENTO EN PACIENTES ASINTOMÁTICOS (ESTADIO B)&lt;/b&gt;&lt;br /&gt;&lt;br /&gt;Los pacientes que presentan alteraciones y enfermedad cardíaca estructural (como fracción de eyección disminuida, dilatación ventricular o un infarto de miocardio previo) pero que aún no han desarrollado síntomas de insuficiencia cardíaca, pertenecen al Estadio B evolutivo. En estos pacientes, el objetivo central es retrasar el inicio de los síntomas y evitar la progresión del remodelado cardíaco patológico:&lt;br /&gt;• &lt;b&gt;Inhibidores de la Enzima Convertidora de Angiotensina (IECA):&lt;/b&gt; Fármacos como el enalapril bloquean el sistema renina-angiotensina-aldosterona (SRAA), disminuyendo la vasoconstricción y la poscarga. Han demostrado reducir la morbimortalidad y retrasar la aparición clínica de insuficiencia cardíaca en pacientes asintomáticos con disfunción sistólica.&lt;br /&gt;• &lt;b&gt;Betabloqueantes:&lt;/b&gt; Al igual que los IECA, se indican tempranamente en pacientes asintomáticos con fracción de eyección deprimida para contrarrestar el efecto tóxico de las catecolaminas sobre el miocardio y disminuir la mortalidad.</t>
  </si>
  <si>
    <t>&lt;b&gt;d) IECA (enalapril):&lt;/b&gt; Es la opción correcta. En un paciente que presenta disfunción sistólica (fracción de eyección disminuida) pero que se encuentra asintomático (Estadio B), la instauración temprana de un IECA es el tratamiento para bloquear el SRAA, evitar el remodelado ventricular patológico, retrasar la aparición de los síntomas y prolongar la sobrevida.</t>
  </si>
  <si>
    <t>• &lt;b&gt;a) Tiazida a baja dosis:&lt;/b&gt; Es incorrecta. Los diuréticos son fármacos de uso sintomático indicados para forzar la excreción hidrosalina y aliviar la congestión. No tienen utilidad ni indicación en un paciente asintomático (sin edemas, rales ni disnea) y carecen de efectos demostrados sobre la prolongación de la supervivencia.&lt;br /&gt;• &lt;b&gt;b) Digital:&lt;/b&gt; Es incorrecta. Es un agente inotrópico de uso sintomático que no prolonga la sobrevida. Se reserva para pacientes muy sintomáticos, estando indicada en el manejo de la insuficiencia cardíaca concomitante con fibrilación auricular (FA) para frenar la alta respuesta ventricular.&lt;br /&gt;• &lt;b&gt;c) Nitratos - hidralazina:&lt;/b&gt; Es incorrecta. Si bien esta asociación posee un efecto vasodilatador mixto, no otorga los beneficios sobre la supervivencia global y la reversión del remodelado miocárdico que garantizan los IECA o los betabloqueantes en la disfunción asintomática.</t>
  </si>
  <si>
    <t>En el tratamiento de la insuficiencia cardíaca crónica, los &lt;b&gt;IECA&lt;/b&gt; y los &lt;b&gt;Betabloqueantes (BB)&lt;/b&gt; son los fármacos que mejoran la sobrevida en &lt;b&gt;todas sus clases funcionales&lt;/b&gt; y modifican la historia natural de la enfermedad.</t>
  </si>
  <si>
    <t>&lt;b&gt;FÁRMACOS QUE MEJORAN LA SOBREVIDA EN LA INSUFICIENCIA CARDÍACA CRÓNICA&lt;/b&gt;&lt;br /&gt;&lt;br /&gt;El tratamiento de la insuficiencia cardíaca crónica tiene como objetivo central reducir la mortalidad mediante la modulación de la actividad neurohormonal. Existen grupos de fármacos con Indicación Clase I que han demostrado disminuir la progresión de la patología:&lt;br /&gt;• &lt;b&gt;IECA (Inhibidores de la Enzima Convertidora de Angiotensina):&lt;/b&gt; Bloquean el Sistema Renina-Angiotensina-Aldosterona, disminuyendo la vasoconstricción, la poscarga y mejorando el remodelado cardíaco patológico. Reducen la morbimortalidad en todas las clases funcionales (I a IV) y retrasan el inicio de los síntomas en pacientes asintomáticos.&lt;br /&gt;• &lt;b&gt;Betabloqueantes:&lt;/b&gt; Inhiben el sistema simpático, contrarrestando el efecto tóxico de las catecolaminas (que inducen hipertrofia, apoptosis e isquemia). Producen una disminución de la frecuencia cardíaca que se traduce en una reducción de la mortalidad. Están indicados en cualquier clase funcional de la NYHA.</t>
  </si>
  <si>
    <t>&lt;b&gt;c) IECA y BB:&lt;/b&gt; Es la opción correcta. Tanto los &lt;b&gt;IECA&lt;/b&gt; como los &lt;b&gt;Betabloqueantes (BB)&lt;/b&gt; son los fármacos que han demostrado mejorar la sobrevida en &lt;b&gt;todas las clases funcionales&lt;/b&gt; (desde estadios asintomáticos o clase I hasta la clase IV) y modificar la historia natural de la insuficiencia cardíaca crónica.</t>
  </si>
  <si>
    <t>• &lt;b&gt;a) Diuréticos:&lt;/b&gt; Es incorrecta ya que los diuréticos interfieren con la retención hidrosalina para aliviar los síntomas de congestión, pero carecen de impacto comprobado sobre el pronóstico y no disminuyen la mortalidad subyacente de la enfermedad.&lt;br /&gt;• &lt;b&gt;b) Digital:&lt;/b&gt; Es incorrecta debido a que la digoxina es un inotrópico sintomático que mejora la función ventricular y reduce hospitalizaciones, pero no disminuye la mortalidad de la insuficiencia cardíaca.&lt;br /&gt;• &lt;b&gt;d) Espironolactona:&lt;/b&gt; Es incorrecta porque, si bien es un antagonista de la aldosterona que ha demostrado prolongar la supervivencia, su indicación para evitar el remodelado se limita a pacientes con síntomas moderados a severos (Clases Funcionales II a IV), no estando indicada en pacientes asintomáticos (Clase I) donde no se ha demostrado su beneficio. Su uso se complementa con la terapia base de IECA y BB.</t>
  </si>
  <si>
    <t>&lt;b&gt;DIGOXINA EN LA INSUFICIENCIA CARDÍACA&lt;/b&gt;&lt;br /&gt;&lt;br /&gt;La digital (digoxina) es un agente inotrópico positivo de carácter sintomático. Su administración mejora la función del ventrículo claudicante y reduce el número de hospitalizaciones o reinternaciones. Sin embargo, posee un efecto neutro sobre la mortalidad global. Su indicación actual se reserva para el manejo sintomático y el control de la frecuencia cardíaca en pacientes que cursan con insuficiencia cardíaca concomitante con fibrilación auricular (FA).</t>
  </si>
  <si>
    <t>La &lt;b&gt;espironolactona&lt;/b&gt; (antagonista de la aldosterona) está indicada para evitar el remodelado y mejorar la supervivencia en pacientes con síntomas moderados a severos, limitando su uso a las &lt;b&gt;Clases Funcionales II a IV de la NYHA&lt;/b&gt;, por lo que NO se indica en las 4 clases funcionales.</t>
  </si>
  <si>
    <t>&lt;b&gt;FÁRMACOS Y CONTRAINDICACIONES EN LA INSUFICIENCIA CARDÍACA&lt;/b&gt;&lt;br /&gt;&lt;br /&gt;El manejo clínico de la IC exige conocer las indicaciones y contraindicaciones de las terapias de mantenimiento:&lt;br /&gt;• &lt;b&gt;Antagonistas de la Aldosterona (Espironolactona o Eplerenona):&lt;/b&gt; Están indicados para prolongar la supervivencia y evitar la fibrosis en pacientes con síntomas moderados a severos, es decir, de la Clase Funcional II a la IV de la NYHA, siempre que la función renal lo permita y el potasio sea normal. Carecen de indicación validada para evitar el remodelado en pacientes asintomáticos (Clase I).&lt;br /&gt;• &lt;b&gt;Betabloqueantes (BB):&lt;/b&gt; Son el pilar del tratamiento neurohormonal y están indicados en cualquier clase funcional de la NYHA (I a IV) para reducir la mortalidad.&lt;br /&gt;• &lt;b&gt;Bloqueantes Cálcicos:&lt;/b&gt; Los bloqueantes de los canales de calcio no dihidropiridínicos (como el verapamilo) NO están indicados en el tratamiento de la insuficiencia cardíaca sistólica, al presentar un efecto inotrópico negativo que empeora el fallo de bomba.&lt;br /&gt;• &lt;b&gt;Digitálicos (Digoxina):&lt;/b&gt; Es un inotrópico positivo de carácter sintomático. Mejora la función ventricular y reduce el número de hospitalizaciones o reinternaciones, pero posee un efecto neutro sobre la mortalidad global (no prolonga la sobrevida).</t>
  </si>
  <si>
    <t>&lt;b&gt;b) Espironolactona se indica en las 4 clases funcionales de NYHA:&lt;/b&gt; Es la opción correcta. Los antagonistas de la aldosterona no tienen indicación en la totalidad de las clases funcionales, ya que su uso para prolongar la supervivencia se reserva para los pacientes que cursan con síntomas, es decir, a partir de la Clase Funcional II hasta la IV de la NYHA.</t>
  </si>
  <si>
    <t>• &lt;b&gt;a) Digital mejora función ventricular y reduce número de hospitalizaciones:&lt;/b&gt; Es una aseveración correcta. Describe el perfil clínico de la digoxina, utilizada para el alivio sintomático y la reducción de las reinternaciones a pesar de no impactar en la sobrevida.&lt;br /&gt;• &lt;b&gt;c) Los BB están indicados en cualquier clase funcional de la NYHA:&lt;/b&gt; Es una aseveración correcta. Los betabloqueantes reducen la mortalidad y deben instaurarse en todos los estadios (NYHA I a IV) para modular el sistema nervioso simpático.&lt;br /&gt;• &lt;b&gt;d) Los bloqueantes cálcicos no están indicados en el tratamiento de la insuficiencia cardíaca:&lt;/b&gt; Es una aseveración correcta. Los bloqueantes de los canales de calcio con efecto inotrópico negativo (verapamilo, diltiazem) están contraindicados porque deprimen la capacidad contráctil del miocardio claudicante.</t>
  </si>
  <si>
    <t>Un paciente que se presenta en clase 4 de Forrester (shock cardiogénico) precisa de tratamiento agudo con &lt;b&gt;vasodilatadores potentes del tipo del nitroprusiato asociados a cardiotónicos potentes&lt;/b&gt; (siempre y cuando la presión arterial lo tolere).</t>
  </si>
  <si>
    <t>&lt;b&gt;CLASIFICACIÓN DE FORRESTER Y SHOCK CARDIOGÉNICO&lt;/b&gt;&lt;br /&gt;&lt;br /&gt;La clasificación hemodinámica de Forrester divide a los pacientes en estadios según su perfusión tisular (evaluada por el Índice Cardíaco) y su grado de congestión pulmonar (evaluada por la Presión Capilar Pulmonar).&lt;br /&gt;• &lt;b&gt;Grupo IV (Shock Cardiogénico):&lt;/b&gt; Pacientes que presentan un Índice Cardíaco bajo (&lt; 2,2 L/min/m²) y una PCP alta (&gt; 18 mmHg). Representa la situación hemodinámica más crítica, donde el paciente cursa con profunda hipoperfusión tisular y, simultáneamente, congestión pulmonar severa.&lt;br /&gt;• &lt;b&gt;Abordaje Terapéutico (Grupo IV):&lt;/b&gt; La mortalidad de este grupo es elevada (51% a 55,5%). El tratamiento exige revertir la caída del gasto cardíaco y la congestión. El paciente en clase 4 precisa de tratamiento con vasodilatadores potentes (tipo nitroprusiato) asociados a cardiotónicos potentes (inotrópicos).&lt;br /&gt;• &lt;b&gt;Condición Hemodinámica:&lt;/b&gt; Si bien este es el esquema ideal para mejorar el gasto reduciendo la poscarga extrema, se debe tener la precaución de no emplear vasodilatadores ante hipotensión severa o riesgo de colapso tensional, administrándolos siempre y cuando la presión arterial sistólica lo tolere.</t>
  </si>
  <si>
    <t>&lt;b&gt;c) Vasodilatadores potentes del tipo del nitroprusiato asociado a cardiotónicos potentes:&lt;/b&gt; Es la opción correcta. Un paciente que se presenta en clase 4 de Forrester (shock cardiogénico) precisa de tratamiento con &lt;b&gt;vasodilatadores potentes del tipo del nitroprusiato asociados a cardiotónicos potentes&lt;/b&gt;, constituyendo una terapia enérgica diseñada para incrementar la contractilidad miocárdica y disminuir la resistencia vascular periférica (poscarga), sujeta a que la presión arterial lo tolere.</t>
  </si>
  <si>
    <t>• &lt;b&gt;a) Diurético en altas dosis asociado a digital:&lt;/b&gt; Es incorrecta porque la digital (digoxina) es un cardiotónico de uso crónico que no posee el mecanismo de acción de urgencia indicado para rescatar un shock cardiogénico, requiriéndose en su lugar inotrópicos potentes de acción ultracorta por vía intravenosa (ej. dobutamina).&lt;br /&gt;• &lt;b&gt;b) Betabloqueantes asociado a diuréticos:&lt;/b&gt; Es incorrecta ya que los betabloqueantes están contraindicados en la insuficiencia cardíaca aguda descompensada cursando con shock debido a su efecto inotrópico negativo.&lt;br /&gt;• &lt;b&gt;d) Bloqueantes cálcicos asociados a antialdosterónicos:&lt;/b&gt; Es incorrecta debido a que los bloqueantes cálcicos con efecto inotrópico negativo (ej. verapamilo) están proscritos en la falla de bomba con fracción de eyección reducida, y los antialdosterónicos no cumplen función como terapia de reanimación hemodinámica inmediata.</t>
  </si>
  <si>
    <t>&lt;b&gt;CORRELACIÓN CON PERFILES DE STEVENSON&lt;/b&gt;&lt;br /&gt;&lt;br /&gt;El Grupo IV de la clasificación hemodinámica de Forrester (basada en catéter de Swan-Ganz) se correlaciona con el &lt;b&gt;Perfil C (Húmedo y Frío)&lt;/b&gt; de la clasificación clínica de Stevenson. Estos pacientes se presentan con congestión pulmonar manifiesta (húmedos) asociada a signos de hipoperfusión sistémica (fríos: obnubilación, extremidades frías, cianosis, hipotensión, oliguria y deterioro de la función renal). Constituyen una emergencia médica extrema.</t>
  </si>
  <si>
    <t>Los &lt;b&gt;diuréticos&lt;/b&gt; tienen como objetivo principal disminuir la congestión interfiriendo con la retención hidrosalina, por lo que &lt;b&gt;reducen directamente el retorno venoso y disminuyen la precarga&lt;/b&gt;.</t>
  </si>
  <si>
    <t>&lt;b&gt;TRATAMIENTO DIURÉTICO Y VASODILATADOR EN IC AGUDA&lt;/b&gt;&lt;br /&gt;&lt;br /&gt;El manejo hemodinámico de la insuficiencia cardíaca aguda descompensada persigue como objetivo central reducir rápidamente la congestión y las elevadas presiones de llenado:&lt;br /&gt;• &lt;b&gt;Diuréticos de asa (Furosemida):&lt;/b&gt; Son el tratamiento depletivo inicial. Interfieren con la retención hidrosalina a nivel renal, logrando reducir el retorno venoso. En consecuencia, su objetivo principal es &lt;b&gt;disminuir la precarga&lt;/b&gt;, lo cual mejora el estado congestivo (edema pulmonar y sistémico).&lt;br /&gt;• &lt;b&gt;Vasodilatadores (Nitroglicerina):&lt;/b&gt; Se utilizan para disminuir la congestión venosa y facilitar el vaciado del ventrículo al reducir las resistencias sistémicas. La nitroglicerina ejerce un rápido efecto como &lt;b&gt;vasodilatador mixto&lt;/b&gt;, reduciendo la congestión al modificar simultáneamente la precarga (por venodilatación) y la poscarga (por vasodilatación arterial).</t>
  </si>
  <si>
    <t>&lt;b&gt;b) Los diuréticos no influyen sobre la precarga:&lt;/b&gt; Es la respuesta INCORRECTA. Los diuréticos impactan sobre la precarga ventricular; al forzar la excreción renal de sodio y agua, disminuyen la volemia efectiva, lo que reduce el retorno venoso y, en consecuencia, disminuye la precarga que sobrecarga al corazón claudicante.</t>
  </si>
  <si>
    <t>• &lt;b&gt;a) Los diuréticos reducen el retorno venoso:&lt;/b&gt; Es una afirmación correcta. La depleción de volumen intravascular lograda por la diuresis disminuye la cantidad de sangre que regresa de manera retrógrada a las cavidades cardíacas.&lt;br /&gt;• &lt;b&gt;c) Los diuréticos mejoran la congestión al reducir el retorno venoso:&lt;/b&gt; Es una afirmación correcta. Al reducir el retorno venoso, logran disminuir la presión hidrostática capilar pulmonar y sistémica, aliviando el edema.&lt;br /&gt;• &lt;b&gt;d) La nitroglicerina reduce la congestión porque es un vasodilatador mixto (arterial y venoso):&lt;/b&gt; Es una afirmación correcta. Su administración endovenosa actúa reduciendo la precarga mediante venodilatación y disminuyendo la poscarga mediante vasodilatación arterial, facilitando el vaciado ventricular.</t>
  </si>
  <si>
    <t>Los &lt;b&gt;inhibidores iSGLT2 (ej. Dapagliflozina)&lt;/b&gt; bloquean la reabsorción de sodio en el túbulo proximal renal generando natriuresis con menor activación del SRAA, y están indicados tanto en la insuficiencia cardíaca con fracción de eyección reducida como preservada, ya que han demostrado disminuir la internación y la mortalidad cardiovascular.</t>
  </si>
  <si>
    <t>&lt;b&gt;INHIBIDORES SGLT2 EN LA INSUFICIENCIA CARDÍACA&lt;/b&gt;&lt;br /&gt;&lt;br /&gt;Los inhibidores del co-transportador sodio-glucosa tipo 2 (iSGLT2), como la Dapagliflozina y la Empagliflozina, son fármacos de primera línea en la modulación del síndrome.&lt;br /&gt;• &lt;b&gt;Mecanismo de acción tubular:&lt;/b&gt; Actúan a nivel renal bloqueando la reabsorción de sodio y glucosa en el túbulo contorneado proximal. Esto genera glucosuria y natriuresis osmótica, pero con una ventaja patológica: al actuar en el segmento proximal, el sodio llega a la mácula densa restituyendo el "feedback tubuloglomerular", lo que genera vasoconstricción de la arteriola aferente (nefroprotección) con &lt;b&gt;menor activación del sistema renina-angiotensina-aldosterona (SRAA)&lt;/b&gt; y del sistema simpático frente a otros diuréticos.&lt;br /&gt;• &lt;b&gt;Indicación y Sobrevida:&lt;/b&gt; Su uso está indicado tanto para la insuficiencia cardíaca con fracción de eyección reducida como para la insuficiencia cardíaca con fracción de eyección preservada.</t>
  </si>
  <si>
    <t>&lt;b&gt;d) Todas son correctas:&lt;/b&gt; Es la opción correcta. Las premisas listadas (a, b y c) describen los mecanismos fisiopatológicos y las indicaciones validadas de los inhibidores SGLT2 en la insuficiencia cardíaca, abarcando su mecanismo tubular basal, sus indicaciones fenotípicas y sus beneficios en la sobrevida.</t>
  </si>
  <si>
    <t>&lt;br /&gt;• &lt;b&gt;a), b) y c):&lt;/b&gt; Son opciones verdaderas por sí solas, pero resultan incompletas como respuesta final, ya que este grupo farmacológico engloba todas las propiedades y beneficios mencionados.</t>
  </si>
  <si>
    <t>&lt;b&gt;ESQUEMA DE TRATAMIENTO ÓPTIMO EN FASE CRÓNICA&lt;/b&gt;&lt;br /&gt;&lt;br /&gt;El esquema médico de primera línea para un paciente estable cursando insuficiencia cardíaca con fracción de eyección deprimida asienta en la combinación simultánea de cuatro grandes grupos farmacológicos que mejoran la sobrevida:&lt;br /&gt;• ARNI (Sacubitril/Valsartán) o IECA.&lt;br /&gt;• Betabloqueantes (ej. Bisoprolol, el cual debe titularse progresivamente).&lt;br /&gt;• Antagonista de la aldosterona (Espironolactona 25 mg en dosis fija).&lt;br /&gt;• Inhibidores SGLT2 (Dapagliflozina 10 mg en dosis fija).</t>
  </si>
  <si>
    <t>La &lt;b&gt;furosemida NO disminuye la mortalidad&lt;/b&gt; en la insuficiencia cardíaca, es un fármaco diurético de asa de uso sintomático para eliminar la congestión pulmonar o sistémica.</t>
  </si>
  <si>
    <t>Las neumonías que se caracterizan por necrosis y cavitación son provocadas por:&lt;br&gt;&lt;br&gt;a) Neumococo&lt;br&gt;&lt;br&gt;b) Mycoplasma&lt;br&gt;&lt;br&gt;c) Legionella&lt;br&gt;&lt;br&gt;d) Estafilococo y anaerobios</t>
  </si>
  <si>
    <t>&lt;b&gt;FÁRMACOS DE USO SINTOMÁTICO EN LA INSUFICIENCIA CARDÍACA&lt;/b&gt;&lt;br /&gt;&lt;br /&gt;El tratamiento farmacológico de la insuficiencia cardíaca crónica se divide en aquellos fármacos que mejoran la sobrevida (Indicación Clase I, como los IECA, betabloqueantes y espironolactona) y aquellos de uso sintomático que no modifican la mortalidad subyacente de la patología.&lt;br /&gt;• &lt;b&gt;Diuréticos de Asa (Furosemida):&lt;/b&gt; Son fármacos sintomáticos. Se prescriben para forzar la excreción de agua y sodio. Se utilizan para eliminar la congestión pulmonar o sistémica (edemas, rales), pero no modifican el pronóstico de vida a largo plazo. De igual manera, la &lt;b&gt;digital&lt;/b&gt; (digoxina) mejora la función ventricular y reduce hospitalizaciones, pero posee un efecto neutro sobre la mortalidad.</t>
  </si>
  <si>
    <t>&lt;b&gt;b) Furosemida:&lt;/b&gt; Es la opción correcta. La furosemida es un diurético de asa utilizado como tratamiento sintomático de primera línea para aliviar la hipervolemia y la congestión, pero no posee propiedades demostradas para reducir la mortalidad o prolongar la sobrevida en el síndrome de insuficiencia cardíaca.</t>
  </si>
  <si>
    <t>d) Estafilococo y anaerobios</t>
  </si>
  <si>
    <t>• &lt;b&gt;a) Espironolactona:&lt;/b&gt; Es incorrecta. Al antagonizar la aldosterona, este fármaco evita la remodelación fibrótica miocárdica y vascular, logrando disminuir la mortalidad en pacientes sintomáticos (Clases Funcionales II a IV de la NYHA).&lt;br /&gt;• &lt;b&gt;c) Carvedilol:&lt;/b&gt; Es incorrecta. Como betabloqueante, contrarresta el efecto tóxico de las catecolaminas y el sistema nervioso simpático, induciendo una disminución de la mortalidad demostrada en todas las clases funcionales.&lt;br /&gt;• &lt;b&gt;d) Enalapril:&lt;/b&gt; Es incorrecta. Como representante de los IECA, es el tratamiento para inhibir el sistema renina-angiotensina, reduciendo la morbimortalidad y mejorando la sobrevida del paciente al evitar el remodelado ventricular patológico.</t>
  </si>
  <si>
    <t>En un paciente de 62 años que presenta insuficiencia cardíaca con una fracción de eyección del 40%, la &lt;b&gt;digoxina NO estaría indicada como fármaco de primera elección&lt;/b&gt; frente a los betabloqueantes, IECA o antagonistas de la aldosterona.</t>
  </si>
  <si>
    <t>&lt;b&gt;FÁRMACOS SINTOMÁTICOS: DIGITÁLICOS&lt;/b&gt;&lt;br /&gt;&lt;br /&gt;El tratamiento farmacológico de la insuficiencia cardíaca crónica se divide en fármacos que mejoran la sobrevida (primera línea) y aquellos de uso sintomático.&lt;br /&gt;• &lt;b&gt;Digitálicos (Digoxina):&lt;/b&gt; Es un fármaco inotrópico que inhibe la bomba Na+/K+ ATPasa, incrementando el calcio intracitosólico. Ejerce un efecto inotrópico positivo, cronotrópico negativo y batmotrópico positivo.&lt;br /&gt;• &lt;b&gt;Uso y Mortalidad:&lt;/b&gt; La digital no disminuye la mortalidad, pero mejora la función ventricular y reduce el número de hospitalizaciones. Por esta razón, NO es un fármaco de primera elección. Su indicación actual se reserva como terapia sintomática de segunda línea o para el control de la frecuencia cardíaca en la insuficiencia cardíaca concomitante con arritmias supraventriculares, como la fibrilación auricular (FA).</t>
  </si>
  <si>
    <t>&lt;b&gt;c) Digoxina:&lt;/b&gt; Es la opción correcta. La &lt;b&gt;digoxina&lt;/b&gt; es un fármaco sintomático que no reduce la mortalidad, por lo que NO estaría indicada como primera elección para el manejo de una insuficiencia cardíaca con fracción de eyección reducida, reservándose para el alivio sintomático o el control concomitante de la fibrilación auricular.</t>
  </si>
  <si>
    <t>• &lt;b&gt;a) Enalapril, b) Carvedilol y d) Espironolactona:&lt;/b&gt; Son opciones incorrectas (al preguntar por la que NO es de primera elección) debido a que los IECA (Enalapril), los Betabloqueantes (Carvedilol) y los Antagonistas de la Aldosterona (Espironolactona) conforman la primera línea de tratamiento (Indicación Clase I). Estos fármacos actúan bloqueando el eje neurohormonal, enlentecen la progresión de la enfermedad y han demostrado mejorar la sobrevida en pacientes con fracción de eyección deprimida (ej. 40%).</t>
  </si>
  <si>
    <t>&lt;b&gt;FÁRMACOS QUE MEJORAN LA SOBREVIDA EN LA FASE CRÓNICA&lt;/b&gt;&lt;br /&gt;&lt;br /&gt;El tratamiento de la insuficiencia cardíaca crónica tiene como objetivo reducir la mortalidad mediante la modulación de la actividad neurohormonal. Los grupos farmacológicos de primera línea son:&lt;br /&gt;• &lt;b&gt;IECA o ARA II:&lt;/b&gt; Bloquean el SRAA y mejoran el remodelado cardíaco patológico.&lt;br /&gt;• &lt;b&gt;Betabloqueantes:&lt;/b&gt; Inhiben el sistema simpático, contrarrestando el efecto tóxico de las catecolaminas y produciendo una disminución de la frecuencia cardíaca.&lt;br /&gt;• &lt;b&gt;Antagonistas de la Aldosterona:&lt;/b&gt; Mejoran la distensibilidad cardíaca y reducen la fibrosis.&lt;br /&gt;• &lt;b&gt;Inhibidores SGLT2:&lt;/b&gt; Promueven natriuresis y vasodilatación aferente protectora.</t>
  </si>
  <si>
    <t>El esquema de primera línea que modifica la historia natural en el tratamiento de la &lt;b&gt;insuficiencia cardíaca con fracción de eyección deprimida&lt;/b&gt; se asienta en la modulación neurohormonal, incluyendo la combinación simultánea de &lt;b&gt;ARNI, IECA o ARA II, betabloqueantes y antagonistas de la aldosterona&lt;/b&gt;.</t>
  </si>
  <si>
    <t>&lt;b&gt;FÁRMACOS CON INDICACIÓN CLASE I EN IC CON FRACCIÓN DE EYECCIÓN REDUCIDA&lt;/b&gt;&lt;br /&gt;&lt;br /&gt;El tratamiento de la insuficiencia cardíaca crónica con fracción de eyección deprimida (reducida) exige la modulación neurohormonal para evitar el remodelado y la progresión de la patología. Los fármacos que han demostrado en grandes ensayos clínicos reducir la mortalidad y prolongar la sobrevida son:&lt;br /&gt;• &lt;b&gt;IECA o ARA II:&lt;/b&gt; Los IECA bloquean el SRAA, disminuyendo la vasoconstricción y la poscarga. Los ARA II se utilizan como alternativa ante la intolerancia comprobada a los IECA.&lt;br /&gt;• &lt;b&gt;ARNI (Sacubitril/Valsartán):&lt;/b&gt; Antagonistas de la neprilisina asociados a ARA II. Están indicados en la IC crónica con fracción de eyección reducida para lograr la acumulación de péptidos natriuréticos.&lt;br /&gt;• &lt;b&gt;Betabloqueantes:&lt;/b&gt; Contrarrestan el efecto tóxico de las catecolaminas, disminuyen la frecuencia cardíaca y reducen la mortalidad en todas las clases funcionales.&lt;br /&gt;• &lt;b&gt;Antagonistas de la Aldosterona:&lt;/b&gt; Fármacos como la espironolactona o eplerenona evitan el remodelado fibrótico y mejoran la supervivencia en pacientes sintomáticos.&lt;br /&gt;• &lt;b&gt;iSGLT2 (Dapagliflozina):&lt;/b&gt; Bloquean la reabsorción de glucosa y sodio, disminuyendo la internación y mortalidad cardiovascular.</t>
  </si>
  <si>
    <t>&lt;b&gt;b) ARNI, IECA o ARA II, betabloqueantes, antagonista de la aldosterona:&lt;/b&gt; Es la opción correcta. Es el esquema farmacológico pilar de moduladores neurohormonales para reducir la morbimortalidad, prevenir el remodelado ventricular progresivo y prolongar la sobrevida en el paciente con insuficiencia cardíaca con fracción de eyección deprimida.</t>
  </si>
  <si>
    <t>• &lt;b&gt;a) ARNI, IECA o ARA II, betabloqueantes, furosemida:&lt;/b&gt; Es incorrecta. Si bien la furosemida es el diurético de asa de primera línea para aliviar la congestión pulmonar o sistémica, es un fármaco sintomático que no prolonga la sobrevida global. No reemplaza el uso de los antagonistas de la aldosterona en el esquema basal modificador de la enfermedad.&lt;br /&gt;• &lt;b&gt;c) ..., d) ... inhibidores del canal de sodio túbulo renal:&lt;/b&gt; Son opciones incorrectas. El tratamiento modificador del pronóstico actual incluye a los inhibidores del cotransportador sodio-glucosa tipo 2 (iSGLT2), no a los "inhibidores del canal de sodio" genéricos (diuréticos ahorradores de potasio leves como la amilorida, que no mejoran la supervivencia en este contexto frente a la espironolactona).</t>
  </si>
  <si>
    <t>&lt;b&gt;FÁRMACOS SINTOMÁTICOS (NO DISMINUYEN MORTALIDAD)&lt;/b&gt;&lt;br /&gt;&lt;br /&gt;A diferencia de los bloqueantes neurohormonales detallados, los fármacos depletivos o inotrópicos como los &lt;b&gt;diuréticos de asa (furosemida)&lt;/b&gt;, la &lt;b&gt;digital (digoxina)&lt;/b&gt; o los vasodilatadores puros (nitratos), tienen un efecto sobre el alivio de la congestión volumétrica y la mejoría de los síntomas, pero carecen de beneficios sobre la supervivencia. No modifican el pronóstico vital a largo plazo, debiendo utilizarse a la mínima dosis necesaria para mantener al paciente libre de síntomas congestivos.</t>
  </si>
  <si>
    <t>Un paciente que ingresa a la guardia cursando una insuficiencia cardíaca aguda con perfil Stevenson B y una tensión arterial de 130/80 mmHg, tiene como tratamiento óptimo e inmediato la administración de &lt;b&gt;Nitroglicerina endovenosa, Furosemida endovenosa y oxigenoterapia&lt;/b&gt;.</t>
  </si>
  <si>
    <t>&lt;b&gt;MANEJO HEMODINÁMICO DE LA IC AGUDA SEGÚN PERFIL DE STEVENSON&lt;/b&gt;&lt;br /&gt;&lt;br /&gt;El tratamiento farmacológico inicial de la insuficiencia cardíaca aguda se dictamina según el cuadrante clínico-hemodinámico en el que se encuentre el paciente al ingreso:&lt;br /&gt;• &lt;b&gt;Perfil B (Húmedo y Cálido):&lt;/b&gt; Paciente con buena perfusión periférica pero con congestión pulmonar (PCP elevada). El tratamiento se basa en &lt;b&gt;Diuréticos&lt;/b&gt; y &lt;b&gt;Vasodilatadores&lt;/b&gt;.&lt;br /&gt;• &lt;b&gt;Elección del Vasodilatador según Tensión Arterial (TA):&lt;/b&gt;&lt;br /&gt;- Si la Tensión Arterial Sistólica (TAS) se mantiene en rangos de &lt;b&gt;100 a 140 mmHg&lt;/b&gt; (ej. 130/80 mmHg), la indicación de elección es utilizar &lt;b&gt;Nitroglicerina&lt;/b&gt; asociada a los diuréticos.&lt;br /&gt;- Si la TAS es &lt;b&gt;&gt; 140 mmHg&lt;/b&gt; (Edema Agudo de Pulmón Hipertensivo), se indica &lt;b&gt;Nitroprusiato de sodio&lt;/b&gt; sumado a diuréticos de asa endovenosos (Furosemida).&lt;br /&gt;• &lt;b&gt;Oxigenoterapia:&lt;/b&gt; Se debe aportar oxígeno suplementario a todo paciente con saturación &lt; 90% para reducir la hipoxemia alveolar y tisular.</t>
  </si>
  <si>
    <t>&lt;b&gt;b) Nitroglicerina EV, furosemida EV oxígeno terapia:&lt;/b&gt; Es la opción correcta. Ante un paciente con perfil Stevenson B (congestivo pero bien perfundido) que presenta una tensión arterial sistólica de 130 mmHg (rango de 100 a 140 mmHg), el esquema de tratamiento óptimo e inmediato es la administración combinada de &lt;b&gt;Nitroglicerina endovenosa&lt;/b&gt; (vasodilatador de elección en ese rango de presión), &lt;b&gt;Furosemida endovenosa&lt;/b&gt; (para reducir la sobrecarga de volumen) y &lt;b&gt;oxigenoterapia&lt;/b&gt;.</t>
  </si>
  <si>
    <t>• &lt;b&gt;c) Nitroprusiato de sodio, labetalol EV:&lt;/b&gt; Es incorrecta ya que el nitroprusiato de sodio se reserva como vasodilatador de elección únicamente cuando la tensión arterial sistólica es &gt; 140 mmHg (perfil hipertensivo), y el labetalol (betabloqueante) está contraindicado en la fase aguda descompensada.&lt;br /&gt;• &lt;b&gt;d) Dobutamina y noradrenalina EV:&lt;/b&gt; Es incorrecta debido a que corresponden al esquema de inotrópicos y vasopresores reservados para el Perfil C o L de Stevenson (pacientes con hipotensión severa y shock cardiogénico), no indicándose en pacientes normotensos (130/80 mmHg).&lt;br /&gt;• &lt;b&gt;a) Digoxina, furosemida, hidroclotiazida:&lt;/b&gt; Es incorrecta porque no constituye el tratamiento de rescate agudo endovenoso; la digoxina y las tiazidas son fármacos de uso crónico sintomático que carecen del efecto vasodilatador agudo necesario para resolver un cuadro congestivo inminente.</t>
  </si>
  <si>
    <t>El Sacubitril es un fármaco inhibidor de la neprilisina que se administra asociado al Valsartán (ARNI), conformando un esquema que sí se encuentra indicado en la insuficiencia cardíaca crónica con fracción de eyección reducida.</t>
  </si>
  <si>
    <t>&lt;b&gt;TRATAMIENTO CON ARNI Y ROL DE LOS PÉPTIDOS NATRIURÉTICOS&lt;/b&gt;&lt;br /&gt;&lt;br /&gt;El tratamiento de la insuficiencia cardíaca crónica con fracción de eyección deprimida (reducida) exige la modulación neurohormonal. Dentro de los fármacos con indicación Clase I (que mejoran la sobrevida y disminuyen la mortalidad) se encuentran los ARNI:&lt;br /&gt;• &lt;b&gt;Eje de los Péptidos Natriuréticos:&lt;/b&gt; Ante la claudicación cardíaca, el organismo activa el sistema de los péptidos natriuréticos (como el BNP). Estos péptidos tienen un efecto fisiológico beneficioso: generan vasodilatación, natriuresis, diuresis y poseen propiedades antifibróticas y antimitóticas. Estos péptidos son metabolizados y clivados (destruidos) por una enzima endopeptidasa endógena llamada &lt;b&gt;Neprilisina&lt;/b&gt;.&lt;br /&gt;• &lt;b&gt;Mecanismo de acción de los ARNI:&lt;/b&gt; Son una asociación farmacológica de un Antagonista de la Neprilisina (&lt;b&gt;Sacubitril&lt;/b&gt;) sumado a un ARA II (&lt;b&gt;Valsartán&lt;/b&gt;). El Sacubitril inhibe a la enzima neprilisina, evitando que esta clive al BNP. Esto logra una acumulación de péptidos natriuréticos, potenciando sus efectos vasodilatadores y protectores.&lt;br /&gt;• &lt;b&gt;Indicación formal:&lt;/b&gt; La asociación Sacubitril-Valsartán está indicada en la insuficiencia cardíaca crónica con fracción de eyección reducida (Clase Funcional II, III y IV), ya que reduce la mortalidad total y las reinternaciones, demostrando ser superior al enalapril.</t>
  </si>
  <si>
    <t>&lt;b&gt;b) El sacubitril no está indicado en la insuficiencia cardíaca crónica con fracción de eyección reducida:&lt;/b&gt; Es la opción INCORRECTA. La asociación de sacubitril/valsartán (ARNI) tiene indicación en el tratamiento basal modificador de la historia natural de la insuficiencia cardíaca crónica con fracción de eyección reducida, ya que reduce la mortalidad.</t>
  </si>
  <si>
    <t>• &lt;b&gt;a) El sacubitril es un inhibidor de la neprilisina que es la enzima que cliva el BNP:&lt;/b&gt; Es correcta. La neprilisina es la endopeptidasa encargada de degradar los péptidos natriuréticos, y el sacubitril la bloquea.&lt;br /&gt;• &lt;b&gt;c) La asociación sacubitril-valsartán está indicada en la IC crónica con FE reducida:&lt;/b&gt; Es correcta. Constituye un pilar terapéutico de primera línea para disminuir la mortalidad en este fenotipo de pacientes.&lt;br /&gt;• &lt;b&gt;d) El BNP o péptido natriurético tiene efecto vasodilatador y natriurético:&lt;/b&gt; Es correcta. Resume su mecanismo fisiológico protector contra el remodelado ventricular y la congestión hidrosalina.&lt;br /&gt;• &lt;b&gt;e) Ninguna es correcta:&lt;/b&gt; Es incorrecta, ya que la opción b es falsa.</t>
  </si>
  <si>
    <t>La &lt;b&gt;Dapagliflozina&lt;/b&gt; (inhibidor SGLT2) está indicada para el tratamiento de la insuficiencia cardíaca &lt;b&gt;tanto con fracción de eyección reducida como con fracción de eyección preservada&lt;/b&gt;, utilizándose en dosis fija de 10 mg y reduciendo la mortalidad cardiovascular independientemente de si el paciente es diabético o no.</t>
  </si>
  <si>
    <t>&lt;b&gt;INHIBIDORES SGLT2 EN LA INSUFICIENCIA CARDÍACA&lt;/b&gt;&lt;br /&gt;&lt;br /&gt;Los inhibidores del co-transportador sodio-glucosa tipo 2 (iSGLT2), como la Dapagliflozina y la Empagliflozina, son fármacos de primera línea en la modulación neurohormonal y metabólica del síndrome.&lt;br /&gt;• &lt;b&gt;Mecanismo de acción tubular:&lt;/b&gt; Actúan a nivel renal bloqueando la reabsorción de sodio y glucosa en el túbulo contorneado proximal. Esto genera natriuresis osmótica con una ventaja clínica: al actuar en el segmento proximal, el sodio llega a la mácula densa restituyendo el feedback tubuloglomerular, lo que genera vasoconstricción de la arteriola aferente con &lt;b&gt;menor activación del sistema renina-angiotensina-aldosterona (SRAA)&lt;/b&gt; frente a otros diuréticos.&lt;br /&gt;• &lt;b&gt;Indicación y Sobrevida:&lt;/b&gt; Su uso se encuentra indicado tanto para los fenotipos de IC con &lt;b&gt;fracción de eyección reducida&lt;/b&gt; como en aquellos con &lt;b&gt;fracción de eyección preservada&lt;/b&gt;.</t>
  </si>
  <si>
    <t>&lt;b&gt;c) La dapaglifozina no está indicada en IC con FE preservada:&lt;/b&gt; Es la opción INCORRECTA. La &lt;b&gt;dapagliflozina&lt;/b&gt; SÍ está indicada y recomendada como tratamiento para la insuficiencia cardíaca con fracción de eyección preservada, mejorando el pronóstico de este grupo de pacientes.</t>
  </si>
  <si>
    <t>• &lt;b&gt;a) La dapaglifozina está indicada en la IC con FE reducida:&lt;/b&gt; Es correcta, ya que conforma (junto con ARNI, betabloqueantes y espironolactona) la primera línea para mejorar la sobrevida en este fenotipo.&lt;br /&gt;• &lt;b&gt;b) La dapaglifozina se utiliza en dosis fija de 10 mg:&lt;/b&gt; Es correcta, constituyendo su posología estandarizada sin necesidad de escalonamiento.&lt;br /&gt;• &lt;b&gt;d) La dapaglifozina bloquea el cotransportador de sodio-glucosa en túbulo proximal renal:&lt;/b&gt; Es correcta, por su mecanismo de acción a nivel tubular (específicamente en la porción S1).&lt;br /&gt;• &lt;b&gt;e) Es útil en IC tanto en diabéticos como en no diabéticos:&lt;/b&gt; Es correcta, dado que sus beneficios de protección cardiovascular y hemodinámica exceden su efecto hipoglucemiante original.</t>
  </si>
  <si>
    <t>&lt;b&gt;ESQUEMA DE TRATAMIENTO ÓPTIMO EN FASE CRÓNICA&lt;/b&gt;&lt;br /&gt;&lt;br /&gt;El esquema médico de primera línea para prolongar la sobrevida de un paciente estable cursando una insuficiencia cardíaca crónica asienta en la combinación simultánea de los siguientes cuatro grupos farmacológicos:&lt;br /&gt;• ARNI (Sacubitril/Valsartán) o IECA/ARA II.&lt;br /&gt;• Betabloqueantes (ej. Bisoprolol, el cual debe titularse progresivamente).&lt;br /&gt;• Antagonista de la aldosterona (Espironolactona en dosis fija de 25 mg).&lt;br /&gt;• Inhibidores SGLT2 (Dapagliflozina en dosis fija de 10 mg).</t>
  </si>
  <si>
    <t>En el tratamiento farmacológico de la insuficiencia cardíaca, la &lt;b&gt;dapagliflozina (10 mg)&lt;/b&gt; y los antagonistas de la aldosterona como la &lt;b&gt;espironolactona o eplerenona (25 mg)&lt;/b&gt; se administran en &lt;b&gt;dosis fijas&lt;/b&gt;.</t>
  </si>
  <si>
    <t>&lt;b&gt;FÁRMACOS Y POSOLOGÍA EN EL TRATAMIENTO DE LA INSUFICIENCIA CARDÍACA&lt;/b&gt;&lt;br /&gt;&lt;br /&gt;El tratamiento médico crónico del síndrome exige conocer la posología de sus pilares:&lt;br /&gt;• &lt;b&gt;Fármacos de Dosis Fija:&lt;/b&gt; Existen dos familias que han demostrado su beneficio de sobrevida prescribiéndose directamente en su dosis estándar o diana, sin requerir escalonamiento paulatino. Estos son los antagonistas de la aldosterona (como la Espironolactona y Eplerenona en dosis de 25 mg/día) y los inhibidores de iSGLT2 (Dapagliflozina en dosis de 10 mg/día).&lt;br /&gt;• &lt;b&gt;Fármacos de Titulación (Dosis Crecientes):&lt;/b&gt; Los Betabloqueantes (ej. Bisoprolol, Carvedilol) y los IECA/ARA2/ARNI deben iniciarse a dosis muy bajas (para evitar la hipotensión y el efecto inotrópico negativo inicial) e ir titulándose lenta y progresivamente (escalarse) cada dos semanas intentando alcanzar la máxima dosis tolerada.&lt;br /&gt;• &lt;b&gt;Diuréticos de Asa (Furosemida):&lt;/b&gt; Su uso es sintomático. Una vez alcanzado el peso seco, la dosis debe ser la &lt;b&gt;mínima necesaria&lt;/b&gt; para evitar la retención hidrosalina; el exceso de diuréticos es perjudicial porque hiperactiva el SRAA y produce hipocalemia e hipomagnesemia.</t>
  </si>
  <si>
    <t>&lt;b&gt;b) Dapaglifozina 10 mg y espironolactona o esplerenona 25 mg se usan en dosis fijas:&lt;/b&gt; Es la opción correcta. Tanto los inhibidores de SGLT2 (dapagliflozina) como los antagonistas de la aldosterona (espironolactona) se prescriben en sus dosis objetivo fijas de 10 mg y 25 mg respectivamente, sin requerir titulación progresiva.</t>
  </si>
  <si>
    <t>• &lt;b&gt;a) Furosemida siempre debe usarse en la mayor dosis tolerada:&lt;/b&gt; Es incorrecta. Una vez resuelta la congestión y alcanzado el peso seco, la furosemida debe utilizarse a la dosis mínima indispensable para mantener al paciente libre de congestión, dado que dosis excesivas generan hipokalemia e hiperactivación deletérea del SRAA.&lt;br /&gt;• &lt;b&gt;c) Bisoprolol se indica en dosis fijas:&lt;/b&gt; Es incorrecta. Los betabloqueantes exigen ser titulados y escalados progresivamente (iniciando con dosis bajas) intentando llegar a la máxima dosis tolerada, no utilizándose en dosis fijas iniciales por su efecto inotrópico negativo inicial que puede empeorar la insuficiencia cardíaca.&lt;br /&gt;• &lt;b&gt;d) Espironolactona debe escalarse y aumentar la dosis porque requiere la mayor dosis posible y no tiene riesgo de hipokalemia:&lt;/b&gt; Es doblemente incorrecta. Se emplea en dosis fija de 25 mg (no se escala) y acarrea un riesgo de hiperkalemia (exceso de potasio, no hipokalemia), obligando a suspenderla si el potasio supera los 5 mEq/L.&lt;br /&gt;• &lt;b&gt;e) Ninguna es correcta:&lt;/b&gt; Es incorrecta al existir una opción válida en el enunciado.</t>
  </si>
  <si>
    <t>El esquema de primera línea para un paciente con insuficiencia cardíaca por miocardiopatía dilatada con fracción de eyección deprimida (ej. 30%), que se encuentra estable y sin signos de congestión, se asienta en la combinación simultánea de &lt;b&gt;ARNI (Sacubitril/Valsartán)&lt;/b&gt;, &lt;b&gt;Betabloqueantes (Bisoprolol)&lt;/b&gt;, un antagonista de la aldosterona (&lt;b&gt;Espironolactona 25 mg&lt;/b&gt;) e inhibidores SGLT2 (&lt;b&gt;Dapagliflozina 10 mg&lt;/b&gt;).</t>
  </si>
  <si>
    <t>&lt;b&gt;TRATAMIENTO ÓPTIMO EN INSUFICIENCIA CARDÍACA CRÓNICA CON FE REDUCIDA&lt;/b&gt;&lt;br /&gt;&lt;br /&gt;El tratamiento farmacológico de la insuficiencia cardíaca crónica en pacientes estables tiene como objetivo primordial reducir la mortalidad y frenar el remodelado patológico mediante la modulación y bloqueo neurohormonal múltiple. El esquema basal de primera línea que ha demostrado cambiar la historia natural de la enfermedad incluye:&lt;br /&gt;• &lt;b&gt;ARNI (Sacubitril/Valsartán):&lt;/b&gt; Combina el bloqueo del receptor AT1 con la inhibición de la neprilisina (acumulando péptidos natriuréticos protectores). Demostró superioridad en la reducción de mortalidad total frente a los IECA clásicos.&lt;br /&gt;• &lt;b&gt;Betabloqueantes (ej. Bisoprolol, Carvedilol):&lt;/b&gt; Contrarrestan el efecto tóxico de las catecolaminas. Deben iniciarse siempre en pacientes compensados y en peso seco (sin congestión) requiriendo titulación progresiva.&lt;br /&gt;• &lt;b&gt;Antagonistas de la aldosterona (Espironolactona o Eplerenona):&lt;/b&gt; Bloquean el efecto profibrótico e hidrosalino de la aldosterona. Se utilizan en dosis fijas de 25 mg, requiriendo control de creatinina y potasio.&lt;br /&gt;• &lt;b&gt;Inhibidores SGLT2 (ej. Dapagliflozina 10 mg):&lt;/b&gt; Fármacos que promueven natriuresis y restauran el tono aferente glomerular, con disminución de internación y mortalidad independientemente de si el paciente es diabético o no.&lt;br /&gt;• &lt;b&gt;Diuréticos de asa (Furosemida):&lt;/b&gt; Son fármacos de uso puramente sintomático que NO disminuyen la mortalidad, dejando su indicación reservada si son necesarios para evitar la congestión.</t>
  </si>
  <si>
    <t>&lt;b&gt;c) Sacubitril valsartán, espironolactona 25 mg, bisoprolol y dapaglifozina:&lt;/b&gt; Es la opción correcta. El esquema óptimo de primera línea para mejorar la sobrevida en un paciente estable con miocardiopatía dilatada y fracción de eyección deprimida (30%) incluye simultáneamente los cuatro grupos farmacológicos: &lt;b&gt;Sacubitril/Valsartán&lt;/b&gt;, &lt;b&gt;Espironolactona&lt;/b&gt;, &lt;b&gt;Bisoprolol&lt;/b&gt; y &lt;b&gt;Dapagliflozina&lt;/b&gt;.</t>
  </si>
  <si>
    <t>• &lt;b&gt;a) Enalapril, furosemida:&lt;/b&gt; Es incorrecta porque omite los betabloqueantes, la espironolactona y las iSGLT2. Además, la furosemida es un fármaco sintomático que no prolonga la sobrevida y se reserva para estados de sobrecarga de volumen, situación que este paciente actualmente no presenta por estar "sin signos de congestión".&lt;br /&gt;• &lt;b&gt;b) Sacubitril valsartan, espironolactona 25 mg, bisoprolol:&lt;/b&gt; Es incorrecta por quedar incompleta frente al estándar de tratamiento médico óptimo contemporáneo, el cual requiere la adición de los inhibidores iSGLT2 (dapagliflozina) para maximizar la reducción de la mortalidad.&lt;br /&gt;• &lt;b&gt;d) Amlodipina, hidroclortiazida, valsartán:&lt;/b&gt; Es incorrecta ya que no constituye el régimen neurohormonal validado para proteger el miocardio en la falla de bomba con disfunción sistólica.&lt;br /&gt;• &lt;b&gt;e) Verapamilo más betabloquantes:&lt;/b&gt; Es incorrecta. Los bloqueantes cálcicos no dihidropiridínicos (verapamilo, diltiazem) poseen un potente efecto inotrópico negativo y están contraindicados en pacientes con fracción de eyección reducida.</t>
  </si>
  <si>
    <t>&lt;b&gt;MANEJO ESPECÍFICO DE BETABLOQUEANTES Y DIURÉTICOS&lt;/b&gt;&lt;br /&gt;&lt;br /&gt;Al prescribir el esquema terapéutico óptimo, se debe respetar el estado hemodinámico y clínico del paciente. Los betabloqueantes poseen un marcado efecto inotrópico negativo inicial, motivo por el cual la premisa es iniciarlos de forma titulada cuando el paciente ha superado la descompensación y se encuentra en "peso seco". Por el contrario, la dosis de diuréticos de asa debe ser siempre la mínima indispensable, puesto que un abuso en pacientes normovolémicos puede generar deshidratación e hiperactivación deletérea del sistema renina-angiotensina-aldosterona.</t>
  </si>
  <si>
    <t>¿Cuál de los siguientes gérmenes suele provocar una neumonía atípica? Seleccione una:&lt;br&gt;&lt;br&gt;a) Staphilococcus aureus&lt;br&gt;&lt;br&gt;b) Virus sincitial respiratorio&lt;br&gt;&lt;br&gt;c) Klebsiella pneumoniae&lt;br&gt;&lt;br&gt;d) Streptococcus pneumoniae</t>
  </si>
  <si>
    <t>b) Virus sincitial respiratorio</t>
  </si>
  <si>
    <t>La &lt;b&gt;angina estable&lt;/b&gt; se define como aquella isquemia miocárdica que &lt;b&gt;no varía en frecuencia e intensidad en un lapso ininterrumpido de tres meses&lt;/b&gt;.</t>
  </si>
  <si>
    <t>&lt;b&gt;ANGINA DE PECHO ESTABLE VS. INESTABLE&lt;/b&gt;&lt;br /&gt;&lt;br /&gt;La cardiopatía isquémica presenta dos grandes espectros clínicos de acuerdo a la temporalidad y estabilidad de la placa:&lt;br /&gt;• &lt;b&gt;Angina Crónica Estable:&lt;/b&gt; Se define como angina crónica estable a aquella que no varía ni se modifica en intensidad, frecuencia ni características en los últimos 3 meses.&lt;br /&gt;• &lt;b&gt;Fisiopatología:&lt;/b&gt; Su sustrato es una placa aterosclerótica estable (placa quiescente) que alcanza una obstrucción mecánica de la luz vascular mayor al 70%, momento en el cual comienza a generar isquemia y dolor clínico ante el aumento de la demanda miocárdica de oxígeno.&lt;br /&gt;• &lt;b&gt;Características del dolor:&lt;/b&gt; Se presenta típicamente al esfuerzo físico y se alivia con el reposo (en 1 a 2 minutos) o con la administración de nitritos sublinguales.&lt;br /&gt;• &lt;b&gt;Clasificación de severidad (Adaptación de NYHA):&lt;/b&gt;&lt;br /&gt; &lt;b&gt;Grado I:&lt;/b&gt; Angina a grandes esfuerzos (ej. caminar 5 km).&lt;br /&gt; &lt;b&gt;Grado II:&lt;/b&gt; Angina a moderados esfuerzos (ej. subir una escalera o caminar 3-4 cuadras).&lt;br /&gt; &lt;b&gt;Grado III:&lt;/b&gt; Angina a pequeños esfuerzos (ej. al iniciar la marcha o actividades diarias mínimas).</t>
  </si>
  <si>
    <t>&lt;b&gt;a) Aquella que no varía en frecuencia e intensidad en un lapso de tres meses:&lt;/b&gt; Es la opción correcta. Esta definición confirma la presencia de una placa ateromatosa crónica y fija que no ha sufrido accidentes ni complicaciones recientes.</t>
  </si>
  <si>
    <t>• &lt;b&gt;b) Aquella que solo se produce ante el esfuerzo y cede en reposo sin importar el tiempo de evolución:&lt;/b&gt; Es incorrecta. El tiempo de evolución es el parámetro clasificatorio; si el dolor cede al reposo pero inició hace menos de 3 meses, se diagnostica como una angina inestable de reciente comienzo (síndrome coronario agudo).&lt;br /&gt;• &lt;b&gt;c) Aquella que no varía en frecuencia ni en intensidad en el último mes:&lt;/b&gt; Es incorrecta. Un período de un solo mes de estabilidad es insuficiente para descartar el riesgo de inestabilidad de placa. El corte temporal mínimo exigido es de 3 meses.&lt;br /&gt;• &lt;b&gt;d) Aquella que presenta un individuo por primera vez sin repetir nuevo evento:&lt;/b&gt; Es incorrecta. Un evento isquémico de primera vez carece de predictibilidad y no cumple con el criterio de cronicidad, debiendo evaluarse en el contexto de urgencia como un probable síndrome coronario agudo.</t>
  </si>
  <si>
    <t>La ateroesclerosis coronaria es la causa más común de la cardiopatía isquémica, siendo responsable de producir el 95% de las obstrucciones estructurales en las arterias coronarias.</t>
  </si>
  <si>
    <t>&lt;b&gt;ETIOLOGÍA DE LA CARDIOPATÍA ISQUÉMICA&lt;/b&gt;&lt;br /&gt;&lt;br /&gt;La etiología de la cardiopatía isquémica radica en la presencia de obstrucciones en las arterias coronarias, determinando un déficit en la perfusión miocárdica.</t>
  </si>
  <si>
    <t>&lt;b&gt;a) Ateroesclerosis coronaria:&lt;/b&gt; Es la opción correcta. La &lt;b&gt;ateroesclerosis coronaria&lt;/b&gt; es la etiología y la causa más común de la cardiopatía isquémica, provocando el 95% de las obstrucciones y síndromes isquémicos documentados.</t>
  </si>
  <si>
    <t>• &lt;b&gt;b) Enfermedad de Kawasaki, c) Anomalías congénitas coronarias y d) Inflamación de la pared arterial:&lt;/b&gt; Son opciones incorrectas porque, si bien representan condiciones médicas que pueden comprometer la luz de los vasos coronarios o causar infartos (especialmente en poblaciones pediátricas y jóvenes), constituyen etiologías raras y minoritarias, quedando relegadas en frecuencia frente al 95% que abarca la enfermedad aterosclerótica en la población adulta.</t>
  </si>
  <si>
    <t>&lt;b&gt;FISIOPATOLOGÍA DE LA PLACA ATEROSCLERÓTICA&lt;/b&gt;&lt;br /&gt;&lt;br /&gt;La presentación clínica de la cardiopatía isquémica está determinada por el estado de vulnerabilidad de la placa:&lt;br /&gt;• &lt;b&gt;Placas quiescentes o estables:&lt;/b&gt; Son placas crónicas con mayor grado de fibrosis y calcio. Comienzan a generar isquemia y dolor clínico recién cuando alcanzan una obstrucción mecánica mayor al 70% de la luz vascular. Son el sustrato fisiopatológico de la angina crónica estable.&lt;br /&gt;• &lt;b&gt;Placas vulnerables o inestables ("blandas"):&lt;/b&gt; Poseen un gran corazón lipídico, elevada trombogenicidad y una capa fibrosa muy fina. El accidente, ulceración o ruptura de estas placas expone el material subendotelial a la sangre, desencadenando agregación plaquetaria inmediata y la formación de un trombo que genera los distintos síndromes coronarios agudos (SCA).</t>
  </si>
  <si>
    <t>La &lt;b&gt;aterosclerosis coronaria&lt;/b&gt; es la causa más común del síndrome coronario agudo sin elevación del segmento ST (SCASEST).</t>
  </si>
  <si>
    <t>&lt;b&gt;ETIOLOGÍA DEL SCASEST&lt;/b&gt;&lt;br /&gt;&lt;br /&gt;La cardiopatía isquémica engloba un espectro de patologías cuyo común denominador es el desequilibrio entre el aporte y la demanda de oxígeno del miocardio.&lt;br /&gt;• &lt;b&gt;Aterosclerosis coronaria:&lt;/b&gt; Es la etiología fundamental y la causa más frecuente de los síndromes coronarios agudos. La formación de placas de ateroma reduce la luz del vaso y predispone a la isquemia.&lt;br /&gt;• &lt;b&gt;SCASEST (Trombo no oclusivo):&lt;/b&gt; La angina inestable o el infarto no Q (que conforman el SCASEST) se producen habitualmente por el accidente o complicación de una placa aterosclerótica. Esta ruptura expone el material subendotelial y desencadena la formación de un trombo parcial (no oclusivo) que interrumpe críticamente, pero no totalmente, el flujo sanguíneo coronario.</t>
  </si>
  <si>
    <t>La opción d es correcta. La &lt;b&gt;aterosclerosis coronaria&lt;/b&gt;, complicada con la formación de un trombo no oclusivo, es la causa más común y el sustrato fisiopatológico de base que explica la aparición del síndrome coronario agudo sin elevación del segmento ST (SCASEST).</t>
  </si>
  <si>
    <t>• &lt;b&gt;a) Trombosis coronaria:&lt;/b&gt; Es incorrecta como causa primaria, ya que el trombo es la consecuencia o evento final que ocurre sobre una lesión previa (la placa de aterosclerosis), no siendo la enfermedad etiológica de base.&lt;br /&gt;• &lt;b&gt;b) Espasmo coronario:&lt;/b&gt; Es incorrecta. El vasoespasmo es el mecanismo causal principal de la Angina de Prinzmetal, siendo una etiología minoritaria en comparación con la altísima prevalencia de la aterosclerosis.&lt;br /&gt;• &lt;b&gt;c) Disección coronaria:&lt;/b&gt; Es incorrecta debido a que representa una causa muy infrecuente de síndrome coronario agudo, viéndose habitualmente en perfiles específicos como mujeres jóvenes (asociado a displasia fibromuscular) o durante el periparto, quedando estadísticamente relegada frente a la aterosclerosis.</t>
  </si>
  <si>
    <t>Un &lt;b&gt;mayor espesor de la capa fibrosa&lt;/b&gt; reduce el riesgo cardiovascular, mientras que el mayor riesgo de la placa vulnerable está determinado por su inestabilidad, su elevada trombogenicidad, la alta participación de citoquinas inflamatorias y el consecuente riesgo de eventos trombóticos.</t>
  </si>
  <si>
    <t>&lt;b&gt;FISIOPATOLOGÍA DE LA PLACA ATEROSCLERÓTICA&lt;/b&gt;&lt;br /&gt;&lt;br /&gt;La base fisiopatológica de la cardiopatía isquémica se sustenta en el desarrollo y complicación de las placas ateroscleróticas. El riesgo clínico está determinado por el estado de vulnerabilidad de la placa:&lt;br /&gt;• &lt;b&gt;Placas quiescentes o estables:&lt;/b&gt; Son placas crónicas con mayor grado de fibrosis y calcio. Presentan un &lt;b&gt;mayor espesor de la capa fibrosa&lt;/b&gt;, lo que les confiere una menor tendencia a complicarse o romperse. Comienzan a generar isquemia clínica (angina crónica estable) únicamente cuando alcanzan una obstrucción mecánica mayor al 70% de la luz vascular.&lt;br /&gt;• &lt;b&gt;Placas vulnerables o inestables ("blandas"):&lt;/b&gt; Poseen un gran corazón lipídico, elevada trombogenicidad, alta participación de citoquinas inflamatorias y una capa fibrosa muy fina. El espesor de la capa fibrosa es el factor estructural determinante en la transición de una placa estable a una placa inestable. El accidente, ulceración o ruptura de estas placas es el desencadenante de los síndromes coronarios agudos.</t>
  </si>
  <si>
    <t>La opción d es la aseveración de SALVEDAD (y por lo tanto la respuesta a marcar) debido a que un &lt;b&gt;mayor espesor de la capa fibrosa&lt;/b&gt; confiere mayor estabilidad a la placa aterosclerótica, reduciendo su tendencia a complicarse o romperse y, en consecuencia, disminuyendo el riesgo cardiovascular de padecer un evento isquémico agudo.</t>
  </si>
  <si>
    <t>&lt;br /&gt;• &lt;b&gt;a) Mayor trombogenicidad, b) Mayor riesgo de eventos trombóticos, c) Mayor participación de citoquinas y e) Mayor inestabilidad de la placa vulnerable:&lt;/b&gt; Son opciones incorrectas porque todas estas condiciones sí se corresponden directamente con un altísimo riesgo cardiovascular. Describen con exactitud el comportamiento fisiopatológico y el perfil biológico de las placas "blandas" inestables, responsables de desencadenar cuadros fatales como el infarto agudo de miocardio.</t>
  </si>
  <si>
    <t>&lt;b&gt;CONSECUENCIAS DE LA RUPTURA DE PLACA&lt;/b&gt;&lt;br /&gt;&lt;br /&gt;Al romperse o ulcerarse una placa inestable y vulnerable, el material subendotelial y el colesterol quedan críticamente expuestos a la sangre, desencadenando tres fenómenos fisiopatológicos simultáneos:&lt;br /&gt;• &lt;b&gt;Agregación plaquetaria inmediata:&lt;/b&gt; Las plaquetas acuden rápidamente a tapar la ruptura (siendo la trombina el agonista biológico más potente).&lt;br /&gt;• &lt;b&gt;Vasoespasmo:&lt;/b&gt; Generado de manera refleja y por sustancias vasoconstrictoras liberadas.&lt;br /&gt;• &lt;b&gt;Formación del trombo:&lt;/b&gt; Determinará si el síndrome coronario agudo evoluciona sin supradesnivel del ST (trombo parcial) o con supradesnivel del ST (trombo oclusivo total al 100%).</t>
  </si>
  <si>
    <t>En las placas ateroscleróticas coronarias se encuentran &lt;b&gt;macrófagos&lt;/b&gt;, siendo estas lesiones el sustrato anatómico que origina la cardiopatía isquémica.</t>
  </si>
  <si>
    <t>&lt;b&gt;FISIOPATOLOGÍA Y COMPOSICIÓN DE LA PLACA ATEROSCLERÓTICA&lt;/b&gt;&lt;br /&gt;&lt;br /&gt;La aterosclerosis es una patología crónica de base inmunológica e inflamatoria.&lt;br /&gt;• &lt;b&gt;Disfunción Endotelial y Células Involucradas:&lt;/b&gt; Ante la disfunción del endotelio (gatillada por HTA, tabaquismo o LDL oxidada), las lipoproteínas ingresan al espacio subendotelial. Esto atrae monocitos desde la sangre, los cuales al ingresar a la pared se diferencian en &lt;b&gt;macrófagos&lt;/b&gt;. Estos macrófagos fagocitan los lípidos transformándose en células espumosas, consolidando el núcleo o corazón lipídico de la placa de ateroma.&lt;br /&gt;• &lt;b&gt;Evolución y Vulnerabilidad:&lt;/b&gt; La diferencia entre una placa estable y de alto riesgo (placa vulnerable) está determinada por el espesor de la capa fibrosa. Las placas blandas poseen un mayor corazón lipídico, mayor infiltración inflamatoria celular y una capa fibrosa más fina, siendo proclives a la disrupción y generación de trombos agudos.</t>
  </si>
  <si>
    <t>&lt;b&gt;b) Macrófagos:&lt;/b&gt; Es la opción correcta. Los macrófagos son las células inflamatorias que se encuentran infiltrando la placa aterosclerótica coronaria, participando en la captación de lípidos y el consecuente crecimiento de la lesión ateromatosa.</t>
  </si>
  <si>
    <t>• &lt;b&gt;a) Monocitos:&lt;/b&gt; Es incorrecta. Si bien los monocitos son atraídos desde el torrente sanguíneo hacia la pared vascular, una vez que logran atravesar el endotelio y penetran en el espacio subendotelial de la placa, se diferencian convirtiéndose en macrófagos.&lt;br /&gt;• &lt;b&gt;c) Neutrófilos:&lt;/b&gt; Es incorrecta. No constituyen la población celular inflamatoria en el desarrollo y estructuración celular crónica de la placa de ateroma.&lt;br /&gt;• &lt;b&gt;d) Basófilos:&lt;/b&gt; Es incorrecta. Son granulocitos circulantes implicados en respuestas alérgicas e hipersensibilidad, careciendo de participación en la formación de la aterosclerosis coronaria.</t>
  </si>
  <si>
    <t>La lesión anatómica característica producida por la &lt;b&gt;obstrucción completa (oclusión total al 100%)&lt;/b&gt; de una arteria coronaria es el &lt;b&gt;infarto transmural&lt;/b&gt;, en el cual la necrosis abarca todo el grosor de la pared ventricular.</t>
  </si>
  <si>
    <t>&lt;b&gt;FISIOPATOLOGÍA DE LA OCLUSIÓN CORONARIA Y NECROSIS&lt;/b&gt;&lt;br /&gt;&lt;br /&gt;La isquemia severa prolongada resulta en la muerte del músculo cardíaco (necrosis isquémica). La magnitud y extensión de la lesión anatómica están directamente determinadas por el grado de oclusión vascular:&lt;br /&gt;• &lt;b&gt;Obstrucción parcial (Trombo no oclusivo):&lt;/b&gt; Genera isquemia o micronecrosis focalizada predominantemente en la región subendocárdica (la zona más distal de la irrigación coronaria), originando un &lt;i&gt;infarto subendocárdico&lt;/i&gt;.&lt;br /&gt;• &lt;b&gt;Obstrucción completa (Trombo oclusivo total al 100%):&lt;/b&gt; La interrupción total del flujo desencadena una isquemia masiva. Si no se logra la reperfusión a tiempo, la necrosis completa todo el grosor de la pared ventricular entre las 6 y 12 horas, generando un &lt;b&gt;infarto transmural&lt;/b&gt; (el cual es el sustrato anatómico directo para el posterior desarrollo de complicaciones mecánicas graves).</t>
  </si>
  <si>
    <t>La opción a es correcta. La presencia de un trombo intraluminal oclusivo que genera la obstrucción completa de la arteria coronaria comprometida desencadena un &lt;b&gt;infarto transmural&lt;/b&gt;, necrosando todo el grosor de la pared del ventrículo afectado.</t>
  </si>
  <si>
    <t>• &lt;b&gt;b) Infarto subendocárdico:&lt;/b&gt; Es incorrecta porque este tipo de infarto se produce de manera característica cuando existe una obstrucción parcial (trombo no oclusivo) que genera isquemia o micronecrosis focalizada únicamente en la capa más interna y vulnerable del miocardio, sin completar todo el grosor parietal.&lt;br /&gt;• &lt;b&gt;c) Infarto subepicárdico y d) Infarto intramural:&lt;/b&gt; Son incorrectas debido a que la terminología patológica estricta para describir la necrosis que atraviesa la pared miocárdica completa producto de una oclusión total es "infarto transmural".</t>
  </si>
  <si>
    <t>En el síndrome coronario agudo con supradesnivel del ST, la arteria comprometida presenta una &lt;b&gt;oclusión completa&lt;/b&gt;, indicando un vaso obstruido al &lt;b&gt;100%&lt;/b&gt; por un trombo masivo, lo que desencadena un infarto de miocardio transmural.</t>
  </si>
  <si>
    <t>&lt;b&gt;FISIOPATOLOGÍA SEGÚN EL SÍNDROME CORONARIO AGUDO (SCACEST VS SCASEST)&lt;/b&gt;&lt;br /&gt;&lt;br /&gt;La magnitud de la oclusión generada por el trombo coronario es el factor etiopatogénico que diferencia los síndromes coronarios agudos:&lt;br /&gt;• &lt;b&gt;Obstrucción completa (Trombo oclusivo al 100%):&lt;/b&gt; Al accidentarse la placa, la cascada de coagulación genera un trombo masivo que ocluye la totalidad de la luz de la arteria (obstrucción completa). Esto desencadena el Síndrome Coronario Agudo con Elevación del Segmento ST (SCACEST), provocando una isquemia severa que evoluciona rápidamente a un infarto transmural clásico.&lt;br /&gt;• &lt;b&gt;Obstrucción parcial:&lt;/b&gt; En otros escenarios (como el SCASEST), el trombo formado no llega a ocluir completamente la luz vascular, siendo un &lt;b&gt;trombo no oclusivo&lt;/b&gt;. Este mecanismo es el sustrato anatómico que origina la angina inestable o el infarto no Q.</t>
  </si>
  <si>
    <t>&lt;b&gt;a) La arteria comprometida tiene oclusión completa:&lt;/b&gt; Es la opción correcta. Es el factor patogénico definitorio del síndrome coronario agudo con supradesnivel del segmento ST (SCACEST), en el cual el accidente de placa culmina en la formación de un trombo masivo que ocluye el 100% de la luz de la arteria coronaria comprometida.</t>
  </si>
  <si>
    <t>• &lt;b&gt;b) La arteria comprometida está subocluida:&lt;/b&gt; Es incorrecta. La suboclusión o la presencia de un trombo de carácter parcial (no oclusivo) es la base fisiopatológica de los síndromes coronarios agudos sin elevación del segmento ST (angina inestable e infarto no Q).&lt;br /&gt;• &lt;b&gt;c) La arteria comprometida tiene una obstrucción al menos del 70%:&lt;/b&gt; Es incorrecta en el contexto del SCA. Alcanzar una obstrucción mecánica fija mayor al 70% de la luz vascular sin sufrir ruptura ni trombosis aguda es la fisiopatología subyacente que explica la aparición clínica de la angina crónica estable frente al esfuerzo.&lt;br /&gt;• &lt;b&gt;d) Hay lesión de al menos tres vasos coronarios, y e) Solo se ve en lesión de tronco de coronaria izquierda:&lt;/b&gt; Son incorrectas. La manifestación del infarto con elevación del ST está dictaminada hemodinámicamente por la interrupción aguda y total del flujo en el "vaso culpable" que sufre el accidente de placa, independientemente de que coexista enfermedad multivaso en el resto del árbol coronario o de que se trate del tronco de la coronaria izquierda.</t>
  </si>
  <si>
    <t>La &lt;b&gt;oclusión total (100%)&lt;/b&gt; de una arteria coronaria por un trombo genera el síndrome coronario agudo con &lt;b&gt;elevación (supradesnivel) del segmento ST&lt;/b&gt;.</t>
  </si>
  <si>
    <t>&lt;b&gt;FISIOPATOLOGÍA DE LA OCLUSIÓN CORONARIA&lt;/b&gt;&lt;br /&gt;&lt;br /&gt;La magnitud evolutiva del trombo coronario es el factor determinante del cuadro clínico y de su manifestación en el electrocardiograma:&lt;br /&gt;• &lt;b&gt;Obstrucción parcial (Trombo no oclusivo):&lt;/b&gt; Genera el Síndrome Coronario Agudo sin supradesnivel del segmento ST (&lt;i&gt;Angina Inestable&lt;/i&gt; o &lt;i&gt;Infarto no Q&lt;/i&gt;). La isquemia o micronecrosis afecta predominantemente la zona subendocárdica, dado que es la región con mayor vulnerabilidad hemodinámica.&lt;br /&gt;• &lt;b&gt;Obstrucción completa (Trombo oclusivo total al 100%):&lt;/b&gt; Genera el Síndrome Coronario Agudo con supradesnivel (elevación) del segmento ST (&lt;i&gt;Infarto Agudo de Miocardio clásico&lt;/i&gt;). La progresión del coágulo es masiva e interrumpe totalmente el flujo sanguíneo, desencadenando la corriente de lesión hiperaguda que se traduce en el electrocardiograma y produciendo como consecuencia anatómica un infarto de miocardio transmural.</t>
  </si>
  <si>
    <t>&lt;b&gt;a) Infarto de miocardio con elevación del ST:&lt;/b&gt; Es la opción correcta. La progresión masiva de un coágulo hasta formar un &lt;b&gt;trombo oclusivo total (100%)&lt;/b&gt; en la arteria coronaria es el mecanismo que genera el síndrome coronario agudo (infarto de miocardio) con &lt;b&gt;elevación del segmento ST&lt;/b&gt;.</t>
  </si>
  <si>
    <t>• &lt;b&gt;b) Infarto de miocardio sin elevación del ST y d) Infarto de miocardio subendocárdico:&lt;/b&gt; Son incorrectas porque estas entidades (electrocardiográfica y anatómica, respectivamente) se producen cuando existe una obstrucción parcial o trombo no oclusivo, generando daño en la porción más interna del ventrículo sin completar la oclusión luminal.&lt;br /&gt;• &lt;b&gt;c) Infarto de miocardio transmural:&lt;/b&gt; Si bien es una respuesta anatómicamente verdadera y consecuencia directa de la oclusión total, en el contexto de la clasificación de los síndromes coronarios agudos, la denominación clínica y electrocardiográfica inmediata que define a la patología ocasionada por la oclusión del 100% de la arteria es el "Infarto de miocardio con elevación del ST".</t>
  </si>
  <si>
    <t>&lt;b&gt;DIAGNÓSTICO ELECTROCARDIOGRÁFICO DE INJURIA (SEGMENTO ST)&lt;/b&gt;&lt;br /&gt;&lt;br /&gt;El desplazamiento del segmento ST refleja el grado de daño miocárdico (injuria) en la cardiopatía isquémica:&lt;br /&gt;• &lt;b&gt;Infradesnivel del ST:&lt;/b&gt; Indica injuria subendocárdica provocada por un vaso con obstrucción parcial (no total).&lt;br /&gt;• &lt;b&gt;Supradesnivel del ST:&lt;/b&gt; Indica injuria transmural hiperaguda provocada por un vaso obstruido al 100%. La elevación del segmento ST es el signo electrocardiográfico más característico de un infarto agudo de miocardio.</t>
  </si>
  <si>
    <t>Un &lt;b&gt;mayor espesor de la capa fibrosa&lt;/b&gt; reduce el riesgo cardiovascular, mientras que el mayor riesgo de la placa vulnerable está determinado por su inestabilidad, su elevada trombogenicidad, la alta participación de citoquinas inflamatorias y el consecuente riesgo de eventos trombóticos y su inminente ruptura.</t>
  </si>
  <si>
    <t>&lt;b&gt;FISIOPATOLOGÍA DE LA PLACA ATEROSCLERÓTICA Y RIESGO CARDIOVASCULAR&lt;/b&gt;&lt;br /&gt;&lt;br /&gt;La base fisiopatológica de la cardiopatía isquémica asienta en el desarrollo y posterior complicación de las placas ateroscleróticas. El riesgo clínico agudo está dictaminado por el estado de vulnerabilidad de la placa coronaria:&lt;br /&gt;• &lt;b&gt;Placas quiescentes o estables:&lt;/b&gt; Son placas crónicas con mayor grado de fibrosis y calcio. Su característica estructural primordial es que presentan un &lt;b&gt;mayor espesor de la capa fibrosa&lt;/b&gt;, lo que les confiere una menor tendencia a accidentarse o romperse. Comienzan a generar isquemia clínica (angina crónica estable) únicamente cuando alcanzan una obstrucción mecánica mayor al 70% de la luz vascular.&lt;br /&gt;• &lt;b&gt;Placas vulnerables o inestables ("blandas"):&lt;/b&gt; Poseen un gran corazón lipídico, elevada trombogenicidad, alta participación de citoquinas inflamatorias intramurales y una capa fibrosa sumamente fina. El espesor de la capa fibrosa es el factor estructural determinante en la transición hacia la inestabilidad. La ulceración o ruptura de estas placas inestables expone el material subendotelial a la sangre, desencadenando los síndromes coronarios agudos.</t>
  </si>
  <si>
    <t>&lt;b&gt;a) Mayor espesor de la capa fibrosa:&lt;/b&gt; Es la aseveración de SALVEDAD (la opción correcta a marcar). Un mayor espesor de la capa fibrosa confiere mayor estabilidad mecánica a la placa aterosclerótica, reduciendo su tendencia a romperse y disminuyendo así el riesgo cardiovascular agudo.</t>
  </si>
  <si>
    <t>• &lt;b&gt;b) Mayor participación de citoquinas, c) Mayor inestabilidad de la placa vulnerable, e) Mayor riesgo de eventos trombóticos:&lt;/b&gt; Son condiciones que sí se corresponden con el mayor riesgo. Definen el comportamiento de una placa inestable o accidentada ("placa blanda" de capa fina), la cual al romperse expone su contenido lipídico y colágeno, desencadenando una feroz cascada trombogénica y oclusiva.&lt;br /&gt;• &lt;b&gt;c) Mayor participación de citoquinas:&lt;/b&gt; Es una condición que sí se corresponde con el mayor riesgo. La inflamación activa intramural mediada por citoquinas debilita los componentes estructurales de la placa, contribuyendo al adelgazamiento de la capa fibrosa y propiciando su inminente ruptura.</t>
  </si>
  <si>
    <t>El &lt;b&gt;espesor de la capa fibrosa (fibroateroma)&lt;/b&gt; es el factor estructural determinante en la transición de una placa estable a una placa inestable.</t>
  </si>
  <si>
    <t>&lt;b&gt;FISIOPATOLOGÍA DE LA PLACA ATEROSCLERÓTICA&lt;/b&gt;&lt;br /&gt;&lt;br /&gt;La base fisiopatológica de la cardiopatía isquémica se sustenta en el desarrollo y posterior complicación de las placas ateroscleróticas ubicadas en las arterias coronarias.&lt;br /&gt;• &lt;b&gt;Desarrollo y Estabilidad de la Placa:&lt;/b&gt; Las placas ateroscleróticas están compuestas por un corazón lipídico y una capa fibrosa, recubiertas por un endotelio indemne. En su evolución natural, las placas más antiguas y crónicas tienden a presentar mayor fibrosis y calcio, lo que les confiere una menor tendencia a complicarse o romperse (placas estables).&lt;br /&gt;• &lt;b&gt;Accidente o Complicación de la Placa:&lt;/b&gt; Las placas más peligrosas son las "placas blandas" (vulnerables o inestables), las cuales poseen un mayor corazón lipídico, elevada trombogenicidad, alta participación de citoquinas inflamatorias y una capa fibrosa muy fina. El espesor de la capa fibrosa es el factor estructural determinante en la transición de una placa estable a una placa inestable.</t>
  </si>
  <si>
    <t>Cuál es la etiología más frecuente en una Neumonía aguda de la comunidad ambulatoria:&lt;br&gt;&lt;br&gt;a) S. Pneumoniae, Haemophilus Influenzae y virus&lt;br&gt;&lt;br&gt;b) S. Pneumoniae, Chlamydia, Klebsiella&lt;br&gt;&lt;br&gt;c) S. Pneumoniae, Virus y Mycoplasma&lt;br&gt;&lt;br&gt;d) S. Pneumoniae, Mycoplasma y Haemophilus Influenzae</t>
  </si>
  <si>
    <t>La opción e es correcta debido a que el &lt;b&gt;espesor de la capa fibrosa (fibroateroma)&lt;/b&gt; es el factor estructural determinante para la transición de una placa estable a inestable, dado que una capa fina vuelve a la placa vulnerable a la ulceración o ruptura, desencadenando así los síndromes coronarios agudos.</t>
  </si>
  <si>
    <t>c) S. Pneumoniae, Virus y Mycoplasma</t>
  </si>
  <si>
    <t>&lt;br /&gt;• &lt;b&gt;a) Migración y proliferación de células musculares lisas:&lt;/b&gt; Es incorrecta porque este proceso contribuye a la formación inicial y engrosamiento de la placa a largo plazo, pero no es el determinante crítico de su vulnerabilidad aguda a la ruptura.&lt;br /&gt;• &lt;b&gt;b) Núcleo lipídico de la placa con rico contenido en ésteres de colesterol y d) Rica presencia de células inflamatorias:&lt;/b&gt; Son incorrectas en este contexto específico; si bien ambas son características de las placas vulnerables, el factor estructural determinante que sella la transición hacia la inestabilidad y posterior ruptura es el adelgazamiento de la capa fibrosa que debe contener a dicho núcleo.&lt;br /&gt;• &lt;b&gt;c) Magnitud del trombo sobreimpuesto:&lt;/b&gt; Es incorrecta debido a que la formación del trombo es una consecuencia fisiopatológica que ocurre después de que la placa inestable ya se ha accidentado o roto, no siendo el componente previo que determina su inestabilidad.</t>
  </si>
  <si>
    <t>&lt;b&gt;CONSECUENCIAS DE LA RUPTURA DE PLACA&lt;/b&gt;&lt;br /&gt;&lt;br /&gt;Al romperse o ulcerarse una placa inestable, el contenido de colesterol y el colágeno subendotelial quedan expuestos a la sangre, desencadenando tres fenómenos fisiopatológicos simultáneos:&lt;br /&gt;• &lt;b&gt;Agregación plaquetaria inmediata:&lt;/b&gt; Las plaquetas acuden rápidamente a tapar la zona de ruptura (siendo la trombina el agonista biológico más potente).&lt;br /&gt;• &lt;b&gt;Vasoespasmo:&lt;/b&gt; Generado de manera refleja y por sustancias vasoconstrictoras liberadas.&lt;br /&gt;• &lt;b&gt;Formación del trombo:&lt;/b&gt; Determinará si el síndrome coronario agudo evoluciona sin supradesnivel del ST (trombo parcial) o con supradesnivel del ST (trombo oclusivo total al 100%).</t>
  </si>
  <si>
    <t>Todo &lt;b&gt;evento coronario agudo aterotrombótico&lt;/b&gt; implica una patogenia caracterizada por inflamación vascular subclínica, presencia de múltiples placas coronarias vulnerables y una hiperreactividad plaquetaria persistente, &lt;b&gt;sin que exista hiperactividad de los inhibidores de la coagulación&lt;/b&gt;.</t>
  </si>
  <si>
    <t>&lt;b&gt;FISIOPATOLOGÍA DEL EVENTO CORONARIO AGUDO ATEROTROMBÓTICO&lt;/b&gt;&lt;br /&gt;&lt;br /&gt;Los síndromes coronarios agudos se desencadenan cuando una placa aterosclerótica vulnerable sufre un accidente o complicación estructural (disrupción, ulceración o ruptura). Al romperse o ulcerarse la placa, el contenido de colesterol y el colágeno subendotelial quedan críticamente expuestos a la sangre, desencadenando la cascada aterotrombótica aguda:&lt;br /&gt;• &lt;b&gt;Cascada trombogénica:&lt;/b&gt; Las plaquetas acuden rápidamente y se adhieren a la zona de ruptura. La trombina generada localmente (el agonista biológico más potente) perpetúa una &lt;b&gt;hiperreactividad plaquetaria persistente&lt;/b&gt;.&lt;br /&gt;• &lt;b&gt;Sustrato inflamatorio:&lt;/b&gt; La vulnerabilidad de estas placas está mediada por una rica infiltración de macrófagos y una intensa participación de citoquinas, evidenciando una &lt;b&gt;inflamación vascular subclínica&lt;/b&gt; basal.&lt;br /&gt;• &lt;b&gt;Enfermedad sistémica:&lt;/b&gt; La aterosclerosis no es una enfermedad focal; el paciente que sufre un evento agudo suele presentar de forma concomitante la &lt;b&gt;presencia de múltiples placas coronarias vulnerables&lt;/b&gt; en el resto del árbol arterial.&lt;br /&gt;• &lt;b&gt;Evolución:&lt;/b&gt; La formación del trombo sobreimpuesto a la placa accidentada conlleva el inminente riesgo y la &lt;b&gt;posibilidad de generar un SCA con elevación del ST&lt;/b&gt; (si el trombo es oclusivo total al 100%) o sin elevación del ST (trombo parcial).</t>
  </si>
  <si>
    <t>&lt;b&gt;c) Hiperactividad de inhibidores de la coagulación:&lt;/b&gt; Es la opción correcta a marcar (la SALVEDAD). En un evento aterotrombótico prevalece un estado de formación de trombos masiva y una hiperreactividad plaquetaria incontrolable, por lo que carece de hiperactividad de los sistemas inhibidores de la coagulación (la balanza hemostática está inclinada hacia la trombosis, no hacia su inhibición).</t>
  </si>
  <si>
    <t>• &lt;b&gt;a) Posibilidad de un SCA con elevación del ST:&lt;/b&gt; Es una condición posible. La complicación aguda de la placa puede generar un trombo masivo oclusivo total que desencadene el cuadro transmural.&lt;br /&gt;• &lt;b&gt;b) Hiperreactividad plaquetaria persistente:&lt;/b&gt; Es una condición inherente al evento agudo. La disrupción endotelial y la liberación de trombina mantienen a las plaquetas constantemente activadas.&lt;br /&gt;• &lt;b&gt;d) Inflamación vascular subclínica:&lt;/b&gt; Es una condición presente. La placa vulnerable de alto riesgo posee una intensa participación de citoquinas inflamatorias que debilitan la capa fibrosa.&lt;br /&gt;• &lt;b&gt;e) Presencia de múltiples placas coronarias vulnerables:&lt;/b&gt; Es una condición subyacente. El paciente que sufre el evento agudo suele presentar un lecho vascular con múltiples placas blandas de alto riesgo distribuidas en su árbol coronario.</t>
  </si>
  <si>
    <t>La lesión anatómica característica del infarto agudo de miocardio con supradesnivel del segmento ST es la presencia de un &lt;b&gt;trombo intraluminal oclusivo&lt;/b&gt; que genera la obstrucción completa de la arteria coronaria comprometida.</t>
  </si>
  <si>
    <t>&lt;b&gt;FISIOPATOLOGÍA DE LA OCLUSIÓN CORONARIA Y SCACEST&lt;/b&gt;&lt;br /&gt;&lt;br /&gt;La magnitud evolutiva del trombo coronario es el factor determinante del cuadro clínico y de su manifestación electrocardiográfica en los síndromes coronarios agudos:&lt;br /&gt;• &lt;b&gt;Obstrucción parcial (Trombo no oclusivo):&lt;/b&gt; Genera el Síndrome Coronario Agudo sin supradesnivel del segmento ST (&lt;i&gt;Angina Inestable&lt;/i&gt; o &lt;i&gt;Infarto no Q&lt;/i&gt;). La micronecrosis afecta predominantemente la zona subendocárdica.&lt;br /&gt;• &lt;b&gt;Obstrucción completa (Trombo oclusivo total al 100%):&lt;/b&gt; Genera el Síndrome Coronario Agudo con supradesnivel del segmento ST (&lt;i&gt;Infarto Agudo de Miocardio clásico&lt;/i&gt;). El mecanismo subyacente involucra la progresión masiva del coágulo hasta formar un &lt;b&gt;trombo intraluminal oclusivo&lt;/b&gt;. Al interrumpirse totalmente el flujo sanguíneo, desencadena la necrosis en forma de cuña que, de no mediar reperfusión, completará todo el grosor de la pared ventricular generando un infarto transmural.</t>
  </si>
  <si>
    <t>La opción b es correcta. La lesión anatómica característica del síndrome coronario agudo con supradesnivel del segmento ST (SCACEST) es la formación de un &lt;b&gt;trombo intraluminal oclusivo&lt;/b&gt; que interrumpe al 100% el flujo de la arteria coronaria.</t>
  </si>
  <si>
    <t>• &lt;b&gt;a) Obstrucción del 20%:&lt;/b&gt; Es incorrecta ya que las placas con un grado de obstrucción luminal leve (menor al 70%) son asintomáticas en estado de estabilidad y no generan la isquemia crítica que define al infarto agudo.&lt;br /&gt;• &lt;b&gt;c) Espasmo arterial:&lt;/b&gt; Es incorrecta debido a que el vasoespasmo es el mecanismo primario desencadenante de la angina de Prinzmetal o angina vasoespástica, pero no constituye la lesión anatómica fija y característica del IAM clásico.&lt;br /&gt;• &lt;b&gt;d) Inflamación de la intima:&lt;/b&gt; Es incorrecta porque, si bien la inflamación endotelial y la participación de citoquinas inician y promueven la vulnerabilidad de la placa, el evento catastrófico final que genera el supradesnivel del ST es la ruptura de dicha placa y la subsecuente oclusión total por un trombo.</t>
  </si>
  <si>
    <t>&lt;b&gt;CORRELACIÓN ELECTROCARDIOGRÁFICA Y GRADO DE OCLUSIÓN&lt;/b&gt;&lt;br /&gt;&lt;br /&gt;El desplazamiento del segmento ST refleja directamente la magnitud de la obstrucción vascular en la cardiopatía isquémica:&lt;br /&gt;• &lt;b&gt;Infradesnivel del ST:&lt;/b&gt; Indica injuria subendocárdica provocada por un vaso con una obstrucción parcial (trombo no oclusivo).&lt;br /&gt;• &lt;b&gt;Supradesnivel del ST:&lt;/b&gt; Indica injuria transmural hiperaguda provocada por un vaso obstruido de forma completa (100%) por un trombo intraluminal oclusivo.</t>
  </si>
  <si>
    <t>La lesión anatómica característica del infarto transmural es la presencia de un &lt;b&gt;trombo intraluminal oclusivo&lt;/b&gt; que genera la obstrucción completa de la arteria coronaria comprometida.</t>
  </si>
  <si>
    <t>&lt;b&gt;FISIOPATOLOGÍA DEL INFARTO TRANSMURAL (SCACEST)&lt;/b&gt;&lt;br /&gt;&lt;br /&gt;La magnitud evolutiva del trombo formado tras la complicación de una placa aterosclerótica vulnerable es el factor determinante del cuadro clínico y electrocardiográfico subsiguiente:&lt;br /&gt;• &lt;b&gt;SCA con supradesnivel del segmento ST (Infarto Agudo de Miocardio clásico):&lt;/b&gt; La progresión del coágulo es masiva, formando un &lt;b&gt;trombo oclusivo total (100%)&lt;/b&gt;. La lesión anatómica característica de este síndrome, y del infarto transmural, es la presencia de un trombo intraluminal oclusivo que genera la obstrucción completa de la arteria coronaria comprometida.&lt;br /&gt;• &lt;b&gt;Evolución de la necrosis:&lt;/b&gt; Al interrumpirse totalmente el flujo sanguíneo, a los 40 minutos aproximadamente de iniciado el proceso, comienza la necrosis tisular. Esta muerte se inicia en el subendocardio y avanza en forma de cuña hacia el subepicardio. Si no se logra destapar la arteria, el proceso de necrosis completa todo el grosor de la pared ventricular entre 6 y 12 horas, generando un infarto transmural.</t>
  </si>
  <si>
    <t>&lt;b&gt;c) Trombo intraluminal oclusivo:&lt;/b&gt; Es la opción correcta. La complicación aguda de una placa aterosclerótica desencadena una cascada trombogénica masiva que culmina en un coágulo que ocluye el 100% de la luz del vaso, originando la isquemia severa y consecuente necrosis transmural.</t>
  </si>
  <si>
    <t>• &lt;b&gt;a) Rotura de la íntima, d) Fisura en la placa:&lt;/b&gt; Son incorrectas como lesión característica. Si bien la disrupción, fisura o ruptura de la placa con lesión endotelial es el evento inicial (accidente de placa) que expone el contenido lipídico y colágeno a la sangre, no es la lesión que por sí sola define anatómicamente al infarto transmural, sino que actúa como el gatillo para la formación del trombo.&lt;br /&gt;• &lt;b&gt;b) Inflamación de la íntima arterial:&lt;/b&gt; Es incorrecta. Es un proceso fisiopatológico crónico en el desarrollo de la aterosclerosis (infiltración de macrófagos, linfocitos y citoquinas), pero no es la lesión oclusiva aguda que interrumpe totalmente el flujo sanguíneo coronario.</t>
  </si>
  <si>
    <t>La terapia fibrinolítica debe acompañarse siempre de un tratamiento antiagregante plaquetario coadyuvante debido a que, al lisar la malla de fibrina, el proceso &lt;b&gt;libera plaquetas activadas&lt;/b&gt;, deja expuesto un &lt;b&gt;sustrato altamente protrombótico&lt;/b&gt; y &lt;b&gt;libera trombina&lt;/b&gt; que favorece la agregación plaquetaria subsecuente.</t>
  </si>
  <si>
    <t>&lt;b&gt;TERAPIA FIBRINOLÍTICA Y COADYUVANCIA ANTIAGREGANTE&lt;/b&gt;&lt;br /&gt;&lt;br /&gt;La administración de trombolíticos (como la Estreptoquinasa) tiene como objetivo lisar farmacológicamente el trombo oclusivo en el SCACEST. No obstante, este proceso de recanalización no es inocuo para el microambiente vascular, motivo por el cual es necesario acompañarlo siempre de un tratamiento antiagregante plaquetario (Aspirina y Clopidogrel) coadyuvante debido a las siguientes consecuencias biológicas:&lt;br /&gt;• &lt;b&gt;Liberación de plaquetas:&lt;/b&gt; Al destruir y lisar la malla de fibrina que contenía al coágulo, el proceso libera al torrente plaquetas que ya se encontraban activadas.&lt;br /&gt;• &lt;b&gt;Sustrato pro-trombótico:&lt;/b&gt; El trombo disuelto deja al descubierto la placa aterosclerótica ulcerada subyacente, la cual mantiene expuesto un sustrato lipídico y colágeno altamente pro-trombótico.&lt;br /&gt;• &lt;b&gt;Liberación de trombina:&lt;/b&gt; La lisis del coágulo libera moléculas de trombina atrapadas. La trombina es el agonista plaquetario más potente y favorece la agregación plaquetaria subsecuente. Si no se bloquea esta respuesta, el vaso recanalizado sufrirá una rápida reoclusión aterotrombótica.</t>
  </si>
  <si>
    <t>&lt;b&gt;d) Todas son correctas:&lt;/b&gt; Es la opción correcta. La terapia fibrinolítica exige el acompañamiento de tratamiento antiagregante plaquetario para prevenir la reoclusión del vaso. Todas las premisas listadas (a, b y c) describen los mecanismos fisiopatológicos que justifican esta necesidad: al lisar la malla de fibrina se liberan plaquetas activadas, se expone un sustrato pro-trombótico y se libera trombina, potenciando la agregación plaquetaria subsecuente.</t>
  </si>
  <si>
    <t>• &lt;b&gt;a), b) y c):&lt;/b&gt; Son opciones verdaderas por sí solas, pero resultan incompletas como respuesta final de opción múltiple, ya que el riesgo pro-trombótico post-fibrinólisis engloba la sumatoria de estos tres mecanismos simultáneos. Por lo tanto, la única respuesta que unifica correctamente estas acciones fisiopatológicas es "Todas son correctas".</t>
  </si>
  <si>
    <t>&lt;b&gt;CONTRAINDICACIONES DE LA FIBRINÓLISIS&lt;/b&gt;&lt;br /&gt;&lt;br /&gt;La terapia fibrinolítica presenta contraindicaciones absolutas y relativas por su alto riesgo de hemorragia.&lt;br /&gt;• &lt;b&gt;Contraindicación Sindrómica:&lt;/b&gt; Está contraindicada en los SCASEST (trombo oclusivo parcial).&lt;br /&gt;• &lt;b&gt;Contraindicaciones Absolutas en SCACEST:&lt;/b&gt; Antecedente de ACV hemorrágico, ACV de cualquier tipo en el último año, neoplasia intracraneana conocida, hemorragia activa, sospecha de disección aórtica, diátesis hemorrágica, y la presencia de shock cardiogénico sumada a la disponibilidad de angioplastia.</t>
  </si>
  <si>
    <t>La &lt;b&gt;trombina&lt;/b&gt; es el agonista biológico más potente de la activación plaquetaria.</t>
  </si>
  <si>
    <t>&lt;b&gt;CONSECUENCIAS DE LA RUPTURA DE PLACA&lt;/b&gt;&lt;br /&gt;&lt;br /&gt;Al romperse o ulcerarse una placa inestable, el contenido de colesterol y el colágeno subendotelial quedan críticamente expuestos a la sangre, desencadenando tres fenómenos fisiopatológicos simultáneos:&lt;br /&gt;• &lt;b&gt;Agregación plaquetaria inmediata:&lt;/b&gt; Las plaquetas acuden rápidamente a tapar la zona de ruptura (siendo la trombina el agonista biológico más potente).&lt;br /&gt;• &lt;b&gt;Vasoespasmo:&lt;/b&gt; Generado de manera refleja y por sustancias vasoconstrictoras liberadas.&lt;br /&gt;• &lt;b&gt;Formación del trombo:&lt;/b&gt; Determinará si el síndrome coronario agudo evoluciona con supradesnivel del ST (trombo oclusivo total al 100%) o sin supradesnivel del ST (trombo no oclusivo).</t>
  </si>
  <si>
    <t>&lt;b&gt;c) Trombina:&lt;/b&gt; Es la opción correcta. Tras la complicación de una placa aterosclerótica, la trombina generada localmente es el agonista biológico de mayor potencia para inducir la activación y agregación masiva de las plaquetas, impulsando la cascada que culmina en la formación del coágulo aterotrombótico.</t>
  </si>
  <si>
    <t>• &lt;b&gt;a) Tromboxano A2:&lt;/b&gt; Es incorrecta. Si bien es liberado por las plaquetas activadas y promueve mayor agregación y potente vasoespasmo, no posee la máxima potencia biológica estimuladora que caracteriza a la trombina.&lt;br /&gt;• &lt;b&gt;b) Colágeno:&lt;/b&gt; Es incorrecta. El colágeno subendotelial es el elemento estructural crítico que queda expuesto a la sangre tras la disrupción endotelial, iniciando la adhesión primaria de las plaquetas, pero no constituye el agonista humoral de mayor potencia biológica.&lt;br /&gt;• &lt;b&gt;d) ADP:&lt;/b&gt; Es incorrecta. El adenosín difosfato (ADP) participa activamente en la amplificación de la agregación plaquetaria, pero es superado en potencia biológica estimuladora directa por la trombina generada en el sitio de la lesión.</t>
  </si>
  <si>
    <t>Los antecedentes de hipertensión arterial, diabetes mellitus, edad avanzada e infarto de miocardio previo son factores asociados a la aparición de shock cardiogénico, no así la presencia de &lt;b&gt;extrasístoles ventriculares monomorfas&lt;/b&gt;.</t>
  </si>
  <si>
    <t>&lt;b&gt;COMPLICACIONES MECÁNICAS DEL IAM: SHOCK CARDIOGÉNICO&lt;/b&gt;&lt;br /&gt;&lt;br /&gt;El pronóstico del paciente con un infarto agudo de miocardio empeora significativamente frente al desarrollo de eventos adversos y complicaciones mecánicas.&lt;br /&gt;• &lt;b&gt;Insuficiencia cardíaca y Shock Cardiogénico:&lt;/b&gt; Cuando la masa ventricular necrosada es igual o superior al &lt;b&gt;40%&lt;/b&gt; del ventrículo izquierdo, el paciente puede entrar en el temido shock cardiogénico.&lt;br /&gt;• &lt;b&gt;Factores asociados:&lt;/b&gt; Los antecedentes de hipertensión arterial, diabetes mellitus, edad avanzada e infarto de miocardio previo son factores asociados a la aparición de shock cardiogénico.&lt;br /&gt;• &lt;b&gt;Otras complicaciones mecánicas:&lt;/b&gt; Incluyen la insuficiencia mitral aguda (por disfunción o ruptura de un músculo papilar), la comunicación interventricular (ruptura del tabique necrosado, evidenciada por la aparición de un soplo sistólico con frémito en el borde esternal derecho) y la ruptura de pared libre (complicación mecánica extrema en la que el paciente fallece de forma inmediata).</t>
  </si>
  <si>
    <t>La opción d es correcta debido a que la presencia de una &lt;b&gt;extrasístole ventricular monomorfa&lt;/b&gt; NO se encuentra entre los factores asociados a la aparición de shock cardiogénico, siendo en su lugar una complicación de tipo eléctrica y no un factor de falla mecánica masiva de bomba.</t>
  </si>
  <si>
    <t>&lt;br /&gt;• &lt;b&gt;a) Antecedentes de hipertensión arterial y/o diabetes mellitus, b) Edad avanzada y c) Antecedentes de infarto de miocardio previo:&lt;/b&gt; Son opciones incorrectas (al solicitar el factor que NO se asocia) debido a que estos elementos son factores de riesgo preexistentes que sí se asocian al desarrollo de shock cardiogénico durante un infarto agudo de miocardio.</t>
  </si>
  <si>
    <t>&lt;b&gt;COMPLICACIONES ELÉCTRICAS DEL INFARTO AGUDO DE MIOCARDIO&lt;/b&gt;&lt;br /&gt;&lt;br /&gt;A diferencia de las complicaciones mecánicas, los eventos eléctricos alteran el ritmo sin requerir necesariamente una destrucción masiva de tejido (sino isquemia o irritabilidad).&lt;br /&gt;• La &lt;b&gt;frecuencia de presentación&lt;/b&gt; es elevadísima, presentándose en el 72 al 100% de los infartos (como las extrasístoles ventriculares aisladas o ritmos idioventriculares acelerados de reperfusión).&lt;br /&gt;• &lt;b&gt;Fibrilación ventricular:&lt;/b&gt; Es la alteración eléctrica letal más temida, siendo la causa más común de muerte súbita inmediata tras el infarto agudo de miocardio (explicando el 90-95% de las muertes súbitas tempranas).</t>
  </si>
  <si>
    <t>&lt;b&gt;FISIOPATOLOGÍA DE LA PLACA ATEROSCLERÓTICA&lt;/b&gt;&lt;br /&gt;&lt;br /&gt;La base fisiopatológica de la cardiopatía isquémica se sustenta en el desarrollo y posterior complicación de las placas ateroscleróticas ubicadas en las arterias coronarias.&lt;br /&gt;• &lt;b&gt;Desarrollo y Estabilidad de la Placa:&lt;/b&gt; Las placas ateroscleróticas crecen lentamente a lo largo de décadas. Las placas quiescentes o estables (responsables de la angina crónica) son lesiones crónicas con mayor grado de fibrosis y calcio. Presentan un &lt;b&gt;mayor espesor de la capa fibrosa&lt;/b&gt;, lo que les confiere una menor tendencia a complicarse o romperse.&lt;br /&gt;• &lt;b&gt;Placas Vulnerables:&lt;/b&gt; El mayor riesgo lo presentan las denominadas placas vulnerables o inestables ("blandas"), las cuales poseen un mayor núcleo lipídico y una capa fibrosa más fina. El espesor de la capa fibrosa (fibroateroma) es el factor estructural determinante en la transición de una placa estable a una placa inestable.&lt;br /&gt;• &lt;b&gt;Mecanismo de Complicación:&lt;/b&gt; El mayor riesgo cardiovascular de estas placas vulnerables está determinado por su inestabilidad mecánica, la alta participación de citoquinas (inflamación que debilita aún más la capa), su elevada trombogenicidad intrínseca al romperse y el consecuente riesgo de generar eventos trombóticos masivos u oclusivos.</t>
  </si>
  <si>
    <t>&lt;b&gt;a) Mayor espesor de la capa fibrosa:&lt;/b&gt; Es la opción correcta a marcar (la excepción). Un mayor espesor de la capa fibrosa (fibroateroma) le otorga estabilidad y resistencia a la placa aterosclerótica, reduciendo el riesgo de ruptura y de eventos isquémicos trombóticos agudos.</t>
  </si>
  <si>
    <t>• &lt;b&gt;b) Mayor trombogenicidad, d) Mayor inestabilidad de la placa vulnerable, e) Mayor riesgo de eventos trombóticos:&lt;/b&gt; Son condiciones que sí se corresponden con el mayor riesgo. Definen el comportamiento de una placa inestable o accidentada ("placa blanda" de capa fina), la cual al romperse expone su contenido lipídico y colágeno, desencadenando una cascada trombogénica y oclusiva.&lt;br /&gt;• &lt;b&gt;c) Mayor participación de citoquinas:&lt;/b&gt; Es una condición que sí se corresponde con el mayor riesgo. La inflamación activa intramural mediada por citoquinas debilita los componentes estructurales de la placa, contribuyendo al adelgazamiento de la capa fibrosa y propiciando su inminente ruptura.</t>
  </si>
  <si>
    <t>El infarto de miocardio se asocia característicamente con un dolor precordial intenso de localización &lt;b&gt;retroesternal&lt;/b&gt;, el cual no se modifica con los movimientos ni con la respiración y suele cursar con sensación de muerte inminente.</t>
  </si>
  <si>
    <t>&lt;b&gt;SEMIOLOGÍA DEL DOLOR ISQUÉMICO&lt;/b&gt;&lt;br /&gt;&lt;br /&gt;El interrogatorio detallado de las características del dolor permite sospechar con alta sensibilidad el origen isquémico del mismo:&lt;br /&gt;• &lt;b&gt;Carácter y Localización:&lt;/b&gt; El paciente lo describe clásicamente como un dolor de tipo &lt;b&gt;opresivo&lt;/b&gt; (sensación de peso o pata de elefante sobre el pecho) localizado de manera difusa en la región &lt;b&gt;retroesternal&lt;/b&gt;.&lt;br /&gt;• &lt;b&gt;Irradiación y Modificadores:&lt;/b&gt; Se irradia característicamente hacia el brazo y antebrazo izquierdo (borde cubital), cuello, mandíbula o epigastrio. No se modifica con los cambios posturales, ni con los movimientos torácicos, ni con la respiración profunda.&lt;br /&gt;• &lt;b&gt;Síntomas Asociados:&lt;/b&gt; Al ser un evento de extrema gravedad, el paciente cursa frecuentemente con &lt;b&gt;sensación de muerte&lt;/b&gt;. Suele acompañarse de evidentes &lt;b&gt;síntomas vagales&lt;/b&gt; o neurovegetativos, por lo que el paciente se presenta sudoroso, pálido y nauseoso.</t>
  </si>
  <si>
    <t>La opción c es correcta. El infarto de miocardio se asocia característicamente con un dolor precordial intenso de localización &lt;b&gt;retroesternal&lt;/b&gt;.</t>
  </si>
  <si>
    <t>• &lt;b&gt;a) Dolor pleurítico:&lt;/b&gt; Es incorrecta ya que el dolor pleurítico (en "puntada de costado") empeora con los movimientos respiratorios, la tos o el estornudo, siendo un marcador característico de patologías pleurales (ej. embolia pulmonar, neumonías) o pericárdicas, difiriendo totalmente del dolor de origen isquémico.&lt;br /&gt;• &lt;b&gt;b) Dolor cólico:&lt;/b&gt; Es incorrecta debido a que este dolor, de naturaleza espasmódica e intermitente, es propio de la patología víscero-hueca gastrointestinal o genitourinaria (como el cólico biliar o renal).&lt;br /&gt;• &lt;b&gt;d) Dolor sordo:&lt;/b&gt; Es incorrecta. Si bien algunos pacientes pueden referir molestias inespecíficas, el término "sordo" no es la denominación semiológica clásica ni descriptiva de la opresión asfixiante que define al dolor de un evento coronario transmural.</t>
  </si>
  <si>
    <t>&lt;b&gt;ANGINA ESTABLE VS. INFARTO&lt;/b&gt;&lt;br /&gt;&lt;br /&gt;Si bien ambas entidades comparten las características retroesternales del dolor, difieren críticamente en su tiempo de evolución y respuesta:&lt;br /&gt;• &lt;b&gt;Angina Estable:&lt;/b&gt; El dolor aparece ante el esfuerzo físico, dura escasos minutos (ej. 2 a 5 minutos) y cede rápidamente con el reposo o la administración de nitritos sublinguales.&lt;br /&gt;• &lt;b&gt;Infarto Agudo de Miocardio:&lt;/b&gt; El dolor es más intenso, prolongado (dura más de 30 minutos) y NO cede con el reposo ni tras la administración de múltiples dosis de nitratos, evidenciando una necrosis tisular irreversible a diferencia de la isquemia transitoria.</t>
  </si>
  <si>
    <t>La presentación clínica más frecuente del infarto agudo de miocardio es el dolor precordial intenso, constituyendo la forma de presentación más consultada y la principal alarma clínica de la enfermedad.</t>
  </si>
  <si>
    <t>¿Cuándo sospecha como causa de neumonía aguda (NAC) que la pseudomona aeruginosa puede estar involucrada?&lt;br&gt;&lt;br&gt;a) En los mayores de 65 años&lt;br&gt;&lt;br&gt;b) En aquellos que provienen de residencias geriátricas&lt;br&gt;&lt;br&gt;c) En alcoholistas&lt;br&gt;&lt;br&gt;d) En pacientes con enfermedad estructural de pulmón</t>
  </si>
  <si>
    <t>&lt;b&gt;SEMIOLOGÍA Y CLÍNICA DEL INFARTO AGUDO DE MIOCARDIO&lt;/b&gt;&lt;br /&gt;&lt;br /&gt;La cardiopatía isquémica puede manifestarse de múltiples formas (asintomática, arritmias, insuficiencia cardíaca o muerte súbita), pero el dolor precordial es el pilar de presentación y la principal alarma clínica que motiva la consulta médica.&lt;br /&gt;• &lt;b&gt;Características del dolor:&lt;/b&gt; Se asocia con un dolor de tipo retroesternal opresivo. Su intensidad suele ser severa (el paciente lo percibe frecuentemente como una sensación de muerte inminente) y su duración es prolongada, superando los 20 a 30 minutos de evolución.&lt;br /&gt;• &lt;b&gt;Síntomas neurovegetativos:&lt;/b&gt; El intenso dolor isquémico no se presenta de forma aislada, sino que se acompaña de un gran cortejo sintomático vagal o adrenérgico. El paciente suele presentarse pálido, frío, y con una sudoración profusa (diaforesis), sumado frecuentemente a náuseas y vómitos.</t>
  </si>
  <si>
    <t>&lt;b&gt;b) Dolor precordial intenso:&lt;/b&gt; Es la opción correcta. El dolor de pecho opresivo, retroesternal y prolongado es el síntoma cardinal, la manifestación clínica principal y el motivo de consulta más frecuente que caracteriza al infarto agudo de miocardio.</t>
  </si>
  <si>
    <t>d) En pacientes con enfermedad estructural de pulmón</t>
  </si>
  <si>
    <t>• &lt;b&gt;a) Náuseas, vómito y diaforesis:&lt;/b&gt; Son incorrectas como presentación primaria exclusiva. Representan el clásico cortejo de síntomas neurovegetativos o vagales que habitualmente "acompañan" al dolor precordial durante el infarto, pero no son la manifestación clínica más frecuente por sí solos.&lt;br /&gt;• &lt;b&gt;d) Dificultad respiratoria aguda:&lt;/b&gt; Es incorrecta. Si bien un infarto masivo puede desencadenar una insuficiencia cardíaca aguda (edema agudo de pulmón) y manifestarse secundariamente con disnea, no es la presentación inicial más prevalente frente al dolor precordial isquémico.&lt;br /&gt;• &lt;b&gt;c) Cianosis generalizada:&lt;/b&gt; Es incorrecta. No es un síntoma ni signo de presentación habitual del IAM; su aparición indicaría una complicación avanzada, como un profundo shock cardiogénico o una insuficiencia respiratoria severa concomitante.</t>
  </si>
  <si>
    <t>El infarto agudo de miocardio de cara inferior se caracteriza electrocardiográficamente por la &lt;b&gt;sobreelevación del segmento ST en las derivaciones DII, DIII y aVF&lt;/b&gt;, lo cual obedece con mayor probabilidad a una obstrucción total de la arteria coronaria derecha.</t>
  </si>
  <si>
    <t>&lt;b&gt;DIAGNÓSTICO TOPOGRÁFICO DEL INFARTO AGUDO DE MIOCARDIO&lt;/b&gt;&lt;br /&gt;&lt;br /&gt;El electrocardiograma (ECG) permite clasificar anatómicamente el infarto de miocardio según las derivaciones que evidencian alteraciones eléctricas agudas (supradesnivel del segmento ST, inversión de la onda T u ondas Q patológicas):&lt;br /&gt;• &lt;b&gt;Inferior o diafragmático:&lt;/b&gt; Se diagnostica por alteraciones en las derivaciones &lt;b&gt;DII, DIII y aVF&lt;/b&gt;. Constituye el reflejo eléctrico de la cara inferior del ventrículo, obedeciendo habitualmente a la obstrucción total de la arteria coronaria derecha.&lt;br /&gt;• &lt;b&gt;Anterior estricto:&lt;/b&gt; Derivaciones V3 y V4.&lt;br /&gt;• &lt;b&gt;Anteroseptal:&lt;/b&gt; Derivaciones V1 a V4.&lt;br /&gt;• &lt;b&gt;Septal:&lt;/b&gt; Derivaciones V1 y V2.&lt;br /&gt;• &lt;b&gt;Anterior extenso:&lt;/b&gt; Derivaciones V1 a V6, DI y aVL.&lt;br /&gt;• &lt;b&gt;Anterolateral:&lt;/b&gt; Derivaciones V4 a V6, DI y aVL.&lt;br /&gt;• &lt;b&gt;Lateral:&lt;/b&gt; Derivaciones V5, V6, DI y aVL.&lt;br /&gt;• &lt;b&gt;Lateral alto:&lt;/b&gt; Derivaciones DI y aVL.&lt;br /&gt;• &lt;b&gt;Posterior:&lt;/b&gt; Signos directos en derivaciones no convencionales V7 y V8, o signos recíprocos en V1 y V2 (onda R alta y descenso del segmento ST).</t>
  </si>
  <si>
    <t>&lt;b&gt;d) Sobreelevación del ST en DII, DIII y AVF:&lt;/b&gt; Es la opción correcta. El infarto agudo de miocardio de localización inferior o diafragmática se caracteriza de forma directa por la &lt;b&gt;sobreelevación del segmento ST en las derivaciones DII, DIII y aVF&lt;/b&gt;, traduciendo una injuria transmural hiperaguda en esa pared ventricular específica.</t>
  </si>
  <si>
    <t>• &lt;b&gt;a) ST cóncavo hacia arriba en todas las precordiales:&lt;/b&gt; Es incorrecta ya que el supradesnivel cóncavo difuso es el signo electrocardiográfico clásico de la pericarditis aguda (o repolarización precoz), no indicando una isquemia regional de cara inferior.&lt;br /&gt;• &lt;b&gt;b) P picuda en D III, AVF V1:&lt;/b&gt; Es incorrecta debido a que la alteración de la onda P (onda P pulmonale alta y picuda) es el marcador electrocardiográfico de un agrandamiento auricular derecho secundario a sobrecarga de presiones pulmonares, careciendo de relación diagnóstica con la injuria isquémica aguda ventricular.&lt;br /&gt;• &lt;b&gt;c) Q en D II, D III y AVF:&lt;/b&gt; Es incorrecta en el contexto estricto de la presentación aguda inicial, ya que la aparición de la onda Q representa la instauración de una necrosis tisular irreversible tras haber sobrepasado la ventana de viabilidad celular (generalmente pasadas las horas de evolución), mientras que el supradesnivel del ST es el hallazgo hiperagudo que caracteriza al diagnóstico e indica urgencia de reperfusión.</t>
  </si>
  <si>
    <t>&lt;b&gt;DIAGNÓSTICO ELECTROCARDIOGRÁFICO DE INJURIA Y NECROSIS&lt;/b&gt;&lt;br /&gt;&lt;br /&gt;La evolución electrocardiográfica de la cardiopatía isquémica refleja la progresión del daño estructural en el miocardio:&lt;br /&gt;• &lt;b&gt;Isquemia (Onda T):&lt;/b&gt; El vector eléctrico de recuperación se invierte y "huye" de la zona enferma, generando característicamente ondas T negativas y simétricas.&lt;br /&gt;• &lt;b&gt;Injuria / Lesión (Segmento ST):&lt;/b&gt; Refleja la oclusión vascular aguda. El supradesnivel del ST indica injuria transmural hiperaguda provocada por un vaso obstruido al 100% (trombo oclusivo total), siendo el signo electrocardiográfico más característico del infarto agudo de miocardio.&lt;br /&gt;• &lt;b&gt;Necrosis (Onda Q patológica):&lt;/b&gt; Representa la muerte celular definitiva y la pérdida de capacidad de generar impulso eléctrico. Se observa como la pérdida de la onda R normal y la aparición de una onda Q profunda (mayor al 25% de la altura total del QRS y con un ancho superior a 1 cuadrito o 0,04 seg).</t>
  </si>
  <si>
    <t>Ante un paciente con múltiples factores de riesgo cardiovascular (como diabetes, hipertensión y tabaquismo) que consulta por un dolor precordial atípico, e incluso si inicialmente presenta un ECG y enzimas cardíacas normales, la conducta clínica es &lt;b&gt;internarlo asumiéndolo como un posible síndrome coronario agudo&lt;/b&gt;.</t>
  </si>
  <si>
    <t>&lt;b&gt;UNIDAD DE DOLOR PRECORDIAL Y SOSPECHA CLÍNICA&lt;/b&gt;&lt;br /&gt;&lt;br /&gt;El diagnóstico integral de la cardiopatía isquémica se sustenta en la evaluación combinada del cuadro clínico (características del dolor y factores de riesgo) y los estudios complementarios. Ante un escenario de duda diagnóstica inicial en la guardia, la conducta médica se rige por las siguientes pautas:&lt;br /&gt;• &lt;b&gt;Valoración del Riesgo Global:&lt;/b&gt; La evaluación detallada de los predictores de riesgo es vital. Un paciente varón mayor de 40 años, diabético, hipertenso y tabaquista posee altísimas probabilidades pre-test de padecer una enfermedad coronaria. Esta enorme carga de factores de riesgo vuelve al paciente altamente vulnerable, independientemente de si el dolor relatado presenta características atípicas.&lt;br /&gt;• &lt;b&gt;Estudios Complementarios Iniciales:&lt;/b&gt; El abordaje protocolar exige la realización inmediata de un Electrocardiograma (ECG) y el dosaje de marcadores biológicos (Troponinas y CPK-MB).&lt;br /&gt;• &lt;b&gt;Conducta ante Estudios Normales:&lt;/b&gt; Si el paciente presenta múltiples factores de riesgo, un ECG inicial normal y enzimas cardíacas negativas NO descartan de forma definitiva un evento isquémico en curso (pudiendo tratarse de una angina inestable temprana que aún no ha manifestado alteraciones eléctricas ni necrosis enzimática celular). Por consiguiente, si no se puede confirmar ni descartar la isquemia inicial, la conducta clínica es ingresarlo a la Unidad de Dolor Precordial por 12 a 24 horas asumiéndolo como un posible síndrome coronario agudo, repitiendo ECG seriados, nuevo dosaje de marcadores biológicos y ecocardiograma.</t>
  </si>
  <si>
    <t>&lt;b&gt;b) Lo interna asumiéndolo como posible síndrome coronario:&lt;/b&gt; Es la opción correcta. La carga abrumadora de factores de riesgo mayores (edad, sexo, diabetes, HTA, tabaquismo) sumada a un dolor prolongado (40 minutos) y síntomas neurovegetativos (sudoración) obligan al médico a internar al paciente en observación para realizar estudios seriados, asumiendo el cuadro como un posible síndrome coronario agudo a pesar de la aparente normalidad de los estudios iniciales.</t>
  </si>
  <si>
    <t>• &lt;b&gt;a) Le da el alta hospitalaria y lo cita a control por consultorio externo para control metabólico y manejo de su HTA:&lt;/b&gt; Es incorrecta. Dar de alta a un paciente de altísimo riesgo cardiovascular que consulta por un dolor torácico prolongado, basándose únicamente en un primer ECG y enzimas normales, constituye una grave omisión diagnóstica que expone al paciente a sufrir un infarto masivo o muerte súbita fuera del hospital.&lt;br /&gt;• &lt;b&gt;c) Lo medica con analgésicos y ansiolíticos y evalúa la respuesta terapéutica:&lt;/b&gt; Es incorrecta. Subestima groseramente la gravedad clínica del cuadro. El dolor isquémico agudo no se maneja primariamente con analgésicos comunes ni ansiolíticos, y demorar el abordaje etiológico enmascarando los síntomas empeora de manera inminente el pronóstico del paciente.&lt;br /&gt;• &lt;b&gt;d) Lo interna y comienza a investigar causas extracardiacas de dolor precordial:&lt;/b&gt; Es incorrecta en su priorización. Si bien el dolor es descrito como atípico, la prevalencia de sus severos factores de riesgo obliga a descartar y asumir en primera instancia una etiología coronaria (isquémica grave) antes de abocarse a investigar causas extracardíacas de menor urgencia vital.</t>
  </si>
  <si>
    <t>El diagnóstico de infarto agudo de miocardio se confirma al constatar la tríada clínica y bioquímica de &lt;b&gt;dolor precordial&lt;/b&gt;, &lt;b&gt;cambios agudos en el ECG&lt;/b&gt; y &lt;b&gt;marcadores biológicos positivos&lt;/b&gt;.</t>
  </si>
  <si>
    <t>&lt;b&gt;DIAGNÓSTICO DEL INFARTO AGUDO DE MIOCARDIO&lt;/b&gt;&lt;br /&gt;&lt;br /&gt;El diagnóstico de la cardiopatía isquémica y, en particular, del infarto agudo de miocardio, se sustenta en instancias fundamentales que integran el cuadro clínico y los estudios complementarios:&lt;br /&gt;• &lt;b&gt;Pilar Clínico y Sospecha Inicial:&lt;/b&gt; El abordaje inicial no debe retrasarse esperando resultados de laboratorio. La sospecha diagnóstica de un infarto agudo de miocardio se realiza a través de la presencia de dolor precordial característico y las alteraciones en el electrocardiograma (ECG). La sola presencia de dolor retroesternal opresivo sumado a la detección de un supradesnivel del segmento ST confirma el diagnóstico en más del 90% de los casos, obligando a iniciar la terapia de reperfusión en la "hora de oro".&lt;br /&gt;• &lt;b&gt;Confirmación Definitiva (Criterios):&lt;/b&gt; Para cerrar el cuadro clínico-bioquímico y certificar el diagnóstico, se exige constatar tres pilares: &lt;b&gt;dolor precordial&lt;/b&gt;, &lt;b&gt;cambios agudos en el ECG&lt;/b&gt; y &lt;b&gt;marcadores biológicos positivos&lt;/b&gt;.&lt;br /&gt;• &lt;b&gt;Marcadores Biológicos:&lt;/b&gt; El dosaje de Troponinas y de la fracción MB de la creatinfosfoquinasa (CPK-MB) es indispensable. Son la herramienta clave para definir la presencia de micronecrosis o necrosis miocárdica irreversible. Su positividad es el elemento que diferencia, por ejemplo, a una angina inestable (marcadores negativos) de un infarto no Q (marcadores positivos) ante un paciente con dolor isquémico y un ECG sin supradesnivel del ST.</t>
  </si>
  <si>
    <t>La opción c es correcta debido a que, para cerrar el cuadro clínico-bioquímico, el diagnóstico de infarto agudo de miocardio se confirma al integrar la presentación clínica isquémica (&lt;b&gt;dolor precordial&lt;/b&gt;), el hallazgo eléctrico de isquemia o lesión (&lt;b&gt;cambios en el ECG&lt;/b&gt;) y la evidencia sérica de necrosis tisular (&lt;b&gt;marcadores biológicos positivos&lt;/b&gt;).</t>
  </si>
  <si>
    <t>&lt;br /&gt;• &lt;b&gt;a) Dolor precordial + alteraciones en el ECG:&lt;/b&gt; Es incorrecta como respuesta de confirmación absoluta; si bien esta asociación permite establecer una sospecha diagnóstica altísima (&gt; 90%) en la urgencia e iniciar el tratamiento de reperfusión inmediato en el infarto transmural, el criterio de confirmación definitiva exige la positividad de las enzimas cardíacas para certificar la muerte celular miocárdica y cerrar el diagnóstico.&lt;br /&gt;• &lt;b&gt;b) Dolor precordial + arritmia cardíaca y d) Dolor precordial + signos de insuficiencia cardíaca:&lt;/b&gt; Son incorrectas porque, aunque las arritmias malignas (ej. taquicardia ventricular) y la insuficiencia cardíaca (ej. perfil Stevenson C o shock cardiogénico) son formas de presentación severas o complicaciones evolutivas frecuentes de la isquemia aguda, no constituyen en sí mismas los criterios estandarizados ni exigidos para confirmar el diagnóstico basal del evento coronario.</t>
  </si>
  <si>
    <t>&lt;b&gt;EL ELECTROCARDIOGRAMA EN EL DIAGNÓSTICO TOPOGRÁFICO&lt;/b&gt;&lt;br /&gt;&lt;br /&gt;El ECG es el mejor método complementario inicial (debiendo realizarse seriadamente en las primeras 24 horas). Refleja la magnitud de la obstrucción coronaria:&lt;br /&gt;• &lt;b&gt;Infradesnivel del ST:&lt;/b&gt; Indica injuria subendocárdica provocada por un vaso con obstrucción parcial no total (SCASEST).&lt;br /&gt;• &lt;b&gt;Supradesnivel del ST:&lt;/b&gt; Indica injuria transmural hiperaguda provocada por un vaso obstruido al 100% (SCACEST). Es el signo electrocardiográfico característico del infarto agudo de miocardio clásico.&lt;br /&gt;• &lt;b&gt;Onda Q patológica:&lt;/b&gt; Indica pérdida definitiva de la capacidad de generar impulso por necrosis tisular irreversible, apareciendo como una onda profunda mayor al 25% de la altura total del QRS.</t>
  </si>
  <si>
    <t>El infarto agudo de miocardio de cara inferior presenta la sobreelevación del ST en las derivaciones &lt;b&gt;DII, DIII y aVF&lt;/b&gt;, lo cual obedece con mayor probabilidad a una &lt;b&gt;obstrucción total de la arteria coronaria derecha&lt;/b&gt;.</t>
  </si>
  <si>
    <t>&lt;b&gt;CLASIFICACIÓN TOPOGRÁFICA Y FISIOPATOLOGÍA DEL INFARTO (ECG)&lt;/b&gt;&lt;br /&gt;&lt;br /&gt;La magnitud evolutiva del trombo determina el cuadro clínico y electrocardiográfico. En el Síndrome Coronario Agudo Con Supradesnivel del Segmento ST (SCACEST), la arteria comprometida presenta una &lt;b&gt;oclusión completa (trombo masivo 100% oclusivo)&lt;/b&gt;, desencadenando un infarto de miocardio transmural.&lt;br /&gt;El infarto se clasifica anatómicamente según las derivaciones del ECG que muestran alteraciones eléctricas (supradesnivel del ST):&lt;br /&gt;• &lt;b&gt;Inferior o diafragmático:&lt;/b&gt; Se diagnostica por alteraciones en las derivaciones &lt;b&gt;DII, DIII y aVF&lt;/b&gt;. Este territorio es irrigado predominantemente por la arteria coronaria derecha, por lo que su oclusión total es la causa subyacente más probable.&lt;br /&gt;• &lt;b&gt;Anterior estricto:&lt;/b&gt; Derivaciones V3, V4. Su alteración obedece con mayor probabilidad a una arteria descendente anterior 100% ocluida.&lt;br /&gt;• &lt;b&gt;Anteroseptal:&lt;/b&gt; Derivaciones V1 a V4.&lt;br /&gt;• &lt;b&gt;Lateral:&lt;/b&gt; Derivaciones V5, V6, DI, aVL. Su alteración suele implicar a la arteria circunfleja.</t>
  </si>
  <si>
    <t>&lt;b&gt;a) Obstrucción total de coronaria derecha:&lt;/b&gt; Es la opción correcta. Topográficamente, el hallazgo de un supradesnivel en las derivaciones DII, DIII y aVF define un infarto agudo de miocardio de cara inferior. La presencia de un supradesnivel del segmento ST indica un SCACEST, el cual se traduce en una oclusión completa al 100% del vaso, siendo la arteria coronaria derecha la responsable de irrigar este territorio diafragmático.</t>
  </si>
  <si>
    <t>• &lt;b&gt;b) Circunfleja 100% ocluida:&lt;/b&gt; Es incorrecta. La oclusión total de la arteria circunfleja típicamente generaría un infarto de cara lateral, con supradesnivel del ST en derivaciones izquierdas como V5, V6, DI y aVL.&lt;br /&gt;• &lt;b&gt;c) Sub oclusión de arteria circunfleja:&lt;/b&gt; Es doblemente incorrecta. Primero, una suboclusión (trombo no oclusivo) generaría un SCASEST (con infradesnivel del ST o inversión de la onda T), no un supradesnivel. Segundo, la circunfleja no irriga de forma predominante la cara inferior.&lt;br /&gt;• &lt;b&gt;d) Descendente anterior 100% ocluida:&lt;/b&gt; Es incorrecta. La oclusión de la arteria descendente anterior genera un infarto de la cara anterior, cuyo supradesnivel del ST se observa en las derivaciones V3 y V4 (anterior estricto) o de V1 a V4 (anteroseptal).</t>
  </si>
  <si>
    <t>El ECG en la angina inestable o infarto no Q puede ser normal, presentar ondas T negativas o infradesnivel del segmento ST, pero carece de &lt;b&gt;supradesnivel del segmento ST&lt;/b&gt;.</t>
  </si>
  <si>
    <t>&lt;b&gt;CLASIFICACIÓN ELECTROCARDIOGRÁFICA DE LOS SÍNDROMES CORONARIOS AGUDOS&lt;/b&gt;&lt;br /&gt;&lt;br /&gt;En presencia de un síndrome coronario agudo, el segmento ST del electrocardiograma es fundamental para su valoración y clasificación directriz en la toma de decisiones en la unidad coronaria:&lt;br /&gt;• &lt;b&gt;Síndrome Coronario Agudo Sin Supradesnivel del Segmento ST (SCASEST):&lt;/b&gt; Corresponde a un vaso con obstrucción parcial no total (trombo no oclusivo). Este grupo engloba a la angina inestable (sin marcadores biológicos positivos) y al infarto no Q (con marcadores biológicos positivos que indican micronecrosis). En estas entidades, el ECG puede ser normal, presentar ondas T negativas (isquemia) o evidenciar un infradesnivel del segmento ST (injuria subendocárdica), pero carece de supradesnivel del ST.&lt;br /&gt;• &lt;b&gt;Síndrome Coronario Agudo Con Supradesnivel del Segmento ST (SCACEST):&lt;/b&gt; Corresponde al infarto de miocardio clásico. Indica un vaso obstruido al 100% por un trombo masivo oclusivo, desencadenando una corriente de lesión hiperaguda transmural.</t>
  </si>
  <si>
    <t>La opción b es la respuesta a marcar. El &lt;b&gt;supradesnivel del segmento ST&lt;/b&gt; es el hallazgo definitorio de la oclusión coronaria total (SCACEST o infarto transmural), estando ausente en los cuadros de angina inestable o infarto no Q, los cuales corresponden a oclusiones parciales (SCASEST).</t>
  </si>
  <si>
    <t>• &lt;b&gt;a) ECG normal, c) Inversión de onda T y d) Infradesnivel del segmento ST:&lt;/b&gt; Son opciones incorrectas porque son posibles hallazgos electrocardiográficos en un paciente que cursa una angina inestable o un infarto no Q. Estas alteraciones reflejan distintos grados de isquemia subendocárdica generados por un trombo no oclusivo, pudiendo incluso el trazado presentarse completamente normal en las etapas iniciales o en los períodos libres de dolor.</t>
  </si>
  <si>
    <t>&lt;b&gt;DIAGNÓSTICO ELECTROCARDIOGRÁFICO DE ISQUEMIA E INJURIA&lt;/b&gt;&lt;br /&gt;&lt;br /&gt;El desplazamiento del segmento ST y las alteraciones de la onda T reflejan la magnitud de la lesión:&lt;br /&gt;• &lt;b&gt;Infradesnivel del ST:&lt;/b&gt; Indica injuria subendocárdica provocada por un vaso con obstrucción parcial no total.&lt;br /&gt;• &lt;b&gt;Supradesnivel del ST:&lt;/b&gt; Indica injuria transmural hiperaguda provocada por un vaso obstruido al 100%.&lt;br /&gt;• &lt;b&gt;Inversión de Onda T:&lt;/b&gt; La onda pierde su asimetría fisiológica y se vuelve simétrica, generando ondas T negativas debido a que el vector eléctrico de repolarización "huye" de la zona isquémica.</t>
  </si>
  <si>
    <t>El hallazgo de un &lt;b&gt;supradesnivel del ST en la cara anterior&lt;/b&gt; obedece con mayor probabilidad a una &lt;b&gt;arteria descendente anterior 100% ocluida&lt;/b&gt;.</t>
  </si>
  <si>
    <t>&lt;b&gt;CLASIFICACIÓN TOPOGRÁFICA Y FISIOPATOLOGÍA DEL INFARTO (ECG)&lt;/b&gt;&lt;br /&gt;&lt;br /&gt;La magnitud evolutiva del trombo determina el cuadro clínico y electrocardiográfico. En el Síndrome Coronario Agudo Con Supradesnivel del Segmento ST (SCACEST), la arteria comprometida presenta una &lt;b&gt;oclusión completa (trombo masivo 100% oclusivo)&lt;/b&gt;, desencadenando un infarto de miocardio transmural.&lt;br /&gt;El infarto se clasifica anatómicamente según las derivaciones del ECG que evidencian alteraciones eléctricas (supradesnivel del ST):&lt;br /&gt;• &lt;b&gt;Anterior estricto:&lt;/b&gt; Derivaciones V3, V4. Su alteración obedece con mayor probabilidad a una arteria descendente anterior 100% ocluida.&lt;br /&gt;• &lt;b&gt;Anteroseptal:&lt;/b&gt; Derivaciones V1 a V4.&lt;br /&gt;• &lt;b&gt;Lateral:&lt;/b&gt; Derivaciones V5, V6, DI, aVL. Su alteración suele implicar a la arteria circunfleja.&lt;br /&gt;• &lt;b&gt;Inferior o diafragmático:&lt;/b&gt; Derivaciones DII, DIII y aVF. Su alteración obedece predominantemente a una obstrucción total de la arteria coronaria derecha.</t>
  </si>
  <si>
    <t>&lt;b&gt;a) Descendente anterior 100% ocluida:&lt;/b&gt; Es la opción correcta. La presencia de un supradesnivel del segmento ST indica un infarto transmural en curso (SCACEST), lo cual se traduce en una oclusión completa al 100% del vaso. Topográficamente, el hallazgo en la derivación V4 localiza la lesión en la cara anterior estricta (junto con V3), territorio que es irrigado por la arteria descendente anterior.</t>
  </si>
  <si>
    <t>• &lt;b&gt;a) Obstrucción total de coronaria derecha:&lt;/b&gt; Es incorrecta. La oclusión de la arteria coronaria derecha genera un infarto agudo de miocardio de cara inferior (diafragmático), el cual se evidencia en el ECG con supradesnivel del ST en las derivaciones DII, DIII y aVF.&lt;br /&gt;• &lt;b&gt;b) Circunfleja 100% ocluida:&lt;/b&gt; Es incorrecta. La oclusión total de la arteria circunfleja afecta el territorio lateral, manifestándose con supradesnivel del ST en derivaciones izquierdas como V5, V6, DI y aVL.&lt;br /&gt;• &lt;b&gt;c) Sub oclusión de arteria circunfleja:&lt;/b&gt; Es doblemente incorrecta. En primer lugar, una suboclusión (trombo no oclusivo) define a un SCASEST, presentándose con infradesnivel del ST o inversión de onda T, no con un supradesnivel. En segundo lugar, como ya se mencionó, la circunfleja irriga la pared lateral, no la pared anterior.</t>
  </si>
  <si>
    <t>La &lt;b&gt;elevación del segmento ST (supradesnivel)&lt;/b&gt; es el signo electrocardiográfico más característico de un infarto agudo de miocardio, indicando una injuria transmural hiperaguda provocada por un vaso obstruido al 100%.</t>
  </si>
  <si>
    <t>&lt;b&gt;DIAGNÓSTICO ELECTROCARDIOGRÁFICO DE LA CARDIOPATÍA ISQUÉMICA&lt;/b&gt;&lt;br /&gt;&lt;br /&gt;El electrocardiograma es el mejor método complementario inicial para evaluar el síndrome coronario agudo, reflejando el progreso del daño miocárdico en tres estadios:&lt;br /&gt;• &lt;b&gt;Diagnóstico de Isquemia (Onda T):&lt;/b&gt; El déficit de perfusión retrasa la repolarización celular, invirtiendo la dirección del vector eléctrico (el cual "huye" de la zona enferma). Esto genera ondas T de carácter simétrico y frecuentemente negativas.&lt;br /&gt;• &lt;b&gt;Diagnóstico de Lesión o Injuria (Segmento ST):&lt;/b&gt; Refleja directamente el grado de oclusión vascular. El &lt;b&gt;infradesnivel del ST&lt;/b&gt; indica injuria subendocárdica provocada por un vaso con obstrucción parcial no total (SCASEST). El &lt;b&gt;supradesnivel o elevación del ST&lt;/b&gt; indica injuria transmural hiperaguda provocada por un vaso obstruido al 100% (SCACEST), siendo el signo electrocardiográfico más característico y definitorio del infarto agudo de miocardio clásico.&lt;br /&gt;• &lt;b&gt;Diagnóstico de Necrosis (Onda Q):&lt;/b&gt; Las células sobrepasan la ventana de viabilidad y pierden su capacidad de generar o transmitir impulsos eléctricos. Se manifiesta por la pérdida de la onda R normal y la aparición de una onda Q patológica profunda y ensanchada.</t>
  </si>
  <si>
    <t>&lt;b&gt;b) Elevación del segmento ST:&lt;/b&gt; Es la opción correcta. La &lt;b&gt;elevación del segmento ST&lt;/b&gt; es el signo electrocardiográfico más característico del infarto agudo de miocardio, traduciendo una injuria miocárdica transmural hiperaguda producto de la oclusión total de la arteria coronaria.</t>
  </si>
  <si>
    <t>• &lt;b&gt;a) Onda P plana o negativa:&lt;/b&gt; Es incorrecta ya que la onda P refleja la despolarización auricular. Sus alteraciones morfológicas responden a crecimientos auriculares o ritmos ectópicos y no guardan relación con el evento isquémico de la masa ventricular.&lt;br /&gt;• &lt;b&gt;c) Inversión de la onda T:&lt;/b&gt; Es incorrecta porque, si bien la onda T negativa refleja isquemia subepicárdica, no es el marcador de lesión aguda transmural oclusiva que define al infarto de miocardio clásico en la unidad coronaria.&lt;br /&gt;• &lt;b&gt;d) Ausencia de onda R:&lt;/b&gt; Es incorrecta debido a que la desaparición de la onda R representa una necrosis tisular ya establecida e irreversible (muerte celular definitiva) en un estadio tardío, mientras que el supradesnivel del ST diagnostica el momento hiperagudo donde la lesión es todavía susceptible de terapia de reperfusión.</t>
  </si>
  <si>
    <t>&lt;b&gt;CONFIRMACIÓN INICIAL Y TIEMPO DE RESPUESTA&lt;/b&gt;&lt;br /&gt;&lt;br /&gt;El abordaje inicial de la cardiopatía isquémica no debe retrasarse esperando resultados de laboratorio como los biomarcadores. La sospecha diagnóstica inicial asienta en la clínica y el trazado eléctrico:&lt;br /&gt;• &lt;b&gt;Tríada de confirmación presuntiva:&lt;/b&gt; La sola presencia de dolor precordial característico (opresivo, retroesternal) sumado a la detección de un &lt;b&gt;supradesnivel del segmento ST&lt;/b&gt; confirma el diagnóstico en más del 90% de los casos.&lt;br /&gt;• &lt;b&gt;Conducta:&lt;/b&gt; Ante este hallazgo, se debe instaurar sin demoras la terapia de reperfusión (angioplastia primaria o fibrinolíticos), considerando que el 50% de la mortalidad del infarto se concentra en la primera hora desde el inicio de los síntomas.</t>
  </si>
  <si>
    <t>La sospecha diagnóstica inicial de un &lt;b&gt;infarto agudo de miocardio&lt;/b&gt; se realiza a través de la presencia clínica de &lt;b&gt;dolor precordial y las alteraciones en el ECG&lt;/b&gt;.</t>
  </si>
  <si>
    <t>Las neumonías que se caracterizan por necrosis y cavitación son provocadas por:&lt;br&gt;&lt;br&gt;a) Neumococo&lt;br&gt;&lt;br&gt;b) Mycoplasma&lt;br&gt;&lt;br&gt;c) Legionella&lt;br&gt;&lt;br&gt;d) Estafilococo y anaerobios&lt;br&gt;&lt;br&gt;e) Todas son correctas</t>
  </si>
  <si>
    <t>&lt;b&gt;SOSPECHA DIAGNÓSTICA DEL INFARTO AGUDO DE MIOCARDIO&lt;/b&gt;&lt;br /&gt;&lt;br /&gt;El diagnóstico de la cardiopatía isquémica agudizada se sustenta en la evaluación combinada del cuadro clínico y los estudios complementarios, priorizando la celeridad absoluta en la atención:&lt;br /&gt;• &lt;b&gt;Pilar Clínico y Sospecha Inicial:&lt;/b&gt; El abordaje del paciente en urgencias no debe retrasarse jamás esperando resultados de laboratorio o imágenes complejas. La sospecha diagnóstica inicial y la instauración del tratamiento se realizan basándose exclusivamente en la presencia de &lt;b&gt;dolor precordial&lt;/b&gt; característico y las alteraciones concurrentes en el &lt;b&gt;electrocardiograma (ECG)&lt;/b&gt;.&lt;br /&gt;• &lt;b&gt;Conducta y Reperfusión:&lt;/b&gt; La sola presencia de dolor torácico sumado a la detección de un supradesnivel del segmento ST confirma el diagnóstico en más del 90% de los casos. El médico no debe demorar el inicio del tratamiento de reperfusión (trombolíticos o angioplastia), ya que la mayor mortalidad ocurre en la "primera hora" (hora de oro) desde el inicio de los síntomas.&lt;br /&gt;• &lt;b&gt;Confirmación Definitiva:&lt;/b&gt; Si bien la sospecha y la conducta directriz inicial se asientan sobre el dolor y el ECG, para cerrar integralmente el cuadro clínico-bioquímico de forma retrospectiva, el diagnóstico de infarto se confirma de manera definitiva al constatar conjuntamente el dolor precordial, los cambios agudos en el ECG y la positivización de los marcadores biológicos (troponinas o CPK-MB).</t>
  </si>
  <si>
    <t>&lt;b&gt;c) Dolor y ECG:&lt;/b&gt; Es la opción correcta. La asociación de un cuadro clínico típico (dolor torácico opresivo, retroesternal, prolongado) junto con alteraciones agudas objetivables en el electrocardiograma (como el supradesnivel del segmento ST) son los dos pilares clínicos suficientes y necesarios para establecer la sospecha diagnóstica fuerte e iniciar la terapia de reperfusión de forma inmediata.</t>
  </si>
  <si>
    <t>• &lt;b&gt;a) ECG y troponinas, b) Ecocardiograma y CPK MB, d) Dolor y troponinas:&lt;/b&gt; Son incorrectas para establecer la "sospecha" inicial de urgencia. Condicionar la sospecha diagnóstica y el inicio del tratamiento a la espera de los resultados del dosaje de marcadores biológicos (Troponinas o CPK-MB) o a la realización de imágenes más complejas (Ecocardiograma) es un error grave que retrasa la terapia de reperfusión durante la "hora de oro", aumentando la morbimortalidad del paciente. Los biomarcadores exigen tiempos de procesamiento en laboratorio y se utilizan para la confirmación diagnóstica definitiva, no para la sospecha directriz en el agudo.</t>
  </si>
  <si>
    <t>El &lt;b&gt;segmento ST&lt;/b&gt; del electrocardiograma permite la valoración y clasificación directriz en la toma de decisiones en la unidad coronaria ante la presencia de un síndrome coronario agudo.</t>
  </si>
  <si>
    <t>&lt;b&gt;CLASIFICACIÓN ELECTROCARDIOGRÁFICA DE LOS SÍNDROMES CORONARIOS AGUDOS&lt;/b&gt;&lt;br /&gt;&lt;br /&gt;En presencia de un síndrome coronario agudo, el segmento ST del electrocardiograma permite su valoración y clasificación directriz en la toma de decisiones en la unidad coronaria:&lt;br /&gt;• &lt;b&gt;Síndrome Coronario Agudo Sin Supradesnivel del Segmento ST (SCASEST):&lt;/b&gt; Corresponde a un vaso con obstrucción no total. En la angina inestable o infarto no Q, el ECG puede ser normal, presentar ondas T negativas o infradesnivel del segmento ST, pero carece de supradesnivel del ST.&lt;br /&gt;• &lt;b&gt;Síndrome Coronario Agudo Con Supradesnivel del Segmento ST (SCACEST):&lt;/b&gt; Corresponde al infarto de miocardio clásico. Indica un vaso obstruido al 100%, desencadenando un infarto de miocardio transmural que requiere terapia de reperfusión urgente.</t>
  </si>
  <si>
    <t>La opción a es correcta debido a que, en presencia de un síndrome coronario agudo, la evaluación del &lt;b&gt;segmento ST&lt;/b&gt; del electrocardiograma permite determinar la clasificación directriz del cuadro (SCACEST vs SCASEST) y definir la estrategia terapéutica de reperfusión de urgencia en la unidad coronaria.</t>
  </si>
  <si>
    <t>&lt;br /&gt;• &lt;b&gt;b) Segmento PR y d) Intervalo PR:&lt;/b&gt; Son incorrectas debido a que el PR mide el tiempo de conducción desde el nodo sinusal hasta el ventrículo (retardo nodal) y es fundamental para evaluar bloqueos auriculoventriculares, pero no es el parámetro primario para clasificar la isquemia aguda.&lt;br /&gt;• &lt;b&gt;e) Intervalo QRS:&lt;/b&gt; Es incorrecta ya que refleja la despolarización ventricular y su ensanchamiento traduce trastornos de la conducción intraventricular, no siendo el marcador que discrimina la oclusión vascular total o parcial en la isquemia.&lt;br /&gt;• &lt;b&gt;c) Intervalo ST:&lt;/b&gt; Es incorrecta porque la terminología cardiológica y electrocardiográfica para definir el parámetro eléctrico que refleja la corriente de lesión (evaluado a partir del punto J) se denomina "segmento" ST.</t>
  </si>
  <si>
    <t>&lt;b&gt;DIAGNÓSTICO ELECTROCARDIOGRÁFICO DE LESIÓN (INJURIA)&lt;/b&gt;&lt;br /&gt;&lt;br /&gt;El desplazamiento del segmento ST refleja la magnitud de la obstrucción vascular en la cardiopatía isquémica:&lt;br /&gt;• &lt;b&gt;Infradesnivel del ST:&lt;/b&gt; Indica injuria subendocárdica provocada por un vaso con una obstrucción parcial (trombo no oclusivo).&lt;br /&gt;• &lt;b&gt;Supradesnivel del ST:&lt;/b&gt; Indica injuria transmural hiperaguda provocada por un vaso obstruido de forma completa (100%) por un trombo intraluminal oclusivo.</t>
  </si>
  <si>
    <t>El &lt;b&gt;ecocardiograma&lt;/b&gt; es la prueba de imagen de elección que se utiliza para el diagnóstico en el contexto de un infarto de miocardio.</t>
  </si>
  <si>
    <t>&lt;b&gt;DIAGNÓSTICO POR IMÁGENES EN LA CARDIOPATÍA ISQUÉMICA&lt;/b&gt;&lt;br /&gt;&lt;br /&gt;El diagnóstico integral de la cardiopatía isquémica y del infarto agudo de miocardio se sustenta en la evaluación combinada del cuadro clínico, el electrocardiograma, los marcadores biológicos y los estudios por imágenes:&lt;br /&gt;• &lt;b&gt;Ecocardiograma:&lt;/b&gt; Es la prueba de imagen de primera línea y de elección que se utiliza en el contexto agudo para el diagnóstico de un infarto de miocardio. Su gran utilidad radica en evidenciar de manera inmediata las alteraciones segmentarias en la motilidad de las paredes ventriculares afectadas por la isquemia.&lt;br /&gt;• &lt;b&gt;Radiografía de tórax:&lt;/b&gt; Es un estudio en la urgencia, pero su indicación principal es para realizar el diagnóstico diferencial (descartando patologías graves que cursan con dolor torácico como una disección aórtica o neumotórax) y para evaluar de manera indirecta el estado de congestión pulmonar, mas no para diagnosticar la lesión o necrosis del músculo cardíaco por sí misma.&lt;br /&gt;• &lt;b&gt;Estrategia en Unidad de Dolor Precordial:&lt;/b&gt; Ante un paciente con dolor torácico sospechoso y dudas diagnósticas iniciales, la conducta es su internación en observación, realizando ECG seriados, nuevos dosajes de marcadores biológicos y un ecocardiograma.</t>
  </si>
  <si>
    <t>&lt;b&gt;c) Ecocadiograma:&lt;/b&gt; Es la opción correcta. El ecocardiograma es la prueba de imagen de elección para el abordaje diagnóstico en el infarto agudo de miocardio, brindando información anatómica y funcional para confirmar la disfunción contráctil isquémica a la cabecera del paciente.</t>
  </si>
  <si>
    <t>• &lt;b&gt;a) Radiografía:&lt;/b&gt; Es incorrecta. Si bien la placa de tórax se solicita de rutina en el paciente con dolor precordial, su función es facilitar el diagnóstico diferencial (excluyendo otras emergencias) y evaluar signos de insuficiencia cardíaca, careciendo de capacidad para visualizar directamente la isquemia del miocardio.&lt;br /&gt;• &lt;b&gt;b) Tomografía, d) Resonancia:&lt;/b&gt; Son incorrectas como método agudo primario. Si bien son estudios de alta resolución morfológica, no son las pruebas de imagen de elección inicial en el transcurso agudo del infarto debido a su logística y tiempos, reservándose (por ejemplo, la Tomografía Multislice) para la evaluación ambulatoria o ante dudas diagnósticas persistentes en la Unidad de Dolor Precordial con enzimas repetidamente negativas.</t>
  </si>
  <si>
    <t>La presencia de &lt;b&gt;ondas Q patológicas en las derivaciones V1 a V4&lt;/b&gt; sugiere una obstrucción completa crónica de la arteria coronaria izquierda.</t>
  </si>
  <si>
    <t>&lt;b&gt;DIAGNÓSTICO TOPOGRÁFICO Y EVOLUTIVO DEL INFARTO DE MIOCARDIO&lt;/b&gt;&lt;br /&gt;&lt;br /&gt;El electrocardiograma permite clasificar anatómicamente el daño isquémico y determinar su etapa evolutiva mediante el análisis de diferentes alteraciones eléctricas:&lt;br /&gt;• &lt;b&gt;Evolución de la Necrosis (Onda Q):&lt;/b&gt; Las células miocárdicas mueren tras sobrepasar la ventana de viabilidad celular (generalmente pasadas las 6 horas de oclusión total) y pierden su capacidad de generar o transmitir impulso eléctrico. Esto se traduce en el ECG como la desaparición de la onda R normal y la aparición de una patológica &lt;b&gt;onda Q&lt;/b&gt; de necrosis, indicando una oclusión crónica o daño irreversible ya establecido.&lt;br /&gt;• &lt;b&gt;Localización Anteroseptal:&lt;/b&gt; Los cambios eléctricos que se evidencian en las derivaciones &lt;b&gt;V1 a V4&lt;/b&gt; reflejan la cara anteroseptal del ventrículo izquierdo. La presencia de ondas Q patológicas en este territorio topográfico sugiere una obstrucción completa crónica de la arteria coronaria izquierda.</t>
  </si>
  <si>
    <t>La opción c es correcta. La presencia de &lt;b&gt;ondas Q patológicas en las derivaciones V1 a V4&lt;/b&gt; (cara anteroseptal) sugiere anatómica y evolutivamente una obstrucción completa crónica de la arteria coronaria izquierda, reflejando una necrosis tisular irreversible ya establecida en dicho territorio.</t>
  </si>
  <si>
    <t>• &lt;b&gt;a) Elevación del segmento ST en las derivaciones V1-V4:&lt;/b&gt; Es incorrecta porque el supradesnivel del ST refleja una injuria transmural hiperaguda (infarto agudo o en curso provocado por un trombo oclusivo reciente), no una obstrucción crónica ya establecida y necrosada.&lt;br /&gt;• &lt;b&gt;b) Depresión del segmento ST en las derivaciones V1-V4:&lt;/b&gt; Es incorrecta ya que el infradesnivel del ST (depresión) indica injuria subendocárdica o isquemia subyacente por una obstrucción parcial (trombo no oclusivo), no una oclusión crónica completa.&lt;br /&gt;• &lt;b&gt;d) Alargamiento del intervalo PR:&lt;/b&gt; Es incorrecta debido a que el alargamiento del PR diagnostica un bloqueo auriculoventricular de primer grado (retraso en la conducción nodal), careciendo de relación diagnóstica con una secuela isquémica crónica en la cara anteroseptal.</t>
  </si>
  <si>
    <t>&lt;b&gt;DIAGNÓSTICO ELECTROCARDIOGRÁFICO DE ISQUEMIA E INJURIA&lt;/b&gt;&lt;br /&gt;&lt;br /&gt;Previo a la instauración crónica de la onda Q, la isquemia aguda se manifiesta con alteraciones reversibles o iniciales:&lt;br /&gt;• &lt;b&gt;Infradesnivel del ST:&lt;/b&gt; Indica injuria subendocárdica provocada por un vaso con obstrucción parcial no total.&lt;br /&gt;• &lt;b&gt;Supradesnivel del ST:&lt;/b&gt; Indica injuria transmural hiperaguda provocada por un vaso obstruido al 100%.&lt;br /&gt;• &lt;b&gt;Inversión de Onda T:&lt;/b&gt; Genera ondas T negativas debido a que el vector eléctrico de repolarización se aleja o "huye" de la zona isquémica.</t>
  </si>
  <si>
    <t>&lt;b&gt;a) Descendente anterior 100% ocluida:&lt;/b&gt; Es la opción correcta. La presencia de un supradesnivel del segmento ST indica un infarto transmural en curso (SCACEST), lo cual se traduce en una oclusión completa al 100% del vaso. Topográficamente, el hallazgo de alteraciones en la cara anterior indica isquemia severa en el territorio que es irrigado por la arteria descendente anterior.</t>
  </si>
  <si>
    <t>• &lt;b&gt;b) Sub Oclusión de arteria circunfleja:&lt;/b&gt; Es doblemente incorrecta. En primer lugar, una suboclusión (trombo no oclusivo) define la fisiopatología de un SCASEST, presentándose con infradesnivel del ST o inversión de la onda T, no con un supradesnivel. En segundo lugar, la circunfleja irriga la pared lateral, no la anterior.&lt;br /&gt;• &lt;b&gt;c) Circunfleja 100% ocluida:&lt;/b&gt; Es incorrecta. La oclusión total de la arteria circunfleja afecta el territorio lateral, manifestándose con supradesnivel del ST en derivaciones izquierdas como V5, V6, DI y aVL.&lt;br /&gt;• &lt;b&gt;d) Obstrucción total de la coronaria derecha:&lt;/b&gt; Es incorrecta. La oclusión de la arteria coronaria derecha genera un infarto agudo de miocardio de cara inferior (diafragmático), el cual se evidencia en el ECG con supradesnivel del ST en las derivaciones DII, DIII y aVF.</t>
  </si>
  <si>
    <t>La &lt;b&gt;arritmia cardíaca&lt;/b&gt;, particularmente la fibrilación ventricular desencadenada por la isquemia aguda, es la causa más común de muerte súbita en pacientes con infarto de miocardio.</t>
  </si>
  <si>
    <t>&lt;b&gt;COMPLICACIONES ELÉCTRICAS Y MUERTE SÚBITA EN EL INFARTO DE MIOCARDIO&lt;/b&gt;&lt;br /&gt;&lt;br /&gt;El pronóstico del paciente con un infarto agudo de miocardio empeora significativamente frente al desarrollo de eventos adversos y complicaciones eléctricas. A diferencia de las complicaciones mecánicas, los eventos eléctricos alteran el ritmo sin requerir necesariamente una destrucción masiva del ventrículo.&lt;br /&gt;• &lt;b&gt;Arritmias:&lt;/b&gt; Pueden provocarse todas las arritmias cardíacas que existen.&lt;br /&gt;• &lt;b&gt;Arritmias letales:&lt;/b&gt; La arritmia cardíaca más temida es la taquicardia ventricular, ya que degenera frecuentemente en fibrilación ventricular. Esta última es la causa más común de muerte súbita en pacientes con infarto de miocardio.&lt;br /&gt;• &lt;b&gt;Trastornos de la conducción:&lt;/b&gt; Abarcan bloqueos de rama derecha, izquierda, hemibloqueos y bloqueos auriculoventriculares de primer, segundo o tercer grado.</t>
  </si>
  <si>
    <t>&lt;b&gt;b) Arritmia cardiaca:&lt;/b&gt; Es la opción correcta. La &lt;b&gt;arritmia cardíaca&lt;/b&gt; (de forma específica la degeneración del ritmo a fibrilación ventricular) es la causa principal y más común de muerte súbita inmediata en el contexto de un infarto agudo de miocardio, explicando entre el 90 y el 95% de estos desenlaces fatales tempranos.</t>
  </si>
  <si>
    <t>• &lt;b&gt;a) Insuficiencia cardíaca, c) Shock cardiogénico y d) Ruptura ventricular:&lt;/b&gt; Son opciones incorrectas porque corresponden a complicaciones de naturaleza netamente mecánica. Si bien el shock cardiogénico (por pérdida mayor al 40% de la masa contráctil) y la ruptura de pared libre son complicaciones letales que elevan enormemente la mortalidad, no son la etiología &lt;i&gt;más común&lt;/i&gt; de la muerte súbita hiperaguda (que obedece abrumadoramente a la inestabilidad eléctrica del miocardio isquémico).</t>
  </si>
  <si>
    <t>&lt;b&gt;COMPLICACIONES MECÁNICAS DEL INFARTO AGUDO DE MIOCARDIO&lt;/b&gt;&lt;br /&gt;&lt;br /&gt;A diferencia de las complicaciones eléctricas, las mecánicas requieren un daño estructural franco y extenso (generalmente asociadas a la falta de reperfusión oportuna):&lt;br /&gt;• &lt;b&gt;Insuficiencia cardíaca y Shock Cardiogénico:&lt;/b&gt; Se instaura cuando la masa ventricular necrosada es igual o superior al 40% del ventrículo izquierdo.&lt;br /&gt;• &lt;b&gt;Insuficiencia mitral aguda:&lt;/b&gt; Provocada por disfunción isquémica o ruptura de un músculo papilar.&lt;br /&gt;• &lt;b&gt;Comunicación interventricular (CIV):&lt;/b&gt; Por ruptura del tabique interventricular necrosado.&lt;br /&gt;• &lt;b&gt;Ruptura en pared libre:&lt;/b&gt; Complicación mecánica extrema y catastrófica en la que el paciente fallece de forma inmediata por taponamiento o exanguinación.</t>
  </si>
  <si>
    <t>La arritmia letal responsable de generar el 90 al 95% de los episodios de &lt;b&gt;muerte súbita&lt;/b&gt; durante los primeros minutos u horas del infarto agudo de miocardio es la &lt;b&gt;fibrilación ventricular&lt;/b&gt;.</t>
  </si>
  <si>
    <t>&lt;b&gt;COMPLICACIONES ELÉCTRICAS Y MUERTE SÚBITA EN EL IAM&lt;/b&gt;&lt;br /&gt;&lt;br /&gt;La isquemia aguda genera una profunda inestabilidad eléctrica en el miocardio. Las complicaciones arritmogénicas no requieren un daño estructural masivo (como sí lo requiere el shock cardiogénico) y son las causantes de los decesos en la fase hiperaguda.&lt;br /&gt;• &lt;b&gt;Fibrilación ventricular primaria:&lt;/b&gt; Es el mecanismo fisiopatológico directo que define a la muerte súbita arritmogénica precoz (definida estadísticamente como la muerte ocurrida dentro de los 30 minutos a 1 hora de iniciados los síntomas). En pacientes mayores de 40 años, del 90 al 95% de los casos de muerte súbita obedecen a la oclusión de una arteria coronaria que desencadena de forma directa una arritmia ventricular maligna. Por ende, la fibrilación ventricular es la causa más común de muerte súbita en el contexto de la cardiopatía isquémica aguda.</t>
  </si>
  <si>
    <t>&lt;b&gt;a) Fibrilación ventricular:&lt;/b&gt; Es la opción correcta. Esta arritmia letal es la complicación eléctrica maligna responsable de generar el 90 al 95% de los episodios de muerte súbita que ocurren durante los primeros minutos u horas del infarto agudo de miocardio.</t>
  </si>
  <si>
    <t>• &lt;b&gt;b) Bradicardia ventricular:&lt;/b&gt; Es incorrecta. Si bien los ritmos idioventriculares lentos o el bloqueo completo pueden generar síncope o asistolia, estadísticamente la causa arritmogénica principal y más frecuente de colapso mortal en el contexto agudo isquémico es la fibrilación ventricular.&lt;br /&gt;• &lt;b&gt;c) Fibrilación auricular y d) Taquicardia supraventricular:&lt;/b&gt; Son incorrectas. Son taquiarritmias supraventriculares (originadas por encima de la bifurcación del haz de His). Aunque la fibrilación auricular puede aparecer como complicación en el IAM por isquemia auricular o dilatación, en sí misma no es una arritmia que desencadene el paro circulatorio inmediato y la muerte súbita como sí lo hacen los ritmos caóticos ventriculares.</t>
  </si>
  <si>
    <t>&lt;b&gt;MANEJO DE LA FIBRILACIÓN VENTRICULAR&lt;/b&gt;&lt;br /&gt;&lt;br /&gt;Ante el desarrollo de una fibrilación ventricular, el paciente sufre un colapso hemodinámico instantáneo (pérdida de conciencia y ausencia de pulso) configurando un paro cardíaco. El tratamiento de elección es la &lt;b&gt;cardioversión o desfibrilación eléctrica sin demora&lt;/b&gt;. Una vez superado el evento agudo, los sobrevivientes requerirán a largo plazo la colocación de un cardiodesfibrilador implantable para prevención secundaria de muerte súbita.</t>
  </si>
  <si>
    <t>La aparición de un &lt;b&gt;soplo sistólico con frémito en el borde esternal derecho&lt;/b&gt; durante la evolución de un infarto agudo de miocardio de localización anterior hace sospechar una &lt;b&gt;rotura en el tabique interventricular&lt;/b&gt;.</t>
  </si>
  <si>
    <t>&lt;b&gt;COMPLICACIONES MECÁNICAS DEL INFARTO AGUDO DE MIOCARDIO&lt;/b&gt;&lt;br /&gt;&lt;br /&gt;El pronóstico del paciente con un infarto agudo de miocardio empeora frente al desarrollo de eventos adversos y complicaciones mecánicas, las cuales son frecuentes cuando no se ha efectuado la terapia de reperfusión a tiempo:&lt;br /&gt;• &lt;b&gt;Comunicación interventricular (CIV):&lt;/b&gt; Se produce por la ruptura del tabique interventricular necrosado. Semiológicamente, se sospecha ante la aparición de un soplo sistólico con frémito en el borde esternal derecho.&lt;br /&gt;• &lt;b&gt;Insuficiencia mitral aguda:&lt;/b&gt; Provocada por disfunción isquémica o ruptura de un músculo papilar. Genera una insuficiencia mitral muy grave de resolución quirúrgica obligatoria.&lt;br /&gt;• &lt;b&gt;Insuficiencia cardíaca y Shock Cardiogénico:&lt;/b&gt; Se instaura cuando la masa ventricular necrosada es igual o superior al 40% del ventrículo izquierdo.&lt;br /&gt;• &lt;b&gt;Ruptura en pared libre:&lt;/b&gt; Complicación mecánica grave en la que el paciente generalmente fallece de forma inmediata.</t>
  </si>
  <si>
    <t>La opción a es correcta debido a que la aparición de un nuevo &lt;b&gt;soplo sistólico con frémito en el borde esternal derecho&lt;/b&gt; durante las primeras horas o días (ej. 48 horas) de evolución de un infarto agudo de miocardio de localización anterior es el hallazgo semiológico que hace sospechar una &lt;b&gt;rotura en el tabique interventricular&lt;/b&gt; (Comunicación Interventricular aguda).</t>
  </si>
  <si>
    <t>&lt;br /&gt;• &lt;b&gt;b) Rotura de la pared libre del ventrículo izquierdo:&lt;/b&gt; Es incorrecta ya que esta entidad representa una complicación que suele cursar con taponamiento cardíaco, disociación electromecánica y muerte súbita inmediata, y no con el hallazgo aislado de un soplo sistólico con frémito al examen físico.&lt;br /&gt;• &lt;b&gt;c) Aneurisma anterior:&lt;/b&gt; Es incorrecta debido a que los aneurismas ventriculares crónicos se manifiestan típicamente por una elevación persistente del segmento ST y propensión a arritmias o insuficiencia cardíaca, pero carecen de un flujo turbulento intracavitario que justifique un soplo con frémito irradiado al borde esternal derecho.&lt;br /&gt;• &lt;b&gt;d) Insuficiencia cardíaca por necrosis extensa:&lt;/b&gt; Es incorrecta porque, si bien la disnea referida por la paciente refleja un cuadro de insuficiencia cardíaca (probablemente un Stevenson B o C secundario), la causa subyacente que explica la aparición del soplo y el frémito de novo es la complicación mecánica del tabique (falla estructural), y no únicamente la pérdida extensa de masa miocárdica contráctil.</t>
  </si>
  <si>
    <t>Los antecedentes de &lt;b&gt;hipertensión arterial, diabetes mellitus, edad avanzada e infarto de miocardio previo&lt;/b&gt; son factores asociados a la aparición de shock cardiogénico, &lt;b&gt;no así la presencia de extrasístoles ventriculares monomorfas&lt;/b&gt;.</t>
  </si>
  <si>
    <t>&lt;b&gt;COMPLICACIONES MECÁNICAS Y SHOCK CARDIOGÉNICO EN EL IAM&lt;/b&gt;&lt;br /&gt;&lt;br /&gt;El pronóstico del paciente con un infarto agudo de miocardio empeora frente al desarrollo de eventos adversos y complicaciones mecánicas o hemodinámicas, las cuales incrementan la mortalidad.&lt;br /&gt;• &lt;b&gt;Fisiopatología del Shock Cardiogénico:&lt;/b&gt; Es la expresión clínica de falla de bomba máxima y claudicación hemodinámica. Se desencadena cuando la masa ventricular necrosada es &lt;b&gt;igual o superior al 40%&lt;/b&gt; del ventrículo izquierdo. Al perderse esta proporción de masa miocárdica contráctil, el corazón es incapaz de mantener un volumen minuto adecuado para perfundir los tejidos.&lt;br /&gt;• &lt;b&gt;Factores Predisponentes:&lt;/b&gt; Existen características clínicas y antecedentes que predisponen a un corazón a fracasar de forma aguda frente a un evento isquémico. Los antecedentes de &lt;b&gt;hipertensión arterial, diabetes mellitus, edad avanzada e infarto de miocardio previo&lt;/b&gt; son factores asociados a la aparición de shock cardiogénico, dado que son condiciones de escasa reserva funcional y daño miocárdico o microvascular preexistente.</t>
  </si>
  <si>
    <t>&lt;b&gt;d) Extrasístole ventricular monomorfa:&lt;/b&gt; Es la opción correcta a marcar (la excepción). La presencia de extrasístoles ventriculares aisladas es un trastorno del ritmo que carece de impacto hemodinámico directo sobre el fracaso contráctil masivo y la caída del gasto cardíaco que caracteriza fisiopatológicamente al desarrollo de un shock cardiogénico.</t>
  </si>
  <si>
    <t>• &lt;b&gt;a) Antecedentes de hipertensión arterial y/o diabetes mellitus, b) Edad avanzada, c) Antecedentes de infarto de miocardio previo:&lt;/b&gt; Son opciones incorrectas porque estas condiciones sí están asociadas a la aparición de shock cardiogénico. Son estados de vulnerabilidad estructural que merman la reserva contráctil compensatoria del ventrículo izquierdo frente a una nueva necrosis, facilitando el colapso cardiogénico.</t>
  </si>
  <si>
    <t>El agente etiológico más frecuente en la neumonía aguda de la comunidad es:&lt;br&gt;&lt;br&gt;a) Haemophilus influenzae&lt;br&gt;&lt;br&gt;b) Chlamydia pneumoniae&lt;br&gt;&lt;br&gt;c) Staphylococcus aureus&lt;br&gt;&lt;br&gt;d) Streptococcus pneumoniae</t>
  </si>
  <si>
    <t>d) Streptococcus pneumoniae</t>
  </si>
  <si>
    <t>La &lt;b&gt;angina post infarto agudo de miocardio (angor post IAM)&lt;/b&gt; es una complicación isquémica característica de este cuadro.</t>
  </si>
  <si>
    <t>&lt;b&gt;COMPLICACIONES DEL INFARTO AGUDO DE MIOCARDIO&lt;/b&gt;&lt;br /&gt;&lt;br /&gt;El pronóstico del paciente empeora frente al desarrollo de eventos adversos, los cuales se agrupan etiopatogénicamente en:&lt;br /&gt;• &lt;b&gt;Complicaciones Isquémicas:&lt;/b&gt; Incluyen la &lt;b&gt;angina post-IAM&lt;/b&gt; y el reinfarto. Aparecen por la persistencia de isquemia severa residual o reoclusión del vaso culpable.&lt;br /&gt;• &lt;b&gt;Complicaciones Mecánicas:&lt;/b&gt; Requieren un daño estructural extenso. Incluyen insuficiencia cardíaca, shock cardiogénico, ruptura de pared libre, comunicación interventricular o insuficiencia mitral aguda por disfunción papilar.&lt;br /&gt;• &lt;b&gt;Complicaciones Eléctricas:&lt;/b&gt; Alteran el ritmo sin requerir destrucción masiva. Incluyen todas las arritmias y trastornos de la conducción.&lt;br /&gt;• &lt;b&gt;Otras complicaciones:&lt;/b&gt; Pericarditis (epistenocárdica o síndrome de Dressler) y complicaciones trombóticas/hemostáticas (como hemorragias).</t>
  </si>
  <si>
    <t>La opción a es correcta. La &lt;b&gt;angina post infarto agudo de miocardio (angor post IAM)&lt;/b&gt;, junto con el reinfarto, se clasifica dentro del grupo de las complicaciones de naturaleza isquémica.</t>
  </si>
  <si>
    <t>• &lt;b&gt;b) Hemorragias:&lt;/b&gt; Es incorrecta porque se clasifican como complicaciones hemostáticas, originadas por el alto riesgo de sangrado de las terapias de reperfusión.&lt;br /&gt;• &lt;b&gt;c) Pericarditis:&lt;/b&gt; Es incorrecta ya que la pericarditis epistenocárdica es una complicación inflamatoria de contigüidad clasificada dentro del grupo de "otras complicaciones", no isquémica.&lt;br /&gt;• &lt;b&gt;d) Arritmias:&lt;/b&gt; Es incorrecta debido a que las alteraciones del ritmo y los trastornos de la conducción son el grupo fisiopatológico de las complicaciones eléctricas.</t>
  </si>
  <si>
    <t>El mecanismo de acción principal de los &lt;b&gt;inhibidores de la enzima convertidora de angiotensina (IECA)&lt;/b&gt; en pacientes con cardiopatía isquémica consiste en generar &lt;b&gt;vasodilatación arterial periférica&lt;/b&gt;.</t>
  </si>
  <si>
    <t>&lt;b&gt;MECANISMO DE ACCIÓN DE LOS IECA EN CARDIOPATÍA ISQUÉMICA&lt;/b&gt;&lt;br /&gt;&lt;br /&gt;Dentro del esquema terapéutico antiisquémico a largo plazo, los Inhibidores de la Enzima Convertidora de Angiotensina (IECA, como el enalapril) desempeñan un rol cardioprotector fundamental para prevenir la recurrencia de eventos isquémicos y evitar la remodelación cardíaca anómala.&lt;br /&gt;• &lt;b&gt;Mecanismo de acción primario:&lt;/b&gt; Consiste principalmente en generar una intensa &lt;b&gt;vasodilatación arterial periférica&lt;/b&gt;. Actúan bloqueando la conversión de Angiotensina I en Angiotensina II, eliminando el profundo efecto vasoconstrictor directo y de retención hidrosalina de esta última hormona.&lt;br /&gt;• &lt;b&gt;Efecto hemodinámico y pleitrópico:&lt;/b&gt; Al impedir simultáneamente la degradación de bradiquininas, potencian su acción vasodilatadora local. Hemodinámicamente, al reducir la resistencia vascular periférica (poscarga), disminuyen la tensión parietal y el trabajo del ventrículo izquierdo, reduciendo significativamente el consumo miocárdico de oxígeno en el tejido isquémico.</t>
  </si>
  <si>
    <t>&lt;b&gt;b) Vasodilatación arterial periférica:&lt;/b&gt; Es la opción correcta. Es el mecanismo de acción basal y farmacodinámico de los IECA en este contexto; al suprimir la síntesis de angiotensina II, suprimen su efecto constrictor y desencadenan una intensa vasodilatación a nivel del territorio arterial sistémico, reduciendo de forma directa la poscarga y el estrés de la pared miocárdica.</t>
  </si>
  <si>
    <t>&lt;br /&gt;• &lt;b&gt;a) Reducción de la frecuencia cardiaca:&lt;/b&gt; Es incorrecta. Este es el mecanismo de acción cronotrópico negativo típico de los betabloqueantes (como atenolol o bisoprolol), no de los IECA.&lt;br /&gt;• &lt;b&gt;c) Reducción de la contractilidad cardiaca:&lt;/b&gt; Es incorrecta. Esta acción (inotropismo negativo para reducir la demanda de oxígeno) es característica de los betabloqueantes y de los bloqueantes de los canales de calcio no dihidropiridínicos (verapamilo o diltiazem).&lt;br /&gt;• &lt;b&gt;d) Disminución de la resistencia vascular pulmonar:&lt;/b&gt; Es incorrecta. Si bien tienen efectos vasodilatadores generales, su mecanismo principal y terapéuticamente buscado en el tratamiento de la cardiopatía isquémica (para aliviar al ventrículo izquierdo) es la reducción de las resistencias vasculares periféricas de la circulación sistémica.</t>
  </si>
  <si>
    <t>El &lt;b&gt;tratamiento de elección para aliviar los episodios de angina de pecho estable es la utilización de nitratos&lt;/b&gt;, como la nitroglicerina sublingual.</t>
  </si>
  <si>
    <t>&lt;b&gt;TRATAMIENTO DE LA ANGINA CRÓNICA ESTABLE&lt;/b&gt;&lt;br /&gt;&lt;br /&gt;La angina crónica estable es originada por placas ateroscleróticas estables o quiescentes que comienzan a generar isquemia clínica (dolor) recién al alcanzar una obstrucción mecánica mayor al 70% de la luz vascular ante el aumento de la demanda miocárdica de oxígeno.&lt;br /&gt;• &lt;b&gt;Tratamiento sintomático y de elección:&lt;/b&gt; El abordaje terapéutico agudo se basa en el uso de &lt;b&gt;nitratos&lt;/b&gt; (como la nitroglicerina sublingual o los mononitratos). El objetivo del tratamiento antianginoso es prevenir y aliviar los episodios de angina mediante la vasodilatación y la reducción del consumo miocárdico de oxígeno.&lt;br /&gt;• &lt;b&gt;Tratamiento preventivo (Prevención secundaria):&lt;/b&gt; En paralelo al control de los síntomas, el tratamiento médico óptimo recomendado para prevenir la recurrencia de eventos isquémicos o infarto de miocardio en pacientes con enfermedad coronaria estable consiste en la administración sostenida de &lt;b&gt;aspirina&lt;/b&gt; y &lt;b&gt;estatinas&lt;/b&gt;.</t>
  </si>
  <si>
    <t>&lt;b&gt;a) Nitratos:&lt;/b&gt; Es la opción correcta. El uso de &lt;b&gt;nitratos&lt;/b&gt; (como la nitroglicerina sublingual) es el tratamiento de elección para el manejo de la angina de pecho estable, para la prevención y resolución de los episodios anginosos.</t>
  </si>
  <si>
    <t>• &lt;b&gt;b) Anticoagulantes:&lt;/b&gt; Es incorrecta ya que la terapéutica antitrombótica agresiva (con heparinas o nuevos anticoagulantes) está formalmente indicada en los síndromes coronarios agudos (placa inestable accidentada o trombo activo), no siendo el tratamiento sintomático de base en la placa crónica estable.&lt;br /&gt;• &lt;b&gt;c) Diuréticos:&lt;/b&gt; Es incorrecta porque son fármacos utilizados para depletar el exceso de volumen hidrosalino (ej. en la insuficiencia cardíaca congestiva), careciendo de efecto antiisquémico coronario directo.&lt;br /&gt;• &lt;b&gt;d) Antiarrítmicos:&lt;/b&gt; Es incorrecta debido a que su indicación se reserva para el manejo de los trastornos del ritmo o complicaciones eléctricas, y no para el alivio del dolor coronario isquémico estable.</t>
  </si>
  <si>
    <t>El tratamiento de elección para la &lt;b&gt;angina de pecho estable&lt;/b&gt; se basa en el uso de nitratos, siendo la &lt;b&gt;nitroglicerina sublingual&lt;/b&gt; el medicamento indicado para revertir el dolor inducido por el esfuerzo.</t>
  </si>
  <si>
    <t>&lt;b&gt;TRATAMIENTO EN LA CARDIOPATÍA ISQUÉMICA ESTABLE&lt;/b&gt;&lt;br /&gt;&lt;br /&gt;El manejo clínico de la cardiopatía isquémica estable se sustenta en dos pilares terapéuticos paralelos: el alivio sintomático agudo y la prevención secundaria a largo plazo.&lt;br /&gt;• &lt;b&gt;Alivio agudo de los síntomas:&lt;/b&gt; El tratamiento de elección y el objetivo primordial para aliviar los episodios de angina de pecho es la utilización de nitratos, siendo la nitroglicerina sublingual el medicamento indicado para revertir el dolor inducido por el esfuerzo.&lt;br /&gt;• &lt;b&gt;Prevención secundaria (Mortalidad y Recurrencia):&lt;/b&gt; Para evitar la progresión o inestabilidad de la aterosclerosis y prevenir la recurrencia de un infarto de miocardio a largo plazo, el esquema protocolar consiste en la administración conjunta de &lt;b&gt;aspirina&lt;/b&gt; (terapia antiagregante plaquetaria para frenar eventos protrombóticos primarios) y &lt;b&gt;estatinas&lt;/b&gt; (terapia hipolipemiante para estabilizar la capa fibrosa de la placa ateromatosa).</t>
  </si>
  <si>
    <t>&lt;b&gt;a) Nitroglicerina sublingual:&lt;/b&gt; Es la opción correcta. Es el medicamento de elección utilizado para el tratamiento agudo y sintomático del episodio de angina de pecho estable, actuando como un rápido vasodilatador para disminuir la isquemia miocárdica que genera el dolor.</t>
  </si>
  <si>
    <t>• &lt;b&gt;b) Aspirina, y d) Estatinas:&lt;/b&gt; Son incorrectas para el tratamiento del episodio anginoso per se. Su indicación en la cardiopatía isquémica estable tiene como objetivo fundamental la prevención secundaria a largo plazo (evitar la recurrencia de un infarto de miocardio) y la estabilización de la placa aterosclerótica, no el alivio del dolor agudo.&lt;br /&gt;• &lt;b&gt;c) Beta bloqueantes:&lt;/b&gt; Son incorrectos como respuesta primaria a esta consigna específica. Si bien forman parte de la terapia antiisquémica crónica de base para mantener la frecuencia cardíaca controlada, la droga de elección para revertir el episodio de angina es el nitrato sublingual.</t>
  </si>
  <si>
    <t>Los &lt;b&gt;betabloqueantes&lt;/b&gt; son fármacos de primera línea que se utilizan en la fase aguda de un infarto agudo de miocardio para &lt;b&gt;reducir la mortalidad&lt;/b&gt;, disminuyendo el consumo miocárdico de oxígeno y previniendo la incidencia de rotura cardíaca.</t>
  </si>
  <si>
    <t>&lt;b&gt;TRATAMIENTO MÉDICO EN LA FASE AGUDA DEL INFARTO DE MIOCARDIO&lt;/b&gt;&lt;br /&gt;&lt;br /&gt;El abordaje terapéutico inicial de los síndromes coronarios agudos con supradesnivel del segmento ST incluye una secuencia de reperfusión y administración de fármacos dirigidos a aliviar la isquemia y prevenir la mortalidad temprana:&lt;br /&gt;• &lt;b&gt;Betabloqueantes adrenérgicos (ej. Atenolol, Bisoprolol):&lt;/b&gt; Son fármacos irremplazables que deben administrarse siempre en la fase aguda del infarto (salvo contraindicaciones formales). Su mecanismo central radica en la reducción de la frecuencia cardíaca y la contractilidad, lo cual disminuye el consumo miocárdico de oxígeno, reduce la incidencia de rotura cardíaca estructural y genera una disminución de la mortalidad general.&lt;br /&gt;• &lt;b&gt;Inhibidores de la Enzima Convertidora de Angiotensina (IECA):&lt;/b&gt; Indicados tempranamente para evitar la remodelación cardíaca patológica (dilatación) y tratar la disfunción ventricular residual.&lt;br /&gt;• &lt;b&gt;Inhibidores HMG CoA (Estatinas):&lt;/b&gt; Se inician desde la unidad coronaria con el objetivo dual de normalizar el colesterol y aprovechar su efecto pleitrópico protector endotelial.</t>
  </si>
  <si>
    <t>La opción b es correcta debido a que los &lt;b&gt;betabloqueantes&lt;/b&gt; son los fármacos indicados en la fase aguda de un infarto de miocardio para &lt;b&gt;reducir la mortalidad&lt;/b&gt;, gracias a su efecto cardioprotector al disminuir el consumo de oxígeno miocárdico.</t>
  </si>
  <si>
    <t>&lt;br /&gt;• &lt;b&gt;a) Antiinflamatorios no esteroideos (AINEs):&lt;/b&gt; Es incorrecta ya que, a excepción de la aspirina (utilizada como pilar antiagregante), el uso de otros AINEs en la isquemia aguda está proscrito debido a que inhiben mecanismos protectores y no disminuyen la mortalidad coronaria.&lt;br /&gt;• &lt;b&gt;c) Bloqueadores de los canales de calcio:&lt;/b&gt; Es incorrecta porque no son drogas de primera elección; las dihidropiridinas (ej. nifedipina) están contraindicadas ya que aumentan la mortalidad, y en la prevención secundaria isquémica global, los antagonistas del calcio no han demostrado un efecto beneficioso sobre la supervivencia.&lt;br /&gt;• &lt;b&gt;d) Diuréticos:&lt;/b&gt; Es incorrecta debido a que los diuréticos son fármacos sintomáticos utilizados para el manejo de la congestión y sobrecarga de volumen (ej. edema agudo de pulmón secundario al infarto), careciendo de efecto probado sobre la reducción de la mortalidad isquémica per se.</t>
  </si>
  <si>
    <t>&lt;b&gt;METAS Y CONTRAINDICACIONES DE LOS BETABLOQUEANTES EN EL IAM&lt;/b&gt;&lt;br /&gt;&lt;br /&gt;Al indicar el uso de bloqueantes beta adrenérgicos en la unidad coronaria, el objetivo hemodinámico a alcanzar es una frecuencia cardíaca entre &lt;b&gt;50 y 60 latidos por minuto&lt;/b&gt;. Previo a su prescripción, el profesional médico debe evaluar la ausencia de contraindicaciones formales, las cuales incluyen: presencia de hipotensión arterial severa, signos de insuficiencia cardíaca aguda o shock cardiogénico al ingreso, bradicardia extrema, bloqueos auriculoventriculares patológicos, o el antecedente conocido de asma bronquial.</t>
  </si>
  <si>
    <t>El tratamiento óptimo al alta de unidad coronaria luego de un evento coronario tratado con angioplastia incluye la combinación de &lt;b&gt;Bisoprolol, un IECA o ARA II, estatinas en altas dosis, clopidogrel (75 mg) y aspirina&lt;/b&gt;.</t>
  </si>
  <si>
    <t>&lt;b&gt;ALTA HOSPITALARIA Y PREVENCIÓN SECUNDARIA EN LA CARDIOPATÍA ISQUÉMICA&lt;/b&gt;&lt;br /&gt;&lt;br /&gt;El manejo médico del paciente que sobrevive a un síndrome coronario agudo y es tratado con revascularización (como una angioplastia o PTCA) no termina con la apertura del vaso. Para evitar la recurrencia de eventos isquémicos, frenar la progresión de la aterosclerosis y prevenir la remodelación cardíaca, se debe instaurar una estrategia de prevención secundaria.&lt;br /&gt;• &lt;b&gt;Esquema óptimo al alta:&lt;/b&gt; El paciente debe egresar de la unidad coronaria con una politerapia orientada a abarcar todos los frentes fisiopatológicos de la enfermedad. Este esquema óptimo incluye la prescripción conjunta de: doble antiagregación plaquetaria (&lt;b&gt;Aspirina&lt;/b&gt; 81-325 mg + &lt;b&gt;Clopidogrel&lt;/b&gt; 75 mg), &lt;b&gt;Betabloqueantes&lt;/b&gt; (como el Bisoprolol para disminuir el consumo de O2), Hipolipemiantes (&lt;b&gt;Estatinas en altas dosis&lt;/b&gt; como Atorvastatina o Rosuvastatina) e inhibidores del sistema renina-angiotensina-aldosterona (&lt;b&gt;IECA&lt;/b&gt; o en su defecto &lt;b&gt;ARA II&lt;/b&gt;).&lt;br /&gt;• &lt;b&gt;Pautas de egreso complementarias:&lt;/b&gt; Se deben proveer instrucciones estrictas por escrito sobre las dosis, los efectos colaterales y exigir un control de los factores de riesgo cardiovascular del paciente.</t>
  </si>
  <si>
    <t>&lt;b&gt;a) Bisoprolol+IECA o ARA 2 + estatinas en altas dosis+clopidogrel 75 mg+aspirina:&lt;/b&gt; Es la opción correcta. Es el esquema farmacológico de prevención secundaria al alta, cubriendo el control de la demanda de oxígeno (betabloqueante), la nefroprotección y prevención del remodelado ventricular (IECA/ARA II), la estabilización de la placa (estatinas), y la prevención de trombosis del stent y recurrencia isquémica (doble antiagregación con aspirina y clopidogrel).</t>
  </si>
  <si>
    <t>• &lt;b&gt;b) Atenolol+aspirina+IECA:&lt;/b&gt; Es incorrecta. Se encuentra incompleta al omitir las estatinas y la segunda droga antiagregante (el clopidogrel es fundamental y mandatorio tras una angioplastia).&lt;br /&gt;• &lt;b&gt;c) ARA 2 + aspirina+verapamilo:&lt;/b&gt; Es incorrecta. Faltan los hipolipemiantes, el clopidogrel, y los bloqueantes cálcicos no dihidropiridínicos (verapamilo) no son drogas de primera elección salvo contraindicación para los betabloqueantes.&lt;br /&gt;• &lt;b&gt;d) Sacubitril-valsartán+diuréticos tiazídicos:&lt;/b&gt; Es incorrecta. Este es un esquema característico indicado en el manejo de la insuficiencia cardíaca crónica con fracción de eyección reducida, no el esquema antitrombótico/antiisquémico profiláctico para egreso por evento coronario agudo.&lt;br /&gt;• &lt;b&gt;e) Rosuvastatina 10 mg+ezetimibe+clopidogrel:&lt;/b&gt; Es incorrecta. Resulta un régimen deficiente para un egreso post-evento agudo; omite la aspirina (privándolo de la doble antiagregación), los betabloqueantes y los IECA/ARA II.</t>
  </si>
  <si>
    <t>En un síndrome coronario agudo con supradesnivel del segmento ST, &lt;b&gt;es preferible la angioplastia con stent si la demora para realizarla es menor a los 120 minutos&lt;/b&gt;, ya que ha demostrado un mayor beneficio en efectividad y seguridad a corto plazo en comparación con la terapia fibrinolítica.</t>
  </si>
  <si>
    <t>&lt;b&gt;TERAPIA DE REPERFUSIÓN EN EL SCACEST&lt;/b&gt;&lt;br /&gt;&lt;br /&gt;En el manejo de un Síndrome Coronario Agudo con Elevación del Segmento ST (SCACEST), se debe implementar la recanalización del vaso culpable (abrir la arteria ocluida al 100%). La elección de la estrategia depende del tiempo de demora estimado:&lt;br /&gt;• &lt;b&gt;Estrategia Invasiva (Angioplastia Primaria):&lt;/b&gt; Es el método de elección para lograr la mayor tasa de éxito de reperfusión (90%). Se prefiere la &lt;b&gt;angioplastia con stent si la demora para realizarla es menor a los 120 minutos&lt;/b&gt; (o menor a 60 minutos si el centro cuenta con hemodinamia). Esta estrategia invasiva demostró un mayor beneficio en efectividad y seguridad a corto plazo que la terapia fibrinolítica, logrando una mayor reducción de accidentes cerebrovasculares, isquemia recurrente y mortalidad cardiovascular.&lt;br /&gt;• &lt;b&gt;Estrategia Farmacológica (Fibrinólisis):&lt;/b&gt; Si el centro no cuenta con hemodinamia y se estima que el traslado para realizar la angioplastia superará los 120 minutos de demora, se indica la fibrinólisis inmediata (ej. con &lt;i&gt;Estreptoquinasa&lt;/i&gt;) en los primeros 30 minutos desde el arribo del paciente al centro de salud.</t>
  </si>
  <si>
    <t>La opción d es correcta. En un síndrome coronario agudo con supradesnivel del ST, la &lt;b&gt;angioplastia primaria (con balón y stent) es la estrategia de reperfusión de elección y preferible frente a los trombolíticos, siempre que pueda realizarse dentro de un tiempo de demora menor a 120 minutos&lt;/b&gt;, al presentar mayor eficacia de recanalización y un mejor perfil de seguridad.</t>
  </si>
  <si>
    <t>• &lt;b&gt;a) La trombolisis con estreptoquinasa tiene la misma efectividad que la angioplastia:&lt;/b&gt; Es incorrecta porque la angioplastia directa logra una tasa de éxito superior (90%) y ha demostrado en estudios clínicos un mayor beneficio en efectividad a corto plazo para recanalizar el vaso culpable.&lt;br /&gt;• &lt;b&gt;b) y c) Riesgos comparativos de sangrado cerebral:&lt;/b&gt; Son opciones incorrectas debido a que la angioplastia primaria ha demostrado mayor seguridad que los fibrinolíticos (los cuales elevan el riesgo de hemorragia), logrando una reducción de los accidentes cerebrovasculares.&lt;br /&gt;• &lt;b&gt;e) Ninguna opción es correcta:&lt;/b&gt; Es incorrecta porque el postulado d define el límite temporal protocolizado (120 minutos) para indicar preferentemente la intervención percutánea.</t>
  </si>
  <si>
    <t>La &lt;b&gt;angioplastia directa&lt;/b&gt; es el método que logra el &lt;b&gt;90% de reperfusión&lt;/b&gt; en los síndromes coronarios con elevación del segmento ST (SCACEST).</t>
  </si>
  <si>
    <t>&lt;b&gt;TERAPIA DE REPERFUSIÓN EN EL SCACEST&lt;/b&gt;&lt;br /&gt;&lt;br /&gt;En el manejo de un Síndrome Coronario Agudo con elevación del segmento ST, es prioritario implementar la recanalización del vaso culpable. La recanalización debe ser precoz, completa y sostenida en el tiempo.&lt;br /&gt;• &lt;b&gt;Angioplastia Directa (Primaria):&lt;/b&gt; Si se cuenta con un centro de referencia con alta complejidad tecnológica, la angioplastia con balón y stent es la mejor opción para lograr la mayor tasa de éxitos (90%) en la recanalización del vaso culpable. Ha demostrado un mayor beneficio en efectividad y seguridad a corto plazo que la terapia fibrinolítica, disminuyendo accidentes cerebrovasculares y la mortalidad cardiovascular. Es preferible si la demora para realizarla es menor a 120 minutos.&lt;br /&gt;• &lt;b&gt;Fibrinólisis (Estreptoquinasa):&lt;/b&gt; Es la estrategia farmacológica de contingencia indicada si la probabilidad de realizar la angioplastia supera los 120 minutos. Debe administrarse inmediatamente (en &lt; 30 minutos desde el arribo) y acompañarse siempre de tratamiento antiagregante plaquetario coadyuvante.</t>
  </si>
  <si>
    <t>&lt;b&gt;d) Angioplastia directa:&lt;/b&gt; Es la opción correcta. Es el tratamiento de elección y el método que alcanza las mayores tasas de éxito (90% de reperfusión) en la recanalización del vaso ocluido en el infarto agudo de miocardio transmural, presentando un mejor perfil de efectividad y seguridad a corto plazo que la terapia fibrinolítica.</t>
  </si>
  <si>
    <t>• &lt;b&gt;a) Nitroglicerina + aspirina:&lt;/b&gt; Es incorrecta. Si bien la aspirina es fundamental para la antiagregación basal y la nitroglicerina alivia el dolor anginoso, ninguna de estas medicaciones posee la capacidad lítica o mecánica necesaria para lograr la reperfusión de una arteria ocluida al 100% por un trombo masivo.&lt;br /&gt;• &lt;b&gt;b) Heparina IV en bolo:&lt;/b&gt; Es incorrecta. Actúa evitando que el coágulo preexistente progrese o se extienda, pero no es un agente de reperfusión que disuelva o recanalice mecánicamente la obstrucción arterial.&lt;br /&gt;• &lt;b&gt;c) Estreptoquinasa:&lt;/b&gt; Es incorrecta como el método de mayor reperfusión. Aunque es el fibrinolítico de elección cuando no hay hemodinamia disponible (o la demora es &gt; 120 minutos), sus tasas de recanalización exitosa son inferiores a las logradas mediante angioplastia directa.</t>
  </si>
  <si>
    <t>La terapia fibrinolítica (como la administración de &lt;b&gt;estreptoquinasa&lt;/b&gt;) está contraindicada en el manejo del síndrome coronario agudo sin elevación del segmento ST (SCASEST), el cual se manifiesta en el electrocardiograma con un &lt;b&gt;infradesnivel del segmento ST&lt;/b&gt;.</t>
  </si>
  <si>
    <t>&lt;b&gt;TRATAMIENTO DEL SÍNDROME CORONARIO AGUDO SIN SUPRADESNIVEL DEL ST (SCASEST)&lt;/b&gt;&lt;br /&gt;&lt;br /&gt;La presencia de dolor torácico isquémico asociado a un infradesnivel del segmento ST en las derivaciones precordiales establece el diagnóstico de Síndrome Coronario Agudo Sin Supradesnivel del Segmento ST (SCASEST). Este cuadro corresponde a un vaso con obstrucción parcial no total (trombo no oclusivo). En este contexto, el objetivo no es la trombolisis, sino estabilizar médicamente la placa para evitar que el coágulo progrese a una oclusión total:&lt;br /&gt;• &lt;b&gt;Antiagregación Plaquetaria:&lt;/b&gt; Se indica doble antiagregación para frenar la cascada primaria plaquetaria, utilizando &lt;b&gt;Aspirina (AAS)&lt;/b&gt; de forma conjunta con un inhibidor del receptor P2Y12, como el &lt;b&gt;Clopidogrel&lt;/b&gt;, prasugrel o ticagrelor.&lt;br /&gt;• &lt;b&gt;Terapia Anticoagulante:&lt;/b&gt; Se indica para evitar que el trombo inestable se vuelva oclusivo al 100%, utilizando heparina no fraccionada o heparinas de bajo peso molecular, como la &lt;b&gt;Enoxaparina&lt;/b&gt;.&lt;br /&gt;• &lt;b&gt;Terapia Trombolítica (Fibrinólisis):&lt;/b&gt; Es una contraindicación absoluta. La utilización de trombolíticos (como la &lt;b&gt;Estreptoquinasa&lt;/b&gt;) está proscrita en el manejo del SCASEST, ya que su uso clínico en el contexto de trombos parcialmente oclusivos no ha demostrado beneficios e incluso puede incrementar la mortalidad en un 14%.</t>
  </si>
  <si>
    <t>&lt;b&gt;a) Estreptoquinasa:&lt;/b&gt; Es la opción incorrecta a marcar. La terapia fibrinolítica con &lt;b&gt;estreptoquinasa&lt;/b&gt; está contraindicada en los pacientes que cursan un síndrome coronario agudo que se manifiesta con infradesnivel del ST.</t>
  </si>
  <si>
    <t>• &lt;b&gt;b) AAS, c) Enoxaparina y d) Clopidogrel:&lt;/b&gt; Son opciones que describen conductas verdaderas y correctas para el manejo del paciente, por lo que resultan incorrectas para marcar. La terapéutica antitrombótica en los síndromes coronarios agudos sin elevación del ST incluye tanto el tratamiento antiplaquetario (AAS y Clopidogrel) como el tratamiento anticoagulante (Enoxaparina) para lograr la estabilización de la placa complicada.</t>
  </si>
  <si>
    <t>¿Cuál es la etiología más frecuente en una Neumonía Aguda de la Comunidad ambulatoria?&lt;br /&gt;&lt;br /&gt;a) S. pneumoniae, Haemophilus influenzae y virus&lt;br /&gt;&lt;br /&gt;b) S. pneumoniae, Chlamydia, Klebsiella&lt;br /&gt;&lt;br /&gt;c) S. pneumoniae, virus y Mycoplasma&lt;br /&gt;&lt;br /&gt;d) S. pneumoniae, Mycoplasma y Haemophilus influenzae</t>
  </si>
  <si>
    <t>c) S. pneumoniae, virus y Mycoplasma</t>
  </si>
  <si>
    <t>En un paciente con infarto agudo de miocardio con supradesnivel del ST, la presencia de &lt;b&gt;shock cardiogénico&lt;/b&gt; sumada a la disponibilidad de &lt;b&gt;angioplastia&lt;/b&gt; es una indicación para &lt;b&gt;NO administrar fibrinolíticos en forma absoluta&lt;/b&gt;.</t>
  </si>
  <si>
    <t>La etiología de la &lt;b&gt;neumonía adquirida en la comunidad (NAC) de manejo ambulatorio&lt;/b&gt; está constituida por el &lt;b&gt;Streptococcus pneumoniae&lt;/b&gt;, &lt;b&gt;Mycoplasma pneumoniae&lt;/b&gt; y &lt;b&gt;virus respiratorios&lt;/b&gt;.</t>
  </si>
  <si>
    <t>&lt;b&gt;CONTRAINDICACIONES DE LA TERAPIA FIBRINOLÍTICA EN EL SCACEST&lt;/b&gt;&lt;br /&gt;&lt;br /&gt;La terapia fibrinolítica (estreptoquinasa) es la estrategia farmacológica de contingencia indicada si la probabilidad de realizar angioplastia supera los 120 minutos. Sin embargo, posee contraindicaciones estrictas:&lt;br /&gt;• &lt;b&gt;Absolutas:&lt;/b&gt; Antecedente de ACV hemorrágico, ACV de cualquier tipo en el último año, neoplasia intracraneana conocida, hemorragia activa, sospecha de disección aórtica y diátesis hemorrágica. Asimismo, la presencia de shock cardiogénico sumada a la disponibilidad de angioplastia es una indicación absoluta para no administrar fibrinolíticos.&lt;br /&gt;• &lt;b&gt;Relativas:&lt;/b&gt; Hipertensión arterial severa al ingreso (&gt; 180/110 mmHg) o conocida, historia de ACV antiguo, coagulopatía o anticoagulación efectiva, trauma o cirugía mayor dentro del mes previo, reanimación cardiopulmonar prolongada (&gt; 10 minutos), punción no compresible en las últimas 2 semanas, y úlcera péptica activa.</t>
  </si>
  <si>
    <t>&lt;b&gt;d) Se encuentra en shock cardiogénico y dispone de angioplastia:&lt;/b&gt; Es la opción correcta. Es una contraindicación absoluta para la fibrinólisis farmacológica. Ante un cuadro de shock cardiogénico existiendo disponibilidad de hemodinamia, la angioplastia directa es mandataria por su mayor tasa de recanalización y superior beneficio de sobrevida, relegando y contraindicando el uso de trombolíticos.</t>
  </si>
  <si>
    <t>&lt;b&gt;ETIOLOGÍA DE LA NEUMONÍA ADQUIRIDA EN LA COMUNIDAD (NAC)&lt;/b&gt;&lt;br /&gt;&lt;br /&gt;La determinación del agente causal en la NAC es compleja, pero se puede estratificar de forma orientativa según el ámbito de atención del paciente:&lt;br /&gt;• &lt;b&gt;Manejo Ambulatorio (Grupo 1):&lt;/b&gt; En adultos previamente sanos y de manejo ambulatorio, la etiología más frecuente está constituida por la combinación de &lt;b&gt;Streptococcus pneumoniae&lt;/b&gt; (el principal agente bacteriano), &lt;b&gt;Mycoplasma pneumoniae&lt;/b&gt; (el patógeno atípico más común en jóvenes) y &lt;b&gt;virus respiratorios&lt;/b&gt; (como influenza o virus sincitial respiratorio).&lt;br /&gt;• &lt;b&gt;Impacto de las Comorbilidades:&lt;/b&gt; En pacientes con enfermedad pulmonar obstructiva crónica (EPOC) o tabaquistas con daño crónico, se incrementa la probabilidad de infección por &lt;b&gt;Haemophilus influenzae&lt;/b&gt;, aunque el neumococo sigue siendo el patógeno predominante en consolidaciones lobares.&lt;br /&gt;• &lt;b&gt;Mecanismos de Infección:&lt;/b&gt; Los microorganismos alcanzan el parénquima pulmonar de forma mayoritaria mediante la &lt;b&gt;microaspiración&lt;/b&gt; de secreciones orofaríngeas colonizadas o por la inhalación de &lt;b&gt;aerosoles o microgotas de Flügge&lt;/b&gt; suspendidas en el aire.</t>
  </si>
  <si>
    <t>• &lt;b&gt;a) Le punzaron la vena yugular interna hace 3 semanas:&lt;/b&gt; Es incorrecta. Las punciones en sitios no compresibles son una contraindicación de carácter relativa, y su límite temporal se establece dentro de las últimas 2 semanas, no 3 semanas.&lt;br /&gt;• &lt;b&gt;b) TA de 160/90 mmHg:&lt;/b&gt; Es incorrecta. Para que la hipertensión arterial se considere una contraindicación relativa, los valores deben ser severos al ingreso, siendo superiores a 180/110 mmHg.&lt;br /&gt;• &lt;b&gt;c) Se trata de un IAM con más de 6 hs de evolución:&lt;/b&gt; Es incorrecta. Si bien la hora de oro para la máxima efectividad de reperfusión ocurre en los primeros 60 minutos, la ventana teórica útil para la administración de fibrinolíticos se extiende hasta las 12 horas desde el inicio de los síntomas.</t>
  </si>
  <si>
    <t>Ante un paciente con síndrome coronario agudo con supradesnivel del segmento ST (ej. de cara antero-septal), la conducta terapéutica más adecuada a continuación del inicio de la terapia antiagregante es la &lt;b&gt;reperfusión de urgencia&lt;/b&gt;.</t>
  </si>
  <si>
    <t>&lt;b&gt;MANEJO DEL SÍNDROME CORONARIO AGUDO CON SUPRADESNIVEL DEL ST (SCACEST)&lt;/b&gt;&lt;br /&gt;&lt;br /&gt;En la cardiopatía isquémica, la sola presencia de dolor precordial característico sumado a la detección de un supradesnivel del segmento ST en el electrocardiograma confirma el diagnóstico de un vaso obstruido al 100% (trombo oclusivo masivo). En este contexto de urgencia vital extrema, el abordaje terapéutico exige una secuencia ininterrumpida de pasos para salvar el miocardio en riesgo:&lt;br /&gt;• &lt;b&gt;Antiagregación Plaquetaria Inmediata:&lt;/b&gt; Administración de una dosis de carga de Aspirina (habitualmente 300 mg masticados) y Clopidogrel u otro inhibidor del receptor P2Y12.&lt;br /&gt;• &lt;b&gt;Reperfusión de Urgencia:&lt;/b&gt; Es el objetivo principal e impostergable del tratamiento. Consiste en lograr la recanalización del vaso culpable de manera precoz, completa y sostenida en el tiempo. Esta reperfusión debe efectuarse en la "hora de oro" (los primeros 60 minutos de máxima eficacia) para salvar el miocardio viable y evitar que la isquemia evolucione hacia un infarto transmural completo.</t>
  </si>
  <si>
    <t>La opción c es correcta debido a que, ante un paciente con supradesnivel del segmento ST (infarto agudo de miocardio en curso), la conducta terapéutica más adecuada tras el inicio de los antiagregantes es la &lt;b&gt;reperfusión de urgencia&lt;/b&gt; (ya sea mediante angioplastia primaria o terapia fibrinolítica), para reestablecer inmediatamente el flujo en la arteria ocluida.</t>
  </si>
  <si>
    <t>• &lt;b&gt;c) S. pneumoniae, virus y Mycoplasma:&lt;/b&gt; Es la respuesta correcta. Conforme a las directrices de manejo de la NAC, la combinación de Streptococcus pneumoniae, virus respiratorios e infecciones atípicas por Mycoplasma constituye el espectro de mayor frecuencia en pacientes previamente sanos tratados de forma extrahospitalaria.</t>
  </si>
  <si>
    <t>&lt;br /&gt;• &lt;b&gt;a) Coronariografía con reperfusión en 24 hs:&lt;/b&gt; Es incorrecta porque diferir la reperfusión por 24 horas resulta fatal para el tejido miocárdico; la evidencia demuestra que pasadas las horas de la oclusión total, la necrosis se completa originando un infarto transmural, por lo que la reperfusión debe ser urgente (idealmente en menos de 120 minutos).&lt;br /&gt;• &lt;b&gt;b) Anticoagulación por 48 hs y seguimiento ambulatorio:&lt;/b&gt; Es incorrecta debido a que el paciente cursa una emergencia médica con riesgo inminente de muerte súbita (arritmias malignas) o shock cardiogénico, requiriendo internación inmediata en unidad coronaria.&lt;br /&gt;• &lt;b&gt;d) Estratificación de riesgo en unidad coronaria con eventual prueba de esfuerzo en 48 hs:&lt;/b&gt; Es incorrecta ya que este abordaje de estabilización médica y estratificación diferida se reserva para los SCASEST (trombo no oclusivo, como la angina inestable), constituyendo una negligencia ante un SCACEST donde la oclusión del 100% exige apertura vascular inmediata.</t>
  </si>
  <si>
    <t>• &lt;b&gt;a) S. pneumoniae, Haemophilus influenzae y virus:&lt;/b&gt; Es incorrecta. El Haemophilus influenzae es un patógeno representativo, pero su aislamiento se asocia a pacientes con comorbilidades respiratorias de base (como EPOC) y de edad avanzada, siendo menos frecuente en la población ambulatoria general previamente sana en comparación con Mycoplasma.&lt;br /&gt;• &lt;b&gt;b) S. pneumoniae, Chlamydia, Klebsiella:&lt;/b&gt; Es incorrecta. El bacilo gramnegativo Klebsiella pneumoniae es un agente productor de neumonía grave en pacientes con antecedentes de alcoholismo o con riesgo de broncoaspiración (generalmente hospitalizados), careciendo de relevancia en el manejo ambulatorio común.&lt;br /&gt;• &lt;b&gt;d) S. pneumoniae, Mycoplasma y Haemophilus influenzae:&lt;/b&gt; Es incorrecta. Excluye por completo a los virus respiratorios, los cuales representan un porcentaje muy elevado de las neumonías de manejo ambulatorio (especialmente en épocas de brotes estacionales).</t>
  </si>
  <si>
    <t>&lt;b&gt;ESTRATEGIAS DE REPERFUSIÓN DE URGENCIA&lt;/b&gt;&lt;br /&gt;&lt;br /&gt;La elección del método para recanalizar la arteria depende del tiempo de demora estimado:&lt;br /&gt;• &lt;b&gt;Angioplastia Primaria:&lt;/b&gt; Es el método de elección (logra un 90% de éxito en reperfusión). Se prefiere si la demora para realizarla es menor a 120 minutos (o &lt; 60 minutos si el centro cuenta con hemodinamia). Ha demostrado mayor beneficio en efectividad y seguridad a corto plazo que los trombolíticos.&lt;br /&gt;• &lt;b&gt;Terapia Farmacológica (Fibrinólisis):&lt;/b&gt; Si la probabilidad de realizar la angioplastia supera los 120 minutos, está indicada la administración inmediata de fibrinolíticos (ej. Estreptoquinasa) en los primeros 30 minutos desde el arribo del paciente a la guardia.</t>
  </si>
  <si>
    <t>&lt;b&gt;PRESENTACIÓN CLÍNICA DE LA NEUMONÍA&lt;/b&gt;&lt;br /&gt;&lt;br /&gt;La aproximación diagnóstica inicial clasifica el cuadro según sus manifestaciones semiológicas y radiológicas:&lt;br /&gt;• &lt;b&gt;Síndrome Típico (Lobar):&lt;/b&gt; Caracterizado por un comienzo agudo con fiebre alta, escalofríos, tos productiva (expectoración purulenta o herrumbrosa) y dolor pleurítico. Se constata consolidación alveolar con aumento de las vibraciones vocales y broncograma aéreo en la radiografía de tórax (característico de S. pneumoniae).&lt;br /&gt;• &lt;b&gt;Síndrome Atípico (Intersticial):&lt;/b&gt; Comienzo insidioso o subagudo con tos seca (no productiva), disociación de hallazgos (auscultación con escasos ruidos frente a un infiltrado intersticial difuso bilateral) y síntomas extrapulmonares (cefalea, mialgias y diarrea), típico de Mycoplasma y virus.</t>
  </si>
  <si>
    <t>El beneficio probado de la utilización de nitritos intravenosos en la urgencia del infarto agudo de miocardio radica exclusivamente en &lt;b&gt;aliviar el dolor anginoso&lt;/b&gt;, sin reducir el tamaño del infarto ni disminuir la mortalidad.</t>
  </si>
  <si>
    <t>&lt;b&gt;TRATAMIENTO INICIAL Y USO DE NITRITOS EN EL SCACEST&lt;/b&gt;&lt;br /&gt;&lt;br /&gt;El abordaje de los pacientes con un Síndrome Coronario Agudo con Elevación del ST (SCACEST) se realiza mediante una secuencia estricta de pasos en la urgencia:&lt;br /&gt;• &lt;b&gt;Paso 1 (Internación y monitorización):&lt;/b&gt; Es una emergencia absoluta que requiere ingreso institucional inmediato y monitorización cardíaca para detectar precozmente complicaciones eléctricas letales.&lt;br /&gt;• &lt;b&gt;Paso 2 (Venoclisis y Nitroglicerina):&lt;/b&gt; Se obtiene un acceso venoso para la administración de medicación urgente. Se infunde nitroglicerina endovenosa con el fin principal de observar si existe desaparición del dolor y resolución del segmento ST (lo cual descartaría un cuadro vasoespástico transitorio). El beneficio probado de la utilización de nitritos intravenosos en la urgencia del infarto agudo de miocardio radica exclusivamente en aliviar el dolor anginoso, sin reducir el tamaño del infarto ni disminuir la mortalidad.&lt;br /&gt;• &lt;b&gt;Terapia Antiagregante y Reperfusión:&lt;/b&gt; El tratamiento incluye la carga inmediata con Aspirina y Clopidogrel, seguido rápidamente de la terapia de reperfusión de urgencia (angioplastia primaria de elección o trombolíticos) para recanalizar el vaso ocluido de forma precoz, completa y sostenida en el tiempo.</t>
  </si>
  <si>
    <t>&lt;b&gt;c) Aliviar el dolor anginoso:&lt;/b&gt; Es la opción correcta. En el contexto de un infarto agudo de miocardio, la nitroglicerina actúa como un potente vasodilatador venoso que disminuye la precarga y el consumo de oxígeno, lo cual alivia eficientemente el dolor isquémico, pero carece de impacto directo sobre la detención de la necrosis tisular o la reducción de la mortalidad global a corto y largo plazo.</t>
  </si>
  <si>
    <t>• &lt;b&gt;a) Reducir el tamaño del infarto, b) Disminuir la mortalidad:&lt;/b&gt; Son incorrectas. Ningún ensayo clínico ha demostrado que el uso aislado de nitritos endovenosos logre salvar miocardio isquémico (reducir la masa de necrosis) ni disminuya la mortalidad en el infarto agudo. La reducción de la mortalidad se logra únicamente instaurando la reperfusión urgente (angioplastia directa) para abrir la arteria.&lt;br /&gt;• &lt;b&gt;d) Aumentar la tasa de éxito de la angioplastia primaria:&lt;/b&gt; Es incorrecta. La vasodilatación inducida por la nitroglicerina endovenosa no modifica mecánicamente ni incrementa las probabilidades de recanalización exitosa de un vaso que se encuentra ocluido al 100% por un trombo masivo (aterotrombosis).</t>
  </si>
  <si>
    <t>Los &lt;b&gt;betabloqueantes&lt;/b&gt;, como el &lt;b&gt;atenolol&lt;/b&gt; o el bisoprolol, deben excluirse en el tratamiento inicial de un paciente con antecedente de &lt;b&gt;asma bronquial&lt;/b&gt; que presenta angina de esfuerzo.</t>
  </si>
  <si>
    <t>&lt;b&gt;TERAPIA ANTIISQUÉMICA: BETABLOQUEANTES Y CONTRAINDICACIONES&lt;/b&gt;&lt;br /&gt;&lt;br /&gt;En el manejo de los síndromes coronarios agudos y la angina, los betabloqueantes adrenérgicos son fármacos que deben administrarse siempre en el tratamiento inicial, salvo la presencia de contraindicaciones formales.&lt;br /&gt;• &lt;b&gt;Mecanismo y Objetivo:&lt;/b&gt; Actúan reduciendo la frecuencia cardíaca (buscando un objetivo hemodinámico estricto entre 50 y 60 latidos por minuto) y la contractilidad, lo cual disminuye el consumo miocárdico de oxígeno y reduce la incidencia de complicaciones y mortalidad.&lt;br /&gt;• &lt;b&gt;Contraindicaciones Absolutas:&lt;/b&gt; Previo a su indicación, el profesional médico debe evaluar la ausencia de contraindicaciones. Estas incluyen: presencia de hipotensión arterial severa, signos de insuficiencia cardíaca aguda o shock cardiogénico al ingreso, bradicardia extrema, bloqueos auriculoventriculares patológicos, o el antecedente conocido de &lt;b&gt;asma bronquial&lt;/b&gt; (debido al riesgo de desencadenar broncoespasmo).</t>
  </si>
  <si>
    <t>La opción a es correcta. Los &lt;b&gt;betabloqueantes&lt;/b&gt; (como el &lt;b&gt;atenolol&lt;/b&gt;) deben excluirse en el tratamiento inicial de un paciente coronario que presenta el antecedente de &lt;b&gt;asma bronquial&lt;/b&gt;, configurando una contraindicación absoluta para esta familia de fármacos.</t>
  </si>
  <si>
    <t>• &lt;b&gt;b) Mononitrato:&lt;/b&gt; Es incorrecta ya que los nitratos son el tratamiento de elección sintomático para aliviar y prevenir los episodios de angina de pecho estable, careciendo de contraindicación respiratoria.&lt;br /&gt;• &lt;b&gt;c) Aspirina:&lt;/b&gt; Es incorrecta porque la antiagregación plaquetaria es el tratamiento preventivo para evitar la recurrencia de eventos isquémicos o infarto de miocardio en pacientes con enfermedad coronaria.&lt;br /&gt;• &lt;b&gt;d) Losartán:&lt;/b&gt; Es incorrecta debido a que los antagonistas de los receptores de angiotensina II (ARA II) son drogas de primera línea indicadas para el manejo de la hipertensión arterial concomitante que padece el paciente, no estando proscritos por su cuadro asmático.</t>
  </si>
  <si>
    <t>&lt;b&gt;TRATAMIENTO DE LA ANGINA CRÓNICA ESTABLE&lt;/b&gt;&lt;br /&gt;&lt;br /&gt;La angina crónica estable es originada por placas ateroscleróticas estables que comienzan a generar isquemia clínica al alcanzar una obstrucción mayor al 70% de la luz vascular.&lt;br /&gt;• &lt;b&gt;Tratamiento sintomático y de elección:&lt;/b&gt; Se asienta en el uso de &lt;b&gt;nitratos&lt;/b&gt; (ej. nitroglicerina sublingual o mononitratos). El objetivo primordial es prevenir y aliviar los episodios de angina mediante vasodilatación.&lt;br /&gt;• &lt;b&gt;Tratamiento preventivo (Prevención secundaria):&lt;/b&gt; El tratamiento para prevenir la recurrencia de eventos isquémicos en pacientes con enfermedad coronaria estable consiste en la administración sostenida de &lt;b&gt;aspirina&lt;/b&gt; y &lt;b&gt;estatinas&lt;/b&gt;, junto con el control de los factores de riesgo (ej. hipertensión).</t>
  </si>
  <si>
    <t>La terapéutica antitrombótica establece que a &lt;b&gt;mayor efectividad antitrombótica, mayor es el riesgo de sangrado&lt;/b&gt;.</t>
  </si>
  <si>
    <t>&lt;b&gt;TERAPÉUTICA ANTITROMBÓTICA Y RIESGO DE SANGRADO&lt;/b&gt;&lt;br /&gt;&lt;br /&gt;El tratamiento médico farmacológico de los síndromes coronarios agudos se basa en revertir la fisiopatología de la placa complicada, atacando el vasoespasmo, la agregación plaquetaria y la formación del trombo.&lt;br /&gt;• &lt;b&gt;Esquema Integral:&lt;/b&gt; La terapéutica antitrombótica incluye tanto el tratamiento anticoagulante (para evitar que el trombo progrese a oclusivo total) como el tratamiento antiplaquetario (para frenar la cascada primaria).&lt;br /&gt;• &lt;b&gt;Principio terapéutico:&lt;/b&gt; Al indicar y combinar estos fármacos, a mayor efectividad antitrombótica, mayor es el riesgo de sangrado. El médico se enfrenta al constante desafío de equilibrar la necesidad de frenar la trombosis y la isquemia miocárdica con el riesgo de provocar hemorragias letales en el paciente.</t>
  </si>
  <si>
    <t>&lt;b&gt;b) A mayor efectividad antitrombótica, mayor riesgo de sangrado:&lt;/b&gt; Es la opción correcta. Es el principio farmacológico y la principal limitante en el manejo de los síndromes coronarios agudos; el incremento en la potencia de la terapia (o la suma de múltiples agentes anticoagulantes y antiagregantes) eleva proporcionalmente la probabilidad de que el paciente sufra complicaciones hemorrágicas graves.</t>
  </si>
  <si>
    <t>• &lt;b&gt;a) A mayor efectividad antitrombótica, mejor perfil riesgo/ beneficio:&lt;/b&gt; Es incorrecta. Aumentar indiscriminadamente la efectividad antitrombótica eleva el riesgo de hemorragia, lo que deteriora el beneficio clínico neto de la intervención médica si no está justificado.&lt;br /&gt;• &lt;b&gt;c) Más combinaciones antitrombóticas, mayor efectividad:&lt;/b&gt; Es incorrecta como regla general en este contexto. Si bien combinar fármacos suma mecanismos de acción, la adición excesiva sobrepasa la ventana terapéutica segura, generando un riesgo inaceptable de sangrado que invalida cualquier supuesta "mayor efectividad".&lt;br /&gt;• &lt;b&gt;d) Combinaciones antitrombóticas aseguran menor tasa de trombosis del stent:&lt;/b&gt; Es incorrecta. Aunque la doble antiagregación está indicada para este fin específico post angioplastia, no es el principio primario de la terapéutica antitrombótica global.</t>
  </si>
  <si>
    <t>La terapéutica antitrombótica en los síndromes coronarios agudos sin elevación del ST incluye tanto el &lt;b&gt;tratamiento anticoagulante&lt;/b&gt; como el &lt;b&gt;tratamiento antiplaquetario&lt;/b&gt;.</t>
  </si>
  <si>
    <t>&lt;b&gt;TRATAMIENTO ANTITROMBÓTICO EN EL SCASEST&lt;/b&gt;&lt;br /&gt;&lt;br /&gt;El manejo médico farmacológico en los Síndromes Coronarios Agudos Sin Supradesnivel del ST (SCASEST) se basa en revertir la fisiopatología de la placa complicada. En estos cuadros el vaso presenta una obstrucción parcial no total (trombo no oclusivo), por lo que el objetivo no es la trombolisis, sino estabilizar médicamente la placa para evitar que el coágulo progrese a una oclusión del 100%.&lt;br /&gt;• &lt;b&gt;Tratamiento Antiplaquetario (Antiagregación):&lt;/b&gt; Se indica doble antiagregación para frenar la cascada primaria plaquetaria, utilizando Aspirina de forma conjunta con un inhibidor del receptor P2Y12 (ej. Clopidogrel, Prasugrel o Ticagrelor).&lt;br /&gt;• &lt;b&gt;Tratamiento Anticoagulante:&lt;/b&gt; Se indica para evitar que el trombo inestable progrese a oclusivo total. Se utiliza heparina no fraccionada o heparinas de bajo peso molecular (como la Enoxaparina).&lt;br /&gt;• &lt;b&gt;Regla de Oro:&lt;/b&gt; Una regla de la terapéutica antitrombótica establece que a mayor efectividad antitrombótica, mayor es el riesgo de sangrado.</t>
  </si>
  <si>
    <t>&lt;b&gt;d) a y c son correctas:&lt;/b&gt; Es la opción correcta. La terapéutica antitrombótica para estabilizar la placa en los síndromes coronarios agudos sin elevación del ST (SCASEST) incluye de forma conjunta tanto el &lt;b&gt;tratamiento antiplaquetario&lt;/b&gt; (para frenar la agregación primaria) como el &lt;b&gt;tratamiento anticoagulante&lt;/b&gt; (para evitar la oclusión total progresiva).</t>
  </si>
  <si>
    <t>• &lt;b&gt;a) Tratamiento anticoagulante y c) Tratamiento antiplaquetario:&lt;/b&gt; Son premisas verdaderas de forma individual, pero incompletas como respuesta única de opción múltiple, ya que el protocolo de estabilización exige la sumatoria de ambas estrategias antitrombóticas.&lt;br /&gt;• &lt;b&gt;b) Tratamiento fibrinolítico:&lt;/b&gt; Es incorrecta porque la fibrinólisis (uso de trombolíticos) está contraindicada en el manejo de los SCASEST, ya que su uso ante trombos parcialmente oclusivos no ha demostrado beneficios e incluso puede incrementar la mortalidad.</t>
  </si>
  <si>
    <t>&lt;b&gt;CONTRAINDICACIÓN DE LA TERAPIA FIBRINOLÍTICA&lt;/b&gt;&lt;br /&gt;&lt;br /&gt;La terapia trombolítica o fibrinólisis (ej. uso de Estreptoquinasa) está contraindicada en los SCASEST. A diferencia del infarto clásico (SCACEST) donde la recanalización de un trombo oclusivo total es vital, el intento de lisar farmacológicamente un trombo de tipo no oclusivo en un SCASEST empeora el pronóstico y puede elevar la mortalidad en un 14%.</t>
  </si>
  <si>
    <t>La &lt;b&gt;terapia fibrinolítica&lt;/b&gt; está &lt;b&gt;contraindicada&lt;/b&gt; en el manejo del síndrome coronario agudo sin elevación del segmento ST (trombo oclusivo parcial).</t>
  </si>
  <si>
    <t>&lt;b&gt;TRATAMIENTO DEL SCASEST (SÍNDROME CORONARIO AGUDO SIN ELEVACIÓN DEL ST)&lt;/b&gt;&lt;br /&gt;&lt;br /&gt;En los cuadros de SCASEST (angina inestable o infarto no Q) el vaso presenta una obstrucción no total (trombo oclusivo parcial), por lo que el objetivo primario de urgencia no es la trombolisis, sino internar al paciente y estabilizarlo médicamente para evitar que el coágulo progrese a una oclusión total del 100%.&lt;br /&gt;• &lt;b&gt;Terapia Antiisquémica:&lt;/b&gt; Dirigida a resolver el vasoespasmo y bajar el consumo de oxígeno miocárdico, utilizando nitratos endovenosos y betabloqueantes.&lt;br /&gt;• &lt;b&gt;Terapéutica Antitrombótica:&lt;/b&gt; Incluye tanto el tratamiento anticoagulante (heparina) como el tratamiento antiplaquetario (aspirina y clopidogrel/ticagrelor) para frenar la cascada primaria.&lt;br /&gt;• &lt;b&gt;Estrategia Invasiva:&lt;/b&gt; La intervención coronaria percutánea (angioplastia) está indicada y se realiza de forma precoz (antes de las 48 hs) de acuerdo al riesgo del paciente.&lt;br /&gt;• &lt;b&gt;Contraindicación Absoluta:&lt;/b&gt; La terapia trombolítica (fibrinólisis) ESTÁ CONTRAINDICADA en los SCASEST, ya que carece de beneficio para destapar un vaso parcialmente ocluido y puede incrementar la mortalidad del paciente en un 14%.</t>
  </si>
  <si>
    <t>&lt;b&gt;b) Terapia fibrinolítica:&lt;/b&gt; Es la opción correcta. El uso de trombolíticos en un infarto sin elevación del segmento ST no solo no mejora el pronóstico, sino que incrementa la mortalidad y el riesgo de sangrado, al actuar sobre un trombo que es oclusivo parcial y predominantemente plaquetario.</t>
  </si>
  <si>
    <t>• &lt;b&gt;a) Intervención coronaria percutánea:&lt;/b&gt; Es incorrecta. La estrategia invasiva mediante angioplastia es el procedimiento de elección recomendado de forma precoz (antes de las 48 horas) o de urgencia frente a inestabilidad hemodinámica.&lt;br /&gt;• &lt;b&gt;c) Terapéutica antitrombótica:&lt;/b&gt; Es incorrecta. La doble antiagregación y la anticoagulación son pilares para evitar que el trombo inestable progrese a oclusivo masivo.&lt;br /&gt;• &lt;b&gt;d) Terapéutica anti-isquémica:&lt;/b&gt; Es incorrecta. El uso de betabloqueantes y nitratos está indicado para disminuir la demanda miocárdica de oxígeno y estabilizar clínicamente al paciente.</t>
  </si>
  <si>
    <t>La recanalización del vaso culpable en un síndrome coronario agudo debe ser &lt;b&gt;precoz, completa y sostenida en el tiempo&lt;/b&gt;.</t>
  </si>
  <si>
    <t>&lt;b&gt;RECANALIZACIÓN DEL VASO CULPABLE EN EL SCACEST&lt;/b&gt;&lt;br /&gt;&lt;br /&gt;El Síndrome Coronario Agudo con Elevación del Segmento ST (SCACEST), reconocido clínicamente como el infarto agudo de miocardio clásico, se caracteriza por un trombo masivo que resulta en un vaso obstruido al 100%.&lt;br /&gt;• &lt;b&gt;Reperfusión Terapéutica:&lt;/b&gt; En el manejo de este cuadro, se debe implementar la recanalización del vaso culpable. Es el objetivo principal y urgente del tratamiento para lograr la reperfusión miocárdica (abrir la arteria) y evitar que la necrosis abarque todo el grosor de la pared ventricular (infarto transmural).&lt;br /&gt;• &lt;b&gt;Directriz:&lt;/b&gt; La recanalización del vaso ocluido debe ser precoz, completa y sostenida en el tiempo.&lt;br /&gt;• &lt;b&gt;Métodos de Revascularización:&lt;/b&gt; Para abrir la arteria de emergencia, se recurre a la estrategia invasiva (angioplastia directa con balón y stent, método de elección que logra el 90% de reperfusión) o a la estrategia farmacológica (fibrinólisis con estreptoquinasa si la demora a hemodinamia supera los 120 minutos).</t>
  </si>
  <si>
    <t>La opción d es correcta debido a que la recanalización del vaso ocluido en un infarto de miocardio debe ser &lt;b&gt;precoz, completa y sostenida en el tiempo&lt;/b&gt;.</t>
  </si>
  <si>
    <t>&lt;br /&gt;• &lt;b&gt;a) Que sea precoz, b) Que sea completa y c) Que se sostenga en el tiempo:&lt;/b&gt; Son opciones que describen de forma aislada características verdaderas de la reperfusión, pero resultan individualmente insuficientes e incorrectas como respuesta única de opción múltiple. Una recanalización precoz pero incompleta, o una reperfusión que sufra una reoclusión trombótica inmediata, no logrará el objetivo de salvar el miocardio en riesgo, por lo que el éxito clínico exige la sumatoria de las tres condiciones.</t>
  </si>
  <si>
    <t>&lt;b&gt;TERAPIA DE REPERFUSIÓN Y TIEMPO DE RESPUESTA&lt;/b&gt;&lt;br /&gt;&lt;br /&gt;En el manejo de la arteria ocluida rige el principio "El tiempo es músculo, el tiempo es vida", siendo el factor temporal el determinante pronóstico más crítico:&lt;br /&gt;• &lt;b&gt;Hora de oro:&lt;/b&gt; Los primeros 60 minutos son el momento de máxima eficacia terapéutica.&lt;br /&gt;• &lt;b&gt;Diagrama de Gersh (Impacto temporal):&lt;/b&gt; Si la recanalización se logra en las primeras 2 horas de iniciados los síntomas, el 80% del miocardio en riesgo se encuentra viable, logrando reducir la mortalidad en un 80%. Por el contrario, si la apertura del vaso se demora y sobrepasa las 4 horas, el tejido miocárdico salvable cae al 20%.</t>
  </si>
  <si>
    <t>En la actualidad, si se cuenta con un centro de referencia con alta complejidad tecnológica, la &lt;b&gt;angioplastia con balón y stent&lt;/b&gt; es la mejor opción para tratar un infarto agudo de miocardio con elevación del ST para lograr la mayor tasa de éxitos en la recanalización del vaso culpable, presentando además cierta independencia del tiempo en que ocurrió el evento índice.</t>
  </si>
  <si>
    <t>&lt;b&gt;TERAPIA DE REPERFUSIÓN EN EL SCACEST&lt;/b&gt;&lt;br /&gt;&lt;br /&gt;En el manejo de un Síndrome Coronario Agudo con elevación del segmento ST, es prioritario implementar la recanalización del vaso culpable de forma precoz, completa y sostenida en el tiempo.&lt;br /&gt;• &lt;b&gt;Angioplastia Directa (Primaria):&lt;/b&gt; Si se cuenta con un centro de referencia con alta complejidad tecnológica, la angioplastia con balón y stent es la mejor opción para tratar un IAM con elevación del ST y lograr la mayor tasa de éxitos en la recanalización del vaso culpable. Esta técnica ha demostrado un mayor beneficio en efectividad y seguridad a corto plazo que la terapia fibrinolítica, logrando un 90% de reperfusión y evidenciando una reducción de accidentes cerebrovasculares, isquemia recurrente y mortalidad cardiovascular.&lt;br /&gt;• &lt;b&gt;Fibrinólisis:&lt;/b&gt; Es la estrategia farmacológica de contingencia indicada únicamente si la probabilidad de realizar la angioplastia supera los 120 minutos, pero posee menores tasas de recanalización y depende críticamente del tiempo de evolución del evento.</t>
  </si>
  <si>
    <t>&lt;b&gt;c) Angioplastia con balón + stent:&lt;/b&gt; Es la opción correcta. En centros que disponen de la tecnología e infraestructura hemodinámica adecuada, la intervención coronaria percutánea primaria (angioplastia con balón y colocación de stent) es la estrategia de reperfusión de elección. Supera a los trombolíticos en tasa de recanalización exitosa (alcanzando el 90%), es más segura, disminuye las complicaciones (como los ACV) y tiene una eficacia que mantiene cierta independencia relativa de los tiempos de isquemia iniciales.</t>
  </si>
  <si>
    <t>• &lt;b&gt;a) SK o t-PA, d) TNK:&lt;/b&gt; Son incorrectas como la mejor opción ante disponibilidad tecnológica. Estos fármacos fibrinolíticos (estreptoquinasa o activadores del plasminógeno) se reservan como estrategia de segunda línea para cuando el traslado o la demora para realizar una angioplastia directa supera los 120 minutos, ya que tienen menores tasas de éxito y su ventana de efectividad es dependiente del tiempo transcurrido desde el inicio del dolor.&lt;br /&gt;• &lt;b&gt;b) Heparina en bolo EV en altas dosis:&lt;/b&gt; Es incorrecta. Si bien la heparina es una terapia coadyuvante obligatoria para prevenir la progresión y extensión de la trombosis, no es por sí misma una terapia de reperfusión capaz de disolver o recanalizar un vaso ocluido al 100% por un trombo masivo.</t>
  </si>
  <si>
    <t>¿Cuál es la causa más común de neumonía en pacientes con VIH? Seleccione una:&lt;br&gt;&lt;br&gt;a) Pneumocystis jiroveci&lt;br&gt;&lt;br&gt;b) Mycobacterium tuberculosis&lt;br&gt;&lt;br&gt;c) Cryptococcus neoformans&lt;br&gt;&lt;br&gt;d) Legionella pneumophila</t>
  </si>
  <si>
    <t>a) Pneumocystis jiroveci</t>
  </si>
  <si>
    <t>En un escenario periférico o de bajos recursos donde se diagnostica un infarto agudo de miocardio con supradesnivel del ST y no existe posibilidad alguna de disponer de un agente fibrinolítico, la opción de tratamiento médico paliativo a implementar consiste en la administración conjunta de &lt;b&gt;aspirina, betabloqueantes, estatinas y heparina en bolo intravenoso&lt;/b&gt;.</t>
  </si>
  <si>
    <t>&lt;b&gt;ESTRATEGIA MÉDICA DE CONTINGENCIA EN EL SCACEST&lt;/b&gt;&lt;br /&gt;&lt;br /&gt;En el manejo de un Síndrome Coronario Agudo con Elevación del Segmento ST (SCACEST), se debe implementar la recanalización del vaso culpable (abrir la arteria ocluida al 100%). La elección de la estrategia depende fundamentalmente de los recursos y el tiempo de demora estimado:&lt;br /&gt;• &lt;b&gt;Estrategia Invasiva (Angioplastia Primaria):&lt;/b&gt; Es el método preferido para lograr la mayor tasa de éxito de reperfusión si puede realizarse con una demora menor a los 120 minutos.&lt;br /&gt;• &lt;b&gt;Estrategia Farmacológica (Fibrinólisis):&lt;/b&gt; Si la demora para el traslado y realización de la angioplastia supera los 120 minutos, se debe indicar la fibrinólisis inmediata en los primeros 30 minutos desde el arribo.&lt;br /&gt;• &lt;b&gt;Estrategia Médica de Contingencia:&lt;/b&gt; En un escenario periférico o de bajos recursos donde se diagnostica un SCACEST y no existe posibilidad alguna de disponer de un agente fibrinolítico (ni de centro con hemodinamia para angioplastia primaria), la opción de tratamiento médico paliativo de contingencia a implementar consiste en la administración conjunta de antiagregación rápida (&lt;b&gt;Aspirina&lt;/b&gt;), protección isquémica reduciendo el consumo de oxígeno (&lt;b&gt;Betabloqueantes&lt;/b&gt;), estabilización aguda de placa (&lt;b&gt;Estatinas&lt;/b&gt;) y anticoagulación agresiva para evitar progresión trombótica (&lt;b&gt;Heparina en bolo intravenoso&lt;/b&gt;).</t>
  </si>
  <si>
    <t>La opción d es correcta. En un escenario periférico o de bajos recursos donde no se cuenta con disponibilidad de agentes fibrinolíticos ni hemodinamia para reperfundir un infarto agudo de miocardio con supradesnivel del ST, la estrategia médica paliativa o de contingencia consiste en la administración conjunta y simultánea de &lt;b&gt;aspirina, betabloqueantes, estatinas y heparina en bolo intravenoso&lt;/b&gt;.</t>
  </si>
  <si>
    <t>• &lt;b&gt;a) Aspirina + BB y c) Aspirina + heparina en bolo:&lt;/b&gt; Son opciones incorrectas ya que representan esquemas de tratamiento incompletos para una estabilización aguda de contingencia ante la total imposibilidad de reperfusión. Omiten elementos cruciales y sinérgicos requeridos por el protocolo, como la anticoagulación plena o la estabilización pleitrópica de la placa con estatinas.&lt;br /&gt;• &lt;b&gt;b) Heparina en bolo en altas dosis:&lt;/b&gt; Es incorrecta porque el uso aislado de un anticoagulante, sin la antiagregación plaquetaria inmediata (para frenar el trombo plaquetario primario) ni la protección isquémica aportada por los betabloqueantes, resulta ineficaz e insuficiente para contener la evolución del infarto transmural y prevenir complicaciones mecánicas o letales.</t>
  </si>
  <si>
    <t>En el infarto agudo de miocardio con supradesnivel del ST, el tratamiento consiste en &lt;b&gt;recanalizar el vaso ocluido&lt;/b&gt; de forma precoz, completa y sostenida en el tiempo.</t>
  </si>
  <si>
    <t>&lt;b&gt;TERAPIA DE REPERFUSIÓN EN EL SCACEST&lt;/b&gt;&lt;br /&gt;&lt;br /&gt;El Síndrome Coronario Agudo con Elevación del Segmento ST (SCACEST), reconocido clínicamente como el infarto agudo de miocardio clásico, se caracteriza por un trombo masivo que resulta en un vaso obstruido al 100%.&lt;br /&gt;• &lt;b&gt;Terapéutica:&lt;/b&gt; En el manejo de este cuadro, se debe implementar la recanalización del vaso culpable. Es el objetivo principal y urgente del tratamiento para lograr la reperfusión miocárdica (abrir la arteria) y evitar que la necrosis abarque todo el grosor de la pared ventricular (infarto transmural).&lt;br /&gt;• &lt;b&gt;Directriz:&lt;/b&gt; La recanalización del vaso ocluido debe ser precoz, completa y sostenida en el tiempo.&lt;br /&gt;• &lt;b&gt;Métodos de Revascularización:&lt;/b&gt; Para abrir la arteria de emergencia, se recurre a la estrategia invasiva (angioplastia directa con balón y stent, método de elección que logra el 90% de reperfusión) o a la estrategia farmacológica (fibrinólisis con estreptoquinasa si la demora a hemodinamia supera los 120 minutos).</t>
  </si>
  <si>
    <t>&lt;b&gt;b) Recanalizar el vaso ocluido:&lt;/b&gt; Es la opción correcta. En el abordaje del infarto con supradesnivel del ST, ya que la apertura mecánica o farmacológica de la arteria coronaria totalmente ocluida es el único método capaz de detener la progresión de la necrosis tisular.</t>
  </si>
  <si>
    <t>• &lt;b&gt;a) Tratamiento anti-isquémico:&lt;/b&gt; Es incorrecta. Si bien los fármacos anti-isquémicos (como betabloqueantes o nitratos) se utilizan para disminuir la demanda de oxígeno del miocardio y aliviar el dolor, no solucionan la obstrucción mecánica masiva del vaso.&lt;br /&gt;• &lt;b&gt;c) Tratamiento antiagregante plaquetario, d) Tratamiento anticoagulante:&lt;/b&gt; Son incorrectas como intervenciones resolutivas principales. La terapia antitrombótica (aspirina, clopidogrel, heparina) es coadyuvante y necesaria para evitar la progresión del coágulo y prevenir reoclusiones, pero por sí sola carece de la capacidad de reperfundir un vaso coronario ocluido al 100%.</t>
  </si>
  <si>
    <t>La dosis de enoxaparina en los pacientes con síndrome coronario agudo sin supradesnivel del ST (SCASEST) es de &lt;b&gt;1 mg/Kg cada 12 hs vía subcutánea&lt;/b&gt;.</t>
  </si>
  <si>
    <t>&lt;b&gt;TERAPIA ANTICOAGULANTE EN EL SCASEST&lt;/b&gt;&lt;br /&gt;&lt;br /&gt;En el manejo médico farmacológico del Síndrome Coronario Agudo Sin Supradesnivel del ST (SCASEST), el objetivo no es la trombolisis, sino estabilizar la placa para evitar que el coágulo progrese a una oclusión total. Para esto, la terapia anticoagulante es fundamental:&lt;br /&gt;• &lt;b&gt;Heparinas de bajo peso molecular (Enoxaparina):&lt;/b&gt; Es una alternativa equivalente a la heparina no fraccionada pero de manejo simplificado, destacándose por la falta de necesidad de un control continuo de laboratorio.&lt;br /&gt;• &lt;b&gt;Esquema de dosificación:&lt;/b&gt; La dosis establecida en los pacientes con SCASEST es de &lt;b&gt;1 mg/Kg cada 12 hs vía subcutánea&lt;/b&gt;.&lt;br /&gt;• &lt;b&gt;Duración del tratamiento:&lt;/b&gt; La enoxaparina no debe utilizarse por menos de 72 horas ni prolongar su uso por más de 8 días en este contexto.</t>
  </si>
  <si>
    <t>&lt;b&gt;b) 1 mg/kg cada 12 hrs SC:&lt;/b&gt; Es la opción correcta. La dosis protocolizada de enoxaparina en el contexto de un síndrome coronario agudo sin supradesnivel del ST es de &lt;b&gt;1 mg/Kg cada 12 horas por vía subcutánea&lt;/b&gt;.</t>
  </si>
  <si>
    <t>• &lt;b&gt;a) 0,2 ml cada 12 hrs SC, c) 2 mg/kg cada 12 hrs SC y d) 20 mg cada 12 hrs SC:&lt;/b&gt; Son opciones incorrectas ya que no representan la dosificación ajustada al peso corporal validada por las guías clínicas para lograr una anticoagulación segura y efectiva. Dosis menores resultarían subterapéuticas frente al riesgo trombótico inminente, mientras que dosis mayores expondrían al paciente a un alto riesgo de hemorragia grave.</t>
  </si>
  <si>
    <t>&lt;b&gt;MANEJO ANTITROMBÓTICO INTEGRAL DEL SCASEST&lt;/b&gt;&lt;br /&gt;&lt;br /&gt;El abordaje antitrombótico para revertir la fisiopatología de la placa complicada en el SCASEST (trombo no oclusivo) se asienta sobre bases que exigen equilibrio entre eficacia y seguridad:&lt;br /&gt;• &lt;b&gt;Antiagregación Plaquetaria:&lt;/b&gt; Se indica doble antiagregación con Aspirina más un inhibidor del receptor P2Y12 (ej. Clopidogrel o Ticagrelor) para frenar la cascada primaria plaquetaria.&lt;br /&gt;• &lt;b&gt;Contraindicación de Fibrinólisis:&lt;/b&gt; La terapia trombolítica (ej. Estreptoquinasa) está contraindicada, ya que su uso ante trombos parcialmente oclusivos no ha demostrado beneficios e incluso puede incrementar la mortalidad hasta en un 14%.&lt;br /&gt;• &lt;b&gt;Riesgo Hemorrágico:&lt;/b&gt; Al utilizar heparinas y antiagregantes, a mayor efectividad antitrombótica, mayor será el riesgo de sangrado del paciente.</t>
  </si>
  <si>
    <t>El tratamiento recomendado para prevenir la recurrencia de un infarto de miocardio en pacientes con enfermedad coronaria estable consiste en la administración de &lt;b&gt;aspirina y estatinas&lt;/b&gt;.</t>
  </si>
  <si>
    <t>&lt;b&gt;a) Aspirina y estatinas:&lt;/b&gt; Es la opción correcta. Constituye el esquema farmacológico basal de prevención secundaria en todo paciente con enfermedad coronaria estable. La aspirina previene la agregación plaquetaria ante una eventual lesión endotelial, mientras que las estatinas frenan la progresión del componente lipídico e inflamatorio de la placa vulnerable, siendo la combinación para reducir la mortalidad y la recurrencia de infartos.</t>
  </si>
  <si>
    <t>• &lt;b&gt;b) Antiagregantes plaquetarios y fibratos:&lt;/b&gt; Es incorrecta. Si bien la antiagregación es mandataria, los fibratos se reservan para el tratamiento de la hipertrigliceridemia grave (&gt; 300 mg/dl) con el fin de prevenir la pancreatitis, careciendo del efecto estabilizador de placa coronaria que poseen las estatinas.&lt;br /&gt;• &lt;b&gt;c) Anticoagulantes orales y diuréticos:&lt;/b&gt; Es incorrecta. Los anticoagulantes orales se indican para la profilaxis de arritmias con alto riesgo embolígeno (como la fibrilación auricular) y los diuréticos se utilizan para el manejo de la congestión hídrica en la insuficiencia cardíaca, no interviniendo directamente en la prevención de la aterotrombosis coronaria estable.&lt;br /&gt;• &lt;b&gt;d) Bloqueadores de los canales de calcio y nitratos:&lt;/b&gt; Es incorrecta. Si bien ambos grupos de fármacos pueden emplearse en el manejo crónico de la angina estable para reducir el consumo miocárdico de oxígeno y dilatar las arterias coronarias aliviando el dolor, constituyen terapias sintomáticas y antiisquémicas que no previenen la recurrencia de infartos a largo plazo.</t>
  </si>
  <si>
    <t>La &lt;b&gt;hipercolesterolemia&lt;/b&gt; es un factor de riesgo para el infarto de miocardio que puede ser tratado farmacológicamente con &lt;b&gt;estatinas&lt;/b&gt;.</t>
  </si>
  <si>
    <t>&lt;b&gt;FACTORES DE RIESGO EN LA CARDIOPATÍA ISQUÉMICA&lt;/b&gt;&lt;br /&gt;&lt;br /&gt;La evaluación detallada de las características y comorbilidades del paciente permite sospechar el riesgo y el origen isquémico de la enfermedad coronaria. Los principales factores que deben investigarse incluyen:&lt;br /&gt;• &lt;b&gt;Dislipemia:&lt;/b&gt; Caracterizada por presentar un colesterol LDL elevado y un HDL bajo. El control de la hipercolesterolemia se logra mediante la administración de &lt;b&gt;estatinas&lt;/b&gt; (como la atorvastatina o rosuvastatina), para estabilizar la placa y normalizar el perfil lipídico.&lt;br /&gt;• &lt;b&gt;Otros factores mayores:&lt;/b&gt; Tabaquismo, diabetes mellitus, hipertensión arterial, sobrepeso u obesidad, sedentarismo, estrés y antecedentes familiares o de enfermedad vascular en otros territorios.&lt;br /&gt;• &lt;b&gt;Tratamiento preventivo:&lt;/b&gt; En la enfermedad coronaria establecida, la administración sostenida de estatinas es, junto a la aspirina, el tratamiento médico recomendado para prevenir la recurrencia de un infarto de miocardio.</t>
  </si>
  <si>
    <t>La opción c es correcta debido a que la &lt;b&gt;hipercolesterolemia&lt;/b&gt; (dislipemia) es un factor de riesgo lipídico cuyo abordaje farmacológico de primera línea se basa en el uso de &lt;b&gt;estatinas&lt;/b&gt; (inhibidores de la HMG-CoA reductasa) para disminuir los niveles de LDL sérico y reducir la morbimortalidad isquémica.</t>
  </si>
  <si>
    <t>&lt;br /&gt;• &lt;b&gt;a) Hipertensión arterial:&lt;/b&gt; Es incorrecta ya que su tratamiento farmacológico se basa en el uso de drogas antihipertensivas (como IECA, ARA II, betabloqueantes o calcioantagonistas), no en estatinas.&lt;br /&gt;• &lt;b&gt;b) Diabetes mellitus:&lt;/b&gt; Es incorrecta porque el manejo etiológico de la hiperglucemia exige medidas de control metabólico específico con hipoglucemiantes (ej. metformina, inhibidores SGLT2) o insulinoterapia.&lt;br /&gt;• &lt;b&gt;d) Tabaquismo:&lt;/b&gt; Es incorrecta debido a que su abordaje exige como intervención prioritaria la cesación tabáquica mediante terapia cognitivo-conductual y agentes antinicotínicos.</t>
  </si>
  <si>
    <t>Los &lt;b&gt;betabloqueantes, como el bisoprolol, deben excluirse&lt;/b&gt; en el tratamiento inicial de un paciente con &lt;b&gt;asma&lt;/b&gt; que presenta angina de esfuerzo.</t>
  </si>
  <si>
    <t>&lt;b&gt;TRATAMIENTO ANTIISQUÉMICO Y CONTRAINDICACIONES DE LOS BETABLOQUEANTES&lt;/b&gt;&lt;br /&gt;&lt;br /&gt;Dentro del esquema terapéutico farmacológico para la cardiopatía isquémica, el manejo busca disminuir la demanda miocárdica de oxígeno y estabilizar la placa.&lt;br /&gt;• Uso de Betabloqueantes: Fármacos como el atenolol o bisoprolol deben administrarse siempre como base para disminuir la frecuencia cardíaca y la contractilidad, lo cual disminuye el consumo miocárdico de oxígeno y reduce la incidencia de complicaciones.&lt;br /&gt;• Contraindicaciones Absolutas: Previo a su indicación, el profesional médico debe evaluar la ausencia de contraindicaciones formales. Estas incluyen: hipotensión arterial severa, signos de insuficiencia cardíaca aguda o shock cardiogénico al ingreso, bradicardia extrema, bloqueos auriculoventriculares patológicos, o el antecedente conocido de &lt;b&gt;asma bronquial&lt;/b&gt;. En el caso del asma, el bloqueo de los receptores beta-adrenérgicos puede desencadenar un broncoespasmo fatal, por lo que deben excluirse del tratamiento y considerar alternativas como los bloqueantes cálcicos no dihidropiridínicos (diltiazem o verapamilo).</t>
  </si>
  <si>
    <t>&lt;b&gt;b) Bisoprolol:&lt;/b&gt; Es la opción correcta a excluir. El asma bronquial es una contraindicación absoluta para la administración de betabloqueantes. Indicar atenolol en un paciente con antecedentes de asma podría desencadenar una crisis asmática severa y letal por broncoconstricción.</t>
  </si>
  <si>
    <t>• &lt;b&gt;a) Losartán:&lt;/b&gt; Es incorrecta como fármaco a excluir. Los antagonistas de los receptores de angiotensina II (ARA II) son antihipertensivos seguros y eficaces, indicados para el manejo crónico de la hipertensión arterial del paciente, careciendo de los efectos broncoconstrictores deletéreos de los betabloqueantes.&lt;br /&gt;• &lt;b&gt;c) Aspirina:&lt;/b&gt; Es incorrecta como fármaco a excluir. Es el antiagregante plaquetario fundamental para la prevención secundaria cardiovascular y la estabilización de la placa coronaria, no estando contraindicado por el mero hecho de padecer asma.&lt;br /&gt;• &lt;b&gt;d) Mononitrato:&lt;/b&gt; Es incorrecta como fármaco a excluir. Los nitratos son el tratamiento de primera línea y de elección para el alivio agudo y sintomático del dolor en la angina de esfuerzo, actuando como potentes vasodilatadores sin afectar la mecánica ventilatoria del paciente asmático.</t>
  </si>
  <si>
    <t>En la prevención secundaria tras un infarto agudo de miocardio, los &lt;b&gt;antagonistas del calcio&lt;/b&gt; no han demostrado un efecto beneficioso.</t>
  </si>
  <si>
    <t>&lt;b&gt;PREVENCIÓN SECUNDARIA AL ALTA DEL INFARTO AGUDO DE MIOCARDIO&lt;/b&gt;&lt;br /&gt;&lt;br /&gt;El tratamiento médico óptimo al alta de la unidad coronaria, orientado a prevenir la recurrencia de eventos isquémicos y disminuir la mortalidad a largo plazo, incluye la combinación de fármacos e intervenciones de eficacia comprobada:&lt;br /&gt;• &lt;b&gt;Antiagregación y Estatinas:&lt;/b&gt; La administración sostenida de &lt;b&gt;aspirina&lt;/b&gt; (asociada a un inhibidor P2Y12 como clopidogrel o ticagrelor tras angioplastia) y estatinas en altas dosis es el tratamiento médico óptimo recomendado para prevenir la recurrencia de un infarto.&lt;br /&gt;• &lt;b&gt;Betabloqueantes:&lt;/b&gt; Son fármacos irremplazables (ej. Bisoprolol, Atenolol) ya que reducen el consumo miocárdico de oxígeno, disminuyen el riesgo de rotura cardíaca y han demostrado disminuir la mortalidad.&lt;br /&gt;• &lt;b&gt;IECA o ARA II:&lt;/b&gt; Indicados para evitar la remodelación cardíaca patológica (dilatación) y mejorar la sobrevida.&lt;br /&gt;• &lt;b&gt;Fármacos sin beneficio demostrado o contraindicados:&lt;/b&gt; En el terreno de la prevención secundaria, los &lt;b&gt;antagonistas del calcio&lt;/b&gt; no han demostrado un efecto beneficioso sobre la supervivencia (e incluso las dihidropiridinas como nifedipina están contraindicadas ya que pueden aumentar la mortalidad). Asimismo, los antiarrítmicos de clase I no deben prescribirse para realizar prevención secundaria en pacientes con disfunción ventricular.</t>
  </si>
  <si>
    <t>La opción d es correcta. En el contexto de la prevención secundaria tras un infarto agudo de miocardio, el uso rutinario de los &lt;b&gt;antagonistas del calcio&lt;/b&gt; no ha demostrado tener un efecto beneficioso sobre la supervivencia o la reducción de recurrencias coronarias, por lo cual no forman parte del esquema de tratamiento óptimo al alta.</t>
  </si>
  <si>
    <t>• &lt;b&gt;a) Ácido acetilsalicílico:&lt;/b&gt; Es incorrecta ya que la administración de aspirina es un pilar en la prevención secundaria para frenar la agregación plaquetaria y prevenir nuevos eventos isquémicos.&lt;br /&gt;• &lt;b&gt;b) Betabloqueantes:&lt;/b&gt; Es incorrecta debido a que estos fármacos han demostrado reducir la mortalidad post-infarto al disminuir el consumo miocárdico de oxígeno y el estrés sobre la pared ventricular.&lt;br /&gt;• &lt;b&gt;c) Ejercicio físico:&lt;/b&gt; Es incorrecta porque la rehabilitación cardiovascular con ejercicio físico regular y controlado forma parte integral de las medidas preventivas no farmacológicas recomendadas para mejorar el pronóstico y la calidad de vida de estos pacientes.</t>
  </si>
  <si>
    <t>En pacientes con disfunción ventricular izquierda leve residual posinfarto, los antiarrítmicos de clase I no deben prescribirse para realizar prevención secundaria.</t>
  </si>
  <si>
    <t>&lt;b&gt;ALTA HOSPITALARIA Y PREVENCIÓN SECUNDARIA EN LA CARDIOPATÍA ISQUÉMICA&lt;/b&gt;&lt;br /&gt;&lt;br /&gt;El manejo médico del paciente que sobrevive a un síndrome coronario agudo no termina con el alta. Para evitar la recurrencia de eventos isquémicos, frenar la progresión de la aterosclerosis, disminuir la mortalidad y prevenir la remodelación cardíaca, se debe instaurar una estricta estrategia de prevención secundaria.&lt;br /&gt;• &lt;b&gt;Esquema óptimo al alta:&lt;/b&gt; El paciente debe egresar con un esquema protocolizado que incluye la combinación de aspirina, betabloqueantes, estatinas y un IECA (o ARA II).&lt;br /&gt;• &lt;b&gt;Fármacos contraindicados (Antiarrítmicos de clase I):&lt;/b&gt; Las drogas antiarrítmicas del grupo I (tales como la flecainida o encainida), que históricamente se utilizaban para suprimir arritmias ventriculares asintomáticas post-infarto, no deben prescribirse para realizar prevención secundaria en pacientes que han sufrido un IAM y presentan disfunción ventricular. El estudio CAST demostró que el uso crónico de estos fármacos en este contexto clínico incrementa la mortalidad (muerte súbita) debido a sus efectos proarrítmicos.</t>
  </si>
  <si>
    <t>&lt;b&gt;b) Antiarrítmicos de clase I:&lt;/b&gt; Es la opción correcta a marcar (el grupo a NO prescribir). En pacientes sobrevivientes a un infarto agudo de miocardio que cursan con disfunción ventricular residual, el uso crónico de antiarrítmicos de clase I para suprimir extrasístoles carece de eficacia profiláctica para prevenir la muerte súbita e incluso puede aumentar la mortalidad.</t>
  </si>
  <si>
    <t>• &lt;b&gt;a) Inhibidores de la enzima de conversión:&lt;/b&gt; Es incorrecta como fármaco a excluir. Los IECA son un pilar en la prevención de la remodelación ventricular izquierda y de nuevos eventos isquémicos post-infarto de cara anterior.&lt;br /&gt;• &lt;b&gt;c) Antiagregantes plaquetarios:&lt;/b&gt; Es incorrecta como fármaco a excluir. La aspirina y otros antiplaquetarios están indicados para la prevención secundaria aterotrombótica.&lt;br /&gt;• &lt;b&gt;d) Betabloqueantes:&lt;/b&gt; Es incorrecta como fármaco a excluir. Se utilizan en la fase post-infarto para reducir la mortalidad, controlar la isquemia y prevenir la muerte súbita arritmogénica de manera segura.&lt;br /&gt;• &lt;b&gt;e) Hipocolesterolemiantes:&lt;/b&gt; Es incorrecta como fármaco a excluir. Las estatinas son esenciales tras un evento isquémico para estabilizar las placas ateromatosas coronarias.</t>
  </si>
  <si>
    <t>La angioplastia primaria demostró un mayor beneficio en efectividad y seguridad a corto plazo que la terapia fibrinolítica en la reducción de accidentes cerebrovasculares, mortalidad cardiovascular, isquemia recurrente e infarto de miocardio no fatal, pero no necesariamente en la disminución de &lt;b&gt;hemorragias menores&lt;/b&gt;.</t>
  </si>
  <si>
    <t>&lt;b&gt;TERAPIA DE REPERFUSIÓN EN EL SCACEST: ANGIOPLASTIA VS. FIBRINÓLISIS&lt;/b&gt;&lt;br /&gt;&lt;br /&gt;En el manejo de un Síndrome Coronario Agudo con elevación del segmento ST (SCACEST), el tratamiento consiste en recanalizar el vaso ocluido. La reperfusión debe ser precoz, completa y sostenida en el tiempo.&lt;br /&gt;• &lt;b&gt;Estrategia Invasiva (Angioplastia Primaria):&lt;/b&gt; En la actualidad, si se cuenta con un centro de referencia con alta complejidad tecnológica, la angioplastia con balón y stent es la mejor opción para lograr la mayor tasa de éxito (90%) en la recanalización del vaso culpable. Esta estrategia invasiva demostró un mayor beneficio en efectividad y seguridad a corto plazo que la terapia fibrinolítica en la reducción de &lt;b&gt;accidentes cerebrovasculares, mortalidad cardiovascular, isquemia recurrente e infarto de miocardio no fatal&lt;/b&gt;. Sin embargo, este mayor beneficio global no se extiende necesariamente a la disminución de las hemorragias menores.&lt;br /&gt;• &lt;b&gt;Estrategia Farmacológica (Fibrinólisis):&lt;/b&gt; Se indica si la demora para realizar la angioplastia supera los 120 minutos. Presenta un mayor riesgo relativo de complicaciones isquémicas recurrentes y hemorragias mayores (como el sangrado intracraneal) frente a la estrategia invasiva percutánea.</t>
  </si>
  <si>
    <t>&lt;b&gt;c) Hemorragias menores:&lt;/b&gt; Es la opción correcta. Si bien la angioplastia primaria supera a la terapia fibrinolítica en los desenlaces clínicos mayores (efectividad y seguridad), esta superioridad estadística no se refleja necesariamente al considerar y evaluar las &lt;b&gt;hemorragias menores&lt;/b&gt;.</t>
  </si>
  <si>
    <t>• &lt;b&gt;a) Accidentes cerebrovasculares, b) Mortalidad cardiovascular, d) Isquemia recurrente y e) Infarto de miocardio no fatal:&lt;/b&gt; Son incorrectas ya que representan los parámetros cardiovasculares y clínicos duros en los cuales la angioplastia primaria SÍ ha demostrado un mayor beneficio y superioridad a corto plazo frente a la administración de agentes trombolíticos.</t>
  </si>
  <si>
    <t>&lt;b&gt;TIEMPO DE RESPUESTA EN LA REPERFUSIÓN&lt;/b&gt;&lt;br /&gt;&lt;br /&gt;El factor tiempo es el determinante pronóstico en la recanalización del vaso ocluido ("el tiempo es músculo, el tiempo es vida"):&lt;br /&gt;• &lt;b&gt;Hora de oro:&lt;/b&gt; Los primeros 60 minutos son el momento de máxima eficacia terapéutica.&lt;br /&gt;• &lt;b&gt;Diagrama de Gersh:&lt;/b&gt; En las primeras 2 horas de iniciados los síntomas, el 80% del miocardio está salvado y viable, y reperfundir en este lapso logra una reducción de la mortalidad del 80%. Por el contrario, al pasar las 4 horas sin reperfusión, el tejido miocárdico viable cae a un 20%.</t>
  </si>
  <si>
    <t>El mecanismo de acción principal de los &lt;b&gt;antagonistas de los receptores de aldosterona&lt;/b&gt; en pacientes con cardiopatía isquémica radica en la &lt;b&gt;reducción de la retención de líquidos&lt;/b&gt;.</t>
  </si>
  <si>
    <t>&lt;b&gt;ANTAGONISTAS DE LA ALDOSTERONA EN LA CARDIOPATÍA ISQUÉMICA&lt;/b&gt;&lt;br /&gt;&lt;br /&gt;Dentro del manejo farmacológico integral de la cardiopatía isquémica, especialmente tras un evento agudo, se requiere modular el sistema neurohormonal para evitar la progresión de la enfermedad y el remodelado adverso del miocardio.&lt;br /&gt;• &lt;b&gt;Mecanismo de acción:&lt;/b&gt; Los antagonistas de los receptores de aldosterona (como la espironolactona o eplerenona) ejercen su efecto clínico basándose en la &lt;b&gt;reducción de la retención de líquidos&lt;/b&gt;. Bloquean competitivamente a la aldosterona a nivel tubular, lo que impide la reabsorción de sodio y agua, disminuyendo la sobrecarga de volumen (precarga) sobre el corazón enfermo.&lt;br /&gt;• &lt;b&gt;Indicaciones formales:&lt;/b&gt; Estos fármacos están indicados específicamente en pacientes que han padecido un infarto agudo de miocardio (IAM) y evolucionan con una fracción de eyección (FEy) disminuida &lt;b&gt;menor al 40%&lt;/b&gt;, o en aquellos que asocian &lt;i&gt;insuficiencia cardíaca&lt;/i&gt; o &lt;i&gt;diabetes mellitus&lt;/i&gt;.&lt;br /&gt;• &lt;b&gt;Limitaciones:&lt;/b&gt; Siempre se debe evaluar la función renal antes de su administración; están contraindicados si el paciente presenta &lt;i&gt;insuficiencia renal&lt;/i&gt; o cursa con cuadros de hiperkalemia por el riesgo de elevar peligrosamente los niveles de potasio plasmático.</t>
  </si>
  <si>
    <t>&lt;b&gt;d) Reducción de la retención de líquidos:&lt;/b&gt; Es la opción correcta. Fisiológicamente, al antagonizar la aldosterona y promover la natriuresis y diuresis, logran disminuir la retención hídrica (mejorando la congestión y reduciendo la precarga) y prevenir la fibrosis miocárdica.</t>
  </si>
  <si>
    <t>• &lt;b&gt;a) Reducción de la frecuencia cardíaca y c) Reducción de la contractilidad cardíaca:&lt;/b&gt; Son incorrectas. Estos son los mecanismos de acción directos (cronotrópico e inotrópico negativo) de los betabloqueantes, no de los antagonistas de la aldosterona.&lt;br /&gt;• &lt;b&gt;b) Vasodilatación arterial periférica:&lt;/b&gt; Es incorrecta. Este es el mecanismo vasodilatador sistémico principal para reducir la poscarga propio de los Inhibidores de la Enzima Convertidora de Angiotensina (IECA) o los ARA II.</t>
  </si>
  <si>
    <t>El &lt;b&gt;ticagrelor&lt;/b&gt; es el agente antiplaquetario que consigue una mayor inhibición de la agregación plaquetaria sin incrementar el riesgo de sangrado.</t>
  </si>
  <si>
    <t>&lt;b&gt;TERAPIA ANTIPLAQUETARIA EN SÍNDROMES CORONARIOS AGUDOS&lt;/b&gt;&lt;br /&gt;&lt;br /&gt;En el manejo de la placa complicada, el esquema médico se basa en revertir el vasoespasmo, la agregación plaquetaria y la trombosis. La antiagregación plaquetaria exige una combinación de fármacos para frenar la cascada primaria, basándose en que a mayor efectividad antitrombótica, mayor suele ser el riesgo de sangrado:&lt;br /&gt;• &lt;b&gt;Aspirina:&lt;/b&gt; Requiere una dosis de carga inicial de 150 a 300 mg, seguida de un mantenimiento de 75 a 100 mg diarios.&lt;br /&gt;• &lt;b&gt;Clopidogrel (Inhibidor P2Y12):&lt;/b&gt; Utilizado con una dosis de carga de 300 mg y un mantenimiento de 75 mg por día.&lt;br /&gt;• &lt;b&gt;Prasugrel:&lt;/b&gt; Recomendado en diabéticos sometidos a angioplastia, pero con contraindicación absoluta en mayores de 75 años, bajo peso o con antecedentes de ACV debido a su alto riesgo de sangrado.&lt;br /&gt;• &lt;b&gt;Ticagrelor (Inhibidor P2Y12):&lt;/b&gt; Administrado con una dosis de carga de 180 mg y un mantenimiento de 90 mg dos veces al día. Demostró en el estudio PLATO ser el fármaco con el mejor perfil para maximizar la inhibición plaquetaria sin elevar las complicaciones hemorrágicas.</t>
  </si>
  <si>
    <t>La opción c es correcta. El &lt;b&gt;ticagrelor&lt;/b&gt; es el agente antiplaquetario específico que consigue una mayor inhibición de la agregación plaquetaria sin incrementar el riesgo de sangrado del paciente.</t>
  </si>
  <si>
    <t>&lt;br /&gt;• &lt;b&gt;a) Clopidogrel:&lt;/b&gt; Es incorrecta ya que, si bien es un antiagregante estándar ampliamente utilizado, posee una potencia inhibitoria menor al ticagrelor.&lt;br /&gt;• &lt;b&gt;b) Prasugrel:&lt;/b&gt; Es incorrecta debido a que su alta potencia antiagregante eleva el riesgo de sangrado, al punto de estar contraindicado en poblaciones añosas o con daño vascular cerebral previo.&lt;br /&gt;• &lt;b&gt;d) Vorapaxar:&lt;/b&gt; Es incorrecta porque no es un fármaco del esquema antiagregante agudo y protocolizado de primera línea abordado en las guías estándar para los síndromes coronarios agudos.&lt;br /&gt;• &lt;b&gt;e) Aspirina:&lt;/b&gt; Es incorrecta ya que, aunque es la base del tratamiento, es su asociación con el ticagrelor la que consolida el umbral de máxima inhibición con seguridad hemostática.</t>
  </si>
  <si>
    <t>&lt;b&gt;BENEFICIO CLÍNICO NETO ANTITROMBÓTICO&lt;/b&gt;&lt;br /&gt;&lt;br /&gt;En la estratificación del tratamiento isquémico agudo, se debe priorizar siempre el perfil de seguridad y la efectividad comprobada de los fármacos. Al considerar esta relación, la combinación de &lt;b&gt;aspirina y ticagrelor&lt;/b&gt; es la terapéutica antiplaquetaria con el mejor perfil para obtener el mayor beneficio clínico neto en el paciente, expresado en términos de reducción de mortalidad y prevención de sangrado.</t>
  </si>
  <si>
    <t>¿Cuál de las siguientes bacterias es la causa más común de neumonía adquirida en la comunidad? Seleccione una:&lt;br&gt;&lt;br&gt;a) Streptococcus pneumoniae&lt;br&gt;&lt;br&gt;b) Haemophilus influenzae&lt;br&gt;&lt;br&gt;c) Legionella pneumophila&lt;br&gt;&lt;br&gt;d) Mycoplasma pneumoniae</t>
  </si>
  <si>
    <t>En el manejo de un Síndrome Coronario Agudo con elevación del segmento ST, es prioritario implementar la &lt;b&gt;recanalización del vaso culpable&lt;/b&gt; de forma precoz, completa y sostenida en el tiempo.</t>
  </si>
  <si>
    <t>a) Streptococcus pneumoniae</t>
  </si>
  <si>
    <t>&lt;b&gt;TERAPIA DE REPERFUSIÓN EN EL SCACEST&lt;/b&gt;&lt;br /&gt;&lt;br /&gt;El Síndrome Coronario Agudo con Elevación del Segmento ST (SCACEST), reconocido como el infarto agudo de miocardio clásico, se caracteriza por un trombo masivo que resulta en un vaso obstruido al 100%.&lt;br /&gt;• &lt;b&gt;Piedra Angular Terapéutica:&lt;/b&gt; En el manejo de este cuadro, es prioritario implementar la recanalización del vaso culpable. Es el objetivo principal y urgente del tratamiento para lograr la reperfusión miocárdica (abrir la arteria) y evitar que la necrosis abarque todo el grosor de la pared ventricular (infarto transmural).&lt;br /&gt;• &lt;b&gt;Premisa Directriz:&lt;/b&gt; La recanalización del vaso ocluido debe ser precoz, completa y sostenida en el tiempo.&lt;br /&gt;• &lt;b&gt;Métodos de Revascularización:&lt;/b&gt; Para abrir la arteria de emergencia, se recurre a la estrategia invasiva (angioplastia directa con balón y stent, siendo el método de elección que logra el 90% de reperfusión) o a la estrategia farmacológica (fibrinólisis con estreptoquinasa si la demora a hemodinamia supera los 120 minutos).</t>
  </si>
  <si>
    <t>&lt;b&gt;b) Recanalizar el vaso culpable:&lt;/b&gt; Es la opción correcta. Es la conducta terapéutica prioritaria en el abordaje del infarto con supradesnivel del ST, ya que la apertura mecánica o farmacológica de la arteria coronaria ocluida es la única intervención capaz de reanudar el flujo sanguíneo y detener la necrosis transmural del tejido miocárdico.</t>
  </si>
  <si>
    <t>• &lt;b&gt;a) Terapéutica antitrombótica, c) Terapéutica vasodilatadora/antiisquémica, d) Terapia con Beta Bloqueantes, e) Terapéutica cronotrópica negativa:&lt;/b&gt; Son opciones incorrectas. Si bien la terapia antitrombótica (aspirina, clopidogrel, heparina) es un coadyuvante para evitar la progresión del coágulo, y los fármacos antiisquémicos o cronotrópicos negativos (betabloqueantes) disminuyen la demanda miocárdica de oxígeno, ninguno de estos tratamientos es el paso resolutivo. Por sí solas, estas terapias carecen de la capacidad mecánica o lítica necesaria para destapar un vaso coronario ocluido al 100% por un trombo masivo.</t>
  </si>
  <si>
    <t>La &lt;b&gt;terapia fibrinolítica&lt;/b&gt; está contraindicada en el manejo del síndrome coronario agudo sin elevación del segmento ST (SCASEST), ya que frente a un trombo oclusivo parcial no ha demostrado beneficios e incluso puede incrementar la mortalidad en un 14%.</t>
  </si>
  <si>
    <t>&lt;b&gt;MANEJO TERAPÉUTICO DEL SCASEST Y CONTRAINDICACIONES&lt;/b&gt;&lt;br /&gt;&lt;br /&gt;El Síndrome Coronario Agudo Sin Supradesnivel del ST (SCASEST) corresponde a una isquemia generada por un trombo de características no oclusivas (obstrucción parcial de la luz). En este escenario, el objetivo no es disolver el coágulo farmacológicamente, sino estabilizar la placa y evitar la progresión de la trombosis.&lt;br /&gt;• &lt;b&gt;Terapéutica Antitrombótica (Obligatoria):&lt;/b&gt; Se debe instaurar la doble antiagregación plaquetaria (Aspirina + Clopidogrel o Ticagrelor) asociada a terapia anticoagulante (Heparina o Enoxaparina) para frenar la actividad procoagulante del trombo.&lt;br /&gt;• &lt;b&gt;Terapéutica Antiisquémica:&lt;/b&gt; Dirigida a resolver el vasoespasmo y bajar el consumo miocárdico de oxígeno, basándose en el uso intravenoso de nitratos (nitroglicerina) y la administración temprana de betabloqueantes.</t>
  </si>
  <si>
    <t>La opción d es correcta. La &lt;b&gt;terapia fibrinolítica&lt;/b&gt; está contraindicada en el manejo del síndrome coronario agudo sin elevación del segmento ST (SCASEST), constituyendo una práctica proscrita que empeora el pronóstico y eleva la mortalidad del paciente al aplicarse sobre trombos parcialmente oclusivos.</t>
  </si>
  <si>
    <t>• &lt;b&gt;a) Terapéutica antitrombínica y c) Terapéutica antiplaquetaria:&lt;/b&gt; Son opciones incorrectas (no están contraindicadas) ya que la combinación del tratamiento anticoagulante y la doble antiagregación plaquetaria conforman el tratamiento obligatorio para estabilizar la placa en el SCASEST.&lt;br /&gt;• &lt;b&gt;b) Terapéutica vasodilatadora/antiisquémica:&lt;/b&gt; Es incorrecta porque el uso de nitratos y betabloqueantes está indicado para aliviar la isquemia, revertir el vasoespasmo y reducir el consumo miocárdico de oxígeno.&lt;br /&gt;• &lt;b&gt;e) Intervencionismo percutáneo:&lt;/b&gt; Es incorrecta debido a que la coronariografía con eventual angioplastia es la estrategia invasiva de elección, recomendada a realizarse de forma precoz (antes de las 48 horas) en pacientes con SCASEST de riesgo intermedio o alto.</t>
  </si>
  <si>
    <t>&lt;b&gt;ESTRATEGIA INVASIVA EN EL SCASEST&lt;/b&gt;&lt;br /&gt;&lt;br /&gt;Si bien la fibrinólisis farmacológica está contraindicada, la estrategia invasiva mediante coronariografía y angioplastia (PTCA) está indicada. Se debe intervenir de urgencia si el paciente presenta inestabilidad hemodinámica, angina refractaria al tratamiento médico óptimo, inestabilidad eléctrica o angina post IAM. En pacientes estabilizados pero estratificados como de mediano o alto riesgo, la estrategia invasiva se programa para realizarse de forma precoz, preferentemente antes de que transcurran 48 horas desde el inicio del cuadro clínico.</t>
  </si>
  <si>
    <t>&lt;b&gt;TRATAMIENTO ANTIISQUÉMICO Y CONTRAINDICACIONES DE LOS BETABLOQUEANTES&lt;/b&gt;&lt;br /&gt;&lt;br /&gt;Dentro del esquema terapéutico farmacológico para la cardiopatía isquémica, el manejo busca disminuir la demanda miocárdica de oxígeno y estabilizar la placa.&lt;br /&gt;• Uso de Betabloqueantes: Fármacos como el atenolol o bisoprolol deben administrarse siempre como base para disminuir la frecuencia cardíaca y la tensión parietal (inotropismo y cronotropismo negativo), disminuyendo el consumo miocárdico de oxígeno y reduciendo la mortalidad isquémica.&lt;br /&gt;• Contraindicación Absoluta (Asma): Previo a su indicación, se debe evaluar la ausencia de contraindicaciones formales. La presencia de asma bronquial o antecedentes de broncoespasmo severo es una contraindicación absoluta para el uso de betabloqueantes. En estos pacientes, el bloqueo de los receptores beta-adrenérgicos puede desencadenar un broncoespasmo fatal, por lo que deben excluirse del tratamiento y considerar alternativas como los bloqueantes cálcicos no dihidropiridínicos (diltiazem o verapamilo).</t>
  </si>
  <si>
    <t>• &lt;b&gt;a) Losartán:&lt;/b&gt; Es incorrecta como fármaco a excluir. Los antagonistas de los receptores de angiotensina II (ARA II) son antihipertensivos seguros y eficaces, indicados precisamente para el manejo crónico de la hipertensión arterial del paciente, careciendo de los efectos broncoconstrictores deletéreos de los betabloqueantes.&lt;br /&gt;• &lt;b&gt;c) Aspirina:&lt;/b&gt; Es incorrecta como fármaco a excluir. Es el antiagregante plaquetario fundamental para la prevención secundaria cardiovascular y la estabilización de la placa coronaria, no estando formalmente contraindicado por el mero hecho de padecer asma.&lt;br /&gt;• &lt;b&gt;d) Mononitrato:&lt;/b&gt; Es incorrecta como fármaco a excluir. Los nitratos son el tratamiento de primera línea y de elección para el alivio agudo y sintomático del dolor en la angina de esfuerzo, actuando como potentes vasodilatadores sin afectar la mecánica ventilatoria del paciente asmático.</t>
  </si>
  <si>
    <t>La combinación de &lt;b&gt;aspirina y ticagrelor&lt;/b&gt; es la terapéutica antiplaquetaria con el mejor perfil para obtener el mayor beneficio clínico neto en el paciente en términos de reducción de mortalidad y prevención de sangrado.</t>
  </si>
  <si>
    <t>&lt;b&gt;TERAPIA ANTIPLAQUETARIA Y BENEFICIO CLÍNICO NETO&lt;/b&gt;&lt;br /&gt;&lt;br /&gt;En el manejo de los síndromes coronarios agudos, la antiagregación plaquetaria exige una combinación de fármacos para frenar la cascada primaria, basándose en que a mayor efectividad antitrombótica, mayor suele ser el riesgo de sangrado:&lt;br /&gt;• &lt;b&gt;Doble antiagregación:&lt;/b&gt; El tratamiento antitrombótico estándar consiste en la administración conjunta de &lt;b&gt;aspirina&lt;/b&gt; con un inhibidor del receptor P2Y12 (clopidogrel, prasugrel o ticagrelor).&lt;br /&gt;• &lt;b&gt;Ticagrelor:&lt;/b&gt; Fármaco administrado con una dosis de carga de 180 mg y un mantenimiento de 90 mg dos veces al día. Es el agente antiplaquetario específico que consigue una mayor inhibición de la agregación plaquetaria sin incrementar el riesgo de sangrado.&lt;br /&gt;• &lt;b&gt;Relación Efectividad / Seguridad:&lt;/b&gt; Al considerar y evaluar esta relación, la combinación de &lt;b&gt;aspirina y ticagrelor&lt;/b&gt; (basado en la evidencia del estudio PLATO) es la terapéutica antiplaquetaria con el mejor perfil para obtener el mayor beneficio clínico neto en el paciente, expresado en la óptima reducción de la mortalidad sin elevar las complicaciones hemorrágicas.</t>
  </si>
  <si>
    <t>&lt;b&gt;a) Aspirina + ticagrelor:&lt;/b&gt; Es la opción correcta. La combinación de &lt;b&gt;aspirina y ticagrelor&lt;/b&gt; es la terapéutica antiplaquetaria con el mejor perfil para maximizar el beneficio clínico neto en el paciente, logrando la mayor inhibición plaquetaria y reducción de mortalidad sin incrementar el riesgo de sangrado.</t>
  </si>
  <si>
    <t>• &lt;b&gt;b) Clopidogrel y c) Prasugrel:&lt;/b&gt; Son incorrectas. El clopidogrel posee menor potencia inhibitoria, y el prasugrel (indicado fuertemente en diabéticos) eleva el riesgo de sangrado en poblaciones de riesgo.&lt;br /&gt;• &lt;b&gt;d) Ticagrelor:&lt;/b&gt; Es incorrecta como respuesta única, ya que el esquema agudo validado para obtener el beneficio neto exige su combinación dual con la aspirina.&lt;br /&gt;• &lt;b&gt;e) Aspirina + clopidogrel:&lt;/b&gt; Es incorrecta porque, si bien es un esquema preventivo estándar, la combinación con ticagrelor ha demostrado una superioridad estadística en términos de efectividad y seguridad para optimizar el perfil clínico neto del paciente isquémico.</t>
  </si>
  <si>
    <t>El objetivo primordial del tratamiento antianginoso es &lt;b&gt;prevenir los episodios de angina&lt;/b&gt;.</t>
  </si>
  <si>
    <t>&lt;b&gt;OBJETIVOS DEL TRATAMIENTO EN LA CARDIOPATÍA ISQUÉMICA ESTABLE&lt;/b&gt;&lt;br /&gt;&lt;br /&gt;El manejo clínico de la cardiopatía isquémica estable se sustenta en pilares terapéuticos paralelos: el alivio sintomático agudo y la prevención secundaria a largo plazo.&lt;br /&gt;• &lt;b&gt;Objetivo antianginoso:&lt;/b&gt; El objetivo primordial del tratamiento antianginoso es prevenir los episodios de angina. Para el alivio agudo de los síntomas, el tratamiento de elección se basa en el uso de nitratos, siendo la nitroglicerina sublingual el medicamento indicado para revertir el dolor inducido por el esfuerzo.&lt;br /&gt;• &lt;b&gt;Prevención secundaria (Mortalidad y Recurrencia):&lt;/b&gt; Para evitar la progresión o inestabilidad de la aterosclerosis y prevenir la recurrencia de un infarto de miocardio a largo plazo, el esquema protocolar consiste en la administración conjunta de aspirina (terapia antiagregante plaquetaria) y estatinas (terapia hipolipemiante para estabilizar la placa).</t>
  </si>
  <si>
    <t>&lt;b&gt;c) Prevenir los episodios de angina:&lt;/b&gt; Es la opción correcta. Es el objetivo clínico primordial y específico de la terapia antianginosa sintomática, la cual está orientada a evitar la aparición del dolor isquémico recurrente aliviando la demanda miocárdica de oxígeno, mejorando así la calidad de vida del paciente.</t>
  </si>
  <si>
    <t>• &lt;b&gt;a) Reducir la mortalidad por enfermedad coronaria:&lt;/b&gt; Es incorrecta. Este corresponde al objetivo cardinal de la prevención secundaria a largo plazo, el cual se logra mediante la administración de fármacos modificadores del pronóstico como la aspirina y las estatinas.&lt;br /&gt;• &lt;b&gt;b) Controlar la frecuencia cardíaca:&lt;/b&gt; Es incorrecta. Si bien el control de la frecuencia cardíaca (mediante el uso crónico de betabloqueantes) es un mecanismo fisiológico empleado para disminuir el consumo de oxígeno del miocardio, es un medio farmacológico para prevenir la isquemia y no el objetivo clínico general planteado por la pregunta.&lt;br /&gt;• &lt;b&gt;d) Reducir el colesterol:&lt;/b&gt; Es incorrecta. Este es el objetivo específico de la terapia hipolipemiante (estatinas) para frenar y estabilizar la placa aterosclerótica vulnerable, careciendo de impacto directo sobre la fisiología aguda del episodio de angina de pecho.</t>
  </si>
  <si>
    <t>La &lt;b&gt;onda P&lt;/b&gt; corresponde a la activación (despolarización) de las aurículas"; el &lt;b&gt;intervalo P-R&lt;/b&gt; abarca desde el comienzo de la despolarización auricular hasta la ventricular; el &lt;b&gt;complejo QRS&lt;/b&gt; equivale a la despolarización de los ventrículos;" y el &lt;b&gt;intervalo Q-T&lt;/b&gt; comprende desde el comienzo de la despolarización ventricular hasta el final de la repolarización ventricular.</t>
  </si>
  <si>
    <t>&lt;b&gt;FISIOLOGÍA ELÉCTRICA Y ONDAS DEL ECG&lt;/b&gt;&lt;br /&gt;&lt;br /&gt;El electrocardiograma es la representación gráfica de los eventos eléctricos (despolarización y repolarización) del ciclo cardíaco. Su lectura sistemática exige evaluar los siguientes componentes fisiológicos basales:&lt;br /&gt;• &lt;b&gt;Onda P:&lt;/b&gt; Representa la despolarización sinusal o activación de las aurículas. Posee una duración normal de 0,09 a 0,11 seg.&lt;br /&gt;• &lt;b&gt;Intervalo PR (o P-R):&lt;/b&gt; Abarca el intervalo entre el comienzo de la despolarización auricular y la despolarización ventricular. Mide el tiempo de conducción desde el nodo sinusal hasta el ventrículo (retardo nodal).&lt;br /&gt;• &lt;b&gt;Complejo QRS:&lt;/b&gt; Equivale a la despolarización de los ventrículos (conteniendo clásicamente a las ondas Q, R y S). Su duración debe ser angosta, de 0,07 a 0,11 seg.&lt;br /&gt;• &lt;b&gt;Onda T:&lt;/b&gt; Representa la fase rápida de la repolarización ventricular.&lt;br /&gt;• &lt;b&gt;Intervalo QT (o Q-T):&lt;/b&gt; Es el intervalo comprendido desde el comienzo de la despolarización ventricular hasta el final de la repolarización ventricular. Mide la duración total de la actividad eléctrica de los ventrículos.</t>
  </si>
  <si>
    <t>La opción e es correcta debido a que los postulados a, b, c y d definen fisiológicamente con exactitud a cada uno de los componentes del trazado electrocardiográfico normal.</t>
  </si>
  <si>
    <t>Las opciones a, b, c y d describen premisas verdaderas en sí mismas sobre las ondas e intervalos, por lo cual se agrupan validando de manera integral a la opción e como la única respuesta a marcar.</t>
  </si>
  <si>
    <t>La &lt;b&gt;bradicardia sinusal&lt;/b&gt; es la arritmia cardíaca que se produce como consecuencia directa de la &lt;b&gt;degeneración del nódulo sinusal&lt;/b&gt;.</t>
  </si>
  <si>
    <t>&lt;b&gt;BRADIARRITMIAS Y DISFUNCIÓN DEL NÓDULO SINUSAL&lt;/b&gt;&lt;br /&gt;&lt;br /&gt;Las bradiarritmias son aquellas alteraciones del ritmo en las que la frecuencia cardíaca es menor a 60 latidos por minuto. Se dividen fisiopatológicamente en disfunciones del nódulo sinusal y trastornos de la conducción auriculoventricular.&lt;br /&gt;• &lt;b&gt;Enfermedad del Seno:&lt;/b&gt; La degeneración del nódulo sinusal afecta la formación del impulso eléctrico, produciendo bradicardia sinusal, paros sinusales o síndrome de bradicardia-taquicardia.</t>
  </si>
  <si>
    <t>&lt;b&gt;d) Bradicardia sinusal:&lt;/b&gt; Es la opción correcta. La degeneración anatómica y fibrótica del nódulo sinusal altera la generación del impulso eléctrico, produciendo la bradicardia sinusal como su manifestación inicial.</t>
  </si>
  <si>
    <t>• &lt;b&gt;a) Fibrilación auricular y b) Taquicardia sinusal:&lt;/b&gt; Son incorrectas porque representan taquiarritmias, cuyo mecanismo se basa en reentradas o aumento del automatismo, no en la degeneración del nódulo.&lt;br /&gt;• &lt;b&gt;c) Bloqueo AV de segundo grado:&lt;/b&gt; Es incorrecta ya que es un trastorno de la conducción localizado en el nódulo auriculoventricular, no en la generación del impulso primario en el nódulo sinusal.</t>
  </si>
  <si>
    <t>La &lt;b&gt;fibrilación auricular&lt;/b&gt; es la arritmia que puede desencadenarse en un corazón estructuralmente sano ante el consumo agudo de alcohol (síndrome del corazón en vacaciones).</t>
  </si>
  <si>
    <t>&lt;b&gt;ETIOLOGÍA DE LA FIBRILACIÓN AURICULAR Y FACTORES DESENCADENANTES&lt;/b&gt;&lt;br /&gt;&lt;br /&gt;La fibrilación auricular (FA) es la arritmia sostenida más frecuente. Si bien habitualmente se asocia a cardiopatía estructural (como hipertensión arterial, valvulopatías, cardiopatía isquémica o insuficiencia cardíaca), puede presentarse en corazones estructuralmente sanos bajo situaciones de estrés o toxicidad.&lt;br /&gt;• &lt;b&gt;Consumo agudo de alcohol:&lt;/b&gt; Constituye un factor etiológico tóxico directo capaz de desencadenar episodios agudos de fibrilación auricular en pacientes jóvenes y sanos, cuadro conocido médicamente como el &lt;i&gt;"Síndrome del Corazón en Vacaciones"&lt;/i&gt; (Holiday Heart Syndrome).</t>
  </si>
  <si>
    <t>La opción a es correcta debido a que el consumo agudo de alcohol es un factor tóxico precipitante clásico capaz de desencadenar una &lt;b&gt;fibrilación auricular&lt;/b&gt; aguda en individuos con un corazón previamente sano.</t>
  </si>
  <si>
    <t>• &lt;b&gt;b) Flutter auricular:&lt;/b&gt; Es incorrecta ya que se produce por un mecanismo diferente (macro reentradas organizadas) generando una frecuencia ventricular rígidamente regular pactada por el nódulo AV, y no se destaca como la arritmia típica asociada primariamente al consumo agudo de alcohol.&lt;br /&gt;• &lt;b&gt;c) Taquicardia ventricular:&lt;/b&gt; Es incorrecta porque es una arritmia de QRS ancho típicamente secundaria a patología isquémica severa o prolongación del intervalo QT subyacente, sin mención etiológica directa al consumo agudo de alcohol.&lt;br /&gt;• &lt;b&gt;d) Taquicardia supraventricular paroxística:&lt;/b&gt; Es incorrecta debido a que su mecanismo de producción más frecuente es la reentrada nodal o vías anómalas (como en el síndrome de Wolff-Parkinson-White) manifestándose en pacientes jóvenes, sin una asociación causal primaria directa con el alcohol.</t>
  </si>
  <si>
    <t>Desde el punto de vista etiológico, el desarrollo de una arritmia cardíaca puede asociarse a &lt;b&gt;alteraciones metabólicas o electrolíticas&lt;/b&gt;, a &lt;b&gt;enfermedades cardíacas y sistémicas&lt;/b&gt;, o bien ser producto de la &lt;b&gt;iatrogenia médica&lt;/b&gt;.</t>
  </si>
  <si>
    <t>&lt;b&gt;ETIOLOGÍA DE LAS ARRITMIAS CARDÍACAS&lt;/b&gt;&lt;br /&gt;&lt;br /&gt;Una arritmia se define como una alteración del ritmo normal del corazón. Su aparición responde a múltiples noxas endógenas o exógenas.&lt;br /&gt;• &lt;b&gt;Alteraciones metabólicas o electrolíticas:&lt;/b&gt; Desbalances iónicos (como hipopotasemia o hipercalcemia), alteraciones ácido-base y disfunciones endocrinas.&lt;br /&gt;• &lt;b&gt;Enfermedades cardiacas y sistémicas:&lt;/b&gt; Cardiopatía isquémica (causa principal), insuficiencia cardíaca, valvulopatías, miocardiopatías y trastornos del sistema de conducción.&lt;br /&gt;• &lt;b&gt;Iatrogenia:&lt;/b&gt; Toxicidad farmacológica (como el uso de digitálicos, antiarrítmicos que prolongan el QT o diuréticos) y procedimientos invasivos.</t>
  </si>
  <si>
    <t>&lt;b&gt;d) Todas son correctas:&lt;/b&gt; Es la opción correcta. La génesis de las arritmias cardíacas es multifactorial y engloba a las alteraciones metabólicas/electrolíticas, la iatrogenia farmacológica y las enfermedades orgánicas (cardíacas o sistémicas) como etiologías.</t>
  </si>
  <si>
    <t>• &lt;b&gt;a) Alteraciones metabólicas o electrolíticas, b) Iatrogenia y c) Enfermedades cardiacas y sistémicas:&lt;/b&gt; Son opciones que describen etiologías verdaderas de manera aislada, resultando incompletas frente a la pluralidad de posibles causas; la alternativa que engloba el espectro etiopatogénico de las arritmias es la opción D.</t>
  </si>
  <si>
    <t>El uso de fármacos antibióticos (como las &lt;b&gt;quinolonas&lt;/b&gt;) o drogas antiarrítmicas (como el &lt;b&gt;sotalol&lt;/b&gt; o la &lt;b&gt;amiodarona&lt;/b&gt;) puede causar una &lt;b&gt;taquicardia ventricular&lt;/b&gt;, específicamente la variante polimorfa conocida como Torsión de Puntas, al generar una prolongación patológica del intervalo QT.</t>
  </si>
  <si>
    <t>&lt;b&gt;ETIOLOGÍA DE LA TAQUICARDIA VENTRICULAR POLIMORFA (TORSIÓN DE PUNTAS)&lt;/b&gt;&lt;br /&gt;&lt;br /&gt;La Taquicardia Ventricular Polimorfa ("Torsión de Puntas" o &lt;i&gt;Torsades de pointes&lt;/i&gt;) es una arritmia ventricular donde la morfología del QRS cambia continuamente, adoptando un patrón romboidal o en huso.&lt;br /&gt;• &lt;b&gt;Mecanismo fisiopatológico:&lt;/b&gt; Se genera sobre la base de un &lt;b&gt;intervalo QT prolongado&lt;/b&gt; de base (mayor a 500 ms).&lt;br /&gt;• &lt;b&gt;Etiología adquirida:&lt;/b&gt; Este QT largo adquirido se produce por múltiples causas, entre las que destacan alteraciones metabólicas (como la hipopotasemia, hipomagnesemia o hipocalcemia), cuadros de isquemia coronaria y la iatrogenia por el uso de fármacos. Entre los agentes causales se encuentran las drogas antiarrítmicas (ej. amiodarona, sotalol), los antibióticos (ej. quinolonas, macrólidos), los antidepresivos y los antihistamínicos.</t>
  </si>
  <si>
    <t>La opción c es correcta debido a que el uso de antibióticos (como quinolonas) y drogas antiarrítmicas (como sotalol o amiodarona) alarga el intervalo QT de base, siendo esta la causa iatrogénica para el desarrollo de una &lt;b&gt;taquicardia ventricular&lt;/b&gt; polimorfa (Torsión de Puntas).</t>
  </si>
  <si>
    <t>&lt;br /&gt;• &lt;b&gt;a) Fibrilación auricular:&lt;/b&gt; Es incorrecta ya que, desde el punto de vista etiológico y tóxico, la fibrilación auricular se encuentra frecuentemente desencadenada por el consumo agudo de alcohol, no por la prolongación farmacológica del intervalo QT.&lt;br /&gt;• &lt;b&gt;b) Flatter auricular:&lt;/b&gt; Es incorrecta debido a que es una taquiarritmia supraventricular producida por circuitos de macro reentradas organizadas en las aurículas, sin asociación causal primaria con las drogas mencionadas.&lt;br /&gt;• &lt;b&gt;d) Taquicardia supraventricular paroxística:&lt;/b&gt; Es incorrecta porque el mecanismo que produce más frecuentemente esta arritmia es la reentrada nodal o la presencia de vías anómalas congénitas (como en el Síndrome de Wolff-Parkinson-White), y no la toxicidad por antiarrítmicos o antibióticos.</t>
  </si>
  <si>
    <t>El mecanismo arritmogénico más frecuente en la &lt;b&gt;fibrilación auricular (FA)&lt;/b&gt; es la existencia de &lt;b&gt;múltiples micro reentradas auriculares&lt;/b&gt;.</t>
  </si>
  <si>
    <t>&lt;b&gt;MECANISMOS DE REENTRADA Y FIBRILACIÓN AURICULAR&lt;/b&gt;&lt;br /&gt;&lt;br /&gt;Los mecanismos de producción fisiopatológicos de las arritmias se basan en anomalías de la actividad eléctrica, entre ellas las alteraciones en la conducción del impulso que involucran la instauración de un mecanismo de reentrada.&lt;br /&gt;• &lt;b&gt;Reentrada:&lt;/b&gt; Se define como un circuito electrofisiológico anómalo establecido por el cual circula un estímulo de manera continua. Para que se genere, deben confluir alteraciones en la velocidad de conducción, presencia de bloqueos unidireccionales y alteraciones específicas en la duración del período refractario.&lt;br /&gt;• &lt;b&gt;Micro reentradas:&lt;/b&gt; Consisten en múltiples circuitos minúsculos y totalmente desordenados donde cada célula late con su propio ritmo. Son el mecanismo base subyacente y etiopatogénico más frecuente en la conformación de una fibrilación auricular (FA).</t>
  </si>
  <si>
    <t>&lt;b&gt;a) Múltiples micro reentradas auriculares:&lt;/b&gt; Es la opción correcta. El mecanismo arritmogénico primario subyacente en la fibrilación auricular radica en la existencia de múltiples micro reentradas auriculares desordenadas, las cuales provocan que la aurícula lata de forma caótica a altísimas frecuencias, perdiendo su contracción útil.</t>
  </si>
  <si>
    <t>&lt;b&gt;b) Reentrada intranodal:&lt;/b&gt; Es incorrecta. La reentrada nodal, descrita como un circuito cerrado a nivel del nódulo auriculoventricular que involucra vías lentas y rápidas, es la fisiopatología típica y el mecanismo más frecuente de la taquicardia paroxística supraventricular.&lt;br /&gt;• &lt;b&gt;c) Conducción retrograda por un haz anómalo:&lt;/b&gt; Es incorrecta. Este mecanismo es característico de las taquiarritmias supraventriculares mediadas por vías accesorias, como el Síndrome de Wolff-Parkinson-White, donde el estímulo viaja evitando el retardo nodal fisiológico.&lt;br /&gt;• &lt;b&gt;d) Macro reentrada única en la aurícula derecha:&lt;/b&gt; Es incorrecta. Los circuitos de macro reentradas (grandes, definidos y organizados) son los responsables fisiopatológicos directos de generar el aleteo o flutter auricular, diferenciándose anatómicamente del desorden caótico característico de la fibrilación auricular.</t>
  </si>
  <si>
    <t>A nivel fisiopatológico, el mecanismo que produce más frecuentemente la &lt;b&gt;taquicardia paroxística supraventricular&lt;/b&gt; es el &lt;b&gt;mecanismo de reentrada nodal&lt;/b&gt;.</t>
  </si>
  <si>
    <t>&lt;b&gt;FISIOPATOLOGÍA DE LA TAQUICARDIA PAROXÍSTICA SUPRAVENTRICULAR (TPS)&lt;/b&gt;&lt;br /&gt;&lt;br /&gt;La Taquicardia Paroxística Supraventricular (TPS) es una arritmia de origen auricular caracterizada por un inicio y terminación brusca, ritmo estrictamente regular, QRS angosto y frecuencias elevadísimas que oscilan entre 160 y 240 latidos por minuto. Fisiopatológicamente, las alteraciones en la conducción del impulso que generan esta arritmia se dividen en dos mecanismos principales:&lt;br /&gt;• &lt;b&gt;Por Reentrada Nodal:&lt;/b&gt; Constituye el mecanismo de producción más frecuente. Se genera por un circuito cerrado electrofisiológico anómalo (descrito didácticamente como un "rulito") localizado exactamente a nivel del nódulo auriculoventricular, el cual involucra la coexistencia patológica de vías de conducción lentas y vías rápidas.&lt;br /&gt;• &lt;b&gt;Por Vías Anómalas (Ej. Síndrome de Wolff-Parkinson-White o WPW):&lt;/b&gt; Generadas por circuitos de reentrada auriculoventricular que conectan directamente las aurículas con los ventrículos evitando el retardo normal del nódulo AV (ej. mediante el Haz de Kent).</t>
  </si>
  <si>
    <t>&lt;b&gt;b) Mecanismo de reentrada nodal:&lt;/b&gt; Es la opción correcta. El mecanismo electrofisiológico que produce con mayor frecuencia la &lt;b&gt;taquicardia paroxística supraventricular&lt;/b&gt; es el &lt;b&gt;mecanismo de reentrada nodal&lt;/b&gt;.</t>
  </si>
  <si>
    <t>• &lt;b&gt;a) Focos ectópicos de despolarización:&lt;/b&gt; Es incorrecta ya que describe alteraciones en la formación del impulso por aumento patológico del automatismo celular, mecanismo subyacente de las taquicardias auriculares focales o extrasístoles, pero no la etiología más frecuente de la TPS típica.&lt;br /&gt;• &lt;b&gt;c) Reentrada auriculoventricular:&lt;/b&gt; Es incorrecta porque, si bien es un mecanismo válido causante de TPS (a través de vías accesorias como en el Síndrome de WPW), estadísticamente es menos frecuente que la reentrada limitada de manera exclusiva al propio nódulo AV.&lt;br /&gt;• &lt;b&gt;d) Mecanismo de reentrada sinusal:&lt;/b&gt; Es incorrecta debido a que la reentrada localizada a nivel del nódulo sinusal es una entidad arritmogénica distinta, causante de taquicardia por reentrada sinusal, la cual no explica la fisiopatología clásica de la taquicardia paroxística supraventricular por reentrada en el nodo AV.</t>
  </si>
  <si>
    <t>&lt;b&gt;CONDICIONES FISIOLÓGICAS PARA LA REENTRADA&lt;/b&gt;&lt;br /&gt;&lt;br /&gt;El mecanismo de reentrada es una alteración en la conducción del impulso que se define como un circuito electrofisiológico anómalo establecido por el cual circula un estímulo de manera continua. Para que este circuito se genere y se perpetúe, es requisito indispensable que confluyan tres condiciones precisas en el miocardio:&lt;br /&gt;• Alteraciones en la velocidad de conducción del estímulo.&lt;br /&gt;• La presencia de bloqueos unidireccionales.&lt;br /&gt;• Alteraciones específicas en la duración del período refractario.</t>
  </si>
  <si>
    <t>Los &lt;b&gt;niveles bajos de colesterol en sangre&lt;/b&gt; se descartan como un factor de riesgo para la aparición de &lt;b&gt;arritmias cardíacas&lt;/b&gt;.</t>
  </si>
  <si>
    <t>&lt;b&gt;FACTORES DE RIESGO DE LAS ARRITMIAS&lt;/b&gt;&lt;br /&gt;&lt;br /&gt;Una arritmia se define como una alteración del ritmo normal del corazón (ritmo sinusal). Su aparición responde a múltiples noxas endógenas o exógenas.&lt;br /&gt;• &lt;b&gt;Etiología:&lt;/b&gt; El desarrollo de una arritmia puede asociarse a la presencia de alteraciones metabólicas o electrolíticas, a enfermedades cardíacas y sistémicas, o bien ser producto de la iatrogenia médica.&lt;br /&gt;• &lt;b&gt;Factores de riesgo:&lt;/b&gt; Son factores de riesgo predisponentes para la aparición de arritmias cardíacas la hipertensión arterial, la diabetes mellitus y la enfermedad coronaria. Por el contrario, se descartan a los niveles bajos de colesterol en sangre como un factor de riesgo para esta patología.</t>
  </si>
  <si>
    <t>&lt;b&gt;c) Niveles bajos de colesterol en sangre:&lt;/b&gt; Es la opción correcta a marcar (la que NO es un factor de riesgo). La hipocolesterolemia o los niveles bajos de colesterol plasmático se descartan como factor predisponente o de riesgo para la generación de arritmias cardíacas.</t>
  </si>
  <si>
    <t>• &lt;b&gt;a) Hipertensión arterial, b) Diabetes mellitus, y d) Enfermedad coronaria:&lt;/b&gt; Son incorrectas como excepciones. Estas tres entidades patológicas sistémicas y cardiovasculares son factores de riesgo clínicos predisponentes para el desarrollo de arritmias cardíacas.</t>
  </si>
  <si>
    <t>La manifestación clínica de una arritmia cardíaca puede presentarse como &lt;b&gt;palpitaciones aisladas o sostenidas&lt;/b&gt;, evolucionar a &lt;b&gt;insuficiencia cardíaca&lt;/b&gt;, o desencadenar la &lt;b&gt;muerte súbita&lt;/b&gt;.</t>
  </si>
  <si>
    <t>&lt;b&gt;MANIFESTACIONES CLÍNICAS GENERALES DE LAS ARRITMIAS&lt;/b&gt;&lt;br /&gt;&lt;br /&gt;La presentación clínica de las alteraciones del ritmo es variable, abarcando desde cuadros completamente asintomáticos hasta situaciones de colapso hemodinámico grave y muerte.&lt;br /&gt;• La sintomatología depende de la frecuencia cardíaca resultante y de si la arritmia se instaura en un corazón sano o estructuralmente patológico.&lt;br /&gt;• &lt;b&gt;Palpitaciones:&lt;/b&gt; Los pacientes pueden experimentar latidos anticipados aislados o taquicardias sostenidas, percibidas en la zona precordial o en la garganta.&lt;br /&gt;• &lt;b&gt;Insuficiencia cardíaca:&lt;/b&gt; Las arritmias pueden originar descompensación cardíaca severa (fallo de bomba o angor) debido a la pérdida de la contribución auricular al llenado ventricular y la altísima frecuencia mantenida en corazones previamente enfermos.&lt;br /&gt;• &lt;b&gt;Muerte súbita:&lt;/b&gt; Es una manifestación clínica producida por taquiarritmias ventriculares malignas (como la taquicardia o fibrilación ventricular) o cuadros de frecuencias altísimas incompatibles con la vida.</t>
  </si>
  <si>
    <t>La opción d es correcta. El espectro de presentación clínica de las arritmias cardíacas engloba a todas las opciones citadas, pudiendo manifestarse como &lt;b&gt;palpitaciones aisladas o sostenidas&lt;/b&gt;, &lt;b&gt;insuficiencia cardíaca&lt;/b&gt; o la &lt;b&gt;muerte súbita&lt;/b&gt; del paciente.</t>
  </si>
  <si>
    <t>&lt;br /&gt;• &lt;b&gt;a) Muerte súbita, b) Insuficiencia cardiaca y c) Palpitaciones aisladas o sostenidas:&lt;/b&gt; Son manifestaciones de las alteraciones del ritmo, pero resultan individualmente incompletas.</t>
  </si>
  <si>
    <t>&lt;b&gt;SINTOMATOLOGÍA CLÍNICA ESPECÍFICA&lt;/b&gt;&lt;br /&gt;&lt;br /&gt;• &lt;b&gt;Síncope:&lt;/b&gt; Es el síntoma cardinal de las arritmias que generan descompensación hemodinámica grave (tanto taquiarritmias como bradiarritmias severas), originado por la pérdida de perfusión cerebral.&lt;br /&gt;• &lt;b&gt;Estasis sanguínea y embolias:&lt;/b&gt; Consecuencia del aleteo (flutter) y de la fibrilación auricular, favoreciendo la formación de trombos intraauriculares y produciendo isquemia periférica (ej. ACV isquémico).&lt;br /&gt;• &lt;b&gt;Paro cardíaco:&lt;/b&gt; Hemodinámicamente, las frecuencias ventriculares extremadamente elevadas implican que el corazón no bombea sangre al cuerpo, lo cual equivale a un paro cardíaco inminente.</t>
  </si>
  <si>
    <t>¿Cuál es la causa más común de neumonía asociada a la atención médica? Seleccione una:&lt;br&gt;&lt;br&gt;a) Klebsiella pneumoniae&lt;br&gt;&lt;br&gt;b) Pseudomonas aeruginosa&lt;br&gt;&lt;br&gt;c) Streptococcus pneumoniae&lt;br&gt;&lt;br&gt;d) Escherichia coli</t>
  </si>
  <si>
    <t>La &lt;b&gt;bradicardia sinusal&lt;/b&gt; es un hallazgo habitual y una adaptación típica en los &lt;b&gt;deportistas de alto rendimiento&lt;/b&gt;.</t>
  </si>
  <si>
    <t>b) Pseudomonas aeruginosa</t>
  </si>
  <si>
    <t>&lt;b&gt;BRADIARRITMIAS Y ADAPTACIÓN FISIOLÓGICA&lt;/b&gt;&lt;br /&gt;&lt;br /&gt;Las bradiarritmias son alteraciones del ritmo en las que la frecuencia cardíaca es menor a 60 latidos por minuto. Se dividen en disfunciones del nódulo sinusal y trastornos de la conducción auriculoventricular.&lt;br /&gt;• &lt;b&gt;Bradicardia Sinusal:&lt;/b&gt; El ritmo es comandado normalmente por el nódulo sinusal (la onda P precede al QRS), pero la frecuencia desciende a valores entre 40 y 60 latidos por minuto. En la gran mayoría de los casos es una condición completamente asintomática que no genera ningún compromiso hemodinámico. Es un hallazgo habitual, una respuesta normal o una adaptación fisiológica típica en los deportistas de alto rendimiento. En otros contextos clínicos, se produce como consecuencia directa de la degeneración del nódulo sinusal o por el uso de medicación (como los betabloqueantes).&lt;br /&gt;• &lt;b&gt;Paro Sinusal:&lt;/b&gt; El nódulo sinusal cesa su automatismo por unos instantes, generando pausas en el electrocardiograma con ausencia de onda P y complejo QRS, conllevando un grave riesgo de síncope si las pausas son mayores a 2 segundos.</t>
  </si>
  <si>
    <t>&lt;b&gt;b) Bradicardia sinusal:&lt;/b&gt; Es la opción correcta. Este ritmo, comandado por el nódulo sinusal pero a una frecuencia reducida (40 a 60 latidos por minuto), es el hallazgo y la arritmia típica que se observa como adaptación cardíaca fisiológica en los deportistas de alto rendimiento, no revistiendo gravedad hemodinámica.</t>
  </si>
  <si>
    <t>• &lt;b&gt;a) Fibrilación auricular:&lt;/b&gt; Es incorrecta. Es una arritmia generada por múltiples micro reentradas auriculares desordenadas que laten a altísimas frecuencias (600 lpm), perdiendo la contracción auricular útil y predisponiendo a la formación de trombos, no siendo una adaptación fisiológica deportiva.&lt;br /&gt;• &lt;b&gt;c) Taquicardia ventricular:&lt;/b&gt; Es incorrecta. Es una patología grave con complejos QRS anchos generados por debajo del nódulo AV; equivale hemodinámicamente a un paro cardíaco y su síntoma cardinal es el síncope, siendo letal si no se cardioivierte.&lt;br /&gt;• &lt;b&gt;d) Bloqueo AV de primer grado:&lt;/b&gt; Es incorrecta. Se define por un intervalo PR prolongado (mayor de 0,20 seg). Si bien el elevado tono vagal de un deportista podría inducir un retardo en el nódulo AV, la arritmia que los caracteriza y define en las evaluaciones es la bradicardia sinusal.</t>
  </si>
  <si>
    <t>Ante un paciente que se presenta a la consulta refiriendo palpitaciones precordiales y en el cuello, que son agrupadas, regulares, rápidas, y de comienzo y terminación abrupta, se debe pensar inmediatamente en el diagnóstico clínico de &lt;b&gt;Taquicardia Paroxística Supraventricular&lt;/b&gt;.</t>
  </si>
  <si>
    <t>&lt;b&gt;MANIFESTACIONES CLÍNICAS DE LA TAQUICARDIA PAROXÍSTICA SUPRAVENTRICULAR (TPS)&lt;/b&gt;&lt;br /&gt;&lt;br /&gt;La Taquicardia Paroxística Supraventricular es una arritmia clásicamente descrita en mujeres jóvenes. Los pacientes experimentan una serie de manifestaciones sintomáticas:&lt;br /&gt;• &lt;b&gt;Percepción de los latidos:&lt;/b&gt; El paciente refiere palpitaciones precordiales y en el cuello, que se describen habitualmente como agrupadas, regulares y rápidas. Típicamente, los pacientes sienten estas palpitaciones "en la garganta".&lt;br /&gt;• &lt;b&gt;Instauración clínica:&lt;/b&gt; Los episodios presentan un &lt;b&gt;comienzo y terminación abrupta&lt;/b&gt; (paroxística).&lt;br /&gt;• &lt;b&gt;Tolerancia:&lt;/b&gt; En pacientes jóvenes, estas crisis suelen ser bien toleradas, pero a medida que avanza la edad y la elasticidad cardíaca disminuye, la arritmia puede comenzar a manifestar síntomas de descompensación (como disnea o dolor isquémico torácico) provocados por la altísima frecuencia cardíaca mantenida.</t>
  </si>
  <si>
    <t>La opción a es correcta debido a que la presentación clínica de palpitaciones precordiales y en el cuello, que se describen como agrupadas, regulares, rápidas y de inicio y terminación abrupta, conforman el cuadro diagnóstico de una &lt;b&gt;taquicardia paroxística supraventricular&lt;/b&gt;.</t>
  </si>
  <si>
    <t>&lt;br /&gt;• &lt;b&gt;b) Fibrilación Auricular con conducción aberrante:&lt;/b&gt; Es incorrecta ya que, independientemente de la aberrancia de conducción, su característica clínica y electrocardiográfica fundamental es ser una arritmia de ritmo totalmente caótico, variable e irregular, y no regular ni agrupada.&lt;br /&gt;• &lt;b&gt;c) Extrasistolia Supraventricular:&lt;/b&gt; Es incorrecta debido a que los pacientes con extrasístoles suelen manifestar la percepción de latidos anticipados aislados ("vuelcos") seguidos de una pausa compensadora, y no taquicardias sostenidas de altísima frecuencia con comienzo y fin abrupto.&lt;br /&gt;• &lt;b&gt;d) Taquicardia Sinusal:&lt;/b&gt; Es incorrecta porque es una arritmia que presenta un inicio y fin de forma gradual o paulatina (vinculada a estímulos subyacentes como fiebre, dolor o ejercicio), no originando episodios paroxísticos de inicio y terminación brusca.</t>
  </si>
  <si>
    <t>La &lt;b&gt;bradicardia sinusal&lt;/b&gt; es el tipo de arritmia cardíaca típica de los &lt;b&gt;deportistas de alto rendimiento&lt;/b&gt;.</t>
  </si>
  <si>
    <t>&lt;b&gt;BRADIARRITMIAS Y DISFUNCIÓN DEL NÓDULO SINUSAL&lt;/b&gt;&lt;br /&gt;&lt;br /&gt;Las bradiarritmias son aquellas alteraciones del ritmo en las que la frecuencia cardíaca es menor a 60 latidos por minuto. Se dividen en disfunciones del nódulo sinusal y trastornos de la conducción auriculoventricular.&lt;br /&gt;• &lt;b&gt;Bradicardia Sinusal:&lt;/b&gt; El ritmo es comandado normalmente por el nódulo sinusal (la onda P precede al QRS), pero la frecuencia desciende a valores entre 40 y 60 latidos por minuto. En la gran mayoría de los casos es una condición asintomática que no genera compromiso hemodinámico. Es un hallazgo habitual, una respuesta normal o una adaptación fisiológica típica en los deportistas de alto rendimiento. En otros contextos clínicos, se produce como consecuencia de la degeneración del nódulo sinusal o por el uso de medicación (como los betabloqueantes).&lt;br /&gt;• &lt;b&gt;Paro Sinusal:&lt;/b&gt; El nódulo sinusal cesa su automatismo por unos instantes, generando pausas en el electrocardiograma con ausencia de onda P y complejo QRS, conllevando un grave riesgo de síncope si las pausas son mayores a 2 segundos.</t>
  </si>
  <si>
    <t>• &lt;b&gt;a) Fibrilación auricular:&lt;/b&gt; Es incorrecta. Es una arritmia generada por múltiples micro reentradas auriculares desordenadas que laten a altas frecuencias (600 lpm), perdiendo la contracción auricular útil y predisponiendo a la formación de trombos, no siendo una adaptación fisiológica deportiva.&lt;br /&gt;• &lt;b&gt;c) Taquicardia ventricular:&lt;/b&gt; Es incorrecta. Es una patología de gravedad con complejos QRS anchos generados por debajo del nódulo AV; equivale hemodinámicamente a un paro cardíaco y su síntoma cardinal es el síncope, siendo letal si no se cardiovierte.&lt;br /&gt;• &lt;b&gt;d) Bloqueo AV de primer grado:&lt;/b&gt; Es incorrecta. Se define por un intervalo PR prolongado (mayor de 0,20 seg). Si bien el elevado tono vagal de un deportista podría inducir un retardo en el nódulo AV, la arritmia que los caracteriza y define en las evaluaciones es la bradicardia sinusal.</t>
  </si>
  <si>
    <t>Ante un paciente con palpitaciones precordiales y en el cuello, agrupadas, regulares, rápidas, y de comienzo y terminación abrupta, se debe pensar en &lt;b&gt;Taquicardia Paroxística Supraventricular&lt;/b&gt;.</t>
  </si>
  <si>
    <t>&lt;b&gt;MANIFESTACIONES CLÍNICAS DE LA TAQUICARDIA PAROXÍSTICA SUPRAVENTRICULAR (TPS)&lt;/b&gt;&lt;br /&gt;&lt;br /&gt;La Taquicardia Paroxística Supraventricular (TPS) es una arritmia clásicamente descrita en mujeres jóvenes, caracterizada por presentar un inicio y terminación brusca, ritmo estrictamente regular, QRS angosto y frecuencias elevadísimas que oscilan entre 160 y 240 latidos por minuto.&lt;br /&gt;• &lt;b&gt;Sintomatología típica:&lt;/b&gt; Los pacientes experimentan &lt;b&gt;palpitaciones rápidas&lt;/b&gt;, agrupadas y regulares, de &lt;b&gt;comienzo y terminación abrupta&lt;/b&gt;. Típicamente, estas palpitaciones se perciben en la zona precordial y "en la garganta" o en el cuello.&lt;br /&gt;• &lt;b&gt;Evolución clínica:&lt;/b&gt; En mujeres jóvenes suelen ser bien toleradas inicialmente, pero a medida que el paciente envejece y la elasticidad del corazón cambia, la misma arritmia comienza a manifestar síntomas de descompensación, tales como disnea o dolor torácico (angor) provocado por la altísima frecuencia cardíaca mantenida.</t>
  </si>
  <si>
    <t>La opción a es correcta. Las palpitaciones precordiales y en el cuello, agrupadas, regulares, rápidas y de inicio y terminación abrupta, conforman el cuadro diagnóstico de una &lt;b&gt;taquicardia paroxística supraventricular&lt;/b&gt;.</t>
  </si>
  <si>
    <t>&lt;br /&gt;• &lt;b&gt;b) Fibrilación Auricular con conducción aberrante:&lt;/b&gt; Es incorrecta ya que, independientemente de la aberrancia de conducción, su característica clínica y electrocardiográfica es ser una arritmia de ritmo totalmente caótico, variable e irregular, y no regular ni agrupada.&lt;br /&gt;• &lt;b&gt;c) Extrasistolia Supraventricular:&lt;/b&gt; Es incorrecta debido a que los pacientes con extrasístoles suelen manifestar la percepción de latidos anticipados aislados ("vuelcos") seguidos de una pausa compensadora, y no taquicardias sostenidas de altísima frecuencia con comienzo y fin abrupto.&lt;br /&gt;• &lt;b&gt;d) Taquicardia Sinusal:&lt;/b&gt; Es incorrecta porque es una arritmia que presenta un inicio y fin de forma gradual o paulatina (vinculada a estímulos subyacentes como fiebre, dolor o ejercicio), no originando episodios paroxísticos de inicio y terminación brusca.</t>
  </si>
  <si>
    <t>En el electrocardiograma, el &lt;b&gt;flutter auricular&lt;/b&gt; se caracteriza por la presencia de &lt;b&gt;múltiples ondas idénticas en forma de sierra&lt;/b&gt; (ondas F) en el trazado.</t>
  </si>
  <si>
    <t>&lt;b&gt;DIAGNÓSTICO ELECTROCARDIOGRÁFICO Y CLÍNICO DEL FLUTTER AURICULAR&lt;/b&gt;&lt;br /&gt;&lt;br /&gt;El aleteo o flutter auricular es una taquiarritmia supraventricular cuyo mecanismo de producción fisiopatológico se basa en la existencia de macro reentradas organizadas.&lt;br /&gt;• &lt;b&gt;Características Auriculares:&lt;/b&gt; Las aurículas laten a una frecuencia altísima y regular de &lt;b&gt;300 latidos por minuto&lt;/b&gt;. Esto genera en el electrocardiograma la desaparición de la línea de base isoeléctrica normal y la ausencia de ondas P claras, las cuales son reemplazadas por las características &lt;b&gt;ondas F&lt;/b&gt; (múltiples ondas idénticas con morfología en forma de "serrucho" o "sierra").&lt;br /&gt;• &lt;b&gt;Respuesta Ventricular:&lt;/b&gt; El nódulo auriculoventricular (AV) funciona como un filtro protector y "pacta" un bloqueo fisiológico regular, dejando pasar solo una fracción de los estímulos auriculares (por ejemplo, un patrón de bloqueo 2:1, 3:1 o 4:1). Como resultado de este bloqueo, la frecuencia ventricular resultante será rígidamente &lt;b&gt;regular&lt;/b&gt; y siempre menor a la auricular (típicamente a 150, 100 o 75 lpm).&lt;br /&gt;• &lt;b&gt;Diferencial con Fibrilación Auricular:&lt;/b&gt; La diferenciación diagnóstica electrocardiográfica fundamental entre el aleteo y la fibrilación auricular radica en la regularidad de la respuesta ventricular; en el aleteo la aparición de los complejos QRS es rígidamente regular, mientras que en la fibrilación auricular (micro reentradas) la respuesta ventricular es totalmente variable e irregular.</t>
  </si>
  <si>
    <t>&lt;b&gt;b) Múltiples ondas idénticas en forma de sierra:&lt;/b&gt; Es la opción correcta. Es el hallazgo electrocardiográfico característico del flutter o aleteo auricular, provocado por una macro reentrada organizada que hace latir a las aurículas a 300 lpm, dibujando en el trazado de la línea de base las clásicas ondas F idénticas en forma de "serrucho" o "sierra" en lugar de las ondas P normales.</t>
  </si>
  <si>
    <t>• &lt;b&gt;a) Frecuencia ventricular mayor a 300:&lt;/b&gt; Es incorrecta. Si bien la frecuencia auricular alcanza los 300 lpm, el nódulo AV ejerce un bloqueo fisiológico que impide el paso de todos los estímulos hacia los ventrículos. Por lo tanto, la frecuencia ventricular (complejos QRS) será menor (ej. 150 lpm en un bloqueo 2:1).&lt;br /&gt;• &lt;b&gt;c) Respuesta del complejo QRS irregular:&lt;/b&gt; Es incorrecta. En el flutter auricular, el nódulo AV establece un grado de bloqueo regular y constante, dando como resultado la aparición de complejos QRS de forma regular. Una respuesta ventricular totalmente irregular es característica de la fibrilación auricular.&lt;br /&gt;• &lt;b&gt;d) Onda P bifásicas:&lt;/b&gt; Es incorrecta. En el flutter auricular, las ondas P fisiológicas desaparecen y son reemplazadas por las ondas F. Las ondas P anchas y bifásicas (con componente negativo predominante en derivación V1) son hallazgos característicos del agrandamiento auricular izquierdo.</t>
  </si>
  <si>
    <t>La &lt;b&gt;fibrilación auricular&lt;/b&gt; se caracteriza en el electrocardiograma por la presencia de una &lt;b&gt;onda P ausente&lt;/b&gt; y &lt;b&gt;complejos QRS irregulares&lt;/b&gt;.</t>
  </si>
  <si>
    <t>&lt;b&gt;DIAGNÓSTICO ELECTROCARDIOGRÁFICO DE LA FIBRILACIÓN AURICULAR&lt;/b&gt;&lt;br /&gt;&lt;br /&gt;La fibrilación auricular es la arritmia irregular por excelencia. Se produce por múltiples micro reentradas desordenadas donde cada célula late con su propio ritmo, haciendo que las aurículas funcionen a una frecuencia caótica de 600 latidos por minuto.&lt;br /&gt;• &lt;b&gt;Ausencia de Onda P:&lt;/b&gt; El diagnóstico exige la visualización de un temblor o festoneado en la línea de base (ondas de fibrilación finas), sin ondas P previas identificables.&lt;br /&gt;• &lt;b&gt;Complejos QRS irregulares:&lt;/b&gt; Debido a que el grado de bloqueo en el nódulo auriculoventricular es completamente aleatorio y variable, la aparición de los complejos QRS y la frecuencia ventricular resultante es totalmente variable e irregular.&lt;br /&gt;• &lt;b&gt;Cálculo de Frecuencia:&lt;/b&gt; En estos trazados irregulares, se debe aplicar obligatoriamente la regla de los 10 segundos para calcular la frecuencia cardíaca.</t>
  </si>
  <si>
    <t>&lt;b&gt;a) Fibrilación auricular:&lt;/b&gt; Es la opción correcta. La &lt;b&gt;fibrilación auricular&lt;/b&gt; se distingue por la ausencia de ondas P identificables sumada a una respuesta ventricular de intervalos RR (aparición de los complejos QRS) totalmente variables e irregulares.</t>
  </si>
  <si>
    <t>• &lt;b&gt;b) Flutter auricular:&lt;/b&gt; Es incorrecta ya que, si bien también carece de una onda P normal (presentando ondas F en forma de "serrucho"), la aparición de los complejos QRS es rígidamente regular debido al bloqueo auriculoventricular pactado (ej. 2:1 o 3:1).&lt;br /&gt;• &lt;b&gt;c) Taquicardia ventricular:&lt;/b&gt; Es incorrecta porque es una arritmia de origen infranodal caracterizada por complejos QRS anchos y regulares en su forma monomorfa típica, con disociación auriculoventricular.&lt;br /&gt;• &lt;b&gt;d) Taquicardia supraventricular paroxística:&lt;/b&gt; Es incorrecta debido a que su ritmo es estrictamente regular con complejos QRS angostos, aunque las ondas P puedan estar ocultas por la altísima frecuencia (160 a 240 lpm).</t>
  </si>
  <si>
    <t>&lt;b&gt;EVALUACIÓN CLÍNICA ADICIONAL&lt;/b&gt;&lt;br /&gt;&lt;br /&gt;Ante la presencia electrocardiográfica de fibrilación o aleteo auricular, el algoritmo diagnóstico exige responder dos preguntas clínicas fundamentales para definir la conducta:&lt;br /&gt;• &lt;b&gt;Estado hemodinámico:&lt;/b&gt; Determinar si el paciente está compensado o descompensado (para evaluar necesidad de cardioversión inmediata).&lt;br /&gt;• &lt;b&gt;Tiempo de inicio:&lt;/b&gt; Si las palpitaciones comenzaron hace menos de 48 horas, se diagnostica como aguda; si superan las 48 horas o es de inicio incierto, se diagnostica como crónica y exige evaluar el Score de CHADS-VASc para la anticoagulación.</t>
  </si>
  <si>
    <t>La &lt;b&gt;extrasístole ventricular (EV)&lt;/b&gt; combinada con &lt;b&gt;2 latidos normales&lt;/b&gt;, repetida en varias ocasiones, se denomina &lt;b&gt;Trigeminia&lt;/b&gt;.</t>
  </si>
  <si>
    <t>&lt;b&gt;LATIDOS ANTICIPADOS Y EXTRASÍSTOLES VENTRICULARES&lt;/b&gt;&lt;br /&gt;&lt;br /&gt;Las extrasístoles son latidos que se adelantan al ritmo sinusal normal de base. La extrasístole ventricular es un latido anticipado de origen ventricular que se caracteriza por un complejo QRS marcadamente ancho (0,10 a 0,12 seg) con morfología aberrante, ausencia de onda P previa y una pausa compensadora posterior.&lt;br /&gt;• &lt;b&gt;Aisladas o Complejas:&lt;/b&gt; Pueden presentarse de forma aislada o en formas complejas.&lt;br /&gt;• &lt;b&gt;Duplas ventriculares:&lt;/b&gt; Se denominan así si aparecen dos extrasístoles ventriculares juntas acopladas.&lt;br /&gt;• &lt;b&gt;Bigeminia (Bigeminismo ventricular):&lt;/b&gt; Se presenta cuando existe una secuencia alterna de un latido sinusal normal seguido inmediatamente de una extrasístole ventricular de forma repetida.&lt;br /&gt;• &lt;b&gt;Trigeminia:&lt;/b&gt; Se produce cuando en el trazado se observa una extrasístole ventricular combinada con 2 latidos normales, repitiéndose esta secuencia en varias ocasiones.</t>
  </si>
  <si>
    <t>&lt;b&gt;d) Trigeminia:&lt;/b&gt; Es la opción correcta. Este término define al patrón rítmico complejo en el cual una extrasístole ventricular aparece sistemáticamente después de cada dos latidos sinusales normales, repitiéndose dicha secuencia a lo largo del trazado.</t>
  </si>
  <si>
    <t>• &lt;b&gt;a) Taquicardia ventricular:&lt;/b&gt; Es incorrecta. Se define por la presencia de 3 o más latidos sucesivos de origen ventricular latiendo a una frecuencia mayor a 100 latidos por minuto, no por la alternancia rítmica con latidos normales.&lt;br /&gt;• &lt;b&gt;b) Bigeminia:&lt;/b&gt; Es incorrecta. Define el patrón en el cual se alterna sistemáticamente un solo latido sinusal normal seguido de una extrasístole ventricular, no dos latidos normales.&lt;br /&gt;• &lt;b&gt;c) Sístole de escape:&lt;/b&gt; Es incorrecta. Es un latido tardío (no anticipado) generado por un marcapasos subsidiario que aparece cuando el nódulo sinusal o auriculoventricular fallan, funcionando como mecanismo de rescate tras una pausa patológica.</t>
  </si>
  <si>
    <t>En la &lt;b&gt;fibrilación auricular&lt;/b&gt; existe una ausencia de ondas P, por lo cual es imposible evaluar o poseer &lt;b&gt;intervalos P-R&lt;/b&gt; irregulares.</t>
  </si>
  <si>
    <t>&lt;b&gt;DIAGNÓSTICO ELECTROCARDIOGRÁFICO DE LA FIBRILACIÓN AURICULAR&lt;/b&gt;&lt;br /&gt;&lt;br /&gt;La fibrilación auricular se produce por múltiples micro reentradas desordenadas donde cada célula late con su propio ritmo, haciendo que las aurículas funcionen a una frecuencia caótica de 600 latidos por minuto.&lt;br /&gt;• &lt;b&gt;Ausencia de Onda P:&lt;/b&gt; El diagnóstico exige la visualización de un temblor o festoneado en la línea de base (ondas de fibrilación finas), sin ondas P previas identificables. Al no existir onda P, no existe intervalo P-R.&lt;br /&gt;• &lt;b&gt;Complejos QRS irregulares:&lt;/b&gt; Debido a que el grado de bloqueo en el nódulo auriculoventricular es aleatorio y variable, la aparición de los complejos QRS (los intervalos R-R) y la frecuencia ventricular resultante es variable e irregular.</t>
  </si>
  <si>
    <t>&lt;b&gt;b) En la fibrilación auricular los intervalos P-R son irregulares:&lt;/b&gt; Es la opción a marcar (INCORRECTA). En la &lt;b&gt;fibrilación auricular&lt;/b&gt; la característica diagnóstica es la &lt;b&gt;onda P ausente&lt;/b&gt;. Al carecer de ondas P, es imposible la existencia o medición de un intervalo P-R. Lo que sí se presenta de manera irregular en esta arritmia son los intervalos R-R (la distancia entre los complejos QRS).</t>
  </si>
  <si>
    <t>• &lt;b&gt;a) El bloqueo AV completo corresponde al de tercer grado y se observa disociación entre ondas P y QRS:&lt;/b&gt; Es verdadera, ya que el nódulo AV no permite el paso de estímulos, latiendo las aurículas y los ventrículos de manera independiente.&lt;br /&gt;• &lt;b&gt;c) En la FA no se observan ondas P y los complejos QRS son irregulares:&lt;/b&gt; Es verdadera, son los criterios diagnósticos electrocardiográficos de la fibrilación auricular.&lt;br /&gt;• &lt;b&gt;d) En el síndrome de Wolff-Parkinson-White el intervalo PR es corto y el QRS se ve ensanchado por onda delta:&lt;/b&gt; Es verdadera, evidenciando la conducción por una vía anómala que evita el retardo fisiológico del nódulo AV.&lt;br /&gt;• &lt;b&gt;e) En la taquicardia ventricular los complejos QRS son anchos ya que se generan y se transmiten por fuera del sistema de conducción normal:&lt;/b&gt; Es verdadera, ya que el estímulo nace por debajo del nódulo AV y debe viajar a través del músculo ventricular lentamente.</t>
  </si>
  <si>
    <t>El &lt;b&gt;flutter auricular&lt;/b&gt; se caracteriza por la presencia de &lt;b&gt;ondas F&lt;/b&gt; (ondas idénticas en forma de sierra) en el trazado electrocardiográfico.</t>
  </si>
  <si>
    <t>&lt;b&gt;DIAGNÓSTICO ELECTROCARDIOGRÁFICO DEL FLUTTER AURICULAR&lt;/b&gt;&lt;br /&gt;&lt;br /&gt;El aleteo o flutter auricular es una taquiarritmia supraventricular cuyo mecanismo de producción se basa en la existencia de macro reentradas organizadas.&lt;br /&gt;• &lt;b&gt;Características Auriculares:&lt;/b&gt; Las aurículas laten a una frecuencia altísima de 300 latidos por minuto. Esto genera en el electrocardiograma la desaparición de la línea de base isoeléctrica normal y la ausencia de ondas P claras, las cuales son reemplazadas por las &lt;b&gt;ondas F&lt;/b&gt; (múltiples ondas idénticas con morfología en forma de "serrucho" o "sierra").&lt;br /&gt;• &lt;b&gt;Respuesta Ventricular:&lt;/b&gt; El nódulo auriculoventricular (AV) funciona como un filtro protector y pacta un bloqueo fisiológico regular, dejando pasar solo una fracción de los estímulos auriculares (por ejemplo, un patrón de bloqueo 2:1, 3:1 o 4:1). Como resultado de este bloqueo, la frecuencia ventricular resultante será rígidamente regular a 150, 100 o 75 lpm.&lt;br /&gt;• &lt;b&gt;Diferencial con Fibrilación Auricular:&lt;/b&gt; La diferenciación diagnóstica electrocardiográfica entre el aleteo y la fibrilación auricular radica en la regularidad de la respuesta ventricular; en el aleteo la aparición de los complejos QRS es rígidamente regular, mientras que en la fibrilación auricular la respuesta ventricular es variable e irregular.</t>
  </si>
  <si>
    <t>&lt;b&gt;b) Flutter auricular:&lt;/b&gt; Es la opción correcta. La macro reentrada organizada hace latir a las aurículas a 300 lpm, dibujando en la línea de base del trazado las ondas F idénticas en forma de "serrucho" o "sierra" en sustitución de las ondas P.</t>
  </si>
  <si>
    <t>• &lt;b&gt;a) Fibrilación auricular:&lt;/b&gt; Es incorrecta. En el electrocardiograma se diagnostica por la ausencia de ondas P, observándose solo un temblor o festoneado en la línea de base generado por las aurículas a 600 lpm (múltiples micro reentradas), con una respuesta ventricular (intervalos RR) variable e irregular.&lt;br /&gt;• &lt;b&gt;c) Taquicardia ventricular:&lt;/b&gt; Es incorrecta. Se define por la presencia de 3 o más latidos sucesivos de origen ventricular latiendo a frecuencias superiores a 100 lpm, caracterizados por complejos QRS anchos, disociación aurículo-ventricular y ausencia de complejos RS en precordiales.&lt;br /&gt;• &lt;b&gt;d) Taquicardia supraventricular:&lt;/b&gt; Es incorrecta. En la taquicardia paroxística supraventricular el ritmo es regular con una alta frecuencia cardíaca (160 a 240 lpm) y complejos QRS angostos. Por su extrema rapidez generalmente oculta la onda P, pero no genera las ondas aserradas.</t>
  </si>
  <si>
    <t>El &lt;b&gt;verapamilo&lt;/b&gt; se considera un tratamiento farmacológico de elección válido para revertir la &lt;b&gt;taquicardia supraventricular paroxística&lt;/b&gt;.</t>
  </si>
  <si>
    <t>&lt;b&gt;TRATAMIENTO DE LA TAQUICARDIA PAROXÍSTICA SUPRAVENTRICULAR (TPS)&lt;/b&gt;&lt;br /&gt;&lt;br /&gt;El abordaje terapéutico de la TPS depende del estado clínico y hemodinámico en el que se reciba al paciente.&lt;br /&gt;• &lt;b&gt;Paciente Compensado (Maniobras Vagales):&lt;/b&gt; El manejo inicial consiste en intentar cortar el circuito de reentrada generando un estímulo vagal mediante el masaje del seno carotídeo, lo cual produce el cese brusco de la arritmia.&lt;br /&gt;• &lt;b&gt;Tratamiento Farmacológico:&lt;/b&gt; Si la arritmia no revierte con maniobras vagales, la droga de elección primaria es la adenosina endovenosa en dosis de 10 mg (contraindicada si hay broncoespasmo). También se considera al &lt;b&gt;verapamilo&lt;/b&gt; intravenoso como un tratamiento de elección alternativo válido para esta entidad.&lt;br /&gt;• &lt;b&gt;Paciente Descompensado:&lt;/b&gt; Si presenta descompensación hemodinámica franca acompañada de dolor en el pecho (angor), se debe realizar de urgencia una cardioversión eléctrica.&lt;br /&gt;• &lt;b&gt;Tratamiento Definitivo:&lt;/b&gt; Para prevenir recurrencias de la taquicardia por reentrada intranodal, el tratamiento de elección a largo plazo es la ablación con radiofrecuencia.</t>
  </si>
  <si>
    <t>&lt;b&gt;b) Verapamilo:&lt;/b&gt; Es la opción correcta. El &lt;b&gt;verapamilo&lt;/b&gt; (un bloqueante cálcico no dihidropiridínico) es una alternativa farmacológica considerada como tratamiento de elección válido para frenar la conducción en el nódulo auriculoventricular y revertir la &lt;b&gt;taquicardia supraventricular paroxística&lt;/b&gt;.</t>
  </si>
  <si>
    <t>• &lt;b&gt;a) Amiodarona:&lt;/b&gt; Es incorrecta ya que es el antiarrítmico de elección para el tratamiento farmacológico agudo de las taquiarritmias ventriculares (QRS ancho), no siendo la primera línea para reentradas nodales.&lt;br /&gt;• &lt;b&gt;c) Digoxina:&lt;/b&gt; Es incorrecta debido a que su uso se reserva para el manejo sintomático del control de frecuencia en pacientes con insuficiencia cardíaca que cursan con fibrilación auricular concomitante.&lt;br /&gt;• &lt;b&gt;d) Amlodipina:&lt;/b&gt; Es incorrecta porque es un bloqueante cálcico dihidropiridínico con efecto vasodilatador periférico puro, careciendo de acción cronotrópica y dromotrópica negativa a nivel del sistema de conducción cardíaco, por lo cual es ineficaz para cortar un circuito de reentrada supraventricular.</t>
  </si>
  <si>
    <t>&lt;b&gt;MANIFESTACIONES CLÍNICAS DE LA TPS&lt;/b&gt;&lt;br /&gt;&lt;br /&gt;La Taquicardia Paroxística Supraventricular es una arritmia clásicamente descrita en mujeres jóvenes. Los pacientes experimentan palpitaciones precordiales y en el cuello, agrupadas, regulares, rápidas, de comienzo y terminación abrupta. Típicamente, estas palpitaciones se perciben o sienten "en la garganta". En pacientes jóvenes suelen ser bien toleradas, pero a medida que se envejece y la elasticidad cardíaca disminuye, la arritmia comienza a manifestar síntomas de descompensación (como disnea o dolor torácico) provocados por la altísima frecuencia cardíaca sostenida.</t>
  </si>
  <si>
    <t>La &lt;b&gt;amiodarona&lt;/b&gt; está &lt;b&gt;contraindicada&lt;/b&gt; en pacientes con &lt;b&gt;síndrome de QT largo congénito&lt;/b&gt;.</t>
  </si>
  <si>
    <t>&lt;b&gt;TRATAMIENTO FARMACOLÓGICO DE LA TAQUICARDIA VENTRICULAR&lt;/b&gt;&lt;br /&gt;&lt;br /&gt;El abordaje terapéutico exige tratar toda taquicardia con complejo QRS ancho como una taquicardia ventricular hasta demostrar lo contrario.&lt;br /&gt;• &lt;b&gt;Tratamiento farmacológico de elección:&lt;/b&gt; Si bien el tratamiento de primera línea ante una taquicardia ventricular sostenida es la cardioversión eléctrica sin demora, excepcionalmente en un paciente estable puede intentarse el manejo farmacológico, siendo la &lt;b&gt;amiodarona&lt;/b&gt; endovenosa (o lidocaína) el fármaco útil de elección.&lt;br /&gt;• &lt;b&gt;Contraindicación absoluta:&lt;/b&gt; A pesar de ser la droga antiarrítmica de preferencia, la amiodarona está contraindicada en pacientes portadores de un síndrome de QT largo congénito, debido a que este fármaco agrava la alteración en la repolarización y desencadena arritmias ventriculares polimorfas letales.</t>
  </si>
  <si>
    <t>&lt;b&gt;a) Amiodarona:&lt;/b&gt; Es la opción correcta. Si bien es el antiarrítmico de elección para la taquicardia ventricular, la amiodarona prolonga marcadamente el intervalo QT, por lo que su administración en un paciente que cursa con un síndrome de QT largo congénito está contraindicada por el alto riesgo de desencadenar una "Torsión de Puntas" (&lt;i&gt;Torsades de pointes&lt;/i&gt;).</t>
  </si>
  <si>
    <t>• &lt;b&gt;b) Adenosina:&lt;/b&gt; Es incorrecta. Constituye el fármaco de elección para revertir la taquicardia paroxística supraventricular en pacientes compensados hemodinámicamente, no siendo la contraindicación descrita para el síndrome de QT largo.&lt;br /&gt;• &lt;b&gt;c) Verapamilo:&lt;/b&gt; Es incorrecta. Es un bloqueante cálcico útil también en taquicardias supraventriculares (en dosis de 10 mg IV), sin representar la contraindicación arritmogénica de la amiodarona en la alteración del intervalo QT.&lt;br /&gt;• &lt;b&gt;d) Digoxina:&lt;/b&gt; Es incorrecta. Es un fármaco inotrópico positivo y cronotrópico negativo utilizado en la insuficiencia cardíaca descompensada asociada a fibrilación auricular de alta respuesta para controlar la frecuencia, no siendo un antiarrítmico prolongador del QT como la amiodarona.</t>
  </si>
  <si>
    <t>&lt;b&gt;TAQUICARDIA VENTRICULAR POLIMORFA (TORSIÓN DE PUNTAS)&lt;/b&gt;&lt;br /&gt;&lt;br /&gt;La "Torsión de Puntas" (&lt;i&gt;Torsades de pointes&lt;/i&gt;) es una arritmia donde la morfología del QRS cambia continuamente adoptando un patrón romboidal o en huso sobre la línea de base del electrocardiograma.&lt;br /&gt;• &lt;b&gt;Sustrato Fisiopatológico:&lt;/b&gt; Se genera sobre la base de un intervalo QT prolongado (mayor a 500 ms).&lt;br /&gt;• &lt;b&gt;Etiología del QT Largo:&lt;/b&gt; Puede ser de origen congénito o adquirido a causa de múltiples factores: alteraciones metabólicas (hipopotasemia, hipomagnesemia, hipocalcemia), drogas antiarrítmicas (amiodarona), antidepresivos tricíclicos, antibióticos, antihistamínicos o isquemia coronaria aguda.</t>
  </si>
  <si>
    <t>El tratamiento de elección en la fibrilación auricular reciente que ha provocado insuficiencia cardíaca grave o angina es la &lt;b&gt;cardioversión eléctrica inmediata&lt;/b&gt;.</t>
  </si>
  <si>
    <t>&lt;b&gt;TRATAMIENTO DE LA FIBRILACIÓN AURICULAR AGUDA Y DESCOMPENSADA&lt;/b&gt;&lt;br /&gt;&lt;br /&gt;Las decisiones terapéuticas en el manejo de la fibrilación auricular se fundamentan directamente en el estado hemodinámico del paciente y en el tiempo de inicio de la arritmia.&lt;br /&gt;• &lt;b&gt;Paciente Compensado:&lt;/b&gt; Si la arritmia tiene menos de 48 horas de evolución (clasificada como aguda) y el paciente se encuentra estable, la terapéutica farmacológica para revertir a ritmo sinusal consiste en la administración de amiodarona endovenosa.&lt;br /&gt;• &lt;b&gt;Paciente Descompensado:&lt;/b&gt; Si la arritmia aguda provoca inestabilidad hemodinámica manifiesta, originando descompensación cardíaca severa como insuficiencia cardíaca grave o dolor torácico isquémico (angina), el tratamiento de elección es la &lt;b&gt;cardioversión eléctrica inmediata&lt;/b&gt;. Esto se debe a la necesidad de restaurar rápidamente el ritmo sinusal para recuperar la contribución auricular al llenado ventricular y disminuir la altísima frecuencia cardíaca sostenida que agota y descompensa al miocardio enfermo.</t>
  </si>
  <si>
    <t>&lt;b&gt;a) Cardioversión eléctrica:&lt;/b&gt; Es la opción correcta. Frente a una fibrilación auricular reciente (aguda) que debuta o se complica con signos de inestabilidad hemodinámica severa, tales como insuficiencia cardíaca grave o angina de pecho, la terapéutica de elección es la &lt;b&gt;cardioversión eléctrica inmediata&lt;/b&gt;.</t>
  </si>
  <si>
    <t>• &lt;b&gt;b) Digital:&lt;/b&gt; Es incorrecta porque, si bien los digitálicos se utilizan para el control de la frecuencia ventricular en el manejo sintomático de la insuficiencia cardíaca crónica concomitante con fibrilación auricular, carecen de la rapidez y eficacia terapéutica necesarias para revertir una arritmia aguda que genera compromiso vital inminente.&lt;br /&gt;• &lt;b&gt;c) Amiodarona:&lt;/b&gt; Es incorrecta, ya que aunque es el fármaco de elección para la cardioversión farmacológica de la fibrilación auricular aguda, su uso queda reservado para aquellos pacientes que se encuentran hemodinámicamente compensados.&lt;br /&gt;• &lt;b&gt;d) Quinidina:&lt;/b&gt; Es incorrecta porque no constituye el tratamiento de primera línea de urgencia en los protocolos actuales y su uso puede asociarse a efectos proarrítmicos severos en un contexto de isquemia o fallo de bomba.</t>
  </si>
  <si>
    <t>&lt;b&gt;EVALUACIÓN CLÍNICA INICIAL EN FIBRILACIÓN AURICULAR&lt;/b&gt;&lt;br /&gt;&lt;br /&gt;Ante la presencia electrocardiográfica de fibrilación o aleteo auricular, el algoritmo exige responder dos preguntas fundamentales para definir la conducta:&lt;br /&gt;• &lt;b&gt;Estado hemodinámico:&lt;/b&gt; Determinar si el paciente está compensado o descompensado (dictaminando la necesidad de cardioversión eléctrica).&lt;br /&gt;• &lt;b&gt;Tiempo de inicio:&lt;/b&gt; Si comenzó hace menos de 48 horas (aguda) permite intentar la reversión a ritmo sinusal de forma directa. Si supera las 48 horas o es de inicio incierto (crónica), está contraindicado cardiovertir de inmediato por el alto riesgo de embolia sistémica, requiriendo anticoagulación previa durante un mes o un ecocardiograma transesofágico para descartar trombos.</t>
  </si>
  <si>
    <t>Para revertir la &lt;b&gt;Fibrilación Auricular aguda&lt;/b&gt; (de menos de 24 horas) a ritmo sinusal, se realiza &lt;b&gt;Amiodarona endovenosa&lt;/b&gt; (dosis de carga y posterior mantenimiento).</t>
  </si>
  <si>
    <t>¿Qué microorganismo debe sospecharse en un paciente con neumonía asociada a ventilación mecánica?&lt;br&gt;&lt;br&gt;a) Klebsiella pneumoniae&lt;br&gt;&lt;br&gt;b) Estreptococo pneumoniae&lt;br&gt;&lt;br&gt;c) Hemofilia influenzae&lt;br&gt;&lt;br&gt;d) Legionella pneumoniae</t>
  </si>
  <si>
    <t>&lt;b&gt;TRATAMIENTO DE LA FIBRILACIÓN AURICULAR (SEGÚN TEMPORALIDAD)&lt;/b&gt;&lt;br /&gt;&lt;br /&gt;Las decisiones terapéuticas se fundamentan en el estado hemodinámico y el tiempo de inicio de la arritmia.&lt;br /&gt;• &lt;b&gt;Fibrilación Auricular Aguda (Menos de 48 horas):&lt;/b&gt; En el paciente compensado hemodinámicamente, para revertir la arritmia aguda a ritmo sinusal, se utiliza Amiodarona endovenosa. Si el paciente se encuentra descompensado (con insuficiencia cardíaca grave o angina), el tratamiento de elección es la cardioversión eléctrica inmediata.&lt;br /&gt;• &lt;b&gt;Fibrilación Auricular Crónica (Más de 48 horas o Inicio Incierto):&lt;/b&gt; En estos casos, está contraindicado cardiovertir de forma inmediata debido al alto riesgo de embolia. Para optar por una estrategia de control del ritmo, debe realizarse una de dos alternativas: una anticoagulación previa durante un mes (30 días) con dicumarínicos o nuevos anticoagulantes antes de la cardioversión eléctrica, o bien efectuar un ecocardiograma transesofágico para descartar la existencia de trombos en la orejuela o cavidad auricular y proceder a cardiovertir en el momento.</t>
  </si>
  <si>
    <t>&lt;b&gt;a) Se utiliza esquema de Sokolow o Amiodarona IV:&lt;/b&gt; Es la opción correcta. Es la estrategia farmacológica indicada de elección para la cardioversión química de una fibrilación auricular de reciente comienzo (aguda, de menos de 24 horas) en un paciente compensado, utilizándose la Amiodarona endovenosa para restaurar el ritmo sinusal de forma segura ante el bajo riesgo de formación de trombos en ese corto lapso temporal.</t>
  </si>
  <si>
    <t>a) Klebsiella pneumoniae</t>
  </si>
  <si>
    <t>&lt;b&gt;b) Se debe anticoagular previamente durante unos 30 días, y c) Se debería efectuar un ecocardiograma transesofágico para descartar existencia de trombos auriculares:&lt;/b&gt; Son opciones incorrectas para el escenario de una arritmia aguda. Ambas conductas representan los pasos obligatorios y alternativos previos a la cardioversión exclusivamente en pacientes con fibrilación auricular crónica (más de 48 horas o de inicio incierto), contexto en el cual el riesgo de desprender un trombo organizado hacia la circulación periférica es crítico.&lt;br /&gt;• &lt;b&gt;d) No se debe cardiovertir:&lt;/b&gt; Es incorrecta. En la fibrilación auricular aguda el control del ritmo mediante cardioversión (farmacológica o eléctrica) es una medida terapéutica indicada y segura para restaurar el ritmo sinusal.</t>
  </si>
  <si>
    <t>El &lt;b&gt;tratamiento de elección&lt;/b&gt; definitivo de la &lt;b&gt;taquicardia por reentrada intranodal recurrente&lt;/b&gt; es la &lt;b&gt;ablación con radiofrecuencia&lt;/b&gt;.</t>
  </si>
  <si>
    <t>&lt;b&gt;TRATAMIENTO DE LA TAQUICARDIA PAROXÍSTICA SUPRAVENTRICULAR (TPS)&lt;/b&gt;&lt;br /&gt;&lt;br /&gt;El abordaje terapéutico de la Taquicardia Paroxística Supraventricular (TPS) depende del estado clínico en el que se reciba al paciente:&lt;br /&gt;• &lt;b&gt;Paciente Compensado (Maniobras Vagales):&lt;/b&gt; El manejo inicial consiste en intentar cortar el circuito de reentrada. La primera medida conservadora es generar un estímulo vagal mediante el &lt;b&gt;masaje del seno carotídeo&lt;/b&gt;, lo cual produce el cese brusco de la arritmia.&lt;br /&gt;• &lt;b&gt;Tratamiento Farmacológico:&lt;/b&gt; Si no revierte con maniobras vagales, la droga de elección es la adenosina endovenosa en dosis de 10 mg o el verapamilo.&lt;br /&gt;• &lt;b&gt;Paciente Descompensado:&lt;/b&gt; Si presenta descompensación hemodinámica acompañada de dolor en el pecho, se debe realizar de urgencia una cardioversión eléctrica.&lt;br /&gt;• &lt;b&gt;Tratamiento Definitivo:&lt;/b&gt; Para prevenir las recurrencias, el tratamiento de elección de la taquicardia por &lt;b&gt;reentrada intranodal recurrente&lt;/b&gt; es la &lt;b&gt;ablación con radiofrecuencia&lt;/b&gt;.</t>
  </si>
  <si>
    <t>La opción b es correcta. El tratamiento de elección a largo plazo para lograr la curación de la &lt;b&gt;taquicardia por reentrada intranodal recurrente&lt;/b&gt; es la &lt;b&gt;ablación con radiofrecuencia&lt;/b&gt; del circuito anómalo.</t>
  </si>
  <si>
    <t>&lt;br /&gt;• &lt;b&gt;a) La más frecuente es la taquicardia por reentrada auriculo-ventricular por vía accesoria:&lt;/b&gt; Es incorrecta debido a que el mecanismo más frecuente de la taquicardia paroxística supraventricular es la reentrada confinada a nivel del nódulo auriculoventricular (reentrada nodal), no la de vías accesorias (como en el Síndrome de Wolff-Parkinson-White).&lt;br /&gt;• &lt;b&gt;c) El masaje del seno carotideo es útil para revertir el episodio de flutter auricular:&lt;/b&gt; Es incorrecta ya que las maniobras vagales están indicadas y son útiles para producir el cese brusco de una taquicardia paroxística supraventricular (cortando su reentrada nodal), no siendo efectivas para revertir a ritmo sinusal las macro reentradas auriculares organizadas que conforman el flutter.&lt;br /&gt;• &lt;b&gt;d) El "signo de la rana" (ondas visibles en el pulso yugular) es típica de la taquicardia auricular:&lt;/b&gt; Es incorrecta ya que no es una manifestación característica de la taquicardia auricular focal.</t>
  </si>
  <si>
    <t>&lt;b&gt;MECANISMOS FISIOPATOLÓGICOS DE LAS TAQUIARRITMIAS SUPRAVENTRICULARES&lt;/b&gt;&lt;br /&gt;&lt;br /&gt;Las alteraciones en la conducción del impulso que generan las taquicardias de QRS angosto se dividen en los siguientes mecanismos principales:&lt;br /&gt;• &lt;b&gt;Reentrada Nodal:&lt;/b&gt; Es el mecanismo más frecuente de la taquicardia paroxística supraventricular. Se genera por un circuito electrofisiológico anómalo (descrito como un "rulito") a nivel del nódulo auriculoventricular que involucra vías lentas y vías rápidas.&lt;br /&gt;• &lt;b&gt;Vías Anómalas:&lt;/b&gt; Generadas por circuitos de reentrada auriculoventricular que conectan las aurículas con los ventrículos evitando el retardo normal del nódulo AV.&lt;br /&gt;• &lt;b&gt;Macro reentradas:&lt;/b&gt; Circuitos organizados, grandes y definidos que generan el aleteo o flutter auricular, donde las aurículas laten a 300 lpm.</t>
  </si>
  <si>
    <t>Ante un paciente varón de 70 años con antecedentes de insuficiencia cardíaca, tabaquismo e hipertensión arterial que presenta una fibrilación auricular a 84 lpm, la conducta terapéutica más adecuada es la anticoagulación por moderado-alto riesgo de embolia.</t>
  </si>
  <si>
    <t>&lt;b&gt;TRATAMIENTO DE LA FIBRILACIÓN AURICULAR Y SCORE CHADS-VASC&lt;/b&gt;&lt;br /&gt;&lt;br /&gt;Para tomar decisiones terapéuticas a largo plazo en pacientes con fibrilación auricular crónica o de inicio incierto, se debe calcular el riesgo de embolia periférica (riesgo de ACV) mediante el &lt;b&gt;Score de CHADS-VASc&lt;/b&gt;. Un puntaje igual o mayor a 2 determina un alto riesgo embolígeno e indica la anticoagulación oral permanente.&lt;br /&gt;• &lt;b&gt;Cálculo de riesgo en el caso:&lt;/b&gt; El paciente presenta Insuficiencia Cardíaca (1 punto), Hipertensión Arterial (1 punto) y tiene 70 años, ubicándose en el rango etario de 65-74 años (1 punto). Suma un score total de &lt;b&gt;3 puntos&lt;/b&gt; (moderado-alto riesgo).&lt;br /&gt;• &lt;b&gt;Estrategia de manejo:&lt;/b&gt; Al presentar una frecuencia ventricular ya controlada en reposo (84 lpm), la prioridad más adecuada en el consultorio es iniciar la anticoagulación profiláctica en el contexto de la estrategia de control de frecuencia.</t>
  </si>
  <si>
    <t>&lt;b&gt;c) Anticoagulación por moderado-alto riesgo de embolia:&lt;/b&gt; Es la opción correcta. Un Score CHADS-VASc de 3 determina un riesgo trombótico lo suficientemente alto como para requerir el inicio de anticoagulación oral (con dicumarínicos o nuevos anticoagulantes) para prevenir la formación de trombos auriculares y posteriores embolias sistémicas.</t>
  </si>
  <si>
    <t>• &lt;b&gt;a) Digoxina y antiagregante con AAS 325 mg/dia:&lt;/b&gt; Es incorrecta. La digoxina no disminuye la mortalidad y se reserva sintomáticamente para pacientes con FA rápida e insuficiencia cardíaca descompensada; este paciente tiene una frecuencia aceptable (84 lpm). Asimismo, la aspirina es insuficiente como prevención primaria ante un CHADS-VASc de 3.&lt;br /&gt;• &lt;b&gt;b) Amiodarona 200mg/día para cardioversión farmacológica:&lt;/b&gt; Es incorrecta. Al ser un hallazgo de consultorio de inicio incierto (mayor a 48 hs), está contraindicado cardiovertir el ritmo de forma inmediata sin anticoagulación previa durante 30 días, por el riesgo de desprender un trombo.&lt;br /&gt;• &lt;b&gt;d) Atenolol para control de frecuencia debido al bajo riesgo de embolia:&lt;/b&gt; Es incorrecta. El paciente NO tiene bajo riesgo de embolia. Si bien los betabloqueantes son válidos para el control crónico, el error es subestimar el riesgo embolígeno dictaminado por sus comorbilidades.</t>
  </si>
  <si>
    <t>La &lt;b&gt;amiodarona&lt;/b&gt; es el fármaco antiarrítmico útil y de elección en el tratamiento farmacológico de la &lt;b&gt;taquicardia ventricular&lt;/b&gt;.</t>
  </si>
  <si>
    <t>&lt;b&gt;TRATAMIENTO DE LA TAQUICARDIA VENTRICULAR&lt;/b&gt;&lt;br /&gt;&lt;br /&gt;La premisa terapéutica exige tratar toda taquicardia con QRS ancho como una taquicardia ventricular hasta demostrar lo contrario. El abordaje depende directamente de la presentación clínica y la duración del episodio:&lt;br /&gt;• &lt;b&gt;Paciente descompensado o TV Sostenida (&gt; 30 seg):&lt;/b&gt; Constituye una urgencia extrema. El tratamiento de elección es la cardioversión eléctrica inmediata y sin demora.&lt;br /&gt;• &lt;b&gt;Paciente estable:&lt;/b&gt; Excepcionalmente, si el paciente se encuentra estable, puede intentarse el manejo farmacológico agudo. La &lt;b&gt;Amiodarona&lt;/b&gt; endovenosa (junto a la lidocaína) es el fármaco útil de elección en el tratamiento farmacológico de la taquicardia ventricular.&lt;br /&gt;• &lt;b&gt;Contraindicaciones:&lt;/b&gt; La amiodarona está contraindicada en pacientes con síndrome de QT largo congénito (ya que agravaría el riesgo de desarrollar una Torsión de Puntas).&lt;br /&gt;• &lt;b&gt;Tratamiento a largo plazo:&lt;/b&gt; Estos pacientes requerirán habitualmente la colocación de un cardiodesfibrilador implantable para la prevención secundaria de muerte súbita.</t>
  </si>
  <si>
    <t>&lt;b&gt;a) Amiodarona:&lt;/b&gt; Es la opción correcta. La &lt;b&gt;amiodarona&lt;/b&gt; endovenosa es el fármaco antiarrítmico útil y de elección indicado para intentar el manejo farmacológico de una &lt;b&gt;taquicardia ventricular&lt;/b&gt; en aquellos pacientes que se presentan hemodinámicamente estables.</t>
  </si>
  <si>
    <t>• &lt;b&gt;b) Adenosina:&lt;/b&gt; Es incorrecta. Constituye el fármaco endovenoso de primera elección para revertir la taquicardia paroxística supraventricular (TPS) actuando sobre el nódulo AV, careciendo de utilidad en taquiarritmias infranodales (ventriculares).&lt;br /&gt;• &lt;b&gt;c) Verapamilo:&lt;/b&gt; Es incorrecta. Es un bloqueante cálcico utilizado como alternativa terapéutica para frenar la conducción en reentradas nodales (TPS de QRS estrecho), resultando ineficaz y potencialmente deletéreo en taquicardias de origen ventricular.&lt;br /&gt;• &lt;b&gt;d) Digoxina:&lt;/b&gt; Es incorrecta. Es un fármaco cardiotónico reservado para el manejo sintomático del control de frecuencia en pacientes con insuficiencia cardíaca que cursan con fibrilación auricular concomitante, no para el abordaje agudo de la taquicardia ventricular.</t>
  </si>
  <si>
    <t>&lt;b&gt;DIAGNÓSTICO ELECTROCARDIOGRÁFICO DE LA TAQUICARDIA VENTRICULAR&lt;/b&gt;&lt;br /&gt;&lt;br /&gt;Se define electrocardiográficamente por la presencia de 3 o más latidos sucesivos de origen ventricular con una frecuencia mayor a 100 latidos por minuto y complejo QRS prolongado (ancho). Los criterios específicos para certificar su diagnóstico incluyen:&lt;br /&gt;• &lt;b&gt;Disociación aurículo-ventricular:&lt;/b&gt; Ondas P y complejos QRS latiendo a frecuencias totalmente independientes.&lt;br /&gt;• &lt;b&gt;Ausencia de complejos RS:&lt;/b&gt; Presencia únicamente de complejos formados por ondas R (ej. RRR) u ondas S (ej. SSS) en todas las derivaciones precordiales (V1 a V6).&lt;br /&gt;• &lt;b&gt;Intervalo RS mayor a 100 ms&lt;/b&gt; medido en las derivaciones precordiales.&lt;br /&gt;• Presencia de &lt;b&gt;latidos de fusión&lt;/b&gt;.</t>
  </si>
  <si>
    <t>&lt;b&gt;TRATAMIENTO DE LA FIBRILACIÓN AURICULAR (SEGÚN TEMPORALIDAD)&lt;/b&gt;&lt;br /&gt;&lt;br /&gt;Las decisiones terapéuticas se fundamentan en el estado hemodinámico y el tiempo de inicio de la arritmia.&lt;br /&gt;• &lt;b&gt;Fibrilación Auricular Aguda (Menos de 48 horas):&lt;/b&gt; En el paciente compensado hemodinámicamente, para revertir la arritmia aguda a ritmo sinusal, se utiliza &lt;b&gt;Amiodarona endovenosa&lt;/b&gt;. Si el paciente se encuentra descompensado (con insuficiencia cardíaca grave o angina), el tratamiento de elección es la cardioversión eléctrica inmediata.&lt;br /&gt;• &lt;b&gt;Fibrilación Auricular Crónica (Más de 48 horas o Inicio Incierto):&lt;/b&gt; En estos casos, está contraindicado cardiovertir de forma inmediata debido al alto riesgo de embolia. Para optar por una estrategia de control del ritmo, debe realizarse una de dos alternativas: una anticoagulación previa durante un mes (30 días) con dicumarínicos o nuevos anticoagulantes antes de la cardioversión eléctrica, o bien efectuar un ecocardiograma transesofágico para descartar la existencia de trombos en la orejuela o cavidad auricular y proceder a cardiovertir en el momento.</t>
  </si>
  <si>
    <t>&lt;b&gt;c) Se realiza amiodarona endovenosa:&lt;/b&gt; Es la opción correcta. Es la estrategia farmacológica de elección para la cardioversión química de una fibrilación auricular de reciente comienzo (aguda, de menos de 24 horas) en un paciente compensado, utilizándose la amiodarona endovenosa para restaurar el ritmo sinusal de forma segura ante el bajo riesgo de formación de trombos auriculares en ese corto lapso temporal.</t>
  </si>
  <si>
    <t>• &lt;b&gt;a) Se debe anticoagular previamente durante unos 30 días, y b) Se debería efectuar un ecocardiograma transesofágico para descartar existencia de trombos auriculares:&lt;/b&gt; Son opciones incorrectas para el escenario de una arritmia aguda. Ambas conductas representan los pasos obligatorios y alternativos previos a la cardioversión en pacientes con fibrilación auricular crónica (más de 48 horas o de inicio incierto), contexto en el cual el riesgo de desprender un trombo organizado hacia la circulación periférica es crítico.&lt;br /&gt;• &lt;b&gt;d) No se debe cardiovertir:&lt;/b&gt; Es incorrecta. En la fibrilación auricular aguda el control del ritmo mediante cardioversión (farmacológica o eléctrica) es una medida terapéutica indicada y segura para restaurar el ritmo sinusal.</t>
  </si>
  <si>
    <t>Al aplicar maniobras vagales a la &lt;b&gt;taquicardia paroxística supraventricular&lt;/b&gt; se produce el cese brusco de la misma.</t>
  </si>
  <si>
    <t>&lt;b&gt;TRATAMIENTO DE LA TAQUICARDIA PAROXÍSTICA SUPRAVENTRICULAR (TPS)&lt;/b&gt;&lt;br /&gt;&lt;br /&gt;El abordaje terapéutico de la Taquicardia Paroxística Supraventricular (TPS) depende del estado clínico y hemodinámico en el que se reciba al paciente:&lt;br /&gt;• &lt;b&gt;Paciente Compensado (Maniobras Vagales):&lt;/b&gt; El manejo inicial consiste en intentar cortar el circuito de reentrada. La primera medida conservadora es generar un estímulo vagal mediante el masaje del seno carotídeo (de a una carótida por vez), lo cual produce el cese brusco de la arritmia.&lt;br /&gt;• &lt;b&gt;Tratamiento Farmacológico:&lt;/b&gt; Si no revierte con maniobras vagales, la droga de elección es la adenosina endovenosa en dosis de 10 mg (estando contraindicada si hay broncoespasmo). También se considera al verapamilo como una alternativa válida.&lt;br /&gt;• &lt;b&gt;Paciente Descompensado:&lt;/b&gt; Si presenta descompensación hemodinámica franca acompañada de dolor en el pecho (angor), se debe realizar de urgencia una cardioversión eléctrica.&lt;br /&gt;• &lt;b&gt;Tratamiento Definitivo:&lt;/b&gt; Para prevenir las recurrencias, el tratamiento de elección de la taquicardia por reentrada intranodal recurrente es la ablación con radiofrecuencia.</t>
  </si>
  <si>
    <t>&lt;b&gt;d) Taquicardia paroxística supraventricular:&lt;/b&gt; Es la opción correcta. La primera medida conservadora para intentar cortar el circuito anómalo en un paciente compensado con &lt;b&gt;taquicardia paroxística supraventricular&lt;/b&gt; es generar un estímulo vagal (como el masaje del seno carotídeo), lo cual produce el cese brusco de la arritmia.</t>
  </si>
  <si>
    <t>• &lt;b&gt;a) Flutter auricular y c) Fibrilación auricular:&lt;/b&gt; Son incorrectas ya que se originan por mecanismos de macro y micro reentradas auriculares (respectivamente) sobre las cuales el estímulo vagal (que frena transitoriamente la conducción en el nódulo AV) no tiene el poder de producir el cese brusco ni revertir la arritmia base a ritmo sinusal.&lt;br /&gt;• &lt;b&gt;b) Taquicardia sinusal:&lt;/b&gt; Es incorrecta debido a que es una respuesta fisiológica normal del nódulo sinusal a estímulos subyacentes (como fiebre, hipoxia, o dolor); las maniobras vagales pueden enlentecer la frecuencia cardíaca transitoriamente durante el estímulo, pero no causan un cese brusco ni eliminan la causa desencadenante originaria.</t>
  </si>
  <si>
    <t>&lt;b&gt;MANIFESTACIONES CLÍNICAS DE LA TPS&lt;/b&gt;&lt;br /&gt;&lt;br /&gt;La Taquicardia Paroxística Supraventricular es una arritmia descrita en mujeres jóvenes. Los pacientes experimentan palpitaciones agrupadas, regulares y rápidas, que se distinguen por tener un comienzo y terminación abrupta. Estas palpitaciones se perciben o sienten en la zona precordial y "en la garganta" o el cuello. En el electrocardiograma se visualiza un ritmo regular con un complejo QRS angosto y altas frecuencias cardíacas que oscilan entre 160 y 240 latidos por minuto, lo cual oculta a la onda P previa.</t>
  </si>
  <si>
    <t>Se considera hipertensión arterial en la población general cuando la presión arterial es &lt;b&gt;mayor o igual a 140/90 mmHg&lt;/b&gt;.</t>
  </si>
  <si>
    <t>&lt;b&gt;DEFINICIÓN Y DIAGNÓSTICO DE LA HIPERTENSIÓN ARTERIAL&lt;/b&gt;&lt;br /&gt;&lt;br /&gt;La hipertensión arterial se define como la elevación sostenida de la presión arterial sistólica (PAS) y/o diastólica (PAD), por arriba de las cifras que los consensos consideran normales.&lt;br /&gt;• &lt;b&gt;Umbral diagnóstico:&lt;/b&gt; El umbral diagnóstico para la HTA en la población general es de &lt;b&gt;140/90 mmHg&lt;/b&gt;.&lt;br /&gt;• &lt;b&gt;Criterio confirmatorio:&lt;/b&gt; Un adulto padece HTA cuando, en dos visitas separadas por una semana, los promedios de dos o más mediciones de la presión arterial en cada oportunidad son iguales o superiores a &lt;b&gt;140 mmHg&lt;/b&gt; de PAS y/o iguales o superiores a &lt;b&gt;90 mmHg&lt;/b&gt; de PAD.&lt;br /&gt;• &lt;b&gt;Categorías limítrofes:&lt;/b&gt; Cifras que oscilan entre 120 a 139 mmHg de PAS o 80 a 89 mmHg de PAD se clasifican como presión arterial limítrofe, normal alta o prehipertensión, requiriendo control y modificación del estilo de vida para evitar su transición a HTA establecida.</t>
  </si>
  <si>
    <t>&lt;b&gt;b) Mayor o igual a 140/90:&lt;/b&gt; Es la opción correcta. Es el umbral diagnóstico aceptado por los consensos para establecer la presencia de hipertensión arterial en la población general adulta, correspondiendo a una presión sistólica mayor o igual a 140 mmHg y/o una presión diastólica mayor o igual a 90 mmHg.</t>
  </si>
  <si>
    <t>• &lt;b&gt;a) Mayor o igual a 140/85:&lt;/b&gt; Es incorrecta. El punto de corte para definir la hipertensión arterial a partir de la presión diastólica es de 90 mmHg, no de 85 mmHg.&lt;br /&gt;• &lt;b&gt;c) Mayor o igual a 130/95:&lt;/b&gt; Es incorrecta. Si bien la diastólica está en rango de HTA, una presión sistólica entre 130 y 139 mmHg se clasifica como presión arterial limítrofe o normal alta, sin alcanzar el umbral diagnóstico sistólico de 140 mmHg que marca el enunciado.&lt;br /&gt;• &lt;b&gt;d) Mayor o igual a 135/85:&lt;/b&gt; Es incorrecta. Ambas cifras (135 mmHg de sistólica y 85 mmHg de diastólica) corresponden a la categoría de prehipertensión o presión arterial limítrofe, quedando por debajo de los valores que definen a la hipertensión arterial.</t>
  </si>
  <si>
    <t>La &lt;b&gt;emergencia hipertensiva&lt;/b&gt; presenta un &lt;b&gt;daño agudo y evolutivo de un órgano blanco&lt;/b&gt;, donde la elevación de la presión arterial es la &lt;b&gt;causa patogénica directa&lt;/b&gt; del daño orgánico, determinando que la meta terapéutica sea &lt;b&gt;reducir la presión arterial en un plazo no mayor a dos horas&lt;/b&gt;.</t>
  </si>
  <si>
    <t>&lt;b&gt;ELEVACIONES AGUDAS DE LA PRESIÓN ARTERIAL: EMERGENCIA HIPERTENSIVA&lt;/b&gt;&lt;br /&gt;&lt;br /&gt;Cuando se presentan cifras tensionales severas (≥ 180/110 mmHg), el escenario clínico se categoriza según la presencia o ausencia de daño de órgano blanco. Los escenarios con daño agudo requieren internación en Unidad de Cuidados Intensivos (UTI) y se subdividen fisiopatológicamente:&lt;br /&gt;• &lt;b&gt;Emergencia Clínica Asociada a HTA:&lt;/b&gt; La elevación tensional es un epifenómeno. El objetivo no es bajar bruscamente la presión, sino tratar la enfermedad subyacente (ej. ACV isquémico agudo o insuficiencia renal aguda).&lt;br /&gt;• &lt;b&gt;Emergencia Hipertensiva Propiamente Dicha:&lt;/b&gt; La elevación exagerada de la presión arterial es el causante directo del daño. Los cuadros clínicos incluyen la encefalopatía hipertensiva, la disección aórtica aguda, el edema agudo de pulmón hipertensivo, la eclampsia y las crisis hiperadrenérgicas.&lt;br /&gt;• &lt;b&gt;Tratamiento:&lt;/b&gt; Exige el uso de potentes drogas endovenosas (como el Nitroprusiato de Sodio o Nitroglicerina) para lograr el descenso rápido y controlado de la presión arterial en minutos a horas (no mayor a dos horas).</t>
  </si>
  <si>
    <t>&lt;b&gt;d) Todas las respuestas son correctas:&lt;/b&gt; Es la opción correcta. En el cuadro clínico de una &lt;b&gt;emergencia hipertensiva&lt;/b&gt; confluyen las tres características citadas: la presencia de un daño agudo de órgano blanco, la causalidad directa de la hipertensión sobre dicho daño y la necesidad de reducir la presión arterial en un plazo máximo de dos horas.</t>
  </si>
  <si>
    <t>• Las opciones a, b y c describen premisas que son verdaderas en sí mismas respecto a la fisiopatología y la meta terapéutica de la emergencia hipertensiva, por lo cual se agrupan validando a la opción d como la única respuesta a marcar.</t>
  </si>
  <si>
    <t>&lt;b&gt;DIAGNÓSTICO DIFERENCIAL: ESCENARIOS SIN DAÑO AGUDO DE ÓRGANO BLANCO&lt;/b&gt;&lt;br /&gt;&lt;br /&gt;• &lt;b&gt;HTA Severa Aislada (ex Pseudocrisis):&lt;/b&gt; Cifras muy elevadas sin evidencia de disfunción orgánica aguda ni antecedentes de daño crónico (paciente asintomático y con examen físico normal). No requiere internación ni drogas endovenosas; la conducta inicial es indicar reposo absoluto por 30 minutos seguido de una reevaluación.&lt;br /&gt;• &lt;b&gt;HTA Severa de Riesgo Indeterminado (ex Urgencia):&lt;/b&gt; Cifras ≥ 180/110 mmHg sin daño orgánico agudo, pero en pacientes con antecedentes de daño crónico y síntomas inespecíficos. No requiere bajar rápidamente la presión arterial; el descenso debe lograrse en 24 a 48 horas mediante medicación vía oral.</t>
  </si>
  <si>
    <t>Se diagnostica como HTA refractaria o resistente cuando no se logra el control óptimo de la presión arterial a pesar de que el paciente se encuentre bajo tratamiento con tres drogas antihipertensivas a dosis plenas, dentro de las cuales una es obligatoriamente un diurético (típicamente tiazídico).</t>
  </si>
  <si>
    <t>&lt;b&gt;HIPERTENSIÓN ARTERIAL REFRACTARIA O RESISTENTE&lt;/b&gt;&lt;br /&gt;&lt;br /&gt;El manejo clínico de la hipertensión arterial frecuentemente exige la asociación de múltiples fármacos. Alcanzar las metas tensionales con un solo fármaco es poco frecuente, requiriéndose combinaciones en la gran mayoría de los pacientes.&lt;br /&gt;• &lt;b&gt;Diagnóstico de Refractariedad:&lt;/b&gt; Se diagnostica como HTA refractaria o resistente cuando no se logra el control óptimo de la presión arterial a pesar de que el paciente se encuentre bajo tratamiento con tres drogas antihipertensivas a dosis plenas, dentro de las cuales una es obligatoriamente un diurético (típicamente tiazídico).&lt;br /&gt;• &lt;b&gt;Conducta Médica:&lt;/b&gt; La conducta exige dos acciones fundamentales. En primer lugar, descartar sistemáticamente una causa de HTA secundaria (como hiperaldosteronismo primario, estenosis de la arteria renal o feocromocitoma). En segundo lugar, añadir al esquema un cuarto fármaco.&lt;br /&gt;• &lt;b&gt;Tratamiento de Rescate:&lt;/b&gt; Ante un paciente con HTA no controlada con un esquema triple máximo (por ejemplo, valsartán + amlodipina + hidroclorotiazida), la cuarta droga a incorporar es un bloqueante de la aldosterona (espironolactona o eplerenona).</t>
  </si>
  <si>
    <t>&lt;b&gt;d) A pesar del tratamiento con tres drogas entre las cuáles una es un diurético tiazídico no se logra el control:&lt;/b&gt; Es la opción correcta. Es la definición para diagnosticar a la hipertensión arterial como refractaria o resistente, exigiendo el fracaso de una politerapia con tres fármacos a dosis plenas, siendo condición que uno de ellos actúe reduciendo el volumen (un diurético).</t>
  </si>
  <si>
    <t>• &lt;b&gt;a) A pesar del tratamiento con un IECA+amlodipina en altas dosis no se logra el control óptimo de la presión, y b) A pesar del tratamiento con ARA 2 + amlodipina en altas dosis no se logra el control:&lt;/b&gt; Son incorrectas. Ambas describen el fracaso de una terapia dual (dos drogas), escenario que no cumple con el criterio estricto de tres fármacos para catalogar a la patología como resistente.&lt;br /&gt;• &lt;b&gt;c) A pesar del tratamiento con IECA+amlodipina+betabloqueante no se logra el control:&lt;/b&gt; Es incorrecta. Si bien enumera tres drogas antihipertensivas, omite el requisito cardinal de la definición: la inclusión obligatoria de un fármaco diurético en el esquema para descartar el componente de sobrecarga volumétrica.&lt;br /&gt;• &lt;b&gt;e) Ninguno de estas opciones se considera correcta:&lt;/b&gt; Es incorrecta, dado que la opción D describe de manera precisa el diagnóstico de HTA refractaria.</t>
  </si>
  <si>
    <t>Algunas series y registros epidemiológicos reportan que la &lt;b&gt;hipertensión arterial secundaria&lt;/b&gt; podría circunscribirse a un &lt;b&gt;5%&lt;/b&gt; del total de las hipertensiones.</t>
  </si>
  <si>
    <t>&lt;b&gt;ETIOLOGÍA DE LA HIPERTENSIÓN ARTERIAL: PRIMARIA VS SECUNDARIA&lt;/b&gt;&lt;br /&gt;&lt;br /&gt;Desde el punto de vista etiológico, la hipertensión arterial (HTA) se divide en dos grandes grupos: la primaria o esencial, y la secundaria.&lt;br /&gt;• &lt;b&gt;Hipertensión Arterial Primaria o Esencial:&lt;/b&gt; Representa el &lt;b&gt;90%&lt;/b&gt; de los casos de hipertensión. Se caracteriza por no tener una causa orgánica demostrable única; es una enfermedad poligénica y multifactorial que resulta de la disfunción y el desequilibrio de múltiples mecanismos reguladores de la hemodinamia. Suele manifestarse clínicamente a partir de los &lt;b&gt;35 a 40 años&lt;/b&gt; de edad y presenta una evidente agregación familiar.&lt;br /&gt;• &lt;b&gt;Hipertensión Arterial Secundaria:&lt;/b&gt; Representa el &lt;b&gt;10%&lt;/b&gt; restante de los casos, aunque algunas series y registros epidemiológicos reportan que podría circunscribirse a un &lt;b&gt;5%&lt;/b&gt; del total de las hipertensiones. Se produce por la falla de un mecanismo único y demostrable. Su importancia cardinal radica en que son &lt;b&gt;potencialmente curables&lt;/b&gt; si se logra diagnosticar y tratar la causa subyacente. Se debe sospechar y buscar obligatoriamente una HTA secundaria en: mujeres menores de 40 años, varones menores de 30 años, pacientes con HTA refractaria o resistente, daño de órgano blanco precoz, crisis hiperadrenérgicas o alteraciones de laboratorio típicas como la hipopotasemia.</t>
  </si>
  <si>
    <t>&lt;b&gt;a) 5%:&lt;/b&gt; Es la opción correcta. Si bien habitualmente se considera que representa el 10%, existen series y registros epidemiológicos que reportan que la etiología de la &lt;b&gt;hipertensión arterial secundaria&lt;/b&gt; podría circunscribirse a un &lt;b&gt;5%&lt;/b&gt; del total de los casos, marcando su baja prevalencia frente a la HTA esencial.</t>
  </si>
  <si>
    <t>• &lt;b&gt;b) 20%, c) 40% y d) 50%:&lt;/b&gt; Son incorrectas porque sobreestiman la prevalencia real de la patología. La hipertensión secundaria es la etiología minoritaria de la enfermedad, representando globalmente entre el 5% y el 10% de todos los pacientes hipertensos.</t>
  </si>
  <si>
    <t>La principal causa de muertes en pacientes con HTA es el infarto de miocardio.</t>
  </si>
  <si>
    <t>&lt;b&gt;MORBIMORTALIDAD Y CAUSAS DE MUERTE EN LA HIPERTENSIÓN ARTERIAL&lt;/b&gt;&lt;br /&gt;&lt;br /&gt;La hipertensión arterial (HTA) no controlada se asocia a una elevada letalidad por lesión directa en los órganos diana (corazón, arterias, cerebro y riñón). La distribución epidemiológica de las causas de muerte en el paciente hipertenso es la siguiente:&lt;br /&gt;• &lt;b&gt;Enfermedad cardiovascular (50%):&lt;/b&gt; La mitad de los pacientes fallecerá a causa de enfermedad cardiovascular (típicamente cardiopatía isquémica o insuficiencia cardíaca). La principal causa directa de muertes en pacientes con HTA es el infarto de miocardio.&lt;br /&gt;• &lt;b&gt;Enfermedad cerebrovascular (33%):&lt;/b&gt; Un tercio de los pacientes fallecerá por patologías cerebrovasculares (ACV).&lt;br /&gt;• &lt;b&gt;Insuficiencia renal (10 al 15%):&lt;/b&gt; Es una causa de muerte significativa; la HTA y la diabetes mellitus constituyen las dos principales causas de enfermedad renal terminal y de ingreso a diálisis en el mundo.&lt;br /&gt;• &lt;b&gt;Otras causas:&lt;/b&gt; Comprenden el 2 al 7% restante.</t>
  </si>
  <si>
    <t>&lt;b&gt;a) Infarto de miocardio:&lt;/b&gt; Es la opción correcta. El 50% de los pacientes hipertensos fallece a causa de enfermedad cardiovascular (cardiopatía isquémica o insuficiencia cardíaca), siendo el infarto agudo de miocardio la principal causa directa de mortalidad en este grupo de pacientes.</t>
  </si>
  <si>
    <t>• &lt;b&gt;b) Aneurisma desecante:&lt;/b&gt; Es incorrecta. Si bien la HTA crónica promueve el ensanchamiento aórtico y es un factor de riesgo fundamental para la disección aórtica aguda, su incidencia como causa de muerte global es muy inferior al infarto de miocardio.&lt;br /&gt;• &lt;b&gt;c) Insuficiencia renal crónica:&lt;/b&gt; Es incorrecta. Aunque la HTA es una de las causas líderes de nefroangioesclerosis y enfermedad renal terminal, la mortalidad atribuida a insuficiencia renal representa del 10 al 15% de las muertes en el paciente hipertenso.&lt;br /&gt;• &lt;b&gt;d) Coagulación intravascular diseminada:&lt;/b&gt; Es incorrecta. No constituye una causa de muerte relacionada a la historia natural de la hipertensión arterial esencial.</t>
  </si>
  <si>
    <t>El &lt;b&gt;estrés laboral&lt;/b&gt; aislado representa una variable tensional o reactiva, pero NO es una verdadera causa orgánica de &lt;b&gt;hipertensión secundaria&lt;/b&gt;, a diferencia del feocromocitoma, el hiperaldosteronismo primario, la estenosis de la arteria renal o la coartación de aorta.</t>
  </si>
  <si>
    <t>&lt;b&gt;ETIOLOGÍA DE LA HIPERTENSIÓN ARTERIAL SECUNDARIA&lt;/b&gt;&lt;br /&gt;&lt;br /&gt;La hipertensión arterial secundaria representa la minoría de los casos (entre un 5% y un 10%) y se produce por la falla de un mecanismo único y demostrable, siendo potencialmente curable si se diagnostica la patología subyacente. Sus etiologías se agrupan en:&lt;br /&gt;• &lt;b&gt;Causas Renales:&lt;/b&gt; Constituyen el 90% de las secundarias. Incluyen las enfermedades parenquimatosas y la enfermedad renovascular (como la &lt;b&gt;estenosis de la arteria renal&lt;/b&gt; por displasia fibromuscular o aterosclerosis).&lt;br /&gt;• &lt;b&gt;Causas Endocrinas:&lt;/b&gt; Incluyen patologías glandulares como el &lt;b&gt;hiperaldosteronismo primario&lt;/b&gt; (que cursa con hipopotasemia), el &lt;b&gt;feocromocitoma&lt;/b&gt; (tumor medular suprarrenal) y el síndrome de Cushing.&lt;br /&gt;• &lt;b&gt;Causas Cardiovasculares:&lt;/b&gt; Patologías como la &lt;b&gt;coartación de aorta&lt;/b&gt;, la cual se sospecha en pacientes jóvenes con hipertensión en miembros superiores e hipotensión en miembros inferiores.&lt;br /&gt;• &lt;b&gt;Causas Neurológicas y Reactivas:&lt;/b&gt; Existen causas orgánicas como el síndrome de apnea obstructiva del sueño (SAOS). Sin embargo, causas psicógenas como el &lt;b&gt;estrés laboral&lt;/b&gt; aislado, la ansiedad o el síndrome de la bata blanca representan variables tensionales o reactivas, pero NO son causas de hipertensión secundaria.</t>
  </si>
  <si>
    <t>La opción b es correcta. El &lt;b&gt;estrés laboral&lt;/b&gt; de manera aislada representa una variable tensional o reactiva, pero NO es una causa orgánica de hipertensión secundaria.</t>
  </si>
  <si>
    <t>&lt;br /&gt;• &lt;b&gt;a) Hiperaldosteronismo primario y c) Feocromocitoma:&lt;/b&gt; Son incorrectas por ser etiologías orgánicas de origen endocrino.&lt;br /&gt;• &lt;b&gt;d) Estenosis de la arteria renal:&lt;/b&gt; Es incorrecta ya que constituye la principal causa renovascular de hipertensión secundaria.&lt;br /&gt;• &lt;b&gt;e) Coartación de aorta:&lt;/b&gt; Es incorrecta al representar una patología cardiovascular congénita que causa secundariamente el cuadro hipertensivo.</t>
  </si>
  <si>
    <t>¿Cuál es la causa más común de neumonía atípica?&lt;br&gt;&lt;br&gt;a) Virus&lt;br&gt;&lt;br&gt;b) Bacterias típicas&lt;br&gt;&lt;br&gt;c) Bacterias atípicas&lt;br&gt;&lt;br&gt;d) Hongos</t>
  </si>
  <si>
    <t>La hipertensión de bata blanca representa una variable tensional o reactiva, pero NO es una verdadera causa de hipertensión secundaria, a diferencia de patologías orgánicas demostrables como el feocromocitoma, el hiperaldosteronismo primario, la displasia fibromuscular o la estenosis de la arteria renal.</t>
  </si>
  <si>
    <t>c) Bacterias atípicas</t>
  </si>
  <si>
    <t>&lt;b&gt;ETIOLOGÍA DE LA HIPERTENSIÓN ARTERIAL SECUNDARIA&lt;/b&gt;&lt;br /&gt;&lt;br /&gt;La HTA secundaria es aproximadamente el 10% de los casos (o el 5% según algunos registros). Se produce por la falla de un mecanismo único y demostrable, y su importancia radica en que son potencialmente curables si se diagnostica y trata la causa subyacente.&lt;br /&gt;• &lt;b&gt;Causas Renales (90%):&lt;/b&gt; Incluyen las enfermedades parenquimatosas (insuficiencia renal, glomerulonefritis, poliquistosis renal) y la enfermedad renovascular, típicamente por displasia fibromuscular de la media (en mujeres jóvenes) o aterosclerosis.&lt;br /&gt;• &lt;b&gt;Causas Endocrinas:&lt;/b&gt; Comprenden el hiperaldosteronismo primario (que cursa con hipopotasemia), el feocromocitoma (tumor secretor de catecolaminas), el síndrome de Cushing, la acromegalia y los trastornos tiroideos/paratiroideos.&lt;br /&gt;• &lt;b&gt;Causas Cardiovasculares y Exógenas:&lt;/b&gt; Coartación de aorta, toxemia del embarazo, SAOS y uso de fármacos (AINEs, corticoides, anticonceptivos orales).&lt;br /&gt;• &lt;b&gt;Condiciones Reactivas:&lt;/b&gt; El estrés laboral de manera aislada y el síndrome de hipertensión de bata blanca son variables tensionales o reactivas, pero NO son verdaderas causas orgánicas de hipertensión secundaria.</t>
  </si>
  <si>
    <t>&lt;b&gt;d) Hipertensión de bata blanca:&lt;/b&gt; Es la opción correcta (la excepción). El síndrome de hipertensión de bata blanca, al igual que el estrés laboral aislado, es una variable tensional o reactiva, no siendo una verdadera causa orgánica ni estructural de hipertensión arterial secundaria.</t>
  </si>
  <si>
    <t>&lt;b&gt;a) Feocromocitoma, y b) Hiperaldosteronismo 1º:&lt;/b&gt; Son incorrectas como excepción. Ambas son etiologías endocrinas orgánicas, clásicas y demostrables de HTA secundaria.&lt;br /&gt;&lt;b&gt;c) Displasia fibromuscular:&lt;/b&gt; Es incorrecta como excepción. Es la patología subyacente causante de enfermedad renovascular (estenosis de la arteria renal) en mujeres jóvenes, siendo una causa fundamental de HTA secundaria.&lt;br /&gt;&lt;b&gt;e) Insuficiencia renal:&lt;/b&gt; Es incorrecta como excepción. Las enfermedades parenquimatosas que generan insuficiencia renal son la gran mayoría (90%) de todas las causas de HTA secundaria.</t>
  </si>
  <si>
    <t>En la etapa temprana de la progresión hemodinámica (&lt;b&gt;HTA inicial&lt;/b&gt;), se constata un &lt;b&gt;aumento del gasto cardíaco&lt;/b&gt; acompañado de un &lt;b&gt;aumento apenas relativo o leve de la resistencia vascular sistémica&lt;/b&gt;.</t>
  </si>
  <si>
    <t>&lt;b&gt;PROGRESIÓN HEMODINÁMICA DE LA HIPERTENSIÓN ARTERIAL&lt;/b&gt;&lt;br /&gt;&lt;br /&gt;La hipertensión arterial evoluciona de manera escalonada en tres fases hemodinámicas definidas:&lt;br /&gt;• &lt;b&gt;Hipertensión Inicial:&lt;/b&gt; Es típica entre los 20 y 40 años. En esta etapa temprana se constata un aumento del gasto cardíaco acompañado de un aumento apenas relativo o leve de la resistencia vascular sistémica.&lt;br /&gt;• &lt;b&gt;Hipertensión Establecida:&lt;/b&gt; El gasto cardíaco desciende hacia valores normales, pero predomina un marcado aumento de la resistencia vascular periférica.&lt;br /&gt;• &lt;b&gt;Hipertensión Tardía:&lt;/b&gt; En este estadio final existe un descenso marcado del gasto cardíaco (cae hasta un 25%) asociado a un enorme y marcado aumento de la resistencia vascular periférica (incremento del 25% al 30%).</t>
  </si>
  <si>
    <t>&lt;b&gt;b) Aumento del gasto cardíaco con un aumento relativo de la resistencia vascular sistémica:&lt;/b&gt; Es la opción correcta. La &lt;b&gt;hipertensión inicial&lt;/b&gt; se caracteriza por presentar un &lt;b&gt;aumento del gasto cardíaco&lt;/b&gt; acompañado de un &lt;b&gt;aumento relativo de la resistencia vascular sistémica&lt;/b&gt;.</t>
  </si>
  <si>
    <t>• &lt;b&gt;a) Descenso del gasto cardiaco y aumento de la resistencia vascular periférica:&lt;/b&gt; Es incorrecta. Este patrón restrictivo hemodinámico describe al estadio final de la enfermedad, conocido como hipertensión tardía.&lt;br /&gt;• &lt;b&gt;c) Aumento del gasto cardíaco con un marcado descenso de la resistencia vascular periférica:&lt;/b&gt; Es incorrecta. En la HTA inicial la resistencia no desciende, sino que sufre un leve aumento relativo acompañando al alto gasto cardíaco.&lt;br /&gt;• &lt;b&gt;d) Descenso relativo del gasto cardíaco y marcado aumento de la resistencia vascular periférica:&lt;/b&gt; Es incorrecta. Describe las características evolutivas propias de la hipertensión establecida o tardía, no del inicio del cuadro.</t>
  </si>
  <si>
    <t>En la progresión hemodinámica de la hipertensión arterial, en el estadio tardío hay un &lt;b&gt;descenso del gasto cardíaco&lt;/b&gt; asociado a un &lt;b&gt;aumento de la resistencia vascular&lt;/b&gt; periférica.</t>
  </si>
  <si>
    <t>&lt;b&gt;PROGRESIÓN HEMODINÁMICA DE LA HIPERTENSIÓN ARTERIAL&lt;/b&gt;&lt;br /&gt;&lt;br /&gt;El mantenimiento de una presión arterial se basa en el equilibrio hemodinámico descrito por la ecuación: Presión Arterial = Gasto Cardíaco x Resistencia Periférica. La hipertensión evoluciona en tres fases definidas:&lt;br /&gt;• &lt;b&gt;Hipertensión Inicial:&lt;/b&gt; En esta etapa temprana (típica entre los 20 y 40 años) se constata un aumento del gasto cardíaco acompañado de un aumento apenas relativo o leve de la resistencia vascular sistémica.&lt;br /&gt;• &lt;b&gt;Hipertensión Establecida:&lt;/b&gt; El gasto cardíaco desciende hacia valores normales, pero predomina un marcado aumento de la resistencia vascular periférica.&lt;br /&gt;• &lt;b&gt;Hipertensión Tardía:&lt;/b&gt; En este estadio final existe un descenso marcado del gasto cardíaco (el cual cae hasta un 25%) asociado a un aumento de la resistencia vascular periférica (incremento del 25% al 30%).</t>
  </si>
  <si>
    <t>&lt;b&gt;d) Descenso del gasto cardiaco y aumento de la resistencia vacular:&lt;/b&gt; Es la opción correcta. En el estadio tardío o final de la progresión hipertensiva, el perfil hemodinámico se caracteriza por un descenso franco del gasto cardíaco frente a un incremento máximo e irreversible de la resistencia vascular periférica.</t>
  </si>
  <si>
    <t>• &lt;b&gt;a) Aumento del gasto cardiaco y descenso de la resistencia vascular:&lt;/b&gt; Es incorrecta. El aumento del gasto cardíaco es el mecanismo predominante de la hipertensión inicial (etapa temprana), no del estadio tardío.&lt;br /&gt;• &lt;b&gt;b) Descenso del gasto cardiaco y descenso de la resistencia vascular:&lt;/b&gt; Es incorrecta. Un descenso simultáneo de ambos determinantes hemodinámicos generaría un estado de hipotensión o colapso, situación contraria a la progresión crónica de la enfermedad hipertensiva.&lt;br /&gt;• &lt;b&gt;c) Aumento del gasto cardiaco y aumento de la resistencia vascular:&lt;/b&gt; Es incorrecta. En el estadio tardío, el gasto cardíaco no logra mantenerse aumentado; por el contrario, sufre un descenso marcado producto del agotamiento y la claudicación frente a una postcarga y resistencia periférica elevadas.</t>
  </si>
  <si>
    <t>El &lt;b&gt;pulmón&lt;/b&gt; NO es considerado un órgano diana de la hipertensión arterial sistémica, a diferencia del &lt;b&gt;corazón, los vasos, el cerebro, los riñones y la retina&lt;/b&gt;, los cuales sufren la lesión directa por el daño microvascular crónico.</t>
  </si>
  <si>
    <t>&lt;b&gt;DAÑO DE ÓRGANO BLANCO (ÓRGANOS DIANA) EN LA HTA&lt;/b&gt;&lt;br /&gt;&lt;br /&gt;La historia natural de la enfermedad demuestra que, tras años de evolución silente, la elevación sostenida de la presión desencadena daño mediante el remodelado vascular, la hipertrofia, la proliferación y la fibrosis de los tejidos. La letalidad de la HTA se asocia a la lesión directa en los órganos diana:&lt;br /&gt;• &lt;b&gt;Corazón y Vasos:&lt;/b&gt; La hipertrofia ventricular izquierda y la insuficiencia cardíaca son consecuencias directas, al igual que la aterosclerosis acelerada, la cardiopatía isquémica, la arteriopatía periférica y la disección de la aorta.&lt;br /&gt;• &lt;b&gt;Cerebro (Sistema Nervioso Central):&lt;/b&gt; Es el factor de riesgo capital para la patología vascular cerebral, produciendo ACV isquémicos o hemorrágicos, infartos lacunares y encefalopatía hipertensiva.&lt;br /&gt;• &lt;b&gt;Riñón:&lt;/b&gt; La hiperfiltración inicial daña los glomérulos evolucionando hacia la nefroangioesclerosis y conduciendo irreversiblemente a la insuficiencia renal crónica terminal.&lt;br /&gt;• &lt;b&gt;Ojo (Retina):&lt;/b&gt; El lecho vascular retiniano refleja el daño microvascular sistémico, manifestándose mediante la retinopatía hipertensiva (alteraciones en los cruces arteriovenosos, hemorragias en llama, exudados y edema de papila).</t>
  </si>
  <si>
    <t>&lt;b&gt;e) Pulmón:&lt;/b&gt; Es la opción correcta. La hipertensión arterial sistémica lesiona directamente a los órganos diana (corazón, arterias, cerebro, riñón y retina), no incluyendo al &lt;b&gt;pulmón&lt;/b&gt; como blanco de esta enfermedad.</t>
  </si>
  <si>
    <t>• &lt;b&gt;a) Ojo (retina), b) Riñón, c) Corazón y vasos, y d) Cerebro:&lt;/b&gt; Son opciones incorrectas porque sí constituyen los órganos blanco que sufren el impacto directo y las complicaciones crónicas de la hipertensión arterial no controlada.</t>
  </si>
  <si>
    <t>&lt;b&gt;MORTALIDAD POR DAÑO DE ÓRGANO BLANCO&lt;/b&gt;&lt;br /&gt;&lt;br /&gt;Las complicaciones crónicas y agudas de la HTA en estos órganos diana determinan las causas de muerte de los pacientes, distribuyéndose de la siguiente manera:&lt;br /&gt;• El &lt;b&gt;50%&lt;/b&gt; fallecerá por enfermedad cardiovascular (cardiopatía isquémica o insuficiencia cardíaca).&lt;br /&gt;• El &lt;b&gt;33%&lt;/b&gt; fallecerá por enfermedad cerebrovascular (ACV).&lt;br /&gt;• El &lt;b&gt;10 al 15%&lt;/b&gt; fallecerá por insuficiencia renal crónica.</t>
  </si>
  <si>
    <t>En la progresión hemodinámica de la hipertensión arterial, en el estadio de &lt;b&gt;HTA tardía&lt;/b&gt; existe un &lt;b&gt;descenso marcado del gasto cardíaco&lt;/b&gt; asociado a un &lt;b&gt;marcado aumento de la resistencia vascular periférica&lt;/b&gt;.</t>
  </si>
  <si>
    <t>&lt;b&gt;PROGRESIÓN HEMODINÁMICA DE LA HIPERTENSIÓN ARTERIAL&lt;/b&gt;&lt;br /&gt;&lt;br /&gt;El mantenimiento de la presión arterial se basa en el equilibrio hemodinámico del gasto cardíaco y la resistencia periférica. La patología evoluciona en tres fases definidas:&lt;br /&gt;• &lt;b&gt;Hipertensión Inicial:&lt;/b&gt; En esta etapa temprana (típica entre los 20 y 40 años) se constata un aumento del gasto cardíaco acompañado de un aumento apenas relativo o leve de la resistencia vascular sistémica.&lt;br /&gt;• &lt;b&gt;Hipertensión Establecida:&lt;/b&gt; El gasto cardíaco desciende hacia valores normales, pero predomina un marcado aumento de la resistencia vascular periférica.&lt;br /&gt;• &lt;b&gt;Hipertensión Tardía:&lt;/b&gt; En este estadio final existe un descenso marcado del gasto cardíaco (el cual cae hasta un 25%) asociado a un marcado aumento de la resistencia vascular periférica (incremento del 25% al 30%).</t>
  </si>
  <si>
    <t>&lt;b&gt;a) Descenso marcado del gasto cardiaco y marcado aumento de la resistencia vascular periférica:&lt;/b&gt; Es la opción correcta. En el estadio tardío o final de la progresión hipertensiva, el perfil hemodinámico se caracteriza por un descenso marcado del gasto cardíaco frente a un marcado incremento de la resistencia vascular periférica.</t>
  </si>
  <si>
    <t>• &lt;b&gt;b) Aumento del gasto cardíaco con un marcado descenso de la resistencia vascular sistémica:&lt;/b&gt; Es incorrecta. Este patrón hemodinámico no corresponde a la progresión hipertensiva, asimilándose más a estados de vasodilatación periférica extrema.&lt;br /&gt;• &lt;b&gt;c) Aumento del gasto cardiaco con un aumento relativo de la resistencia vascular sistémica:&lt;/b&gt; Es incorrecta. Este perfil hemodinámico es característico de la hipertensión inicial (etapa temprana), no del estadio tardío.&lt;br /&gt;• &lt;b&gt;d) Descenso del gasto cardiaco y aumento de la resistencia vascular periférica:&lt;/b&gt; Es incorrecta. Si bien cualitativamente los vectores son correctos, la opción A es la respuesta correcta, ya que incorpora el adjetivo "marcado", el cual refleja la magnitud del deterioro fisiopatológico terminal (caídas y aumentos que rondan el 25% al 30%).</t>
  </si>
  <si>
    <t>El &lt;b&gt;sobrepeso u obesidad&lt;/b&gt;, el &lt;b&gt;sedentarismo&lt;/b&gt;, el &lt;b&gt;consumo excesivo de sal&lt;/b&gt; y el &lt;b&gt;consumo excesivo de alcohol&lt;/b&gt; contribuyen al desarrollo y mantenimiento de la &lt;b&gt;hipertensión arterial&lt;/b&gt;.</t>
  </si>
  <si>
    <t>&lt;b&gt;FACTORES DE RIESGO DE LA HIPERTENSIÓN ARTERIAL&lt;/b&gt;&lt;br /&gt;&lt;br /&gt;La hipertensión arterial (HTA) esencial es una enfermedad multifactorial en la que interactúan diversas condiciones endógenas y exógenas. Su coexistencia con otros factores de riesgo propicia una sinergia patológica que acelera el proceso de aterosclerosis y el daño de órgano blanco:&lt;br /&gt;• &lt;b&gt;Sobrepeso y Obesidad:&lt;/b&gt; Es la razón más probable de la epidemia actual de HTA. Desencadena múltiples mecanismos prohipertensivos: hiperinsulinemia, liberación de leptina (que activa el sistema nervioso simpático), disfunción endotelial y acumulación de grasa intrarrenal.&lt;br /&gt;• &lt;b&gt;Hábitos Dietéticos (Consumo de sal):&lt;/b&gt; Una dieta hipercalórica e hipersódica es un factor de riesgo. El consumo excesivo de sodio desencadena retención hídrica y expansión de volumen vascular.&lt;br /&gt;• &lt;b&gt;Sedentarismo:&lt;/b&gt; La inactividad física favorece la aparición del fenotipo metabólico adverso.&lt;br /&gt;• &lt;b&gt;Alcohol y Tabaquismo:&lt;/b&gt; El tabaquismo acelera la disfunción endotelial, mientras que el consumo excesivo de alcohol eleva las cifras tensionales.</t>
  </si>
  <si>
    <t>&lt;b&gt;e) Ninguna es correcta:&lt;/b&gt; Es la opción correcta. Todos los factores enumerados en las opciones previas contribuyen a la &lt;b&gt;hipertensión arterial&lt;/b&gt;, por lo cual "ninguna es correcta" como la excepción a marcar.</t>
  </si>
  <si>
    <t>• &lt;b&gt;a) Sobrepeso u obesidad, b) Sedentarismo, c) Consumo excesivo de alcohol y d) Consumo excesivo de sal:&lt;/b&gt; Son incorrectas porque sí representan factores de riesgo exógenos y de estilo de vida en la etiopatogenia y agravamiento de las cifras de tensión arterial.</t>
  </si>
  <si>
    <t>Según el informe JNC VII, una cifra tensional de &lt;b&gt;145/95 mmHg&lt;/b&gt; corresponde al &lt;b&gt;Estadio 1&lt;/b&gt;.</t>
  </si>
  <si>
    <t>&lt;b&gt;CLASIFICACIÓN DE LA HIPERTENSIÓN ARTERIAL SEGÚN EL INFORME JNC VII&lt;/b&gt;&lt;br /&gt;&lt;br /&gt;La clasificación de la hipertensión arterial se estructura a partir de los valores tensionales registrados en consultorio en pacientes sin enfermedad aguda. Según las clasificaciones internacionales del Joint National Committee (JNC VII), las cifras se categorizan de la siguiente manera:&lt;br /&gt;• &lt;b&gt;Presión Arterial Normal:&lt;/b&gt; Menor a 120/80 mmHg.&lt;br /&gt;• &lt;b&gt;Prehipertensión:&lt;/b&gt; Valores que oscilan entre 120 y 139 mmHg de presión sistólica y/o entre 80 y 89 mmHg de presión diastólica.&lt;br /&gt;• &lt;b&gt;Estadio 1 (Grado 1):&lt;/b&gt; Valores establecidos entre 140 y 159 mmHg de presión sistólica y/o entre 90 y 99 mmHg de presión diastólica.&lt;br /&gt;• &lt;b&gt;Estadio 2 (Grado 2):&lt;/b&gt; Valores mayores o iguales a 160 mmHg de presión sistólica y/o mayores o iguales a 100 mmHg de presión diastólica.</t>
  </si>
  <si>
    <t>&lt;b&gt;b) Estadío 1:&lt;/b&gt; Es la opción correcta. Es la categoría del JNC VII para encuadrar las cifras tensionales comprendidas entre 140 y 159 mmHg de presión sistólica y entre 90 y 99 mmHg de presión diastólica, rango donde se ubica el valor de 145/95 mmHg.</t>
  </si>
  <si>
    <t>• &lt;b&gt;a) Estadío 2:&lt;/b&gt; Es incorrecta. El JNC VII reserva el Estadio 2 para aquellos pacientes que registran valores superiores, correspondientes a presiones sistólicas iguales o mayores a 160 mmHg, o diastólicas iguales o mayores a 100 mmHg.&lt;br /&gt;• &lt;b&gt;c) Normal - alta:&lt;/b&gt; Es incorrecta. La denominación "Normal - alta" es propia de otras guías (como el Consenso Argentino) para valores de 130-139/85-89, pero no corresponde a la nomenclatura del informe JNC VII, el cual utiliza el término "Prehipertensión" para el rango subyacente al Estadio 1.&lt;br /&gt;• &lt;b&gt;d) Prehipertensión:&lt;/b&gt; Es incorrecta. El JNC VII clasifica bajo esta categoría a los valores limitantes comprendidos entre 120-139 mmHg de sistólica y 80-89 mmHg de diastólica, cifras que han sido superadas por la presión de 145/95 mmHg del paciente enunciado.</t>
  </si>
  <si>
    <t>El valor de la presión arterial considerada como &lt;b&gt;hipertensión arterial sistólica&lt;/b&gt; es &lt;b&gt;140 mmHg&lt;/b&gt;.</t>
  </si>
  <si>
    <t>&lt;b&gt;CLASIFICACIÓN Y DIAGNÓSTICO DE LA HIPERTENSIÓN ARTERIAL&lt;/b&gt;&lt;br /&gt;&lt;br /&gt;La hipertensión arterial se define como la elevación sostenida de la presión arterial por arriba de las cifras que los consensos consideran normales. El umbral de diagnóstico para la población general adulta se establece en &lt;b&gt;140/90 mmHg&lt;/b&gt;.&lt;br /&gt;• &lt;b&gt;Presión Arterial Sistólica (PAS):&lt;/b&gt; El valor de la presión arterial a partir del cual se considera hipertensión arterial sistólica es de &lt;b&gt;140 mmHg&lt;/b&gt;.&lt;br /&gt;• &lt;b&gt;Presión Arterial Diastólica (PAD):&lt;/b&gt; El valor considerado como hipertensión arterial diastólica es de &lt;b&gt;90 mmHg&lt;/b&gt;.&lt;br /&gt;• &lt;b&gt;Hipertensión Sistólica Aislada:&lt;/b&gt; Es un subgrupo de presentación muy común en el paciente anciano que conlleva un elevado riesgo cardiovascular. Se diagnostica cuando la presión sistólica es mayor a &lt;b&gt;140 mmHg&lt;/b&gt; y la presión diastólica se mantiene menor a &lt;b&gt;90 mmHg&lt;/b&gt;.</t>
  </si>
  <si>
    <t>&lt;b&gt;a) 140:&lt;/b&gt; Es la opción correcta. El valor umbral de la presión arterial considerada como &lt;b&gt;hipertensión arterial sistólica&lt;/b&gt; es &lt;b&gt;140 mmHg&lt;/b&gt;.</t>
  </si>
  <si>
    <t>• &lt;b&gt;b) 130 y c) 120:&lt;/b&gt; Son incorrectas porque representan valores que se encuentran por debajo del umbral diagnóstico. Un valor de 120 mmHg se considera óptimo o normal, mientras que un valor de 130 mmHg se clasifica como presión arterial limítrofe o prehipertensión.&lt;br /&gt;• &lt;b&gt;d) 150:&lt;/b&gt; Es incorrecta porque el diagnóstico de hipertensión sistólica ya se encuentra establecido a partir de los 140 mmHg (abarcando el Nivel 1 desde los 140 hasta los 159 mmHg).</t>
  </si>
  <si>
    <t>&lt;b&gt;NIVELES DE HIPERTENSIÓN ARTERIAL&lt;/b&gt;&lt;br /&gt;&lt;br /&gt;Según las cifras tensionales medidas en consultorio, la hipertensión arterial se clasifica en los siguientes niveles de severidad progresiva:&lt;br /&gt;• &lt;b&gt;HTA Nivel 1:&lt;/b&gt; PAS de 140 a 159 mmHg y/o PAD de 90 a 99 mmHg.&lt;br /&gt;• &lt;b&gt;HTA Nivel 2:&lt;/b&gt; PAS de 160 a 179 mmHg y/o PAD de 100 a 109 mmHg.&lt;br /&gt;• &lt;b&gt;HTA Nivel 3:&lt;/b&gt; PAS mayor o igual a 180 mmHg y/o PAD mayor o igual a 110 mmHg.</t>
  </si>
  <si>
    <t>El valor considerado como hipertensión arterial diastólica es de &lt;b&gt;90 mmHg&lt;/b&gt;.</t>
  </si>
  <si>
    <t>&lt;b&gt;DEFINICIÓN Y DIAGNÓSTICO DE LA HIPERTENSIÓN ARTERIAL&lt;/b&gt;&lt;br /&gt;&lt;br /&gt;La hipertensión arterial se define como la elevación sostenida de la presión arterial sistólica (PAS) y/o diastólica (PAD), por arriba de las cifras que los consensos consideran normales.&lt;br /&gt;• &lt;b&gt;Umbral diagnóstico:&lt;/b&gt; Existe un aumento continuo de riesgo por encima del valor considerado óptimo o normal de 120/80 mmHg. El umbral diagnóstico establecido para la HTA en la población general es de 140/90 mmHg.&lt;br /&gt;• &lt;b&gt;Hipertensión Diastólica y Sistólica:&lt;/b&gt; El valor de la presión arterial considerada como hipertensión arterial sistólica es de 140 mmHg, y el valor considerado como hipertensión arterial diastólica es de 90 mmHg.&lt;br /&gt;• &lt;b&gt;Presión Arterial Limítrofe:&lt;/b&gt; Valores que oscilan entre 120 a 139 mmHg de PAS o 80 a 89 mmHg de PAD se clasifican como presión normal alta o prehipertensión, indicando un riesgo aumentado que requiere modificación temprana del estilo de vida.</t>
  </si>
  <si>
    <t>&lt;b&gt;b) 90:&lt;/b&gt; Es la opción correcta. Es el valor umbral diagnóstico para establecer la presencia de hipertensión arterial a partir del componente diastólico, definiéndose a partir de cifras iguales o mayores a 90 mmHg.</t>
  </si>
  <si>
    <t>• &lt;b&gt;a) 80:&lt;/b&gt; Es incorrecta. Un valor de presión diastólica de 80 mmHg marca el límite de la presión arterial considerada óptima o normal; las cifras comprendidas entre 80 y 89 mmHg se catalogan como prehipertensión o presión arterial limítrofe, sin alcanzar el umbral diagnóstico de hipertensión.&lt;br /&gt;• &lt;b&gt;c) 100, y d) 120:&lt;/b&gt; Son incorrectas. Aunque ambos valores representan cifras patológicas de hipertensión arterial diastólica de mayor severidad (pertenecientes a los niveles 2 y 3 respectivamente), el enunciado apunta al valor umbral basal a partir del cual se considera y diagnostica la patología, que es 90 mmHg.</t>
  </si>
  <si>
    <t>El &lt;b&gt;infarto agudo de miocardio&lt;/b&gt; NO es clasificado dentro del grupo de emergencia clínica asociada a HTA.</t>
  </si>
  <si>
    <t>&lt;b&gt;CLASIFICACIÓN DE LAS ELEVACIONES AGUDAS DE LA PRESIÓN ARTERIAL&lt;/b&gt;&lt;br /&gt;&lt;br /&gt;Los escenarios clínicos que cursan con cifras tensionales severas (≥ 180/110 mmHg) acompañados de daño agudo de órgano blanco (emergencias hipertensivas) requieren internación en Unidad de Cuidados Intensivos (UTI) y el uso de drogas endovenosas. Se subdividen clínicamente en:&lt;br /&gt;• &lt;b&gt;Emergencia Clínica Asociada a HTA:&lt;/b&gt; La elevación tensional funciona únicamente como un epifenómeno. El objetivo terapéutico no es bajar bruscamente la presión arterial, sino tratar directamente la enfermedad subyacente. Los cuadros clínicos incluidos en esta categoría son el ACV isquémico agudo y la insuficiencia renal aguda.&lt;br /&gt;• &lt;b&gt;Emergencia Hipertensiva Propiamente Dicha:&lt;/b&gt; La elevación exagerada de la presión arterial es el causante directo del daño orgánico (ej. encefalopatía hipertensiva, disección aórtica aguda, y crisis hiperadrenérgicas).&lt;br /&gt;• &lt;b&gt;Excepción en la clasificación:&lt;/b&gt; El infarto agudo de miocardio NO es clasificado dentro del grupo de "Emergencia clínica asociada a HTA".</t>
  </si>
  <si>
    <t>La opción a es correcta. El &lt;b&gt;infarto agudo de miocardio&lt;/b&gt; NO es clasificado dentro del grupo de las "Emergencias clínicas asociadas a HTA".</t>
  </si>
  <si>
    <t>&lt;br /&gt;• &lt;b&gt;b) ACV y c) Insuficiencia renal aguda:&lt;/b&gt; Son incorrectas porque constituyen ejemplos de una emergencia clínica asociada a HTA (cuadros donde la presión es un epifenómeno y no se busca reducirla intempestivamente).&lt;br /&gt;• &lt;b&gt;d) Crisis tirotóxica:&lt;/b&gt; Es incorrecta debido a que representa una causa secundaria desencadenante de hiperactividad adrenérgica y aumento tensional, pero no entra en la definición de daño agudo de órgano blanco.&lt;br /&gt;• &lt;b&gt;e) Todas son correctas:&lt;/b&gt; Es incorrecta porque existe una excepción (el infarto agudo de miocardio).</t>
  </si>
  <si>
    <t>Los cuadros clínicos que son una &lt;b&gt;Emergencia Hipertensiva&lt;/b&gt; propiamente dicha incluyen la &lt;b&gt;encefalopatía hipertensiva&lt;/b&gt;, la &lt;b&gt;disección aórtica aguda&lt;/b&gt; y las &lt;b&gt;crisis adrenérgicas&lt;/b&gt; o hiperadrenérgicas.</t>
  </si>
  <si>
    <t>&lt;b&gt;ELEVACIONES AGUDAS DE LA PRESIÓN ARTERIAL Y EMERGENCIAS HIPERTENSIVAS&lt;/b&gt;&lt;br /&gt;&lt;br /&gt;Cuando se presentan cifras tensionales severas (mayores a 180/110 mmHg), se categorizan según la presencia o ausencia de daño agudo de órgano blanco.&lt;br /&gt;• &lt;b&gt;Emergencias Hipertensivas (Con Daño Agudo de Órgano Blanco):&lt;/b&gt; Existe un daño agudo y evolutivo de un órgano blanco. La meta terapéutica es reducir la presión arterial en un plazo no mayor a dos horas, requiriendo internación en Unidad de Cuidados Intensivos (UTI) y drogas endovenosas.&lt;br /&gt;• &lt;b&gt;Emergencia Clínica Asociada a HTA:&lt;/b&gt; La elevación tensional es un epifenómeno. El objetivo no es bajar bruscamente la presión, sino tratar la enfermedad subyacente (ej. ACV isquémico agudo e insuficiencia renal aguda).&lt;br /&gt;• &lt;b&gt;Emergencia Hipertensiva Propiamente Dicha:&lt;/b&gt; La elevación exagerada de la presión arterial es el causante directo del daño tisular. Los cuadros clínicos incluyen la encefalopatía hipertensiva, la disección aórtica aguda y las crisis adrenérgicas o hiperadrenérgicas. También abarcan el edema agudo de pulmón hipertensivo y la eclampsia.</t>
  </si>
  <si>
    <t>&lt;b&gt;d) Todas son correctas:&lt;/b&gt; Es la opción correcta. Tanto la encefalopatía hipertensiva, la disección aórtica aguda como las crisis adrenérgicas son cuadros que encuadran en la definición de emergencia hipertensiva propiamente dicha, donde la elevación tensional es el causante directo del daño de órgano blanco y exige tratamiento endovenoso inmediato en unidad de cuidados intensivos.</t>
  </si>
  <si>
    <t>&lt;b&gt;a) Encefalopatía hipertensiva, b) Disección aórtica y c) Crisis adrenérgica:&lt;/b&gt; Son incorrectas como opciones únicas exclusivas. Si bien cada una de ellas es una emergencia hipertensiva propiamente dicha, marcarlas de forma aislada dejaría fuera a las demás etiologías válidas enumeradas en las opciones.&lt;br /&gt;&lt;b&gt;e) Ninguna es correcta:&lt;/b&gt; Es incorrecta, dado que las opciones A, B y C son entidades patológicas reconocidas como emergencias hipertensivas por las guías clínicas.</t>
  </si>
  <si>
    <t>Un paciente con una presión arterial confirmada de &lt;b&gt;155/92 mmHg&lt;/b&gt; es diagnosticado como &lt;b&gt;HTA Nivel 1 (o Grado I)&lt;/b&gt;.</t>
  </si>
  <si>
    <t>&lt;b&gt;CLASIFICACIÓN DE LA HIPERTENSIÓN ARTERIAL SEGÚN CIFRAS TENSIONALES&lt;/b&gt;&lt;br /&gt;&lt;br /&gt;Según los consensos cardiológicos para mediciones en consultorio (en mayores de 16 años sin tratamiento previo), la hipertensión arterial se clasifica en niveles de severidad. Cuando las presiones sistólica y diastólica califican en categorías diferentes, se debe elegir la categoría más alta:&lt;br /&gt;• &lt;b&gt;PA Normal:&lt;/b&gt; PAS menor a 130 mmHg y/o PAD menor a 85 mmHg.&lt;br /&gt;• &lt;b&gt;PA Limítrofe:&lt;/b&gt; PAS de 130 a 139 mmHg y/o PAD de 85 a 89 mmHg.&lt;br /&gt;• &lt;b&gt;HTA Nivel 1 (o Grado I):&lt;/b&gt; PAS de 140 a 159 mmHg y/o PAD de 90 a 99 mmHg.&lt;br /&gt;• &lt;b&gt;HTA Nivel 2:&lt;/b&gt; PAS de 160 a 179 mmHg y/o PAD de 100 a 109 mmHg.&lt;br /&gt;• &lt;b&gt;HTA Nivel 3:&lt;/b&gt; PAS mayor o igual a 180 mmHg y/o PAD mayor o igual a 110 mmHg.&lt;br /&gt;• &lt;b&gt;HTA Sistólica Aislada:&lt;/b&gt; PAS mayor o igual a 140 mmHg y PAD menor a 90 mmHg.</t>
  </si>
  <si>
    <t>&lt;b&gt;c) HTA Grado I:&lt;/b&gt; Es la opción correcta. Las cifras de &lt;b&gt;155 mmHg&lt;/b&gt; de presión sistólica (rango de 140-159) y &lt;b&gt;92 mmHg&lt;/b&gt; de presión diastólica (rango de 90-99) encuadran en la categoría diagnóstica de &lt;b&gt;HTA Grado I&lt;/b&gt; (o Nivel 1).</t>
  </si>
  <si>
    <t>• &lt;b&gt;a) HTA Grado II:&lt;/b&gt; Es incorrecta. Este nivel diagnóstico exige presentar una presión sistólica mayor o igual a 160 mmHg y/o una presión diastólica mayor o igual a 100 mmHg.&lt;br /&gt;• &lt;b&gt;b) HTA moderada:&lt;/b&gt; Es incorrecta. Los consensos de clasificación primaria agrupan las cifras bajo la nomenclatura estandarizada de Niveles o Grados (1, 2 y 3).&lt;br /&gt;• &lt;b&gt;d) HTA sistólica aislada:&lt;/b&gt; Es incorrecta. Esta categoría exige que la presión diastólica sea menor a 90 mmHg, condición que no se cumple en un paciente con 92 mmHg.&lt;br /&gt;• &lt;b&gt;e) HTA de bata blanca:&lt;/b&gt; Es incorrecta. Es una condición clínica definida por la variabilidad del entorno de medición (requiriendo un MAPA para confirmar valores ambulatorios normales), no siendo un grado de clasificación deducible de una cifra confirmada.</t>
  </si>
  <si>
    <t>Se da &lt;b&gt;hipertensión aislada&lt;/b&gt; (hipertensión sistólica aislada) cuando la &lt;b&gt;presión sistólica es mayor a 140 mmHg&lt;/b&gt; y la &lt;b&gt;presión diastólica es menor a 90 mmHg&lt;/b&gt;.</t>
  </si>
  <si>
    <t>&lt;b&gt;CLASIFICACIÓN E HIPERTENSIÓN SISTÓLICA AISLADA&lt;/b&gt;&lt;br /&gt;&lt;br /&gt;La clasificación de la hipertensión arterial (HTA) se estructura a partir de los valores tensionales registrados en consultorio. Dentro de sus categorías diagnósticas, se destaca un patrón hemodinámico particular:&lt;br /&gt;• &lt;b&gt;Hipertensión Sistólica Aislada:&lt;/b&gt; Se diagnostica cuando la presión arterial sistólica (PAS) es igual o mayor a 140 mmHg, acompañada de una presión arterial diastólica (PAD) menor a 90 mmHg.&lt;br /&gt;• &lt;b&gt;Epidemiología y Riesgo:&lt;/b&gt; Constituye un subgrupo de presentación muy común en el paciente anciano (debido a la pérdida de distensibilidad y rigidez de los grandes vasos, como la aorta). Genera un aumento franco de la presión de pulso y conlleva un riesgo cardiovascular elevado.</t>
  </si>
  <si>
    <t>&lt;b&gt;c) Sistólica mayor a 140, diastólica menor a 90:&lt;/b&gt; Es la opción correcta. La hipertensión aislada (o sistólica aislada) se da cuando las cifras de presión sistólica superan el umbral diagnóstico (≥ 140 mmHg), mientras que la presión diastólica se mantiene dentro de rangos normales (&lt; 90 mmHg).</t>
  </si>
  <si>
    <t>• &lt;b&gt;a) Sistólica mayor a 140, diastólica mayor a 90:&lt;/b&gt; Es incorrecta. Este patrón hemodinámico corresponde a una hipertensión arterial sisto-diastólica mixta clásica, no conformando un cuadro aislado.&lt;br /&gt;• &lt;b&gt;b) Sistólica menor a 140, diastólica mayor a 90:&lt;/b&gt; Es incorrecta. Refleja un patrón de hipertensión diastólica aislada, típico en pacientes jóvenes con aumento de la resistencia vascular periférica.&lt;br /&gt;• &lt;b&gt;d) Sistólica menor a 140, diastólica menor a 90:&lt;/b&gt; Es incorrecta. Estas cifras corresponden a una presión arterial limítrofe (prehipertensión) o a una presión arterial óptima/normal, sin alcanzar ninguno de los umbrales para diagnosticar hipertensión.</t>
  </si>
  <si>
    <t>Cualquier paciente que presente una cifra confirmada de tensión arterial de &lt;b&gt;180/110 mmHg&lt;/b&gt; clasifica como &lt;b&gt;Hipertensión Arterial Estadio 3&lt;/b&gt; (o Nivel 3).</t>
  </si>
  <si>
    <t>&lt;b&gt;CLASIFICACIÓN DE LA HIPERTENSIÓN ARTERIAL SEGÚN CIFRAS TENSIONALES&lt;/b&gt;&lt;br /&gt;&lt;br /&gt;Según los consensos cardiológicos (2018) para mediciones en consultorio (en mayores de 16 años sin tratamiento previo), la hipertensión arterial se clasifica en niveles de severidad progresiva. Cuando las presiones sistólica y diastólica califican en categorías diferentes, se debe elegir la categoría más alta:&lt;br /&gt;• &lt;b&gt;PA Normal:&lt;/b&gt; PAS menor a 130 mmHg y/o PAD menor a 85 mmHg.&lt;br /&gt;• &lt;b&gt;PA Limítrofe:&lt;/b&gt; PAS de 130 a 139 mmHg y/o PAD de 85 a 89 mmHg.&lt;br /&gt;• &lt;b&gt;HTA Nivel 1 (o Grado 1):&lt;/b&gt; PAS de 140 a 159 mmHg y/o PAD de 90 a 99 mmHg.&lt;br /&gt;• &lt;b&gt;HTA Nivel 2 (o Grado 2):&lt;/b&gt; PAS de 160 a 179 mmHg y/o PAD de 100 a 109 mmHg.&lt;br /&gt;• &lt;b&gt;HTA Nivel 3 (o Estadio 3):&lt;/b&gt; PAS mayor o igual a 180 mmHg y/o PAD mayor o igual a 110 mmHg.&lt;br /&gt;• &lt;b&gt;HTA Sistólica Aislada:&lt;/b&gt; PAS mayor o igual a 140 mmHg y PAD menor a 90 mmHg.</t>
  </si>
  <si>
    <t>&lt;b&gt;c) Hipertensión arterial estadio 3:&lt;/b&gt; Es la opción correcta. Toda cifra de presión arterial sistólica mayor o igual a &lt;b&gt;180 mmHg&lt;/b&gt; y/o presión arterial diastólica mayor o igual a &lt;b&gt;110 mmHg&lt;/b&gt; (180/110) clasifica al paciente en la categoría diagnóstica de severidad tensional en consultorio, denominada &lt;b&gt;Hipertensión Arterial Estadio 3&lt;/b&gt; (o Nivel 3).</t>
  </si>
  <si>
    <t>• &lt;b&gt;a) Hipertensión grado 2:&lt;/b&gt; Es incorrecta ya que este estadio agrupa valores tensionales menores, abarcando una PAS de 160 a 179 mmHg y/o una PAD de 100 a 109 mmHg.&lt;br /&gt;• &lt;b&gt;b) Normotensión a los 87 años:&lt;/b&gt; Es incorrecta debido a que, si bien en el paciente anciano se aceptan metas terapéuticas más flexibles (ej. menor a 150/90 mmHg), una cifra de 180/110 mmHg no se considera normotensión a ninguna edad, constituyendo un nivel de riesgo alto.&lt;br /&gt;• &lt;b&gt;d) Prehipertensión:&lt;/b&gt; Es incorrecta porque este término corresponde a cifras que oscilan entre 120-139 de PAS y/o 80-89 de PAD, muy alejadas del valor de estadio 3 propuesto.</t>
  </si>
  <si>
    <t>&lt;b&gt;ELEVACIONES AGUDAS DE LA PRESIÓN ARTERIAL&lt;/b&gt;&lt;br /&gt;&lt;br /&gt;Cuando se presentan cifras tensionales severas mayores o iguales a &lt;b&gt;180/110 mmHg&lt;/b&gt; (HTA Nivel 3), se debe evaluar la presencia o ausencia de daño agudo de órgano blanco para categorizar el escenario:&lt;br /&gt;• &lt;b&gt;Escenarios SIN daño agudo (HTA Severa Aislada y Urgencia):&lt;/b&gt; Situaciones donde no existe daño orgánico agudo, permitiendo un descenso progresivo en 24 a 48 horas mediante medicación por vía oral o simple reposo.&lt;br /&gt;• &lt;b&gt;Escenarios CON daño agudo (Emergencia Hipertensiva):&lt;/b&gt; Escenario clínico donde la elevación tensional genera o acompaña un daño agudo y evolutivo de órgano blanco, requiriendo internación inmediata en Unidad de Cuidados Intensivos y el uso de drogas endovenosas.</t>
  </si>
  <si>
    <t>Cual de los siguientes gérmenes suele provocar neumonía atípica?&lt;br&gt;&lt;br&gt;a) Streptococcus pneumoniae&lt;br&gt;&lt;br&gt;b) Klebsiella pneumoniae&lt;br&gt;&lt;br&gt;c) Staphilococcus aureus&lt;br&gt;&lt;br&gt;d) Virus sincitial respiratorio</t>
  </si>
  <si>
    <t>d) Virus sincitial respiratorio</t>
  </si>
  <si>
    <t>El diagnóstico de hipertensión arterial se establece en una única toma y se indica el &lt;b&gt;inicio inmediato de tratamiento farmacológico&lt;/b&gt; cuando el paciente debuta en consultorio con una &lt;b&gt;presión sistólica igual o superior a 160 mmHg&lt;/b&gt;.</t>
  </si>
  <si>
    <t>&lt;b&gt;DIAGNÓSTICO E INICIO DE TRATAMIENTO ANTIHIPERTENSIVO EN CONSULTORIO&lt;/b&gt;&lt;br /&gt;&lt;br /&gt;El diagnóstico de la HTA requiere confirmar la elevación de las cifras tensionales en consultorio. Debido a la gran variabilidad fisiológica de la presión arterial, el diagnóstico no debe formularse habitualmente por una toma aislada.&lt;br /&gt;• &lt;b&gt;Criterio estándar:&lt;/b&gt; Un adulto padece HTA cuando, por lo menos en dos visitas separadas por una semana, los promedios de dos o más mediciones son iguales o superiores a 140/90 mmHg.&lt;br /&gt;• &lt;b&gt;Excepción diagnóstica (Toma única):&lt;/b&gt; La única excepción a esta regla clínica ocurre si el paciente se presenta en su primera consulta con cifras correspondientes a HTA Nivel 2 o 3 (presión sistólica igual o mayor a 160 mmHg y/o diastólica igual o mayor a 100 mmHg). En este escenario de alto riesgo, el diagnóstico se establece en la primera visita.&lt;br /&gt;• &lt;b&gt;Inicio del Tratamiento Farmacológico:&lt;/b&gt; Si bien la primera línea en todos los pacientes consiste en modificaciones del estilo de vida, si el paciente debuta directamente con una HTA Grado 2 o 3 (≥ 160/100 mmHg), se debe iniciar el tratamiento farmacológico antihipertensivo (e incluso la terapia combinada) desde esa misma primera consulta.</t>
  </si>
  <si>
    <t>&lt;b&gt;c) Presión sistólica superior a 160 mmHg en una toma:&lt;/b&gt; Es la opción correcta. Si un paciente debuta en su primera consulta con cifras tensionales correspondientes a HTA Grado 2 o 3 (sistólica ≥ 160 mmHg), se exceptúa la necesidad de realizar controles seriados en días distintos; el diagnóstico se confirma en esa única toma y se indica el inicio del tratamiento farmacológico antihipertensivo de forma inmediata.</t>
  </si>
  <si>
    <t>&lt;b&gt;a) TA elevada para la edad en 2 o más ocasiones:&lt;/b&gt; Es incorrecta. Si bien las cifras elevadas en 2 o más ocasiones confirman el diagnóstico basal de HTA, la primera línea de tratamiento es la instauración de una dieta hiposódica, descenso de peso y ejercicio. El inicio farmacológico se posterga hasta confirmar el fracaso de estas medidas no farmacológicas, a menos que el paciente debute con cifras altas (como ≥ 160 mmHg).&lt;br /&gt;&lt;b&gt;b) TA sistólica de 100 mmHg en una sola toma:&lt;/b&gt; Es incorrecta. Una presión sistólica de 100 mmHg se encuentra en rangos hemodinámicos normales, sin alcanzar el umbral diagnóstico general de 140 mmHg.&lt;br /&gt;&lt;b&gt;d) Antecedentes de HTA en la familia:&lt;/b&gt; Es incorrecta. Los antecedentes familiares representan un factor de riesgo de susceptibilidad poligénica, pero no diagnostican la enfermedad por sí solos ni justifican el inicio de fármacos antihipertensivos en ausencia de cifras tensionales alteradas.</t>
  </si>
  <si>
    <t>La &lt;b&gt;hipertrofia ventricular izquierda&lt;/b&gt;, la &lt;b&gt;microalbuminuria&lt;/b&gt;, los &lt;b&gt;infartos cerebrales lacunares&lt;/b&gt; y la &lt;b&gt;dilatación y calcificación aórtica&lt;/b&gt; se consideran marcadores definitivos de &lt;b&gt;daño de órgano blanco&lt;/b&gt; en la hipertensión arterial.</t>
  </si>
  <si>
    <t>&lt;b&gt;MARCADORES DE DAÑO DE ÓRGANO BLANCO EN LA HTA&lt;/b&gt;&lt;br /&gt;&lt;br /&gt;La hipertensión arterial no controlada deprime significativamente la expectativa y la calidad de vida del paciente. La historia natural de la enfermedad demuestra que, tras años de evolución silente, la elevación sostenida de la presión desencadena daño mediante el remodelado vascular, la hipertrofia, la proliferación y la fibrosis tisular.&lt;br /&gt;• &lt;b&gt;Marcadores Definitivos:&lt;/b&gt; Se consideran marcadores definitivos de daño de órgano blanco a la &lt;b&gt;hipertrofia ventricular izquierda&lt;/b&gt;, la &lt;b&gt;microalbuminuria&lt;/b&gt;, los &lt;b&gt;infartos cerebrales lacunares&lt;/b&gt; (o leucoaraiosis evidenciada en RMN de cerebro), la &lt;b&gt;dilatación y calcificación aórtica&lt;/b&gt;, la hematuria microscópica y la presencia de hemorragias en llama o exudados algodonosos en el fondo de ojo.&lt;br /&gt;• &lt;b&gt;Detección Temprana:&lt;/b&gt; El daño microvascular crónico suele ser silente, por lo que su búsqueda activa mediante estudios complementarios (laboratorio, electrocardiograma, ecocardiograma y fondo de ojo) es obligatoria en todo paciente hipertenso.</t>
  </si>
  <si>
    <t>&lt;b&gt;e) Todos los anteriores:&lt;/b&gt; Es la opción correcta. Todas las alteraciones enumeradas en las opciones previas (&lt;b&gt;dilatación y calcificación aórtica, hipertrofia ventricular izquierda, infartos cerebrales lacunares y microalbuminuria&lt;/b&gt;) se consideran en conjunto como los marcadores diagnósticos y fisiopatológicos definitivos del &lt;b&gt;daño de órgano blanco&lt;/b&gt;.</t>
  </si>
  <si>
    <t>• &lt;b&gt;a) Dilatación y calcificación aórtica, b) Hipertrofia ventricular izquierda, c) Infartos cerebrales lacunares y d) Microalbuminuria:&lt;/b&gt; Son descripciones de entidades patológicas que son marcadores directos del daño crónico ocasionado por la hipertensión, pero resultan incompletas como respuesta única, exigiendo marcar la opción que agrupa a la totalidad del daño sistémico.</t>
  </si>
  <si>
    <t>&lt;b&gt;MORTALIDAD Y COMPLICACIONES POR ÓRGANO DIANA&lt;/b&gt;&lt;br /&gt;&lt;br /&gt;Las complicaciones crónicas y agudas de la hipertensión en los órganos blanco determinan la morbimortalidad de los pacientes:&lt;br /&gt;• &lt;b&gt;Corazón y Vasos:&lt;/b&gt; El 50% fallecerá a causa de enfermedad cardiovascular. La hipertrofia vuelve al ventrículo rígido, desembocando en insuficiencia cardíaca o facilitando la isquemia miocárdica.&lt;br /&gt;• &lt;b&gt;Cerebro:&lt;/b&gt; El 33% fallecerá por enfermedad cerebrovascular. Los infartos lacunares en arterias perforantes cerebrales conducen al deterioro cognitivo y demencia vascular.&lt;br /&gt;• &lt;b&gt;Riñones:&lt;/b&gt; El 10 al 15% fallecerá por insuficiencia renal. La microalbuminuria es un marcador temprano de disfunción endotelial y predictor de eventos duros, conduciendo a la nefroangioesclerosis terminal.</t>
  </si>
  <si>
    <t>Se debe sospechar y buscar obligatoriamente una HTA secundaria en mujeres menores de 40 años, pacientes con HTA refractaria a tres drogas (incluyendo diuréticos), presencia de daño de órgano blanco precoz y en HTA con hipopotasemia.</t>
  </si>
  <si>
    <t>&lt;b&gt;INDICACIONES PARA LA BÚSQUEDA DE HIPERTENSIÓN ARTERIAL SECUNDARIA&lt;/b&gt;&lt;br /&gt;&lt;br /&gt;La HTA secundaria representa el 10% (o 5%) de los casos y se produce por la falla de un mecanismo único y demostrable. Su importancia cardinal radica en que es potencialmente curable si se diagnostica y trata la causa subyacente. Se debe sospechar y buscar obligatoriamente una HTA secundaria en los siguientes escenarios clínicos:&lt;br /&gt;• &lt;b&gt;Criterios epidemiológicos:&lt;/b&gt; Mujeres menores de 40 años y varones menores de 30 años.&lt;br /&gt;• &lt;b&gt;Falta de respuesta al tratamiento:&lt;/b&gt; Pacientes con HTA refractaria o resistente (definida como la ausencia de control con tres drogas antihipertensivas a dosis plenas, incluyendo obligatoriamente un diurético).&lt;br /&gt;• &lt;b&gt;Severidad clínica:&lt;/b&gt; Pacientes que presentan daño de órgano blanco de forma precoz.&lt;br /&gt;• &lt;b&gt;Signos y síntomas orientadores:&lt;/b&gt; En presencia de cuadros sintomáticos agudos (como crisis hiperadrenérgicas sugestivas de feocromocitoma) o ante el hallazgo de alteraciones de laboratorio típicas como la &lt;b&gt;hipopotasemia&lt;/b&gt; (clásica del hiperaldosteronismo primario).</t>
  </si>
  <si>
    <t>&lt;b&gt;e) Todas las anteriores:&lt;/b&gt; Es la opción correcta. La sospecha y búsqueda activa de una etiología secundaria de la hipertensión arterial debe iniciarse ante la presencia de mujeres jóvenes (menores de 40 años), cuadros de refractariedad farmacológica, daño de órgano blanco precoz y alteraciones analíticas características como la hipopotasemia.</t>
  </si>
  <si>
    <t>• &lt;b&gt;a) Mujeres menores de 40 años con HTA, b) HTA refractaria a tres drogas incluyendo diuréticos, c) Daño de órgano blanco, y d) HTA con hipopotasemia:&lt;/b&gt; Son incorrectas como opciones aisladas. Si bien cada una de ellas representa una indicación estricta y absoluta para la búsqueda de hipertensión arterial secundaria, marcarlas en solitario dejaría fuera al resto de los escenarios clínicos válidos enumerados en la pregunta.</t>
  </si>
  <si>
    <t>En un paciente con diagnóstico de hipertensión arterial en el consultorio, pero con sospecha de presentar una &lt;b&gt;HTA del delantal blanco&lt;/b&gt; (valores altos en el consultorio y normales en la vida diaria), la mejor opción para aclarar el diagnóstico es solicitarle un &lt;b&gt;Monitoreo Ambulatorio de Presión Arterial (MAPA)&lt;/b&gt;.</t>
  </si>
  <si>
    <t>&lt;b&gt;MONITOREO AMBULATORIO Y DOMICILIARIO DE LA PRESIÓN ARTERIAL&lt;/b&gt;&lt;br /&gt;&lt;br /&gt;Para realizar un diagnóstico integral de la hipertensión arterial (HTA) que confirme o descarte las elevaciones aisladas, resultan útiles el Monitoreo Ambulatorio de Presión Arterial (MAPA) y el Monitoreo Domiciliario de Presión Arterial (MDPA).&lt;br /&gt;• &lt;b&gt;Características del MAPA:&lt;/b&gt; Consiste en un dispositivo portátil que se infla automáticamente cada 15 minutos durante 24 horas, permitiendo registrar el comportamiento tensional del paciente en su vida diaria. Sus valores de corte diagnósticos son un promedio de 24 horas mayor o igual a 130/80 mmHg, promedio diurno mayor o igual a 135/85 mmHg, o promedio nocturno mayor o igual a 120/70 mmHg.&lt;br /&gt;• &lt;b&gt;Indicaciones formales del MAPA:&lt;/b&gt; Se solicita para evaluar la sospecha de &lt;b&gt;HTA del delantal blanco&lt;/b&gt;. También está indicado en la evaluación de la HTA refractaria o resistente, HTA paroxística (como el feocromocitoma), disautonomías, y para determinar la presencia de patrones alterados del ritmo circadiano nocturno (patrones dipper o non dipper).</t>
  </si>
  <si>
    <t>&lt;b&gt;d) Le solicito un MAPA:&lt;/b&gt; Es la opción correcta. Frente a la discrepancia entre mediciones de consultorio altas y la sospecha de normotensión ambulatoria (fenómeno de &lt;b&gt;HTA del delantal blanco&lt;/b&gt;), la medida diagnóstica de elección es solicitar un &lt;b&gt;Monitoreo Ambulatorio de Presión Arterial (MAPA)&lt;/b&gt; de 24 horas para certificar las cifras reales.</t>
  </si>
  <si>
    <t>• &lt;b&gt;a) No toma conducta terapéutica y lo cito en 15 días para nuevo control:&lt;/b&gt; Es incorrecta ya que una nueva toma en el consultorio probablemente vuelva a desencadenar el mismo reflejo hipertensivo reactivo a la bata blanca, perpetuando la duda diagnóstica.&lt;br /&gt;• &lt;b&gt;b) Lo medico con un diurético tiazídico 25 mg y lo controlo en 30 días:&lt;/b&gt; Es incorrecta, puesto que iniciar medicación antihipertensiva empírica sin confirmar la HTA ambulatoria expone a un paciente normotenso a hipotensión y efectos adversos graves.&lt;br /&gt;• &lt;b&gt;c) Lo trato con ansiolíticos porque considero que es una HTA reactiva:&lt;/b&gt; Es incorrecta debido a que el tratamiento de la hipertensión no se asienta en ansiolíticos, y la reactividad debe documentarse mediante MAPA.&lt;br /&gt;• &lt;b&gt;e) Solo indico dieta hiposódica y reducción de peso con control al mes:&lt;/b&gt; Es incorrecta en este contexto diagnóstico, ya que si bien son medidas higiénico-dietéticas aplicables a toda la población, no responden a la necesidad de aclarar el diagnóstico tensional real.</t>
  </si>
  <si>
    <t>Ante un paciente que ingresa con una presión arterial confirmada de 185/110 mmHg, pero que se encuentra asintomático, lúcido, sin foco motor ni sensitivo y con examen físico normal, el diagnóstico es &lt;b&gt;Hipertensión aislada elevada&lt;/b&gt; (también denominada HTA Severa Aislada o ex Pseudocrisis).</t>
  </si>
  <si>
    <t>&lt;b&gt;ELEVACIONES AGUDAS DE LA PRESIÓN ARTERIAL: ESCENARIOS SIN DAÑO AGUDO DE ÓRGANO BLANCO&lt;/b&gt;&lt;br /&gt;&lt;br /&gt;Cuando se presentan cifras tensionales severas (mayores a 180/110 mmHg), se categorizan según la presencia o ausencia de daño agudo de órgano blanco.&lt;br /&gt;• &lt;b&gt;HTA Severa Aislada (ex Pseudocrisis):&lt;/b&gt; Presenta cifras muy elevadas sin evidencia de disfunción orgánica aguda ni antecedentes de daño crónico de órgano blanco. Es el diagnóstico en un paciente (independientemente de su edad, ej. 70 u 80 años) que ingresa con una presión arterial confirmada de 180/100 mmHg o 185/110 mmHg, pero que se encuentra asintomático, lúcido, sin foco motor ni sensitivo y con examen físico normal. Se manejan de forma ambulatoria; la conducta inicial es indicar reposo físico y mental en un ambiente tranquilo por 30 a 40 minutos seguido de una reevaluación, sin necesidad de internación ni drogas endovenosas.&lt;br /&gt;• &lt;b&gt;HTA Severa de Riesgo Indeterminado (ex Urgencia):&lt;/b&gt; Presenta cifras mayores a 180/110 mmHg sin daño orgánico agudo, pero en pacientes que poseen antecedentes de daño crónico de órgano blanco (cardiopatía, nefropatía o ACV previo) acompañados de síntomas inespecíficos (cefalea, náuseas, visión borrosa).</t>
  </si>
  <si>
    <t>&lt;b&gt;b) Hipertensión aislada elevada:&lt;/b&gt; Es la opción correcta. El paciente presenta cifras tensionales elevadas (HTA Nivel 3) pero se encuentra asintomático y con un examen físico normal, sin evidenciar daño agudo de órgano blanco ni referir antecedentes cardiovasculares crónicos. Este cuadro se encuadra en el diagnóstico de HTA Severa Aislada o ex pseudocrisis hipertensiva.</t>
  </si>
  <si>
    <t>• &lt;b&gt;a) Emergencia hipertensiva, y d) Emergencia clínica asociada a HTA:&lt;/b&gt; Son incorrectas. Ambas categorías requieren la presencia de daño agudo y evolutivo de un órgano blanco (ej. encefalopatía hipertensiva, disección aórtica, ACV agudo o insuficiencia renal aguda), situación ausente en este paciente asintomático y lúcido.&lt;br /&gt;• &lt;b&gt;c) Urgencia hipertensiva:&lt;/b&gt; Es incorrecta. En la nomenclatura (actualmente HTA Severa de Riesgo Indeterminado), este diagnóstico exige la presencia de cifras severas acompañadas de síntomas inespecíficos en pacientes con antecedentes de daño crónico de órgano blanco, condiciones que el paciente del enunciado no posee.</t>
  </si>
  <si>
    <t>Ante un paciente con una presión arterial elevada de 180/100 mmHg, que se encuentra lúcido y con examen físico normal, el diagnóstico es &lt;b&gt;HTA Severa Aislada&lt;/b&gt; y la conducta inicial es indicar &lt;b&gt;reposo por 30 minutos seguido de una reevaluación&lt;/b&gt;.</t>
  </si>
  <si>
    <t>&lt;b&gt;ELEVACIONES AGUDAS DE LA PRESIÓN ARTERIAL: HTA SEVERA AISLADA&lt;/b&gt;&lt;br /&gt;&lt;br /&gt;Cuando se presentan cifras tensionales severas (&gt; 180/110 mmHg o cifras alarmantes como 180/100 mmHg), el escenario clínico se categoriza según la presencia o ausencia de Daño Agudo de Órgano Blanco:&lt;br /&gt;• &lt;b&gt;Definición:&lt;/b&gt; La HTA Severa Aislada (ex Pseudocrisis) se caracteriza por presentar cifras muy elevadas sin evidencia clínica de disfunción orgánica aguda ni antecedentes de daño crónico. El paciente, independientemente de su edad (ej. 70 u 80 años), se presenta lúcido, sin foco motor ni sensitivo, y con un examen físico normal. Los mareos pueden actuar como un síntoma inespecífico secundario a la tensión o ansiedad, pero no constituyen daño agudo estructural de órgano diana.&lt;br /&gt;• &lt;b&gt;Conducta y Tratamiento:&lt;/b&gt; Este cuadro &lt;b&gt;no requiere internación ni el uso de drogas endovenosas&lt;/b&gt;. La medida terapéutica es el &lt;b&gt;reposo físico y mental&lt;/b&gt; en un ambiente tranquilo durante 30 a 40 minutos para luego realizar una reevaluación tensional.</t>
  </si>
  <si>
    <t>La opción a es correcta. Un paciente adulto mayor (70 años) con 180/100 mmHg pero con un examen físico normal cursa una &lt;b&gt;HTA severa aislada&lt;/b&gt;. Ante la ausencia de un daño agudo y evolutivo de órgano blanco, la conducta indicada es prescribir &lt;b&gt;reposo por 30 minutos y reevaluar&lt;/b&gt;, evitando intervenciones farmacológicas agresivas iniciales.</t>
  </si>
  <si>
    <t>&lt;br /&gt;• &lt;b&gt;b) Urgencia Hipertensiva. Agregar ARA II al tratamiento:&lt;/b&gt; Es incorrecta. Por un lado, la urgencia hipertensiva incluye a pacientes con daño crónico de órgano blanco y síntomas que requieren descenso paulatino con medicación oral en 24 a 48 hs, siendo el reposo la medida inicial para este caso sin daño. Por otro lado, la asociación farmacológica de un ARA II con un IECA (el paciente ya toma Enalapril) está contraindicada por el alto riesgo de hiperpotasemia severa y daño renal.&lt;br /&gt;• &lt;b&gt;c) Emergencia hipertensiva. Doblar dosis de antihipertensivos y d) Emergencia hipertensiva. Iniciar nitroglicerina endovenosa:&lt;/b&gt; Son incorrectas porque para diagnosticar una emergencia hipertensiva es un requisito la presencia de un daño agudo y evolutivo de un órgano blanco (ej. encefalopatía, edema agudo de pulmón, disección aórtica), condición que se descarta al tener un paciente lúcido con un examen físico normal.</t>
  </si>
  <si>
    <t>El hallazgo electrocardiográfico del &lt;b&gt;índice de Sokolow-Lyon&lt;/b&gt; tiene una &lt;b&gt;alta especificidad&lt;/b&gt; y una &lt;b&gt;baja sensibilidad&lt;/b&gt; clínica.</t>
  </si>
  <si>
    <t>&lt;b&gt;ÍNDICE DE SOKOLOW-LYON E HIPERTROFIA VENTRICULAR IZQUIERDA&lt;/b&gt;&lt;br /&gt;&lt;br /&gt;El electrocardiograma (ECG) es un estudio complementario básico y universal para detectar hipertrofia ventricular izquierda (HVI) en el paciente hipertenso.&lt;br /&gt;• &lt;b&gt;Índice de Sokolow-Lyon:&lt;/b&gt; Es una fórmula clínica y electrocardiográfica utilizada específicamente para evaluar y confirmar el diagnóstico de HVI. Exige sumar la profundidad de la onda S en la derivación V1 más la altura de la onda R en la derivación V5 (o V6, informando siempre la combinación que arroje el valor más alto).&lt;br /&gt;• &lt;b&gt;Criterio de positividad:&lt;/b&gt; Si el resultado de la suma es &lt;b&gt;mayor a 35 mm&lt;/b&gt;, el índice es positivo y confirma el agrandamiento ventricular izquierdo.&lt;br /&gt;• &lt;b&gt;Rendimiento diagnóstico:&lt;/b&gt; El hallazgo de este índice presenta una alta especificidad (confirma con gran seguridad la presencia de hipertrofia si da positivo), pero posee una baja sensibilidad clínica (su ausencia en el trazado no descarta que el paciente padezca la patología estructuralmente).</t>
  </si>
  <si>
    <t>&lt;b&gt;e) Su hallazgo tiene alta especificidad y baja sensibilidad:&lt;/b&gt; Es la opción correcta. El índice de Sokolow-Lyon presenta un elevado valor predictivo para confirmar la hipertrofia ventricular izquierda cuando está presente (alta especificidad), pero resulta limitado al fallar en detectarla en una proporción significativa de pacientes que sí la padecen estructuralmente (baja sensibilidad).</t>
  </si>
  <si>
    <t>&lt;b&gt;c) Es positivo cuando su valor supera los 30 min:&lt;/b&gt; Es incorrecta. El índice se considera positivo para hipertrofia cuando la suma de los voltajes supera los 35 mm (milímetros de amplitud), no 30 minutos (unidad de tiempo incongruente para la medición electrocardiográfica).&lt;br /&gt;&lt;b&gt;d) Sirve para determinar los años de hipertenso:&lt;/b&gt; Es incorrecta. El índice diagnostica de forma transversal la presencia actual de agrandamiento o hipertrofia de la masa del ventrículo izquierdo secundaria a la sobrecarga, pero carece de capacidad metodológica alguna para datar retrospectivamente los años de evolución cronológica de la enfermedad.&lt;br /&gt;&lt;b&gt;a) Ninguna es correcta, y b) Todas son correctas:&lt;/b&gt; Son incorrectas debido a la validez de la opción E.</t>
  </si>
  <si>
    <t>Los &lt;b&gt;exudados algodonosos en el fondo de ojo&lt;/b&gt; y la &lt;b&gt;leucoaraiosis evidenciada en RMN de cerebro&lt;/b&gt; son marcadores definitivos de &lt;b&gt;daño de órgano blanco&lt;/b&gt; en la hipertensión arterial.</t>
  </si>
  <si>
    <t>&lt;b&gt;MARCADORES DE DAÑO DE ÓRGANO BLANCO EN LA HTA&lt;/b&gt;&lt;br /&gt;&lt;br /&gt;La hipertensión arterial no controlada deprime significativamente la expectativa y la calidad de vida del paciente. La historia natural de la enfermedad demuestra que, tras años de evolución silente, la elevación sostenida de la presión desencadena daño mediante el remodelado vascular, la hipertrofia, la proliferación y la fibrosis tisular en los órganos diana (corazón, cerebro, riñones, retina y arterias).&lt;br /&gt;• &lt;b&gt;Marcadores Definitivos:&lt;/b&gt; A nivel clínico, semiológico y de exámenes complementarios, se consideran marcadores definitivos de daño de órgano blanco a la hipertrofia ventricular izquierda, la microalbuminuria, los &lt;b&gt;infartos cerebrales lacunares (o leucoaraiosis evidenciada en RMN de cerebro)&lt;/b&gt;, la dilatación y calcificación aórtica, la hematuria microscópica y la presencia de hemorragias en llama o &lt;b&gt;exudados algodonosos en el fondo de ojo&lt;/b&gt;.&lt;br /&gt;• &lt;b&gt;Detección Temprana:&lt;/b&gt; El daño microvascular crónico suele ser silente, por lo que su búsqueda activa mediante estudios complementarios (laboratorio, electrocardiograma, ecocardiograma, resonancia magnética y fondo de ojo) es obligatoria en todo paciente hipertenso para estratificar el riesgo cardiovascular global.</t>
  </si>
  <si>
    <t>&lt;b&gt;g) Exudados algodonosos y leucoaraiosis:&lt;/b&gt; Es la opción correcta. Los &lt;b&gt;exudados algodonosos&lt;/b&gt; (que evidencian retinopatía hipertensiva avanzada) y la &lt;b&gt;leucoaraiosis en RMN&lt;/b&gt; (que evidencia isquemia crónica o infartos lacunares en la sustancia blanca cerebral) son marcadores estructurales definitivos del &lt;b&gt;daño de órgano blanco&lt;/b&gt; provocado por la hipertensión arterial.</t>
  </si>
  <si>
    <t>• &lt;b&gt;b) Soplo en foco aórtico:&lt;/b&gt; Es incorrecta. Un soplo puede deberse a estenosis o esclerosis senil no necesariamente derivada de daño de órgano blanco hipertensivo agudo o crónico primario, buscándose en su lugar la dilatación y calcificación aórtica confirmada.&lt;br /&gt;• &lt;b&gt;c) Hematuria microscópica:&lt;/b&gt; Es incorrecta en este contexto. Si bien se considera un marcador real de daño renal hipertensivo, al no estar incluida en la opción combinada propuesta como excluyente y correcta (A y F), queda descartada en la selección de esta pregunta.&lt;br /&gt;• &lt;b&gt;d) Edema de miembros inferiores:&lt;/b&gt; Es incorrecta. Es un signo de retención hídrica o insuficiencia cardíaca derecha (o efecto adverso de calcioantagonistas), pero no un marcador estructural directo de daño hipertensivo.&lt;br /&gt;• &lt;b&gt;e) Rubicundez facial:&lt;/b&gt; Es incorrecta. Es un síntoma vasomotor inespecífico sin valor diagnóstico estructural de lesión parenquimatosa.</t>
  </si>
  <si>
    <t>&lt;b&gt;MORTALIDAD Y COMPLICACIONES POR ÓRGANO DIANA&lt;/b&gt;&lt;br /&gt;&lt;br /&gt;Las complicaciones crónicas y agudas de la hipertensión en los órganos blanco determinan la morbimortalidad de los pacientes:&lt;br /&gt;• &lt;b&gt;Cerebro (SNC):&lt;/b&gt; El 33% fallecerá por enfermedad cerebrovascular. Los infartos lacunares y la leucoaraiosis conducen progresivamente al deterioro cognitivo y a la demencia vascular.&lt;br /&gt;• &lt;b&gt;Retina:&lt;/b&gt; El fondo de ojo permite visualizar directamente el daño microvascular. Los exudados algodonosos (Grado III de Keith-Wagener) o el edema de papila (Grado IV) marcan un daño severo o acelerado.&lt;br /&gt;• &lt;b&gt;Riñones:&lt;/b&gt; El 10 al 15% fallecerá por insuficiencia renal. La hiperfiltración inicial daña los glomérulos, evolucionando hacia la nefroangioesclerosis terminal.</t>
  </si>
  <si>
    <t>Son marcadores definitivos de &lt;b&gt;daño de órgano blanco&lt;/b&gt; en la hipertensión arterial la &lt;b&gt;hipertrofia ventricular izquierda&lt;/b&gt;, la &lt;b&gt;microalbuminuria&lt;/b&gt;, los infartos cerebrales lacunares, la dilatación y calcificación aórtica, la hematuria microscópica y la presencia de &lt;b&gt;hemorragias en llama&lt;/b&gt; en el fondo de ojo.</t>
  </si>
  <si>
    <t>&lt;b&gt;EVALUACIÓN DE DAÑO DE ÓRGANO BLANCO EN LA HIPERTENSIÓN ARTERIAL&lt;/b&gt;&lt;br /&gt;&lt;br /&gt;El daño microvascular crónico generado por la HTA suele ser silente en sus estadios iniciales, por lo que su búsqueda activa mediante estudios complementarios es obligatoria en todo paciente hipertenso.&lt;br /&gt;• &lt;b&gt;Marcadores Clínicos e Instrumentales Definitivos:&lt;/b&gt; Se consideran marcadores de daño de órgano blanco a los siguientes hallazgos: hipertrofia ventricular izquierda, microalbuminuria, hematuria microscópica, exudados algodonosos y hemorragias en llama en el fondo de ojo, infartos cerebrales lacunares (o leucoaraiosis evidenciada en RMN de cerebro), así como la dilatación y calcificación aórtica.&lt;br /&gt;• &lt;b&gt;Microalbuminuria:&lt;/b&gt; Presente entre el 20% y 25% de los hipertensos esenciales, es un marcador temprano de disfunción endotelial y un fuerte predictor de eventos duros a futuro. Se considera patológica entre 30 y 300 mg/24 hs.&lt;br /&gt;• &lt;b&gt;Hipertrofia Ventricular Izquierda (HVI):&lt;/b&gt; El ventrículo izquierdo debe vencer crónicamente una resistencia periférica y poscarga elevadas. Este constante incremento de la tensión parietal genera hipertrofia concéntrica, volviendo al ventrículo rígido y deteriorando su compliance.&lt;br /&gt;• &lt;b&gt;Fondo de Ojo y Hemorragias:&lt;/b&gt; Evalúa el lecho vascular. La progresión crónica genera alteraciones severas; las hemorragias en llama y los exudados se encuadran en el Grado III de la clasificación de Keith-Wagener, advirtiendo sobre un compromiso vascular sistémico.</t>
  </si>
  <si>
    <t>&lt;b&gt;f) A, B y D son correctas:&lt;/b&gt; Es la opción correcta. Las hemorragias en llama en el fondo de ojo (retinopatía), la hipertrofia del ventrículo izquierdo (remodelado miocárdico por aumento de poscarga) y la microalbuminuria (marcador de disfunción endotelial temprana) representan hallazgos que certifican el daño orgánico crónico generado por la elevación sostenida de la presión arterial.</t>
  </si>
  <si>
    <t>• &lt;b&gt;c) Hematuria microscópica:&lt;/b&gt; Si bien el MCQ la excluye en la opción elegida, los consensos clínicos la consideran un marcador definitivo de daño de órgano blanco en la hipertensión arterial.&lt;br /&gt;• &lt;b&gt;e) Rubicundez facial:&lt;/b&gt; Es incorrecta. Puede ser una manifestación inespecífica o formar parte de una causa secundaria (como el &lt;i&gt;flushing&lt;/i&gt; en el feocromocitoma), pero no es un marcador de daño de órgano blanco.&lt;br /&gt;• &lt;b&gt;g) B, C y D son correctas:&lt;/b&gt; Es incorrecta, ya que omite el inciso A (hemorragias en llama), el cual es un marcador de severidad clínica.</t>
  </si>
  <si>
    <t>El diagnóstico e inicio de tratamiento de la hipertensión arterial exige múltiples mediciones en distintas visitas, con la excepción de constatar cifras correspondientes a HTA de Grado 2 o 3 (como una &lt;b&gt;tensión sistólica &gt; 180 mmHg&lt;/b&gt;) en &lt;b&gt;una sola toma&lt;/b&gt; o primera consulta.</t>
  </si>
  <si>
    <t>&lt;b&gt;CONFIRMACIÓN DIAGNÓSTICA EN CONSULTORIO&lt;/b&gt;&lt;br /&gt;&lt;br /&gt;Debido a la variabilidad fisiológica de la presión arterial, el diagnóstico de HTA no debe formularse por una toma aislada en la mayoría de los escenarios clínicos.&lt;br /&gt;• &lt;b&gt;Regla General:&lt;/b&gt; Un adulto padece HTA cuando, por lo menos en dos visitas separadas por una semana, los promedios de dos o más mediciones de la PA obtenidos en cada oportunidad son iguales o superiores a 140 mmHg de PAS y/o 90 mmHg de PAD.&lt;br /&gt;• &lt;b&gt;Excepción:&lt;/b&gt; La excepción a esta regla se presenta si el paciente acude a su primera consulta con cifras tensionales que corresponden a HTA Grado 2 o 3 (mayores a 160/100 mmHg). En este escenario de severidad, el diagnóstico se establece en la primera visita (con una sola toma confirmatoria) y se inicia el tratamiento antihipertensivo inmediatamente.</t>
  </si>
  <si>
    <t>&lt;b&gt;d) TA sistólico &gt; 180 en una sola toma:&lt;/b&gt; Es la opción correcta. La excepción para diagnosticar HTA e iniciar el tratamiento basándose en &lt;b&gt;una sola toma&lt;/b&gt; es que el paciente se presente en su primera consulta con cifras correspondientes a HTA de Grado 2 o 3, como es el caso propuesto de una &lt;b&gt;tensión sistólica &gt; 180 mmHg&lt;/b&gt;.</t>
  </si>
  <si>
    <t>• &lt;b&gt;a) PA elevada en 2 ocasiones para su edad:&lt;/b&gt; Es incorrecta porque, si bien refleja parcialmente el protocolo general (dos visitas separadas), el diagnóstico en adultos mayores de 16 años se basa en umbrales estandarizados (≥ 140/90) y no en percentilos ajustados "para su edad" como ocurre en pediatría.&lt;br /&gt;• &lt;b&gt;b) Antecedentes de HTA familiar:&lt;/b&gt; Es incorrecta ya que la agregación familiar es un factor de riesgo de susceptibilidad, pero no determina el inicio del tratamiento farmacológico si no se constatan cifras tensionales patológicas en el propio paciente.&lt;br /&gt;• &lt;b&gt;c) TA sistólico &gt; 100 en una sola toma:&lt;/b&gt; Es incorrecta debido a que una presión sistólica de 100 mmHg representa un valor fisiológico normal u óptimo, no ameritando el diagnóstico o tratamiento antihipertensivo.</t>
  </si>
  <si>
    <t>&lt;b&gt;NIVELES DE CLASIFICACIÓN TENSIONAL EN CONSULTORIO&lt;/b&gt;&lt;br /&gt;&lt;br /&gt;Para determinar la necesidad de inicio de tratamiento o categorizar las cifras de una primera visita, los consensos clasifican la HTA en niveles de severidad progresiva:&lt;br /&gt;• &lt;b&gt;HTA Nivel 1 (Grado 1):&lt;/b&gt; PAS de 140 a 159 mmHg y/o PAD de 90 a 99 mmHg.&lt;br /&gt;• &lt;b&gt;HTA Nivel 2 (Grado 2):&lt;/b&gt; PAS de 160 a 179 mmHg y/o PAD de 100 a 109 mmHg. Permite inicio de tratamiento si hay alto riesgo.&lt;br /&gt;• &lt;b&gt;HTA Nivel 3 (Estadio 3):&lt;/b&gt; PAS mayor o igual a 180 mmHg y/o PAD mayor o igual a 110 mmHg. Es diagnóstico definitivo con una sola visita e inicio de tratamiento inmediato.</t>
  </si>
  <si>
    <t>El diagnóstico de hipertensión arterial se establece en una única toma y se indica el &lt;b&gt;inicio inmediato de tratamiento farmacológico&lt;/b&gt; cuando el paciente debuta en consultorio con una &lt;b&gt;presión sistólica mayor a 160 mmHg&lt;/b&gt;.</t>
  </si>
  <si>
    <t>&lt;b&gt;DIAGNÓSTICO E INICIO DE TRATAMIENTO ANTIHIPERTENSIVO EN CONSULTORIO&lt;/b&gt;&lt;br /&gt;&lt;br /&gt;El diagnóstico de la HTA requiere confirmar la elevación de las cifras tensionales en consultorio. Debido a la gran variabilidad fisiológica de la presión arterial, el diagnóstico no debe formularse habitualmente por una toma aislada.&lt;br /&gt;• &lt;b&gt;Criterio estándar:&lt;/b&gt; Un adulto padece HTA cuando, por lo menos en dos visitas separadas por una semana, los promedios de dos o más mediciones son iguales o superiores a 140 mmHg de PAS y/o iguales o superiores a 90 mmHg de PAD.&lt;br /&gt;• &lt;b&gt;Excepción diagnóstica (Toma única):&lt;/b&gt; La única excepción a esta regla ocurre si el paciente se presenta en su primera consulta con cifras correspondientes a HTA Nivel 2 o 3 (presión sistólica igual o mayor a 160 mmHg y/o diastólica igual o mayor a 100 mmHg). En este escenario de alto riesgo, el diagnóstico puede establecerse en la primera visita.&lt;br /&gt;• &lt;b&gt;Inicio del Tratamiento Farmacológico:&lt;/b&gt; Si bien la primera línea en todos los pacientes consiste en modificaciones del estilo de vida (dieta hiposódica, descenso de peso y ejercicio físico), si el paciente debuta directamente con una HTA Grado 2 o 3 (mayor a 160/100 mmHg), se debe iniciar el tratamiento farmacológico antihipertensivo desde esa misma primera consulta.</t>
  </si>
  <si>
    <t>&lt;b&gt;c) Presión sistólica superior a 160 mmHg en una toma:&lt;/b&gt; Es la opción correcta. Si un paciente debuta en su primera consulta con cifras tensionales correspondientes a HTA Grado 2 o 3 (sistólica mayor a 160 mmHg), se exceptúa la necesidad de realizar controles seriados en días distintos; el diagnóstico se confirma en esa única toma y se indica el inicio del tratamiento farmacológico antihipertensivo de forma inmediata.</t>
  </si>
  <si>
    <t>&lt;b&gt;a) TA sistólico de 140 mmHg en una sola toma:&lt;/b&gt; Es incorrecta. Una única toma de 140 mmHg no es suficiente para confirmar el diagnóstico de HTA, requiriendo promedios en dos visitas separadas por una semana para establecer la elevación sostenida.&lt;br /&gt;&lt;b&gt;b) Antecedentes de HTA en la familia:&lt;/b&gt; Es incorrecta. Los antecedentes familiares representan un factor de riesgo poligénico, pero no diagnostican la enfermedad por sí solos ni justifican el inicio de fármacos en ausencia de cifras tensionales alteradas.&lt;br /&gt;&lt;b&gt;d) TA elevada para la edad en 2 o más ocasiones:&lt;/b&gt; Es incorrecta. Si bien las cifras elevadas en dos o más ocasiones confirman el diagnóstico basal de HTA, la primera línea de tratamiento es la instauración de dieta y ejercicio. El inicio farmacológico se posterga hasta confirmar el fracaso de estas medidas no farmacológicas, a menos que el paciente debute con cifras altas.</t>
  </si>
  <si>
    <t>El diagnóstico de &lt;b&gt;HTA maligna o acelerada&lt;/b&gt; se certifica por la presencia conjunta de &lt;b&gt;exudados algodonosos&lt;/b&gt; y &lt;b&gt;papiledema (edema de papila)&lt;/b&gt; en la fondoscopía.</t>
  </si>
  <si>
    <t>&lt;b&gt;DIAGNÓSTICO DE LA HIPERTENSIÓN ACELERADA-MALIGNA&lt;/b&gt;&lt;br /&gt;&lt;br /&gt;La hipertensión acelerada-maligna es una forma clínica grave de presentación de las elevaciones extremas de la presión arterial (donde la presión diastólica supera ampliamente los 130 mmHg). Su confirmación diagnóstica se asienta en la evaluación microvascular mediante el examen de fondo de ojo.&lt;br /&gt;• &lt;b&gt;Diagnóstico Oftalmológico:&lt;/b&gt; El diagnóstico de esta entidad se certifica por la presencia de una retinopatía hipertensiva severa que asocia exudados algodonosos (Grado III de Keith-Wagener) y el hallazgo de edema de papila bilateral o papiledema (Grado IV).&lt;br /&gt;• &lt;b&gt;Asociaciones Clínicas:&lt;/b&gt; Si bien el diagnóstico se sella con el papiledema, fisiopatológicamente pueden existir de manera concomitante entidades graves como la anemia hemolítica microangiopática, un rápido deterioro de la función renal y cuadros de encefalopatía hipertensiva.&lt;br /&gt;• &lt;b&gt;Pronóstico:&lt;/b&gt; Es una emergencia médica que marca un pronóstico vital ominoso a corto plazo si no se interviene agresivamente para descender la tensión.</t>
  </si>
  <si>
    <t>&lt;b&gt;b) Exudado algodonoso y papiledema:&lt;/b&gt; Es la opción correcta. El diagnóstico de &lt;b&gt;HTA maligna o acelerada&lt;/b&gt; se certifica semiológicamente por la presencia conjunta de &lt;b&gt;exudados algodonosos&lt;/b&gt; y por el hallazgo de &lt;b&gt;papiledema&lt;/b&gt; (edema de papila bilateral) en la fondoscopía.</t>
  </si>
  <si>
    <t>• &lt;b&gt;a) Anasarca grave y trastorno Acido/Base:&lt;/b&gt; Es incorrecta debido a que no son los criterios estructurales que definen el diagnóstico de esta fase acelerada, siendo el anasarca característico de cuadros como la insuficiencia cardíaca derecha avanzada o el síndrome nefrótico.&lt;br /&gt;• &lt;b&gt;c) Microaneurisma en fondoscopía:&lt;/b&gt; Es incorrecta ya que los microaneurismas son hallazgos característicos y tempranos de otras patologías microvasculares, como la retinopatía diabética de fondo, no definiendo la malignidad de la hipertensión.&lt;br /&gt;• &lt;b&gt;d) Trombocitopenia y Anemia Hemolítica:&lt;/b&gt; Es incorrecta como respuesta única diagnóstica. Si bien en la HTA acelerada-maligna puede existir de manera concomitante una anemia hemolítica microangiopática secundaria al daño endotelial severo, el diagnóstico clínico y primario de la entidad exige la constatación del papiledema en el fondo de ojo.</t>
  </si>
  <si>
    <t>Los métodos útiles y válidos para el diagnóstico integral de la HTA incluyen el &lt;b&gt;control seriado de presión arterial en consultorio&lt;/b&gt; (por lo menos tres tomas, en tres visitas distintas), el &lt;b&gt;Monitoreo Ambulatorio de Presión Arterial (MAPA)&lt;/b&gt; y el &lt;b&gt;Monitoreo Domiciliario de Presión Arterial (MDPA)&lt;/b&gt;.</t>
  </si>
  <si>
    <t>&lt;b&gt;MÉTODOS DIAGNÓSTICOS DE LA HIPERTENSIÓN ARTERIAL&lt;/b&gt;&lt;br /&gt;&lt;br /&gt;El diagnóstico integral del paciente hipertenso no se limita a constatar la elevación de las cifras tensionales, sino que requiere métodos estructurados para confirmar la presencia de HTA, establecer el riesgo cardiovascular y evaluar el comportamiento hemodinámico continuo.&lt;br /&gt;• &lt;b&gt;Confirmación en Consultorio:&lt;/b&gt; Constituye el método basal. Debido a la gran variabilidad fisiológica de la presión arterial, el diagnóstico no debe formularse por una toma aislada (salvo que debute con cifras mayores a 160/100 mmHg). Requiere control seriado demostrando promedios iguales o superiores a 140/90 mmHg.&lt;br /&gt;• &lt;b&gt;Monitoreo Ambulatorio de Presión Arterial (MAPA):&lt;/b&gt; Dispositivo portátil que toma registros automáticos cada 15 minutos durante 24 horas. Es fundamental para diagnosticar HTA refractaria, HTA paroxística, confirmar o descartar la "HTA de bata blanca", y evaluar el ritmo circadiano nocturno (patrones dipper o non-dipper).&lt;br /&gt;• &lt;b&gt;Monitoreo Domiciliario de Presión Arterial (MDPA):&lt;/b&gt; El paciente registra su presión en casa con un tensiómetro validado durante 7 días. El valor de corte diagnóstico en MDPA es más estricto, con un promedio mayor o igual a 135/85 mmHg.</t>
  </si>
  <si>
    <t>&lt;b&gt;e) A, B y C son correctas:&lt;/b&gt; Es la opción correcta. Tanto el control seriado en el consultorio médico, como las herramientas de monitoreo fuera del entorno clínico (el MAPA de 24 horas y el MDPA), son los métodos reconocidos y validados por las guías clínicas para arribar al diagnóstico integral de la hipertensión arterial.</t>
  </si>
  <si>
    <t>En el paciente anciano, el alcoholismo puede producir: Seleccione una:&lt;br&gt;&lt;br&gt;a) Crisis asmática&lt;br&gt;&lt;br&gt;b) EPOC&lt;br&gt;&lt;br&gt;c) Neumonía por broncoaspiración&lt;br&gt;&lt;br&gt;d) Fibrosis pulmonar idiopática</t>
  </si>
  <si>
    <t>• &lt;b&gt;a) Control de presión arterial en consultorio, b) MAPA, y c) MDPA:&lt;/b&gt; Son incorrectas como opciones aisladas. Si bien son válidas en sus enunciados, elegirlas descarta a las otras herramientas útiles para el diagnóstico.&lt;br /&gt;• &lt;b&gt;d) TA mayor a 140/90 asociada a cefalea en una consulta:&lt;/b&gt; Es incorrecta. El diagnóstico en una sola consulta constituye una excepción clínica que se reserva para aquellos pacientes que debutan con cifras severas (HTA Grado 2 o 3, mayor o igual a 160/100 mmHg). Cifras de 140/90 mmHg en una única toma no alcanzan este umbral para confirmar la enfermedad, aun si el paciente presenta síntomas inespecíficos.</t>
  </si>
  <si>
    <t>c) Neumonía por broncoaspiración</t>
  </si>
  <si>
    <t>El diagnóstico e inicio de tratamiento de la hipertensión arterial se puede establecer en una primera visita (con &lt;b&gt;una sola toma&lt;/b&gt;) si el paciente presenta cifras correspondientes a HTA Grado 2 o 3, como una &lt;b&gt;presión sistólica superior a 160 mmHg&lt;/b&gt;.</t>
  </si>
  <si>
    <t>&lt;b&gt;CONFIRMACIÓN DIAGNÓSTICA EN CONSULTORIO&lt;/b&gt;&lt;br /&gt;&lt;br /&gt;Debido a la gran variabilidad fisiológica de la presión arterial, el diagnóstico de HTA no debe formularse por una toma aislada en la gran mayoría de los escenarios clínicos.&lt;br /&gt;• &lt;b&gt;Regla General:&lt;/b&gt; Un adulto padece HTA cuando, por lo menos en dos visitas separadas por una semana, los promedios de dos o más mediciones de la PA obtenidos en cada oportunidad son iguales o superiores a 140 mmHg de PAS y/o 90 mmHg de PAD.&lt;br /&gt;• &lt;b&gt;Excepción Absoluta:&lt;/b&gt; La única excepción a esta regla se presenta si el paciente acude a su primera consulta con cifras tensionales que corresponden a HTA Grado 2 o 3 (es decir, mayores a 160/100 mmHg). En este escenario de severidad, el diagnóstico se establece en la primera visita (con una sola toma confirmatoria) y se inicia el tratamiento antihipertensivo de manera inmediata.</t>
  </si>
  <si>
    <t>&lt;b&gt;a) Presión sistólica superior a 160 mmHg en una sola toma:&lt;/b&gt; Es la opción correcta. La única excepción para diagnosticar HTA e iniciar el tratamiento basándose en &lt;b&gt;una sola toma&lt;/b&gt; es que el paciente se presente en su primera consulta con cifras correspondientes a HTA de Grado 2 o 3, como es el caso propuesto de una &lt;b&gt;presión sistólica superior a 160 mmHg&lt;/b&gt;.</t>
  </si>
  <si>
    <t>• &lt;b&gt;b) Antecedentes de HTA en la familia:&lt;/b&gt; Es incorrecta ya que la agregación familiar constituye un factor de riesgo de susceptibilidad poligénica, pero no determina el inicio del tratamiento farmacológico si no se constatan cifras tensionales patológicas en el propio paciente.&lt;br /&gt;• &lt;b&gt;c) PA elevada en 2 ocasiones para su edad:&lt;/b&gt; Es incorrecta porque, si bien refleja parcialmente el protocolo general (dos visitas separadas), el diagnóstico en adultos se basa en umbrales estandarizados absolutos (≥ 140/90) y no en percentilos ajustados para la edad, como ocurre en pediatría.&lt;br /&gt;• &lt;b&gt;d) TA sistólica mayor a 100 mmHg en una sola toma:&lt;/b&gt; Es incorrecta debido a que una presión sistólica de 100 mmHg representa un valor fisiológico normal o incluso óptimo, no ameritando el diagnóstico o tratamiento antihipertensivo.</t>
  </si>
  <si>
    <t>&lt;b&gt;NIVELES DE CLASIFICACIÓN TENSIONAL EN CONSULTORIO&lt;/b&gt;&lt;br /&gt;&lt;br /&gt;Para determinar la severidad tensional y la necesidad de inicio de tratamiento en la primera visita, la HTA se clasifica en niveles progresivos:&lt;br /&gt;• &lt;b&gt;HTA Nivel 1 (Grado 1):&lt;/b&gt; PAS de 140 a 159 mmHg y/o PAD de 90 a 99 mmHg. Requiere confirmación en dos visitas.&lt;br /&gt;• &lt;b&gt;HTA Nivel 2 (Grado 2):&lt;/b&gt; PAS de 160 a 179 mmHg y/o PAD de 100 a 109 mmHg. Permite el diagnóstico en una sola visita.&lt;br /&gt;• &lt;b&gt;HTA Nivel 3 (Estadio 3):&lt;/b&gt; PAS mayor o igual a 180 mmHg y/o PAD mayor o igual a 110 mmHg. Constituye diagnóstico definitivo con una sola visita e inicio de tratamiento inmediato.</t>
  </si>
  <si>
    <t>En la hipertensión arterial, luego de los 60 años, la &lt;b&gt;presión de pulso&lt;/b&gt; se convierte en la variable hemodinámica más potente y adquiere el &lt;b&gt;mayor valor pronóstico&lt;/b&gt; para predecir el riesgo de padecer eventos cardiovasculares.</t>
  </si>
  <si>
    <t>&lt;b&gt;MARCADORES PRONÓSTICOS EN LA HIPERTENSIÓN ARTERIAL&lt;/b&gt;&lt;br /&gt;&lt;br /&gt;Para establecer el pronóstico individual en el paciente hipertenso, la medicina clínica utiliza marcadores hemodinámicos que varían su utilidad según la edad del individuo:&lt;br /&gt;• &lt;b&gt;Dinámica de la Presión de Pulso:&lt;/b&gt; Se define como la diferencia entre la presión arterial sistólica (PAS) y la presión arterial diastólica (PAD).&lt;br /&gt;• &lt;b&gt;Valor pronóstico según edad:&lt;/b&gt; Desde los 50 a 60 años, la presión arterial sistólica adquiere un valor pronóstico mayor que la diastólica. Sin embargo, luego de los 60 años, la &lt;b&gt;presión de pulso&lt;/b&gt; se convierte en la variable hemodinámica más potente para predecir el riesgo de padecer eventos cardiovasculares adversos, inclusive aunque la presión sistólica conserve su propio valor predictivo.</t>
  </si>
  <si>
    <t>&lt;b&gt;d) La presión de Pulso:&lt;/b&gt; Es la opción correcta. Al superar los 60 años de edad, la presión de pulso (diferencia entre PAS y PAD) es el factor pronóstico no invasivo más potente para predecir el riesgo de desarrollar eventos cardiovasculares mayores.</t>
  </si>
  <si>
    <t>• &lt;b&gt;b) La tensión arterial sistólica:&lt;/b&gt; Es incorrecta. Si bien la presión sistólica tiene un valor pronóstico mayor que la diastólica en la franja etaria de 50 a 60 años, y conserva valor posteriormente, es superada por la presión de pulso a partir de la sexta década de la vida.&lt;br /&gt;• &lt;b&gt;a) La rigidez arterial, y c) La poscarga:&lt;/b&gt; Son incorrectas. Aunque la rigidez de los grandes vasos (como la aorta) y el aumento de la poscarga son mecanismos fisiopatológicos en la génesis de la hipertensión del paciente anciano (causando el aumento de la presión de pulso), la variable hemodinámica para predecir el riesgo pronóstico es la presión de pulso.</t>
  </si>
  <si>
    <t>Después de los 60 años, la &lt;b&gt;presión de pulso&lt;/b&gt; se convierte en la variable hemodinámica más potente y adquiere el &lt;b&gt;mayor valor pronóstico&lt;/b&gt; para predecir el riesgo de padecer eventos cardiovasculares.</t>
  </si>
  <si>
    <t>&lt;b&gt;MARCADORES PRONÓSTICOS EN LA HIPERTENSIÓN ARTERIAL&lt;/b&gt;&lt;br /&gt;&lt;br /&gt;Para establecer el pronóstico individual y el riesgo de morbimortalidad en el paciente hipertenso, se utilizan marcadores pronósticos hemodinámicos y estructurales:&lt;br /&gt;• &lt;b&gt;Presión de Pulso:&lt;/b&gt; Es la diferencia entre la presión arterial sistólica (PAS) y la presión arterial diastólica (PAD). Fisiopatológicamente, desde los 50 a 60 años, la PAS adquiere un valor pronóstico numéricamente mayor que la PAD. Sin embargo, luego de los 60 años, la presión de pulso se convierte en la variable hemodinámica más potente y adquiere el mayor valor pronóstico para predecir el riesgo de padecer eventos cardiovasculares (incluso aunque la PAS conserve su propio valor predictivo).&lt;br /&gt;• &lt;b&gt;Patrón NON DIPPER:&lt;/b&gt; La pérdida del descenso nocturno fisiológico de la tensión arterial (&lt; 10%) en el monitoreo de 24 horas se asocia a un peor pronóstico, mayor daño de órgano blanco y mayor tasa de eventos.&lt;br /&gt;• &lt;b&gt;Microalbuminuria:&lt;/b&gt; Presente entre el 20% y 25% de los hipertensos esenciales, es un marcador temprano de disfunción endotelial y un fuerte predictor de eventos duros a futuro.</t>
  </si>
  <si>
    <t>La opción c es correcta. Luego de los 60 años, la &lt;b&gt;presión de pulso&lt;/b&gt; se convierte en la variable hemodinámica más potente y adquiere el mayor valor pronóstico para predecir el riesgo de padecer eventos cardiovasculares. &lt;i&gt;(Nota: el enunciado del MCQ utiliza la expresión "buen pronóstico" para referirse a la variable con el "mayor valor pronóstico" o mayor capacidad predictiva de riesgo)&lt;/i&gt;.</t>
  </si>
  <si>
    <t>&lt;br /&gt;• &lt;b&gt;a) Rigidez arterial y d) Postcarga:&lt;/b&gt; Son incorrectas porque, si bien la rigidez arterial y la postcarga aumentan patológicamente en la vejez originando la hipertensión, la presión de pulso (consecuencia hemodinámica directa de dicha rigidez) se define como el marcador clínico estandarizado de mayor valor pronóstico independiente.&lt;br /&gt;• &lt;b&gt;b) Tensión arterial sistólica:&lt;/b&gt; Es incorrecta ya que, si bien la PAS adquiere un valor pronóstico numéricamente mayor que la PAD entre los 50 y 60 años, es superada en su potencia predictiva por la presión de pulso en los pacientes mayores de 60 años.</t>
  </si>
  <si>
    <t>&lt;b&gt;MORTALIDAD Y RIESGO GLOBAL&lt;/b&gt;&lt;br /&gt;&lt;br /&gt;El riesgo derivado de la elevación de la presión arterial es un proceso continuo. Las curvas actuariales demuestran que a partir de valores superiores a 115/75 mmHg, la incidencia de eventos cardiovasculares y cerebrovasculares comienza a aumentar de forma proporcional. El riesgo de mortalidad cardiovascular se duplica con cada incremento de la presión arterial de 20 mmHg en la sistólica o 10 mmHg en la diastólica (en individuos de 40 a 69 años de edad). Las complicaciones crónicas y agudas determinan que el 50% de los pacientes hipertensos no controlados fallecerá a causa de enfermedad cardiovascular (cardiopatía isquémica o insuficiencia cardíaca).</t>
  </si>
  <si>
    <t>El efecto secundario adverso más común de los bloqueadores de los canales de calcio es la &lt;b&gt;retención de líquidos&lt;/b&gt;, manifestada semiológicamente como edema de miembros inferiores.</t>
  </si>
  <si>
    <t>&lt;b&gt;TRATAMIENTO FARMACOLÓGICO: BLOQUEANTES DE LOS CANALES DE CALCIO&lt;/b&gt;&lt;br /&gt;&lt;br /&gt;Los bloqueantes de los canales de calcio (BCC) actúan bloqueando los canales L de calcio en el músculo liso vascular y cardíaco, y son drogas de primera línea para el tratamiento de la hipertensión arterial.&lt;br /&gt;• &lt;b&gt;Dihidropiridínicos (DHP):&lt;/b&gt; Son vasodilatadores arteriolares puros (ej. amlodipina, nifedipina). El efecto secundario adverso más común de este grupo es la retención de líquidos, la cual se manifiesta clínicamente con la aparición de edemas en los miembros inferiores.&lt;br /&gt;• &lt;b&gt;No Dihidropiridínicos (No DHP):&lt;/b&gt; Fármacos como el verapamilo y el diltiazem poseen, además de la vasodilatación, un efecto inotrópico y cronotrópico negativo. Presentan como contraindicaciones a la insuficiencia cardíaca con disfunción sistólica y a los bloqueos auriculoventriculares de 2° y 3° grado.</t>
  </si>
  <si>
    <t>&lt;b&gt;d) Retención de líquidos:&lt;/b&gt; Es la opción correcta. Es el efecto secundario adverso más frecuente de los bloqueantes de los canales de calcio (particularmente de los dihidropiridínicos como la amlodipina), el cual se traduce semiológicamente en la formación de edemas de miembros inferiores.</t>
  </si>
  <si>
    <t>&lt;b&gt;a) Hipotensión ortostática:&lt;/b&gt; Es incorrecta. Si bien los BCC son fármacos hipotensores por su efecto vasodilatador, la hipotensión ortostática es un efecto secundario mucho más frecuente de otras familias (como los bloqueantes alfa-adrenérgicos o los diuréticos), no siendo el más común de este grupo.&lt;br /&gt;&lt;b&gt;b) Hipertensión arterial:&lt;/b&gt; Es incorrecta. Los bloqueantes cálcicos son agentes antihipertensivos, por lo que su mecanismo de acción terapéutico es reducir la presión arterial y no elevarla.&lt;br /&gt;&lt;b&gt;c) Bradicardia:&lt;/b&gt; Es incorrecta. Aunque los BCC no dihidropiridínicos (verapamilo y diltiazem) poseen efecto cronotrópico negativo y pueden causar bradicardia, los dihidropiridínicos (de mayor uso en HTA) tienden a generar taquicardia refleja leve. Globalmente, la retención de líquidos supera a la bradicardia como el efecto adverso más común de toda la familia farmacológica.</t>
  </si>
  <si>
    <t>Ante un &lt;b&gt;paciente diabético&lt;/b&gt; que presenta &lt;b&gt;microalbuminuria&lt;/b&gt; y cifras de tensión arterial elevadas (ej. &lt;b&gt;140/90 mmHg&lt;/b&gt;), el fármaco de elección a indicar es un &lt;b&gt;IECA (como el Enalapril a 10 mg/día)&lt;/b&gt; o un ARA-II.</t>
  </si>
  <si>
    <t>&lt;b&gt;TRATAMIENTO EN POBLACIONES Y SITUACIONES CLÍNICAS ESPECIALES&lt;/b&gt;&lt;br /&gt;&lt;br /&gt;La elección del fármaco antihipertensivo varía según el Daño de Órgano Blanco (DOB) o la comorbilidad presente en el paciente:&lt;br /&gt;• &lt;b&gt;Diabetes Mellitus y Síndrome Metabólico:&lt;/b&gt; En pacientes diabéticos que presentan microalbuminuria y cifras de tensión arterial elevadas, el fármaco de elección a indicar es un inhibidor de la enzima convertidora de angiotensina (IECA) o un antagonista de los receptores de angiotensina II (ARA-II).&lt;br /&gt;• &lt;b&gt;Mecanismo de nefroprotección:&lt;/b&gt; Estas drogas vasodilatan de manera selectiva la arteriola eferente renal. Al hacerlo, disminuyen la presión intraglomerular, reduciendo la hiperfiltración, disminuyendo la proteinuria y enlenteciendo la progresión de la nefropatía diabética.&lt;br /&gt;• &lt;b&gt;Precauciones con IECA/ARA-II:&lt;/b&gt; No se debe iniciar esta medicación si el filtrado glomerular (MDRD) cae por debajo de 30 ml/min, y se debe suspender si cae por debajo de 20 ml/min debido al alto riesgo de hiperkalemia. Además, está contraindicado el uso concomitante de un IECA junto a un ARA-II.</t>
  </si>
  <si>
    <t>&lt;b&gt;c) Enalapril a 10 mg/día:&lt;/b&gt; Es la opción correcta. Ante un paciente diabético con microalbuminuria y cifras de tensión arterial elevadas (140/90 mmHg), el fármaco de elección a indicar para el control tensional y la nefroprotección es un IECA, como el &lt;b&gt;Enalapril a 10 mg/día&lt;/b&gt;.</t>
  </si>
  <si>
    <t>• &lt;b&gt;a) Tratamiento no farmacológico como único tratamiento antihipertensivo:&lt;/b&gt; Es incorrecta. Si bien la dieta y el ejercicio son el pilar inicial, la presencia de diabetes y daño de órgano blanco (microalbuminuria) ubican al paciente en un estrato de riesgo alto a muy alto, requiriendo la instauración de tratamiento farmacológico inmediato.&lt;br /&gt;• &lt;b&gt;b) Amlodipina 5 mg/día:&lt;/b&gt; Es incorrecta. Los bloqueantes cálcicos dihidropiridínicos son potentes vasodilatadores arteriolares, pero no reducen la hiperfiltración glomerular ni controlan la proteinuria con la misma eficacia que los bloqueantes del sistema renina-angiotensina.&lt;br /&gt;• &lt;b&gt;d) Hidroclorotiazida 25 mg:&lt;/b&gt; Es incorrecta como monoterapia de primera elección en este escenario específico. Los diuréticos tiazídicos no ofrecen el beneficio nefroprotector antiproteinúrico de los IECA, pudiendo incluso exacerbar el fenotipo metabólico adverso (intolerancia a la glucosa y dislipemia).</t>
  </si>
  <si>
    <t>&lt;b&gt;OBJETIVOS TERAPÉUTICOS EN LA ENFERMEDAD RENAL CRÓNICA&lt;/b&gt;&lt;br /&gt;&lt;br /&gt;El manejo estricto de la hipertensión y el bloqueo del sistema renina-angiotensina-aldosterona (SRAA) son pilares terapéuticos esenciales para evitar el daño progresivo.&lt;br /&gt;• &lt;b&gt;Metas Tensionales:&lt;/b&gt; El objetivo a alcanzar en el tratamiento de la presión arterial en pacientes con diabetes tipo 1 o tipo 2, nefropatía diabética, o en pacientes con enfermedad renal crónica y albuminuria, es lograr cifras menores a 130/80 mmHg o incluso &lt; 125/75 mmHg.&lt;br /&gt;• &lt;b&gt;Acción del IECA:&lt;/b&gt; El mecanismo por el que se indican los IECA en la nefropatía diabética es múltiple: actúan por su acción antioxidante, por dilatar selectivamente la arteriola eferente del glomérulo (disminuyendo la hiperfiltración) y por su acción antiproliferativa y antifibrótica.</t>
  </si>
  <si>
    <t>El &lt;b&gt;descenso de peso&lt;/b&gt; es el principal y más potente tratamiento no farmacológico en la hipertensión arterial, logrando disminuir entre &lt;b&gt;5 y 20 mmHg&lt;/b&gt; por cada 10 kg perdidos.</t>
  </si>
  <si>
    <t>&lt;b&gt;TRATAMIENTO NO FARMACOLÓGICO EN LA HIPERTENSIÓN ARTERIAL&lt;/b&gt;&lt;br /&gt;&lt;br /&gt;La primera línea para el tratamiento de la hipertensión arterial en todos los pacientes consiste en la instauración de modificaciones del estilo de vida.&lt;br /&gt;• &lt;b&gt;Reducción de Peso:&lt;/b&gt; Es la medida más potente. Lograr un Índice de Masa Corporal (IMC) menor a 25 disminuye entre 5 y 20 mmHg por cada 10 kg perdidos.&lt;br /&gt;• &lt;b&gt;Dieta DASH (Dietary Approaches to Stop Hypertension):&lt;/b&gt; Rica en frutas, verduras, lácteos descremados y baja en grasas. Reduce entre 8 y 14 mmHg.&lt;br /&gt;• &lt;b&gt;Actividad Física:&lt;/b&gt; Ejercicio dinámico regular de 30 a 40 minutos al día (o 150 minutos por semana). Reduce entre 4 a 9 mmHg.&lt;br /&gt;• &lt;b&gt;Dieta baja en Sodio:&lt;/b&gt; Restricción a 5 o 6 gramos diarios de sal. Disminuye entre 2 a 8 mmHg. Exige advertir al paciente sobre la sal oculta en los alimentos industrializados.&lt;br /&gt;• &lt;b&gt;Moderación de Alcohol y Cesación Tabáquica:&lt;/b&gt; Reduce la presión arterial entre 2 a 4 mmHg.</t>
  </si>
  <si>
    <t>&lt;b&gt;d) Descenso de peso:&lt;/b&gt; Es la opción correcta. Es el principal y más potente tratamiento no farmacológico para el manejo de la hipertensión arterial, logrando una reducción de 5 a 20 mmHg por cada 10 kg de masa corporal perdidos.</t>
  </si>
  <si>
    <t>• &lt;b&gt;a) Cese de tabaquismo:&lt;/b&gt; Es incorrecta. Si bien es una medida obligatoria para reducir el riesgo cardiovascular global, su impacto directo sobre la reducción numérica de la presión arterial (2 a 4 mmHg) es notablemente inferior al descenso de peso.&lt;br /&gt;• &lt;b&gt;b) Dieta hiposódica:&lt;/b&gt; Es incorrecta. La restricción de sal reduce la presión arterial entre 2 a 8 mmHg, representando un impacto hipotensor menor en comparación con el descenso de peso.&lt;br /&gt;• &lt;b&gt;c) Actividad física aeróbica:&lt;/b&gt; Es incorrecta. El ejercicio dinámico regular logra reducir entre 4 a 9 mmHg, siendo una medida de primera línea, pero con menor potencia hipotensora aislada que la reducción de masa corporal.</t>
  </si>
  <si>
    <t>&lt;b&gt;CONDUCTA CLÍNICA ANTE PRESIÓN ARTERIAL LIMÍTROFE&lt;/b&gt;&lt;br /&gt;&lt;br /&gt;Ante un paciente joven (por ejemplo, 38 años) sin antecedentes patológicos, pero con reiterados registros tensionales limítrofes (como 130/84 mmHg), la conducta médica es no administrar fármacos e indicar dieta hiposódica, descenso de peso y ejercicio físico.</t>
  </si>
  <si>
    <t>El &lt;b&gt;nitroprusiato de sodio&lt;/b&gt; por vía intravenosa es el tratamiento definitivo e inmediato de la &lt;b&gt;HTA maligna&lt;/b&gt;.</t>
  </si>
  <si>
    <t>&lt;b&gt;TRATAMIENTO DE LA HIPERTENSIÓN ACELERADA-MALIGNA&lt;/b&gt;&lt;br /&gt;&lt;br /&gt;La hipertensión acelerada-maligna es una forma clínica grave de presentación de las elevaciones extremas de la presión arterial (donde la presión diastólica supera los 130 mmHg y se asocia a daño agudo microvascular como el edema de papila). Es una emergencia hipertensiva propiamente dicha. Su abordaje terapéutico exige:&lt;br /&gt;• &lt;b&gt;Internación y Monitoreo:&lt;/b&gt; Ingreso inmediato a la Unidad de Cuidados Intensivos (UTI).&lt;br /&gt;• &lt;b&gt;Vía de administración:&lt;/b&gt; Exige el uso de potentes drogas titulables por vía endovenosa (IV) para descender la presión arterial de forma rápida y controlada en un plazo no mayor a dos horas.&lt;br /&gt;• &lt;b&gt;Fármaco de elección:&lt;/b&gt; El &lt;b&gt;Nitroprusiato de Sodio (IV)&lt;/b&gt; es un potente vasodilatador mixto (arterial y venoso) de acción instantánea (comienza a actuar en 1 a 2 minutos). Es el tratamiento definitivo e inmediato de la HTA maligna y de la encefalopatía hipertensiva. Se debe tener la precaución de proteger el sistema de goteo de la luz y recordar que si se utiliza por más de 48 horas produce intoxicación por tiocianatos/cianuro.</t>
  </si>
  <si>
    <t>&lt;b&gt;c) Nitroprusiato de sodio:&lt;/b&gt; Es la opción correcta. El &lt;b&gt;nitroprusiato de sodio&lt;/b&gt; en infusión continua intravenosa es el vasodilatador de acción ultracorta de primera elección y el tratamiento definitivo e inmediato para el abordaje de la &lt;b&gt;HTA maligna&lt;/b&gt;.</t>
  </si>
  <si>
    <t>• &lt;b&gt;a) Enalapril VO y d) Atenolol VO:&lt;/b&gt; Son incorrectas debido a que el abordaje inicial de cualquier emergencia hipertensiva (como la HTA maligna) exige el empleo de drogas de acción inmediata por vía endovenosa, quedando proscrito el uso de fármacos por vía oral para la crisis por su inicio de acción lento e impredecible.&lt;br /&gt;• &lt;b&gt;b) Furosemida EV:&lt;/b&gt; Es incorrecta como hipotensor primario y definitivo de la HTA maligna, ya que la furosemida endovenosa es el pilar terapéutico específico para el manejo de la sobrecarga de volumen en el contexto de otra emergencia diferente: el edema agudo de pulmón (EAP) hipertensivo.</t>
  </si>
  <si>
    <t>&lt;b&gt;ELEVACIONES AGUDAS: EMERGENCIA HIPERTENSIVA&lt;/b&gt;&lt;br /&gt;&lt;br /&gt;En el cuadro de la emergencia hipertensiva propiamente dicha existe un daño agudo y evolutivo de un órgano blanco, donde la elevación de la presión arterial es la causa patogénica directa del daño orgánico (ej. HTA maligna, disección aórtica, encefalopatía hipertensiva). La meta terapéutica es reducir la PA en un plazo no mayor a dos horas mediante el uso de fármacos endovenosos, a diferencia de las urgencias o hipertensiones severas aisladas donde se permite un descenso progresivo en 24 a 48 horas con drogas orales o simple reposo.</t>
  </si>
  <si>
    <t>Durante la gestación, las terapéuticas que están &lt;b&gt;contraindicadas&lt;/b&gt; son los &lt;b&gt;IECA&lt;/b&gt; y los &lt;b&gt;ARA-II&lt;/b&gt;.</t>
  </si>
  <si>
    <t>&lt;b&gt;TRATAMIENTO ANTIHIPERTENSIVO EN EL EMBARAZO&lt;/b&gt;&lt;br /&gt;&lt;br /&gt;El manejo farmacológico de la hipertensión arterial crónica en la gestación exige la selección de fármacos seguros para el binomio materno-fetal.&lt;br /&gt;• &lt;b&gt;Contraindicaciones absolutas:&lt;/b&gt; Durante el embarazo, las terapéuticas que están contraindicadas son los inhibidores de la enzima convertidora de angiotensina (IECA) y los antagonistas de los receptores de angiotensina II (ARA-II). También se contraindican los diuréticos.&lt;br /&gt;• &lt;b&gt;Primera opción de tratamiento:&lt;/b&gt; La primera opción de tratamiento ante una mujer embarazada e hipertensa es la alfa-metildopa.&lt;br /&gt;• &lt;b&gt;Opciones seguras adicionales:&lt;/b&gt; Otras alternativas farmacológicas seguras incluyen el labetalol (betabloqueante) y la amlodipina (bloqueante cálcico).</t>
  </si>
  <si>
    <t>&lt;b&gt;a) IECA:&lt;/b&gt; Es la opción correcta. Los inhibidores de la enzima convertidora de angiotensina (IECA), al igual que los ARA-II, se encuentran contraindicados en la paciente embarazada.</t>
  </si>
  <si>
    <t>&lt;b&gt;b) Alfametildopa:&lt;/b&gt; Es incorrecta. Es la primera opción de tratamiento ante una mujer embarazada e hipertensa.&lt;br /&gt;&lt;b&gt;c) Labetalol:&lt;/b&gt; Es incorrecta. Es una de las opciones farmacológicas seguras para el manejo de la hipertensión durante el embarazo.&lt;br /&gt;&lt;b&gt;d) Hidralazina:&lt;/b&gt; Es incorrecta. A diferencia de los IECA o los ARA-II, no posee una contraindicación absoluta para su uso durante la gestación.</t>
  </si>
  <si>
    <t>Durante la gestación, las terapéuticas antihipertensivas que están &lt;b&gt;contraindicadas&lt;/b&gt; son los &lt;b&gt;IECA y los ARA-II&lt;/b&gt;.</t>
  </si>
  <si>
    <t>&lt;b&gt;TRATAMIENTO DE LA HTA EN EL EMBARAZO&lt;/b&gt;&lt;br /&gt;&lt;br /&gt;El manejo de la hipertensión arterial crónica durante el embarazo requiere una cuidadosa selección farmacológica para garantizar la seguridad materno-fetal, existiendo indicaciones de primera línea y contraindicaciones absolutas:&lt;br /&gt;• &lt;b&gt;Fármacos Contraindicados:&lt;/b&gt; Durante la gestación, las terapéuticas que están contraindicadas son los inhibidores de la enzima convertidora de angiotensina (&lt;b&gt;IECA&lt;/b&gt;) y los antagonistas de los receptores de angiotensina II (&lt;b&gt;ARA-II&lt;/b&gt;). También se contraindica el uso de diuréticos.&lt;br /&gt;• &lt;b&gt;Fármacos de Primera Elección:&lt;/b&gt; Ante la consulta de una mujer embarazada e hipertensa, la droga que se debe utilizar como primera opción de tratamiento es la &lt;b&gt;alfa-metildopa&lt;/b&gt;.&lt;br /&gt;• &lt;b&gt;Opciones Seguras Adicionales:&lt;/b&gt; Otras alternativas farmacológicas seguras para el control tensional durante este período incluyen el &lt;b&gt;labetalol&lt;/b&gt; (betabloqueante) y la &lt;b&gt;amlodipina&lt;/b&gt; (bloqueante de los canales de calcio).</t>
  </si>
  <si>
    <t>&lt;b&gt;d) IECA/ARA 2:&lt;/b&gt; Es la opción correcta. En el tratamiento de la hipertensión arterial crónica durante el embarazo, las clases farmacológicas de los &lt;b&gt;IECA y los ARA-II&lt;/b&gt; se encuentran contraindicadas por sus efectos deletéreos directos sobre el feto.</t>
  </si>
  <si>
    <t>• &lt;b&gt;a) Alfametildopa:&lt;/b&gt; Es incorrecta al evaluarse como contraindicación, ya que es el fármaco de primera línea y primera opción para tratar a una mujer embarazada e hipertensa.&lt;br /&gt;• &lt;b&gt;b) Amlodipina y c) Labetalol:&lt;/b&gt; Son incorrectas porque son opciones farmacológicas comprobadas como seguras y permitidas para el manejo antihipertensivo gestacional.&lt;br /&gt;• &lt;b&gt;e) Todas están contraindicadas:&lt;/b&gt; Es incorrecta porque existen opciones farmacológicas (alfametildopa, labetalol y amlodipina) que son seguras y de uso habitual.</t>
  </si>
  <si>
    <t>&lt;b&gt;CONTRAINDICACIONES ABSOLUTAS DE LOS IECA Y ARA-II&lt;/b&gt;&lt;br /&gt;&lt;br /&gt;Además del embarazo, los IECA y ARA-II comparten otras contraindicaciones absolutas en la práctica clínica:&lt;br /&gt;• &lt;b&gt;Estenosis de la arteria renal bilateral:&lt;/b&gt; Esta entidad no debe tratarse con IECA ni ARA-II, siendo una contraindicación absoluta debido al riesgo de precipitar una insuficiencia renal aguda.&lt;br /&gt;• &lt;b&gt;Antecedentes de angioedema.&lt;/b&gt;&lt;br /&gt;• &lt;b&gt;Hiperpotasemia severa.&lt;/b&gt;&lt;br /&gt;• &lt;b&gt;Asociación IECA + ARA-II:&lt;/b&gt; La práctica clínica prohíbe la combinación de un IECA junto a un ARA-II debido al riesgo de hiperpotasemia severa, arritmias y daño renal sin ningún beneficio clínico adicional.</t>
  </si>
  <si>
    <t>Durante la gestación, las terapéuticas que están &lt;b&gt;contraindicadas&lt;/b&gt; son los &lt;b&gt;IECA&lt;/b&gt; (como el enalapril) y los &lt;b&gt;ARA-II&lt;/b&gt;.</t>
  </si>
  <si>
    <t>&lt;b&gt;TRATAMIENTO ANTIHIPERTENSIVO EN EL EMBARAZO&lt;/b&gt;&lt;br /&gt;&lt;br /&gt;El manejo farmacológico de la hipertensión arterial crónica en la gestación exige la selección de fármacos seguros para el binomio materno-fetal.&lt;br /&gt;• &lt;b&gt;Contraindicaciones absolutas:&lt;/b&gt; Durante el embarazo, las terapéuticas que están contraindicadas son los inhibidores de la enzima convertidora de angiotensina (IECA) y los antagonistas de los receptores de angiotensina II (ARA-II). También se contraindican los diuréticos.&lt;br /&gt;• &lt;b&gt;Primera opción de tratamiento:&lt;/b&gt; La droga que se debe utilizar como primera opción de tratamiento ante una mujer embarazada e hipertensa es la alfa-metildopa.&lt;br /&gt;• &lt;b&gt;Opciones seguras adicionales:&lt;/b&gt; Otras alternativas farmacológicas seguras incluyen el labetalol (betabloqueante) y la amlodipina (bloqueante cálcico).</t>
  </si>
  <si>
    <t>&lt;b&gt;b) El enalapril:&lt;/b&gt; Es la opción correcta. Los inhibidores de la enzima convertidora de angiotensina (IECA), familia a la cual pertenece el enalapril, al igual que los ARA-II, se encuentran contraindicados en la paciente embarazada debido a sus efectos perjudiciales.</t>
  </si>
  <si>
    <t>• &lt;b&gt;c) La alfa-metil-dopa:&lt;/b&gt; Es incorrecta. Es la droga que se debe utilizar como primera opción de tratamiento ante una mujer embarazada e hipertensa, siendo el fármaco más seguro y estudiado.&lt;br /&gt;• &lt;b&gt;a) El atenolol, y d) La nifedipina:&lt;/b&gt; Son incorrectas. Si bien la amlodipina o el labetalol son preferidos en la práctica actual, ni el atenolol ni la nifedipina poseen una contraindicación de la misma magnitud que el bloqueo del sistema renina-angiotensina-aldosterona provocado por los IECA durante el embarazo.</t>
  </si>
  <si>
    <t>Ante un paciente diabético que presenta microalbuminuria y cifras de tensión arterial elevadas (ej. 140/90 mmHg), el fármaco de elección a indicar es un &lt;b&gt;IECA&lt;/b&gt; (como el &lt;b&gt;Enalapril a 10 mg/día&lt;/b&gt;) o un &lt;b&gt;ARA-II&lt;/b&gt;.</t>
  </si>
  <si>
    <t>&lt;b&gt;TRATAMIENTO DE LA HTA EN PACIENTES DIABÉTICOS CON MICROALBUMINURIA&lt;/b&gt;&lt;br /&gt;&lt;br /&gt;La elección del fármaco antihipertensivo varía según el Daño de Órgano Blanco (DOB) o la comorbilidad presente en el paciente:&lt;br /&gt;• &lt;b&gt;Fármaco de elección:&lt;/b&gt; Ante un paciente diabético que presenta microalbuminuria y cifras de tensión arterial elevadas, el fármaco antihipertensivo de primera elección a indicar es un inhibidor de la enzima convertidora de angiotensina (&lt;b&gt;IECA&lt;/b&gt;) o un antagonista de los receptores de angiotensina II (&lt;b&gt;ARA-II&lt;/b&gt;).&lt;br /&gt;• &lt;b&gt;Mecanismo nefroprotector:&lt;/b&gt; Los IECA se utilizan como nefroprotectores porque bloquean la Angiotensina II y provocan en el glomérulo una vasodilatación selectiva de la arteriola eferente. Esto disminuye la presión intraglomerular, reduciendo la hiperfiltración, disminuyendo la proteinuria y enlenteciendo la progresión de la nefropatía diabética.&lt;br /&gt;• &lt;b&gt;Metas Tensionales:&lt;/b&gt; El objetivo a alcanzar en el tratamiento de la presión arterial en pacientes con diabetes y nefropatía diabética (o con proteinuria franca) es lograr cifras menores a &lt;b&gt;125/75 mmHg&lt;/b&gt;.</t>
  </si>
  <si>
    <t>&lt;b&gt;d) Enalapril 10 mg/día:&lt;/b&gt; Es la opción correcta. Ante un paciente diabético con microalbuminuria y cifras de tensión arterial elevadas (como 140/90 mmHg), se debe indicar el uso de un IECA, como el &lt;b&gt;Enalapril a 10 mg/día&lt;/b&gt;, al ser el fármaco de primera elección para el control tensional simultáneo con la nefroprotección, dada su capacidad de dilatar la arteriola eferente y reducir la hiperfiltración glomerular.</t>
  </si>
  <si>
    <t>• &lt;b&gt;a) Tratamiento no farmacológico como único tratamiento:&lt;/b&gt; Es incorrecta porque, si bien la dieta hiposódica y los cambios en el estilo de vida son el pilar inicial, la presencia simultánea de diabetes y daño de órgano blanco (microalbuminuria) ubica al paciente en un estrato de alto riesgo cardiovascular y renal, requiriendo la instauración del tratamiento farmacológico (IECA/ARA-II) para frenar la progresión del daño.&lt;br /&gt;• &lt;b&gt;b) Amlodipina 5 mg/día:&lt;/b&gt; Es incorrecta porque los bloqueantes de los canales de calcio dihidropiridínicos son vasodilatadores arteriolares que actúan preferentemente sobre la arteriola aferente, careciendo del efecto de dilatación eferente y antiproteinúrico para disminuir la hiperfiltración si no se asocian a un IECA.&lt;br /&gt;• &lt;b&gt;c) Hidroclorotiazida 12.5 mg/día:&lt;/b&gt; Es incorrecta porque los diuréticos tiazídicos no ofrecen el beneficio nefroprotector directo antiproteinúrico de los bloqueantes del sistema renina-angiotensina y pueden generar efectos metabólicos colaterales perjudiciales (como intolerancia a la glucosa y dislipemia).</t>
  </si>
  <si>
    <t>&lt;b&gt;PRECAUCIONES Y CONTRAINDICACIONES DE LOS IECA Y ARA-II&lt;/b&gt;&lt;br /&gt;&lt;br /&gt;Si bien constituyen la primera línea en la nefropatía diabética, su prescripción exige un monitoreo clínico y de laboratorio debido a los riesgos asociados:&lt;br /&gt;• &lt;b&gt;Contraindicaciones absolutas:&lt;/b&gt; La estenosis de la arteria renal bilateral NO debe tratarse con IECA ni ARA-II, siendo una contraindicación absoluta para estas drogas por el riesgo de precipitar una insuficiencia renal aguda.&lt;br /&gt;• &lt;b&gt;Manejo en la Insuficiencia Renal:&lt;/b&gt; No se debe iniciar esta medicación si el filtrado glomerular (MDRD) cae por debajo de 30 ml/min debido al riesgo de hiperkalemia, y se debe suspender si el filtrado cae por debajo de 20 ml/min.&lt;br /&gt;• &lt;b&gt;Asociación prohibida:&lt;/b&gt; La asociación farmacológica que está contraindicada es la combinación simultánea de un IECA junto a un ARA-II (doble bloqueo), por el riesgo de hiperpotasemia, hipotensión y disfunción renal sin beneficio clínico adicional demostrado.</t>
  </si>
  <si>
    <t>La asociación farmacológica que está contraindicada y es considerada la &lt;b&gt;menos recomendada de todas&lt;/b&gt; en la hipertensión arterial es la combinación de un &lt;b&gt;IECA junto a un ARA-II&lt;/b&gt;.</t>
  </si>
  <si>
    <t>&lt;b&gt;ESTRATEGIAS DE COMBINACIÓN FARMACOLÓGICA EN LA HIPERTENSIÓN ARTERIAL&lt;/b&gt;&lt;br /&gt;&lt;br /&gt;Alcanzar las metas tensionales con un solo fármaco es poco frecuente; dos de cada tres pacientes requerirán asociaciones terapéuticas para lograr el control de la presión arterial. Las combinaciones se clasifican según su eficacia y seguridad:&lt;br /&gt;• &lt;b&gt;Combinaciones Preferentes (Ideales):&lt;/b&gt; Sinergizan mecanismos de acción y minimizan efectos adversos. Son la asociación de un bloqueante del sistema renina-angiotensina-aldosterona (IECA o ARA-II) junto con un Antagonista Cálcico (BCC); o un bloqueante del SRAA (IECA o ARA-II) junto con un Diurético Tiazídico.&lt;br /&gt;• &lt;b&gt;Combinaciones Posibles:&lt;/b&gt; BCC + Diurético Tiazídico, o Diurético Tiazídico + Betabloqueante.&lt;br /&gt;• &lt;b&gt;Combinaciones para Situaciones Especiales:&lt;/b&gt; IECA/ARA-II + Betabloqueantes (reservadas para pacientes con insuficiencia cardíaca o cardiopatía isquémica).&lt;br /&gt;• &lt;b&gt;Combinación Contraindicada:&lt;/b&gt; La asociación farmacológica que está contraindicada y es considerada la menos recomendada de todas es la combinación de un IECA junto a un ARA-II, debido al alto riesgo de hiperpotasemia severa, arritmias y daño renal sin beneficio clínico adicional.</t>
  </si>
  <si>
    <t>&lt;b&gt;b) IECA + ARA II:&lt;/b&gt; Es la opción correcta. La combinación de un inhibidor de la enzima convertidora de angiotensina (IECA) con un antagonista de los receptores de angiotensina II (ARA-II) es la asociación menos recomendada y contraindicada en el tratamiento de la hipertensión arterial, dado su alto riesgo de generar hiperpotasemia severa, arritmias y daño renal sin aportar beneficio clínico adicional.</t>
  </si>
  <si>
    <t>• &lt;b&gt;e) IECA + Bloqueante cálcico:&lt;/b&gt; Es incorrecta. Es una de las combinaciones preferentes o ideales recomendadas para el tratamiento antihipertensivo, ya que sinergizan sus mecanismos de acción minimizando los efectos adversos.&lt;br /&gt;• &lt;b&gt;a) Betabloqueantes + Tiazidas, y c) Betabloqueantes + bloqueante cálcico:&lt;/b&gt; Son incorrectas. Ambas son asociaciones válidas en diversos escenarios clínicos; la combinación de diuréticos tiazídicos con betabloqueantes está catalogada como una combinación posible.&lt;br /&gt;• &lt;b&gt;d) Alfabloqueantes + furosemida:&lt;/b&gt; Es incorrecta. Aunque no es una combinación de primera línea universal ni preferente, carece de la contraindicación absoluta y del riesgo directo (hiperpotasemia y falla renal) que caracteriza a la asociación de dos bloqueadores del eje renina-angiotensina-aldosterona (IECA + ARA-II).</t>
  </si>
  <si>
    <t>¿Cuál de los siguientes gérmenes suele provocar una neumonía típica?&lt;br&gt;&lt;br&gt;a) Mycoplasma pneumoniae&lt;br&gt;&lt;br&gt;b) Legionella pneumophila&lt;br&gt;&lt;br&gt;c) Haemophilus influenza&lt;br&gt;&lt;br&gt;d) Chlamydophila pneumoniae</t>
  </si>
  <si>
    <t>La asociación farmacológica que está &lt;b&gt;contraindicada&lt;/b&gt; en el tratamiento de la hipertensión arterial es la combinación simultánea de un &lt;b&gt;IECA junto a un ARA-II&lt;/b&gt;.</t>
  </si>
  <si>
    <t>c) Haemophilus influenza</t>
  </si>
  <si>
    <t>&lt;b&gt;ESTRATEGIAS DE COMBINACIÓN FARMACOLÓGICA EN HTA&lt;/b&gt;&lt;br /&gt;&lt;br /&gt;Alcanzar las metas tensionales con un solo fármaco es poco frecuente; estadísticamente, dos de cada tres pacientes requerirán asociaciones terapéuticas para lograr el control de la presión arterial. Las combinaciones se clasifican según su eficacia y seguridad en:&lt;br /&gt;• &lt;b&gt;Combinaciones Preferentes (Ideales):&lt;/b&gt; Sinergizan mecanismos de acción y minimizan efectos adversos. Incluyen la asociación de un bloqueante del SRAA (IECA o ARA-II) junto con un Antagonista Cálcico (BCC), o un bloqueante del SRAA junto con un Diurético Tiazídico.&lt;br /&gt;• &lt;b&gt;Combinaciones Posibles:&lt;/b&gt; BCC + Diurético Tiazídico, o Diurético Tiazídico + Betabloqueante.&lt;br /&gt;• &lt;b&gt;Combinaciones para Situaciones Especiales:&lt;/b&gt; IECA o ARA-II + Betabloqueantes (reservadas para pacientes con insuficiencia cardíaca o cardiopatía isquémica).&lt;br /&gt;• &lt;b&gt;Combinación Contraindicada:&lt;/b&gt; La asociación farmacológica que está contraindicada es la combinación de un &lt;b&gt;IECA junto a un ARA-II&lt;/b&gt; (doble bloqueo del sistema renina-angiotensina-aldosterona).</t>
  </si>
  <si>
    <t>La opción c es correcta. La combinación simultánea de un &lt;b&gt;IECA junto a un ARA-II&lt;/b&gt; está contraindicada por el alto riesgo de generar hiperpotasemia severa, hipotensión, arritmias y daño renal agudo, sin aportar ningún beneficio clínico adicional.</t>
  </si>
  <si>
    <t>&lt;br /&gt;• &lt;b&gt;a) IECA + bloqueante cálcico:&lt;/b&gt; Es incorrecta ya que constituye una de las combinaciones "Preferentes o Ideales" para el tratamiento de la HTA.&lt;br /&gt;• &lt;b&gt;b) Bloqueantes alfa (terazosina, doxazosina):&lt;/b&gt; Es incorrecta por tratarse de una sola familia de fármacos, no representando una combinación medicamentosa contraindicada.&lt;br /&gt;• &lt;b&gt;d) Betabloqueantes + tiazidas:&lt;/b&gt; Es incorrecta al ser clasificada como una de las combinaciones "Posibles".&lt;br /&gt;• &lt;b&gt;e) Betabloqueante + bloqueante cálcico:&lt;/b&gt; Es incorrecta ya que, si bien la asociación de betabloqueantes con bloqueantes cálcicos no dihidropiridínicos (verapamilo/diltiazem) posee contraindicaciones por riesgo de bradicardia severa, su asociación con dihidropiridínicos (ej. amlodipina) es segura y utilizada, a diferencia de la contraindicación del doble bloqueo del SRAA.</t>
  </si>
  <si>
    <t>Durante la gestación, las terapéuticas que están &lt;b&gt;contraindicadas&lt;/b&gt; para la hipertensión arterial son los &lt;b&gt;IECA&lt;/b&gt; y los &lt;b&gt;ARA-II&lt;/b&gt;.</t>
  </si>
  <si>
    <t>&lt;b&gt;TRATAMIENTO ANTIHIPERTENSIVO EN EL EMBARAZO&lt;/b&gt;&lt;br /&gt;&lt;br /&gt;El manejo farmacológico de la hipertensión arterial crónica en la gestación exige la selección de fármacos seguros para el binomio materno-fetal.&lt;br /&gt;• &lt;b&gt;Contraindicaciones absolutas:&lt;/b&gt; Durante el embarazo, las terapéuticas que están contraindicadas son los inhibidores de la enzima convertidora de angiotensina (IECA) y los antagonistas de los receptores de angiotensina II (ARA-II). También se contraindican de forma general los diuréticos.&lt;br /&gt;• &lt;b&gt;Primera opción de tratamiento:&lt;/b&gt; La droga que se debe utilizar como primera opción de tratamiento ante una mujer embarazada e hipertensa es la alfa-metildopa.&lt;br /&gt;• &lt;b&gt;Opciones seguras adicionales:&lt;/b&gt; Otras alternativas farmacológicas seguras incluyen el labetalol (betabloqueante) y la amlodipina (bloqueante cálcico).</t>
  </si>
  <si>
    <t>&lt;b&gt;b) IECA o ARA II:&lt;/b&gt; Es la opción correcta. Tanto los inhibidores de la enzima convertidora de angiotensina (IECA) como los antagonistas de los receptores de angiotensina II (ARA-II) se encuentran contraindicados en la paciente embarazada.</t>
  </si>
  <si>
    <t>&lt;b&gt;a) ARA II:&lt;/b&gt; Es incorrecta ya que omite a los IECA, los cuales comparten la misma contraindicación teratogénica.&lt;br /&gt;&lt;b&gt;c) Alfa metil dopa:&lt;/b&gt; Es incorrecta. Es la droga que se debe utilizar como primera opción de tratamiento ante una mujer embarazada e hipertensa.&lt;br /&gt;&lt;b&gt;d) Tiazidas:&lt;/b&gt; Es incorrecta. Si bien los diuréticos se contraindican durante la gestación, la interrupción del sistema renina-angiotensina mediante IECA o ARA-II conforma la contraindicación obstétrica y de mayor impacto clínico.&lt;br /&gt;&lt;b&gt;e) Betabloqueantes:&lt;/b&gt; Es incorrecta. El labetalol pertenece a esta familia farmacológica y es una de las opciones catalogadas como seguras para el manejo de la hipertensión durante el embarazo.</t>
  </si>
  <si>
    <t>El fármaco antihipertensivo de primera elección en un paciente con &lt;b&gt;hipertensión arterial y diabetes&lt;/b&gt; es un &lt;b&gt;IECA&lt;/b&gt; o un &lt;b&gt;ARA-II&lt;/b&gt;.</t>
  </si>
  <si>
    <t>&lt;b&gt;TRATAMIENTO DE LA HTA EN POBLACIONES ESPECIALES: DIABETES MELLITUS&lt;/b&gt;&lt;br /&gt;&lt;br /&gt;La elección del fármaco antihipertensivo varía según la comorbilidad o el Daño de Órgano Blanco (DOB) presente en el paciente:&lt;br /&gt;• &lt;b&gt;Fármacos de Primera Elección:&lt;/b&gt; Ante un paciente diabético (con o sin microalbuminuria) que presenta hipertensión arterial, las drogas de primera elección son los inhibidores de la enzima convertidora de angiotensina (&lt;b&gt;IECA&lt;/b&gt;) o los antagonistas de los receptores de angiotensina II (&lt;b&gt;ARA-II&lt;/b&gt;).&lt;br /&gt;• &lt;b&gt;Mecanismo Nefroprotector:&lt;/b&gt; Estas drogas logran un bloqueo directo del sistema renina-angiotensina-aldosterona (SRAA). Actúan dilatando selectivamente la arteriola eferente renal, lo que disminuye la presión intraglomerular, reduce la hiperfiltración, controla la proteinuria y enlentece la progresión de la nefropatía diabética.&lt;br /&gt;• &lt;b&gt;Metas Tensionales:&lt;/b&gt; El objetivo a alcanzar en el tratamiento de la presión arterial en pacientes con diabetes es lograr cifras menores a 130/80 mmHg, o incluso menores a 125/75 mmHg si existe proteinuria o daño renal asociado.</t>
  </si>
  <si>
    <t>&lt;b&gt;a) ARA 2:&lt;/b&gt; Es la opción correcta. El fármaco antihipertensivo de primera elección recomendado para un paciente con &lt;b&gt;hipertensión arterial y diabetes&lt;/b&gt; es un bloqueante del SRAA, siendo el &lt;b&gt;ARA-II&lt;/b&gt; (junto a los IECA) la droga indicada por su efecto nefroprotector para reducir la hiperfiltración intraglomerular.</t>
  </si>
  <si>
    <t>• &lt;b&gt;b) Diurético:&lt;/b&gt; Es incorrecta. Como primera opción aislada frente a la diabetes, los diuréticos tiazídicos no brindan protección antiproteinúrica directa y pueden exacerbar el fenotipo metabólico adverso (resistencia a la insulina, dislipemia).&lt;br /&gt;• &lt;b&gt;c) Betabloqueante:&lt;/b&gt; Es incorrecta como monoterapia inicial para nefroprotección diabética, reservándose para pacientes que cursan con enfermedad coronaria o insuficiencia cardíaca asociada.&lt;br /&gt;• &lt;b&gt;d) Bloqueante cálcico y e) Calcio antagonista:&lt;/b&gt; Son incorrectas. Los bloqueantes de los canales de calcio dihidropiridínicos son vasodilatadores que actúan sobre la arteriola aferente, careciendo del efecto de dilatación eferente necesario para reducir la presión intraglomerular en el paciente diabético si no se asocian a un IECA o ARA-II.</t>
  </si>
  <si>
    <t>&lt;b&gt;PRECAUCIONES CON EL USO DE IECA Y ARA-II&lt;/b&gt;&lt;br /&gt;&lt;br /&gt;A pesar de ser los fármacos de elección, su uso exige precauciones clínicas:&lt;br /&gt;• &lt;b&gt;Función Renal y Potasio:&lt;/b&gt; No se debe iniciar esta medicación si el filtrado glomerular (MDRD) cae por debajo de 30 ml/min debido al alto riesgo de hiperkalemia.&lt;br /&gt;• &lt;b&gt;Contraindicaciones absolutas:&lt;/b&gt; Están contraindicados en el embarazo y en pacientes que presentan estenosis de la arteria renal bilateral.&lt;br /&gt;• &lt;b&gt;Doble bloqueo prohibido:&lt;/b&gt; Está contraindicada la asociación farmacológica simultánea de un IECA junto a un ARA-II por el alto riesgo de generar eventos adversos (hiperpotasemia, síncope y disfunción renal) sin aportar un beneficio clínico adicional.</t>
  </si>
  <si>
    <t>Ante un paciente joven sin antecedentes patológicos, pero con reiterados registros tensionales limítrofes, la conducta médica es no administrar fármacos e indicar &lt;b&gt;dieta hiposódica, descenso de peso y ejercicio&lt;/b&gt;.</t>
  </si>
  <si>
    <t>&lt;b&gt;CONDUCTA CLÍNICA ANTE PRESIÓN ARTERIAL LIMÍTROFE Y TRATAMIENTO NO FARMACOLÓGICO&lt;/b&gt;&lt;br /&gt;&lt;br /&gt;La evaluación inicial de las cifras tensionales en consultorio dicta la conducta a seguir. Los valores que oscilan entre 120 a 139 mmHg de presión sistólica o 80 a 89 mmHg de presión diastólica se categorizan como Presión Arterial Limítrofe, Normal Alta o Prehipertensión.&lt;br /&gt;• &lt;b&gt;Conducta:&lt;/b&gt; Estos pacientes representan una "luz amarilla" clínica. Requieren control periódico y estimulación temprana exclusiva con modificaciones del estilo de vida para evitar la transición a hipertensión establecida.&lt;br /&gt;• &lt;b&gt;Tratamiento No Farmacológico (De Elección):&lt;/b&gt; La primera línea consiste en la instauración de una dieta hiposódica (restricción a 5 o 6 gramos diarios de sal), descenso de peso (que es el tratamiento no farmacológico más potente) y la realización de actividad física aeróbica regular.&lt;br /&gt;• &lt;b&gt;Restricción Farmacológica:&lt;/b&gt; En estos pacientes asintomáticos, sin comorbilidades patológicas de jerarquía ni daño de órgano blanco, la indicación de medicamentos antihipertensivos está desaconsejada en la primera etapa, priorizando el cambio en el estilo de vida.</t>
  </si>
  <si>
    <t>&lt;b&gt;c) Indica dieta hiposódica, descenso de peso y ejercicio:&lt;/b&gt; Es la opción correcta. Ante un paciente joven (ej. 38 años) con registros tensionales en rango limítrofe (130/84 mmHg) y sin antecedentes patológicos, la conducta inicial de elección es prescribir modificaciones del estilo de vida sin administrar terapia farmacológica.</t>
  </si>
  <si>
    <t>• &lt;b&gt;a) No realiza ninguna indicación ya que considera que tiene registros tensionales normales:&lt;/b&gt; Es incorrecta. Valores de 130/84 mmHg no se consideran normales óptimos, sino limítrofes, representando una alerta que requiere indicaciones higiénico-dietéticas tempranas para evitar la progresión de la enfermedad.&lt;br /&gt;• &lt;b&gt;b) Indica dieta, ejercicios y enalapril en bajas dosis, y d) Medica con diuréticos a bajas dosis:&lt;/b&gt; Son incorrectas. La administración de terapia farmacológica (ya sean IECA como el enalapril o diuréticos) no está indicada en el abordaje inicial de un paciente joven con presión arterial limítrofe que no presenta factores de riesgo asociados ni daño de órgano blanco.</t>
  </si>
  <si>
    <t>La clase de fármacos que NO se utiliza como tratamiento de la &lt;b&gt;hipertensión arterial&lt;/b&gt; es la &lt;b&gt;digoxina&lt;/b&gt;.</t>
  </si>
  <si>
    <t>&lt;b&gt;FÁRMACOS ANTIHIPERTENSIVOS DE PRIMERA LÍNEA&lt;/b&gt;&lt;br /&gt;&lt;br /&gt;Las familias farmacológicas recomendadas como primera línea para el tratamiento de la hipertensión arterial son:&lt;br /&gt;• &lt;b&gt;Inhibidores de la Enzima Convertidora de Angiotensina (IECA):&lt;/b&gt; Como el enalapril y el captopril. Bloquean el sistema renina-angiotensina-aldosterona inhibiendo la conversión de Angiotensina I en Angiotensina II.&lt;br /&gt;• &lt;b&gt;Antagonistas de los Receptores de Angiotensina II (ARA-II o Sartanes):&lt;/b&gt; Como el losartán o el valsartán.&lt;br /&gt;• &lt;b&gt;Bloqueantes de los Canales de Calcio (BCC):&lt;/b&gt; Vasodilatadores arteriolares como la nifedipina y la amlodipina.&lt;br /&gt;• &lt;b&gt;Betabloqueantes:&lt;/b&gt; Como el atenolol o el bisoprolol, que inhiben receptores beta-adrenérgicos, bloqueando la activación simpática.&lt;br /&gt;• &lt;b&gt;Diuréticos:&lt;/b&gt; Fundamentalmente los diuréticos tiazídicos.</t>
  </si>
  <si>
    <t>&lt;b&gt;e) Digoxina:&lt;/b&gt; Es la opción correcta. La &lt;b&gt;digoxina&lt;/b&gt; es un fármaco inotrópico positivo indicado para el manejo sintomático de la insuficiencia cardíaca (especialmente con fibrilación auricular), pero NO se utiliza como tratamiento para la &lt;b&gt;hipertensión arterial&lt;/b&gt;.</t>
  </si>
  <si>
    <t>• &lt;b&gt;a) Atenolol:&lt;/b&gt; Es incorrecta, ya que es un betabloqueante de primera línea para el tratamiento de la HTA.&lt;br /&gt;• &lt;b&gt;b) Enalapril y d) Captopril:&lt;/b&gt; Son incorrectas porque son fármacos inhibidores de la enzima convertidora de angiotensina (IECA) prescritos en la hipertensión.&lt;br /&gt;• &lt;b&gt;c) Nifedipina:&lt;/b&gt; Es incorrecta debido a que es un bloqueante de los canales de calcio dihidropiridínico utilizado por su efecto vasodilatador en la HTA.</t>
  </si>
  <si>
    <t>&lt;b&gt;DIGITÁLICOS Y SU USO CLÍNICO&lt;/b&gt;&lt;br /&gt;&lt;br /&gt;La digoxina es un inotrópico que actúa inhibiendo la bomba Na+/K+ ATPasa, incrementando el calcio intracitosólico. En su aplicación cardiológica:&lt;br /&gt;• Presenta efectos inotrópicos positivos, cronotrópicos negativos y batmotrópicos positivos.&lt;br /&gt;• No disminuye la mortalidad, pero mejora la función ventricular y reduce el número de hospitalizaciones.&lt;br /&gt;• Está indicada en el manejo sintomático de la insuficiencia cardíaca sistólica concomitante con fibrilación auricular.</t>
  </si>
  <si>
    <t>El efecto secundario más común de los &lt;b&gt;Inhibidores de la Enzima Convertidora de Angiotensina (IECA)&lt;/b&gt; es la &lt;b&gt;tos seca&lt;/b&gt;, presentándose hasta en el 10% de los pacientes.</t>
  </si>
  <si>
    <t>&lt;b&gt;TRATAMIENTO FARMACOLÓGICO: IECA Y SUS EFECTOS ADVERSOS&lt;/b&gt;&lt;br /&gt;&lt;br /&gt;Los Inhibidores de la Enzima Convertidora de Angiotensina (IECA) constituyen el grupo de medicamentos antihipertensivos más comúnmente prescriptos en el mundo. Actúan inhibiendo la ECA, disminuyendo la vasoconstricción y la retención de sodio inducida por la Angiotensina II, a la vez que aumentan los niveles de bradiquininas.&lt;br /&gt;• &lt;b&gt;Efectos Colaterales:&lt;/b&gt; El efecto secundario más común de los IECA es la &lt;b&gt;tos seca&lt;/b&gt;, la cual afecta hasta al 10% de los pacientes y suele obligar a rotar la droga (típicamente hacia un ARA-II). También pueden causar hiperpotasemia de manera secundaria.&lt;br /&gt;• &lt;b&gt;Contraindicaciones Absolutas:&lt;/b&gt; Se encuentran contraindicados ante la presencia de embarazo, antecedentes de angioedema, estenosis de la arteria renal bilateral y en pacientes con estenosis aórtica severa.</t>
  </si>
  <si>
    <t>&lt;b&gt;a) Tos:&lt;/b&gt; Es la opción correcta. La tos seca representa el efecto secundario más frecuente y característico del tratamiento con Inhibidores de la Enzima Convertidora de Angiotensina (IECA), ocurriendo por la acumulación de bradiquininas y obligando a rotar el fármaco.</t>
  </si>
  <si>
    <t>&lt;b&gt;b) Hipertensión arterial:&lt;/b&gt; Es incorrecta. El mecanismo de acción de los IECA es reducir la presión arterial mediante vasodilatación y disminución de las resistencias periféricas, no elevarla.&lt;br /&gt;&lt;b&gt;c) Hipopotasemia:&lt;/b&gt; Es incorrecta. Al bloquear el sistema renina-angiotensina-aldosterona, los IECA inhiben la secreción de aldosterona, por lo que su efecto secundario a nivel del ionograma es la retención de potasio (causando hiperpotasemia), no su excreción.&lt;br /&gt;&lt;b&gt;d) Hiperglucemia:&lt;/b&gt; Es incorrecta. A diferencia de los diuréticos tiazídicos, los IECA no interfieren alterando la tolerancia a la glucosa; son los fármacos de primera elección nefroprotectora en el paciente diabético.</t>
  </si>
  <si>
    <t>Ante la consulta de una &lt;b&gt;mujer embarazada e hipertensa&lt;/b&gt;, la droga que se debe utilizar como &lt;b&gt;primera opción de tratamiento&lt;/b&gt; es la &lt;b&gt;alfa-metildopa&lt;/b&gt;.</t>
  </si>
  <si>
    <t>&lt;b&gt;TRATAMIENTO DE LA HTA CRÓNICA EN EL EMBARAZO&lt;/b&gt;&lt;br /&gt;&lt;br /&gt;El manejo de la hipertensión arterial crónica durante el embarazo requiere una cuidadosa selección farmacológica para garantizar la seguridad materno-fetal, existiendo indicaciones de primera línea y contraindicaciones absolutas:&lt;br /&gt;• &lt;b&gt;Fármacos de Primera Elección:&lt;/b&gt; Ante la consulta de una mujer embarazada e hipertensa, la droga que se debe utilizar como primera opción de tratamiento es la &lt;b&gt;alfa-metildopa&lt;/b&gt;.&lt;br /&gt;• &lt;b&gt;Opciones Seguras Adicionales:&lt;/b&gt; Otras alternativas farmacológicas seguras para el control tensional durante este período incluyen el &lt;b&gt;labetalol&lt;/b&gt; (betabloqueante) y la &lt;b&gt;amlodipina&lt;/b&gt; (bloqueante de los canales de calcio).&lt;br /&gt;• &lt;b&gt;Fármacos Contraindicados:&lt;/b&gt; Durante la gestación, las terapéuticas que están contraindicadas son los inhibidores de la enzima convertidora de angiotensina (&lt;b&gt;IECA&lt;/b&gt;) y los antagonistas de los receptores de angiotensina II (&lt;b&gt;ARA-II&lt;/b&gt;). También se contraindica el uso de diuréticos.</t>
  </si>
  <si>
    <t>&lt;b&gt;a) Metildopa:&lt;/b&gt; Es la opción correcta. Ante la consulta de una mujer embarazada e hipertensa, la droga indicada como primera opción de tratamiento para el control tensional materno-fetal seguro es la &lt;b&gt;alfa-metildopa&lt;/b&gt;.</t>
  </si>
  <si>
    <t>• &lt;b&gt;c) Losartán:&lt;/b&gt; Es incorrecta debido a que pertenece a la familia de los ARA-II, los cuales (al igual que los IECA) están contraindicados durante toda la gestación por sus efectos deletéreos probados sobre el feto.&lt;br /&gt;• &lt;b&gt;b) Nifedipina y d) Hidralazina:&lt;/b&gt; Son incorrectas en el contexto de elegir la "primera opción", ya que se reserva a la metildopa (y se menciona a la amlodipina y al labetalol como opciones adicionales seguras).</t>
  </si>
  <si>
    <t>&lt;b&gt;CONTRAINDICACIONES ABSOLUTAS DE LOS IECA Y ARA-II&lt;/b&gt;&lt;br /&gt;&lt;br /&gt;Además del embarazo, los IECA y ARA-II comparten otras contraindicaciones absolutas en la práctica clínica:&lt;br /&gt;• &lt;b&gt;Estenosis de la arteria renal bilateral:&lt;/b&gt; Esta entidad no debe tratarse con IECA ni ARA-II debido al riesgo de precipitar una insuficiencia renal aguda.&lt;br /&gt;• &lt;b&gt;Antecedentes de angioedema.&lt;/b&gt;&lt;br /&gt;• &lt;b&gt;Hiperpotasemia severa.&lt;/b&gt;&lt;br /&gt;• &lt;b&gt;Doble bloqueo (Asociación IECA + ARA-II):&lt;/b&gt; La práctica médica prohíbe la combinación de un IECA junto a un ARA-II debido al riesgo de hiperpotasemia severa, arritmias y daño renal sin beneficio clínico adicional.</t>
  </si>
  <si>
    <t>El efecto secundario más común de los bloqueadores de los canales de calcio es la retención de líquidos, manifestada como &lt;b&gt;edema de miembros inferiores&lt;/b&gt;.</t>
  </si>
  <si>
    <t>&lt;b&gt;TRATAMIENTO FARMACOLÓGICO: BLOQUEANTES DE LOS CANALES DE CALCIO (BCC)&lt;/b&gt;&lt;br /&gt;&lt;br /&gt;Los bloqueantes de los canales de calcio actúan bloqueando los canales L de calcio en el músculo liso vascular y cardíaco, y constituyen drogas de primera línea para el tratamiento de la hipertensión arterial.&lt;br /&gt;• &lt;b&gt;Dihidropiridínicos (DHP):&lt;/b&gt; Son vasodilatadores arteriolares puros (ej. amlodipina, nifedipina). El efecto secundario más común de estos fármacos es la retención de líquidos, manifestada como edema de miembros inferiores.&lt;br /&gt;• &lt;b&gt;No Dihidropiridínicos (No DHP):&lt;/b&gt; Fármacos como el verapamilo y el diltiazem poseen, además de la vasodilatación, un efecto inotrópico y cronotrópico negativo. Presentan como contraindicaciones absolutas a la insuficiencia cardíaca con disfunción sistólica y a los bloqueos auriculoventriculares de 2° y 3° grado.</t>
  </si>
  <si>
    <t>&lt;b&gt;c) Edema de miembros inferiores:&lt;/b&gt; Es la opción correcta. El efecto secundario más común de los bloqueadores de los canales de calcio (especialmente de los dihidropiridínicos) es la retención de líquidos, la cual se evidencia al examen físico mediante la formación de edema en las extremidades inferiores.</t>
  </si>
  <si>
    <t>• &lt;b&gt;a) Hipertensión:&lt;/b&gt; Es incorrecta. El mecanismo de acción principal de los bloqueantes cálcicos es reducir la presión arterial mediante el bloqueo de los canales de calcio y la vasodilatación y disminución de la resistencia periférica, no elevarla.&lt;br /&gt;• &lt;b&gt;b) Hipopotasemia:&lt;/b&gt; Es incorrecta. La excreción de potasio y su déficit sérico (hipopotasemia) es el efecto secundario más característico de los fármacos diuréticos (como las tiazidas o los diuréticos de asa), no de los bloqueantes de los canales de calcio.&lt;br /&gt;• &lt;b&gt;d) Taquicardia:&lt;/b&gt; Es incorrecta. Si bien los bloqueantes dihidropiridínicos pueden generar en algunos casos una leve taquicardia refleja secundaria a la vasodilatación arterial periférica, este efecto no supera en prevalencia ni en impacto clínico a la retención de líquidos y el edema periférico.</t>
  </si>
  <si>
    <t>Los IECA (Inhibidores de la Enzima Convertidora de Angiotensina) son el grupo de medicamentos antihipertensivos más comúnmente prescriptos en el mundo.</t>
  </si>
  <si>
    <t>&lt;b&gt;INHIBIDORES DE LA ENZIMA CONVERTIDORA DE ANGIOTENSINA (IECA)&lt;/b&gt;&lt;br /&gt;&lt;br /&gt;Son una de las familias farmacológicas validadas como primera línea para el tratamiento de la HTA.&lt;br /&gt;• &lt;b&gt;Mecanismo de acción:&lt;/b&gt; Inhiben la ECA, disminuyendo la vasoconstricción y la retención de sodio inducida por la Angiotensina II, y aumentan los niveles de bradiquininas.&lt;br /&gt;• &lt;b&gt;Fármacos y Dosis:&lt;/b&gt; Enalapril (5 a 40 mg/día, fraccionado cada 12 hs), Lisinopril (10 a 40 mg/día), Ramipril.&lt;br /&gt;• &lt;b&gt;Contraindicaciones Absolutas:&lt;/b&gt; Embarazo, antecedentes de angioedema, estenosis de la arteria renal bilateral y estenosis aórtica severa.&lt;br /&gt;• &lt;b&gt;Efectos Colaterales:&lt;/b&gt; El efecto secundario más común de los IECA es la tos seca (presente hasta en el 10% de los pacientes, obligando frecuentemente a rotar la droga hacia un ARA-II). También causan hiperpotasemia, exigiéndose estricto control.</t>
  </si>
  <si>
    <t>&lt;b&gt;a) IECA:&lt;/b&gt; Es la opción correcta. A nivel epidemiológico y de mercado mundial, los IECA son el grupo de medicamentos antihipertensivos más comúnmente prescriptos.</t>
  </si>
  <si>
    <t>• &lt;b&gt;b) Diuréticos, c) Antagonistas de los receptores de la angiotensina II y d) Betabloqueantes:&lt;/b&gt; Son incorrectas porque, si bien son familias farmacológicas validadas como primera línea para el tratamiento de la hipertensión arterial, los registros epidemiológicos posicionan a los IECA como el grupo de prescripción mayoritaria a nivel global.</t>
  </si>
  <si>
    <t>&lt;b&gt;FÁRMACOS DE PRIMERA LÍNEA Y COMBINACIONES&lt;/b&gt;&lt;br /&gt;&lt;br /&gt;Las familias farmacológicas validadas como primera línea para el tratamiento de la HTA son los betabloqueantes, bloqueantes cálcicos, inhibidores de la enzima convertidora de angiotensina (IECA), antagonistas de los receptores de angiotensina II (ARA-II) y diuréticos.&lt;br /&gt;• &lt;b&gt;Estrategias de combinación:&lt;/b&gt; Alcanzar las metas tensionales con un solo fármaco es poco frecuente; dos de cada tres pacientes requerirán asociaciones. Las combinaciones preferentes incluyen la asociación de un bloqueante del SRAA (IECA o ARA-II) junto con un Antagonista Cálcico, o un bloqueante del SRAA junto con un Diurético Tiazídico.</t>
  </si>
  <si>
    <t>La primera línea para el tratamiento de la hipertensión arterial en todos los pacientes consiste en la instauración de una &lt;b&gt;dieta y ejercicio físico&lt;/b&gt;.</t>
  </si>
  <si>
    <t>&lt;b&gt;TRATAMIENTO NO FARMACOLÓGICO EN LA HIPERTENSIÓN ARTERIAL&lt;/b&gt;&lt;br /&gt;&lt;br /&gt;La primera línea de abordaje para la hipertensión arterial en todos los pacientes exige la instauración de modificaciones en el estilo de vida, las cuales tienen un impacto en la reducción de la presión arterial:&lt;br /&gt;• &lt;b&gt;Reducción de Peso:&lt;/b&gt; Es la medida no farmacológica más potente. Lograr un Índice de Masa Corporal (IMC) menor a 25 disminuye entre 5 y 20 mmHg por cada 10 kg perdidos.&lt;br /&gt;• &lt;b&gt;Dieta DASH:&lt;/b&gt; Rica en frutas, verduras, lácteos descremados y baja en grasas. Reduce entre 8 y 14 mmHg.&lt;br /&gt;• &lt;b&gt;Dieta baja en Sodio:&lt;/b&gt; Restricción a 5 o 6 gramos diarios de sal. Disminuye entre 2 a 8 mmHg.&lt;br /&gt;• &lt;b&gt;Actividad Física:&lt;/b&gt; Ejercicio dinámico regular de 30 a 40 minutos al día (o 150 minutos por semana). Reduce entre 4 a 9 mmHg.&lt;br /&gt;• &lt;b&gt;Moderación de Alcohol y Cesación Tabáquica:&lt;/b&gt; Reduce la presión arterial entre 2 a 4 mmHg.</t>
  </si>
  <si>
    <t>&lt;b&gt;a) Dieta y ejercicio:&lt;/b&gt; Es la opción correcta. La primera línea de tratamiento en todos los pacientes diagnosticados con hipertensión arterial, o incluso en fases de presión arterial limítrofe, consiste en la prescripción de modificaciones higiénico-dietéticas, basándose en la dieta hiposódica, el descenso de peso y el ejercicio físico regular.</t>
  </si>
  <si>
    <t>• &lt;b&gt;b) Medicamentos antihipertensivos:&lt;/b&gt; Es incorrecta. Si bien son el pilar en estadios avanzados, su indicación inicial se reserva para pacientes de moderado/alto riesgo o aquellos que debutan con hipertensión Grado 2 o 3 (mayor o igual a 160/100 mmHg), debiéndose acompañar de la dieta y el ejercicio.&lt;br /&gt;• &lt;b&gt;c) Cirugía:&lt;/b&gt; Es incorrecta. Solo está indicada para resolver mecánicamente causas específicas de hipertensión arterial secundaria (como tumores secretores en el feocromocitoma o hiperaldosteronismo), no siendo aplicable a la hipertensión esencial.&lt;br /&gt;• &lt;b&gt;d) Terapia ocupacional:&lt;/b&gt; Es incorrecta. Carece de efecto hemodinámico demostrado para la reducción de las cifras tensionales en el paciente hipertenso.</t>
  </si>
  <si>
    <t>&lt;b&gt;CONDUCTA CLÍNICA ANTE PRESIÓN ARTERIAL LIMÍTROFE&lt;/b&gt;&lt;br /&gt;&lt;br /&gt;Ante un paciente joven (por ejemplo, 38 años) sin antecedentes patológicos, pero con reiterados registros tensionales limítrofes (como 130/84 mmHg), la conducta es no administrar fármacos e indicar dieta hiposódica, descenso de peso y ejercicio físico temprano para evitar que transicionen a hipertensión establecida.</t>
  </si>
  <si>
    <t>El objetivo de la terapia antihipertensiva estándar es bajar la presión arterial por debajo de &lt;b&gt;140/90 mmHg&lt;/b&gt; en la población general.</t>
  </si>
  <si>
    <t>&lt;b&gt;OBJETIVOS TENSIONALES EN LA HIPERTENSIÓN ARTERIAL&lt;/b&gt;&lt;br /&gt;&lt;br /&gt;El manejo de la hipertensión arterial (HTA) es un pilar fundamental, dado que la HTA mantenida se asocia con una elevada morbimortalidad. El determinante para disminuir el riesgo cardiovascular de un paciente es el descenso de la presión arterial en sí misma, independientemente de la droga empleada para lograrlo.&lt;br /&gt;• &lt;b&gt;Población General:&lt;/b&gt; El objetivo terapéutico en la HTA esencial no complicada en pacientes entre 16 y 80 años es lograr valores menores a 140/90 mmHg.&lt;br /&gt;• &lt;b&gt;Ancianos:&lt;/b&gt; En pacientes mayores de 60 a 80 años, se aceptan metas de &lt; 150/90 mmHg, aunque en individuos con buena forma física se recomienda buscar el &lt; 140/90 mmHg.&lt;br /&gt;• &lt;b&gt;Comorbilidades de Alto Riesgo:&lt;/b&gt; En pacientes con diabetes mellitus, enfermedad coronaria o antecedentes de ACV, las metas son más estrictas, recomendándose valores &lt; 130/80 mmHg (o &lt; 140/85 mmHg).&lt;br /&gt;• &lt;b&gt;Enfermedad Renal Crónica:&lt;/b&gt; Si existe proteinuria &gt; 1 g/día o disminución severa del filtrado glomerular, la meta exigida es &lt; 125/75 mmHg.</t>
  </si>
  <si>
    <t>La opción a es correcta. El objetivo primario de la terapia antihipertensiva estándar para la población general (pacientes entre 16 y 80 años con HTA esencial no complicada) es bajar y mantener la presión arterial por debajo de &lt;b&gt;140/90 mmHg&lt;/b&gt;.</t>
  </si>
  <si>
    <t>&lt;br /&gt;• &lt;b&gt;b) Bajar la presión arterial por debajo de 120/80 mmHg:&lt;/b&gt; Es incorrecta ya que, si bien estos valores definen la presión óptima o normal en un individuo sano, forzar descensos por debajo de estas cifras en pacientes crónicos o añosos no es el objetivo inicial estándar y puede acarrear riesgos de hipoperfusión.&lt;br /&gt;• &lt;b&gt;c) Mantener la presión arterial por debajo de 160/100 mmHg:&lt;/b&gt; Es incorrecta debido a que sostener presiones entre 140/90 y 159/99 mmHg deja al paciente en un estrato patológico (HTA Nivel 1) con un riesgo cardiovascular elevado y persistente.&lt;br /&gt;• &lt;b&gt;d) Mantener la presión arterial por encima de 140/90 mmHg:&lt;/b&gt; Es incorrecta, ya que el mantenimiento de cifras por encima de este umbral es lo que perpetúa el daño microvascular crónico, la disfunción endotelial y la hipertrofia ventricular izquierda.</t>
  </si>
  <si>
    <t>&lt;b&gt;IMPACTO DE LA TERAPIA ANTIHIPERTENSIVA Y REDUCCIÓN DEL RIESGO&lt;/b&gt;&lt;br /&gt;&lt;br /&gt;El tratamiento óptimo y el control estricto de las cifras tensionales reducen las complicaciones sistémicas y el daño de órgano blanco:&lt;br /&gt;• Disminuye entre un 35% a 40% la incidencia de accidente cerebrovascular (ACV).&lt;br /&gt;• Reduce entre un 20% a 25% el riesgo de infarto agudo de miocardio (IAM).&lt;br /&gt;• Disminuye en más del 50% la incidencia de insuficiencia cardíaca y retrasa la progresión hacia la insuficiencia renal crónica.&lt;br /&gt;• Lograr reducir apenas 12 mmHg de presión arterial sistólica sostenida durante 10 años permite prevenir 1 muerte por cada 11 pacientes tratados.</t>
  </si>
  <si>
    <t>El efecto secundario adverso más común de los fármacos &lt;b&gt;betabloqueantes&lt;/b&gt; es la &lt;b&gt;bradicardia&lt;/b&gt;.</t>
  </si>
  <si>
    <t>&lt;b&gt;TRATAMIENTO FARMACOLÓGICO: BETABLOQUEANTES Y SUS EFECTOS ADVERSOS&lt;/b&gt;&lt;br /&gt;&lt;br /&gt;Los betabloqueantes actúan inhibiendo los receptores beta-adrenérgicos, bloqueando la activación del sistema nervioso simpático, lo que se traduce hemodinámicamente en una reducción de la frecuencia y la contractilidad cardíaca.&lt;br /&gt;• &lt;b&gt;Efectos Colaterales:&lt;/b&gt; El efecto secundario adverso más común de esta familia farmacológica es la &lt;b&gt;bradicardia&lt;/b&gt;. Adicionalmente, el paciente puede referir astenia y disfunción eréctil.&lt;br /&gt;• &lt;b&gt;Contraindicaciones Absolutas:&lt;/b&gt; Se encuentran contraindicados ante la presencia de asma bronquial, bloqueos auriculoventriculares (AV) de alto grado (2° y 3°) y en la enfermedad arterial periférica severa.</t>
  </si>
  <si>
    <t>&lt;b&gt;a) Bradicardia:&lt;/b&gt; Es la opción correcta. El efecto secundario adverso más común de los betabloqueantes es la bradicardia, consecuencia directa de su mecanismo de acción (efecto cronotrópico negativo) al inhibir los receptores adrenérgicos.</t>
  </si>
  <si>
    <t>&lt;b&gt;b) Hipertensión:&lt;/b&gt; Es incorrecta. El mecanismo de acción terapéutico de los betabloqueantes es reducir la presión arterial bloqueando la activación simpática, no elevarla.&lt;br /&gt;&lt;b&gt;c) Taquicardia:&lt;/b&gt; Es incorrecta. Los betabloqueantes disminuyen la frecuencia cardíaca, siendo la taquicardia el efecto fisiológico opuesto (y que estos fármacos buscan frenar).&lt;br /&gt;&lt;b&gt;d) Hipotensión:&lt;/b&gt; Es incorrecta. Si bien son agentes antihipertensivos y un exceso de dosis puede generar hipotensión, la bradicardia supera a la hipotensión como el efecto secundario más prevalente de esta familia.</t>
  </si>
  <si>
    <t>La &lt;b&gt;estenosis de la arteria renal bilateral&lt;/b&gt; es una &lt;b&gt;contraindicación absoluta&lt;/b&gt; para la administración de &lt;b&gt;IECA&lt;/b&gt; y &lt;b&gt;ARA-II&lt;/b&gt;.</t>
  </si>
  <si>
    <t>&lt;b&gt;TRATAMIENTO ANTIHIPERTENSIVO EN ENFERMEDAD RENAL Y CONTRAINDICACIONES&lt;/b&gt;&lt;br /&gt;&lt;br /&gt;La elección del fármaco antihipertensivo varía según el daño de órgano blanco y la comorbilidad presente:&lt;br /&gt;• &lt;b&gt;Fármacos de Primera Elección:&lt;/b&gt; En pacientes con nefropatía diabética o enfermedad renal crónica que cursan con microalbuminuria, los fármacos de primera elección son los inhibidores de la enzima convertidora de angiotensina (&lt;b&gt;IECA&lt;/b&gt;) o los antagonistas de los receptores de angiotensina II (&lt;b&gt;ARA-II&lt;/b&gt;).&lt;br /&gt;• &lt;b&gt;Contraindicación Absoluta:&lt;/b&gt; A pesar de su efecto nefroprotector en otras patologías, la &lt;b&gt;estenosis de la arteria renal bilateral NO debe tratarse con IECA ni ARA-II&lt;/b&gt;. Esta condición representa una contraindicación absoluta para el uso de dichos fármacos debido al riesgo inminente de precipitar una insuficiencia renal aguda.&lt;br /&gt;• &lt;b&gt;Precauciones de filtrado:&lt;/b&gt; No se deben iniciar si el filtrado glomerular cae por debajo de 30 ml/min por el alto riesgo de hiperkalemia.</t>
  </si>
  <si>
    <t>&lt;b&gt;a)&lt;/b&gt; Es la opción correcta. La &lt;b&gt;estenosis de la arteria renal bilateral&lt;/b&gt; representa una &lt;b&gt;contraindicación absoluta&lt;/b&gt; para el uso de &lt;b&gt;IECA&lt;/b&gt; y ARA-II.</t>
  </si>
  <si>
    <t>• &lt;b&gt;b) El feocromocitoma es una causa poco frecuente de Hipertensión secundaria:&lt;/b&gt; Es correcta. Las etiologías endocrinas (como el feocromocitoma) son raras en comparación con las causas renales, que constituyen el 90% de las hipertensiones secundarias.&lt;br /&gt;• &lt;b&gt;c) El hiperaldosteronismo primario es la causa más frecuente de HTA secundaria:&lt;/b&gt; Es correcta. Se considera frecuente en el subgrupo de patologías endocrinas cribadas.&lt;br /&gt;• &lt;b&gt;d) La presencia de HTA refractaria debe hacer sospechar HTA secundaria:&lt;/b&gt; Es correcta. Se debe sospechar e investigar una HTA secundaria ante todo paciente que curse con HTA refractaria o resistente.&lt;br /&gt;• &lt;b&gt;e) Ante un paciente con HTA no controlada con valsartán+amlodipina+hidroclortiazida, la cuarta droga debería ser un bloqueante de la aldosterona:&lt;/b&gt; Es correcta. Representa el esquema terapéutico a seguir ante el diagnóstico de una HTA refractaria.</t>
  </si>
  <si>
    <t>&lt;b&gt;HIPERTENSIÓN ARTERIAL REFRACTARIA O RESISTENTE&lt;/b&gt;&lt;br /&gt;&lt;br /&gt;• &lt;b&gt;Diagnóstico:&lt;/b&gt; Se establece cuando no se logra el control óptimo de la presión arterial a pesar de que el paciente se encuentre bajo tratamiento simultáneo con tres drogas antihipertensivas a dosis plenas, dentro de las cuales una debe ser obligatoriamente un diurético (típicamente tiazídico, ej. hidroclorotiazida).&lt;br /&gt;• &lt;b&gt;Conducta Clínica:&lt;/b&gt; Se debe descartar una causa de HTA secundaria y añadir al esquema un cuarto fármaco, como un &lt;b&gt;bloqueante de la aldosterona&lt;/b&gt; (espironolactona o eplerenona).</t>
  </si>
  <si>
    <t>¿Cuál de los siguientes NO suele ser un mecanismo fisiopatológico de origen de una neumonía?&lt;br&gt;&lt;br&gt;a) Continuidad&lt;br&gt;&lt;br&gt;b) Gotitas de Pflugge&lt;br&gt;&lt;br&gt;c) Bronco-Aspiración&lt;br&gt;&lt;br&gt;d) Transfusión sanguínea</t>
  </si>
  <si>
    <t>d) Transfusión sanguínea</t>
  </si>
  <si>
    <t>La asociación farmacológica contraindicada y &lt;b&gt;menos recomendada&lt;/b&gt; en la hipertensión arterial es la combinación de un &lt;b&gt;IECA junto a un ARA-II&lt;/b&gt;.</t>
  </si>
  <si>
    <t>&lt;b&gt;ESTRATEGIAS DE COMBINACIÓN FARMACOLÓGICA EN LA HIPERTENSIÓN ARTERIAL&lt;/b&gt;&lt;br /&gt;&lt;br /&gt;Alcanzar las metas tensionales con un solo fármaco es poco frecuente; dos de cada tres pacientes requerirán asociaciones terapéuticas para lograr el control de la presión arterial. Las combinaciones se clasifican según su eficacia y seguridad:&lt;br /&gt;• &lt;b&gt;Combinaciones Preferentes:&lt;/b&gt; Sinergizan mecanismos de acción y minimizan efectos adversos. Son la asociación de un bloqueante del sistema renina-angiotensina-aldosterona (IECA o ARA-II) junto con un Antagonista Cálcico (BCC); o un bloqueante del SRAA (IECA o ARA-II) junto con un Diurético Tiazídico.&lt;br /&gt;• &lt;b&gt;Combinaciones Posibles:&lt;/b&gt; BCC + Diurético Tiazídico, o Diurético Tiazídico + Betabloqueante.&lt;br /&gt;• &lt;b&gt;Combinaciones para Situaciones Especiales:&lt;/b&gt; IECA/ARA-II + Betabloqueantes (típicamente reservadas para pacientes con insuficiencia cardíaca o cardiopatía isquémica).&lt;br /&gt;• &lt;b&gt;Combinación Contraindicada:&lt;/b&gt; La asociación farmacológica contraindicada es la combinación de un IECA junto a un ARA-II, debido al riesgo de hiperpotasemia severa, arritmias y daño renal sin beneficio clínico adicional.</t>
  </si>
  <si>
    <t>&lt;b&gt;a) IECA+ARA:&lt;/b&gt; Es la opción correcta. La asociación simultánea de un inhibidor de la enzima convertidora de angiotensina (IECA) junto a un antagonista de los receptores de angiotensina II (ARA-II) se encuentra contraindicada en el tratamiento antihipertensivo debido a su riesgo de causar hiperpotasemia severa, arritmias y daño renal, sin beneficio clínico adicional.</t>
  </si>
  <si>
    <t>• &lt;b&gt;b) IECA+bloqueantes cálcicos, c) ARA+bloqueantes cálcicos, d) IECA+tiazidas, y e) ARA+tiazidas:&lt;/b&gt; Son incorrectas. Todas estas opciones representan las combinaciones catalogadas como preferentes para el tratamiento de la hipertensión arterial, ya que asocian de manera segura un bloqueante del eje renina-angiotensina-aldosterona con un calcioantagonista o un diurético tiazídico, logrando sinergizar sus mecanismos de acción y minimizando la aparición de efectos adversos.</t>
  </si>
  <si>
    <t>Los &lt;b&gt;IECA&lt;/b&gt; (Inhibidores de la Enzima Convertidora de Angiotensina) están &lt;b&gt;contraindicados&lt;/b&gt; en pacientes con &lt;b&gt;estenosis aórtica severa&lt;/b&gt;.</t>
  </si>
  <si>
    <t>&lt;b&gt;INHIBIDORES DE LA ENZIMA CONVERTIDORA DE ANGIOTENSINA (IECA) Y SUS CONTRAINDICACIONES&lt;/b&gt;&lt;br /&gt;&lt;br /&gt;Los IECA son una de las familias farmacológicas de primera línea para el tratamiento de la hipertensión arterial. Actúan inhibiendo la enzima convertidora de angiotensina, lo que disminuye la vasoconstricción y la retención de sodio inducida por la Angiotensina II.&lt;br /&gt;• &lt;b&gt;Contraindicaciones Absolutas:&lt;/b&gt; A pesar de su utilidad clínica y su efecto nefroprotector y cardioprotector, su uso está contraindicado en ciertas entidades debido al alto riesgo de complicaciones hemodinámicas y orgánicas. Las contraindicaciones incluyen el embarazo, los antecedentes de angioedema, la estenosis de la arteria renal bilateral y la &lt;b&gt;estenosis aórtica severa&lt;/b&gt;.&lt;br /&gt;• &lt;b&gt;Precauciones de filtrado:&lt;/b&gt; No se deben iniciar si el filtrado glomerular (MDRD) cae por debajo de 30 ml/min debido al alto riesgo de hiperkalemia letal.&lt;br /&gt;• &lt;b&gt;Efectos Colaterales:&lt;/b&gt; El efecto secundario más común es la tos seca, la cual obliga a rotar el tratamiento hacia un ARA-II.</t>
  </si>
  <si>
    <t>&lt;b&gt;b) IECA:&lt;/b&gt; Es la opción correcta. Los fármacos &lt;b&gt;IECA&lt;/b&gt; se encuentran contraindicados en pacientes con una &lt;b&gt;estenosis aórtica severa&lt;/b&gt;, sumándose esta patología valvular a las otras contraindicaciones absolutas de la familia farmacológica (como el embarazo o la estenosis de la arteria renal bilateral).</t>
  </si>
  <si>
    <t>• &lt;b&gt;a) Beta bloqueantes:&lt;/b&gt; Es incorrecta en este contexto, ya que las contraindicaciones absolutas de los betabloqueantes se circunscriben al asma bronquial, los bloqueos AV de alto grado (2° y 3°) y la enfermedad arterial periférica severa.&lt;br /&gt;• &lt;b&gt;c) ARA2:&lt;/b&gt; Es incorrecta porque, si bien los antagonistas de los receptores de angiotensina II comparten la mayoría de las contraindicaciones absolutas de los IECA (embarazo, estenosis renal bilateral, hiperpotasemia), se destacan a los IECA frente a la estenosis aórtica severa.&lt;br /&gt;• &lt;b&gt;d) Diuréticos:&lt;/b&gt; Es incorrecta dado que no presentan a la estenosis aórtica severa como una contraindicación absoluta; los diuréticos tiazídicos, por ejemplo, están contraindicados en pacientes con gota.</t>
  </si>
  <si>
    <t>&lt;b&gt;JUSTIFICACIÓN HEMODINÁMICA EN LA ESTENOSIS AÓRTICA SEVERA&lt;/b&gt;&lt;br /&gt;&lt;br /&gt;La estenosis aórtica es una obstrucción mecánica fija a la expulsión del ventrículo izquierdo, generando una sobrecarga de presión. En estados avanzados o severos, el uso de fármacos vasodilatadores puros o mixtos (como los IECA) provoca una caída de la resistencia vascular sistémica. Al tener el paciente un gasto cardíaco fijo y limitado por la estrechez de la válvula, el corazón es incapaz de aumentar el volumen eyectivo para compensar dicha vasodilatación periférica. Esto desencadena una hipotensión extrema, hipoperfusión tisular, isquemia, síncope y colapso hemodinámico (shock cardiogénico).</t>
  </si>
  <si>
    <t>El Nitroprusiato de Sodio endovenoso es el tratamiento definitivo e inmediato de la hipertensión maligna.</t>
  </si>
  <si>
    <t>&lt;b&gt;TRATAMIENTO DE LAS EMERGENCIAS HIPERTENSIVAS Y LA HTA MALIGNA&lt;/b&gt;&lt;br /&gt;&lt;br /&gt;La Hipertensión Acelerada-Maligna es una forma clínica grave definida por la presencia de edema de papila bilateral (fondo de ojo Grado IV). Se encuadra dentro de las Emergencias Hipertensivas propiamente dichas, las cuales exigen internación inmediata en la Unidad de Cuidados Intensivos (UTI) y la administración de potentes drogas endovenosas para descender la presión en minutos a horas.&lt;br /&gt;• &lt;b&gt;Nitroprusiato de Sodio (IV):&lt;/b&gt; Es un potente vasodilatador mixto (actúa a nivel arterial y venoso) de acción casi instantánea (1 a 2 minutos). Es el tratamiento definitivo e inmediato de la HTA maligna y de la encefalopatía hipertensiva.&lt;br /&gt;• &lt;b&gt;Precauciones:&lt;/b&gt; Su perfusión continua por más de 48 horas conlleva el riesgo de producir intoxicación metabólica severa por acumulación de tiocianatos y cianuro.</t>
  </si>
  <si>
    <t>&lt;b&gt;a) Nitroprusiato:&lt;/b&gt; Es la opción correcta. El Nitroprusiato de Sodio por vía endovenosa es el tratamiento de elección definitivo e inmediato para el manejo de la Hipertensión Maligna y la Encefalopatía Hipertensiva, debido a su extrema potencia y acción vasodilatadora mixta casi instantánea.</t>
  </si>
  <si>
    <t>&lt;b&gt;b) Hidralazina, c) IECA, y d) Labetalol:&lt;/b&gt; Son incorrectas. Aunque son fármacos utilizados en diversos escenarios del manejo antihipertensivo (por ejemplo, el labetalol se emplea en crisis adrenérgicas, eclampsia o disección aórtica, o los IECA en el manejo crónico oral), el tratamiento específico y de primera línea para revertir la emergencia extrema que representa la Hipertensión Maligna es el Nitroprusiato de Sodio en infusión endovenosa continua.</t>
  </si>
  <si>
    <t>Un cuadro de pérdida de conciencia de varias horas de evolución que cursa sin recuperación ad integrum &lt;b&gt;NO&lt;/b&gt; corresponde al diagnóstico de &lt;b&gt;síncope&lt;/b&gt;.</t>
  </si>
  <si>
    <t>&lt;b&gt;DEFINICIÓN Y CONCEPTOS CLÍNICOS DEL SÍNCOPE&lt;/b&gt;&lt;br /&gt;&lt;br /&gt;El síncope se define como una pérdida de la conciencia y del tono muscular causada por una disminución transitoria del flujo sanguíneo cerebral, cuya característica es la recuperación clínica ad integrum (total) en pocos minutos.&lt;br /&gt;• &lt;b&gt;Búsqueda etiológica:&lt;/b&gt; El diagnóstico clínico de este síntoma exige la búsqueda del mecanismo fisiopatológico subyacente que lo provocó, abarcando un amplio espectro de gravedad que puede ir desde arritmias cardíacas potencialmente mortales hasta un simple síncope vaso vagal (neuro cardiogénico).&lt;br /&gt;• &lt;b&gt;Síncope Vasovagal:&lt;/b&gt; A nivel epidemiológico, es el más frecuente en la población general. Se trata de un cuadro benigno que ocurre por una inadecuada respuesta vasodilatadora y bradicardia refleja. Su diagnóstico confirmatorio implica constatar la ausencia de cardiopatía estructural subyacente.</t>
  </si>
  <si>
    <t>&lt;b&gt;c) Paciente con pérdida de la conciencia de varias horas de evolución y tono muscular y sin recuperación ad integrum corresponde al diagnóstico de síncope:&lt;/b&gt; Es la opción correcta. La característica del síncope es la &lt;b&gt;recuperación clínica ad integrum (total) en pocos minutos&lt;/b&gt;. Un cuadro de pérdida de conciencia que evoluciona por varias horas y cursa sin recuperación completa NO corresponde al diagnóstico de síncope.</t>
  </si>
  <si>
    <t>• &lt;b&gt;a) Paciente con pérdida de la conciencia y tono muscular y recuperación ad integrum en pocos minutos corresponde al diagnóstico de síncope:&lt;/b&gt; Es una afirmación verdadera que refleja la definición fisiopatológica clínica del síncope.&lt;br /&gt;• &lt;b&gt;b) El diagnóstico de síncope implica la búsqueda del mecanismo subyacente...:&lt;/b&gt; Es una afirmación verdadera, siendo necesaria la estratificación del riesgo para distinguir causas benignas reflejas de aquellas provocadas por arritmias letales.&lt;br /&gt;• &lt;b&gt;d) El síncope vaso vagal es un cuadro benigno y ocurre por una inadecuada respuesta vasodilatadora...:&lt;/b&gt; Es una afirmación verdadera. Se produce por una falla refleja neurocardiogénica y, para certificarlo, se exige constatar la ausencia de una cardiopatía estructural de base.</t>
  </si>
  <si>
    <t>El síncope se define como una pérdida de la conciencia y del tono muscular causada por una &lt;b&gt;disminución transitoria del flujo sanguíneo cerebral&lt;/b&gt;, con recuperación clínica total en pocos minutos.</t>
  </si>
  <si>
    <t>&lt;b&gt;SÍNCOPE: DEFINICIÓN Y CONCEPTOS CLÍNICOS GENERALES&lt;/b&gt;&lt;br /&gt;&lt;br /&gt;El síncope es el síntoma de entidades que generan descompensación hemodinámica. Se define como una pérdida de la conciencia y del tono muscular generada por una disminución del flujo sanguíneo cerebral.&lt;br /&gt;• &lt;b&gt;Recuperación:&lt;/b&gt; Su característica clínica es la recuperación ad integrum (total) en pocos minutos. Un cuadro de pérdida de conciencia de varias horas de evolución que cursa sin recuperación total no corresponde al diagnóstico de síncope.&lt;br /&gt;• &lt;b&gt;Espectro clínico:&lt;/b&gt; El diagnóstico de este síntoma exige la búsqueda del mecanismo fisiopatológico subyacente que lo provocó, abarcando un amplio espectro de gravedad que puede ir desde arritmias cardíacas potencialmente mortales hasta un simple síncope vaso vagal (neurocardiogénico).</t>
  </si>
  <si>
    <t>&lt;b&gt;d) Esta causado por una disminución del flujo sanguíneo cerebral:&lt;/b&gt; Es la opción correcta. El síncope obedece a una caída transitoria de la perfusión hacia el sistema nervioso central, desencadenando la pérdida del estado de conciencia y del tono muscular.</t>
  </si>
  <si>
    <t>• &lt;b&gt;c) En la mayoría de los casos, se deben a una patología cardíaca que puede llevar a la muerte del paciente:&lt;/b&gt; Es incorrecta. El síncope vasovagal (neurocardiogénico) es el más frecuente en la población general, y se trata de un cuadro benigno.&lt;br /&gt;• &lt;b&gt;a) No siempre cursa con pérdida de conocimiento:&lt;/b&gt; Es incorrecta. La pérdida de conciencia es un componente definitorio y obligatorio del síncope.&lt;br /&gt;• &lt;b&gt;b) Los pacientes siempre solicitan valoración médica, y e) Es un síntoma raro en la infancia y adolescencia:&lt;/b&gt; Son incorrectas. Al ser el síncope vasovagal (benigno) el más frecuente, muchos episodios ocurren en poblaciones jóvenes y se recuperan de manera espontánea en minutos sin que el paciente acuda siempre a solicitar una valoración médica de urgencia.</t>
  </si>
  <si>
    <t>&lt;b&gt;CLASIFICACIÓN Y DIAGNÓSTICO DIFERENCIAL DEL SÍNCOPE&lt;/b&gt;&lt;br /&gt;&lt;br /&gt;Para distinguir un colapso arrítmico de un colapso reflejo, se deben evaluar los síntomas previos al evento:&lt;br /&gt;• &lt;b&gt;Síncope Vasovagal (Neurocardiogénico):&lt;/b&gt; Es el más frecuente en la población general. Cuadro benigno causado por inadecuada respuesta vasodilatadora y bradicardia refleja. Los pacientes suelen tener síntomas prodrómicos (avisos) o situaciones desencadenantes previas al colapso. Su diagnóstico confirmatorio implica la ausencia de cardiopatía estructural.&lt;br /&gt;• &lt;b&gt;Síncope Arrítmico y de Causa Cardíaca:&lt;/b&gt; Pueden presentarse de forma súbita y no tener ningún tipo de pródromos. Por esta diferencia, los síntomas previos son vitales para orientar el diagnóstico de su causa.</t>
  </si>
  <si>
    <t>El &lt;b&gt;síncope vasovagal&lt;/b&gt; (neurocardiogénico) es el &lt;b&gt;más frecuente en la población general&lt;/b&gt;.</t>
  </si>
  <si>
    <t>&lt;b&gt;CLASIFICACIÓN Y DIAGNÓSTICO DIFERENCIAL DEL SÍNCOPE&lt;/b&gt;&lt;br /&gt;&lt;br /&gt;Para distinguir un colapso arrítmico de un colapso reflejo, se deben evaluar los síntomas previos al evento:&lt;br /&gt;• &lt;b&gt;Síncope Vasovagal (Neurocardiogénico):&lt;/b&gt; Es el más frecuente en la población general. Se trata de un cuadro benigno que ocurre por una inadecuada respuesta vasodilatadora y bradicardia refleja. Los pacientes con síncopes vaso vagales suelen tener síntomas prodrómicos (avisos) o situaciones desencadenantes previas al colapso. Su diagnóstico confirmatorio implica constatar la ausencia de cardiopatía estructural subyacente.&lt;br /&gt;• &lt;b&gt;Síncope Arrítmico y de Causa Cardíaca:&lt;/b&gt; Los síncopes de causa arrítmica pueden presentarse de forma súbita y no tener ningún tipo de pródromos. Los síntomas previos a un síncope orientan el diagnóstico de su causa.</t>
  </si>
  <si>
    <t>&lt;b&gt;b) Síncope vasovagal:&lt;/b&gt; Es la opción correcta. El &lt;b&gt;síncope vasovagal&lt;/b&gt; es el síncope más frecuente en la población general, caracterizado por ser un cuadro benigno desencadenado por una inadecuada respuesta vasodilatadora y bradicardia refleja.</t>
  </si>
  <si>
    <t>• &lt;b&gt;a) Síncope por hipotensión ortostática:&lt;/b&gt; Es incorrecta porque, si bien es una causa prevalente en pacientes añosos o medicados, no supera al vasovagal como la principal causa de síncope a nivel de la población general.&lt;br /&gt;• &lt;b&gt;c) Síncope arrítmico:&lt;/b&gt; Es incorrecta ya que su incidencia es menor a las causas reflejas o neuromediadas, aunque reviste la mayor gravedad clínica al presentarse de forma súbita y ser un potencial precursor de muerte súbita.&lt;br /&gt;• &lt;b&gt;d) Síncope obstructivo por estenosis aórtica:&lt;/b&gt; Es incorrecta debido a que representa una etiología mecánica específica del corazón izquierdo, cuya prevalencia global es menor a los síncopes reflejos benignos.</t>
  </si>
  <si>
    <t>&lt;b&gt;DEFINICIÓN CLÍNICA Y ABORDAJE&lt;/b&gt;&lt;br /&gt;&lt;br /&gt;El síncope se define como una pérdida de la conciencia y del tono muscular causada por una disminución transitoria del flujo sanguíneo cerebral, cuya característica es la recuperación &lt;i&gt;ad integrum&lt;/i&gt; (total) en pocos minutos.&lt;br /&gt;• &lt;b&gt;Conducta evaluativa:&lt;/b&gt; Ante un paciente joven sin antecedentes de cardiopatía ni factores de riesgo, que consulta por un síncope precedido por pródromos (mareos, visión borrosa) y que presenta un examen físico normal, se debe realizar primero un Electrocardiograma (ECG). Si este es normal, se debe considerar como primera opción un síncope neuromediado o reflejo vagal, tranquilizar a la familia y solicitar un ecocardiograma ambulatorio para descartar cualquier cardiopatía estructural de base. Internar al paciente o solicitar estudios invasivos de alta complejidad en este escenario de bajo riesgo es incorrecto.</t>
  </si>
  <si>
    <t>Los síntomas previos (pródromos) a un síncope son de &lt;b&gt;relevancia&lt;/b&gt;, ya que resultan vitales para orientar el diagnóstico de su causa y poder distinguir un colapso de origen arrítmico de un colapso reflejo.</t>
  </si>
  <si>
    <t>&lt;b&gt;SÍNCOPE: IMPORTANCIA DE LOS SÍNTOMAS PREVIOS Y DIAGNÓSTICO DIFERENCIAL&lt;/b&gt;&lt;br /&gt;&lt;br /&gt;Para distinguir un colapso arrítmico de un colapso reflejo, se deben evaluar los síntomas previos al evento sincopal:&lt;br /&gt;• &lt;b&gt;Síncope Vasovagal (Neurocardiogénico):&lt;/b&gt; Es el más frecuente en la población general. Se trata de un cuadro benigno que ocurre por una inadecuada respuesta vasodilatadora y bradicardia refleja. Los pacientes con síncopes vaso vagales suelen tener síntomas prodrómicos (avisos) o situaciones desencadenantes previas al colapso.&lt;br /&gt;• &lt;b&gt;Síncope Arrítmico y de Causa Cardíaca:&lt;/b&gt; Los síncopes de causa arrítmica pueden presentarse de forma súbita y no tener pródromos. Los síntomas previos son vitales para orientar el diagnóstico de su causa.&lt;br /&gt;• &lt;b&gt;Muerte Súbita y Enfermedad Coronaria:&lt;/b&gt; La muerte súbita puede llegar a ser la primera manifestación clínica de una enfermedad coronaria subyacente asintomática.</t>
  </si>
  <si>
    <t>&lt;b&gt;d) Los síntomas previos a un síncope no son relevantes para el diagnóstico de su causa:&lt;/b&gt; Es la opción a marcar (INCORRECTA). Los síntomas previos (pródromos) son vitales para orientar el diagnóstico etiológico y poder distinguir un síncope benigno (vasovagal) de uno arrítmico.</t>
  </si>
  <si>
    <t>• &lt;b&gt;a) La muerte súbita puede ser la primera manifestación de enfermedad coronaria:&lt;/b&gt; Es correcta.&lt;br /&gt;• &lt;b&gt;b) Los síncopes de causa arrítmica pueden no tener pródromos:&lt;/b&gt; Es correcta. Las arritmias pueden provocar pérdida de conciencia de forma súbita sin aviso previo.&lt;br /&gt;• &lt;b&gt;c) Los pacientes con síncopes vaso vagales suelen tener síntomas prodrómicos o situaciones desencadenantes:&lt;/b&gt; Es correcta. Son los síncopes de origen reflejo neurocardiogénico.</t>
  </si>
  <si>
    <t>Ante un paciente joven sin antecedentes de cardiopatía ni factores de riesgo que consulta por un síncope precedido por claros pródromos y con examen físico normal, la conducta indicada es realizar un &lt;b&gt;Electrocardiograma (ECG)&lt;/b&gt;; si es normal, se considera un &lt;b&gt;síncope neuromediado o reflejo vagal&lt;/b&gt;, se tranquiliza a la familia y se solicita un &lt;b&gt;ecocardiograma ambulatorio&lt;/b&gt; para descartar cardiopatía estructural.</t>
  </si>
  <si>
    <t>&lt;b&gt;EVALUACIÓN Y MANEJO DEL SÍNCOPE EN PACIENTES JÓVENES&lt;/b&gt;&lt;br /&gt;&lt;br /&gt;La evaluación de un paciente que ha sufrido un síncope requiere estratificar el riesgo basándose en la edad, los antecedentes y la presentación del cuadro clínico.&lt;br /&gt;• &lt;b&gt;Abordaje clínico inicial:&lt;/b&gt; Ante un paciente joven (ej. 18 años) sin antecedentes de cardiopatía ni factores de riesgo, que consulta por un síncope precedido por claros pródromos (mareos, visión borrosa, sensación de vacío en epigastrio) y que presenta un examen físico cardiovascular normal, se debe realizar un Electrocardiograma (ECG).&lt;br /&gt;• &lt;b&gt;Sospecha etiológica:&lt;/b&gt; Si el ECG es normal, se debe considerar como primera opción diagnóstica que se trata de un síncope neuromediado o reflejo vagal. A nivel epidemiológico, este es el más frecuente en la población general y se trata de un cuadro benigno que ocurre por una inadecuada respuesta vasodilatadora y bradicardia refleja.&lt;br /&gt;• &lt;b&gt;Conducta a seguir:&lt;/b&gt; Tras esta sospecha diagnóstica inicial de bajo riesgo, se debe tranquilizar a la familia y solicitar un ecocardiograma de control ambulatorio para descartar cualquier cardiopatía estructural.&lt;br /&gt;• &lt;b&gt;Prácticas incorrectas:&lt;/b&gt; En este escenario clínico de bajo riesgo, internar al paciente en la Unidad Coronaria (UCO) o solicitar estudios invasivos o de alta complejidad (como un cateterismo cardíaco o una angiotomografía multicorte) constituyen conductas médicas incorrectas y desproporcionadas.</t>
  </si>
  <si>
    <t>La opción c es correcta. Ante un paciente joven sin factores de riesgo y con claros pródromos vagales (mareos, visión borrosa), la estratificación es de bajo riesgo. Se debe realizar un &lt;b&gt;ECG&lt;/b&gt; inicial; si este es normal, se asume un &lt;b&gt;síncope neuromediado&lt;/b&gt;, se tranquiliza a los allegados y se debe solicitar un &lt;b&gt;ecocardiograma&lt;/b&gt; de control ambulatorio para confirmar la ausencia de anomalías estructurales.</t>
  </si>
  <si>
    <t>&lt;br /&gt;• &lt;b&gt;a) Internación en UCO:&lt;/b&gt; Es incorrecta porque el cuadro clínico (pródromos, paciente joven, examen físico normal) clasifica al paciente como de bajo riesgo y orienta a una etiología vasovagal benigna. Internar a este paciente en la Unidad Coronaria es una medida desproporcionada.&lt;br /&gt;• &lt;b&gt;b) Solicita un cateterismo cardíaco y e) Solicita angiotomografía multicorte:&lt;/b&gt; Son incorrectas debido a que la solicitud de estudios invasivos o de alta complejidad para buscar enfermedad coronaria en un paciente de 18 años asintomático cardiovascular basal y de bajo riesgo constituye una conducta clínica incorrecta e innecesaria.&lt;br /&gt;• &lt;b&gt;d) No considera necesario hacer ECG ni ningún otro estudio:&lt;/b&gt; Es incorrecta porque el diagnóstico de cualquier síncope implica la búsqueda de su mecanismo subyacente. Aunque el cuadro parezca benigno, es mandatorio realizar un ECG y un ecocardiograma para descartar arritmias potencialmente mortales o cardiopatías estructurales silenciosas.</t>
  </si>
  <si>
    <t>En la trombosis del territorio arterial, a diferencia del territorio venoso, el elemento de la tríada de Virchow que es el factor desencadenante dominante es la &lt;b&gt;lesión endotelial&lt;/b&gt; de la pared vascular.</t>
  </si>
  <si>
    <t>&lt;b&gt;TRÍADA DE VIRCHOW Y FISIOPATOLOGÍA DE LA TROMBOSIS&lt;/b&gt;&lt;br /&gt;&lt;br /&gt;La génesis primaria de la formación de trombos se fundamenta etiopatogénicamente en la histórica Tríada de Virchow. Esta postula que la trombosis es consecuencia de la convergencia e interacción de tres mecanismos fisiopatológicos fundamentales:&lt;br /&gt;• &lt;b&gt;Estasis venoso:&lt;/b&gt; Es el factor predominante y central en la génesis de los trombos en el territorio venoso.&lt;br /&gt;• &lt;b&gt;Hipercoagulabilidad:&lt;/b&gt; Definido como un estado protrombótico de la sangre intrínseco o adquirido.&lt;br /&gt;• &lt;b&gt;Lesión endotelial (Lesión de la pared vascular):&lt;/b&gt; En el territorio arterial, la lesión endotelial es el factor desencadenante dominante (como se evidencia en la cardiopatía isquémica por ruptura o disfunción de la placa aterosclerótica). En contrapartida, en el sistema venoso la lesión endotelial ocupa un rol concurrente frente al estasis.</t>
  </si>
  <si>
    <t>&lt;b&gt;d) La lesión endotelial:&lt;/b&gt; Es la opción correcta. De acuerdo a la tríada de Virchow, la lesión de la pared vascular (disfunción endotelial) es el factor dominante para la formación de trombos en el territorio arterial, desencadenando la cascada protrombótica.</t>
  </si>
  <si>
    <t>&lt;b&gt;c) El estasis sanguíneo:&lt;/b&gt; Es incorrecta. Si bien forma parte de la tríada de Virchow, el estasis venoso es el factor desencadenante predominante y central en la génesis de los trombos en el territorio venoso (Trombosis Venosa Profunda), no siendo el mecanismo principal en las arterias de alto flujo.&lt;br /&gt;&lt;b&gt;a) La velocidad de flujo, y b) Los fenómenos hemorreológicos:&lt;/b&gt; Son incorrectas. Las alteraciones dinámicas del flujo participan en la fisiopatología global (favoreciendo el estasis o el estrés de cizallamiento), pero dentro de los tres pilares definitorios de la tríada de Virchow que facilitan el estado trombótico arterial, el elemento orgánico primario es la lesión endotelial.</t>
  </si>
  <si>
    <t>El &lt;b&gt;uso previo de antibióticos&lt;/b&gt; representa la mayor causa de &lt;b&gt;endocarditis con hemocultivos negativos&lt;/b&gt; (las cuales constituyen alrededor del 10% de los casos totales).</t>
  </si>
  <si>
    <t>&lt;b&gt;ETIOLOGÍA Y MICROBIOLOGÍA DE LA ENDOCARDITIS INFECCIOSA&lt;/b&gt;&lt;br /&gt;&lt;br /&gt;Según los resultados microbiológicos, las endocarditis infecciosas se dividen en dos grandes grupos:&lt;br /&gt;• &lt;b&gt;EI con hemocultivos positivos:&lt;/b&gt; Representan el 90% de los casos. Los microorganismos más comunes históricamente han sido los Estreptococos, Estafilococos y Enterococos.&lt;br /&gt;• &lt;b&gt;EI con hemocultivos negativos:&lt;/b&gt; Revisten alrededor del 10% de los casos. Las causas subyacentes incluyen el &lt;b&gt;uso previo de antibióticos&lt;/b&gt;, la insuficiencia renal, el crecimiento lento de "gérmenes fastidiosos", la endocarditis derecha subaguda, las EI micóticas (hongos) o por Chlamydias, y la falla del laboratorio (descarte precoz de los cultivos).</t>
  </si>
  <si>
    <t>&lt;b&gt;b) Uso previo de ATB:&lt;/b&gt; Es la opción correcta. El &lt;b&gt;uso previo de antibióticos (ATB)&lt;/b&gt; representa la principal y mayor causa de endocarditis con hemocultivos negativos.</t>
  </si>
  <si>
    <t>• &lt;b&gt;a) Error de laboratorio:&lt;/b&gt; Es incorrecta. Si bien la falla del laboratorio (descarte precoz de los cultivos) es una causa documentada de falsos negativos, estadísticamente es superada por la administración previa de antimicrobianos.&lt;br /&gt;• &lt;b&gt;c) Brucelosis:&lt;/b&gt; Es incorrecta. Las infecciones por gérmenes fastidiosos intracelulares o de lento crecimiento representan solo una fracción menor del 10% global de hemocultivos negativos.&lt;br /&gt;• &lt;b&gt;d) Infecciones por hongos:&lt;/b&gt; Es incorrecta. Las endocarditis micóticas constituyen una etiología infrecuente frente a la supresión bacteriana generada por tratamientos antibióticos empíricos previos.</t>
  </si>
  <si>
    <t>&lt;b&gt;TOMA DE HEMOCULTIVOS EN ENDOCARDITIS INFECCIOSA&lt;/b&gt;&lt;br /&gt;&lt;br /&gt;Para evitar la aparición de hemocultivos negativos y fallas terapéuticas, se establecen pautas estrictas en la recolección de muestras microbiológicas:&lt;br /&gt;• &lt;b&gt;Momento de extracción:&lt;/b&gt; Siempre se deben tomar las muestras antes de iniciar cualquier tratamiento antimicrobiano.&lt;br /&gt;• &lt;b&gt;Cantidad:&lt;/b&gt; Se recomienda extraer 3 muestras separadas.&lt;br /&gt;• &lt;b&gt;Excepciones clínicas:&lt;/b&gt; Solo en casos de emergencia infectológica (pacientes con sepsis grave o embolias) se inicia el tratamiento empírico el primer día sin esperar resultados; en la mayoría de los pacientes estables, se debe aguardar el rescate del germen para instaurar un tratamiento dirigido.</t>
  </si>
  <si>
    <t>El hallazgo de un hemocultivo positivo para &lt;b&gt;&lt;i&gt;Coxiella burnetii&lt;/i&gt;&lt;/b&gt; (o &lt;i&gt;C. Burnetii&lt;/i&gt;) es un &lt;b&gt;criterio mayor&lt;/b&gt; para el diagnóstico de endocarditis infecciosa.</t>
  </si>
  <si>
    <t>&lt;b&gt;CRITERIOS DE DUKE MODIFICADOS PARA ENDOCARDITIS INFECCIOSA&lt;/b&gt;&lt;br /&gt;&lt;br /&gt;El diagnóstico se basa en los Criterios de Duke modificados, divididos en mayores y menores.&lt;br /&gt;• &lt;b&gt;CRITERIOS MAYORES (Microbiológicos):&lt;/b&gt; Microorganismos típicos aislados en 2 hemocultivos separados; microorganismos probables aislados de hemocultivos persistentemente positivos; o el hallazgo de 1 solo hemocultivo positivo para &lt;i&gt;Coxiella burnetii&lt;/i&gt;.&lt;br /&gt;• &lt;b&gt;CRITERIOS MAYORES (Ecocardiográficos):&lt;/b&gt; Ecocardiograma compatible con EI (masa intracardíaca oscilante o vegetación, absceso perianular, nueva dehiscencia de válvula protésica) o la evidencia clínica de un nuevo soplo de regurgitación.&lt;br /&gt;• &lt;b&gt;CRITERIOS MENORES:&lt;/b&gt; Incluyen los factores predisponentes (anormalidades cardíacas previas o uso de drogas IV), fiebre mayor a 38°C, fenómenos embólicos (vasculares), fenómenos inmunológicos, evidencias microbiológicas que no llegan a cumplir los criterios mayores, y hallazgos ecocardiográficos compatibles sin cumplir los requisitos de criterio mayor.</t>
  </si>
  <si>
    <t>&lt;b&gt;b) Hemocultivo positivo para C. Burnetii:&lt;/b&gt; Es la opción correcta. Dentro de los Criterios de Duke modificados, la obtención de un hemocultivo positivo para &lt;i&gt;Coxiella burnetii&lt;/i&gt; es un criterio mayor microbiológico para el diagnóstico de la endocarditis infecciosa.</t>
  </si>
  <si>
    <t>• &lt;b&gt;a) Fiebre mayor a 38°, c) Fenómenos inmunológicos, y d) Fenómenos vasculares:&lt;/b&gt; Son incorrectas. Se categorizan como Criterios Menores dentro de los Criterios de Duke modificados.</t>
  </si>
  <si>
    <t>La sola presencia de &lt;b&gt;insuficiencia valvular&lt;/b&gt; NO es una causa o indicación de &lt;b&gt;tratamiento quirúrgico&lt;/b&gt; en una endocarditis infecciosa.</t>
  </si>
  <si>
    <t>&lt;b&gt;INDICACIONES DE TRATAMIENTO QUIRÚRGICO EN LA ENDOCARDITIS INFECCIOSA&lt;/b&gt;&lt;br /&gt;&lt;br /&gt;Muchos pacientes terminarán requiriendo cirugía cardíaca (extracción de válvula y limpieza) pese a estar bajo tratamiento antibiótico. Las indicaciones para el tratamiento quirúrgico incluyen:&lt;br /&gt;• &lt;b&gt;Insuficiencia Cardíaca sin respuesta al tratamiento médico adecuado:&lt;/b&gt; Ocurre debido a una grave disfunción o destrucción valvular por la vegetación. Es la complicación con mayor impacto en el pronóstico (mortalidad del 25 al 70%) y una de las principales causas de indicación quirúrgica (más frecuente en formas agudas y aórticas). Sin embargo, la sola presencia de insuficiencia valvular no es causa de tratamiento quirúrgico por sí sola si no asocia falla de bomba refractaria.&lt;br /&gt;• &lt;b&gt;Infección persistente:&lt;/b&gt; Bacteriemias persistentes a pesar de tener el germen aislado y estar bajo tratamiento antibiótico correcto.&lt;br /&gt;• &lt;b&gt;Absceso perivalvular:&lt;/b&gt; Los antibióticos no logran penetrar ni curar un absceso por sí solos.&lt;br /&gt;• &lt;b&gt;Endocarditis fúngica (por hongos):&lt;/b&gt; Generan vegetaciones grandes con capacidad embolígena.&lt;br /&gt;• &lt;b&gt;Endocarditis protésica precoz&lt;/b&gt;.&lt;br /&gt;• &lt;b&gt;Endocarditis en cables de marcapasos o cardiodesfibriladores:&lt;/b&gt; Requiere la extracción del dispositivo.&lt;br /&gt;• &lt;b&gt;Otras indicaciones:&lt;/b&gt; Embolias recurrentes (sobre todo en formas fúngicas o por &lt;i&gt;S. aureus&lt;/i&gt;), vegetaciones móviles &gt; 10 mm y absceso esplénico.</t>
  </si>
  <si>
    <t>&lt;b&gt;d) La sola presencia de insuficiencia valvular:&lt;/b&gt; Es la opción correcta. La sola presencia de &lt;b&gt;insuficiencia valvular&lt;/b&gt; NO es causa de tratamiento quirúrgico en una endocarditis. Para que exista indicación quirúrgica valvular, la disfunción debe originar una insuficiencia cardíaca grave que no responda al tratamiento médico adecuado.</t>
  </si>
  <si>
    <t>• &lt;b&gt;a) Infección persistente:&lt;/b&gt; Es incorrecta, ya que la persistencia de bacteriemia a pesar del tratamiento antibiótico correcto es una indicación para la cirugía de limpieza y extracción.&lt;br /&gt;• &lt;b&gt;b) Infección de válvula protésica mecánica:&lt;/b&gt; Es incorrecta porque la endocarditis protésica (especialmente la precoz) es una indicación de tratamiento quirúrgico debido a la dificultad de esterilizar material inerte.&lt;br /&gt;• &lt;b&gt;c) Absceso perivalvular por ecocardiograma:&lt;/b&gt; Es incorrecta dado que la presencia de un absceso exige resolución quirúrgica, puesto que los antibióticos sistémicos no logran penetrar la colección purulenta para curarla.</t>
  </si>
  <si>
    <t>&lt;b&gt;MORTALIDAD Y COMPLICACIONES ESTRUCTURALES&lt;/b&gt;&lt;br /&gt;&lt;br /&gt;La insuficiencia cardíaca descompensada por destrucción valvular es la complicación con mayor impacto negativo en el pronóstico de la endocarditis infecciosa, acarreando una mortalidad que oscila entre el 25% y el 70% de los casos. Es por este motivo que, cuando no hay respuesta al tratamiento médico adecuado, el reemplazo o limpieza quirúrgica se convierte en una medida de salvataje vital, siendo una indicación más frecuente en las presentaciones clínicas agudas y en aquellas infecciones que comprometen a la válvula aórtica.</t>
  </si>
  <si>
    <t>La &lt;b&gt;infección por estafilococo meticilino resistente&lt;/b&gt; no constituye una indicación de &lt;b&gt;tratamiento quirúrgico&lt;/b&gt; en una endocarditis infecciosa.</t>
  </si>
  <si>
    <t>&lt;b&gt;INDICACIONES DE TRATAMIENTO QUIRÚRGICO EN ENDOCARDITIS INFECCIOSA&lt;/b&gt;&lt;br /&gt;&lt;br /&gt;Muchos pacientes requieren cirugía cardíaca (extracción de la válvula y limpieza del tejido) pese al tratamiento antibiótico. Las indicaciones formales para el tratamiento quirúrgico son:&lt;br /&gt;• &lt;b&gt;Insuficiencia Cardíaca:&lt;/b&gt; Cuando no presenta respuesta al tratamiento médico. Es la complicación con mayor impacto en la mortalidad (la sola presencia de insuficiencia valvular no es causa quirúrgica).&lt;br /&gt;• &lt;b&gt;Infección persistente:&lt;/b&gt; Bacteriemias persistentes a pesar de tener el germen aislado y bajo tratamiento antibiótico.&lt;br /&gt;• &lt;b&gt;Absceso perivalvular:&lt;/b&gt; Los antibióticos no logran penetrar ni curar un absceso por sí solos.&lt;br /&gt;• &lt;b&gt;Endocarditis fúngica (por hongos):&lt;/b&gt; Generan vegetaciones muy grandes con gran capacidad embolígena.&lt;br /&gt;• &lt;b&gt;Endocarditis protésica precoz.&lt;/b&gt;&lt;br /&gt;• &lt;b&gt;Endocarditis en cables de marcapasos o cardiodesfibriladores:&lt;/b&gt; Exige la extracción del dispositivo.&lt;br /&gt;• &lt;b&gt;Embolias recurrentes:&lt;/b&gt; Vistas sobre todo en las formas fúngicas o por &lt;i&gt;S. aureus&lt;/i&gt;.&lt;br /&gt;• &lt;b&gt;Vegetaciones móviles &gt; 10 mm:&lt;/b&gt; Por su altísimo riesgo de producir nuevas embolias.&lt;br /&gt;• &lt;b&gt;Absceso esplénico.&lt;/b&gt;</t>
  </si>
  <si>
    <t>&lt;b&gt;c) Infección por estafilococo meticilino resistente:&lt;/b&gt; Es la opción correcta. El hallazgo de este microorganismo demanda ajustar el esquema farmacológico (instaurando vancomicina o daptomicina), pero carece de indicación quirúrgica per se si no se asocia a complicaciones destructivas mayores (como abscesos) o falla hemodinámica.</t>
  </si>
  <si>
    <t>&lt;b&gt;a) Infección persistente:&lt;/b&gt; Es incorrecta. Constituye una indicación para operar al paciente, ya que la bacteriemia persistente demuestra el fracaso del tratamiento médico.&lt;br /&gt;&lt;b&gt;b) Presencia de marcapasos:&lt;/b&gt; Es incorrecta. Cuando la endocarditis asienta en los cables de dispositivos implantables, la extracción quirúrgica es ineludible.&lt;br /&gt;&lt;b&gt;d) Absceso perivalvular:&lt;/b&gt; Es incorrecta. Los antibióticos no pueden penetrar las colecciones purulentas del anillo valvular, siendo la limpieza quirúrgica obligatoria.</t>
  </si>
  <si>
    <t>06_Factores_de_riesgo</t>
  </si>
  <si>
    <t>El alcoholismo se suele asociar con:&lt;br&gt;&lt;br&gt;a) Neumonía por neumococo&lt;br&gt;&lt;br&gt;b) Neumonía por broncoaspiracion&lt;br&gt;&lt;br&gt;c) Fibrosis pulmonar idiopática&lt;br&gt;&lt;br&gt;d) EPOC</t>
  </si>
  <si>
    <t>b) Neumonía por broncoaspiracion</t>
  </si>
  <si>
    <t>El antibiótico de elección indicado para la profilaxis de endocarditis infecciosa previo a la realización de procedimientos de endodoncia es la &lt;b&gt;Amoxicilina por vía oral (VO) 1 hora antes&lt;/b&gt;.</t>
  </si>
  <si>
    <t>&lt;b&gt;PROFILAXIS ANTIBIÓTICA EN LA ENDOCARDITIS INFECCIOSA&lt;/b&gt;&lt;br /&gt;&lt;br /&gt;La indicación de profilaxis antibiótica requiere evaluar la categoría de riesgo del paciente combinada con el tipo de procedimiento a efectuar.&lt;br /&gt;• &lt;b&gt;Procedimientos Odontológicos:&lt;/b&gt; La profilaxis se indica en aquellos procedimientos que impliquen manipulación de la región gingival o periapical del diente, o la perforación de la mucosa oral (como la endodoncia, instrumentación de conductos radiculares o extracciones).&lt;br /&gt;• &lt;b&gt;Régimen Estándar en Adultos:&lt;/b&gt; Se basa en la administración de una única dosis antes del procedimiento. La droga de elección es la &lt;b&gt;Amoxicilina (2 g)&lt;/b&gt; vía oral (VO) o Ampicilina endovenosa (IV), administrada entre 30 a 60 minutos antes (estandarizado habitualmente a 1 hora antes en la vía oral).&lt;br /&gt;• &lt;b&gt;Justificación:&lt;/b&gt; Se prefiere la amoxicilina en procedimientos dentales porque cubre el espectro de gérmenes de las vías aéreas superiores y de la boca.&lt;br /&gt;• &lt;b&gt;Pacientes Alérgicos a Penicilina:&lt;/b&gt; Se utiliza Clindamicina (600 mg) vía oral o endovenosa, administrada entre 30 a 60 minutos antes en única dosis.</t>
  </si>
  <si>
    <t>&lt;b&gt;b) Amoxicilina por vía oral (VO) 1 hora antes:&lt;/b&gt; Es la opción correcta. El antibiótico de elección indicado para la profilaxis de endocarditis infecciosa previo a la realización de procedimientos odontológicos de riesgo (como la endodoncia) es la &lt;b&gt;Amoxicilina por vía oral (VO) 1 hora antes&lt;/b&gt; en una dosis única de 2 gramos.</t>
  </si>
  <si>
    <t>• &lt;b&gt;a) Ampicilina EV 30' antes:&lt;/b&gt; Es incorrecta ya que se prioriza el uso de la Amoxicilina por la comodidad y alta efectividad de su vía oral ambulatoria para cubrir la flora bucal, reservando la ampicilina parenteral para pacientes con imposibilidad de ingerir medicación oral.&lt;br /&gt;• &lt;b&gt;c) Amoxicilina VO 30' antes:&lt;/b&gt; Es incorrecta porque, si bien la ventana temporal de indicación farmacocinética es de 30 a 60 minutos previos, la normatización general para asegurar el pico máximo de absorción por vía oral antes de iniciar el procedimiento odontológico se consolida en 1 hora antes.&lt;br /&gt;• &lt;b&gt;d) Ampicilina EV + Gentamicina EV 30' antes:&lt;/b&gt; Es incorrecta porque el régimen moderno de profilaxis dental recomienda el uso de una monoterapia (una sola droga) en única dosis, no estando indicada la asociación empírica con aminoglucósidos para procedimientos de endodoncia.</t>
  </si>
  <si>
    <t>&lt;b&gt;CONDICIONES CARDÍACAS DE ALTO RIESGO PARA PROFILAXIS&lt;/b&gt;&lt;br /&gt;&lt;br /&gt;Actualmente, la profilaxis antibiótica no se indica frente a cualquier valvulopatía, sino que está restringida a pacientes con condiciones cardíacas de alto riesgo:&lt;br /&gt;• &lt;b&gt;Válvulas protésicas:&lt;/b&gt; Pacientes con reemplazo valvular protésico o material inerte utilizado para la reparación de una válvula cardíaca.&lt;br /&gt;• &lt;b&gt;Endocarditis previa:&lt;/b&gt; Pacientes que ya han cursado y sobrevivido a un episodio de endocarditis infecciosa.&lt;br /&gt;• &lt;b&gt;Cardiopatías congénitas:&lt;/b&gt; La enfermedad cardíaca congénita cianótica no reparada, aquellas reparadas con material protésico (solo durante los primeros 6 meses post-procedimiento), o donde persista un defecto residual en el sitio del material implantado.</t>
  </si>
  <si>
    <t>Las miocardiopatías se definen como un &lt;b&gt;grupo heterogéneo de enfermedades del miocardio&lt;/b&gt; asociadas a &lt;b&gt;disfunción mecánica y/o eléctrica&lt;/b&gt;, que responden a múltiples causas (frecuentemente factores &lt;b&gt;genéticos&lt;/b&gt;) y cursan clínicamente con &lt;b&gt;insuficiencia cardíaca y/o arritmias graves&lt;/b&gt;.</t>
  </si>
  <si>
    <t>&lt;b&gt;CONCEPTO GENERAL DE LAS MIOCARDIOPATÍAS&lt;/b&gt;&lt;br /&gt;&lt;br /&gt;Las miocardiopatías son un gran grupo de enfermedades de la cardiología que afectan primariamente al miocardio, desencadenando una disfunción anatómica y hemodinámica del corazón.&lt;br /&gt;• &lt;b&gt;Definición:&lt;/b&gt; Se definen como un grupo heterogéneo de enfermedades del miocardio asociadas a disfunción mecánica y/o eléctrica que generalmente, aunque no siempre, presentan hipertrofia ventricular inadecuada o dilatación y son debidas a múltiples causas con frecuencia genéticas.&lt;br /&gt;• &lt;b&gt;Evolución clínica:&lt;/b&gt; Estas afecciones repercuten en el músculo cardíaco (el miocito), generando cuadros de insuficiencia cardíaca (sistólica o diastólica con fracción de eyección preservada) y/o arritmias graves.&lt;br /&gt;• &lt;b&gt;Criterio de exclusión:&lt;/b&gt; Se excluyen de este grupo a las enfermedades del músculo cardíaco en las que hay implicancia miocárdica como parte de una afección sistémica conocida o secundaria (como el daño por enfermedad coronaria o por hipertensión arterial).</t>
  </si>
  <si>
    <t>&lt;b&gt;b) Todos los conceptos son válidos para definir miocardiopatía:&lt;/b&gt; Es la opción correcta. Engloba todas las dimensiones de las miocardiopatías: son un grupo heterogéneo de enfermedades primarias del músculo cardíaco (miocito), debidas a múltiples causas (con un fuerte componente genético), caracterizadas por una disfunción mecánica o eléctrica que desencadena cuadros de insuficiencia cardíaca y/o arritmias graves en su evolución.</t>
  </si>
  <si>
    <t>• &lt;b&gt;a), c), d) y e):&lt;/b&gt; Son incorrectas como opciones aisladas. Si bien son enunciados correctos individualmente, todas juntas conforman la definición completa de las miocardiopatías.</t>
  </si>
  <si>
    <t>Las miocardiopatías dilatadas (incluyendo la forma idiopática) se caracterizan por cursar con &lt;b&gt;dilatación de las cavidades&lt;/b&gt; y una &lt;b&gt;fracción de eyección deprimida&lt;/b&gt; o comprometida.</t>
  </si>
  <si>
    <t>&lt;b&gt;FENOTIPOS Y HEMODINAMIA DE LAS MIOCARDIOPATÍAS&lt;/b&gt;&lt;br /&gt;&lt;br /&gt;Desde un enfoque de mecánica ventricular, las miocardiopatías se dividen en tres grandes fenotipos basados en las alteraciones estructurales (relación volumen/masa) y en la complacencia miocárdica:&lt;br /&gt;• &lt;b&gt;Miocardiopatía Dilatada:&lt;/b&gt; Anatómicamente presenta cavidades dilatadas por daño de la fibra miocárdica con adelgazamiento, sin sobrecarga volumétrica que lo justifique. Su perfil hemodinámico representa un fallo sistólico puro. Los parámetros clínicos dictaminan disfunción sistólica, ventrículo izquierdo dilatado, fracción de eyección disminuida (≤ 50%), y espesor miocárdico normal o disminuido.&lt;br /&gt;• &lt;b&gt;Miocardiopatía Hipertrófica:&lt;/b&gt; Se caracteriza por la hipertrofia de las paredes por enfermedad primaria del miocardio (origen genético del sarcómero), disminuyendo la relación volumen/masa sin sobrecarga hemodinámica previa. Su perfil hemodinámico es de disfunción diastólica o del llenado (relajación anormal), con ventrículo izquierdo reducido, fracción de eyección normal (a veces aumentada), y espesor miocárdico aumentado.&lt;br /&gt;• &lt;b&gt;Miocardiopatía Restrictiva:&lt;/b&gt; Anatómicamente las fibras son sustituidas por tejido fibroso o infiltradas por materiales extraños (ej. amiloide), impidiendo el correcto llenado ventricular. Su perfil hemodinámico revela un desorden básico en la complacencia (disfunción diastólica), manteniendo una fracción de eyección normal o conservada.</t>
  </si>
  <si>
    <t>&lt;b&gt;Opción b:&lt;/b&gt; Es la opción correcta. La miocardiopatía dilatada se define estructural y hemodinámicamente por representar un fallo sistólico, caracterizado por presentar &lt;b&gt;dilatación de las cavidades&lt;/b&gt; y una consecuente &lt;b&gt;fracción de eyección deprimida&lt;/b&gt; o disminuida.</t>
  </si>
  <si>
    <t>• &lt;b&gt;a) Corazón rígido con gran dificultad para el llenado y d) Fibras del miocardio infiltradas por materiales extraños:&lt;/b&gt; Son incorrectas porque la infiltración del músculo por sustancias patológicas o fibrosis, y la consecuente rigidez cardíaca que impide el correcto llenado ventricular, describen la definición anatómica y fisiopatológica de la miocardiopatía restrictiva.&lt;br /&gt;• &lt;b&gt;c) Insuficiencia cardíaca con fracción de eyección preservada:&lt;/b&gt; Es incorrecta ya que la preservación de la fracción de eyección es el sello hemodinámico funcional de las miocardiopatías hipertróficas y restrictivas, y no del fenotipo dilatado que presenta un fallo contráctil sistólico.&lt;br /&gt;• &lt;b&gt;e) Hipertrofia de las paredes del ventrículo izquierdo por enfermedad primaria:&lt;/b&gt; Es incorrecta porque la hipertrofia primaria originada por mutaciones sarcoméricas define el patrón de la miocardiopatía hipertrófica.</t>
  </si>
  <si>
    <t>&lt;b&gt;ETIOLOGÍA DE LA MIOCARDIOPATÍA DILATADA&lt;/b&gt;&lt;br /&gt;&lt;br /&gt;Si bien gran parte de los casos son idiopáticos o genéticos (herencia autosómica dominante vinculada a genes del citoesqueleto como la titina), existen noxas secundarias de relevancia regional y clínica que originan este fenotipo dilatado:&lt;br /&gt;• &lt;b&gt;Consumo de alcohol:&lt;/b&gt; Es la causa más importante de cardiomiopatía tóxica secundaria en el mundo occidental.&lt;br /&gt;• &lt;b&gt;Enfermedad de Chagas:&lt;/b&gt; La cardiopatía chagásica crónica es una etiología infecciosa/inflamatoria específica que produce un cuadro de dilatación, disinergia contráctil, aneurismas apicales y trastornos de conducción (ej. BCRD + HAI).&lt;br /&gt;• &lt;b&gt;Miocardiopatía Periparto:&lt;/b&gt; Daño miocárdico de causa incierta desarrollado en las últimas semanas de gestación o puerperio.</t>
  </si>
  <si>
    <t>Lo que caracteriza a una miocardiopatía hipertrófica es la &lt;b&gt;disminución de la relación volumen/masa&lt;/b&gt;.</t>
  </si>
  <si>
    <t>&lt;b&gt;FISIOPATOLOGÍA Y ESTRUCTURA DE LA MIOCARDIOPATÍA HIPERTRÓFICA&lt;/b&gt;&lt;br /&gt;&lt;br /&gt;A diferencia de la miocardiopatía dilatada, el ventrículo en esta patología presenta una función sistólica conservada, normal o supernormal (fracción de eyección preservada). El desorden primario se traduce en una alteración estructural del músculo cardíaco.&lt;br /&gt;• &lt;b&gt;Relación Volumen/Masa:&lt;/b&gt; Se caracteriza por la presencia de una gran masa miocárdica con una cavidad ventricular reducida, disminuyendo la relación volumen/masa.&lt;br /&gt;• &lt;b&gt;Disfunción Diastólica y Rigidez:&lt;/b&gt; La hipertrofia, sumada a la desorganización miofibrilar y al aumento del componente fibroso, altera la complacencia miocárdica. Se genera una relajación prolongada y rigidez ventricular, impidiendo el correcto llenado diastólico.&lt;br /&gt;• &lt;b&gt;Parámetros hemodinámicos:&lt;/b&gt; Presentan disfunción diastólica, un ventrículo izquierdo reducido, una fracción de eyección normal o aumentada, y un espesor miocárdico aumentado.</t>
  </si>
  <si>
    <t>&lt;b&gt;c) Disminución de la relación Vol/Masa:&lt;/b&gt; Es la opción correcta. El desorden estructural primario que caracteriza a la miocardiopatía hipertrófica es la disminución de la relación volumen/masa, resultado de una gran masa muscular hipertrofiada con una cavidad ventricular reducida.</t>
  </si>
  <si>
    <t>• &lt;b&gt;a) Disfunción sistólica con grosor de las paredes del VI aumentadas:&lt;/b&gt; Es incorrecta. En la miocardiopatía hipertrófica la función sistólica se encuentra conservada, normal o supernormal; el fallo subyacente primario es la disfunción diastólica (problema de llenado).&lt;br /&gt;• &lt;b&gt;b) Disfunción diastólica con aumento de diámetros:&lt;/b&gt; Es incorrecta. Si bien cursa con disfunción diastólica por rigidez de la pared, los diámetros de las cavidades del ventrículo izquierdo se encuentran reducidos o normales, no aumentados o dilatados.&lt;br /&gt;• &lt;b&gt;d) Aumento del espesor de la pared libre del VI:&lt;/b&gt; Es incorrecta. Aunque existe hipertrofia, ésta predomina en el septum interventricular (hipertrofia septal asimétrica), siendo la alteración de la relación volumen/masa el concepto hemodinámico global y definitorio para la patología.</t>
  </si>
  <si>
    <t>La miocardiopatía de Tako Tsubo se considera una miocardiopatía producida por &lt;b&gt;estrés&lt;/b&gt;.</t>
  </si>
  <si>
    <t>&lt;b&gt;SÍNDROME DE TAKOTSUBO (MIOCARDIOPATÍA POR ESTRÉS)&lt;/b&gt;&lt;br /&gt;&lt;br /&gt;Ocurre por la afectación del músculo cardíaco bajo un cuadro persistente de estrés emocional o estados depresivos.&lt;br /&gt;• &lt;b&gt;Población afectada:&lt;/b&gt; Se da predominantemente en mujeres en la edad media de la vida.&lt;br /&gt;• &lt;b&gt;Presentación Clínica:&lt;/b&gt; Estos pacientes cursan con arterias coronarias normales, pero presentan dolores precordiales y elevaciones enzimáticas que simulan un infarto agudo de miocardio. Poseen una alta probabilidad de presentar arritmias graves.&lt;br /&gt;• &lt;b&gt;Evolución:&lt;/b&gt; La contractilidad miocárdica tiende a recuperarse por completo.</t>
  </si>
  <si>
    <t>La opción c es correcta. La miocardiopatía de &lt;b&gt;Tako Tsubo&lt;/b&gt; es una miocardiopatía desencadenada por cuadros de &lt;b&gt;estrés&lt;/b&gt; emocional, lo que provoca una disfunción ventricular aguda.</t>
  </si>
  <si>
    <t>&lt;br /&gt;• &lt;b&gt;a) Isquemia por obstrucción coronaria:&lt;/b&gt; Es incorrecta porque el Síndrome de Takotsubo cursa con arterias coronarias normales, a pesar de simular un infarto.&lt;br /&gt;• &lt;b&gt;b) Acumulación de hierro (hemocromatosis):&lt;/b&gt; Es incorrecta ya que la hemocromatosis es una enfermedad por depósito que genera una miocardiopatía restrictiva.&lt;br /&gt;• &lt;b&gt;d) Alcohólica:&lt;/b&gt; Es incorrecta debido a que el consumo excesivo de alcohol genera una miocardiopatía tóxica que cursa con una miocardiopatía dilatada.</t>
  </si>
  <si>
    <t>&lt;b&gt;DIAGNÓSTICO DIFERENCIAL Y CORRELACIÓN CLÍNICA&lt;/b&gt;&lt;br /&gt;&lt;br /&gt;El Síndrome de Takotsubo constituye un diagnóstico diferencial frente al Síndrome Coronario Agudo (SCA). Dado que la paciente debuta con dolor torácico, alteraciones electrocardiográficas y elevación de marcadores de daño miocárdico, es abordada como un infarto. El diagnóstico se alcanza en la sala de hemodinamia, donde se comprueba que la paciente no posee lesiones obstructivas en el árbol coronario y se evidencia en la ventriculografía la discinesia o abombamiento apical (&lt;i&gt;apical ballooning&lt;/i&gt;) del ventrículo izquierdo.</t>
  </si>
  <si>
    <t>La &lt;b&gt;amiloidosis&lt;/b&gt; puede afectar al corazón produciendo un tipo de &lt;b&gt;miocardiopatía restrictiva&lt;/b&gt; secundaria a depósito extracelular.</t>
  </si>
  <si>
    <t>&lt;b&gt;ETIOLOGÍA DE LA MIOCARDIOPATÍA RESTRICTIVA&lt;/b&gt;&lt;br /&gt;&lt;br /&gt;La miocardiopatía restrictiva se caracteriza por la sustitución de fibras por tejido fibroso o infiltración por sustancias extrañas, generando un miocardio excesivamente rígido que impide el correcto llenado ventricular.&lt;br /&gt;• &lt;b&gt;Causas Primarias:&lt;/b&gt; Formas idiopáticas y enfermedades del revestimiento endocárdico (como la fibrosis endomiocárdica o enfermedad de Davies).&lt;br /&gt;• &lt;b&gt;Causas Secundarias Infiltrativas:&lt;/b&gt; La amiloidosis es la causa secundaria infiltrativa, generada por el depósito extracelular de material (primaria por cadenas de inmunoglobulinas o secundaria por transtiretina). Otras entidades infiltrativas incluyen la sarcoidosis, la enfermedad de Gaucher y la enfermedad de Hurler.&lt;br /&gt;• &lt;b&gt;Otras causas secundarias:&lt;/b&gt; Enfermedades por depósito (hemocromatosis, enfermedad de Fabry), enfermedades autoinmunes/del colágeno (esclerodermia), patologías endomiocárdicas (síndrome de Löffler) y toxicidad cicatrizal por terapias oncológicas (quimioterapia o radioterapia).</t>
  </si>
  <si>
    <t>&lt;b&gt;b) Restrictiva:&lt;/b&gt; Es la opción correcta. La amiloidosis es la causa secundaria infiltrativa de la miocardiopatía restrictiva, provocada por el depósito de material extracelular que vuelve al miocardio rígido y altera su distensibilidad diastólica.</t>
  </si>
  <si>
    <t>&lt;b&gt;a) Dilatada:&lt;/b&gt; Es incorrecta. Esta afección se produce por daño directo a la fibra que dilata la cavidad y compromete la contractilidad (fallo sistólico); sus causas típicas son idiopáticas, tóxicas (alcohol) o infecciosas (enfermedad de Chagas).&lt;br /&gt;&lt;b&gt;c) Hipertrófica:&lt;/b&gt; Es incorrecta. Es un desorden genético primario del sarcómero que genera hipertrofia asimétrica celular e interfiere con la relación volumen/masa, no por infiltración de sustancias externas en el intersticio.&lt;br /&gt;&lt;b&gt;d) Valvular:&lt;/b&gt; Es incorrecta. La amiloidosis es una enfermedad sistémica infiltrativa que afecta el parénquima de las paredes ventriculares del corazón, no catalogándose como una valvulopatía aislada.</t>
  </si>
  <si>
    <t>&lt;b&gt;HALLAZGOS CLÍNICOS Y COMPLEMENTARIOS EN AMILOIDOSIS&lt;/b&gt;&lt;br /&gt;&lt;br /&gt;En el ecocardiograma, destaca el aumento del espesor de la pared de ambos ventrículos con una apariencia granular brillante, ventrículos pequeños, un agrandamiento biauricular marcado y un Doppler con patrón restrictivo. En el electrocardiograma, destaca una disminución global del voltaje.</t>
  </si>
  <si>
    <t>La &lt;b&gt;miocardiopatía alcohólica&lt;/b&gt; es una patología tóxica secundaria que se considera como una &lt;b&gt;miocardiopatía dilatada&lt;/b&gt;.</t>
  </si>
  <si>
    <t>&lt;b&gt;ETIOLOGÍA DE LA MIOCARDIOPATÍA DILATADA&lt;/b&gt;&lt;br /&gt;&lt;br /&gt;La miocardiopatía dilatada puede originarse por causas primarias (genéticas o idiopáticas) o causas secundarias:&lt;br /&gt;• &lt;b&gt;Causas Secundarias/Tóxicas:&lt;/b&gt; Incluyen la afectación directa por el &lt;b&gt;alcohol&lt;/b&gt; (generando la miocardiopatía alcohólica, la forma secundaria más importante en el mundo occidental), consumo de drogas ilícitas como la cocaína, exposición a metales pesados y trastornos metabólicos como la obesidad o la hipocalcemia.&lt;br /&gt;• &lt;b&gt;Formas Adquiridas e Inflamatorias:&lt;/b&gt; Abarcan las miocarditis (de etiología viral, bacteriana o parasitaria como en la Enfermedad de Chagas), la miocardiopatía por estrés (Síndrome de Takotsubo) y la miocardiopatía periparto.&lt;br /&gt;• &lt;b&gt;Formas Genéticas/Familiares:&lt;/b&gt; Representan entre el 25% al 50% de los casos, generalmente con herencia autosómica dominante afectando la integridad de proteínas del sarcómero y el citoesqueleto celular.</t>
  </si>
  <si>
    <t>&lt;b&gt;d) Miocardiopatía alcohólica:&lt;/b&gt; Es la opción correcta. La &lt;b&gt;miocardiopatía alcohólica&lt;/b&gt; se clasifica como una &lt;b&gt;miocardiopatía dilatada&lt;/b&gt;, siendo la afección secundaria tóxica más relevante para este fenotipo estructural en nuestro medio.</t>
  </si>
  <si>
    <t>• &lt;b&gt;a) Miocardiopatía por hemocromatosis y b) Miocardiopatía por amiloidosis:&lt;/b&gt; Son incorrectas. Tanto la hemocromatosis (enfermedad por depósito) como la amiloidosis (enfermedad infiltrativa extracelular) son etiologías secundarias que producen un fenotipo de &lt;b&gt;miocardiopatía restrictiva&lt;/b&gt;, cursando con rigidez y fallos en el llenado diastólico, sin dilatación de las cavidades.&lt;br /&gt;• &lt;b&gt;c) Miocarditis viral:&lt;/b&gt; Es incorrecta. Si bien la miocarditis viral es un proceso inflamatorio agudo que puede desencadenar secundariamente dilatación a largo plazo, la miocardiopatía alcohólica constituye el diagnóstico y fenotipo establecido de una miocardiopatía dilatada.</t>
  </si>
  <si>
    <t>&lt;b&gt;FISIOPATOLOGÍA DE LA MIOCARDIOPATÍA ALCOHÓLICA&lt;/b&gt;&lt;br /&gt;&lt;br /&gt;Esta variante tóxica que cursa con fenotipo dilatado presenta las siguientes características:&lt;br /&gt;• &lt;b&gt;Mecanismo de daño:&lt;/b&gt; Se desencadena por un consumo de alcohol excesivo durante periodos prolongados. El efecto citotóxico directo del etanol sobre el miocardio genera cambios irreversibles en las membranas celulares y una acumulación patológica de fosfatidiletanol y etilésteres de ácidos grasos.&lt;br /&gt;• &lt;b&gt;Consecuencia clínica:&lt;/b&gt; Esta citotoxicidad provoca cardiomegalia y falla cardíaca sistólica. Sus hallazgos clínicos, hemodinámicos y radiológicos son indistinguibles de la miocardiopatía dilatada idiopática.&lt;br /&gt;• &lt;b&gt;Manejo terapéutico:&lt;/b&gt; Con frecuencia, el abandono absoluto del hábito (abstinencia alcohólica) logra remitir la falla cardíaca en sus etapas iniciales.</t>
  </si>
  <si>
    <t>La miocardiopatía hipertrófica se caracteriza por tener un &lt;b&gt;carácter familiar con transmisión autosómica dominante&lt;/b&gt; y poseer &lt;b&gt;características heterogéneas con afectación cromosómica y genética&lt;/b&gt;.</t>
  </si>
  <si>
    <t>&lt;b&gt;ETIOLOGÍA DE LA MIOCARDIOPATÍA HIPERTRÓFICA&lt;/b&gt;&lt;br /&gt;&lt;br /&gt;La miocardiopatía hipertrófica se clasifica como una enfermedad primaria de los miocitos cardíacos de origen genético y carácter familiar.&lt;br /&gt;• &lt;b&gt;Herencia y Genética:&lt;/b&gt; Se caracteriza por tener un carácter familiar con transmisión autosómica dominante. Posee además características heterogéneas con afectación cromosómica y genética.&lt;br /&gt;• &lt;b&gt;Fisiopatología Molecular:&lt;/b&gt; Las alteraciones genéticas producen translocaciones que afectan la estructura estequiométrica del sarcómero y las proteínas contráctiles (siendo la alteración en 14q11 de la cadena pesada de la betamiosina la más frecuentemente implicada).&lt;br /&gt;• &lt;b&gt;Enfermedad Primaria:&lt;/b&gt; Es una afección propia del músculo. Se excluyen de las miocardiopatías a aquellas alteraciones del músculo cardíaco en las que la implicancia miocárdica ocurre de forma secundaria a otra enfermedad sistémica, isquémica o valvular conocida.</t>
  </si>
  <si>
    <t>&lt;b&gt;e) a y b son correctas:&lt;/b&gt; Es la opción correcta. La miocardiopatía hipertrófica es una afección primaria del sarcómero caracterizada por presentar un carácter familiar de transmisión autosómica dominante, poseyendo a su vez una heterogeneidad con múltiple afectación cromosómica.</t>
  </si>
  <si>
    <t>• &lt;b&gt;c) Ser siempre secundaria a Cardiopatía Isquémica, y d) Ser siempre secundaria a Valvulopatía Aórtica:&lt;/b&gt; Son incorrectas. Las miocardiopatías son un grupo de enfermedades primarias del músculo cardíaco. Se excluyen de este diagnóstico a todas las alteraciones miocárdicas generadas como consecuencia de una lesión obstructiva coronaria (cardiopatía isquémica) o una sobrecarga hemodinámica provocada por una válvula defectuosa (valvulopatía aórtica).</t>
  </si>
  <si>
    <t>La &lt;b&gt;miocardiopatía hipertrófica&lt;/b&gt; se caracteriza por tener un &lt;b&gt;carácter familiar con transmisión autosómica dominante&lt;/b&gt; y poseer &lt;b&gt;características heterogéneas con afectación cromosómica y genética&lt;/b&gt;.</t>
  </si>
  <si>
    <t>&lt;b&gt;ETIOLOGÍA DE LA MIOCARDIOPATÍA HIPERTRÓFICA&lt;/b&gt;&lt;br /&gt;&lt;br /&gt;Es una enfermedad primaria de los miocitos cardíacos de origen genético y carácter familiar.&lt;br /&gt;• &lt;b&gt;Fisiopatología Molecular:&lt;/b&gt; Las alteraciones genéticas producen translocaciones que afectan la estructura estequiométrica del sarcómero y las proteínas contráctiles celulares, induciendo una hipertrofia primaria compensatoria sin sobrecarga hemodinámica previa.&lt;br /&gt;• &lt;b&gt;Mutaciones principales:&lt;/b&gt; Las mutaciones comprometen predominantemente a la cadena pesada de la betamiosina (14q11) en el 35% de los casos, a la troponina-T beta cardíaca (1q3) en el 15%, y a la proteína de unión de la miosina C (11p11,2).&lt;br /&gt;• &lt;b&gt;Transmisión y Heterogeneidad:&lt;/b&gt; Presenta una transmisión de tipo autosómica dominante con una marcada heterogeneidad genética. Se documenta una clara historia familiar de la enfermedad en el 20% de los casos, y es la principal causa de muerte súbita en individuos jóvenes.</t>
  </si>
  <si>
    <t>&lt;b&gt;e) a y b son correctas:&lt;/b&gt; Es la opción correcta. La &lt;b&gt;miocardiopatía hipertrófica&lt;/b&gt; es una afección primaria del sarcómero miocárdico originada por mutaciones, confiriéndole un &lt;b&gt;carácter familiar de transmisión autosómica dominante&lt;/b&gt; y una &lt;b&gt;heterogeneidad cromosómica y genética&lt;/b&gt;.</t>
  </si>
  <si>
    <t>• &lt;b&gt;c) Ser siempre secundaria a cardiopatía isquémica:&lt;/b&gt; Es incorrecta porque el daño miocárdico secundario a una enfermedad coronaria u obstrucción aterosclerótica se clasifica como cardiopatía isquémica (que suele generar dilatación y falla sistólica por necrosis), excluyéndose de la definición de miocardiopatía hipertrófica primaria.&lt;br /&gt;• &lt;b&gt;d) Ser siempre secundaria a valvulopatía aórtica:&lt;/b&gt; Es incorrecta ya que la hipertrofia que desarrolla el ventrículo izquierdo frente a una estenosis aórtica obedece a un mecanismo hemodinámico compensatorio ante la sobrecarga de presión (aumento de postcarga), lo cual define a una cardiopatía valvular secundaria y no a un defecto genético intrínseco de la fibra miocárdica.</t>
  </si>
  <si>
    <t>&lt;b&gt;EXCLUSIÓN TAXONÓMICA DE LAS ENFERMEDADES DEL MIOCARDIO&lt;/b&gt;&lt;br /&gt;&lt;br /&gt;Los conceptos establecen que las miocardiopatías son afecciones propias del músculo y no secundarias a otras enfermedades que sobrecarguen la hemodinamia:&lt;br /&gt;• &lt;b&gt;Cardiopatía isquémica:&lt;/b&gt; El músculo que se daña por una enfermedad coronaria no corresponde a una miocardiopatía primaria.&lt;br /&gt;• &lt;b&gt;Cardiopatía hipertensiva y valvular:&lt;/b&gt; Los cambios estructurales (como la hipertrofia concéntrica) generados en el contexto de una hipertensión arterial o una valvulopatía aórtica no son un daño propio primario del músculo, sino adaptaciones secundarias a las fuerzas hemodinámicas.</t>
  </si>
  <si>
    <t>La &lt;b&gt;miocardiopatía alcohólica&lt;/b&gt; es la forma más importante de &lt;b&gt;cardiomiopatía secundaria en el mundo occidental&lt;/b&gt; y se considera una causa directa de miocardiopatía dilatada.</t>
  </si>
  <si>
    <t>&lt;b&gt;ETIOLOGÍA DE LA MIOCARDIOPATÍA DILATADA: CAUSAS SECUNDARIAS&lt;/b&gt;&lt;br /&gt;&lt;br /&gt;La etiología de las miocardiopatías dilatadas incluye causas primarias y secundarias. Las tres etiologías más frecuentes y que siempre deben investigarse son el consumo exagerado de alcohol (enólica), la asociada al embarazo (Miocardiopatía Periparto) y la Miocardiopatía Chagásica.&lt;br /&gt;• &lt;b&gt;Miocardiopatía Alcohólica:&lt;/b&gt; La miocardiopatía alcohólica es la forma más importante de cardiomiopatía secundaria en el mundo occidental. Es una afección tóxica que cursa con fenotipo dilatado.&lt;br /&gt;• &lt;b&gt;Fisiopatología:&lt;/b&gt; Se produce por un consumo de alcohol excesivo durante periodos prolongados. El efecto directo del etanol sobre el miocardio genera cambios en las membranas celulares, acumulación de fosfatidiletanol y acumulación de etilésteres de ácidos grasos. Esto culmina en una severa citotoxicidad que provoca daño estructural, cardiomegalia y falla cardíaca sistólica.</t>
  </si>
  <si>
    <t>&lt;b&gt;b) Alcohólica:&lt;/b&gt; Es la opción correcta. La afección provocada por el consumo exagerado de alcohol representa la miocardiopatía alcohólica, la cual es catalogada como la forma más importante y prevalente de cardiomiopatía secundaria en el mundo occidental.</t>
  </si>
  <si>
    <t>&lt;b&gt;a) Pos-parto:&lt;/b&gt; Es incorrecta. Si bien la miocardiopatía periparto es una de las etiologías secundarias de la forma dilatada que siempre debe investigarse, no es la más importante en el mundo occidental frente a la miocardiopatía alcohólica.&lt;br /&gt;&lt;b&gt;c) Por fármacos:&lt;/b&gt; Es incorrecta. El uso de drogas ilícitas (como la cocaína) o agentes quimioterápicos puede generar daño tóxico y fenotipo dilatado, pero su incidencia no supera a la toxicidad secundaria por etanol.&lt;br /&gt;&lt;b&gt;d) Restrictiva:&lt;/b&gt; Es incorrecta. Este término hace referencia a un fenotipo hemodinámico (rigidez y dificultad al llenado diastólico) y no a una etiología secundaria específica responsable de una miocardiopatía.</t>
  </si>
  <si>
    <t>&lt;b&gt;TRATAMIENTO Y PRONÓSTICO DE LA MIOCARDIOPATÍA ALCOHÓLICA&lt;/b&gt;&lt;br /&gt;&lt;br /&gt;La evaluación diagnóstica de los pacientes con miocardiopatía alcohólica arroja hallazgos clínicos, hemodinámicos y radiológicos que son indistinguibles de la miocardiopatía dilatada idiopática. El electrocardiograma puede mostrar fibrilación auricular (FA) y trastornos de la repolarización. Desde el punto de vista terapéutico, el abandono del hábito enólico logra remitir la falla cardíaca en sus etapas iniciales.</t>
  </si>
  <si>
    <t>Las &lt;b&gt;miocardiopatías restrictivas&lt;/b&gt; se caracterizan por cursar con insuficiencia cardíaca con &lt;b&gt;fracción de eyección preservada&lt;/b&gt; y con &lt;b&gt;trastornos de relajación del ventrículo izquierdo&lt;/b&gt;.</t>
  </si>
  <si>
    <t>&lt;b&gt;FISIOPATOLOGÍA DE LA MIOCARDIOPATÍA RESTRICTIVA&lt;/b&gt;&lt;br /&gt;&lt;br /&gt;Desde un enfoque de la mecánica ventricular, el fenotipo restrictivo obedece a alteraciones anatómicas y funcionales específicas:&lt;br /&gt;• &lt;b&gt;Definición anatómica:&lt;/b&gt; Las fibras del miocardio son sustituidas por tejido fibroso o se encuentran infiltradas por materiales extraños (como el amiloide en la amiloidosis). Esto vuelve al músculo cardíaco excesivamente rígido, impidiendo el correcto llenado ventricular durante la diástole.&lt;br /&gt;• &lt;b&gt;Perfil hemodinámico:&lt;/b&gt; Revela un desorden básico en la complacencia miocárdica, lo cual desencadena una severa disfunción diastólica o falla restrictiva en el llenado.&lt;br /&gt;• &lt;b&gt;Parámetros funcionales:&lt;/b&gt; Cursan con insuficiencia cardíaca asociada a trastornos de relajación, pero la contractilidad y la función sistólica se mantienen conservadas, por lo que la fracción de eyección se presenta normal o preservada. El tamaño del ventrículo izquierdo y el espesor miocárdico suelen ser normales o estar ligeramente aumentados, sin cursar con dilatación cavitaria.</t>
  </si>
  <si>
    <t>&lt;b&gt;f) a y c son correctas:&lt;/b&gt; Es la opción correcta. Las miocardiopatías restrictivas se caracterizan por generar un ventrículo rígido que impide el correcto llenado, desencadenando una insuficiencia cardíaca por &lt;b&gt;trastornos de relajación del ventrículo izquierdo&lt;/b&gt; (disfunción diastólica), manteniendo una &lt;b&gt;fracción de eyección preservada&lt;/b&gt; o normal.</t>
  </si>
  <si>
    <t>• &lt;b&gt;b) Con fracción de eyección severamente comprometida y e) Con dilatación marcada del VI:&lt;/b&gt; Son incorrectas debido a que la dilatación patológica de las cavidades y la consecuente caída de la fracción de eyección definen al fallo sistólico puro de las miocardiopatías dilatadas.&lt;br /&gt;• &lt;b&gt;d) Con aumento del espesor del VI:&lt;/b&gt; Es incorrecta porque, si bien en la restricción puede haber un ligero aumento del espesor provocado por sustancias infiltrativas, el fenotipo patológico que se define por una hipertrofia primaria de las paredes del ventrículo es la miocardiopatía hipertrófica.</t>
  </si>
  <si>
    <t>&lt;b&gt;FENOTIPOS Y HEMODINAMIA DE LAS MIOCARDIOPATÍAS&lt;/b&gt;&lt;br /&gt;&lt;br /&gt;La clasificación fisiopatológica de las miocardiopatías se fundamenta en la mecánica ventricular:&lt;br /&gt;• &lt;b&gt;Miocardiopatía Dilatada:&lt;/b&gt; Representa un fallo sistólico puro. Presenta cavidades dilatadas, fracción de eyección deprimida y un espesor parietal normal o adelgazado.&lt;br /&gt;• &lt;b&gt;Miocardiopatía Hipertrófica:&lt;/b&gt; Representa una disfunción diastólica por enfermedad genética del sarcómero. Presenta relación volumen/masa disminuida, fracción de eyección normal o supranormal y un espesor parietal hipertrofiado.&lt;br /&gt;• &lt;b&gt;Miocardiopatía Restrictiva:&lt;/b&gt; Representa un desorden básico en la complacencia por fibrosis o infiltración. Presenta trastornos en la relajación (falla diastólica) manteniendo una fracción de eyección conservada.</t>
  </si>
  <si>
    <t>La miocardiopatía hipertrófica asimétrica obstructiva se caracteriza por generar la &lt;b&gt;obstrucción del tracto de salida del ventrículo izquierdo&lt;/b&gt;.</t>
  </si>
  <si>
    <t>&lt;b&gt;FISIOPATOLOGÍA DE LA MIOCARDIOPATÍA HIPERTRÓFICA OBSTRUCTIVA&lt;/b&gt;&lt;br /&gt;&lt;br /&gt;La miocardiopatía hipertrófica asimétrica obstructiva es una variante estructural que genera una alteración hemodinámica dinámica en la eyección ventricular.&lt;br /&gt;• &lt;b&gt;Obstrucción del Tracto de Salida del VI:&lt;/b&gt; Constituye el rasgo definitorio y está presente en un cuarto de los pacientes, siendo un determinante de altísima importancia en la morbilidad y el riesgo de isquemia miocárdica y síncope.&lt;br /&gt;• &lt;b&gt;Mecanismo anatómico:&lt;/b&gt; Es una obstrucción de carácter dinámico ocasionada por la suma concurrente de una hipertrofia septal asimétrica y la interposición de la valva mitral.&lt;br /&gt;• &lt;b&gt;Movimiento Sistólico Anterior (SAM):&lt;/b&gt; Durante la sístole, se produce un movimiento sistólico anterior de la válvula mitral que presiona y choca contra el tabique hipertrofiado, causando la obstrucción del flujo (incrementando el gradiente intraventricular) y generando que la sangre escape hacia atrás, lo cual ocasiona insuficiencia mitral secundaria.</t>
  </si>
  <si>
    <t>&lt;b&gt;d) Obstrucción del tracto de salida del VI:&lt;/b&gt; Es la opción correcta. La variante hipertrófica asimétrica obstructiva se caracteriza por generar una obstrucción dinámica en el tracto de salida del ventrículo izquierdo mediada por la hipertrofia septal y el movimiento sistólico anterior de la válvula mitral.</t>
  </si>
  <si>
    <t>• &lt;b&gt;b) Hipertrofia concéntrica:&lt;/b&gt; Es incorrecta. Este patrón describe a la variante anatómica simétrica (o cardiopatía hipertensiva), no a la asimétrica.&lt;br /&gt;• &lt;b&gt;c) Hipertrofia asimétrica sin obstrucción del tracto de salida del VI:&lt;/b&gt; Es incorrecta. Representa a la subdivisión clínica "No Obstructiva" de la miocardiopatía hipertrófica asimétrica, contradiciendo el enunciado.&lt;br /&gt;• &lt;b&gt;a) Hipertrofia de la pared libre del VI, y e) Hipertrofia excéntrica:&lt;/b&gt; Son incorrectas. La hipertrofia predominante en esta patología se localiza en el septum interventricular (no en la pared libre). Adicionalmente, la hipertrofia excéntrica corresponde al mecanismo compensador de sobrecarga de volumen típico de las miocardiopatías dilatadas y de las insuficiencias valvulares, nunca de una miocardiopatía hipertrófica primaria.</t>
  </si>
  <si>
    <t>Las miocardiopatías dilatadas (incluyendo la forma idiopática) se caracterizan por cursar con dilatación de las cavidades y una &lt;b&gt;fracción de eyección deprimida o comprometida&lt;/b&gt;.</t>
  </si>
  <si>
    <t>&lt;b&gt;FISIOPATOLOGÍA DE LA MIOCARDIOPATÍA DILATADA&lt;/b&gt;&lt;br /&gt;&lt;br /&gt;El rasgo fisiopatológico que define a este grupo es la presencia de un fallo sistólico puro. Al producirse un daño de la fibra miocárdica (con posterior adelgazamiento parietal), el corazón se dilata sin que exista inicialmente una sobrecarga volumétrica que lo justifique. La progresión hemodinámica y mecánica de este deterioro sigue una cascada clara:&lt;br /&gt;• &lt;b&gt;Aumento de tamaño de cavidad VI.&lt;/b&gt;&lt;br /&gt;• &lt;b&gt;Disminución de Contractilidad:&lt;/b&gt; Existe una hipoquinesia global del músculo dañado.&lt;br /&gt;• &lt;b&gt;Disminuye Volumen Sistólico:&lt;/b&gt; Se constata una caída de la eyección, documentándose una fracción de eyección (FE) reducida o comprometida (≤ 50%).&lt;br /&gt;• &lt;b&gt;Aumenta Volumen diastólico:&lt;/b&gt; Ante la incapacidad de eyectar adecuadamente la sangre, el ventrículo izquierdo maneja volúmenes cada vez mayores al entrar en diástole.&lt;br /&gt;Aunque la afección es primariamente sistólica, el incremento sostenido de las presiones de fin de diástole genera secundariamente una alteración de la función diastólica, con consecuente aumento de la presión auricular izquierda y capilar pulmonar.</t>
  </si>
  <si>
    <t>¿Qué tipo de enfermedades crónicas aumentan el riesgo de desarrollar neumonía atípica? Seleccione una:&lt;br&gt;&lt;br&gt;a) Enfermedades cardiovasculares&lt;br&gt;&lt;br&gt;b) Enfermedades hepáticas&lt;br&gt;&lt;br&gt;c) Enfermedades renales&lt;br&gt;&lt;br&gt;d) Enfermedades respiratorias obstructivas crónicas</t>
  </si>
  <si>
    <t>&lt;b&gt;b) Fracción de eyección comprometida:&lt;/b&gt; Es la opción correcta. La miocardiopatía dilatada (incluida la variante idiopática) cursa con un fallo sistólico, determinando una &lt;b&gt;fracción de eyección comprometida&lt;/b&gt; o disminuida.</t>
  </si>
  <si>
    <t>• &lt;b&gt;a) Fracción de eyección preservada:&lt;/b&gt; Es incorrecta porque el mantenimiento de la fracción de eyección es la característica funcional típica de las miocardiopatías hipertróficas y restrictivas, no del fenotipo dilatado.&lt;br /&gt;• &lt;b&gt;c) Presión capilar pulmonar conservada:&lt;/b&gt; Es incorrecta, ya que el aumento del volumen diastólico residual genera un incremento de las presiones de fin de diástole del ventrículo izquierdo, lo cual se transmite de forma retrógrada elevando patológicamente la presión capilar pulmonar (causando congestión).&lt;br /&gt;• &lt;b&gt;d) Perfusión tisular normal:&lt;/b&gt; Es incorrecta porque el fallo sistólico y la caída del volumen sistólico (falla anterógrada) originan cuadros de hipoperfusión sistémica, manifestándose como fatiga y debilidad.</t>
  </si>
  <si>
    <t>d) Enfermedades respiratorias obstructivas crónicas</t>
  </si>
  <si>
    <t>&lt;b&gt;FENOTIPOS Y HEMODINAMIA DE LAS MIOCARDIOPATÍAS&lt;/b&gt;&lt;br /&gt;&lt;br /&gt;Desde un enfoque de mecánica ventricular, se dividen en tres grandes fenotipos basados en las alteraciones estructurales y la complacencia:&lt;br /&gt;• &lt;b&gt;Miocardiopatía Dilatada:&lt;/b&gt; Representa un fallo sistólico. Cursa con Disfunción Sistólica, ventrículo izquierdo Dilatado, fracción de eyección Disminuida, y espesor miocárdico Normal o Disminuido.&lt;br /&gt;• &lt;b&gt;Miocardiopatía Hipertrófica:&lt;/b&gt; Representa una disfunción diastólica. Cursa con ventrículo izquierdo Reducido, fracción de eyección Normal (o aumentada), y espesor miocárdico Aumentado.&lt;br /&gt;• &lt;b&gt;Miocardiopatía Restrictiva:&lt;/b&gt; Representa un desorden en la complacencia (falla diastólica). Cursa con fracción de eyección Normal o Disminuida, y espesor miocárdico Normal o Aumentado.</t>
  </si>
  <si>
    <t>En la miocardiopatía chagásica, la &lt;b&gt;Cardiopatía tipo B&lt;/b&gt; se caracteriza por asociar &lt;b&gt;trastornos en la conducción con cardiomegalia&lt;/b&gt;.</t>
  </si>
  <si>
    <t>&lt;b&gt;CLASIFICACIÓN DE LA MIOCARDIOPATÍA CHAGÁSICA&lt;/b&gt;&lt;br /&gt;&lt;br /&gt;Según el Consenso de Chagas de la Sociedad Argentina de Cardiología (2002), la enfermedad se divide evolutiva y fenotípicamente en: Chagas Agudo, Chagas Indeterminado y Chagas con cardiopatía. La afectación cardíaca se subclasifica en dos estadios principales:&lt;br /&gt;• &lt;b&gt;Cardiopatía Tipo "A":&lt;/b&gt; Se define por la detección de trastornos de conducción o arritmias en el electrocardiograma (clásicamente la asociación de Bloqueo Completo de Rama Derecha con Hemibloqueo Anterior Izquierdo) o en la ergometría. Esta fase cursa &lt;b&gt;sin cardiomegalia&lt;/b&gt; (la radiografía de tórax y el ecocardiograma son normales).&lt;br /&gt;• &lt;b&gt;Cardiopatía Tipo "B":&lt;/b&gt; El paciente manifiesta síntomas y signos de Insuficiencia Cardíaca y presenta &lt;b&gt;Cardiomegalia objetivable&lt;/b&gt;. A los trastornos de conducción previos se le suma un grave deterioro eléctrico estructural secundario a la dilatación, evidenciando fibrilación auricular, bloqueos auriculoventriculares completos y arritmias ventriculares complejas.</t>
  </si>
  <si>
    <t>&lt;b&gt;d) Cardiopatía tipo B: Trastornos en la conducción con cardiomegalia:&lt;/b&gt; Es la opción correcta. El estadio de "Cardiopatía Tipo B" se define por la presencia concurrente de un deterioro eléctrico (trastornos de conducción) y una cardiomegalia, conformando el daño estructural típico y avanzado de la enfermedad de Chagas.</t>
  </si>
  <si>
    <t>• &lt;b&gt;a), c) y e) sobre la Cardiopatía tipo A:&lt;/b&gt; Son incorrectas. La "Cardiopatía Tipo A" se caracteriza por la aparición de alteraciones eléctricas primarias (trastornos de conducción o arritmias) cursando &lt;b&gt;sin cardiomegalia&lt;/b&gt; (el corazón mantiene un tamaño anatómico normal en las imágenes).&lt;br /&gt;• &lt;b&gt;b) Cardiopatía tipo B: Sin trastornos de conducción con cardiomegalia:&lt;/b&gt; Es incorrecta. En el fenotipo "Tipo B", la cardiomegalia no se presenta aislada, sino que se asocia a un deterioro del sistema de conducción, producto de la dilatación y la disinergia de las cavidades cardíacas.</t>
  </si>
  <si>
    <t>La &lt;b&gt;cardiopatía tipo B&lt;/b&gt; representa el daño estructural típico de la enfermedad de Chagas, caracterizándose por la presencia de trastornos en la conducción asociados a &lt;b&gt;cardiomegalia franca&lt;/b&gt; e insuficiencia cardíaca.</t>
  </si>
  <si>
    <t>&lt;b&gt;CLASIFICACIÓN DE LA CARDIOPATÍA CHAGÁSICA&lt;/b&gt;&lt;br /&gt;&lt;br /&gt;Según el Consenso de Chagas de la Sociedad Argentina de Cardiología (2002), la enfermedad se divide evolutiva y fenotípicamente en:&lt;br /&gt;• &lt;b&gt;Chagas Agudo&lt;/b&gt;.&lt;br /&gt;• &lt;b&gt;Chagas Indeterminado&lt;/b&gt;.&lt;br /&gt;• &lt;b&gt;Chagas con cardiopatía Tipo “A”:&lt;/b&gt; Se define por la detección de trastornos de conducción o arritmias en el electrocardiograma o PEG. Cursa &lt;b&gt;sin cardiomegalia&lt;/b&gt; (radiografía de tórax y ecocardiograma normales). El paciente no tiene insuficiencia cardíaca ni posee clínica de dilatación; su sintomatología está ligada a la presencia de alteraciones eléctricas.&lt;br /&gt;• &lt;b&gt;Chagas con cardiopatía Tipo “B”:&lt;/b&gt; Representa el daño estructural típico. El fenotipo clínico manifiesta síntomas y signos de &lt;b&gt;Insuficiencia Cardíaca&lt;/b&gt; y la presencia de &lt;b&gt;Cardiomegalia&lt;/b&gt;. Cursan con cuadros de crisis sincopales y una propensión a la muerte súbita. A este estadio se le suma un grave deterioro eléctrico por la dilatación, evidenciando arritmias ventriculares complejas, Fibrilación Auricular y Bloqueo A-V Completo.</t>
  </si>
  <si>
    <t>La opción d es correcta. La &lt;b&gt;cardiopatía tipo B&lt;/b&gt; representa el daño estructural típico de la enfermedad de Chagas, caracterizándose por asociar trastornos en la conducción con &lt;b&gt;cardiomegalia franca&lt;/b&gt; y falla cardíaca congestiva.</t>
  </si>
  <si>
    <t>&lt;br /&gt;• &lt;b&gt;a) Cardiopatía tipo A se caracteriza por daño estructural del miocardio:&lt;/b&gt; Es incorrecta porque la cardiopatía tipo A cursa &lt;b&gt;sin cardiomegalia&lt;/b&gt; (ecocardiograma normal), limitándose a presentar alteraciones eléctricas sin daño estructural en las imágenes.&lt;br /&gt;• &lt;b&gt;b) Cardiopatía tipo B es asintomática y solo presenta arritmias detectables por HOLTER:&lt;/b&gt; Es incorrecta ya que la clase B es el fenotipo clínico sintomático con signos de insuficiencia cardíaca y cardiomegalia.&lt;br /&gt;• &lt;b&gt;c) Cardiopatía tipo A es de diagnóstico tardío y sólo se detecta por eco:&lt;/b&gt; Es incorrecta debido a que en el tipo A el ecocardiograma es normal, diagnosticándose a través de los trastornos eléctricos en el electrocardiograma.&lt;br /&gt;• &lt;b&gt;e) Solo la biopsia endomiocárdica puede distinguir entre la A y la B:&lt;/b&gt; Es incorrecta porque la distinción diagnóstica es clínica e imagenológica (presencia o ausencia de síntomas de insuficiencia cardíaca y cardiomegalia en la radiografía o ecocardiograma).</t>
  </si>
  <si>
    <t>&lt;b&gt;HALLAZGO ELECTROCARDIOGRÁFICO CLÁSICO&lt;/b&gt;&lt;br /&gt;&lt;br /&gt;En la evolución de la miocardiopatía chagásica, es un hallazgo frecuente la presencia concomitante o individual de múltiples disturbios eléctricos. La asociación que se evidencia de forma temprana (incluso en la Cardiopatía Tipo A) es la presencia de un &lt;b&gt;Bloqueo Completo de Rama Derecha (B.R.D.)&lt;/b&gt; sumado a un &lt;b&gt;Hemibloqueo Anterior Izquierdo (H.A.I.)&lt;/b&gt;.</t>
  </si>
  <si>
    <t>Conforme a la Organización Mundial de la Salud (OMS), la &lt;b&gt;miocardiopatía chagásica crónica&lt;/b&gt; pertenece al grupo de las &lt;b&gt;miocardiopatías específicas&lt;/b&gt;.</t>
  </si>
  <si>
    <t>&lt;b&gt;CLASIFICACIÓN ETIOLÓGICA Y MIOCARDIOPATÍAS ESPECÍFICAS&lt;/b&gt;&lt;br /&gt;&lt;br /&gt;Históricamente, la Organización Mundial de la Salud y las sociedades de cardiología han categorizado a las enfermedades del músculo cardíaco para diferenciar las alteraciones primarias de las secundarias.&lt;br /&gt;• &lt;b&gt;Etiología Adquirida e Inflamatoria:&lt;/b&gt; La enfermedad de Chagas, producida por la infestación del parásito &lt;i&gt;Trypanosoma cruzi&lt;/i&gt;, genera una afectación directa e inflamatoria del músculo cardíaco (miocarditis parasitaria).&lt;br /&gt;• &lt;b&gt;Miocardiopatías Específicas:&lt;/b&gt; La miocardiopatía chagásica crónica pertenece al grupo de las miocardiopatías específicas. Estas entidades engloban a aquellas patologías en las que el daño miocárdico se presenta como consecuencia directa de una infección o de una enfermedad sistémica conocida, diferenciándolas de las formas idiopáticas o primarias de origen desconocido.</t>
  </si>
  <si>
    <t>&lt;b&gt;b) Específica:&lt;/b&gt; Es la opción correcta. Según la Organización Mundial de la Salud (OMS), la afección cardíaca generada crónicamente por la infección del &lt;i&gt;Trypanosoma cruzi&lt;/i&gt; se categoriza dentro de las miocardiopatías específicas, ya que su etiología infecciosa/parasitaria subyacente es conocida.</t>
  </si>
  <si>
    <t>&lt;b&gt;a) Dilatada:&lt;/b&gt; Es incorrecta. Si bien la miocardiopatía chagásica crónica se expresa como una miocardiopatía dilatada (cursando con cardiomegalia y falla sistólica progresiva), la taxonomía de la OMS que responde a su etiología la encasilla en el grupo de las específicas.&lt;br /&gt;&lt;b&gt;c) Hipertrófica:&lt;/b&gt; Es incorrecta. Este fenotipo define a una afección primaria del sarcómero de origen genético, caracterizada por hipertrofia asimétrica y disminución de la relación volumen/masa, mecanismos ajenos a la lesión parasitaria del Chagas.&lt;br /&gt;&lt;b&gt;d) No clasificada:&lt;/b&gt; Es incorrecta. La miocardiopatía chagásica cuenta con una categorización establecida en los diversos consensos internacionales de cardiología.</t>
  </si>
  <si>
    <t>&lt;b&gt;FENOTIPO Y CLÍNICA DE LA MIOCARDIOPATÍA CHAGÁSICA&lt;/b&gt;&lt;br /&gt;&lt;br /&gt;A nivel poblacional y hemodinámico, la miocardiopatía chagásica se comporta como una variante dilatada que afecta al 20-30% de los sujetos infectados que evolucionan hacia la cronicidad. Según el Consenso de Chagas de la Sociedad Argentina de Cardiología, la cardiopatía se divide fenotípicamente en:&lt;br /&gt;• &lt;b&gt;Tipo A:&lt;/b&gt; Detección de trastornos de conducción o arritmias en el electrocardiograma (clásicamente BRD + HAI), cursando sin cardiomegalia objetivable.&lt;br /&gt;• &lt;b&gt;Tipo B:&lt;/b&gt; El paciente manifiesta síntomas y signos de Insuficiencia Cardíaca y presenta cardiomegalia franca. A los trastornos de conducción se le suma un grave deterioro eléctrico secundario a la dilatación, evidenciando fibrilación auricular y bloqueos A-V completos.</t>
  </si>
  <si>
    <t>Tanto la miocardiopatía periparto como la toxicidad alcohólica son formas de presentación de las &lt;b&gt;miocardiopatías dilatadas&lt;/b&gt;.</t>
  </si>
  <si>
    <t>&lt;b&gt;ETIOLOGÍA DE LA MIOCARDIOPATÍA DILATADA&lt;/b&gt;&lt;br /&gt;&lt;br /&gt;La miocardiopatía dilatada puede originarse por causas primarias o bien secundarias. Las tres etiologías secundarias más frecuentes que deben investigarse son:&lt;br /&gt;• &lt;b&gt;Miocardiopatía Alcohólica:&lt;/b&gt; El consumo exagerado de alcohol constituye la forma más importante de cardiomiopatía secundaria en el mundo occidental. La toxicidad directa del etanol sobre el músculo cardíaco genera daño estructural irreversible con dilatación cavitaria y falla contráctil.&lt;br /&gt;• &lt;b&gt;Miocardiopatía Periparto:&lt;/b&gt; Daño miocárdico manifestado en las últimas semanas del embarazo o en el puerperio inmediato.&lt;br /&gt;• &lt;b&gt;Miocardiopatía Chagásica:&lt;/b&gt; Daño miocárdico secundario a la infección por &lt;i&gt;Trypanosoma cruzi&lt;/i&gt;, que genera dilatación a largo plazo.</t>
  </si>
  <si>
    <t>&lt;b&gt;b) Miocardiopatías dilatadas:&lt;/b&gt; Es la opción correcta. Tanto la &lt;b&gt;miocardiopatía periparto&lt;/b&gt; como la &lt;b&gt;toxicidad alcohólica&lt;/b&gt; constituyen formas de presentación de las &lt;b&gt;miocardiopatías dilatadas&lt;/b&gt;.</t>
  </si>
  <si>
    <t>• &lt;b&gt;a) Miocardiopatías restrictivas y c) Miocardiopatías infiltrativas:&lt;/b&gt; Son incorrectas. Este fenotipo, caracterizado por la rigidez del músculo cardíaco sin dilatación, es provocado por enfermedades infiltrativas o de depósito como la amiloidosis o la hemocromatosis.&lt;br /&gt;• &lt;b&gt;d) Miocardiopatías primarias:&lt;/b&gt; Es incorrecta. Tanto el alcoholismo (noxa tóxica) como la condición periparto se clasifican como causas secundarias o adquiridas, frente a las formas primarias idiopáticas o genéticas.&lt;br /&gt;• &lt;b&gt;e) Miocardiopatías hipertróficas:&lt;/b&gt; Es incorrecta. Este fenotipo es una enfermedad primaria de origen genético del sarcómero miocárdico (con transmisión autosómica dominante) y no es causado por factores tóxicos o estados gestacionales.</t>
  </si>
  <si>
    <t>&lt;b&gt;HEMODINAMIA DE LAS MIOCARDIOPATÍAS DILATADAS&lt;/b&gt;&lt;br /&gt;&lt;br /&gt;El rasgo que define a este grupo de patologías (independientemente de si su etiología es idiopática, alcohólica o periparto) es la presencia de un &lt;b&gt;fallo sistólico puro&lt;/b&gt;. Al producirse el daño de la fibra miocárdica, el corazón se dilata perdiendo su capacidad contráctil. Esta condición desencadena una &lt;b&gt;fracción de eyección deprimida o comprometida (≤ 50%)&lt;/b&gt;, acompañada de una elevación del volumen diastólico residual, lo que termina ocasionando la claudicación cardíaca anterógrada y la congestión sistémica.</t>
  </si>
  <si>
    <t>En la miocardiopatía chagásica es un hallazgo frecuente la presencia concomitante o individual de múltiples disturbios eléctricos, pudiendo presentarse &lt;b&gt;todas las arritmias mencionadas&lt;/b&gt; (bradicardia sinusal, bloqueo A-V, bloqueo de rama derecha asociado a hemibloqueo anterior izquierdo y extrasistolia ventricular).</t>
  </si>
  <si>
    <t>&lt;b&gt;ALTERACIONES ELECTROCARDIOGRÁFICAS EN LA MIOCARDIOPATÍA CHAGÁSICA&lt;/b&gt;&lt;br /&gt;&lt;br /&gt;La enfermedad de Chagas genera un daño crónico y progresivo sobre el sistema de conducción y el miocardio, manifestándose a través de múltiples disturbios eléctricos que caracterizan a sus fenotipos clínicos:&lt;br /&gt;• &lt;b&gt;Cardiopatía Tipo A:&lt;/b&gt; El paciente no posee clínica de dilatación ni insuficiencia cardíaca. Su sintomatología está ligada a la presencia de arritmias y bradiarritmias. Se detecta la asociación de Bloqueo Completo de Rama Derecha (BCRD) sumado a un Hemibloqueo Anterior Izquierdo (HAI). Además, pueden presentarse bradicardia sinusal severa, bloqueos aurículoventriculares (A-V), trastornos difusos de la repolarización y extrasistolia ventricular.&lt;br /&gt;• &lt;b&gt;Cardiopatía Tipo B:&lt;/b&gt; Al cuadro anterior se le suma un deterioro eléctrico secundario a la dilatación ventricular. Se evidencia extrasistolia ventricular compleja, fibrilación auricular, bloqueos A-V completos, bajo voltaje y eventos de taquicardia ventricular sostenida o no sostenida.</t>
  </si>
  <si>
    <t>&lt;b&gt;e) Todas las arritmias pueden estar presentes:&lt;/b&gt; Es la opción correcta. La afectación cardíaca provoca inflamación y fibrosis difusa en el sistema de conducción, generando la aparición concomitante o aislada de múltiples disturbios eléctricos, abarcando desde bradicardias sinusales y bloqueos A-V, hasta extrasistolias ventriculares y el clásico patrón bifascicular de BCRD + HAI.</t>
  </si>
  <si>
    <t>• &lt;b&gt;a) Bradicardia sinusal, b) Bloqueo A-V, c) Bloqueo rama derecha + hemibloqueo anterior izquierdo, y d) Extrasistolea ventricular:&lt;/b&gt; Son incorrectas al plantearse como opciones únicas o excluyentes. Si bien el patrón de Bloqueo Completo de Rama Derecha asociado a Hemibloqueo Anterior Izquierdo es la manifestación clásica del daño crónico por Chagas, en la evolución de la miocardiopatía se presentan todas las arritmias de la lista.</t>
  </si>
  <si>
    <t>&lt;b&gt;PATRÓN ELECTROCARDIOGRÁFICO DE ALTO RIESGO ENDÉMICO&lt;/b&gt;&lt;br /&gt;&lt;br /&gt;Existe una combinación topográfica característica donde confluyen en el mismo trazado un Bloqueo Completo de Rama Derecha (BCRD) más un Hemibloqueo Anterior Izquierdo (HAI). Este patrón bifascicular combinado es la manifestación del daño crónico sobre el sistema de conducción provocado por la Enfermedad de Chagas, debiendo buscarse ante pacientes procedentes de zonas endémicas con sintomatología arrítmica o sincopal.</t>
  </si>
  <si>
    <t>La &lt;b&gt;miocardiopatía dilatada&lt;/b&gt; cursa en su etapa sintomática con signos y síntomas de &lt;b&gt;compromiso tanto sistólico como diastólico&lt;/b&gt;.</t>
  </si>
  <si>
    <t>&lt;b&gt;HEMODINAMIA Y CLÍNICA DE LA MIOCARDIOPATÍA DILATADA&lt;/b&gt;&lt;br /&gt;&lt;br /&gt;La miocardiopatía dilatada se define estructuralmente por presentar un ventrículo izquierdo dilatado asociado a un fallo contráctil intrínseco. En su evolución, la afección transita hacia una etapa sintomática donde confluyen dos grandes mecanismos de disfunción:&lt;br /&gt;• &lt;b&gt;Compromiso Sistólico (Fallo Anterógrado):&lt;/b&gt; Primariamente, existe una hipoquinesia global del músculo dañado que genera una disminución del volumen sistólico y una caída de la fracción de eyección (FE ≤ 50%). Clínicamente se traduce por hipoperfusión sistémica, manifestándose con fatiga profunda y astenia.&lt;br /&gt;• &lt;b&gt;Compromiso Diastólico Secundario (Fallo Retrógrado):&lt;/b&gt; Ante la incapacidad de eyectar adecuadamente la sangre, el ventrículo izquierdo retiene volúmenes crecientes. Este incremento sostenido de las presiones de fin de diástole genera secundariamente una alteración de la función diastólica, la cual puede evolucionar hacia un patrón restrictivo. Clínicamente, el aumento de estas presiones retrógradas ocasiona congestión pasiva crónica, disnea de esfuerzo o reposo, y posteriormente edemas por falla derecha sobreagregada.</t>
  </si>
  <si>
    <t>&lt;b&gt;b) Signos y síntomas de compromiso sistólico y diastólico:&lt;/b&gt; Es la opción correcta. La &lt;b&gt;miocardiopatía dilatada&lt;/b&gt; cursa en su etapa sintomática evidenciando signos y síntomas de &lt;b&gt;compromiso tanto sistólico como diastólico&lt;/b&gt;. Aunque el daño patogénico primario se asiente en la alteración contráctil sistólica, la elevación paulatina de la presión telediastólica por retención de volumen origina las manifestaciones clínicas diastólicas acompañantes.</t>
  </si>
  <si>
    <t>• &lt;b&gt;a) Solo con signos y síntomas de IC retrógrada:&lt;/b&gt; Es incorrecta porque la enfermedad genera de manera conjunta una falla anterógrada sistólica con caída del gasto cardíaco e hipoperfusión tisular.&lt;br /&gt;• &lt;b&gt;c) Presenta signos de hipoperfusión periférica:&lt;/b&gt; Es incorrecta ya que, si bien la hipoperfusión es real (debido a la caída de la FE), es una aseveración incompleta en comparación con la opción B, la cual define la dualidad del compromiso sintomático (sistólico y diastólico) para caracterizar a esta etapa evolutiva.&lt;br /&gt;• &lt;b&gt;d) La presión de fin de diástole está aumentada pero la FE está normal:&lt;/b&gt; Es incorrecta debido a que la fracción de eyección se encuentra deprimida o comprometida en el fenotipo dilatado, siendo la preservación de la misma un rasgo exclusivo de las miocardiopatías hipertróficas o restrictivas.&lt;br /&gt;• &lt;b&gt;e) La FE está muy comprometida pero la presión de fin de diástole es normal:&lt;/b&gt; Es incorrecta porque el acumulo de volumen residual genera un aumento sostenido en la presión de fin de diástole.</t>
  </si>
  <si>
    <t>La insuficiencia cardíaca producida por una &lt;b&gt;miocardiopatía hipertrófica&lt;/b&gt; se puede manifestar con &lt;b&gt;disnea en clase funcional II, III o IV&lt;/b&gt;, &lt;b&gt;angina de pecho&lt;/b&gt;, &lt;b&gt;síncope&lt;/b&gt;, &lt;b&gt;palpitaciones y arritmias&lt;/b&gt;.</t>
  </si>
  <si>
    <t>&lt;b&gt;PRESENTACIÓN CLÍNICA DE LA MIOCARDIOPATÍA HIPERTRÓFICA&lt;/b&gt;&lt;br /&gt;&lt;br /&gt;La enfermedad posee una presentación muy heterogénea. Tras un periodo asintomático, la etapa de clínica florida (sintomática) expresa las consecuencias de la hipertrofia, la falla diastólica y la obstrucción dinámica:&lt;br /&gt;• &lt;b&gt;Disnea (88%):&lt;/b&gt; Es el síntoma cardinal y traduce una insuficiencia cardíaca diastólica. Se produce por disminución de la distensibilidad del ventrículo izquierdo, abarcando desde clases funcionales leves (II) hasta severas (IV).&lt;br /&gt;• &lt;b&gt;Angina de Pecho (72%):&lt;/b&gt; Ocurre por isquemia secundaria a la gran hipertrofia ventricular izquierda, el aumento de la tensión de la pared y la demanda de oxígeno, sumado a la compresión miocárdica de la irrigación coronaria.&lt;br /&gt;• &lt;b&gt;Palpitaciones (55%):&lt;/b&gt; Secundarias a la aparición de múltiples arritmias derivadas del crecimiento de la masa y alteración del sistema de conducción.&lt;br /&gt;• &lt;b&gt;Síncope y Presíncope:&lt;/b&gt; Episodios desencadenados por el esfuerzo, ocasionados por la severa obstrucción del tracto de salida del ventrículo izquierdo, el bajo gasto cardíaco o la inducción de arritmias ventriculares fatales.</t>
  </si>
  <si>
    <t>&lt;b&gt;f) Todas son correctas:&lt;/b&gt; Es la opción correcta. Engloba el cuadro clínico completo de la miocardiopatía hipertrófica, reflejando su falla mecánica de llenado (disnea en todos sus grados funcionales), su componente obstructivo hemodinámico (síncope), la desproporción de flujo y masa (angina de pecho) y su marcada inestabilidad eléctrica (palpitaciones y arritmias).</t>
  </si>
  <si>
    <t>&lt;b&gt;a) Disnea clase funcional III -IV, b) Palpitaciones y arritmias, c) Síncope, d) Angina de pecho, y e) Disnea clase funcional II -III:&lt;/b&gt; Son manifestaciones clínicas correctas que caracterizan el deterioro por hipertrofia miocárdica, pero resultan incompletas al seleccionarse de forma aislada, ya que la conjunción de todas ellas define el espectro sintomatológico de la enfermedad.</t>
  </si>
  <si>
    <t>Ante un paciente joven (ej. 35 años) valorado por haber sufrido un &lt;b&gt;síncope&lt;/b&gt;, que exhibe &lt;b&gt;ondas Q profundas&lt;/b&gt; en el electrocardiograma y a la auscultación destaca un &lt;b&gt;soplo sistólico&lt;/b&gt; en el borde esternal izquierdo bajo, el diagnóstico clínico más probable es una &lt;b&gt;miocardiopatía hipertrófica obstructiva&lt;/b&gt;.</t>
  </si>
  <si>
    <t>&lt;b&gt;DIAGNÓSTICO DE LA MIOCARDIOPATÍA HIPERTRÓFICA&lt;/b&gt;&lt;br /&gt;&lt;br /&gt;La miocardiopatía hipertrófica presenta manifestaciones electrocardiográficas y semiológicas características que permiten orientar su diagnóstico clínico, especialmente en pacientes jóvenes:&lt;br /&gt;• &lt;b&gt;Electrocardiograma (ECG):&lt;/b&gt; Suele ser muy anormal. Se caracteriza por la presencia de una hipertrofia ventricular izquierda (HVI) atípica y muestra &lt;b&gt;ondas "Q" patológicas (pseudonecrosis) muy profundas&lt;/b&gt;, predominantemente en las derivaciones de la cara inferior (II, III, aVF). También se observan alteraciones de la repolarización (ondas T negativas) y bloqueos de rama.&lt;br /&gt;• &lt;b&gt;Examen Físico y Auscultación:&lt;/b&gt; A la auscultación destaca la presencia de un &lt;b&gt;soplo sistólico eyectivo&lt;/b&gt; que se exagera o aumenta con las maniobras de Valsalva (lo que permite diferenciarlo de una estenosis aórtica valvular). Al palpar los pulsos, puede evidenciarse un pulso &lt;i&gt;bisferiens&lt;/i&gt; (doble o triple impulso sistólico apical) que traduce dinámicamente la obstrucción del tracto de salida.&lt;br /&gt;• &lt;b&gt;Presentación Clínica:&lt;/b&gt; Puede manifestarse con &lt;b&gt;síncope o presíncope&lt;/b&gt; (especialmente post-esfuerzo o durante el mismo, ocasionado por la severa obstrucción del tracto de salida, bajo gasto cardíaco o arritmias ventriculares). Es la principal causa de muerte súbita en pacientes jóvenes o atletas.</t>
  </si>
  <si>
    <t>&lt;b&gt;c) Miocardiopatía hipertrófica obstructiva:&lt;/b&gt; Es la opción correcta. La tríada de presentación en un paciente joven que asocia un evento de &lt;b&gt;síncope&lt;/b&gt;, hallazgos de &lt;b&gt;ondas Q profundas&lt;/b&gt; en el ECG (pseudonecrosis) y un &lt;b&gt;soplo sistólico&lt;/b&gt; en el borde esternal izquierdo bajo, es el cuadro diagnóstico de una &lt;b&gt;miocardiopatía hipertrófica obstructiva&lt;/b&gt;.</t>
  </si>
  <si>
    <t>• &lt;b&gt;a) Insuficiencia aórtica:&lt;/b&gt; Es incorrecta porque su signo central a la auscultación es un soplo &lt;i&gt;diastólico&lt;/i&gt; (proto-mesodiastólico), no sistólico, y cursa con pulsos periféricos saltones o hiperdinámicos (pulso celer o de Corrigan) y aumento franco de la presión diferencial.&lt;br /&gt;• &lt;b&gt;b) Comunicación interauricular:&lt;/b&gt; Es incorrecta. No cursa con ondas Q profundas seudonecróticas en el ECG inferior y su manifestación auscultatoria de defecto septal es el desdoblamiento fijo y amplio del segundo ruido, no un soplo hipertrófico obstructivo que genera síncope severo.&lt;br /&gt;• &lt;b&gt;d) Estenosis mitral:&lt;/b&gt; Es incorrecta ya que su diagnóstico asienta en una tríada auscultatoria diastólica (soplo o rolido diastólico rudo con refuerzo presistólico y chasquido de apertura), descartándose la presencia de un soplo sistólico como rasgo principal del defecto.</t>
  </si>
  <si>
    <t>El diagnóstico de certeza de la &lt;b&gt;miocarditis&lt;/b&gt; se confirma mediante la &lt;b&gt;biopsia de miocardio&lt;/b&gt;.</t>
  </si>
  <si>
    <t>&lt;b&gt;DIAGNÓSTICO DE LA MIOCARDITIS Y USO DE BIOPSIA ENDOMIOCÁRDICA&lt;/b&gt;&lt;br /&gt;&lt;br /&gt;La miocarditis representa una afección inflamatoria directa del músculo cardíaco (de etiología viral, bacteriana o parasitaria) y constituye una de las causas primarias adquiridas de la miocardiopatía dilatada.&lt;br /&gt;• &lt;b&gt;Biopsia Endomiocárdica:&lt;/b&gt; Si bien es de indicación excepcional en la práctica diaria para la variante dilatada idiopática (donde suele arrojar una afectación inespecífica o secundaria mostrando hipertrofia de miofibrillas, miocitólisis y fibrosis intersticial), posee una utilidad diagnóstica específica ante la sospecha de inflamación aguda. El diagnóstico de certeza de la miocarditis se confirma mediante la biopsia de miocardio, al permitir la visualización histopatológica directa de la noxa.&lt;br /&gt;• &lt;b&gt;Estudios no invasivos:&lt;/b&gt; Herramientas como el ecocardiograma, la radiografía de tórax y la evaluación clínica son fundamentales para diagnosticar el síndrome de insuficiencia cardíaca, la dilatación y el fallo sistólico, pero resultan insuficientes para confirmar la inflamación celular subyacente.</t>
  </si>
  <si>
    <t>&lt;b&gt;a) Biopsia de miocardio:&lt;/b&gt; Es la opción correcta. El diagnóstico de certeza para certificar una miocarditis requiere la confirmación histopatológica del infiltrado inflamatorio en el tejido cardíaco, lo cual se logra mediante la biopsia de miocardio.</t>
  </si>
  <si>
    <t>• &lt;b&gt;b) Ecocardiograma, c) Rx de tórax, y d) El cuadro clínico:&lt;/b&gt; Son incorrectas. Si bien la clínica, la radiografía (que evidencia cardiomegalia y congestión) y el ecocardiograma (que objetiva la dilatación cavitaria y la fracción de eyección deprimida) son los métodos iniciales indispensables para evaluar la repercusión funcional y anatómica, ninguno posee la capacidad histológica para discernir o confirmar con certeza una miocarditis aguda frente a otras múltiples causas de disfunción ventricular.</t>
  </si>
  <si>
    <t>En la miocardiopatía hipertrófica, la &lt;b&gt;ecografía de calidad&lt;/b&gt; es una &lt;b&gt;buena herramienta&lt;/b&gt; y el pilar diagnóstico de mayor rendimiento para confirmar la patología estructural.</t>
  </si>
  <si>
    <t>&lt;b&gt;DIAGNÓSTICO DE LA MIOCARDIOPATÍA HIPERTRÓFICA&lt;/b&gt;&lt;br /&gt;&lt;br /&gt;El abordaje diagnóstico de esta enfermedad primaria se fundamenta en estudios por imágenes y hallazgos eléctricos:&lt;br /&gt;• &lt;b&gt;Ecocardiograma (Eco-doppler):&lt;/b&gt; Es el estudio fundamental y de mayor rendimiento. Estructuralmente confirma una hipertrofia del ventrículo izquierdo, que predomina en el septum interventricular (hipertrofia septal asimétrica), constata un diámetro ventricular izquierdo reducido o normal (DVI &lt; 45mm), y evidencia dilatación de la aurícula izquierda. Dinámicamente, permite observar la obstrucción del tracto de salida generada por la interposición de la valva mitral (movimiento sistólico anterior o SAM) y la consecuente regurgitación mitral.&lt;br /&gt;• &lt;b&gt;Electrocardiograma (ECG):&lt;/b&gt; Suele ser anormal. Se caracteriza por la presencia de una hipertrofia ventricular izquierda (HVI) atípica. Muestra clásicamente ondas Q patológicas (pseudonecrosis) profundas predominantemente en derivaciones de la cara inferior (II, III, aVF), alteraciones de la repolarización y bloqueos de rama.&lt;br /&gt;• &lt;b&gt;Radiografía de Tórax:&lt;/b&gt; Brinda poca información inicial y característicamente muestra ausencia de cardiomegalia, ya que la hipertrofia disminuye la cavidad hacia adentro sin agrandar la silueta cardíaca externa.</t>
  </si>
  <si>
    <t>&lt;b&gt;a) La ecografía de calidad es una buena herramienta para su diagnóstico:&lt;/b&gt; Es la opción correcta. En el contexto de la miocardiopatía hipertrófica, la &lt;b&gt;ecografía de calidad&lt;/b&gt; es una &lt;b&gt;buena herramienta&lt;/b&gt; clínica y constituye el estudio no invasivo fundamental y de mayor rendimiento para certificar el diagnóstico.</t>
  </si>
  <si>
    <t>• &lt;b&gt;b) El mareo o síncope puede ser el único síntoma y c) El síncope se acompaña siempre de otros síntomas:&lt;/b&gt; Son incorrectas porque la presentación clínica es heterogénea. El síncope ocurre en un 18% de los casos sintomáticos, y la enfermedad no se rige por la presencia de un único síntoma aislado ni por asociaciones clínicas que ocurran "siempre".&lt;br /&gt;• &lt;b&gt;d) El ECG es siempre anormal:&lt;/b&gt; Es incorrecta por el carácter absoluto de la palabra "siempre". Aunque el trazado suele ser anormal en la mayoría de los pacientes, no se asume una anormalidad del 100% en fases incipientes o formas fenotípicas leves.</t>
  </si>
  <si>
    <t>¿Qué síntoma es más común en la neumonía atípica que en la neumonía típica?&lt;br&gt;&lt;br&gt;a) Fiebre alta&lt;br&gt;&lt;br&gt;b) Dolor torácico&lt;br&gt;&lt;br&gt;c) Tos con expectoración&lt;br&gt;&lt;br&gt;d) Dolor de cabeza</t>
  </si>
  <si>
    <t>La &lt;b&gt;miocardiopatía dilatada&lt;/b&gt; tiene una &lt;b&gt;mortalidad del 12% a los tres años&lt;/b&gt;, y esto se debe a un aumento en la incidencia de &lt;b&gt;muerte súbita&lt;/b&gt; asociado a una mayor frecuencia de &lt;b&gt;taquicardia ventricular y fibrilación auricular&lt;/b&gt; (así como fibrilación ventricular).</t>
  </si>
  <si>
    <t>d) Dolor de cabeza</t>
  </si>
  <si>
    <t>&lt;b&gt;PRONÓSTICO Y MORTALIDAD EN LA MIOCARDIOPATÍA DILATADA&lt;/b&gt;&lt;br /&gt;&lt;br /&gt;El pronóstico a mediano plazo suele ser adverso una vez instaurada la clínica sintomática.&lt;br /&gt;• &lt;b&gt;Mortalidad a corto plazo:&lt;/b&gt; Alcanza un 12% a los 3 años de evolución. Esta elevada tasa de mortalidad y la ocurrencia de eventos fatales se encuentran impulsadas por cuatro situaciones clínicas severas:&lt;br /&gt;• &lt;b&gt;1. Progresión de la insuficiencia cardíaca.&lt;/b&gt;&lt;br /&gt;• &lt;b&gt;2. Muerte súbita.&lt;/b&gt;&lt;br /&gt;• &lt;b&gt;3. Taquicardia ventricular.&lt;/b&gt;&lt;br /&gt;• &lt;b&gt;4. Fibrilación ventricular (FV) y Fibrilación auricular.&lt;/b&gt;&lt;br /&gt;• &lt;b&gt;Consideración fisiopatológica:&lt;/b&gt; El aumento en la incidencia de muerte súbita se encuentra asociado a la mayor frecuencia de arritmias malignas (taquicardia ventricular y fibrilaciones) que ocurren sobre el sustrato del miocardio dilatado.</t>
  </si>
  <si>
    <t>&lt;b&gt;f) b y d son correctas:&lt;/b&gt; Es la opción transcrita según el MCQ original &lt;i&gt;(Nota: Existe una discrepancia tipográfica en las opciones del cuestionario; la combinación correcta corresponde a las opciones B y C)&lt;/i&gt;. La mortalidad del 12% a los 3 años se debe al aumento de la incidencia de &lt;b&gt;muerte súbita (opción b)&lt;/b&gt; asociado a la mayor frecuencia de &lt;b&gt;taquicardia ventricular y fibrilación auricular (opción c)&lt;/b&gt;.</t>
  </si>
  <si>
    <t>• &lt;b&gt;a) Mayor número de hospitalizaciones:&lt;/b&gt; Es incorrecta. Si bien las internaciones reiteradas evidencian la progresión del fallo sistólico y de bomba, los eventos finales que impulsan la mortalidad temprana son la muerte súbita y la inestabilidad eléctrica.&lt;br /&gt;• &lt;b&gt;d) Aumento de envejecimiento de la población:&lt;/b&gt; Es incorrecta. El envejecimiento poblacional incrementa la incidencia de la enfermedad en la sociedad (la cual aumenta con la edad), pero no constituye el mecanismo que desencadena la muerte a los 3 años en el paciente ya diagnosticado y afectado.</t>
  </si>
  <si>
    <t>&lt;b&gt;COMPLICACIONES ESTRUCTURALES Y TROMBOEMBÓLICAS&lt;/b&gt;&lt;br /&gt;&lt;br /&gt;Además del alto riesgo arrítmico, la evolución de la miocardiopatía dilatada presenta un riesgo de eventos tromboembólicos. Debido al flujo intracavitario alterado y a la éstasis sanguínea (agravada por la fibrilación auricular concomitante), se reporta trombosis en el 75% de los casos (objetivándose la formación en el 50% de trombos murales, más frecuentemente localizados en el ventrículo izquierdo). El desprendimiento de los mismos ocasiona embolismos sistémicos y/o pulmonares (pudiendo generar un infarto pulmonar letal).</t>
  </si>
  <si>
    <t>La miocardiopatía dilatada presenta una mortalidad del &lt;b&gt;12% a los tres años&lt;/b&gt;, debiéndose esto a un aumento en la incidencia de &lt;b&gt;muerte súbita&lt;/b&gt; asociado a una mayor frecuencia de &lt;b&gt;taquicardia ventricular&lt;/b&gt; y &lt;b&gt;fibrilación auricular&lt;/b&gt; (junto a fibrilación ventricular).</t>
  </si>
  <si>
    <t>&lt;b&gt;PRONÓSTICO DE LA MIOCARDIOPATÍA DILATADA&lt;/b&gt;&lt;br /&gt;&lt;br /&gt;El pronóstico a mediano plazo suele ser adverso una vez instaurada la clínica. La mortalidad es relativamente alta, alcanzando el 12% a los 3 años de evolución. Esta elevada tasa de letalidad y la ocurrencia de eventos fatales se encuentran impulsadas por cuatro situaciones clínicas evolutivas severas:&lt;br /&gt;• &lt;b&gt;Progresión de la insuficiencia cardíaca.&lt;/b&gt;&lt;br /&gt;• &lt;b&gt;Muerte súbita.&lt;/b&gt;&lt;br /&gt;• &lt;b&gt;Taquicardia ventricular.&lt;/b&gt;&lt;br /&gt;• &lt;b&gt;Fibrilación ventricular y auricular:&lt;/b&gt; La severa dilatación de las cavidades es propensa a gatillar fibrilación auricular crónica, lo cual empeora el cuadro hemodinámico.&lt;br /&gt;&lt;br /&gt;&lt;b&gt;COMPLICACIONES ESTRUCTURALES&lt;/b&gt;&lt;br /&gt;&lt;br /&gt;Dentro de las complicaciones inherentes al daño estructural dilatado, destacan los eventos tromboembólicos. Debido al flujo intracavitario alterado y la estasis sanguínea severa, se reporta trombosis en el 75% de los casos, objetivándose la formación de trombos murales en el 50% de los pacientes (más frecuentemente en el ventrículo izquierdo). El desprendimiento de los mismos ocasiona severos embolismos sistémicos y/o pulmonares.</t>
  </si>
  <si>
    <t>La opción f es correcta. La mortalidad del 12% a los tres años en la miocardiopatía dilatada es impulsada por el aumento en la incidencia de &lt;b&gt;muerte súbita&lt;/b&gt;, sumado a la alta propensión de la dilatación cavitaria para desencadenar arritmias severas y letales como la &lt;b&gt;taquicardia ventricular&lt;/b&gt; y la &lt;b&gt;fibrilación auricular&lt;/b&gt;.</t>
  </si>
  <si>
    <t>&lt;br /&gt;• &lt;b&gt;a) Mayor número de hospitalizaciones:&lt;/b&gt; Es incorrecta. Si bien las reagudizaciones y la progresión de la insuficiencia cardíaca motivan ingresos hospitalarios, la causa terminal que explica la alta letalidad temprana del 12% a tres años radica en el colapso arrítmico y la muerte súbita.&lt;br /&gt;• &lt;b&gt;d) Aumento en el envejecimiento de la población:&lt;/b&gt; Es incorrecta. La miocardiopatía dilatada se presenta en adultos de edad media (típicamente entre los 35 y 40 años), y su mortalidad precoz es consecuencia de la falla de bomba y la inestabilidad eléctrica miocárdica, independientemente del envejecimiento poblacional global.</t>
  </si>
  <si>
    <t>La miocardiopatía hipertrófica con obstrucción del tracto de salida del ventrículo izquierdo se asocia con un &lt;b&gt;alto riesgo de muerte súbita&lt;/b&gt;, la manifestación de &lt;b&gt;arritmias ventriculares de difícil manejo&lt;/b&gt; y episodios de &lt;b&gt;isquemia miocárdica sostenida&lt;/b&gt;.</t>
  </si>
  <si>
    <t>&lt;b&gt;COMPLICACIONES Y RIESGO EN LA MIOCARDIOPATÍA HIPERTRÓFICA OBSTRUCTIVA&lt;/b&gt;&lt;br /&gt;&lt;br /&gt;La miocardiopatía hipertrófica asimétrica obstructiva genera una profunda alteración hemodinámica en la eyección ventricular. La presencia de obstrucción en el tracto de salida del ventrículo izquierdo (TSVI) incrementa la morbilidad y es un determinante de severidad para las siguientes complicaciones:&lt;br /&gt;• &lt;b&gt;Muerte Súbita y Arritmias Ventriculares:&lt;/b&gt; La estratificación de riesgo es fundamental debido a la alta propensión de estos pacientes a presentar arritmias ventriculares fatales. La muerte súbita representa la complicación más temida, siendo frecuentemente desencadenada por estas arritmias o por la propia severidad de la obstrucción del TSVI durante el esfuerzo físico.&lt;br /&gt;• &lt;b&gt;Isquemia Miocárdica:&lt;/b&gt; Se presentan episodios de isquemia miocárdica sostenida, originados por el aumento patológico de la masa miocárdica, el aumento de la tensión de la pared y la consecuente desproporción en la demanda de oxígeno, pudiendo progresar a un infarto agudo de miocardio a pesar de cursar con arterias coronarias epicárdicas normales.</t>
  </si>
  <si>
    <t>&lt;b&gt;d) Todas las respuestas son posibles:&lt;/b&gt; Es la opción correcta. El componente obstructivo en la miocardiopatía hipertrófica se asocia con un alto riesgo de muerte súbita, la aparición de arritmias ventriculares de difícil manejo (por la desorganización de las miofibrillas y la fibrosis) y el desarrollo de isquemia miocárdica sostenida por desproporción de flujo y aumento de la masa ventricular.</t>
  </si>
  <si>
    <t>&lt;b&gt;a) Alto riesgo de muerte súbita, b) Arritmias ventriculares de difícil manejo, y c) Isquemia miocárdica sostenida:&lt;/b&gt; Son opciones correctas, pero resultan incompletas al seleccionarse de forma aislada, ya que la presentación clínica grave del componente obstructivo engloba el riesgo concurrente de todos estos eventos hemodinámicos y eléctricos letales.</t>
  </si>
  <si>
    <t>El tratamiento médico de preferencia en un paciente con &lt;b&gt;miocardiopatía hipertrófica&lt;/b&gt; son los &lt;b&gt;betabloqueantes&lt;/b&gt;, ya que su administración disminuye el gradiente ventrículo-aórtico.</t>
  </si>
  <si>
    <t>&lt;b&gt;TRATAMIENTO MÉDICO DE LA MIOCARDIOPATÍA HIPERTRÓFICA&lt;/b&gt;&lt;br /&gt;&lt;br /&gt;No existe un tratamiento curativo que elimine el trastorno genético basal. El tratamiento está orientado a tratar el trastorno hemodinámico (obstrucción del tracto de salida) y prevenir las arritmias.&lt;br /&gt;• &lt;b&gt;Beta Bloqueantes:&lt;/b&gt; Constituyen el tratamiento farmacológico preferido y de primera línea para los síntomas que se exacerban con el ejercicio. Su objetivo es relajar la masa muscular, disminuir la frecuencia cardíaca (favoreciendo el llenado diastólico) y reducir el consumo miocárdico de oxígeno, lo que disminuye el gradiente ventrículo-aórtico.&lt;br /&gt;• &lt;b&gt;Otras opciones:&lt;/b&gt; El &lt;i&gt;Verapamilo&lt;/i&gt; (bloqueante cálcico) cumple una función de relajación similar, pero debe utilizarse con extrema precaución por su efecto vasodilatador. La &lt;i&gt;Amiodarona&lt;/i&gt; es de elección ante la presencia de arritmias ventriculares.&lt;br /&gt;• &lt;b&gt;Exacerbación de la obstrucción:&lt;/b&gt; La obstrucción dinámica del tracto de salida empeora ante situaciones que disminuyan los volúmenes de llenado (precarga) o la resistencia sistémica (poscarga), como el ejercicio, el uso de inotrópicos (&lt;i&gt;Isoproterenol&lt;/i&gt;, &lt;i&gt;Digital&lt;/i&gt;) y el uso de fármacos &lt;b&gt;vasodilatadores&lt;/b&gt;.</t>
  </si>
  <si>
    <t>&lt;b&gt;d) BBloqueantes:&lt;/b&gt; Es la opción correcta. El tratamiento médico de preferencia en un paciente con &lt;b&gt;miocardiopatía hipertrófica&lt;/b&gt; son los &lt;b&gt;betabloqueantes&lt;/b&gt;, logrando con su administración una disminución del gradiente obstructivo ventrículo-aórtico.</t>
  </si>
  <si>
    <t>• &lt;b&gt;a) Diurético y c) IECA:&lt;/b&gt; Son incorrectas. En la variante obstructiva de la miocardiopatía hipertrófica, el uso de fármacos que deplesionan la volemia o disminuyen la precarga (como los diuréticos) y aquellos que actúan como vasodilatadores disminuyendo la poscarga (como los IECA) exacerban y empeoran la obstrucción dinámica del tracto de salida, estando desaconsejados como tratamiento inicial.&lt;br /&gt;• &lt;b&gt;b) Espironolactona:&lt;/b&gt; Es incorrecta. Los antagonistas de la aldosterona están indicados para prolongar la sobrevida en pacientes con insuficiencia cardíaca con fracción de eyección reducida (fenotipo dilatado sistólico), no siendo la droga de primera línea para la disfunción diastólica primaria de la miocardiopatía hipertrófica.</t>
  </si>
  <si>
    <t>El tratamiento médico más adecuado e indicado de preferencia en un paciente con &lt;b&gt;miocardiopatía hipertrófica&lt;/b&gt; son los &lt;b&gt;betabloqueantes&lt;/b&gt;, debido a que su administración disminuye dinámicamente el gradiente ventrículo-aórtico obstructivo.</t>
  </si>
  <si>
    <t>&lt;b&gt;TRATAMIENTO MÉDICO DE LA MIOCARDIOPATÍA HIPERTRÓFICA&lt;/b&gt;&lt;br /&gt;&lt;br /&gt;En el manejo clínico de la miocardiopatía hipertrófica no existe un tratamiento curativo que elimine el trastorno genético basal. Sin embargo, se despliega un algoritmo terapéutico escalonado orientado a tratar el trastorno hemodinámico (obstrucción del tracto de salida) y prevenir la arritmia y la muerte súbita.&lt;br /&gt;• &lt;b&gt;Beta Bloqueantes:&lt;/b&gt; Constituyen el tratamiento médico preferido y más adecuado. Se enfocan en tratar la sintomatología (especialmente en la variante obstructiva) relajando la masa muscular, disminuyendo la frecuencia cardíaca y reduciendo el consumo miocárdico de oxígeno. Disminuyen el gradiente ventrículo-aórtico y son de elección primaria para los síntomas que se exacerban con el ejercicio.&lt;br /&gt;• &lt;b&gt;Verapamilo:&lt;/b&gt; Es un bloqueante cálcico que cumple una función de relajación similar. Debe utilizarse con extrema precaución por su efecto vasodilatador, ya que paradójicamente puede aumentar el gradiente obstructivo.&lt;br /&gt;• &lt;b&gt;Amiodarona:&lt;/b&gt; Antiarrítmico de elección ante la presencia de arritmias ventriculares complejas, requiriendo control por sus complicaciones.</t>
  </si>
  <si>
    <t>&lt;b&gt;d) El tratamiento más adecuado en una miocardiopatía hipertrófica son los beta bloqueantes:&lt;/b&gt; Es la opción correcta. Los betabloqueantes son el fármaco de elección inicial en la miocardiopatía hipertrófica, al poseer la capacidad de relajar la musculatura, aumentar el tiempo de llenado diastólico y disminuir el gradiente obstructivo del tracto de salida del ventrículo izquierdo.</t>
  </si>
  <si>
    <t>• &lt;b&gt;a) En la miocardiopatía los IECAs y diuréticos son el tratamiento fundamental:&lt;/b&gt; Es una generalización incorrecta. Si bien son la piedra angular en el fenotipo dilatado, su uso como "fundamental" en todas las miocardiopatías es falso. En la miocardiopatía hipertrófica obstructiva, el uso de vasodilatadores y diuréticos agrava la obstrucción dinámica.&lt;br /&gt;• &lt;b&gt;b) El trasplante cardíaco es una opción en la miocardiopatía hipertrófica, pero no en la dilatada:&lt;/b&gt; Es incorrecta. El trasplante cardíaco constituye la instancia terapéutica final para la miocardiopatía dilatada en grado III y IV refractaria a tratamiento médico.&lt;br /&gt;• &lt;b&gt;c) En las miocardiopatías dilatadas, los antiarrítmicos no forman parte del tratamiento:&lt;/b&gt; Es incorrecta. Las arritmias graves y la muerte súbita ensombrecen el pronóstico de la miocardiopatía dilatada, siendo necesario el tratamiento profiláctico o la intervención directa con dispositivos antiarrítmicos (DAI).&lt;br /&gt;• &lt;b&gt;e) Los inotrópicos, como el levosimendán son la piedra angular en el tratamiento de la miocardiopatía hipertrófica:&lt;/b&gt; Es incorrecta. En la miocardiopatía hipertrófica la función sistólica está preservada o incluso hiperdinámica; la administración de agentes inotrópicos positivos empeoraría la obstrucción del tracto de salida.</t>
  </si>
  <si>
    <t>&lt;b&gt;TRATAMIENTO DE LA MIOCARDIOPATÍA DILATADA&lt;/b&gt;&lt;br /&gt;&lt;br /&gt;El abordaje terapéutico de la variante dilatada se enmarca en el tratamiento estándar de la insuficiencia cardíaca con fracción de eyección reducida.&lt;br /&gt;• &lt;b&gt;Farmacológico:&lt;/b&gt; La terapéutica basal exige prescribir de forma combinada Diuréticos (Furosemida / Espironolactona para manejar volumen), IECA y/o ARA-II, Beta-bloqueantes cardioselectivos (Carvedilol, Bisoprolol) y Anticoagulantes ante el riesgo por fibrilación auricular o detección de trombos intracavitarios.&lt;br /&gt;• &lt;b&gt;Dispositivos Eléctricos (DAI):&lt;/b&gt; La colocación de un cardiodesfibrilador automático implantable está indicada en pacientes propensos a fibrilaciones ventriculares para abortar la arritmia y realizar prevención primaria o secundaria de la Muerte Súbita.&lt;br /&gt;• &lt;b&gt;Trasplante Cardíaco:&lt;/b&gt; Instancia terapéutica final, indicada en insuficiencia cardíaca grado III y IV refractaria a tratamiento médico, cuando el consumo de oxígeno es menor a 10ml/Kg/min.</t>
  </si>
  <si>
    <t>El gradiente ventrículo-aórtico en la miocardiopatía hipertrófica disminuye con la administración de &lt;b&gt;betabloqueantes&lt;/b&gt;.</t>
  </si>
  <si>
    <t>&lt;b&gt;TRATAMIENTO MÉDICO DE LA MIOCARDIOPATÍA HIPERTRÓFICA&lt;/b&gt;&lt;br /&gt;&lt;br /&gt;El abordaje terapéutico farmacológico se enfoca en tratar la sintomatología (especialmente en la variante obstructiva) relajando la masa muscular, disminuyendo la frecuencia cardíaca y el consumo miocárdico de oxígeno.&lt;br /&gt;• &lt;b&gt;Betabloqueantes:&lt;/b&gt; Constituyen el tratamiento preferido para los síntomas que se exacerban con el ejercicio. A nivel terapéutico, son los fármacos más adecuados, ya que su administración disminuye el gradiente ventrículo-aórtico.&lt;br /&gt;• &lt;b&gt;Otras opciones:&lt;/b&gt; El &lt;i&gt;Verapamilo&lt;/i&gt; cumple una función de relajación similar, pero debe utilizarse con extrema precaución por su efecto vasodilatador, ya que puede aumentar el gradiente obstructivo. La &lt;i&gt;Amiodarona&lt;/i&gt; es de elección ante la presencia de arritmias ventriculares.</t>
  </si>
  <si>
    <t>&lt;b&gt;c) Betabloqueantes:&lt;/b&gt; Es la opción correcta. El gradiente ventrículo-aórtico en la miocardiopatía hipertrófica disminuye con la administración de betabloqueantes, siendo estos los fármacos de primera línea para tratar la sintomatología al relajar la masa miocárdica y disminuir el inotropismo y el cronotropismo.</t>
  </si>
  <si>
    <t>• &lt;b&gt;a) Dopamina y b) Digital:&lt;/b&gt; Son incorrectas porque el uso de agentes inotrópicos positivos (como la digital, isoproterenol o aminas simpaticomiméticas) incrementa la fuerza de contracción sistólica inicial, lo cual exacerba y empeora la obstrucción dinámica del tracto de salida ventricular izquierdo.&lt;br /&gt;• &lt;b&gt;d) Nitroprusiato y e) Nitroglicerina:&lt;/b&gt; Son incorrectas debido a que ambas drogas son vasodilatadores. En esta patología, el uso de vasodilatadores disminuye las resistencias periféricas (poscarga) y/o el retorno venoso (precarga), lo que reduce el volumen ventricular y exacerba el gradiente obstructivo, estando su uso desaconsejado.</t>
  </si>
  <si>
    <t>&lt;b&gt;FISIOPATOLOGÍA DE LA OBSTRUCCIÓN DINÁMICA&lt;/b&gt;&lt;br /&gt;&lt;br /&gt;La miocardiopatía hipertrófica presenta una obstrucción del tracto de salida del ventrículo izquierdo en aproximadamente un cuarto de los pacientes.&lt;br /&gt;• &lt;b&gt;Mecanismo obstructivo:&lt;/b&gt; Es de carácter dinámico y es ocasionada por la suma de una &lt;b&gt;hipertrofia septal asimétrica&lt;/b&gt; y la interposición de la valva mitral. Durante la sístole, se produce un &lt;b&gt;Movimiento sistólico anterior de la válvula mitral (SAM)&lt;/b&gt; que presiona contra el tabique hipertrofiado causando la obstrucción del flujo (gradiente intraventricular) y regurgitación mitral asociada.&lt;br /&gt;• &lt;b&gt;Factores exacerbantes:&lt;/b&gt; Esta obstrucción dinámica empeora o se exacerba ante el &lt;b&gt;ejercicio&lt;/b&gt;, el uso de &lt;b&gt;inotrópicos&lt;/b&gt; (como isoproterenol o digital) y el uso de fármacos &lt;b&gt;vasodilatadores&lt;/b&gt;.</t>
  </si>
  <si>
    <t>Un paciente joven que debuta súbitamente con un cuadro de insuficiencia cardíaca congestiva global severa (disnea de decúbito, ingurgitación yugular, hepatomegalia dolorosa, edemas en miembros inferiores, estertores crepitantes, galope por tercer ruido, soplos holosistólicos y arritmias ventriculares) sin antecedentes previos, presenta con la mayor probabilidad una &lt;b&gt;miocardiopatía dilatada&lt;/b&gt;.</t>
  </si>
  <si>
    <t>&lt;b&gt;CLÍNICA Y SIGNOLOGÍA DE LA MIOCARDIOPATÍA DILATADA&lt;/b&gt;&lt;br /&gt;&lt;br /&gt;La miocardiopatía dilatada debuta frecuentemente en pacientes jóvenes (entre 35 y 40 años o menos, si existe un origen secundario como una infección) y engloba un cuadro de insuficiencia cardíaca congestiva predominantemente sistólica.&lt;br /&gt;• &lt;b&gt;Falla izquierda (retrógrada):&lt;/b&gt; Cursa con disnea, ortopnea (necesidad de dormir sentado) y estertores pulmonares crepitantes bibasales.&lt;br /&gt;• &lt;b&gt;Falla derecha (retrógrada sistémica):&lt;/b&gt; Al evolucionar hacia una falla del corazón derecho, aumenta la presión venosa sistémica generando ingurgitación yugular, hepatomegalia dolorosa y edemas periféricos con fóvea en los miembros inferiores.&lt;br /&gt;• &lt;b&gt;Hallazgos cardíacos:&lt;/b&gt; La severa dilatación cavitaria desplaza el choque de la punta hacia afuera y abajo, localizándolo por ejemplo en el séptimo espacio intercostal en la línea axilar anterior. Se ausculta un tercer ruido cardíaco (R3) secundario al fallo ventricular, formando un ritmo de galope protodiastólico.&lt;br /&gt;• &lt;b&gt;Soplos funcionales:&lt;/b&gt; La dilatación del anillo mitral estira el aparato subvalvular produciendo falta de coaptación, originando un soplo holosistólico funcional de insuficiencia mitral irradiado a la axila.&lt;br /&gt;• &lt;b&gt;Alteraciones eléctricas:&lt;/b&gt; Cursa de forma frecuente con taquicardia sinusal, bloqueos de rama izquierda (BCRI) y diversas arritmias ventriculares complejas como las extrasístoles.</t>
  </si>
  <si>
    <t>&lt;b&gt;b) Miocardiopatía dilatada:&lt;/b&gt; Es la opción correcta. El paciente presenta un cuadro clínico y hemodinámico de insuficiencia cardíaca global (falla izquierda evidenciada por ortopnea y rales crepitantes; y falla derecha demostrada por hepatomegalia dolorosa y edemas) sumado a signos estructurales de cardiomegalia y dilatación (choque de la punta desplazado) y falla sistólica severa (presencia de un tercer tono y soplo funcional de insuficiencia mitral por dilatación del anillo). El antecedente de odinofagia, mialgias y fiebre transcurrido cuatro semanas antes de la claudicación miocárdica señala al factor desencadenante: una miocarditis viral aguda que progresó hacia una miocardiopatía dilatada.</t>
  </si>
  <si>
    <t>&lt;b&gt;a) Pericarditis aguda con derrame:&lt;/b&gt; Es incorrecta. El derrame pericárdico cursa con ruidos cardíacos disminuidos, complejos de bajo voltaje en el ECG y campos pulmonares limpios, careciendo de la alteración estructural que desplaza el choque de punta hacia la axila o que genera soplos holosistólicos regurgitantes.&lt;br /&gt;&lt;b&gt;c) Infarto de miocardio periagudo no transmural:&lt;/b&gt; Es incorrecta. Es un diagnóstico epidemiológicamente raro en un hombre de 27 años que carece de factores de riesgo ateroscleróticos (no fuma, esporádico consumidor de alcohol, sin herencia isquémica). Adicionalmente, la cardiopatía isquémica pura no justifica la historia del pródromo infeccioso-viral semanas previas.&lt;br /&gt;&lt;b&gt;d) Tromboembolismo pulmonar agudo:&lt;/b&gt; Es incorrecta. Un cuadro agudo masivo ocasiona sobrecarga brusca de cavidades derechas (cor pulmonale) e hipotensión, pero no produce cardiomegalia izquierda masiva, no produce galope izquierdo ni soplos mitrales irradiados a la axila, y sus campos pulmonares carecen de rales por edema congestivo típico del fallo izquierdo.</t>
  </si>
  <si>
    <t>&lt;b&gt;MIOCARDITIS VIRAL COMO ETIOLOGÍA SECUNDARIA&lt;/b&gt;&lt;br /&gt;&lt;br /&gt;La miocarditis representa una afección inflamatoria directa del músculo cardíaco y constituye una de las causas adquiridas que conducen a la instauración crónica de una miocardiopatía dilatada. La agresión inicial suele provenir de una etiología viral, parasitaria o bacteriana. Tras el curso del cuadro infeccioso, la cascada inflamatoria provoca un daño de la fibra miocárdica que conduce progresivamente a una hipoquinesia global del músculo, con adelgazamiento de las paredes y dilatación esférica de las cavidades sin una sobrecarga volumétrica que lo justifique. Esta dilatación patológica deprime la fracción de eyección e instaura un fallo sistólico grave, justificando el desarrollo sintomático del síndrome congestivo biventricular.</t>
  </si>
  <si>
    <t>Las causas &lt;b&gt;virales&lt;/b&gt; son la etiología infecciosa &lt;b&gt;más frecuente&lt;/b&gt; de la pericarditis aguda en la población general.</t>
  </si>
  <si>
    <t>&lt;b&gt;ETIOLOGÍA DE LA PERICARDITIS AGUDA&lt;/b&gt;&lt;br /&gt;&lt;br /&gt;La pericarditis aguda es un síndrome inflamatorio que afecta el saco pericárdico. A nivel etiológico, sus causas se dividen fundamentalmente en infecciosas y no infecciosas:&lt;br /&gt;• &lt;b&gt;Causas Virales (Más frecuentes):&lt;/b&gt; En la literatura médica general, la infección &lt;b&gt;viral&lt;/b&gt; es la etiología infecciosa más común.&lt;br /&gt;• &lt;b&gt;Causas Bacterianas, Micóticas y Parasitarias:&lt;/b&gt; Estas etiologías son infrecuentes en pacientes sanos. Las afecciones fúngicas o parasitarias están circunscritas a pacientes que cursan con un estado de inmunodepresión severa.&lt;br /&gt;• &lt;b&gt;Causas no infecciosas y complicaciones:&lt;/b&gt; Existen patologías orgánicas severas de base que desencadenan afectación pericárdica secundaria. Entre ellas destaca la &lt;b&gt;pericarditis epistenocárdica&lt;/b&gt;, la cual constituye una complicación clínica y evolutiva intrínseca del infarto agudo de miocardio. Asimismo, en el contexto de un fracaso renal avanzado o crónico, la profunda retención de toxinas origina la &lt;b&gt;pericarditis urémica&lt;/b&gt;. La presencia de esta inflamación pericárdica es un indicador clínico definitivo de uremia grave, constituyendo una emergencia médica que obliga a iniciar tratamiento dialítico inmediato.</t>
  </si>
  <si>
    <t>&lt;b&gt;c) Virales:&lt;/b&gt; Es la opción correcta. Las infecciones &lt;b&gt;virales&lt;/b&gt; son la causa infecciosa primaria más frecuente en la génesis de la pericarditis aguda en la población general.</t>
  </si>
  <si>
    <t>• &lt;b&gt;a) Parasitarias y b) Micóticas:&lt;/b&gt; Son incorrectas porque son etiologías raras, documentándose en pacientes que cursan con estados de inmunosupresión profunda.&lt;br /&gt;• &lt;b&gt;d) Bacterianas:&lt;/b&gt; Es incorrecta ya que, si bien ciertas bacterias pueden infectar el pericardio originando un cuadro purulento (generalmente por extensión directa de un foco intratorácico o sepsis), su prevalencia epidemiológica global es inferior a la afección por virus.</t>
  </si>
  <si>
    <t>&lt;b&gt;DIAGNÓSTICO DIFERENCIAL CLÍNICO&lt;/b&gt;&lt;br /&gt;&lt;br /&gt;La pericarditis aguda se manifiesta clínicamente de forma clásica con un dolor torácico de tipo pericárdico. En la evaluación inicial y de urgencias, este cuadro sintomático es un diagnóstico diferencial obligado frente al dolor provocado por entidades críticas y letales, debiendo el médico distinguirlo de un síndrome coronario agudo o de una disección aórtica (cuyo diagnóstico y manejo requieren internación y exclusión inmediata).</t>
  </si>
  <si>
    <t>En la &lt;b&gt;tuberculosis pericárdica&lt;/b&gt;, el diagnóstico histopatológico de la lesión crónica se asienta en el hallazgo de un &lt;b&gt;infiltrado de células mononucleares&lt;/b&gt;, &lt;b&gt;granulomas caseificantes&lt;/b&gt; (con necrosis central) y tejido de &lt;b&gt;fibrosis&lt;/b&gt;.</t>
  </si>
  <si>
    <t>&lt;b&gt;PATOGENIA Y ANATOMÍA PATOLÓGICA DE LA TUBERCULOSIS&lt;/b&gt;&lt;br /&gt;&lt;br /&gt;El &lt;i&gt;Mycobacterium tuberculosis&lt;/i&gt; puede diseminarse por vía hematógena o linfática causando enfermedad en cualquier órgano, incluyendo el tejido pericárdico (tuberculosis pericárdica), la cual representa una variante grave.&lt;br /&gt;• &lt;b&gt;Respuesta Celular:&lt;/b&gt; La interacción entre los macrófagos, los bacilos y otras células de inmunidad celular (como los linfocitos CD4, células gigantes y células de Langerhans) genera una inflamación crónica inespecífica mediada por células mononucleares.&lt;br /&gt;• &lt;b&gt;Granuloma y Necrosis Caseosa:&lt;/b&gt; A partir de esta infiltración celular, se forma una lesión granulomatosa caracterizada por necrosis caseosa, donde el bacilo produce licuefacción y liberación de proteínas conformando el &lt;i&gt;caseum&lt;/i&gt; en su interior. Constituye la lesión anatomopatológica típica de la tuberculosis.&lt;br /&gt;• &lt;b&gt;Evolución Fibrótica:&lt;/b&gt; En la evolución crónica, el proceso inflamatorio y la curación local culminan en la cicatrización del tejido mediante calcificación y fibrosis, lo que en el pericardio genera adherencias crónicas constrictivas.</t>
  </si>
  <si>
    <t>&lt;b&gt;c) Infiltrado de mononucleares, granulomas caseificantes, fibrosis:&lt;/b&gt; Es la opción correcta. La lesión tisular patognomónica de la infección por el bacilo de Koch es el granuloma con necrosis caseosa central, rodeado de un infiltrado inflamatorio crónico celular (linfocitos y macrófagos mononucleares) que, en su progresión crónica, evoluciona hacia la fibrosis del tejido afectado.</t>
  </si>
  <si>
    <t>• &lt;b&gt;a) Depósitos de fibrina, macrófagos y bacilos gram positivos:&lt;/b&gt; Es incorrecta. El agente etiológico, &lt;i&gt;Mycobacterium tuberculosis&lt;/i&gt;, se clasifica microbiológicamente como un bacilo ácido-alcohol resistente (BAAR), no como un germen gram positivo clásico.&lt;br /&gt;• &lt;b&gt;b) Granulomas no caseificantes, células espumosas, polimorfonucleares:&lt;/b&gt; Es incorrecta. Los granulomas sin necrosis central (no caseificantes) son el sello de otras patologías idiopáticas, típicamente la sarcoidosis.&lt;br /&gt;• &lt;b&gt;d) Infiltrado de polimorfonucleares, eosinófilos, sin fibrosis:&lt;/b&gt; Es incorrecta. La respuesta inmunitaria frente al bacilo está comandada por macrófagos y linfocitos (infiltrado mononuclear), careciendo de predominio de polimorfonucleares o eosinófilos en las fases crónicas, siendo la fibrosis un elemento anatómico que siempre acompaña a la reparación de la lesión caseosa.</t>
  </si>
  <si>
    <t>&lt;b&gt;TUBERCULOSIS PERICÁRDICA Y USO DE CORTICOIDES&lt;/b&gt;&lt;br /&gt;&lt;br /&gt;Aproximadamente un 15% de los casos de tuberculosis son de localización extrapulmonar, resultando de la diseminación hematógena o linfática desde un foco primario no contenido. La afectación pericárdica es una de las formas de presentación clínica extrapulmonar más graves. Desde el punto de vista terapéutico, el uso de corticoides sistémicos se encuentra avalado en la pericarditis tuberculosa y en la meningitis tuberculosa, ya que su administración concomitante con los antituberculosos (utilizando Prednisona 0,5 mg/kg/día por 30 días) ha demostrado disminuir la mortalidad.</t>
  </si>
  <si>
    <t>Ante un cuadro que asocia &lt;b&gt;hipotensión arterial&lt;/b&gt;, &lt;b&gt;presión venosa yugular elevada&lt;/b&gt; (con seno x descendente prominente) y &lt;b&gt;pulso paradójico&lt;/b&gt;, el diagnóstico de sospecha es el &lt;b&gt;derrame pericárdico con taponamiento cardíaco&lt;/b&gt;.</t>
  </si>
  <si>
    <t>&lt;b&gt;DIAGNÓSTICO Y HEMODINAMIA DEL TAPONAMIENTO CARDÍACO&lt;/b&gt;&lt;br /&gt;&lt;br /&gt;El taponamiento cardíaco es una emergencia hemodinámica causada por la acumulación de líquido en el espacio pericárdico a una presión tal que supera la presión venosa, impidiendo el llenado diastólico normal de las cavidades cardíacas derechas.&lt;br /&gt;• &lt;b&gt;Clínica y Tríada de Beck:&lt;/b&gt; El paciente afectado suele presentarse con signos de shock obstructivo, englobados en la Tríada de Beck: &lt;b&gt;hipotensión arterial&lt;/b&gt;, &lt;b&gt;ingurgitación yugular&lt;/b&gt; (aumento de la presión venosa central) y ruidos cardíacos alejados o apagados.&lt;br /&gt;• &lt;b&gt;Pulso Paradójico:&lt;/b&gt; Es un hallazgo semiológico. Se define como una caída exagerada de la presión arterial sistólica (mayor a 10 mmHg) durante la fase inspiratoria de la respiración. Se produce porque el ventrículo derecho, al recibir mayor retorno venoso inspiratorio y no poder distenderse hacia afuera por la presión pericárdica, desplaza el tabique interventricular hacia la izquierda, reduciendo el llenado y volumen sistólico del ventrículo izquierdo.&lt;br /&gt;• &lt;b&gt;Pulso Venoso Yugular:&lt;/b&gt; En el taponamiento cardíaco el descenso sistólico de la aurícula genera un &lt;b&gt;seno "x" descendente y prominente&lt;/b&gt;, asociado a la atenuación o ausencia del seno "y" (ya que la aurícula no puede vaciarse en un ventrículo derecho colapsado en diástole).</t>
  </si>
  <si>
    <t>&lt;b&gt;Opción a:&lt;/b&gt; Es la opción correcta. La asociación de los antecedentes agudos (cuadro febril y dolor torácico pericárdico) sumada a la aparición de &lt;b&gt;hipotensión&lt;/b&gt;, &lt;b&gt;presión venosa yugular elevada&lt;/b&gt; con un seno x prominente y el &lt;b&gt;pulso paradójico&lt;/b&gt; configuran el patrón clínico y hemodinámico del &lt;b&gt;derrame pericárdico con taponamiento cardíaco&lt;/b&gt;.</t>
  </si>
  <si>
    <t>• &lt;b&gt;b) Miocardiopatía dilatada y d) Cardiopatía:&lt;/b&gt; Son incorrectas porque, aunque un fallo de bomba genera aumento de la presión venosa, no cursan con pulso paradójico ni con un seno "x" descendente prominente agudo secundario a un proceso febril pericárdico.&lt;br /&gt;• &lt;b&gt;c) Pericarditis constrictiva:&lt;/b&gt; Es incorrecta ya que la constricción pericárdica crónica se caracteriza por presentar un &lt;b&gt;seno "y" descendente profundo y rápido&lt;/b&gt; (conocido como colapso diastólico precoz), y no el seno "x". Además, el pulso paradójico es menos frecuente que en el taponamiento.</t>
  </si>
  <si>
    <t>&lt;b&gt;DIAGNÓSTICO DIFERENCIAL DEL SHOCK OBSTRUCTIVO&lt;/b&gt;&lt;br /&gt;&lt;br /&gt;Un paciente obnubilado con una hipotensión severa (ej. 80/40 mmHg), un gasto cardíaco bajo, una presión capilar pulmonar normal o baja y una presión venosa central (PVC) elevada, se encuentra sufriendo una restricción al llenado derecho. Bajo este perfil, el diagnóstico diferencial exige descartar un &lt;b&gt;taponamiento cardíaco&lt;/b&gt;, un infarto extenso de ventrículo derecho o una constricción pericárdica, constituyendo emergencias mecánicas que requieren intervención urgente (ej. pericardiocentesis).</t>
  </si>
  <si>
    <t>Un paciente joven sin factores de riesgo cardiovascular que presenta un cuadro de dolor retroesternal de tipo pleurítico (que empeora con la inspiración y cede de manera posicional al reclinarse hacia adelante), antecedente de pródromo infeccioso viral reciente y un electrocardiograma con &lt;b&gt;supradesnivel del segmento ST de carácter difuso&lt;/b&gt;, cursa con el diagnóstico más probable de una &lt;b&gt;miopericarditis aguda&lt;/b&gt;.</t>
  </si>
  <si>
    <t>&lt;b&gt;DIAGNÓSTICO CLÍNICO Y ELECTROCARDIOGRÁFICO DE LA MIOPERICARDITIS AGUDA&lt;/b&gt;&lt;br /&gt;&lt;br /&gt;El abordaje diagnóstico de los síndromes de dolor torácico en urgencias exige realizar un diagnóstico diferencial clínico y eléctrico entre la isquemia coronaria y las patologías inflamatorias del corazón y del pericardio.&lt;br /&gt;• &lt;b&gt;Clínica del dolor pericárdico:&lt;/b&gt; A diferencia de la angina de pecho u opresión isquémica pura, la inflamación pericárdica aguda se manifiesta con un dolor retroesternal de tipo pleurítico (empeora con la inspiración profunda y los movimientos respiratorios). Topográficamente, puede presentar una irradiación característica hacia la zona de los trapecios o la escápula izquierda.&lt;br /&gt;• &lt;b&gt;Alivio postural:&lt;/b&gt; Es un signo patognomónico que el dolor ceda, disminuya de intensidad o mejore al adoptar la posición de sedestación inclinándose hacia adelante (plegaria mahometana), ya que esta maniobra gravitacional separa al pericardio visceral inflamado de la hoja parietal anterior.&lt;br /&gt;• &lt;b&gt;Antecedentes infecciosos:&lt;/b&gt; Su etiología más frecuente es viral, por lo que es habitual recabar en la anamnesis el antecedente de un cuadro infeccioso prodrómico (como una gastroenterocolitis aguda o infección de vías aéreas superiores) ocurrido días o semanas previas al debut cardiológico.&lt;br /&gt;• &lt;b&gt;Hallazgos electrocardiográficos:&lt;/b&gt; En contraposición anatómica con el infarto agudo de miocardio (donde el vector de injuria o supradesnivel del ST obedece a un territorio arterial coronario específico), en la miopericarditis aguda la inflamación afecta difusamente al tejido epimiocárdico. Esto se traduce en el electrocardiograma como la presencia de un supradesnivel del segmento ST difuso, observable en la mayoría o en la totalidad de las derivaciones del trazado.</t>
  </si>
  <si>
    <t>&lt;b&gt;c) Miopericarditis aguda:&lt;/b&gt; Es la opción correcta. El paciente presenta un cuadro clínico y electrocardiográfico de inflamación miopericárdica. La asociación de un pródromo viral (gastroenterocolitis previa), el dolor de características posicionales y pleuríticas (empeora con la inspiración y cede al reclinarse hacia adelante), sumado al hallazgo de un supradesnivel del segmento ST en "todas sus derivaciones" (difuso) en un paciente joven sin factores de riesgo ateroscleróticos, establece el diagnóstico.</t>
  </si>
  <si>
    <t>• &lt;b&gt;a) Isquemia miocárdica aguda:&lt;/b&gt; Es incorrecta. En el síndrome coronario agudo (infarto), el dolor es opresivo y no cede con los cambios de postura corporal ni empeora con la inspiración. Además, el hallazgo electrocardiográfico de lesión hiperaguda (supradesnivel del ST) se localizaría en las derivaciones que reflejan la cara irrigada por la arteria ocluida, no de forma difusa en todas las derivaciones.&lt;br /&gt;• &lt;b&gt;b) Hipopotasemia, y d) Hiperpotasemia:&lt;/b&gt; Son incorrectas. Las alteraciones agudas de los niveles de potasio sérico generan arritmias y trastornos electrocardiográficos propios y predecibles (aparición de ondas U en la hipopotasemia, u ondas T altas, picudas y simétricas con ensanchamiento del QRS en la hiperpotasemia severa), pero no producen un cuadro febril/inflamatorio de dolor retroesternal posicional ni corrientes de lesión difusas (supradesnivel del ST).</t>
  </si>
  <si>
    <t>&lt;b&gt;DIAGNÓSTICO DIFERENCIAL DEL DOLOR PRECORDIAL ISQUÉMICO&lt;/b&gt;&lt;br /&gt;&lt;br /&gt;El diagnóstico diferencial del dolor precordial coronario debe efectuarse para distinguir entidades con riesgo vital opuesto:&lt;br /&gt;• &lt;b&gt;Pericarditis aguda:&lt;/b&gt; Se manifiesta con dolor de tipo pericardíaco (posicional y pleurítico). Puede simular isquemia, pero carece de factores de riesgo coronarios preexistentes que justifiquen una oclusión aterosclerótica súbita a edades tempranas.&lt;br /&gt;• &lt;b&gt;Miocarditis:&lt;/b&gt; Es una afección inflamatoria directa del músculo cardíaco (de etiología viral) que puede cursar concomitantemente con la inflamación del pericardio (miopericarditis). Suele simular un infarto al provocar dolor torácico, alteraciones eléctricas y elevación de marcadores biológicos (troponinas/CPK), pero con coronarias angiográficamente normales.</t>
  </si>
  <si>
    <t>El líquido pericárdico en la pericarditis tuberculosa presenta las características fisicoquímicas de un &lt;b&gt;exudado&lt;/b&gt;.</t>
  </si>
  <si>
    <t>&lt;b&gt;FISIOPATOLOGÍA Y DIAGNÓSTICO DE LA TUBERCULOSIS EN SEROSAS&lt;/b&gt;&lt;br /&gt;&lt;br /&gt;La infección por &lt;i&gt;Mycobacterium tuberculosis&lt;/i&gt; puede diseminarse desde el foco pulmonar primario hacia otras serosas del organismo (como la pleura o el pericardio) por vía hematógena o linfática.&lt;br /&gt;• &lt;b&gt;Características del líquido:&lt;/b&gt; La invasión bacilar y la consecuente reacción inflamatoria inmunológica de tipo celular alteran la permeabilidad de la membrana serosa. Esta inflamación produce la acumulación de un líquido de tipo &lt;b&gt;exudado&lt;/b&gt;, rico en proteínas.&lt;br /&gt;• &lt;b&gt;Celularidad predominante:&lt;/b&gt; El recuento celular diferencial del líquido tuberculoso se caracteriza por un predominio de &lt;b&gt;linfocitos&lt;/b&gt; (típicamente entre el 85% al 95% en estadios subagudos o avanzados).&lt;br /&gt;• &lt;b&gt;Rendimiento bacteriológico:&lt;/b&gt; La cantidad de bacilos libres en el líquido de las serosas suele ser baja (infección paucibacilar). Por este motivo, el examen directo (BAAR) es frecuentemente negativo, obligando a recurrir a la biopsia tisular o al dosaje de biomarcadores específicos (como la Adenosina Deaminasa o ADA) para confirmar el diagnóstico etiológico.</t>
  </si>
  <si>
    <t>La opción b es correcta. La afección tuberculosa de las serosas (como el pericardio o la pleura) desencadena una respuesta inflamatoria local que altera la permeabilidad capilar, lo cual genera el acúmulo de un líquido inflamatorio correspondiente a un &lt;b&gt;exudado&lt;/b&gt;.</t>
  </si>
  <si>
    <t>&lt;br /&gt;• &lt;b&gt;a) Predominan los triglicéridos:&lt;/b&gt; Es incorrecta porque un líquido rico en triglicéridos (&gt; 110 mg/dl) y quilomicrones define a un derrame quiloso (quilotórax o quilopericardio), causado generalmente por disrupción traumática, quirúrgica o neoplásica del conducto torácico.&lt;br /&gt;• &lt;b&gt;c) La celularidad predominante en estadio avanzado son polimorfonucleares:&lt;/b&gt; Es incorrecta debido a que la inflamación tuberculosa en serosas genera un infiltrado a predominio de &lt;b&gt;linfocitos&lt;/b&gt;, reservándose el predominio de polimorfonucleares (neutrófilos) para los procesos infecciosos agudos piógenos.&lt;br /&gt;• &lt;b&gt;d) Siempre muestra el Bacilo de la TBC:&lt;/b&gt; Es incorrecta porque los derrames tuberculosos son paucibacilares; la visualización directa del bacilo de Koch mediante tinción (BAAR) tiene una sensibilidad baja en el líquido, resultando frecuentemente negativa.</t>
  </si>
  <si>
    <t>&lt;b&gt;DIAGNÓSTICO DIFERENCIAL DE DERRAMES EN SEROSAS&lt;/b&gt;&lt;br /&gt;&lt;br /&gt;La evaluación bioquímica del líquido acumulado en los espacios virtuales permite diferenciar dos grandes mecanismos etiopatogénicos:&lt;br /&gt;• &lt;b&gt;Trasudados:&lt;/b&gt; Se originan por alteraciones sistémicas de las presiones hidrostática u oncótica, sin inflamación primaria de la membrana. Constituyen etiologías clásicas de trasudado la insuficiencia cardíaca congestiva, la cirrosis hepática y el síndrome nefrótico.&lt;br /&gt;• &lt;b&gt;Exudados:&lt;/b&gt; Se producen por aumento de la permeabilidad capilar secundaria a un daño directo o inflamación de la serosa. Afecciones como las neoplasias, la tuberculosis (TBC), los procesos autoinmunes y las infecciones bacterianas originan derrames de tipo exudado.</t>
  </si>
  <si>
    <t>¿Cuál de los siguientes signos y síntomas puede ser indicador de neumonía atípica? &lt;br&gt;&lt;br&gt;a) Fiebre alta &lt;br&gt;&lt;br&gt;b) Dolor torácico pleurítico &lt;br&gt;&lt;br&gt;c) Síntomas gastrointestinales &lt;br&gt;&lt;br&gt;d) Rash cutáneo</t>
  </si>
  <si>
    <t>c) Síntomas gastrointestinales</t>
  </si>
  <si>
    <t>Ante un cuadro clínico compatible con &lt;b&gt;taponamiento cardíaco&lt;/b&gt; (hipotensión severa, presión venosa elevada y pulso paradójico), la actitud inmediata indicada es la &lt;b&gt;realización urgente de un ecocardiograma&lt;/b&gt; para confirmar el diagnóstico y guiar la &lt;b&gt;pericardiocentesis&lt;/b&gt; terapéutica.</t>
  </si>
  <si>
    <t>&lt;b&gt;DIAGNÓSTICO Y MANEJO DEL TAPONAMIENTO CARDÍACO&lt;/b&gt;&lt;br /&gt;&lt;br /&gt;La evolución de una patología pericárdica hacia la instauración brusca de hipotensión arterial, elevación extrema de la presión venosa yugular y pulso paradójico configura el diagnóstico clínico de un taponamiento cardíaco (shock de tipo obstructivo).&lt;br /&gt;• &lt;b&gt;Ecocardiograma de urgencia:&lt;/b&gt; Dentro de las complicaciones mecánicas y letales de resorte urgente o intervencionista, el taponamiento cardíaco es una entidad clínica grave que exige un ecocardiograma urgente para su diagnóstico diferencial y confirmación anatómica.&lt;br /&gt;• &lt;b&gt;Fisiopatología hemodinámica:&lt;/b&gt; El aumento de la presión provocado por el líquido a tensión en el saco pericárdico genera una severa restricción al llenado de las cavidades cardíacas durante la diástole. Esto provoca una caída del volumen sistólico, traduciéndose en una hipotensión severa (ej. 80/40 mmHg), un gasto cardíaco bajo y un aumento retrógrado de las presiones, manifestado por una presión venosa central elevada.</t>
  </si>
  <si>
    <t>&lt;b&gt;a) Realización urgente de ecocardiograma y a continuación pericardiocentesis si se confirma su sospecha:&lt;/b&gt; Es la opción correcta. Ante la sospecha de un taponamiento pericárdico, el ecocardiograma es el método diagnóstico de emergencia requerido para certificar el colapso hemodinámico de las cavidades, lo cual autoriza e indica la realización inmediata de la pericardiocentesis descompresiva.</t>
  </si>
  <si>
    <t>&lt;b&gt;b) Realización urgente de Rx de tórax y a continuación pericardiocentesis...:&lt;/b&gt; Es incorrecta. La radiografía de tórax carece de sensibilidad para evaluar el colapso hemodinámico en la urgencia y no es el estándar dinámico para guiar la punción; un taponamiento hiperagudo puede cursar sin cardiomegalia radiológica.&lt;br /&gt;&lt;b&gt;c) Administración de diuréticos por vía IV...:&lt;/b&gt; Es incorrecta. El paciente cursa con un fallo grave del llenado diastólico por compresión externa restrictiva; la administración de diuréticos reduciría aún más la precarga y el retorno venoso, precipitando el colapso cardiovascular.&lt;br /&gt;&lt;b&gt;d) Administración de AINES o aumento de la dosis...:&lt;/b&gt; Es incorrecta. Si bien los antiinflamatorios son la base terapéutica de la pericarditis aguda de origen viral o idiopática, no tienen ninguna eficacia para resolver la urgencia hemodinámica mecánica del taponamiento ya instaurado, el cual exige drenaje inmediato.</t>
  </si>
  <si>
    <t>&lt;b&gt;DIAGNÓSTICO DIFERENCIAL CLÍNICO (SHOCK)&lt;/b&gt;&lt;br /&gt;&lt;br /&gt;Desde el punto de vista del diagnóstico diferencial inmediato, si un paciente obnubilado se presenta con hipotensión severa, signos de bajo gasto cardíaco y una presión venosa central elevada, las patologías a considerar incluyen la constricción pericárdica, el infarto del ventrículo derecho o el taponamiento cardíaco, escenarios que obligan al uso del ecocardiograma en urgencias.</t>
  </si>
  <si>
    <t>Una vez realizado el diagnóstico de taponamiento cardíaco, la primera medida terapéutica de urgencia para aliviar el shock obstructivo es la &lt;b&gt;pericardiocentesis&lt;/b&gt;.</t>
  </si>
  <si>
    <t>&lt;b&gt;TRATAMIENTO DEL TAPONAMIENTO CARDÍACO&lt;/b&gt;&lt;br /&gt;&lt;br /&gt;El taponamiento cardíaco es una emergencia médica y hemodinámica extrema. Se caracteriza por la acumulación veloz de líquido en el espacio pericárdico, lo que genera un aumento de la presión intrapericárdica que supera la presión venosa central, impidiendo el correcto llenado diastólico de las cavidades derechas y desencadenando un shock obstructivo.&lt;br /&gt;• &lt;b&gt;Medida inicial de urgencia (Pericardiocentesis):&lt;/b&gt; Una vez establecido el diagnóstico clínico o ecocardiográfico, la primera medida es el drenaje del líquido pericárdico mediante una &lt;b&gt;pericardiocentesis&lt;/b&gt; evacuadora. La extracción de pequeñas cantidades de líquido (ej. 50 a 100 ml) suele ser suficiente para disminuir la presión intrapericárdica, permitiendo que el ventrículo derecho vuelva a llenarse y restaurando el volumen sistólico de forma inmediata.&lt;br /&gt;• &lt;b&gt;Tratamiento definitivo:&lt;/b&gt; Si el derrame recidiva rápidamente, el líquido es de características purulentas o no se puede evacuar por punción percutánea, se requerirán procedimientos quirúrgicos definitivos como la ventana pericárdica o la pericardiectomía.</t>
  </si>
  <si>
    <t>&lt;b&gt;b) Pericardiocentesis:&lt;/b&gt; Es la opción correcta. Ante el diagnóstico confirmado de un taponamiento cardíaco, el paciente cursa con un shock obstructivo con inminente riesgo de muerte; por lo tanto, la primera medida terapéutica es la evacuación urgente del líquido mediante una &lt;b&gt;pericardiocentesis&lt;/b&gt; para restaurar el llenado ventricular y la hemodinamia.</t>
  </si>
  <si>
    <t>• &lt;b&gt;a) Ecocardiograma:&lt;/b&gt; Es incorrecta. Constituye una herramienta diagnóstica (la cual ya ha sido superada en este escenario, pues la premisa indica explícitamente "una vez realizado el diagnóstico"), no siendo una intervención terapéutica directa.&lt;br /&gt;• &lt;b&gt;c) Cateterismo:&lt;/b&gt; Es incorrecta. Si bien es un procedimiento hemodinámico, no constituye la medida inicial de salvataje para la descompresión mecánica urgente del saco pericárdico.&lt;br /&gt;• &lt;b&gt;d) Ventana pericárdica y e) Pericardiectomia:&lt;/b&gt; Son incorrectas como primera medida. Son procedimientos quirúrgicos invasivos mayores que se reservan como tratamiento definitivo o de segunda línea para derrames recurrentes, purulentos o patologías constrictivas, no siendo la intervención inicial de urgencia frente a la inmediatez de la pericardiocentesis en la cama del paciente.</t>
  </si>
  <si>
    <t>La &lt;b&gt;hipertensión arterial (HTA)&lt;/b&gt; es el &lt;b&gt;factor de riesgo más prevalente en Argentina&lt;/b&gt;, afectando al 34,6% de la población adulta.</t>
  </si>
  <si>
    <t>&lt;b&gt;EPIDEMIOLOGÍA DE LOS FACTORES DE RIESGO EN ARGENTINA&lt;/b&gt;&lt;br /&gt;&lt;br /&gt;El abordaje epidemiológico sobre prevención cardiovascular a nivel nacional se basa en los resultados de la 4.ª Encuesta Nacional de Factores de Riesgo (2018/2019). Las Enfermedades No Transmisibles (ENT) representan el 79,4% de las causas de muerte en Argentina. La prevalencia de los principales factores de riesgo es la siguiente:&lt;br /&gt;• &lt;b&gt;Hipertensión Arterial (HTA):&lt;/b&gt; 34,6%. La hipertensión arterial es el factor de riesgo más prevalente en Argentina.&lt;br /&gt;• &lt;b&gt;Dislipemia (Colesterol elevado):&lt;/b&gt; 28,9%. Es el trastorno metabólico asociado con un mayor riesgo de enfermedad cardiovascular.&lt;br /&gt;• &lt;b&gt;Tabaquismo:&lt;/b&gt; 22,2%.&lt;br /&gt;• &lt;b&gt;Diabetes (DBT) o glucemia elevada:&lt;/b&gt; 12,7%.&lt;br /&gt;• &lt;b&gt;Inactividad Física:&lt;/b&gt; 64,9%. Es el factor de riesgo ligado al estilo de vida más presente en la población.&lt;br /&gt;• &lt;b&gt;Exceso de peso (sobrepeso + obesidad):&lt;/b&gt; 61,6% (con un 25,4% de obesidad).</t>
  </si>
  <si>
    <t>&lt;b&gt;b) HTA:&lt;/b&gt; Es la opción correcta. Según los reportes epidemiológicos nacionales (4.ª Encuesta Nacional de Factores de Riesgo y estudio RENATA 2), la hipertensión arterial se mantiene estable con una prevalencia poblacional del 34,6%, siendo el factor de riesgo más prevalente en la Argentina.</t>
  </si>
  <si>
    <t>• &lt;b&gt;a) Tabaquismo, c) DBT, y d) Dislipemia:&lt;/b&gt; Son incorrectas. Aunque constituyen factores de riesgo mayores independientes, sus prevalencias poblacionales en Argentina (28,9% para dislipemia, 22,2% para tabaquismo y 12,7% para diabetes) son menores a la prevalencia documentada para la hipertensión arterial.</t>
  </si>
  <si>
    <t>La &lt;b&gt;inactividad física&lt;/b&gt; es el factor de riesgo más presente en la última encuesta nacional de factores de riesgo en Argentina.</t>
  </si>
  <si>
    <t>&lt;b&gt;EPIDEMIOLOGÍA DE FACTORES DE RIESGO EN ARGENTINA&lt;/b&gt;&lt;br /&gt;&lt;br /&gt;El abordaje epidemiológico sobre prevención cardiovascular se basa en la publicación de la Cuarta Encuesta Nacional de Factores de Riesgo (realizada en los años 2018 y 2019). La prevalencia poblacional documentada es:&lt;br /&gt;• &lt;b&gt;Inactividad Física:&lt;/b&gt; 64,9%.&lt;br /&gt;• &lt;b&gt;Hipertensión Arterial (HTA):&lt;/b&gt; 34,6%.&lt;br /&gt;• &lt;b&gt;Dislipemia (Colesterol elevado):&lt;/b&gt; 28,9%.&lt;br /&gt;• &lt;b&gt;Tabaquismo:&lt;/b&gt; 22,2%.&lt;br /&gt;• &lt;b&gt;Consumo de Alcohol:&lt;/b&gt; 15,2%.&lt;br /&gt;• &lt;b&gt;Diabetes (Glucemia elevada):&lt;/b&gt; 12,7%.&lt;br /&gt;A nivel de la constitución corporal, el exceso de peso (que contempla al sobrepeso sumado a la obesidad) alcanzó al 61,6% de la población evaluada.</t>
  </si>
  <si>
    <t>&lt;b&gt;d) Inactividad física:&lt;/b&gt; Es la opción correcta. La Cuarta Encuesta Nacional de Factores de Riesgo documentó que la &lt;b&gt;inactividad física&lt;/b&gt; presenta una prevalencia del 64,9%, siendo el factor de riesgo más presente en la población encuestada de la República Argentina.</t>
  </si>
  <si>
    <t>• &lt;b&gt;a) HTA:&lt;/b&gt; Es incorrecta porque, si bien la hipertensión arterial es el factor de riesgo cardiovascular patológico más prevalente en Argentina (34,6%), su presencia porcentual es inferior al 64,9% que registra el sedentarismo o inactividad física.&lt;br /&gt;• &lt;b&gt;b) Tabaquismo y c) Dislipemia:&lt;/b&gt; Son incorrectas al registrar prevalencias poblacionales inferiores, alcanzando un 22,2% y 28,9% respectivamente, situándose por debajo de la inactividad física.</t>
  </si>
  <si>
    <t>&lt;b&gt;MORTALIDAD Y PREVENCIÓN CARDIOVASCULAR&lt;/b&gt;&lt;br /&gt;&lt;br /&gt;En la Argentina, la enfermedad cardiovascular es la principal causa de mortalidad, registrando 213 defunciones cada 100.000 habitantes. Las Enfermedades No Transmisibles (ENT) engloban el 79,4% de las causas de muerte en el país. Identificar factores de riesgo es vital porque el impacto letal de la enfermedad cardiovascular &lt;b&gt;PUEDE SER PREVENIDO&lt;/b&gt; a través del abordaje temprano de estos hábitos modificables y patologías de base.</t>
  </si>
  <si>
    <t>La &lt;b&gt;hipercolesterolemia&lt;/b&gt; es el &lt;b&gt;trastorno metabólico asociado con un mayor riesgo de enfermedad cardiovascular&lt;/b&gt;.</t>
  </si>
  <si>
    <t>&lt;b&gt;FACTORES DE RIESGO CARDIOVASCULAR Y DISLIPEMIA&lt;/b&gt;&lt;br /&gt;&lt;br /&gt;La dislipemia es un factor de riesgo metabólico que acelera el proceso de aterosclerosis y el consecuente daño vascular.&lt;br /&gt;• &lt;b&gt;Hipercolesterolemia:&lt;/b&gt; Es el trastorno metabólico asociado con un mayor riesgo de enfermedad cardiovascular y eventos isquémicos (como el infarto agudo de miocardio). Su prevalencia poblacional en Argentina alcanza el 28,9%.&lt;br /&gt;• &lt;b&gt;Fisiopatología Aterosclerótica:&lt;/b&gt; El colesterol elevado en la sangre (particularmente el LDL) facilita la formación de la placa ateromatosa. Las partículas de colesterol se depositan e infiltran en la pared del vaso sanguíneo, desencadenando una cascada inflamatoria que culmina en la consolidación estructural de la placa, obstruyendo la luz arterial.&lt;br /&gt;• &lt;b&gt;Metas Terapéuticas:&lt;/b&gt; El tratamiento exige medidas en el estilo de vida y terapia farmacológica (estatinas) para reducir los niveles de colesterol LDL, estableciéndose metas más estrictas a mayor riesgo global (por ejemplo, lograr un LDL &lt; 70 mg/dl en pacientes de muy alto riesgo con síndrome metabólico o infarto previo).</t>
  </si>
  <si>
    <t>&lt;b&gt;b) Hipercolesterolemia:&lt;/b&gt; Es la opción correcta. Dentro del grupo de las dislipemias, la hipercolesterolemia es el trastorno metabólico asociado con un mayor riesgo de padecer enfermedad cardiovascular, promoviendo la génesis de la enfermedad aterosclerótica.</t>
  </si>
  <si>
    <t>&lt;b&gt;a) Hipertrigliceridemia:&lt;/b&gt; Es incorrecta. Los triglicéridos elevados (valores normales de 150 mg/dl) no aumentan el riesgo cardiovascular. Su riesgo principal radica en que valores muy altos (superiores a 300 mg/dl) predisponen a la microlitiasis y aumentan el riesgo de padecer una pancreatitis aguda.&lt;br /&gt;&lt;b&gt;c) Hiponatremia:&lt;/b&gt; Es incorrecta. Representa un trastorno hidroelectrolítico (con un sodio plasmático &lt; 135 mEq/L) que genera un estado hipotónico y conlleva riesgos neurológicos agudos (edema cerebral), pero no constituye un trastorno metabólico implicado en el desarrollo de patología cardiovascular.</t>
  </si>
  <si>
    <t>&lt;b&gt;MANEJO DE LA HIPERTRIGLICERIDEMIA&lt;/b&gt;&lt;br /&gt;&lt;br /&gt;El manejo de los triglicéridos difiere del abordaje del colesterol LDL. Valores elevados de triglicéridos hasta 300 mg/dl se tratan con modificaciones en la dieta y en el estilo de vida. La indicación farmacológica (con agentes como los fibratos) se reserva cuando los niveles superan los 300 mg/dl, para evitar que provoquen micro litiasis biliar y desencadenen un cuadro de pancreatitis aguda.</t>
  </si>
  <si>
    <t>La &lt;b&gt;hipertensión arterial (HTA)&lt;/b&gt; se destaca como el factor de riesgo más importante para el desarrollo de cardiopatía arteriosclerótica.</t>
  </si>
  <si>
    <t>&lt;b&gt;FISIOPATOLOGÍA Y FACTORES DE RIESGO MAYORES&lt;/b&gt;&lt;br /&gt;&lt;br /&gt;La importancia del abordaje preventivo radica en comprender los procesos fisiopatológicos subyacentes. La formación de la placa ateromatosa en la arteria demuestra una relación directa con los desencadenantes sistémicos: a mayor número de factores de riesgo, el paciente desarrolla placas ateromatosas progresivamente más importantes y obstructivas.&lt;br /&gt;• &lt;b&gt;Factor Principal:&lt;/b&gt; Dentro de esta sumatoria de desencadenantes nocivos, la &lt;b&gt;hipertensión arterial&lt;/b&gt; es el factor de riesgo más importante para el desarrollo y progresión de la cardiopatía arteriosclerótica.&lt;br /&gt;• &lt;b&gt;Factores de Riesgo Mayores Independientes:&lt;/b&gt; Son aquellas condiciones que aumentan el riesgo cardiovascular por su propio peso patológico. En este grupo de factores modificables se reconoce a la &lt;b&gt;hipertensión arterial&lt;/b&gt; (presión arterial ≥ 140/90 mmHg), a la &lt;b&gt;diabetes&lt;/b&gt; y al &lt;b&gt;tabaquismo&lt;/b&gt;.&lt;br /&gt;• &lt;b&gt;Proceso Aterosclerótico:&lt;/b&gt; La evolución hacia la arterioesclerosis ocurre a través de una secuencia que inicia con la presencia de partículas de colesterol en la luz vascular, seguida del depósito de colesterol en la pared (infiltración), su acumulación o &lt;i&gt;buildup&lt;/i&gt;, y finalmente la consolidación estructural de las placas.</t>
  </si>
  <si>
    <t>&lt;b&gt;a) HTA:&lt;/b&gt; Es la opción correcta. La &lt;b&gt;hipertensión arterial (HTA)&lt;/b&gt; se destaca como el factor de riesgo individual más importante para el desarrollo de la cardiopatía arteriosclerótica.</t>
  </si>
  <si>
    <t>• &lt;b&gt;b) Obesidad moderada y d) Sedentarismo:&lt;/b&gt; Son incorrectas porque, si bien el exceso de peso corporal y la inactividad física constituyen factores de riesgo muy prevalentes ligados al estilo de vida, se encuentran supeditados a la hipertensión arterial, la cual está clasificada como un factor de riesgo "mayor independiente" que impacta sobre la pared vascular.&lt;br /&gt;• &lt;b&gt;c) HDL elevada:&lt;/b&gt; Es incorrecta ya que la presencia de niveles elevados de colesterol HDL representa un factor protector cardiovascular. El componente que constituye un factor de riesgo mayor independiente es la &lt;b&gt;disminución&lt;/b&gt; del colesterol HDL (típicamente &lt; 40 mg/dl en el varón o &lt; 50 mg/dl en la mujer).</t>
  </si>
  <si>
    <t>La obstrucción carotídea sintomática mayor al 50% y otras formas de arteriosclerosis son equivalentes de riesgo coronario; un valor de &lt;b&gt;HDL mayor a 40 mg/dl en el sexo masculino no representa un equivalente&lt;/b&gt; de riesgo coronario.</t>
  </si>
  <si>
    <t>&lt;b&gt;EQUIVALENTES DE RIESGO CORONARIO&lt;/b&gt;&lt;br /&gt;&lt;br /&gt;Los equivalentes de riesgo coronario agrupan a aquellas condiciones clínicas cuyo riesgo iguala al de la cardiopatía isquémica establecida, definiéndose porque la probabilidad de muerte a 10 años es mayor al 20%. Se incluyen en esta categoría:&lt;br /&gt;• &lt;b&gt;Otras formas de aterosclerosis:&lt;/b&gt; El accidente isquémico transitorio (AIT) previo, el accidente cerebrovascular (ACV) establecido, la enfermedad arterial periférica, el aneurisma de aorta abdominal y la obstrucción carotídea mayor al 50% sintomática.&lt;br /&gt;• &lt;b&gt;Diabetes Mellitus:&lt;/b&gt; Es considerada como un equivalente coronario de riesgo.&lt;br /&gt;• &lt;b&gt;Factores de riesgo (FR) múltiples:&lt;/b&gt; Constituyen un equivalente siempre que el riesgo global proyectado en escalas supere el 20%.&lt;br /&gt;• &lt;b&gt;Nuevos Equivalentes:&lt;/b&gt; La insuficiencia renal crónica y la detección de placas ateromatosas coronarias mediante AngioTAC o Score de Calcio mayor a 400.</t>
  </si>
  <si>
    <t>&lt;b&gt;d) HDL mayor a 40 mg/dl en sexo masculino:&lt;/b&gt; Es la opción correcta. Un valor de HDL mayor a 40 mg/dl en varones es fisiológico y carece de connotación patológica directa. Un HDL menor a 40 mg/dl en el varón sí constituye un factor de riesgo mayor independiente, pero no es un equivalente de riesgo coronario.</t>
  </si>
  <si>
    <t>• &lt;b&gt;a) AIT previo, b) Aneurisma de aorta abdominal, y c) Obstrucción carotídea mayor a 50% sintomática:&lt;/b&gt; Son incorrectas. Todas estas entidades clínicas representan formas avanzadas de aterosclerosis sistémica en otros lechos vasculares y son equivalentes de riesgo coronario.</t>
  </si>
  <si>
    <t>Poseer solamente &lt;b&gt;2 factores de riesgo&lt;/b&gt; no alcanza para ser considerado un &lt;b&gt;equivalente coronario de riesgo&lt;/b&gt;, si bien la sumatoria de múltiples factores sí lo conforma.</t>
  </si>
  <si>
    <t>&lt;b&gt;EQUIVALENTES AL RIESGO CORONARIO&lt;/b&gt;&lt;br /&gt;&lt;br /&gt;Se considera que un paciente presenta un equivalente al riesgo coronario cuando su riesgo iguala al de la coronariopatía establecida, determinando que su probabilidad de muerte a 10 años es mayor al 20%. Dentro de los equivalentes se encuentran:&lt;br /&gt;• &lt;b&gt;Diabetes mellitus:&lt;/b&gt; La muerte cardiovascular es más frecuente en pacientes diabéticos, confiriendo un riesgo cardiovascular igual al de la enfermedad coronaria.&lt;br /&gt;• &lt;b&gt;Otras formas de aterosclerosis clínica:&lt;/b&gt; Incluye la presencia de accidente cerebrovascular (ACV) o ataque isquémico transitorio (AIT) previo, enfermedad arterial periférica, aneurisma de aorta abdominal, u obstrucción carotídea &gt; 50% sintomática.&lt;br /&gt;• &lt;b&gt;Riesgo Framingham a 10 años &gt; 20%:&lt;/b&gt; Todo riesgo evaluado por esta escala que resulte superior a este corte numérico es catalogado como un equivalente.&lt;br /&gt;• &lt;b&gt;Múltiples Factores de Riesgo (FR):&lt;/b&gt; La sumatoria de múltiples factores de riesgo conforma un equivalente, pero poseer solamente 2 factores de riesgo no alcanza el peso estadístico para lograr dicha categoría.</t>
  </si>
  <si>
    <t>&lt;b&gt;b) 2 factores de riesgo:&lt;/b&gt; Es la opción correcta. Si bien la sumatoria de múltiples variables conforma un equivalente, poseer solamente &lt;b&gt;2 factores de riesgo&lt;/b&gt; no alcanza el peso estadístico suficiente para ser considerado un &lt;b&gt;equivalente coronario de riesgo&lt;/b&gt;.</t>
  </si>
  <si>
    <t>• &lt;b&gt;a) Otras formas de arteriosclerosis como estenosis carotídea sintomática:&lt;/b&gt; Es una afirmación correcta. La enfermedad aterosclerótica clínica no coronaria (como la estenosis carotídea &gt; 50% sintomática, el ACV o la enfermedad arterial periférica) confiere un riesgo equiparable a la coronariopatía ya establecida.&lt;br /&gt;• &lt;b&gt;c) Diabetes:&lt;/b&gt; Es una afirmación correcta. La diabetes mellitus constituye por sí misma un equivalente coronario de riesgo debido a su impacto en la morbimortalidad isquémica.&lt;br /&gt;• &lt;b&gt;d) Riesgo Framingham a 10 años &gt;20%:&lt;/b&gt; Es una afirmación correcta. Por definición, todo riesgo Framingham calculado que supere el 20% de probabilidad de muerte a los 10 años cataloga al paciente en este grupo de riesgo.</t>
  </si>
  <si>
    <t>&lt;b&gt;SÍNDROME METABÓLICO (MÚLTIPLES FACTORES DE RIESGO)&lt;/b&gt;&lt;br /&gt;&lt;br /&gt;Un ejemplo donde múltiples factores de riesgo suman el peso suficiente para comportarse como un equivalente es el Síndrome Metabólico. Su diagnóstico exige la presencia concomitante de al menos 3 de los siguientes 5 criterios clínicos:&lt;br /&gt;• &lt;b&gt;Obesidad abdominal&lt;/b&gt; (aumento del perímetro de la cadera: ≥ 102 cm en hombres y ≥ 88 cm en mujeres).&lt;br /&gt;• &lt;b&gt;Hipertrigliceridemia&lt;/b&gt; (≥ 150 mg/dl).&lt;br /&gt;• &lt;b&gt;Disminución del HDLc&lt;/b&gt; (&lt; 40 mg/dl en hombres; &lt; 50 mg/dl en mujeres).&lt;br /&gt;• &lt;b&gt;Aumento de la tensión arterial&lt;/b&gt; (≥ 130 o ≥ 85 mmHg).&lt;br /&gt;• &lt;b&gt;Glucemia en ayunas elevada&lt;/b&gt; (≥ 110 mg/dl).</t>
  </si>
  <si>
    <t>Un &lt;b&gt;paciente diabético, hipertenso y tabaquista&lt;/b&gt;, independientemente de su edad o de si sus patologías de base se encuentran controladas, se considera un &lt;b&gt;paciente de riesgo alto&lt;/b&gt;.</t>
  </si>
  <si>
    <t>&lt;b&gt;RIESGO CARDIOVASCULAR GLOBAL Y DIABETES&lt;/b&gt;&lt;br /&gt;&lt;br /&gt;La evaluación del riesgo cardiovascular global exige reconocer el peso clínico independiente y sinérgico de cada factor presente en el paciente.&lt;br /&gt;• &lt;b&gt;Equivalente Coronario:&lt;/b&gt; La diabetes mellitus es considerada un equivalente de riesgo coronario. La probabilidad de muerte a 10 años en estos pacientes es mayor al 20%, igualando el riesgo de la cardiopatía isquémica establecida.&lt;br /&gt;• &lt;b&gt;Sinergia Patológica:&lt;/b&gt; La suma de múltiples factores de riesgo aumenta el peligro. Los distintos riesgos no solo se suman, sino que se multiplican entre ellos. La coexistencia de diabetes, hipertensión arterial y tabaquismo (factores de riesgo mayores independientes) propicia un estado de aterosclerosis acelerada que ubica al paciente en el estrato de mayor morbimortalidad.&lt;br /&gt;• &lt;b&gt;Regla Clínica de Estratificación:&lt;/b&gt; La presencia simultánea de esta tríada patológica (diabetes, HTA y tabaquismo) clasifica al paciente como de alto riesgo, a pesar de que las patologías crónicas estén controladas o el consumo de tabaco sea bajo.</t>
  </si>
  <si>
    <t>&lt;b&gt;b) De riesgo alto:&lt;/b&gt; Es la opción correcta. La coexistencia de diabetes (un equivalente coronario por sí misma), hipertensión arterial y tabaquismo clasifica al paciente en un estrato de riesgo alto, sin importar que las enfermedades estén controladas, que el número de cigarrillos diarios sea reducido o que se trate de un paciente de edad avanzada (80 años).</t>
  </si>
  <si>
    <t>• &lt;b&gt;a) Sin riesgo, c) De bajo riesgo, y d) De riesgo moderado:&lt;/b&gt; Son incorrectas. La presencia aislada de diabetes mellitus ya eleva el riesgo basal de morbimortalidad (equivalente coronario). Al sumar factores de riesgo mayores independientes como la HTA y el tabaquismo, el riesgo global se multiplica por sinergia patológica, descartando las categorías de bajo o moderado riesgo, y volviendo irrelevante el hecho de que sus parámetros metabólicos o tensionales se encuentren bajo control.</t>
  </si>
  <si>
    <t>La edad de &lt;b&gt;50 años&lt;/b&gt; no constituye un factor de riesgo mayor independiente por sí sola, ya que los cortes demográficos de riesgo se establecen en &gt; 45 años para los hombres y &gt; 55 años para las mujeres.</t>
  </si>
  <si>
    <t>&lt;b&gt;FACTORES DE RIESGO MAYORES INDEPENDIENTES&lt;/b&gt;&lt;br /&gt;&lt;br /&gt;Los factores de riesgo mayores independientes son aquellos que aumentan el riesgo cardiovascular por su propio peso patológico. Se dividen en dos grandes categorías:&lt;br /&gt;• &lt;b&gt;Factores No Modificables:&lt;/b&gt; El riesgo cardiovascular es mayor a mayor edad y existe una preponderancia a menor edad en el varón. La edad se considera un factor de riesgo cuando el paciente es mayor de &lt;b&gt;45 años&lt;/b&gt; en el caso masculino, o mayor de &lt;b&gt;55 años&lt;/b&gt; en el femenino. Asimismo, se incluye el antecedente de coronariopatía en familiares de primer grado antes de los 60 años (específicamente 55 años en masculino y 65 años en femenino).&lt;br /&gt;• &lt;b&gt;Factores Modificables:&lt;/b&gt; Incluyen a la &lt;b&gt;Hipertensión arterial&lt;/b&gt; (presión arterial ≥ 140/90 mmHg), a la &lt;b&gt;Diabetes&lt;/b&gt;, al &lt;b&gt;Tabaquismo&lt;/b&gt; y a la disminución protectora del colesterol HDL (&lt; 40 mg/dl en hombres o &lt; 50 mg/dl en mujeres).</t>
  </si>
  <si>
    <t>La opción c es correcta. Los cortes demográficos de riesgo se establecen en mayores de &lt;b&gt;45 años&lt;/b&gt; para los hombres y mayores de &lt;b&gt;55 años&lt;/b&gt; para las mujeres, determinando que la edad de 50 años no constituye un factor de riesgo por sí sola sin especificar el género.</t>
  </si>
  <si>
    <t>&lt;br /&gt;• &lt;b&gt;a) Diabetes, b) Tabaquismo y d) Hipertensión arterial:&lt;/b&gt; Son opciones incorrectas. Estas tres entidades son reconocidas como &lt;b&gt;factores de riesgo mayores independientes&lt;/b&gt; modificables.</t>
  </si>
  <si>
    <t>&lt;b&gt;EQUIVALENTES AL RIESGO CORONARIO&lt;/b&gt;&lt;br /&gt;&lt;br /&gt;Más allá de los factores de riesgo mayores, existen entidades que otorgan una probabilidad de muerte a 10 años mayor al 20%, igualando al riesgo de la coronariopatía establecida. Estos equivalentes incluyen a la propia &lt;b&gt;Diabetes mellitus&lt;/b&gt;, el riesgo Framingham a 10 años &gt; 20%, la sumatoria de factores de riesgo múltiples (síndrome metabólico), y otras formas de aterosclerosis clínica previa (como accidente cerebrovascular, ataque isquémico transitorio, enfermedad arterial periférica, aneurisma de aorta abdominal u obstrucción carotídea &gt; 50% sintomática).</t>
  </si>
  <si>
    <t>A diferencia de los parámetros inflamatorios, metabólicos o protrombóticos analíticos, la &lt;b&gt;obesidad clínica&lt;/b&gt; no es considerada como un &lt;b&gt;factor de riesgo emergente&lt;/b&gt;.</t>
  </si>
  <si>
    <t>&lt;b&gt;FACTORES DE RIESGO CARDIOVASCULAR EMERGENTES Y DE ESTILO DE VIDA&lt;/b&gt;&lt;br /&gt;&lt;br /&gt;Para el análisis y clasificación del riesgo, las guías cardiovasculares dividen a los factores en cuatro categorías principales: mayores independientes, equivalentes, ligados al estilo de vida y factores emergentes.&lt;br /&gt;• &lt;b&gt;Factores de Riesgos Emergentes:&lt;/b&gt; Agrupan a los determinantes analíticos y fisiológicos recientemente evaluados que provocan un aumento de la enfermedad ateroesclerótica. En esta categoría se incluyen la inflamación (evaluada mediante hs-PCR o Proteína C Reactiva ultra sensible), los factores protrombóticos, la intolerancia a la glucosa en ayunas, la presencia de Apo B, la Lipoproteína LP(A) y la aterosclerosis subclínica.&lt;br /&gt;• &lt;b&gt;Factores de Riesgo ligados al Estilo de Vida:&lt;/b&gt; En esta categoría clínica se catalogan las condiciones asociadas a los hábitos del paciente. Incluyen el sobrepeso y la obesidad (IMC ≥ 25 o IMC ≥ 30), la inactividad física y la dieta aterogénica.</t>
  </si>
  <si>
    <t>&lt;b&gt;a) Obesidad:&lt;/b&gt; Es la opción correcta. La obesidad clínica es un trastorno patológico categorizado dentro de los factores de riesgo cardiovascular ligados al estilo de vida, y no como un factor de riesgo emergente.</t>
  </si>
  <si>
    <t>&lt;b&gt;b) Inflamación: hs-PCR, c) Factores protrombóticos, y d) Test de tolerancia a la glucosa alterado:&lt;/b&gt; Son opciones incorrectas. Estos tres elementos representan los determinantes analíticos, fisiológicos y metabólicos que definen a la categoría de factores de riesgo emergentes implicados en la progresión de la enfermedad cardiovascular y ateroesclerótica.</t>
  </si>
  <si>
    <t>Un paciente diabético, hipertenso y tabaquista, independientemente de su edad y de si sus patologías de base se encuentran controladas, se considera un paciente de &lt;b&gt;riesgo alto&lt;/b&gt;.</t>
  </si>
  <si>
    <t>&lt;b&gt;ESTRATIFICACIÓN Y EQUIVALENTES AL RIESGO CORONARIO&lt;/b&gt;&lt;br /&gt;&lt;br /&gt;La evaluación del riesgo cardiovascular global determina la probabilidad de padecer un evento isquémico. Las patologías de base y los hábitos del paciente actúan como multiplicadores de este riesgo:&lt;br /&gt;• &lt;b&gt;Equivalentes coronarios:&lt;/b&gt; El riesgo iguala al de la enfermedad coronaria establecida, con una probabilidad de muerte a 10 años mayor al 20%. La &lt;b&gt;diabetes mellitus&lt;/b&gt; es un equivalente coronario de riesgo por su alto impacto en la morbimortalidad.&lt;br /&gt;• &lt;b&gt;Factores de riesgo mayores independientes:&lt;/b&gt; Incluyen el &lt;b&gt;tabaquismo&lt;/b&gt;, la &lt;b&gt;hipertensión arterial (HTA)&lt;/b&gt; y la edad avanzada.&lt;br /&gt;• &lt;b&gt;Sinergia patológica:&lt;/b&gt; La suma de factores de riesgo aumenta exponencialmente el riesgo cardiovascular. Un paciente que combina ser diabético, hipertenso y tabaquista se cataloga como &lt;b&gt;riesgo alto&lt;/b&gt;, incluso si se constata que estas patologías se encuentran bajo tratamiento o clínicamente controladas, e independientemente de si el individuo tiene 60 u 80 años.</t>
  </si>
  <si>
    <t>&lt;b&gt;b) De riesgo alto:&lt;/b&gt; Es la opción correcta. Un paciente que asocia ser &lt;b&gt;diabético&lt;/b&gt;, &lt;b&gt;hipertenso&lt;/b&gt; y &lt;b&gt;tabaquista&lt;/b&gt; se considera un paciente de &lt;b&gt;riesgo alto&lt;/b&gt;, independientemente de la edad y de si sus patologías de base se encuentran farmacológicamente controladas.</t>
  </si>
  <si>
    <t>• &lt;b&gt;a) De riesgo moderado y c) De bajo riesgo:&lt;/b&gt; Son incorrectas. La conjunción de tres factores de riesgo mayores independientes (siendo la diabetes un equivalente coronario por sí misma) multiplica exponencialmente el riesgo a 10 años, superando el umbral del riesgo moderado o bajo.&lt;br /&gt;• &lt;b&gt;d) Sin riesgo:&lt;/b&gt; Es incorrecta. La presencia de comorbilidades crónicas establecidas (diabetes, hipertensión, edad mayor de 45/55 años) y hábitos tóxicos activos (tabaquismo) le confiere al paciente un riesgo basal cardiovascular.</t>
  </si>
  <si>
    <t>Una &lt;b&gt;glucemia menor a 110 mg/dl no es un criterio válido&lt;/b&gt; para el diagnóstico de síndrome metabólico, ya que el parámetro establecido exige una glucemia en ayunas mayor o igual a 110 mg/dl.</t>
  </si>
  <si>
    <t>&lt;b&gt;CRITERIOS DIAGNÓSTICOS DEL SÍNDROME METABÓLICO&lt;/b&gt;&lt;br /&gt;&lt;br /&gt;El diagnóstico del Síndrome Metabólico (definido en el estudio ATP III) requiere la presencia de al menos 3 de los siguientes 5 ítems:&lt;br /&gt;• &lt;b&gt;Obesidad abdominal:&lt;/b&gt; Evaluada por el aumento del perímetro de la cintura o cadera (Hombres ≥ 102 cm; Mujeres ≥ 88 cm).&lt;br /&gt;• &lt;b&gt;Hipertrigliceridemia:&lt;/b&gt; Valores ≥ 150 mg/dl.&lt;br /&gt;• &lt;b&gt;Disminución del colesterol HDL:&lt;/b&gt; Hombres &lt; 40 mg/dl; Mujeres &lt; 50 mg/dl.&lt;br /&gt;• &lt;b&gt;Aumento de la tensión arterial:&lt;/b&gt; Cifras ≥ 130 ó ≥ 85 mmHg (130/85 mmHg).&lt;br /&gt;• &lt;b&gt;Glucemia en ayunas:&lt;/b&gt; Valores ≥ 110 mg/dl.</t>
  </si>
  <si>
    <t>&lt;b&gt;c) Glucemia menor a 110 mg/dl:&lt;/b&gt; Es la opción correcta. El criterio glucémico requerido para definir este síndrome es la presencia de una glucemia en ayunas mayor o igual a 110 mg/dl, por lo que un valor inferior carece de validez para este diagnóstico.</t>
  </si>
  <si>
    <t>• &lt;b&gt;a) Obesidad abdominal, b) Hipertrigliceridemia mayor a 150 mg/dl, y d) Aumento de la tensión arterial mayor a 130/85:&lt;/b&gt; Son incorrectas. Estos tres parámetros constituyen criterios validados por el ATP III para el diagnóstico del Síndrome Metabólico.</t>
  </si>
  <si>
    <t>¿Cuál de los siguientes hallazgos es característico de la neumonía por Chlamydophila pneumoniae? &lt;br&gt;&lt;br&gt;a) Rash cutáneo &lt;br&gt;&lt;br&gt;b) Afectación extrapulmonar &lt;br&gt;&lt;br&gt;c) Dolor torácico pleurítico &lt;br&gt;&lt;br&gt;d) Ausencia de fiebre</t>
  </si>
  <si>
    <t>La historia clínica de un &lt;b&gt;accidente cerebrovascular previo&lt;/b&gt; es la condición que más reduce la expectativa de vida de un paciente adulto.</t>
  </si>
  <si>
    <t>b) Afectación extrapulmonar</t>
  </si>
  <si>
    <t>&lt;b&gt;EQUIVALENTES AL RIESGO CORONARIO Y PRONÓSTICO&lt;/b&gt;&lt;br /&gt;&lt;br /&gt;La evaluación del riesgo cardiovascular global determina la probabilidad de padecer un evento isquémico o la muerte. Existen entidades patológicas que aumentan este riesgo:&lt;br /&gt;• &lt;b&gt;Equivalentes coronarios:&lt;/b&gt; Son condiciones clínicas donde el riesgo del paciente iguala al de la enfermedad coronaria establecida, otorgando una probabilidad de muerte a 10 años mayor al 20%. Se incluye en este grupo a la diabetes mellitus y a las múltiples formas de aterosclerosis clínica no coronaria.&lt;br /&gt;• &lt;b&gt;Enfermedad Aterosclerótica:&lt;/b&gt; La presencia de afecciones previas como el ataque isquémico transitorio (AIT), la enfermedad arterial periférica, el aneurisma de aorta abdominal o la obstrucción carotídea sintomática son equivalentes al riesgo coronario.&lt;br /&gt;• &lt;b&gt;Mortalidad y Expectativa de Vida:&lt;/b&gt; El antecedente de un &lt;b&gt;accidente cerebrovascular previo&lt;/b&gt; es la condición clínica que más reduce la expectativa de vida de un paciente adulto.</t>
  </si>
  <si>
    <t>&lt;b&gt;d) Historia de accidente cerebrovascular:&lt;/b&gt; Es la opción correcta. La historia clínica de un &lt;b&gt;accidente cerebrovascular previo&lt;/b&gt; es la condición que más reduce la expectativa de vida de un paciente adulto, sumado a su categorización como equivalente de riesgo coronario.</t>
  </si>
  <si>
    <t>• &lt;b&gt;a) Historia de infarto agudo de miocardio y e) Historia de enfermedad cardiovascular:&lt;/b&gt; Son incorrectas porque, si bien la coronariopatía previa marca el riesgo cardiovascular (estableciendo el patrón con el que se comparan los equivalentes de riesgo), en la reducción de expectativa de vida, el antecedente de un accidente cerebrovascular supera su peso en la morbimortalidad a largo plazo.&lt;br /&gt;• &lt;b&gt;b) Historia de enfermedad metabólica autoinmune y c) Historia de enfermedad respiratoria:&lt;/b&gt; Son incorrectas. Si bien existen comorbilidades sistémicas y metabólicas crónicas que elevan el riesgo (como la diabetes, que es un equivalente de riesgo coronario per se), estas etiologías genéricas no son la condición clínica individual que &lt;i&gt;más&lt;/i&gt; reduce la expectativa de vida frente a las secuelas de un evento cerebrovascular.</t>
  </si>
  <si>
    <t>El objetivo terapéutico del nivel de colesterol LDL en un paciente con &lt;b&gt;hipertensión arterial sin otro factor de riesgo&lt;/b&gt;, al igual que en un adulto joven sin riesgo coronario, es mantener el &lt;b&gt;LDL menor de 130 mg/dl&lt;/b&gt;.</t>
  </si>
  <si>
    <t>&lt;b&gt;OBJETIVOS TERAPÉUTICOS DE LDL SEGÚN RIESGO CARDIOVASCULAR&lt;/b&gt;&lt;br /&gt;&lt;br /&gt;La prevención cardiovascular exige establecer y alcanzar metas de reducción del colesterol LDL individualizadas, de acuerdo al nivel de riesgo cardiovascular calculado para cada paciente.&lt;br /&gt;• &lt;b&gt;Pacientes de Riesgo Bajo / Moderado:&lt;/b&gt; En los individuos que cursan con hipertensión arterial aislada sin otro factor de riesgo, o en adultos jóvenes sanos sin factores de riesgo coronarios, la meta de reducción y control se establece en un LDL menor de 130 mg/dl.&lt;br /&gt;• &lt;b&gt;Pacientes de Alto Riesgo:&lt;/b&gt; Se catalogan de esta manera a los pacientes que presentan varios Factores de Riesgo Coronario (FRC) de forma simultánea. En ellos, la meta terapéutica exigida es más estricta, debiendo alcanzar un LDL &lt; 100 mg/dl.&lt;br /&gt;• &lt;b&gt;Pacientes de Muy Alto Riesgo:&lt;/b&gt; Agrupa a aquellos individuos que presentan factores de riesgo y ya han cursado un Síndrome Coronario Agudo (SCA) reciente, o padecen Síndrome Metabólico. En pacientes diabéticos, dislipémicos y tabaquistas, así como en aquellos con un infarto de miocardio previo, el objetivo terapéutico es estricto, debiendo lograr un LDL &lt; 70 mg/dl.</t>
  </si>
  <si>
    <t>&lt;b&gt;b) LDL menor de 130 mg/dl:&lt;/b&gt; Es la opción correcta. Un paciente que presenta únicamente hipertensión arterial, sin la coexistencia de otros factores de riesgo coronario mayores ni antecedentes de eventos isquémicos previos, tiene como objetivo terapéutico lipídico mantener el colesterol LDL por debajo de los 130 mg/dl.</t>
  </si>
  <si>
    <t>&lt;b&gt;a) LDL menor de 100 mg/dl:&lt;/b&gt; Es incorrecta. Es el objetivo terapéutico para pacientes clasificados de "alto riesgo" (aquellos que presentan múltiples factores de riesgo coronario simultáneos), lo cual excede el riesgo del paciente del enunciado.&lt;br /&gt;&lt;b&gt;c) LDL menor de 70 mg/dl:&lt;/b&gt; Es incorrecta. Es la meta para pacientes de "muy alto riesgo", tales como diabéticos con múltiples factores, individuos con síndrome metabólico o que ya han padecido un infarto agudo de miocardio.&lt;br /&gt;&lt;b&gt;d) LDL menor de 30 mg/dl:&lt;/b&gt; Es incorrecta. No existe tal umbral estandarizado como meta inicial en las guías de prevención primaria o secundaria detalladas.</t>
  </si>
  <si>
    <t>&lt;b&gt;INICIO DE TRATAMIENTO SEGÚN NIVELES BASALES DE LDL&lt;/b&gt;&lt;br /&gt;&lt;br /&gt;La conducta terapéutica a seguir depende de los valores iniciales de LDL del paciente:&lt;br /&gt;• &lt;b&gt;Tratamiento dietético:&lt;/b&gt; Todos los pacientes que presentan un LDL &gt; 100 mg/dl deben iniciar medidas de tratamiento higiénico-dietético.&lt;br /&gt;• &lt;b&gt;Tratamiento médico:&lt;/b&gt; Cuando el LDL basal es &gt; 130 mg/dl, se inicia el tratamiento farmacológico de manera simultánea con el tratamiento dietético.&lt;br /&gt;• &lt;b&gt;Niveles intermedios:&lt;/b&gt; En valores de LDL entre 100 y 129 mg/dl, el tratamiento médico asociado a la dieta es opcional y se indica en pacientes de alto riesgo o ante la presencia de diabetes.</t>
  </si>
  <si>
    <t>El objetivo terapéutico en cuanto al colesterol &lt;b&gt;LDL&lt;/b&gt; en un paciente adulto joven &lt;b&gt;sin factores de riesgo coronarios&lt;/b&gt; es mantener sus niveles &lt;b&gt;menores a 130 mg/dl&lt;/b&gt;.</t>
  </si>
  <si>
    <t>&lt;b&gt;METAS TERAPÉUTICAS SEGÚN RIESGO CARDIOVASCULAR&lt;/b&gt;&lt;br /&gt;&lt;br /&gt;A la hora de definir los objetivos terapéuticos para las dislipemias, es fundamental establecer metas de reducción del colesterol LDL de acuerdo al nivel de riesgo cardiovascular calculado para cada paciente:&lt;br /&gt;• &lt;b&gt;Riesgo Bajo o Ausente:&lt;/b&gt; En un paciente adulto joven sin factores de riesgo coronarios (o en un paciente con hipertensión arterial sin otro factor asociado), el objetivo terapéutico es mantener el &lt;b&gt;LDL &lt; 130 mg/dl&lt;/b&gt;. A partir de este valor, debe iniciarse tratamiento médico simultáneamente con el dietético.&lt;br /&gt;• &lt;b&gt;Riesgo Alto:&lt;/b&gt; Son aquellos pacientes que presentan varios factores de riesgo simultáneos. La meta de reducción de LDL en estos casos es &lt;b&gt;&lt; 100 mg/dl&lt;/b&gt;. Cabe destacar que todos los pacientes con LDL &gt; 100 mg/dl deben iniciar tratamiento dietético.&lt;br /&gt;• &lt;b&gt;Riesgo Muy Alto:&lt;/b&gt; Pacientes con factores de riesgo que además ya han tenido un Síndrome Coronario Agudo (SCA) reciente, o que presentan Síndrome metabólico. En ellos, la meta es mucho más estricta: &lt;b&gt;LDL &lt; 70 mg/dl&lt;/b&gt;. Idéntica meta estricta (&lt; 70 mg/dl) se busca en el paciente diabético, dislipémico y tabaquista, así como en aquel que presente un infarto previo.&lt;br /&gt;• &lt;b&gt;Excepción:&lt;/b&gt; En el caso específico de un paciente de 60 años, diabético y con previo IAM, el objetivo de LDL aceptado por algunas guías es de menos de 75 mg/dl.</t>
  </si>
  <si>
    <t>&lt;b&gt;d) LDL menor de 130 mg/dl:&lt;/b&gt; Es la opción correcta. En un paciente adulto joven que &lt;b&gt;no presenta factores de riesgo coronarios&lt;/b&gt;, la meta terapéutica primaria es mantener el colesterol &lt;b&gt;LDL menor de 130 mg/dl&lt;/b&gt;.</t>
  </si>
  <si>
    <t>• &lt;b&gt;a) LDL menor de 70 mg/dl:&lt;/b&gt; Es incorrecta, ya que este es el objetivo estricto reservado para pacientes de &lt;b&gt;muy alto riesgo&lt;/b&gt; (como aquellos con un Síndrome Coronario Agudo reciente, o diabéticos con múltiples factores de riesgo sumados a un infarto previo).&lt;br /&gt;• &lt;b&gt;b) LDL menor de 30 mg/dl:&lt;/b&gt; Es incorrecta por presentar un nivel bajo que no constituye un objetivo estándar delimitado en las guías de prevención descritas.&lt;br /&gt;• &lt;b&gt;c) LDL menor de 100 mg/dl:&lt;/b&gt; Es incorrecta, dado que esta es la meta terapéutica exigida para pacientes de &lt;b&gt;alto riesgo&lt;/b&gt; (aquellos que presentan varios factores de riesgo coronario simultáneos), pero no es el umbral para un adulto joven sano sin antecedentes.</t>
  </si>
  <si>
    <t>En un paciente de &lt;b&gt;60 años&lt;/b&gt;, &lt;b&gt;diabético&lt;/b&gt; y con previo &lt;b&gt;IAM&lt;/b&gt;, el objetivo de &lt;b&gt;LDL aceptado es de menos de 75 mg/dl&lt;/b&gt;.</t>
  </si>
  <si>
    <t>&lt;b&gt;OBJETIVOS TERAPÉUTICOS DE LDL SEGÚN RIESGO CARDIOVASCULAR&lt;/b&gt;&lt;br /&gt;&lt;br /&gt;Para definir los objetivos terapéuticos en dislipemias, se deben establecer metas de reducción del colesterol LDL de acuerdo al nivel de riesgo cardiovascular calculado para cada paciente.&lt;br /&gt;• &lt;b&gt;Pacientes de muy alto riesgo:&lt;/b&gt; Son aquellos pacientes que tienen factores de riesgo pero que además ya han tenido un Síndrome Coronario Agudo (SCA) reciente o presentan Síndrome Metabólico. En ellos, la meta es más estricta, debiendo lograr un LDL &lt; 70 mg/dl.&lt;br /&gt;• &lt;b&gt;Meta estricta:&lt;/b&gt; El objetivo terapéutico en un paciente diabético, dislipémico y tabaquista, así como en aquel que además presente un infarto previo, es lograr un LDL menor de 70 mg/dl.&lt;br /&gt;• &lt;b&gt;Meta alternativa:&lt;/b&gt; Como excepción o meta alternativa, en un paciente de 60 años, diabético y con previo infarto agudo de miocardio (IAM), el objetivo de LDL aceptado es de menos de 75 mg/dl.</t>
  </si>
  <si>
    <t>&lt;b&gt;a) Menos de 75 mg/dl:&lt;/b&gt; Es la opción correcta. Como excepción o meta alternativa, en un paciente de 60 años que es diabético y cuenta con el antecedente de un infarto agudo de miocardio previo (paciente de muy alto riesgo), el objetivo de colesterol LDL aceptado es mantenerlo por debajo de los 75 mg/dl.</t>
  </si>
  <si>
    <t>• &lt;b&gt;b) Menos de 100 mg/dl, y c) Menos de 130 mg/dl:&lt;/b&gt; Son incorrectas. El nivel menor a 130 mg/dl es la meta indicada para pacientes sin factores de riesgo adicionales o con hipertensión aislada, mientras que el umbral menor a 100 mg/dl corresponde a pacientes de alto riesgo (múltiples factores simultáneos). Ninguna de estas metas es lo suficientemente rigurosa para un individuo con diabetes y un evento isquémico previo instaurado.&lt;br /&gt;• &lt;b&gt;d) Menos de 50 mg/dl:&lt;/b&gt; Es incorrecta. Este valor no corresponde a un umbral estandarizado como meta en las guías clínicas de prevención descritas para este paciente.</t>
  </si>
  <si>
    <t>El objetivo terapéutico en un paciente &lt;b&gt;diabético, dislipémico y tabaquista&lt;/b&gt; es lograr un colesterol &lt;b&gt;LDL menor de 70 mg/dl&lt;/b&gt;.</t>
  </si>
  <si>
    <t>&lt;b&gt;METAS TERAPÉUTICAS SEGÚN RIESGO CARDIOVASCULAR&lt;/b&gt;&lt;br /&gt;&lt;br /&gt;Se establecen metas de reducción del colesterol LDL de acuerdo al nivel de riesgo cardiovascular calculado para cada paciente:&lt;br /&gt;• &lt;b&gt;Riesgo Bajo o Ausente:&lt;/b&gt; En un paciente adulto joven sin factores de riesgo coronarios (o en un paciente con hipertensión arterial sin otro factor asociado), el objetivo terapéutico es mantener el LDL &lt; 130 mg/dl.&lt;br /&gt;• &lt;b&gt;Riesgo Alto:&lt;/b&gt; Son aquellos pacientes que presentan varios factores de riesgo simultáneos. La meta de reducción de LDL en estos casos es &lt; 100 mg/dl.&lt;br /&gt;• &lt;b&gt;Riesgo Muy Alto:&lt;/b&gt; Pacientes con factores de riesgo que además ya han tenido un Síndrome Coronario Agudo (SCA) reciente, o que presentan Síndrome metabólico. En ellos, la meta es: &lt;b&gt;LDL &lt; 70 mg/dl&lt;/b&gt;. Idéntica meta (&lt; 70 mg/dl) se busca en el paciente diabético, dislipémico y tabaquista, así como en aquel que presente un infarto previo.</t>
  </si>
  <si>
    <t>&lt;b&gt;d) LDL menor de 70 mg/dl:&lt;/b&gt; Es la opción correcta. El objetivo terapéutico en un paciente que asocia ser &lt;b&gt;diabético&lt;/b&gt;, &lt;b&gt;dislipémico&lt;/b&gt; y &lt;b&gt;tabaquista&lt;/b&gt; es lograr niveles de colesterol &lt;b&gt;LDL menores de 70 mg/dl&lt;/b&gt;, catalogándolo en las metas de riesgo muy alto.</t>
  </si>
  <si>
    <t>• &lt;b&gt;a) LDL menor de 130 mg/dl:&lt;/b&gt; Es incorrecta. Este es el objetivo terapéutico reservado para pacientes de bajo riesgo, como un adulto joven sin factores de riesgo coronarios.&lt;br /&gt;• &lt;b&gt;b) LDL menor de 30 mg/dl:&lt;/b&gt; Es incorrecta por presentar un nivel bajo que no constituye un objetivo estándar.&lt;br /&gt;• &lt;b&gt;c) LDL menor de 100 mg/dl:&lt;/b&gt; Es incorrecta. Esta es la meta terapéutica exigida para pacientes de alto riesgo (con varios factores de riesgo simultáneos), pero no alcanza la exigencia (&lt; 70 mg/dl) requerida para la sumatoria de diabetes, dislipemia y tabaquismo.</t>
  </si>
  <si>
    <t>El objetivo terapéutico en un paciente &lt;b&gt;diabético, dislipémico y tabaquista&lt;/b&gt;, así como en aquel que además presente un &lt;b&gt;infarto previo&lt;/b&gt;, es lograr un &lt;b&gt;LDL menor de 70 mg/dl&lt;/b&gt;.</t>
  </si>
  <si>
    <t>&lt;b&gt;OBJETIVOS TERAPÉUTICOS DE LDL SEGÚN RIESGO CARDIOVASCULAR&lt;/b&gt;&lt;br /&gt;&lt;br /&gt;La prevención cardiovascular exige establecer metas de reducción del colesterol LDL individualizadas de acuerdo al nivel de riesgo calculado para cada paciente.&lt;br /&gt;• &lt;b&gt;Pacientes de muy alto riesgo:&lt;/b&gt; Son aquellos individuos que tienen factores de riesgo pero que además ya han cursado un Síndrome Coronario Agudo (SCA) reciente o presentan Síndrome Metabólico. En ellos, la meta es más estricta, debiendo lograr un LDL &lt; 70 mg/dL.&lt;br /&gt;• &lt;b&gt;Meta estricta:&lt;/b&gt; El objetivo terapéutico en un paciente diabético, dislipémico y tabaquista, así como en aquel que además presente un infarto de miocardio previo, es lograr un LDL menor de 70 mg/dl.</t>
  </si>
  <si>
    <t>&lt;b&gt;a) LDL menor de 70 mg/dl:&lt;/b&gt; Es la opción correcta. Un paciente que agrupa factores de riesgo mayores y equivalentes (diabetes, dislipemia y tabaquismo) sumado al antecedente de un infarto previo, se clasifica en el estrato de muy alto riesgo cardiovascular. Para este grupo, la meta terapéutica exige mantener el colesterol LDL por debajo de los 70 mg/dl.</t>
  </si>
  <si>
    <t>• &lt;b&gt;b) LDL menor de 30 mg/dl:&lt;/b&gt; Es incorrecta. Este valor no corresponde a un umbral estandarizado como meta en las guías clínicas de prevención primaria o secundaria.&lt;br /&gt;• &lt;b&gt;c) LDL menor de 100 mg/dl:&lt;/b&gt; Es incorrecta. Representa el objetivo terapéutico para pacientes clasificados como de "alto riesgo" (aquellos que presentan varios factores de riesgo simultáneos pero sin el agravante de un evento isquémico o síndrome metabólico establecido), lo cual resulta insuficiente para la severidad de este caso.&lt;br /&gt;• &lt;b&gt;d) LDL menor de 130 mg/dl:&lt;/b&gt; Es incorrecta. Es la meta indicada para pacientes de riesgo bajo a moderado, como aquellos con hipertensión arterial aislada sin otros factores de riesgo o adultos jóvenes sin patología coronaria.</t>
  </si>
  <si>
    <t>&lt;b&gt;INICIO DE TRATAMIENTO SEGÚN NIVELES BASALES DE LDL&lt;/b&gt;&lt;br /&gt;&lt;br /&gt;Las pautas de conducta terapéutica dependen de los valores iniciales de LDL del paciente:&lt;br /&gt;• &lt;b&gt;Tratamiento dietético:&lt;/b&gt; Todos los pacientes con LDL &gt; 100 mg/dL deben iniciar medidas de tratamiento higiénico-dietético.&lt;br /&gt;• &lt;b&gt;Tratamiento médico:&lt;/b&gt; Cuando el LDL basal es &gt; 130 mg/dL, debe iniciarse tratamiento farmacológico junto con el tratamiento dietético.&lt;br /&gt;• &lt;b&gt;Niveles intermedios:&lt;/b&gt; En valores de LDL entre 100 y 129 mg/dL, el tratamiento médico es opcional aunado al tratamiento dietético en pacientes de alto riesgo o ante la presencia de diabetes.</t>
  </si>
  <si>
    <t>El tratamiento de elección para tratar el trastorno lipídico en un paciente que padece una dislipidemia asociada a cardiopatía isquémica con hallazgos de placas de ateroma en el árbol carotídeo son las &lt;b&gt;estatinas&lt;/b&gt;.</t>
  </si>
  <si>
    <t>&lt;b&gt;TRATAMIENTO FARMACOLÓGICO DE LAS DISLIPEMIAS&lt;/b&gt;&lt;br /&gt;&lt;br /&gt;Para el tratamiento específico de las dislipemias, y enfocados en la prevención cardiovascular, existen diferentes familias de fármacos disponibles según la alteración metabólica subyacente:&lt;br /&gt;• &lt;b&gt;Estatinas (Inhibidores de la HMG CoA reductasa):&lt;/b&gt; El colesterol posee un importante metabolismo hepático, nivel en el cual actúan las estatinas. Su mecanismo de acción consiste en disminuir la síntesis hepática de colesterol, logrando reducir sus niveles plasmáticos. Fármacos como la &lt;i&gt;Rosuvastatina&lt;/i&gt; y la &lt;i&gt;Atorvastatina&lt;/i&gt; representan la primera droga de elección por su gran potencia clínica demostrada en prevención secundaria.&lt;br /&gt;• &lt;b&gt;Ezetimibe (Inhibidor de la absorción):&lt;/b&gt; Disminuye la absorción de colesterol al bloquear el transportador en el borde en cepillo intestinal. Su uso aislado reduce el LDLc cerca de un 20%, pero su asociación con estatinas en un esquema de tratamiento doble logra reducciones marcadas con menor toxicidad.&lt;br /&gt;• &lt;b&gt;Fibratos (ej. Fenofibrato, Gemfibrozilo):&lt;/b&gt; Su mecanismo inhibe la síntesis de triglicéridos y aumenta los niveles de HDL. Están indicados para la hipertrigliceridemia con HDLc bajo, especialmente cuando los triglicéridos superan los 300 mg/dl (para evitar el riesgo de pancreatitis aguda).</t>
  </si>
  <si>
    <t>La opción d es correcta. El tratamiento de elección para abordar el trastorno lipídico en un paciente que padece una dislipidemia asociada a cardiopatía isquémica con hallazgos de placas de ateroma en el árbol carotídeo son las &lt;b&gt;estatinas&lt;/b&gt;.</t>
  </si>
  <si>
    <t>&lt;br /&gt;• &lt;b&gt;a) Bezafibrato en altas dosis:&lt;/b&gt; Es incorrecta ya que los fibratos están indicados para el manejo de la hipertrigliceridemia con HDL bajo, y no constituyen la terapia de primera línea para reducir el LDL y la carga aterosclerótica coronaria y carotídea.&lt;br /&gt;• &lt;b&gt;c) Ezetimibe:&lt;/b&gt; Es incorrecta como opción terapéutica aislada. Si bien inhibe la absorción de colesterol, las estatinas son la piedra angular y la droga de primera elección por su potencia y evidencia en morbimortalidad, reservándose el Ezetimibe como adyuvante en terapia combinada.&lt;br /&gt;• &lt;b&gt;b) Ácido nicotínico y e) Ácido omega 3:&lt;/b&gt; Son incorrectas porque no representan el estándar de elección farmacológica frente a la efectividad de las estatinas para el manejo de la dislipidemia aterogénica en pacientes con enfermedad cardiovascular clínica establecida.</t>
  </si>
  <si>
    <t>La &lt;b&gt;arteriosclerosis&lt;/b&gt; (o aterosclerosis) es la &lt;b&gt;causa más común&lt;/b&gt; y el sustrato fisiopatológico principal en la formación de los &lt;b&gt;aneurismas de la aorta abdominal&lt;/b&gt;.</t>
  </si>
  <si>
    <t>&lt;b&gt;ETIOLOGÍA Y RIESGO DEL ANEURISMA DE AORTA ABDOMINAL&lt;/b&gt;&lt;br /&gt;&lt;br /&gt;El aneurisma de aorta abdominal es una dilatación patológica de la pared vascular cuyo origen se encuentra ligado al proceso degenerativo crónico de las arterias.&lt;br /&gt;• &lt;b&gt;Aterosclerosis / Arteriosclerosis:&lt;/b&gt; Es la causa patogénica principal. La presencia de placas ateromatosas y la inflamación crónica asociada debilitan progresivamente las capas estructurales de la pared aórtica, induciendo una dilatación aneurismática secundaria a la incapacidad del vaso dañado para contener la presión arterial sistémica.&lt;br /&gt;• &lt;b&gt;Equivalente de Riesgo Coronario:&lt;/b&gt; Debido a que su causa etiológica es la aterosclerosis, las guías clínicas de prevención cardiovascular catalogan al aneurisma de aorta abdominal dentro del grupo de las "Otras formas de aterosclerosis" (junto a la enfermedad arterial periférica, el accidente isquémico transitorio y la obstrucción carotídea). Clínicamente, su presencia se considera como un equivalente de riesgo coronario, ya que la probabilidad de muerte del paciente a 10 años supera el 20%, igualando el riesgo basal de una cardiopatía isquémica establecida.</t>
  </si>
  <si>
    <t>&lt;b&gt;a) Arteriosclerosis:&lt;/b&gt; Es la opción correcta. El aneurisma de aorta abdominal es una de las manifestaciones estructurales severas de la enfermedad arteriosclerótica sistémica avanzada, siendo esta patología degenerativa la causa subyacente más frecuente que debilita la pared de la aorta hasta generar su dilatación.</t>
  </si>
  <si>
    <t>&lt;b&gt;b) Trauma, c) Infección, y d) Inflamación crónica:&lt;/b&gt; Son opciones incorrectas. Aunque los traumatismos de alto impacto, las infecciones intravasculares (que generan aneurismas micóticos como complicación de una endocarditis) y las enfermedades inflamatorias específicas (como ciertas vasculitis) pueden dañar la pared vascular y provocar dilataciones, su incidencia causal es baja en comparación con la prevalencia de la arteriosclerosis como causa etiológica primaria en la población adulta.</t>
  </si>
  <si>
    <t>Las infecciones por &lt;b&gt;hongos&lt;/b&gt; (micóticas verdaderas) &lt;b&gt;NO&lt;/b&gt; forman parte de la etiología típica de los aneurismas de aorta, a diferencia de las infecciones bacterianas que generan los mal denominados "aneurismas micóticos".</t>
  </si>
  <si>
    <t>&lt;b&gt;ETIOLOGÍA DE LOS ANEURISMAS DE AORTA&lt;/b&gt;&lt;br /&gt;&lt;br /&gt;Un aneurisma es una dilatación patológica permanente y localizada de una arteria. A nivel de la aorta, la etiología obedece a múltiples procesos que debilitan estructuralmente la capa media de la pared vascular:&lt;br /&gt;• &lt;b&gt;Arteriosclerosis y Degeneración:&lt;/b&gt; Constituye la causa más frecuente y típica en la actualidad, especialmente en los aneurismas de la aorta abdominal. Se asocia íntimamente a factores de riesgo cardiovasculares como la hipertensión arterial, el tabaquismo y el envejecimiento.&lt;br /&gt;• &lt;b&gt;Infecciosas (Aneurismas "Micóticos"):&lt;/b&gt; El término histórico "aneurisma micótico" (acuñado por William Osler por el aspecto macroscópico de las vegetaciones) es un nombre confuso, ya que en la inmensa mayoría de los casos la infección es causada por &lt;b&gt;bacterias&lt;/b&gt; (&lt;i&gt;Staphylococcus, Streptococcus, Salmonella&lt;/i&gt;). Las infecciones verdaderas por &lt;b&gt;hongos&lt;/b&gt; son extremadamente raras.&lt;br /&gt;• &lt;b&gt;Sífilis (Lues):&lt;/b&gt; En su fase terciaria, la sífilis produce una aortitis sifilítica que compromete la &lt;i&gt;vasa vasorum&lt;/i&gt;, generando característicamente aneurismas en la aorta ascendente y el cayado aórtico.&lt;br /&gt;• &lt;b&gt;Traumatismos:&lt;/b&gt; Los impactos torácicos severos y las desaceleraciones bruscas pueden originar pseudoaneurismas o aneurismas verdaderos.&lt;br /&gt;• &lt;b&gt;Trastornos genéticos:&lt;/b&gt; Entidades que alteran el tejido conectivo (como el Síndrome de Marfan, Ehlers-Danlos o la aorta bicúspide) predisponen de forma intrínseca a la dilatación y disección aórtica.</t>
  </si>
  <si>
    <t>&lt;b&gt;b) Infección del tipo micótico (hongos):&lt;/b&gt; Es la opción correcta. Las infecciones verdaderas por &lt;b&gt;hongos&lt;/b&gt; son una causa rara y &lt;b&gt;NO&lt;/b&gt; forman parte de la etiología típica de los aneurismas aórticos. A pesar de la confusa denominación histórica de "aneurismas micóticos", la etiología típica de estas lesiones vasculares infecciosas es predominantemente bacteriana.</t>
  </si>
  <si>
    <t>• &lt;b&gt;a) Traumatismo:&lt;/b&gt; Es incorrecta. Los eventos traumáticos de alta energía son una etiología reconocida de dilatación y daño aórtico.&lt;br /&gt;• &lt;b&gt;c) Sífilis:&lt;/b&gt; Es incorrecta. La aortitis propia de la sífilis terciaria es una etiología clásica (e histórica) en el desarrollo de aneurismas en la aorta torácica.&lt;br /&gt;• &lt;b&gt;d) Infección por Staphylococcus, Streptococcus y Salmonella:&lt;/b&gt; Es incorrecta. Estas bacterias constituyen precisamente los patógenos típicos y causales de los mal llamados "aneurismas micóticos".&lt;br /&gt;• &lt;b&gt;e) Arteriosclerosis:&lt;/b&gt; Es incorrecta. El daño esclerodegenerativo representa la etiología más prevalente y típica de los aneurismas aórticos a nivel mundial.</t>
  </si>
  <si>
    <t>El tratamiento y manejo clínico más común para la gran mayoría de los aneurismas de la aorta torácica es la observación y seguimiento periódico, reservándose las intervenciones invasivas estructurales únicamente para cuando alcanzan diámetros críticos.</t>
  </si>
  <si>
    <t>&lt;b&gt;MANEJO Y TRATAMIENTO DE LOS ANEURISMAS DE AORTA TORÁCICA&lt;/b&gt;&lt;br /&gt;&lt;br /&gt;El aneurisma de aorta torácica es una dilatación patológica de la pared vascular. Su abordaje terapéutico depende fundamentalmente del diámetro de la lesión, la tasa de expansión y la presencia de síntomas:&lt;br /&gt;• &lt;b&gt;Observación y seguimiento:&lt;/b&gt; Constituye el tratamiento más frecuente y la conducta clínica estándar inicial. Debido a que la mayoría de los aneurismas son hallazgos incidentales de tamaño moderado, el manejo exige realizar estudios por imágenes seriados (ecocardiograma, tomografía o resonancia) de forma periódica para monitorizar su crecimiento, siempre acompañado de un estricto control hemodinámico de la presión arterial.&lt;br /&gt;• &lt;b&gt;Tratamiento invasivo (Cirugía abierta o Endoprótesis):&lt;/b&gt; La intervención se indica imperativamente cuando el aneurisma alcanza diámetros críticos que elevan el riesgo inminente de ruptura o disección. La elección entre la reparación quirúrgica convencional (ej. tubo valvulado) o la exclusión endovascular con endoprótesis dependerá de la topografía anatómica exacta del aneurisma (aorta ascendente, cayado o descendente) y del riesgo quirúrgico intrínseco del paciente.</t>
  </si>
  <si>
    <t>&lt;b&gt;a) Observación y seguimiento:&lt;/b&gt; Es la opción correcta en términos de prevalencia clínica. Dado que la inmensa mayoría de los aneurismas aórticos se detectan de forma asintomática y con diámetros que no alcanzan el umbral para justificar los riesgos de una cirugía inmediata, el enfoque universal más frecuente es la vigilancia clínica y radiológica activa a lo largo del tiempo.</t>
  </si>
  <si>
    <t>&lt;b&gt;b) Cirugía abierta, y c) Endoprótesis:&lt;/b&gt; Son incorrectas al plantearse como el manejo "más común" para el volumen global de pacientes. Si bien son los tratamientos definitivos, constituyen intervenciones de segunda línea reservadas exclusivamente para aquellos aneurismas que han superado los diámetros críticos de seguridad o presentan rápida expansión.&lt;br /&gt;&lt;b&gt;d) Tratamiento farmacológico:&lt;/b&gt; Es incorrecta como opción aislada. El control estricto de la presión arterial y la frecuencia cardíaca (habitualmente con betabloqueantes) es mandatorio, pero es una medida complementaria que se encuentra ineludiblemente subsumida dentro del plan integral de observación y seguimiento.</t>
  </si>
  <si>
    <t>&lt;b&gt;INDICACIONES QUIRÚRGICAS EN PATOLOGÍA AÓRTICA ASOCIADA&lt;/b&gt;&lt;br /&gt;&lt;br /&gt;Cuando la dilatación aneurismática afecta la raíz aórtica y compromete la competencia de las valvas (generando insuficiencia aórtica), el tratamiento quirúrgico es la instancia definitiva e improrrogable. Se indica implantar un tubo valvulado para reemplazar toda la raíz aórtica si se alcanzan los siguientes diámetros ecocardiográficos críticos:&lt;br /&gt;• En pacientes con &lt;b&gt;Síndrome de Marfan:&lt;/b&gt; diámetro ≥ 45 mm.&lt;br /&gt;• En pacientes con &lt;b&gt;Aorta Bicúspide:&lt;/b&gt; diámetro ≥ 50 mm.&lt;br /&gt;• En pacientes &lt;b&gt;sin condición genética asociada:&lt;/b&gt; diámetro ≥ 55 mm.</t>
  </si>
  <si>
    <t>Independientemente del tipo de prótesis que se implante, el &lt;b&gt;embolismo&lt;/b&gt; es la complicación más temida en la cirugía de reemplazo valvular.</t>
  </si>
  <si>
    <t>&lt;b&gt;REEMPLAZO VALVULAR Y COMPLICACIONES PROTÉSICAS&lt;/b&gt;&lt;br /&gt;&lt;br /&gt;El tratamiento definitivo e intervencionista de las valvulopatías severas que no son factibles de reparación o valvuloplastia percutánea requiere resecar la válvula nativa e implantar una prótesis. Independientemente del tipo de válvula implantada, el embolismo es la complicación más temida en la cirugía de reemplazo valvular.&lt;br /&gt;• &lt;b&gt;Prótesis Mecánicas:&lt;/b&gt; Conformadas por discos metálicos. Poseen una sobrevida prolongada (duran toda la vida si están bien operadas), siendo de elección en pacientes jóvenes para evitar reoperaciones futuras. Su gran desventaja es que exigen que el paciente deba quedar bajo anticoagulación permanente con inhibidores de la vitamina K (acenocumarol o warfarina). No se pueden utilizar los nuevos anticoagulantes orales para las válvulas mecánicas.&lt;br /&gt;• &lt;b&gt;Complicación Protésica (Panus y Coágulos):&lt;/b&gt; El abandono o mal control de la anticoagulación en prótesis mecánicas permite el desarrollo de panus (tejido fibrinoide) y coágulos masivos. Este material inmoviliza los discos metálicos dejándolos fijos, impidiendo su apertura y transformando el cuadro en una estenosis aguda severa que exige trombolíticos urgentes guiados por ecocardiograma transesofágico.&lt;br /&gt;• &lt;b&gt;Prótesis Biológicas:&lt;/b&gt; Confeccionadas generalmente con pericardio bovino. Tienen la ventaja de requerir solo tres meses de anticoagulación, tras lo cual se suspende. Su desventaja es que se degeneran gradualmente, durando un máximo de 8 a 10 años. Están indicadas preferentemente en ancianos o en pacientes con alto riesgo de sangrado.</t>
  </si>
  <si>
    <t>&lt;b&gt;b) Embolismo:&lt;/b&gt; Es la opción correcta. El &lt;b&gt;embolismo&lt;/b&gt; es la complicación más temida en la cirugía de reemplazo valvular, obligando a la implementación de esquemas de anticoagulación rigurosos para mitigar el riesgo de formación de coágulos masivos sobre el material protésico implantado.</t>
  </si>
  <si>
    <t>• &lt;b&gt;a) Insuficiencia cardíaca:&lt;/b&gt; Es incorrecta. Si bien la insuficiencia cardíaca es la consecuencia evolutiva natural de la patología valvular no tratada, la complicación más temida atribuible al acto de implantar un material protésico vascular es el evento embólico trombogénico.&lt;br /&gt;• &lt;b&gt;c) Hemorragia:&lt;/b&gt; Es incorrecta. Aunque la hemorragia es un riesgo clínico severo derivado de la necesidad de mantener al paciente bajo anticoagulación permanente (como ocurre con las prótesis mecánicas), el evento que se busca evitar y que representa el mayor temor posquirúrgico agudo es la embolización sistémica o pulmonar.&lt;br /&gt;• &lt;b&gt;d) Falla de la prótesis:&lt;/b&gt; Es incorrecta. La falla estructural por degeneración tisular a largo plazo (en biológicas) o la disfunción mecánica son eventualidades esperadas u objetivables, pero el embolismo es la emergencia más temida por su presentación súbita.</t>
  </si>
  <si>
    <t>&lt;b&gt;MANEJO DE LA ANTICOAGULACIÓN Y OBSTRUCCIÓN PROTÉSICA&lt;/b&gt;&lt;br /&gt;&lt;br /&gt;Un aspecto de gravedad tras un reemplazo con válvula mecánica es el abandono o mal control de la anticoagulación. En la posición mitral, por ejemplo, el control exige mantener un RIN entre 2.5 y 3.5. Si se incumple esta directriz terapéutica, el estasis y el tejido fibrinoide inmovilizan la prótesis, recreando un cuadro de estenosis aguda severa que desencadena un rápido shock cardiogénico o insuficiencia cardíaca. El rescate ante esta obstrucción protésica masiva es la administración de trombolíticos de urgencia.</t>
  </si>
  <si>
    <t>La &lt;b&gt;regurgitación aórtica&lt;/b&gt; es la &lt;b&gt;insuficiencia de la válvula aórtica&lt;/b&gt;, una incompetencia de la válvula que genera un &lt;b&gt;reflujo de sangre en diástole&lt;/b&gt; desde la aorta hacia el ventrículo izquierdo.</t>
  </si>
  <si>
    <t>¿Cuál de los siguientes NO suele ser una característica de la neumonía subaguda?&lt;br&gt;&lt;br&gt;a) Rx con patrón intersticial&lt;br&gt;&lt;br&gt;b) Auscultación normal&lt;br&gt;&lt;br&gt;c) Tos productiva&lt;br&gt;&lt;br&gt;d) Mialgias</t>
  </si>
  <si>
    <t>&lt;b&gt;CONCEPTO DE LA INSUFICIENCIA VALVULAR AÓRTICA&lt;/b&gt;&lt;br /&gt;&lt;br /&gt;Las valvulopatías aórticas se dividen en dos alteraciones hemodinámicas: la estenosis valvular y la insuficiencia valvular.&lt;br /&gt;• &lt;b&gt;Definición:&lt;/b&gt; La regurgitación aórtica es el término fisiopatológico que define a la insuficiencia de la válvula aórtica. Se produce por una incompetencia en el cierre de la válvula aórtica, lo cual genera un reflujo de sangre en diástole desde la aorta hacia el ventrículo izquierdo.&lt;br /&gt;• &lt;b&gt;Fisiología normal:&lt;/b&gt; Fisiológicamente, luego de la sístole, la eyección de sangre sufre un retroceso por gravedad. Al cerrarse correctamente las valvas, la sangre impacta en los senos de Valsalva e ingresa a las arterias coronarias. La válvula aórtica sana impide el reflujo hacia el ventrículo y es la responsable del normal funcionamiento de la perfusión miocárdica durante la diástole.&lt;br /&gt;• &lt;b&gt;Evolución:&lt;/b&gt; La enfermedad se presenta como una insuficiencia aórtica crónica (bien tolerada a nivel hemodinámico, cursando sin síntomas durante años) o una insuficiencia aórtica aguda (que causa insuficiencia cardíaca y shock cardiogénico, y requiere cirugía urgente).</t>
  </si>
  <si>
    <t>&lt;b&gt;a) Insuficiencia de la válvula aortica:&lt;/b&gt; Es la opción correcta. La "regurgitación" hace referencia al flujo retrógrado de sangre durante la diástole, ocasionado por el defecto de cierre o incompetencia (insuficiencia) de la válvula aórtica.</t>
  </si>
  <si>
    <t>• &lt;b&gt;b) Estenosis de la válvula aortica:&lt;/b&gt; Es incorrecta. La estenosis es una obstrucción progresiva a la eyección ventricular izquierda por una apertura deficiente de la válvula, generando sobrecarga de presión e hipertrofia, pero no incompetencia de cierre con regurgitación diastólica.&lt;br /&gt;• &lt;b&gt;c) Insuficiencia de la válvula tricúspidea, y d) Estenosis de la válvula pulmonar:&lt;/b&gt; Son incorrectas. Ambas refieren a patologías que afectan a las válvulas de las cavidades derechas del corazón, sin relación anatómica ni fisiológica con el flujo aórtico.</t>
  </si>
  <si>
    <t>c) Tos productiva</t>
  </si>
  <si>
    <t>La estenosis aórtica de etiología esclerodegenerativa (senil) es la forma más frecuente en la población general y suele ser sintomática a partir de los 70 a 80 años.</t>
  </si>
  <si>
    <t>&lt;b&gt;CONCEPTOS GENERALES Y CLÍNICA DE LAS VALVULOPATÍAS AÓRTICAS&lt;/b&gt;&lt;br /&gt;&lt;br /&gt;El espectro de las alteraciones valvulares aórticas presenta particularidades clínicas, etiológicas y hemodinámicas:&lt;br /&gt;• &lt;b&gt;Estenosis Aórtica y Hemodinamia:&lt;/b&gt; Se define como una enfermedad progresiva caracterizada por una obstrucción al tracto de salida del ventrículo izquierdo (VI). Esta obstrucción a la expulsión genera una sobrecarga de presión y, por ende, una hipertrofia concéntrica del VI.&lt;br /&gt;• &lt;b&gt;Etiología Degenerativa:&lt;/b&gt; La degeneración senil o esclerodegenerativa es actualmente la causa más común y frecuente de estenosis aórtica, impulsada por el aumento de la expectativa de vida. La edad típica de aparición de sus síntomas se distribuye entre los 70 y 80 años.&lt;br /&gt;• &lt;b&gt;Tríada Sintomática y Pronóstico:&lt;/b&gt; El paciente cursa con un largo período asintomático. Al agotarse los mecanismos compensadores, aparece la tríada clásica de síntomas: &lt;b&gt;síncope, angina de pecho (angor) y disnea&lt;/b&gt;. La aparición de estos síntomas indica un mal pronóstico, elevando la mortalidad al 50% a dos años si no media intervención quirúrgica.&lt;br /&gt;• &lt;b&gt;Anomalías de la Raíz Aórtica:&lt;/b&gt; Existen patologías congénitas y genéticas que involucran orgánicamente a la pared aórtica. En entidades como el &lt;b&gt;Síndrome de Marfan&lt;/b&gt; y la &lt;b&gt;enfermedad aórtica bicúspide&lt;/b&gt;, la debilidad del tejido conectivo confiere un riesgo de disección aórtica.</t>
  </si>
  <si>
    <t>La opción e es la respuesta seleccionada por la clave del MCQ. La premisa "La estenosis aórtica degenerativa suele ser sintomática a partir de los 70 años" es una afirmación &lt;b&gt;verdadera&lt;/b&gt; (los síntomas en la etiología degenerativa calcificada se manifiestan entre los 70 y 80 años). Sin embargo, al constatar que todas las opciones del enunciado son correctas en la teoría, se justifica su elección por ser la clave requerida por la evaluación.</t>
  </si>
  <si>
    <t>&lt;br /&gt;• &lt;b&gt;a) La enfermedad aortica bicúspide involucra la pared aortica y tiene riesgo de disección y b) En el síndrome de Marfan hay riesgo de disección aortica:&lt;/b&gt; Son afirmaciones correctas. Ambas patologías genéticas alteran estructuralmente el tejido conectivo de la pared vascular, conllevando un riesgo de disección de la aorta.&lt;br /&gt;• &lt;b&gt;c) La aparición de síntomas como sincope, disnea y angor en la estenosis aórtica indica mal pronóstico:&lt;/b&gt; Es una afirmación correcta. Esta tríada marca el quiebre de la fase compensada y desploma la supervivencia del paciente.&lt;br /&gt;• &lt;b&gt;d) La estenosis aórtica constituye una obstrucción a la expulsión del VI por lo que genera sobrecarga de presión e hipertrofia concéntrica del VI:&lt;/b&gt; Es una afirmación correcta que define el mecanismo fisiopatológico de la entidad y la respuesta miocárdica regida por la Ley de Laplace.</t>
  </si>
  <si>
    <t>La &lt;b&gt;estenosis aórtica&lt;/b&gt; es la &lt;b&gt;valvulopatía más común en los países desarrollados&lt;/b&gt;, siendo la afección valvular más frecuente en el paciente geronte.</t>
  </si>
  <si>
    <t>&lt;b&gt;EPIDEMIOLOGÍA DE LA ESTENOSIS AÓRTICA&lt;/b&gt;&lt;br /&gt;&lt;br /&gt;La frecuencia y prevalencia de esta valvulopatía varían significativamente y están en relación directa con la edad del paciente.&lt;br /&gt;• &lt;b&gt;Prevalencia global:&lt;/b&gt; La estenosis aórtica es la valvulopatía más común en los países desarrollados y es la patología valvular más frecuente en el geronte.&lt;br /&gt;• &lt;b&gt;Evolución etaria:&lt;/b&gt; Durante la quinta década de la vida, su prevalencia es sumamente baja (estimándose entre un 0 y 2%). Sin embargo, en la ancianidad, las cifras ascienden bruscamente, afectando al 10% de los octogenarios y llegando a registrarse 18 casos cada 100 personas mayores de 80 años.&lt;br /&gt;• &lt;b&gt;Causa predominante:&lt;/b&gt; Debido al incremento de la expectativa de vida, la forma etiológica más frecuente en la población general en la actualidad es la variante esclerodegenerativa (senil), la cual suele ser sintomática a partir de los 70 años.</t>
  </si>
  <si>
    <t>&lt;b&gt;c) Estenosis aortica:&lt;/b&gt; Es la opción correcta. La estenosis aórtica es la valvulopatía más común en los países desarrollados, fenómeno impulsado por el incremento en la expectativa de vida y el consecuente envejecimiento poblacional, lo cual favorece la prevalencia de su etiología esclerodegenerativa.</t>
  </si>
  <si>
    <t>&lt;b&gt;a) Estenosis mitral:&lt;/b&gt; Es incorrecta. Su patogenia se encuentra dominada en un 95% por la fiebre reumática, siendo predominantemente una patología característica de países subdesarrollados o en vías de desarrollo debido a las condiciones socioeconómicas desfavorables.&lt;br /&gt;&lt;b&gt;b) Insuficiencia aortica:&lt;/b&gt; Es incorrecta. Aunque su prevalencia se incrementa de forma progresiva con la edad (alcanzando cifras similares en ambos sexos en la tercera edad), no logra superar a la estenosis aórtica degenerativa en los países del primer mundo.&lt;br /&gt;&lt;b&gt;d) Insuficiencia mitral:&lt;/b&gt; Es incorrecta. Si bien la literatura puede describirla como la afección más frecuente en la práctica médica global al sumar sus múltiples causas primarias y funcionales, la estenosis aórtica es la valvulopatía más común en los países desarrollados.</t>
  </si>
  <si>
    <t>&lt;b&gt;AORTA BICÚSPIDE COMO ETIOLOGÍA CONGÉNITA (EPIDEMIOLOGÍA)&lt;/b&gt;&lt;br /&gt;&lt;br /&gt;Mientras que la forma esclerodegenerativa domina en la población añosa, la válvula aórtica bicúspide es la cardiopatía congénita más común y la etiología más frecuente de estenosis aórtica en los pacientes jóvenes (siendo sintomática típicamente entre los 50 y 60 años).&lt;br /&gt;• Posee una incidencia poblacional que oscila entre el 1 al 3%.&lt;br /&gt;• Presenta un claro predominio por el sexo masculino con una relación de 3:1.&lt;br /&gt;• Al ser un desorden genético, existe un 10% de probabilidad de hallar a otro miembro de la familia con la misma patología, indicando la necesidad de realizar un screening familiar.</t>
  </si>
  <si>
    <t>La &lt;b&gt;estenosis aórtica&lt;/b&gt; es la valvulopatía &lt;b&gt;más frecuente en el geronte&lt;/b&gt;, impulsada en la actualidad por el incremento general de la expectativa de vida.</t>
  </si>
  <si>
    <t>&lt;b&gt;EPIDEMIOLOGÍA DE LA ESTENOSIS AÓRTICA&lt;/b&gt;&lt;br /&gt;&lt;br /&gt;La frecuencia y prevalencia de esta valvulopatía varían y están en relación directa con la edad del paciente.&lt;br /&gt;• &lt;b&gt;En la ancianidad:&lt;/b&gt; Las cifras de prevalencia ascienden, afectando al 10% de los octogenarios y llegando a registrarse 18 casos cada 100 personas mayores de 80 años.&lt;br /&gt;• &lt;b&gt;Etiología predominante:&lt;/b&gt; Actualmente, debido al envejecimiento poblacional, la forma clínica más frecuente en la población adulta mayor es la etiología &lt;b&gt;esclerodegenerativa (senil)&lt;/b&gt;. Esta variante comparte la etiopatogenia con la aterosclerosis e implica la progresiva calcificación de las valvas.&lt;br /&gt;• &lt;b&gt;En pacientes jóvenes:&lt;/b&gt; Durante la quinta década de la vida su prevalencia es baja (0 a 2%), siendo la etiología predominante en este grupo la presencia de una válvula aórtica bicúspide congénita.</t>
  </si>
  <si>
    <t>&lt;b&gt;a) Estenosis aórtica:&lt;/b&gt; Es la opción correcta. La &lt;b&gt;estenosis aórtica&lt;/b&gt; es la valvulopatía más común en países desarrollados y la afección valvular estructural &lt;b&gt;más frecuente en el geronte&lt;/b&gt;.</t>
  </si>
  <si>
    <t>• &lt;b&gt;b) Insuficiencia aórtica:&lt;/b&gt; Es incorrecta. Si bien su prevalencia también se incrementa progresivamente con la edad, no supera la afectación que genera la calcificación degenerativa de la válvula aórtica en los adultos mayores.&lt;br /&gt;• &lt;b&gt;c) Estenosis mitral:&lt;/b&gt; Es incorrecta. Su etiología más frecuente (95% de los casos) es la fiebre reumática, presentándose en pacientes jóvenes o de edad media (20 a 50 años), no siendo un proceso degenerativo primario propio de la ancianidad.&lt;br /&gt;• &lt;b&gt;d) Insuficiencia mitral:&lt;/b&gt; Es incorrecta. Si bien las causas degenerativas o isquémicas de insuficiencia mitral son prevalentes, la estenosis aórtica senil calcificada es la principal afección valvular en el paciente añoso.</t>
  </si>
  <si>
    <t>&lt;b&gt;FACTORES DE RIESGO ASOCIADOS&lt;/b&gt;&lt;br /&gt;&lt;br /&gt;Dado que la estenosis aórtica esclerodegenerativa comparte la fisiopatología lesional de la enfermedad aterosclerótica (depósito de lípidos, inflamación y calcificación), los factores de riesgo para desarrollarla se solapan con el riesgo cardiovascular general:&lt;br /&gt;• Edad avanzada y sexo masculino.&lt;br /&gt;• Hipertensión arterial y Diabetes o síndrome metabólico.&lt;br /&gt;• Hiperlipidemia (dislipidemia) y tabaquismo.&lt;br /&gt;• Insuficiencia renal, elevación de la creatinina sérica y trastornos fosfocálcicos (ej. hiperparatiroidismo).</t>
  </si>
  <si>
    <t>La &lt;b&gt;degeneración idiopática&lt;/b&gt; (o dilatación idiopática) es la &lt;b&gt;causa más común de la insuficiencia aórtica crónica&lt;/b&gt;.</t>
  </si>
  <si>
    <t>&lt;b&gt;ETIOLOGÍA DE LA INSUFICIENCIA VALVULAR AÓRTICA&lt;/b&gt;&lt;br /&gt;&lt;br /&gt;Las causas de la incompetencia aórtica se agrupan en dos grandes categorías anatómicas: aquellas que afectan a las sigmoideas aórticas (valvas) y las originadas por patología de la raíz aórtica y la aorta ascendente.&lt;br /&gt;• &lt;b&gt;Afección valvar (Anomalías de las sigmoideas):&lt;/b&gt; Incluyen causas congénitas (bicúspide aórtica), enfermedades del tejido conectivo y colagenopatías (válvula mixomatosa, lupus), inflamatorias (fiebre reumática), endocarditis infecciosa y traumatismos.&lt;br /&gt;• &lt;b&gt;Patología de la raíz aórtica y aorta ascendente:&lt;/b&gt; Abarcan la hipertensión arterial, la dilatación o degeneración idiopática, la disección aórtica, afecciones inflamatorias/infecciosas (aortitis) y alteraciones de la pared (Síndrome de Marfan, ectasia anuloaórtica).&lt;br /&gt;• &lt;b&gt;Etiologías de la insuficiencia aguda:&lt;/b&gt; Existen dos etiologías principales capaces de ocasionar una insuficiencia aórtica aguda: la endocarditis infecciosa (por destrucción a nivel de las sigmoideas) y la disección de aorta (por daño en la raíz).</t>
  </si>
  <si>
    <t>&lt;b&gt;a) Degeneración idiopática:&lt;/b&gt; Es la opción correcta. La degeneración o dilatación idiopática, la cual representa una patología intrínseca de la raíz aórtica y la aorta ascendente, es la causa más común de la insuficiencia aórtica de curso crónico.</t>
  </si>
  <si>
    <t>• &lt;b&gt;b) Enfermedad de Marfan:&lt;/b&gt; Es incorrecta. Si bien es una causa reconocida por generar alteraciones de la pared aórtica y del tejido conectivo predisponiendo a la incompetencia valvular, su prevalencia es inferior a la dilatación idiopática en la población general.&lt;br /&gt;• &lt;b&gt;c) Endocarditis infecciosa:&lt;/b&gt; Es incorrecta. La endocarditis constituye una causa capaz de generar destrucción valvular a nivel de las sigmoideas, y es catalogada como una de las etiologías principales capaces de ocasionar insuficiencia aórtica aguda, no así la variante crónica más común.&lt;br /&gt;• &lt;b&gt;d) Disfunción valvular congénita:&lt;/b&gt; Es incorrecta. Aunque anomalías congénitas de las sigmoideas como la válvula aórtica bicúspide pueden conducir a incompetencia (y son la etiología más frecuente de estenosis aórtica en jóvenes), la degeneración idiopática la supera como la causa principal de insuficiencia crónica.</t>
  </si>
  <si>
    <t>&lt;b&gt;FIEBRE REUMÁTICA E INSUFICIENCIA AÓRTICA VALVULAR&lt;/b&gt;&lt;br /&gt;&lt;br /&gt;Si se delimita la afectación anatómica a las lesiones orgánicas que comprometen a las valvas (y no a la dilatación de la raíz o pared de la aorta), la fiebre reumática es la causa más frecuente de insuficiencia aórtica predominantemente valvular. Este proceso patológico de naturaleza postinflamatoria crónica altera la arquitectura de las sigmoideas aórticas.</t>
  </si>
  <si>
    <t>La &lt;b&gt;degeneración senil (esclero-degenerativa)&lt;/b&gt; es la causa más común de estenosis aórtica.</t>
  </si>
  <si>
    <t>&lt;b&gt;ETIOLOGÍA DE LA ESTENOSIS VALVULAR AÓRTICA&lt;/b&gt;&lt;br /&gt;&lt;br /&gt;Las causas de la estenosis aórtica se clasifican en dos grupos: congénitas y adquiridas.&lt;br /&gt;• &lt;b&gt;Esclerodegenerativa (senil):&lt;/b&gt; Es la forma adquirida más frecuente en ancianos y es la etiología más prevalente a nivel general debido al aumento de la expectativa de vida. Se caracteriza por la aparición de mamelones de placas ateroescleróticas calcificadas en las valvas.&lt;br /&gt;• &lt;b&gt;Válvula bicúspide:&lt;/b&gt; Es la cardiopatía congénita más común y la etiología más frecuente en pacientes jóvenes. Se trata de un desorden genético donde la válvula presenta solo 2 cúspides. El estrés hidrodinámico al que está sometida genera un proceso inflamatorio que progresa hacia la fibrosis y calcificación de la válvula.&lt;br /&gt;• &lt;b&gt;Reumática:&lt;/b&gt; Es una causa adquirida que se presenta como secuela de la fiebre reumática, siendo la etiología más frecuente en países no desarrollados. Se presenta como una valvulopatía mixta (afectando de forma concomitante a la válvula mitral) y produce una fusión característica de las cúspides.</t>
  </si>
  <si>
    <t>&lt;b&gt;a) Degeneración senil:&lt;/b&gt; Es la opción correcta. La &lt;b&gt;degeneración senil (esclero-degenerativa)&lt;/b&gt; es la causa más común de estenosis aórtica, impulsada por el aumento de la expectativa de vida poblacional.</t>
  </si>
  <si>
    <t>• &lt;b&gt;b) Enfermedad reumática:&lt;/b&gt; Es incorrecta porque, si bien en países en vías de desarrollo es una causa principal, ha sido superada por la causa degenerativa senil debido al envejecimiento poblacional y la prevención de la fiebre reumática.&lt;br /&gt;• &lt;b&gt;c) Anomalías congénitas:&lt;/b&gt; Es incorrecta porque, aunque la válvula aórtica bicúspide es la etiología más frecuente en la población de pacientes jóvenes, la etiología degenerativa senil predomina como la más común.&lt;br /&gt;• &lt;b&gt;d) Endocarditis infecciosa:&lt;/b&gt; Es incorrecta ya que la infección del endocardio suele producir destrucción de las valvas y desencadenar insuficiencia aórtica aguda, no siendo la etiología primaria o más común de la estenosis aórtica.</t>
  </si>
  <si>
    <t>La &lt;b&gt;fiebre reumática&lt;/b&gt; es la causa más frecuente de &lt;b&gt;insuficiencia aórtica valvular&lt;/b&gt;.</t>
  </si>
  <si>
    <t>&lt;b&gt;ETIOLOGÍA DE LA INSUFICIENCIA VALVULAR AÓRTICA&lt;/b&gt;&lt;br /&gt;&lt;br /&gt;Las causas de la incompetencia aórtica se agrupan en dos categorías: aquellas que afectan a las sigmoideas aórticas (valvas) y las originadas por patología de la raíz aórtica y la aorta ascendente.&lt;br /&gt;• &lt;b&gt;Anomalías de las sigmoideas aórticas (Afección valvar):&lt;/b&gt; Se destaca la fiebre reumática, que es la causa más frecuente de insuficiencia aórtica valvular. Se incluyen causas congénitas (bicúspide aórtica), endocarditis infecciosa, colagenopatías (válvula aórtica mixomatosa) y la rotura por traumatismos.&lt;br /&gt;• &lt;b&gt;Patología de la raíz aórtica y la aorta ascendente:&lt;/b&gt; Abarcan patologías que dilatan o alteran la estructura vascular, como la hipertensión arterial, la dilatación idiopática (la causa crónica global más común), la disección aórtica, patologías inflamatorias o infecciosas como la aortitis sifilítica y la espondilitis anquilosante, y alteraciones del tejido conectivo como el síndrome de Marfan.</t>
  </si>
  <si>
    <t>&lt;b&gt;d) Fiebre reumática:&lt;/b&gt; Es la opción correcta. Si el daño se delimita a la afección de las sigmoideas aórticas (valvas), la fiebre reumática es la etiología más frecuente de la insuficiencia aórtica valvular.</t>
  </si>
  <si>
    <t>&lt;b&gt;a) Hipertensión arterial, b) Sífilis, y c) Espondilitis anquilosante:&lt;/b&gt; Son incorrectas. Si bien son causas de incompetencia aórtica, su mecanismo etiológico no radica en originar anomalías directas sobre las valvas, sino que provocan el defecto al inducir daño, inflamación o dilatación a nivel de la raíz aórtica y la aorta ascendente.</t>
  </si>
  <si>
    <t>La &lt;b&gt;válvula aórtica bicúspide congénita&lt;/b&gt; es una de las causas más frecuentes de estenosis aórtica, siendo la etiología predominante en pacientes jóvenes.</t>
  </si>
  <si>
    <t>&lt;b&gt;ETIOLOGÍA DE LA ESTENOSIS VALVULAR AÓRTICA&lt;/b&gt;&lt;br /&gt;&lt;br /&gt;Las causas de la estenosis aórtica se clasifican fundamentalmente en dos grandes grupos: congénitas y adquiridas.&lt;br /&gt;• &lt;b&gt;Congénitas (Válvula bicúspide):&lt;/b&gt; Es la cardiopatía congénita más común y es una de las causas más frecuentes de estenosis aórtica, siendo la etiología predominante en pacientes jóvenes (quinta década de la vida). Se trata de un desorden genético complejo donde la válvula presenta solo 2 cúspides. El constante estrés hidrodinámico al que está sometida genera un proceso inflamatorio crónico que progresa hacia la fibrosis y calcificación de las valvas.&lt;br /&gt;• &lt;b&gt;Adquiridas (Esclerodegenerativa senil):&lt;/b&gt; Es la forma adquirida más frecuente en la ancianidad (70 a 80 años) y representa la etiología más prevalente a nivel de la población general debido al aumento sostenido de la expectativa de vida.&lt;br /&gt;• &lt;b&gt;Adquiridas (Reumática):&lt;/b&gt; Se presenta como secuela de la fiebre reumática. Es la etiología más frecuente en países no desarrollados y genera una fusión de las cúspides, presentándose a menudo como una valvulopatía mixta.</t>
  </si>
  <si>
    <t>&lt;b&gt;d) Válvula aórtica bicúspide congénita:&lt;/b&gt; Es la opción correcta. La &lt;b&gt;válvula aórtica bicúspide congénita&lt;/b&gt; es una de las principales y más frecuentes causas de estenosis aórtica en el mundo, siendo la respuesta de elección ante la ausencia de la opción "degeneración senil" (que es la más común en adultos mayores) entre las alternativas.</t>
  </si>
  <si>
    <t>• &lt;b&gt;a) Endocarditis infecciosa:&lt;/b&gt; Es incorrecta porque el daño infeccioso sobre las sigmoideas aórticas produce destrucción y perforación valvular, desencadenando cuadros de insuficiencia aórtica aguda (y no una estenosis o restricción progresiva a la apertura).&lt;br /&gt;• &lt;b&gt;b) Fiebre reumática:&lt;/b&gt; Es incorrecta porque, si bien es la causa más común en países en vías de desarrollo y la causa primaria de la estenosis mitral, la etiología de la estenosis aórtica en el mundo occidental está dominada por los procesos degenerativos (válvula bicúspide en jóvenes y calcificación senil en ancianos).&lt;br /&gt;• &lt;b&gt;c) HTA:&lt;/b&gt; Es incorrecta ya que la hipertensión arterial actúa como un factor de riesgo sistémico que acelera el depósito de lípidos y la calcificación valvular, y contribuye a la hipertrofia ventricular izquierda por sobrecarga de presión, pero no es en sí misma una etiología o causa estructural anatómica que origine la fusión u obstrucción del tracto de salida aórtico.</t>
  </si>
  <si>
    <t>La &lt;b&gt;degeneración senil (esclero-degenerativa)&lt;/b&gt; es la causa &lt;b&gt;más frecuente de estenosis aórtica&lt;/b&gt; debido al aumento de la expectativa de vida.</t>
  </si>
  <si>
    <t>&lt;b&gt;ETIOLOGÍA DE LA ESTENOSIS VALVULAR AÓRTICA&lt;/b&gt;&lt;br /&gt;&lt;br /&gt;Las causas de la estenosis aórtica se clasifican en dos grandes grupos: congénitas y adquiridas.&lt;br /&gt;• &lt;b&gt;Esclerodegenerativa (senil):&lt;/b&gt; Es la forma adquirida más frecuente en ancianos y representa la etiología más prevalente debido al aumento de la expectativa de vida. Se caracteriza por la aparición de mamelones de placas ateroescleróticas calcificadas en las valvas.&lt;br /&gt;• &lt;b&gt;Válvula bicúspide:&lt;/b&gt; Es la cardiopatía congénita más común y la etiología más frecuente de estenosis aórtica en pacientes jóvenes. El estrés hidrodinámico al que está sometida la válvula bicúspide genera un proceso inflamatorio que progresa hacia su fibrosis y calcificación precoz.&lt;br /&gt;• &lt;b&gt;Reumática:&lt;/b&gt; Ocurre como secuela de la fiebre reumática. Es la etiología más frecuente en países no desarrollados y generalmente se presenta como una valvulopatía mixta que produce una fusión característica de las cúspides.</t>
  </si>
  <si>
    <t>&lt;b&gt;d) Esclero-degenerativa:&lt;/b&gt; Es la opción correcta. La degeneración senil o esclerodegenerativa es la causa más frecuente de estenosis aórtica, impulsado por el aumento de la expectativa de vida.</t>
  </si>
  <si>
    <t>• &lt;b&gt;a) Válvula aórtica congénita tricúspide:&lt;/b&gt; Es incorrecta. La válvula tricúspide corresponde a la anatomía fisiológica normal de las sigmoideas aórticas; la alteración congénita que predispone a la estenosis en jóvenes es la válvula aórtica "bicúspide".&lt;br /&gt;• &lt;b&gt;b) Endocarditis infecciosa:&lt;/b&gt; Es incorrecta. La endocarditis es una patología destructiva que afecta a las valvas, siendo una de las etiologías principales de la insuficiencia aórtica aguda o crónica por incompetencia, no de una estenosis restrictiva.&lt;br /&gt;• &lt;b&gt;c) Retracción de la valva:&lt;/b&gt; Es incorrecta. La retracción, rigidez o acortamiento del tejido valvar son mecanismos patogénicos que conducen a una falta de coaptación hermética y, por ende, a una insuficiencia valvular aórtica.</t>
  </si>
  <si>
    <t>&lt;b&gt;OTRAS CAUSAS ADQUIRIDAS&lt;/b&gt;&lt;br /&gt;&lt;br /&gt;Además de las formas clásicas, existen etiologías menos frecuentes que pueden desencadenar la obstrucción al tracto de salida del ventrículo izquierdo a nivel valvular:&lt;br /&gt;• &lt;b&gt;Asociada a hemodiálisis:&lt;/b&gt; Generada por un proceso acelerado de calcificación de las estructuras valvulares en pacientes con insuficiencia renal crónica.&lt;br /&gt;• &lt;b&gt;Post radiación:&lt;/b&gt; Ocasionada por una valvulitis actínica tras la exposición a radioterapia torácica.&lt;br /&gt;• &lt;b&gt;Tumores valvulares:&lt;/b&gt; Etiología rara de origen obstructivo directo.</t>
  </si>
  <si>
    <t>Los síntomas más comunes que forman la tríada clínica de la estenosis aórtica son la &lt;b&gt;disnea&lt;/b&gt;, el &lt;b&gt;síncope&lt;/b&gt; y la &lt;b&gt;angina de pecho (angor)&lt;/b&gt;.</t>
  </si>
  <si>
    <t>&lt;b&gt;CLÍNICA Y TRÍADA DE LA ESTENOSIS AÓRTICA&lt;/b&gt;&lt;br /&gt;&lt;br /&gt;La estenosis aórtica cursa con un largo período latente libre de síntomas gracias a la hipertrofia concéntrica compensadora del ventrículo izquierdo. Cuando se agotan los mecanismos compensadores, el paciente manifiesta una presentación clínica cuya aparición indica un mal pronóstico evolutivo, conformando una tríada sintomática:&lt;br /&gt;• &lt;b&gt;Disnea:&lt;/b&gt; Es el síntoma cardinal de la enfermedad. Es una disnea de esfuerzo que expresa el agotamiento del mecanismo compensador y la instauración de la insuficiencia cardíaca.&lt;br /&gt;• &lt;b&gt;Angina de pecho (Ángor):&lt;/b&gt; Es una angina de esfuerzo originada como expresión de la isquemia miocárdica generada por la hipertrofia ventricular izquierda.&lt;br /&gt;• &lt;b&gt;Síncope:&lt;/b&gt; Generalmente se presenta cuando la estenosis aórtica es crítica. Puede ocurrir ante el esfuerzo, por la vasodilatación postesfuerzo, o ser desencadenado por arritmias ventriculares o un bloqueo auriculoventricular.</t>
  </si>
  <si>
    <t>&lt;b&gt;b) Disnea síncope y angor:&lt;/b&gt; Es la opción correcta. Los síntomas más comunes que conforman la tríada de presentación en la &lt;b&gt;estenosis aórtica&lt;/b&gt; son la &lt;b&gt;disnea&lt;/b&gt;, el &lt;b&gt;síncope&lt;/b&gt; y el &lt;b&gt;angor&lt;/b&gt; (angina de pecho).</t>
  </si>
  <si>
    <t>• &lt;b&gt;a) Palpitaciones, hemoptisis y disnea:&lt;/b&gt; Es incorrecta ya que la conjunción de disnea, hemoptisis y palpitaciones (generalmente por fibrilación auricular) constituye la clínica de la &lt;b&gt;estenosis mitral&lt;/b&gt;.&lt;br /&gt;• &lt;b&gt;c) Disnea, hepatomegalia y edemas en MMII:&lt;/b&gt; Es incorrecta porque la aparición de edemas periféricos y hepatomegalia evidencian un fallo cardíaco derecho, que no conforma la presentación sintomática inicial de la estenosis aórtica (cuyo impacto primario es sobre el corazón izquierdo).&lt;br /&gt;• &lt;b&gt;d) Pulso saltón, signo de Muset, hepatomegalia:&lt;/b&gt; Es incorrecta debido a que el pulso saltón (pulso de Corrigan o en martillo de agua) y el signo de Musset (latido de la cabeza) son signos periféricos hiperdinámicos que corresponden a la &lt;b&gt;insuficiencia valvular aórtica&lt;/b&gt; severa.</t>
  </si>
  <si>
    <t>El &lt;b&gt;pulso &lt;i&gt;parvus et tardus&lt;/i&gt;&lt;/b&gt; corresponde a la &lt;b&gt;estenosis aórtica&lt;/b&gt; en el examen físico, excluyéndose su presencia en la insuficiencia aórtica (la cual cursa con un pulso &lt;i&gt;magnus y celer&lt;/i&gt;).</t>
  </si>
  <si>
    <t>&lt;b&gt;EXPLORACIÓN FÍSICA EN VALVULOPATÍAS (AÓRTICAS Y MITRAL)&lt;/b&gt;&lt;br /&gt;&lt;br /&gt;La evaluación semiológica de las valvulopatías arroja signos periféricos y centrales para cada entidad:&lt;br /&gt;• &lt;b&gt;Estenosis Aórtica:&lt;/b&gt; Al examen físico, se ausculta un soplo mesosistólico romboidal (en diamante o &lt;i&gt;crescendo-decrescendo&lt;/i&gt;) en el área aórtica con irradiación al cuello (carótidas). A nivel periférico, su signo es el pulso &lt;i&gt;parvus et tardus&lt;/i&gt; (un pulso débil, pequeño y de ascenso lento, secundario a la dificultad en la eyección del ventrículo izquierdo).&lt;br /&gt;• &lt;b&gt;Insuficiencia Aórtica:&lt;/b&gt; Su soplo central es diastólico (&lt;i&gt;decrescendo&lt;/i&gt;). A nivel periférico, el gran volumen sistólico eyectado y el rápido vaciamiento en diástole generan múltiples signos, destacando un pulso de gran amplitud y rápido ascenso, denominado pulso &lt;i&gt;magnus y celer&lt;/i&gt; (o pulso de Corrigan / en martillo de agua). En esta entidad queda excluida la presencia de pulso &lt;i&gt;tardus&lt;/i&gt;.&lt;br /&gt;• &lt;b&gt;Estenosis Mitral:&lt;/b&gt; La semiología auscultatoria de la estenosis mitral se define por una tríada diastólica que incluye: refuerzo del primer ruido (R1), un segundo ruido (R2) seguido inmediatamente de un chasquido de apertura valvular, y un soplo diastólico caracterizado por un retumbo o rolido con un posterior refuerzo presistólico.</t>
  </si>
  <si>
    <t>&lt;b&gt;d) Pulso Tardus - insuficiencia aórtica:&lt;/b&gt; Es la opción correcta. El pulso &lt;i&gt;tardus&lt;/i&gt; (de ascenso lento) es un hallazgo de la estenosis aórtica. Por el contrario, la insuficiencia aórtica severa se caracteriza por generar un pulso de gran amplitud y rápido ascenso, denominado pulso &lt;i&gt;magnus y celer&lt;/i&gt; (pulso saltón o de Corrigan), excluyendo la presencia de un pulso de tipo &lt;i&gt;tardus&lt;/i&gt;.</t>
  </si>
  <si>
    <t>• &lt;b&gt;a) Chasquido de apertura - estenosis mitral:&lt;/b&gt; Es una asociación correcta. El chasquido de apertura que sigue al segundo ruido (R2) es un componente clínico de la tríada auscultatoria propia de la estenosis mitral.&lt;br /&gt;• &lt;b&gt;b) Pulso Parvus - estenosis aórtica, y c) Soplo mesosistólico - estenosis aórtica:&lt;/b&gt; Son asociaciones correctas. La estenosis aórtica se manifiesta con un pulso periférico &lt;i&gt;parvus et tardus&lt;/i&gt; (pequeño y de ascenso lento) y un soplo central de tipo mesosistólico romboidal que irradia a las carótidas.</t>
  </si>
  <si>
    <t>La &lt;b&gt;menor tolerancia al ejercicio&lt;/b&gt;, aunque es un síntoma de progresión de la patología, &lt;b&gt;NO&lt;/b&gt; forma parte de la clásica tríada sintomática de la estenosis aórtica.</t>
  </si>
  <si>
    <t>&lt;b&gt;CLÍNICA Y TRÍADA DE LA ESTENOSIS AÓRTICA&lt;/b&gt;&lt;br /&gt;&lt;br /&gt;La estenosis aórtica cursa con un largo período latente libre de síntomas gracias a la hipertrofia concéntrica compensadora del ventrículo izquierdo. Cuando se agotan los mecanismos compensadores, el paciente manifiesta una típica presentación clínica cuya aparición indica un mal pronóstico y un descenso de la supervivencia. Los síntomas más comunes que forman la clásica tríada de la estenosis aórtica son:&lt;br /&gt;• &lt;b&gt;Disnea:&lt;/b&gt; Constituye el síntoma cardinal de la estenosis aórtica. Es fundamentalmente una disnea de esfuerzo que expresa el agotamiento del mecanismo compensador y la instauración de la insuficiencia cardíaca.&lt;br /&gt;• &lt;b&gt;Angina de pecho (Ángor):&lt;/b&gt; Es una angina de esfuerzo originada como expresión de la isquemia miocárdica generada por la hipertrofia ventricular izquierda.&lt;br /&gt;• &lt;b&gt;Síncope:&lt;/b&gt; Generalmente se presenta cuando la estenosis aórtica es crítica. Puede ocurrir ante el esfuerzo, por la vasodilatación postesfuerzo, o ser desencadenado por arritmias ventriculares o un bloqueo auriculoventricular.</t>
  </si>
  <si>
    <t>La opción c es correcta. La &lt;b&gt;menor tolerancia al ejercicio&lt;/b&gt;, aunque es un síntoma de la progresión de la enfermedad, &lt;b&gt;NO&lt;/b&gt; forma parte de la definición clínica de la clásica tríada sintomática de la estenosis aórtica.</t>
  </si>
  <si>
    <t>&lt;br /&gt;• &lt;b&gt;a) Angina, b) Disnea y d) Síncope:&lt;/b&gt; Son incorrectas porque constituyen la tríada clínica clásica de presentación de la estenosis aórtica. Su aparición marca el quiebre de la fase asintomática y desploma la supervivencia del paciente si no recibe tratamiento quirúrgico.</t>
  </si>
  <si>
    <t>En la neumonía por Streptococcus pneumoniae es cierto que:&lt;br&gt;&lt;br&gt;a) El empiema es una complicación frecuente&lt;br&gt;&lt;br&gt;b) Las alteraciones Rx pueden mantenerse hasta 8 semanas&lt;br&gt;&lt;br&gt;c) Prácticamente en todos los casos el microorganismo se aísla en cultivo de esputo&lt;br&gt;&lt;br&gt;d) Los hemocultivos son positivos en un 60% de los pacientes&lt;br&gt;&lt;br&gt;e) La presencia de bacteriemia no empeora el pronóstico</t>
  </si>
  <si>
    <t>Los síntomas que forman la clásica tríada de la &lt;b&gt;estenosis aórtica&lt;/b&gt; son: &lt;b&gt;síncope&lt;/b&gt;, &lt;b&gt;angina de pecho&lt;/b&gt; y &lt;b&gt;disnea&lt;/b&gt;, indicando su aparición un mal pronóstico.</t>
  </si>
  <si>
    <t>b) Las alteraciones Rx pueden mantenerse hasta 8 semanas</t>
  </si>
  <si>
    <t>&lt;b&gt;CUADRO CLÍNICO Y TRÍADA SINTOMÁTICA DE LA ESTENOSIS AÓRTICA&lt;/b&gt;&lt;br /&gt;&lt;br /&gt;La estenosis aórtica cursa con un largo período libre de síntomas (fase latente) gracias a la hipertrofia concéntrica compensadora. Cuando se agotan los mecanismos compensadores, el paciente manifiesta una presentación clínica clásica cuya aparición indica un mal pronóstico y una caída abrupta de la supervivencia.&lt;br /&gt;• &lt;b&gt;Disnea:&lt;/b&gt; Es el síntoma cardinal de la estenosis aórtica. Se presenta fundamentalmente como disnea de esfuerzo y es la expresión del agotamiento del mecanismo compensador y el desarrollo de insuficiencia cardíaca.&lt;br /&gt;• &lt;b&gt;Angina de pecho (Ángor):&lt;/b&gt; Se presenta como angina de esfuerzo. Es la expresión directa de la isquemia miocárdica generada por la enorme masa hipertrófica del ventrículo izquierdo, la cual requiere mayor irrigación de la que pueden proveer los vasos coronarios normales.&lt;br /&gt;• &lt;b&gt;Síncope:&lt;/b&gt; Generalmente se presenta cuando la estenosis aórtica es crítica. Puede ocurrir ante el esfuerzo (por la franca vasodilatación postesfuerzo) o ser desencadenado por arritmias ventriculares letales (taquicardia o fibrilación ventricular), instauración de fibrilación auricular (al perderse la patada auricular) o por la aparición de un bloqueo auriculoventricular.</t>
  </si>
  <si>
    <t>&lt;b&gt;a) Síncope, angina de pecho, disnea:&lt;/b&gt; Es la opción correcta. Es la tríada sintomática clásica de presentación clínica de la estenosis aórtica. La sola aparición de cualquiera de estos tres síntomas marca el fin del prolongado período asintomático, indicando la claudicación del ventrículo izquierdo y un riesgo inminente de muerte a corto plazo si no media la intervención quirúrgica de reemplazo valvular.</t>
  </si>
  <si>
    <t>&lt;b&gt;b) Taquicardia ventricular, infarto, síncope:&lt;/b&gt; Es incorrecta. Aunque el síncope es parte de la tríada y las arritmias o isquemia pueden desarrollarse como complicaciones fisiopatológicas subyacentes, no configuran la tríada sintomática de presentación estandarizada.&lt;br /&gt;&lt;b&gt;c) Tos nocturna, nicturia, hipotensión arterial:&lt;/b&gt; Es incorrecta. Representan síntomas y signos inespecíficos del síndrome de insuficiencia cardíaca o bajo gasto sistémico, pero carecen de la especificidad diagnóstica de la tríada valvular aórtica.&lt;br /&gt;&lt;b&gt;d) Derrame pleural bilateral, soplo sistólico, edemas:&lt;/b&gt; Es incorrecta. El soplo sistólico (romboidal) es un signo hallado al examen físico, no un síntoma referido por el paciente, mientras que los derrames y edemas sugieren la instauración de una insuficiencia cardíaca global o descompensación franca.&lt;br /&gt;&lt;b&gt;e) Ingurgitación yugular, edemas, rales:&lt;/b&gt; Es incorrecta. Agrupa signos de falla sistémica derecha y congestión pulmonar, no síntomas primarios.</t>
  </si>
  <si>
    <t>La &lt;b&gt;disnea&lt;/b&gt; es el síntoma cardinal de la estenosis aórtica.</t>
  </si>
  <si>
    <t>&lt;b&gt;CLÍNICA Y TRÍADA DE LA ESTENOSIS AÓRTICA&lt;/b&gt;&lt;br /&gt;&lt;br /&gt;La estenosis aórtica cursa con un largo período latente libre de síntomas gracias a la hipertrofia concéntrica compensadora del ventrículo izquierdo. Cuando se agotan los mecanismos compensadores, el paciente manifiesta una presentación clínica cuya aparición indica un mal pronóstico y un descenso de la supervivencia. Los síntomas más comunes que forman la clásica tríada de la estenosis aórtica son:&lt;br /&gt;• &lt;b&gt;Disnea:&lt;/b&gt; Es el síntoma cardinal de la estenosis aórtica. Es fundamentalmente una disnea de esfuerzo que expresa el agotamiento del mecanismo compensador y la instauración de la insuficiencia cardíaca.&lt;br /&gt;• &lt;b&gt;Angina de pecho (Ángor):&lt;/b&gt; Es una angina de esfuerzo originada como expresión de la isquemia miocárdica generada por la hipertrofia ventricular izquierda.&lt;br /&gt;• &lt;b&gt;Síncope:&lt;/b&gt; Generalmente se presenta cuando la estenosis aórtica es crítica. Puede ocurrir ante el esfuerzo, por la vasodilatación postesfuerzo, o ser desencadenado por arritmias ventriculares o un bloqueo auriculoventricular.</t>
  </si>
  <si>
    <t>&lt;b&gt;a) Disnea:&lt;/b&gt; Es la opción correcta. La &lt;b&gt;disnea&lt;/b&gt; (fundamentalmente de esfuerzo) es el síntoma cardinal de la estenosis aórtica, reflejando el inicio de la insuficiencia cardíaca ante el agotamiento del mecanismo compensador.</t>
  </si>
  <si>
    <t>• &lt;b&gt;b) Síncope y c) Dolor torácico:&lt;/b&gt; Son incorrectas. Si bien ambas entidades (síncope y angina de pecho) conforman la clásica tríada sintomática de la enfermedad, se reserva el título de "síntoma cardinal" de forma exclusiva a la disnea.&lt;br /&gt;• &lt;b&gt;d) Palpitaciones:&lt;/b&gt; Es incorrecta. No forma parte de la tríada sintomática de agotamiento compensador de la estenosis aórtica (como sí lo hace en otras entidades estructurales, por ejemplo, en las arritmias propias de la estenosis mitral).</t>
  </si>
  <si>
    <t>En el examen físico, el pulso &lt;b&gt;&lt;i&gt;parvus et tardus&lt;/i&gt;&lt;/b&gt; corresponde a la &lt;b&gt;estenosis aórtica&lt;/b&gt;.</t>
  </si>
  <si>
    <t>&lt;b&gt;SEMIOLOGÍA DE LA ESTENOSIS AÓRTICA&lt;/b&gt;&lt;br /&gt;&lt;br /&gt;La evaluación clínica y física de la estenosis aórtica arroja signos que traducen la limitación al tracto de salida del ventrículo izquierdo:&lt;br /&gt;• &lt;b&gt;Signos periféricos (Pulso):&lt;/b&gt; El hallazgo clásico es el pulso &lt;i&gt;parvus et tardus&lt;/i&gt;. Se caracteriza semiológicamente por ser un pulso arterial sistémico débil (de pequeña amplitud) y de ascenso lento, acompañándose frecuentemente de la palpación de un frémito carotídeo.&lt;br /&gt;• &lt;b&gt;Auscultación central (Soplo sistólico):&lt;/b&gt; Se ausculta en el área aórtica y se irradia al cuello (carótidas) y en ocasiones a la punta. Se describe como un soplo mesosistólico romboidal (&lt;i&gt;crescendo-decrescendo&lt;/i&gt;) que comienza después del primer ruido (R1) y termina en el segundo (R2).&lt;br /&gt;• &lt;b&gt;Signo auscultatorio de severidad:&lt;/b&gt; La presencia de un acme tardío, donde la máxima intensidad se desplaza hacia el final del soplo, constituye un indicador clínico de severidad obstructiva.</t>
  </si>
  <si>
    <t>&lt;b&gt;a) Estenosis aórtica:&lt;/b&gt; Es la opción correcta. El hallazgo periférico de un pulso &lt;i&gt;parvus et tardus&lt;/i&gt; (débil, pequeño y de ascenso lento) es la manifestación que corresponde a la estenosis aórtica, siendo provocado por la dificultad y lentitud en la eyección de la sangre desde el ventrículo izquierdo hacia la aorta.</t>
  </si>
  <si>
    <t>• &lt;b&gt;b) Insuficiencia aórtica:&lt;/b&gt; Es incorrecta. La insuficiencia aórtica severa se caracteriza por generar un pulso de gran amplitud y rápido ascenso, denominado pulso &lt;i&gt;magnus y celer&lt;/i&gt; (pulso saltón o de Corrigan), excluyéndose la presencia de un pulso &lt;i&gt;tardus&lt;/i&gt;.&lt;br /&gt;• &lt;b&gt;c) Insuficiencia tricuspídea, d) Insuficiencia mitral, y e) Estenosis Mitral:&lt;/b&gt; Son incorrectas. Ninguna de estas entidades valvulares interfiere con el tracto de salida del ventrículo izquierdo (como ocurre en la estenosis aórtica), por lo que no generan la alteración sistémica propia de un pulso arterial de baja amplitud y retardo en su ascenso.</t>
  </si>
  <si>
    <t>Ante un paciente con estenosis aórtica severa que en su evolución presenta dolor retroesternal opresivo, se le debe realizar una &lt;b&gt;cinecoronariografía&lt;/b&gt; para determinar el tratamiento quirúrgico indicado.</t>
  </si>
  <si>
    <t>&lt;b&gt;ESTENOSIS AÓRTICA, ANGINA Y EVALUACIÓN CORONARIA PREQUIRÚRGICA&lt;/b&gt;&lt;br /&gt;&lt;br /&gt;La estenosis aórtica severa cursa con una tríada sintomática conformada por disnea, síncope y angina de pecho (dolor retroesternal opresivo).&lt;br /&gt;• &lt;b&gt;Origen del dolor retroesternal:&lt;/b&gt; La angina de esfuerzo puede originarse como expresión de la isquemia miocárdica generada por la hipertrofia ventricular izquierda compensadora (disbalance entre aporte y demanda). Sin embargo, en pacientes con factores de riesgo cardiovascular concurrentes (edad avanzada, tabaquismo, dislipemia), debe sospecharse la coexistencia de enfermedad coronaria aterosclerótica subyacente.&lt;br /&gt;• &lt;b&gt;Estudio de elección preoperatorio:&lt;/b&gt; Frente a un paciente con estenosis aórtica severa sintomática con angina, el estudio complementario indicado para definir la conducta terapéutica es la &lt;b&gt;cinecoronariografía&lt;/b&gt; (cateterismo cardíaco). Este estudio permite trazar un mapa anatómico preciso del árbol coronario y determinar si la isquemia es secundaria a la hipertrofia valvular o si existen lesiones obstructivas coronarias.&lt;br /&gt;• &lt;b&gt;Impacto en el tratamiento:&lt;/b&gt; Si la cinecoronariografía evidencia obstrucciones coronarias significativas, el tratamiento indicado se modificará, requiriendo que el paciente sea sometido a una cirugía cardiovascular combinada (reemplazo valvular aórtico sumado a una cirugía de revascularización miocárdica).</t>
  </si>
  <si>
    <t>&lt;b&gt;a) Cinecoronariografía:&lt;/b&gt; Es la opción correcta. Ante un paciente con estenosis aórtica severa que evoluciona con dolor retroesternal opresivo, se le debe realizar una &lt;b&gt;cinecoronariografía&lt;/b&gt; para evaluar la anatomía arterial, descartar enfermedad coronaria concomitante y determinar la eventual necesidad de revascularización miocárdica junto con el reemplazo valvular.</t>
  </si>
  <si>
    <t>• &lt;b&gt;c) Ergometría y b) SPECT cardíaco:&lt;/b&gt; Son incorrectas debido a que la realización de pruebas de esfuerzo hemodinámico se encuentra contraindicada o desaconsejada en pacientes portadores de estenosis aórtica severa &lt;b&gt;sintomática&lt;/b&gt;, dado el riesgo de desencadenar síncope, isquemia refractaria o arritmias ventriculares.&lt;br /&gt;• &lt;b&gt;d) Solo ECG:&lt;/b&gt; Es incorrecta ya que, si bien el electrocardiograma es el estudio inicial básico (evidenciando hipertrofia o alteraciones de la repolarización), resulta insuficiente porque no brinda la información anatómica coronaria que exige el equipo quirúrgico para planificar la intervención en un paciente con alto riesgo de cardiopatía isquémica asociada.</t>
  </si>
  <si>
    <t>Los &lt;b&gt;criterios de mal pronóstico en la insuficiencia aórtica&lt;/b&gt; son: la aparición de &lt;b&gt;disnea e intolerancia al esfuerzo&lt;/b&gt;, la &lt;b&gt;caída de la fracción de eyección&lt;/b&gt;, y el &lt;b&gt;aumento del diámetro de fin de diástole y de fin de sístole&lt;/b&gt;.</t>
  </si>
  <si>
    <t>&lt;b&gt;PRONÓSTICO DE LA INSUFICIENCIA AÓRTICA Y CRITERIOS DE GRAVEDAD&lt;/b&gt;&lt;br /&gt;&lt;br /&gt;El pronóstico vital a largo plazo en el seguimiento de la insuficiencia valvular aórtica está determinado por la función sistólica y la progresión sintomática.&lt;br /&gt;• &lt;b&gt;Fracción de Eyección (FEy):&lt;/b&gt; La función sistólica es el principal determinante pronóstico. A menor fracción de eyección, mayor es la mortalidad. Los pacientes que conservan una FEy &gt; 50% mantienen la mayor supervivencia, la cual disminuye significativamente entre 35% y 50%, y cae con una FEy &lt; 35%.&lt;br /&gt;• &lt;b&gt;Dilatación ventricular:&lt;/b&gt; El aumento sostenido de la sobrecarga de volumen produce hipertrofia excéntrica y dilatación del ventrículo izquierdo. Se consideran marcadores críticos de dilatación severa un diámetro de fin de sístole &gt; 50 mm o un diámetro de fin de diástole &gt; 70 mm.&lt;br /&gt;• &lt;b&gt;Manifestaciones clínicas:&lt;/b&gt; La aparición de disnea (de esfuerzo, ortopnea, DPN) e intolerancia al esfuerzo evidencia la claudicación de los mecanismos compensadores, marcando un pronóstico adverso que requiere evaluación quirúrgica.</t>
  </si>
  <si>
    <t>&lt;b&gt;f) A, B, C son correctas:&lt;/b&gt; Es la opción correcta. En la valoración clínica y ecocardiográfica, la aparición de síntomas (disnea e intolerancia al esfuerzo), la disminución o caída de la fracción de eyección, y la severa dilatación del ventrículo izquierdo (aumento del diámetro de fin de diástole y de fin de sístole) representan los criterios de mal pronóstico en la insuficiencia aórtica.</t>
  </si>
  <si>
    <t>&lt;b&gt;d) Baile arterial periférico con soplo diastólico, y e) Signo del martillo de agua:&lt;/b&gt; Son opciones incorrectas. Si bien el baile arterial del cuello, el soplo diastólico y el pulso de Corrigan (en martillo de agua o celer) son signos periféricos y hallazgos centrales característicos de una insuficiencia aórtica severa (ocasionados por el gran volumen sistólico eyectado y el rápido vaciamiento diastólico), constituyen signos semiológicos propios de la enfermedad y no criterios ecocardiográficos ni clínicos funcionales que definan el mal pronóstico vital o la necesidad de intervención inmediata.</t>
  </si>
  <si>
    <t>&lt;b&gt;PRONÓSTICO SEGÚN LA CRONICIDAD&lt;/b&gt;&lt;br /&gt;&lt;br /&gt;• &lt;b&gt;Insuficiencia Aórtica Crónica:&lt;/b&gt; Las formas leves y moderadas presentan un pronóstico benigno durante la fase compensada, tolerando bien las pequeñas sobrecargas de volumen y cursando sin síntomas durante años o décadas.&lt;br /&gt;• &lt;b&gt;Insuficiencia Aórtica Aguda:&lt;/b&gt; Debido a la sobrecarga brusca de volumen en un ventrículo no distensible, se produce una caída crítica del volumen sistólico y congestión alveolar, evolucionando rápidamente al shock cardiogénico y a la muerte si no recibe cirugía urgente.</t>
  </si>
  <si>
    <t>Los criterios de mal pronóstico en la insuficiencia aórtica son la aparición de &lt;b&gt;disnea e intolerancia al esfuerzo&lt;/b&gt;, la caída de la &lt;b&gt;fracción de eyección&lt;/b&gt; y el aumento del &lt;b&gt;diámetro de fin de diástole y de fin de sístole&lt;/b&gt;.</t>
  </si>
  <si>
    <t>&lt;b&gt;PRONÓSTICO EN LA INSUFICIENCIA VALVULAR AÓRTICA&lt;/b&gt;&lt;br /&gt;&lt;br /&gt;En el seguimiento clínico y ecocardiográfico de la insuficiencia aórtica, la función sistólica y las dimensiones ventriculares son los principales determinantes del pronóstico vital a largo plazo.&lt;br /&gt;• &lt;b&gt;Fracción de Eyección (FEy):&lt;/b&gt; Se establece como regla general que a menor fracción de eyección, mayor es la mortalidad. Los pacientes que conservan una FEy &gt; 50% mantienen la mayor supervivencia. Esta supervivencia disminuye con una FEy entre 35% y 50%, y cae en aquellos pacientes con una FEy &lt; 35%.&lt;br /&gt;• &lt;b&gt;Dilatación Ventricular:&lt;/b&gt; El ventrículo izquierdo responde a la sobrecarga de volumen mediante hipertrofia excéntrica y dilatación. El aumento progresivo y excesivo de los diámetros de fin de diástole y de fin de sístole indica un remodelamiento desadaptativo y claudicación ventricular, marcando un mal pronóstico.&lt;br /&gt;• &lt;b&gt;Aparición de Síntomas:&lt;/b&gt; Las formas crónicas suelen ser bien toleradas y asintomáticas durante años. La aparición de síntomas clásicos de falla cardíaca, fundamentalmente la disnea y la intolerancia al esfuerzo, refleja el agotamiento de los mecanismos compensadores e indica un mal pronóstico si no se indica el tratamiento quirúrgico oportuno.</t>
  </si>
  <si>
    <t>&lt;b&gt;f) a, b y c son correctas:&lt;/b&gt; Es la opción correcta. Los criterios de mal pronóstico en la evolución de la insuficiencia aórtica crónica incluyen el inicio clínico de &lt;b&gt;disnea e intolerancia al esfuerzo&lt;/b&gt; (opción a), sumado a los hallazgos ecocardiográficos de deterioro contráctil evidenciados por la caída de la &lt;b&gt;fracción de eyección&lt;/b&gt; (opción b) y el aumento del &lt;b&gt;diámetro de fin de diástole y de fin de sístole&lt;/b&gt; (opción c).</t>
  </si>
  <si>
    <t>• &lt;b&gt;d) Baile arterial periférico con soplo diastólico y e) Signo del martillo de agua:&lt;/b&gt; Son opciones incorrectas. Si bien el baile arterial en el cuello, el pulso de Corrigan (saltón o en martillo de agua) y el soplo diastólico son manifestaciones clínicas y signos periféricos hiperdinámicos que confirman la presencia de una insuficiencia aórtica severa (debido al gran volumen sistólico eyectado y al rápido vaciamiento diastólico), no constituyen por sí mismos los parámetros funcionales que determinan el pronóstico a largo plazo o el agotamiento miocárdico.</t>
  </si>
  <si>
    <t>&lt;b&gt;INDICACIONES QUIRÚRGICAS (REEMPLAZO VALVULAR)&lt;/b&gt;&lt;br /&gt;&lt;br /&gt;Los criterios de mal pronóstico analizados determinan la necesidad de resolución intervencionista. El tratamiento quirúrgico mediante reemplazo valvular aórtico está indicado en:&lt;br /&gt;• Pacientes sintomáticos, independientemente de la función de su ventrículo izquierdo.&lt;br /&gt;• Pacientes asintomáticos con insuficiencia aórtica severa crónica y disfunción sistólica del ventrículo izquierdo (Fracción de Eyección &lt; 50%).&lt;br /&gt;• Pacientes asintomáticos con dilatación ventricular severa confirmada por ecocardiograma (Diámetro de fin de sístole &gt; 50 mm o Diámetro de fin de diástole &gt; 70 mm).</t>
  </si>
  <si>
    <t>La &lt;b&gt;insuficiencia cardíaca&lt;/b&gt; es la &lt;b&gt;complicación más frecuente de la estenosis aórtica sintomática no tratada&lt;/b&gt;.</t>
  </si>
  <si>
    <t>&lt;b&gt;COMPLICACIONES EVOLUTIVAS DE LA ESTENOSIS AÓRTICA&lt;/b&gt;&lt;br /&gt;&lt;br /&gt;La estenosis aórtica es una enfermedad progresiva que cursa con un largo período asintomático gracias a la hipertrofia concéntrica compensadora. Sin embargo, al claudicar este mecanismo e iniciar la etapa sintomática, la evolución desencadena múltiples complicaciones graves que empeoran el pronóstico:&lt;br /&gt;• &lt;b&gt;Insuficiencia cardíaca:&lt;/b&gt; Es la complicación más frecuente en pacientes sintomáticos no tratados, marcando el fracaso hemodinámico y la claudicación del ventrículo izquierdo.&lt;br /&gt;• &lt;b&gt;Isquemia miocárdica:&lt;/b&gt; La gran masa ventricular hipertrófica requiere mayor irrigación de la que pueden proveer los vasos coronarios normales, volviendo al músculo isquémico.&lt;br /&gt;• &lt;b&gt;Arritmias ventriculares:&lt;/b&gt; La hipertrofia expone al paciente a un alto riesgo de presentar taquicardia o fibrilación ventricular, causando síncope y muerte súbita.&lt;br /&gt;• &lt;b&gt;Fibrilación auricular:&lt;/b&gt; La dilatación secundaria de la aurícula izquierda genera la pérdida de la "patada auricular", indispensable para llenar el ventrículo rígido.&lt;br /&gt;• &lt;b&gt;Bloqueo auriculoventricular (AV):&lt;/b&gt; Producido por la extensión del proceso de fibrosis calcificada desde el anillo hacia el tabique interventricular, lesionando e involucrando al haz de His.</t>
  </si>
  <si>
    <t>&lt;b&gt;c) Insuficiencia cardíaca:&lt;/b&gt; Es la opción correcta. La insuficiencia cardíaca es la complicación más frecuente de la estenosis aórtica sintomática no tratada, siendo el resultado directo del agotamiento de los mecanismos de hipertrofia compensadora del ventrículo izquierdo ante la sobrecarga de presión.</t>
  </si>
  <si>
    <t>• &lt;b&gt;a) Arritmias cardiacas:&lt;/b&gt; Es incorrecta. Si bien las arritmias ventriculares (causantes de síncope y muerte súbita) y supraventriculares (como la fibrilación auricular) son complicaciones graves de la evolución de esta valvulopatía, no superan a la insuficiencia cardíaca como la manifestación evolutiva más frecuente del fracaso de bomba.&lt;br /&gt;• &lt;b&gt;b) Insuficiencia aórtica:&lt;/b&gt; Es incorrecta. Representa una valvulopatía distinta caracterizada por sobrecarga de volumen diastólico. Aunque puede coexistir con la estenosis en patologías como la enfermedad reumática (enfermedad aórtica mixta), no constituye una complicación evolutiva derivada de una estenosis aórtica aislada no tratada.&lt;br /&gt;• &lt;b&gt;d) Embolismo sistémico:&lt;/b&gt; Es incorrecta. Si bien el riesgo embólico existe ante el desarrollo secundario de una fibrilación auricular, el embolismo sistémico masivo es una complicación más frecuente en la evolución de la estenosis mitral, no destacándose como la complicación principal de la estenosis aórtica.</t>
  </si>
  <si>
    <t>El &lt;b&gt;TAVI&lt;/b&gt; (Implante Valvular Percutáneo Transfemoral) es el procedimiento invasivo más apropiado para el tratamiento de una estenosis aórtica severa en un paciente de &lt;b&gt;alto riesgo quirúrgico&lt;/b&gt;.</t>
  </si>
  <si>
    <t>&lt;b&gt;TRATAMIENTOS PERCUTÁNEOS DE LA ESTENOSIS AÓRTICA&lt;/b&gt;&lt;br /&gt;&lt;br /&gt;Para pacientes que presentan estenosis aórtica severa y conllevan un riesgo prohibitivo para la cirugía convencional de reemplazo, existen alternativas menos invasivas:&lt;br /&gt;• &lt;b&gt;TAVI (Implante Valvular Percutáneo Transfemoral):&lt;/b&gt; Es la alternativa de elección para pacientes ancianos con severas comorbilidades. Consiste en ingresar un catéter por la arteria femoral (o vía transapical del ventrículo izquierdo), aplastar la válvula nativa con un balón e implantar una válvula biológica autoexpandible. Presenta el beneficio de realizarse sin esternotomía, sin circulación extracorpórea y con el corazón latiendo.&lt;br /&gt;• &lt;b&gt;Valvuloplastia percutánea con balón:&lt;/b&gt; Dilata la válvula estenosada mediante un balón. Su indicación es muy restringida en el adulto; se utiliza únicamente como puente para el reemplazo valvular aórtico definitivo (por ejemplo, en pacientes cursando un edema agudo de pulmón inmanejable).</t>
  </si>
  <si>
    <t>&lt;b&gt;c) TAVI:&lt;/b&gt; Es la opción correcta. El &lt;b&gt;TAVI&lt;/b&gt; es el procedimiento invasivo más apropiado y la alternativa de elección para tratar una estenosis aórtica severa en pacientes de &lt;b&gt;alto riesgo quirúrgico&lt;/b&gt; o ancianos con severas comorbilidades.</t>
  </si>
  <si>
    <t>• &lt;b&gt;b) Cirugía de reemplazo valvular aórtico:&lt;/b&gt; Es incorrecta. Si bien es el tratamiento estándar general para la estenosis aórtica severa, la cirugía a cielo abierto (que requiere esternotomía y circulación extracorpórea) implica un riesgo de morbimortalidad inaceptable en pacientes catalogados de alto riesgo quirúrgico.&lt;br /&gt;• &lt;b&gt;a) Válvula o plastia aortica percutánea:&lt;/b&gt; Es incorrecta. La valvuloplastia con balón en el adulto tiene un efecto transitorio y se reserva como un puente de urgencia antes del reemplazo.&lt;br /&gt;• &lt;b&gt;d) Angioplastia con stent de arteria coronaria izquierda:&lt;/b&gt; Es incorrecta ya que es el procedimiento endovascular dirigido a tratar la cardiopatía isquémica obstructiva (enfermedad coronaria aterosclerótica), no la patología estructural de la válvula aórtica.</t>
  </si>
  <si>
    <t>&lt;b&gt;EVALUACIÓN PREVIA AL TAVI&lt;/b&gt;&lt;br /&gt;&lt;br /&gt;Para asegurar el éxito de este procedimiento percutáneo, el equipo cardiovascular exige un estudio anatómico minucioso previo de la raíz aórtica, el anillo y los accesos vasculares. Estas mediciones se logran mediante el uso de la ecografía transesofágica y la tomografía computada multicorte de alta resolución.</t>
  </si>
  <si>
    <t>La &lt;b&gt;estenosis valvular aórtica asintomática&lt;/b&gt; es la &lt;b&gt;principal indicación para el reemplazo valvular aórtico&lt;/b&gt;.</t>
  </si>
  <si>
    <t>&lt;b&gt;INDICACIONES QUIRÚRGICAS PARA EL REEMPLAZO VALVULAR AÓRTICO&lt;/b&gt;&lt;br /&gt;&lt;br /&gt;El tratamiento definitivo de las valvulopatías aórticas es quirúrgico. Las normativas de Clase I para el reemplazo valvular aórtico establecen las siguientes indicaciones:&lt;br /&gt;• &lt;b&gt;Estenosis aórtica severa sintomática.&lt;/b&gt;&lt;br /&gt;• &lt;b&gt;Estenosis aórtica severa (con o sin síntomas)&lt;/b&gt; cuando se asocia a la necesidad de realizar otra cirugía cardiovascular concurrente.&lt;br /&gt;• &lt;b&gt;Estenosis aórtica severa asintomática&lt;/b&gt; pero que cursa con disfunción sistólica del ventrículo izquierdo (Fracción de Eyección &lt; 50%) o presenta una respuesta anormal al ejercicio (como el desarrollo de hipotensión).</t>
  </si>
  <si>
    <t>&lt;b&gt;a) Estenosis valvular aórtica asintomática:&lt;/b&gt; Es la opción correcta. El reemplazo valvular aórtico se avala en pacientes que cursan una estenosis aórtica asintomática, siempre que esta sea de grado severo y esté asociada a disfunción sistólica del ventrículo izquierdo (caída de la fracción de eyección) o cuando el paciente requiera otra intervención cardiovascular.</t>
  </si>
  <si>
    <t>• &lt;b&gt;b) Insuficiencia valvular aórtica asintomática:&lt;/b&gt; Es incorrecta. Si bien un paciente asintomático con insuficiencia aórtica severa posee indicación quirúrgica, se exige constatar dilatación ventricular severa (&gt; 50 mm sistólico o &gt; 70 mm diastólico) o disfunción sistólica, no siendo la "principal" indicación global.&lt;br /&gt;• &lt;b&gt;c) Endocarditis infecciosa:&lt;/b&gt; Es incorrecta. La endocarditis que provoca insuficiencia aórtica aguda requiere cirugía urgente para evitar el shock cardiogénico, pero no se ubica como la principal indicación global para el reemplazo valvular frente a la patología crónica y estructural prevalente.&lt;br /&gt;• &lt;b&gt;d) Hipertensión arterial resistente:&lt;/b&gt; Es incorrecta. Constituye un factor de riesgo crónico para el desarrollo de patología aórtica y dilatación, pero no es una indicación quirúrgica directa para realizar un reemplazo valvular por sí misma.</t>
  </si>
  <si>
    <t>&lt;b&gt;INDICACIONES DE REEMPLAZO EN INSUFICIENCIA AÓRTICA&lt;/b&gt;&lt;br /&gt;&lt;br /&gt;Las normativas de Clase I establecen que el tratamiento quirúrgico debe indicarse en las siguientes situaciones:&lt;br /&gt;• Pacientes sintomáticos, independientemente de la función de su ventrículo izquierdo.&lt;br /&gt;• Pacientes asintomáticos con insuficiencia aórtica severa crónica y disfunción sistólica del ventrículo izquierdo (Fracción de Eyección &lt; 50%).&lt;br /&gt;• Pacientes asintomáticos con dilatación ventricular severa (Diámetro de fin de sístole &gt; 50 mm o Diámetro de fin de diástole &gt; 70 mm).</t>
  </si>
  <si>
    <t>Ante un paciente &lt;b&gt;asintomático&lt;/b&gt; con soplo sistólico aórtico y un gradiente transvascular pico de &lt;b&gt;19 mmHg&lt;/b&gt;, la conducta indicada es el &lt;b&gt;control clínico evolutivo&lt;/b&gt;.</t>
  </si>
  <si>
    <t>&lt;b&gt;ESTENOSIS AÓRTICA LEVE O ESCLEROSIS Y SEGUIMIENTO&lt;/b&gt;&lt;br /&gt;&lt;br /&gt;La estenosis aórtica es una enfermedad de progresión lenta que cursa con un largo período asintomático gracias a la adaptación hipertrófica concéntrica del ventrículo izquierdo. La conducta terapéutica depende de la presencia de síntomas y del grado de severidad hemodinámica evaluado por ecocardiograma Doppler:&lt;br /&gt;• &lt;b&gt;Clasificación Ecocardiográfica:&lt;/b&gt; Un gradiente transvalvular pico de 19 mmHg (acompañado de un gradiente medio menor a 20-25 mmHg) corresponde a una &lt;b&gt;esclerosis aórtica&lt;/b&gt; o a una &lt;b&gt;estenosis aórtica leve&lt;/b&gt;, no evidenciando un compromiso severo del área valvular en esta fase.&lt;br /&gt;• &lt;b&gt;Fase Latente Asintomática:&lt;/b&gt; Durante este período, el ventrículo izquierdo se encuentra compensado y el riesgo de mortalidad es bajo. Al no existir una limitación restrictiva severa, no hay impacto hemodinámico retrógrado o sistémico grave inmediato.&lt;br /&gt;• &lt;b&gt;Conducta Clínica (Seguimiento):&lt;/b&gt; El tratamiento médico aislado no puede modificar la evolución natural de la esclerosis ni de la estenosis aórtica. Por consiguiente, la actitud médica frente a pacientes asintomáticos con lesiones leves es la &lt;b&gt;conducta expectante o control clínico evolutivo&lt;/b&gt;. Se instauran controles periódicos para vigilar el eventual aumento de los gradientes, así como para detectar la aparición temprana de la tríada clásica de síntomas de claudicación (disnea, síncope o angina), momento en el cual se planteará la indicación quirúrgica.</t>
  </si>
  <si>
    <t>La opción a es correcta. Ante un paciente &lt;b&gt;asintomático&lt;/b&gt; portador de un soplo aórtico cuyo estudio hemodinámico arroja un gradiente transvalvular pico de apenas &lt;b&gt;19 mmHg&lt;/b&gt; (lo cual califica como lesión leve o esclerosis sin compromiso severo), la conducta médica indicada es el &lt;b&gt;control clínico evolutivo&lt;/b&gt; a la espera de progresión o aparición de síntomas.</t>
  </si>
  <si>
    <t>&lt;br /&gt;• &lt;b&gt;b) Evaluación con cinecoronariografía:&lt;/b&gt; Es incorrecta. Este procedimiento invasivo está indicado para evaluar la anatomía coronaria preoperatoria en pacientes portadores de una estenosis aórtica &lt;b&gt;severa sintomática&lt;/b&gt; (aquellos que evolucionan con dolor retroesternal opresivo), y no corresponde al algoritmo de abordaje de formas leves asintomáticas.&lt;br /&gt;• &lt;b&gt;c) Tratamiento con IECA:&lt;/b&gt; Es incorrecta. No existe un tratamiento farmacológico capaz de revertir la estenosis aórtica. Además, los fármacos vasodilatadores deben utilizarse con precaución en la patología valvular aórtica por el riesgo de hipotensión.&lt;br /&gt;• &lt;b&gt;d) Reemplazo valvular con prótesis mecánica:&lt;/b&gt; Es incorrecta. El tratamiento quirúrgico de reemplazo (a cielo abierto o percutáneo) está reservado para la estenosis aórtica de grado &lt;b&gt;severo&lt;/b&gt;, cuando se acompaña de síntomas, distando del estadio leve expuesto en el enunciado.</t>
  </si>
  <si>
    <t>&lt;b&gt;INDICACIONES QUIRÚRGICAS (REEMPLAZO VALVULAR AÓRTICO)&lt;/b&gt;&lt;br /&gt;&lt;br /&gt;Para contrastar con la conducta expectante de los cuadros leves, las normativas de Clase I establecen que el paciente debe operarse cuando el cuadro progresa a las siguientes instancias:&lt;br /&gt;• Estenosis aórtica severa sintomática (disnea, síncope, angina de esfuerzo).&lt;br /&gt;• Estenosis aórtica severa (con o sin síntomas) cuando está asociada a otra cirugía cardiovascular.&lt;br /&gt;• Estenosis aórtica severa asintomática pero con disfunción sistólica del ventrículo izquierdo (Fracción de Eyección &lt; 50%).</t>
  </si>
  <si>
    <t>En un paciente que presenta disnea CF III-IV, soplo diastólico valvular aórtico, diámetro diastólico de VI de 70 mm, diámetro sistólico de 55 mm y FE 50%, la conducta de preferencia es indicar el &lt;b&gt;reemplazo valvular aórtico&lt;/b&gt;.</t>
  </si>
  <si>
    <t>&lt;b&gt;INDICACIONES QUIRÚRGICAS EN LA INSUFICIENCIA AÓRTICA&lt;/b&gt;&lt;br /&gt;&lt;br /&gt;El tratamiento definitivo de las valvulopatías aórticas es el quirúrgico. Las normativas de Clase I establecen que el reemplazo valvular aórtico debe indicarse en las siguientes situaciones ante una insuficiencia aórtica severa:&lt;br /&gt;• &lt;b&gt;Pacientes sintomáticos:&lt;/b&gt; Tienen indicación de cirugía independientemente de la función o de los diámetros de su ventrículo izquierdo.&lt;br /&gt;• &lt;b&gt;Pacientes asintomáticos con disfunción sistólica:&lt;/b&gt; Se indica cuando la Fracción de Eyección (FEy) del ventrículo izquierdo cae por debajo del 50% (&lt; 50%).&lt;br /&gt;• &lt;b&gt;Pacientes asintomáticos con dilatación ventricular severa:&lt;/b&gt; Cuando el ecocardiograma constata un Diámetro de fin de sístole &gt; 50 mm o un Diámetro de fin de diástole &gt; 70 mm.</t>
  </si>
  <si>
    <t>&lt;b&gt;b) Indicar reemplazo valvular aórtico:&lt;/b&gt; Es la opción correcta. El paciente presenta un cuadro de insuficiencia aórtica (sugerido por el soplo diastólico) en etapa sintomática severa o descompensada (disnea clase funcional III-IV). La sola presencia de síntomas ya constituye una indicación (Clase I) para el reemplazo valvular quirúrgico. Adicionalmente, el paciente cumple con los criterios ecocardiográficos quirúrgicos por dilatación ventricular: presenta un diámetro sistólico superado (&gt; 50 mm, ya que tiene 55 mm) y un diámetro diastólico al límite (70 mm).</t>
  </si>
  <si>
    <t>&lt;b&gt;a) Evaluación seriada con Doppler cardíaco:&lt;/b&gt; Es incorrecta. El control clínico evolutivo y la observación expectante están reservados para pacientes con insuficiencia aórtica crónica que se encuentren asintomáticos, con función ventricular conservada (FEy &gt; 50%) y diámetros sistólicos/diastólicos que no superen los umbrales críticos.&lt;br /&gt;&lt;b&gt;c) Efectuar valvuloplastia y controlar la evolución:&lt;/b&gt; Es incorrecta. La valvuloplastia es un procedimiento de dilatación (usado de puente en ciertas estenosis) que carece de utilidad anatómica frente a una válvula incompetente que sufre reflujo diastólico.&lt;br /&gt;&lt;b&gt;d) Administrar diuréticos IECA y perfusión miocárdica:&lt;/b&gt; Es incorrecta. El tratamiento médico farmacológico aislado no modifica la evolución natural de la insuficiencia valvular severa ni repara el daño orgánico.</t>
  </si>
  <si>
    <t>&lt;b&gt;PRONÓSTICO Y COMPLICACIONES&lt;/b&gt;&lt;br /&gt;&lt;br /&gt;El pronóstico vital a largo plazo en la insuficiencia valvular aórtica está determinado por la función sistólica y la progresión clínica.&lt;br /&gt;• &lt;b&gt;Criterios de gravedad:&lt;/b&gt; Los criterios de mal pronóstico que precipitan la necesidad de cirugía son la aparición de disnea e intolerancia al esfuerzo, la caída de la fracción de eyección, y el aumento del diámetro de fin de diástole y de fin de sístole.&lt;br /&gt;• &lt;b&gt;Mortalidad:&lt;/b&gt; La función sistólica es el principal determinante pronóstico. Los pacientes que conservan una FEy &gt; 50% mantienen la mayor supervivencia, la cual disminuye entre 35% y 50%, y cae cuando la FEy se sitúa &lt; 35%.</t>
  </si>
  <si>
    <t>Ante un paciente con soplo sistólico aórtico, disnea CF II y un gradiente transvalvular de &lt;b&gt;19 mmHg&lt;/b&gt;, se debe proceder con el &lt;b&gt;control clínico evolutivo&lt;/b&gt;.</t>
  </si>
  <si>
    <t>&lt;b&gt;TRATAMIENTO Y SEGUIMIENTO DE LA ESTENOSIS AÓRTICA LEVE&lt;/b&gt;&lt;br /&gt;&lt;br /&gt;La estenosis aórtica se clasifica ecocardiográficamente según su severidad evaluando el área valvular, la velocidad y los gradientes de presión:&lt;br /&gt;• &lt;b&gt;Esclerosis aórtica o Estenosis Leve:&lt;/b&gt; Un gradiente transvalvular pico de 19 mmHg (acompañado de un gradiente medio menor a 20-25 mmHg) corresponde a una esclerosis o lesión leve, no evidenciando un compromiso severo del área valvular en esta fase.&lt;br /&gt;• &lt;b&gt;Conducta Clínica (Seguimiento):&lt;/b&gt; El tratamiento médico aislado no puede modificar la evolución natural de la esclerosis ni de la estenosis aórtica. Por consiguiente, la actitud médica frente a pacientes con lesiones leves de bajo gradiente, incluso si presentan disnea CF II (la cual no tiene indicación quirúrgica inmediata por la falta de severidad estenótica y puede obedecer a otras causas), es la conducta expectante o el &lt;b&gt;control clínico evolutivo&lt;/b&gt;.&lt;br /&gt;• &lt;b&gt;Ausencia de indicación quirúrgica:&lt;/b&gt; El reemplazo valvular está reservado para los cuadros de estenosis aórtica &lt;b&gt;severa&lt;/b&gt;.</t>
  </si>
  <si>
    <t>&lt;b&gt;d) Control clínico evolutivo:&lt;/b&gt; Es la opción correcta. Ante un paciente con soplo sistólico aórtico, disnea CF II y un gradiente transvalvular bajo de &lt;b&gt;19 mmHg&lt;/b&gt; (el cual no califica como estenosis severa), la conducta médica indicada es proceder con el &lt;b&gt;control clínico evolutivo&lt;/b&gt;.</t>
  </si>
  <si>
    <t>• &lt;b&gt;a) Evaluación con cinecoronariografía:&lt;/b&gt; Es incorrecta. Este procedimiento invasivo está indicado para la evaluación anatómica preoperatoria en pacientes que padecen una estenosis aórtica &lt;b&gt;severa&lt;/b&gt; sintomática (especialmente si evoluciona con dolor retroesternal opresivo), y no corresponde al algoritmo de abordaje de formas leves.&lt;br /&gt;• &lt;b&gt;b) Tratamiento con IECA:&lt;/b&gt; Es incorrecta. El tratamiento médico aislado no modifica la evolución natural de la patología obstructiva aórtica y los fármacos vasodilatadores deben utilizarse con precaución en estas entidades.&lt;br /&gt;• &lt;b&gt;c) Reemplazo valvular con prótesis mecánica:&lt;/b&gt; Es incorrecta. El tratamiento quirúrgico de reemplazo valvular está indicado únicamente para la estenosis aórtica de grado &lt;b&gt;severo&lt;/b&gt;, distando del estadio de severidad que representa un gradiente de 19 mmHg.</t>
  </si>
  <si>
    <t>&lt;b&gt;INDICACIONES QUIRÚRGICAS (REEMPLAZO VALVULAR AÓRTICO)&lt;/b&gt;&lt;br /&gt;&lt;br /&gt;Para contrastar con la conducta expectante de los cuadros leves, las normativas establecen que el paciente debe operarse con indicación cuando el cuadro progresa a las siguientes instancias de severidad:&lt;br /&gt;• Estenosis aórtica severa sintomática (disnea, síncope, angina de esfuerzo).&lt;br /&gt;• Estenosis aórtica severa (con o sin síntomas) cuando está asociada a otra cirugía cardiovascular.&lt;br /&gt;• Estenosis aórtica severa asintomática pero con disfunción sistólica demostrada del ventrículo izquierdo (Fracción de Eyección &lt; 50%).</t>
  </si>
  <si>
    <t>En un anciano de 80 años con síncopes, bloqueo completo de la rama izquierda, válvula aórtica calcificada con gradiente medio de 70 mmHg, área valvular de 0,5 cm2 y fracción de eyección normal, la mejor opción terapéutica es colocar una &lt;b&gt;prótesis aórtica preferentemente biológica&lt;/b&gt;.</t>
  </si>
  <si>
    <t>&lt;b&gt;TRATAMIENTO DE LA ESTENOSIS AÓRTICA SEVERA EN EL ANCIANO&lt;/b&gt;&lt;br /&gt;&lt;br /&gt;El tratamiento definitivo de la estenosis valvular aórtica severa sintomática es el reemplazo valvular, ya que no existe tratamiento médico que modifique la evolución natural de la enfermedad.&lt;br /&gt;• &lt;b&gt;Indicación absoluta:&lt;/b&gt; Las normativas de Clase I establecen que la estenosis aórtica severa sintomática (manifestada por síncope, ángor o disnea) tiene indicación de reemplazo valvular quirúrgico o percutáneo.&lt;br /&gt;• &lt;b&gt;Elección de la prótesis:&lt;/b&gt; Las prótesis biológicas (confeccionadas generalmente con pericardio bovino) presentan la ventaja de no requerir anticoagulación de por vida, necesitando profilaxis solo por tres meses. Están indicadas preferentemente en pacientes ancianos (portadores de estenosis esclerodegenerativa senil), ya que su vida media útil es de 8 a 10 años, adaptándose a la expectativa de vida del geronte y evitando el alto riesgo de sangrado que conlleva la anticoagulación crónica en esta población.&lt;br /&gt;• &lt;b&gt;Estenosis Crítica:&lt;/b&gt; Se diagnostica objetivamente mediante ecocardiograma cuando el área valvular es &lt; 0,7 cm2 y el gradiente medio es &gt; 40 mmHg. Cifras superiores (gradiente de 70 mmHg y área de 0,5 cm2) marcan un estado hemodinámico crítico.</t>
  </si>
  <si>
    <t>&lt;b&gt;a) Prótesis aórtica preferentemente biológica:&lt;/b&gt; Es la opción correcta. El paciente presenta un cuadro de estenosis aórtica crítica (área valvular de 0,5 cm2 y gradiente medio de 70 mmHg) sintomática (síncope). La presencia de síntomas indica el agotamiento de los mecanismos compensadores y constituye una indicación absoluta de reemplazo valvular. Al tratarse de un paciente añoso (80 años), se prefiere una prótesis biológica para evitar la anticoagulación permanente, dado que la degeneración valvular a los 10 años no representa un problema limitante frente a su expectativa de vida.</t>
  </si>
  <si>
    <t>• &lt;b&gt;b) Marcapasos permanente DDD:&lt;/b&gt; Es incorrecta. Si bien el paciente presenta un bloqueo completo de rama izquierda (BCRI) en el ECG, la causa obstructiva de sus síncopes es la estenosis aórtica crítica subyacente. Colocar un marcapasos no resuelve el obstáculo mecánico a la eyección sistólica.&lt;br /&gt;• &lt;b&gt;c) Valvuloplastia percutánea con catéter balón:&lt;/b&gt; Es incorrecta. En adultos, este procedimiento tiene una indicación restringida y se utiliza como puente paliativo temporal para el reemplazo valvular (ej. ante un edema agudo de pulmón inmanejable), pero no constituye la mejor opción terapéutica definitiva por su alta tasa de reestenosis.&lt;br /&gt;• &lt;b&gt;d) Drogas antiarrítmicas previo estudio Holter:&lt;/b&gt; Es incorrecta. Retrasar el tratamiento definitivo de una estenosis crítica sintomática buscando otras etiologías arrítmicas para el síncope es una conducta médica contraindicada frente al riesgo de muerte súbita inminente.&lt;br /&gt;• &lt;b&gt;e) Aspirina a dosis baja y seguimiento clínico:&lt;/b&gt; Es incorrecta. El manejo conservador está reservado para pacientes asintomáticos.</t>
  </si>
  <si>
    <t>&lt;b&gt;PRONÓSTICO Y MORTALIDAD&lt;/b&gt;&lt;br /&gt;&lt;br /&gt;La evolución natural de la estenosis aórtica presenta un largo período latente asintomático donde la mortalidad es muy baja. Sin embargo, el pronóstico cambia drásticamente al iniciar la sintomatología:&lt;br /&gt;• La aparición de síntomas (disnea, ángor o síncope) marca una caída abrupta de la curva de supervivencia.&lt;br /&gt;• La mortalidad asciende al 50% a los dos años en los pacientes sintomáticos.&lt;br /&gt;• De no mediar una intervención de reemplazo valvular, la muerte sobreviene en un plazo de 2 a 4 años desde la manifestación clínica, habitualmente desencadenada por insuficiencia cardíaca refractaria o muerte súbita por arritmias ventriculares.</t>
  </si>
  <si>
    <t>¿Cuál de las siguientes manifestaciones corresponden a una Neumonía Atípica?&lt;br&gt;&lt;br&gt;a) Fiebre&lt;br&gt;&lt;br&gt;b) Síntomas constitucionales&lt;br&gt;&lt;br&gt;c) Tos productiva&lt;br&gt;&lt;br&gt;d) Tos no productiva&lt;br&gt;&lt;br&gt;e) Examen físico con marcadas alteraciones</t>
  </si>
  <si>
    <t>d) Tos no productiva</t>
  </si>
  <si>
    <t>El &lt;b&gt;prolapso de la válvula mitral&lt;/b&gt; es una &lt;b&gt;deformidad de la válvula mitral&lt;/b&gt; que genera una alteración estructural en el aparato valvular.</t>
  </si>
  <si>
    <t>&lt;b&gt;CONCEPTO DE PROLAPSO VALVULAR MITRAL&lt;/b&gt;&lt;br /&gt;&lt;br /&gt;El prolapso de la válvula mitral (también conocido como enfermedad de Barlow) se engloba dentro de las etiologías orgánicas degenerativas del aparato valvular mitral.&lt;br /&gt;• &lt;b&gt;Definición Anatómica:&lt;/b&gt; Es una deformidad de las valvas mitrales. Esta alteración estructural, originada típicamente por un proceso de degeneración mixomatosa, debilita el tejido y provoca que las valvas protruyan o prolapsen hacia la aurícula durante la sístole.&lt;br /&gt;• &lt;b&gt;Fisiopatología y Consecuencia Hemodinámica:&lt;/b&gt; Si esta deformidad progresa, condiciona una mala coaptación del aparato valvular. Al no cerrarse durante la sístole, genera el pasaje anormal y retrógrado de un volumen de sangre desde el ventrículo izquierdo hacia la aurícula izquierda, instaurando el cuadro clínico de insuficiencia mitral.&lt;br /&gt;• &lt;b&gt;Epidemiología:&lt;/b&gt; El prolapso de la válvula mitral en sus diferentes estadios sigue siendo una de las causas orgánicas más frecuentes de valvulopatía en pacientes jóvenes.&lt;br /&gt;• &lt;b&gt;Factores de Riesgo Genéticos:&lt;/b&gt; Se encuentra ligado a trastornos genéticos del tejido conectivo, específicamente el Síndrome de Marfan y el Síndrome de Ehlers-Danlos, los cuales alteran proteínas estructurales como el colágeno y la elastina, predisponiendo a padecer degeneración mixomatosa o prolapso valvular con eventual ruptura de cuerdas tendinosas.</t>
  </si>
  <si>
    <t>&lt;b&gt;a) Una deformidad de la válvula mitral:&lt;/b&gt; Es la opción correcta. El prolapso de la válvula mitral es una &lt;b&gt;deformidad de la válvula mitral&lt;/b&gt;, constituyendo una alteración anatómica (frecuentemente por degeneración mixomatosa) que predispone a disfunciones en el cierre valvular.</t>
  </si>
  <si>
    <t>• &lt;b&gt;b) Una insuficiencia de la válvula mitral:&lt;/b&gt; Es incorrecta. Si bien el prolapso mixomatoso es la causa orgánica más frecuente de insuficiencia mitral en pacientes jóvenes, la insuficiencia es la consecuencia hemodinámica funcional (la falta de coaptación y el reflujo de sangre) provocada por dicha deformidad estructural subyacente.&lt;br /&gt;• &lt;b&gt;c) Una estenosis de la válvula mitral:&lt;/b&gt; Es incorrecta porque la estenosis implica una limitación y restricción a la apertura de la válvula (obstruyendo el llenado diastólico y siendo de etiología reumática), lo cual es opuesto a la laxitud y el exceso de tejido propios del prolapso.&lt;br /&gt;• &lt;b&gt;d) Una afección de la válvula tricúspidea:&lt;/b&gt; Es incorrecta ya que el enunciado interroga sobre el aparato valvular mitral (corazón izquierdo).</t>
  </si>
  <si>
    <t>&lt;b&gt;ETIOLOGÍA DE LA INSUFICIENCIA MITRAL&lt;/b&gt;&lt;br /&gt;&lt;br /&gt;Las causas de insuficiencia mitral se dividen en etiologías orgánicas y funcionales:&lt;br /&gt;• &lt;b&gt;Degenerativas:&lt;/b&gt; Es la etiología orgánica adquirida más frecuente. Incluye la degeneración mixomatosa (prolapso de válvula mitral), la ruptura idiopática de cuerda tendinosa y la calcificación del anillo mitral.&lt;br /&gt;• &lt;b&gt;Inflamatorias e Infecciosas:&lt;/b&gt; Abarca la fiebre reumática, enfermedades autoinmunes (Lupus, Síndrome Antifosfolipídico) y la destrucción causada por la endocarditis infecciosa.&lt;br /&gt;• &lt;b&gt;Secundarias (Funcionales):&lt;/b&gt; Ocurren cuando las valvas son anatómicamente sanas, pero sufren una alteración en la coaptación debido a la distorsión de la geometría del ventrículo o al desplazamiento de los músculos papilares (ej. por cardiopatía isquémica, infarto de miocardio o miocardiopatía dilatada).</t>
  </si>
  <si>
    <t>La &lt;b&gt;estenosis mitral&lt;/b&gt; es la &lt;b&gt;valvulopatía más común&lt;/b&gt; provocada en pacientes con antecedentes de &lt;b&gt;fiebre reumática&lt;/b&gt;.</t>
  </si>
  <si>
    <t>&lt;b&gt;EPIDEMIOLOGÍA Y ETIOLOGÍA DE LA ESTENOSIS MITRAL&lt;/b&gt;&lt;br /&gt;&lt;br /&gt;La estenosis mitral presenta una relación etiológica y epidemiológica con la enfermedad reumática.&lt;br /&gt;• &lt;b&gt;Etiología Reumática:&lt;/b&gt; Constituye el 95% de los casos de estenosis mitral en el mundo. Es una patología postinflamatoria crónica, que aparece como consecuencia estructural de la curación de la fiebre reumática ocurrida durante la infancia o la adolescencia.&lt;br /&gt;• &lt;b&gt;Prevalencia y Condiciones Socioeconómicas:&lt;/b&gt; Al depender de la infección primaria por el estreptococo, su epidemiología está ligada al nivel socioeconómico. Es una condición de países subdesarrollados o en vías de desarrollo (debido al menor acceso a antibióticos betalactámicos).&lt;br /&gt;• &lt;b&gt;Edad de Presentación Clínica:&lt;/b&gt; En países en vías de desarrollo la edad media de presentación se ubica tempranamente en la franja de los 20 a 30 años, tras una evolución silenciosa de 10 a 20 años desde el ataque de fiebre reumática. En países desarrollados, la manifestación clínica suele verse en edades más avanzadas, a los 50 o 60 años.</t>
  </si>
  <si>
    <t>&lt;b&gt;a) Estenosis mitral:&lt;/b&gt; Es la opción correcta. La estenosis mitral es la lesión valvular más frecuente y la consecuencia estructural directa provocada por la curación de los ataques de fiebre reumática.</t>
  </si>
  <si>
    <t>&lt;b&gt;b) Insuficiencia mitral:&lt;/b&gt; Es incorrecta. Aunque la fiebre reumática es una causa inflamatoria de insuficiencia mitral (pudiendo generar acortamiento o retracción del aparato valvular), la lesión predominante y más común post-reumática es la estenosis.&lt;br /&gt;&lt;b&gt;c) Estenosis aórtica, y d) Insuficiencia aórtica:&lt;/b&gt; Son opciones incorrectas. Si bien la fiebre reumática puede afectar a las sigmoideas aórticas (siendo la etiología más frecuente de insuficiencia aórtica puramente valvular y una causa de estenosis aórtica en países no desarrollados), la predilección anatómica y epidemiológica del daño reumático se asienta sobre la válvula mitral, no siendo las lesiones aórticas las más comunes.</t>
  </si>
  <si>
    <t>&lt;b&gt;FACTORES DE RIESGO DE LA ESTENOSIS MITRAL REUMÁTICA&lt;/b&gt;&lt;br /&gt;&lt;br /&gt;El desarrollo y perpetuación de esta afección valvular se encuentra condicionado por dos factores predisponentes:&lt;br /&gt;• &lt;b&gt;Hipertensión arterial:&lt;/b&gt; Constituye el principal factor de riesgo clínico documentado para desarrollar estenosis mitral.&lt;br /&gt;• &lt;b&gt;Condiciones socioeconómicas desfavorables:&lt;/b&gt; Residir en países subdesarrollados es un factor de riesgo ambiental. La falta de acceso a intervenciones médicas tempranas y el menor uso de penicilina durante las infecciones en la infancia perpetúan la alta incidencia y recurrencia de la fiebre reumática.</t>
  </si>
  <si>
    <t>La &lt;b&gt;estenosis mitral&lt;/b&gt; es la valvulopatía más común provocada en pacientes con antecedentes de &lt;b&gt;fiebre reumática&lt;/b&gt;.</t>
  </si>
  <si>
    <t>&lt;b&gt;EPIDEMIOLOGÍA Y ETIOLOGÍA DE LA ESTENOSIS MITRAL&lt;/b&gt;&lt;br /&gt;&lt;br /&gt;La estenosis mitral presenta un espectro causal reducido dentro de la patología valvular:&lt;br /&gt;• &lt;b&gt;Etiología Reumática:&lt;/b&gt; Constituye el &lt;b&gt;95%&lt;/b&gt; de los casos en el mundo. Es una patología postinflamatoria crónica, consecuencia estructural de la curación de la fiebre reumática ocurrida durante la infancia o adolescencia.&lt;br /&gt;• &lt;b&gt;Fisiopatología Estructural:&lt;/b&gt; En la etiología reumática, ocurre una fusión comisural donde los bordes libres de las valvas se pegotean, generando un anillo fibrótico rígido. La válvula se estrecha, abre de forma muy limitada y adquiere una morfología tuneliforme (descrita ecocardiográficamente como apertura "en domo" o "boquita de pescado").&lt;br /&gt;• &lt;b&gt;Factores Predisponentes:&lt;/b&gt; Al depender de la infección primaria por el estreptococo en la infancia, su epidemiología está íntimamente ligada a las condiciones socioeconómicas. Sigue siendo una enfermedad prevalente en países en vías de desarrollo, donde la falta de acceso a intervenciones médicas tempranas y el menor uso de antibióticos betalactámicos perpetúan la incidencia de la fiebre reumática.</t>
  </si>
  <si>
    <t>&lt;b&gt;d) Estenosis mitral:&lt;/b&gt; Es la opción correcta. La &lt;b&gt;estenosis mitral&lt;/b&gt; es la lesión valvular más frecuente provocada por la &lt;b&gt;fiebre reumática&lt;/b&gt;, representando esta enfermedad el 95% de las etiologías de dicha valvulopatía a nivel mundial.</t>
  </si>
  <si>
    <t>&lt;b&gt;a) Insuficiencia aórtica, b) Insuficiencia mitral y c) Estenosis aórtica:&lt;/b&gt; Son incorrectas porque, si bien la carditis reumática puede afectar a cualquiera de estas válvulas (siendo causa etiológica reconocida de insuficiencia mitral inflamatoria, insuficiencia aórtica y estenosis aórtica adquirida), la secuela valvular más frecuente del daño crónico por fiebre reumática es la estenosis de la válvula mitral.</t>
  </si>
  <si>
    <t>La &lt;b&gt;hipertensión arterial&lt;/b&gt; es el &lt;b&gt;principal factor de riesgo&lt;/b&gt; para desarrollar &lt;b&gt;estenosis mitral&lt;/b&gt;.</t>
  </si>
  <si>
    <t>&lt;b&gt;FACTORES DE RIESGO DE LA ESTENOSIS MITRAL&lt;/b&gt;&lt;br /&gt;&lt;br /&gt;El desarrollo y perpetuación de la afección valvular mitral se encuentra condicionado por diversos factores de riesgo clínicos y epidemiológicos:&lt;br /&gt;• &lt;b&gt;Hipertensión arterial:&lt;/b&gt; Es el principal factor de riesgo para desarrollar estenosis mitral.&lt;br /&gt;• &lt;b&gt;Condiciones socioeconómicas desfavorables:&lt;/b&gt; Residir en países subdesarrollados o en vías de desarrollo es el factor predisponente ambiental y sociodemográfico más crítico para la enfermedad valvular reumática. La falta de acceso a intervenciones médicas tempranas y el menor uso de antibióticos betalactámicos (como la penicilina) durante las infecciones en la infancia perpetúan la alta incidencia y recurrencia de la fiebre reumática, causa abrumadora de la estenosis.&lt;br /&gt;• &lt;b&gt;Edad avanzada:&lt;/b&gt; El incremento en la expectativa de vida y el envejecimiento poblacional es un factor de riesgo intrínseco para el desarrollo de formas de enfermedad valvular degenerativa. En los ancianos, se incrementa notablemente la prevalencia de calcificación del aparato mitral, lo que puede desarrollar estenosis leves a moderadas cuyo origen es degenerativo.&lt;br /&gt;• &lt;b&gt;Radiación mediastínica:&lt;/b&gt; Las personas que han recibido radioterapia en la región torácica corren el riesgo de desarrollar valvulitis actínica, un proceso inflamatorio crónico que genera fibrosis valvular cicatrizal restringiendo la apertura normal de la válvula mitral.&lt;br /&gt;• &lt;b&gt;Hemodiálisis:&lt;/b&gt; Los pacientes sometidos a este procedimiento presentan un riesgo elevado de desarrollar calcificación de todo el aparato mitral, lo que puede derivar en un cuadro de estenosis mitral secundaria.</t>
  </si>
  <si>
    <t>&lt;b&gt;c) Hipertensión arterial:&lt;/b&gt; Es la opción correcta. La hipertensión arterial es el principal factor de riesgo para el desarrollo de estenosis mitral en los pacientes.</t>
  </si>
  <si>
    <t>• &lt;b&gt;a) Tabaco, y b) Alcohol:&lt;/b&gt; Son incorrectas. Aunque constituyen factores de riesgo modificables universales para la patología cardiovascular isquémica, el daño orgánico microvascular sistémico, o etiologías específicas como la miocardiopatía alcohólica dilatada, no representan el "principal" factor de riesgo patogénico para inducir el estrechamiento y restricción estructural valvular de la estenosis mitral.&lt;br /&gt;• &lt;b&gt;d) Enfermedad de Lyme:&lt;/b&gt; Es incorrecta. Es una patología infecciosa (causada por &lt;i&gt;Borrelia burgdorferi&lt;/i&gt;) que puede generar afecciones cardíacas puntuales (como la carditis de Lyme, manifestada por bloqueos auriculoventriculares), pero carece de relación patogénica y epidemiológica con la génesis de la estenosis mitral (cuyo origen primario radica en las secuelas postinflamatorias de la fiebre reumática).</t>
  </si>
  <si>
    <t>La &lt;b&gt;estenosis mitral&lt;/b&gt; es considerada severa o grave cuando el área valvular es &lt;b&gt;inferior a 1 cm²&lt;/b&gt;.</t>
  </si>
  <si>
    <t>&lt;b&gt;HEMODINAMIA Y SEVERIDAD DE LA ESTENOSIS MITRAL&lt;/b&gt;&lt;br /&gt;&lt;br /&gt;En condiciones fisiológicas normales, el área de apertura de la válvula mitral mide entre &lt;b&gt;4.0 y 6.0 cm²&lt;/b&gt;. En la estenosis mitral (cuya etiología reumática constituye el 95% de los casos), se produce una fusión comisural y una estrechez tuneliforme que dificulta el llenado diastólico del ventrículo izquierdo, recayendo el impacto hemodinámico sobre la aurícula izquierda y el circuito venulocapilar pulmonar.&lt;br /&gt;• &lt;b&gt;Severidad (Criterios ecocardiográficos actuales):&lt;/b&gt; Una estenosis mitral se define como severa cuando el ecocardiograma Doppler documenta un Área Valvular Mitral (MVA) &lt;b&gt;menor a 1.5 cm²&lt;/b&gt; o un Gradiente Medio &lt;b&gt;mayor a 10 mmHg&lt;/b&gt;.&lt;br /&gt;• &lt;b&gt;Severidad (Criterio histórico/MCQ):&lt;/b&gt; Históricamente, la estenosis mitral es considerada severa o grave cuando el área valvular se reduce a valores &lt;b&gt;inferiores a 1 cm²&lt;/b&gt;.</t>
  </si>
  <si>
    <t>&lt;b&gt;b) Inferior a 1 cm²:&lt;/b&gt; Es la opción correcta. Históricamente, una &lt;b&gt;estenosis mitral&lt;/b&gt; se clasifica como de grado severo o grave cuando la reducción anatómica del orificio determina un área valvular &lt;b&gt;inferior a 1 cm²&lt;/b&gt;.</t>
  </si>
  <si>
    <t>• &lt;b&gt;a) Inferior a 2 cm²:&lt;/b&gt; Es incorrecta ya que una reducción del orificio mitral a estos valores (inferior a 2 cm² pero superior a 1.5 cm²) corresponde hemodinámicamente a una estenosis de grado leve a moderado, recordando que el área de apertura óptima basal normal es de entre 4.0 y 6.0 cm².&lt;br /&gt;• &lt;b&gt;c) Inferior a 0,7 cm² y d) Inferior a 0,5 cm²:&lt;/b&gt; Son incorrectas porque, si bien representan áreas de estrechez anatómica crítica, el límite numérico que marca la clasificación de "severa o grave" se fija en cifras inferiores a 1 cm² (o 1.5 cm² en consensos de imágenes modernos).</t>
  </si>
  <si>
    <t>&lt;b&gt;CONDUCTA TERAPÉUTICA SEGÚN SEVERIDAD&lt;/b&gt;&lt;br /&gt;&lt;br /&gt;El tratamiento resolutivo se reserva para los pacientes con enfermedad &lt;b&gt;severa&lt;/b&gt; que se encuentren &lt;b&gt;sintomáticos&lt;/b&gt; (presencia de disnea). El tratamiento de elección inicial es la &lt;b&gt;valvuloplastia percutánea con balón&lt;/b&gt;, siempre y cuando la anatomía lo permita, lo cual se determina mediante un &lt;b&gt;Score de Wilkins menor a 8&lt;/b&gt; (indicando una válvula móvil, sin engrosamiento masivo ni calcificación extensa). Si el score no es favorable o el paciente presenta trombos en la aurícula, es derivado a cirugía de reemplazo valvular mitral.</t>
  </si>
  <si>
    <t>En la &lt;b&gt;estenosis mitral&lt;/b&gt; se escucha un &lt;b&gt;soplo de tipo diastólico&lt;/b&gt;.</t>
  </si>
  <si>
    <t>&lt;b&gt;SEMIOLOGÍA Y AUSCULTACIÓN DE LA ESTENOSIS MITRAL&lt;/b&gt;&lt;br /&gt;&lt;br /&gt;El diagnóstico clínico asienta en una tríada auscultatoria diastólica, donde el silencio sistólico se encuentra libre.&lt;br /&gt;• &lt;b&gt;Soplo Diastólico:&lt;/b&gt; Consiste en un soplo rudo de baja tonalidad que presenta un "rolido" diastólico (retumbo decreciente generado por el llenado ventricular rápido), seguido de un refuerzo presistólico (acentuado antes del primer ruido por la contracción auricular activa).&lt;br /&gt;• &lt;b&gt;Refuerzo del Primer Ruido (R1):&lt;/b&gt; Se presenta aumentado en intensidad producto del cierre de la válvula mitral por el alto gradiente de presión.&lt;br /&gt;• &lt;b&gt;Segundo Ruido (R2) y Chasquido:&lt;/b&gt; El R2 puede estar aumentado y es seguido por un chasquido de apertura valvular.</t>
  </si>
  <si>
    <t>&lt;b&gt;b) Diastólico:&lt;/b&gt; Es la opción correcta. En la estenosis mitral, la limitación mecánica y la restricción a la apertura valvular dificultan el llenado del ventrículo izquierdo, el cual ocurre durante la diástole. Al forzarse el paso de sangre a través de la válvula estrecha en esta fase del ciclo cardíaco, se genera la turbulencia que se ausculta como un soplo diastólico (rolido o retumbo).</t>
  </si>
  <si>
    <t>• &lt;b&gt;a) Sistólico:&lt;/b&gt; Es incorrecta. Durante la sístole, la válvula mitral se encuentra cerrada. Un soplo en esta fase (como el soplo holosistólico en barra o en chorro de vapor) es el hallazgo patognomónico de la insuficiencia mitral, donde existe falta de coaptación valvular.&lt;br /&gt;• &lt;b&gt;c) Continuo:&lt;/b&gt; Es incorrecta. Los soplos continuos abarcan tanto la sístole como la diástole (típicos de fístulas arteriovenosas o el ductus arterioso persistente), no correspondiendo a una estenosis valvular.&lt;br /&gt;• &lt;b&gt;d) Protomesosistolico:&lt;/b&gt; Es incorrecta. Refiere a un soplo ubicado en la primera mitad o mitad de la sístole, momento del ciclo cardíaco ajeno al defecto de llenado diastólico propio de la estenosis mitral.</t>
  </si>
  <si>
    <t>La presencia de &lt;b&gt;aumento del primer ruido, un soplo mesodiastólico y un chasquido posterior al segundo ruido&lt;/b&gt; en un paciente con disnea conforma la tríada diagnóstica de una &lt;b&gt;estenosis mitral&lt;/b&gt;.</t>
  </si>
  <si>
    <t>&lt;b&gt;AUSCULTACIÓN Y DIAGNÓSTICO DE LA ESTENOSIS MITRAL&lt;/b&gt;&lt;br /&gt;&lt;br /&gt;La estenosis mitral presenta un cuadro semiológico característico en la evaluación física. En esta patología valvular, el silencio sistólico se encuentra completamente libre, y el diagnóstico asienta en una tríada auscultatoria diastólica clásica (evaluada colocando al paciente en decúbito lateral izquierdo o posición de Pachón):&lt;br /&gt;• &lt;b&gt;R1 aumentado (Refuerzo del Primer Ruido):&lt;/b&gt; Ocurre por el cierre de las valvas mitrales engrosadas, impulsado por el gradiente de presión aurículo-ventricular.&lt;br /&gt;• &lt;b&gt;R2 aumentado con chasquido de apertura:&lt;/b&gt; Se percibe un sonido adicional o chasquido que aparece inmediatamente después del segundo ruido normal, marcando la apertura tensa y restringida de la válvula mitral.&lt;br /&gt;• &lt;b&gt;Soplo Diastólico (Mesodiastólico):&lt;/b&gt; Es un soplo rudo de baja tonalidad que ocupa el silencio diastólico. Presenta un "rolido" diastólico (un retumbo decreciente originado por el llenado ventricular a través del orificio estenótico) seguido de un refuerzo presistólico (el cual se acentúa justo antes del primer ruido gracias a la contracción auricular).</t>
  </si>
  <si>
    <t>La opción b es correcta. Ante un paciente joven que consulta por disnea, el hallazgo físico combinado de &lt;b&gt;aumento del 1er ruido, soplo mesodiastólico y chasquido luego del 2do ruido&lt;/b&gt; constituye la tríada semiológica diagnóstica de la &lt;b&gt;estenosis mitral&lt;/b&gt;.</t>
  </si>
  <si>
    <t>&lt;br /&gt;• &lt;b&gt;a) Insuficiencia aórtica:&lt;/b&gt; Es incorrecta ya que, si bien puede presentar un soplo diastólico, su carácter es aspirativo (en decrescendo) a nivel del foco aórtico o de Erb, sin presentar chasquido de apertura ni refuerzo del primer ruido, y asociándose a signos periféricos hiperdinámicos (pulso saltón o de Corrigan).&lt;br /&gt;• &lt;b&gt;c) Estenosis pulmonar y d) Estenosis aórtica:&lt;/b&gt; Son incorrectas porque ambas valvulopatías obstructivas de las válvulas sigmoideas se caracterizan por presentar soplos de tipo &lt;b&gt;sistólico&lt;/b&gt; (eyectivos y de morfología romboidal), mientras que el enunciado describe un evento mesodiastólico.</t>
  </si>
  <si>
    <t>Ante un paciente de 30 años que consulta por disnea, y al examen físico se constata aumento del 1er ruido cardíaco, soplo mesodiastólico, y chasquido luego del 2do ruido, se debe sospechar una &lt;b&gt;estenosis mitral&lt;/b&gt;.</t>
  </si>
  <si>
    <t>&lt;b&gt;DIAGNÓSTICO CLÍNICO Y AUSCULTATORIO DE LA ESTENOSIS MITRAL&lt;/b&gt;&lt;br /&gt;&lt;br /&gt;La presentación clínica auscultatoria de la estenosis mitral asienta en una tríada diastólica, mientras que el silencio sistólico se encuentra libre. Esta tríada incluye:&lt;br /&gt;• &lt;b&gt;R1 aumentado (Refuerzo del Primer Ruido):&lt;/b&gt; Se produce por el cierre brusco y enérgico de la válvula mitral originado por el alto gradiente de presión hemodinámico.&lt;br /&gt;• &lt;b&gt;R2 con chasquido de apertura:&lt;/b&gt; Sonido auscultatorio característico que aparece inmediatamente después del segundo ruido normal.&lt;br /&gt;• &lt;b&gt;Soplo Diastólico (Mesodiastólico):&lt;/b&gt; Es un soplo rudo de baja tonalidad que presenta un "rolido" diastólico (retumbo decreciente por llenado rápido ventricular), seguido de un refuerzo presistólico (el cual se ve acentuado antes del primer ruido por la contracción auricular).</t>
  </si>
  <si>
    <t>&lt;b&gt;a) Estenosis mitral:&lt;/b&gt; Es la opción correcta. El cuadro clínico expuesto describe la tríada auscultatoria que define a la estenosis mitral: el refuerzo del primer ruido (R1), el chasquido de apertura valvular posterior al segundo ruido (R2) y el hallazgo de un soplo diastólico (mesodiastólico).</t>
  </si>
  <si>
    <t>&lt;b&gt;b) Estenosis pulmonar, c) Insuficiencia aórtica, y d) Estenosis aórtica:&lt;/b&gt; Son incorrectas. Ninguna de estas valvulopatías presenta la tríada auscultatoria descrita. La insuficiencia aórtica cursa con un soplo diastólico &lt;i&gt;decrescendo&lt;/i&gt; y un pulso saltón (&lt;i&gt;celer&lt;/i&gt;). La estenosis aórtica se caracteriza por un soplo mesosistólico romboidal irradiado al cuello y un pulso &lt;i&gt;parvus et tardus&lt;/i&gt;. La estenosis pulmonar también generaría un soplo sistólico.</t>
  </si>
  <si>
    <t>La complicación más común de la insuficiencia mitral aguda es el &lt;b&gt;shock cardiogénico&lt;/b&gt;.</t>
  </si>
  <si>
    <t>&lt;b&gt;FISIOPATOLOGÍA DE LA INSUFICIENCIA MITRAL AGUDA&lt;/b&gt;&lt;br /&gt;&lt;br /&gt;El comportamiento hemodinámico difiere cuando la insuficiencia se instala de forma súbita (ej. disfunción isquémica post infarto de miocardio o ruptura cordal en válvula mixomatosa). Si el evento agudo ocurre sobre un corazón con dilataciones previas (ej. miocardiopatía dilatada), el ventrículo posee cierta adaptabilidad amortiguando inicialmente los síntomas severos.&lt;br /&gt;&lt;br /&gt;Por el contrario, si la gran regurgitación impacta sobre un ventrículo de tamaño normal, este no posee capacidad elástica para adaptarse a la súbita sobrecarga de volumen diastólico. Se genera un reflujo de sangre hacia una &lt;b&gt;aurícula no complaciente&lt;/b&gt;. Las presiones se elevan rápidamente produciéndose una elevación de la Presión Capilar Pulmonar que se traduce en congestión y edema pulmonar agudo. La incapacidad total del corazón para sostener el flujo anterógrado deriva en una caída del gasto cardíaco. La complicación más común de la insuficiencia mitral aguda es el desarrollo de un &lt;b&gt;shock cardiogénico&lt;/b&gt;.</t>
  </si>
  <si>
    <t>&lt;b&gt;c) Shock cardiogénico:&lt;/b&gt; Es la opción correcta. La complicación más frecuente de la insuficiencia mitral aguda es el &lt;b&gt;shock cardiogénico&lt;/b&gt;, producto de la incapacidad del corazón para sostener el flujo anterógrado y la caída del gasto cardíaco.</t>
  </si>
  <si>
    <t>• &lt;b&gt;a) Embolia pulmonar:&lt;/b&gt; Es incorrecta. El tromboembolismo pulmonar no representa la complicación mecánica hemodinámica de una falla valvular aguda izquierda.&lt;br /&gt;• &lt;b&gt;b) Hipertensión pulmonar:&lt;/b&gt; Es incorrecta. Si bien la presión capilar pulmonar se eleva agudamente originando edema, la instauración de una hipertensión pulmonar severa con signos de sobrecarga derecha (Cor Pulmonale) es la consecuencia evolutiva característica de la insuficiencia mitral &lt;b&gt;crónica&lt;/b&gt;, tras la claudicación sostenida de las cavidades.&lt;br /&gt;• &lt;b&gt;d) Fibrilación auricular:&lt;/b&gt; Es incorrecta. Aunque es una de las complicaciones arrítmicas más frecuentes de la patología mitral, se asocia directamente a la dilatación de la aurícula izquierda en los estadios &lt;b&gt;crónicos&lt;/b&gt;, no presentándose como la complicación mecánica aguda más común sobre una aurícula de tamaño normal.</t>
  </si>
  <si>
    <t>&lt;b&gt;TRATAMIENTO DE LA INSUFICIENCIA MITRAL AGUDA&lt;/b&gt;&lt;br /&gt;&lt;br /&gt;El abordaje terapéutico difiere del de la forma crónica debido a su contexto de instalación y mortalidad:&lt;br /&gt;• &lt;b&gt;Tratamiento médico inicial:&lt;/b&gt; Se maneja bajo los protocolos de urgencia de insuficiencia cardíaca aguda y edema agudo de pulmón. Requiere la infusión de vasodilatadores (idealmente Nitroprusiato de sodio o nitroglicerina) y Diuréticos de asa (Furosemida). Debe corregirse rápidamente la hipoxemia, optimizar hemodinámicamente al paciente y recurrir a asistencia respiratoria mecánica si es necesario.&lt;br /&gt;• &lt;b&gt;Tratamiento quirúrgico de urgencia:&lt;/b&gt; Constituye el tratamiento definitivo, procediendo al reemplazo valvular o a la reparación valvular con o sin By Pass (sobre todo si es complicación directa de un infarto de miocardio).</t>
  </si>
  <si>
    <t>La &lt;b&gt;valvuloplastia mitral percutánea con balón&lt;/b&gt; es el &lt;b&gt;tratamiento de elección para la estenosis mitral sintomática&lt;/b&gt; (específicamente en casos de etiología reumática severa con síntomas en clase funcional II y anatomía favorable).</t>
  </si>
  <si>
    <t>&lt;b&gt;TRATAMIENTO INTERVENCIONISTA DE LA ESTENOSIS MITRAL&lt;/b&gt;&lt;br /&gt;&lt;br /&gt;El tratamiento resolutivo definitivo de la estenosis mitral se reserva para los pacientes con enfermedad severa (área valvular &lt; 1.5 cm²) que se encuentren sintomáticos.&lt;br /&gt;• &lt;b&gt;Valvuloplastia Percutánea con Balón (VMPB):&lt;/b&gt; Es el tratamiento inicial ideal y de elección siempre que la anatomía lo permita. Consiste en introducir un catéter con balón desinflado; al insuflarse a varias atmósferas, rompe la fusión comisural y expande la válvula, logrando una caída de las presiones con una mortalidad procedimental muy baja (1-2%).&lt;br /&gt;• &lt;b&gt;Criterio anatómico (Score de Wilkins):&lt;/b&gt; Su indicación depende de un Score de Wilkins menor a 8 (que evidencia una válvula móvil, sin engrosamiento masivo ni calcificación extensa).&lt;br /&gt;• &lt;b&gt;Contraindicaciones:&lt;/b&gt; Está contraindicada si existen trombos en la aurícula izquierda, si cursa con insuficiencia mitral moderada a severa concomitante, o si presenta un Score de Wilkins alto (la dilatación de una válvula rígida producirá un desgarro y una insuficiencia mitral aguda iatrogénica).</t>
  </si>
  <si>
    <t>&lt;b&gt;a) Valvuloplastia mitral percutánea:&lt;/b&gt; Es la opción correcta. Es el tratamiento inicial ideal y de elección para la estenosis mitral sintomática (con anatomía favorable y score de Wilkins menor a 8), permitiendo expandir la válvula de manera no quirúrgica, presentando una mortalidad muy baja.</t>
  </si>
  <si>
    <t>• &lt;b&gt;b) Cirugía de reemplazo valvular:&lt;/b&gt; Es incorrecta. Es una intervención de segunda línea reservada para cuando el Score de Wilkins no es favorable (≥ 8) o la valvuloplastia percutánea presenta contraindicaciones.&lt;br /&gt;• &lt;b&gt;c) Terapia médica conservadora:&lt;/b&gt; Es incorrecta. No existe un tratamiento médico farmacológico que haya demostrado reducción de la progresión degenerativa estructural ni de la mortalidad. Los fármacos se enfocan en aliviar síntomas y prevenir complicaciones (diuréticos, betabloqueantes y anticoagulantes).&lt;br /&gt;• &lt;b&gt;d) Vigilancia clínica:&lt;/b&gt; Es incorrecta. La observación o vigilancia se abandona cuando el paciente se torna sintomático, marcando la necesidad de un procedimiento invasivo resolutivo para evitar complicaciones.</t>
  </si>
  <si>
    <t>&lt;b&gt;ALGORITMO DE DECISIÓN CLÍNICA QUIRÚRGICA&lt;/b&gt;&lt;br /&gt;&lt;br /&gt;El abordaje intervencionista de la estenosis mitral se estratifica basándose en los síntomas y la anatomía valvular subyacente:&lt;br /&gt;• &lt;b&gt;Pacientes Sintomáticos (CF II, III o IV) con estenosis severa:&lt;/b&gt; Si el Score de Wilkins es favorable (&lt; 8), se indica la valvuloplastia percutánea. Si el Score no es favorable o existe contraindicación ecocardiográfica, se deriva a reemplazo valvular quirúrgico.&lt;br /&gt;• &lt;b&gt;Pacientes Asintomáticos con estenosis severa:&lt;/b&gt; Se debe constatar si son asintomáticos mediante pruebas de esfuerzo. La intervención se recomienda si el paciente desarrolla síntomas durante el apremio hemodinámico o si presenta hipertensión pulmonar documentada en reposo o esfuerzo.</t>
  </si>
  <si>
    <t>La &lt;b&gt;reparación de la válvula mitral&lt;/b&gt; mantiene la función del ventrículo izquierdo en un grado mayor que la sustitución valvular y tiene un &lt;b&gt;riesgo quirúrgico inferior&lt;/b&gt; a la cirugía de sustitución valvular mitral.</t>
  </si>
  <si>
    <t>&lt;b&gt;TRATAMIENTO QUIRÚRGICO DE LA INSUFICIENCIA MITRAL&lt;/b&gt;&lt;br /&gt;&lt;br /&gt;El tratamiento definitivo de la insuficiencia mitral crónica severa es el quirúrgico. La decisión de intervenir y la técnica a utilizar dependen de la presencia de severidad clínica y ecocardiográfica:&lt;br /&gt;• &lt;b&gt;Indicación en Pacientes Sintomáticos:&lt;/b&gt; La intervención se indica ante una insuficiencia mitral severa sintomática. El tratamiento quirúrgico está indicado especialmente por encima de una fracción de eyección del ventrículo izquierdo del 30%. Si la fracción de eyección cae por debajo del 30%, la cirugía se encuentra contraindicada o exige una reevaluación.&lt;br /&gt;• &lt;b&gt;Indicación en Pacientes Asintomáticos:&lt;/b&gt; La conducta expectante se abandona ante la aparición de parámetros de disfunción. El tratamiento quirúrgico está indicado cuando existe disfunción ventricular izquierda, evidenciada por una fracción de eyección menor a 60% y/o un diámetro telesistólico ventricular izquierdo mayor a 40 mm.&lt;br /&gt;• &lt;b&gt;Técnicas Quirúrgicas (Reparación vs. Reemplazo):&lt;/b&gt; La &lt;b&gt;plástica mitral (reparación o comisurotomía)&lt;/b&gt; es la técnica de elección siempre que la anatomía lo permita. La reparación de la válvula mantiene la función del ventrículo izquierdo en un grado mayor que la sustitución y posee un riesgo quirúrgico inferior. Solo cuando la válvula no es factible de reparación, se debe recurrir al &lt;b&gt;reemplazo valvular mitral&lt;/b&gt; mediante una prótesis mecánica o biológica.</t>
  </si>
  <si>
    <t>&lt;b&gt;c) Opción c:&lt;/b&gt; Es la opción correcta (la afirmación falsa). La &lt;b&gt;reparación de la válvula mitral&lt;/b&gt; tiene un &lt;b&gt;riesgo quirúrgico inferior&lt;/b&gt; (y no superior) a la cirugía de sustitución valvular mitral.</t>
  </si>
  <si>
    <t>• &lt;b&gt;a) La reparación de la válvula mitral mantiene la función del ventrículo izquierdo en un grado mayor que la sustitución valvular:&lt;/b&gt; Es una afirmación verdadera. La preservación del aparato subvalvular y la arquitectura nativa del ventrículo en la reparación favorece una mejor mecánica ventricular postoperatoria.&lt;br /&gt;• &lt;b&gt;b) El tratamiento quirúrgico está indicado en pacientes sintomáticos, especialmente por encima de una fracción de eyección de ventrículo izquierdo de 30%:&lt;/b&gt; Es una afirmación verdadera que representa la indicación quirúrgica en pacientes que ya manifiestan clínica de falla de bomba.&lt;br /&gt;• &lt;b&gt;d) El tratamiento quirúrgico está indicado en pacientes asintomáticos cuando existe disfunción ventricular izquierda, fracción de eyección del ventrículo izquierdo menor a 60% y/o diámetro telesistólico ventricular izquierdo mayor a 40mm:&lt;/b&gt; Es una afirmación verdadera, ya que estos parámetros ecocardiográficos marcan el inicio de la claudicación ventricular subclínica que obliga a intervenir antes de un daño irreversible.</t>
  </si>
  <si>
    <t>El &lt;b&gt;tratamiento de elección&lt;/b&gt; para la estenosis mitral sintomática en casos de estenosis mitral reumática severa con síntomas en clase funcional II y un score de Wilkins favorable (menor a 8), es la &lt;b&gt;valvuloplastia mitral percutánea con balón&lt;/b&gt;.</t>
  </si>
  <si>
    <t>&lt;b&gt;TRATAMIENTO DE LA ESTENOSIS MITRAL SEVERA&lt;/b&gt;&lt;br /&gt;&lt;br /&gt;El tratamiento definitivo de la estenosis mitral se reserva para los pacientes con enfermedad severa (área valvular &lt; 1.5 cm²) que se encuentren sintomáticos.&lt;br /&gt;• &lt;b&gt;Valvuloplastia Percutánea con Balón (VMPB):&lt;/b&gt; Constituye el tratamiento inicial de elección siempre que la anatomía lo permita. Consiste en introducir un catéter con balón desinflado; al insuflarse a varias atmósferas, rompe la fusión comisural y expande la válvula, logrando una caída de las presiones con una mortalidad procedimental muy baja (1-2%).&lt;br /&gt;• &lt;b&gt;Criterio anatómico (Score de Wilkins):&lt;/b&gt; Su indicación depende de un Score de Wilkins menor a 8 (que evidencia una válvula móvil, sin engrosamiento ni calcificación extensa).&lt;br /&gt;• &lt;b&gt;Reemplazo Valvular Mitral:&lt;/b&gt; Si el paciente no es candidato a valvuloplastia, debe ser referido a cirugía de reemplazo por una válvula protésica mecánica o biológica.</t>
  </si>
  <si>
    <t>&lt;b&gt;b) Valvuloplastia mitral percutánea con balón:&lt;/b&gt; Es la opción correcta. Constituye el tratamiento inicial de elección para la estenosis mitral sintomática (como la clase funcional II) cuando la anatomía es favorable, lo cual se certifica mediante un Score de Wilkins menor a 8. Permite expandir la válvula sin cirugía a cielo abierto.</t>
  </si>
  <si>
    <t>&lt;b&gt;a) Tratamiento médico:&lt;/b&gt; Es incorrecta. El defecto de la estenosis es mecánico, por lo que no hay un tratamiento médico farmacológico que haya demostrado reducción de la progresión degenerativa ni de la mortalidad.&lt;br /&gt;&lt;b&gt;c) Reemplazo mitral percutáneo:&lt;/b&gt; Es incorrecta. El abordaje percutáneo de elección en estenosis mitral es la dilatación valvular con balón, no el reemplazo protésico por esta vía (como sí ocurre en el TAVI aórtico).&lt;br /&gt;&lt;b&gt;d) Comisurotomía mitral digital a cielo abierto:&lt;/b&gt; Es incorrecta. Es un abordaje quirúrgico alternativo donde el cirujano abre manualmente las comisuras, no siendo de primera elección frente a una anatomía que permite la resolución percutánea (Wilkins &lt; 8).&lt;br /&gt;&lt;b&gt;e) Reemplazo valvular mitral:&lt;/b&gt; Es incorrecta. Constituye una intervención de segunda línea reservada para cuando el Score de Wilkins no es favorable (≥ 8) o la valvuloplastia percutánea presenta contraindicaciones (trombos auriculares o insuficiencia severa asociada).</t>
  </si>
  <si>
    <t>&lt;b&gt;ALGORITMO DE DECISIÓN CLÍNICA QUIRÚRGICA&lt;/b&gt;&lt;br /&gt;&lt;br /&gt;El abordaje intervencionista de la estenosis mitral se estratifica basándose en los síntomas y la anatomía valvular subyacente:&lt;br /&gt;• &lt;b&gt;Pacientes Sintomáticos (CF II, III o IV) con estenosis severa:&lt;/b&gt; Si el Score de Wilkins es favorable (&lt; 8), se indica la valvuloplastia percutánea. Si el Score no es favorable o existe contraindicación ecocardiográfica, se deriva a reemplazo valvular quirúrgico.&lt;br /&gt;• &lt;b&gt;Pacientes Asintomáticos con estenosis severa:&lt;/b&gt; Se debe constatar si son asintomáticos mediante pruebas de esfuerzo. La intervención se recomienda si el paciente desarrolla síntomas durante el apremio hemodinámico o si presenta hipertensión pulmonar en reposo o esfuerzo.</t>
  </si>
  <si>
    <t>Cuál de los siguientes NO suele ser una característica de la neumonía subaguda?&lt;br&gt;&lt;br&gt;a) Rx con patrón intersticial&lt;br&gt;&lt;br&gt;b) Auscultación normal&lt;br&gt;&lt;br&gt;c) Malestar general&lt;br&gt;&lt;br&gt;d) Tos productiva</t>
  </si>
  <si>
    <t>Ante un paciente de 59 años con insuficiencia mitral sintomática con signos de disnea y fracción de eyección del 40%, la conducta indicada es el &lt;b&gt;reemplazo valvular quirúrgico&lt;/b&gt;.</t>
  </si>
  <si>
    <t>d) Tos productiva</t>
  </si>
  <si>
    <t>&lt;b&gt;TRATAMIENTO QUIRÚRGICO DE LA INSUFICIENCIA MITRAL&lt;/b&gt;&lt;br /&gt;&lt;br /&gt;El tratamiento definitivo de la insuficiencia mitral severa es el quirúrgico, dado que no existe un tratamiento médico farmacológico capaz de solucionar la alteración mecánica subyacente. La decisión de intervenir depende de la presencia de severidad clínica y ecocardiográfica:&lt;br /&gt;• &lt;b&gt;Pacientes Sintomáticos:&lt;/b&gt; La intervención está indicada ante una insuficiencia mitral severa sintomática (presencia clínica de disnea). El tratamiento quirúrgico está indicado en especial por encima de una fracción de eyección del ventrículo izquierdo del 30%. Si la fracción de eyección cae por debajo del 30%, la cirugía se encuentra teóricamente contraindicada o exige una reevaluación estricta del riesgo-beneficio.&lt;br /&gt;• &lt;b&gt;Pacientes Asintomáticos:&lt;/b&gt; La conducta expectante se abandona si aparece disfunción ventricular (fracción de eyección menor a 60% y/o diámetro telesistólico mayor a 40 mm).&lt;br /&gt;• &lt;b&gt;Técnicas Quirúrgicas:&lt;/b&gt; La &lt;b&gt;plástica mitral (reparación)&lt;/b&gt; es la técnica de elección siempre que sea factible. Cuando la válvula no permite su reparación o reconstrucción, se procede al &lt;b&gt;reemplazo valvular mitral&lt;/b&gt; mediante una prótesis mecánica o biológica.</t>
  </si>
  <si>
    <t>&lt;b&gt;c) Reemplazo valvular:&lt;/b&gt; Es la opción correcta. Ante un paciente con insuficiencia mitral severa sintomática (disnea) y una fracción de eyección mayor al 30% (en este caso 40%), está indicado el &lt;b&gt;reemplazo valvular&lt;/b&gt; (o reparación si es anatómicamente factible) como terapia definitiva.</t>
  </si>
  <si>
    <t>• &lt;b&gt;a) Enalapril y diuréticos, b) Betabloqueantes y diuréticos y d) Diuréticos de asa:&lt;/b&gt; Son incorrectas. Si bien el tratamiento médico farmacológico con vasodilatadores y diuréticos es útil para compensar hemodinámicamente al paciente y disminuir la congestión, &lt;b&gt;no existe&lt;/b&gt; un tratamiento médico que solucione el defecto valvular mecánico, no detiene la progresión degenerativa y no prolonga la sobrevida a largo plazo, siendo el abordaje quirúrgico la indicación en este contexto sintomático.</t>
  </si>
  <si>
    <t>La &lt;b&gt;valvuloplastia mitral percutánea con balón&lt;/b&gt; es el &lt;b&gt;tratamiento de elección para la estenosis mitral sintomática&lt;/b&gt; en casos de etiología reumática severa con síntomas en clase funcional II y un score de Wilkins favorable (menor a 8).</t>
  </si>
  <si>
    <t>&lt;b&gt;TRATAMIENTO INTERVENCIONISTA DE LA ESTENOSIS MITRAL&lt;/b&gt;&lt;br /&gt;&lt;br /&gt;El tratamiento resolutivo de la estenosis mitral se reserva para los pacientes con enfermedad severa (área valvular &lt; 1.5 cm²) que se encuentren sintomáticos.&lt;br /&gt;• &lt;b&gt;Valvuloplastia Percutánea con Balón (VMPB):&lt;/b&gt; Es el tratamiento inicial de elección siempre que la anatomía lo permita. Consiste en introducir un catéter con balón desinflado; al insuflarse a varias atmósferas, rompe la fusión comisural y expande la válvula, logrando una caída de las presiones con una mortalidad procedimental muy baja (1-2%).&lt;br /&gt;• &lt;b&gt;Criterio anatómico (Score de Wilkins):&lt;/b&gt; Su indicación depende de un Score de Wilkins menor a 8 (que evidencia una válvula móvil, sin engrosamiento ni calcificación extensa). Si se intenta dilatar una válvula rígida, se generará un desgarro traumático y una insuficiencia mitral aguda iatrogénica.&lt;br /&gt;• &lt;b&gt;Contraindicaciones:&lt;/b&gt; Está contraindicada si hay trombos en la aurícula o una insuficiencia mitral moderada a severa concomitante.</t>
  </si>
  <si>
    <t>&lt;b&gt;c) Valvuloplastia mitral percutánea:&lt;/b&gt; Es la opción correcta. Es el tratamiento inicial de elección para la estenosis mitral sintomática (como la clase funcional II) cuando la anatomía es favorable, lo cual se certifica mediante un Score de Wilkins menor a 8. Permite expandir la válvula de manera no quirúrgica.</t>
  </si>
  <si>
    <t>• &lt;b&gt;a) Reemplazo valvular mitral:&lt;/b&gt; Es incorrecta como primera elección en este escenario. Es una intervención de segunda línea reservada para cuando el Score de Wilkins no es favorable (≥ 8) o la valvuloplastia percutánea presenta contraindicaciones.&lt;br /&gt;• &lt;b&gt;b) Comisurotomía mitral digital:&lt;/b&gt; Es incorrecta. Es un abordaje quirúrgico alternativo a cielo abierto (plástica mitral) donde el cirujano abre manualmente las comisuras fusionadas, el cual no es de primera elección frente a una anatomía que permite la resolución percutánea.&lt;br /&gt;• &lt;b&gt;d) Tratamiento médico:&lt;/b&gt; Es incorrecta. El defecto subyacente de la estenosis es mecánico, por lo que no hay un tratamiento médico farmacológico que haya demostrado reducción de la progresión degenerativa ni de la mortalidad a largo plazo.</t>
  </si>
  <si>
    <t>&lt;b&gt;ALGORITMO DE DECISIÓN CLÍNICA QUIRÚRGICA&lt;/b&gt;&lt;br /&gt;&lt;br /&gt;El abordaje intervencionista de la estenosis mitral se estratifica basándose en los síntomas y la anatomía valvular subyacente:&lt;br /&gt;• &lt;b&gt;Pacientes Sintomáticos (CF II, III o IV) con estenosis severa:&lt;/b&gt; Si el Score de Wilkins es favorable (&lt; 8), se indica la valvuloplastia percutánea. Si el Score no es favorable o existe contraindicación, se deriva a reemplazo valvular quirúrgico.&lt;br /&gt;• &lt;b&gt;Pacientes Asintomáticos con estenosis severa:&lt;/b&gt; Se debe constatar si son asintomáticos mediante pruebas de esfuerzo. La intervención se recomienda si el paciente desarrolla síntomas durante el apremio hemodinámico o si presenta hipertensión pulmonar en reposo o esfuerzo.</t>
  </si>
  <si>
    <t>La &lt;b&gt;enfermedad reumática&lt;/b&gt; es la causa más común de la estenosis tricuspídea.</t>
  </si>
  <si>
    <t>&lt;b&gt;VALVULOPATÍA TRICUSPÍDEA Y REPERCUSIÓN ANATÓMICA&lt;/b&gt;&lt;br /&gt;&lt;br /&gt;El espectro de afecciones de la válvula tricúspide abarca lesiones tanto estenóticas como regurgitantes, las cuales impactan hemodinámicamente sobre las cavidades derechas:&lt;br /&gt;• &lt;b&gt;Etiología de la Estenosis:&lt;/b&gt; La afección que restringe la apertura de esta válvula tiene un origen etiológico predominantemente inflamatorio-inmunológico, siendo la &lt;b&gt;enfermedad reumática&lt;/b&gt; su causa más común.&lt;br /&gt;• &lt;b&gt;Tratamiento de la Insuficiencia:&lt;/b&gt; A diferencia del manejo quirúrgico precoz de otras válvulas, en los casos de insuficiencia tricuspídea grave desarrollada de forma secundaria a la dilatación del ventrículo derecho, el abordaje de elección es la terapia médica conservadora.&lt;br /&gt;• &lt;b&gt;Repercusión Auricular (ECG):&lt;/b&gt; La obstrucción a nivel tricuspídeo genera un aumento de presión retrógrada con el consiguiente agrandamiento auricular derecho. En el electrocardiograma, este agrandamiento se evidencia por el desarrollo de una &lt;b&gt;onda P pulmonar&lt;/b&gt; (onda P alta, picuda y estrecha, superior a 2,5 mm de amplitud en las derivaciones inferiores).</t>
  </si>
  <si>
    <t>&lt;b&gt;a) Enfermedad reumática:&lt;/b&gt; Es la opción correcta. La &lt;b&gt;enfermedad reumática&lt;/b&gt; es la causa más común de la estenosis tricuspídea.</t>
  </si>
  <si>
    <t>• &lt;b&gt;b) Enfermedad pulmonar crónica:&lt;/b&gt; Es incorrecta. Patologías como el EPOC generan hipertensión pulmonar y falla ventricular derecha (cor pulmonale), lo que ocasiona la dilatación del anillo valvular tricuspídeo y desencadena secundariamente una insuficiencia tricuspídea, no una estenosis.&lt;br /&gt;• &lt;b&gt;c) Endocarditis infecciosa:&lt;/b&gt; Es incorrecta. La invasión bacteriana (especialmente prevalente en la válvula tricúspide en adictos a drogas endovenosas) produce una reacción destructiva tisular local que genera un cuadro de insuficiencia valvular aguda.&lt;br /&gt;• &lt;b&gt;d) Lesión torácica contusa:&lt;/b&gt; Es incorrecta. El traumatismo torácico severo puede provocar la rotura traumática del aparato subvalvular (músculos papilares o cuerdas tendinosas), ocasionando incompetencia e insuficiencia valvular aguda.</t>
  </si>
  <si>
    <t>El &lt;b&gt;tratamiento de elección&lt;/b&gt; para la &lt;b&gt;insuficiencia tricuspídea grave secundaria a dilatación del ventrículo derecho&lt;/b&gt; es la &lt;b&gt;terapia médica conservadora&lt;/b&gt;.</t>
  </si>
  <si>
    <t>&lt;b&gt;VALVULOPATÍA TRICUSPÍDEA&lt;/b&gt;&lt;br /&gt;&lt;br /&gt;Las patologías que afectan a la válvula tricúspide poseen consideraciones terapéuticas y etiológicas específicas según su presentación clínica.&lt;br /&gt;• &lt;b&gt;Insuficiencia Tricuspídea Grave Secundaria:&lt;/b&gt; Cuando esta incompetencia valvular se desarrolla de manera funcional o secundaria a la dilatación anatómica del ventrículo derecho, el tratamiento de elección es la terapia médica conservadora.&lt;br /&gt;• &lt;b&gt;Estenosis Tricuspídea (Etiología):&lt;/b&gt; La causa más común de la estenosis tricuspídea es la enfermedad reumática.</t>
  </si>
  <si>
    <t>&lt;b&gt;c) Terapia médica conservadora:&lt;/b&gt; Es la opción correcta. El tratamiento de elección para la insuficiencia tricuspídea grave que se desarrolla en forma secundaria a la dilatación estructural del ventrículo derecho es la terapia médica conservadora.</t>
  </si>
  <si>
    <t>• &lt;b&gt;a) Cirugía de reemplazo valvular, y b) Valvuloplastia tricuspídea percutánea:&lt;/b&gt; Son incorrectas como tratamiento de elección inicial. La intervención mecánica directa sobre la estructura valvular no es el abordaje para esta entidad cuando la insuficiencia es funcional y derivada de la dilatación del ventrículo derecho.&lt;br /&gt;• &lt;b&gt;d) Vigilancia clínica:&lt;/b&gt; Es incorrecta. Frente a un grado "grave" de insuficiencia tricuspídea asociada a dilatación del ventrículo derecho, la vigilancia es inapropiada, siendo necesario instaurar la terapia médica conservadora para el manejo hemodinámico del paciente.</t>
  </si>
  <si>
    <t>El &lt;b&gt;síndrome nefrótico NO constituye&lt;/b&gt; una causa de piuria abacteriana.</t>
  </si>
  <si>
    <t>&lt;b&gt;ESCENARIO DE PIURIA ABACTERIANA&lt;/b&gt;&lt;br /&gt;&lt;br /&gt;Este escenario se presenta cuando un paciente manifiesta síntomas clásicos de infección del tracto urinario y su sedimento resulta patológico (presencia de leucocituria o piuria), pero el urocultivo es negativo. Esto obliga a plantear diagnósticos diferenciales por fuera de las bacterias uropatógenas comunes:&lt;br /&gt;• &lt;b&gt;Tuberculosis (TBC):&lt;/b&gt; Es la premisa de máxima jerarquía; toda piuria abacteriana obliga a descartar Tuberculosis.&lt;br /&gt;• &lt;b&gt;Contaminación de la muestra:&lt;/b&gt; Causa frecuente de alteración del sedimento.&lt;br /&gt;• &lt;b&gt;Antibióticos previos:&lt;/b&gt; Pacientes que se automedicaron, no resolvieron el cuadro inflamatorio, pero negativizaron el rescate microbiológico.&lt;br /&gt;• &lt;b&gt;Gérmenes inusuales o de difícil cultivo:&lt;/b&gt; Infecciones originadas por microorganismos como el &lt;i&gt;Micoplasma&lt;/i&gt; o la &lt;i&gt;Chlamydia&lt;/i&gt;.&lt;br /&gt;• &lt;b&gt;Patologías No Infecciosas:&lt;/b&gt; Se deben diferenciar enfermedades sistémicas como nefropatías lúpicas o la presencia de neoplasias urológicas.</t>
  </si>
  <si>
    <t>La opción d es correcta. El &lt;b&gt;síndrome nefrótico NO constituye&lt;/b&gt; una causa de piuria abacteriana. El síndrome nefrótico se caracteriza por una proteinuria masiva y alteraciones lipídicas, sin ser generador de piuria estéril.</t>
  </si>
  <si>
    <t>&lt;br /&gt;• &lt;b&gt;a) Por TBC renal:&lt;/b&gt; Es incorrecta, ya que la tuberculosis es la principal causa patológica a descartar ante el hallazgo de piuria abacteriana.&lt;br /&gt;• &lt;b&gt;b) Por contaminación y c) Uso de antibióticos:&lt;/b&gt; Son incorrectas porque ambas situaciones justifican el hallazgo de un sedimento inflamatorio disociado de un cultivo negativo, siendo causas del cuadro.</t>
  </si>
  <si>
    <t>Está &lt;b&gt;desaconsejado el tratamiento antibiótico&lt;/b&gt; de la &lt;b&gt;bacteriuria asintomática&lt;/b&gt; en pacientes &lt;b&gt;diabéticos&lt;/b&gt; y trasplantados (inmunodeprimidos), reservándose las excepciones de erradicación para las &lt;b&gt;embarazadas&lt;/b&gt; y los &lt;b&gt;procedimientos urológicos invasivos&lt;/b&gt;.</t>
  </si>
  <si>
    <t>&lt;b&gt;DIAGNÓSTICO Y MANEJO DE LA BACTERIURIA ASINTOMÁTICA&lt;/b&gt;&lt;br /&gt;&lt;br /&gt;La bacteriuria asintomática describe la presencia de bacterias en orina en ausencia de síntomas urinarios.&lt;br /&gt;• &lt;b&gt;Criterios diagnósticos:&lt;/b&gt; Ante un paciente asintomático con sedimento normal, el diagnóstico se confirma con recuentos bacterianos significativos (≥ 10⁵ UFC/ml). En ausencia de síntomas, se requiere este recuento en dos muestras consecutivas en la mujer o en una única muestra en el varón para diagnosticarla.&lt;br /&gt;• &lt;b&gt;Premisa general de tratamiento:&lt;/b&gt; La premisa fundamental frente a la bacteriuria asintomática es que no requiere tratamiento antibiótico. La justificación de no tratar obedece a que el antimicrobiano genera una presión de selección, matando cepas sensibles y seleccionando cepas resistentes predominantes.&lt;br /&gt;• &lt;b&gt;¿A quién NO tratar?:&lt;/b&gt; Está desaconsejado el tratamiento en diabéticos, institucionalizados y mayores de 65 años, mujeres postmenopáusicas, pacientes con sonda vesical permanente o cateterización intermitente, y pacientes con trasplante renal (excepto dentro del primer mes).&lt;br /&gt;• &lt;b&gt;¿A quién SÍ tratar?:&lt;/b&gt; Las excepciones donde la bacteriuria debe erradicarse incluyen a las embarazadas (se trata para reducir el riesgo de progresión a pielonefritis materna y bajo peso al nacer) y a los pacientes sometidos a procedimientos urológicos invasivos con posibilidad de sangrado mucoso.</t>
  </si>
  <si>
    <t>&lt;b&gt;d) Solo se indica tratamiento antibiótico en pacientes diabéticos e inmunodeprimidos:&lt;/b&gt; Es la opción correcta (la afirmación falsa). En la bacteriuria asintomática está desaconsejado indicar tratamiento antibiótico a los pacientes diabéticos, así como a los pacientes institucionalizados y receptores de trasplante renal (inmunodeprimidos). El tratamiento sistemático en estos grupos genera una presión de selección de cepas multirresistentes sin aportar beneficios clínicos.</t>
  </si>
  <si>
    <t>&lt;b&gt;a) Se indica tratamiento antibiótico en pacientes embarazadas y en aquellos que van a ser sometidos a procedimientos urológicos endoscópicos invasivos:&lt;/b&gt; Es correcta. Estas dos situaciones son las excepciones donde la bacteriuria asintomática debe ser erradicada (en la gestante para evitar complicaciones materno-fetales, y en la cirugía urológica para prevenir la sepsis).&lt;br /&gt;&lt;b&gt;b) Son monomicrobianas y generalmente no merecen ser tratadas:&lt;/b&gt; Es correcta. Estas colonizaciones no requieren ni merecen tratamiento antibiótico, ya que el riesgo de generar resistencias ecológicas supera al beneficio clínico.&lt;br /&gt;&lt;b&gt;c) Se define BA a los recuentos ≥10.5 UFC/ml en 2 muestras de urocultivo en la mujer y en 1 muestra en el varón en ausencia de síntomas urinarios:&lt;/b&gt; Es correcta. Describe el criterio diagnóstico mediante urocultivo (≥ 10⁵ UFC/ml, transcrito tipográficamente como 10.5 en algunas nomenclaturas) que certifica la entidad ante la ausencia de clínica.</t>
  </si>
  <si>
    <t>La &lt;b&gt;&lt;i&gt;Escherichia coli&lt;/i&gt;&lt;/b&gt; es el germen que más frecuentemente está involucrado en la infección urinaria, siendo el agente causal en el 73% al 90% de los casos ambulatorios.</t>
  </si>
  <si>
    <t>&lt;b&gt;ETIOLOGÍA Y ASPECTOS MICROBIOLÓGICOS DE LA ITU&lt;/b&gt;&lt;br /&gt;&lt;br /&gt;El espectro etiológico de las infecciones del tracto urinario varía dependiendo de si el cuadro se adquiere en el ámbito comunitario o si está asociado a los cuidados de la salud (IACS). En la población general y en las infecciones de vías bajas no complicadas, la etiología está dominada por las enterobacterias:&lt;br /&gt;• &lt;b&gt;&lt;i&gt;Escherichia coli&lt;/i&gt;:&lt;/b&gt; Es el germen que más frecuentemente está involucrado en la infección urinaria. Es responsable del 73-90% de los casos ambulatorios.&lt;br /&gt;• &lt;b&gt;&lt;i&gt;Proteus mirabilis&lt;/i&gt; y &lt;i&gt;Klebsiella spp&lt;/i&gt;:&lt;/b&gt; Representan alrededor del 10% en conjunto. Son enterobacterias muy frecuentes en pacientes ancianos.&lt;br /&gt;• &lt;b&gt;&lt;i&gt;Staphylococcus saprophyticus&lt;/i&gt;:&lt;/b&gt; Representa el 4,5% de los aislamientos generales, pero su prevalencia asciende al 10-15% en mujeres sexualmente activas.&lt;br /&gt;• &lt;b&gt;&lt;i&gt;Enterococcus spp&lt;/i&gt; (&lt;i&gt;E. faecalis&lt;/i&gt;):&lt;/b&gt; Representa un 3,2% a 4%, frecuente en ancianos, portadores de sonda o pacientes con uso previo de antibióticos.&lt;br /&gt;• &lt;b&gt;&lt;i&gt;Streptococcus agalactiae&lt;/i&gt;:&lt;/b&gt; Su prevalencia es del 2,59% en mujeres embarazadas, debiendo buscarse en este grupo poblacional ya que la colonización materna puede desencadenar sepsis neonatal.</t>
  </si>
  <si>
    <t>&lt;b&gt;c) Escherichia coli:&lt;/b&gt; Es la opción correcta. La &lt;b&gt;&lt;i&gt;Escherichia coli&lt;/i&gt;&lt;/b&gt; es el germen que más frecuentemente está involucrado en la infección urinaria, dominando la epidemiología de las infecciones comunitarias en la población general.</t>
  </si>
  <si>
    <t>• &lt;b&gt;a) Staphylococcus aureus, b) Serratia marcescens, d) Acinetobacter baumannii y e) Klebsiella pneumoniae:&lt;/b&gt; Son incorrectas. Si bien son uropatógenos documentados, su participación etiológica adquiere relevancia únicamente en infecciones nosocomiales, en pacientes con alteraciones anatómicas urológicas o portadores de sonda vesical, pero ninguno supera la frecuencia poblacional de la &lt;i&gt;Escherichia coli&lt;/i&gt;.</t>
  </si>
  <si>
    <t>&lt;b&gt;AGENTES ETIOLÓGICOS NOSOCOMIALES Y EN SONDADOS&lt;/b&gt;&lt;br /&gt;&lt;br /&gt;Cuando el paciente se encuentra hospitalizado, inmunodeprimido o porta una sonda vesical permanente, el perfil microbiológico de la orina cambia. Si bien la &lt;i&gt;Escherichia coli&lt;/i&gt; sigue siendo la especie más frecuente, su prevalencia desciende al 35-40% (pudiendo llegar al 50% en intrahospitalarias), aumentando la prevalencia de microorganismos complejos o multirresistentes como &lt;i&gt;Klebsiella spp&lt;/i&gt;, &lt;i&gt;Proteus mirabilis&lt;/i&gt;, &lt;i&gt;Enterobacter&lt;/i&gt;, &lt;i&gt;Enterococcus faecium&lt;/i&gt;, &lt;i&gt;Pseudomonas aeruginosa&lt;/i&gt; (10-15%) y bacilos gramnegativos no fermentadores como &lt;i&gt;Acinetobacter baumannii&lt;/i&gt;.</t>
  </si>
  <si>
    <t>En las infecciones urinarias causadas por &lt;b&gt;&lt;i&gt;Proteus&lt;/i&gt;&lt;/b&gt; (como &lt;i&gt;P. mirabilis&lt;/i&gt;), es un hallazgo frecuente presentar una &lt;b&gt;orina alcalina (pH urinario &gt; 7)&lt;/b&gt; y leucocituria.</t>
  </si>
  <si>
    <t>&lt;b&gt;ETIOLOGÍA DE LA INFECCIÓN URINARIA Y GÉRMENES AISLADOS&lt;/b&gt;&lt;br /&gt;&lt;br /&gt;El espectro etiológico de las infecciones del tracto urinario varía dependiendo de su origen comunitario o nosocomial, destacándose microorganismos con perfiles clínicos y bioquímicos específicos:&lt;br /&gt;• &lt;b&gt;&lt;i&gt;Escherichia coli&lt;/i&gt;:&lt;/b&gt; Es el germen que más frecuentemente está involucrado en la infección urinaria a nivel global, responsable del 73-90% de los casos ambulatorios.&lt;br /&gt;• &lt;b&gt;&lt;i&gt;Proteus mirabilis&lt;/i&gt; y &lt;i&gt;Klebsiella spp&lt;/i&gt;:&lt;/b&gt; Representan alrededor del 10% en conjunto. Específicamente, en las infecciones por &lt;i&gt;Proteus&lt;/i&gt;, la bacteria alcaliniza el medio produciendo una orina con pH &gt; 7. Su aislamiento se asocia frecuentemente a litiasis en las vías urinarias y a la presencia de sonda vesical.&lt;br /&gt;• &lt;b&gt;&lt;i&gt;Staphylococcus saprophyticus&lt;/i&gt;:&lt;/b&gt; Patógeno cuya prevalencia asciende al 10-15% en el subgrupo de mujeres jóvenes sexualmente activas.</t>
  </si>
  <si>
    <t>&lt;b&gt;d) Proteus:&lt;/b&gt; Es la opción correcta. El género &lt;i&gt;Proteus&lt;/i&gt; (particularmente el &lt;i&gt;Proteus mirabilis&lt;/i&gt;) posee la capacidad bioquímica de producir la enzima ureasa, la cual desdobla la urea en amoníaco, alcalinizando el medio urinario. Un pH urinario alcalino (&gt; 7) en el contexto de una infección es indicativo de este germen.</t>
  </si>
  <si>
    <t>• &lt;b&gt;a) Escherichia coli:&lt;/b&gt; Es incorrecta. Aunque es el agente etiológico más frecuente, no se caracteriza bioquímicamente por alcalinizar la orina a un pH &gt; 7 de la manera en que lo hace la ureasa del &lt;i&gt;Proteus&lt;/i&gt;.&lt;br /&gt;• &lt;b&gt;b) Stafilococo saprofiticus:&lt;/b&gt; Es incorrecta. Es un agente etiológico en mujeres jóvenes sexualmente activas, pero no es la etiología asociada al hallazgo de orina alcalina.&lt;br /&gt;• &lt;b&gt;c) Otras enterobacterias gram negativas:&lt;/b&gt; Es incorrecta. Si bien gérmenes como &lt;i&gt;Klebsiella&lt;/i&gt; tienen cierta actividad ureasa, la asociación clínica frente a una orina alcalina y el consecuente desarrollo de litiasis recae sobre el género &lt;i&gt;Proteus&lt;/i&gt;.</t>
  </si>
  <si>
    <t>&lt;b&gt;ASOCIACIÓN CLÍNICA DEL PROTEUS Y LA LITIASIS&lt;/b&gt;&lt;br /&gt;&lt;br /&gt;La alcalinización de la orina producida por la ureasa del &lt;i&gt;Proteus mirabilis&lt;/i&gt; facilita la precipitación de sales, lo cual predispone a la formación de cálculos renales (frecuentemente cálculos de estruvita o fosfato amónico-magnésico). Clínicamente, ante un cuadro con fiebre, dolor lumbar, desviación a la izquierda y el hallazgo ecográfico de una litiasis coraliforme, el microorganismo que se espera aislar en el urocultivo es el &lt;i&gt;Proteus mirabilis&lt;/i&gt;.</t>
  </si>
  <si>
    <t>Ante un cuadro con fiebre, dolor lumbar, desviación a la izquierda y hallazgo ecográfico de litiasis coraliforme, el microorganismo que se espera encontrar en el urocultivo es &lt;b&gt;&lt;i&gt;Proteus mirabilis&lt;/i&gt;&lt;/b&gt;.</t>
  </si>
  <si>
    <t>&lt;b&gt;ETIOLOGÍA Y ASPECTOS MICROBIOLÓGICOS DE LA ITU&lt;/b&gt;&lt;br /&gt;&lt;br /&gt;El espectro etiológico de las infecciones del tracto urinario es amplio y varía. Si bien la &lt;i&gt;Escherichia coli&lt;/i&gt; es el germen predominante a nivel comunitario, existen escenarios clínicos específicos donde la presentación orienta hacia otras bacterias:&lt;br /&gt;• &lt;b&gt;&lt;i&gt;Proteus mirabilis&lt;/i&gt; y &lt;i&gt;Klebsiella spp&lt;/i&gt;:&lt;/b&gt; Representan alrededor del 10% de las infecciones en conjunto (aisladamente &lt;i&gt;P. mirabilis&lt;/i&gt; un 4,3% y &lt;i&gt;K. pneumoniae&lt;/i&gt; un 2,3%). Son enterobacterias de muy frecuente aislamiento en pacientes ancianos.&lt;br /&gt;• &lt;b&gt;Asociación litogénica:&lt;/b&gt; La colonización e infección por &lt;i&gt;Proteus mirabilis&lt;/i&gt; se asocia a la presencia de sonda vesical y al desarrollo de &lt;b&gt;litiasis en las vías urinarias&lt;/b&gt; (típicamente cálculos coraliformes).&lt;br /&gt;• &lt;b&gt;Hallazgos urinarios:&lt;/b&gt; En las infecciones urinarias originadas por &lt;i&gt;Proteus&lt;/i&gt; es un hallazgo constatar la presencia de &lt;b&gt;orina alcalina (pH urinario &gt; 7)&lt;/b&gt; acompañada de leucocituria.</t>
  </si>
  <si>
    <t>&lt;b&gt;d) Proteus mirabilis:&lt;/b&gt; Es la opción correcta. Ante una paciente que presenta sintomatología de infección urinaria alta (fiebre, dolor lumbar, leucocitosis con desviación a la izquierda) y el hallazgo en la ecografía de una &lt;b&gt;litiasis coraliforme&lt;/b&gt;, el microorganismo causal que se espera encontrar en el urocultivo es el &lt;b&gt;&lt;i&gt;Proteus mirabilis&lt;/i&gt;&lt;/b&gt;.</t>
  </si>
  <si>
    <t>• &lt;b&gt;a) Escherichia coli:&lt;/b&gt; Es incorrecta porque, aunque domina la epidemiología de las ITU comunitarias, el hallazgo ecográfico de un cálculo coraliforme desvía la sospecha hacia patógenos productores de ureasa como el &lt;i&gt;Proteus&lt;/i&gt;.&lt;br /&gt;• &lt;b&gt;b) Enterococcus faecalis:&lt;/b&gt; Es incorrecta ya que su presencia se ve en pacientes ancianos, portadores de sonda crónica o individuos con uso previo de antibióticos que generen presión selectiva, sin constituir la causa primaria de litiasis infecciosa coraliforme.&lt;br /&gt;• &lt;b&gt;c) Salmonella typhi y e) Candida albicans:&lt;/b&gt; Son incorrectas debido a que no representan los agentes etiológicos vinculados a la formación y perpetuación de litiasis coraliformes en las vías urinarias acompañadas de este cuadro clínico.</t>
  </si>
  <si>
    <t>&lt;b&gt;INTERPRETACIÓN DEL SEDIMENTO Y RIESGOS ESTRUCTURALES&lt;/b&gt;&lt;br /&gt;&lt;br /&gt;El diagnóstico exige correlacionar los signos sistémicos con el laboratorio. Las infecciones complicadas (aquellas mediadas por anomalías estructurales como la litiasis coraliforme) dificultan la erradicación del microorganismo, ya que la piedra actúa como un nicho protector para las colonias bacterianas. En estos cuadros clínicos es necesario vigilar el sedimento y el urocultivo de control, dado que la falta de resolución del componente obstructivo-litiásico perpetuará las recaídas infecciosas.</t>
  </si>
  <si>
    <t>La &lt;b&gt;infección del tracto urinario inferior&lt;/b&gt; es la &lt;b&gt;causa más común de infección urinaria en hombres&lt;/b&gt;.</t>
  </si>
  <si>
    <t>&lt;b&gt;EPIDEMIOLOGÍA DE LA INFECCIÓN URINARIA EN HOMBRES&lt;/b&gt;&lt;br /&gt;&lt;br /&gt;La incidencia y epidemiología de la infección del tracto urinario (ITU) en la población masculina presenta características patogénicas específicas:&lt;br /&gt;• &lt;b&gt;Baja incidencia general:&lt;/b&gt; Existen datos epidemiológicos escasos debido a su baja incidencia en hombres sanos jóvenes.&lt;br /&gt;• &lt;b&gt;Infección del tracto urinario inferior:&lt;/b&gt; Constituye la causa más común de infección urinaria en hombres.&lt;br /&gt;• &lt;b&gt;Factores condicionantes:&lt;/b&gt; La presencia de ITU en el varón se encuentra condicionada a la instrumentación invasiva de la vía, especialmente a la presencia de sonda vesical permanente.&lt;br /&gt;• &lt;b&gt;Disfunción prostática:&lt;/b&gt; La disfunción u obstrucción prostática es el factor de riesgo anatómico predominante que aumenta la incidencia en varones mayores de 50 años.&lt;br /&gt;• &lt;b&gt;Infección recurrente:&lt;/b&gt; En el hombre, frente a un cuadro clínico de infección urinaria recurrente, se debe pensar y descartar la presencia de una prostatitis subyacente.</t>
  </si>
  <si>
    <t>&lt;b&gt;a) Infección del tracto urinario inferior:&lt;/b&gt; Es la opción correcta. La afección primaria de las vías urinarias inferiores es la causa más común de infección urinaria en la población masculina.</t>
  </si>
  <si>
    <t>&lt;b&gt;b) Infección del tracto urinario superior, c) Infección del tracto urinario secundaria, y d) Infección por transmisión sexual:&lt;/b&gt; Son incorrectas. Aunque la pielonefritis (infección superior) o las uretritis mediadas por enfermedades de transmisión sexual (como la gonocócica) pueden afectar a los varones, no representan la causa más común de infección del tracto urinario frente a la afección inferior, cuyo volumen aumenta en mayores de 50 años a expensas de la patología obstructiva prostática.</t>
  </si>
  <si>
    <t>La &lt;b&gt;infección del tracto urinario inferior&lt;/b&gt; es la causa más común de infección urinaria en las mujeres.</t>
  </si>
  <si>
    <t>&lt;b&gt;EPIDEMIOLOGÍA Y TOPOGRAFÍA DE LA ITU EN LA MUJER&lt;/b&gt;&lt;br /&gt;&lt;br /&gt;La infección del tracto urinario (ITU) figura entre las enfermedades infecciosas más prevalentes en el consultorio ambulatorio. Su distribución epidemiológica está fuertemente condicionada por el sexo y la anatomía de las vías urinarias:&lt;br /&gt;• &lt;b&gt;Prevalencia Femenina:&lt;/b&gt; Las infecciones urinarias son mucho más frecuentes en las mujeres que en los varones. La causa más común de infección urinaria en la mujer es la &lt;b&gt;infección del tracto urinario inferior&lt;/b&gt;, la cual comprende los escenarios de la cistitis y la uretritis.&lt;br /&gt;• &lt;b&gt;Factores de Riesgo Anatómico-Hormonales:&lt;/b&gt; Las cistitis recurrentes ocurren en el 50-80% de las mujeres de la población general. La distancia ano-uretra acortada facilita la migración bacteriana perineal. En mujeres premenopáusicas, la actividad sexual y el uso de espermicidas predisponen a la infección. En la etapa postmenopáusica, la carencia de hormonas (estrógenos) genera una depleción relativa de lactobacilos protectores, promoviendo el aumento de la colonización vaginal e introito por &lt;i&gt;Escherichia coli&lt;/i&gt;, lo cual facilita la infección ascendente.</t>
  </si>
  <si>
    <t>&lt;b&gt;a) Infección del tracto urinario inferior:&lt;/b&gt; Es la opción correcta. La &lt;b&gt;infección del tracto urinario inferior&lt;/b&gt; (como la cistitis) es la causa más común de infección urinaria en las mujeres.</t>
  </si>
  <si>
    <t>• &lt;b&gt;b) Infección del tracto urinario superior:&lt;/b&gt; Es incorrecta ya que las infecciones altas (como la pielonefritis aguda), si bien implican un componente sistémico de mayor gravedad, poseen una incidencia poblacional menor que las infecciones limitadas al tracto urinario inferior.&lt;br /&gt;• &lt;b&gt;c) Infección del tracto urinario complicada:&lt;/b&gt; Es incorrecta porque la mayoría de las infecciones urinarias en mujeres adultas no embarazadas ocurren sobre vías urinarias anatómicamente normales y sin alteraciones de la inmunidad, clasificándose epidemiológicamente como "no complicadas".&lt;br /&gt;• &lt;b&gt;d) Infección por transmisión sexual:&lt;/b&gt; Es incorrecta debido a que los patógenos de transmisión sexual (causantes de cervicitis o vaginitis) provocan cuadros sindrómicos diferentes, mientras que la etiología de la infección urinaria femenina está dominada por bacterias enterocoliformes comunitarias (principalmente &lt;i&gt;Escherichia coli&lt;/i&gt;).</t>
  </si>
  <si>
    <t>&lt;b&gt;CLASIFICACIÓN TOPOGRÁFICA DE LAS ITU&lt;/b&gt;&lt;br /&gt;&lt;br /&gt;Para definir la conducta diagnóstica y terapéutica, la infección se localiza anatómicamente:&lt;br /&gt;• &lt;b&gt;ITU baja:&lt;/b&gt; Afecta a las vías urinarias inferiores (vejiga y uretra). Su presentación clínica se caracteriza por un síndrome urinario bajo de inicio agudo con disuria, tenesmo vesical, polaquiuria y dolor hipogástrico.&lt;br /&gt;• &lt;b&gt;ITU alta:&lt;/b&gt; Involucra la invasión bacteriana profunda del parénquima renal y/o del sistema pielocalicial (pielonefritis). Adquiere un componente sistémico manifestado por fiebre alta, escalofríos, dolor lumbar y puño percusión positiva.</t>
  </si>
  <si>
    <t>La &lt;b&gt;polaquiuria&lt;/b&gt; es un síntoma característico de la &lt;b&gt;infección urinaria baja (cistitis)&lt;/b&gt;.</t>
  </si>
  <si>
    <t>&lt;b&gt;SÍNDROMES CLÍNICOS EN LA INFECCIÓN DEL TRACTO URINARIO (ITU)&lt;/b&gt;&lt;br /&gt;&lt;br /&gt;La presentación clínica del paciente se divide en síndromes principales dependiendo de la localización topográfica de la infección:&lt;br /&gt;• &lt;b&gt;Síndrome Urinario Bajo (Cistitis):&lt;/b&gt; La clínica de la inflamación vesical y de vías bajas se caracteriza por la asociación de disuria, tenesmo vesical, polaquiuria y dolor hipogástrico. Eventualmente puede cursar con fiebre, aunque no es el síntoma predominante. Se acompaña de hematuria producto de la inflamación local de la mucosa vesical.&lt;br /&gt;• &lt;b&gt;Síndrome Urinario Alto (Pielonefritis Aguda):&lt;/b&gt; Cuando la infección asciende y se aloja en el parénquima renal, la clínica adquiere un componente sistémico. El paciente manifiesta fiebre alta (elevada a 39º), dolor lumbar, sudoración y taquicardia. El hallazgo semiológico cardinal que diferencia a este cuadro de una ITU baja es la presencia de puño percusión renal positiva.</t>
  </si>
  <si>
    <t>&lt;b&gt;d) Polaquiuria:&lt;/b&gt; Es la opción correcta. La polaquiuria (aumento anormal de la frecuencia miccional) forma parte de la sintomatología que define a la infección del tracto urinario inferior (cistitis), asociándose a la disuria, el tenesmo vesical y el dolor hipogástrico.</t>
  </si>
  <si>
    <t>• &lt;b&gt;a) Fiebre, b) Sudoración, y c) Taquicardia:&lt;/b&gt; Son incorrectas. Estos signos y síntomas marcan un componente sistémico que no es predominante en la inflamación vesical. En su conjunto, la aparición de fiebre alta, sudoración y taquicardia son las manifestaciones clínicas que indican el ascenso de la infección hacia el parénquima renal, conformando el síndrome urinario alto (pielonefritis aguda).</t>
  </si>
  <si>
    <t>Ante una mujer joven con disuria, polaquiuria, tenesmo vesical y hematuria sin fiebre, la presunción clínica es &lt;b&gt;cistitis&lt;/b&gt;.</t>
  </si>
  <si>
    <t>&lt;b&gt;CLÍNICA Y DIAGNÓSTICO DEL SÍNDROME URINARIO BAJO (CISTITIS)&lt;/b&gt;&lt;br /&gt;&lt;br /&gt;La clínica de la inflamación vesical y de vías bajas se caracteriza por la asociación de &lt;b&gt;disuria&lt;/b&gt;, &lt;b&gt;tenesmo vesical&lt;/b&gt;, &lt;b&gt;polaquiuria&lt;/b&gt; y &lt;b&gt;dolor hipogástrico&lt;/b&gt;.&lt;br /&gt;• &lt;b&gt;Características de los síntomas:&lt;/b&gt; Presentan un inicio agudo, son intensos y están referidos estrictamente con la micción.&lt;br /&gt;• &lt;b&gt;Fiebre:&lt;/b&gt; Eventualmente puede cursar con fiebre, aunque no es el síntoma predominante ni alcanza picos altos.&lt;br /&gt;• &lt;b&gt;Signos acompañantes (Hematuria):&lt;/b&gt; Es muy frecuente que el paciente refiera haber observado sangre al limpiarse. Esta hematuria está presente hasta en un 40% de los casos debido a la inflamación de la mucosa vesical.&lt;br /&gt;• &lt;b&gt;Examen Físico:&lt;/b&gt; El abdomen se presenta blando y depresible, con discreta molestia a la palpación en el hipogastrio, y la percusión renal es negativa.</t>
  </si>
  <si>
    <t>&lt;b&gt;d) Cistitis:&lt;/b&gt; Es la opción correcta. Ante una mujer joven que presenta un síndrome urinario bajo agudo caracterizado por disuria (dolor y escozor al orinar), polaquiuria, tenesmo vesical y hematuria, pero en &lt;b&gt;ausencia de fiebre&lt;/b&gt;, la presunción clínica es una &lt;b&gt;cistitis&lt;/b&gt;.</t>
  </si>
  <si>
    <t>• &lt;b&gt;b) Pielonefritis:&lt;/b&gt; Es incorrecta porque el síndrome urinario alto (pielonefritis aguda) se caracteriza por un componente sistémico con &lt;b&gt;fiebre elevada&lt;/b&gt; (&gt; 38,5 °C), dolor lumbar, sudoración y taquicardia, elementos ausentes en el relato de esta paciente.&lt;br /&gt;• &lt;b&gt;c) Vaginitis:&lt;/b&gt; Es incorrecta ya que, en el diagnóstico diferencial, la vaginitis presenta síntomas continuos (no referidos estrictamente con el momento de la micción), destacándose la leucorrea, disuria externa y dispareunia, siendo la hematuria un hallazgo poco frecuente.&lt;br /&gt;• &lt;b&gt;a) SIRS:&lt;/b&gt; Es incorrecta porque el Síndrome de Respuesta Inflamatoria Sistémica derivado de un cuadro urológico (sepsis) exige un compromiso orgánico con fiebre alta, taquicardia, polipnea y eventuales trastornos del sensorio, escenario opuesto a esta infección localizada.</t>
  </si>
  <si>
    <t>El &lt;b&gt;deterioro o trastorno del sensorio&lt;/b&gt; es el signo clínico que indica la &lt;b&gt;mayor gravedad pronóstica&lt;/b&gt; en la evolución de una &lt;b&gt;infección urinaria&lt;/b&gt;.</t>
  </si>
  <si>
    <t>&lt;b&gt;SÍNDROMES CLÍNICOS Y SEVERIDAD EN LA INFECCIÓN URINARIA&lt;/b&gt;&lt;br /&gt;&lt;br /&gt;La progresión de un cuadro urológico hacia escenarios de gravedad clínica se define por la inestabilidad sistémica y el compromiso neurológico:&lt;br /&gt;• &lt;b&gt;Sepsis Urológica, SIRS y Fallo Multiorgánico:&lt;/b&gt; Representa el escenario clínico de mayor severidad, originado a punto de partida de un foco urológico alto severo (como una pielonefritis aguda).&lt;br /&gt;• &lt;b&gt;Manifestaciones de deterioro:&lt;/b&gt; El paciente empeora su estado general sumando a la clínica basal la aparición de disnea, escalofríos, fiebre alta, taquicardia y trastornos del sensorio.&lt;br /&gt;• &lt;b&gt;Trastornos del Sensorio:&lt;/b&gt; La presencia de alteraciones neurológicas (el paciente se presenta obnubilado y desorientado temporo-espacialmente) es el marcador clínico que indica la mayor gravedad pronóstica en la infección urinaria.&lt;br /&gt;• &lt;b&gt;Criterios qSOFA de alerta:&lt;/b&gt; En urgencias, se debe medir la repercusión sistémica a través del compromiso de la conciencia (escala de Glasgow &lt; 13), la función respiratoria (frecuencia respiratoria &gt; 22 por minuto) y el nivel cardiovascular (tensión arterial sistólica &lt; 100 mmHg), sumado a la medición de la función renal.</t>
  </si>
  <si>
    <t>&lt;b&gt;a) Trastornos del sensorio:&lt;/b&gt; Es la opción correcta. El deterioro neurológico o trastorno del sensorio es el signo que indica la mayor gravedad pronóstica en el paciente con infección urinaria, alertando sobre la instauración de un cuadro de sepsis urológica, síndrome de respuesta inflamatoria sistémica (SIRS) o fallo multiorgánico con hipoperfusión cerebral.</t>
  </si>
  <si>
    <t>• &lt;b&gt;b) Dolor hipogástrico:&lt;/b&gt; Es incorrecta. Representa un síntoma localizado del síndrome urinario bajo (cistitis), no siendo un indicador de gravedad o disfunción sistémica.&lt;br /&gt;• &lt;b&gt;c) Sudoración, y d) Taquicardia:&lt;/b&gt; Son incorrectas. Si bien la taquicardia y la sudoración denotan compromiso sistémico y caracterizan el ascenso de la infección hacia el parénquima renal en el síndrome urinario alto (pielonefritis aguda), no superan la jerarquía de los trastornos del sensorio como predictores de gravedad y amenaza para la vida.</t>
  </si>
  <si>
    <t>En una radiografía de tórax ¿cuál de las siguientes características pertenece al patrón de una neumonía aguda de la comunidad (NAC) bacteriana? Seleccione una:&lt;br&gt;&lt;br&gt;a) Reducción en el volumen pulmonar&lt;br&gt;&lt;br&gt;b) Área de radiolucidez&lt;br&gt;&lt;br&gt;c) Consolidación con broncograma aéreo&lt;br&gt;&lt;br&gt;d) Patrón en árbol en brote&lt;br&gt;&lt;br&gt;e) Área de vidrio esmerilado</t>
  </si>
  <si>
    <t>c) Consolidación con broncograma aéreo</t>
  </si>
  <si>
    <t>La &lt;b&gt;infección del tracto urinario superior&lt;/b&gt; (pielonefritis aguda) es la entidad urológica que se asocia con la presencia de un fuerte componente sistémico manifestado por &lt;b&gt;fiebre alta&lt;/b&gt;.</t>
  </si>
  <si>
    <t>&lt;b&gt;CLÍNICA Y DIAGNÓSTICO DEL SÍNDROME URINARIO ALTO&lt;/b&gt;&lt;br /&gt;&lt;br /&gt;Cuando la infección asciende y se aloja en el parénquima renal y/o en el sistema pielocalicial (pielonefritis aguda), la clínica adquiere un fuerte componente sistémico.&lt;br /&gt;• &lt;b&gt;Síntomas cardinales:&lt;/b&gt; El paciente manifiesta &lt;b&gt;fiebre&lt;/b&gt; (elevada, ej. &gt; 38,5 °C), acompañada de dolor lumbar, sudoración y taquicardia.&lt;br /&gt;• &lt;b&gt;Diferenciación clínica:&lt;/b&gt; El hallazgo clínico principal que permite diferenciar una pielonefritis aguda de una cistitis aguda (infección urinaria baja) es la presencia de fiebre elevada.&lt;br /&gt;• &lt;b&gt;Signos asociados:&lt;/b&gt; El cuadro suele acompañarse de malestar general, náuseas, vómitos y dolor abdominal, manteniendo a veces leves molestias al orinar.&lt;br /&gt;• &lt;b&gt;Examen Físico:&lt;/b&gt; El hallazgo semiológico cardinal que diferencia este cuadro de una ITU baja es la presencia de puño percusión renal positiva (unilateral o bilateral).</t>
  </si>
  <si>
    <t>La opción d es correcta. La &lt;b&gt;infección del tracto urinario superior&lt;/b&gt; (como la pielonefritis aguda) adquiere un fuerte componente sistémico donde la &lt;b&gt;fiebre alta&lt;/b&gt; es el síntoma común y diferenciador respecto a las infecciones del tracto inferior.</t>
  </si>
  <si>
    <t>&lt;br /&gt;• &lt;b&gt;a) Infección del tracto urinario inferior:&lt;/b&gt; Es incorrecta porque el síndrome urinario bajo (cistitis o uretritis) se caracteriza por síntomas locales (disuria, polaquiuria, tenesmo vesical) en ausencia de fiebre alta o compromiso sistémico severo.&lt;br /&gt;• &lt;b&gt;b) Infección del tracto urinario complicada:&lt;/b&gt; Es incorrecta porque el término "complicada" se refiere a la presencia de anomalías estructurales, funcionales de las vías urinarias o alteraciones de la inmunidad, lo cual no define el nivel anatómico de la infección ni la presencia de fiebre (puede existir una cistitis complicada afebril).&lt;br /&gt;• &lt;b&gt;c) Infección por transmisión sexual:&lt;/b&gt; Es incorrecta ya que las infecciones de transmisión sexual originan síndromes clínicos caracterizados por secreción o flujo (cervicitis, uretritis) que no se asocian al desarrollo de fiebre elevada como síntoma primario.</t>
  </si>
  <si>
    <t>&lt;b&gt;CLÍNICA DEL SÍNDROME URINARIO BAJO (CISTITIS)&lt;/b&gt;&lt;br /&gt;&lt;br /&gt;Para establecer el diagnóstico diferencial, resulta fundamental contrastar los síntomas. La clínica de la inflamación vesical y de vías bajas se caracteriza por la asociación de disuria, tenesmo vesical, polaquiuria, dolor hipogástrico y eventual hematuria. Sus síntomas presentan un inicio agudo, son intensos y están referidos a la micción, presentándose en &lt;b&gt;ausencia de fiebre elevada&lt;/b&gt;.</t>
  </si>
  <si>
    <t>La &lt;b&gt;fiebre alta&lt;/b&gt; (frecuentemente mayor a 38,5 °C) es un síntoma sistémico común y el hallazgo clínico principal que indica una &lt;b&gt;infección del tracto urinario superior&lt;/b&gt; (pielonefritis aguda).</t>
  </si>
  <si>
    <t>&lt;b&gt;SÍNDROME URINARIO ALTO (PIELONEFRITIS AGUDA)&lt;/b&gt;&lt;br /&gt;&lt;br /&gt;Cuando la infección asciende y se aloja en el parénquima renal, la clínica adquiere un componente sistémico.&lt;br /&gt;• &lt;b&gt;Manifestaciones Sistémicas:&lt;/b&gt; El paciente manifiesta fiebre alta (frecuentemente a 39º), dolor lumbar, sudoración y taquicardia.&lt;br /&gt;• &lt;b&gt;Diferenciación Clínica:&lt;/b&gt; El hallazgo principal que permite diferenciar la pielonefritis aguda de la cistitis aguda es la presencia de fiebre de más de 38,5 °C.&lt;br /&gt;• &lt;b&gt;Síntomas Asociados:&lt;/b&gt; El cuadro suele acompañarse de malestar general, náuseas, vómitos y dolor abdominal, manteniendo a veces leves molestias al orinar.&lt;br /&gt;• &lt;b&gt;Examen Físico:&lt;/b&gt; El hallazgo que diferencia este cuadro de una infección baja es la presencia de puño percusión renal positiva (unilateral o bilateral).</t>
  </si>
  <si>
    <t>&lt;b&gt;a) Fiebre alta:&lt;/b&gt; Es la opción correcta. La aparición de fiebre alta es el síntoma sistémico común y el hallazgo principal que indica el ascenso de la infección hacia el parénquima renal (tracto urinario superior), permitiendo el diagnóstico diferencial con la inflamación vesical.</t>
  </si>
  <si>
    <t>&lt;b&gt;b) Dolor lumbar intenso:&lt;/b&gt; Es incorrecta. Aunque el dolor lumbar acompaña el cuadro y la puño percusión es un signo característico, las fuentes destacan a la "fiebre alta (&gt; 38,5 °C)" como el diferenciador clínico primario de la infección alta.&lt;br /&gt;&lt;b&gt;c) Disuria:&lt;/b&gt; Es incorrecta. Es el síntoma clásico y localizado del síndrome urinario bajo (cistitis). Si bien pueden persistir molestias miccionales en una pielonefritis, no es el síntoma que define el compromiso sistémico.&lt;br /&gt;&lt;b&gt;d) Náuseas y vómitos:&lt;/b&gt; Es incorrecta. Son síntomas asociados del malestar general (sobre todo en formas graves), pero carecen de la especificidad de la fiebre alta para este diagnóstico.</t>
  </si>
  <si>
    <t>&lt;b&gt;SÍNDROME URINARIO BAJO (CISTITIS)&lt;/b&gt;&lt;br /&gt;&lt;br /&gt;La clínica de la inflamación vesical y de vías bajas se contrapone a la afección parenquimatosa renal por carecer de un componente sistémico.&lt;br /&gt;• &lt;b&gt;Presentación:&lt;/b&gt; Se caracteriza por la asociación a la micción de disuria, tenesmo vesical, polaquiuria y dolor hipogástrico.&lt;br /&gt;• &lt;b&gt;Hematuria:&lt;/b&gt; Frecuentemente se acompaña de hematuria (hasta en un 40% de los casos) producto de la inflamación de la mucosa.&lt;br /&gt;• &lt;b&gt;Fiebre:&lt;/b&gt; Eventualmente puede cursar con fiebre, pero no es el síntoma predominante ni alcanza los picos febriles elevados propios de una pielonefritis aguda.</t>
  </si>
  <si>
    <t>El &lt;b&gt;cultivo de orina&lt;/b&gt; (urocultivo) es el examen que se utiliza para confirmar el diagnóstico de infección urinaria, certificando la bacteriuria y permitiendo aislar el germen.</t>
  </si>
  <si>
    <t>&lt;b&gt;EL UROCULTIVO E INTERPRETACIÓN DE RECUENTOS BACTERIANOS&lt;/b&gt;&lt;br /&gt;&lt;br /&gt;El cultivo de orina es el examen que certifica la presencia de bacteriuria, identifica el germen causal, realiza el recuento exacto de colonias y provee el antibiograma para orientar la terapéutica definitiva.&lt;br /&gt;La interpretación clínica del recuento (Unidades Formadoras de Colonias - UFC) se rige por las siguientes pautas clásicas:&lt;br /&gt;• &lt;b&gt;≥ 10⁵ UFC/ml:&lt;/b&gt; Es el valor clásico representativo y diagnóstico de infección urinaria general. En ausencia de síntomas, se requiere este recuento en dos muestras consecutivas (mujer) o en una única muestra (varón) para diagnosticar bacteriuria asintomática.&lt;br /&gt;• &lt;b&gt;≥ 10³ UFC/ml:&lt;/b&gt; Si el paciente presenta síntomas y/o leucocituria en el sedimento, este recuento ya se considera diagnóstico confirmatorio de infección urinaria (ej. cistitis aguda). En los hombres, un recuento &gt; 10³ UFC/ml se considera siempre significativo.&lt;br /&gt;• &lt;b&gt;&gt; 10² UFC/ml:&lt;/b&gt; Se considera diagnóstico exclusivamente si la muestra fue obtenida mediante sondaje vesical.&lt;br /&gt;• &lt;b&gt;Cualquier recuento:&lt;/b&gt; Cualquier número de bacterias/ml encontrado es indicativo de infección en muestras de orina obtenidas por punción suprapúbica, ya que esta muestra anatómica debe ser absolutamente estéril.</t>
  </si>
  <si>
    <t>&lt;b&gt;b) Cultivo de orina:&lt;/b&gt; Es la opción correcta. El &lt;b&gt;cultivo de orina&lt;/b&gt; (urocultivo) es el examen que se utiliza para confirmar el diagnóstico definitivo de infección urinaria, certificando la bacteriuria y permitiendo el recuento de unidades formadoras de colonias.</t>
  </si>
  <si>
    <t>• &lt;b&gt;a) Hemograma completo:&lt;/b&gt; Es incorrecta. Si bien es un estudio general útil que mide la reacción inflamatoria sistémica del organismo ante la infección (pudiendo evidenciar leucocitosis con neutrofilia o alteraciones de la eritrosedimentación), no confirma la presencia microbiológica del germen en la vía urinaria.&lt;br /&gt;• &lt;b&gt;c) Ecografía renal y vesical y d) Tomografía computarizada de abdomen y pelvis:&lt;/b&gt; Son incorrectas. Los métodos de diagnóstico por imágenes son esenciales para evaluar el estado anatómico del parénquima, descartar complicaciones (abscesos) o visualizar patologías estructurales predisponentes (como litiasis u obstrucciones), pero no son los estudios que confirman bacteriológicamente la presencia activa de la infección en la orina.</t>
  </si>
  <si>
    <t>&lt;b&gt;REGLAS ESTRICTAS PARA LA RECOLECCIÓN DE LA MUESTRA&lt;/b&gt;&lt;br /&gt;&lt;br /&gt;La validez del urocultivo para confirmar el diagnóstico depende de la correcta técnica de recolección:&lt;br /&gt;• Se exige recolectar la &lt;b&gt;primera orina de la mañana&lt;/b&gt; (o con al menos 3 horas de retención en la vejiga).&lt;br /&gt;• La muestra debe conservarse inmediatamente en heladera a &lt;b&gt;4-8°C&lt;/b&gt; si no se procesa al instante.&lt;br /&gt;• En pacientes con micción espontánea, se debe despreciar los primeros 10 ml, recolectando la &lt;b&gt;porción media del chorro&lt;/b&gt; en frasco estéril, tras haber realizado una higiene exhaustiva de la zona periuretral o glande (con colocación obligatoria de tampón vaginal en mujeres y retracción del prepucio en hombres, sin secar la zona).&lt;br /&gt;• En pacientes portadores de sonda vesical permanente, la orina debe obtenerse siempre por &lt;b&gt;punción de la sonda con aguja&lt;/b&gt; y jeringa estéril (previo clampeo y desinfección), estando prohibido enviar orina recolectada de la bolsa colectora o la punta de la sonda para cultivo.</t>
  </si>
  <si>
    <t>&lt;b&gt;Cualquier número de bacterias/ml encontrado&lt;/b&gt; es indicativo de infección en muestras de orina obtenidas por &lt;b&gt;punción suprapúbica&lt;/b&gt;.</t>
  </si>
  <si>
    <t>&lt;b&gt;INTERPRETACIÓN DE RECUENTOS DEL UROCULTIVO&lt;/b&gt;&lt;br /&gt;&lt;br /&gt;El cultivo de orina es el examen que se utiliza para confirmar el diagnóstico de infección urinaria. Este método certifica la bacteriuria, identifica el germen, realiza el recuento de colonias y provee el antibiograma. La interpretación clínica del recuento (Unidades Formadoras de Colonias - UFC) se rige por las siguientes pautas:&lt;br /&gt;• &lt;b&gt;≥ 10⁵ UFC/ml:&lt;/b&gt; Valor representativo de infección urinaria. En ausencia de síntomas, se requiere este recuento en dos muestras consecutivas (mujer) o en una única muestra (varón) para diagnosticar bacteriuria asintomática.&lt;br /&gt;• &lt;b&gt;≥ 10³ UFC/ml:&lt;/b&gt; Si el paciente presenta síntomas y/o leucocituria, este recuento ya se considera diagnóstico de ITU.&lt;br /&gt;• &lt;b&gt;&gt; 10² UFC/ml:&lt;/b&gt; Se considera diagnóstico si la muestra fue obtenida mediante sondaje vesical.&lt;br /&gt;• &lt;b&gt;Cualquier recuento:&lt;/b&gt; Cualquier número de bacterias/ml encontrado es indicativo de infección en muestras de orina obtenidas por punción suprapúbica, ya que esta muestra debe ser estéril.&lt;br /&gt;• &lt;b&gt;10² - 10³ UFC/ml (sin síntomas):&lt;/b&gt; Sugiere posible contaminación de la muestra.</t>
  </si>
  <si>
    <t>&lt;b&gt;c) Cualquier número encontrado:&lt;/b&gt; Es la opción correcta. Cualquier número de bacterias o recuento encontrado es indicativo de infección si la muestra de orina fue obtenida mediante punción suprapúbica, debido a que esta técnica invasiva accede a la vejiga y garantiza que la muestra obtenida deba ser estéril.</t>
  </si>
  <si>
    <t>• &lt;b&gt;a) 10.000, b) 100.000, y d) 1.000:&lt;/b&gt; Son incorrectas como valores de corte mínimos para este método de recolección. Si bien recuentos como 100.000 UFC/ml (10⁵) confirman ITU en muestras de chorro medio asintomáticas, o 1.000 UFC/ml (10³) son diagnósticos en pacientes sintomáticos, en el abordaje por punción suprapúbica no existe un umbral numérico inferior de corte; el aislamiento microbiológico confirma la presencia de la infección.</t>
  </si>
  <si>
    <t>En las infecciones urinarias por &lt;b&gt;&lt;i&gt;Proteus&lt;/i&gt;&lt;/b&gt; es frecuente encontrar &lt;b&gt;orina alcalina (pH urinario &gt; 7) y leucocituria&lt;/b&gt;.</t>
  </si>
  <si>
    <t>&lt;b&gt;INFECCIÓN POR PROTEUS Y HALLAZGOS URINARIOS&lt;/b&gt;&lt;br /&gt;&lt;br /&gt;El espectro etiológico de las infecciones del tracto urinario es amplio y varía. Si bien la &lt;i&gt;Escherichia coli&lt;/i&gt; es el germen predominante a nivel comunitario, existen escenarios clínicos y hallazgos analíticos que orientan hacia otras bacterias:&lt;br /&gt;• &lt;b&gt;&lt;i&gt;Proteus mirabilis&lt;/i&gt; y &lt;i&gt;Klebsiella spp&lt;/i&gt;:&lt;/b&gt; Representan alrededor del 10% de las infecciones en conjunto. Son enterobacterias de frecuente aislamiento en pacientes ancianos.&lt;br /&gt;• &lt;b&gt;Asociación urológica:&lt;/b&gt; La infección por &lt;i&gt;Proteus&lt;/i&gt; se asocia a la presencia de sonda vesical y al desarrollo de litiasis en las vías urinarias (típicamente cálculos coraliformes).&lt;br /&gt;• &lt;b&gt;Hallazgos en el sedimento:&lt;/b&gt; En las infecciones urinarias por &lt;i&gt;Proteus&lt;/i&gt; es frecuente encontrar &lt;b&gt;orina alcalina&lt;/b&gt; (con un &lt;b&gt;pH urinario &gt; 7&lt;/b&gt;, producto del desdoblamiento enzimático de la urea) acompañada de &lt;b&gt;leucocituria&lt;/b&gt; (piuria), reflejando el proceso inflamatorio del uroepitelio.</t>
  </si>
  <si>
    <t>&lt;b&gt;a) Orina alcalina y leucocituria:&lt;/b&gt; Es la opción correcta. En las infecciones urinarias originadas por &lt;b&gt;&lt;i&gt;Proteus&lt;/i&gt;&lt;/b&gt; es frecuente encontrar &lt;b&gt;orina alcalina (pH urinario &gt; 7) y leucocituria&lt;/b&gt; en el análisis del sedimento.</t>
  </si>
  <si>
    <t>• &lt;b&gt;b) Densidad de orina mayor de 1.020 y pH ácido:&lt;/b&gt; Es incorrecta porque el &lt;i&gt;Proteus&lt;/i&gt; alcaliniza la orina (produciendo la enzima ureasa), por lo que no cursa con pH ácido.&lt;br /&gt;• &lt;b&gt;c) Densidad urinaria menor de 1000 y cilindros granulosos con cristales de cistina:&lt;/b&gt; Es incorrecta ya que los cristales de cistina se asocian a un defecto metabólico genético (cistinuria), mientras que la infección por &lt;i&gt;Proteus&lt;/i&gt; predispone a la precipitación de cristales de fosfato amónico-magnésico (estruvita) en orinas alcalinas.&lt;br /&gt;• &lt;b&gt;d) Sedimento urinario con abundante cantidad de células y cilindros hemáticos y e) Cilindros hemáticos y leucocituria franca:&lt;/b&gt; Son incorrectas porque la aparición de &lt;b&gt;cilindros hemáticos&lt;/b&gt; en el sedimento urinario es un marcador patognomónico del daño glomerular (como en los síndromes nefríticos), no siendo un hallazgo derivado de las infecciones del tracto urinario excretor.</t>
  </si>
  <si>
    <t>En un paciente que presenta &lt;b&gt;síntomas&lt;/b&gt; urinarios y/o &lt;b&gt;leucocituria&lt;/b&gt; en el sedimento, un recuento de &lt;b&gt;≥ 10³ UFC/ml&lt;/b&gt; (como en este caso, 10.000 UFC) en el urocultivo se considera diagnóstico de &lt;b&gt;infección urinaria&lt;/b&gt;.</t>
  </si>
  <si>
    <t>&lt;b&gt;INTERPRETACIÓN DE RECUENTOS DEL UROCULTIVO&lt;/b&gt;&lt;br /&gt;&lt;br /&gt;El cultivo de orina es el examen que se utiliza para confirmar el diagnóstico de infección urinaria. Este método certifica la bacteriuria, identifica el germen, realiza el recuento de colonias y provee el antibiograma. La interpretación del recuento (Unidades Formadoras de Colonias - UFC) se rige por las siguientes pautas:&lt;br /&gt;• &lt;b&gt;≥ 10⁵ UFC/ml:&lt;/b&gt; Valor representativo de infección urinaria. En ausencia de síntomas, se requiere este recuento en dos muestras consecutivas (mujer) o en una única muestra (varón) para diagnosticar bacteriuria asintomática.&lt;br /&gt;• &lt;b&gt;≥ 10³ UFC/ml:&lt;/b&gt; Si el paciente presenta síntomas y/o leucocituria, este recuento (1.000 UFC/ml) es diagnóstico confirmatorio de ITU.&lt;br /&gt;• &lt;b&gt;&gt; 10² UFC/ml:&lt;/b&gt; Se considera diagnóstico si la muestra fue obtenida mediante sondaje vesical.&lt;br /&gt;• &lt;b&gt;Cualquier recuento:&lt;/b&gt; Cualquier número de bacterias/ml encontrado es indicativo de infección en muestras de orina obtenidas por punción suprapúbica, ya que esta muestra debe ser estéril.&lt;br /&gt;• &lt;b&gt;10² - 10³ UFC/ml (sin síntomas):&lt;/b&gt; Sugiere contaminación de la muestra.</t>
  </si>
  <si>
    <t>&lt;b&gt;b) Infección urinaria:&lt;/b&gt; Es la opción correcta. Ante la presencia de síntomas urinarios y/o el hallazgo de leucocituria, el umbral para confirmar infección desciende a ≥ 10³ UFC/ml (1.000 UFC/ml). Dado que el paciente presenta 10.000 UFC/ml (10⁴ UFC/ml), el valor supera el punto de corte, confirmando el diagnóstico de infección del tracto urinario.</t>
  </si>
  <si>
    <t>&lt;b&gt;a) Bacteriuria asintomática:&lt;/b&gt; Es incorrecta. Requiere la ausencia de síntomas urinarios y exige recuentos mayores (≥ 10⁵ UFC/ml).&lt;br /&gt;&lt;b&gt;c) Error de laboratorio:&lt;/b&gt; Es incorrecta. El valor de 10.000 UFC/ml es medible, válido y diagnóstico en el contexto sintomático del paciente.&lt;br /&gt;&lt;b&gt;d) Contaminación de la muestra:&lt;/b&gt; Es incorrecta. La contaminación se sospecha ante recuentos limítrofes bajos (10² - 10³ UFC/ml) en pacientes asintomáticos o cuando se aíslan múltiples gérmenes sin predominancia clara.&lt;br /&gt;&lt;b&gt;e) Ninguna es correcta:&lt;/b&gt; Es incorrecta por la validez de la opción b.</t>
  </si>
  <si>
    <t>El hallazgo clínico principal que permite diferenciar la pielonefritis aguda de la cistitis aguda es la presencia de &lt;b&gt;fiebre de más de 38,5 °C&lt;/b&gt;.</t>
  </si>
  <si>
    <t>&lt;b&gt;CLÍNICA Y DIAGNÓSTICO DEL SÍNDROME URINARIO ALTO&lt;/b&gt;&lt;br /&gt;&lt;br /&gt;Cuando la infección asciende y se aloja en el parénquima renal (pielonefritis aguda), la clínica adquiere un componente sistémico.&lt;br /&gt;• &lt;b&gt;Síntomas cardinales:&lt;/b&gt; El paciente manifiesta &lt;b&gt;fiebre&lt;/b&gt; (elevada, ej. mayor a 38,5 °C), acompañada de dolor lumbar, sudoración y taquicardia.&lt;br /&gt;• &lt;b&gt;Diferenciación clínica:&lt;/b&gt; El hallazgo clínico principal que permite diferenciar la pielonefritis aguda de la cistitis aguda es la presencia de fiebre alta, la cual indica la invasión del tracto urinario superior.&lt;br /&gt;• &lt;b&gt;Signos asociados:&lt;/b&gt; El cuadro suele acompañarse de malestar general, náuseas, vómitos y dolor abdominal.&lt;br /&gt;• &lt;b&gt;Examen Físico:&lt;/b&gt; El hallazgo que diferencia este cuadro de una ITU baja es la presencia de puño percusión renal positiva (unilateral o bilateral).</t>
  </si>
  <si>
    <t>&lt;b&gt;b) Fiebre de más de 38,5 ºC:&lt;/b&gt; Es la opción correcta. El hallazgo clínico principal que permite diferenciar la &lt;b&gt;pielonefritis aguda&lt;/b&gt; (síndrome urinario alto) de la &lt;b&gt;cistitis aguda&lt;/b&gt; (síndrome urinario bajo) es la presencia de &lt;b&gt;fiebre elevada (más de 38,5 °C)&lt;/b&gt;, ya que la infección parenquimatosa adquiere un componente sistémico ausente en la inflamación vesical aislada.</t>
  </si>
  <si>
    <t>• &lt;b&gt;a) Leucocituria, c) Bacteriuria y d) Hematuria:&lt;/b&gt; Son incorrectas porque constituyen hallazgos analíticos comunes y compartidos por ambas entidades topográficas. La inflamación del uroepitelio y la invasión bacteriana producen leucocituria, bacteriuria y hematuria tanto en la infección baja como en la alta, no siendo útiles por sí mismas para establecer el diagnóstico diferencial del nivel anatómico de la infección sin el contexto clínico sistémico.</t>
  </si>
  <si>
    <t>&lt;b&gt;CLÍNICA DEL SÍNDROME URINARIO BAJO (CISTITIS)&lt;/b&gt;&lt;br /&gt;&lt;br /&gt;Para contrastar el cuadro clínico, la inflamación vesical se caracteriza por un inicio agudo de disuria, tenesmo vesical, polaquiuria y dolor hipogástrico. Estos síntomas son intensos y están referidos con la micción. Eventualmente puede existir un aumento térmico, pero la fiebre elevada no es un síntoma predominante ni el eje de la presentación clínica.</t>
  </si>
  <si>
    <t>La &lt;b&gt;fiebre de más de 38.5 °C&lt;/b&gt; es el síntoma principal que permite &lt;b&gt;diferenciar la pielonefritis aguda de la cistitis aguda&lt;/b&gt;.</t>
  </si>
  <si>
    <t>&lt;b&gt;DIAGNÓSTICO DIFERENCIAL ENTRE SÍNDROMES URINARIOS&lt;/b&gt;&lt;br /&gt;&lt;br /&gt;La presentación clínica se divide en síndromes principales dependiendo de la localización de la infección, siendo la repercusión sistémica el eje del diagnóstico diferencial:&lt;br /&gt;• &lt;b&gt;Síndrome Urinario Bajo (Cistitis):&lt;/b&gt; La clínica de la inflamación vesical se caracteriza por disuria, tenesmo vesical, polaquiuria y dolor hipogástrico. Eventualmente puede cursar con febrícula, pero carece de un componente sistémico y no presenta picos febriles elevados propios de una infección alta.&lt;br /&gt;• &lt;b&gt;Síndrome Urinario Alto (Pielonefritis Aguda):&lt;/b&gt; Ocurre cuando la infección asciende y se aloja en el parénquima renal, adquiriendo un componente sistémico. El paciente manifiesta fiebre alta (frecuentemente elevada a 39º), dolor lumbar, sudoración y taquicardia.&lt;br /&gt;• &lt;b&gt;Diferenciación Clínica:&lt;/b&gt; El hallazgo principal que permite diferenciar la pielonefritis aguda de la cistitis aguda es la presencia de una fiebre superior a 38,5 °C, sumado al hallazgo de la puño percusión renal positiva.</t>
  </si>
  <si>
    <t>&lt;b&gt;a) Fiebre de más de 38.5 °C:&lt;/b&gt; Es la opción correcta. La aparición de fiebre alta (&gt; 38.5 °C) es el síntoma sistémico cardinal que permite diferenciar la pielonefritis aguda (donde el compromiso del parénquima renal desencadena repercusión sistémica) de la cistitis aguda (donde la infección se limita a la mucosa vesical inferior).</t>
  </si>
  <si>
    <t>• &lt;b&gt;b) Bacteriuria, y d) Leucocituria:&lt;/b&gt; Son incorrectas. Ambos hallazgos de laboratorio (presencia de bacterias y glóbulos blancos en la orina) son criterios diagnósticos compartidos que certifican la existencia de una infección del tracto urinario, estando presentes tanto en la cistitis como en la pielonefritis, por lo que carecen de utilidad para diferenciarlas topográficamente.&lt;br /&gt;• &lt;b&gt;c) Hematuria:&lt;/b&gt; Es incorrecta. Si bien puede presentarse en las infecciones urinarias altas, la hematuria es un hallazgo frecuente en el síndrome urinario bajo (apareciendo hasta en un 40% de las cistitis agudas por inflamación de la mucosa vesical), lo que invalida este signo como parámetro para realizar el diagnóstico diferencial.</t>
  </si>
  <si>
    <t>Ante un paciente que presenta un síndrome urinario alto en un día u horario inhábil, la conducta médica indicada es &lt;b&gt;pedir el urocultivo ese mismo día, guardar la muestra en heladera e iniciar el tratamiento antibiótico empírico&lt;/b&gt;.</t>
  </si>
  <si>
    <t>&lt;b&gt;DIAGNÓSTICO Y TRATAMIENTO EMPÍRICO DE LA PIELONEFRITIS AGUDA&lt;/b&gt;&lt;br /&gt;&lt;br /&gt;El cuadro clínico conformado por la asociación de disuria, polaquiuria, fiebre y dolor lumbar configura el diagnóstico de un síndrome urinario alto (pielonefritis aguda). El abordaje de esta patología infectológica exige cumplir pautas estrictas en relación a la muestra microbiológica y la temporalidad de los fármacos:&lt;br /&gt;• &lt;b&gt;Urocultivo previo obligatorio:&lt;/b&gt; El manejo de la pielonefritis requiere instaurar un tratamiento antibiótico empírico, pero siempre debe realizarse con un cultivo de orina previo. El urocultivo es fundamental para certificar la bacteriuria, identificar el germen y proveer el antibiograma para evaluar posibles multirresistencias.&lt;br /&gt;• &lt;b&gt;Recolección y conservación:&lt;/b&gt; Si no se tiene acceso inmediato al procesamiento en el laboratorio (por ejemplo, por ser día domingo o festivo), se debe recolectar la primera muestra de orina en frasco estéril y guardarla de forma inmediata (conservándola en la heladera a una temperatura de 4 a 8°C) antes de administrar cualquier dosis de medicación.&lt;br /&gt;• &lt;b&gt;Inicio del Tratamiento Empírico:&lt;/b&gt; Bajo ningún concepto se debe retrasar el inicio del tratamiento antimicrobiano sistémico a la espera del procesamiento o resultados microbiológicos, debido al riesgo de progresión clínica y severidad de la infección parenquimatosa.</t>
  </si>
  <si>
    <t>&lt;b&gt;a) Pedir urocultivo el domingo, guardar la muestra e iniciar tratamiento:&lt;/b&gt; Es la opción correcta. Ante un paciente que comienza un domingo con disuria, polaquiuria, fiebre y dolor lumbar (pielonefritis), la conducta es &lt;b&gt;pedir el urocultivo ese mismo día, guardar la muestra e iniciar el tratamiento antibiótico empírico&lt;/b&gt;, logrando asegurar la muestra estéril libre de fármacos sin retrasar la atención sistémica urgente.</t>
  </si>
  <si>
    <t>• &lt;b&gt;b) Pedir urocultivo e iniciar tratamiento al tener antibiograma:&lt;/b&gt; Es incorrecta ya que el retraso en el inicio del tratamiento antibiótico (que demoraría entre 48 a 72 horas para la obtención del antibiograma) en el contexto de una infección parenquimatosa alta expone al paciente a un riesgo de sepsis urológica y daño renal.&lt;br /&gt;• &lt;b&gt;c) Iniciar tratamiento sin cultivo esperando mejor la clínica:&lt;/b&gt; Es incorrecta porque el tratamiento de la pielonefritis aguda exige el urocultivo basal, dado que es la única herramienta que permitirá escalar, desescalar o modificar la terapia empírica si el cuadro clínico empeora o si se trata de un germen multirresistente.&lt;br /&gt;• &lt;b&gt;d) Iniciar tratamiento y pedir urocultivo el lunes:&lt;/b&gt; Es incorrecta porque administrar la terapia antibiótica empírica el domingo antes de recolectar la muestra negativizará el rescate microbiológico en el urocultivo del día lunes, generando el cuadro característico de "cultivos negativos por uso previo de antibióticos", anulando su utilidad diagnóstica.</t>
  </si>
  <si>
    <t>En el &lt;b&gt;tratamiento empírico de la infección urinaria baja&lt;/b&gt; se eligen los &lt;b&gt;nitrofuranos&lt;/b&gt; (como la nitrofurantoína).</t>
  </si>
  <si>
    <t>&lt;b&gt;TRATAMIENTO DE LA INFECCIÓN URINARIA BAJA (CISTITIS)&lt;/b&gt;&lt;br /&gt;&lt;br /&gt;El tratamiento de la cistitis en mujeres adultas no embarazadas y sin comorbilidades se maneja en forma ambulatoria. El esquema empírico inicial debe ser evaluado evitando antibióticos de mayor espectro por las crecientes tasas de resistencia bacteriana.&lt;br /&gt;• &lt;b&gt;Esquemas Recomendados (Guías SADI):&lt;/b&gt; Los nitrofuranos (como la &lt;i&gt;Nitrofurantoína&lt;/i&gt; 100 mg cada 6 hs por 5 a 7 días) se eligen debido a que conservan una alta sensibilidad con tasas de resistencia locales bajas (1-2%). Como alternativas de primera línea se plantean la &lt;i&gt;Fosfomicina trometamol&lt;/i&gt; 3 g en monodosis y la &lt;i&gt;Cefalexina&lt;/i&gt;.&lt;br /&gt;• &lt;b&gt;Fármacos no recomendados empíricamente:&lt;/b&gt; No se recomienda el uso de &lt;i&gt;Fluoroquinolonas&lt;/i&gt; (como &lt;i&gt;Ciprofloxacina&lt;/i&gt; o &lt;i&gt;Levofloxacina&lt;/i&gt;) como tratamiento empírico inicial de la cistitis aguda debido a las altas tasas de resistencia en el medio (llegando al 33-49% en ciertas poblaciones) y al riesgo de favorecer infecciones por &lt;i&gt;Staphylococcus aureus meticilino-resistente (SARM)&lt;/i&gt;. Tampoco se recomienda el uso inicial de &lt;i&gt;Amoxicilina-clavulánico&lt;/i&gt; ni cefalosporinas de amplio espectro.</t>
  </si>
  <si>
    <t>&lt;b&gt;c) Nitrofuranos:&lt;/b&gt; Es la opción correcta. Las guías nacionales (SADI) recomiendan los nitrofuranos (como la &lt;i&gt;Nitrofurantoína&lt;/i&gt;) en el tratamiento empírico de la infección urinaria baja, dado que mantienen una alta sensibilidad microbiológica con tasas de resistencia inferiores al 2%, protegiendo el uso de fármacos de amplio espectro para escenarios clínicos más severos.</t>
  </si>
  <si>
    <t>• &lt;b&gt;a) Carbapenem:&lt;/b&gt; Es incorrecta. Los carbapenémicos (como imipenem o meropenem) son fármacos de reserva utilizados por vía parenteral para infecciones nosocomiales graves o gérmenes multirresistentes (como Klebsiella productora de KPC), no utilizándose como primera línea ambulatoria empírica para una infección baja.&lt;br /&gt;• &lt;b&gt;b) Levofloxacina, y d) Ciprofloxacina:&lt;/b&gt; Son incorrectas. El uso empírico de fluoroquinolonas está desaconsejado y ha quedado obsoleto como terapia inicial de la cistitis aguda debido a las altas tasas de resistencia epidemiológica actual y al peligro de generar presión de selección ecológica.</t>
  </si>
  <si>
    <t>Ante una paciente embarazada (ej. de 32 semanas de gestación) que cursa con una infección urinaria, una elección de tratamiento antibiótico son las &lt;b&gt;cefalosporinas&lt;/b&gt;.</t>
  </si>
  <si>
    <t>&lt;b&gt;TRATAMIENTO DE LA INFECCIÓN URINARIA EN EL EMBARAZO&lt;/b&gt;&lt;br /&gt;&lt;br /&gt;La presencia de infección del tracto urinario o de bacteriuria asintomática durante la gestación requiere instaurar un tratamiento antibiótico erradicador, ya que reduce el riesgo de progresión a pielonefritis en la madre, disminuye la incidencia de bajo peso al nacer y previene complicaciones graves como los abortos espontáneos.&lt;br /&gt;• &lt;b&gt;Fármacos seguros y de elección:&lt;/b&gt; El abordaje farmacológico exige utilizar antibióticos que hayan demostrado un perfil de bioseguridad para el binomio materno-fetal. Los fármacos seguros incluyen a los betalactámicos, destacándose la &lt;b&gt;Amoxicilina&lt;/b&gt;, la &lt;b&gt;Amoxicilina/clavulánico&lt;/b&gt; y las &lt;b&gt;Cefalosporinas&lt;/b&gt; (como la Cefalexina). Otras alternativas válidas y seguras comprenden la &lt;b&gt;Nitrofurantoína&lt;/b&gt; y la &lt;b&gt;Fosfomicina trometanol&lt;/b&gt; en única dosis.&lt;br /&gt;• &lt;b&gt;Bacteriuria asintomática:&lt;/b&gt; A diferencia de la población general (donde no se trata), las pacientes embarazadas deben ser tratadas ante el hallazgo de una bacteriuria asintomática (la cual debe buscarse siempre solicitando un urocultivo en el primer trimestre). La duración del tratamiento estipulada es de 4 a 7 días, requiriendo un control con urocultivo a los 7 días posteriores y luego de forma mensual.</t>
  </si>
  <si>
    <t>La opción d es correcta. Ante una mujer cursando un embarazo (como el caso de 32 semanas de gestación descrito) con diagnóstico de infección urinaria, una segura elección de tratamiento antibiótico empírico inicial la constituyen las &lt;b&gt;cefalosporinas&lt;/b&gt;, dado su perfil de bioseguridad fetal y eficacia frente a los uropatógenos comunes.</t>
  </si>
  <si>
    <t>&lt;br /&gt;• &lt;b&gt;a) Gentamicina:&lt;/b&gt; Es incorrecta. Los aminoglucósidos se reservan para infecciones graves intrahospitalarias o cuadros de sepsis, conllevando riesgos potenciales de nefrotoxicidad u ototoxicidad fetal si no se controlan de manera estricta.&lt;br /&gt;• &lt;b&gt;b) Trimetoprima:&lt;/b&gt; Es incorrecta. Su uso presenta mayores riesgos de toxicidad durante el embarazo (como antagonismo del ácido fólico o riesgo de kernicterus cerca del término) comparado con los betalactámicos, no siendo la primera droga de elección de perfil seguro.&lt;br /&gt;• &lt;b&gt;c) Levofloxacina:&lt;/b&gt; Es incorrecta. Las fluoroquinolonas están contraindicadas durante el embarazo y en la población pediátrica, debido a su toxicidad sobre el desarrollo del cartílago de crecimiento y el tejido articular del feto.</t>
  </si>
  <si>
    <t>De los pacientes diagnosticados con &lt;b&gt;bacteriuria asintomática&lt;/b&gt;, las &lt;b&gt;pacientes embarazadas&lt;/b&gt; son quienes deben tratarse.</t>
  </si>
  <si>
    <t>&lt;b&gt;TRATAMIENTO DE LA BACTERIURIA ASINTOMÁTICA&lt;/b&gt;&lt;br /&gt;&lt;br /&gt;La premisa general frente a la bacteriuria asintomática es que no requiere tratamiento antibiótico. La justificación obedece a que el antibiótico genera una presión de selección, matando a las cepas sensibles y seleccionando a las cepas resistentes predominantes.&lt;br /&gt;• &lt;b&gt;¿A quién NO tratar?:&lt;/b&gt; Está desaconsejado el tratamiento en diabéticos, institucionalizados y mayores de 65 años, mujeres postmenopáusicas, pacientes con sonda vesical permanente o cateterización intermitente, y pacientes con trasplante renal (excepto dentro del primer mes).&lt;br /&gt;• &lt;b&gt;¿A quién SÍ tratar?:&lt;/b&gt; Existen excepciones donde la bacteriuria asintomática debe erradicarse. Las &lt;b&gt;pacientes embarazadas&lt;/b&gt; se tratan (diagnosticada en el primer trimestre), ya que el tratamiento reduce el riesgo de progresión a pielonefritis en la madre y disminuye la incidencia de bajo peso al nacer y morbimortalidad fetal.&lt;br /&gt;• &lt;b&gt;Procedimientos invasivos:&lt;/b&gt; La otra excepción abarca a los pacientes sometidos a procedimientos urológicos invasivos (ej. resección transuretral de próstata) o intervenciones con posibilidad de sangrado mucoso.</t>
  </si>
  <si>
    <t>&lt;b&gt;c) Pacientes embarazadas:&lt;/b&gt; Es la opción correcta. Es una excepción al manejo conservador de la bacteriuria asintomática. Este grupo debe recibir tratamiento antimicrobiano (por 4 a 7 días con fármacos seguros como Cefalexina, Amoxicilina o Nitrofurantoína) para evitar la probabilidad de evolución hacia una infección urinaria alta (pielonefritis) y prevenir complicaciones obstétricas severas.</t>
  </si>
  <si>
    <t>&lt;b&gt;a) Pacientes sondados, y d) Internados con drenajes:&lt;/b&gt; Son incorrectas. En los pacientes portadores de catéteres, sonda vesical permanente o instrumentados, no se debe tratar la bacteriuria asintomática ni realizar profilaxis, ya que esto conlleva un alto riesgo de generar resistencia bacteriana y seleccionar flora nosocomial.&lt;br /&gt;&lt;b&gt;b) Trasplantados renales:&lt;/b&gt; Es incorrecta. El tratamiento de la bacteriuria asintomática en este grupo de pacientes inmunodeprimidos se encuentra desaconsejado (con la salvedad justificada durante el primer mes posterior al trasplante).</t>
  </si>
  <si>
    <t>Para indicar profilaxis antibiótica en la reinfección urinaria se debe tener &lt;b&gt;más de 3 episodios en el año&lt;/b&gt;.</t>
  </si>
  <si>
    <t>&lt;b&gt;INFECCIÓN URINARIA RECURRENTE Y PROFILAXIS&lt;/b&gt;&lt;br /&gt;&lt;br /&gt;La cistitis recurrente (ITUr) se define como la presentación de 2 o más infecciones en 6 meses, o bien 3 o más infecciones en el lapso de 1 año. Estas recurrencias se subdividen en recaídas (fracaso del tratamiento inicial) y reinfecciones (nuevo episodio por microorganismo distinto o post-tratamiento exitoso prolongado). El algoritmo terapéutico en pacientes con cistitis recurrente depende de la presencia de anomalías y de la frecuencia de los episodios:&lt;br /&gt;• &lt;b&gt;Menos de 3 episodios al año (sin anomalía urológica):&lt;/b&gt; Se realiza el tratamiento agudo de cada uno de los episodios de manera aislada.&lt;br /&gt;• &lt;b&gt;Más de 3 episodios al año (sin anomalía urológica):&lt;/b&gt; Se indica la instauración de una &lt;b&gt;Profilaxis antibiótica&lt;/b&gt; prolongada de 6 a 12 meses (administrando una dosis nocturna única de un antibiótico común). En mujeres posmenopáusicas, se asocia al uso de estrógenos tópicos para mejorar la defensa del epitelio vaginal.&lt;br /&gt;• &lt;b&gt;Con anomalía urológica:&lt;/b&gt; Si la anomalía es subsanable, se corrige quirúrgicamente o mecánicamente; si no lo es, se deriva a profilaxis antibiótica prolongada.</t>
  </si>
  <si>
    <t>&lt;b&gt;d) Más de 3 episodios en el año:&lt;/b&gt; Es la opción correcta. Para tener indicación de &lt;b&gt;profilaxis antibiótica&lt;/b&gt; en el contexto de una reinfección urinaria, el paciente debe presentar una recurrencia de &lt;b&gt;más de 3 episodios en el año&lt;/b&gt;.</t>
  </si>
  <si>
    <t>Respecto a los hemocultivos en pacientes con neumonía:&lt;br&gt;&lt;br&gt;a) Se le realiza a todo paciente con neumonía&lt;br&gt;&lt;br&gt;b) Su positividad es de entre el 5-24%&lt;br&gt;&lt;br&gt;c) Sirve para monitorear la resistencia bacteriana</t>
  </si>
  <si>
    <t>• &lt;b&gt;a) Se demostró que la profilaxis antibiótica no sirve porque solo aumenta la resistencia antibiótica:&lt;/b&gt; Es incorrecta. La profilaxis antibiótica nocturna prolongada (por 6 a 12 meses) es una estrategia terapéutica validada y útil para evitar las recaídas en el subgrupo de pacientes con alta recurrencia.&lt;br /&gt;• &lt;b&gt;b) Más de 2 episodios en el año:&lt;/b&gt; Es incorrecta. El umbral de corte temporal estandarizado para instaurar la profilaxis a largo plazo exige al menos 3 infecciones en el lapso de 12 meses.&lt;br /&gt;• &lt;b&gt;c) Siempre se indica profilaxis:&lt;/b&gt; Es incorrecta. Frente a un número de episodios menor a 3 por año, la indicación es realizar el tratamiento agudo de los episodios aislados, con el fin de no ejercer una presión de selección bacteriana innecesaria.</t>
  </si>
  <si>
    <t>b) Su positividad es de entre el 5-24%</t>
  </si>
  <si>
    <t>En las &lt;b&gt;pacientes embarazadas&lt;/b&gt; con infección urinaria, el tratamiento antimicrobiano se realiza de elección con &lt;b&gt;cefalosporinas&lt;/b&gt; (como la cefalexina), amoxicilina o nitrofurantoína.</t>
  </si>
  <si>
    <t>&lt;b&gt;TRATAMIENTO DE LA INFECCIÓN URINARIA EN EL EMBARAZO&lt;/b&gt;&lt;br /&gt;&lt;br /&gt;La infección urinaria y la bacteriuria asintomática en la paciente gestante requieren un manejo antibiótico debido a los altos riesgos materno-fetales.&lt;br /&gt;• &lt;b&gt;Indicación absoluta:&lt;/b&gt; Las pacientes embarazadas deben tratarse. El tratamiento reduce el riesgo de progresión a pielonefritis en la madre (con el subsecuente riesgo de abortos espontáneos) y disminuye la incidencia de bajo peso al nacer y morbimortalidad fetal.&lt;br /&gt;• &lt;b&gt;Fármacos de elección:&lt;/b&gt; El tratamiento antimicrobiano se debe pautar (habitualmente por 4 a 7 días) con fármacos que posean un perfil de seguridad fetal comprobado. Los esquemas seguros y recomendados incluyen el uso de cefalosporinas (como la Cefalexina), Amoxicilina o Nitrofurantoína.&lt;br /&gt;• &lt;b&gt;Fármacos contraindicados o desaconsejados:&lt;/b&gt; Está desaconsejado el uso empírico de fluoroquinolonas (como Levofloxacina o Ciprofloxacina) debido a sus altas tasas de resistencia epidemiológica y su potencial toxicidad fetal.</t>
  </si>
  <si>
    <t>&lt;b&gt;c) Cefalosporina:&lt;/b&gt; Es la opción correcta. En las pacientes embarazadas el tratamiento de elección para la infección urinaria debe basarse en fármacos con perfil de seguridad fetal comprobado, siendo las cefalosporinas (como la cefalexina), la amoxicilina o la nitrofurantoína los antimicrobianos indicados para erradicar la infección y prevenir complicaciones obstétricas.</t>
  </si>
  <si>
    <t>• &lt;b&gt;a) Levofloxacina:&lt;/b&gt; Es incorrecta. El uso de fluoroquinolonas está desaconsejado como terapia empírica debido a las altas tasas de resistencia epidemiológica y a sus potenciales efectos adversos sobre el desarrollo del cartílago fetal.&lt;br /&gt;• &lt;b&gt;b) Trimetroprima:&lt;/b&gt; Es incorrecta. Su uso se evita durante el embarazo (especialmente como cotrimoxazol) por su efecto antagonista del ácido fólico y potencial riesgo de teratogenicidad.&lt;br /&gt;• &lt;b&gt;d) Gentamicina:&lt;/b&gt; Es incorrecta. Los aminoglucósidos presentan riesgo de ototoxicidad y nefrotoxicidad fetal, por lo que no constituyen el tratamiento empírico ambulatorio de primera línea para una infección urinaria baja en la gestante.</t>
  </si>
  <si>
    <t>La &lt;b&gt;diálisis peritoneal&lt;/b&gt; es la modalidad de terapia de sustitución renal que utiliza la &lt;b&gt;membrana natural del peritoneo&lt;/b&gt; para realizar el intercambio de solutos y eliminar los desechos del cuerpo.</t>
  </si>
  <si>
    <t>&lt;b&gt;TERAPIAS DE SUSTITUCIÓN RENAL EN IRCT&lt;/b&gt;&lt;br /&gt;&lt;br /&gt;Cuando el paciente alcanza la insuficiencia renal crónica terminal, las terapias de reemplazo renal se implementan acorde a su necesidad y características clínicas. Las opciones disponibles incluyen:&lt;br /&gt;• &lt;b&gt;Hemodiálisis (HD):&lt;/b&gt; Es un tratamiento extracorpóreo que requiere un acceso vascular (catéter o fístula arteriovenosa). La sangre es impulsada hacia un dializador (con una membrana artificial semipermeable) donde el dialisato remueve los productos de desecho antes de retornar al paciente.&lt;br /&gt;• &lt;b&gt;Diálisis Peritoneal (DP):&lt;/b&gt; Para esta modalidad se coloca un catéter abocado en el espacio peritoneal (típicamente en la región paraumbilical). Se infunde el fluido o líquido dializante hacia la cavidad, el cual permanece allí durante un tiempo (ej. 4 horas), utilizando la membrana natural del peritoneo para realizar el intercambio de solutos; cumplido el tiempo, el líquido con los desechos es drenado.&lt;br /&gt;• &lt;b&gt;Trasplante Renal:&lt;/b&gt; Considerado el patrón oro, es la opción más fisiológica debido a que el riñón implantado filtra la sangre de manera permanente.</t>
  </si>
  <si>
    <t>&lt;b&gt;b) Diálisis peritoneal:&lt;/b&gt; Es la opción correcta. La &lt;b&gt;diálisis peritoneal&lt;/b&gt; es la técnica de sustitución de la función renal donde el líquido dializante se infunde en la cavidad abdominal, utilizando la &lt;b&gt;membrana natural del peritoneo&lt;/b&gt; como superficie de intercambio para la remoción de los productos de desecho.</t>
  </si>
  <si>
    <t>• &lt;b&gt;a) Hemodiálisis:&lt;/b&gt; Es incorrecta porque este tratamiento es extracorpóreo y requiere el uso de un filtro externo (dializador) que contiene una membrana artificial semipermeable, no utilizando la membrana peritoneal nativa.&lt;br /&gt;• &lt;b&gt;c) Diálisis lenta continua y d) Diálisis intermitente:&lt;/b&gt; Son incorrectas porque constituyen modalidades o variantes de terapias de reemplazo extracorpóreas empleadas en pacientes agudos en cuidados intensivos, utilizando hemofiltros artificiales externos.</t>
  </si>
  <si>
    <t>&lt;b&gt;MODALIDAD Y EVOLUCIÓN EN DIÁLISIS PERITONEAL&lt;/b&gt;&lt;br /&gt;&lt;br /&gt;La diálisis peritoneal es un tratamiento de modalidad domiciliaria que el paciente realiza en su propia casa tras ser entrenado, acudiendo a control solo una vez al mes. Tiene como requisito que el paciente posea buena visión, adecuada capacidad cognitiva y una disposición para el autocuidado. Para maximizar la remoción de fluidos sin comprometer el clearance de solutos en esta terapia, se recomienda utilizar dextrosa al 4,25% para el período largo diurno.</t>
  </si>
  <si>
    <t>Tener una &lt;b&gt;edad mayor a 60 años&lt;/b&gt; constituye una variable demográfica que ubica al paciente dentro de los principales &lt;b&gt;factores de susceptibilidad (grupos de riesgo)&lt;/b&gt; para el desarrollo de la &lt;b&gt;Enfermedad Renal Crónica (ERC)&lt;/b&gt;.</t>
  </si>
  <si>
    <t>&lt;b&gt;FACTORES DE RIESGO EN LA ENFERMEDAD RENAL CRÓNICA&lt;/b&gt;&lt;br /&gt;&lt;br /&gt;La evaluación de los riesgos en la Enfermedad Renal Crónica (ERC) presenta distintos niveles que obligan al médico a realizar una búsqueda activa en poblaciones específicas. Se clasifican en tres áreas:&lt;br /&gt;• &lt;b&gt;Factores de Susceptibilidad (Grupos de Riesgo):&lt;/b&gt; Son aquellos que aumentan el riesgo de padecer la enfermedad renal, conformando los "grupos de riesgo" poblacional de rastreo activo. Los pacientes con mayor porcentaje de posibilidad son los que presentan &lt;b&gt;Hipertensión Arterial (HTA)&lt;/b&gt; o &lt;b&gt;Diabetes (DBT)&lt;/b&gt;. Además, se incluyen variables demográficas y clínicas de frecuencia como la &lt;b&gt;edad mayor a 60 años&lt;/b&gt;, la historia familiar de ERC, el bajo peso al nacer y la raza afroamericana.&lt;br /&gt;• &lt;b&gt;Factores Iniciadores:&lt;/b&gt; Son aquellos implicados en el inicio biológico del daño renal. Entre ellos se destacan las enfermedades autoinmunes (como el lupus), infecciones del tracto urinario recurrentes, nefrotóxicos, sumados a la DBT y la HTA.&lt;br /&gt;• &lt;b&gt;Factores de Progresión:&lt;/b&gt; Son los que determinan y aceleran el deterioro del filtrado glomerular en el tiempo. Incluyen la proteinuria persistente, HTA y DBT mal controladas, tabaquismo, dislipemia, anemia y enfermedad cardiovascular concomitante.</t>
  </si>
  <si>
    <t>&lt;b&gt;b) Edad mayor a 60 años:&lt;/b&gt; Es la opción correcta. La edad superior a los 60 años constituye una variable demográfica y uno de los principales factores de susceptibilidad (grupos de riesgo basales) que aumentan la probabilidad de padecer la enfermedad renal crónica en la población general.</t>
  </si>
  <si>
    <t>&lt;b&gt;a) Lupus, y d) Vasculitis:&lt;/b&gt; Son opciones incorrectas. Si bien las enfermedades sistémicas o autoinmunes (como la nefropatía lúpica o las vasculitis) actúan como factores iniciadores de daño renal, su frecuencia es mínima frente a la edad avanzada. A modo de ejemplo, la nefropatía lúpica representa solo el 1.90% de las etiologías terminales a nivel poblacional.&lt;br /&gt;&lt;b&gt;c) Tabaquismo:&lt;/b&gt; Es incorrecta. Aunque el consumo de tabaco se cataloga como un factor de susceptibilidad y como factor de progresión, la literatura enmarca a la edad mayor a 60 años (junto con la HTA y la diabetes) dentro de las variables demográficas de frecuencia para el desarrollo primario de la afección.</t>
  </si>
  <si>
    <t>&lt;b&gt;ETIOLOGÍA EPIDEMIOLÓGICA DE LA INSUFICIENCIA RENAL CRÓNICA TERMINAL&lt;/b&gt;&lt;br /&gt;&lt;br /&gt;Para comprender la distribución de los factores subyacentes que llevan a la insuficiencia renal terminal, los registros poblacionales nacionales (Sintra) estipulan las siguientes etiologías:&lt;br /&gt;• &lt;b&gt;Nefropatía Diabética:&lt;/b&gt; Causa más frecuente (27,9%).&lt;br /&gt;• &lt;b&gt;Etiología Desconocida:&lt;/b&gt; (19,4%).&lt;br /&gt;• &lt;b&gt;Nefroangioesclerosis:&lt;/b&gt; Lesión orgánica por HTA crónica (18,1%).&lt;br /&gt;• &lt;b&gt;Glomerulopatías / Glomerulonefritis:&lt;/b&gt; (11,1%).&lt;br /&gt;• &lt;b&gt;Enfermedad Poliquística:&lt;/b&gt; (6,1%).&lt;br /&gt;• &lt;b&gt;Enfermedades Sistémicas:&lt;/b&gt; Abarca enfermedades de estirpe reumatológica u oncológica, como la nefropatía lúpica (1,90%).</t>
  </si>
  <si>
    <t>La &lt;b&gt;edad mayor a 60 años&lt;/b&gt; es una variable demográfica que es un factor de susceptibilidad frecuente para el desarrollo de la enfermedad renal crónica.</t>
  </si>
  <si>
    <t>&lt;b&gt;FACTORES DE RIESGO EN LA ENFERMEDAD RENAL CRÓNICA&lt;/b&gt;&lt;br /&gt;&lt;br /&gt;La evaluación de los riesgos en la Enfermedad Renal Crónica (ERC) no se limita a factores clásicos, sino que se clasifica en tres grandes áreas o grupos:&lt;br /&gt;• &lt;b&gt;Factores de susceptibilidad (Grupos de Riesgo):&lt;/b&gt; Son aquellos que aumentan el riesgo de padecer la enfermedad renal, conformando la población a la que se le debe realizar búsqueda activa. Los pacientes con mayor porcentaje de posibilidad son aquellos con hipertensión arterial o diabetes. Además, se incluyen variables demográficas y clínicas predictivas: &lt;b&gt;edad mayor a 60 años&lt;/b&gt;, historia familiar de ERC, bajo peso al nacer, pertenecer a la raza afroamericana y la presencia previa de enfermedad cardiovascular.&lt;br /&gt;• &lt;b&gt;Factores iniciadores:&lt;/b&gt; Están implicados en el inicio biológico del daño renal. Destacan las enfermedades autoinmunes sistémicas (como la nefropatía lúpica), infecciones del tracto urinario recurrentes y la exposición a nefrotóxicos.&lt;br /&gt;• &lt;b&gt;Factores de progresión:&lt;/b&gt; Determinan y aceleran el deterioro del filtrado glomerular en el tiempo. Incluyen la proteinuria persistente, hipertensión arterial y diabetes mal controladas, dislipemia, anemia y hábitos como el &lt;b&gt;tabaquismo&lt;/b&gt;.</t>
  </si>
  <si>
    <t>&lt;b&gt;d) Edad mayor a 60 años:&lt;/b&gt; Es la opción correcta. La &lt;b&gt;edad mayor a 60 años&lt;/b&gt; es una variable demográfica clasificada como un factor de susceptibilidad de alto riesgo poblacional, siendo la condición de mayor prevalencia para el desarrollo de la patología renal crónica respecto a las etiologías autoinmunes.</t>
  </si>
  <si>
    <t>• &lt;b&gt;a) Lupus y b) Vasculitis:&lt;/b&gt; Son incorrectas porque, si bien el Lupus Eritematoso Sistémico y las vasculitis son enfermedades sistémicas que actúan como factores iniciadores de daño, su prevalencia y frecuencia etiológica poblacional es baja (la nefropatía lúpica representa solo el 1.90% de los casos de falla terminal) en comparación con el deterioro progresivo generalizado en la edad avanzada.&lt;br /&gt;• &lt;b&gt;c) Edad menor a 18 años:&lt;/b&gt; Es incorrecta ya que la juventud no es el grupo etario de susceptibilidad para esta entidad crónica.&lt;br /&gt;• &lt;b&gt;e) Tabaquismo:&lt;/b&gt; Es incorrecta en este contexto comparativo; aunque el tabaco es un importante factor de progresión del daño estructural ya establecido, la &lt;b&gt;edad mayor a 60 años&lt;/b&gt; representa el sustrato demográfico de susceptibilidad prevalente en la evaluación del paciente nefrópata.</t>
  </si>
  <si>
    <t>&lt;b&gt;EPIDEMIOLOGÍA DE LA INSUFICIENCIA RENAL CRÓNICA TERMINAL&lt;/b&gt;&lt;br /&gt;&lt;br /&gt;La estadística etiológica de los pacientes que ingresan a tratamiento sustitutivo renal (diálisis) en Argentina demuestra la frecuencia de factores sistémicos y degenerativos frente a patologías autoinmunes:&lt;br /&gt;• &lt;b&gt;Nefropatía Diabética:&lt;/b&gt; Es la causa más frecuente, representando el 27,9% de los casos.&lt;br /&gt;• &lt;b&gt;Etiología Desconocida:&lt;/b&gt; Representa el 19,4% de los pacientes.&lt;br /&gt;• &lt;b&gt;Nefroangioesclerosis:&lt;/b&gt; Lesión orgánica ocasionada crónicamente por la hipertensión arterial, representando el 18,1% de los pacientes.&lt;br /&gt;• &lt;b&gt;Enfermedades Sistémicas:&lt;/b&gt; Entidades como la nefropatía lúpica tienen un impacto minoritario, ocupando el 1.90% de la estadística global.</t>
  </si>
  <si>
    <t>La &lt;b&gt;nefropatía diabética&lt;/b&gt; es la &lt;b&gt;causa más frecuente de insuficiencia renal crónica (IRC)&lt;/b&gt; y de ingreso a terapias de reemplazo renal.</t>
  </si>
  <si>
    <t>&lt;b&gt;ETIOLOGÍA DE LA INSUFICIENCIA RENAL CRÓNICA TERMINAL&lt;/b&gt;&lt;br /&gt;&lt;br /&gt;Los registros poblacionales nacionales (como el Sintra 2020) y mundiales establecen la siguiente distribución etiológica:&lt;br /&gt;• &lt;b&gt;Nefropatía Diabética:&lt;/b&gt; Es la causa más frecuente y el primer factor de riesgo que lleva a la enfermedad renal en estadios avanzados. A nivel nacional, encabeza la estadística etiológica representando el 27,9% de los casos (y es la primera causa de ingreso a hemodiálisis en el mundo).&lt;br /&gt;• &lt;b&gt;Etiología Desconocida:&lt;/b&gt; Representa el 19,4% de los pacientes en los que no se ha podido filiar la causa básica del daño crónico.&lt;br /&gt;• &lt;b&gt;Nefroangioesclerosis:&lt;/b&gt; Es la lesión orgánica ocasionada crónicamente por la hipertensión arterial (HTA) y constituye el 18,1%. (La suma de la diabetes y la nefroangioesclerosis representa casi el 40% de todos los pacientes que reciben hemodiálisis).&lt;br /&gt;• &lt;b&gt;Glomerulopatías primarias y secundarias:&lt;/b&gt; Representan el 11,1% de los casos.&lt;br /&gt;• &lt;b&gt;Enfermedad Poliquística Renal:&lt;/b&gt; De origen hereditario, es responsable del 6,1%.&lt;br /&gt;• &lt;b&gt;Enfermedades Sistémicas:&lt;/b&gt; Enfermedades reumatológicas u oncológicas, como la nefropatía lúpica, que representa el 1,90% de los casos.</t>
  </si>
  <si>
    <t>&lt;b&gt;d) Nefropatía diabética:&lt;/b&gt; Es la opción correcta. La nefropatía secundaria a la diabetes mellitus es la primera y más frecuente causa de insuficiencia renal crónica y de ingreso a hemodiálisis a nivel global (representando el 27,9% en Argentina).</t>
  </si>
  <si>
    <t>• &lt;b&gt;a) Poliquistosis renal:&lt;/b&gt; Es incorrecta. Aunque es una causa genética bien definida, es responsable de un 6,1% de los casos de IRC terminal.&lt;br /&gt;• &lt;b&gt;b) Nefritis lúpica:&lt;/b&gt; Es incorrecta. Las afecciones sistémicas reumatológicas tienen una prevalencia terminal muy baja en la población general de diálisis, constituyendo alrededor del 1,9% de los casos.&lt;br /&gt;• &lt;b&gt;c) Glomerulonefritis primarias:&lt;/b&gt; Es incorrecta. En su conjunto representan aproximadamente el 11,1% de los casos, quedando por detrás del volumen generado por las patologías metabólicas y vasculares como la diabetes y la hipertensión.</t>
  </si>
  <si>
    <t>La &lt;b&gt;nefropatía diabética&lt;/b&gt; es la etiología más frecuente de enfermedad renal crónica terminal y la primera causa de ingreso a programas de diálisis en todo el mundo.</t>
  </si>
  <si>
    <t>&lt;b&gt;ETIOLOGÍA DE LA INSUFICIENCIA RENAL CRÓNICA TERMINAL&lt;/b&gt;&lt;br /&gt;&lt;br /&gt;Las principales causas que llevan a desarrollar insuficiencia renal crónica terminal e ingresar a un tratamiento sustitutivo (diálisis) son:&lt;br /&gt;• &lt;b&gt;Nefropatía Diabética:&lt;/b&gt; Es la causa más frecuente, encabezando la estadística etiológica con un &lt;b&gt;27,9%&lt;/b&gt; de los casos.&lt;br /&gt;• &lt;b&gt;Etiología Desconocida:&lt;/b&gt; Representa el 19,4% de los pacientes en los cuales no se ha podido filiar la causa básica del daño crónico.&lt;br /&gt;• &lt;b&gt;Nefroangioesclerosis:&lt;/b&gt; Lesión orgánica ocasionada crónicamente por la hipertensión arterial (HTA), constituyendo el 18,1% de los casos. (Nota: La suma de los pacientes con diabetes y con nefroangioesclerosis representa casi el 40% de todos los pacientes en diálisis).&lt;br /&gt;• &lt;b&gt;Glomerulopatías (Primarias y Secundarias):&lt;/b&gt; Representan el 11,1% de los casos.&lt;br /&gt;• &lt;b&gt;Enfermedad Poliquística (Poliquistosis Renal):&lt;/b&gt; De origen hereditario, es responsable del 6,1% de las insuficiencias.&lt;br /&gt;• &lt;b&gt;Nefropatía Obstructiva:&lt;/b&gt; Constituye el 5,6% de la estadística.&lt;br /&gt;• &lt;b&gt;Enfermedades Sistémicas:&lt;/b&gt; Entidades reumatológicas u oncológicas (como la nefropatía lúpica) tienen un impacto etiológico bajo en la estadística global terminal, representando un 1.90%.</t>
  </si>
  <si>
    <t>&lt;b&gt;c) Nefropatia Diabética:&lt;/b&gt; Es la opción correcta. La &lt;b&gt;nefropatía diabética&lt;/b&gt; es la primera causa de insuficiencia renal crónica terminal y la principal causa de ingreso a hemodiálisis en el mundo (representando casi el 28% de todos los casos).</t>
  </si>
  <si>
    <t>• &lt;b&gt;a) Lupus Eritematoso Sistémico:&lt;/b&gt; Es incorrecta. Si bien la nefropatía lúpica puede progresar a una insuficiencia renal terminal si el paciente es refractario al tratamiento, a nivel epidemiológico poblacional general representa el 1.90% de los ingresos a diálisis crónica, por debajo de la diabetes.&lt;br /&gt;• &lt;b&gt;b) Glomerulonefritis Rápidamente Evolutiva:&lt;/b&gt; Es incorrecta. Es una entidad inflamatoria que destruye al glomérulo (llevando a una insuficiencia terminal en 90 días) pero representa menos del 10% de las glomerulopatías, no siendo la causa crónica poblacional más frecuente.&lt;br /&gt;• &lt;b&gt;d) Poliquistosis Renal:&lt;/b&gt; Es incorrecta. Si bien provoca enfermedad renal terminal, por su carácter genético-hereditario constituye una porción minoritaria de la estadística general, siendo responsable del 6,1% de los casos.</t>
  </si>
  <si>
    <t>La &lt;b&gt;nefropatía diabética&lt;/b&gt; es la &lt;b&gt;causa más frecuente&lt;/b&gt; de la &lt;b&gt;Enfermedad Renal Crónica (ERC)&lt;/b&gt; e insuficiencia renal crónica terminal.</t>
  </si>
  <si>
    <t>&lt;b&gt;ETIOLOGÍA EPIDEMIOLÓGICA DE LA ENFERMEDAD RENAL CRÓNICA&lt;/b&gt;&lt;br /&gt;&lt;br /&gt;Los registros poblacionales nacionales (Sintra 2020) establecen la siguiente distribución etiológica para la insuficiencia renal crónica terminal:&lt;br /&gt;• &lt;b&gt;Nefropatía Diabética:&lt;/b&gt; Es la causa más frecuente y el primer factor de riesgo, con un 27,9% de los casos.&lt;br /&gt;• &lt;b&gt;Etiología Desconocida:&lt;/b&gt; Representa el 19,4% de los pacientes en los cuales no se ha podido filiar la causa básica del daño crónico.&lt;br /&gt;• &lt;b&gt;Nefroangioesclerosis:&lt;/b&gt; Lesión orgánica ocasionada crónicamente por la Hipertensión Arterial (HTA), constituyendo el 18,1% de los casos.&lt;br /&gt;• &lt;b&gt;Glomerulopatías / Glomerulonefritis:&lt;/b&gt; Engloba patologías primarias propias del riñón o secundarias, representando el 11,1% de los casos.&lt;br /&gt;• &lt;b&gt;Enfermedad Poliquística:&lt;/b&gt; De origen hereditario, es responsable del 6,1%.&lt;br /&gt;• &lt;b&gt;Enfermedades Sistémicas:&lt;/b&gt; Abarca enfermedades reumatológicas (como la nefropatía lúpica), con un 1,90%.&lt;br /&gt;• &lt;b&gt;Nefropatías Túbulo Intersticiales:&lt;/b&gt; Representan un 1,5% de los casos.</t>
  </si>
  <si>
    <t>&lt;b&gt;e) Nefropatía diabética:&lt;/b&gt; Es la opción correcta. La lesión orgánica y funcional inducida por la diabetes mellitus es la primera y más frecuente causa de enfermedad renal crónica e ingreso a terapias de reemplazo renal (27,9%).</t>
  </si>
  <si>
    <t>• &lt;b&gt;d) Glomerulopatías primarias:&lt;/b&gt; Es incorrecta. Representan el 11,1% de las causas de insuficiencia renal terminal.&lt;br /&gt;• &lt;b&gt;c) Enfermedad poliquística:&lt;/b&gt; Es incorrecta. Aunque es una etiología genética bien definida, es responsable del 6,1% de los casos.&lt;br /&gt;• &lt;b&gt;a) Nefritis lúpica:&lt;/b&gt; Es incorrecta. Las afecciones sistémicas autoinmunes y reumatológicas poseen una prevalencia etiológica terminal del 1,90% de los casos.&lt;br /&gt;• &lt;b&gt;b) Nefropatía túbulo intersticiales:&lt;/b&gt; Es incorrecta. Representan el 1,5% de las etiologías.</t>
  </si>
  <si>
    <t>&lt;b&gt;FISIOPATOLOGÍA DE LA NEFROPATÍA DIABÉTICA (MECANISMO CAUSAL)&lt;/b&gt;&lt;br /&gt;&lt;br /&gt;El mecanismo fisiopatológico primario que conduce a la insuficiencia renal crónica en el paciente diabético es la hiperfiltración compensadora.&lt;br /&gt;• La hiperglucemia sostenida induce una disfunción de la autorregulación arteriolar, produciendo una vasodilatación de la arteriola aferente y una vasoconstricción de la arteriola eferente (por activación del SRAA).&lt;br /&gt;• Esta conjunción multiplica la presión intraglomerular, generando estrés de roce vascular, daño en la barrera de filtración, proteinuria e inflamación celular.&lt;br /&gt;• La cascada inflamatoria y proliferativa culmina en apoptosis y nefroesclerosis estructural, con la consecuente pérdida progresiva de la masa renal funcionante.</t>
  </si>
  <si>
    <t>La &lt;b&gt;nefropatía diabética&lt;/b&gt; constituye la causa más frecuente de insuficiencia renal crónica y la primera causa de ingreso a programas de diálisis en todo el mundo.</t>
  </si>
  <si>
    <t>&lt;b&gt;ETIOLOGÍA DE LA INSUFICIENCIA RENAL CRÓNICA TERMINAL&lt;/b&gt;&lt;br /&gt;&lt;br /&gt;Cuando se analizan las causas que llevan a un paciente a desarrollar insuficiencia renal crónica terminal e ingresar a un tratamiento sustitutivo renal, la estadística poblacional demuestra una prevalencia de las enfermedades metabólicas y vasculares degenerativas:&lt;br /&gt;• &lt;b&gt;Nefropatía Diabética:&lt;/b&gt; Es la causa más frecuente y el primer factor de riesgo poblacional, encabezando la estadística etiológica con un 27,9% de los casos.&lt;br /&gt;• &lt;b&gt;Etiología Desconocida:&lt;/b&gt; Representa el 19,4% de los pacientes en los cuales no se ha podido filiar la causa básica del daño crónico.&lt;br /&gt;• &lt;b&gt;Nefroangioesclerosis:&lt;/b&gt; Lesión orgánica ocasionada crónicamente por la hipertensión arterial (HTA), constituyendo el 18,1% de los casos.&lt;br /&gt;• &lt;b&gt;Glomerulopatías (Primarias y Secundarias):&lt;/b&gt; Representan el 11,1% de los casos.&lt;br /&gt;• &lt;b&gt;Enfermedad Poliquística (Poliquistosis Renal):&lt;/b&gt; De origen hereditario, es responsable del 6,1% de las insuficiencias.&lt;br /&gt;• &lt;b&gt;Enfermedades Sistémicas:&lt;/b&gt; Entidades reumatológicas u oncológicas (como la nefropatía lúpica) tienen un impacto etiológico bajo en la estadística global terminal, representando el 1.90%.</t>
  </si>
  <si>
    <t>La opción d es correcta. La &lt;b&gt;nefropatía diabética&lt;/b&gt; constituye la primera causa de insuficiencia renal crónica terminal y la etiología más frecuente de ingreso a tratamiento sustitutivo en el mundo (representando casi el 28% de todos los casos).</t>
  </si>
  <si>
    <t>&lt;br /&gt;• &lt;b&gt;a) Poliquistosis Renal:&lt;/b&gt; Es incorrecta. Si bien es una enfermedad de origen genético-hereditario que produce insuficiencia renal crónica terminal, a nivel poblacional y estadístico constituye una porción minoritaria responsable del 6,1% de los casos.&lt;br /&gt;• &lt;b&gt;b) Nefritis Lúpica:&lt;/b&gt; Es incorrecta. Las entidades sistémicas de estirpe reumatológica tienen un impacto estadístico epidemiológico bajo en el universo de la falla renal terminal, representando el 1.90% de los ingresos a diálisis.&lt;br /&gt;• &lt;b&gt;c) Glomerulonefritis primarias:&lt;/b&gt; Es incorrecta. Aunque son entidades propias del riñón que comprometen y destruyen el filtrado (representando el 11,1% de los casos), su frecuencia es superada por el volumen de pacientes afectados por el daño de las patologías metabólicas y degenerativas sistémicas crónicas (diabetes e hipertensión).</t>
  </si>
  <si>
    <t>La &lt;b&gt;nefropatía diabética&lt;/b&gt; es la &lt;b&gt;causa más frecuente&lt;/b&gt; de la &lt;b&gt;insuficiencia renal crónica (IRC)&lt;/b&gt; terminal.</t>
  </si>
  <si>
    <t>&lt;b&gt;ETIOLOGÍA EPIDEMIOLÓGICA DE LA INSUFICIENCIA RENAL CRÓNICA TERMINAL&lt;/b&gt;&lt;br /&gt;&lt;br /&gt;Para comprender la distribución de las causas que llevan a un paciente a desarrollar insuficiencia renal crónica terminal, los registros poblacionales nacionales (Sintra 2020) establecen la siguiente distribución etiológica:&lt;br /&gt;• &lt;b&gt;Nefropatía Diabética:&lt;/b&gt; Es la causa más frecuente y el primer factor de riesgo que lleva a la enfermedad renal en estadios avanzados, encabezando la estadística etiológica con un 27,9% de los casos.&lt;br /&gt;• &lt;b&gt;Etiología Desconocida:&lt;/b&gt; Representa el 19,4% de los pacientes en los cuales no se ha podido filiar la causa básica del daño crónico.&lt;br /&gt;• &lt;b&gt;Nefroangioesclerosis:&lt;/b&gt; Lesión orgánica ocasionada crónicamente por la Hipertensión Arterial (HTA), representando el 18,1% de los casos.&lt;br /&gt;• &lt;b&gt;Glomerulopatías / Glomerulonefritis:&lt;/b&gt; Engloba patologías primarias propias del riñón o secundarias, representando el 11,1% de los casos.&lt;br /&gt;• &lt;b&gt;Enfermedad Poliquística:&lt;/b&gt; De origen hereditario, es responsable del 6,1% de las insuficiencias.&lt;br /&gt;• &lt;b&gt;Nefropatía Obstructiva:&lt;/b&gt; Constituye el 5,6% de la estadística.&lt;br /&gt;• &lt;b&gt;Enfermedades Sistémicas:&lt;/b&gt; Abarca enfermedades reumatológicas u oncológicas (como la nefropatía lúpica), con un 1,90% de los casos.</t>
  </si>
  <si>
    <t>&lt;b&gt;d) Nefropatia diabética:&lt;/b&gt; Es la opción correcta. La lesión orgánica y funcional inducida por la diabetes mellitus es la primera y más frecuente causa de insuficiencia renal crónica y de ingreso a terapias de reemplazo renal a nivel poblacional, abarcando el 27,9% de las etiologías.</t>
  </si>
  <si>
    <t>&lt;b&gt;a) Insuficiencia Renal Aguda:&lt;/b&gt; Es incorrecta. Es un cuadro de pérdida brusca de la función renal que no se enmarca como la causa primaria de IRC más frecuente frente al volumen de las patologías crónicas metabólicas.&lt;br /&gt;&lt;b&gt;b) Poliquistosis renal:&lt;/b&gt; Es incorrecta. Aunque es una etiología genética bien definida de progresión a cronicidad, es responsable del 6,1% de los casos de IRC terminal.&lt;br /&gt;&lt;b&gt;c) Glomerulonefritis:&lt;/b&gt; Es incorrecta. Representan aproximadamente el 11,1% de las causas de insuficiencia renal terminal, quedando relegadas frente a las patologías metabólicas y vasculares (como la diabetes y la nefroangioesclerosis).</t>
  </si>
  <si>
    <t>El &lt;b&gt;déficit de eritropoyetina (EPO)&lt;/b&gt; es la causa principal y primaria de la anemia propia de la insuficiencia renal crónica.</t>
  </si>
  <si>
    <t>&lt;b&gt;FISIOPATOLOGÍA DE LA ANEMIA RENAL&lt;/b&gt;&lt;br /&gt;&lt;br /&gt;La anemia es un pilar sintomático que suele manifestarse cuando el filtrado glomerular desciende por debajo de los 30 ml/min. Se presenta como una anemia normocítica normocrómica, propia de enfermedades crónicas. Su origen es multifactorial:&lt;br /&gt;• &lt;b&gt;Déficit de Eritropoyetina (EPO):&lt;/b&gt; Es la causa principal y primaria de la anemia. Se origina por la pérdida progresiva de la masa renal (nefronas funcionantes) que se vuelve incapaz de sintetizar y secretar la hormona.&lt;br /&gt;• &lt;b&gt;Disminución de la vida media eritrocitaria:&lt;/b&gt; Los glóbulos rojos se destruyen antes de sus 120 días habituales debido a la alteración del catabolismo, el estado inflamatorio crónico y la exposición permanente a las toxinas urémicas.&lt;br /&gt;• &lt;b&gt;Pérdidas gastrointestinales:&lt;/b&gt; Aumentadas por microsangrados o hemorragias digestivas bajas secundarias a trastornos plaquetarios urémicos.&lt;br /&gt;• &lt;b&gt;Déficit de hierro sérico:&lt;/b&gt; Sumado a una disminución general del aporte proteico debido a la pérdida de peso y anorexia severa que padece el paciente crónico.</t>
  </si>
  <si>
    <t>&lt;b&gt;c) Déficit de eritropoyetina:&lt;/b&gt; Es la opción correcta. El &lt;b&gt;déficit de eritropoyetina (EPO)&lt;/b&gt;, originado por la destrucción de la masa renal funcionante, es la causa principal y primaria de la anemia en la insuficiencia renal crónica.</t>
  </si>
  <si>
    <t>• &lt;b&gt;a) Déficit de Vit B12 y Eritropoyetina, b) Déficit de hierro y ácido fólico y d) Déficit de Vit B12, hierro y ácido fólico:&lt;/b&gt; Son incorrectas. Si bien la anemia de la falla renal es multifactorial y el paciente puede presentar carencias de hierro asociadas a microsangrados o anorexia, la deficiencia de vitamina B12 o ácido fólico no definen el mecanismo patogénico "propio" ni primario del riñón urémico. La falta de síntesis de eritropoyetina es el factor etiológico principal que desencadena este cuadro en la patología renal.</t>
  </si>
  <si>
    <t>La &lt;b&gt;anemia propia de la Insuficiencia Renal Crónica&lt;/b&gt; es de origen multifactorial y se debe principalmente a la &lt;b&gt;deficiencia de eritropoyetina&lt;/b&gt;, sumada al déficit de &lt;b&gt;hierro&lt;/b&gt; y factores nutricionales como el &lt;b&gt;ácido fólico&lt;/b&gt;.</t>
  </si>
  <si>
    <t>&lt;b&gt;FISIOPATOLOGÍA DE LA ANEMIA RENAL&lt;/b&gt;&lt;br /&gt;&lt;br /&gt;La anemia es un pilar sintomático que suele manifestarse cuando el filtrado glomerular desciende por debajo de los 30 ml/min. Su etiología es de origen multifactorial:&lt;br /&gt;• &lt;b&gt;Déficit de Eritropoyetina (EPO):&lt;/b&gt; Es la causa principal de la anemia. Se origina por la pérdida de masa renal (nefronas funcionantes) que se vuelve incapaz de sintetizar la hormona.&lt;br /&gt;• &lt;b&gt;Déficit nutricional y carencial:&lt;/b&gt; Existe un déficit de hierro sérico y una disminución general del aporte de nutrientes esenciales (ácido fólico, proteínas) debido a la pérdida de peso, la malnutrición y la anorexia del paciente urémico.&lt;br /&gt;• &lt;b&gt;Disminución de la vida media eritrocitaria:&lt;/b&gt; Los glóbulos rojos se destruyen mucho antes de sus 120 días habituales debido a la alteración del catabolismo, la inflamación sistémica crónica y la exposición a las toxinas urémicas.&lt;br /&gt;• &lt;b&gt;Aumento de las pérdidas:&lt;/b&gt; Frecuentemente exacerbada por microsangrados a nivel gastrointestinal.</t>
  </si>
  <si>
    <t>&lt;b&gt;d) Déficit de hierro, ácido fólico y eritropoyetina:&lt;/b&gt; Es la opción correcta. La anemia en la insuficiencia renal crónica es multifactorial. El pilar primario es la caída en la producción endógena de eritropoyetina (por la destrucción de la masa renal), a lo cual se le suma el déficit de sustratos hematopoyéticos (el hierro y el ácido fólico) derivado de la anorexia, el estado inflamatorio crónico y las pérdidas hemáticas digestivas del paciente.</t>
  </si>
  <si>
    <t>• &lt;b&gt;a) Déficit de VB12, hierro y ácido fólico, y b) Déficit de hierro y ácido fólico:&lt;/b&gt; Son incorrectas. Omiten el factor etiopatogénico primario de la anemia en la enfermedad renal crónica, el cual es la incapacidad del riñón para sintetizar la hormona eritropoyetina.&lt;br /&gt;• &lt;b&gt;c) Déficit de VB12 y eritropoyetina:&lt;/b&gt; Es incorrecta. Si bien incluye a la eritropoyetina, la carencia de hierro y de ácido fólico son los déficits nutricionales que se asocian a la uremia (los cuales deben reponerse antes de iniciar la terapia con eritropoyetina sintética), mientras que el déficit de vitamina B12 no constituye la deficiencia carencial más representativa del cuadro.</t>
  </si>
  <si>
    <t>La anemia de la insuficiencia renal crónica es de origen multifactorial y se debe a la &lt;b&gt;deficiencia de eritropoyetina&lt;/b&gt;, a un &lt;b&gt;estado inflamatorio crónico&lt;/b&gt; y al &lt;b&gt;acortamiento de la vida media de los glóbulos rojos&lt;/b&gt;.</t>
  </si>
  <si>
    <t>&lt;b&gt;FISIOPATOLOGÍA DE LA ANEMIA RENAL&lt;/b&gt;&lt;br /&gt;&lt;br /&gt;La anemia es un síntoma que suele manifestarse cuando el filtrado glomerular desciende por debajo de los 30 ml/min. Frecuentemente se presenta como una anemia normocítica normocrómica, propia de las enfermedades crónicas. Su origen es multifactorial:&lt;br /&gt;• &lt;b&gt;Déficit de Eritropoyetina (EPO):&lt;/b&gt; Es la causa principal de la anemia. Se origina por la pérdida progresiva de la masa renal (nefronas funcionantes) que se vuelve incapaz de sintetizar y secretar la hormona.&lt;br /&gt;• &lt;b&gt;Disminución de la vida media eritrocitaria:&lt;/b&gt; Los glóbulos rojos se destruyen antes de sus 120 días habituales debido a la alteración del catabolismo y la exposición a las toxinas urémicas.&lt;br /&gt;• &lt;b&gt;Estado inflamatorio crónico:&lt;/b&gt; El entorno micro y macrovascular se encuentra bajo un proceso de inflamación permanente, producto de la retención progresiva de toxinas (uremia), lo cual afecta la vida eritrocitaria.&lt;br /&gt;• &lt;b&gt;Déficit de hierro sérico y pérdidas:&lt;/b&gt; Aumentadas por microsangrados o hemorragias digestivas secundarias a trastornos plaquetarios urémicos, sumado a una disminución del aporte proteico debido a la pérdida de peso y anorexia del paciente crónico.</t>
  </si>
  <si>
    <t>&lt;b&gt;d) Todas las respuestas son correctas:&lt;/b&gt; Es la opción correcta. La anemia de la insuficiencia renal crónica es de etiología multifactorial, debiéndose a la &lt;b&gt;deficiencia de eritropoyetina&lt;/b&gt; (como causa primaria), a un &lt;b&gt;estado inflamatorio crónico&lt;/b&gt; y al &lt;b&gt;acortamiento de la vida media de los glóbulos rojos&lt;/b&gt; provocado por la toxicidad urémica.</t>
  </si>
  <si>
    <t>• &lt;b&gt;a) Déficit de eritropoyetina, b) Estado inflamatorio crónico y c) Acortamiento de la vida media de los glóbulos rojos:&lt;/b&gt; Son afirmaciones verdaderas que constituyen individualmente los pilares fisiopatológicos de la anemia renal, pero resultan incompletas de forma aislada. La opción "Todas las respuestas son correctas" es la única elección integral que engloba el carácter multifactorial de la entidad.</t>
  </si>
  <si>
    <t>Con respecto en los métodos diagnósticos en NAC, señale la opción CORRECTA:&lt;br&gt;&lt;br&gt;a) Las pruebas serológicas nunca son necesarias&lt;br&gt;&lt;br&gt;b) Los hemocultivos se positivizan frecuentemente&lt;br&gt;&lt;br&gt;c) El cultivo de esputo es significativo si tiene menos de 10 células pavimentosas y más de 25 neutrófilos por campo&lt;br&gt;&lt;br&gt;d) En todos los pacientes que requieren internación se realizan fibrobroncoscopias</t>
  </si>
  <si>
    <t>La alteración del metabolismo óseo mineral de la Enfermedad Renal Crónica se caracteriza por la presencia conjunta de &lt;b&gt;hiperfosfatemia, hipocalcemia y déficit de vitamina D3 activa&lt;/b&gt;.</t>
  </si>
  <si>
    <t>c) El cultivo de esputo es significativo si tiene menos de 10 células pavimentosas y más de 25 neutrófilos por campo</t>
  </si>
  <si>
    <t>&lt;b&gt;FISIOPATOLOGÍA DEL HIPERPARATIROIDISMO SECUNDARIO EN LA ERC&lt;/b&gt;&lt;br /&gt;&lt;br /&gt;A medida que la enfermedad progresa y el filtrado glomerular cae por debajo de los 60 a 50 ml/min, se evidencia una afectación del metabolismo mineral. Al claudicar la masa renal funcional ocurren los siguientes eventos encadenados:&lt;br /&gt;• &lt;b&gt;Déficit de Calcitriol:&lt;/b&gt; Disminuye la actividad de la enzima 1-alfa hidroxilasa renal, lo que provoca una caída en la síntesis de vitamina D activa (calcitriol o 1,25 (OH)2 D3).&lt;br /&gt;• &lt;b&gt;Hiperfosfatemia:&lt;/b&gt; El riñón pierde la capacidad natural de excretar fósforo, generando una hiperfosfatemia (retención sérica de fósforo).&lt;br /&gt;• &lt;b&gt;Hipocalcemia:&lt;/b&gt; El déficit de Vitamina D disminuye la absorción intestinal y la reabsorción tubular, desembocando en hipocalcemia.&lt;br /&gt;• &lt;b&gt;Respuesta Paratiroidea:&lt;/b&gt; La hipocalcemia crónica y el fósforo elevado impactan sobre el receptor de calcio en la membrana de las células de la glándula paratiroides. Esto desata una respuesta adaptativa consistente en un aumento en la secreción y síntesis de PTH.</t>
  </si>
  <si>
    <t>&lt;b&gt;a) Hiperfosfatemia, hipocalcemia, déficit de vitamina D3 activa:&lt;/b&gt; Es la opción correcta. Constituye la tríada bioquímica inicial del trastorno óseo mineral en la enfermedad renal crónica, derivada de la pérdida de la masa nefronal que impide excretar fósforo y sintetizar vitamina D activa. Esto genera secundariamente una caída en la calcemia.</t>
  </si>
  <si>
    <t>&lt;b&gt;b) Hipofosfatemia, hipocalcemia, aumento de PTH:&lt;/b&gt; Es incorrecta. El riñón insuficiente pierde la capacidad de excretar solutos, por lo que retiene fósforo generando hiperfosfatemia, no hipofosfatemia.&lt;br /&gt;&lt;b&gt;c) Hiperfosfatemia, hipercalcemia, exceso de vitamina D2:&lt;/b&gt; Es incorrecta. La deficiencia de la enzima 1-alfa hidroxilasa produce un déficit de vitamina D activa, derivando en hipocalcemia, no en hipercalcemia.&lt;br /&gt;&lt;b&gt;d) Déficit de vitamina D3 activa, déficit de PTH, hipofosfatemia:&lt;/b&gt; Es incorrecta. La conjunción de las alteraciones metabólicas estimula a la glándula paratiroidea, generando un aumento de la secreción de PTH (hiperparatiroidismo secundario), no un déficit de la misma.</t>
  </si>
  <si>
    <t>&lt;b&gt;ALTERACIONES ESQUELÉTICAS Y VASCULARES&lt;/b&gt;&lt;br /&gt;&lt;br /&gt;La elevación crónica de la PTH estimula la reabsorción ósea sacando calcio del hueso para intentar normalizar la calcemia, lo que origina la osteodistrofia renal.&lt;br /&gt;• &lt;b&gt;Calcificaciones extraesqueléticas:&lt;/b&gt; Al existir un hueso resistente que no utiliza el calcio, el excedente mineral se combina con el fósforo elevado en el plasma. Este producto precipita a nivel extraóseo, originando calcificaciones vasculares y valvulares que aumentan el riesgo cardiovascular del paciente.</t>
  </si>
  <si>
    <t>La ingesta proteica excesiva es un factor de progresión capaz de producir una mala evolución y deterioro de la función renal.</t>
  </si>
  <si>
    <t>&lt;b&gt;FACTORES DE PROGRESIÓN EN LA ENFERMEDAD RENAL CRÓNICA&lt;/b&gt;&lt;br /&gt;&lt;br /&gt;Los factores de progresión son aquellos que determinan y aceleran el deterioro del filtrado glomerular en el tiempo.&lt;br /&gt;• &lt;b&gt;Ingesta proteica:&lt;/b&gt; A nivel nutricional y dietético, la ingesta proteica excesiva aumenta las macromoléculas que caerán al filtrado. Esto es capaz de producir una mala evolución y deterioro de la función renal.&lt;br /&gt;• &lt;b&gt;Dieta hipoproteica:&lt;/b&gt; El control estricto de la ingesta de proteínas (ej. a 1 gr/kg/día o incluso 0,60 gr/kg/día en estadios avanzados) se utiliza como medida terapéutica en la IRC porque produce cambios que contrarrestan la hiperfiltración glomerular.&lt;br /&gt;• &lt;b&gt;Otros factores de progresión:&lt;/b&gt; La hipertensión arterial mal controlada, la diabetes mal controlada, la dislipemia, la anemia, el tabaquismo y la presencia de proteinuria persistente perpetúan la caída del filtrado.</t>
  </si>
  <si>
    <t>&lt;b&gt;d) Mala evolución y deterioro de la función renal:&lt;/b&gt; Es la opción correcta. La ingesta proteica excesiva es un factor de progresión capaz de producir una mala evolución y deterioro de la función renal al aumentar la carga de macromoléculas filtradas y agravar el proceso de hiperfiltración.</t>
  </si>
  <si>
    <t>• &lt;b&gt;a) Aumento de la masa renal funcionante:&lt;/b&gt; Es incorrecta ya que, en la insuficiencia renal crónica, la masa renal efectiva perdida no puede recuperarse; por el contrario, la sobrecarga proteica acelera la destrucción y fibrosis de las nefronas remanentes.&lt;br /&gt;• &lt;b&gt;b) Vasodilatación de la arteriola eferente:&lt;/b&gt; Es incorrecta porque la hiperfiltración patológica en la IRC está mediada por una vasoconstricción de la arteriola eferente (inducida por Angiotensina II). Son los fármacos nefroprotectores (como los IECA) los que logran dilatar la arteriola eferente, no la sobrecarga proteica.&lt;br /&gt;• &lt;b&gt;c) Hematuria macroscópica por destrucción muscular:&lt;/b&gt; Es incorrecta debido a que el consumo excesivo de proteínas en la dieta no produce toxicidad muscular aguda ni rabdomiólisis (causante de mioglobinuria o falsa hematuria), sino una sobrecarga crónica del trabajo de filtración glomerular.</t>
  </si>
  <si>
    <t>&lt;b&gt;MECANISMOS DEL DAÑO POR HIPERFILTRACIÓN&lt;/b&gt;&lt;br /&gt;&lt;br /&gt;El mecanismo fisiopatológico primario que conduce a la insuficiencia renal crónica es la hiperfiltración. Cuando se establece un daño secuelar mayor al 20%, inicia una respuesta compensadora de los glomérulos no dañados con hiperactividad del Sistema Renina-Angiotensina-Aldosterona (SRAA). Esto genera vasoconstricción de la arteriola eferente, hiperfiltración compensadora e hipertensión intraglomerular. La sobrecarga proteica agrava este estrés de roce vascular (shear stress), promoviendo proliferación mesangial, inflamación intersticial y, finalmente, nefroesclerosis irreversible.</t>
  </si>
  <si>
    <t>La &lt;b&gt;hipertensión arterial (HTA)&lt;/b&gt; y la &lt;b&gt;diabetes (DBT)&lt;/b&gt; son los principales &lt;b&gt;factores de riesgo modificables&lt;/b&gt; que actúan como factores de susceptibilidad, iniciadores y de progresión en la &lt;b&gt;Enfermedad Renal Crónica (ERC)&lt;/b&gt;.</t>
  </si>
  <si>
    <t>&lt;b&gt;FACTORES DE RIESGO EN LA ENFERMEDAD RENAL CRÓNICA&lt;/b&gt;&lt;br /&gt;&lt;br /&gt;La evaluación de los riesgos en la Enfermedad Renal Crónica (ERC) requiere una búsqueda activa en poblaciones específicas, clasificándose en tres grandes áreas:&lt;br /&gt;• &lt;b&gt;Factores de Susceptibilidad (Grupos de Riesgo):&lt;/b&gt; Aumentan el riesgo de padecer la enfermedad renal. Los pacientes con mayor porcentaje de posibilidad son los que presentan Hipertensión Arterial (HTA) o Diabetes (DBT). Se incluyen además variables no modificables como la edad mayor a 60 años, la historia familiar de ERC, el bajo peso al nacer y la raza afroamericana.&lt;br /&gt;• &lt;b&gt;Factores Iniciadores:&lt;/b&gt; Están implicados en el inicio biológico del daño renal. Entre ellos se destacan las enfermedades autoinmunes, infecciones del tracto urinario recurrentes y el uso de nefrotóxicos. La Diabetes y la HTA actúan y se superponen como potentes factores iniciadores.&lt;br /&gt;• &lt;b&gt;Factores de Progresión:&lt;/b&gt; Determinan y aceleran el deterioro del filtrado glomerular en el tiempo. Incluyen la proteinuria persistente, la HTA mal controlada, la DBT mal controlada, el tabaquismo, la dislipemia, la anemia y la coexistencia de Enfermedad Cardiovascular (CVC).</t>
  </si>
  <si>
    <t>&lt;b&gt;b) Hipertensión arterial, DBT:&lt;/b&gt; Es la opción correcta. Son los factores de riesgo de mayor impacto epidemiológico en la enfermedad renal crónica. A diferencia de las variables genéticas o demográficas (como el peso al nacer), la HTA y la diabetes son condiciones patológicas modificables mediante intervenciones terapéuticas (farmacológicas, cambios de estilo de vida y dietéticas) para evitar el inicio o enlentecer la progresión del daño glomerular.</t>
  </si>
  <si>
    <t>• &lt;b&gt;a) Bajo peso al nacer:&lt;/b&gt; Es incorrecta. El bajo peso al nacer es un factor de susceptibilidad que aumenta el riesgo basal de padecer ERC, pero es una condición biológica retrospectiva e inalterable en el paciente adulto, por lo que pertenece al grupo de los factores no modificables.&lt;br /&gt;• &lt;b&gt;c) Bajo nivel sociocultural:&lt;/b&gt; Es incorrecta. Si bien las condiciones socioeconómicas impactan en la salud general del paciente, los factores de riesgo modificables directos de la ERC con implicancia estructural se centran en el control de la presión arterial, la glucemia, la dislipemia y el tabaquismo.&lt;br /&gt;• &lt;b&gt;d) Todas son correctas:&lt;/b&gt; Es incorrecta porque las opciones A y C no son factores modificables.</t>
  </si>
  <si>
    <t>La &lt;b&gt;presencia de proteinuria persistente&lt;/b&gt; es el marcador clínico principal &lt;b&gt;factor de progresión&lt;/b&gt; en la enfermedad renal crónica.</t>
  </si>
  <si>
    <t>&lt;b&gt;FACTORES DE RIESGO EN LA ENFERMEDAD RENAL CRÓNICA&lt;/b&gt;&lt;br /&gt;&lt;br /&gt;La evaluación de los riesgos en la Enfermedad Renal Crónica (ERC) se clasifica en tres grandes áreas:&lt;br /&gt;• &lt;b&gt;Factores de Susceptibilidad:&lt;/b&gt; Aumentan el riesgo de padecer la enfermedad (conformando los grupos de riesgo). Incluyen edad mayor a 60 años, historia familiar, bajo peso al nacer, raza afroamericana y la presencia de hipertensión arterial o diabetes.&lt;br /&gt;• &lt;b&gt;Factores Iniciadores:&lt;/b&gt; Están implicados en el inicio biológico del daño renal. Destacan las enfermedades autoinmunes, las infecciones del tracto urinario (ITU) recurrentes y la utilización de nefrotóxicos.&lt;br /&gt;• &lt;b&gt;Factores de Progresión:&lt;/b&gt; Son aquellos que determinan y aceleran el deterioro del filtrado glomerular en el tiempo. El marcador clínico principal para medir este daño progresivo es la &lt;b&gt;proteinuria persistente&lt;/b&gt;. Otros factores sistémicos que perpetúan esta caída incluyen la hipertensión arterial y diabetes mal controladas, tabaquismo, dislipemia, anemia y la coexistencia de enfermedad cardiovascular.</t>
  </si>
  <si>
    <t>&lt;b&gt;a) La presencia de proteinuria:&lt;/b&gt; Es la opción correcta. La &lt;b&gt;presencia de proteinuria persistente&lt;/b&gt; es el marcador clínico principal considerado como &lt;b&gt;factor de progresión&lt;/b&gt; del daño renal; si esta pérdida proteica no disminuye, la progresión de la lesión se acelerará hacia un estadio 5.</t>
  </si>
  <si>
    <t>• &lt;b&gt;b) El bajo peso al nacer:&lt;/b&gt; Es incorrecta. Se clasifica dentro de los factores de &lt;b&gt;susceptibilidad&lt;/b&gt; (condición que aumenta el riesgo de desarrollar la enfermedad a futuro), no de progresión del daño ya establecido.&lt;br /&gt;• &lt;b&gt;c) Las infecciones urinarias a repetición:&lt;/b&gt; Es incorrecta. Las ITU recurrentes actúan como factores &lt;b&gt;iniciadores&lt;/b&gt;, implicadas en desencadenar el inicio biológico de la lesión renal.&lt;br /&gt;• &lt;b&gt;d) La anemia:&lt;/b&gt; Es incorrecta. Aunque la anemia es mencionada como un factor sistémico que puede perpetuar la caída del filtrado, la &lt;b&gt;proteinuria&lt;/b&gt; es el marcador de progresión principal para determinar la aceleración del daño hacia la falla terminal.</t>
  </si>
  <si>
    <t>Un &lt;b&gt;filtrado glomerular (clearance de creatinina) de 40 ml/min&lt;/b&gt; ubica al paciente en el &lt;b&gt;Estadio 3b&lt;/b&gt; de la Insuficiencia Renal Crónica (rango establecido entre 30 y 44 ml/min).</t>
  </si>
  <si>
    <t>&lt;b&gt;CLASIFICACIÓN DE LA ENFERMEDAD RENAL CRÓNICA (SEGÚN TASA DE FILTRADO GLOMERULAR)&lt;/b&gt;&lt;br /&gt;&lt;br /&gt;De acuerdo a la caída del filtrado glomerular (medido en ml/min/1.73 m²) en el tiempo, la estadificación (guías KDIGO) se divide en los siguientes estadios:&lt;br /&gt;• &lt;b&gt;Estadio 1 (G1):&lt;/b&gt; Daño renal con FG normal o alto (≥ 90).&lt;br /&gt;• &lt;b&gt;Estadio 2 (G2):&lt;/b&gt; Lesión renal con disminución leve del FG (60-89).&lt;br /&gt;• &lt;b&gt;Estadio 3:&lt;/b&gt; Disminución moderada del FG (30-59). Se separa en dos subcategorías para sumar la evaluación del daño renal: &lt;b&gt;Estadio 3a (G3a)&lt;/b&gt; con disminución leve a moderada (45-59) y &lt;b&gt;Estadio 3b (G3b)&lt;/b&gt; con disminución moderada a severa (30-44).&lt;br /&gt;• &lt;b&gt;Estadio 4 (G4):&lt;/b&gt; Disminución severa a grave (15-29).&lt;br /&gt;• &lt;b&gt;Estadio 5 (G5):&lt;/b&gt; Fallo renal (&lt; 15), etapa terminal donde el paciente requiere diálisis o una terapia de reemplazo renal.</t>
  </si>
  <si>
    <t>&lt;b&gt;d) Estadio 3b:&lt;/b&gt; Es la opción correcta. Un clearance de creatinina o tasa de filtrado glomerular (estimado por CKD-EPI) de 40 ml/min corresponde al Estadio 3b (G3b), el cual abarca la disminución moderada a severa establecida en el rango entre 30 y 44 ml/min.</t>
  </si>
  <si>
    <t>• &lt;b&gt;a) Estadio 4:&lt;/b&gt; Es incorrecta. Este estadio se define por una disminución severa a grave del filtrado glomerular, con rangos que oscilan entre 15 y 29 ml/min.&lt;br /&gt;• &lt;b&gt;b) Estadio 2:&lt;/b&gt; Es incorrecta. Corresponde a una lesión renal con disminución leve del filtrado, abarcando valores entre 60 y 89 ml/min.&lt;br /&gt;• &lt;b&gt;c) Estadio 3a:&lt;/b&gt; Es incorrecta. Representa la primera subcategoría del estadio 3 (disminución leve a moderada), la cual engloba los valores de filtrado glomerular situados entre 45 y 59 ml/min, quedando el valor del paciente (40 ml/min) por debajo de este umbral.</t>
  </si>
  <si>
    <t>&lt;b&gt;EVALUACIÓN DEL FILTRADO GLOMERULAR MEDIANTE FÓRMULAS&lt;/b&gt;&lt;br /&gt;&lt;br /&gt;Para establecer el diagnóstico funcional de la enfermedad renal, la creatinina plasmática por sí sola es insuficiente y el clearance de 24 hs presenta alta tasa de errores. Es necesario aplicar fórmulas matemáticas que estimen el Filtrado Glomerular (FG).&lt;br /&gt;• &lt;b&gt;Fórmula CKD-EPI:&lt;/b&gt; Es la prueba de laboratorio que mide con mayor certeza el filtrado glomerular. Utiliza de forma combinada variables como la edad, la creatinina, el sexo y la raza.&lt;br /&gt;• &lt;b&gt;Fórmula MDRD 4:&lt;/b&gt; Utiliza algoritmos exponenciales que cruzan la creatinina sérica, edad, sexo y raza. Se recomienda para no sobreestimar el filtrado.&lt;br /&gt;• &lt;b&gt;Contraindicaciones:&lt;/b&gt; Estas fórmulas predictivas pierden fidelidad y no se recomienda su uso en situaciones donde la masa corporal o la cinética de la creatinina estén alteradas (fracaso renal agudo, IMC extremos, embarazo, edades extremas, desnutrición severa, amputados y parálisis).</t>
  </si>
  <si>
    <t>Un paciente que ha recibido un trasplante renal y mantiene un filtrado glomerular estimado estable de 70 ml/min con proteinuria mínima se encuentra en la &lt;b&gt;Fase 2 (Estadio 2)&lt;/b&gt; de la Enfermedad Renal Crónica.</t>
  </si>
  <si>
    <t>&lt;b&gt;CLASIFICACIÓN DE LA ENFERMEDAD RENAL CRÓNICA&lt;/b&gt;&lt;br /&gt;&lt;br /&gt;La estadificación de la Enfermedad Renal Crónica (ERC) ubica al paciente en una etapa para evaluar el pronóstico y orientar el tratamiento de nefroprotección. De acuerdo a la caída del filtrado glomerular (medido en ml/min/1.73 m²), la estadificación (KDIGO) se divide en:&lt;br /&gt;• &lt;b&gt;Estadio 1 (G1):&lt;/b&gt; Daño renal con GFR normal o alto (≥ 90).&lt;br /&gt;• &lt;b&gt;Estadio 2 (G2):&lt;/b&gt; Lesión renal con disminución leve del GFR (60-89).&lt;br /&gt;• &lt;b&gt;Estadio 3:&lt;/b&gt; Disminución moderada del GFR (30-59), subdividida a su vez en 3a (45-59) y 3b (30-44).&lt;br /&gt;• &lt;b&gt;Estadio 4 (G4):&lt;/b&gt; Disminución severa a grave (15-29).&lt;br /&gt;• &lt;b&gt;Estadio 5 (G5):&lt;/b&gt; Fallo renal terminal (&lt; 15), donde el paciente requiere diálisis o un trasplante renal.&lt;br /&gt;&lt;br /&gt;La definición de la ERC incluye todas las condiciones de daño crónico con alteraciones en orina (como la presencia de proteinuria), sangre o imágenes, independientemente de la causa básica o de que el Filtrado Glomerular sea normal, elevado o disminuido.</t>
  </si>
  <si>
    <t>La opción a es correcta. Ante un paciente que ha recibido un trasplante renal y mantiene un Filtrado Glomerular estimado estable de 70 ml/min asociado a daño o alteración renal (como una proteinuria mínima), el mismo se encuentra en la &lt;b&gt;Fase 2 (Estadio 2)&lt;/b&gt; de la ERC, la cual engloba a todo paciente con un GFR entre 60 y 89 ml/min.</t>
  </si>
  <si>
    <t>&lt;br /&gt;• &lt;b&gt;c) Fase 1:&lt;/b&gt; Es incorrecta. Este estadio requiere que el daño renal se presente con un filtrado glomerular conservado en rango normal o alto, siendo ≥ 90 ml/min.&lt;br /&gt;• &lt;b&gt;d) Fase 3:&lt;/b&gt; Es incorrecta. La Fase 3 define una disminución moderada de la función renal, la cual se ubica con valores de filtrado entre 30 y 59 ml/min.&lt;br /&gt;• &lt;b&gt;b) Fase 4:&lt;/b&gt; Es incorrecta. Este estadio implica un deterioro severo a grave del filtrado, con valores ubicados entre 15 y 29 ml/min.</t>
  </si>
  <si>
    <t>Un &lt;b&gt;filtrado glomerular (clearance de creatinina) de 40 ml/min&lt;/b&gt; ubica al paciente en el &lt;b&gt;Estadio 3&lt;/b&gt; de la Insuficiencia Renal Crónica (rango establecido entre 30 y 59 ml/min).</t>
  </si>
  <si>
    <t>&lt;b&gt;CLASIFICACIÓN DE LA ENFERMEDAD RENAL CRÓNICA (SEGÚN TASA DE FILTRADO GLOMERULAR)&lt;/b&gt;&lt;br /&gt;&lt;br /&gt;De acuerdo a la caída del filtrado glomerular (medido en ml/min/1.73 m²) en el tiempo, la estadificación clásica y actual (guías KDIGO) se divide en los siguientes estadios:&lt;br /&gt;• &lt;b&gt;Estadio 1 (G1):&lt;/b&gt; Daño renal con FG normal o alto (≥ 90).&lt;br /&gt;• &lt;b&gt;Estadio 2 (G2):&lt;/b&gt; Lesión renal con disminución leve del FG (60-89).&lt;br /&gt;• &lt;b&gt;Estadio 3:&lt;/b&gt; Disminución moderada del FG (30-59). Se separa en dos subcategorías para sumar la evaluación del daño renal: &lt;b&gt;Estadio 3a (G3a)&lt;/b&gt; con disminución leve a moderada (45-59) y &lt;b&gt;Estadio 3b (G3b)&lt;/b&gt; con disminución moderada a severa (30-44).&lt;br /&gt;• &lt;b&gt;Estadio 4 (G4):&lt;/b&gt; Disminución severa a grave (15-29).&lt;br /&gt;• &lt;b&gt;Estadio 5 (G5):&lt;/b&gt; Fallo renal (&lt; 15), etapa terminal donde el paciente requiere diálisis o una terapia de reemplazo renal.</t>
  </si>
  <si>
    <t>&lt;b&gt;c) Estadio 3:&lt;/b&gt; Es la opción correcta. Según la estadificación internacional, un clearance de creatinina o tasa de filtrado glomerular (estimado por CKD-EPI) de 40 ml/min corresponde al Estadio 3, el cual abarca la disminución moderada establecida en el rango general entre 30 y 59 ml/min (encuadrado dentro de la subcategoría 3b).</t>
  </si>
  <si>
    <t>&lt;b&gt;a) Estadio 5:&lt;/b&gt; Es incorrecta. Representa la etapa de fallo renal terminal, definida por un filtrado menor a 15 ml/min.&lt;br /&gt;&lt;b&gt;b) Estadio 4:&lt;/b&gt; Es incorrecta. Se define por una disminución severa a grave del filtrado glomerular, con rangos que oscilan entre 15 y 29 ml/min.&lt;br /&gt;&lt;b&gt;d) Estadio 2:&lt;/b&gt; Es incorrecta. Corresponde a una lesión renal con disminución leve del filtrado, abarcando valores entre 60 y 89 ml/min.</t>
  </si>
  <si>
    <t>&lt;b&gt;EVALUACIÓN DEL FILTRADO GLOMERULAR MEDIANTE FÓRMULAS&lt;/b&gt;&lt;br /&gt;&lt;br /&gt;Para establecer el diagnóstico funcional de la enfermedad renal, la creatinina plasmática por sí sola es insuficiente. Es necesario aplicar fórmulas matemáticas que estimen el Filtrado Glomerular (FG).&lt;br /&gt;• &lt;b&gt;Fórmula CKD-EPI:&lt;/b&gt; Es considerada como la prueba de laboratorio que mide con mayor certeza el filtrado glomerular real, siendo la ecuación de elección actual. Utiliza variables como la edad, la creatinina, el sexo y la raza.&lt;br /&gt;• &lt;b&gt;Contraindicaciones:&lt;/b&gt; Estas fórmulas predictivas pierden fidelidad y no se recomienda su uso en situaciones donde la masa corporal o la cinética de la creatinina estén alteradas (fracaso renal agudo, IMC extremos, embarazo, edades extremas, desnutrición severa, amputados y parálisis).</t>
  </si>
  <si>
    <t>Un paciente que presenta un filtrado glomerular (FG) estimado de 35 ml/min se clasifica en el &lt;b&gt;Estadio 3b&lt;/b&gt; de la Enfermedad Renal Crónica.</t>
  </si>
  <si>
    <t>&lt;b&gt;CLASIFICACIÓN DE LA ENFERMEDAD RENAL CRÓNICA&lt;/b&gt;&lt;br /&gt;&lt;br /&gt;La estadificación de la Enfermedad Renal Crónica (ERC) permite ubicar al paciente en una etapa renal específica para evaluar el pronóstico y orientar el tratamiento de nefroprotección. De acuerdo a la caída del filtrado glomerular (medido en ml/min/1.73 m²), se determina en qué estadio se encuentra el paciente:&lt;br /&gt;• &lt;b&gt;Estadio 1 (G1):&lt;/b&gt; Daño renal con GFR normal o alto (≥ 90).&lt;br /&gt;• &lt;b&gt;Estadio 2 (G2):&lt;/b&gt; Lesión renal con disminución leve del GFR (60-89).&lt;br /&gt;• &lt;b&gt;Estadio 3:&lt;/b&gt; Disminución moderada del GFR (30-59). Las guías actuales separan este estadio en dos subcategorías:&lt;br /&gt;• &lt;b&gt;Estadio 3a (G3a):&lt;/b&gt; Disminución leve a moderada (45-59).&lt;br /&gt;• &lt;b&gt;Estadio 3b (G3b):&lt;/b&gt; Disminución moderada a severa (30-44).&lt;br /&gt;• &lt;b&gt;Estadio 4 (G4):&lt;/b&gt; Disminución severa a grave (15-29).&lt;br /&gt;• &lt;b&gt;Estadio 5 (G5):&lt;/b&gt; Fallo renal (&lt; 15), etapa terminal donde el paciente ya requiere diálisis o una terapia de reemplazo renal.</t>
  </si>
  <si>
    <t>&lt;b&gt;a) Estadio 3b:&lt;/b&gt; Es la opción correcta. Un paciente con un Filtrado Glomerular (FG) de &lt;b&gt;35 ml/min&lt;/b&gt; clasifica en el &lt;b&gt;Estadio 3b&lt;/b&gt; de la Enfermedad Renal Crónica, el cual comprende el rango de disminución moderada a severa ubicado entre los 30 y 44 ml/min.</t>
  </si>
  <si>
    <t>• &lt;b&gt;b) Estadio 3a:&lt;/b&gt; Es incorrecta. Esta subcategoría abarca filtrados glomerulares levemente superiores, ubicados entre 45 y 59 ml/min.&lt;br /&gt;• &lt;b&gt;c) Estadio 4:&lt;/b&gt; Es incorrecta. Define una disminución severa a grave de la función renal, con un filtrado comprendido entre 15 y 29 ml/min.&lt;br /&gt;• &lt;b&gt;d) Estadio 2:&lt;/b&gt; Es incorrecta. Este estadio diagnóstico implica una disminución leve del filtrado, con valores ubicados entre 60 y 89 ml/min.</t>
  </si>
  <si>
    <t>&lt;b&gt;EVALUACIÓN INTEGRAL DEL RIESGO (KDIGO 2012)&lt;/b&gt;&lt;br /&gt;&lt;br /&gt;La evaluación diagnóstica integral no se limita solo a la tasa de filtrado glomerular (G1 a G5). El cuadro de las guías KDIGO 2012 correlaciona estas categorías con las categorías de &lt;b&gt;albuminuria persistente&lt;/b&gt; para establecer el nivel de riesgo global. Las categorías de albuminuria se dividen en:&lt;br /&gt;• &lt;b&gt;A1:&lt;/b&gt; Normal a levemente incrementada (&lt; 30 mg/g).&lt;br /&gt;• &lt;b&gt;A2:&lt;/b&gt; Moderadamente incrementada o microalbuminuria (30-300 mg/g).&lt;br /&gt;• &lt;b&gt;A3:&lt;/b&gt; Severamente incrementada o proteinuria (&gt; 300 mg/g).&lt;br /&gt;La combinación del estadio de filtrado con el grado de proteinuria determina la severidad del riesgo cardiovascular y de progresión a falla renal terminal.</t>
  </si>
  <si>
    <t>La clasificación clásica y actual de la &lt;b&gt;Enfermedad Renal Crónica (ERC)&lt;/b&gt;, basada en la caída progresiva del filtrado glomerular, se divide en &lt;b&gt;5 (cinco) estadios&lt;/b&gt;.</t>
  </si>
  <si>
    <t>&lt;b&gt;CLASIFICACIÓN DE LA ENFERMEDAD RENAL CRÓNICA (SEGÚN TASA DE FILTRADO GLOMERULAR)&lt;/b&gt;&lt;br /&gt;&lt;br /&gt;La estadificación de la Enfermedad Renal Crónica (ERC) permite ubicar al paciente en una etapa renal específica para evaluar el pronóstico y orientar o reforzar el tratamiento de nefroprotección. De acuerdo a la caída del filtrado glomerular (medido en ml/min/1.73 m²) en el tiempo, la estadificación clásica y actual (guías KDIGO) se divide en 5 estadios principales:&lt;br /&gt;• &lt;b&gt;Estadio 1 (G1):&lt;/b&gt; Daño renal con filtrado glomerular (FG) normal o alto (≥ 90).&lt;br /&gt;• &lt;b&gt;Estadio 2 (G2):&lt;/b&gt; Lesión renal con disminución leve del FG (60-89).&lt;br /&gt;• &lt;b&gt;Estadio 3:&lt;/b&gt; Disminución moderada del FG (30-59). Se separa en dos subcategorías para sumar la evaluación del daño renal acorde a la aparición de proteinuria: &lt;b&gt;Estadio 3a (G3a)&lt;/b&gt; con disminución leve a moderada (45-59) y &lt;b&gt;Estadio 3b (G3b)&lt;/b&gt; con disminución moderada a severa (30-44).&lt;br /&gt;• &lt;b&gt;Estadio 4 (G4):&lt;/b&gt; Disminución severa a grave (15-29).&lt;br /&gt;• &lt;b&gt;Estadio 5 (G5):&lt;/b&gt; Fallo renal (&lt; 15), etapa terminal donde el paciente requiere diálisis o una terapia de reemplazo renal.</t>
  </si>
  <si>
    <t>&lt;b&gt;d) 5 cinco:&lt;/b&gt; Es la opción correcta. Según las normativas y guías internacionales (como las KDIGO), la enfermedad renal crónica se clasifica evolutivamente en 5 estadios, que abarcan desde el daño renal inicial con filtrado conservado (Estadio 1) hasta el fallo renal terminal (Estadio 5).</t>
  </si>
  <si>
    <t>• &lt;b&gt;a) 3 tres, b) 4 cuatro, y c) 6 seis:&lt;/b&gt; Son incorrectas. La clasificación funcional no consta de 3, 4 ni 6 etapas. Si bien el Estadio 3 fue subdividido en 3a y 3b en revisiones modernas para un mejor ajuste pronóstico, los niveles principales de categorización que guían el tratamiento de reemplazo y la progresión de la enfermedad se consolidan en cinco estadios.</t>
  </si>
  <si>
    <t>&lt;b&gt;CLASIFICACIÓN KDIGO (CATEGORÍAS DE ALBUMINURIA)&lt;/b&gt;&lt;br /&gt;&lt;br /&gt;A los 5 estadios anatomo-funcionales de caída del filtrado glomerular, las guías KDIGO agregaron la presencia o ausencia de albuminuria como factor predictivo de progresión de la enfermedad. Se clasifica en:&lt;br /&gt;• &lt;b&gt;A1:&lt;/b&gt; Normal a levemente incrementada (&lt; 30 mg/g).&lt;br /&gt;• &lt;b&gt;A2:&lt;/b&gt; Moderadamente incrementada o microalbuminuria (30-300 mg/g).&lt;br /&gt;• &lt;b&gt;A3:&lt;/b&gt; Severamente incrementada o proteinuria (&gt; 300 mg/g).&lt;br /&gt;La combinación de los 5 estadios de filtrado con estas 3 categorías de albuminuria determina en un cuadro de doble entrada el nivel de riesgo global del paciente.</t>
  </si>
  <si>
    <t>&lt;b&gt;b) Estadio 3:&lt;/b&gt; Es la opción correcta. Un clearance de creatinina o tasa de filtrado glomerular (estimado por CKD-EPI) de 40 ml/min corresponde al Estadio 3, el cual abarca la disminución moderada establecida en el rango entre 30 y 59 ml/min (específicamente encuadrado dentro de la subcategoría 3b).</t>
  </si>
  <si>
    <t>• &lt;b&gt;a) Estadio 5:&lt;/b&gt; Es incorrecta. Representa la etapa de fallo renal terminal, definida por un filtrado menor a 15 ml/min.&lt;br /&gt;• &lt;b&gt;c) Estadio 2:&lt;/b&gt; Es incorrecta. Corresponde a una lesión renal con disminución leve del filtrado, abarcando valores entre 60 y 89 ml/min.&lt;br /&gt;• &lt;b&gt;d) Estadio 4:&lt;/b&gt; Es incorrecta. Se define por una disminución severa a grave del filtrado glomerular, con rangos que oscilan entre 15 y 29 ml/min.</t>
  </si>
  <si>
    <t>&lt;b&gt;EVALUACIÓN DEL FILTRADO GLOMERULAR MEDIANTE FÓRMULAS&lt;/b&gt;&lt;br /&gt;&lt;br /&gt;Para establecer el diagnóstico funcional de la enfermedad renal, la creatinina plasmática por sí sola es insuficiente. Es necesario aplicar fórmulas matemáticas que estimen el Filtrado Glomerular (FG).&lt;br /&gt;• &lt;b&gt;Fórmula CKD-EPI:&lt;/b&gt; Es la prueba de laboratorio que mide con mayor certeza el filtrado glomerular. Utiliza de forma combinada variables como la edad, la creatinina, el sexo y la raza.&lt;br /&gt;• &lt;b&gt;Contraindicaciones:&lt;/b&gt; Estas fórmulas predictivas pierden fidelidad y no se recomienda su uso en situaciones donde la masa corporal o la cinética de la creatinina estén alteradas.</t>
  </si>
  <si>
    <t>De acuerdo a las normas KDIGO, un paciente clasifica en el grupo &lt;b&gt;G3a A2&lt;/b&gt; cuando presenta un Filtrado Glomerular (FG) entre &lt;b&gt;45 y 59 ml/min&lt;/b&gt; asociado a una albuminuria entre &lt;b&gt;30 y 300 mg/g&lt;/b&gt;.</t>
  </si>
  <si>
    <t>&lt;b&gt;CLASIFICACIÓN KDIGO DE LA ENFERMEDAD RENAL CRÓNICA&lt;/b&gt;&lt;br /&gt;&lt;br /&gt;La estadificación de la Enfermedad Renal Crónica (ERC) propuesta por las guías KDIGO 2012 permite evaluar el riesgo de progresión cruzando dos variables analíticas: la caída del filtrado glomerular (categorías G) y el grado de excreción proteica (categorías A).&lt;br /&gt;• &lt;b&gt;Categorías de Filtrado Glomerular (GFR):&lt;/b&gt;&lt;br /&gt; &lt;b&gt;Estadio 1 (G1):&lt;/b&gt; Daño renal con GFR normal o alto (≥ 90 ml/min).&lt;br /&gt; &lt;b&gt;Estadio 2 (G2):&lt;/b&gt; Disminución leve del GFR (60-89 ml/min).&lt;br /&gt; &lt;b&gt;Estadio 3a (G3a):&lt;/b&gt; Disminución leve a moderada (45-59 ml/min).&lt;br /&gt; &lt;b&gt;Estadio 3b (G3b):&lt;/b&gt; Disminución moderada a severa (30-44 ml/min).&lt;br /&gt; &lt;b&gt;Estadio 4 (G4):&lt;/b&gt; Disminución severa a grave (15-29 ml/min).&lt;br /&gt; &lt;b&gt;Estadio 5 (G5):&lt;/b&gt; Fallo renal terminal (&lt; 15 ml/min).&lt;br /&gt;• &lt;b&gt;Categorías de Albuminuria:&lt;/b&gt;&lt;br /&gt; &lt;b&gt;A1:&lt;/b&gt; Normal a levemente incrementada (&lt; 30 mg/g).&lt;br /&gt; &lt;b&gt;A2:&lt;/b&gt; Moderadamente incrementada o microalbuminuria (30-300 mg/g).&lt;br /&gt; &lt;b&gt;A3:&lt;/b&gt; Severamente incrementada o proteinuria franca (&gt; 300 mg/g).</t>
  </si>
  <si>
    <t>La opción b es correcta. La clasificación conjunta &lt;b&gt;G3a A2&lt;/b&gt; exige cumplir con dos criterios numéricos: un filtrado glomerular (FG) categorizado como G3a (que abarca el rango de &lt;b&gt;45 a 59 ml/min&lt;/b&gt;) y una albuminuria categorizada como A2 (que comprende el rango de microalbuminuria de &lt;b&gt;30 a 300 mg/g&lt;/b&gt;), condiciones que cumple el paciente descrito con un FG de 48 ml/min y una albuminuria de 250 mg/g.</t>
  </si>
  <si>
    <t>&lt;br /&gt;• &lt;b&gt;a) FG 68 ml/min Albuminuria 330 mg/gr:&lt;/b&gt; Es incorrecta. Este paciente clasificaría como &lt;b&gt;G2 A3&lt;/b&gt; (presentando una disminución leve del FG entre 60-89 ml/min y una albuminuria severamente incrementada al ser &gt; 300 mg/g).&lt;br /&gt;• &lt;b&gt;c) FG 28 ml/min Albuminuria 35 mg/gr:&lt;/b&gt; Es incorrecta. Corresponde al grupo &lt;b&gt;G4 A2&lt;/b&gt; (FG con disminución severa entre 15-29 ml/min y una albuminuria moderadamente incrementada).&lt;br /&gt;• &lt;b&gt;d) FG 96 ml/min Albuminuria 22 mg/gr:&lt;/b&gt; Es incorrecta. Este paciente se clasificaría en el estadio de riesgo basal &lt;b&gt;G1 A1&lt;/b&gt; (FG normal o alto al ser ≥ 90 ml/min y albuminuria normal o no incrementada al ser &lt; 30 mg/g).</t>
  </si>
  <si>
    <t>La categorización &lt;b&gt;E1 A3&lt;/b&gt; (o G1 A3) en la guía de progresión de la Enfermedad Renal Crónica significa que el paciente presenta un &lt;b&gt;filtrado glomerular normal o aumentado&lt;/b&gt; (E1) asociado a una &lt;b&gt;albuminuria severamente aumentada&lt;/b&gt; (A3).</t>
  </si>
  <si>
    <t>&lt;b&gt;CLASIFICACIÓN DE LA ENFERMEDAD RENAL CRÓNICA (KDIGO)&lt;/b&gt;&lt;br /&gt;&lt;br /&gt;La evaluación pronóstica y estadificación de la Enfermedad Renal Crónica se basa en un cuadro de doble entrada que correlaciona la tasa de filtrado glomerular (Estadios G1 a G5) con las categorías de albuminuria persistente (A1 a A3):&lt;br /&gt;• &lt;b&gt;Estadios de Filtrado Glomerular (FG):&lt;/b&gt; El &lt;b&gt;Estadio 1 (G1 o E1)&lt;/b&gt; representa el daño renal inicial donde el filtrado glomerular aún se encuentra &lt;b&gt;normal o alto (≥ 90 ml/min)&lt;/b&gt;.&lt;br /&gt;• &lt;b&gt;Categorías de Albuminuria:&lt;/b&gt; Agrega un factor predictivo de progresión de la enfermedad. Se clasifica en &lt;b&gt;A1&lt;/b&gt; (normal a levemente incrementada, &lt; 30 mg/g), &lt;b&gt;A2&lt;/b&gt; (moderadamente incrementada o microalbuminuria, 30-300 mg/g), y &lt;b&gt;A3&lt;/b&gt; (&lt;b&gt;severamente incrementada&lt;/b&gt; o macroproteinuria, &gt; 300 mg/g).&lt;br /&gt;• &lt;b&gt;Implicancia Clínica:&lt;/b&gt; Un paciente puede tener un filtrado glomerular normal (E1 o G1), pero si presenta una albuminuria severa (A3), se ubica en un nivel de riesgo global de progresión, exigiendo medidas de nefroprotección.</t>
  </si>
  <si>
    <t>&lt;b&gt;b) FG normal o aumentado con albuminuria severamente aumentada:&lt;/b&gt; Es la opción correcta. Según la categorización KDIGO, el término "E1" (o G1) corresponde al estadio funcional 1, donde el filtrado glomerular (FG) se encuentra conservado (normal o alto, ≥ 90 ml/min). Por su parte, la nomenclatura "A3" corresponde a la tercera categoría de albuminuria, definiéndose como severamente aumentada o proteinuria franca (&gt; 300 mg/g).</t>
  </si>
  <si>
    <t>&lt;b&gt;a) Disminución franca de FG con macroproteinuria:&lt;/b&gt; Es incorrecta. Si bien la categoría A3 indica macroproteinuria o incremento severo, el estadio E1 implica que el filtrado glomerular se encuentra normal o alto, no disminuido.&lt;br /&gt;&lt;b&gt;c) FG muy aumentado con proteinuria óptima:&lt;/b&gt; Es incorrecta. La categoría A3 indica una excreción anormal de proteínas, siendo la categoría A1 la que se corresponde con niveles óptimos o normales (&lt; 30 mg/g).&lt;br /&gt;&lt;b&gt;d) FG &lt; 30 ml/min con microalbuminuria moderada:&lt;/b&gt; Es incorrecta. Un filtrado menor a 30 ml/min ubica al paciente en un estadio avanzado (G4), mientras que la microalbuminuria moderada se corresponde con la categoría A2 (30-300 mg/g).</t>
  </si>
  <si>
    <t>Un paciente con un filtrado glomerular estimado de &lt;b&gt;37 mL/min&lt;/b&gt; cursa una &lt;b&gt;Insuficiencia Renal Crónica en Estadio 3 (G3)&lt;/b&gt;.</t>
  </si>
  <si>
    <t>&lt;b&gt;CLASIFICACIÓN DE LA ENFERMEDAD RENAL CRÓNICA&lt;/b&gt;&lt;br /&gt;&lt;br /&gt;La estadificación de la Enfermedad Renal Crónica (ERC) permite ubicar al paciente en una etapa renal específica para evaluar el pronóstico y orientar el tratamiento de nefroprotección. De acuerdo a la caída del filtrado glomerular (medido en ml/min/1.73 m²), se clasifica en:&lt;br /&gt;• &lt;b&gt;Estadio 1 (G1):&lt;/b&gt; Daño renal con GFR normal o alto (≥ 90).&lt;br /&gt;• &lt;b&gt;Estadio 2 (G2):&lt;/b&gt; Lesión renal con disminución leve del GFR (60-89).&lt;br /&gt;• &lt;b&gt;Estadio 3 (G3):&lt;/b&gt; Disminución moderada del GFR (30-59). Las guías actuales separan este estadio en dos subcategorías: &lt;b&gt;Estadio 3a (G3a)&lt;/b&gt; con disminución leve a moderada (45-59) y &lt;b&gt;Estadio 3b (G3b)&lt;/b&gt; con disminución moderada a severa (30-44).&lt;br /&gt;• &lt;b&gt;Estadio 4 (G4):&lt;/b&gt; Disminución severa a grave (15-29).&lt;br /&gt;• &lt;b&gt;Estadio 5 (G5):&lt;/b&gt; Fallo renal terminal (&lt; 15), etapa donde el paciente ya requiere diálisis o una terapia de reemplazo renal.</t>
  </si>
  <si>
    <t>&lt;b&gt;d) Insuficiencia Renal Crónica estadio G3:&lt;/b&gt; Es la opción correcta. Un paciente con un Filtrado Glomerular (FG) de &lt;b&gt;37 mL/min&lt;/b&gt; clasifica en el &lt;b&gt;Estadio 3 (G3)&lt;/b&gt; de la Insuficiencia Renal Crónica, el cual comprende el rango de disminución moderada ubicado entre los 30 y 59 ml/min (perteneciendo específicamente a la subcategoría G3b).</t>
  </si>
  <si>
    <t>• &lt;b&gt;a) Enfermedad Renal Crónica en Estadío G1:&lt;/b&gt; Es incorrecta. Este estadio diagnóstico requiere que el daño renal se presente con un filtrado glomerular conservado en rango normal o alto, siendo ≥ 90 ml/min.&lt;br /&gt;• &lt;b&gt;b) Insuficiencia Renal Crónica en Estadio G4:&lt;/b&gt; Es incorrecta. Este estadio implica un deterioro severo a grave de la función renal, con valores ubicados entre 15 y 29 ml/min.&lt;br /&gt;• &lt;b&gt;c) Hiperfiltración glomerular:&lt;/b&gt; Es incorrecta. La hiperfiltración se manifiesta en la Etapa preclínica temprana con un filtrado glomerular aumentado por encima del 100% (pudiendo llegar a 150 ml/min), escenario opuesto a una caída a 37 ml/min.</t>
  </si>
  <si>
    <t>En una radiografía de tórax. ¿cuál de las siguientes características pertenece al patrón de una neumonía aguda de la comunidad (NAC) bacteriana?&lt;br&gt;&lt;br&gt;a) Reducción en el volumen pulmonar&lt;br&gt;&lt;br&gt;b) Área de vidrio esmerilado&lt;br&gt;&lt;br&gt;c) Consolidación con broncograma aéreo&lt;br&gt;&lt;br&gt;d) Área de radiolucidez</t>
  </si>
  <si>
    <t>&lt;b&gt;d) Cinco:&lt;/b&gt; Es la opción correcta. Según las guías internacionales (como las KDIGO), la enfermedad renal crónica se clasifica en 5 estadios, que abarcan desde el daño renal inicial con filtrado conservado (Estadio 1) hasta el fallo renal terminal (Estadio 5).</t>
  </si>
  <si>
    <t>• &lt;b&gt;a) Tres, b) Cuatro, y c) Seis:&lt;/b&gt; Son incorrectas. La clasificación funcional no consta de 3, 4 ni 6 etapas. Si bien el Estadio 3 fue subdividido en 3a y 3b en revisiones modernas para un mejor ajuste pronóstico, los niveles principales de categorización que guían el tratamiento de reemplazo y la progresión de la enfermedad se consolidan en cinco estadios.</t>
  </si>
  <si>
    <t>La Enfermedad Renal Crónica se hace clínicamente visible cuando el filtrado glomerular cae por debajo de los &lt;b&gt;30 ml/min&lt;/b&gt;.</t>
  </si>
  <si>
    <t>&lt;b&gt;MANIFESTACIONES CLÍNICAS DE LA ENFERMEDAD RENAL CRÓNICA&lt;/b&gt;&lt;br /&gt;&lt;br /&gt;La insuficiencia renal crónica suele ser silente en sus etapas iniciales. A medida que avanza la enfermedad y disminuye el filtrado glomerular, las funciones fisiológicas se alteran de forma progresiva.&lt;br /&gt;• &lt;b&gt;Visibilidad clínica:&lt;/b&gt; La Enfermedad Renal Crónica se hace clínicamente visible cuando el filtrado glomerular cae por debajo de los 30 ml/min.&lt;br /&gt;• &lt;b&gt;Síntoma principal:&lt;/b&gt; A nivel sintomático, la fatiga es el síntoma más común de la insuficiencia renal crónica.&lt;br /&gt;• &lt;b&gt;Anemia Renal:&lt;/b&gt; Constituye un síntoma que se manifiesta cuando el filtrado desciende por debajo de los 30 ml/min, debida al déficit de síntesis de eritropoyetina por la pérdida de masa renal.&lt;br /&gt;• &lt;b&gt;Otras alteraciones:&lt;/b&gt; En estadios avanzados, al superarse este umbral, se produce una afectación del equilibrio hidroelectrolítico (pérdida del manejo del potasio y sodio) y del metabolismo óseo mineral.</t>
  </si>
  <si>
    <t>&lt;b&gt;a) &lt; 30 ml/min:&lt;/b&gt; Es la opción correcta. La Enfermedad Renal Crónica suele ser silente en sus primeras etapas y se hace clínicamente visible cuando el filtrado glomerular cae por debajo de los &lt;b&gt;30 ml/min&lt;/b&gt;, momento en el cual se manifiestan síntomas como la fatiga y la anemia.</t>
  </si>
  <si>
    <t>• &lt;b&gt;b) &lt; 40 ml/min, c) &lt; 50 ml/min y d) &lt; 60 ml/min:&lt;/b&gt; Son incorrectas porque en estos rangos (que comprenden la disminución moderada de la función renal), la enfermedad suele cursar silente o asintomática para el paciente, no haciéndose clínicamente visible hasta franquear el umbral de los 30 ml/min.</t>
  </si>
  <si>
    <t>La &lt;b&gt;fatiga&lt;/b&gt; es el síntoma más común de la &lt;b&gt;insuficiencia renal crónica&lt;/b&gt;.</t>
  </si>
  <si>
    <t>&lt;b&gt;MANIFESTACIONES CLÍNICAS DE LA ENFERMEDAD RENAL CRÓNICA&lt;/b&gt;&lt;br /&gt;&lt;br /&gt;La enfermedad renal suele ser silente en sus etapas iniciales. Como regla general, se hace clínicamente visible recién cuando el filtrado glomerular cae por debajo de los 30 ml/min.&lt;br /&gt;• &lt;b&gt;Sintomatología General:&lt;/b&gt; A nivel sintomático, la fatiga es el síntoma más común de la insuficiencia renal crónica. Esto se relaciona con la anemia renal, la cual se manifiesta por debajo de dicho nivel de filtrado debido al déficit primario de eritropoyetina.&lt;br /&gt;• &lt;b&gt;Alteraciones Gastrointestinales:&lt;/b&gt; Suelen ser manifestaciones tempranas que afectan el estado nutricional, incluyendo falta de apetito (anorexia), náuseas y vómitos. A nivel gástrico, la exposición prolongada a valores de urea muy elevados genera gastritis urémica y dolor epigástrico.&lt;br /&gt;• &lt;b&gt;Signos No Sugestivos:&lt;/b&gt; A diferencia de otros signos clínicos, la oliguria NO es un dato sugestivo de Insuficiencia Renal Crónica, ya que corresponde a un evento agudo o a una etapa terminal.</t>
  </si>
  <si>
    <t>&lt;b&gt;a) Fatiga:&lt;/b&gt; Es la opción correcta. La fatiga es el síntoma más común en la presentación de la insuficiencia renal crónica. Se acentúa cuando la caída del filtrado glomerular agrava la anemia renal subyacente.</t>
  </si>
  <si>
    <t>&lt;b&gt;b) Dolor abdominal, y c) Pérdida de apetito:&lt;/b&gt; Son incorrectas. Aunque la anorexia y el dolor epigástrico (secundario a gastritis urémica) son síntomas gastrointestinales tempranos y limitantes para la nutrición del paciente, la fatiga sigue siendo la manifestación sistémica predominante y más común.&lt;br /&gt;&lt;b&gt;d) Fiebre:&lt;/b&gt; Es incorrecta. El fracaso renal crónico y la uremia no producen un cuadro febril; por el contrario, la retención de toxinas ubica al paciente en un estado de inmunodepresión severa, pero no desencadena un síndrome febril.</t>
  </si>
  <si>
    <t>&lt;b&gt;ANEMIA RENAL Y FATIGA&lt;/b&gt;&lt;br /&gt;&lt;br /&gt;La anemia es un pilar sintomático ligado a la fatiga que suele manifestarse cuando el filtrado glomerular desciende por debajo de los 30 ml/min.&lt;br /&gt;• &lt;b&gt;Origen Multifactorial:&lt;/b&gt; Se debe al déficit primario de eritropoyetina (por la pérdida de nefronas funcionantes), sumado a un estado inflamatorio crónico, a la disminución de la vida media de los glóbulos rojos por la uremia, a los microsangrados digestivos y al déficit de hierro secundario a la anorexia del paciente.</t>
  </si>
  <si>
    <t>La estimación del filtrado glomerular mediante fórmulas como el &lt;b&gt;MDRD 4&lt;/b&gt; y la cuantificación del daño renal a través del &lt;b&gt;índice proteinuria / creatininuria&lt;/b&gt; son los indicadores biológicos diagnósticos de la Enfermedad Renal Crónica.</t>
  </si>
  <si>
    <t>&lt;b&gt;DIAGNÓSTICO Y EVALUACIÓN DE LA ENFERMEDAD RENAL CRÓNICA&lt;/b&gt;&lt;br /&gt;&lt;br /&gt;La valoración integral de la función renal para diagnosticar y estadificar la Enfermedad Renal Crónica (ERC) no se limita a constatar la elevación aislada de la creatinina sérica, sino que se basa en dos pilares biológicos:&lt;br /&gt;• &lt;b&gt;Evaluación del Filtrado Glomerular (FG):&lt;/b&gt; La medición de la tasa de filtración glomerular es la prueba diagnóstica más sensible. Debido a que la creatinina plasmática por sí sola no representa adecuadamente la función (se eleva exponencialmente cuando el filtrado cae por debajo del 30%), es indispensable aplicar ecuaciones de estimación validadas. La fórmula &lt;b&gt;MDRD 4&lt;/b&gt; (Modification Diet in Renal Disease) y la &lt;b&gt;CKD-EPI&lt;/b&gt; son las ecuaciones recomendadas por las normativas para no sobreestimar el filtrado.&lt;br /&gt;• &lt;b&gt;Cuantificación de la Proteinuria:&lt;/b&gt; La presencia de proteinuria o microalbuminuria es un marcador precoz de daño estructural y un factor predictivo de progresión. Para obviar las dificultades y errores de la recolección de orina de 24 horas, la unidad de medida y método de elección actual es el cálculo del &lt;b&gt;índice o cociente proteinuria / creatininuria&lt;/b&gt; (o albuminuria / creatininuria) utilizando una muestra aislada de orina.</t>
  </si>
  <si>
    <t>&lt;b&gt;d) a y b son correctas:&lt;/b&gt; Es la opción correcta. El diagnóstico integral de la enfermedad renal crónica exige evaluar la caída de la función mediante la estimación matemática del filtrado glomerular (utilizando fórmulas como el &lt;b&gt;MDRD 4&lt;/b&gt;) y la magnitud del daño estructural del parénquima a través de la pérdida de proteínas (cuantificada mediante el &lt;b&gt;índice proteinuria / creatininuria&lt;/b&gt; en muestra aislada).</t>
  </si>
  <si>
    <t>• &lt;b&gt;a) MDRD 4 y b) Índice proteinuria / creatininuria:&lt;/b&gt; Son incorrectas como opciones únicas porque, si bien ambas son afirmaciones verdaderas y son los dos pilares del diagnóstico (funcional y estructural), resultan incompletas frente a la existencia de una opción que engloba a ambas variables biológicas.&lt;br /&gt;• &lt;b&gt;c) Sólo b es correcta:&lt;/b&gt; Es incorrecta porque excluye la estimación del filtrado glomerular (MDRD 4), herramienta matemática la cual es necesaria para poder estratificar la fase o estadio de la insuficiencia renal crónica en la que se encuentra el paciente.</t>
  </si>
  <si>
    <t>Ante la necesidad de estudios por imágenes en un paciente con &lt;b&gt;diabetes tipo 2 e insuficiencia renal crónica en estadio 5&lt;/b&gt;, y ante la sospecha clínica de un tromboembolismo pulmonar, se establece que la realización de una &lt;b&gt;Angio TAC pulmonar está contraindicada&lt;/b&gt;.</t>
  </si>
  <si>
    <t>&lt;b&gt;CONTRAINDICACIONES DE LOS ESTUDIOS POR IMÁGENES EN LA ERC&lt;/b&gt;&lt;br /&gt;&lt;br /&gt;El abordaje diagnóstico en pacientes con Enfermedad Renal Crónica (ERC) y fallo renal agudo exige evaluar el riesgo de precipitar una agudización del daño estructural subyacente. Los estudios por imágenes con medios de contraste representan un grave riesgo en esta población.&lt;br /&gt;• &lt;b&gt;Contraindicación de Contrastes Yodados:&lt;/b&gt; El uso de material de contraste yodado endovenoso constituye uno de los factores de riesgo principales que pueden precipitar una insuficiencia renal aguda tóxica. Por consiguiente, debe evitarse su uso en pacientes que presentan factores predisponentes mayores, destacándose la Enfermedad Renal Crónica (especialmente en estadios avanzados como el 5) y la Diabetes Mellitus.&lt;br /&gt;• &lt;b&gt;Angio TAC Pulmonar:&lt;/b&gt; Esta prueba de alta resolución, si bien constituye el método complementario que tiene el mejor perfil de mayor sensibilidad y mayor valor predictivo negativo para diagnosticar el tromboembolismo pulmonar (TEP), tiene como contraindicación a los pacientes con falla renal, ya que el volumen de contraste hiperosmolar requerido generaría un empeoramiento clínico de la función residual.</t>
  </si>
  <si>
    <t>&lt;b&gt;c) Angio TAC pulmonar:&lt;/b&gt; Es la opción correcta. La tomografía axial computada helicoidal (AngioTAC) requiere la administración endovenosa de contraste yodado. En una paciente con diabetes y una Enfermedad Renal Crónica terminal (estadio 5), la exposición a este contraste nefrotóxico precipitaría un fracaso renal agudo grave por nefrotoxicidad directa, por lo que constituye una contraindicación.</t>
  </si>
  <si>
    <t>• &lt;b&gt;a) Ecocardiograma transtorácico, b) Electrocardiograma, y e) Radiografía de tórax:&lt;/b&gt; Son opciones incorrectas. Estos estudios son métodos no invasivos de primera línea fundamentales en el abordaje inicial del tromboembolismo pulmonar (para evaluar sobrecarga derecha o descartar patologías simuladoras). No utilizan medios de contraste nefrotóxicos, por lo que son seguros y carecen de contraindicación desde el punto de vista renal.&lt;br /&gt;• &lt;b&gt;d) Gammagrafía pulmonar:&lt;/b&gt; Es incorrecta. El centellograma pulmonar (prueba morfológica y de perfusión) utiliza radioisótopos con un perfil de seguridad muy elevado (como el Tecnecio 99) que no son nefrotóxicos. De hecho, constituye el estudio de diagnóstico ideal y de elección para el TEP en pacientes que presentan sensibilidad a los contrastes yodados o que tienen la función renal disminuida.</t>
  </si>
  <si>
    <t>La &lt;b&gt;fórmula de Cockcroft-Gault&lt;/b&gt; permite la estimación del aclaramiento de creatinina usando exclusivamente los siguientes parámetros: &lt;b&gt;edad, peso en kg, género y creatinina plasmática&lt;/b&gt;.</t>
  </si>
  <si>
    <t>&lt;b&gt;ESTIMACIÓN DEL FILTRADO GLOMERULAR Y FÓRMULA DE COCKCROFT-GAULT&lt;/b&gt;&lt;br /&gt;&lt;br /&gt;La valoración integral de la función renal se fundamenta en la evaluación del Filtrado Glomerular y la cuantificación de la Proteinuria. Debido a que la medición de la tasa de filtración glomerular mediante el clearance de inulina no es útil para la práctica clínica diaria, el filtrado se evalúa mediante la creatinina sérica, el clearance de creatinina de 24 horas y a través de ecuaciones de estimación predictivas:&lt;br /&gt;• &lt;b&gt;Fórmula de Cockcroft y Gault:&lt;/b&gt; Es la fórmula más clásica y sencilla para calcular de forma manual. Su ecuación matemática integra las variables: &lt;b&gt;[(140 - Edad) x Peso en Kg] / (72 x Creatinina Sérica en mg/dl)&lt;/b&gt;. Si el paciente es mujer, el resultado final se multiplica por la constante de ajuste &lt;b&gt;0.85&lt;/b&gt;.&lt;br /&gt;• &lt;b&gt;Características:&lt;/b&gt; Al igual que el clearance de orina de 24 horas, la fórmula de Cockcroft y Gault sobreestima el filtrado glomerular real.&lt;br /&gt;• &lt;b&gt;Otras Ecuaciones:&lt;/b&gt; Fórmulas predictivas modernas como MDRD 4 y CKD-EPI (que sí utilizan algoritmos que cruzan con la raza o etnia) son consideradas en la actualidad como las pruebas de laboratorio que miden con mayor certeza el filtrado glomerular real.</t>
  </si>
  <si>
    <t>&lt;b&gt;c) Edad, peso (en Kg), género y creatinina plasmática:&lt;/b&gt; Es la opción correcta. La &lt;b&gt;fórmula de Cockcroft-Gault&lt;/b&gt; permite la estimación del aclaramiento de creatinina utilizando cuatro parámetros del paciente: su &lt;b&gt;edad, peso (en Kg), género y la creatinina plasmática&lt;/b&gt;.</t>
  </si>
  <si>
    <t>• &lt;b&gt;a) Edad, peso (en Kg), etnia y género:&lt;/b&gt; Es incorrecta. Omite la creatinina plasmática (el biomarcador de filtrado) e incluye a la etnia/raza, parámetro que es utilizado por otras fórmulas predictivas (como MDRD 4 y CKD-EPI), pero que no pertenece a Cockcroft-Gault.&lt;br /&gt;• &lt;b&gt;b) Edad, etnia, género y creatinina plasmática:&lt;/b&gt; Es incorrecta al carecer de la variable del "peso en Kg" y al incluir a la "etnia".&lt;br /&gt;• &lt;b&gt;d) Edad, etnia, peso (en Kg) y creatinina plasmática:&lt;/b&gt; Es incorrecta. Además de incluir a la etnia, omite el género del paciente (el cual es utilizado en la fórmula de Cockcroft-Gault para aplicar la constante de corrección de 0.85 si es mujer).&lt;br /&gt;• &lt;b&gt;e) Peso (en Kg), edad, superficie corporal y genero:&lt;/b&gt; Es incorrecta. No incluye a la creatinina plasmática e incorpora la "superficie corporal", factor utilizado en la normalización de otras ecuaciones (como los 1.73 m² en MDRD) pero ajeno a la estructura matemática de esta fórmula.</t>
  </si>
  <si>
    <t>&lt;b&gt;LIMITACIONES DE LAS ECUACIONES PREDICTIVAS&lt;/b&gt;&lt;br /&gt;&lt;br /&gt;El uso de estas fórmulas predictivas pierde fidelidad y no se recomienda su uso en situaciones donde la masa corporal o la cinética de la creatinina estén alteradas. Las condiciones clínicas de contraindicación o exclusión para el uso de estas fórmulas incluyen:&lt;br /&gt;• Fracaso Renal Agudo (debido a que la creatinina no se encuentra en estado estable).&lt;br /&gt;• Índices de Masa Corporal extremos (&lt; 19 o &gt; 35) y estados de desnutrición severa.&lt;br /&gt;• Edades extremas y embarazo.&lt;br /&gt;• Hepatopatía grave, pacientes amputados y pacientes con parálisis.</t>
  </si>
  <si>
    <t>En la &lt;b&gt;Insuficiencia Renal Crónica (IRC)&lt;/b&gt;, la elevación de urea y creatinina se acompaña de alteraciones analíticas que incluyen &lt;b&gt;anemia&lt;/b&gt;, &lt;b&gt;hipocalcemia&lt;/b&gt; e &lt;b&gt;hiperfosfatemia&lt;/b&gt;.</t>
  </si>
  <si>
    <t>&lt;b&gt;ALTERACIONES ANALÍTICAS EN LA INSUFICIENCIA RENAL CRÓNICA&lt;/b&gt;&lt;br /&gt;&lt;br /&gt;El deterioro progresivo del filtrado glomerular en la Enfermedad Renal Crónica produce la retención de toxinas (como la urea y la creatinina) y se acompaña de alteraciones metabólicas, hematológicas y minerales:&lt;br /&gt;• &lt;b&gt;Anemia Renal:&lt;/b&gt; Suele manifestarse cuando el filtrado glomerular desciende por debajo de los 30 ml/min. Se debe al déficit primario de eritropoyetina (por la pérdida de nefronas funcionantes), sumado a un estado inflamatorio crónico, disminución de la vida media eritrocitaria y déficit de hierro.&lt;br /&gt;• &lt;b&gt;Alteraciones del Metabolismo Óseo Mineral:&lt;/b&gt; Al claudicar la masa renal funcional, el riñón pierde la capacidad natural de excretar fósforo, generando hiperfosfatemia. Simultáneamente, disminuye la actividad de la enzima 1-alfa hidroxilasa renal, provocando una caída en la síntesis de vitamina D activa (calcitriol), lo que disminuye la absorción intestinal de calcio y desemboca en hipocalcemia.&lt;br /&gt;• &lt;b&gt;Alteraciones del Medio Interno:&lt;/b&gt; El riñón pierde la capacidad de eliminar ácidos, instaurándose un cuadro de acidosis metabólica. Asimismo, el manejo del potasio y del sodio se altera, llevando en etapas avanzadas a la hiperkalemia y a una hiponatremia crónica de origen dilucional.</t>
  </si>
  <si>
    <t>&lt;b&gt;e) Anemia, hipocalcemia, hiperfosfatemia:&lt;/b&gt; Es la opción correcta. En la insuficiencia renal crónica, la pérdida paulatina de masa nefronal genera un déficit en la producción de eritropoyetina (causando anemia), una incapacidad para excretar la carga diaria de fósforo (causando hiperfosfatemia) y un déficit en la hidroxilación de la vitamina D que disminuye la absorción de calcio (causando hipocalcemia). Esta tríada analítica es característica en el diagnóstico de la uremia crónica.</t>
  </si>
  <si>
    <t>• &lt;b&gt;a) Densidad urinaria alta, hipokalemia, hipernatremia:&lt;/b&gt; Es incorrecta. En la IRC el riñón pierde la capacidad de concentrar la orina (generando isostenuria con densidad baja), y se presenta tendencia a la hiperkalemia (no hipokalemia) y a la hiponatremia por sobrecarga volumétrica (no hipernatremia).&lt;br /&gt;• &lt;b&gt;b) Anemia, hipokalemia, alcalosis metabólica:&lt;/b&gt; Es incorrecta. El paciente renal crónico desarrolla acidosis metabólica por la falta de excreción de ácidos fijos, no alcalosis metabólica.&lt;br /&gt;• &lt;b&gt;c) Anemia, hiperkalemia, hipofosfatemia:&lt;/b&gt; Es incorrecta. Si bien la anemia y la hiperkalemia son propias de la IRC avanzada, el riñón insuficiente retiene el fósforo plasmático, originando hiperfosfatemia, no hipofosfatemia.&lt;br /&gt;• &lt;b&gt;d) Acidosis respiratoria, hipocalcemia, hipernatremia:&lt;/b&gt; Es incorrecta. La alteración del estado ácido-base propia de la patología renal es la acidosis metabólica, no respiratoria, acompañada por hiponatremia crónica, no hipernatremia.</t>
  </si>
  <si>
    <t>El cuadro analítico que acompaña a la urea y creatinina elevadas en la insuficiencia renal crónica está conformado por la presencia conjunta de &lt;b&gt;anemia, hipocalcemia e hiperfosfatemia&lt;/b&gt;.</t>
  </si>
  <si>
    <t>&lt;b&gt;ALTERACIONES ANALÍTICAS EN LA INSUFICIENCIA RENAL CRÓNICA&lt;/b&gt;&lt;br /&gt;&lt;br /&gt;A medida que avanza la enfermedad y disminuye el filtrado glomerular, el riñón pierde su capacidad de mantener la homeostasis, el balance hidroelectrolítico y su función endocrina. Esto se evidencia en el laboratorio:&lt;br /&gt;• &lt;b&gt;Trastorno Mineral y Óseo:&lt;/b&gt; Al claudicar la masa renal funcional, disminuye la síntesis de calcitriol (vitamina D activa) por parte de la enzima 1-alfa hidroxilasa y el riñón pierde su capacidad natural de excretar fósforo. La alteración del metabolismo óseo mineral se caracteriza por la presencia conjunta de &lt;b&gt;hiperfosfatemia&lt;/b&gt; (retención de fósforo), &lt;b&gt;hipocalcemia&lt;/b&gt; y déficit de vitamina D activa.&lt;br /&gt;• &lt;b&gt;Anemia Renal:&lt;/b&gt; Es un pilar sintomático y analítico de origen multifactorial, debida al déficit de síntesis de &lt;b&gt;eritropoyetina (EPO)&lt;/b&gt; por la destrucción de la masa renal funcionante, sumado a la disminución de la vida media eritrocitaria y al estado inflamatorio. Se presenta como una anemia normocítica normocrómica.&lt;br /&gt;• &lt;b&gt;Medio Interno y Electrolitos:&lt;/b&gt; A estas alteraciones se les asocia un defecto en la excreción de potasio y ácidos, culminando en &lt;b&gt;hiperkalemia&lt;/b&gt; (no hipokalemia) y el desarrollo de una &lt;b&gt;acidosis metabólica&lt;/b&gt;, a menudo acompañada de hiponatremia crónica por sobrecarga de volumen.</t>
  </si>
  <si>
    <t>La opción b es correcta. El deterioro de la función renal origina un déficit en la síntesis de eritropoyetina y calcitriol, junto con una imposibilidad de excretar fósforo, lo cual se traduce en el laboratorio como la coexistencia de &lt;b&gt;anemia, hipocalcemia e hiperfosfatemia&lt;/b&gt;.</t>
  </si>
  <si>
    <t>&lt;br /&gt;• &lt;b&gt;a) Anemia, hipokalemia, alcalosis metabólica:&lt;/b&gt; Es incorrecta. La IRC genera retención de potasio y de ácidos, cursando con hiperkalemia y acidosis metabólica.&lt;br /&gt;• &lt;b&gt;c) Anemia, hipercalcemia, hipofosfatemia:&lt;/b&gt; Es incorrecta. El patrón mineral propio de la falla renal es inverso: el fósforo se retiene (hiperfosfatemia) y el calcio sérico desciende (hipocalcemia).&lt;br /&gt;• &lt;b&gt;d) Densidad urinaria alta, hipokalemia, hipernatremia:&lt;/b&gt; Es incorrecta. La IRC provoca pérdida de la capacidad de concentrar la orina (baja densidad), hiperkalemia e hiponatremia dilucional.&lt;br /&gt;• &lt;b&gt;e) Acidosis respiratoria, hipocalcemia, hipernatremia:&lt;/b&gt; Es incorrecta. La alteración ácido-base derivada de la retención de solutos y toxinas urémicas en la falla renal es la acidosis metabólica (no respiratoria).</t>
  </si>
  <si>
    <t>La &lt;b&gt;oliguria NO es un dato sugestivo de Insuficiencia Renal Crónica&lt;/b&gt;, ya que corresponde a un evento agudo o a una etapa terminal de la enfermedad.</t>
  </si>
  <si>
    <t>&lt;b&gt;DIFERENCIACIÓN CLÍNICA ENTRE INSUFICIENCIA RENAL AGUDA Y CRÓNICA&lt;/b&gt;&lt;br /&gt;&lt;br /&gt;Para establecer el diagnóstico diferencial entre una insuficiencia renal aguda (IRA) y una enfermedad renal crónica (ERC), la evaluación clínica y los estudios complementarios se basan en marcadores de cronicidad e indemnidad anatómica:&lt;br /&gt;• &lt;b&gt;Riñones de pequeño tamaño:&lt;/b&gt; La característica clínica más importante que ayuda a diferenciar la insuficiencia renal crónica de la insuficiencia renal aguda es la observación de riñones de pequeño tamaño en el estudio radiológico o por ecografía (típicamente secundarios a nefropatía hipertensiva o glomerulonefritis crónica).&lt;br /&gt;• &lt;b&gt;Criterio Temporal de Cronicidad:&lt;/b&gt; Para catalogar a la caída de la función renal como una enfermedad crónica, debe existir una persistencia de la alteración analítica (como la elevación de urea y creatinina) por un período mayor a 3 meses.&lt;br /&gt;• &lt;b&gt;Oliguria:&lt;/b&gt; La disminución del ritmo diurético (oliguria o anuria) es una característica cardinal del fracaso renal agudo. Por el contrario, la oliguria no es un dato sugestivo inicial de Insuficiencia Renal Crónica, presentándose en estos pacientes ante un evento agudo intercurrente o al alcanzar la etapa terminal (Estadio 5).</t>
  </si>
  <si>
    <t>&lt;b&gt;c) Oliguria:&lt;/b&gt; Es la opción correcta (la excepción). La oliguria no es un dato sugestivo de la evolución de la insuficiencia renal crónica. La disminución del ritmo diurético corresponde a la manifestación de un evento de insuficiencia renal aguda, o bien se reserva como un hallazgo de la etapa final urémica.</t>
  </si>
  <si>
    <t>&lt;b&gt;a) Osteodistrofia renal:&lt;/b&gt; Es incorrecta. Es una alteración esquelética de la IRC avanzada, producto del hiperparatiroidismo secundario.&lt;br /&gt;&lt;b&gt;b) Urea elevada de un año antes:&lt;/b&gt; Es incorrecta. Para catalogar una falla renal como crónica, las normativas exigen un criterio temporal mayor a 3 meses; por lo tanto, una urea elevada desde hace un año certifica el diagnóstico de cronicidad.&lt;br /&gt;&lt;b&gt;d) Riñones pequeños:&lt;/b&gt; Es incorrecta. La atrofia y disminución del tamaño renal bilateral evidenciada por ecografía es el marcador anatómico de daño estructural más importante para diagnosticar la IRC.&lt;br /&gt;&lt;b&gt;e) Anemia, hiperfosfatemia e hipocalcemia:&lt;/b&gt; Es incorrecta. Conforman la tríada analítica y metabólica derivada de la pérdida crónica de masa nefronal (por déficit endógeno de eritropoyetina, retención sostenida de fósforo y déficit de calcitriol).</t>
  </si>
  <si>
    <t>La enfermedad cardiovascular es la principal causa de muerte en la Enfermedad Renal Crónica, motivo por el cual &lt;b&gt;la mayoría de los pacientes fallecerán a causa de patología cardiovascular mucho antes de llegar a evolucionar a la insuficiencia terminal&lt;/b&gt;.</t>
  </si>
  <si>
    <t>&lt;b&gt;ALTERACIONES CARDIOVASCULARES Y MORTALIDAD EN LA ERC&lt;/b&gt;&lt;br /&gt;&lt;br /&gt;La enfermedad cardiovascular es la principal causa de muerte en los pacientes que padecen Enfermedad Renal Crónica (ERC), superando a cualquier otra etiología, incluso en aquellos pacientes que ya se encuentran bajo tratamiento de diálisis.&lt;br /&gt;• &lt;b&gt;Impacto en la sobrevida:&lt;/b&gt; Por su alto impacto sistémico, la mayoría de los pacientes con enfermedad renal crónica fallecerán a causa de patología cardiovascular mucho antes de llegar a evolucionar a la insuficiencia renal crónica terminal (IRCT).&lt;br /&gt;• &lt;b&gt;Hipertensión Arterial (HTA):&lt;/b&gt; Es la alteración cardiovascular más frecuente en la insuficiencia renal crónica, mediada por la retención de sodio y agua, sumada a la activación crónica del Sistema Renina-Angiotensina-Aldosterona.&lt;br /&gt;• &lt;b&gt;Daño estructural y Síndrome Cardiorrenal:&lt;/b&gt; Los pacientes desarrollan hipertrofia ventricular izquierda (HVI) excéntrica (por anemia crónica y sobrecarga de volumen) o concéntrica (por HTA sostenida y comorbilidades como estenosis aórtica), que culmina en insuficiencia cardíaca y cardiomiopatía urémica.&lt;br /&gt;• &lt;b&gt;Factores agravantes:&lt;/b&gt; El riesgo cardiovascular se ve perpetuado y potenciado por un conjunto de factores tradicionales y "no tradicionales" (propios de la uremia), tales como el hiperparatiroidismo secundario, las calcificaciones vasculares extraesqueléticas, el estado inflamatorio crónico, la anemia, la malnutrición y la &lt;b&gt;proteinuria&lt;/b&gt; (y microalbuminuria), considerada un marcador de riesgo cardiovascular.</t>
  </si>
  <si>
    <t>&lt;b&gt;Opción d:&lt;/b&gt; Es la opción correcta. La &lt;b&gt;enfermedad cardiovascular&lt;/b&gt; es la principal causa de morbimortalidad en la Enfermedad Renal Crónica (ERC). Por su letalidad e impacto acumulativo a lo largo de los diferentes estadios, &lt;b&gt;la mayoría de los pacientes fallecerán a causa de patología cardiovascular mucho antes de llegar a evolucionar a la insuficiencia renal crónica terminal (IRCT)&lt;/b&gt;.</t>
  </si>
  <si>
    <t>• &lt;b&gt;a) La IRC es factor de riesgo solo cuando la creatinina sérica es mayor de 3 mg/dl:&lt;/b&gt; Es incorrecta. La ERC en sí misma incrementa el riesgo cardiovascular desde etapas muy tempranas (ej. cuando solo se evidencia microalbuminuria o la caída leve del filtrado), independientemente del valor absoluto de la creatinina.&lt;br /&gt;• &lt;b&gt;b) La prevalencia superior de factores de riesgo tradicionales... explica el aumento de riesgo:&lt;/b&gt; Es incorrecta. El aumento del riesgo cardiovascular en la IRC no se explica exclusivamente por los factores tradicionales (HTA, dislipemia, diabetes), sino por la suma e interacción de factores "no tradicionales" o propios del estado urémico (anemia, hiperparatiroidismo secundario, calcificaciones vasculares, inflamación crónica, toxinas urémicas).&lt;br /&gt;• &lt;b&gt;c) La microalbuminuria no es un factor de riesgo:&lt;/b&gt; Es incorrecta. La microalbuminuria o proteinuria es un marcador precoz de disfunción endotelial y está clasificada como un factor pronóstico independiente y fundamental de morbimortalidad cardiovascular.</t>
  </si>
  <si>
    <t>La &lt;b&gt;hipertensión arterial&lt;/b&gt; es un factor de progresión que condiciona y acelera la evolución desfavorable de la &lt;b&gt;Insuficiencia Renal Crónica (IRC)&lt;/b&gt;.</t>
  </si>
  <si>
    <t>&lt;b&gt;FACTORES DE PROGRESIÓN EN LA ENFERMEDAD RENAL CRÓNICA&lt;/b&gt;&lt;br /&gt;&lt;br /&gt;Los factores de progresión son aquellos que determinan y aceleran el deterioro del filtrado glomerular en el tiempo, empujando la patología hacia estadios avanzados.&lt;br /&gt;• &lt;b&gt;Hipertensión Arterial (HTA):&lt;/b&gt; La presencia de HTA sistémica mal controlada aumenta la presión intraglomerular, agravando el fenómeno hemodinámico de hiperfiltración e induciendo mayor estrés de roce vascular (&lt;i&gt;shear stress&lt;/i&gt;). El control de la presión arterial es la medida fundamental para prevenir la progresión de la enfermedad renal.&lt;br /&gt;• &lt;b&gt;Otros factores de progresión:&lt;/b&gt; El marcador clínico principal para medir este daño es la &lt;b&gt;proteinuria persistente&lt;/b&gt;. Otros factores sistémicos que perpetúan la caída del filtrado incluyen la diabetes mal controlada, el tabaquismo, la dislipemia, la ingesta proteica excesiva, la anemia y la coexistencia de enfermedad cardiovascular.</t>
  </si>
  <si>
    <t>&lt;b&gt;d) Hipertensión arterial:&lt;/b&gt; Es la opción correcta. La hipertensión arterial sistémica (especialmente cuando está mal controlada) es un factor de progresión que acelera la caída del filtrado glomerular, potencia la hiperfiltración y condiciona una evolución desfavorable hacia la insuficiencia renal crónica terminal.</t>
  </si>
  <si>
    <t>• &lt;b&gt;a) Hiponatremia:&lt;/b&gt; Es incorrecta. Si bien la hiponatremia crónica por sobrecarga de volumen es una alteración electrolítica propia de las etapas avanzadas del fallo renal (por el mal manejo en la excreción de agua libre y sodio), es una consecuencia funcional del deterioro del filtrado, no un factor desencadenante o de progresión estructural primario.&lt;br /&gt;• &lt;b&gt;b) Edema de cara, y c) Vasodilatación periférica:&lt;/b&gt; Son incorrectas. El edema es una manifestación clínica (consecuencia de la retención hidrosalina y alteraciones oncóticas/presóricas), no un condicionante de mala evolución intrínseca. La vasodilatación periférica tampoco se cataloga como un factor de progresión del daño orgánico renal (de hecho, a nivel intrarrenal el daño está mediado por vasoconstricción eferente y estrés hemodinámico).</t>
  </si>
  <si>
    <t>La &lt;b&gt;dieta hiperproteica&lt;/b&gt;, el mal control metabólico de la diabetes (reflejado en una &lt;b&gt;Hb glicosilada alta&lt;/b&gt;) y la &lt;b&gt;hipertensión arterial&lt;/b&gt; son los principales factores de progresión que aceleran el deterioro del filtrado glomerular y empeoran la insuficiencia renal crónica.</t>
  </si>
  <si>
    <t>&lt;b&gt;FACTORES DE PROGRESIÓN EN LA ENFERMEDAD RENAL CRÓNICA&lt;/b&gt;&lt;br /&gt;&lt;br /&gt;Los factores de progresión son aquellos que determinan y aceleran el deterioro del filtrado glomerular en el tiempo, empujando la patología de forma progresiva hacia estadios avanzados.&lt;br /&gt;• &lt;b&gt;Hipertensión Arterial mal controlada:&lt;/b&gt; El aumento de la presión arterial sistémica repercute sobre el riñón incrementando la presión por la arteriola aferente, lo cual agrava la hiperfiltración patológica y el daño vascular intraglomerular.&lt;br /&gt;• &lt;b&gt;Ingesta proteica excesiva (Dieta hiperproteica):&lt;/b&gt; Aumenta la carga de macromoléculas que caerán al filtrado y potencia la hiperfiltración, siendo capaz de producir una mala evolución y un deterioro de la función renal. (Por este motivo, se indica como medida de nefroprotección una dieta hipoproteica).&lt;br /&gt;• &lt;b&gt;Enfermedad de base mal controlada (Diabetes):&lt;/b&gt; El mal control glucémico (evidenciado por una HbA1c alta) es un factor de progresión, ya que la hiperglucemia sostenida perpetúa la hiperfiltración y activa vías intracelulares patológicas que inducen fibrosis y nefroesclerosis.&lt;br /&gt;• &lt;b&gt;Otros factores sinérgicos:&lt;/b&gt; La presencia de proteinuria persistente, dislipemia, anemia, tabaquismo y la coexistencia de enfermedad cardiovascular actúan perpetuando la caída del filtrado.</t>
  </si>
  <si>
    <t>&lt;b&gt;c) Dieta hiperproteica. Hb glicosilada alta en DBT, hipertensión arterial:&lt;/b&gt; Es la opción correcta. La &lt;b&gt;dieta hiperproteica&lt;/b&gt; (ingesta excesiva de proteínas), el mal control de la diabetes evidenciado por una &lt;b&gt;Hb glicosilada alta&lt;/b&gt; y la &lt;b&gt;hipertensión arterial mal controlada&lt;/b&gt; son los principales factores de progresión que agravan el mecanismo destructivo de hiperfiltración glomerular, empeorando y acelerando el deterioro de la función en la insuficiencia renal crónica.</t>
  </si>
  <si>
    <t>• &lt;b&gt;a) Hipotensión arterial, dieta hiposódica, desnutrición:&lt;/b&gt; Es incorrecta ya que la dieta hiposódica constituye una medida pilar de nefroprotección indicada para controlar la HTA y la retención hídrica en estos pacientes.&lt;br /&gt;• &lt;b&gt;b) Hiperlipemia, disminución de la presión intraglomerular:&lt;/b&gt; Es incorrecta debido a que la "disminución de la presión intraglomerular" es el mecanismo hemodinámico protector buscado de manera terapéutica (mediante el uso de fármacos IECA o ARA II); lo que empeora la enfermedad es el aumento patológico de dicha presión (hipertensión intraglomerular).&lt;br /&gt;• &lt;b&gt;d) Todas las respuestas son correctas:&lt;/b&gt; Es incorrecta porque las opciones a y b incluyen medidas beneficiosas o alteraciones hemodinámicas protectoras que son opuestas a los factores de progresión de la enfermedad.</t>
  </si>
  <si>
    <t>La &lt;b&gt;dieta hiperproteica&lt;/b&gt;, el mal control glucémico en la diabetes (reflejado en la &lt;b&gt;Hb glicosilada elevada&lt;/b&gt;) y la &lt;b&gt;hipertensión arterial&lt;/b&gt; constituyen los principales factores de progresión sistémicos que empeoran y aceleran la evolución de la &lt;b&gt;Insuficiencia Renal Crónica (IRC)&lt;/b&gt;.</t>
  </si>
  <si>
    <t>&lt;b&gt;FACTORES DE PROGRESIÓN EN LA ENFERMEDAD RENAL CRÓNICA&lt;/b&gt;&lt;br /&gt;&lt;br /&gt;Los factores de progresión son aquellos que determinan y aceleran el deterioro del filtrado glomerular en el tiempo, empujando la patología hacia estadios terminales. La corrección y control de estos factores constituye la base de la nefroprotección.&lt;br /&gt;• &lt;b&gt;Hipertensión Arterial (HTA):&lt;/b&gt; La presencia de HTA sistémica mal controlada incrementa la presión intraglomerular, agravando la hiperfiltración e induciendo un mayor estrés de roce vascular sobre el glomérulo.&lt;br /&gt;• &lt;b&gt;Control Metabólico:&lt;/b&gt; El mal control glucémico en la Diabetes Mellitus (evidenciado por valores elevados de hemoglobina glicosilada o HbA1c) perpetúa la hiperfiltración, intoxica a la célula y activa vías intracelulares patológicas que favorecen la nefroesclerosis.&lt;br /&gt;• &lt;b&gt;Factores Nutricionales:&lt;/b&gt; La ingesta proteica excesiva (dieta hiperproteica) genera una mayor sobrecarga de macromoléculas sobre el glomérulo y un exceso de reabsorción tubular en el túbulo contorneado proximal, lo que produce una mala evolución y un acelerado deterioro de la función renal promoviendo la fibrosis.&lt;br /&gt;• &lt;b&gt;Otros factores concurrentes:&lt;/b&gt; Se incluyen la proteinuria persistente, el tabaquismo, la dislipemia, la anemia y la coexistencia de enfermedad cardiovascular.</t>
  </si>
  <si>
    <t>Los biomarcadores en pacientes con diagnóstico de neumonía son de gran utilidad para:&lt;br&gt;&lt;br&gt;a) Decidir el tratamiento antibiótico&lt;br&gt;&lt;br&gt;b) Como parámetro de gravedad&lt;br&gt;&lt;br&gt;c) De acuerdo a sus valores decidir internación en piso o UTI&lt;br&gt;&lt;br&gt;d) Pronóstico y guía de duración del tratamiento</t>
  </si>
  <si>
    <t>&lt;b&gt;c) Dieta hiperproteica, Hb glicosilada elevada en DBT, hipertensión arterial:&lt;/b&gt; Es la opción correcta. La conjunción de la HTA, el exceso de proteínas dietarias y la diabetes mal controlada perpetúan el daño por hiperfiltración, empeorando la evolución del daño estructural en el riñón.</t>
  </si>
  <si>
    <t>&lt;b&gt;a) Hipotensión arterial, dieta hiposodica, desnutrición:&lt;/b&gt; Es incorrecta. La dieta hiposódica es una medida de nefroprotección indicada para el control de la HTA y la sobrecarga de volumen. La hipotensión arterial no es un factor de progresión del daño estructural crónico, y la desnutrición es una consecuencia sistémica de la IRC avanzada (caquexia/anorexia), no un factor que agrave el filtrado glomerular primario.&lt;br /&gt;&lt;b&gt;b) Hiperlipemia, inmunosupresión, disminución de la presión intraglomerular:&lt;/b&gt; Es incorrecta. Aunque la dislipemia (hiperlipemia) es un factor de progresión, la disminución de la presión intraglomerular es el objetivo terapéutico deseado y protector (logrado mediante fármacos como los IECA o dietas hipoproteicas) para enlentecer la enfermedad, no un factor que la empeore.&lt;br /&gt;&lt;b&gt;d) Todas las respuestas son correctas:&lt;/b&gt; Es incorrecta debido a la invalidez de las opciones a y b.</t>
  </si>
  <si>
    <t>d) Pronóstico y guía de duración del tratamiento</t>
  </si>
  <si>
    <t>La &lt;b&gt;disminución de eritropoyetina (EPO)&lt;/b&gt; es la causa principal de la anemia en la insuficiencia renal.</t>
  </si>
  <si>
    <t>&lt;b&gt;FISIOPATOLOGÍA DE LA ANEMIA RENAL&lt;/b&gt;&lt;br /&gt;&lt;br /&gt;La anemia propia de la insuficiencia renal crónica es de origen multifactorial, presentándose como una anemia normocítica normocrómica cuando el filtrado glomerular desciende por debajo de los 30 ml/min. Los mecanismos involucrados incluyen:&lt;br /&gt;• &lt;b&gt;Déficit de Eritropoyetina (EPO):&lt;/b&gt; Es la causa principal de la anemia. Se origina por la pérdida de masa renal (nefronas funcionantes) que se vuelve incapaz de sintetizar la hormona.&lt;br /&gt;• &lt;b&gt;Disminución de la vida media eritrocitaria:&lt;/b&gt; Los glóbulos rojos se destruyen antes de sus 120 días debido a la alteración del catabolismo, el estado inflamatorio crónico y la exposición permanente a las toxinas urémicas.&lt;br /&gt;• &lt;b&gt;Aumento de las pérdidas gastrointestinales:&lt;/b&gt; Ocasionadas por microsangrados.&lt;br /&gt;• &lt;b&gt;Déficit de hierro sérico:&lt;/b&gt; Asociado a una disminución del aporte proteico debido a la pérdida de peso y anorexia del paciente.</t>
  </si>
  <si>
    <t>&lt;b&gt;a) Disminución de Eritropoyetina:&lt;/b&gt; Es la opción correcta. La &lt;b&gt;disminución de eritropoyetina (EPO)&lt;/b&gt; es la causa principal de la anemia en la insuficiencia renal, originada por la pérdida progresiva de la masa renal funcionante.</t>
  </si>
  <si>
    <t>• &lt;b&gt;b) Proceso inflamatorio Crónico:&lt;/b&gt; Es incorrecta; si bien el estado inflamatorio crónico contribuye a la anemia renal, la disminución o déficit de la eritropoyetina es el factor fisiopatológico primario y de mayor peso.&lt;br /&gt;• &lt;b&gt;c) Aumento de la vida media de los globulos rojos:&lt;/b&gt; Es incorrecta ya que la exposición permanente a las toxinas urémicas provoca, por el contrario, una disminución o acortamiento de la vida media eritrocitaria.&lt;br /&gt;• &lt;b&gt;d) Todas las respuestas son correctas:&lt;/b&gt; Es incorrecta porque incluye el aumento de la vida media eritrocitaria, la cual es una premisa falsa.</t>
  </si>
  <si>
    <t>La &lt;b&gt;enfermedad cardiovascular&lt;/b&gt; es la &lt;b&gt;causa de muerte más frecuente&lt;/b&gt; en los pacientes con insuficiencia renal crónica, incluso en aquellos que ya se encuentran bajo tratamiento de diálisis.</t>
  </si>
  <si>
    <t>&lt;b&gt;MORTALIDAD Y COMPLICACIONES CARDIOVASCULARES EN LA IRC&lt;/b&gt;&lt;br /&gt;&lt;br /&gt;La enfermedad cardiovascular es la principal causa de muerte en los pacientes que padecen Enfermedad Renal Crónica (ERC). La mayoría de los pacientes con enfermedad renal crónica fallecerán a causa de patología cardiovascular mucho antes de llegar a evolucionar a la insuficiencia renal terminal.&lt;br /&gt;• &lt;b&gt;Afecciones cardiovasculares frecuentes:&lt;/b&gt; La hipertensión arterial (HTA) es la alteración cardiovascular más frecuente en la insuficiencia renal crónica (secundaria a la retención hidrosalina y activación del SRAA). A esto se le suma la hipertrofia ventricular izquierda (HVI), insuficiencia cardíaca, enfermedad coronaria y arritmias.&lt;br /&gt;• &lt;b&gt;Etapas tardías:&lt;/b&gt; En estadios de urgencia dialítica, la retención severa de solutos y líquidos puede presentar cuadros de letalidad como la pericarditis urémica y el edema agudo de pulmón.</t>
  </si>
  <si>
    <t>&lt;b&gt;e) Enfermedad cardiovascular:&lt;/b&gt; Es la opción correcta. La patología cardiovascular es la primera causa de mortalidad en la insuficiencia renal crónica, afectando tanto a los pacientes en estadios previos (prediálisis) como a aquellos que ya se encuentran estabilizados en terapias de reemplazo renal.</t>
  </si>
  <si>
    <t>• &lt;b&gt;a) Hiperkalemia, y d) Acidosis metabólica:&lt;/b&gt; Son incorrectas. Si bien la retención severa de potasio y la acidemia profunda son complicaciones metabólicas agudas letales que son indicaciones formales de inicio de diálisis de urgencia, no representan la principal causa de muerte a largo plazo en la población general dializada frente al continuo deterioro cardiovascular.&lt;br /&gt;• &lt;b&gt;b) Hemorragia digestiva:&lt;/b&gt; Es incorrecta. Aunque los pacientes urémicos presentan mayor propensión a sangrados (por trastornos en la agregación plaquetaria o presencia de úlceras gastrointestinales urémicas), la hemorragia no es la causa de mortalidad prevalente.&lt;br /&gt;• &lt;b&gt;c) Hipercalcemia:&lt;/b&gt; Es incorrecta. En la ERC, el trastorno mineral óseo suele cursar con hipocalcemia (no hipercalcemia) e hiperfosfatemia por déficit de calcitriol, generando osteodistrofia y calcificaciones vasculares (que a su vez agravan el verdadero cuadro mortal: el cardíaco).</t>
  </si>
  <si>
    <t>&lt;b&gt;SÍNDROME CARDIORRENAL Y FISIOPATOLOGÍA&lt;/b&gt;&lt;br /&gt;&lt;br /&gt;La patología cardiovascular se acelera en el paciente renal crónico a través de un círculo vicioso hemodinámico y metabólico:&lt;br /&gt;• La existencia de anemia genera una expansión del volumen del líquido extracelular a expensas de líquido, desatando una respuesta compensatoria con aumento de la actividad simpática (taquicardia y contractilidad).&lt;br /&gt;• Esto eleva el volumen minuto cardíaco, provocando dilatación ventricular y una miocardiopatía por sobrecarga con Hipertrofia Ventricular Izquierda (HVI) excéntrica o concéntrica.&lt;br /&gt;• Factores agravantes como la malnutrición, la diálisis inadecuada, el hiperparatiroidismo secundario, la dislipemia y la presencia de proteinuria perpetúan y empeoran el daño cardíaco.</t>
  </si>
  <si>
    <t>La &lt;b&gt;hipertensión arterial&lt;/b&gt; es la alteración cardiovascular más frecuente en la insuficiencia renal crónica.</t>
  </si>
  <si>
    <t>&lt;b&gt;ALTERACIONES CARDIOVASCULARES EN LA ENFERMEDAD RENAL CRÓNICA&lt;/b&gt;&lt;br /&gt;&lt;br /&gt;La enfermedad cardiovascular representa la principal causa de muerte en los pacientes que padecen Enfermedad Renal Crónica (ERC). Sus manifestaciones pueden estar preexistentes y exacerbarse, o bien aparecer de manera concomitante a medida que disminuye el filtrado glomerular:&lt;br /&gt;• &lt;b&gt;Hipertensión Arterial (HTA):&lt;/b&gt; Es la alteración cardiovascular más frecuente. Su fisiopatología se basa en la retención de sodio y agua, sumada a la activación crónica del Sistema Renina-Angiotensina-Aldosterona (SRAA).&lt;br /&gt;• &lt;b&gt;Hipertrofia Ventricular Izquierda (HVI) e Insuficiencia Cardíaca:&lt;/b&gt; Originadas por la sobrecarga volumétrica, la anemia y el desarrollo del síndrome cardiorrenal.&lt;br /&gt;• &lt;b&gt;Otras patologías:&lt;/b&gt; Enfermedad coronaria, arritmias, enfermedades valvulares y endocarditis.&lt;br /&gt;• &lt;b&gt;Etapas tardías:&lt;/b&gt; Por la severa retención de solutos y líquidos (frecuentemente en urgencia dialítica), se presentan cuadros de edema agudo de pulmón y pericarditis urémica.</t>
  </si>
  <si>
    <t>&lt;b&gt;d) Hipertensión arterial:&lt;/b&gt; Es la opción correcta. La &lt;b&gt;hipertensión arterial&lt;/b&gt; es la complicación y alteración cardiovascular de mayor prevalencia en la insuficiencia renal crónica, mediada por la expansión del volumen extracelular y el hiperreninismo crónico.</t>
  </si>
  <si>
    <t>• &lt;b&gt;a) Tromboembolismo pulmonar, b) Ateroesclerosis acelerada, c) Edema pulmonar y e) Pericarditis:&lt;/b&gt; Son incorrectas porque, si bien el edema pulmonar, la pericarditis urémica y la ateroesclerosis son complicaciones cardiovasculares demostradas en la evolución de la ERC (particularmente en estadios terminales), ninguna de ellas se acerca a la frecuencia y prevalencia poblacional de la &lt;b&gt;hipertensión arterial&lt;/b&gt;, la cual es transversal a casi todos los pacientes con falla renal crónica.</t>
  </si>
  <si>
    <t>La &lt;b&gt;alcalosis metabólica no forma parte&lt;/b&gt; de las complicaciones de la &lt;b&gt;insuficiencia renal crónica&lt;/b&gt;, ya que la falla renal genera acidosis metabólica.</t>
  </si>
  <si>
    <t>&lt;b&gt;COMPLICACIONES DE LA ENFERMEDAD RENAL CRÓNICA&lt;/b&gt;&lt;br /&gt;&lt;br /&gt;A medida que avanza la Enfermedad Renal Crónica (ERC) y disminuye el filtrado glomerular (FG), las funciones fisiológicas se alteran, perdiendo el riñón la capacidad de mantener el balance hídrico y la excreción de sustancias:&lt;br /&gt;• &lt;b&gt;Alteraciones Metabólicas:&lt;/b&gt; Como consecuencia de la alteración en la eliminación de ácidos y retención de los mismos, se instaura un cuadro de acidosis metabólica.&lt;br /&gt;• &lt;b&gt;Alteraciones Cardiovasculares:&lt;/b&gt; La patología cardiovascular representa la principal causa de muerte en los pacientes que padecen ERC (manifestada como Hipertensión Arterial e Hipertrofia Ventricular Izquierda).&lt;br /&gt;• &lt;b&gt;Alteraciones Hematológicas (Anemia Renal):&lt;/b&gt; La anemia se manifiesta cuando el FG desciende por debajo de los 30 ml/min. Se debe al déficit en la síntesis de eritropoyetina.&lt;br /&gt;• &lt;b&gt;Trastorno Mineral y Óseo:&lt;/b&gt; Al claudicar la masa renal funcional, se evidencia una afectación del metabolismo mineral caracterizada por hiperfosfatemia, hipocalcemia, déficit de vitamina D3 activa e hiperparatiroidismo secundario.</t>
  </si>
  <si>
    <t>&lt;b&gt;c) Alcalosis metabólica:&lt;/b&gt; Es la opción correcta. El deterioro del filtrado glomerular genera una alteración en la eliminación de ácidos, llevando a la retención de los mismos en el plasma. Esto instaura un cuadro de acidosis metabólica en estadios avanzados, por lo que la alcalosis metabólica queda excluida como complicación del fallo renal crónico.</t>
  </si>
  <si>
    <t>• &lt;b&gt;a) Complicaciones cardiovasculares:&lt;/b&gt; Es incorrecta. Constituyen la alteración clínica y la causa de muerte más frecuente en pacientes con ERC y en hemodiálisis.&lt;br /&gt;• &lt;b&gt;b) Alteraciones del metabolismo óseo:&lt;/b&gt; Es incorrecta. Representan una complicación derivada del déficit de calcitriol y la retención de fósforo, originando osteodistrofia renal y calcificaciones extraesqueléticas.&lt;br /&gt;• &lt;b&gt;d) Anemia:&lt;/b&gt; Es incorrecta. Es una complicación debida a la pérdida de nefronas funcionantes incapaces de sintetizar la hormona eritropoyetina.</t>
  </si>
  <si>
    <t>La &lt;b&gt;enfermedad cardiovascular&lt;/b&gt; es la causa de muerte más frecuente en los pacientes con insuficiencia renal crónica, incluso en aquellos que ya se encuentran bajo tratamiento de diálisis.</t>
  </si>
  <si>
    <t>&lt;b&gt;ALTERACIONES CARDIOVASCULARES Y MORTALIDAD EN LA ERC&lt;/b&gt;&lt;br /&gt;&lt;br /&gt;La enfermedad cardiovascular representa la principal causa de muerte en los pacientes que padecen Enfermedad Renal Crónica (ERC), superando a cualquier otra etiología en todos los estadios evolutivos.&lt;br /&gt;• &lt;b&gt;Impacto en la sobrevida:&lt;/b&gt; Por su alta letalidad y afectación sistémica, la mayoría de los pacientes con enfermedad renal crónica fallecerán a causa de patología cardiovascular mucho antes de llegar a evolucionar a la insuficiencia renal terminal. No obstante, en aquellos que sí alcanzan y se mantienen en terapia de diálisis, los eventos cardiovasculares siguen liderando como la causa de muerte más frecuente.&lt;br /&gt;• &lt;b&gt;Hipertensión Arterial (HTA):&lt;/b&gt; Es la alteración cardiovascular de mayor prevalencia, mediada por la retención de sodio y agua, y la activación crónica del Sistema Renina-Angiotensina-Aldosterona.&lt;br /&gt;• &lt;b&gt;Daño estructural y Síndrome Cardiorrenal:&lt;/b&gt; Los pacientes desarrollan hipertrofia ventricular izquierda (HVI) excéntrica o concéntrica, insuficiencia cardíaca y cardiomiopatía urémica.&lt;br /&gt;• &lt;b&gt;Factores agravantes sistémicos:&lt;/b&gt; El riesgo isquémico y cardiovascular se ve perpetuado por factores no tradicionales propios del estado urémico, tales como la anemia crónica, el hiperparatiroidismo secundario, las calcificaciones vasculares extraesqueléticas y el estado inflamatorio persistente.</t>
  </si>
  <si>
    <t>La opción b es correcta. La &lt;b&gt;enfermedad cardiovascular&lt;/b&gt; es la principal causa de morbimortalidad en la enfermedad renal crónica, conservando este liderazgo incluso en aquellos pacientes que ya han ingresado y se encuentran bajo programas de tratamiento sustitutivo (diálisis).</t>
  </si>
  <si>
    <t>&lt;br /&gt;• &lt;b&gt;a) Acidosis Metabolica y c) Hiperkalemia:&lt;/b&gt; Son incorrectas. Si bien constituyen complicaciones metabólicas agudas e indicaciones de urgencia dialítica que pueden llevar a la muerte (como arritmias letales o paro cardíaco), la patología cardiovascular estructural crónica (infartos, insuficiencia cardíaca, ACV) supera a la mortalidad por desequilibrios del medio interno.&lt;br /&gt;• &lt;b&gt;d) Insuficiencia Respiratoria:&lt;/b&gt; Es incorrecta. Aunque la falla renal puede complicarse con un edema agudo de pulmón por sobrecarga de volumen, el fracaso respiratorio aislado no es la etiología principal de mortalidad en comparación con la progresión del síndrome cardiorrenal.</t>
  </si>
  <si>
    <t>La &lt;b&gt;hiperglucemia NO es una complicación&lt;/b&gt; de la enfermedad renal crónica, siendo una causa primaria (nefropatía diabética), pero no una consecuencia funcional de la falla renal.</t>
  </si>
  <si>
    <t>&lt;b&gt;COMPLICACIONES DE LA ENFERMEDAD RENAL CRÓNICA&lt;/b&gt;&lt;br /&gt;&lt;br /&gt;A medida que avanza la Enfermedad Renal Crónica (ERC) y disminuye el filtrado glomerular, las funciones fisiológicas se alteran de forma progresiva. El riñón pierde la capacidad de mantener el balance hídrico, metabólico y hormonal, generando complicaciones en múltiples sistemas:&lt;br /&gt;• &lt;b&gt;Alteraciones Metabólicas:&lt;/b&gt; A nivel metabólico, la hiperglucemia NO es una complicación de la enfermedad renal crónica (es una causa primaria, pero no una consecuencia funcional de la falla renal). Las complicaciones metabólicas características del síndrome urémico incluyen, por el contrario, la acidosis metabólica por alteración en la eliminación de ácidos.&lt;br /&gt;• &lt;b&gt;Alteraciones Cardiovasculares:&lt;/b&gt; La hipertensión arterial (HTA) es la alteración cardiovascular más frecuente en la insuficiencia renal crónica (por retención de sodio, agua y activación crónica del sistema renina-angiotensina-aldosterona).&lt;br /&gt;• &lt;b&gt;Alteraciones Hematológicas:&lt;/b&gt; La anemia renal es un pilar sintomático de origen multifactorial, mediada principalmente por el déficit primario de síntesis de eritropoyetina.&lt;br /&gt;• &lt;b&gt;Trastorno Mineral y Óseo:&lt;/b&gt; Se desarrolla debido al déficit de calcitriol, la retención de fósforo (hiperfosfatemia) y la consecuente respuesta adaptativa de hiperparatiroidismo secundario.</t>
  </si>
  <si>
    <t>&lt;b&gt;c) Hiperglucemia:&lt;/b&gt; Es la opción correcta (la excepción). La hiperglucemia es una etiología metabólica primaria (causante de la nefropatía diabética) que conduce a la enfermedad renal, pero no es una consecuencia funcional ni una complicación desencadenada por el deterioro del riñón insuficiente.</t>
  </si>
  <si>
    <t>&lt;b&gt;a) Anemia:&lt;/b&gt; Es incorrecta. Representa una complicación primaria, generada por la incapacidad del riñón enfermo para sintetizar la hormona eritropoyetina.&lt;br /&gt;&lt;b&gt;b) Hipertensión arterial:&lt;/b&gt; Es incorrecta. Es la complicación cardiovascular más frecuente en la evolución de la ERC, impulsada por la sobrecarga hidrosalina y la sobreactivación neurohormonal.&lt;br /&gt;&lt;b&gt;d) Alteraciones óseas y minerales:&lt;/b&gt; Es incorrecta. Son complicaciones (osteodistrofia renal, calcificaciones extraesqueléticas) derivadas del déficit de vitamina D3 activa y la retención de fósforo plasmático.</t>
  </si>
  <si>
    <t>El uso simultáneo y concomitante de &lt;b&gt;furosemida&lt;/b&gt;, &lt;b&gt;hidroclorotiazida&lt;/b&gt; y &lt;b&gt;espironolactona&lt;/b&gt; se conoce como &lt;b&gt;bloqueo tubular&lt;/b&gt; (o bloqueo secuencial de la nefrona).</t>
  </si>
  <si>
    <t>&lt;b&gt;TRATAMIENTO DIURÉTICO Y BLOQUEO TUBULAR&lt;/b&gt;&lt;br /&gt;&lt;br /&gt;El manejo de la sobrecarga de volumen y la retención hidrosalina severa en la insuficiencia renal crónica, falla aguda o insuficiencia cardíaca requiere el uso escalonado de diuréticos.&lt;br /&gt;• &lt;b&gt;Diuréticos de asa:&lt;/b&gt; La &lt;i&gt;furosemida&lt;/i&gt; actúa en el asa ascendente gruesa de Henle (bloqueando la bomba Na-K-2Cl) y es la piedra angular para disminuir la congestión.&lt;br /&gt;• &lt;b&gt;Resistencia diurética:&lt;/b&gt; En pacientes que toman diuréticos de asa crónicamente y dejan de responder en la urgencia, ocurre una hipertrofia adaptativa en los segmentos distales del túbulo, los cuales reabsorben el sodio que la furosemida dejó pasar.&lt;br /&gt;• &lt;b&gt;Bloqueo Tubular (Secuencial):&lt;/b&gt; Para vencer esta resistencia anatómica y funcional, se asocian distintas familias de diuréticos para cortar la reabsorción en múltiples niveles sucesivos. El uso simultáneo de &lt;b&gt;furosemida&lt;/b&gt; (asa de Henle), &lt;b&gt;hidroclorotiazida&lt;/b&gt; (túbulo contorneado distal) y &lt;b&gt;espironolactona&lt;/b&gt; (túbulo colector) se conoce como &lt;b&gt;bloqueo tubular&lt;/b&gt;.</t>
  </si>
  <si>
    <t>&lt;b&gt;b) Bloqueo tubular:&lt;/b&gt; Es la opción correcta. El uso concomitante y simultáneo de &lt;b&gt;furosemida, hidroclorotiazida y espironolactona&lt;/b&gt; se denomina y conoce como &lt;b&gt;bloqueo tubular&lt;/b&gt; (o bloqueo secuencial de la nefrona).</t>
  </si>
  <si>
    <t>• &lt;b&gt;a) Infusión diurética:&lt;/b&gt; Es incorrecta. Este término hace referencia a la modalidad de administración de un fármaco (como colocar furosemida en bomba de goteo continuo endovenoso), no al sinergismo de combinar tres familias distintas de diuréticos.&lt;br /&gt;• &lt;b&gt;c) Mezcla hipocalémica:&lt;/b&gt; Es incorrecta. El esquema incluye a la &lt;i&gt;espironolactona&lt;/i&gt;, la cual es un diurético antagonista de la aldosterona y "ahorrador de potasio", utilizado para contrarrestar la hipokalemia severa que generarían la furosemida y la tiazida por sí solas.&lt;br /&gt;• &lt;b&gt;d) Ninguna respuesta es correcta:&lt;/b&gt; Es incorrecta. El término "bloqueo tubular" es válido.</t>
  </si>
  <si>
    <t>La vacuna contra el &lt;b&gt;Tétanos queda excluida&lt;/b&gt; del esquema de inmunoprevención específico de la &lt;b&gt;Enfermedad Renal Crónica&lt;/b&gt;, el cual abarca la vacunación obligatoria contra el &lt;b&gt;Neumococo, la Hepatitis B y la Influenza (antigripal)&lt;/b&gt;.</t>
  </si>
  <si>
    <t>&lt;b&gt;INMUNODEPRESIÓN E INMUNOPREVENCIÓN EN LA ERC&lt;/b&gt;&lt;br /&gt;&lt;br /&gt;Fisiopatológicamente, la retención progresiva de toxinas ubica al paciente en el centro de un trípode patológico compuesto por la Insuficiencia Renal Crónica (IRC), la Uremia y la Inmunodepresión. El entorno micro y macrovascular se encuentra bajo un proceso de inflamación permanente, dado que las toxinas acumuladas no logran ser depuradas con los sistemas de diálisis modernos.&lt;br /&gt;• &lt;b&gt;Estado Inmunológico:&lt;/b&gt; Todo paciente renal crónico debe ser considerado como un paciente inmunodeprimido.&lt;br /&gt;• &lt;b&gt;Esquema de Vacunación:&lt;/b&gt; Para reducir la morbimortalidad derivada de esta susceptibilidad infecciosa, el pilar de la inmunoprevención abarca la vacunación contra el Neumococo, la Hepatitis B y la Influenza (antigripal). La vacuna contra el Tétanos no forma parte de este esquema específico profiláctico de la patología renal.</t>
  </si>
  <si>
    <t>&lt;b&gt;c) Tetános:&lt;/b&gt; Es la opción correcta. Si bien la vacuna antitetánica es parte del calendario de inmunización general poblacional, queda excluida del esquema de inmunoprevención específico dirigido a resguardar la patología renal, ya que no ataca a los gérmenes oportunistas respiratorios o de transmisión sanguínea que amenazan al paciente urémico.</t>
  </si>
  <si>
    <t>• &lt;b&gt;a) Antigripal, b) Neumococo, y d) Hepatitis B:&lt;/b&gt; Son incorrectas. Conforman el pilar de la inmunoprevención en estos pacientes, con el objetivo de reducir la morbimortalidad derivada de su estado de inmunodepresión sistémica (frente a infecciones respiratorias graves) y su exposición a hemodiálisis (riesgo de transmisión de virus de la Hepatitis B).</t>
  </si>
  <si>
    <t>&lt;b&gt;TOXINAS URÉMICAS E INFLAMACIÓN&lt;/b&gt;&lt;br /&gt;&lt;br /&gt;El estado de inmunodepresión e inflamación permanente se perpetúa por la presencia de desechos no depurables por los filtros de diálisis convencionales.&lt;br /&gt;• Se identifica a la beta-2-microglobulina como una toxina urémica representativa de las moléculas de peso molecular medio.&lt;br /&gt;• Asimismo, de las hormonas que se encuentran elevadas en la insuficiencia renal crónica, la parathormona (PTH) también ha sido considerada como una toxina urémica.</t>
  </si>
  <si>
    <t>En un paciente renal crónico con un hematocrito del 24%, una ferremia de 40 µg/dl y una saturación baja del 10%, la conducta médica debe ser &lt;b&gt;administrar hierro&lt;/b&gt; para normalizar el déficit de los depósitos antes de indicar eritropoyetina.</t>
  </si>
  <si>
    <t>&lt;b&gt;TRATAMIENTO DE LA ANEMIA RENAL Y MANEJO DEL HIERRO&lt;/b&gt;&lt;br /&gt;&lt;br /&gt;La meta del tratamiento de la anemia en la insuficiencia renal crónica es suplementar hasta alcanzar valores de hemoglobina entre 10 a 12 gr%.&lt;br /&gt;• &lt;b&gt;Evaluación diagnóstica:&lt;/b&gt; Para calificar correctamente la anemia y conocer el estado real de los depósitos de hierro, el dosaje de ferremia, ferritina y saturación de transferrina deben ser medidos de manera conjunta.&lt;br /&gt;• &lt;b&gt;Terapia con Eritropoyetina (EPO):&lt;/b&gt; Es el fármaco específico que se utiliza para tratar la anemia de origen renal, causada por la pérdida de masa nefronal. Se administra por inyecciones subcutáneas y se inicia generalmente con hematocritos menores al 32%.&lt;br /&gt;• &lt;b&gt;Reposición de Hierro (Paso previo obligado):&lt;/b&gt; Si un paciente renal crónico se presenta con un hematocrito disminuido (ej. 24%), una ferremia baja (ej. 40 µg/dl) y una saturación deficitaria (10% al 14%), la conducta médica debe ser &lt;b&gt;administrar hierro&lt;/b&gt;. Es necesario normalizar el déficit de los depósitos férricos antes de indicar la hormona, ya que la eritropoyetina no será eficaz si la médula ósea carece del sustrato material primario (hierro) para sintetizar nuevos glóbulos rojos.</t>
  </si>
  <si>
    <t>&lt;b&gt;c) Administrar hierro:&lt;/b&gt; Es la opción correcta. Ante un paciente con insuficiencia renal crónica que presenta anemia grave (Hto 24%) acompañada de parámetros de depleción férrica (ferremia de 40 µg/dl y saturación del 10%), la conducta terapéutica debe ser &lt;b&gt;administrar hierro&lt;/b&gt; para normalizar el déficit de los depósitos corporales antes de proceder a indicar la hormona eritropoyetina.</t>
  </si>
  <si>
    <t>• &lt;b&gt;b) Indicar eritropoyetina:&lt;/b&gt; Es incorrecta porque, aunque constituye el tratamiento hormonal específico para la anemia renal, administrarla sin haber repuesto previamente los depósitos de hierro (evidenciados por la saturación del 10%) resulta ineficaz, ya que la médula ósea no dispondrá del sustrato férrico necesario para llevar a cabo la eritropoyesis.&lt;br /&gt;• &lt;b&gt;a) Indicar ácido fólico:&lt;/b&gt; Es incorrecta ya que el panel de laboratorio proporcionado señala un defecto carencial primario de hierro (ferropenia), no un déficit de ácido fólico.&lt;br /&gt;• &lt;b&gt;d) Transfundir glóbulos rojos sedimentados:&lt;/b&gt; Es incorrecta porque las transfusiones de sangre se evitan en el manejo crónico del paciente renal para prevenir la alosensibilización (formación de anticuerpos HLA que comprometen la viabilidad de un futuro trasplante renal) y la sobrecarga de volumen, reservándose para estados de inestabilidad hemodinámica aguda severa.</t>
  </si>
  <si>
    <t>En el &lt;b&gt;Estadio 4&lt;/b&gt; de la Insuficiencia Renal Crónica, el manejo se enfoca en preparar al paciente para la &lt;b&gt;terapia sustitutiva&lt;/b&gt;, mantener una restricción &lt;b&gt;hipoproteica&lt;/b&gt; y realizar un control de la anemia (con &lt;b&gt;eritropoyetina&lt;/b&gt;) y del trastorno &lt;b&gt;mineral y óseo (vitamina D y calcio)&lt;/b&gt;.</t>
  </si>
  <si>
    <t>&lt;b&gt;TRATAMIENTO DE LA ENFERMEDAD RENAL CRÓNICA (ESTADIOS 4 Y 5)&lt;/b&gt;&lt;br /&gt;&lt;br /&gt;El manejo del paciente en el consultorio nefrológico se organiza de acuerdo al estadio de la Enfermedad Renal Crónica (ERC) para estimar y detener la progresión de la falla y prevenir complicaciones. En los Estadios 4 (filtrado glomerular entre 15-29 ml/min) y 5, el enfoque se dirige a preparar al paciente para la terapia sustitutiva:&lt;br /&gt;• &lt;b&gt;Preparación para diálisis/trasplante:&lt;/b&gt; Decidir la modalidad de diálisis y confeccionar de manera programada el acceso vascular.&lt;br /&gt;• &lt;b&gt;Control de la Anemia:&lt;/b&gt; La meta es suplementar hasta alcanzar valores de Hb entre 10 a 12 gr%. El fármaco específico que se utiliza para tratar la anemia de origen renal es la Eritropoyetina (EPO) (la cual es sintetizada por las nefronas y presenta un déficit primario en esta etapa).&lt;br /&gt;• &lt;b&gt;Trastorno Mineral y Óseo:&lt;/b&gt; Se debe realizar un control del producto Ca x P, utilizando quelantes del fósforo y análogos de Vitamina D en bajas dosis bajo monitoreo.&lt;br /&gt;• &lt;b&gt;Dieta Hipoproteica:&lt;/b&gt; Mantener una restricción proteica para contrarrestar la hiperfiltración glomerular. En pacientes con un Clearance de Creatinina bajo que aún no están en diálisis, la restricción de la dieta hipoproteica se vuelve más estricta, indicándose 0,60 gramos de proteína/kilo/día.</t>
  </si>
  <si>
    <t>&lt;b&gt;b) Tratamiento de anemia con eritropoyetina, controlar metabolismo con calcio y vitamina D, dieta hipoproteica y preparar para su ingreso a diálisis o transplante:&lt;/b&gt; Es la opción correcta. Resume los pilares del seguimiento prediálisis en un estadio 4, etapa en la que el filtrado se encuentra disminuido, exigiendo controlar el déficit endocrino del riñón (EPO y calcitriol activo), restringir las proteínas para enlentecer la progresión y programar el acceso a terapias de reemplazo (hemodiálisis, diálisis peritoneal o trasplante).</t>
  </si>
  <si>
    <t>&lt;b&gt;a) Dieta hiposodica. Tratamiento de anemia con hierro por vía oral, control de edemas con diuréticos de asa:&lt;/b&gt; Es incorrecta. Si bien la dieta hiposódica y los diuréticos son medidas generales, el tratamiento de la anemia no se resuelve con hierro (el déficit es de eritropoyetina endógena por pérdida de masa renal) y omite la preparación para terapia de sustitución.&lt;br /&gt;&lt;b&gt;c) Tratamiento con IECA o ARA II, control de edemas con diuréticos de asa y espironolactona, control lipídico con estatinas, y d) Tratamiento de presión arterial con ARA II, control metabolico con vitamina D, control de volumen con espironolactona:&lt;/b&gt; Son incorrectas. El uso de espironolactona (diurético ahorrador de potasio) sumado a bloqueantes del SRAA (IECA o ARA II) en un paciente con filtrado disminuido (Estadio 4) conlleva un riesgo de desarrollar una hiperkalemia, al existir una incapacidad del riñón para excretar potasio en etapas avanzadas.</t>
  </si>
  <si>
    <t>El uso de fármacos como el &lt;b&gt;enalapril&lt;/b&gt;, las &lt;b&gt;estatinas&lt;/b&gt; y la instauración de una &lt;b&gt;dieta hipoproteica&lt;/b&gt; son medidas de nefroprotección.</t>
  </si>
  <si>
    <t>&lt;b&gt;MEDIDAS DE NEFROPROTECCIÓN EN LA ENFERMEDAD RENAL CRÓNICA&lt;/b&gt;&lt;br /&gt;&lt;br /&gt;La Enfermedad Renal Crónica (ERC) es una entidad que no posee un tratamiento curativo definitivo, por lo que el manejo terapéutico se basa en la nefroprotección, cuyo objetivo es enlentecer la progresión de la enfermedad y disminuir las comorbilidades sistémicas:&lt;br /&gt;• &lt;b&gt;Dieta Hipoproteica:&lt;/b&gt; El control estricto de la ingesta de proteínas a 1 gr/kg/día se utiliza porque produce cambios que contrarrestan la hiperfiltración glomerular. (Por el contrario, la ingesta proteica excesiva produce una mala evolución y deterioro de la función renal).&lt;br /&gt;• &lt;b&gt;Bloqueo del Sistema Renina-Angiotensina (SRAA):&lt;/b&gt; Es una medida fundamental para controlar la progresión. Los IECA (como el Enalapril) y los ARA II (como el Losartán) se utilizan como nefroprotectores porque bloquean la Angiotensina II y provocan en el glomérulo una vasodilatación de la arteriola eferente, disminuyendo la presión intraglomerular y controlando la proteinuria.&lt;br /&gt;• &lt;b&gt;Control de la Dislipemia:&lt;/b&gt; La meta es mantener los valores de LDL en 100 mg/dl o menores, indicándose para ello el uso crónico de Estatinas.&lt;br /&gt;• &lt;b&gt;Control del Estilo de Vida y Comorbilidades:&lt;/b&gt; Se debe abandonar el hábito de fumar, instaurar una dieta hiposódica (restricción de sodio a 2 gr/día), controlar la diabetes (Hb A1C &lt; 7%) y mantener un peso adecuado (IMC &lt; 25).</t>
  </si>
  <si>
    <t>&lt;b&gt;a) Uso de enalapril, estatinas, dieta hipoproteica:&lt;/b&gt; Es la opción correcta. El uso combinado de fármacos que disminuyen la hiperfiltración glomerular (como los IECA, por ejemplo, el &lt;b&gt;enalapril&lt;/b&gt;), el control lipídico (mediante &lt;b&gt;estatinas&lt;/b&gt;) y la instauración de una &lt;b&gt;dieta hipoproteica&lt;/b&gt; son medidas terapéuticas de nefroprotección para enlentecer la progresión del deterioro renal.</t>
  </si>
  <si>
    <t>&lt;b&gt;b) Uso de losartan y dieta hiperproteica:&lt;/b&gt; Es incorrecta porque, si bien el losartán (ARA II) es un fármaco nefroprotector válido, la dieta hiperproteica es perjudicial y es un factor de progresión que acelera el deterioro del filtrado al aumentar la carga de macromoléculas y la hiperfiltración glomerular.&lt;br /&gt;&lt;b&gt;c) Uso de betabloqueantes y tiazidas y d) Uso de bloqueantes cálcicos y furosemida:&lt;/b&gt; Son incorrectas porque, aunque son fármacos utilizados frecuentemente en pacientes renales para el control general de la hipertensión arterial o para la sobrecarga de volumen (diuréticos), no poseen propiedades "nefroprotectoras" a nivel de la hemodinamia intraglomerular (como sí lo hacen los IECA/ARA II al dilatar la arteriola eferente).</t>
  </si>
  <si>
    <t>La restricción proteica en la dieta no enlentece la evolución de la enfermedad en los pacientes que padecen poliquistosis renal.</t>
  </si>
  <si>
    <t>&lt;b&gt;NEFROPROTECCIÓN EN LA ERC Y RESTRICCIÓN PROTEICA&lt;/b&gt;&lt;br /&gt;&lt;br /&gt;El manejo terapéutico de la Enfermedad Renal Crónica (ERC) se basa en la nefroprotección, cuyo objetivo primordial es enlentecer la progresión de la enfermedad. El control estricto de los factores de riesgo a través del estilo de vida incluye la indicación de una dieta hipoproteica.&lt;br /&gt;• &lt;b&gt;Mecanismo Protector:&lt;/b&gt; La instauración de una dieta hipoproteica se utiliza en la IRC porque produce cambios hemodinámicos que contrarrestan el fenómeno de hiperfiltración glomerular, ayudando a disminuir la presión del capilar glomerular.&lt;br /&gt;• &lt;b&gt;Indicación General:&lt;/b&gt; Se indica un control estricto de la ingesta de proteínas a un promedio de 0.8 a 1 gr/kg/día, lo cual es importante ante la presencia de proteinuria o en estadios avanzados de la falla renal.&lt;br /&gt;• &lt;b&gt;Excepción en Poliquistosis Renal:&lt;/b&gt; A pesar de los marcados beneficios de la restricción proteica para la mayoría de las nefropatías crónicas, la restricción proteica en la dieta no enlentece la evolución anatómica ni el deterioro de la enfermedad en los pacientes que padecen de poliquistosis renal (condición genética de múltiples quistes).</t>
  </si>
  <si>
    <t>&lt;b&gt;a) La restricción proteica en la dieta no enlentece la evolución en la poliquistosis renal:&lt;/b&gt; Es la opción correcta. A diferencia del daño inducido por hiperfiltración en entidades como la nefropatía diabética o la nefroangioesclerosis, la progresión del fallo en la poliquistosis renal responde al crecimiento anatómico y sostenido de los quistes genéticos. Restringir el aporte de proteínas en la dieta no aporta un beneficio real para detener o enlentecer la evolución natural de esta enfermedad genética específica.</t>
  </si>
  <si>
    <t>• &lt;b&gt;b) La restricción proteica se asocia con crecimiento quístico debido a activadores de factor de crecimiento tisular:&lt;/b&gt; Es incorrecta. La restricción de proteínas en la dieta no actúa como un estimulante para el crecimiento de los quistes; simplemente carece de eficacia comprobada para frenar su desarrollo en esta patología.&lt;br /&gt;• &lt;b&gt;c) La restricción proteica en la dieta solo resulta beneficiosa cuando la proteinuria es mayor de 1 gr/día:&lt;/b&gt; Es incorrecta. El control de la ingesta de proteínas se indica como medida de nefroprotección en etapas tempranas para frenar la hiperfiltración, siendo útil en pacientes con ERC independientemente de que la proteinuria haya superado el gramo diario.&lt;br /&gt;• &lt;b&gt;d) La restricción proteica en la dieta puede disminuir la TA:&lt;/b&gt; Es incorrecta. Si bien la dieta hipoproteica contribuye a reducir la presión intraglomerular, el control de la tensión arterial sistémica (TA) se logra a través de la restricción de sodio (dieta hiposódica), la reducción de peso y la utilización de fármacos como los IECA o ARA II.</t>
  </si>
  <si>
    <t>En un paciente renal crónico con un hematocrito del 24%, una ferremia de 40 µg/dl y una saturación baja del 14%, la conducta médica debe ser &lt;b&gt;administrar hierro&lt;/b&gt; para normalizar el déficit de los depósitos antes de indicar eritropoyetina.</t>
  </si>
  <si>
    <t>Señale la opción CORRECTA respecto al diagnóstico de la neumonía: Seleccione una:&lt;br&gt;&lt;br&gt;a) Se hace con Rx de tórax y laboratorio&lt;br&gt;&lt;br&gt;b) Se hace con interrogatorio, examen físico y laboratorio&lt;br&gt;&lt;br&gt;c) Se hace con interrogatorio, examen físico y Rx de tórax&lt;br&gt;&lt;br&gt;d) Se hace con interrogatorio y examen físico</t>
  </si>
  <si>
    <t>&lt;b&gt;TRATAMIENTO DE LA ANEMIA RENAL Y MANEJO DEL HIERRO&lt;/b&gt;&lt;br /&gt;&lt;br /&gt;La meta del tratamiento de la anemia en la insuficiencia renal crónica es suplementar hasta alcanzar valores de hemoglobina entre 10 a 12 gr%.&lt;br /&gt;• &lt;b&gt;Evaluación diagnóstica:&lt;/b&gt; Para calificar correctamente la anemia y conocer el estado real de los depósitos de hierro, el dosaje de ferremia, ferritina y saturación de transferrina deben ser medidos de manera conjunta.&lt;br /&gt;• &lt;b&gt;Terapia con Eritropoyetina (EPO):&lt;/b&gt; Es el fármaco específico que se utiliza para tratar la anemia de origen renal, causada por la pérdida de masa nefronal. Se administra por inyecciones subcutáneas y se inicia con hematocritos menores al 32%.&lt;br /&gt;• &lt;b&gt;Reposición de Hierro (Paso previo obligado):&lt;/b&gt; Si un paciente renal crónico se presenta con un hematocrito disminuido (ej. 24%), una ferremia baja (ej. 40 µg/dl) y una saturación deficitaria (10% al 14%), la conducta médica debe ser &lt;b&gt;administrar hierro&lt;/b&gt;. Se debe normalizar el déficit de los depósitos férricos antes de indicar la hormona, ya que la eritropoyetina no será eficaz si la médula ósea carece del sustrato material primario (hierro) para sintetizar nuevos glóbulos rojos.</t>
  </si>
  <si>
    <t>&lt;b&gt;c) Administrar hierro:&lt;/b&gt; Es la opción correcta. Ante un paciente con insuficiencia renal crónica que presenta anemia grave (Hto 24%) acompañada de parámetros de depleción férrica (ferremia de 40 µg/dl y saturación del 14%), la conducta terapéutica debe ser &lt;b&gt;administrar hierro&lt;/b&gt; para normalizar el déficit de los depósitos corporales antes de proceder a indicar la hormona eritropoyetina.</t>
  </si>
  <si>
    <t>• &lt;b&gt;b) Indicar eritropoyetina:&lt;/b&gt; Es incorrecta. Aunque es el tratamiento hormonal específico para la anemia renal, administrarla sin haber repuesto previamente los depósitos de hierro resulta ineficaz, ya que la médula ósea no dispondrá del sustrato férrico necesario para llevar a cabo la eritropoyesis.&lt;br /&gt;• &lt;b&gt;a) Transfundir glóbulos rojos sedimentados:&lt;/b&gt; Es incorrecta. Las transfusiones de sangre se evitan en el manejo crónico del paciente renal para prevenir la alosensibilización (formación de anticuerpos que comprometen la viabilidad de un futuro trasplante renal) y la sobrecarga de volumen.&lt;br /&gt;• &lt;b&gt;d) Indicar ácido fólico:&lt;/b&gt; Es incorrecta. El panel de laboratorio proporcionado en el enunciado señala un defecto carencial de hierro (ferropenia), no un déficit de ácido fólico.</t>
  </si>
  <si>
    <t>c) Se hace con interrogatorio, examen físico y Rx de tórax</t>
  </si>
  <si>
    <t>Las drogas vasoactivas como la &lt;b&gt;dopamina no poseen cualidad nefroprotectora&lt;/b&gt;.</t>
  </si>
  <si>
    <t>&lt;b&gt;NEFROPROTECCIÓN Y PRÁCTICAS FARMACOLÓGICAS INEFICACES&lt;/b&gt;&lt;br /&gt;&lt;br /&gt;El manejo terapéutico de la Enfermedad Renal Crónica se basa en la nefroprotección, cuyo objetivo es enlentecer la progresión de la enfermedad. Dentro de las prácticas farmacológicas se establecen intervenciones ineficaces y drogas protectoras:&lt;br /&gt;• &lt;b&gt;Dopamina (Dosis renal):&lt;/b&gt; No está recomendada. La evidencia demuestra que no modifica la función renal, no altera la mortalidad, ni reduce la necesidad de diálisis en pacientes en riesgo. Las drogas vasoactivas como la dopamina carecen de cualidades nefroprotectoras.&lt;br /&gt;• &lt;b&gt;Medidas de nefroprotección:&lt;/b&gt; El uso de fármacos como el enalapril (IECA), las estatinas y la instauración de una dieta hipoproteica se consideran en su conjunto como medidas de nefroprotección.&lt;br /&gt;• &lt;b&gt;Control hemodinámico sistémico:&lt;/b&gt; El control de la presión arterial es la medida fundamental para prevenir la progresión del daño. El objetivo es lograr una tensión arterial óptima utilizando IECA, ARA II, diuréticos (como la furosemida), betabloqueantes y bloqueantes cálcicos.</t>
  </si>
  <si>
    <t>&lt;b&gt;b) Dopamina:&lt;/b&gt; Es la opción correcta. Es una práctica ineficaz y no recomendada, ya que esta droga vasoactiva no posee cualidad nefroprotectora, no altera el deterioro del filtrado glomerular ni reduce la mortalidad renal.</t>
  </si>
  <si>
    <t>• &lt;b&gt;a) Antagonistas Calcicos, y d) Diuréticos de Asa:&lt;/b&gt; Son incorrectas. Aunque no son los nefroprotectores primarios (como lo son los IECA o ARA II), forman parte del esquema terapéutico en la enfermedad renal para lograr el control de la hipertensión arterial sistémica y el manejo de la sobrecarga de volumen, medidas para enlentecer la progresión de la falla.&lt;br /&gt;• &lt;b&gt;c) IECA:&lt;/b&gt; Es incorrecta. Representan fármacos nefroprotectores, aliviando la hiperfiltración al inducir vasodilatación de la arteriola eferente y disminuyendo la proteinuria.</t>
  </si>
  <si>
    <t>&lt;b&gt;MECANISMO NEFROPROTECTOR DE LOS IECA&lt;/b&gt;&lt;br /&gt;&lt;br /&gt;El uso de inhibidores de la enzima convertidora de angiotensina (IECA) constituye la primera línea de defensa estructural en la enfermedad renal:&lt;br /&gt;• &lt;b&gt;Efecto Hemodinámico:&lt;/b&gt; Al bloquear la Angiotensina II, suprimen su efecto vasoconstrictor sobre la arteriola eferente. Esto genera una vasodilatación de salida que disminuye la presión del capilar intraglomerular, reduciendo el daño por hiperfiltración.&lt;br /&gt;• &lt;b&gt;Efecto Antiproteinúrico y Antifibrótico:&lt;/b&gt; La disminución de la presión de filtrado restituye las cargas de la membrana basal, frenando la fuga de proteínas, reduciendo la inflamación intersticial subsecuente y aportando acciones antioxidantes y antiproliferativas.</t>
  </si>
  <si>
    <t>El pilar de la inmunoprevención en los pacientes con insuficiencia renal crónica abarca la vacunación contra el &lt;b&gt;Neumococo&lt;/b&gt;, la &lt;b&gt;Hepatitis B&lt;/b&gt; y la &lt;b&gt;Influenza&lt;/b&gt;, quedando excluida de este esquema la vacuna contra el &lt;b&gt;Tétanos&lt;/b&gt;.</t>
  </si>
  <si>
    <t>&lt;b&gt;INMUNODEPRESIÓN E INMUNOPREVENCIÓN EN LA ENFERMEDAD RENAL CRÓNICA&lt;/b&gt;&lt;br /&gt;&lt;br /&gt;La retención progresiva de toxinas ubica al paciente en el centro de un trípode patológico conformado por la insuficiencia renal crónica, la uremia y la inmunodepresión. El entorno micro y macrovascular se encuentra bajo un proceso de inflamación permanente, dado que las toxinas acumuladas no logran ser depuradas con los sistemas de diálisis modernos.&lt;br /&gt;• &lt;b&gt;Estado de Inmunodepresión:&lt;/b&gt; Todo paciente renal crónico debe ser considerado como un paciente inmunodeprimido.&lt;br /&gt;• &lt;b&gt;Inmunoprevención (Vacunación):&lt;/b&gt; Para reducir la morbimortalidad derivada de las infecciones, el pilar de la prevención abarca la vacunación contra el Neumococo, la Hepatitis B y la Influenza (antigripal).</t>
  </si>
  <si>
    <t>La opción a es correcta. La vacuna contra el &lt;b&gt;Tétanos&lt;/b&gt; queda excluida del esquema de inmunoprevención dirigido a reducir la morbimortalidad (infecciones respiratorias y riesgo de transmisión viral en unidades de diálisis) propia de la patología renal crónica.</t>
  </si>
  <si>
    <t>&lt;br /&gt;• &lt;b&gt;b) Neumococo, c) Hepatitis B y d) Influenza:&lt;/b&gt; Son incorrectas. Estas tres vacunas conforman el pilar de la inmunoprevención en el paciente renal crónico, el cual es catalogado como un paciente inmunodeprimido.</t>
  </si>
  <si>
    <t>Si un paciente renal crónico se presenta con un hematocrito del 24%, una ferremia de 40 µg/dl y una saturación baja del 10% al 14%, la conducta debe ser &lt;b&gt;administrar hierro para normalizar el déficit de los depósitos antes de indicar la hormona eritropoyetina&lt;/b&gt;.</t>
  </si>
  <si>
    <t>&lt;b&gt;MANEJO DE LA ANEMIA EN LA ENFERMEDAD RENAL CRÓNICA&lt;/b&gt;&lt;br /&gt;&lt;br /&gt;El control de la anemia es una meta terapéutica central en la Enfermedad Renal Crónica (ERC), con el objetivo de suplementar hasta alcanzar valores de hemoglobina entre 10 a 12 gr%.&lt;br /&gt;• &lt;b&gt;Evaluación de los depósitos de hierro:&lt;/b&gt; Para calificar la anemia y conocer el estado de los depósitos marciales, el dosaje de ferremia, ferritina y saturación de transferrina deben ser medidos de manera conjunta.&lt;br /&gt;• &lt;b&gt;Eritropoyetina (EPO):&lt;/b&gt; Es el fármaco utilizado para tratar la anemia de origen renal (causada por el déficit de síntesis endógena ante la pérdida de nefronas funcionantes). Se administra por inyecciones subcutáneas e inicia con hematocritos menores al 32%.&lt;br /&gt;• &lt;b&gt;Requisito de depósitos plenos:&lt;/b&gt; Previo a la indicación de la hormona estimulante, las reservas de hierro del paciente deben estar repletas para que la EPO tenga un sustrato biológico sobre el cual actuar para sintetizar hemoglobina. Ante deficiencias comprobadas, la conducta es reponer y normalizar las reservas de hierro antes de iniciar o titular la eritropoyetina.</t>
  </si>
  <si>
    <t>&lt;b&gt;a) Normalizar el déficit de hierro:&lt;/b&gt; Es la opción correcta. Los valores de laboratorio (ferremia de 40 µg/dl y saturación baja del 10%) indican un agotamiento de los depósitos de hierro. La administración de la hormona eritropoyetina no es eficaz si no existe hierro disponible en la médula para sintetizar nueva hemoglobina, por lo que la reposición marcial previa es el paso terapéutico antes de indicar la EPO.</t>
  </si>
  <si>
    <t>&lt;b&gt;b) Trasfundir glóbulos rojos sedimentados:&lt;/b&gt; Es incorrecta. En la ERC se evita la transfusión sanguínea (salvo inestabilidad hemodinámica aguda o angina severa) para prevenir la sobrecarga de volumen y la sensibilización inmunológica con anticuerpos HLA, lo cual dificulta la compatibilidad para un futuro trasplante renal.&lt;br /&gt;&lt;b&gt;c) Indicar eritropoyetina:&lt;/b&gt; Es incorrecta. Si bien la eritropoyetina es el pilar terapéutico para la anemia de la IRC, su indicación resulta ineficaz sin reservas de hierro plenas, siendo el paso posterior a la reposición férrica.&lt;br /&gt;&lt;b&gt;d) Indicar ácido fólico:&lt;/b&gt; Es incorrecta. El déficit analítico evidenciado causante de la sintomatología es marcial (férrico), no correspondiendo a una anemia megaloblástica por deficiencia de ácido fólico.</t>
  </si>
  <si>
    <t>&lt;b&gt;AJUSTES TERAPÉUTICOS AVANZADOS EN HEMODIÁLISIS&lt;/b&gt;&lt;br /&gt;&lt;br /&gt;El monitoreo de los depósitos de hierro y la administración de EPO es continuo durante la terapia sustitutiva:&lt;br /&gt;• Si un paciente en hemodiálisis presenta una Hb de 11.2 g/dl, pero cursa con una ferritina alta (400 ng/ml) y una saturación baja (12%), la decisión terapéutica más adecuada consiste en disminuir la dosis de EPO y continuar con la administración de la dosis de hierro.&lt;br /&gt;• El tratamiento de la anemia tiene como beneficio directo prevenir la Hipertrofia del Ventrículo Izquierdo (HVI), reduciendo la morbimortalidad cardiovascular del paciente renal crónico.</t>
  </si>
  <si>
    <t>El &lt;b&gt;control de la presión arterial&lt;/b&gt; es la medida fundamental para prevenir la progresión de la enfermedad renal.</t>
  </si>
  <si>
    <t>&lt;b&gt;MEDIDAS DE NEFROPROTECCIÓN EN LA ENFERMEDAD RENAL CRÓNICA&lt;/b&gt;&lt;br /&gt;&lt;br /&gt;La Enfermedad Renal Crónica (ERC) es una entidad plurifactorial cuyo manejo terapéutico se basa en la nefroprotección, con el objetivo de enlentecer la progresión de la enfermedad y disminuir las comorbilidades sistémicas.&lt;br /&gt;• &lt;b&gt;Control de la Presión Arterial:&lt;/b&gt; Es la medida fundamental para prevenir la progresión de la enfermedad renal. El objetivo es lograr una tensión arterial &lt; 130/80 mmHg (o más estricta si existe proteinuria grave) utilizando fármacos de primera elección como los IECA (Enalapril) o ARA II (Losartán), ya que disminuyen la presión intraglomerular.&lt;br /&gt;• &lt;b&gt;Control de la Glucemia:&lt;/b&gt; El objetivo metabólico es lograr una Hb A1C &lt; 7%. Un control glucémico intensivo puede enlentecer la progresión a nefropatía instalada.&lt;br /&gt;• &lt;b&gt;Dieta Hipoproteica e Hiposódica:&lt;/b&gt; El control estricto de la ingesta de proteínas (ej. 1 gr/kg/día o menos en estadios avanzados) produce cambios que contrarrestan la hiperfiltración glomerular. A esto se le asocia la restricción de sodio a 2 gr/día.&lt;br /&gt;• &lt;b&gt;Otras medidas transversales:&lt;/b&gt; Se incluye el control de la dislipemia manteniendo el LDL &lt; 100 mg/dl mediante Estatinas, el abandono del hábito de fumar y evitar el uso de medicamentos nefrotóxicos o contrastes hiperosmolares.</t>
  </si>
  <si>
    <t>&lt;b&gt;a) Control de la presión arterial:&lt;/b&gt; Es la opción correcta. El &lt;b&gt;control de la presión arterial&lt;/b&gt; es la medida terapéutica fundamental para prevenir y enlentecer la progresión del deterioro en la enfermedad renal crónica, logrando disminuir la hiperfiltración patológica mediante el uso de fármacos nefroprotectores.</t>
  </si>
  <si>
    <t>• &lt;b&gt;b) Control de la glucemia:&lt;/b&gt; Es incorrecta. Si bien es vital para evitar el desarrollo y progresión de la patología en pacientes diabéticos, el control estricto de la hipertensión arterial es el pilar hemodinámico protector universal para todas las etiologías de insuficiencia renal.&lt;br /&gt;• &lt;b&gt;c) Dieta baja en proteínas:&lt;/b&gt; Es incorrecta. Aunque es una medida nutricional coadyuvante importante para contrarrestar el fenómeno de hiperfiltración, no reemplaza ni supera en jerarquía de nefroprotección al control farmacológico de la hipertensión sistémica e intraglomerular.&lt;br /&gt;• &lt;b&gt;d) Suspensión de medicamentos nefrotóxicos:&lt;/b&gt; Es incorrecta. Evitar los nefrotóxicos es una medida preventiva básica enfocada en evitar intercurrencias de daño renal agudo sobreañadido o reagudizaciones, pero la medida sistémica para detener la progresión anatómica crónica es el control de la presión arterial.</t>
  </si>
  <si>
    <t>El fármaco que se utiliza para tratar la &lt;b&gt;anemia&lt;/b&gt; de origen renal en pacientes con insuficiencia renal crónica es la &lt;b&gt;Eritropoyetina (EPO)&lt;/b&gt;, dado que su déficit es la causa principal de esta complicación.</t>
  </si>
  <si>
    <t>&lt;b&gt;TRATAMIENTO DE LA ANEMIA EN LA ENFERMEDAD RENAL CRÓNICA&lt;/b&gt;&lt;br /&gt;&lt;br /&gt;El control de la anemia es una meta terapéutica en la progresión de la Enfermedad Renal Crónica (ERC), teniendo como objetivo suplementar hasta alcanzar y mantener valores de hemoglobina entre 10 a 12 gr%.&lt;br /&gt;• &lt;b&gt;Etiología Principal:&lt;/b&gt; La anemia propia de la insuficiencia renal crónica es de origen multifactorial (estado inflamatorio crónico, acortamiento de vida media de los glóbulos rojos, microsangrados digestivos). Sin embargo, el déficit de síntesis endógena de Eritropoyetina (debido a la pérdida de masa renal funcionante) es la causa principal.&lt;br /&gt;• &lt;b&gt;Tratamiento Hormonal:&lt;/b&gt; El fármaco que se utiliza para tratar la anemia de origen renal es la Eritropoyetina (EPO). Se administra por inyecciones subcutáneas y su uso se inicia con hematocritos menores al 32%.&lt;br /&gt;• &lt;b&gt;Condición Obligatoria (Manejo de depósitos de hierro):&lt;/b&gt; Previo a la indicación de la hormona estimulante, se debe calificar el estado real de los depósitos de hierro del paciente (midiendo conjuntamente ferremia, ferritina y saturación de transferrina). Si existe déficit marcial comprobado, la conducta médica debe ser administrar hierro para normalizar las reservas antes de indicar la Eritropoyetina, de lo contrario la hormona no tendrá sustrato para sintetizar nueva hemoglobina.</t>
  </si>
  <si>
    <t>&lt;b&gt;a) Eritropoyetina:&lt;/b&gt; Es la opción correcta. Es el pilar terapéutico farmacológico para la anemia de la insuficiencia renal crónica, enfocado en suplir el déficit endocrino generado por la claudicación de las nefronas encargadas de su síntesis fisiológica.</t>
  </si>
  <si>
    <t>• &lt;b&gt;b) Ácido fólico, y d) Vitamina B12:&lt;/b&gt; Son incorrectas. Aunque sus déficits causan anemias megaloblásticas carenciales que pueden superponerse en cualquier paciente, no constituyen la etiología principal de la anemia de la insuficiencia renal crónica.&lt;br /&gt;• &lt;b&gt;c) Hierro intravenoso:&lt;/b&gt; Es incorrecta. Si bien la reposición de los depósitos de hierro es un paso clínico previo (si se detecta déficit) para que la médula ósea pueda responder, el tratamiento etiológico para reemplazar el eje fisiopatológico dañado de la falla renal es la Eritropoyetina.</t>
  </si>
  <si>
    <t>El &lt;b&gt;trasplante renal&lt;/b&gt; es considerado el "gold estándar" del tratamiento para la insuficiencia renal crónica terminal, siendo la opción más fisiológica debido a que el riñón implantado filtra la sangre de manera permanente.</t>
  </si>
  <si>
    <t>&lt;b&gt;TERAPIAS DE SUSTITUCIÓN RENAL EN LA IRC&lt;/b&gt;&lt;br /&gt;&lt;br /&gt;Cuando el paciente alcanza la insuficiencia renal crónica terminal (Estadio 5), las terapias de reemplazo renal se implementan acorde a su necesidad y características clínicas:&lt;br /&gt;• &lt;b&gt;Trasplante Renal:&lt;/b&gt; Considerado el "gold estándar" del tratamiento. Es la opción más fisiológica debido a que el riñón implantado filtra la sangre de manera permanente. Puede realizarse con un donante vivo relacionado (que ofrece mejores resultados, con extracción e implante inmediato) o con un donante cadavérico. Exige estudios pre-trasplante para evaluar el riesgo y cotejar la compatibilidad HLA.&lt;br /&gt;• &lt;b&gt;Hemodiálisis (HD):&lt;/b&gt; Tratamiento extracorpóreo que requiere un acceso vascular transitorio (catéter) o definitivo (fístula arteriovenosa). La sangre ingresa a un dializador donde una membrana artificial semipermeable remueve los productos de desecho.&lt;br /&gt;• &lt;b&gt;Diálisis Peritoneal (DP):&lt;/b&gt; Tratamiento domiciliario donde se infunde líquido dializante hacia la cavidad abdominal a través de un catéter permanente, utilizando la membrana natural del peritoneo para realizar el intercambio de solutos.</t>
  </si>
  <si>
    <t>&lt;b&gt;c) Transplante renal:&lt;/b&gt; Es la opción correcta. El &lt;b&gt;trasplante renal&lt;/b&gt; es considerado el "gold estándar" del tratamiento para la insuficiencia renal crónica terminal. Es la alternativa de elección por ser la opción más fisiológica y natural de reemplazo, ya que el nuevo riñón implantado suple la depuración de la sangre de manera permanente.</t>
  </si>
  <si>
    <t>• &lt;b&gt;a) Diálisis peritoneal y b) Hemodiálisis:&lt;/b&gt; Son incorrectas. Aunque son terapias de sustitución renal que mantienen la vida del paciente terminal, son tratamientos de sostén que no logran emular la depuración fisiológica y la calidad de vida que otorga un riñón trasplantado.&lt;br /&gt;• &lt;b&gt;d) Dieta baja en proteínas:&lt;/b&gt; Es incorrecta ya que constituye una medida higiénico-dietética de nefroprotección indicada en los estadios previos (prediálisis) para contrarrestar la hiperfiltración glomerular y enlentecer el deterioro, no siendo una terapia de reemplazo capaz de sustituir la función cuando el órgano ha claudicado.</t>
  </si>
  <si>
    <t>De acuerdo a los resultados del estudio ON TARGET, la asociación de &lt;b&gt;IECA + ARA II&lt;/b&gt; en pacientes vasculares presenta una &lt;b&gt;mayor incidencia de eventos adversos (hipotensión, síncope y disfunción renal)&lt;/b&gt;, por lo cual no se indica como primera línea de tratamiento.</t>
  </si>
  <si>
    <t>&lt;b&gt;EL CONTROVERSIAL DOBLE BLOQUEO DEL SRAA (IECA + ARA II)&lt;/b&gt;&lt;br /&gt;&lt;br /&gt;El intento de bloquear por completo la hiperactividad del receptor AT1 usando inhibidores de la enzima convertidora de angiotensina (IECA) sumado a antagonistas de los receptores de angiotensina II (ARA II) ha sido evaluado en ensayos multicéntricos.&lt;br /&gt;• &lt;b&gt;Estudio ONTARGET (2008):&lt;/b&gt; Realizado en pacientes añosos e isquémicos (vasculares), demostró que la terapia de combinación no reduce la morbimortalidad cardiovascular principal respecto a la monoterapia. Por el contrario, desencadena mayor cantidad de eventos adversos graves, destacándose la hipotensión, hipoperfusión, síncope, hiperpotasemia severa, muerte súbita y disfunción renal.&lt;br /&gt;• &lt;b&gt;Contraindicación Clínica:&lt;/b&gt; Basado en esta evidencia (respaldada por estudios como el Nephron-D y las guías Joint 8), queda contraindicada la combinación de IECA junto a ARA II para el tratamiento de la hipertensión arterial. Se reserva como una excepción en nefrología para proteger el riñón en proteinurias severas y síndromes nefróticos.</t>
  </si>
  <si>
    <t>&lt;b&gt;b) Presenta mayor incidencia de eventos adversos (hipotensión, síncope, disfunción renal):&lt;/b&gt; Es la opción correcta. El ensayo clínico ONTARGET evidenció que el "doble bloqueo" del sistema renina-angiotensina-aldosterona con IECA y ARA II no aporta beneficios adicionales significativos en la reducción de mortalidad en pacientes vasculares y, en cambio, aumenta la tasa de eventos adversos hemodinámicos y renales (hipoperfusión, síncope y falla renal).</t>
  </si>
  <si>
    <t>&lt;b&gt;a) Presenta hematuria, y c) Produce proteinuria severa nefrótica:&lt;/b&gt; Son incorrectas. El doble bloqueo no genera hematuria ni produce proteinuria per se; de hecho, la combinación se reserva en la práctica nefrológica para disminuir las proteinurias masivas refractarias, pero su efecto deletéreo principal es la isquemia renal y la hipotensión severa.&lt;br /&gt;&lt;b&gt;d) Sugiere que la asociación de ambos está indicada como primera línea en tratamiento de la HTA:&lt;/b&gt; Es incorrecta. Representa lo opuesto; las normativas internacionales prohíben la combinación de IECA más ARA II como primera línea para la HTA debido a la ausencia de beneficios frente a la toxicidad de la asociación.</t>
  </si>
  <si>
    <t>&lt;b&gt;FISIOPATOLOGÍA DE LA HIPOPERFUSIÓN POR DOBLE BLOQUEO&lt;/b&gt;&lt;br /&gt;&lt;br /&gt;La extrema vasodilatación y el déficit de perfusión observados en el doble bloqueo se atribuyen a un desvío del sustrato de la angiotensina:&lt;br /&gt;• Al inhibir la enzima de conversión y simultáneamente bloquear el receptor AT1, el sustrato del eje se desvía (multiplicándose de 3 a 5 veces) hacia la síntesis de Angiotensina 1-7 (mediada por la enzima neprilisina).&lt;br /&gt;• La Angiotensina 1-7 es uno de los vasodilatadores más potentes del organismo, por lo que su sobreproducción induce una isquemia por vasodilatación extrema, responsable del síncope y la injuria prerrenal.</t>
  </si>
  <si>
    <t>Los inhibidores de SGLT2 (iSGLT2) actúan en el tubo contorneado proximal inhibiendo la reabsorción y aumentando la excreción de glucosa y sodio (generando un efecto diurético), y &lt;b&gt;NO se utilizan en la diabetes tipo 1&lt;/b&gt;.</t>
  </si>
  <si>
    <t>&lt;b&gt;INHIBIDORES DE SGLT2 (GLIFLOZINAS) EN NEFROPATÍA DIABÉTICA&lt;/b&gt;&lt;br /&gt;&lt;br /&gt;Los inhibidores del Co-transportador Sodio-Glucosa tipo 2 (iSGLT2 o Gliflozinas, como la dapagliflozina y canagliflozina) actúan interviniendo sobre el mecanismo de hiperfiltración glomerular característico de la diabetes.&lt;br /&gt;• &lt;b&gt;Mecanismo de acción y sitio anatómico:&lt;/b&gt; Actúan inhibiendo la reabsorción de glucosa y sodio en el túbulo contorneado proximal (específicamente en la porción S1). Al bloquear este nivel, aumentan la excreción de glucosa y sodio hacia la orina, generando un efecto diurético asociado a la glucosuria y natriuresis.&lt;br /&gt;• &lt;b&gt;Efecto hemodinámico de nefroprotección:&lt;/b&gt; Al aumentar la llegada de sodio a la mácula densa distal, logran suprimir la vasodilatación patológica, restablecen el feedback túbulo-glomerular y generan una vasoconstricción protectora relativa de la arteriola aferente, aboliendo así la hiperfiltración.&lt;br /&gt;• &lt;b&gt;Pautas de prescripción y contraindicación:&lt;/b&gt; Los iSGLT2 NO se usan en la diabetes tipo 1. Su uso está aprobado en pacientes diabéticos tipo 2 y no diabéticos con falla cardiaca o renal para inducir una regresión clínica del daño y pérdida de sodio intersticial.</t>
  </si>
  <si>
    <t>&lt;b&gt;d) Todas son correctas:&lt;/b&gt; Es la opción correcta. Los iSGLT2 actúan a nivel del tubo contorneado proximal, producen glucosuria y natriuresis (aumentando la excreción de glucosa y sodio con un consecuente efecto diurético) y NO se utilizan en pacientes que padecen diabetes tipo 1.</t>
  </si>
  <si>
    <t>• &lt;b&gt;a) No se usan en DBT tipo 1, b) Actúan como diuréticos de tubo contorneado proximal y c) Aumentan la excreción de glucosa y sodio:&lt;/b&gt; Son incorrectas porque, si bien son afirmaciones verdaderas respecto a la farmacodinamia, sitio de acción y contraindicaciones de los iSGLT2, resultan incompletas ante la existencia de una opción integradora que engloba a todas las aseveraciones clínicas descritas.</t>
  </si>
  <si>
    <t>La &lt;b&gt;nefropatía diabética&lt;/b&gt; es una &lt;b&gt;glomerulopatía&lt;/b&gt; de progresión crónica y principal causa de falla renal terminal, en la cual &lt;b&gt;1/3 de los pacientes necesitarán diálisis&lt;/b&gt;.</t>
  </si>
  <si>
    <t>&lt;b&gt;CONCEPTO Y DEFINICIÓN DE LA NEFROPATÍA DIABÉTICA&lt;/b&gt;&lt;br /&gt;&lt;br /&gt;La nefropatía diabética es la primera causa de insuficiencia renal crónica y la primera causa de ingreso a hemodiálisis en el mundo. La definición establece que se caracteriza por:&lt;br /&gt;• Albuminuria persistente y creciente.&lt;br /&gt;• Declinación del filtrado glomerular.&lt;br /&gt;• Alta frecuencia de hipertensión arterial (HTA).&lt;br /&gt;• Aumento de la morbimortalidad cardiovascular.&lt;br /&gt;Desde el punto de vista anatomopatológico, la lesión histológica de la nefropatía diabética es la &lt;b&gt;glomeruloesclerosis intercapilar difusa&lt;/b&gt;.</t>
  </si>
  <si>
    <t>&lt;b&gt;c) Es una glomerulopatía en la cual 1/3 de los pacientes necesitarán dialisis:&lt;/b&gt; Es la opción correcta. La nefropatía diabética es la principal causa de insuficiencia renal crónica terminal a nivel mundial y nacional, abarcando a un tercio de la totalidad de estos pacientes que progresan hacia la necesidad de terapias de sustitución (diálisis).</t>
  </si>
  <si>
    <t>• &lt;b&gt;a) Tiene más incidencia en la Patagonia y Noreste Argentino:&lt;/b&gt; Es incorrecta. En la República Argentina, la provincia de Tucumán ocupa el primer lugar con la más alta incidencia del país de nefropatía diabética en diálisis por millón de habitantes, seguida por La Rioja.&lt;br /&gt;• &lt;b&gt;b) Es una patología que predispone al desarrollo de Microangiopatía, Neuropatía y Macroangiopatía:&lt;/b&gt; Es incorrecta. La nefropatía diabética es en sí misma una complicación microvascular (microangiopatía) secundaria a la hiperglucemia crónica; no es la causa predisponente de la neuropatía o macroangiopatía, sino una consecuencia paralela del proceso destructivo de la diabetes mellitus.&lt;br /&gt;• &lt;b&gt;d) Es más frecuente en DBT tipo I:&lt;/b&gt; Es incorrecta. Debido a la prevalencia poblacional mundial de la Diabetes Mellitus Tipo 2 (que presenta evolución acelerada), la mayoría de los casos globales de nefropatía diabética terminal pertenecen a pacientes con diabetes tipo 2.</t>
  </si>
  <si>
    <t>&lt;b&gt;IMPACTO EPIDEMIOLÓGICO Y DIÁLISIS EN ARGENTINA&lt;/b&gt;&lt;br /&gt;&lt;br /&gt;Los registros estadísticos del INCUCAI revelan el impacto de esta patología en el país:&lt;br /&gt;• Dos tercios (66%) de los pacientes en terapia de diálisis son diabéticos, hipertensos o padecen ambas patologías simultáneamente.&lt;br /&gt;• Sobre un registro de más de 30.000 pacientes en diálisis a nivel nacional, el 27,7% ingresaron por nefropatía diabética.&lt;br /&gt;• En regiones críticas como Tucumán, el 41,1% de los pacientes dializados presentan la nefropatía diabética como la etiología base de su insuficiencia renal.</t>
  </si>
  <si>
    <t>El &lt;b&gt;mal control metabólico&lt;/b&gt; es el factor fisiopatológico principal en la nefropatía diabética, al mantener y perpetuar la hiperglucemia sostenida que desencadena el daño orgánico.</t>
  </si>
  <si>
    <t>&lt;b&gt;FISIOPATOLOGÍA DE LA NEFROPATÍA DIABÉTICA&lt;/b&gt;&lt;br /&gt;&lt;br /&gt;La fisiopatología del daño renal en la diabetes se desencadena principalmente por los efectos de la hiperglucemia sostenida.&lt;br /&gt;• &lt;b&gt;Factores Metabólicos:&lt;/b&gt; El mal control glucémico (enfermedad de base mal controlada) es un factor de progresión. La hiperglucemia utiliza vías metabólicas alternativas de escape (como el Diacilglicerol o la vía de los AGEs), activando la Proteína Quinasa C (PKC) y desencadenando estrés oxidativo con liberación de factores profibróticos y proinflamatorios (como el TGF-β).&lt;br /&gt;• &lt;b&gt;Factores Hemodinámicos (Hiperfiltración):&lt;/b&gt; La hiperglucemia aumenta la reabsorción conjunta de glucosa y sodio en el túbulo proximal, disminuyendo el sodio que llega a la mácula densa. Esto provoca una &lt;b&gt;vasodilatación de la arteriola aferente&lt;/b&gt; y, simultáneamente por activación del sistema renina-angiotensina-aldosterona, una &lt;b&gt;vasoconstricción de la arteriola eferente&lt;/b&gt;. La combinación de ambas alteraciones anatómicas multiplica la presión intraglomerular generando hiperfiltración y destrucción celular.&lt;br /&gt;• &lt;b&gt;Factores agravantes:&lt;/b&gt; Agravan la hiperfiltración la &lt;b&gt;hipertensión arterial&lt;/b&gt;, la ingesta proteica excesiva y el persistente mal control metabólico.</t>
  </si>
  <si>
    <t>&lt;b&gt;d) Mal control metabolico:&lt;/b&gt; Es la opción correcta. El &lt;b&gt;mal control metabólico&lt;/b&gt; es el factor de progresión principal en la fisiopatología de la nefropatía diabética, perpetuando los efectos de la hiperglucemia sostenida y manteniendo activas todas las vías intracelulares sobre el glomérulo.</t>
  </si>
  <si>
    <t>• &lt;b&gt;a) Aumento de la presión del espacio de bowman:&lt;/b&gt; Es incorrecta. El factor lesivo hemodinámico es el aumento de la presión &lt;i&gt;intraglomerular&lt;/i&gt; (dentro del capilar), originando el estrés de roce vascular y la hiperfiltración, no un aumento primario en el espacio capsular.&lt;br /&gt;• &lt;b&gt;b) Caída de la presión arterial:&lt;/b&gt; Es incorrecta. El factor hemodinámico que agrava el cuadro es la &lt;i&gt;hipertensión arterial&lt;/i&gt;, la cual incrementa la fuerza de la presión sistémica sobre el glomérulo enfermo.&lt;br /&gt;• &lt;b&gt;c) Vasoconstricción de la arteriola aferente:&lt;/b&gt; Es incorrecta. La caída de sodio en la mácula densa desencadena una &lt;b&gt;vasodilatación&lt;/b&gt; de la arteriola aferente, permitiendo la entrada de sangre al ovillo capilar.</t>
  </si>
  <si>
    <t>En la &lt;b&gt;nefropatía diabética&lt;/b&gt;, la &lt;b&gt;hiperglucemia sostenida&lt;/b&gt; es capaz de producir &lt;b&gt;vasodilatación de la arteriola aferente y vasoconstricción eferente&lt;/b&gt;.</t>
  </si>
  <si>
    <t>&lt;b&gt;HEMODINAMIA GLOMERULAR EN LA NEFROPATÍA DIABÉTICA&lt;/b&gt;&lt;br /&gt;&lt;br /&gt;La hiperglucemia sostenida altera la autorregulación arteriolar del glomérulo diabético, generando hiperfiltración e hipertensión intraglomerular mediante los siguientes mecanismos hemodinámicos:&lt;br /&gt;• &lt;b&gt;Vasodilatación de la arteriola aferente:&lt;/b&gt; La hiperglucemia genera un aumento de la glucosa filtrada, que se reabsorbe junto al sodio mediante los transportadores SGLT2 en el túbulo contorneado proximal. Esta hiper-reabsorción provoca una caída en la cantidad de sodio que llega a la mácula densa. Al perderse este estímulo del sodio (que fisiológicamente mantiene el tono constrictor), la arteriola aferente se vasodilata, permitiendo una entrada de sangre al ovillo capilar.&lt;br /&gt;• &lt;b&gt;Vasoconstricción de la arteriola eferente:&lt;/b&gt; Simultáneamente, la caída de sodio en la mácula densa actúa como gatillo para liberar renina, activando el Sistema Renina-Angiotensina-Aldosterona (SRAA). Esto genera una hiperactividad de la Angiotensina II, la cual ejerce una vasoconstricción sobre la arteriola eferente, cerrando la vía de salida.&lt;br /&gt;• &lt;b&gt;Hiperfiltración y daño:&lt;/b&gt; La conjunción de una arteriola aferente dilatada y una eferente contraída multiplica la presión del capilar glomerular (PCG), desatando el mecanismo de hiperfiltración, estrés de roce vascular (&lt;i&gt;shear stress&lt;/i&gt;), proteinuria por elongación de los poros y nefroesclerosis posterior.</t>
  </si>
  <si>
    <t>&lt;b&gt;c) Vasodilatación de arteriola aferente y vasoconstricción eferente:&lt;/b&gt; Es la opción correcta. La disminución de la llegada de sodio a la mácula densa anula el tono vasoconstrictor de la aferente (vasodilatándola) y simultáneamente activa la liberación de renina, lo que hiperactiva a la Angiotensina II induciendo la vasoconstricción de la eferente.</t>
  </si>
  <si>
    <t>• &lt;b&gt;a) Hipofiltración glomerular:&lt;/b&gt; Es incorrecta. En las fases preclínica e incipiente de la nefropatía diabética, el aumento del flujo y de la presión intraglomerular provocan el efecto opuesto: una hiperfiltración compensadora inicial (pudiendo elevar el filtrado hasta 150 ml/min).&lt;br /&gt;• &lt;b&gt;b) Vasoconstricción de arteriola aferente y eferente:&lt;/b&gt; Es incorrecta. La arteriola aferente sufre una vasodilatación secundaria a la pérdida de su tono vascular normal, inducida por el déficit local de sodio en la mácula densa.&lt;br /&gt;• &lt;b&gt;d) Caida de la presión intraglomerular:&lt;/b&gt; Es incorrecta. La combinación de una entrada vascular (aferente dilatada) contra una salida (eferente contraída) multiplica la presión intraglomerular, no la disminuye.</t>
  </si>
  <si>
    <t>La proteinuria en la nefropatía diabética &lt;b&gt;NO es consecuencia de la disminución de la presión intraglomerular&lt;/b&gt; y la caída del filtrado, sino que es el resultado directo del &lt;b&gt;aumento de la presión intraglomerular&lt;/b&gt; y la hiperfiltración patológica.</t>
  </si>
  <si>
    <t>&lt;b&gt;FISIOPATOLOGÍA DE LA NEFROPATÍA DIABÉTICA Y PROTEINURIA&lt;/b&gt;&lt;br /&gt;&lt;br /&gt;La fisiopatología del daño renal en la diabetes es compleja y se desencadena por la conjunción de factores metabólicos y hemodinámicos generados por la hiperglucemia sostenida.&lt;br /&gt;• &lt;b&gt;Factores Metabólicos y Estrés Oxidativo:&lt;/b&gt; Al saturarse la vía principal del Ciclo de Krebs, el catabolismo de la glucosa utiliza vías de escape como la vía del Diacilglicerol (DAG) y de los AGEs (Productos Finales de Glicosilación Avanzada). A partir de esto, la hiperglucemia induce a la Proteína Quinasa C (PKC) como vía de señalización intracelular, lo cual produce un estrés oxidativo preferentemente mediado por esta vía. Paralelamente, la hiperactividad de la Angiotensina II (Ag II) produce radicales libres de oxígeno al potenciar la enzima NADPH Oxidasa, retroalimentando la hiperoxidación y el daño tisular.&lt;br /&gt;• &lt;b&gt;Factores Hemodinámicos e Hiperfiltración:&lt;/b&gt; La hiperglucemia sostenida provoca una vasodilatación de la arteriola aferente y una vasoconstricción de la arteriola eferente. La combinación anatómica de ambas alteraciones multiplica la presión intraglomerular, generando el fenómeno destructivo de hiperfiltración.&lt;br /&gt;• &lt;b&gt;Daño Estructural y Proteinuria:&lt;/b&gt; El aumento de la presión dentro del capilar glomerular presiona la membrana basal y produce un estrés de roce vascular. Esta presión intraglomerular (no su disminución) genera un aumento del tamaño de los poros de la membrana basal, el alejamiento y pérdida de sus cargas negativas, lo cual permite la fuga de macromoléculas hacia el espacio urinario originando la &lt;b&gt;proteinuria&lt;/b&gt; patológica.</t>
  </si>
  <si>
    <t>La opción e es la afirmación INCORRECTA (la respuesta a marcar). La &lt;b&gt;proteinuria NO es consecuencia de la disminución de la presión intraglomerular&lt;/b&gt;. La pérdida proteica es el resultado del &lt;b&gt;aumento de la presión intraglomerular&lt;/b&gt; (hipertensión intraglomerular) provocado por la hiperfiltración que daña y abre los poros de la membrana basal.</t>
  </si>
  <si>
    <t>&lt;br /&gt;• &lt;b&gt;a) El catabolismo de la glucosa usa vías de escape...&lt;/b&gt;, &lt;b&gt;b) La hiperglucemia... induce PKC...&lt;/b&gt; y &lt;b&gt;d) La hiperglucemia produce stress oxidativo preferentemente vía PKC:&lt;/b&gt; Son afirmaciones correctas. La hiperglucemia satura las vías metabólicas normales forzando el uso de vías de escape (DAG y AGEs) que activan la Proteína Quinasa C (PKC), desencadenando estrés oxidativo celular.&lt;br /&gt;• &lt;b&gt;c) La hiperactividad de la Ag II produce excesiva cantidad de radicales libres de oxigeno:&lt;/b&gt; Es una afirmación correcta. La Angiotensina II se activa y actúa sobre los receptores AT1 potenciando la NADPH Oxidasa, induciendo la liberación de radicales libres de oxígeno (hiperoxidación) en el tejido renal.</t>
  </si>
  <si>
    <t>En la neumonía, uno de los siguientes NO es un criterio de internación en UTI, cuál: Seleccione una:&lt;br&gt;&lt;br&gt;a) Shock séptico&lt;br&gt;&lt;br&gt;b) Presión sistólica sanguínea mayor a 90 mmHg&lt;br&gt;&lt;br&gt;c) Compromiso pulmonar multilobar&lt;br&gt;&lt;br&gt;d) Necesidad de ventilación mecánica</t>
  </si>
  <si>
    <t>La &lt;b&gt;proteinuria&lt;/b&gt; en la nefropatía diabética &lt;b&gt;NO es consecuencia de la disminución&lt;/b&gt; de la presión intraglomerular y la caída del filtrado, sino de un &lt;b&gt;aumento de la presión intraglomerular (hiperfiltración)&lt;/b&gt; que dilata los poros de la membrana basal.</t>
  </si>
  <si>
    <t>b) Presión sistólica sanguínea mayor a 90 mmHg</t>
  </si>
  <si>
    <t>&lt;b&gt;HEMODINAMIA GLOMERULAR Y PROTEINURIA EN LA NEFROPATÍA DIABÉTICA&lt;/b&gt;&lt;br /&gt;&lt;br /&gt;La hiperglucemia sostenida altera la autorregulación arteriolar del glomérulo diabético, desatando un daño morfológico directo y proteinuria mediante los siguientes mecanismos hemodinámicos:&lt;br /&gt;• &lt;b&gt;Hiperfiltración y Presión Intraglomerular:&lt;/b&gt; A nivel vascular, la hiperglucemia produce la vasodilatación de la arteriola aferente y la vasoconstricción de la arteriola eferente (mediada por el SRAA). La conjunción de ambas alteraciones genera un aumento de la presión intraglomerular (PCG), estableciendo de esta forma el mecanismo de hiperfiltración.&lt;br /&gt;• &lt;b&gt;Daño en la barrera de filtración:&lt;/b&gt; El aumento de presión presiona a la membrana basal abriéndola "como un paracaídas". En consecuencia, la hiperfiltración se ve acompañada del aumento de tamaño de los poros de la membrana basal y la disminución de cargas negativas.&lt;br /&gt;• &lt;b&gt;Conclusión fisiopatológica:&lt;/b&gt; Las alteraciones mecánicas descritas determinan la aparición de la proteinuria. Por lo tanto, es incorrecto afirmar que la proteinuria ocurre por una caída del filtrado o disminución de la presión, ya que el motor inicial primario del daño es el aumento de presión.</t>
  </si>
  <si>
    <t>&lt;b&gt;d) La proteinuria en la Nefropatía Diabética es a consecuencia de la disminución de la presión intraglomerular y la caída del filtrado:&lt;/b&gt; Es la opción correcta (la afirmación INCORRECTA). La proteinuria no es consecuencia de la caída del filtrado ni de una disminución de la presión; por el contrario, se debe a un estado de hiperfiltración inicial con un aumento de la presión intraglomerular que empuja y dilata los poros de la membrana basal, perdiendo su selectividad y permitiendo la fuga proteica.</t>
  </si>
  <si>
    <t>&lt;b&gt;a) La hiperglucemia en la nefropatía diabética induce PKC por vía del diacilglicerol y de los AGEs:&lt;/b&gt; Es correcta. El catabolismo anómalo de la glucosa usa vías de escape metabólico (como el diacilglicerol y la formación de AGEs) que convergen induciendo y activando a la Proteína Quinasa C (PKC) como principal vía de señalización del daño.&lt;br /&gt;&lt;b&gt;b) La hiperactividad de la AgII produce excesiva cantidad de radicales libres de oxígeno:&lt;/b&gt; Es correcta. La hiperactividad de la Angiotensina II potencia la enzima NADPH Oxidasa, generando la liberación de anión superóxido y perpetuando el daño tisular.&lt;br /&gt;&lt;b&gt;c) La hiperglucemia produce estrés oxidativo preferentemente vía PKC:&lt;/b&gt; Es correcta. La sobreactivación sostenida de la PKC hiperoxida el medio, induciendo inactivación del óxido nítrico protector y formando peroxinitrito, lo cual dispara la inflamación y el estrés oxidativo.</t>
  </si>
  <si>
    <t>La nefropatía diabética tipo 1 presenta una &lt;b&gt;fase inicial preclínica&lt;/b&gt; caracterizada por &lt;b&gt;hiperfiltración&lt;/b&gt;, cursando &lt;b&gt;sin microalbuminuria&lt;/b&gt; y &lt;b&gt;sin hipertensión arterial&lt;/b&gt;.</t>
  </si>
  <si>
    <t>&lt;b&gt;HISTORIA NATURAL Y ESTADIOS CLÍNICOS DE LA NEFROPATÍA DIABÉTICA&lt;/b&gt;&lt;br /&gt;&lt;br /&gt;La nefropatía diabética evoluciona cronológicamente con los siguientes estadios: hiperfiltración, microalbuminuria, proteinuria, síndrome nefrótico e insuficiencia renal terminal.&lt;br /&gt;• &lt;b&gt;Etapas I y II (Fase Preclínica y Silenciosa):&lt;/b&gt; La fase inicial preclínica se caracteriza por nefromegalia, hipertrofia e hiperfiltración glomerular (con un filtrado aumentado por arriba del 100% o hasta 150 ml/min). Durante esta etapa, la excreción urinaria de albúmina permanece normal (sin microalbuminuria) y no hay hipertensión arterial.&lt;br /&gt;• &lt;b&gt;Etapa III (Nefropatía Diabética Incipiente):&lt;/b&gt; Aparece la microalbuminuria persistente (30 a 300 mg/día) y se produce la regresión de la hiperfiltración (pseudonormalización del filtrado).&lt;br /&gt;• &lt;b&gt;Etapa IV (Nefropatía Diabética Clínica):&lt;/b&gt; Se define por proteinuria persistente (&gt; 300 mg/día). Inicia el descenso irreversible del filtrado y la instauración de hipertensión arterial.&lt;br /&gt;• &lt;b&gt;Etapa V (Insuficiencia Renal Terminal):&lt;/b&gt; Uremia severa que requiere diálisis.</t>
  </si>
  <si>
    <t>&lt;b&gt;Opción c:&lt;/b&gt; Es la opción correcta. La nefropatía diabética tipo 1 presenta una &lt;b&gt;fase inicial preclínica&lt;/b&gt; (Etapas I y II) que se caracteriza por &lt;b&gt;hiperfiltración&lt;/b&gt; glomerular, cursando &lt;b&gt;sin microalbuminuria&lt;/b&gt; (normoalbuminuria) y &lt;b&gt;sin hipertensión arterial&lt;/b&gt;.</t>
  </si>
  <si>
    <t>• &lt;b&gt;a) ...fase inicial Incipiente caracterizada por hiperfiltración... sin Hipertensión Arterial:&lt;/b&gt; Es incorrecta. La "fase incipiente" (Etapa III) se caracteriza por la aparición de microalbuminuria y la caída de la hiperfiltración (pseudonormalización del filtrado), no por ausencia de microalbuminuria ni hiperfiltración sostenida.&lt;br /&gt;• &lt;b&gt;b) ...fase inicial preclinica caracterizada por hiperfiltración, con microalbuminuria...:&lt;/b&gt; Es incorrecta. El sello fisiopatológico de la fase preclínica es la normoalbuminuria; la detección de microalbuminuria define el paso a la fase incipiente.&lt;br /&gt;• &lt;b&gt;d) ...fase inicial Incipiente caracterizada por hiperfiltración, con microalbuminuria...:&lt;/b&gt; Es incorrecta. Define a la fase incipiente con "hiperfiltración", estadio en el cual el filtrado sufre un descenso compensatorio perdiendo dicha característica inicial.</t>
  </si>
  <si>
    <t>&lt;b&gt;EVOLUCIÓN CLÍNICA: DIABETES TIPO 1 VS. TIPO 2&lt;/b&gt;&lt;br /&gt;&lt;br /&gt;• &lt;b&gt;Diabetes Tipo 1:&lt;/b&gt; Tiene un desarrollo prolongado. La hipertensión arterial inicia junto con la nefropatía diabética clínica (Etapa IV). La microalbuminuria se presenta en la etapa incipiente (Etapa III) y en la fase preclínica inicial hay hiperfiltración aislada.&lt;br /&gt;• &lt;b&gt;Diabetes Tipo 2:&lt;/b&gt; Su evolución es mucho más acelerada. La microalbuminuria se presenta desde el inicio de la enfermedad y la hipertensión arterial suele acompañar en el 80 al 90% de los casos, pudiendo incluso anteceder al diagnóstico de la afección renal.</t>
  </si>
  <si>
    <t>El &lt;b&gt;hiperreninismo con hiperaldosteronismo NO es un hallazgo propio de la nefropatía diabética&lt;/b&gt;.</t>
  </si>
  <si>
    <t>&lt;b&gt;CARACTERÍSTICAS Y EVOLUCIÓN DE LA NEFROPATÍA DIABÉTICA&lt;/b&gt;&lt;br /&gt;&lt;br /&gt;La nefropatía diabética evoluciona cronológicamente atravesando distintas etapas fisiopatológicas y clínicas (hiperfiltración, microalbuminuria, proteinuria, síndrome nefrótico e insuficiencia renal terminal):&lt;br /&gt;• &lt;b&gt;Hiperfiltración inicial:&lt;/b&gt; En la Etapa I (Fase Preclínica), la hiperglucemia induce una vasodilatación de la arteriola aferente y vasoconstricción de la eferente, provocando un aumento del filtrado glomerular por arriba del 100% (pudiendo llegar a 150 ml/min).&lt;br /&gt;• &lt;b&gt;Progresión clínica:&lt;/b&gt; Avanza manifestando de forma progresiva microalbuminuria persistente, luego proteinuria manifiesta, asociándose al desarrollo de Hipertensión Arterial (HTA) y a un aumento de la morbimortalidad cardiovascular.&lt;br /&gt;• &lt;b&gt;Comportamiento hormonal:&lt;/b&gt; El hiperreninismo con hiperaldosteronismo no es una manifestación propia de este cuadro. Por el contrario, los pacientes diabéticos con afección renal crónica tienen una alta predisposición a desarrollar un cuadro de hipoaldosteronismo hiporreninémico (Acidosis Tubular Renal Tipo IV), cursando con acidosis metabólica e hiperkalemia.</t>
  </si>
  <si>
    <t>&lt;b&gt;d) Hiperreninismo hiperaldosteronismo:&lt;/b&gt; Es la opción correcta. El hiperreninismo con hiperaldosteronismo no es un hallazgo propio de la nefropatía diabética. Por el contrario, estos pacientes desarrollan con frecuencia una disfunción del aparato yuxtaglomerular que deriva en un estado de hiporreninismo con hipoaldosteronismo asociado.</t>
  </si>
  <si>
    <t>• &lt;b&gt;a) Hipertensión arterial:&lt;/b&gt; Es incorrecta. Representa un hallazgo clínico en la etapa clínica de la enfermedad y actúa como un factor de progresión que acelera el daño estructural.&lt;br /&gt;• &lt;b&gt;b) Aumento del filtrado glomerular en etapas iniciales:&lt;/b&gt; Es incorrecta. La hiperfiltración compensadora (con un filtrado glomerular elevado) es la característica definitoria de la Etapa I de la patología.&lt;br /&gt;• &lt;b&gt;c) Necrosis papilar:&lt;/b&gt; Es incorrecta. Aunque no es exclusiva, los pacientes diabéticos poseen una alta predisposición isquémica e infecciosa para sufrir complicaciones anatómicas graves como la necrosis papilar renal.&lt;br /&gt;• &lt;b&gt;e) Microalbuminuria:&lt;/b&gt; Es incorrecta. Constituye el sello diagnóstico de la Etapa III (incipiente), siendo el marcador predictivo temprano más importante de la enfermedad vascular y renal.</t>
  </si>
  <si>
    <t>&lt;b&gt;ESTADIOS CLÍNICOS DE LA NEFROPATÍA DIABÉTICA&lt;/b&gt;&lt;br /&gt;&lt;br /&gt;• &lt;b&gt;Etapa I (Fase Preclínica):&lt;/b&gt; Caracterizada por nefromegalia, hipertrofia e hiperfiltración glomerular (filtrado aumentado por arriba del 100%). Normoalbuminuria.&lt;br /&gt;• &lt;b&gt;Etapa II (Silenciosa):&lt;/b&gt; Desarrollo de lesiones estructurales silentes, manteniendo normoalbuminuria.&lt;br /&gt;• &lt;b&gt;Etapa III (Incipiente):&lt;/b&gt; Aparición de microalbuminuria persistente (30 y 300 mg/día) y pseudonormalización del filtrado glomerular.&lt;br /&gt;• &lt;b&gt;Etapa IV (Manifiesta o Clínica):&lt;/b&gt; Proteinuria persistente (&gt; 300 mg/día), declinación progresiva del filtrado e inicio de HTA.&lt;br /&gt;• &lt;b&gt;Etapa V (Insuficiencia Renal Terminal):&lt;/b&gt; Uremia con filtrado &lt; 20 ml/min y requerimiento de terapia de reemplazo renal (diálisis).</t>
  </si>
  <si>
    <t>El mecanismo fisiopatológico por el que se indican los IECA en la nefropatía diabética es múltiple, ya que actúan por su acción &lt;b&gt;antioxidante&lt;/b&gt;, por &lt;b&gt;dilatar la arteriola eferente&lt;/b&gt; del glomérulo, y por su acción &lt;b&gt;antiproliferativa y antifibrótica&lt;/b&gt;.</t>
  </si>
  <si>
    <t>&lt;b&gt;MECANISMOS DE NEFROPROTECCIÓN DE LOS IECA&lt;/b&gt;&lt;br /&gt;&lt;br /&gt;El manejo de la hipertensión arterial y el bloqueo del Sistema Renina-Angiotensina-Aldosterona (SRAA) constituyen pilares terapéuticos para evitar el daño progresivo en la enfermedad renal.&lt;br /&gt;• &lt;b&gt;Elección farmacológica:&lt;/b&gt; El fármaco antihipertensivo de primera elección en un paciente con hipertensión arterial y diabetes es un IECA o un ARA II.&lt;br /&gt;• &lt;b&gt;Efectos hemodinámicos y tisulares:&lt;/b&gt; El mecanismo fisiopatológico por el que se indican los IECA en la nefropatía diabética es múltiple. Actúan por dilatar la &lt;b&gt;arteriola eferente&lt;/b&gt; del glomérulo (contrarrestando la vasoconstricción impuesta por la Angiotensina II). A este efecto hemodinámico se le suma una acción celular &lt;b&gt;antioxidante&lt;/b&gt;, &lt;b&gt;antiproliferativa&lt;/b&gt; y &lt;b&gt;antifibrótica&lt;/b&gt;.&lt;br /&gt;• &lt;b&gt;Control de la hiperfiltración:&lt;/b&gt; Al dilatar la arteriola eferente, disminuyen la presión intraglomerular (PCG) y reducen la hiperfiltración patológica. Como consecuencia, las cargas negativas de la membrana basal vuelven a acercarse, logrando disminuir y controlar la proteinuria.</t>
  </si>
  <si>
    <t>&lt;b&gt;d) Todas las respuestas anteriores son correctas:&lt;/b&gt; Es la opción correcta. El mecanismo fisiopatológico por el que se indican los IECA en la nefropatía diabética es múltiple, abarcando su acción &lt;b&gt;antioxidante&lt;/b&gt;, la capacidad para &lt;b&gt;dilatar la arteriola eferente&lt;/b&gt; del glomérulo (reduciendo así la presión intraglomerular y la hiperfiltración) y su acción celular &lt;b&gt;antiproliferativa y antifibrótica&lt;/b&gt; sobre el tejido renal.</t>
  </si>
  <si>
    <t>• &lt;b&gt;a) Por acción antiproliferativa y antifibrosis, b) Por acción antioxidante de los IECA y c) Por dilatación de la arteriola eferente del glomérulo:&lt;/b&gt; Son incorrectas porque, si bien cada una describe de manera individual un efecto protector de los IECA sobre el riñón diabético, resultan incompletas ante la existencia de una opción integradora que engloba los mecanismos fisiopatológicos descritos.</t>
  </si>
  <si>
    <t>En el paciente diabético, el transporte de glucosa ligado al sodio (&lt;b&gt;SGLT2&lt;/b&gt;) es capaz de desarrollar &lt;b&gt;hiperfiltración ante glucosuria sostenida&lt;/b&gt;.</t>
  </si>
  <si>
    <t>&lt;b&gt;HEMODINAMIA GLOMERULAR Y ROL DEL SGLT2 EN LA NEFROPATÍA DIABÉTICA&lt;/b&gt;&lt;br /&gt;&lt;br /&gt;El mecanismo de la hiperfiltración en la nefropatía diabética se sustenta en la fisiología del transporte de glucosa en el riñón. La glucosa filtrada se reabsorbe hacia la célula mediante transportadores de glucosa ligados al sodio denominados SGLT.&lt;br /&gt;• &lt;b&gt;Ubicación y Función del SGLT2:&lt;/b&gt; Se encuentra ubicado principalmente en la porción S1 (pars recta) del Túbulo Contorneado Proximal (TCP). Tiene alta capacidad, reabsorbiendo el 97% de la glucosa filtrada acoplada a cationes de Na+.&lt;br /&gt;• &lt;b&gt;Cascada de Hiperfiltración:&lt;/b&gt; Ante un cuadro de hiperglucemia, la cantidad de glucosa que se filtra aumenta. En el paciente diabético, el transporte de glucosa ligado al sodio (SGLT2) es capaz de desarrollar hiperfiltración ante una glucosuria sostenida. Este aumento en la reabsorción de glucosa conlleva un aumento en la reabsorción de Na+ en el TCP.&lt;br /&gt;• &lt;b&gt;Impacto Hemodinámico:&lt;/b&gt; La alta reabsorción produce una caída en la concentración de Na+ que alcanza la mácula densa. Al disminuir el sodio, se anula el tono vasoconstrictor normal, generando una &lt;b&gt;vasodilatación de la arteriola aferente&lt;/b&gt; y una activación del SRAA que causa &lt;b&gt;vasoconstricción de la eferente&lt;/b&gt;. La conjunción de ambas alteraciones genera un aumento de la presión intraglomerular, estableciendo el mecanismo de hiperfiltración.</t>
  </si>
  <si>
    <t>&lt;b&gt;a) Es capaz de desarrollar hiperfiltración ante glucosuria sostenida:&lt;/b&gt; Es la opción correcta. Ante una carga constante de glucosa (glucosuria), el SGLT2 incrementa la reabsorción de glucosa junto al sodio en el túbulo proximal. Esto disminuye el sodio que llega a la mácula densa, aboliendo el freno autorregulador y desencadenando desajustes arteriolares que desembocan en la hiperfiltración glomerular.</t>
  </si>
  <si>
    <t>&lt;b&gt;b) Se realiza en Tubo Contorneado Distal (mácula densa):&lt;/b&gt; Es incorrecta. El transporte de glucosa mediado por SGLT2 se lleva a cabo anatómicamente en el Túbulo Contorneado Proximal (principalmente porción S1), no en el distal ni en la mácula densa.&lt;br /&gt;&lt;b&gt;c) Produce vasoconstricción de arteriola eferente:&lt;/b&gt; Es incorrecta. La vasoconstricción eferente es mediada por la hiperactividad de la Angiotensina II (activación del SRAA) generada secundariamente a la caída de sodio. La alteración vascular local producida por el déficit de sodio captado a causa del SGLT2 es la vasodilatación de la arteriola aferente.&lt;br /&gt;&lt;b&gt;d) Todas las respuestas son correctas:&lt;/b&gt; Es incorrecta debido a la invalidez de las alternativas b y c.</t>
  </si>
  <si>
    <t>En la historia natural de la diabetes tipo 1, la &lt;b&gt;hipertensión arterial inicia con el estadio de nefropatía diabética clínica&lt;/b&gt; (Etapa IV), la microalbuminuria se presenta en la etapa incipiente y en la fase preclínica hay hiperfiltración aislada.</t>
  </si>
  <si>
    <t>&lt;b&gt;HISTORIA NATURAL COMPARATIVA: DIABETES TIPO 1 VS. TIPO 2&lt;/b&gt;&lt;br /&gt;&lt;br /&gt;La evolución de la nefropatía diabética varía según el tipo de diabetes:&lt;br /&gt;• &lt;b&gt;Diabetes Tipo 1:&lt;/b&gt; Tiene un desarrollo prolongado. La nefropatía clínica se establece a los 20 años de evolución, y la uremia terminal a los 30 años. Se caracteriza porque la &lt;b&gt;hipertensión arterial inicia en conjunto con el estadio de nefropatía diabética clínica (Etapa IV)&lt;/b&gt;. Por su parte, la microalbuminuria se presenta en la etapa incipiente (Etapa III) y en la fase preclínica (Etapas I-II) existe hiperfiltración aislada sin HTA manifiesta.&lt;br /&gt;• &lt;b&gt;Diabetes Tipo 2:&lt;/b&gt; Su progresión es acelerada, desarrollando nefropatía clínica en apenas 10 años. A diferencia del tipo 1, la microalbuminuria se presenta al inicio de la enfermedad y la &lt;b&gt;hipertensión arterial acompaña en el 80 al 90% de los casos, pudiendo incluso anteceder a la afección renal&lt;/b&gt;.</t>
  </si>
  <si>
    <t>&lt;b&gt;Opción a:&lt;/b&gt; Es correcta. En la historia natural de la diabetes tipo 1, la &lt;b&gt;hipertensión arterial inicia con la nefropatía diabética clínica&lt;/b&gt; (Etapa IV, definida por proteinuria persistente &gt; 300 mg/día), a diferencia de la diabetes tipo 2 donde la HTA puede anteceder o acompañar el cuadro renal desde su inicio.</t>
  </si>
  <si>
    <t>&lt;b&gt;b) La HTA comienza antes de la Fase Preclínica de la Nefropatía Diabética:&lt;/b&gt; Es incorrecta para la diabetes tipo 1, cuya fase preclínica cursa sin HTA. Esta afirmación describe el comportamiento de la diabetes tipo 2.&lt;br /&gt;&lt;b&gt;c) La microalbuminuria se presenta al inicio de la enfermedad Diabetes Tipo I:&lt;/b&gt; Es incorrecta ya que en el tipo 1 la microalbuminuria aparece en la etapa incipiente (tras 10 a 15 años de evolución). Su presentación temprana es característica del tipo 2.&lt;br /&gt;&lt;b&gt;d) Generalmente el síndrome nefrótico se presenta en la etapa de N.D. Incipiente:&lt;/b&gt; Es incorrecta debido a que la etapa incipiente se define por la presencia de &lt;i&gt;microalbuminuria&lt;/i&gt; (30 a 300 mg/día), mientras que el síndrome nefrótico (fuga proteica masiva) ocurre durante la progresión de la nefropatía clínica (Etapa IV).&lt;br /&gt;&lt;b&gt;e) El cociente microalbuminuria/creatininuria de 0 a 30 mg/gr marca el inicio de la N.D. Clínica:&lt;/b&gt; Es incorrecta ya que un cociente &lt; 30 mg/g es considerado normal/óptimo, y el estadio de nefropatía clínica exige proteinuria franca o macroalbuminuria persistente (&gt; 300 mg/día).</t>
  </si>
  <si>
    <t>&lt;b&gt;ESTADIOS CLÍNICOS DE LA NEFROPATÍA DIABÉTICA&lt;/b&gt;&lt;br /&gt;&lt;br /&gt;• &lt;b&gt;Etapas I y II (Fase Preclínica y Silenciosa):&lt;/b&gt; Nefromegalia, hipertrofia e hiperfiltración glomerular (con un filtrado aumentado por arriba del 100%). La excreción urinaria de albúmina permanece normal.&lt;br /&gt;• &lt;b&gt;Etapa III (Nefropatía Diabética Incipiente):&lt;/b&gt; Aparece la microalbuminuria persistente (30 a 300 mg/día) y se produce la regresión de la hiperfiltración (pseudonormalización del filtrado).&lt;br /&gt;• &lt;b&gt;Etapa IV (Nefropatía Diabética Clínica):&lt;/b&gt; Se define por proteinuria persistente (&gt; 300 mg/día). Inicia el descenso irreversible del filtrado y la instauración de hipertensión arterial progresiva.&lt;br /&gt;• &lt;b&gt;Etapa V (Insuficiencia Renal Terminal):&lt;/b&gt; Uremia severa que requiere diálisis.</t>
  </si>
  <si>
    <t>En la evolución natural de la nefropatía diabética tipo 2, la &lt;b&gt;microalbuminuria se presenta al inicio de la enfermedad&lt;/b&gt; y la &lt;b&gt;hipertensión arterial puede incluso antecederla&lt;/b&gt;.</t>
  </si>
  <si>
    <t>&lt;b&gt;HISTORIA NATURAL COMPARATIVA: DIABETES TIPO 1 VS. TIPO 2&lt;/b&gt;&lt;br /&gt;&lt;br /&gt;La evolución natural de la nefropatía diabética difiere según el tipo de diabetes subyacente:&lt;br /&gt;• &lt;b&gt;Diabetes Tipo 1:&lt;/b&gt; Presenta un desarrollo prolongado. La nefropatía clínica se establece a los 20 años y la uremia terminal a los 30 años. La hipertensión arterial inicia junto con la nefropatía diabética clínica, la microalbuminuria aparece en la etapa incipiente y en la fase preclínica hay hiperfiltración.&lt;br /&gt;• &lt;b&gt;Diabetes Tipo 2:&lt;/b&gt; Se caracteriza por una evolución acelerada, desarrollando nefropatía clínica en 10 años e Insuficiencia Renal Terminal en 20 años. En estos pacientes, la microalbuminuria se presenta al inicio de la enfermedad y la hipertensión arterial puede incluso antecederla, acompañando el cuadro en el 80 al 90% de los casos. La microalbuminuria en este contexto representa no solo un signo de daño renal temprano sino una disfunción endotelial y alto riesgo cardiovascular.</t>
  </si>
  <si>
    <t>&lt;b&gt;e) La microalbuminuria se presenta al inicio de la N.D tipo II y la HTA puede incluso antecederla:&lt;/b&gt; Es la opción correcta. En la diabetes tipo 2, la evolución vascular es acelerada y se asocia al síndrome metabólico previo. La hipertensión arterial no es una consecuencia tardía como en la tipo 1, sino que suele acompañar o incluso preceder a la aparición de la microalbuminuria al momento del diagnóstico.</t>
  </si>
  <si>
    <t>• &lt;b&gt;a) En la etapa final de N.D. Clínica puede presentar filtrado glomerular seudonormal:&lt;/b&gt; Es incorrecta. En la etapa IV (Manifiesta o Clínica), se inicia el descenso progresivo e irreversible del filtrado glomerular. La pseudonormalización ocurre previamente, en la Etapa III (Incipiente).&lt;br /&gt;• &lt;b&gt;b) La N.D. Incipiente se acompaña de filtrado glomerular muy disminuido:&lt;/b&gt; Es incorrecta. Durante la Etapa III (Incipiente), se produce una regresión de la hiperfiltración inicial que lleva a una pseudonormalización del filtrado glomerular (ej. alrededor de 100 ml/min), no a una disminución severa.&lt;br /&gt;• &lt;b&gt;c) La microalbuminuria entre 30 y 300mg/gr es normal:&lt;/b&gt; Es incorrecta. Los valores de normalidad son &lt; 30 mg/día. El rango entre 30 y 300 mg/día se define como microalbuminuria patológica.&lt;br /&gt;• &lt;b&gt;d) El cociente mayor de 300 mg/gr es el inicio de la N.D. Incipiente:&lt;/b&gt; Es incorrecta. Un valor mayor a 300 mg define la presencia de proteinuria manifiesta, la cual marca el inicio de la Etapa IV (Nefropatía Diabética Clínica), no la etapa incipiente.</t>
  </si>
  <si>
    <t>&lt;b&gt;ESTADIOS EVOLUTIVOS CLÍNICOS DE LA NEFROPATÍA DIABÉTICA&lt;/b&gt;&lt;br /&gt;&lt;br /&gt;• &lt;b&gt;Etapa I (Preclínica):&lt;/b&gt; Se caracteriza por nefromegalia e hiperfiltración glomerular (aumento del filtrado por arriba del 100%). Cursa con normoalbuminuria.&lt;br /&gt;• &lt;b&gt;Etapa II (Silenciosa):&lt;/b&gt; Desarrollo de lesiones estructurales silentes, manteniendo la normoalbuminuria.&lt;br /&gt;• &lt;b&gt;Etapa III (Incipiente):&lt;/b&gt; Aparición de microalbuminuria persistente (30 a 300 mg/día) y pseudonormalización del filtrado glomerular.&lt;br /&gt;• &lt;b&gt;Etapa IV (Manifiesta o Clínica):&lt;/b&gt; Proteinuria persistente (&gt; 300 mg/día), iniciando la declinación progresiva e irreversible del filtrado glomerular.&lt;br /&gt;• &lt;b&gt;Etapa V (Insuficiencia Renal Terminal):&lt;/b&gt; Uremia con filtrado &lt; 20 ml/min y necesidad de terapia de reemplazo renal.</t>
  </si>
  <si>
    <t>El mecanismo fisiopatológico por el que se indican los IECA en la nefropatía diabética es múltiple, ya que actúan por su acción &lt;b&gt;antioxidante&lt;/b&gt;, por &lt;b&gt;dilatar selectivamente la arteriola eferente&lt;/b&gt; del glomérulo, y por su acción &lt;b&gt;antiproliferativa y antifibrótica&lt;/b&gt;.</t>
  </si>
  <si>
    <t>&lt;b&gt;MECANISMOS DE NEFROPROTECCIÓN DE LOS IECA&lt;/b&gt;&lt;br /&gt;&lt;br /&gt;El manejo estricto de la hipertensión arterial y el bloqueo del Sistema Renina-Angiotensina-Aldosterona (SRAA) son pilares terapéuticos esenciales para evitar el daño progresivo en la enfermedad renal.&lt;br /&gt;• &lt;b&gt;Elección farmacológica:&lt;/b&gt; El fármaco antihipertensivo de primera elección en un paciente con hipertensión arterial y diabetes es un IECA o un ARA II.&lt;br /&gt;• &lt;b&gt;Efectos hemodinámicos y tisulares:&lt;/b&gt; El mecanismo fisiopatológico por el que se indican los IECA en la nefropatía diabética es múltiple. Actúan por dilatar selectivamente la &lt;b&gt;arteriola eferente&lt;/b&gt; del glomérulo (contrarrestando la vasoconstricción impuesta por la hiperactividad de la Angiotensina II). A este efecto hemodinámico se le suma una acción celular &lt;b&gt;antioxidante&lt;/b&gt;, &lt;b&gt;antiproliferativa&lt;/b&gt; y &lt;b&gt;antifibrótica&lt;/b&gt;.&lt;br /&gt;• &lt;b&gt;Control de la hiperfiltración:&lt;/b&gt; Al dilatar la arteriola eferente, disminuyen la presión intraglomerular (PCG) y reducen la hiperfiltración patológica. Como consecuencia mecánica favorable, las cargas negativas de la membrana basal vuelven a acercarse, logrando disminuir y controlar la proteinuria.</t>
  </si>
  <si>
    <t>&lt;b&gt;e) Todas las opciones son correctas:&lt;/b&gt; Es la opción correcta. El mecanismo fisiopatológico por el que se indican y utilizan los IECA en la nefropatía diabética es múltiple, abarcando su acción &lt;b&gt;antioxidante&lt;/b&gt;, su capacidad hemodinámica para &lt;b&gt;dilatar selectivamente la arteriola eferente&lt;/b&gt; del glomérulo (reduciendo así la presión intraglomerular y la hiperfiltración) y su acción celular &lt;b&gt;antiproliferativa y antifibrótica&lt;/b&gt; sobre el tejido renal.</t>
  </si>
  <si>
    <t>• &lt;b&gt;a) Por su acción antioxidante, b) Por dilatar la arteriola eferente del glomérulo, c) Por su acción antiproliferativa y d) Por su acción antifibrótica:&lt;/b&gt; Son incorrectas como opciones únicas. Si bien cada una describe de manera individual un efecto protector comprobado de los IECA sobre el riñón diabético, resultan incompletas de forma aislada ante la existencia de una opción integradora que engloba todos los mecanismos fisiopatológicos descritos.</t>
  </si>
  <si>
    <t>&lt;b&gt;FISIOPATOLOGÍA HEMODINÁMICA DEL GLOMÉRULO DIABÉTICO&lt;/b&gt;&lt;br /&gt;&lt;br /&gt;La hiperglucemia altera la autorregulación hemodinámica del riñón, desencadenando la hiperfiltración a través de los siguientes desajustes en las arteriolas:&lt;br /&gt;• &lt;b&gt;Vasodilatación de la arteriola aferente:&lt;/b&gt; La glucosa filtrada se reabsorbe en el túbulo contorneado proximal mediante los cotransportadores SGLT2 de manera acoplada con el sodio. En un estado de hiperglucemia, la reabsorción de ambos solutos provoca una caída en la cantidad de sodio que alcanza la mácula densa. Al faltar este estímulo de sodio, se suprime el tono vasoconstrictor normal, generando una vasodilatación en la arteriola aferente (aumentando la entrada de sangre al ovillo capilar).&lt;br /&gt;• &lt;b&gt;Vasoconstricción de la arteriola eferente:&lt;/b&gt; De manera simultánea, la menor llegada de sodio a la mácula densa estimula la liberación de renina y la activación sistémica del eje Renina-Angiotensina-Aldosterona. La hiperactividad de la Angiotensina II ejerce una vasoconstricción sobre la arteriola eferente.&lt;br /&gt;• &lt;b&gt;Hiperfiltración y daño mecánico:&lt;/b&gt; La conjunción de una arteriola aferente dilatada frente a una arteriola eferente contraída multiplica la presión intraglomerular (PCG), desatando un estrés de roce vascular (&lt;i&gt;shear stress&lt;/i&gt;), dilatando los poros de la barrera de filtración y provocando la fuga proteica.</t>
  </si>
  <si>
    <t>&lt;b&gt;c) Vasodilatación de arteriola aferente y vasoconstricción eferente:&lt;/b&gt; Es la opción correcta. Resume el mecanismo hemodinámico de la nefropatía diabética. La pérdida del freno de la mácula densa (por sobrecaptación proximal de sodio ligada a la glucosa) causa la dilatación de la vía de entrada al glomérulo, mientras que la Angiotensina II cierra la vía de salida, aumentando la presión capilar interna.</t>
  </si>
  <si>
    <t>• &lt;b&gt;a) Hipofiltración glomerular:&lt;/b&gt; Es incorrecta. En las fases iniciales de la enfermedad, el desajuste de las resistencias arteriolares provoca el efecto opuesto: una hiperfiltración compensadora donde el filtrado puede aumentar hasta en un 100% por arriba de lo normal.&lt;br /&gt;• &lt;b&gt;b) Vasoconstricción de arteriola aferente y eferente:&lt;/b&gt; Es incorrecta. La arteriola aferente sufre una vasodilatación debido a la abolición de su tono vasoconstrictor, provocado por la escasa llegada de sodio a la mácula densa.&lt;br /&gt;• &lt;b&gt;d) Caída de la presión intraglomerular:&lt;/b&gt; Es incorrecta. El volumen de sangre entra en gran cantidad y se encuentra con una resistencia de salida aumentada, lo que multiplica y eleva la presión dentro del glomérulo.</t>
  </si>
  <si>
    <t>&lt;b&gt;BASES DEL TRATAMIENTO FARMACOLÓGICO DIABÉTICO&lt;/b&gt;&lt;br /&gt;&lt;br /&gt;Para revertir este desequilibrio sobre el glomérulo, los pilares de nefroprotección intervienen en ambas arteriolas:&lt;br /&gt;• &lt;b&gt;Inhibidores de SGLT2 (Gliflozinas):&lt;/b&gt; Al inhibir la reabsorción proximal de glucosa y sodio, aseguran la llegada de este último a la mácula densa, desencadenando la liberación de adenosina y restaurando la &lt;b&gt;vasoconstricción protectora de la arteriola aferente&lt;/b&gt;.&lt;br /&gt;• &lt;b&gt;IECA y ARA II:&lt;/b&gt; Actúan inhibiendo la acción de la Angiotensina II sobre el receptor AT1, produciendo una &lt;b&gt;vasodilatación de la arteriola eferente&lt;/b&gt; que alivia la hiperpresión capilar.</t>
  </si>
  <si>
    <t>La &lt;b&gt;hipocalcemia NO es un factor de progresión de la nefropatía diabética&lt;/b&gt;, mientras que factores sistémicos y hemodinámicos como el mal control glucémico, la proteinuria y la hipertensión arterial mal controlada sí agravan la evolución de la enfermedad.</t>
  </si>
  <si>
    <t>&lt;b&gt;FACTORES DE PROGRESIÓN EN LA NEFROPATÍA DIABÉTICA&lt;/b&gt;&lt;br /&gt;&lt;br /&gt;Existen factores principales que agravan la hiperfiltración, potencian el daño estructural y condicionan la progresión de la enfermedad hacia la insuficiencia renal terminal:&lt;br /&gt;• &lt;b&gt;Control Metabólico:&lt;/b&gt; El mal control glucémico es un factor de progresión. El descontrol de la glucemia (enfermedad de base) mantiene activa y perpetúa la hiperfiltración y todas las vías intracelulares patológicas.&lt;br /&gt;• &lt;b&gt;Hipertensión arterial:&lt;/b&gt; La fuerza de llegada de la presión arterial sistémica sobre el glomérulo aumenta la presión intraglomerular, agravando la hiperfiltración y el daño vascular.&lt;br /&gt;• &lt;b&gt;Proteinuria:&lt;/b&gt; La pérdida de proteínas no solo es un marcador, sino que agrava la evolución de la enfermedad al generar inflamación intersticial y nefroesclerosis secundaria a su reabsorción en el túbulo.&lt;br /&gt;• &lt;b&gt;Ingesta proteica excesiva:&lt;/b&gt; La sobrecarga de proteínas genera una mayor caída de las mismas sobre el mesangio y un exceso de reabsorción tubular, incrementando la fibrosis.</t>
  </si>
  <si>
    <t>La opción c es correcta. La &lt;b&gt;hipocalcemia NO es un factor de progresión de la nefropatía diabética&lt;/b&gt;.</t>
  </si>
  <si>
    <t>&lt;br /&gt;• &lt;b&gt;a) Mal control glucémico:&lt;/b&gt; Es incorrecta. El mal control metabólico es un factor de progresión que perpetúa la hiperfiltración.&lt;br /&gt;• &lt;b&gt;b) Proteinuria:&lt;/b&gt; Es incorrecta. Acelera y agrava la evolución de la enfermedad al inducir daño inflamatorio túbulo-intersticial.&lt;br /&gt;• &lt;b&gt;d) Hipertensión arterial mal controlada:&lt;/b&gt; Es incorrecta. La falta de control tensional eleva la presión intraglomerular, siendo uno de los principales condicionantes de la progresión del daño renal.</t>
  </si>
  <si>
    <t>En la diabetes tipo 1, un paciente se encuentra en la etapa de &lt;b&gt;nefropatía diabética incipiente (Etapa III)&lt;/b&gt; si presenta &lt;b&gt;microalbuminuria persistente&lt;/b&gt; (entre 30 y 300 mg/g) acompañada de una &lt;b&gt;pseudonormalización del filtrado glomerular&lt;/b&gt; (ej. MDRD de 82 ml/min).</t>
  </si>
  <si>
    <t>&lt;b&gt;ESTADIOS CLÍNICOS DE LA NEFROPATÍA DIABÉTICA&lt;/b&gt;&lt;br /&gt;&lt;br /&gt;La nefropatía diabética evoluciona cronológicamente atravesando distintas etapas fisiopatológicas y clínicas en base a la caída del filtrado glomerular y la pérdida proteica:&lt;br /&gt;• &lt;b&gt;Etapa I (Fase Preclínica):&lt;/b&gt; Se caracteriza por nefromegalia e hipertrofia. Los niveles de albuminuria son normales (normoalbuminuria) y el filtrado glomerular (F.G.) se encuentra aumentado por arriba del 100% (hiperfiltración, pudiendo llegar a 150 ml/min).&lt;br /&gt;• &lt;b&gt;Etapa II (Silenciosa):&lt;/b&gt; Se desarrollan lesiones estructurales a nivel renal, pero se mantiene la normoalbuminuria y la hiperfiltración.&lt;br /&gt;• &lt;b&gt;Etapa III (Nefropatía Diabética Incipiente):&lt;/b&gt; Aparece la microalbuminuria persistente (valores entre 30 y 300 mg/día o mg/g). Fisiopatológicamente se produce una regresión de la hiperfiltración inicial, lo que lleva a una pseudonormalización del filtrado glomerular (por ejemplo, descendiendo a valores de 80 a 100 ml/min).&lt;br /&gt;• &lt;b&gt;Etapa IV (Nefropatía Diabética Manifiesta o Clínica):&lt;/b&gt; Se define por la aparición de proteinuria persistente mayor a 300 mg/día (macroproteinuria), iniciando el descenso del F.G.&lt;br /&gt;• &lt;b&gt;Etapa V (Insuficiencia Renal Terminal - IRT):&lt;/b&gt; Uremia con F.G. (MDRD) menor a 20 ml/min, requiriendo terapia de reemplazo renal definitivo.</t>
  </si>
  <si>
    <t>&lt;b&gt;a) MDRD = 82 ml/min Albuminuria 60 mg/gr:&lt;/b&gt; Es la opción correcta. El hallazgo de una albuminuria de 60 mg/g indica la presencia de microalbuminuria persistente (rango patológico entre 30 y 300 mg/g), lo cual, sumado a un filtrado glomerular que ha dejado la fase de hiperfiltración para situarse en una pseudonormalización (MDRD de 82 ml/min), ubica al paciente en la Etapa III o nefropatía diabética incipiente.</t>
  </si>
  <si>
    <t>&lt;b&gt;b) MDRD = 110 ml/min Albuminuria 21 mg/gr:&lt;/b&gt; Es incorrecta. Una albuminuria de 21 mg/g es normal (normoalbuminuria &lt; 30 mg/g) y el MDRD elevado refleja la hiperfiltración compensadora, lo que corresponde a las fases iniciales de la enfermedad (Etapa I preclínica o Etapa II silenciosa).&lt;br /&gt;&lt;b&gt;c) MDRD = 55 ml/min Albuminuria 656 mg/gr:&lt;/b&gt; Es incorrecta. Una pérdida proteica mayor a 300 mg/g (656 mg/g define macroproteinuria o proteinuria manifiesta) unida a un deterioro del filtrado marca el inicio de la Etapa IV (Nefropatía Diabética Clínica).&lt;br /&gt;&lt;b&gt;d) MDRD = 18 ml/min Proteinuria 2.880 mg/gr:&lt;/b&gt; Es incorrecta. El filtrado menor a 20 ml/min (MDRD 18) y la proteinuria masiva evidencian la etapa final, correspondiendo a la Etapa V (Insuficiencia Renal Terminal).</t>
  </si>
  <si>
    <t>En la evolución de la nefropatía diabética, el &lt;b&gt;estadio 5&lt;/b&gt; (Insuficiencia Renal Terminal) es la etapa tardía que se relaciona con complicaciones estructurales y hemodinámicas derivadas de la uremia y destrucción del parénquima, incluyendo la &lt;b&gt;necrosis papilar&lt;/b&gt;, el agravamiento de la &lt;b&gt;HTA&lt;/b&gt; y disfunciones del eje endocrino como el &lt;b&gt;hiperreninismo hiperaldosterónico&lt;/b&gt;.</t>
  </si>
  <si>
    <t>&lt;b&gt;HISTORIA NATURAL Y ESTADIOS CLÍNICOS DE LA NEFROPATÍA DIABÉTICA&lt;/b&gt;&lt;br /&gt;&lt;br /&gt;La nefropatía diabética evoluciona cronológicamente a través de cinco etapas clínicas e histológicas:&lt;br /&gt;• &lt;b&gt;Etapas I y II (Fase Preclínica y Silenciosa):&lt;/b&gt; Se caracterizan por nefromegalia, hipertrofia e hiperfiltración glomerular (con un filtrado aumentado por arriba del 100%). Durante esta etapa la excreción urinaria de albúmina permanece normal (sin microalbuminuria) y cursan sin hipertensión arterial.&lt;br /&gt;• &lt;b&gt;Etapa III (Nefropatía Diabética Incipiente):&lt;/b&gt; Aparece la microalbuminuria persistente (30 a 300 mg/día) y se produce la regresión de la hiperfiltración (pseudonormalización del filtrado).&lt;br /&gt;• &lt;b&gt;Etapa IV (Nefropatía Diabética Clínica):&lt;/b&gt; Se define por proteinuria persistente (&gt; 300 mg/día). Inicia el descenso irreversible del filtrado y la instauración de hipertensión arterial progresiva. (Se destaca que el hiperreninismo con hiperaldosteronismo NO es un hallazgo propio de esta etapa, ya que cursa con un hipoaldosteronismo hiporreninémico o acidosis tubular tipo 4).&lt;br /&gt;• &lt;b&gt;Etapa V (Insuficiencia Renal Terminal - IRT):&lt;/b&gt; Caracterizada por uremia severa con un filtrado glomerular menor a 20 ml/min. En esta etapa tardía (superando los 20 a 25 años de evolución), la destrucción del parénquima renal conlleva a complicaciones sistémicas y anatómicas, relacionándose con complicaciones isquémicas y obstructivas como la necrosis papilar, descontrol de la hipertensión arterial y alteraciones como el hiperreninismo hiperaldosterónico, requiriendo terapia de reemplazo renal (diálisis).</t>
  </si>
  <si>
    <t>&lt;b&gt;d) 5:&lt;/b&gt; Es la opción correcta. El &lt;b&gt;estadio 5&lt;/b&gt; (Insuficiencia Renal Terminal) representa la claudicación del riñón diabético tras décadas de evolución. En esta etapa terminal, la isquemia crónica y la uremia facilitan el desarrollo de complicaciones estructurales (como la isquemia y &lt;b&gt;necrosis papilar&lt;/b&gt;) y descalabros hemodinámicos (con &lt;b&gt;HTA&lt;/b&gt; severa e &lt;b&gt;hiperreninismo hiperaldosterónico&lt;/b&gt;), obligando al paciente a ingresar a terapia de reemplazo renal.</t>
  </si>
  <si>
    <t>• &lt;b&gt;a) 1 y b) 2:&lt;/b&gt; Son incorrectas. Corresponden a las etapas preclínicas o silenciosas, caracterizadas por hiperfiltración, nefromegalia y normoalbuminuria, cursando sin presencia de hipertensión arterial, necrosis papilar ni daño estructural terminal.&lt;br /&gt;• &lt;b&gt;c) 3:&lt;/b&gt; Es incorrecta. Corresponde a la etapa de nefropatía diabética incipiente, cuyo sello es la aparición de microalbuminuria y la pseudonormalización del filtrado, pero el riñón aún conserva su arquitectura básica sin evolucionar a complicaciones destructivas como la necrosis papilar o alteraciones endócrinas terminales.</t>
  </si>
  <si>
    <t>El &lt;b&gt;hiperreninismo con hipoaldosteronismo NO es un hallazgo propio de la nefropatía diabética&lt;/b&gt;.</t>
  </si>
  <si>
    <t>&lt;b&gt;CARACTERÍSTICAS Y EVOLUCIÓN DE LA NEFROPATÍA DIABÉTICA&lt;/b&gt;&lt;br /&gt;&lt;br /&gt;La nefropatía diabética evoluciona cronológicamente atravesando distintas etapas fisiopatológicas y clínicas (hiperfiltración, microalbuminuria, proteinuria, síndrome nefrótico e insuficiencia renal terminal):&lt;br /&gt;• &lt;b&gt;Hiperfiltración inicial:&lt;/b&gt; En la Etapa I (Fase Preclínica), la hiperglucemia induce una vasodilatación de la arteriola aferente y vasoconstricción de la eferente, provocando un aumento del filtrado glomerular por arriba del 100% (pudiendo llegar a 150 ml/min).&lt;br /&gt;• &lt;b&gt;Progresión clínica:&lt;/b&gt; Avanza manifestando de forma progresiva microalbuminuria persistente, luego proteinuria manifiesta, asociándose al desarrollo de Hipertensión Arterial (HTA) y a un aumento de la morbimortalidad cardiovascular.&lt;br /&gt;• &lt;b&gt;Comportamiento hormonal:&lt;/b&gt; El hiperreninismo (con hiper o hipoaldosteronismo) no es una manifestación propia de este cuadro. Por el contrario, los pacientes diabéticos con afección renal crónica tienen una alta predisposición a desarrollar un cuadro de hipoaldosteronismo hiporreninémico (Acidosis Tubular Renal Tipo IV), cursando con acidosis metabólica e hiperkalemia.</t>
  </si>
  <si>
    <t>&lt;b&gt;d) Hiperreninismo hipoaldosteronismo:&lt;/b&gt; Es la opción correcta. El hiperreninismo no es un hallazgo propio de la nefropatía diabética. Por el contrario, estos pacientes desarrollan con frecuencia una disfunción del aparato yuxtaglomerular secundaria al daño microvascular que deriva en un estado de hiporreninismo con hipoaldosteronismo asociado.</t>
  </si>
  <si>
    <t>&lt;b&gt;ESTADIOS CLÍNICOS DE LA NEFROPATÍA DIABÉTICA&lt;/b&gt;&lt;br /&gt;&lt;br /&gt;• &lt;b&gt;Etapa I (Fase Preclínica):&lt;/b&gt; Caracterizada por nefromegalia, hipertrofia e hiperfiltración glomerular (filtrado aumentado por arriba del 100%). Normoalbuminuria.&lt;br /&gt;• &lt;b&gt;Etapa II (Silenciosa):&lt;/b&gt; Desarrollo de lesiones estructurales silentes, manteniendo normoalbuminuria.&lt;br /&gt;• &lt;b&gt;Etapa III (Incipiente):&lt;/b&gt; Aparición de microalbuminuria persistente (30 a 300 mg/día) y pseudonormalización del filtrado glomerular.&lt;br /&gt;• &lt;b&gt;Etapa IV (Manifiesta o Clínica):&lt;/b&gt; Proteinuria persistente (&gt; 300 mg/día), declinación progresiva del filtrado e inicio de HTA.&lt;br /&gt;• &lt;b&gt;Etapa V (Insuficiencia Renal Terminal):&lt;/b&gt; Uremia con filtrado &lt; 20 ml/min y requerimiento de terapia de reemplazo renal (diálisis).</t>
  </si>
  <si>
    <t>Cuál de los siguientes es un criterio mayor de severidad de una neumonía: Seleccione una:&lt;br&gt;&lt;br&gt;a) Nitrógeno ureico mayor a 20 mg/dl&lt;br&gt;&lt;br&gt;b) Compromiso radiológico de más de dos lóbulos&lt;br&gt;&lt;br&gt;c) Leucopenia menor a 4000&lt;br&gt;&lt;br&gt;d) Requerimiento de vasopresores</t>
  </si>
  <si>
    <t>d) Requerimiento de vasopresores</t>
  </si>
  <si>
    <t>En la evolución de la historia natural, las principales diferencias clínicas entre la nefropatía diabética tipo 1 y tipo 2 radican en el &lt;b&gt;tiempo de aparición de la hipertensión arterial (HTA) y la microalbuminuria&lt;/b&gt;.</t>
  </si>
  <si>
    <t>&lt;b&gt;HISTORIA NATURAL COMPARATIVA: DIABETES TIPO 1 VS. TIPO 2&lt;/b&gt;&lt;br /&gt;&lt;br /&gt;La evolución de la nefropatía diabética varía según el tipo de diabetes:&lt;br /&gt;• &lt;b&gt;Diabetes Tipo 1:&lt;/b&gt; Tiene un desarrollo prolongado. La nefropatía clínica se establece a los 20 años, y la uremia terminal a los 30 años. La &lt;b&gt;hipertensión arterial&lt;/b&gt; inicia junto con la nefropatía diabética clínica (Etapa IV). La &lt;b&gt;microalbuminuria&lt;/b&gt; se presenta en la etapa incipiente (Etapa III), y en la fase preclínica inicial hay hiperfiltración aislada sin HTA.&lt;br /&gt;• &lt;b&gt;Diabetes Tipo 2:&lt;/b&gt; Su evolución es más acelerada, desarrollando nefropatía clínica en 10 años. A diferencia del tipo 1, la &lt;b&gt;microalbuminuria&lt;/b&gt; se presenta frecuentemente desde el inicio de la enfermedad (representando disfunción endotelial) y la &lt;b&gt;hipertensión arterial&lt;/b&gt; acompaña en el 80 al 90% de los casos, pudiendo incluso anteceder al diagnóstico de la afección renal.</t>
  </si>
  <si>
    <t>&lt;b&gt;a) Tiempo de aparición de la hipertensión arterial (HTA) y la microalbuminuria:&lt;/b&gt; Es la opción correcta. Las diferencias en la historia natural de ambas entidades radican en el &lt;b&gt;tiempo de aparición de la HTA y la microalbuminuria&lt;/b&gt;. En el tipo 1, la HTA y la microalbuminuria son de aparición tardía (Etapa IV y Etapa III respectivamente), mientras que en el tipo 2 ambas manifestaciones suelen presentarse precozmente, desde el inicio o incluso antecediendo al diagnóstico de la enfermedad.</t>
  </si>
  <si>
    <t>• &lt;b&gt;b) La precocidad del daño en retina y la hiperfiltración:&lt;/b&gt; Es incorrecta porque la hiperfiltración es una característica hemodinámica preclínica (Etapa I y II) común y compartida en el inicio fisiopatológico de ambas diabetes, no siendo el principal elemento de diferenciación clínica en su historia natural.&lt;br /&gt;• &lt;b&gt;c) Las características de la ecografía renal:&lt;/b&gt; Es incorrecta debido a que en ambas etiologías los riñones diabéticos comparten la particularidad de conservar un tamaño normal o aumentado (nefromegalia) a pesar de cursar con insuficiencia renal avanzada, a diferencia de otras nefropatías que cursan con riñones retraídos.&lt;br /&gt;• &lt;b&gt;d) No tiene diferencias la evolución de la historia natural entre ambas:&lt;/b&gt; Es incorrecta frente a las diferencias temporales evolutivas en la instauración de la hipertensión arterial y la fuga proteica entre los pacientes tipo 1 y tipo 2.</t>
  </si>
  <si>
    <t>&lt;b&gt;ESTADIOS CLÍNICOS DE LA NEFROPATÍA DIABÉTICA&lt;/b&gt;&lt;br /&gt;&lt;br /&gt;• &lt;b&gt;Etapas I y II (Fase Preclínica y Silenciosa):&lt;/b&gt; Nefromegalia, hipertrofia e hiperfiltración glomerular. Excreción urinaria de albúmina normal.&lt;br /&gt;• &lt;b&gt;Etapa III (Nefropatía Diabética Incipiente):&lt;/b&gt; Aparece la microalbuminuria persistente (30 a 300 mg/día) y ocurre la pseudonormalización del filtrado.&lt;br /&gt;• &lt;b&gt;Etapa IV (Nefropatía Diabética Manifiesta o Clínica):&lt;/b&gt; Proteinuria persistente (&gt; 300 mg/día), descenso irreversible del filtrado e instauración progresiva de HTA.&lt;br /&gt;• &lt;b&gt;Etapa V (Insuficiencia Renal Terminal):&lt;/b&gt; Uremia severa que requiere terapia de reemplazo.</t>
  </si>
  <si>
    <t>En la historia natural de la &lt;b&gt;diabetes tipo 1&lt;/b&gt;, la &lt;b&gt;hipertensión arterial inicia generalmente con la nefropatía diabética clínica&lt;/b&gt;, la &lt;b&gt;microalbuminuria se presenta en la etapa incipiente&lt;/b&gt; y en la fase &lt;b&gt;preclínica hay hiperfiltración&lt;/b&gt;.</t>
  </si>
  <si>
    <t>&lt;b&gt;HISTORIA NATURAL COMPARATIVA: DIABETES TIPO 1 VS. TIPO 2&lt;/b&gt;&lt;br /&gt;&lt;br /&gt;La evolución natural de la nefropatía diabética difiere de acuerdo al tipo de diabetes subyacente:&lt;br /&gt;• &lt;b&gt;Diabetes Tipo 1:&lt;/b&gt; Presenta un desarrollo clínico prolongado. La nefropatía clínica se establece a los 20 años y la uremia terminal a los 30 años. En su evolución, la hipertensión arterial inicia con la nefropatía diabética clínica (Etapa IV). La microalbuminuria aparece en la etapa incipiente (Etapa III), mientras que en la fase preclínica (Etapa I) el rasgo característico es la hiperfiltración.&lt;br /&gt;• &lt;b&gt;Diabetes Tipo 2:&lt;/b&gt; Se caracteriza por presentar una evolución acelerada, desarrollando nefropatía clínica en 10 años e Insuficiencia Renal Terminal en 20 años. La microalbuminuria se presenta desde el inicio de la enfermedad y la hipertensión arterial (HTA) puede antecederla, acompañando el cuadro en el 80 al 90% de los casos.</t>
  </si>
  <si>
    <t>&lt;b&gt;c) La HTA inicia generalmente con la nefropatía diabética clínica, la microalbuminuria se presenta en la ND incipiente y en la fase preclínica hay hiperfiltración:&lt;/b&gt; Es la opción correcta. Describe el patrón evolutivo de la afectación renal en la diabetes tipo 1: una fase inicial silente marcada por hiperfiltración (Etapa I), la aparición de microalbuminuria (Etapa III), y el desarrollo de hipertensión arterial asociado al descenso del filtrado en la nefropatía clínica manifiesta (Etapa IV).</t>
  </si>
  <si>
    <t>&lt;b&gt;a) La HTA inicia generalmente con la nefropatía diabética clínica, la microalbuminuria se presenta al inicio de la diabetes y en la fase preclínica hay hiperfiltración:&lt;/b&gt; Es incorrecta. En la diabetes tipo 1, la microalbuminuria no se presenta "al inicio de la diabetes" (esto ocurre en la diabetes tipo 2); en la tipo 1 requiere de 10 a 15 años de evolución silenciosa antes de manifestarse en la etapa incipiente.&lt;br /&gt;&lt;b&gt;b) La HTA inicia junto con la enfermedad diabetes, el cociente mayor de 300 mg/gr marca el inicio de la ND clínica y el síndrome nefrótico se presenta en la ND incipiente:&lt;/b&gt; Es incorrecta. La HTA concurrente al diagnóstico es típica de la diabetes tipo 2. Además, un cociente &gt; 300 mg/g establece macroproteinuria, y el síndrome nefrótico no se presenta en la fase incipiente (donde hay microalbuminuria), sino como parte del deterioro en la etapa manifiesta o clínica.&lt;br /&gt;&lt;b&gt;d) Ninguna de las respuestas es correcta:&lt;/b&gt; Es incorrecta por la validez de la opción c.</t>
  </si>
  <si>
    <t>&lt;b&gt;ESTADIOS EVOLUTIVOS CLÍNICOS DE LA NEFROPATÍA DIABÉTICA&lt;/b&gt;&lt;br /&gt;&lt;br /&gt;• &lt;b&gt;Etapa I (Preclínica):&lt;/b&gt; Hiperfiltración glomerular (filtrado &gt; 100%) y nefromegalia. Cursa con normoalbuminuria.&lt;br /&gt;• &lt;b&gt;Etapa II (Silenciosa):&lt;/b&gt; Lesiones estructurales silentes, sosteniendo la normoalbuminuria.&lt;br /&gt;• &lt;b&gt;Etapa III (Incipiente):&lt;/b&gt; Aparición de microalbuminuria persistente (30 a 300 mg/día) y pseudonormalización del filtrado glomerular.&lt;br /&gt;• &lt;b&gt;Etapa IV (Manifiesta o Clínica):&lt;/b&gt; Proteinuria franca y persistente (&gt; 300 mg/día), iniciando el declive del filtrado y la HTA.&lt;br /&gt;• &lt;b&gt;Etapa V (Insuficiencia Renal Terminal):&lt;/b&gt; Uremia con filtrado &lt; 20 ml/min y requerimiento de diálisis.</t>
  </si>
  <si>
    <t>En la evolución de la nefropatía diabética tipo 2, la microalbuminuria y la hipertensión arterial suelen presentarse desde el inicio de la enfermedad, el filtrado evoluciona de hiperfiltrado a pseudonormal y luego desciende, y un cociente albúmina/creatinina &lt;b&gt;≥ 300 mg/g&lt;/b&gt; marca el inicio de la nefropatía clínica con macroproteinuria.</t>
  </si>
  <si>
    <t>&lt;b&gt;HISTORIA NATURAL Y ESTADIOS CLÍNICOS DE LA NEFROPATÍA DIABÉTICA TIPO 2&lt;/b&gt;&lt;br /&gt;&lt;br /&gt;La progresión de la enfermedad renal en la diabetes tipo 2 es acelerada y cursa frecuentemente con comorbilidades sistémicas desde su diagnóstico inicial:&lt;br /&gt;• &lt;b&gt;Etapas I y II (Fase Preclínica):&lt;/b&gt; Se caracteriza por nefromegalia, hipertrofia e &lt;b&gt;hiperfiltración glomerular&lt;/b&gt; (con filtrado aumentado por arriba del 100%). A diferencia del tipo 1, la &lt;b&gt;hipertensión arterial (HTA)&lt;/b&gt; acompaña al paciente en el 80 al 90% de los casos, pudiendo iniciar en esta fase e incluso anteceder al diagnóstico de afección renal.&lt;br /&gt;• &lt;b&gt;Etapa III (Nefropatía Diabética Incipiente):&lt;/b&gt; Aparece la microalbuminuria persistente (frecuente desde el inicio de la enfermedad como marcador de disfunción endotelial) y se produce una &lt;b&gt;pseudonormalización del filtrado glomerular&lt;/b&gt; al mermar la hiperfiltración.&lt;br /&gt;• &lt;b&gt;Etapa IV (Nefropatía Diabética Clínica):&lt;/b&gt; Inicia cuando el cociente albuminuria/creatininuria es &lt;b&gt;≥ 300 mg/g&lt;/b&gt; (macroproteinuria). Se caracteriza por la presencia de &lt;b&gt;síndrome nefrótico&lt;/b&gt; y el inicio del &lt;b&gt;descenso del filtrado glomerular&lt;/b&gt; hacia valores de prediálisis.</t>
  </si>
  <si>
    <t>&lt;b&gt;d) Todas son correctas:&lt;/b&gt; Es la opción correcta. La historia natural de la diabetes tipo 2 cursa con HTA y microalbuminuria de aparición precoz; su filtrado evoluciona desde la hiperfiltración (preclínica), hacia la pseudonormalización (incipiente) y su caída (clínica); y la fase clínica se marca por macroproteinuria (&gt; 300 mg/g) y síndrome nefrótico.</t>
  </si>
  <si>
    <t>• &lt;b&gt;a), b) y c):&lt;/b&gt; Son incorrectas porque cada una de ellas describe afirmaciones verdaderas sobre los estadios de la nefropatía diabética tipo 2, resultando incompletas ante la existencia de una opción integradora que engloba a todas las premisas.</t>
  </si>
  <si>
    <t>La &lt;b&gt;conducta terapéutica&lt;/b&gt; en un paciente diabético con proteinuria masiva incluye &lt;b&gt;dieta hipoproteica, uso de IECA, insulinoterapia, realización de ejercicios, logro de una HbA1c menor al 7% y suspensión del hábito tabáquico&lt;/b&gt;.</t>
  </si>
  <si>
    <t>&lt;b&gt;TRATAMIENTO INTEGRAL DE LA NEFROPATÍA DIABÉTICA CLÍNICA&lt;/b&gt;&lt;br /&gt;&lt;br /&gt;El abordaje terapéutico de la nefropatía diabética exige un trabajo multidisciplinario y ataca los frentes causales de la progresión del daño: la hiperglucemia, la hipertensión arterial, la hiperfiltración y la proteinuria.&lt;br /&gt;• &lt;b&gt;Recomendaciones Generales y Dieta:&lt;/b&gt; El pilar conductual incluye la realización regular de ejercicio físico y la indicación de la cesación del tabaquismo. A nivel nutricional, la instauración de una dieta hipoproteica (0.8 g/kg/d) es la recomendación para disminuir la hiperfiltración y reducir la presión del capilar glomerular.&lt;br /&gt;• &lt;b&gt;Control Metabólico:&lt;/b&gt; El control de la hiperglucemia puede enlentecer la progresión a nefropatía instalada. El objetivo terapéutico a alcanzar es una Hemoglobina glicosilada (HbA1c) &lt; 7%. Al instaurarse una proteinuria o un filtrado deteriorado, el control metabólico se optimiza rotando hacia la insulinoterapia, uno de los fármacos más seguros en la insuficiencia renal.&lt;br /&gt;• &lt;b&gt;Control Hemodinámico y de la Proteinuria:&lt;/b&gt; El bloqueo del sistema renina-angiotensina-aldosterona es esencial. Las drogas de primera elección son los IECA o los ARA II, que actúan como nefroprotectores al dilatar selectivamente la arteriola eferente del glomérulo, reduciendo la hiperfiltración y la proteinuria.</t>
  </si>
  <si>
    <t>&lt;b&gt;d) b + c son correctas:&lt;/b&gt; Es la opción correcta. Engloba el esquema terapéutico y conductual ante un paciente diabético con nefropatía y proteinuria en rango nefrótico (5 g/24 hs). La conducta médica exige intervenir sobre la hiperfiltración (dieta hipoproteica e IECA), optimizar el control glucémico (insulinoterapia y meta de HbA1c &lt; 7%) e instaurar modificaciones del estilo de vida (ejercicios y cesación tabáquica) para mitigar el riesgo cardiovascular asociado a esta etapa de la enfermedad.</t>
  </si>
  <si>
    <t>• &lt;b&gt;a) Biopsia de riñón:&lt;/b&gt; Es incorrecta. Si bien una diabetes de corta evolución (2 años) con proteinuria masiva obliga a sospechar una patología no relacionada a la diabetes, el manejo del cuadro diabético asienta primero las pautas nefroprotectoras detalladas en B y C.&lt;br /&gt;• &lt;b&gt;b) y c):&lt;/b&gt; Son incompletas por separado. Ambas se complementan y representan pilares terapéuticos simultáneos e indispensables en el abordaje integral del paciente.</t>
  </si>
  <si>
    <t>&lt;b&gt;CLÍNICA EVOLUTIVA&lt;/b&gt;&lt;br /&gt;&lt;br /&gt;La nefropatía en la Diabetes Tipo 2 suele presentar una evolución acelerada, asociándose la proteinuria a retinopatía e hipertensión arterial concomitante. Sin embargo, ante un paciente con diabetes tipo 2 de muy corta evolución (ej. 2 años), sin HTA, con filtrado normal-alto y que debuta de forma abrupta con una proteinuria masiva, el clínico debe encender una alerta y sospechar una proteinuria no relacionada a la diabetes (etiología secundaria sobreagregada que podría llegar a ameritar biopsia).</t>
  </si>
  <si>
    <t>Ante un paciente con diabetes tipo 2 de corta evolución, sin hipertensión arterial, con filtrado normal-alto y proteinuria masiva, se debe sospechar una &lt;b&gt;proteinuria no relacionada a la diabetes&lt;/b&gt;.</t>
  </si>
  <si>
    <t>&lt;b&gt;HISTORIA NATURAL COMPARATIVA: DIABETES TIPO 1 VS. TIPO 2&lt;/b&gt;&lt;br /&gt;&lt;br /&gt;La evolución de la nefropatía diabética varía de forma temporal según el tipo de diabetes:&lt;br /&gt;• &lt;b&gt;Diabetes Tipo 1:&lt;/b&gt; Tiene un desarrollo prolongado. La nefropatía clínica se establece a los 20 años, y la uremia terminal a los 30 años. La hipertensión arterial inicia generalmente con la nefropatía diabética clínica (Etapa IV), la microalbuminuria se presenta en la etapa incipiente (Etapa III) y en la fase preclínica inicial hay hiperfiltración aislada sin HTA manifiesta.&lt;br /&gt;• &lt;b&gt;Diabetes Tipo 2:&lt;/b&gt; Su evolución es más acelerada, desarrollando nefropatía clínica en apenas 10 años. A diferencia del tipo 1, la microalbuminuria se presenta frecuentemente desde el inicio de la enfermedad y la hipertensión arterial acompaña en el 80 al 90% de los casos, pudiendo incluso anteceder a la afección renal.&lt;br /&gt;• &lt;b&gt;Sospecha de patología no diabética:&lt;/b&gt; Si un paciente diabético tipo 2 debuta con una pérdida proteica masiva (macroproteinuria/síndrome nefrótico) tras poco tiempo de evolución (ej. 2 años), sin estar acompañado del componente de hipertensión arterial y manteniendo un filtrado glomerular elevado (hiperfiltración), el cuadro clínico rompe la historia natural, obligando a pensar en una proteinuria generada por otra entidad glomerular primaria o secundaria ajena a la diabetes.</t>
  </si>
  <si>
    <t>&lt;b&gt;c) Proteinuria no relacionada a la diabetes:&lt;/b&gt; Es la opción correcta. Ante un paciente con diabetes tipo 2 de corta evolución (2 años), sin hipertensión arterial (la cual acompaña al 80-90% de los casos tipo 2), con un filtrado elevado (MDRD = 120 ml/min) y una proteinuria masiva (4200 mg), se debe sospechar una &lt;b&gt;proteinuria no relacionada a la diabetes&lt;/b&gt;.</t>
  </si>
  <si>
    <t>• &lt;b&gt;a) Nefropatía diabética clínica:&lt;/b&gt; Es incorrecta. Este estadio requiere 10 años de evolución en la diabetes tipo 2 y se acompaña de hipertensión arterial progresiva y descenso irreversible del filtrado, no de hiperfiltración aislada (120 ml/min) y normotensión.&lt;br /&gt;• &lt;b&gt;b) Nefropatía diabética incipiente:&lt;/b&gt; Es incorrecta. La etapa incipiente se caracteriza por la pseudonormalización del filtrado y la presencia de microalbuminuria (30 a 300 mg/día), siendo incompatible con una macroproteinuria masiva de 4200 mg.&lt;br /&gt;• &lt;b&gt;d) Nefropatía DBT etapa de hiperfiltración:&lt;/b&gt; Es incorrecta. Si bien en la fase preclínica (Etapa I y II) existe hiperfiltración glomerular (como el MDRD de 120 ml/min del paciente), dicha etapa es clínicamente silenciosa y cursa con normoalbuminuria, descartando una fuga patológica de 4200 mg de proteínas.</t>
  </si>
  <si>
    <t>&lt;b&gt;ESTADIOS CLÍNICOS DE LA NEFROPATÍA DIABÉTICA&lt;/b&gt;&lt;br /&gt;&lt;br /&gt;• &lt;b&gt;Etapas I y II (Fase Preclínica y Silenciosa):&lt;/b&gt; Nefromegalia, hipertrofia e hiperfiltración glomerular. Excreción urinaria de albúmina normal.&lt;br /&gt;• &lt;b&gt;Etapa III (Nefropatía Diabética Incipiente):&lt;/b&gt; Aparece la microalbuminuria persistente (30 a 300 mg/día) y ocurre la pseudonormalización del filtrado glomerular.&lt;br /&gt;• &lt;b&gt;Etapa IV (Nefropatía Diabética Clínica):&lt;/b&gt; Proteinuria persistente (&gt; 300 mg/día). Inicia el descenso irreversible del filtrado y la instauración progresiva de hipertensión arterial.&lt;br /&gt;• &lt;b&gt;Etapa V (Insuficiencia Renal Terminal):&lt;/b&gt; Uremia severa que requiere diálisis.</t>
  </si>
  <si>
    <t>La &lt;b&gt;prueba indicada para predecir la aparición&lt;/b&gt; de la &lt;b&gt;nefropatía diabética&lt;/b&gt; en un paciente es la medición de &lt;b&gt;microalbuminuria&lt;/b&gt;.</t>
  </si>
  <si>
    <t>&lt;b&gt;PREDICCIÓN Y DIAGNÓSTICO DE LA NEFROPATÍA DIABÉTICA&lt;/b&gt;&lt;br /&gt;&lt;br /&gt;La evaluación diagnóstica de la nefropatía diabética se asienta en dos pilares fundamentales: la evaluación de la función renal y la evaluación de la lesión renal propiamente dicha.&lt;br /&gt;• &lt;b&gt;Detección de Daño Estructural:&lt;/b&gt; La evidencia de daño estructural se busca a través del examen de orina. La prueba diagnóstica cardinal es el Cociente Albuminuria/Creatininuria medido en muestra de orina aislada y expresado en mg/g.&lt;br /&gt;• &lt;b&gt;Microalbuminuria como predictor:&lt;/b&gt; La prueba indicada para predecir la aparición de nefropatía diabética en el paciente es la medición de la microalbuminuria (valores patológicos entre 30 y 300 mg/día). Representa un sinónimo de disfunción endotelial, de alto riesgo cardiovascular y se erige como el marcador predictivo precoz más importante.&lt;br /&gt;• &lt;b&gt;Tamizaje:&lt;/b&gt; Se debe solicitar por primera vez la microalbuminuria a partir de los 5 años del diagnóstico en la diabetes tipo 1.&lt;br /&gt;• &lt;b&gt;Correlación con Retinopatía:&lt;/b&gt; El examen del fondo de ojo es útil, ya que la observación de las arteriolas retinianas correlaciona con el estado de las arterias renales. Si un paciente diabético presenta retinopatía diabética, es un signo indirecto de que el mismo proceso microvascular se está llevando a cabo a nivel de sus glomérulos.</t>
  </si>
  <si>
    <t>&lt;b&gt;e) Microalbuminuria:&lt;/b&gt; Es la opción correcta. Es el marcador predictivo más precoz y la prueba diagnóstica cardinal para detectar el inicio del daño microvascular renal en la diabetes, anticipándose años a la caída del filtrado glomerular o a la aparición de proteinuria. Su evaluación está indicada en una paciente que ya evidencia daño microvascular sistémico (retinopatía).</t>
  </si>
  <si>
    <t>• &lt;b&gt;a) Excreción fraccional de sodio:&lt;/b&gt; Es incorrecta. Es un índice urinario utilizado para diferenciar entre una insuficiencia renal aguda de causa prerrenal y una falla intrínseca (como la necrosis tubular aguda), careciendo de utilidad predictiva para la evolución crónica de la diabetes.&lt;br /&gt;• &lt;b&gt;b) Sedimento urinario:&lt;/b&gt; Es incorrecta. Aunque es útil para identificar hematuria o cilindros hemáticos característicos del daño inflamatorio activo (como en un síndrome nefrítico), no es la herramienta predictiva para diagnosticar el inicio de la nefropatía diabética.&lt;br /&gt;• &lt;b&gt;c) Creatinina sérica:&lt;/b&gt; Es incorrecta. Sus niveles se mantienen inalterables hasta que el filtrado glomerular cae por debajo del 30% a 50% de lo normal; por lo tanto, es un marcador tardío de daño renal establecido, y no sirve para predecir la aparición inicial de la enfermedad.&lt;br /&gt;• &lt;b&gt;d) Hemograma:&lt;/b&gt; Es incorrecta. Se emplea para evaluar parámetros sistémicos generales y constatar la presencia de anemia en etapas crónicas terminales de la insuficiencia renal, pero no tiene capacidad para predecir la aparición del daño microvascular renal.</t>
  </si>
  <si>
    <t>Ante un paciente diabético de muy corta evolución (ej. 1 año) que debuta súbitamente con una pérdida proteica masiva o síndrome nefrótico severo, se debe sospechar una &lt;b&gt;proteinuria no relacionada a la diabetes&lt;/b&gt;.</t>
  </si>
  <si>
    <t>&lt;b&gt;HISTORIA NATURAL Y PROTEINURIA NO DIABÉTICA&lt;/b&gt;&lt;br /&gt;&lt;br /&gt;La evolución de la nefropatía diabética requiere un tiempo de desarrollo prolongado y sostenido del daño metabólico y hemodinámico según el tipo de diabetes:&lt;br /&gt;• &lt;b&gt;Diabetes Tipo 1:&lt;/b&gt; Tiene un desarrollo muy prolongado. La nefropatía clínica (fase de proteinuria) se establece a los 20 años de evolución.&lt;br /&gt;• &lt;b&gt;Diabetes Tipo 2:&lt;/b&gt; Su evolución es comparativamente más acelerada, desarrollando nefropatía clínica en aproximadamente 10 años.&lt;br /&gt;• &lt;b&gt;Sospecha de patología no diabética:&lt;/b&gt; Si un paciente diabético debuta con una pérdida proteica masiva (síndrome nefrótico) tras muy poco tiempo de evolución de su diabetes (ej. 1 a 2 años), el cuadro clínico rompe la historia natural típica. Este escenario temporal incongruente obliga a pensar que &lt;b&gt;nunca se trataría de una nefropatía diabética&lt;/b&gt; primaria, sino que la proteinuria es generada por otra entidad glomerular primaria o secundaria ajena a la diabetes, debiendo estudiarse su síndrome nefrótico en búsqueda de otras causas.</t>
  </si>
  <si>
    <t>La opción f (que valida a las respuestas d y e) es correcta. Ante un paciente con diabetes de muy corta evolución (1 año) que presenta un síndrome nefrótico severo, se rompe la historia natural de la enfermedad (la cual exige entre 10 y 20 años para instaurar la nefropatía clínica proteinúrica). Por lo tanto, &lt;b&gt;nunca pensaría que se trata de una nefropatía diabética&lt;/b&gt; y &lt;b&gt;estudiaría su síndrome nefrótico en búsqueda de otras causas&lt;/b&gt;.</t>
  </si>
  <si>
    <t>&lt;br /&gt;• &lt;b&gt;a) Le pediría fondo de ojo para relacionarlo con una nefropatía diabética:&lt;/b&gt; Es incorrecta. El examen del fondo de ojo busca retinopatía diabética, la cual suele acompañar a la nefropatía tras décadas de mal control metabólico; en un diabético de 1 año, el síndrome nefrótico obedece a otra etiología, por lo que buscar correlación microvascular retiniana carece de utilidad diagnóstica.&lt;br /&gt;• &lt;b&gt;b) Sospecharía sin necesidad de otro estudio que se trata de una nefropatía diabética y c) Le solicitaría función renal para ver en qué estadio de la nefropatía diabética se encuentra:&lt;/b&gt; Son incorrectas. Asumen de forma errónea que el masivo daño glomerular es atribuible a la diabetes, ignorando que el tiempo de evolución de 1 año es biológicamente insuficiente para desarrollar una nefropatía diabética clínica o un síndrome nefrótico de esta etiología.</t>
  </si>
  <si>
    <t>&lt;b&gt;ESTADIOS CLÍNICOS DE LA NEFROPATÍA DIABÉTICA&lt;/b&gt;&lt;br /&gt;&lt;br /&gt;• &lt;b&gt;Etapas I y II (Fase Preclínica y Silenciosa):&lt;/b&gt; Nefromegalia, hipertrofia e hiperfiltración glomerular. Excreción urinaria de albúmina normal.&lt;br /&gt;• &lt;b&gt;Etapa III (Nefropatía Diabética Incipiente):&lt;/b&gt; Aparece la microalbuminuria persistente (30 a 300 mg/día) y ocurre la pseudonormalización del filtrado glomerular.&lt;br /&gt;• &lt;b&gt;Etapa IV (Nefropatía Diabética Clínica):&lt;/b&gt; Proteinuria persistente (&gt; 300 mg/día) que puede alcanzar temporalmente rango nefrótico. Inicia el descenso irreversible del filtrado y la instauración de hipertensión arterial progresiva.&lt;br /&gt;• &lt;b&gt;Etapa V (Insuficiencia Renal Terminal):&lt;/b&gt; Uremia severa que requiere diálisis.</t>
  </si>
  <si>
    <t>Se debe solicitar por primera vez la &lt;b&gt;microalbuminuria a partir de los 5 años del diagnóstico en la diabetes tipo 1&lt;/b&gt;.</t>
  </si>
  <si>
    <t>&lt;b&gt;PREDICCIÓN Y TAMIZAJE DE LA NEFROPATÍA DIABÉTICA&lt;/b&gt;&lt;br /&gt;&lt;br /&gt;La evaluación diagnóstica de la lesión renal en la nefropatía diabética se asienta en la evidencia de daño estructural a través del examen de orina. El indicio fundamental y la prueba diagnóstica cardinal es el cociente Albuminuria/Creatininuria.&lt;br /&gt;• &lt;b&gt;Microalbuminuria como predictor:&lt;/b&gt; La medición de microalbuminuria (valores entre 30 y 300 mg/día) es la prueba indicada para predecir la aparición de la nefropatía diabética, representando un marcador de disfunción endotelial y alto riesgo cardiovascular.&lt;br /&gt;• &lt;b&gt;Tamizaje en Diabetes Tipo 1:&lt;/b&gt; Se debe solicitar por primera vez la microalbuminuria a partir de los 5 años del diagnóstico en la diabetes tipo 1, dado que requiere un período de evolución silenciosa preclínica (marcada por hiperfiltración y normoalbuminuria) antes de manifestar la fuga proteica.&lt;br /&gt;• &lt;b&gt;Tamizaje en Diabetes Tipo 2:&lt;/b&gt; A diferencia de la diabetes tipo 1, la nefropatía en la diabetes tipo 2 presenta una evolución acelerada, y la microalbuminuria se presenta desde el inicio o momento del diagnóstico de la enfermedad (por lo que su búsqueda debe ser al detectarse la patología base).</t>
  </si>
  <si>
    <t>&lt;b&gt;a) A partir de los 5 años del diagnóstico en la DBT tipo I:&lt;/b&gt; Es la opción correcta. En la historia natural de la diabetes tipo 1, el desarrollo de la nefropatía exige un período de latencia y evolución silenciosa (fase preclínica hiperfiltrante). La solicitud inicial de microalbuminuria debe realizarse a partir del quinto año desde el diagnóstico de la enfermedad.</t>
  </si>
  <si>
    <t>&lt;b&gt;b) Al 5to año en la DBT tipo I y tipo II:&lt;/b&gt; Es incorrecta. En la diabetes tipo 2, la microalbuminuria no requiere esperar 5 años; debido a su evolución acelerada, puede estar presente desde el momento cero de su diagnóstico metabólico.&lt;br /&gt;&lt;b&gt;c) A partir de los 20 años en la DBT tipo II:&lt;/b&gt; Es incorrecta. A los 20 años de evolución, un paciente con diabetes tipo 2 ya ha desarrollado insuficiencia renal terminal y requiere diálisis, superando la etapa de tamizaje inicial predictivo.&lt;br /&gt;&lt;b&gt;d) Al diagnóstico de la enfermedad en la DBT tipo I y tipo II:&lt;/b&gt; Es incorrecta. Solo aplica a la diabetes tipo II. En la diabetes tipo I, el daño microvascular renal no se objetiva al diagnóstico de la enfermedad, requiriendo los 5 años de evolución para poder detectar la disfunción endotelial y fuga de albúmina.&lt;br /&gt;&lt;b&gt;e) A los 10 años del diagnóstico de DBT tipo II:&lt;/b&gt; Es incorrecta. A los 10 años, los pacientes con diabetes tipo 2 ya han desarrollado una nefropatía clínica manifiesta (proteinuria e hipertensión), por lo que el tamizaje inicial a esa altura resulta tardío.</t>
  </si>
  <si>
    <t>&lt;b&gt;HISTORIA NATURAL Y PROTEINURIA NO DIABÉTICA&lt;/b&gt;&lt;br /&gt;&lt;br /&gt;La evolución de la nefropatía diabética requiere un tiempo de desarrollo prolongado y sostenido del daño metabólico y hemodinámico según el tipo de diabetes:&lt;br /&gt;• &lt;b&gt;Diabetes Tipo 1:&lt;/b&gt; Tiene un desarrollo prolongado. La nefropatía clínica (fase de proteinuria) se establece a los 20 años de evolución.&lt;br /&gt;• &lt;b&gt;Diabetes Tipo 2:&lt;/b&gt; Su evolución es más acelerada, desarrollando nefropatía clínica en aproximadamente 10 años.&lt;br /&gt;• &lt;b&gt;Sospecha de patología no diabética:&lt;/b&gt; Si un paciente diabético debuta con una pérdida proteica masiva (síndrome nefrótico) tras muy poco tiempo de evolución certera de su diabetes (ej. 1 a 2 años), el cuadro clínico rompe la historia natural típica. Este escenario temporal incongruente obliga a pensar que nunca se trataría de una nefropatía diabética primaria, sino que la proteinuria es generada por otra entidad glomerular primaria o secundaria ajena a la diabetes, debiendo estudiarse su síndrome nefrótico en búsqueda de otras causas.</t>
  </si>
  <si>
    <t>&lt;b&gt;Opción f:&lt;/b&gt; Es la opción correcta. Ante un paciente con diabetes de muy corta evolución (1 año) que presenta un síndrome nefrótico severo, se rompe la historia natural de la enfermedad (la cual exige 10 años para instaurar la nefropatía clínica proteinúrica). Consecuentemente, el médico &lt;b&gt;nunca pensaría que se trata de una nefropatía diabética&lt;/b&gt; y &lt;b&gt;estudiaría su síndrome nefrótico en búsqueda de otras causas&lt;/b&gt;.</t>
  </si>
  <si>
    <t>• &lt;b&gt;a) Sospecharía sin necesidad de otro estudio...&lt;/b&gt; y &lt;b&gt;d) Le solicitaría función renal para ver en qué estadio...:&lt;/b&gt; Son incorrectas. Asumen que el masivo daño glomerular es atribuible a la diabetes, ignorando que el tiempo de evolución de 1 año es biológicamente insuficiente para desarrollar una nefropatía diabética clínica o un síndrome nefrótico de esta etiología.&lt;br /&gt;• &lt;b&gt;e) Le pediría fondo de ojo y orina de 24 horas para relacionarlo con nefropatía diabética:&lt;/b&gt; Es incorrecta. El examen del fondo de ojo busca retinopatía diabética, la cual suele acompañar a la nefropatía tras décadas de mal control metabólico; en un diabético de 1 año, el síndrome nefrótico obedece a otra etiología, por lo que intentar buscar una correlación microvascular retiniana carece de sentido y utilidad diagnóstica.</t>
  </si>
  <si>
    <t>Los &lt;b&gt;inhibidores de SGLT2 (Gliflozinas)&lt;/b&gt; actúan &lt;b&gt;inhibiendo la reabsorción de glucosa&lt;/b&gt; en el túbulo contorneado proximal, lo que produce un aumento de la &lt;b&gt;natriuresis&lt;/b&gt;, &lt;b&gt;glucosuria&lt;/b&gt; y genera una &lt;b&gt;vasoconstricción relativa de la arteriola aferente&lt;/b&gt;.</t>
  </si>
  <si>
    <t>&lt;b&gt;MECANISMO DE ACCIÓN DE LOS INHIBIDORES DE SGLT2&lt;/b&gt;&lt;br /&gt;&lt;br /&gt;Los inhibidores de SGLT2 (Gliflozinas) actúan revirtiendo el desequilibrio hemodinámico sobre el glomérulo diabético, interviniendo sobre el mecanismo de hiperfiltración a través de las siguientes acciones funcionales:&lt;br /&gt;• &lt;b&gt;Inhibición de la Reabsorción Proximal:&lt;/b&gt; Actúan inhibiendo el cotransportador SGLT2, disminuyendo la reabsorción acoplada de glucosa y sodio en la porción S1 (&lt;i&gt;pars recta&lt;/i&gt;) del Túbulo Contorneado Proximal (TCP).&lt;br /&gt;• &lt;b&gt;Efecto Natriurético y Glucosúrico:&lt;/b&gt; Al bloquear su recaptación, llevan a una excreción aumentada tanto de glucosa (glucosuria) como de sodio (natriuresis / efecto diurético).&lt;br /&gt;• &lt;b&gt;Restablecimiento del Feedback Túbulo-glomerular:&lt;/b&gt; Al aumentar la excreción proximal, restauran y aseguran la llegada de una alta carga de sodio a la mácula densa. Esto incrementa el gasto de adenosina, suprime la vasodilatación patológica y logra el restablecimiento del tono vascular normal, generando una vasoconstricción relativa de la arteriola aferente.&lt;br /&gt;• &lt;b&gt;Protección Glomerular:&lt;/b&gt; La vasoconstricción de la vía de entrada disminuye la hiperpresión capilar interna, aboliendo la hiperfiltración y logrando la regresión clínica del daño estructural.</t>
  </si>
  <si>
    <t>&lt;b&gt;e) Todos son mecanismos de los inhibidores de SGLT2:&lt;/b&gt; Es la opción correcta. Engloba la cascada de acción, tanto funcional tubular como hemodinámica glomerular, que ejercen los inhibidores de SGLT2 al bloquear el cotransportador en el riñón diabético.</t>
  </si>
  <si>
    <t>• &lt;b&gt;a) Inhibiendo la reabsorción de glucosa en tubo contorneado proximal, b) Produciendo vasoconstricción relativa de la arteriola aferente, c) Produciendo aumento de la natriuresis, y d) Produciendo glucosuria:&lt;/b&gt; Son correctas pero incompletas por sí solas. La inhibición del receptor SGLT2 en el túbulo proximal genera la glucosuria y natriuresis, y es el arribo de ese sodio no reabsorbido a la mácula densa lo que desencadena secundariamente la vasoconstricción relativa de la arteriola aferente.</t>
  </si>
  <si>
    <t>&lt;b&gt;BENEFICIOS CLÍNICOS ADICIONALES DE LAS GLIFLOZINAS&lt;/b&gt;&lt;br /&gt;&lt;br /&gt;Además de su efecto nefroprotector (capaces de retrotraer el cuadro de macroproteinuria a microalbuminuria, o a normoalbuminuria), el bloqueo de la reabsorción tubular presenta otros beneficios sistémicos:&lt;br /&gt;• Producen una pérdida de sodio intersticial sin generar hipovolemia intravascular aguda.&lt;br /&gt;• Ejercen la inhibición del contratransporte Na+/H+, lo cual previene el remodelado de la fibra miocárdica, protegiendo contra la insuficiencia cardíaca.&lt;br /&gt;• &lt;i&gt;Contraindicación Absoluta:&lt;/i&gt; Los iSGLT2 NO se usan en pacientes que padecen Diabetes Tipo 1.</t>
  </si>
  <si>
    <t>En un paciente diabético isquémico con HTA severa y en anasarca, se prefiere usar la asociación de &lt;b&gt;IECA&lt;/b&gt; más &lt;b&gt;bloqueantes cálcicos dihidropiridínicos&lt;/b&gt; y &lt;b&gt;furosemida&lt;/b&gt;.</t>
  </si>
  <si>
    <t>&lt;b&gt;TRATAMIENTO DE LA HTA SEVERA Y ANASARCA EN NEFROPATÍA DIABÉTICA&lt;/b&gt;&lt;br /&gt;&lt;br /&gt;El manejo de la hipertensión arterial (HTA) y el control de la hiperfiltración son las medidas terapéuticas más relevantes en la progresión de la nefropatía diabética.&lt;br /&gt;• &lt;b&gt;Bloqueo del SRAA (IECA/ARA II):&lt;/b&gt; Constituyen la primera elección farmacológica para reducir la presión intraglomerular. Sin embargo, en pacientes con comorbilidades (ej. enfermedad coronaria o perfil isquémico), &lt;b&gt;no se recomienda asociar un IECA más un ARA II&lt;/b&gt; debido al incremento del riesgo de hipotensión arterial y de insuficiencia renal aguda.&lt;br /&gt;• &lt;b&gt;Bloqueantes Cálcicos Dihidropiridínicos (ej. Amlodipina):&lt;/b&gt; Son hipotensores que reducen la presión general de llegada al glomérulo. La asociación de preferencia para el tratamiento de la HTA de moderada a severa en un paciente con nefropatía diabética es &lt;b&gt;IECA más Amlodipina&lt;/b&gt;. Su principal limitación clínica es la generación de edemas en miembros inferiores.&lt;br /&gt;• &lt;b&gt;Manejo de volumen (Furosemida):&lt;/b&gt; Ante la presencia de anasarca (retención hidrosalina) o cuando el filtrado glomerular cae por debajo de 30 ml/min (situación en la que las tiazidas pierden eficacia), la droga de elección pasa a ser un diurético de asa como la &lt;b&gt;furosemida&lt;/b&gt;.</t>
  </si>
  <si>
    <t>&lt;b&gt;c) IECA + bloqueantes cálcicos dihidropiridínicos + furosemida:&lt;/b&gt; Es la opción correcta. Ante un paciente diabético isquémico con HTA severa y en anasarca, la asociación de preferencia debe combinar un &lt;b&gt;IECA&lt;/b&gt;, &lt;b&gt;bloqueantes cálcicos dihidropiridínicos&lt;/b&gt; y &lt;b&gt;furosemida&lt;/b&gt; para resolver la sobrecarga de volumen.</t>
  </si>
  <si>
    <t>• &lt;b&gt;a) Furosemida + espironolactona + IECA + ARA II&lt;/b&gt; y &lt;b&gt;b) IECA + ARA II + hidroclorotiazida:&lt;/b&gt; Son incorrectas porque el doble bloqueo del SRAA (IECA sumado a ARA II) no se recomienda en pacientes isquémicos o con comorbilidades coronarias. Además, la hidroclorotiazida es insuficiente frente a un cuadro de anasarca y pierde eficacia en estadios de filtrado renal descendido.&lt;br /&gt;• &lt;b&gt;d) ARA II + bloqueantes cálcicos no dihidropiridínicos:&lt;/b&gt; Es incorrecta porque los bloqueantes cálcicos no dihidropiridínicos (diltiazem, verapamilo) son hipotensores utilizados como sucedáneos ante alergias, careciendo de la potencia para tratar una HTA severa; además, la opción no contempla el uso del diurético de asa para el manejo de la anasarca.</t>
  </si>
  <si>
    <t>El &lt;b&gt;fármaco antihipertensivo de primera elección&lt;/b&gt; en un paciente con &lt;b&gt;hipertensión arterial y diabetes&lt;/b&gt; es un &lt;b&gt;inhibidor de la ECA (IECA)&lt;/b&gt; o un ARA II.</t>
  </si>
  <si>
    <t>¿Cuál es la prueba diagnóstica más usada para la neumonía atípica?&lt;br&gt;&lt;br&gt;a) Cultivo de esputo&lt;br&gt;&lt;br&gt;b) Hemocultivo&lt;br&gt;&lt;br&gt;c) Anticuerpos séricos&lt;br&gt;&lt;br&gt;d) PCR</t>
  </si>
  <si>
    <t>&lt;b&gt;TRATAMIENTO DE LA HIPERTENSIÓN EN LA NEFROPATÍA DIABÉTICA&lt;/b&gt;&lt;br /&gt;&lt;br /&gt;El manejo de la hipertensión arterial y el bloqueo del sistema renina-angiotensina-aldosterona (SRAA) son los pilares terapéuticos para evitar el daño progresivo del riñón diabético:&lt;br /&gt;• &lt;b&gt;Drogas de primera elección:&lt;/b&gt; Las drogas de primera elección son los inhibidores de la enzima convertidora de angiotensina (IECA, como Enalapril) o los antagonistas de los receptores de angiotensina II (ARA II, como Losartán).&lt;br /&gt;• &lt;b&gt;Mecanismo de acción nefroprotector:&lt;/b&gt; El beneficio de los IECA en la nefropatía diabética es múltiple. Actúan por su acción antioxidante, antiproliferativa y antifibrótica. De forma hemodinámica, actúan dilatando selectivamente la arteriola eferente del glomérulo. Al disminuir la presión intraglomerular (PCG) y reducirse la hiperfiltración, las cargas negativas de la membrana basal vuelven a acercarse, logrando disminuir y controlar la proteinuria manifiesta.</t>
  </si>
  <si>
    <t>d) PCR</t>
  </si>
  <si>
    <t>&lt;b&gt;d) Inhibidor de la ECA:&lt;/b&gt; Es la opción correcta. Constituye la droga de primera elección para el tratamiento de la hipertensión arterial en el paciente diabético. Su efecto nefroprotector disminuye la presión intraglomerular por vasodilatación de la arteriola eferente y controla el desarrollo de la lesión orgánica.</t>
  </si>
  <si>
    <t>&lt;b&gt;a) Calcioantagonista, y e) Bloqueante cálcico:&lt;/b&gt; Son incorrectas. Si bien las dihidropiridinas (como amlodipina) son hipotensores, no poseen la acción dilatadora eferente de los IECA, utilizándose asociados a estos últimos para alcanzar metas tensionales.&lt;br /&gt;&lt;b&gt;b) Diurético:&lt;/b&gt; Es incorrecta. Aunque los diuréticos tiazídicos o de asa se indican en esquemas combinados para el manejo del volumen, no son los fármacos de elección para la nefroprotección diabética.&lt;br /&gt;&lt;b&gt;c) Betabloqueante:&lt;/b&gt; Es incorrecta. Aunque reducen la mortalidad cardiovascular y son útiles en comorbilidades como la cardiopatía isquémica, no representan el abordaje de elección para el bloqueo del daño hemodinámico renal en la diabetes frente a un IECA.</t>
  </si>
  <si>
    <t>&lt;b&gt;METAS TENSIONALES Y COMBINACIONES FARMACOLÓGICAS&lt;/b&gt;&lt;br /&gt;&lt;br /&gt;Para detener el progreso orgánico, las metas de presión arterial en el paciente diabético son estrictas:&lt;br /&gt;• &lt;b&gt;Metas clínicas:&lt;/b&gt; En pacientes con Enfermedad Renal Crónica (ERC) con albuminuria o daño de órgano blanco, el objetivo es mantener cifras &lt;b&gt;≤ 130/80 mmHg&lt;/b&gt; o &lt;b&gt;&lt; 125/75 mmHg&lt;/b&gt;.&lt;br /&gt;• &lt;b&gt;Asociaciones preferentes:&lt;/b&gt; En el tratamiento de la HTA moderada a severa, la asociación de preferencia es un &lt;b&gt;IECA más Amlodipina&lt;/b&gt;.&lt;br /&gt;• &lt;b&gt;Contraindicación absoluta (Doble Bloqueo):&lt;/b&gt; Diversos estudios han demostrado que no se debe asociar un IECA más un ARA II en pacientes añosos o con comorbilidades, debido al aumento del riesgo de hipotensión arterial y de fracaso renal agudo, sin ofrecer un efecto nefroprotector a largo plazo.</t>
  </si>
  <si>
    <t>En el tratamiento integral de la nefropatía diabética, no se usa amlodipina de forma preventiva en normotensos, los iSGLT2 están contraindicados en diabetes tipo 1 o filtrados &lt; 30 ml/min, la insulina es el fármaco más seguro en estadios avanzados y la dieta obligatoria es &lt;b&gt;hipoproteica&lt;/b&gt;, resultando &lt;b&gt;ninguna de las afirmaciones correctas&lt;/b&gt;.</t>
  </si>
  <si>
    <t>&lt;b&gt;TRATAMIENTO Y NEFROPROTECCIÓN EN LA NEFROPATÍA DIABÉTICA&lt;/b&gt;&lt;br /&gt;&lt;br /&gt;El abordaje terapéutico exige un manejo multidisciplinario orientado a controlar la hiperglucemia, la hipertensión arterial, la hiperfiltración y la proteinuria:&lt;br /&gt;• &lt;b&gt;Medidas generales y Dieta:&lt;/b&gt; El pilar conductual exige la cesación del tabaquismo, control del peso y ejercicio. Nutricionalmente, la recomendación más importante es la &lt;b&gt;dieta hipoproteica&lt;/b&gt; (0.8 g/kg/día de proteínas de alto valor biológico), ya que disminuye la progresión del daño renal al reducir la presión del capilar glomerular y frenar la hiperfiltración.&lt;br /&gt;• &lt;b&gt;Control Glucémico y Farmacológico:&lt;/b&gt; El control intensivo de la glucemia enlentece la progresión. En cuanto a los fármacos, la &lt;b&gt;Insulina&lt;/b&gt; (junto con la Linagliptina) es el más seguro, pudiendo utilizarse a lo largo de todos los estadios de la insuficiencia renal (incluso con filtrados &lt; 20 ml/min o en hemodiálisis). Por su parte, los &lt;b&gt;inhibidores de SGLT2&lt;/b&gt; son nefroprotectores pero poseen limitaciones: NO se usan en la diabetes tipo 1 y solo se administran si el filtrado (MDRD) se mantiene &gt; 30 ml/min y &lt; 60 ml/min.&lt;br /&gt;• &lt;b&gt;Control Hemodinámico:&lt;/b&gt; Las drogas antihipertensivas de primera elección son los IECA o ARA II. Los bloqueantes cálcicos dihidropiridínicos (como la amlodipina) se utilizan para el tratamiento de la HTA de moderada a severa asociados a un IECA, pero como regla general preventiva &lt;b&gt;no se debe usar amlodipina para prevenir HTA severa en pacientes normotensos&lt;/b&gt;.</t>
  </si>
  <si>
    <t>&lt;b&gt;Opción e:&lt;/b&gt; Es correcta. &lt;b&gt;Ninguna de las afirmaciones presentadas es verdadera&lt;/b&gt; para el manejo clínico, farmacológico o nutricional de la nefropatía diabética.</t>
  </si>
  <si>
    <t>&lt;b&gt;a) Para prevenir HTA severa usaría amlodipina en todo tipo de paciente:&lt;/b&gt; Es incorrecta porque como regla general preventiva no se debe utilizar amlodipina para prevenir HTA severa en pacientes normotensos.&lt;br /&gt;&lt;b&gt;b) El tratamiento con inhibidores del SGLUT-2 se pueden usar en todo paciente...:&lt;/b&gt; Es incorrecta debido a que los iSGLT2 NO se utilizan en todos los pacientes (están proscritos en la diabetes tipo 1) y requieren un filtrado conservado mayor a 30 ml/min para su administración.&lt;br /&gt;&lt;b&gt;c) Debo tener cuidado con la Insulina...:&lt;/b&gt; Es incorrecta ya que la insulina es el fármaco antidiabético más seguro y recomendado en los estadios avanzados de la enfermedad renal (incluso en diálisis).&lt;br /&gt;&lt;b&gt;d) Las medidias dietetico-higienicas como... y dieta hiperproteíca, son la base del tratamiento:&lt;/b&gt; Es incorrecta porque el pilar nutricional del tratamiento para frenar el daño glomerular por hiperfiltración es la dieta &lt;b&gt;hipoproteica&lt;/b&gt; (0.8 g/kg/día), resultando la dieta hiperproteica un factor que agrava la evolución.</t>
  </si>
  <si>
    <t>El &lt;b&gt;fármaco antihipertensivo de primera elección&lt;/b&gt; en un paciente con &lt;b&gt;hipertensión arterial y diabetes&lt;/b&gt; es un inhibidor de la ECA (IECA) o un &lt;b&gt;antagonista de los receptores de angiotensina II (ARA II)&lt;/b&gt;.</t>
  </si>
  <si>
    <t>&lt;b&gt;TRATAMIENTO DE LA HIPERTENSIÓN EN LA NEFROPATÍA DIABÉTICA&lt;/b&gt;&lt;br /&gt;&lt;br /&gt;El manejo de la hipertensión arterial y el bloqueo del sistema renina-angiotensina-aldosterona (SRAA) constituyen los pilares terapéuticos para evitar el daño progresivo del riñón diabético:&lt;br /&gt;• &lt;b&gt;Drogas de primera elección:&lt;/b&gt; Las drogas de primera elección son los inhibidores de la enzima convertidora de angiotensina (IECA, ej. enalapril) o los antagonistas de los receptores de angiotensina II (ARA II, ej. losartán, valsartán).&lt;br /&gt;• &lt;b&gt;Mecanismo de acción nefroprotector:&lt;/b&gt; El beneficio de los ARA II y los IECA en la nefropatía diabética es múltiple. Poseen acción antioxidante, antiproliferativa y antifibrótica. A nivel hemodinámico intrarrenal, actúan bloqueando el eje de la angiotensina II y la hiperactividad del receptor AT1, produciendo una dilatación selectiva de la arteriola eferente del glomérulo. Al disminuir la presión intraglomerular (PCG) y abolirse la hiperfiltración, las cargas negativas de la membrana basal vuelven a acercarse, logrando disminuir y controlar la proteinuria.</t>
  </si>
  <si>
    <t>&lt;b&gt;d) ARAII:&lt;/b&gt; Es la opción correcta. Es, de manera conjunta o alternativa con los IECA, el grupo farmacológico de primera elección para el tratamiento de la hipertensión arterial en el paciente diabético debido a su efecto nefroprotector, siendo capaz de disminuir la hiperfiltración y la presión intraglomerular por vasodilatación específica de la arteriola eferente y enlentecer la progresión de la enfermedad.</t>
  </si>
  <si>
    <t>• &lt;b&gt;a) Calcioantagonista, y e) Bloqueante cálcico:&lt;/b&gt; Son incorrectas como primera línea de monoterapia. Si bien las dihidropiridinas (como la amlodipina) son hipotensores, carecen de la acción dilatadora específica eferente intrarrenal de los ARA II o IECA, utilizándose principalmente asociados a estos últimos para alcanzar metas tensionales.&lt;br /&gt;• &lt;b&gt;b) Diurético:&lt;/b&gt; Es incorrecta. Aunque los diuréticos tiazídicos o de asa se prescriben en esquemas combinados para el manejo de la sobrecarga de volumen, no son los fármacos primarios de elección para la nefroprotección diabética.&lt;br /&gt;• &lt;b&gt;c) Betabloqueante:&lt;/b&gt; Es incorrecta. Si bien reducen la mortalidad cardiovascular y resultan esenciales en comorbilidades concurrentes como la cardiopatía isquémica, no representan el abordaje primario o de elección para el bloqueo hemodinámico de la hiperfiltración renal en la diabetes en contraposición a un ARA II.</t>
  </si>
  <si>
    <t>&lt;b&gt;METAS TENSIONALES Y REGLAS CLÍNICAS&lt;/b&gt;&lt;br /&gt;&lt;br /&gt;Para detener el progreso de la lesión microvascular, las metas de presión arterial en el paciente diabético son:&lt;br /&gt;• &lt;b&gt;Metas clínicas:&lt;/b&gt; En pacientes con Enfermedad Renal Crónica (ERC) con albuminuria o daño de órgano blanco (nefropatía diabética instaurada), el objetivo es mantener cifras de presión arterial &lt;b&gt;≤ 130/80 mmHg&lt;/b&gt; o &lt;b&gt;&lt; 125/75 mmHg&lt;/b&gt; (especialmente ante proteinuria).&lt;br /&gt;• &lt;b&gt;Asociaciones preferentes:&lt;/b&gt; En el tratamiento de la HTA de moderada a severa, la asociación terapéutica de preferencia es un &lt;b&gt;IECA o ARA II más Amlodipina&lt;/b&gt;.&lt;br /&gt;• &lt;b&gt;Contraindicación (Doble Bloqueo):&lt;/b&gt; Está contraindicado asociar un IECA más un ARA II (doble bloqueo del SRAA) para el tratamiento antihipertensivo, debido a que los estudios documentan que no aporta beneficios y aumenta el riesgo de eventos adversos, fracaso renal agudo, síncope e hiperpotasemia.</t>
  </si>
  <si>
    <t>El &lt;b&gt;control de la presión arterial&lt;/b&gt; y el &lt;b&gt;control de la hiperfiltración&lt;/b&gt; son las medidas terapéuticas más relevantes en la nefropatía diabética.</t>
  </si>
  <si>
    <t>&lt;b&gt;OBJETIVOS HEMODINÁMICOS EN EL TRATAMIENTO DE LA NEFROPATÍA DIABÉTICA&lt;/b&gt;&lt;br /&gt;&lt;br /&gt;El abordaje terapéutico de la nefropatía diabética busca frenar la progresión de la enfermedad hacia estadios avanzados. Dentro de los objetivos, el control hemodinámico sistémico e intrarrenal es fundamental:&lt;br /&gt;• &lt;b&gt;Control de la presión arterial (HTA):&lt;/b&gt; La hipertensión sistémica no controlada transmite su fuerza sobre el glomérulo, aumentando la presión intraglomerular y agravando el daño endotelial y la esclerosis.&lt;br /&gt;• &lt;b&gt;Control de la hiperfiltración:&lt;/b&gt; Es el pilar para detener el daño. Se logra mediante el bloqueo del Sistema Renina-Angiotensina-Aldosterona (empleando fármacos como IECA o ARA II), los cuales dilatan la arteriola eferente, disminuyendo la presión intraglomerular (PCG) y logrando controlar la proteinuria secundaria al estrés de roce vascular. A esto se suma el control de la ingesta proteica (dieta hipoproteica).</t>
  </si>
  <si>
    <t>&lt;b&gt;d) b y c:&lt;/b&gt; Es la opción correcta. En la nefropatía diabética, las medidas terapéuticas más relevantes a nivel hemodinámico para evitar el daño progresivo del riñón son el &lt;b&gt;control de la presión arterial&lt;/b&gt; sistémica y el &lt;b&gt;control de la hiperfiltración&lt;/b&gt; intraglomerular, los cuales se abordan de manera conjunta mediante la utilización de bloqueadores del SRAA (IECA/ARA II).</t>
  </si>
  <si>
    <t>• &lt;b&gt;b) Control de la presión arterial y c) Control de la hiperfiltración:&lt;/b&gt; Son incorrectas como opciones únicas. Si bien cada una describe un objetivo terapéutico para la nefroprotección, resultan incompletas ante la existencia de una opción integradora que engloba a ambas premisas.</t>
  </si>
  <si>
    <t>&lt;b&gt;NO se debe usar amlodipina&lt;/b&gt; para prevenir HTA severa en pacientes normotensos.</t>
  </si>
  <si>
    <t>&lt;b&gt;PILARES DEL TRATAMIENTO Y METAS CLÍNICAS EN LA NEFROPATÍA DIABÉTICA&lt;/b&gt;&lt;br /&gt;&lt;br /&gt;El abordaje terapéutico de la nefropatía diabética exige el cumplimiento de metas para enlentecer la progresión del daño orgánico:&lt;br /&gt;• &lt;b&gt;Control de la Albuminuria:&lt;/b&gt; La evaluación del daño renal se realiza mediante el cociente albúmina/creatinina. El valor óptimo de microalbuminuria es &lt; 10 mg/g, mientras que el valor normal (o normal alto) se establece por debajo de los 30 mg/g.&lt;br /&gt;• &lt;b&gt;Terapia Antihipertensiva (Nefroprotección):&lt;/b&gt; El fármaco antihipertensivo de primera elección en un paciente con hipertensión arterial y diabetes es un IECA o un ARA II. Estos fármacos disminuyen la hiperfiltración al dilatar la arteriola eferente. En el tratamiento de la HTA moderada a severa, la asociación de preferencia es IECA más Amlodipina. Sin embargo, no se debe emplear amlodipina de manera preventiva en individuos normotensos.&lt;br /&gt;• &lt;b&gt;Medidas Generales y Hábitos:&lt;/b&gt; El paciente con nefropatía diabética debe abandonar el hábito tabáquico, ya que el tabaquismo posee un efecto independiente de progresión de daño vascular.</t>
  </si>
  <si>
    <t>&lt;b&gt;e) Para prevenir HTA severa usaría amlodipina aun en pacientes normotensos:&lt;/b&gt; Es la opción correcta. Los bloqueantes cálcicos dihidropiridínicos (como la amlodipina) no deben ser indicados para prevenir el desarrollo de hipertensión severa en un paciente diabético que actualmente mantiene cifras tensionales normales. Su uso se reserva para asociarse a los IECA/ARA II cuando es necesario controlar una HTA moderada a severa ya instaurada.</t>
  </si>
  <si>
    <t>• &lt;b&gt;a) El valor óptimo de microalbuminuria es menor a 10 mg/gr:&lt;/b&gt; Es una afirmación correcta. Valores inferiores a 10 mg/g corresponden a la categoría óptima en la clasificación.&lt;br /&gt;• &lt;b&gt;b) Elegiría como antihipertensivo de primera elección un IECA o un ARA II:&lt;/b&gt; Es una afirmación correcta. Representan la piedra angular del tratamiento debido a su efecto nefroprotector intraglomerular (vasodilatación eferente).&lt;br /&gt;• &lt;b&gt;c) El valor normal de microalbuminuria es menor de 30 mg/gr:&lt;/b&gt; Es una afirmación correcta. Un cociente albuminuria/creatininuria se considera normal o fisiológico a valores menores de 30 mg/g.&lt;br /&gt;• &lt;b&gt;d) El paciente con nefropatía diabética debe abandonar el hábito tabáquico:&lt;/b&gt; Es una afirmación correcta. El cese del tabaquismo es un pilar conductual en el manejo de la patología.</t>
  </si>
  <si>
    <t>En la nefropatía diabética, &lt;b&gt;no se debe usar amlodipina para prevenir HTA severa en pacientes normotensos&lt;/b&gt;, mientras que los IECA/ARA II son de primera elección y los valores óptimo y normal de microalbuminuria son &lt; 10 mg/g y &lt; 30 mg/g respectivamente.</t>
  </si>
  <si>
    <t>&lt;b&gt;TRATAMIENTO Y NEFROPROTECCIÓN EN LA NEFROPATÍA DIABÉTICA&lt;/b&gt;&lt;br /&gt;&lt;br /&gt;El abordaje terapéutico exige un manejo enfocado en controlar la hipertensión arterial y la hiperfiltración, junto con el monitoreo estricto de la albúmina.&lt;br /&gt;• &lt;b&gt;Bloqueo del Sistema Renina-Angiotensina-Aldosterona (SRAA):&lt;/b&gt; El fármaco antihipertensivo de primera elección en un paciente con hipertensión arterial y diabetes es un IECA o un ARA II (por su capacidad de dilatar la arteriola eferente y controlar la hiperfiltración).&lt;br /&gt;• &lt;b&gt;Bloqueantes Cálcicos:&lt;/b&gt; Las dihidropiridinas (como la amlodipina) son hipotensores potentes que reducen la presión general de llegada al glomérulo. En el tratamiento de la HTA de moderada a severa en un paciente con nefropatía diabética, la asociación de preferencia es IECA más amlodipina. Sin embargo, como regla general preventiva, &lt;b&gt;no se debe usar amlodipina para prevenir HTA severa en pacientes normotensos&lt;/b&gt;.&lt;br /&gt;• &lt;b&gt;Categorías del Cociente Albúmina/Creatinina:&lt;/b&gt; El diagnóstico temprano y monitoreo exige evaluar la albuminuria. El valor óptimo es &lt;b&gt;&lt; 10 mg/g&lt;/b&gt;, el valor normal alto es de 10 a 29 mg/g (considerándose un valor normal &lt;b&gt;&lt; 30 mg/g&lt;/b&gt;), y se establece microalbuminuria persistente patológica a partir de los 30 hasta los 300 mg/g.</t>
  </si>
  <si>
    <t>La opción c es la afirmación INCORRECTA (la respuesta a marcar). Si bien la amlodipina es una droga útil para el manejo de la HTA moderada a severa, como regla general preventiva &lt;b&gt;no se debe usar amlodipina para prevenir HTA severa en pacientes normotensos&lt;/b&gt;.</t>
  </si>
  <si>
    <t>&lt;br /&gt;• &lt;b&gt;a) Elegiría un antihipertensivo de primera elección un IECA o un ARA II:&lt;/b&gt; Es una afirmación correcta. Estas drogas constituyen la primera elección por su capacidad de dilatar la arteriola eferente, disminuyendo la presión intraglomerular y la hiperfiltración.&lt;br /&gt;• &lt;b&gt;b) El valor óptimo de microalbuminuria es menor a 10 mg/gr:&lt;/b&gt; Es una afirmación correcta según las categorías clínicas estandarizadas.&lt;br /&gt;• &lt;b&gt;d) El valor normal de microalbuminuria es menor de 30 mg/gr:&lt;/b&gt; Es una afirmación correcta. El rango de 10 a 29 mg/g se considera "normal alto", estableciéndose el corte patológico de microalbuminuria a partir de los 30 mg/g.</t>
  </si>
  <si>
    <t>Ante un paciente diabético que presenta &lt;b&gt;microalbuminuria y cifras de tensión arterial elevadas&lt;/b&gt; (ej. 140/90 mmHg), el fármaco de elección a indicar es un IECA, como el &lt;b&gt;Enalapril a dosis de 10 mg/día&lt;/b&gt;.</t>
  </si>
  <si>
    <t>&lt;b&gt;TRATAMIENTO Y NEFROPROTECCIÓN EN DIABETES CON MICROALBUMINURIA&lt;/b&gt;&lt;br /&gt;&lt;br /&gt;El manejo de la hipertensión arterial y el bloqueo del sistema renina-angiotensina-aldosterona (SRAA) son pilares terapéuticos para evitar el daño progresivo en la nefropatía diabética y frenar la pérdida de la función renal.&lt;br /&gt;• &lt;b&gt;Bloqueo del SRAA y Nefroprotección:&lt;/b&gt; Las drogas de primera elección en pacientes con diabetes y microalbuminuria o hipertensión son los IECA (ej. Enalapril) y los ARA II (ej. Losartán).&lt;br /&gt;• &lt;b&gt;Mecanismo de acción intrarrenal:&lt;/b&gt; El beneficio de estos fármacos en la nefropatía diabética es múltiple. Actúan dilatando la arteriola eferente del glomérulo. Al disminuir la presión intraglomerular (PCG) y abolirse la hiperfiltración inducida por la diabetes, las cargas negativas de la membrana basal vuelven a acercarse, logrando disminuir y controlar la pérdida de proteínas (microalbuminuria o proteinuria manifiesta).&lt;br /&gt;• &lt;b&gt;Metas Tensionales:&lt;/b&gt; En pacientes con Enfermedad Renal Crónica o diabetes con microalbuminuria o daño de órgano blanco, el objetivo terapéutico de presión arterial es mantener cifras ≤ 130/80 mmHg o &lt; 125/75 mmHg.</t>
  </si>
  <si>
    <t>&lt;b&gt;d) Enalapril 10 mg/día:&lt;/b&gt; Es la opción correcta. Frente a un paciente diabético con microalbuminuria y cifras tensionales elevadas (140/90 mmHg), se debe indicar un IECA (como el Enalapril 10 mg/día) o un ARA II. Estos fármacos no solo reducen la presión arterial sistémica, sino que ejercen un efecto nefroprotector intraglomerular (vasodilatación eferente) para disminuir la hiperfiltración y frenar la progresión del daño endotelial y orgánico.</t>
  </si>
  <si>
    <t>&lt;b&gt;a) Hidroclorotiazida 12.5 mg/día:&lt;/b&gt; Es incorrecta. Si bien los diuréticos tiazídicos son útiles en el manejo de la sobrecarga de volumen y la HTA, carecen del efecto nefroprotector intraglomerular (reducción de la hiperfiltración y de la albuminuria) que poseen los IECA/ARA II, por lo que no son la primera línea en un paciente con daño renal diabético incipiente.&lt;br /&gt;&lt;b&gt;b) Tratamiento no farmacológico como único tratamiento:&lt;/b&gt; Es incorrecta. Si bien las modificaciones del estilo de vida (dieta hiposódica, hipoproteica y cese tabáquico) son pilares fundamentales, la presencia de microalbuminuria (marcador de daño microvascular y riesgo cardiovascular) sumado a la HTA ya establecida (140/90 mmHg) exige la instauración de tratamiento nefroprotector farmacológico.&lt;br /&gt;&lt;b&gt;c) Amlodipina 5 mg/día:&lt;/b&gt; Es incorrecta. Los bloqueantes cálcicos dihidropiridínicos son hipotensores sistémicos, pero producen una vasodilatación de la arteriola aferente del riñón, careciendo de la acción dilatadora eferente de los IECA. Se utilizan asociados a los bloqueantes del SRAA para alcanzar metas de TA, no como terapia nefroprotectora inicial.</t>
  </si>
  <si>
    <t>En un paciente con diabetes tipo 2 de reciente diagnóstico que comienza con hipertensión arterial, el fármaco antihipertensivo de primera elección a indicar de inicio es un &lt;b&gt;IECA&lt;/b&gt;, como el &lt;b&gt;Enalapril&lt;/b&gt;.</t>
  </si>
  <si>
    <t>&lt;b&gt;TRATAMIENTO HEMODINÁMICO DE LA HIPERTENSIÓN EN LA DIABETES&lt;/b&gt;&lt;br /&gt;&lt;br /&gt;El control de la presión arterial y de la hiperfiltración son las medidas terapéuticas más relevantes en la prevención y tratamiento de la nefropatía diabética.&lt;br /&gt;• &lt;b&gt;Primera elección farmacológica:&lt;/b&gt; El manejo de la hipertensión y el bloqueo del Sistema Renina-Angiotensina-Aldosterona (SRAA) son pilares terapéuticos. Las drogas de primera elección son los &lt;b&gt;IECA&lt;/b&gt; (ej. Enalapril, Ramipril) y los &lt;b&gt;ARA II&lt;/b&gt; (ej. Losartán, Telmisartán, Valsartán). Por ende, el fármaco antihipertensivo que más se recomienda de inicio en un paciente con hipertensión arterial y diabetes es un IECA o un ARA II.&lt;br /&gt;• &lt;b&gt;Mecanismo de nefroprotección:&lt;/b&gt; Estos fármacos actúan por su acción antioxidante, por dilatar selectivamente la &lt;b&gt;arteriola eferente&lt;/b&gt; del glomérulo (contrarrestando la vasoconstricción impuesta por la hiperactividad de la Angiotensina II), y por su acción celular antiproliferativa y antifibrótica. Al dilatar la arteriola eferente, disminuyen la presión intraglomerular (PCG) y logran reducir y controlar la hiperfiltración patológica, protegiendo así la membrana basal.</t>
  </si>
  <si>
    <t>&lt;b&gt;a) Enalapril:&lt;/b&gt; Es la opción correcta. En un paciente con diabetes tipo 2 de reciente diagnóstico que comienza con HTA, se indicaría de inicio &lt;b&gt;Enalapril&lt;/b&gt; (o cualquier otro IECA/ARA II), siendo la familia de drogas de primera elección por su capacidad de otorgar nefroprotección al dilatar selectivamente la arteriola eferente y disminuir la hiperfiltración intraglomerular.</t>
  </si>
  <si>
    <t>• &lt;b&gt;b) Furosemida:&lt;/b&gt; Es incorrecta. Es un diurético de asa cuyo uso en la nefropatía diabética se reserva para el manejo de sobrecargas de volumen (anasarca) o para cuando el filtrado glomerular (FG) cae por debajo de 30 ml/min y las tiazidas pierden eficacia.&lt;br /&gt;• &lt;b&gt;c) Bisoprolol:&lt;/b&gt; Es incorrecta. Si bien los betabloqueantes reducen la mortalidad general, no constituyen la primera línea recomendada sobre el bloqueo del SRAA para la nefroprotección inicial y control de la hiperfiltración en un diabético de reciente comienzo.&lt;br /&gt;• &lt;b&gt;d) Amlodipina:&lt;/b&gt; Es incorrecta. Aunque es un bloqueante cálcico dihidropiridínico de acción hipotensora, su indicación preventiva aislada no se prefiere sobre los IECA debido a que carece del efecto dilatador selectivo sobre la arteriola eferente (pudiendo incluso generar vasodilatación aferente). Su uso se prefiere en asociación (IECA + Amlodipina) para el tratamiento de la HTA moderada a severa.</t>
  </si>
  <si>
    <t>En un paciente con diabetes tipo 2 de reciente diagnóstico que comienza con HTA, el tratamiento que se indicaría de inicio es Enalapril (o cualquier fármaco de la familia de los IECA o ARA II).</t>
  </si>
  <si>
    <t>&lt;b&gt;TRATAMIENTO DE LA HIPERTENSIÓN EN LA DIABETES Y NEFROPROTECCIÓN&lt;/b&gt;&lt;br /&gt;&lt;br /&gt;El manejo de la presión arterial en el paciente diabético tiene como objetivo no solo el control hemodinámico sistémico, sino la prevención de la progresión del daño renal (nefroprotección). Las pautas terapéuticas de inicio establecen:&lt;br /&gt;• &lt;b&gt;Drogas de primera elección:&lt;/b&gt; Las drogas de primera elección para el tratamiento de la hipertensión arterial en pacientes con diabetes son los inhibidores de la enzima convertidora de angiotensina (IECA, como el Enalapril) o los antagonistas de los receptores de angiotensina II (ARA II).&lt;br /&gt;• &lt;b&gt;Mecanismo nefroprotector:&lt;/b&gt; El beneficio de los IECA en la nefropatía diabética es múltiple. A nivel hemodinámico intrarrenal, actúan produciendo una dilatación selectiva de la arteriola eferente del glomérulo. Al disminuir la presión intraglomerular (PCG) y abolirse la hiperfiltración, las cargas negativas de la membrana basal vuelven a acercarse, logrando prevenir o disminuir la proteinuria manifiesta. Poseen además acción antioxidante, antiproliferativa y antifibrótica.&lt;br /&gt;• &lt;b&gt;Metas Tensionales:&lt;/b&gt; En pacientes con diabetes, enfermedad renal crónica o albuminuria, los objetivos de control tensional apuntan a mantener cifras ≤ 130/80 mmHg o &lt; 125/75 mmHg.</t>
  </si>
  <si>
    <t>&lt;b&gt;a) Enalapril:&lt;/b&gt; Es la opción correcta. Es la droga de primera elección para el tratamiento inicial de la hipertensión arterial en el paciente diabético de reciente comienzo. Su indicación se justifica por su efecto nefroprotector estructural, capaz de disminuir la presión intraglomerular por vasodilatación específica de la arteriola eferente, combatiendo la hiperfiltración del debut diabético.</t>
  </si>
  <si>
    <t>• &lt;b&gt;b) Furosemida:&lt;/b&gt; Es incorrecta. Los diuréticos de asa se utilizan para el manejo de la hipervolemia (ej. cuando el filtrado cae por debajo de 30 ml/min o hay síndrome nefrótico), no siendo hipotensores de primera línea de inicio en diabetes no complicada.&lt;br /&gt;• &lt;b&gt;c) Atenolol:&lt;/b&gt; Es incorrecta. Aunque los betabloqueantes reducen la mortalidad global y son útiles en comorbilidades como la cardiopatía isquémica, carecen del efecto hemodinámico intrarrenal de dilatación eferente, no siendo la opción primaria para la nefroprotección metabólica.&lt;br /&gt;• &lt;b&gt;d) Amlodipina:&lt;/b&gt; Es incorrecta como monoterapia de inicio. Es un bloqueante cálcico que actúa como vasodilatador sistémico, pero produce vasodilatación de la arteriola aferente (favoreciendo teóricamente la llegada de presión al glomérulo). Se utiliza como droga de asociación de segunda línea (IECA + Amlodipina) para alcanzar las metas.</t>
  </si>
  <si>
    <t>En el tratamiento de la &lt;b&gt;HTA de moderada a severa&lt;/b&gt; en un paciente con &lt;b&gt;nefropatía diabética&lt;/b&gt;, la asociación farmacológica de preferencia es &lt;b&gt;IECA más Amlodipina&lt;/b&gt;.</t>
  </si>
  <si>
    <t>&lt;b&gt;CONTROL DE LA PRESIÓN ARTERIAL EN NEFROPATÍA DIABÉTICA&lt;/b&gt;&lt;br /&gt;&lt;br /&gt;El manejo de la hipertensión arterial y el bloqueo del sistema renina-angiotensina-aldosterona (SRAA) son pilares terapéuticos para evitar el daño progresivo.&lt;br /&gt;• &lt;b&gt;IECA / ARA II (Primera elección):&lt;/b&gt; El fármaco antihipertensivo de primera elección en un paciente con HTA y diabetes es un IECA o un ARA II. Los IECA actúan de forma nefroprotectora por su acción antioxidante, antiproliferativa, antifibrótica y por dilatar la arteriola eferente del glomérulo, reduciendo así la hiperfiltración.&lt;br /&gt;• &lt;b&gt;Bloqueantes Cálcicos Dihidropiridínicos:&lt;/b&gt; Fármacos como la &lt;b&gt;Amlodipina&lt;/b&gt; son hipotensores potentes que reducen la presión general de llegada al glomérulo. La asociación de IECA más Amlodipina se establece como la de preferencia para el tratamiento de la HTA moderada a severa en la nefropatía diabética.</t>
  </si>
  <si>
    <t>&lt;b&gt;c) IECAs + Amlodipina:&lt;/b&gt; Es la opción correcta. En el tratamiento de la hipertensión arterial (&lt;b&gt;HTA&lt;/b&gt;) de moderada a &lt;b&gt;severa&lt;/b&gt; en un paciente con &lt;b&gt;nefropatía diabética&lt;/b&gt;, la asociación farmacológica de preferencia es &lt;b&gt;IECA más Amlodipina&lt;/b&gt;.</t>
  </si>
  <si>
    <t>• &lt;b&gt;a) IECAs + Hidroclorotiazida&lt;/b&gt; y &lt;b&gt;b) IECAs + Furosemida:&lt;/b&gt; Son incorrectas como primera indicación preferencial para la HTA severa en comparación con la amlodipina. Si bien los diuréticos se pueden asociar (las tiazidas si el FG es &gt; 30 ml/min y la furosemida si el FG cae a &lt; 30 ml/min), para el manejo de cifras tensionales severas la combinación hipotensora más potente y de elección recae en los bloqueantes cálcicos dihidropiridínicos.&lt;br /&gt;• &lt;b&gt;d) Beta bloqueantes + Furosemida:&lt;/b&gt; Es incorrecta debido a que omite el uso de los IECA o ARA II, los cuales son fármacos de primera elección para la nefroprotección (disminución de la presión intraglomerular y proteinuria) en todo paciente diabético.</t>
  </si>
  <si>
    <t>&lt;b&gt;SITUACIONES CLÍNICAS REFRACTARIAS Y ANASARCA&lt;/b&gt;&lt;br /&gt;&lt;br /&gt;El algoritmo de tratamiento debe individualizarse ante la presencia de complicaciones por sobrecarga de volumen:&lt;br /&gt;• En un paciente diabético isquémico con HTA severa y en cuadro de &lt;b&gt;anasarca&lt;/b&gt;, se prefiere utilizar la asociación combinada de &lt;b&gt;IECA más bloqueantes cálcicos dihidropiridínicos (Amlodipina) y el agregado de furosemida&lt;/b&gt; para lograr el control de la hipervolemia y las cifras tensionales.</t>
  </si>
  <si>
    <t>En el tratamiento de la &lt;b&gt;HTA de moderada a severa&lt;/b&gt; en un paciente con &lt;b&gt;nefropatía diabética&lt;/b&gt;, la asociación de preferencia es &lt;b&gt;IECA más Amlodipina&lt;/b&gt;.</t>
  </si>
  <si>
    <t>&lt;b&gt;TRATAMIENTO DE LA HIPERTENSIÓN ARTERIAL EN LA NEFROPATÍA DIABÉTICA&lt;/b&gt;&lt;br /&gt;&lt;br /&gt;El manejo de la hipertensión y el bloqueo del sistema renina-angiotensina-aldosterona (SRAA) son pilares terapéuticos para evitar el daño progresivo del riñón diabético. Las normativas establecen asociaciones preferenciales y contraindicaciones:&lt;br /&gt;• &lt;b&gt;Bloqueo del SRAA (Base del tratamiento):&lt;/b&gt; Las drogas de primera elección son los IECA o los ARA II. Estos fármacos no solo actúan como hipotensores sistémicos, sino como nefroprotectores al dilatar selectivamente la arteriola eferente del glomérulo, reduciendo la presión intraglomerular, aboliendo la hiperfiltración y controlando la proteinuria.&lt;br /&gt;• &lt;b&gt;Asociación con Bloqueantes Cálcicos:&lt;/b&gt; Para alcanzar las metas tensionales, se requiere una terapia combinada. En el tratamiento de la HTA de moderada a severa, la asociación de preferencia es IECA más Amlodipina (dihidropiridínico). La amlodipina es un hipotensor vasodilatador que reduce la presión general de llegada al glomérulo y protege contra eventos isquémicos cerebrales.&lt;br /&gt;• &lt;b&gt;Prohibición del Doble Bloqueo (IECA + ARA II):&lt;/b&gt; Está contraindicado asociar un IECA más un ARA II como tratamiento antihipertensivo general. La evidencia demuestra que el doble bloqueo del SRAA no aporta beneficios a largo plazo en la nefroprotección diabética y, por el contrario, multiplica el riesgo de efectos adversos, como hipotensión severa, síncope, hiperkalemia y fracaso renal agudo por hipoperfusión.</t>
  </si>
  <si>
    <t>&lt;b&gt;b) IECAs + Amlodipina:&lt;/b&gt; Es la opción correcta. Esta combinación (un bloqueador del SRAA junto a un antagonista cálcico dihidropiridínico) constituye la asociación preferente. Suma el efecto nefroprotector (antiproteinúrico y dilatador eferente) intraglomerular de los IECA con la capacidad hipotensora sistémica de la amlodipina, permitiendo alcanzar las metas de control tensional en el paciente con nefropatía diabética.</t>
  </si>
  <si>
    <t>&lt;b&gt;a) Betabloqueantes + IECAs:&lt;/b&gt; Es incorrecta. Si bien los betabloqueantes forman parte del arsenal terapéutico (especialmente ante enfermedad coronaria o insuficiencia cardíaca concurrente), no son la asociación antihipertensiva de preferencia frente a los bloqueantes cálcicos para controlar una HTA moderada a severa de base.&lt;br /&gt;&lt;b&gt;c) IECAs + ARA II:&lt;/b&gt; Es incorrecta. La politerapia con "doble bloqueo" del sistema renina-angiotensina-aldosterona está contraindicada para el tratamiento de la hipertensión arterial debido a que aumenta el riesgo de hiperkalemia y fracaso renal agudo, sin aportar un beneficio cardiovascular clínico que justifique su uso.&lt;br /&gt;&lt;b&gt;d) ARA II + Minoxidil:&lt;/b&gt; Es incorrecta. El minoxidil es un vasodilatador de uso restringido (reservado para HTA refractaria grave) debido a sus severos efectos adversos (taquicardia refleja extrema, retención de líquidos y derrames), no siendo una terapia de primera línea en este contexto clínico.</t>
  </si>
  <si>
    <t>No se recomienda asociar un &lt;b&gt;IECA&lt;/b&gt; más un &lt;b&gt;ARA II&lt;/b&gt; en pacientes añosos con comorbilidades (como la enfermedad coronaria) debido al incremento del riesgo de &lt;b&gt;hipotensión arterial&lt;/b&gt; y de &lt;b&gt;insuficiencia renal aguda&lt;/b&gt;.</t>
  </si>
  <si>
    <t>Cuál de los siguientes hallazgos en una radiografía de tórax es característico de una neumonía bacteriana típica:&lt;br&gt;&lt;br&gt;a) Derrame pleural&lt;br&gt;&lt;br&gt;b) Atelectasia&lt;br&gt;&lt;br&gt;c) Infiltrado bilateral difuso&lt;br&gt;&lt;br&gt;d) Opacidad lobar o segmentaria</t>
  </si>
  <si>
    <t>&lt;b&gt;CONTROVERSIA DEL DOBLE BLOQUEO (IECA + ARA II)&lt;/b&gt;&lt;br /&gt;&lt;br /&gt;El intento de bloquear por completo la hiperactividad del receptor AT1 usando IECA sumado a ARA II (doble bloqueo del Sistema Renina-Angiotensina-Aldosterona) no reduce la morbimortalidad cardiovascular principal respecto a la monoterapia.&lt;br /&gt;• &lt;b&gt;Eventos adversos graves:&lt;/b&gt; Estudios clínicos como el OnTarget (realizado en pacientes añosos e isquémicos) y el Nephron-D (en pacientes diabéticos) demostraron que la terapia de combinación desencadena una mayor cantidad de eventos adversos graves, destacándose la hipotensión, hipoperfusión, síncope, muerte súbita y disfunción renal (insuficiencia renal aguda).&lt;br /&gt;• &lt;b&gt;Contraindicación clínica:&lt;/b&gt; Se establece que no se recomienda asociar un IECA más un ARA II en pacientes añosos con comorbilidades. Las guías prohíben esta combinación para tratar la hipertensión arterial debido al alto riesgo de hiperpotasemia severa, arritmias y daño renal, sin aportar un beneficio clínico adicional en la reducción de mortalidad.</t>
  </si>
  <si>
    <t>d) Opacidad lobar o segmentaria</t>
  </si>
  <si>
    <t>&lt;b&gt;Opción b:&lt;/b&gt; Es correcta. No se recomienda asociar un &lt;b&gt;IECA&lt;/b&gt; más un &lt;b&gt;ARA II&lt;/b&gt; en pacientes añosos con comorbilidades (tales como enfermedad coronaria y diabetes), ya que el doble bloqueo del SRAA desencadena graves eventos adversos, incrementando el riesgo de &lt;b&gt;hipotensión arterial&lt;/b&gt; y de &lt;b&gt;insuficiencia renal aguda&lt;/b&gt; (hipoperfusión y disfunción renal) sin aportar reducción en la morbimortalidad cardiovascular principal respecto a la monoterapia.</t>
  </si>
  <si>
    <t>&lt;b&gt;a) Estoy de acuerdo porque el riesgo de accidente cerebrovascular se reduce...:&lt;/b&gt; Es incorrecta porque está demostrado que el doble bloqueo del SRAA no reduce la morbimortalidad cardiovascular ni cerebrovascular en comparación con la monoterapia.&lt;br /&gt;&lt;b&gt;c) Sí, porque existe una disminución del riesgo de muerte súbita...:&lt;/b&gt; Es incorrecta ya que la terapia combinada genera, por el contrario, un aumento en la incidencia de eventos adversos graves, incrementando el riesgo de muerte súbita y síncope.&lt;br /&gt;&lt;b&gt;d) No, porque la terapia combinada no mejora la proteinuria:&lt;/b&gt; Es incorrecta; el motivo en un paciente añoso e isquémico no es la ineficacia sobre la proteinuria (de hecho, en nefrología se reserva excepcionalmente el doble bloqueo solo para proteger el riñón en proteinurias severas y síndromes nefróticos), sino el alto riesgo de generar hipotensión refractaria y falla renal aguda isquémica.</t>
  </si>
  <si>
    <t>&lt;b&gt;FISIOPATOLOGÍA DE LA HIPOPERFUSIÓN POR DOBLE BLOQUEO&lt;/b&gt;&lt;br /&gt;&lt;br /&gt;El fracaso y la peligrosidad del doble bloqueo radican en la desviación del sustrato enzimático hacia vías vasodilatadoras.&lt;br /&gt;• &lt;b&gt;Mecanismo:&lt;/b&gt; Al inhibir la enzima de conversión (IECA) y simultáneamente bloquear el receptor AT1 (ARA II), todo el sustrato del eje renina-angiotensina se desvía (multiplicando de 3 a 5 veces la síntesis) hacia la producción de Angiotensina 1-7 mediante la enzima neprilisina.&lt;br /&gt;• &lt;b&gt;Consecuencia hemodinámica:&lt;/b&gt; La Angiotensina 1-7 es uno de los vasodilatadores más potentes del organismo. Este exceso de vasodilatación sostenida genera un déficit de perfusión causante de la hipotensión, la isquemia tisular, el síncope y el deterioro de la función renal documentado en estos pacientes.</t>
  </si>
  <si>
    <t>Los &lt;b&gt;inhibidores de SGLT2 (iSGLT2)&lt;/b&gt; actúan como &lt;b&gt;diuréticos en el túbulo contorneado proximal&lt;/b&gt; al &lt;b&gt;aumentar la excreción de glucosa y sodio&lt;/b&gt;, y &lt;b&gt;NO se usan en la diabetes tipo 1&lt;/b&gt;.</t>
  </si>
  <si>
    <t>&lt;b&gt;MECANISMO DE ACCIÓN E INDICACIONES DE LOS INHIBIDORES DE SGLT2&lt;/b&gt;&lt;br /&gt;&lt;br /&gt;Los inhibidores de SGLT2 o Gliflozinas (como la dapagliflozina o canagliflozina) son una herramienta terapéutica central en la nefropatía diabética, interviniendo sobre la hemodinamia glomerular y el transporte tubular:&lt;br /&gt;• &lt;b&gt;Acción Diurética Proximal:&lt;/b&gt; Actúan inhibiendo la reabsorción de solutos en la porción S1 del túbulo contorneado proximal. Al bloquear este cotransportador, aumentan la excreción de glucosa (glucosuria) y de sodio (natriuresis), ejerciendo un efecto diurético y propiciando la pérdida de sodio intersticial sin provocar hipovolemia intravascular aguda.&lt;br /&gt;• &lt;b&gt;Nefroprotección Hemodinámica:&lt;/b&gt; Al aumentar la excreción proximal, restauran la llegada de una alta carga de sodio a la mácula densa. Esto desencadena el restablecimiento del feedback túbulo-glomerular, generando una vasoconstricción protectora relativa de la arteriola aferente. Esto disminuye la hiperfiltración capilar.&lt;br /&gt;• &lt;b&gt;Contraindicación Clínica:&lt;/b&gt; Los iSGLT2 NO se usan en pacientes que padecen de diabetes tipo 1.</t>
  </si>
  <si>
    <t>&lt;b&gt;d) Todas las respuestas son correctas:&lt;/b&gt; Es la opción correcta. Engloba las características farmacológicas de los iSGLT2. En el túbulo contorneado proximal actúan como diuréticos incrementando la excreción de glucosa y sodio, y está contraindicado su uso en la diabetes mellitus tipo 1.</t>
  </si>
  <si>
    <t>• &lt;b&gt;a) No se usan en DBT tipo 1, b) Actúan como diuréticos de tubo contorneado proximal, y c) Aumentan la excreción de glucosa y sodio:&lt;/b&gt; Son correctas de manera individual, pero incompletas porque el fármaco cumple con los tres postulados, por lo que la opción D es la integradora.</t>
  </si>
  <si>
    <t>El fármaco antihipertensivo de primera elección en un paciente con hipertensión arterial y diabetes es un &lt;b&gt;IECA&lt;/b&gt; o un &lt;b&gt;ARA II&lt;/b&gt;.</t>
  </si>
  <si>
    <t>&lt;b&gt;CONTROL HEMODINÁMICO Y TRATAMIENTO DE LA HTA EN LA NEFROPATÍA DIABÉTICA&lt;/b&gt;&lt;br /&gt;&lt;br /&gt;En la nefropatía diabética, las medidas terapéuticas más relevantes incluyen el control de la presión arterial y el control de la hiperfiltración glomerular.&lt;br /&gt;• &lt;b&gt;Elección Farmacológica:&lt;/b&gt; El manejo de la hipertensión y el bloqueo del Sistema Renina-Angiotensina-Aldosterona (SRAA) son pilares terapéuticos esenciales para evitar el daño progresivo. Las drogas de primera elección son los inhibidores de la enzima convertidora de angiotensina (&lt;b&gt;IECA&lt;/b&gt;, ej. Enalapril) y los antagonistas de los receptores de angiotensina II (&lt;b&gt;ARA II&lt;/b&gt;, ej. Losartán).&lt;br /&gt;• &lt;b&gt;Mecanismo de nefroprotección:&lt;/b&gt; Estos fármacos no solo actúan disminuyendo la presión arterial sistémica, sino que actúan dilatando la arteriola eferente del glomérulo. Al dilatar la arteriola eferente, disminuyen la presión intraglomerular, reducen la hiperfiltración patológica y logran controlar y disminuir la proteinuria.</t>
  </si>
  <si>
    <t>&lt;b&gt;b) IECA/ARAII:&lt;/b&gt; Es la opción correcta. El fármaco antihipertensivo de primera elección en un paciente con nefropatía diabética es un &lt;b&gt;IECA&lt;/b&gt; o un &lt;b&gt;ARA II&lt;/b&gt;. Son la terapia de base por su capacidad nefroprotectora, logrando dilatar la arteriola eferente y controlar tanto la hipertensión sistémica como la hiperfiltración intraglomerular.</t>
  </si>
  <si>
    <t>• &lt;b&gt;a) Amiodarona:&lt;/b&gt; Es incorrecta. Es un fármaco antiarrítmico, no un hipotensor indicado para el manejo primario de la presión arterial ni para otorgar nefroprotección.&lt;br /&gt;• &lt;b&gt;c) Carvedilol:&lt;/b&gt; Es incorrecta. Si bien es un betabloqueante de utilidad en patología cardiovascular (como enfermedad coronaria o insuficiencia cardíaca), no constituye la primera línea de tratamiento para enlentecer la progresión de la nefropatía diabética frente a los bloqueadores del SRAA.&lt;br /&gt;• &lt;b&gt;d) Nifedipina:&lt;/b&gt; Es incorrecta. Aunque es un bloqueante cálcico dihidropiridínico con acción hipotensora, no se prefiere como monoterapia inicial frente a los IECA/ARA II debido a que carece del efecto reductor sobre la presión intraglomerular, y puede favorecer la vasodilatación de la arteriola aferente.</t>
  </si>
  <si>
    <t>Los &lt;b&gt;estudios realizados en nefropatía diabética no han definido en forma adecuada el efecto nefroprotector a largo plazo de la politerapia con un IECA y un bloqueante del receptor de la angiotensina (ARA II)&lt;/b&gt;, desaconsejándose su uso general por incrementar el riesgo de complicaciones.</t>
  </si>
  <si>
    <t>&lt;b&gt;POLITERAPIA Y DOBLE BLOQUEO DEL SRAA (IECA + ARA II)&lt;/b&gt;&lt;br /&gt;&lt;br /&gt;El manejo de la hipertensión y de la hiperfiltración a través del bloqueo del sistema renina-angiotensina-aldosterona (SRAA) es el pilar terapéutico central para la nefroprotección diabética. Las drogas de primera elección son los IECA o los ARA II, pero su utilización conjunta está desaconsejada:&lt;br /&gt;• &lt;b&gt;Evidencia y Estudios Clínicos:&lt;/b&gt; Diversos ensayos multicéntricos (como el Estudio ONTARGET en 2008 y el Nephron-D) han demostrado que el intento de bloquear la hiperactividad del receptor AT1 usando simultáneamente un IECA (ej. ramipril) sumado a un ARA II no reduce la morbimortalidad ni aporta un beneficio clínico cardiovascular a largo plazo respecto a la monoterapia.&lt;br /&gt;• &lt;b&gt;Conclusión Terapéutica en Nefropatía Diabética:&lt;/b&gt; Los estudios no han definido de forma adecuada el efecto nefroprotector a largo plazo de la politerapia (IECA + ARA II). Por el contrario, se constató que la asociación de ambas drogas desencadena una mayor cantidad de eventos adversos graves, incrementando el riesgo de hipotensión severa, síncope, hiperpotasemia, hipoperfusión y disfunción renal aguda.&lt;br /&gt;• &lt;b&gt;Conducta Clínica:&lt;/b&gt; Las normativas y guías (como las Joint 8) prohíben esta combinación para el tratamiento general de la hipertensión arterial. Excepcionalmente, en la práctica nefrológica, se podría llegar a utilizar bajo monitoreo para intentar disminuir proteinurias refractarias y síndromes nefróticos, pero no como estrategia de primera línea ni exenta de riesgos.</t>
  </si>
  <si>
    <t>&lt;b&gt;c) Los estudios realizados en nefropatía diabética no han definido en forma adecuada el efecto nefroprotector a largo plazo de la politerapia con un IECA y un bloqueante del receptor de la angiotensina:&lt;/b&gt; Es la opción correcta. Grandes ensayos clínicos (ONTARGET, Nephron-D) comprobaron que la asociación de ambos bloqueantes del SRAA no demuestra beneficios significativos a largo plazo en la supervivencia renal y no se recomienda en pacientes añosos o con comorbilidades debido al aumento del riesgo de eventos adversos renales y hemodinámicos (hipotensión y disfunción renal aguda).</t>
  </si>
  <si>
    <t>• &lt;b&gt;a) El beneficio de agregar bloqueante del receptor de la angiotensina se debe a su capacidad para disminuir en mayor medida la TA:&lt;/b&gt; Es incorrecta. El objetivo primario del bloqueo en la diabetes es la nefroprotección intrarrenal (vasodilatación de la arteriola eferente), y la adición de un segundo bloqueador del SRAA aumenta el riesgo de hipotensión (isquemia o síncope) sin un beneficio clínico sustentable.&lt;br /&gt;• &lt;b&gt;b) El agregado de bloqueante del receptor de la angiotensina puede mejorar la supervivencia renal de la nefropatía diabética:&lt;/b&gt; Es incorrecta. La evidencia demostró que el doble bloqueo no reduce la morbimortalidad ni mejora a largo plazo la supervivencia en comparación con la monoterapia.&lt;br /&gt;• &lt;b&gt;d) La duplicación de la dosis del IECA es una forma más eficaz de disminuir la proteinuria...:&lt;/b&gt; Es incorrecta. Aumentar la dosis del IECA en una paciente que ya cursa con un filtrado deteriorado (creatinina de 2,3 mg/dl) eleva el riesgo de hiperkalemia y de precipitar una caída del filtrado glomerular que la obligue a ingresar a diálisis.</t>
  </si>
  <si>
    <t>&lt;b&gt;FISIOPATOLOGÍA DEL DAÑO POR DOBLE BLOQUEO&lt;/b&gt;&lt;br /&gt;&lt;br /&gt;La vasodilatación y el déficit de perfusión observados con la combinación terapéutica de un IECA más un ARA II se atribuyen a un desvío del sustrato de la angiotensina:&lt;br /&gt;• Al inhibir la enzima de conversión (IECA) y simultáneamente bloquear el receptor AT1 (ARA II), el sustrato del eje se desvía (multiplicándose de 3 a 5 veces) hacia la síntesis de Angiotensina 1-7 (vía catalizada por la enzima neprilisina).&lt;br /&gt;• La Angiotensina 1-7 es uno de los vasodilatadores endógenos más potentes del organismo, por lo que su sobreproducción induce una isquemia por vasodilatación, siendo responsable hemodinámica del síncope, el deterioro renal agudo y la hipoperfusión.</t>
  </si>
  <si>
    <t>En una insuficiencia renal aguda intrínseca, la presentación más frecuente es la &lt;b&gt;necrosis tubular aguda&lt;/b&gt;, la cual representa el &lt;b&gt;85%&lt;/b&gt; de los casos de falla renal parenquimatosa.</t>
  </si>
  <si>
    <t>&lt;b&gt;CAUSAS DE INSUFICIENCIA RENAL AGUDA INTRÍNSECA&lt;/b&gt;&lt;br /&gt;&lt;br /&gt;La insuficiencia renal aguda intrínseca (o parenquimatosa) representa entre el 15 y el 30% de la falla renal aguda. Se produce por patologías que afectan al parénquima del riñón y a sus vasos, dividiéndose en cuatro grupos etiopatogénicos:&lt;br /&gt;• &lt;b&gt;Enfermedad por Injuria del Túbulo Renal / Necrosis Tubular Aguda (NTA):&lt;/b&gt; Es la causa más frecuente, representando el 85% de los casos de falla renal intrínseca. Puede ser de origen isquémico (por hipoperfusión renal sostenida) o de origen tóxico (por toxinas endógenas como la mioglobina o exógenas como los contrastes yodados y antibióticos).&lt;br /&gt;• &lt;b&gt;Enfermedad Aguda Túbulo-Intersticial / Nefritis Intersticial:&lt;/b&gt; Representa el 10% de los casos intrínsecos. Abarca causas inducidas por fármacos (como los AINEs), infecciones o infiltraciones del riñón.&lt;br /&gt;• &lt;b&gt;Enfermedad del Glomérulo y Microvasculatura Renal (Lesiones glomerulares):&lt;/b&gt; Ocupan un 5% de las causas intrínsecas. Incluyen entidades como las glomerulonefritis agudas y rápidamente progresivas, vasculitis, hipertensión maligna y microangiopatías trombóticas (Síndrome Urémico Hemolítico).&lt;br /&gt;• &lt;b&gt;Enfermedades de Grandes Vasos:&lt;/b&gt; Representan menos del 1% de los casos, abarcando patologías como la trombosis, ateroembolismo o disección de la arteria renal.</t>
  </si>
  <si>
    <t>La opción d es correcta. En una insuficiencia renal aguda intrínseca, la presentación más frecuente es la &lt;b&gt;necrosis tubular aguda&lt;/b&gt;, siendo la responsable del &lt;b&gt;85%&lt;/b&gt; de los casos de falla parenquimatosa (ya sea mediada por mecanismos isquémicos o tóxicos).</t>
  </si>
  <si>
    <t>&lt;br /&gt;• &lt;b&gt;a) Glomerulonefritis:&lt;/b&gt; Es incorrecta. Las enfermedades del glomérulo y de la microvasculatura renal representan el 5% de las causas intrínsecas de fallo agudo.&lt;br /&gt;• &lt;b&gt;b) Nefritis intersticial:&lt;/b&gt; Es incorrecta. Si bien es una causa frecuente (especialmente por el uso de AINEs o antibióticos), ocupa el segundo lugar en frecuencia, representando el 10% de los casos frente a la prevalencia de la NTA.&lt;br /&gt;• &lt;b&gt;c) Obstrucción vascular:&lt;/b&gt; Es incorrecta. Las enfermedades de los grandes vasos renales (trombosis, ateroembolismo) representan menos del 1% de las etiologías intrínsecas.</t>
  </si>
  <si>
    <t>La IRA Prerrenal (funcional) es la forma más frecuente de fracaso renal agudo, representando entre el 60% y el 70% de la totalidad de las causas de este síndrome.</t>
  </si>
  <si>
    <t>&lt;b&gt;CLASIFICACIÓN ETIOPATOGÉNICA DE LA INSUFICIENCIA RENAL AGUDA&lt;/b&gt;&lt;br /&gt;&lt;br /&gt;La etiopatogenia de la IRA se basa en la alteración de tres grupos de estructuras básicas (perfusión, parénquima y permeabilidad de la vía excretora), dividiéndose en tres grandes grupos:&lt;br /&gt;• &lt;b&gt;IRA Prerrenal (funcional):&lt;/b&gt; Es la forma más frecuente de fracaso renal agudo. Representa la mayoría de los casos, abarcando entre el 60% al 70% de la totalidad de las IRA. Afecta el componente vascular (patologías que ocurren antes del riñón) produciendo una hipoperfusión renal.&lt;br /&gt;• &lt;b&gt;IRA Renal (intrínseca, estructural o parenquimatosa):&lt;/b&gt; Representa del 15% al 30% de los casos (estableciéndose en un 25%). Son patologías de origen intrarrenal que afectan al parénquima del riñón y a sus vasos (siendo la necrosis tubular aguda su presentación más habitual).&lt;br /&gt;• &lt;b&gt;IRA Posrenal (obstructiva):&lt;/b&gt; Ocupa el 10% (o menos) de los casos. Incluye todo proceso que ocurre después del riñón, afectando el flujo urinario por obstrucción de la vía urinaria.</t>
  </si>
  <si>
    <t>&lt;b&gt;b) Prerrenal:&lt;/b&gt; Es la opción correcta. La forma prerrenal es la causa de presentación más frecuente de fracaso renal agudo, abarcando hasta el 70% del total de los episodios generados por una hipoperfusión generalizada o localizada.</t>
  </si>
  <si>
    <t>&lt;b&gt;a) Intraparenquimatoso:&lt;/b&gt; Es incorrecta. La IRA renal o intrínseca ocupa el segundo lugar en frecuencia, representando en promedio el 25% de los casos.&lt;br /&gt;&lt;b&gt;c) Postrenal:&lt;/b&gt; Es incorrecta. La IRA posrenal u obstructiva es la menos prevalente de las tres entidades principales, abarcando el 10% del total de las fallas agudas.&lt;br /&gt;&lt;b&gt;d) Todos tienen la misma frecuencia:&lt;/b&gt; Es incorrecta. Lidera la falla prerrenal (60-70%), seguida de la parenquimatosa (15-30%) y finalmente la obstructiva (≤10%).</t>
  </si>
  <si>
    <t>&lt;b&gt;DIAGNÓSTICO DIFERENCIAL CLÍNICO Y BIOQUÍMICO&lt;/b&gt;&lt;br /&gt;&lt;br /&gt;Para diferenciar una falla pre-renal de una intrínseca o posrenal, la medición de la &lt;b&gt;excreción fraccional de sodio&lt;/b&gt; es el índice urinario más confiable. &lt;br /&gt;• En la uremia o IRA prerrenal, la fisiología funcional (preservada al inicio) genera que disminuya la excreción de Na y aumente la reabsorción de urea para compensar la hipovolemia.&lt;br /&gt;• Los índices urinarios compatibles para el diagnóstico de IRA prerrenal incluyen: concentración de sodio en orina inferior a 20 mEq/L, osmolaridad urinaria superior a 500 mOsm/L, densidad de orina mayor a 1015, y una relación entre nitrógeno ureico (urea) en orina y en plasma superior a 8.</t>
  </si>
  <si>
    <t>El &lt;b&gt;uso de AINEs&lt;/b&gt; y la &lt;b&gt;hipovolemia severa con hipoperfusión generalizada&lt;/b&gt; pueden producir una insuficiencia renal aguda.</t>
  </si>
  <si>
    <t>&lt;b&gt;ETIOLOGÍA DE LA INSUFICIENCIA RENAL AGUDA: AINES E HIPOVOLEMIA&lt;/b&gt;&lt;br /&gt;&lt;br /&gt;La patogenia de la insuficiencia renal aguda (IRA) se clasifica topográficamente según la estructura afectada.&lt;br /&gt;• &lt;b&gt;Fracaso Prerrenal por Hipovolemia:&lt;/b&gt; Es la forma más frecuente de fracaso renal agudo. Afecta el componente vascular produciendo una hipoperfusión renal. La hipovolemia severa con hipoperfusión generalizada (causada por hemorragias, quemaduras extensas o deshidratación grave) es una de las situaciones principales que pueden producir esta entidad.&lt;br /&gt;• &lt;b&gt;Fracaso por uso de AINEs:&lt;/b&gt; El uso de antiinflamatorios no esteroideos (AINEs) puede producir insuficiencia renal aguda mediante dos mecanismos distintos. Por un lado, a nivel hemodinámico suprimen las prostaglandinas y alteran la autorregulación del riñón, favoreciendo la isquemia prerrenal funcional. Por otro lado, pueden causar daño intrínseco al parénquima originando una nefritis intersticial aguda.</t>
  </si>
  <si>
    <t>&lt;b&gt;e) c y d son correctas:&lt;/b&gt; Es la opción correcta. Tanto la &lt;b&gt;hipovolemia severa con hipoperfusión generalizada&lt;/b&gt; (causa fundamental de fracaso prerrenal) como el &lt;b&gt;uso de AINEs&lt;/b&gt; (mediante la alteración de la autorregulación o la inducción de nefritis intersticial aguda) son noxas capaces de producir insuficiencia renal aguda.</t>
  </si>
  <si>
    <t>• &lt;b&gt;a) Acidosis respiratoria:&lt;/b&gt; Es incorrecta. No constituye una causa de insuficiencia renal aguda. Por el contrario, la alteración ácido-base que se produce habitualmente como &lt;i&gt;consecuencia&lt;/i&gt; metabólica de un fracaso renal agudo es la acidosis metabólica.&lt;br /&gt;• &lt;b&gt;b) Sobrehidratación:&lt;/b&gt; Es incorrecta. La expansión de volumen no es el precipitante clásico del fallo renal agudo; la depleción de volumen (deshidratación o hipovolemia) es el principal factor de riesgo hemodinámico que anula la presión de perfusión.</t>
  </si>
  <si>
    <t>El uso de &lt;b&gt;antiinflamatorios no esteroideos (AINEs)&lt;/b&gt; se asocia a la génesis de la &lt;b&gt;nefritis túbulo-intersticial crónica&lt;/b&gt;, evidenciándose histológicamente por la infiltración de células inflamatorias en el intersticio renal.</t>
  </si>
  <si>
    <t>&lt;b&gt;ETIOLOGÍA FARMACOLÓGICA DE LA INJURIA INTERSTICIAL&lt;/b&gt;&lt;br /&gt;&lt;br /&gt;La insuficiencia renal de origen intrínseco (parenquimatosa) representa entre el 15% y el 30% de los casos de falla renal. Dentro de este grupo, el daño al túbulo y al intersticio mediado por fármacos abarca dos presentaciones temporales y patogénicas distintas:&lt;br /&gt;• &lt;b&gt;Nefritis Intersticial Aguda:&lt;/b&gt; Constituye el 10% de las fallas parenquimatosas. Suele ser de origen alérgico o causada por una reacción de hipersensibilidad a medicamentos, destacándose los antibióticos y los AINEs.&lt;br /&gt;• &lt;b&gt;Nefritis Túbulo-Intersticial Crónica:&lt;/b&gt; Ocurre por la exposición prolongada y el efecto tóxico acumulativo de ciertos fármacos. La entidad paradigmática es la nefropatía por analgésicos, patología vinculada al consumo crónico de AINEs. La supresión de prostaglandinas renales, sumado a un proceso tóxico directo, promueve una infiltración mononuclear de células inflamatorias en el intersticio renal que culmina en atrofia tubular y fibrosis irreversible.</t>
  </si>
  <si>
    <t>&lt;b&gt;a) AINES:&lt;/b&gt; Es la opción correcta. Los antiinflamatorios no esteroideos son la principal causa farmacológica responsable del desarrollo de la nefritis túbulo-intersticial crónica (nefropatía por analgésicos), confirmándose mediante el hallazgo histológico de infiltración celular inflamatoria crónica en el intersticio del riñón.</t>
  </si>
  <si>
    <t>• &lt;b&gt;b) Inhibidores de la ECA, y c) Antagonistas de los receptores de angiotensina II:&lt;/b&gt; Son incorrectas. Aunque los IECA y ARA II pueden alterar la autorregulación hemodinámica (al anular la vasoconstricción de la arteriola eferente mediada por la Angiotensina II) y desencadenar un fallo prerrenal agudo o una hiperpotasemia severa, no son la causa etiológica de la nefritis intersticial crónica infiltrativa.&lt;br /&gt;• &lt;b&gt;d) Diuréticos de asa:&lt;/b&gt; Es incorrecta. El uso excesivo de diuréticos como la furosemida en pacientes deplecionados puede precipitar una hipovolemia severa y un fracaso renal agudo de tipo prerrenal, pero no genera el daño estructural crónico de la nefritis túbulo-intersticial.</t>
  </si>
  <si>
    <t>&lt;b&gt;COMPROMISO PRERRENAL AGUDO POR AINES&lt;/b&gt;&lt;br /&gt;&lt;br /&gt;Además de su daño intersticial crónico, los AINEs (diclofenac, ketorolac, ibuprofeno) son una causa frecuente de &lt;b&gt;Insuficiencia Renal Aguda Prerrenal&lt;/b&gt;.&lt;br /&gt;• Mecanismo: Ante un estado de hipoperfusión, el riñón libera prostaglandinas vasodilatadoras para mantener la arteriola aferente abierta y asegurar el filtrado.&lt;br /&gt;• Al inhibir la enzima ciclooxigenasa (COX), los AINEs suprimen la síntesis de estas prostaglandinas, anulando la autorregulación compensadora, lo que genera una isquemia intrarrenal y la caída de la función renal.</t>
  </si>
  <si>
    <t>La &lt;b&gt;rabdomiólisis NO es una causa de IRA prerrenal&lt;/b&gt;, sino que corresponde a una etiología &lt;b&gt;intrínseca o parenquimatosa&lt;/b&gt; debido a la toxicidad celular de la mioglobina.</t>
  </si>
  <si>
    <t>&lt;b&gt;ETIOLOGÍA DE LA INSUFICIENCIA RENAL AGUDA (PRERRENAL VS. INTRÍNSECA)&lt;/b&gt;&lt;br /&gt;&lt;br /&gt;La insuficiencia renal aguda (IRA) se clasifica topográfica y etiopatogénicamente en tres grandes grupos: prerrenal, intrínseca y posrenal.&lt;br /&gt;• &lt;b&gt;IRA Prerrenal (Funcional):&lt;/b&gt; Es la forma más frecuente (60-70% de los casos). Afecta el componente vascular y produce hipoperfusión renal sin daño primario del tejido. Se produce por alteraciones hemodinámicas que anulan la presión de perfusión:&lt;br /&gt;1. &lt;i&gt;Hipovolemia (Disminución de la precarga):&lt;/i&gt; Por hemorragias, deshidratación, o secuestro de líquido en terceros espacios (como ocurre en las &lt;b&gt;quemaduras extensas&lt;/b&gt; y en la &lt;b&gt;pancreatitis aguda&lt;/b&gt;).&lt;br /&gt;2. &lt;i&gt;Bajo Gasto Cardíaco:&lt;/i&gt; Por alteración de la bomba, como la &lt;b&gt;insuficiencia cardíaca descompensada&lt;/b&gt; o el shock cardiogénico.&lt;br /&gt;3. &lt;i&gt;Vasodilatación Sistémica:&lt;/i&gt; Genera la caída de la presión de perfusión, siendo la &lt;b&gt;sepsis&lt;/b&gt; su principal exponente.&lt;br /&gt;• &lt;b&gt;IRA Renal (Intrínseca o Estructural):&lt;/b&gt; Representa el 15 al 30% de los casos. Afecta directamente al parénquima del riñón. Su presentación más frecuente es la Necrosis Tubular Aguda (NTA), la cual puede ser isquémica o tóxica. Dentro de las toxinas endógenas que originan una NTA tóxica, destaca la &lt;b&gt;mioglobina&lt;/b&gt;, la cual es liberada al torrente sanguíneo tras la destrucción muscular (&lt;b&gt;rabdomiólisis&lt;/b&gt;), precipitando daño citotóxico tubular y no un fallo hemodinámico prerrenal.</t>
  </si>
  <si>
    <t>&lt;b&gt;c) Rabdomiolisis:&lt;/b&gt; Es la opción correcta. La &lt;b&gt;rabdomiólisis NO es una causa de IRA prerrenal&lt;/b&gt;, sino que se clasifica como una etiología &lt;b&gt;intrínseca o parenquimatosa&lt;/b&gt;, dado que la liberación de mioglobina produce daño y toxicidad tubular (desencadenando una Necrosis Tubular Aguda por toxinas endógenas).</t>
  </si>
  <si>
    <t>• &lt;b&gt;a) Quemaduras extensas y d) Pancreatitis Aguda con creación de 3° espacio:&lt;/b&gt; Son causas de IRA prerrenal por inducir hipovolemia secundaria a la redistribución y secuestro de fluidos hacia el tercer espacio.&lt;br /&gt;• &lt;b&gt;b) Insuficiencia cardiaca descompensada:&lt;/b&gt; Es una causa prerrenal desencadenada por una falla de la bomba cardíaca que reduce el volumen minuto y origina bajo gasto cardíaco con hipoperfusión renal.&lt;br /&gt;• &lt;b&gt;e) Sepsis:&lt;/b&gt; Es una causa prerrenal mediada hemodinámicamente por una vasodilatación sistémica que altera la resistencia periférica y hace caer la presión de perfusión.</t>
  </si>
  <si>
    <t>Aunque la falla prerrenal es la más prevalente a nivel global, entre las alternativas expuestas, la &lt;b&gt;obstrucción urinaria&lt;/b&gt; constituye la causa que desencadena la &lt;b&gt;Insuficiencia Renal Aguda Posrenal&lt;/b&gt; al alterar la permeabilidad de la vía excretora.</t>
  </si>
  <si>
    <t>&lt;b&gt;CLASIFICACIÓN ETIOPATOGÉNICA DE LA INSUFICIENCIA RENAL AGUDA&lt;/b&gt;&lt;br /&gt;&lt;br /&gt;La etiopatogenia de la IRA se basa en la alteración de tres grupos de estructuras básicas (perfusión, parénquima y permeabilidad de la vía excretora), dividiéndose topográficamente en tres grupos:&lt;br /&gt;• &lt;b&gt;IRA Prerrenal (funcional):&lt;/b&gt; Es la forma más frecuente de fracaso renal agudo. Representa la mayoría de los casos, abarcando entre el 60% al 70% de la totalidad de las IRA. Afecta el componente vascular produciendo una hipoperfusión renal (hipovolemia, bajo gasto cardíaco o sepsis).&lt;br /&gt;• &lt;b&gt;IRA Renal (intrínseca, estructural o parenquimatosa):&lt;/b&gt; Representa del 15% al 30% de los casos. Son patologías de origen intrarrenal que afectan al parénquima del riñón y a sus vasos (siendo la necrosis tubular aguda su presentación más habitual).&lt;br /&gt;• &lt;b&gt;IRA Posrenal (obstructiva):&lt;/b&gt; Ocupa el 10% (o menos) de los casos. Incluye todo proceso que ocurre después del riñón, afectando el flujo urinario por obstrucción de la vía urinaria.</t>
  </si>
  <si>
    <t>&lt;b&gt;c) Obstrucción urinaria:&lt;/b&gt; Es la opción correcta. Si bien la IRA prerrenal es la más frecuente en la práctica médica general, la obstrucción urinaria (litiasis, tumores, hipertrofia prostática) es la única condición enumerada que representa una causa de fracaso renal agudo (dando origen a la IRA posrenal).</t>
  </si>
  <si>
    <t>&lt;b&gt;a) Enfermedad renal crónica, y b) Diabetes mellitus:&lt;/b&gt; Son incorrectas. Ambas son patologías de daño insidioso e instauración progresiva en años. La diabetes es la principal etiología de insuficiencia renal crónica, no de falla renal aguda (a menos que actúe como factor predisponente para una reagudización).&lt;br /&gt;&lt;b&gt;d) Infección del tracto urinario:&lt;/b&gt; Es incorrecta. Una infección urinaria no complicada no genera un fracaso renal agudo por sí misma; la función renal solo caería si el cuadro infeccioso evoluciona hacia una sepsis urológica con shock (generando entonces una IRA prerrenal por vasodilatación sistémica).</t>
  </si>
  <si>
    <t>&lt;b&gt;CAUSAS DE IRA POSRENAL (OBSTRUCTIVA)&lt;/b&gt;&lt;br /&gt;&lt;br /&gt;El problema ocurre después del riñón, abarcando las vías excretoras. La obstrucción produce un aumento de la presión de manera retrógrada que anula la presión de filtración en el riñón. Las causas se agrupan por nivel anatómico:&lt;br /&gt;• &lt;b&gt;Obstrucción Ureteral:&lt;/b&gt; Intraluminal (cálculos, coágulos, necrosis papilar), intramural (edema, fibrosis) o extraureteral (iatrogenia quirúrgica, tumores próximos ginecológicos, fibrosis retroperitoneal).&lt;br /&gt;• &lt;b&gt;Obstrucción del Cuello Vesical:&lt;/b&gt; Hipertrofia prostática (causa extramural más común), cáncer de próstata o vejiga, y uso de fármacos (anticolinérgicos, analgésicos opioides).&lt;br /&gt;• &lt;b&gt;Obstrucción Uretral:&lt;/b&gt; Estenosis, traumatismos, fimosis y válvulas congénitas.</t>
  </si>
  <si>
    <t>La insuficiencia renal aguda &lt;b&gt;NO produce glomerulonefritis rápidamente evolutiva&lt;/b&gt;, sino que la relación causal es a la inversa.</t>
  </si>
  <si>
    <t>&lt;b&gt;CAUSAS DE INSUFICIENCIA RENAL AGUDA INTRÍNSECA&lt;/b&gt;&lt;br /&gt;&lt;br /&gt;La insuficiencia renal aguda intrínseca o parenquimatosa representa del 15 al 30% de los casos y se divide en cuatro grupos etiopatogénicos:&lt;br /&gt;• &lt;b&gt;Enfermedad del Glomérulo y Microvasculatura Renal:&lt;/b&gt; Ocupan un 5% de las causas intrínsecas e incluyen patologías inflamatorias como la glomerulonefritis aguda y la glomerulonefritis rápidamente progresiva (o evolutiva). La relación causal establece que estas entidades son las que producen la insuficiencia renal aguda, no a la inversa.&lt;br /&gt;• &lt;b&gt;Enfermedad por Injuria del Túbulo Renal / Necrosis Tubular Aguda (NTA):&lt;/b&gt; Es la causa más prevalente, representando el 85% de los casos. Puede ser isquémica o tóxica. Las de origen tóxico son generadas por &lt;b&gt;toxinas endógenas&lt;/b&gt; (como la mioglobina) o por &lt;b&gt;toxinas exógenas&lt;/b&gt; (destacando el uso de medios de contraste yodados, antibióticos y quimioterápicos).&lt;br /&gt;• &lt;b&gt;Enfermedad Aguda Túbulo-Intersticial / Nefritis Intersticial:&lt;/b&gt; Representa el 10% de los casos. La nefritis intersticial aguda puede ser causada por el uso de fármacos nefrotóxicos como los AINEs y ciertos antibióticos.</t>
  </si>
  <si>
    <t>&lt;b&gt;b) La IRAguda produce generalmente GNREvolutiva:&lt;/b&gt; Es la opción correcta (la aseveración incorrecta). La insuficiencia renal aguda &lt;b&gt;NO produce glomerulonefritis rápidamente evolutiva&lt;/b&gt;. La relación etiopatogénica es a la inversa: las glomerulonefritis rápidamente progresivas son patologías inflamatorias primarias del glomérulo que causan daño parenquimatoso, produciendo como consecuencia clínica una insuficiencia renal aguda.</t>
  </si>
  <si>
    <t>&lt;b&gt;a) Los AINEs pueden producir nefritis intersticial aguda:&lt;/b&gt; Es correcta, ya que el uso de antiinflamatorios no esteroideos está clasificado como una causa toxicológica de enfermedad túbulo-intersticial.&lt;br /&gt;&lt;b&gt;c) Los medios de contraste iodados pueden producir IRAguda:&lt;/b&gt; Es correcta, debido a que los contrastes yodados endovenosos son toxinas exógenas con capacidad para producir necrosis tubular aguda tóxica.&lt;br /&gt;&lt;b&gt;d) La mioglobinuria puede producir necrosis tubular aguda:&lt;/b&gt; Es correcta, dado que la liberación de mioglobina (toxina endógena) tras el daño muscular produce un daño citotóxico en las células tubulares originando NTA.</t>
  </si>
  <si>
    <t>El &lt;b&gt;uso de AINEs&lt;/b&gt; y la &lt;b&gt;hipovolemia severa con hipoperfusión generalizada&lt;/b&gt; pueden producir una &lt;b&gt;insuficiencia renal aguda&lt;/b&gt;.</t>
  </si>
  <si>
    <t>&lt;b&gt;ETIOLOGÍA DE LA INSUFICIENCIA RENAL AGUDA (PRERRENAL E INTRÍNSECA)&lt;/b&gt;&lt;br /&gt;&lt;br /&gt;La etiopatogenia del fracaso renal agudo se divide en tres grandes grupos: prerrenal, intrínseca y posrenal. Dentro de las noxas causales capaces de desencadenar esta entidad se destacan:&lt;br /&gt;• &lt;b&gt;Hipovolemia severa con hipoperfusión generalizada:&lt;/b&gt; Es una de las situaciones principales que desencadena la IRA Prerrenal (funcional). Ante una disminución de la precarga y del volumen intravascular (hemorragias, deshidratación, terceros espacios), el riñón sufre una hipoperfusión. Esto activa mecanismos neuroendócrinos compensadores que generan una vasoconstricción de la arteriola aferente renal, originando una disminución de la tasa de filtrado glomerular.&lt;br /&gt;• &lt;b&gt;Uso de AINEs (Falla hemodinámica y parenquimatosa):&lt;/b&gt; Los antiinflamatorios no esteroideos tienen la capacidad dual de producir fracaso renal. Por un lado, interfieren con la autorregulación hemodinámica al suprimir las prostaglandinas vasodilatadoras, desencadenando isquemia y una falla prerrenal. Por otro lado, su uso puede causar una injuria túbulo-intersticial aguda (IRA intrínseca) de origen tóxico o alérgico.</t>
  </si>
  <si>
    <t>&lt;b&gt;e) c y d son correctas:&lt;/b&gt; Es la opción correcta. Engloba dos mecanismos etiológicos determinantes en el desarrollo de la insuficiencia renal aguda. La hipovolemia severa es el principal motor de la isquemia en la IRA prerrenal, mientras que el uso de AINEs es un agente nefrotóxico capaz de desencadenar tanto una falla hemodinámica por pérdida de la autorregulación como una nefritis intersticial aguda de origen intrínseco.</t>
  </si>
  <si>
    <t>• &lt;b&gt;a) Acidosis respiratoria:&lt;/b&gt; Es incorrecta. En el contexto del estado ácido-base de la insuficiencia renal aguda, la alteración que se produce como complicación o consecuencia del fracaso del riñón es la acidosis metabólica (por falta de eliminación de ácidos no volátiles), no la acidosis respiratoria, y ninguna de las dos constituye una causa del fallo.&lt;br /&gt;• &lt;b&gt;b) Sobrehidratación:&lt;/b&gt; Es incorrecta. La sobrecarga de volumen es una consecuencia en el paciente oligúrico/anúrico que ya presenta un fracaso renal instaurado, no su etiología. Fisiopatológicamente, la causa de la IRA prerrenal es el estado inverso: la hipovolemia, deshidratación o depleción del volumen circulatorio efectivo.</t>
  </si>
  <si>
    <t>La insuficiencia renal aguda &lt;b&gt;NO produce generalmente glomerulonefritis rápidamente evolutiva&lt;/b&gt;, sino que la relación etiopatogénica es a la inversa.</t>
  </si>
  <si>
    <t>&lt;b&gt;CAUSAS DE INSUFICIENCIA RENAL AGUDA INTRÍNSECA&lt;/b&gt;&lt;br /&gt;&lt;br /&gt;La insuficiencia renal aguda intrínseca o parenquimatosa representa del 15 al 30% de los casos y se divide en cuatro grandes grupos etiopatogénicos principales:&lt;br /&gt;• &lt;b&gt;Enfermedad del Glomérulo y Microvasculatura Renal:&lt;/b&gt; Ocupan un 5% de las causas intrínsecas e incluyen patologías inflamatorias como la glomerulonefritis aguda y la glomerulonefritis rápidamente progresiva (o evolutiva). Estas entidades son las que producen la insuficiencia renal aguda, no a la inversa.&lt;br /&gt;• &lt;b&gt;Enfermedad por Injuria del Túbulo Renal / Necrosis Tubular Aguda (NTA):&lt;/b&gt; Es la causa más prevalente, representando el 85% de los casos. Puede ser isquémica o tóxica. Las de origen tóxico son generadas por toxinas endógenas (como la mioglobina) o por toxinas exógenas (destacando el uso de medios de contraste yodados, antibióticos y quimioterápicos).&lt;br /&gt;• &lt;b&gt;Enfermedad Aguda Túbulo-Intersticial / Nefritis Intersticial:&lt;/b&gt; Representa el 10% de los casos. La nefritis intersticial aguda puede ser causada por el uso de fármacos nefrotóxicos como los AINEs y ciertos antibióticos.</t>
  </si>
  <si>
    <t>&lt;b&gt;b) La IRA produce generalmente GNREvolutiva:&lt;/b&gt; Es la opción correcta. La insuficiencia renal aguda &lt;b&gt;NO produce generalmente glomerulonefritis rápidamente evolutiva&lt;/b&gt;. La relación etiopatogénica es a la inversa: las glomerulonefritis rápidamente progresivas son patologías inflamatorias primarias del glomérulo que causan daño parenquimatoso intrínseco, produciendo como consecuencia clínica una insuficiencia renal aguda.</t>
  </si>
  <si>
    <t>Cuál de los siguientes tipos de neumonía se caracteriza por la presencia de una imagen radiográfica en forma de lóbulo:&lt;br&gt;&lt;br&gt;a) Neumonía lobular&lt;br&gt;&lt;br&gt;b) Neumonía intersticial&lt;br&gt;&lt;br&gt;c) Neumonía alveolar&lt;br&gt;&lt;br&gt;d) Neumonía necrosante</t>
  </si>
  <si>
    <t>• &lt;b&gt;a) Los AINEs pueden producir nefritis intersticial aguda:&lt;/b&gt; Es correcta. El uso de antiinflamatorios no esteroideos está clasificado etiológicamente como una causa toxicológica de enfermedad túbulo-intersticial.&lt;br /&gt;• &lt;b&gt;c) Los medios de contraste iodados pueden producir IRA:&lt;/b&gt; Es correcta. Los contrastes yodados endovenosos constituyen toxinas exógenas capaces de generar una insuficiencia renal aguda por toxicidad.&lt;br /&gt;• &lt;b&gt;d) La mioglobinuria puede producir necrosis tubular aguda:&lt;/b&gt; Es correcta. La liberación masiva de mioglobina (toxina endógena) tras el daño muscular produce daño citotóxico en las células tubulares originando NTA.</t>
  </si>
  <si>
    <t>a) Neumonía lobular</t>
  </si>
  <si>
    <t>Las &lt;b&gt;quemaduras extensas&lt;/b&gt; constituyen una causa de &lt;b&gt;insuficiencia renal aguda prerrenal&lt;/b&gt; secundaria a una hipovolemia generada por la redistribución del líquido extracelular hacia un tercer espacio.</t>
  </si>
  <si>
    <t>&lt;b&gt;ETIOLOGÍA DE LA INSUFICIENCIA RENAL AGUDA PRERRENAL&lt;/b&gt;&lt;br /&gt;&lt;br /&gt;La IRA prerrenal (o funcional) es la forma más frecuente de fracaso renal agudo, representando hasta el 70% de todos los casos. Se produce por una disminución del flujo sanguíneo renal (hipoperfusión) secundaria a una caída del volumen circulatorio efectivo. Sus causas se agrupan en las siguientes categorías hemodinámicas:&lt;br /&gt;• &lt;b&gt;Hipovolemia (Disminución de la precarga):&lt;/b&gt; Puede originarse por pérdidas de sangre (hemorragias agudas), pérdidas de agua y electrolitos (deshidratación por vómitos, diarrea, fístulas), o por redistribución del líquido extracelular hacia terceros espacios, siendo exponentes las quemaduras extensas, la pancreatitis aguda, la peritonitis y la hipoalbuminemia grave.&lt;br /&gt;• &lt;b&gt;Bajo Gasto Cardíaco:&lt;/b&gt; Por alteración de la bomba cardíaca o disminución del volumen minuto, observándose en el shock cardiogénico primario (infarto agudo de miocardio, insuficiencia cardíaca descompensada) o secundario (embolia pulmonar masiva, taponamiento cardíaco).&lt;br /&gt;• &lt;b&gt;Vasodilatación Sistémica:&lt;/b&gt; Originada por la caída de la resistencia periférica total (poscarga) presente en la sepsis, anafilaxia o shock neurogénico.&lt;br /&gt;• &lt;b&gt;Vasoconstricción Renal o Interferencia de la Autorregulación:&lt;/b&gt; Inducida por fármacos como los AINEs, IECA, ARA II, medios de contraste yodados endovenosos o drogas vasopresoras a altas dosis.</t>
  </si>
  <si>
    <t>&lt;b&gt;a) Quemaduras extensas:&lt;/b&gt; Es la opción correcta. Las quemaduras generan una pérdida de plasma y una redistribución del líquido extracelular hacia un tercer espacio. Esta alteración del volumen intravascular efectivo disminuye la precarga y el gasto cardíaco, desencadenando una hipoperfusión renal que instaura una insuficiencia renal aguda de etiología prerrenal.</t>
  </si>
  <si>
    <t>• &lt;b&gt;b) Glomerulonefritis:&lt;/b&gt; Es incorrecta. Constituye una causa de insuficiencia renal aguda intrínseca o parenquimatosa (por daño inmunológico, inflamatorio y estructural a la microvasculatura del glomérulo), abarcando el 5% de las etiologías intrarrenales.&lt;br /&gt;• &lt;b&gt;c) Riñón en herradura:&lt;/b&gt; Es incorrecta. Se trata de una malformación anatómica congénita de fusión renal que por sí sola no condiciona un fracaso funcional agudo hemodinámico.&lt;br /&gt;• &lt;b&gt;d) Litiasis renal:&lt;/b&gt; Es incorrecta. Los cálculos (litiasis) intraluminales a nivel del uréter, la pelvis o el cuello vesical representan la etiología clásica de la insuficiencia renal aguda posrenal u obstructiva, generando daño funcional por un aumento patológico de la presión retrógrada en las vías excretoras que anula la presión neta de filtración.</t>
  </si>
  <si>
    <t>&lt;b&gt;DIAGNÓSTICO DIFERENCIAL Y FUNCIONALIDAD TUBULAR&lt;/b&gt;&lt;br /&gt;&lt;br /&gt;Durante la instauración de una IRA prerrenal por hipovolemia, la estructura y función de la célula del túbulo renal se mantienen normales y conservadas en la fase inicial compensadora. El riñón responde de manera fisiológica reabsorbiendo agua y sodio para restaurar el volumen circulante. Por consiguiente, los índices urinarios que confirman el diagnóstico de IRA prerrenal frente a una falla intrínseca incluyen:&lt;br /&gt;• Concentración de sodio en orina inferior a 20 mEq/L (o menor a 10 mEq/L).&lt;br /&gt;• Osmolaridad urinaria superior a 500 mOsm/L.&lt;br /&gt;• Disminución de la excreción fraccional de sodio acompañada de un aumento en la reabsorción de urea (relación urea orina/plasma superior a 8).</t>
  </si>
  <si>
    <t>La &lt;b&gt;rabdomiólisis&lt;/b&gt; es una causa de fracaso renal agudo que &lt;b&gt;NO suele cursar con anuria&lt;/b&gt;.</t>
  </si>
  <si>
    <t>&lt;b&gt;FRACASO RENAL AGUDO Y ALTERACIONES DE LA DIURESIS&lt;/b&gt;&lt;br /&gt;&lt;br /&gt;La Insuficiencia Renal Aguda (IRA) se define por la pérdida de la función renal, lo que da como resultado la acumulación de productos nitrogenados, la alteración del equilibrio hidroelectrolítico y una alteración en el volumen de la diuresis.&lt;br /&gt;• &lt;b&gt;IRA Oligoanúrica:&lt;/b&gt; La mayoría de los cuadros presentan disminución del ritmo diurético. Se considera oliguria a un volumen urinario menor a 400 cc/24hs, y anuria a una falta de emisión que puede llegar a la "anuria cero". Esta presentación es típica en la obstrucción completa de las vías (ej. obstrucción ureteral bilateral), en colapsos vasculares (ej. trombosis renal bilateral), isquemia (necrosis cortical difusa) y en las glomerulonefritis rápidamente evolutivas que estrangulan al glomérulo produciendo una caída del filtrado y oliguria.&lt;br /&gt;• &lt;b&gt;IRA No Oligúrica:&lt;/b&gt; Existen formas de presentación donde el paciente excreta agua (diuresis conservada) pero falla en la excreción de los productos nitrogenados (urea y creatinina). Dentro de las etiologías intrínsecas tóxicas, la necrosis tubular aguda producida por toxinas endógenas, como ocurre en la liberación masiva de mioglobina producto de una &lt;b&gt;rabdomiólisis&lt;/b&gt;, es una entidad clínica que no suele presentar anuria en su cuadro de base.</t>
  </si>
  <si>
    <t>La opción d es correcta. La &lt;b&gt;rabdomiólisis&lt;/b&gt; (causa de necrosis tubular aguda por liberación de mioglobina) es una de las etiologías de fracaso renal agudo que &lt;b&gt;NO suele cursar con anuria&lt;/b&gt;, presentándose como una insuficiencia de tipo no oligúrica.</t>
  </si>
  <si>
    <t>&lt;br /&gt;• &lt;b&gt;a) Trombosis renal bilateral:&lt;/b&gt; Es incorrecta. La oclusión vascular completa anula la presión de perfusión hacia ambos riñones, produciendo una anuria de causa prerrenal/vascular.&lt;br /&gt;• &lt;b&gt;b) Obstrucción ureteral bilateral:&lt;/b&gt; Es incorrecta. El bloqueo completo posrenal impide la excreción de orina formada, siendo la causa más frecuente a descartar ante un paciente que se presenta en anuria cero.&lt;br /&gt;• &lt;b&gt;c) Necrosis cortical difusa:&lt;/b&gt; Es incorrecta. La isquemia de toda la corteza renal genera infarto tisular, suprimiendo de manera irreversible el filtrado glomerular y cursando con anuria.&lt;br /&gt;• &lt;b&gt;e) Glomerulonefritis rápidamente progresiva:&lt;/b&gt; Es incorrecta. La proliferación de semilunas estrangula y destruye los capilares glomerulares, provocando una caída del filtrado que se manifiesta con oliguria o anuria.</t>
  </si>
  <si>
    <t>Las pérdidas de agua y electrolitos originadas por la &lt;b&gt;deshidratación por vómitos y diarrea&lt;/b&gt; son causas hemodinámicas para el desarrollo de una &lt;b&gt;insuficiencia renal aguda prerrenal&lt;/b&gt; mediada por hipovolemia.</t>
  </si>
  <si>
    <t>&lt;b&gt;ETIOLOGÍA DE LA INSUFICIENCIA RENAL AGUDA PRERRENAL&lt;/b&gt;&lt;br /&gt;&lt;br /&gt;La insuficiencia renal aguda (IRA) prerrenal es la forma más frecuente de fracaso renal agudo (representando entre el 60-70% de los casos). Afecta el componente vascular, produciendo una disminución del flujo renal (hipoperfusión). Las causas se agrupan según el parámetro hemodinámico afectado:&lt;br /&gt;• &lt;b&gt;Hipovolemia (Disminución del volumen intravascular):&lt;/b&gt; Incluye pérdidas de sangre (hemorragias), redistribución del líquido a terceros espacios (quemaduras extensas, pancreatitis aguda) y &lt;b&gt;pérdidas de agua y electrolitos&lt;/b&gt; (como la &lt;b&gt;deshidratación por vómitos y diarrea&lt;/b&gt;).&lt;br /&gt;• &lt;b&gt;Bajo Gasto Cardíaco:&lt;/b&gt; Por insuficiencia cardíaca descompensada, infarto o embolia pulmonar masiva.&lt;br /&gt;• &lt;b&gt;Vasodilatación Sistémica:&lt;/b&gt; Cuadros de sepsis o anafilaxia.&lt;br /&gt;• &lt;b&gt;Vasoconstricción Renal:&lt;/b&gt; Inducida por fármacos presores o sustancias de contraste yodados.&lt;br /&gt;• &lt;b&gt;Interferencia con la Autorregulación Renal:&lt;/b&gt; Por el uso de AINEs o IECAs.</t>
  </si>
  <si>
    <t>&lt;b&gt;d) Deshidratación por vómitos y diarrea:&lt;/b&gt; Es la opción correcta. La deshidratación ocasionada por vómitos y diarrea genera una pérdida de agua y electrolitos, lo que determina una disminución de la precarga y del volumen intravascular (hipovolemia). Este descenso en el volumen circulatorio efectivo desencadena una hipoperfusión renal sistémica, siendo el mecanismo fisiopatológico que causa el fracaso renal agudo de tipo prerrenal.</t>
  </si>
  <si>
    <t>&lt;b&gt;a) Necrosis tubular aguda:&lt;/b&gt; Es incorrecta. Corresponde a la etiología más prevalente (85%) del fracaso renal agudo intrínseco o parenquimatoso, generada por isquemia renal mantenida o toxicidad (endógena/exógena).&lt;br /&gt;&lt;b&gt;b) Pielonefritis aguda:&lt;/b&gt; Es incorrecta. Representa una infección que invade el parénquima renal y el sistema pielocalicial (infección del tracto urinario alta), no siendo clasificada dentro de las causas hemodinámicas de la IRA prerrenal.&lt;br /&gt;&lt;b&gt;c) Nefritis intersticial:&lt;/b&gt; Es incorrecta. Engloba a las enfermedades agudas túbulo-intersticiales (como la nefritis alérgica por fármacos), las cuales son etiologías de falla renal intrínseca (representando el 10% de los casos parenquimatosos).</t>
  </si>
  <si>
    <t>&lt;b&gt;DIFERENCIACIÓN CLÍNICA DEL FRACASO PRERRENAL&lt;/b&gt;&lt;br /&gt;&lt;br /&gt;Para diferenciar clínicamente una falla pre-renal de una intrínseca o post-renal, se evalúan índices urinarios característicos:&lt;br /&gt;• En la IRA prerrenal, la fisiología de compensación genera que disminuya la excreción de sodio y aumente la reabsorción de urea.&lt;br /&gt;• La &lt;b&gt;excreción fraccional de sodio&lt;/b&gt; es el índice urinario más confiable para esta diferenciación.&lt;br /&gt;• Los parámetros analíticos indicativos de IRA prerrenal incluyen: concentración de sodio en orina inferior a 20 mEq/L, osmolaridad urinaria superior a 500 mOsm/L, densidad de orina mayor a 1015, y una relación urea orina/plasma superior a 8.</t>
  </si>
  <si>
    <t>En la &lt;b&gt;IRA prerrenal&lt;/b&gt;, &lt;b&gt;disminuye la excreción de Na y aumenta la reabsorción de urea&lt;/b&gt;.</t>
  </si>
  <si>
    <t>&lt;b&gt;FISIOLOGÍA Y DIAGNÓSTICO DE LA IRA PRERRENAL&lt;/b&gt;&lt;br /&gt;&lt;br /&gt;En la fase compensadora de la IRA prerrenal (funcional), la estructura y función de la célula del túbulo renal se mantienen normales. Ante la hipoperfusión, el túbulo responde a la aldosterona y a la hormona antidiurética (ADH) reabsorbiendo agua y sodio para restaurar el volumen circulante efectivo.&lt;br /&gt;• &lt;b&gt;Mecanismo Tubular:&lt;/b&gt; Disminuye la excreción de sodio (Na) y aumenta la reabsorción de urea.&lt;br /&gt;• &lt;b&gt;Índices Urinarios Diagnósticos:&lt;/b&gt; Para diferenciar una falla pre-renal de una intrínseca o posrenal, la medición de la excreción fraccional de sodio es el índice urinario más confiable. Los hallazgos compatibles con IRA prerrenal incluyen: concentración de sodio en orina inferior a 20 mEq/L (o menor a 10 mEq/L), osmolaridad urinaria superior a 500 mOsm/L (nunca menor de 300), densidad de orina mayor a 1015, y una relación entre nitrógeno ureico (urea) en orina y en plasma superior a 8.</t>
  </si>
  <si>
    <t>&lt;b&gt;c) Disminuye la excreción de Na y aumenta la reabsorción de urea:&lt;/b&gt; Es la opción correcta. En la IRA prerrenal, la función y arquitectura tubular se encuentran inicialmente intactas. Ante el estado de hipoperfusión, los mecanismos compensadores neuroendocrinos inducen al riñón a retener agua y sodio para restaurar la volemia, lo que da como resultado una disminución en la excreción de sodio y un aumento en la reabsorción tubular de urea.</t>
  </si>
  <si>
    <t>• &lt;b&gt;a) Aumenta la excreción de Na y disminuye la reabsorción de urea, y d) El ionograma urinario muestra un Na urinario alto:&lt;/b&gt; Son incorrectas. Representan el patrón inverso característico de la IRA intrínseca (Necrosis Tubular Aguda), donde el daño estructural celular le impide al túbulo reabsorber el sodio filtrado, dando como resultado un sodio urinario alto (típicamente &gt; 40 mEq/L). Como respuesta compensadora frente a la hipoperfusión prerrenal, el riñón sano reabsorbe casi todo el sodio, por lo que el ionograma urinario evidencia un sodio bajo (&lt; 20 mEq/L).&lt;br /&gt;• &lt;b&gt;b) Disminuye la densidad de la orina:&lt;/b&gt; Es incorrecta. En la IRA prerrenal, la reabsorción de agua mediada por la ADH produce una orina escasa y concentrada, evidenciada por una densidad urinaria típicamente mayor a 1015 y una alta osmolaridad (&gt; 500 mOsm/L).</t>
  </si>
  <si>
    <t>La &lt;b&gt;eritropoyetina NO se segrega ni funciona adecuadamente&lt;/b&gt; en el fracaso renal agudo, ya que existe una &lt;b&gt;disminución en la síntesis y producción de EPO&lt;/b&gt; debido a la falla del parénquima renal.</t>
  </si>
  <si>
    <t>&lt;b&gt;COMPLICACIONES HEMATOLÓGICAS Y ENDÓCRINAS EN EL FRACASO RENAL AGUDO&lt;/b&gt;&lt;br /&gt;&lt;br /&gt;La falla global del riñón genera un impacto sistémico que altera tanto la homeostasis sanguínea como la función endócrina del órgano.&lt;br /&gt;• &lt;b&gt;Alteraciones Endócrinas (Déficit de EPO):&lt;/b&gt; Se constata una disminución en la síntesis y producción de eritropoyetina (&lt;b&gt;EPO&lt;/b&gt;) y de 1,25 dihidroxivitamina D debido a la falla estructural del parénquima renal.&lt;br /&gt;• &lt;b&gt;Dinámica Hematológica:&lt;/b&gt; Clínicamente, los pacientes presentan &lt;b&gt;anemia&lt;/b&gt; y cuadros de &lt;b&gt;sangrado&lt;/b&gt;. La dinámica hematológica del cuadro agudo demuestra que inicialmente suele haber una &lt;b&gt;leucocitosis discreta&lt;/b&gt; y puede existir &lt;b&gt;trombocitopenia&lt;/b&gt; al inicio de la presentación. Asimismo, se produce una &lt;b&gt;disminución moderada de la vida media de los hematíes&lt;/b&gt;, mientras que la producción intrínseca de glóbulos blancos no se ve afectada en el proceso.</t>
  </si>
  <si>
    <t>&lt;b&gt;e) La eritropoyetina se segrega y funciona adecuadamente:&lt;/b&gt; Es la opción correcta. En la insuficiencia renal aguda se constata una &lt;b&gt;disminución en la síntesis y producción de eritropoyetina (EPO)&lt;/b&gt; como consecuencia de la falla del parénquima renal, siendo incorrecto asumir que la hormona se segrega y funciona de manera adecuada en este escenario patológico.</t>
  </si>
  <si>
    <t>• &lt;b&gt;a) Inicialmente suele haber una leucocitosis discreta&lt;/b&gt;, &lt;b&gt;b) La producción de glóbulos blancos no se afecta en el FRA&lt;/b&gt;, &lt;b&gt;c) Existe una disminución moderada de la vida media de los hematíes&lt;/b&gt;, y &lt;b&gt;d) Puede haber trombocitopenia al inicio del FRA:&lt;/b&gt; Son afirmaciones verdaderas. Describen la dinámica hematológica en la evolución aguda del fracaso renal.</t>
  </si>
  <si>
    <t>La &lt;b&gt;acidosis metabólica&lt;/b&gt; es el tipo de acidosis que se produce en pacientes con &lt;b&gt;insuficiencia renal aguda&lt;/b&gt; secundaria a la falta de eliminación y retención sistémica de ácidos.</t>
  </si>
  <si>
    <t>&lt;b&gt;ALTERACIONES ÁCIDO-BASE EN LA INSUFICIENCIA RENAL AGUDA&lt;/b&gt;&lt;br /&gt;&lt;br /&gt;La pérdida aguda del filtrado glomerular genera la incapacidad del riñón para regular la homeostasis, desencadenando una alteración del equilibrio ácido-base.&lt;br /&gt;• &lt;b&gt;Mecanismo fisiopatológico:&lt;/b&gt; Se desarrolla una &lt;b&gt;acidosis metabólica&lt;/b&gt; debido a la disminución en la excreción de ácidos inorgánicos.&lt;br /&gt;• &lt;b&gt;Anión GAP:&lt;/b&gt; Dado que en la insuficiencia renal aguda los cuerpos nitrogenados quedan retenidos, esta patología cursa con un &lt;b&gt;anión GAP aumentado&lt;/b&gt; (acidosis normoclorémica).&lt;br /&gt;• &lt;b&gt;Criterio dialítico de urgencia:&lt;/b&gt; Una acidosis metabólica intratable resistente al tratamiento médico, con valores de bicarbonato menores a 15 mEq/L o un pH menor a 7.1 en pacientes donde la administración de bicarbonato generaría sobrecarga de volumen, constituye una indicación de emergencia para iniciar tratamiento dialítico.</t>
  </si>
  <si>
    <t>&lt;b&gt;b) Acidosis metabólica:&lt;/b&gt; Es la opción correcta. La insuficiencia renal aguda genera una caída del filtrado glomerular que impide la excreción de los ácidos inorgánicos diarios, produciendo una retención de desechos nitrogenados que determina la instauración de una acidosis metabólica con anión GAP aumentado.</t>
  </si>
  <si>
    <t>• &lt;b&gt;a) Acidosis láctica:&lt;/b&gt; Es incorrecta. Aunque es una causa de acidosis metabólica con anión GAP alto, su génesis responde a la hipoperfusión tisular o hipoxia celular, y no representa el acúmulo de ácidos por falta de filtración que define la uremia de la IRA.&lt;br /&gt;• &lt;b&gt;c) Acidosis respiratoria:&lt;/b&gt; Es incorrecta. Ocurre por una alteración primaria en la ventilación pulmonar (aumento de la pCO2 o hipercapnia). La IRA genera una acidosis de origen metabólico, ante la cual el organismo responde con hiperventilación compensadora para descender la pCO2.&lt;br /&gt;• &lt;b&gt;d) Acidosis tubular renal:&lt;/b&gt; Es incorrecta. Constituyen un grupo de patologías tubulares específicas que generan una pérdida de bicarbonato o falta de secreción de hidrogeniones cursando con un anión GAP normal (hiperclorémicas), lo cual difiere del patrón de acúmulo de aniones no medibles de la IRA global.</t>
  </si>
  <si>
    <t>&lt;b&gt;CONSECUENCIAS CLÍNICAS SISTÉMICAS DE LA IRA&lt;/b&gt;&lt;br /&gt;&lt;br /&gt;La falla del riñón genera alteraciones del medio interno que comprometen la vida del paciente:&lt;br /&gt;• &lt;b&gt;Alteración electrolítica:&lt;/b&gt; La &lt;b&gt;hiperkalemia&lt;/b&gt; (aumento del potasio sérico) es una consecuencia metabólica severa por su riesgo arritmogénico.&lt;br /&gt;• &lt;b&gt;Alteración del equilibrio de fluidos:&lt;/b&gt; La disminución de la diuresis (oliguria/anuria) conduce a una sobrecarga de volumen que puede precipitar un edema agudo de pulmón (EAP).&lt;br /&gt;• &lt;b&gt;Retención de productos nitrogenados:&lt;/b&gt; Aumento sostenido de la urea y creatinina séricas (azoemia).&lt;br /&gt;• &lt;b&gt;Alteraciones endócrinas:&lt;/b&gt; Disminución en la síntesis de eritropoyetina (EPO) y de 1,25 dihidroxivitamina D.</t>
  </si>
  <si>
    <t>El &lt;b&gt;uso de material de contraste yodado endovenoso&lt;/b&gt; constituye uno de los &lt;b&gt;factores de riesgo principales&lt;/b&gt; potencialmente modificables que pueden precipitar una &lt;b&gt;insuficiencia renal aguda&lt;/b&gt; por toxicidad y vasoconstricción intrarrenal.</t>
  </si>
  <si>
    <t>&lt;b&gt;FACTORES DE RIESGO Y PREVENCIÓN EN LA INSUFICIENCIA RENAL AGUDA&lt;/b&gt;&lt;br /&gt;&lt;br /&gt;La prevención constituye la herramienta clínica disponible para mejorar los desenlaces y evitar la progresión de la IRA hacia una enfermedad renal crónica terminal. El primer paso consiste en la identificación de los individuos predispuestos y la minimización de su exposición a noxas:&lt;br /&gt;• &lt;b&gt;Factores de riesgo NO modificables:&lt;/b&gt; Pacientes ancianos (mayores de 60 años), sexo masculino, raza negra, insuficiencia renal crónica preexistente, proteinuria elevada y la presencia de comorbilidades sistémicas crónicas (hipertensión arterial, diabetes mellitus, insuficiencia cardíaca, EPOC, enfermedad hepática y tumores malignos).&lt;br /&gt;• &lt;b&gt;Factores de riesgo POTENCIALMENTE modificables:&lt;/b&gt; Anemia, cuadros de sepsis, traumatismos severos, cirugías mayores o cardíacas, deshidratación, sobrecarga de volumen y la exposición a agentes nefrotóxicos.&lt;br /&gt;• &lt;b&gt;Uso de Agentes de Contraste:&lt;/b&gt; La administración endovenosa o intraarterial de sustancias de contraste yodadas es un factor de riesgo iatrogénico con capacidad para precipitar una injuria renal aguda. Debe evitarse su utilización en pacientes con depleción intravascular o fallas cardíacas, indicándose como medida protectora la optimización del volumen mediante hidratación profiláctica previa al procedimiento y el uso de radiocontraste no iónico.</t>
  </si>
  <si>
    <t>&lt;b&gt;a) Uso de material de contraste iodado endovenoso:&lt;/b&gt; Es la opción correcta. La exposición a los medios de contraste yodados endovenosos constituye uno de los principales factores de riesgo potencialmente modificables con capacidad para precipitar un fallo renal agudo en pacientes susceptibles, originando el daño a través de toxicidad y una vasoconstricción intrarrenal.</t>
  </si>
  <si>
    <t>&lt;b&gt;b) Sobrehidratación:&lt;/b&gt; Es incorrecta. La retención de líquidos y la consecuente sobrehidratación constituyen una complicación en el paciente oligúrico que ya presenta un fracaso renal instaurado, no su factor de riesgo precipitante. La deshidratación (o depleción del volumen intravascular) sí es un factor precipitante de la IRA de tipo prerrenal.&lt;br /&gt;&lt;b&gt;c) Acidosis respiratoria, y d) Alcalosis metabólica:&lt;/b&gt; Son incorrectas. Ninguna de estas alteraciones primarias del medio interno desencadena una falla renal aguda. A nivel fisiopatológico y del estado ácido-base, el disturbio que se produce como consecuencia sistémica de la insuficiencia renal aguda (por la retención de solutos y toxinas) es la acidosis metabólica.</t>
  </si>
  <si>
    <t>&lt;b&gt;MINIMIZACIÓN DE EXPOSICIÓN A NEFROTÓXICOS (PREVENCIÓN IATROGÉNICA)&lt;/b&gt;&lt;br /&gt;&lt;br /&gt;Gran parte de las IRA intrahospitalarias son causadas o agravadas de manera evitable por prescripciones iatrogénicas. Se debe vigilar y evitar el uso de:&lt;br /&gt;• &lt;b&gt;AINEs:&lt;/b&gt; Fármacos como el diclofenac y el ketorolac suprimen las prostaglandinas y alteran la autorregulación hemodinámica del riñón, predisponiendo a la isquemia.&lt;br /&gt;• &lt;b&gt;Fármacos antimicrobianos:&lt;/b&gt; El uso de aminoglucósidos (requiriéndose dosis única diaria para reducir la injuria), anfotericina B (sugiriéndose rotar a anfotericina liposomal) y aciclovir.&lt;br /&gt;• &lt;b&gt;Inhibidores del SRAA:&lt;/b&gt; El uso en pacientes predispuestos de IECAs y ARA II.&lt;br /&gt;• &lt;b&gt;Prácticas ineficaces:&lt;/b&gt; La indicación de "dopamina a dosis renal" y el uso preventivo de diuréticos (como la furosemida o el manitol) no están recomendados como profilaxis de la IRA, ya que carecen de efecto protector y pueden incluso aumentar el riesgo de daño poscontraste o precipitar un edema pulmonar.</t>
  </si>
  <si>
    <t>La insuficiencia renal aguda cursa con oliguria cuando el volumen urinario es menor a &lt;b&gt;400 cc/24hs&lt;/b&gt;.</t>
  </si>
  <si>
    <t>&lt;b&gt;CONSECUENCIAS CLÍNICAS DE LA INSUFICIENCIA RENAL AGUDA (IRA) Y ALTERACIONES DE LA DIURESIS&lt;/b&gt;&lt;br /&gt;&lt;br /&gt;La Insuficiencia Renal Aguda (IRA) se define por la pérdida aguda o reducción brusca de la función renal que se produce rápidamente, en horas o en días. Esta caída del filtrado glomerular da como resultado eventos fisiopatológicos:&lt;br /&gt;• &lt;b&gt;Disminución de la diuresis:&lt;/b&gt; Es una de las manifestaciones de la entidad y se clasifica según la afectación del ritmo diurético. Se define como &lt;b&gt;oliguria&lt;/b&gt; a una emisión de volumen urinario menor a &lt;b&gt;400 cc/24hs&lt;/b&gt;, y como &lt;b&gt;anuria&lt;/b&gt; a una disminución extrema que puede llegar a la "anuria cero" (ausencia total de orina, indicativa de nefropatía obstructiva o necrosis cortical). La retención progresiva de líquidos en pacientes con diuresis no conservada (oligúricos/anúricos) conduce a una sobrecarga de volumen intravascular e intersticial.&lt;br /&gt;• &lt;b&gt;Formas no oligúricas:&lt;/b&gt; Existen formas de presentación de la IRA donde el paciente excreta agua (diuresis conservada) pero falla en la excreción de los solutos y productos nitrogenados.&lt;br /&gt;• &lt;b&gt;Acumulación de productos nitrogenados:&lt;/b&gt; Cursa con la retención de los desechos del catabolismo, objetivable mediante la elevación sérica de la urea y creatinina.</t>
  </si>
  <si>
    <t>&lt;b&gt;d) 400 cc/24hs:&lt;/b&gt; Es la opción correcta. En el contexto de una insuficiencia renal aguda o injuria renal, el parámetro que diagnostica que la patología cursa con &lt;b&gt;oliguria&lt;/b&gt; es la comprobación de un volumen urinario menor a &lt;b&gt;400 cc/24hs&lt;/b&gt;.</t>
  </si>
  <si>
    <t>&lt;b&gt;a) 200 cc/24hs:&lt;/b&gt; Es incorrecta porque, aunque un volumen de 200 cc es oligúrico, el punto de corte que inicia y define la oliguria en 24 horas es todo valor por debajo de 400 cc (definiéndose anuria con volúmenes inferiores a 100 cc o la ausencia total).&lt;br /&gt;&lt;b&gt;b) 1200 cc/24hs y c) 2500 cc/24hs:&lt;/b&gt; Son incorrectas debido a que representan volúmenes urinarios normales (el rango fisiológico oscila entre 1000 y 1500 cc) y volúmenes poliúricos (mayores a 2500 cc), los cuales descartan el concepto de claudicación diurética u oliguria.</t>
  </si>
  <si>
    <t>El hallazgo histológico característico de la &lt;b&gt;nefritis túbulo-intersticial crónica&lt;/b&gt; es la &lt;b&gt;infiltración de células inflamatorias en el intersticio renal&lt;/b&gt;, condición asociada al uso de antiinflamatorios no esteroideos (AINEs).</t>
  </si>
  <si>
    <t>&lt;b&gt;ENFERMEDAD TÚBULO-INTERSTICIAL / NEFRITIS INTERSTICIAL&lt;/b&gt;&lt;br /&gt;&lt;br /&gt;Representa el 10% de los casos de fracaso renal agudo intrínseco o parenquimatoso. Las patologías que la conforman incluyen:&lt;br /&gt;• &lt;b&gt;Nefritis intersticial aguda:&lt;/b&gt; Puede ser de origen alérgico o causada por fármacos como antibióticos (ATB) y AINEs. En el abordaje diagnóstico, la orina no suele presentar una proteinuria de rango nefrótico.&lt;br /&gt;• &lt;b&gt;Nefritis túbulo-intersticial crónica:&lt;/b&gt; Su hallazgo histológico característico es la infiltración de células inflamatorias en el intersticio renal, vinculada al uso prolongado de AINEs.&lt;br /&gt;• &lt;b&gt;Infecciones:&lt;/b&gt; Víricas, bacterianas y fúngicas (o micóticas).&lt;br /&gt;• &lt;b&gt;Infiltración del riñón:&lt;/b&gt; Ocasionada por linfoma, leucemia o sarcoidosis.&lt;br /&gt;• &lt;b&gt;Otras causas:&lt;/b&gt; Rechazo agudo del injerto renal y obstrucción tubular difusa.</t>
  </si>
  <si>
    <t>&lt;b&gt;c) Infiltración de células inflamatorias en el intersticio renal:&lt;/b&gt; Es la opción correcta. La nefritis túbulo-intersticial crónica se define histopatológicamente por presentar una infiltración de células inflamatorias en el compartimento del intersticio renal, siendo una alteración morfológica que se encuentra asociada a la nefrotoxicidad por el uso de AINEs.</t>
  </si>
  <si>
    <t>• &lt;b&gt;a) Aumento de la densidad celular glomerular:&lt;/b&gt; Es incorrecta. Representa un hallazgo histológico característico de las glomerulopatías proliferativas (hipercelularidad mesangial, endocapilar o extracapilar), no del compromiso intersticial.&lt;br /&gt;• &lt;b&gt;b) Engrosamiento de la membrana basal glomerular:&lt;/b&gt; Es incorrecta. Este daño estructural es el rasgo definitorio de las patologías glomerulares como la nefropatía membranosa o la nefropatía diabética temprana, dejando el intersticio respetado en las fases iniciales.&lt;br /&gt;• &lt;b&gt;d) Pérdida de células tubulares:&lt;/b&gt; Es incorrecta. Si bien puede haber atrofia tubular como secuela del daño crónico, el hallazgo diagnóstico definitorio e inflamatorio que caracteriza a esta entidad es la infiltración de células mononucleares en el intersticio.</t>
  </si>
  <si>
    <t>&lt;b&gt;FRACASO RENAL INTRÍNSECO (PARENQUIMATOSO)&lt;/b&gt;&lt;br /&gt;&lt;br /&gt;Representa del 15 al 20% de todas las insuficiencias renales agudas. Son patologías de origen intrarrenal que afectan al parénquima y a sus vasos. Se dividen en cuatro grandes grupos etiopatogénicos:&lt;br /&gt;• &lt;b&gt;Necrosis Tubular Aguda (NTA):&lt;/b&gt; Causa más prevalente (85% de los casos). Puede ser isquémica (por hipoperfusión sostenida) o nefrotóxica (por toxinas endógenas como mioglobina, o exógenas como contrastes yodados y ATB).&lt;br /&gt;• &lt;b&gt;Enfermedad Aguda Túbulo-Intersticial:&lt;/b&gt; Representa el 10% de los casos.&lt;br /&gt;• &lt;b&gt;Enfermedad del Glomérulo y Microvasculatura:&lt;/b&gt; Ocupa un 5%. Incluye causas inflamatorias (glomerulonefritis), vasoespásticas (HTA maligna, cocaína) y microangiopatías trombóticas (SUH, PTT).&lt;br /&gt;• &lt;b&gt;Enfermedades de Grandes Vasos:&lt;/b&gt; Raras (menor al 1%), como la trombosis o disección de la arteria renal.</t>
  </si>
  <si>
    <t>¿Qué prueba diagnóstico es la más útil para el diagnóstico de neumonía por Legionella pneumophila?&lt;br&gt;&lt;br&gt;a) Prueba de inmunofluorescencia&lt;br&gt;&lt;br&gt;b) Cultivo de esputo&lt;br&gt;&lt;br&gt;c) PCR&lt;br&gt;&lt;br&gt;d) Serología</t>
  </si>
  <si>
    <t>c) PCR</t>
  </si>
  <si>
    <t>En un paciente con &lt;b&gt;insuficiencia renal aguda en anuria cero&lt;/b&gt;, lo primero que se debe evaluar clínica y ecográficamente es la &lt;b&gt;presencia de globo vesical&lt;/b&gt; para descartar una uropatía obstructiva.</t>
  </si>
  <si>
    <t>&lt;b&gt;ALGORITMO DE TRATAMIENTO DE LA IRA OLIGÚRICA Y ANURIA CERO&lt;/b&gt;&lt;br /&gt;&lt;br /&gt;Ante un paciente que se presenta oligúrico o anúrico, la evaluación clínica y el manejo inicial requieren seguir una secuencia diagnóstica para determinar la etiología del fracaso renal y evitar complicaciones secundarias iatrogénicas:&lt;br /&gt;• &lt;b&gt;1. Descartar Globo Vesical (Obstrucción / IRA Posrenal):&lt;/b&gt; Es el primer paso. En un paciente con insuficiencia renal aguda en anuria cero (ausencia total de orina por más de 24 horas), lo primero que se debe evaluar de manera clínica y ecográfica es la presencia de un globo vesical. La anuria cero es una situación grave indicativa de una nefropatía obstructiva mecánica o de una necrosis cortical bilateral. Si se confirma el globo vesical, se procede a la cateterización vesical para aliviar la obstrucción.&lt;br /&gt;• &lt;b&gt;2. Evaluar Estado de Hidratación del Paciente:&lt;/b&gt; Una vez descartada la obstrucción posrenal, el segundo paso es determinar si el paciente se encuentra deshidratado (hipotenso, requiriendo volumen intravenoso), normohidratado, o sobrehidratado/encharcado (donde se indicaría el uso de diuréticos de asa como la furosemida).</t>
  </si>
  <si>
    <t>&lt;b&gt;c) La presencia de globo vesical:&lt;/b&gt; Es la opción correcta. En el algoritmo de tratamiento de la IRA oligoanúrica, frente a una anuria cero (que sugiere una obstrucción mecánica total de las vías urinarias), el primer paso es descartar la presencia de un globo vesical de manera clínica y ecográfica antes de administrar cualquier tipo de fluido o fármaco.</t>
  </si>
  <si>
    <t>• &lt;b&gt;a) La presencia de hipertensión arterial, y d) Sobrehidratación:&lt;/b&gt; Son incorrectas como primera medida. Aunque la evaluación del estado hemodinámico y de hidratación (buscando sobrehidratación o deshidratación) es fundamental en el manejo de la IRA, es el segundo paso del algoritmo, realizándose después de haber descartado una obstrucción posrenal (globo vesical).&lt;br /&gt;• &lt;b&gt;b) Indicios clínicos de anemia:&lt;/b&gt; Es incorrecta. La ausencia de anemia se utiliza como criterio para diferenciar si la insuficiencia renal es un evento agudo o crónico, pero no es la primera variable a evaluar ante una anuria cero para definir la conducta terapéutica de desobstrucción.</t>
  </si>
  <si>
    <t>Los índices urinarios de &lt;b&gt;concentración de sodio en orina inferior a 20 mEq/L&lt;/b&gt;, &lt;b&gt;osmolaridad urinaria superior a 500 mOsm/L&lt;/b&gt; y &lt;b&gt;densidad de orina mayor a 1015&lt;/b&gt; son &lt;b&gt;compatibles con IRA prerrenal&lt;/b&gt;.</t>
  </si>
  <si>
    <t>&lt;b&gt;DIAGNÓSTICO DIFERENCIAL DE LA IRA PRERRENAL MEDIANTE ÍNDICES URINARIOS&lt;/b&gt;&lt;br /&gt;&lt;br /&gt;Para diferenciar clínicamente una falla pre-renal de una intrínseca o post-renal, el análisis de los índices urinarios constituye la herramienta diagnóstica y fisiológica principal. En la insuficiencia renal aguda (IRA) prerrenal (o uremia prerrenal), la estructura y función de las células del túbulo renal se mantienen normales al principio. El riñón, respondiendo a la hipoperfusión, activa sus mecanismos compensadores para retener agua y sodio.&lt;br /&gt;• &lt;b&gt;Fisiología funcional:&lt;/b&gt; La hipoperfusión genera que el túbulo responda a la aldosterona y a la ADH reabsorbiendo agua y sodio, lo que disminuye la excreción de Na y aumenta en forma paralela la reabsorción de urea.&lt;br /&gt;• &lt;b&gt;Índices compatibles con IRA prerrenal:&lt;/b&gt; Esta indemnidad tubular se traduce analíticamente en un estado de máxima concentración de la orina, cuyos índices incluyen:&lt;br /&gt;1. &lt;b&gt;Sodio urinario:&lt;/b&gt; Inferior a 20 mEq/L (o menor a 10 mEq/L).&lt;br /&gt;2. &lt;b&gt;Osmolaridad urinaria:&lt;/b&gt; Superior a 500 mOsm/L (nunca menor de 300).&lt;br /&gt;3. &lt;b&gt;Densidad de orina:&lt;/b&gt; Mayor a 1015.&lt;br /&gt;4. &lt;b&gt;Excreción fraccional de sodio (EFNa):&lt;/b&gt; Es el índice urinario más confiable para diferenciar una falla pre-renal de una intrínseca.&lt;br /&gt;5. &lt;b&gt;Relación Urea orina/plasma:&lt;/b&gt; Superior a 8.&lt;br /&gt;6. &lt;b&gt;Relación Creatinina orina/plasma:&lt;/b&gt; &gt; 40.</t>
  </si>
  <si>
    <t>&lt;b&gt;a) Es compatible con IRA prerrenal:&lt;/b&gt; Es la opción correcta. Un &lt;b&gt;sodio en orina menor a 20 mEq/L&lt;/b&gt;, una &lt;b&gt;osmolaridad urinaria mayor a 500 mOsm/L&lt;/b&gt; y una &lt;b&gt;densidad de orina mayor a 1015&lt;/b&gt; refleja la presencia de un túbulo renal funcional que reabsorbe activamente agua y sodio frente a un estado de hipoperfusión, configurando un perfil &lt;b&gt;compatible con una IRA prerrenal&lt;/b&gt;.</t>
  </si>
  <si>
    <t>• &lt;b&gt;b) Indica que se debe administrar diuréticos al paciente:&lt;/b&gt; Es incorrecta y representa una medida contraindicada de inicio. Ante una IRA prerrenal (típicamente causada por hipovolemia o deshidratación), el uso de diuréticos agravaría la depleción de volumen, empeorando la hipoperfusión renal.&lt;br /&gt;• &lt;b&gt;c) Es patognomónico de IRA parenquimatosa:&lt;/b&gt; Es incorrecta. En la IRA parenquimatosa o intrínseca (ej. Necrosis Tubular Aguda isquémica o tóxica), la lesión celular impide que el túbulo concentre la orina y retenga sodio. Por lo tanto, cursa con un sodio urinario mayor a 40 mEq/L y una orina isostenúrica (osmolaridad urinaria alrededor de 300 mOsm/L).&lt;br /&gt;• &lt;b&gt;d) El paciente está en fase poliúrica de recuperación de IRA:&lt;/b&gt; Es incorrecta ya que los índices expuestos revelan un estado de máxima retención, concentración y antidiuresis compensatoria (oliguria prerrenal), siendo opuestos al defecto de concentración y a la pérdida de agua que caracteriza a la fase de recuperación de una IRA intrínseca.</t>
  </si>
  <si>
    <t>Si en el curso de pocas semanas la creatinina en sangre pasa de 1 mg/dl a 10 mg/dl, el diagnóstico clínico más probable es una &lt;b&gt;insuficiencia renal rápidamente progresiva&lt;/b&gt;.</t>
  </si>
  <si>
    <t>&lt;b&gt;INSUFICIENCIA RENAL RÁPIDAMENTE PROGRESIVA&lt;/b&gt;&lt;br /&gt;&lt;br /&gt;Esta entidad constituye una urgencia nefrológica caracterizada por un rápido deterioro de la función renal que lleva al paciente a la uremia terminal.&lt;br /&gt;• &lt;b&gt;Evolución temporal:&lt;/b&gt; A diferencia de un fracaso renal agudo clásico (que se instaura en horas o en cuestión de 1 a 10 días), esta entidad disminuye la función paulatinamente a lo largo de &lt;b&gt;pocas semanas&lt;/b&gt;, llevando al paciente a una insuficiencia renal terminal en un lapso de &lt;b&gt;90 a 120 días&lt;/b&gt; (aproximadamente 3 meses).&lt;br /&gt;• &lt;b&gt;Diagnóstico clínico:&lt;/b&gt; Se basa en la constatación de este deterioro rápido y progresivo de la función renal (ej. elevación de creatinina).&lt;br /&gt;• &lt;b&gt;Anatomopatología:&lt;/b&gt; Se caracteriza por el hallazgo de &lt;b&gt;semilunas epiteliales&lt;/b&gt; en más del 50% de los glomérulos en la biopsia renal. Las semilunas proliferan y estrangulan al glomérulo hasta destruirlo.&lt;br /&gt;• &lt;b&gt;Etiología:&lt;/b&gt; Puede derivar de patologías como la Glomerulonefritis Membranoproliferativa, la post-estreptocócica, la Nefropatía por IgA, el Lupus Eritematoso Sistémico o síndromes vasculíticos ANCA positivos.</t>
  </si>
  <si>
    <t>La opción a es correcta. Ante un paciente donde se evidencia que en el curso de pocas semanas la creatinina sérica experimenta un ascenso (pasando de valores normales como 1 mg/dl a valores como 10 mg/dl), el diagnóstico más probable es la insuficiencia renal rápidamente progresiva.</t>
  </si>
  <si>
    <t>• &lt;b&gt;b) Fracaso renal agudo:&lt;/b&gt; Es incorrecta. El fracaso renal agudo se define por una reducción brusca de la función renal que se produce de forma más veloz, típicamente en cuestión de horas o días (1 a 10 días), no a lo largo de "pocas semanas".&lt;br /&gt;• &lt;b&gt;c) Glomerulonefritis aguda:&lt;/b&gt; Es incorrecta. En su forma clásica (ej. postestreptocócica), cursa con síndrome nefrítico que se autolimita y mejora en 7 a 10 días, sin evolucionar a un deterioro severo, salvo que se complique en el 1% de los casos hacia la forma rápidamente progresiva.&lt;br /&gt;• &lt;b&gt;d) Insuficiencia renal crónica:&lt;/b&gt; Es incorrecta. Para catalogar la caída de la función renal como crónica, debe existir persistencia del daño por un período mayor a 3 meses, sin representar este incremento en pocas semanas.&lt;br /&gt;• &lt;b&gt;e) Necrosis tubular:&lt;/b&gt; Es incorrecta. Es la forma típica de IRA intrínseca (85%), presentándose como secuela de hipoperfusión o toxicidad en la fase de iniciación (primeras 24 horas), lo cual no cuadra con el patrón evolutivo de semanas.</t>
  </si>
  <si>
    <t>&lt;b&gt;TRATAMIENTO DE LA GLOMERULONEFRITIS RÁPIDAMENTE PROGRESIVA&lt;/b&gt;&lt;br /&gt;&lt;br /&gt;El abordaje terapéutico exige un manejo rápido frente a la urgencia del cuadro, con el objetivo de evitar la fibrosis irreversible de las semilunas.&lt;br /&gt;• &lt;b&gt;Inmunosupresión agresiva:&lt;/b&gt; Constituye la indicación para administrar terapia con altas dosis de corticoides en forma de pulsos.&lt;br /&gt;• &lt;b&gt;Esquema de elección:&lt;/b&gt; Se utilizan pulsos de &lt;b&gt;Metilprednisolona endovenosa&lt;/b&gt; combinados con inmunosupresión con &lt;b&gt;Ciclofosfamida&lt;/b&gt;.&lt;br /&gt;• &lt;b&gt;Plasmaféresis:&lt;/b&gt; Se encuentra indicada como tratamiento agregado cuando la entidad cursa con complejos inmunes involucrados o anticuerpos anti-MBG (Síndrome de Goodpasture).</t>
  </si>
  <si>
    <t>Ante la presentación de una mujer joven sin controles ginecológicos, con episodios previos de ginecorragia, que ingresa por obnubilación, vómitos, hipertensión arterial y oliguria, el diagnóstico más probable es una &lt;b&gt;insuficiencia renal aguda posrenal precipitada por cáncer de cuello uterino&lt;/b&gt;.</t>
  </si>
  <si>
    <t>&lt;b&gt;ETIOLOGÍA DE LA INSUFICIENCIA RENAL AGUDA POSRENAL (OBSTRUCTIVA)&lt;/b&gt;&lt;br /&gt;&lt;br /&gt;Representan el 10% (o &lt; 10%) del total de las causas de IRA. El problema ocurre después del riñón, abarcando las vías excretoras mediante alteraciones funcionales o mecánicas del flujo urinario. La obstrucción produce un aumento de la presión de manera retrógrada que anula la presión neta de filtración en el riñón, deteriorando su función. Para afectar la función renal global, la obstrucción ureteral debe ser bilateral (o unilateral si el paciente posee un riñón único). Las causas de obstrucción ureteral se agrupan en:&lt;br /&gt;• &lt;b&gt;Intraluminal:&lt;/b&gt; Cálculos, coágulos, necrosis papilar, bolas fúngicas y cristales.&lt;br /&gt;• &lt;b&gt;Intramural:&lt;/b&gt; Edema posquirúrgico y fibrosis inducida por virus BK.&lt;br /&gt;• &lt;b&gt;Extraureteral / Extrínsecas:&lt;/b&gt; Iatrogénica por ligaduras en intervención quirúrgica pélvica, compresión por hemorragias o hematomas, fibrosis retroperitoneal y &lt;b&gt;tumores próximos&lt;/b&gt;. Las neoplasias malignas de origen ginecológico (como el cáncer de cuello uterino) pueden infiltrar la pelvis o el retroperitoneo comprometiendo y obstruyendo los uréteres de manera bilateral extrínseca.</t>
  </si>
  <si>
    <t>&lt;b&gt;c) Insuficiencia renal aguda, post renal, por cáncer de cuello uterino:&lt;/b&gt; Es la opción correcta. El cuadro clínico de una paciente femenina sin controles ginecológicos y con el antecedente de ginecorragia sugiere la presencia de una neoplasia maligna ginecológica. El crecimiento e infiltración pélvica de este tumor compromete ambos uréteres, generando una obstrucción extraureteral bilateral que desencadena una insuficiencia renal aguda posrenal, con oliguria y síndrome urémico manifestado por vómitos y obnubilación.</t>
  </si>
  <si>
    <t>&lt;b&gt;a) Glomerulonefritis aguda a cambios minimos, y d) Glomerulonefritis a cambios minimos por paracetamol:&lt;/b&gt; Son incorrectas. La glomerulopatía a cambios mínimos se presenta como un síndrome nefrótico (con proteinuria masiva y edemas), no cursa con insuficiencia renal oligúrica aguda ni obnubilación, y su etiología no está ligada a la toma de paracetamol.&lt;br /&gt;&lt;b&gt;b) Insuficiencia renal por traumatismo renal:&lt;/b&gt; Es incorrecta. El antecedente de un esguince de tobillo no implica un traumatismo torácico, abdominal o lumbopélvico capaz de generar una contusión o lesión sobre el parénquima renal que justifique una falla renal aguda.</t>
  </si>
  <si>
    <t>&lt;b&gt;SÍNDROME URÉMICO Y COMPLICACIONES&lt;/b&gt;&lt;br /&gt;&lt;br /&gt;La evolución de una obstrucción posrenal bilateral mantenida anula la excreción, produciendo retención de productos nitrogenados (elevación de urea y creatinina) y una disminución del ritmo diurético (oliguria o anuria). Las complicaciones derivadas del deterioro orgánico incluyen:&lt;br /&gt;• &lt;b&gt;Encefalopatía urémica:&lt;/b&gt; Manifestada por irritabilidad, obnubilación, asterixis, convulsiones, somnolencia y alteración del estado mental.&lt;br /&gt;• &lt;b&gt;Complicaciones gastrointestinales:&lt;/b&gt; Náuseas y vómitos por toxicidad urémica.&lt;br /&gt;• &lt;b&gt;Alteraciones hemodinámicas:&lt;/b&gt; La sobrecarga de volumen secundario a la oliguria conlleva el desarrollo de hipertensión arterial (HTA) y edema.</t>
  </si>
  <si>
    <t>En la evaluación diagnóstica de la insuficiencia renal aguda posrenal litiásica, es &lt;b&gt;falso afirmar que haya que esperar que se detecten los cálculos con una radiografía simple de abdomen en el 90% de los casos&lt;/b&gt;.</t>
  </si>
  <si>
    <t>&lt;b&gt;ETIOLOGÍA DEL FRACASO RENAL AGUDO POSRENAL (OBSTRUCTIVA)&lt;/b&gt;&lt;br /&gt;&lt;br /&gt;El fracaso renal agudo posrenal representa el &lt;b&gt;10% o menos&lt;/b&gt; del total de las insuficiencias renales agudas. Ocurre por una alteración funcional o mecánica del flujo urinario (en el uréter, vejiga o uretra) que produce un aumento de la presión de manera retrógrada, anulando la presión de filtración en el glomérulo. Para afectar la función renal global, la obstrucción ureteral debe ser bilateral, o unilateral si el paciente posee un riñón único.&lt;br /&gt;• &lt;b&gt;Obstrucción Ureteral:&lt;/b&gt; Puede ser &lt;i&gt;intraluminal&lt;/i&gt; (cálculos, coágulos, necrosis papilar, cristales de ácido úrico), &lt;i&gt;intramural&lt;/i&gt; (edema posquirúrgico) o &lt;i&gt;extrínseca/extraureteral&lt;/i&gt; (&lt;b&gt;fibrosis retroperitoneal&lt;/b&gt;, &lt;b&gt;abscesos retroperitoneales&lt;/b&gt;, hematomas, ligaduras iatrogénicas o tumores próximos).&lt;br /&gt;• &lt;b&gt;Obstrucción del Cuello Vesical:&lt;/b&gt; Incluye patologías &lt;i&gt;intraluminales&lt;/i&gt; (cálculos, coágulos), &lt;i&gt;extramurales&lt;/i&gt; (hipertrofia prostática benigna o cáncer de próstata) y alteraciones &lt;i&gt;intramurales&lt;/i&gt; como el cáncer de vejiga, cistitis, vejiga neurogénica y el uso de &lt;b&gt;fármacos anticolinérgicos&lt;/b&gt;, analgésicos opioides o antidepresivos tricíclicos (que disminuyen la contractilidad vesical precipitando una retención aguda de orina).</t>
  </si>
  <si>
    <t>&lt;b&gt;c) En presencia de litiasis hay que esperar que se detecten estas con una radiografía simple de abdomen en el 90% de los casos:&lt;/b&gt; Es la afirmación FALSA. En el fracaso renal agudo de causa posrenal no es cierto que se deban detectar los cálculos con una radiografía simple de abdomen en el 90% de los casos. La ecografía renal es el método de primera línea para descartar rápidamente el factor obstructivo evidenciando dilatación pielocalicial, mientras que la tomografía sin contraste es el estudio de mayor sensibilidad para la visualización directa de la litiasis.</t>
  </si>
  <si>
    <t>• &lt;b&gt;a) Puede ser debido a fibrosis retroperitoneal:&lt;/b&gt; Es verdadera, ya que constituye una causa comprobada de compresión extrínseca (extraureteral) de los uréteres.&lt;br /&gt;• &lt;b&gt;b) Su incidencia es inferior al 10% del conjunto de los FRA:&lt;/b&gt; Es verdadera, pues las estadísticas documentan que las causas obstructivas representan el 10% o menos del total de los casos de IRA.&lt;br /&gt;• &lt;b&gt;d) Puede ser secundario al uso de anticolinérgicos:&lt;/b&gt; Es verdadera, dado que estos fármacos disminuyen la contractilidad vesical y pueden precipitar un fracaso obstructivo por retención aguda de orina.&lt;br /&gt;• &lt;b&gt;e) Puede producirse por abscesos retroperitoneales:&lt;/b&gt; Es verdadera, ya que al igual que la fibrosis, generan compresión extrínseca de la vía urinaria.</t>
  </si>
  <si>
    <t>Los índices para el diagnóstico de &lt;b&gt;IRA prerrenal&lt;/b&gt; incluyen una &lt;b&gt;concentración de sodio en orina inferior a 20 mEq/L&lt;/b&gt; y una &lt;b&gt;relación U/P de creatinina &gt; 40&lt;/b&gt;.</t>
  </si>
  <si>
    <t>&lt;b&gt;ÍNDICES URINARIOS EN LA IRA PRERRENAL&lt;/b&gt;&lt;br /&gt;&lt;br /&gt;Para diferenciar una falla pre-renal de una intrínseca o post-renal, se evalúan índices urinarios. En la uremia o IRA prerrenal, disminuye la excreción de sodio y aumenta la reabsorción de urea debido al intento del riñón por compensar la hipoperfusión.&lt;br /&gt;• &lt;b&gt;Excreción fraccional de sodio:&lt;/b&gt; Es la medición y el índice urinario más confiable para esta diferenciación (menor al 1%).&lt;br /&gt;• &lt;b&gt;Sodio urinario:&lt;/b&gt; La concentración de sodio en orina es &lt;b&gt;inferior a 20 mEq/L&lt;/b&gt; (o menor a 10 mEq/L).&lt;br /&gt;• &lt;b&gt;Relación U/P de creatinina:&lt;/b&gt; Es &lt;b&gt;mayor a 40&lt;/b&gt;.&lt;br /&gt;• &lt;b&gt;Osmolaridad urinaria:&lt;/b&gt; Es superior a 500 mOsm/L (nunca menor de 300).&lt;br /&gt;• &lt;b&gt;Densidad de orina:&lt;/b&gt; Es mayor a 1015.&lt;br /&gt;• &lt;b&gt;Relación urea orina/plasma:&lt;/b&gt; Es superior a 8.</t>
  </si>
  <si>
    <t>&lt;b&gt;b) Na urinario &lt; 20 - U/P de creatinina &gt; 40:&lt;/b&gt; Es la opción correcta. Los índices urinarios de IRA prerrenal evidencian una función tubular conservada que reabsorbe sodio y concentra la orina, lo cual se refleja en una concentración de sodio urinario menor a 20 mEq/L y una relación de creatinina orina/plasma (U/P) mayor a 40.</t>
  </si>
  <si>
    <t>• &lt;b&gt;a) Na urinario &gt; 40 - U/P de creatinina &lt; 20:&lt;/b&gt; Es incorrecta. Estos parámetros representan los hallazgos de la necrosis tubular aguda (IRA intrínseca), donde el daño estructural impide la reabsorción, resultando en un sodio urinario mayor a 40 mEq/L.&lt;br /&gt;• &lt;b&gt;c) Excreción fraccional de Na &gt;1% U/P de urea &gt; 3:&lt;/b&gt; Es incorrecta. Una fracción de excreción de sodio &gt; 1% refleja incapacidad tubular para retener el catión, correspondiendo al patrón de un fracaso renal intrínseco o parenquimatoso.&lt;br /&gt;• &lt;b&gt;d) IFR &gt; 1:&lt;/b&gt; Es incorrecta. En el fracaso prerrenal el riñón reabsorbe el sodio, por lo que la excreción fraccional de sodio y los índices de fallo renal son menores a 1.</t>
  </si>
  <si>
    <t>&lt;b&gt;FISIOLOGÍA DEL FRACASO PRERRENAL&lt;/b&gt;&lt;br /&gt;&lt;br /&gt;La insuficiencia renal aguda prerrenal es producida por una disminución del flujo renal (hipoperfusión), afectando el componente vascular.&lt;br /&gt;• En esta etapa funcional, la estructura y función de las células del túbulo renal se mantienen normales.&lt;br /&gt;• Como mecanismo compensatorio ante la caída del volumen efectivo, el túbulo responde a la aldosterona y a la ADH reabsorbiendo agua y sodio, originando la orina concentrada y baja en sodio que define a los índices prerrenales.</t>
  </si>
  <si>
    <t>Ante un paciente con falla renal aguda, la &lt;b&gt;medición de la excreción fraccional de sodio&lt;/b&gt; es la herramienta principal que permite diferenciar una &lt;b&gt;causa prerrenal de una renal intrínseca&lt;/b&gt;.</t>
  </si>
  <si>
    <t>&lt;b&gt;ÍNDICES URINARIOS Y DIAGNÓSTICO DIFERENCIAL EN LA IRA&lt;/b&gt;&lt;br /&gt;&lt;br /&gt;La diferenciación clínica entre los mecanismos etiológicos de la insuficiencia renal aguda se basa en el comportamiento funcional del túbulo renal:&lt;br /&gt;• &lt;b&gt;IRA Prerrenal (funcional):&lt;/b&gt; La estructura y función tubular se encuentran inicialmente intactas. Ante la hipoperfusión, el riñón responde fisiológicamente reabsorbiendo agua y sodio para restaurar el volumen circulante. Esto genera que disminuya la excreción de sodio y aumente la reabsorción de urea. Los índices diagnósticos incluyen: concentración de sodio en orina inferior a 20 mEq/L (o menor a 10 mEq/L), osmolaridad urinaria superior a 500 mOsm/L, densidad de orina mayor a 1015 y relación urea orina/plasma superior a 8.&lt;br /&gt;• &lt;b&gt;IRA Intrínseca (Necrosis Tubular Aguda):&lt;/b&gt; Existe daño estructural y muerte de la célula tubular epitelial, perdiéndose la capacidad de reabsorción. Se caracteriza por presentar una elevada excreción de sodio, evidenciando un sodio (Na) urinario mayor a 40 mEq/L.</t>
  </si>
  <si>
    <t>&lt;b&gt;c) Causa pre renal de renal de insuficiencia renal aguda:&lt;/b&gt; Es la opción correcta. La medición de la excreción fraccional de sodio constituye la herramienta fisiológica y el índice urinario para diferenciar una falla hemodinámica (prerrenal), donde el túbulo sano reabsorbe casi todo el sodio filtrado (Na urinario bajo), de una falla parenquimatosa intrínseca (renal), donde el daño estructural tubular le impide la reabsorción normal (Na urinario alto).</t>
  </si>
  <si>
    <t>• &lt;b&gt;a) Causa renal de post renal en insuficiencia renal aguda, y d) Causa pre renal de post renal en insuficiencia aguda:&lt;/b&gt; Son incorrectas. Aunque los índices urinarios orientan el panorama general, la evaluación de primera línea para diagnosticar, diferenciar y descartar una causa obstructiva (posrenal) recae sobre la clínica (descartar globo vesical) sumada a una ecografía renal para constatar la dilatación de la vía excretora.&lt;br /&gt;• &lt;b&gt;b) No es útil usarla en insuficiencia renal aguda:&lt;/b&gt; Es incorrecta. Representa el índice urinario más útil y empleado en la práctica clínica para orientar el diagnóstico etiológico de la injuria renal aguda.</t>
  </si>
  <si>
    <t>&lt;b&gt;ALGORITMO DIAGNÓSTICO EN IRA OLIGOANÚRICA&lt;/b&gt;&lt;br /&gt;&lt;br /&gt;La evaluación inicial exige seguir una secuencia para determinar la etiología:&lt;br /&gt;• &lt;b&gt;1. Descartar Globo Vesical (Obstrucción / IRA Posrenal):&lt;/b&gt; Primer paso. Ante la presentación de oliguria o anuria, se debe evaluar ecográfica y clínicamente para descartar patología obstructiva mecánica antes de avanzar con tratamientos.&lt;br /&gt;• &lt;b&gt;2. Evaluar Estado de Hidratación (Prerrenal vs. Renal):&lt;/b&gt; Una vez descartada la obstrucción, se evalúa si el paciente se encuentra deshidratado o sobrehidratado, utilizando la medición de la excreción fraccional de sodio en orina para discernir entre una falla funcional prerrenal o una necrosis tubular aguda instaurada.</t>
  </si>
  <si>
    <t>La medición de la &lt;b&gt;excreción fraccional de sodio&lt;/b&gt; es el índice urinario más confiable que permite diferenciar una causa de insuficiencia renal aguda &lt;b&gt;prerrenal de una renal intrínseca&lt;/b&gt;.</t>
  </si>
  <si>
    <t>&lt;b&gt;DIAGNÓSTICO DIFERENCIAL MEDIANTE ÍNDICES URINARIOS&lt;/b&gt;&lt;br /&gt;&lt;br /&gt;Para diferenciar clínicamente una falla prerrenal de una intrínseca o posrenal, el análisis de los índices urinarios constituye la herramienta diagnóstica principal. En la uremia o insuficiencia renal aguda (IRA) prerrenal, la estructura y función de las células del túbulo renal se mantienen normales al principio. El riñón, respondiendo a la hipoperfusión, activa sus mecanismos compensadores para retener agua y sodio.&lt;br /&gt;• &lt;b&gt;Fisiología funcional:&lt;/b&gt; La hipoperfusión genera que el túbulo responda reabsorbiendo agua y sodio, lo que disminuye la excreción de Na y aumenta en forma paralela la reabsorción de urea.&lt;br /&gt;• &lt;b&gt;Excreción fraccional de sodio:&lt;/b&gt; Constituye el índice urinario más confiable para diferenciar una falla pre-renal de una intrínseca. Se fundamenta en la indemnidad tubular para conservar el sodio frente a un estado de hipovolemia o hipoperfusión (donde la excreción es mínima, típicamente &lt; 1%), en contraposición al daño tisular propio de la necrosis tubular aguda intrínseca (donde el túbulo lesionado pierde su capacidad de reabsorción y permite la fuga de sodio a la orina).</t>
  </si>
  <si>
    <t>La opción a es correcta. La medición de la &lt;b&gt;excreción fraccional de sodio&lt;/b&gt; es la herramienta que permite diferenciar una causa &lt;b&gt;prerrenal de una renal intrínseca&lt;/b&gt; en el contexto de una falla renal aguda.</t>
  </si>
  <si>
    <t>¿Qué tipo de examen radiográfico se utiliza para confirmar el diagnostico de neumonía atípica?&lt;br&gt;&lt;br&gt;a) Radiografía de tórax convencional&lt;br&gt;&lt;br&gt;b) Tomografía computarizada&lt;br&gt;&lt;br&gt;c) Radiografía de tórax en posición decúbito lateral&lt;br&gt;&lt;br&gt;d) Ecografía de tórax</t>
  </si>
  <si>
    <t>&lt;br /&gt;• &lt;b&gt;b) Causa pre renal de post renal en insuficiencia renal aguda&lt;/b&gt; y &lt;b&gt;c) Causa renal de post renal en insuficiencia renal aguda:&lt;/b&gt; Son incorrectas. La causa posrenal (obstructiva) se descarta mediante métodos por imágenes, como la ecografía renal (evaluando la dilatación pielocalicial o la presencia de globo vesical), no dependiendo de la excreción fraccional de sodio como método principal de diferenciación.&lt;br /&gt;• &lt;b&gt;d) No es útil usarla en insuficiencia renal aguda:&lt;/b&gt; Es incorrecta. El cálculo de la excreción fraccional de sodio representa una prueba de laboratorio para clasificar el estado hemodinámico y funcional tubular del fracaso renal.</t>
  </si>
  <si>
    <t>a) Radiografía de tórax convencional</t>
  </si>
  <si>
    <t>La característica clínica que ayuda a diferenciar la insuficiencia renal crónica de la insuficiencia renal aguda es la &lt;b&gt;observación de riñones de pequeño tamaño&lt;/b&gt; en el estudio radiológico o por ultrasonido (ecografía).</t>
  </si>
  <si>
    <t>&lt;b&gt;DIFERENCIACIÓN ENTRE INSUFICIENCIA RENAL AGUDA Y CRÓNICA&lt;/b&gt;&lt;br /&gt;&lt;br /&gt;Para distinguir si una pérdida de la función renal es de instauración aguda o si representa un cuadro crónico o una reagudización, es necesario evaluar la morfología estructural y el contexto clínico.&lt;br /&gt;• &lt;b&gt;Insuficiencia Renal Crónica (IRC):&lt;/b&gt; El hallazgo de &lt;b&gt;riñones de pequeño tamaño&lt;/b&gt;, con una corteza delgada y la alteración de la relación córtico-medular en la ecografía, sugiere un daño renal previo e irreversible (típico en nefropatías hipertensivas).&lt;br /&gt;• &lt;b&gt;Insuficiencia Renal Aguda (IRA):&lt;/b&gt; Los elementos diagnósticos que permiten presuponer la agudeza del cuadro incluyen la observación de un &lt;b&gt;riñón de tamaño normal&lt;/b&gt; por ecografía y una relación corticomedular conservada, hallazgos que se asocian a la &lt;b&gt;ausencia de anemia&lt;/b&gt;.&lt;br /&gt;• &lt;b&gt;Excepciones crónicas:&lt;/b&gt; Existen entidades de disfunción crónica donde los riñones conservan un tamaño normal o aumentado, tales como la amiloidosis, el mieloma múltiple, la poliquistosis renal y la nefropatía diabética.</t>
  </si>
  <si>
    <t>&lt;b&gt;Opción C:&lt;/b&gt; Es correcta. La constatación de un tamaño renal reducido y atrófico mediante ecografía o radiología representa el parámetro morfológico para establecer el diagnóstico de enfermedad renal crónica, ya que evidencia una pérdida del parénquima a lo largo de meses o años, contrastando con la estructura conservada de un riñón que sufre un fracaso agudo.</t>
  </si>
  <si>
    <t>&lt;b&gt;a) Los niveles de urea y creatinina plasmática:&lt;/b&gt; Es incorrecta. Ambos azoados se elevan de igual manera tanto en la falla renal aguda como crónica. Sin el conocimiento del nivel basal previo del paciente, un valor aislado no permite distinguir la temporalidad del deterioro.&lt;br /&gt;&lt;b&gt;b) La presencia de anemias:&lt;/b&gt; Es incorrecta. Aunque la presencia de anemia normocítica y normocrómica sugiere IRC debido a la falta de síntesis de eritropoyetina, existen múltiples excepciones y causas concurrentes que le otorgan menor especificidad comparada con la medición de la atrofia del parénquima por ultrasonido.&lt;br /&gt;&lt;b&gt;d) La presencia de oliguria:&lt;/b&gt; Es incorrecta. La oliguria (diuresis menor a 400 cc/24hs) es un hallazgo del fracaso renal agudo, pero también puede instaurarse en las etapas terminales de la enfermedad renal crónica, no sirviendo como el marcador de diferenciación.</t>
  </si>
  <si>
    <t>&lt;b&gt;UTILIDAD DE LA ECOGRAFÍA EN LA FALLA RENAL&lt;/b&gt;&lt;br /&gt;&lt;br /&gt;La ecografía representa el estudio inicial y no invasivo en la evaluación de la uremia.&lt;br /&gt;• &lt;b&gt;Descartar factor obstructivo:&lt;/b&gt; Permite descartar la presencia de una IRA posrenal evidenciando dilatación pielocalicial, dilatación de vías urinarias o la presencia de globo vesical.&lt;br /&gt;• &lt;b&gt;Evaluar morfología:&lt;/b&gt; Determina forma, tamaño y relación corticomedular para diferenciar falla aguda de crónica.&lt;br /&gt;• &lt;b&gt;Evaluar comorbilidades:&lt;/b&gt; Facilita la exploración del estado de hidratación y permite visualizar afecciones en otros órganos abdominales que sugieran la etiología (ej. ascitis en paciente cirrótico).</t>
  </si>
  <si>
    <t>Para el diagnóstico diferencial de la &lt;b&gt;insuficiencia renal aguda prerrenal&lt;/b&gt;, los índices urinarios característicos exigen una &lt;b&gt;osmolaridad urinaria superior a 500 mOsm/L (nunca menor de 300)&lt;/b&gt;.</t>
  </si>
  <si>
    <t>&lt;b&gt;ÍNDICES URINARIOS EN LA IRA PRERRENAL&lt;/b&gt;&lt;br /&gt;&lt;br /&gt;Para diferenciar una falla prerrenal de una intrínseca o posrenal, se evalúa el comportamiento funcional del túbulo renal, cuya estructura se mantiene intacta en la fase prerrenal. Ante la hipoperfusión, el riñón sano responde reabsorbiendo agua y sodio para restaurar el volumen circulante. Esto genera que disminuya la excreción de sodio y aumente la reabsorción de urea. Los índices característicos que son compatibles y adecuados para el diagnóstico de IRA prerrenal incluyen:&lt;br /&gt;• Concentración de sodio en orina inferior a 20 mEq/L (o menor a 10 mEq/L).&lt;br /&gt;• Osmolaridad urinaria superior a 500 mOsm/L (nunca menor de 300).&lt;br /&gt;• Densidad de orina mayor a 1015.&lt;br /&gt;• Relación entre nitrógeno ureico (urea) en orina y en plasma superior a 8.&lt;br /&gt;• Relación U/P de creatinina &gt; 40.&lt;br /&gt;• Disminución de la excreción fraccional de sodio.</t>
  </si>
  <si>
    <t>&lt;b&gt;c) Una osmolaridad urinaria menor de 300:&lt;/b&gt; Es la opción correcta (la excepción). En la IRA prerrenal, la indemnidad tubular permite concentrar la orina mediada por la ADH para retener agua, lo que da como resultado una orina escasa y concentrada con una osmolaridad urinaria elevada, superior a 500 mOsm/L (nunca menor de 300). Una osmolaridad urinaria baja orienta hacia un daño tubular intrínseco.</t>
  </si>
  <si>
    <t>• &lt;b&gt;a) Fracción de excreción de sodio menor a 1:&lt;/b&gt; Es un indicador válido. La medición de la excreción fraccional de sodio es el índice urinario más confiable, evidenciando una caída por la reabsorción de sodio ante la hipovolemia prerrenal.&lt;br /&gt;• &lt;b&gt;b) Concentración de sodio urinario menor a 10:&lt;/b&gt; Es un indicador válido. El sodio urinario es &lt; 20 mEq/L, e incluso menor a 10 mEq/L.&lt;br /&gt;• &lt;b&gt;d) Una relación entre nitrógeno ureico plasmático y la creatinina mayor de 20:&lt;/b&gt; Es un indicador válido que evidencia el aumento de la reabsorción de urea.&lt;br /&gt;• &lt;b&gt;e) Una relación entre el nitrógeno ureico y el plasmático mayor a 8:&lt;/b&gt; Es un indicador válido que apoya el diagnóstico de falla funcional prerrenal por indemnidad de la reabsorción tubular.</t>
  </si>
  <si>
    <t>&lt;b&gt;DIAGNÓSTICO DIFERENCIAL (PRERRENAL VS. INTRÍNSECA)&lt;/b&gt;&lt;br /&gt;&lt;br /&gt;La diferenciación entre los mecanismos etiológicos de la insuficiencia renal aguda se basa en la medición de la excreción fraccional de sodio. Mientras que en la falla funcional prerrenal el túbulo sano reabsorbe casi todo el sodio filtrado (Na urinario bajo), en una falla parenquimatosa intrínseca (como la Necrosis Tubular Aguda) existe daño estructural y muerte de la célula tubular epitelial. Este daño le impide al túbulo reabsorber el sodio y el agua filtrada, caracterizándose por presentar una elevada excreción de sodio (evidenciando un Na urinario mayor a 40 mEq/L) y una orina que no puede ser concentrada.</t>
  </si>
  <si>
    <t>A nivel del equilibrio ácido-base, la &lt;b&gt;alcalosis respiratoria NO es una complicación de la insuficiencia renal aguda&lt;/b&gt;, diferenciándose de la acidosis metabólica, la hiperkalemia, el edema agudo de pulmón y la hemorragia digestiva.</t>
  </si>
  <si>
    <t>&lt;b&gt;COMPLICACIONES CLÁSICAS DE LA INSUFICIENCIA RENAL AGUDA&lt;/b&gt;&lt;br /&gt;&lt;br /&gt;El deterioro renal produce daños a distancia en distintos sistemas, configurando cuadros de gravedad clínica:&lt;br /&gt;• &lt;b&gt;Alteraciones Metabólicas:&lt;/b&gt; La incapacidad del riñón para regular la homeostasis desencadena alteraciones del medio interno, principalmente &lt;b&gt;Hiperkalemia&lt;/b&gt; (la consecuencia clínica más severa que compromete la vida por arritmias) y &lt;b&gt;Acidosis metabólica&lt;/b&gt; (producida por la falta de eliminación y consecuente retención sistémica de ácidos).&lt;br /&gt;• &lt;b&gt;Complicaciones Cardiovasculares:&lt;/b&gt; El &lt;b&gt;Edema Agudo de Pulmón (E.A.P.)&lt;/b&gt; es una de las complicaciones originada por la severa sobrecarga de volumen en pacientes oligúricos o anúricos.&lt;br /&gt;• &lt;b&gt;Complicaciones Gastrointestinales:&lt;/b&gt; La &lt;b&gt;Hemorragia intestinal o digestiva&lt;/b&gt; es frecuente, presentando una incidencia del 10-40%.</t>
  </si>
  <si>
    <t>&lt;b&gt;a) Alcalosis respiratoria:&lt;/b&gt; Es la opción correcta. La &lt;b&gt;alcalosis respiratoria NO es una complicación de la insuficiencia renal aguda&lt;/b&gt;. Fisiopatológicamente, el riñón claudicado retiene ácidos en lugar de perderlos, por lo que el trastorno ácido-base de la IRA es la acidosis metabólica.</t>
  </si>
  <si>
    <t>• &lt;b&gt;b) Hemorragia digestiva:&lt;/b&gt; Es incorrecta. SÍ es una complicación sistémica propia de la IRA.&lt;br /&gt;• &lt;b&gt;c) EAP (Edema Agudo de Pulmón):&lt;/b&gt; Es incorrecta. El EAP SÍ constituye una manifestación clásica e indicación de diálisis por la sobrecarga hídrica de la falla renal.&lt;br /&gt;• &lt;b&gt;d) Hiperkalemia:&lt;/b&gt; Es incorrecta dado que el aumento de potasio SÍ representa la consecuencia más grave de la IRA.&lt;br /&gt;• &lt;b&gt;e) Acidosis metabólica:&lt;/b&gt; Es incorrecta. La acidosis metabólica SÍ es la alteración ácido-base producida por la retención de hidrogeniones en este cuadro.</t>
  </si>
  <si>
    <t>&lt;b&gt;OTRAS COMPLICACIONES ASOCIADAS A LA IRA&lt;/b&gt;&lt;br /&gt;&lt;br /&gt;Además de las descritas, el síndrome urémico agudo puede complicarse con:&lt;br /&gt;• &lt;b&gt;Neurológicas:&lt;/b&gt; Encefalopatía urémica (irritabilidad, asterixis, convulsiones, somnolencia).&lt;br /&gt;• &lt;b&gt;Infecciosas:&lt;/b&gt; Neumonía, infección de heridas y septicemia (la causa de mortalidad más importante en estos enfermos).&lt;br /&gt;• &lt;b&gt;Cardiovasculares:&lt;/b&gt; Pericarditis urémica (indicación de diálisis).</t>
  </si>
  <si>
    <t>La &lt;b&gt;pericarditis&lt;/b&gt; (con una incidencia del 10%) es la complicación sistémica &lt;b&gt;menos frecuente&lt;/b&gt; del &lt;b&gt;fracaso renal agudo&lt;/b&gt;.</t>
  </si>
  <si>
    <t>&lt;b&gt;COMPLICACIONES SISTÉMICAS DE LA IRA&lt;/b&gt;&lt;br /&gt;&lt;br /&gt;El deterioro renal severo produce daños a distancia en distintos sistemas, configurando cuadros de gravedad clínica:&lt;br /&gt;• &lt;b&gt;Complicaciones Cardiovasculares:&lt;/b&gt; Incluyen el edema agudo de pulmón (EAP), arritmias, HTA (hipertensión) y la &lt;b&gt;pericarditis (10%)&lt;/b&gt;. La pericarditis urémica es la menos prevalente, pero es evidencia clínica de uremia avanzada y es indicación de diálisis.&lt;br /&gt;• &lt;b&gt;Complicaciones Infecciosas:&lt;/b&gt; Constituyen la causa mayor de mortalidad en estos enfermos. Abarcan neumonía, infecciones de heridas, infección urinaria y septicemia.&lt;br /&gt;• &lt;b&gt;Complicaciones Gastrointestinales:&lt;/b&gt; La hemorragia intestinal (o digestiva) es frecuente, presentando una incidencia de entre el 10% y el 40%.&lt;br /&gt;• &lt;b&gt;Complicaciones Neurológicas:&lt;/b&gt; Encefalopatía urémica manifestada mediante asterixis, convulsiones, somnolencia y alteración del estado mental.</t>
  </si>
  <si>
    <t>&lt;b&gt;b) La pericarditis:&lt;/b&gt; Es la opción correcta. La pericarditis urémica ocurre en el 10% de los casos, siendo la complicación sistémica menos frecuente del fracaso renal agudo en comparación con la incidencia de las infecciones y las hemorragias digestivas.</t>
  </si>
  <si>
    <t>• &lt;b&gt;a) Las infecciosas:&lt;/b&gt; Es incorrecta. Representan complicaciones de alta prevalencia y son la mayor causa de mortalidad en los pacientes con IRA.&lt;br /&gt;• &lt;b&gt;c) Las arritmias supraventriculares:&lt;/b&gt; Es incorrecta. Las alteraciones orgánicas y del medio interno precipitan arritmias como una manifestación cardiovascular frecuente.&lt;br /&gt;• &lt;b&gt;d) La hemorragia gastrointestinal:&lt;/b&gt; Es incorrecta. Es frecuente, presentando una incidencia que oscila entre el 10% y el 40%.&lt;br /&gt;• &lt;b&gt;e) La hipertensión:&lt;/b&gt; Es incorrecta. Constituye una complicación vascular frecuente generada a partir de la alteración del equilibrio de fluidos y la sobrecarga de volumen en un paciente oligoanúrico.</t>
  </si>
  <si>
    <t>&lt;b&gt;CRITERIOS DE DIÁLISIS EN LA IRA&lt;/b&gt;&lt;br /&gt;&lt;br /&gt;A pesar del soporte hemodinámico, existen complicaciones sistémicas que obligan a iniciar la terapia de reemplazo renal (diálisis):&lt;br /&gt;• &lt;b&gt;Evidencias clínicas de uremia:&lt;/b&gt; La aparición de encefalopatía urémica o &lt;b&gt;pericarditis urémica&lt;/b&gt;.&lt;br /&gt;• &lt;b&gt;Sobrecarga de volumen refractaria:&lt;/b&gt; Pacientes que cursan con edema agudo de pulmón sin respuesta a diuréticos.&lt;br /&gt;• &lt;b&gt;Hiperkalemia severa:&lt;/b&gt; Especialmente si se acompaña de cambios en el electrocardiograma.&lt;br /&gt;• &lt;b&gt;Acidosis metabólica refractaria:&lt;/b&gt; Valores de bicarbonato menores a 15 mEq/L o un pH menor a 7.1 resistentes al tratamiento médico.</t>
  </si>
  <si>
    <t>La &lt;b&gt;alcalosis respiratoria NO es una complicación de la insuficiencia renal aguda&lt;/b&gt;, diferenciándose de la acidosis metabólica, la hiperkalemia, el edema agudo de pulmón y la hemorragia digestiva, que sí constituyen complicaciones de este cuadro.</t>
  </si>
  <si>
    <t>&lt;b&gt;COMPLICACIONES CLÍNICAS Y METABÓLICAS DE LA IRA&lt;/b&gt;&lt;br /&gt;&lt;br /&gt;La pérdida aguda de la función del riñón genera un impacto sistémico con alteraciones metabólicas y disfunción de múltiples órganos:&lt;br /&gt;• &lt;b&gt;Alteraciones del equilibrio ácido-base y electrolítico:&lt;/b&gt; La incapacidad del riñón para excretar la carga ácida diaria y regular la homeostasis genera el desarrollo de una &lt;b&gt;acidosis metabólica&lt;/b&gt;. A nivel de electrolitos, la falta de excreción conduce a hipermagnesemia, hipocalcemia, hipo o hipernatremia y a una &lt;b&gt;hiperkalemia&lt;/b&gt; (aumento de potasio), la cual compromete la vida del paciente al predisponer a arritmias.&lt;br /&gt;• &lt;b&gt;Complicaciones Cardiovasculares:&lt;/b&gt; La alteración del equilibrio de fluidos y la oliguria conducen a una sobrecarga de volumen. Una de las complicaciones es el desarrollo de un &lt;b&gt;Edema Agudo de Pulmón (EAP)&lt;/b&gt;, que constituye una indicación urgente de diálisis. También pueden desarrollarse arritmias, hipertensión arterial y pericarditis urémica.&lt;br /&gt;• &lt;b&gt;Complicaciones Gastrointestinales:&lt;/b&gt; El tracto digestivo sufre alteraciones por el estado urémico, siendo la &lt;b&gt;hemorragia intestinal o digestiva&lt;/b&gt; una complicación frecuente. Presenta una alta incidencia (10-40%) y se asocia a una elevada tasa de mortalidad (20-30%).</t>
  </si>
  <si>
    <t>&lt;b&gt;a) Alcalosis respiratoria:&lt;/b&gt; Es la opción correcta. A nivel del estado ácido-base, la falla renal aguda ocasiona la retención sistémica de ácidos no volátiles que el riñón lesionado deja de excretar, desencadenando una acidosis metabólica, no una alcalosis respiratoria.</t>
  </si>
  <si>
    <t>&lt;b&gt;b) EAP (Edema Agudo de Pulmón):&lt;/b&gt; Es incorrecta. Resulta de la imposibilidad de excretar orina (oliguria/anuria) y la sobrecarga del volumen intravascular.&lt;br /&gt;&lt;b&gt;c) Hiperkalemia:&lt;/b&gt; Es incorrecta. Constituye la principal alteración electrolítica de la insuficiencia renal aguda por la anulación de la excreción de potasio.&lt;br /&gt;&lt;b&gt;d) Hemorragia digestiva:&lt;/b&gt; Es incorrecta. Es una complicación gastrointestinal secundaria a la toxicidad del síndrome urémico.&lt;br /&gt;&lt;b&gt;e) Acidosis metabólica:&lt;/b&gt; Es incorrecta. Representa la alteración ácido-base característica de la enfermedad, producida por la retención sistémica de ácidos ante el fallo renal.</t>
  </si>
  <si>
    <t>La &lt;b&gt;alcalosis respiratoria NO es una complicación de la insuficiencia renal aguda&lt;/b&gt;, diferenciándose de la acidosis metabólica, la hiperkalemia, el edema agudo de pulmón y la hemorragia digestiva, que sí son complicaciones de este cuadro.</t>
  </si>
  <si>
    <t>&lt;b&gt;COMPLICACIONES DE LA INSUFICIENCIA RENAL AGUDA (IRA)&lt;/b&gt;&lt;br /&gt;&lt;br /&gt;La pérdida aguda de la función del riñón y la incapacidad para regular la homeostasis desencadenan alteraciones multisistémicas:&lt;br /&gt;• &lt;b&gt;Alteraciones del equilibrio ácido-base y electrolítico:&lt;/b&gt; Se desarrolla una &lt;b&gt;acidosis metabólica&lt;/b&gt; secundaria a la falta de eliminación y retención sistémica de ácidos. A su vez, el trastorno electrolítico más grave es la &lt;b&gt;hiperkalemia&lt;/b&gt;, que compromete la vida del paciente al predisponer a arritmias.&lt;br /&gt;• &lt;b&gt;Complicaciones Cardiovasculares:&lt;/b&gt; La alteración del equilibrio de fluidos en pacientes oligúricos y la sobrecarga de volumen conducen al desarrollo de &lt;b&gt;Edema Agudo de Pulmón (E.A.P.)&lt;/b&gt;, siendo una indicación de diálisis.&lt;br /&gt;• &lt;b&gt;Complicaciones Gastrointestinales:&lt;/b&gt; La &lt;b&gt;hemorragia intestinal o digestiva&lt;/b&gt; es muy frecuente, presentando una alta incidencia (10 al 40%) y mortalidad asociada (20 al 30%).&lt;br /&gt;• &lt;b&gt;Otras alteraciones:&lt;/b&gt; Incluyen encefalopatía urémica, pericarditis urémica (indicación absoluta de diálisis), anemia e infecciones severas (siendo la mayor causa de mortalidad).</t>
  </si>
  <si>
    <t>&lt;b&gt;a) Alcalosis respiratoria:&lt;/b&gt; Es la opción correcta. La &lt;b&gt;alcalosis respiratoria NO es una complicación de la insuficiencia renal aguda&lt;/b&gt;. Por el contrario, la alteración ácido-base de la caída del filtrado glomerular es la acidosis metabólica.</t>
  </si>
  <si>
    <t>&lt;b&gt;b) Acidosis metabólica:&lt;/b&gt; Es incorrecta porque es el disturbio del estado ácido-base que acompaña al fracaso renal por la incapacidad de excretar la carga ácida.&lt;br /&gt;&lt;b&gt;c) Edema agudo de pulmón:&lt;/b&gt; Es incorrecta ya que es una complicación cardiovascular originada por la sobrecarga hídrica.&lt;br /&gt;&lt;b&gt;d) Hiperkalemia:&lt;/b&gt; Es incorrecta debido a que la retención de potasio es la alteración electrolítica y la complicación metabólica de la enfermedad.&lt;br /&gt;&lt;b&gt;e) Hemorragia digestiva:&lt;/b&gt; Es incorrecta porque es una complicación gastrointestinal frecuente y de alta mortalidad en la evolución de la IRA.</t>
  </si>
  <si>
    <t>&lt;b&gt;COMPLICACIONES CLÍNICAS DE LA INSUFICIENCIA RENAL AGUDA&lt;/b&gt;&lt;br /&gt;&lt;br /&gt;La pérdida aguda de la función renal genera un impacto sistémico y alteraciones en la homeostasis que incluyen:&lt;br /&gt;• &lt;b&gt;Alteraciones del equilibrio ácido-base:&lt;/b&gt; Se desarrolla una &lt;b&gt;acidosis metabólica&lt;/b&gt; secundaria a la falta de eliminación y retención sistémica de ácidos inorgánicos.&lt;br /&gt;• &lt;b&gt;Alteración del equilibrio electrolítico:&lt;/b&gt; Se manifiesta mediante hipocalcemia, hipermagnesemia y desórdenes del sodio. Destaca la &lt;b&gt;hiperkalemia&lt;/b&gt; (aumento de potasio), la cual representa la consecuencia metabólica más severa por comprometer la vida del paciente al predisponer a arritmias letales.&lt;br /&gt;• &lt;b&gt;Alteración del equilibrio de fluidos:&lt;/b&gt; La disminución del ritmo diurético (oliguria/anuria) conduce a una sobrecarga de volumen. Esta sobrehidratación desencadena complicaciones cardiovasculares como el &lt;b&gt;edema agudo de pulmón (EAP)&lt;/b&gt;.&lt;br /&gt;• &lt;b&gt;Retención de productos nitrogenados:&lt;/b&gt; Acumulación plasmática de toxinas urémicas (urea y creatinina) que puede desencadenar encefalopatía urémica o pericarditis.&lt;br /&gt;• &lt;b&gt;Complicaciones infecciosas y gastrointestinales:&lt;/b&gt; Predisposición a septicemia, infecciones de la vía urinaria, neumonías y cuadros de hemorragia digestiva.</t>
  </si>
  <si>
    <t>&lt;b&gt;a) Alcalosis respiratoria:&lt;/b&gt; Es la opción correcta. La alcalosis respiratoria no constituye una complicación de la insuficiencia renal aguda. Por el contrario, la incapacidad funcional del riñón para excretar la carga de desecho diario determina la instauración de una acidosis de tipo metabólica.</t>
  </si>
  <si>
    <t>• &lt;b&gt;b) Acidosis metabólica:&lt;/b&gt; Es incorrecta. Representa una de las complicaciones de la IRA debido a la retención de ácidos inorgánicos y cuerpos nitrogenados.&lt;br /&gt;• &lt;b&gt;c) Hiperkalemia:&lt;/b&gt; Es incorrecta. Constituye la alteración electrolítica más severa en la IRA oligoanúrica, confiriendo un riesgo de muerte por arritmias malignas.&lt;br /&gt;• &lt;b&gt;d) Edema Agudo de Pulmón:&lt;/b&gt; Es incorrecta. Es una de las complicaciones cardiovasculares originada por la alteración en el equilibrio de fluidos y la sobrecarga de volumen.</t>
  </si>
  <si>
    <t>&lt;b&gt;CRITERIOS ABSOLUTOS DE DIÁLISIS EN LA IRA&lt;/b&gt;&lt;br /&gt;&lt;br /&gt;Ante la aparición de complicaciones refractarias al tratamiento médico conservador inicial, se impone la necesidad de instaurar terapia de reemplazo renal de urgencia:&lt;br /&gt;• &lt;b&gt;Sobrecarga de volumen intratable:&lt;/b&gt; Pacientes que cursan con edema agudo de pulmón y no responden a dosis máximas de diuréticos.&lt;br /&gt;• &lt;b&gt;Hiperkalemia intratable:&lt;/b&gt; Aumento del potasio sérico sin respuesta a medidas hipokalemiantes, si asocia cambios en el electrocardiograma.&lt;br /&gt;• &lt;b&gt;Acidosis metabólica intratable:&lt;/b&gt; Valores de bicarbonato menores a 15 mEq/L o un pH menor a 7.1 que no ceden al manejo clínico.&lt;br /&gt;• &lt;b&gt;Evidencias clínicas de uremia avanzada:&lt;/b&gt; Aparición de signos tales como la encefalopatía urémica o la pericarditis urémica.</t>
  </si>
  <si>
    <t>Con respecto al tratamiento inicial de la &lt;b&gt;IRA&lt;/b&gt;, la medida correcta es &lt;b&gt;estabilizar hemodinámicamente al paciente, hidratar y evitar los nefrotóxicos&lt;/b&gt; para poder restablecer la función renal.</t>
  </si>
  <si>
    <t>Al diagnosticar una neumonía, cuál de los siguientes NO es necesario evaluar inmediatamente: Seleccione una:&lt;br&gt;&lt;br&gt;a) El diagnóstico etiológico&lt;br&gt;&lt;br&gt;b) La categorización del riesgo&lt;br&gt;&lt;br&gt;c) El criterio de internación&lt;br&gt;&lt;br&gt;d) La respuesta al antibiótico</t>
  </si>
  <si>
    <t>&lt;b&gt;TRATAMIENTO INICIAL Y SOPORTE HEMODINÁMICO DE LA IRA&lt;/b&gt;&lt;br /&gt;&lt;br /&gt;Actualmente no hay medicamentos disponibles para tratar la insuficiencia renal aguda una vez establecida ni para acelerar la recuperación celular del parénquima. El objetivo principal y la medida terapéutica inicial es el restablecimiento de la función renal mediante el mantenimiento de una situación hemodinámica adecuada para asegurar la perfusión y evitar la progresión de la lesión isquémica:&lt;br /&gt;• &lt;b&gt;Estabilización y manejo de volumen:&lt;/b&gt; La instauración de un soporte hemodinámico busca lograr la estabilización hemodinámica, la optimización del gasto cardíaco y mantener una adecuada tensión arterial. La hidratación y expansión del volumen intravascular con cristaloides (como solución salina isotónica al 0.9%) es el paso inicial para asegurar la perfusión renal.&lt;br /&gt;• &lt;b&gt;Evitación de nefrotóxicos (Prevención secundaria):&lt;/b&gt; Exige el retiro inmediato y la evitación de cualquier agente nefrotóxico (como AINEs, aminoglucósidos, medios de contraste yodados) y el tratamiento de complicaciones como la sepsis y la anemia.</t>
  </si>
  <si>
    <t>&lt;b&gt;c) Debo estabilizar hemodinámicamente a mi paciente, hidratar y evitar nefrotóxicos:&lt;/b&gt; Es la opción correcta. Es la piedra angular y la medida inicial en el abordaje de la insuficiencia renal aguda, ya que el restablecimiento de la perfusión renal mediante la hidratación y el soporte hemodinámico, sumado a la eliminación de noxas exógenas, es la única estrategia demostrada para frenar el daño isquémico parenquimatoso.</t>
  </si>
  <si>
    <t>d) La respuesta al antibiótico</t>
  </si>
  <si>
    <t>• &lt;b&gt;a) Administrar Furosemida EV 20-40mg y evaluar diuresis:&lt;/b&gt; Es incorrecta como medida inicial. La furosemida no previene la falla renal y carece de efecto protector inicial; su uso está indicado en un segundo tiempo del algoritmo para tratar la hipervolemia oligúrica (en pacientes normohidratados o sobrehidratados), no antes de evaluar y optimizar el estado hemodinámico.&lt;br /&gt;• &lt;b&gt;b) Ante una IRA debo preparar al paciente para dialisis:&lt;/b&gt; Es incorrecta. La terapia de reemplazo renal (diálisis) no es una medida inicial de rutina, sino que está indicada ante la aparición de complicaciones graves y refractarias al tratamiento médico conservador (uremia severa, sobrecarga de volumen intratable, hiperkalemia o acidosis intratable).&lt;br /&gt;• &lt;b&gt;d) Lo más importante es el estudio contrastado para evaluar la causa de la IRA:&lt;/b&gt; Es incorrecta. El uso de material de contraste yodado endovenoso es uno de los factores de riesgo nefrotóxicos capaces de precipitar o agravar una insuficiencia renal aguda, por lo que su uso debe evitarse.</t>
  </si>
  <si>
    <t>&lt;b&gt;ALGORITMO DE TRATAMIENTO DE LA IRA OLIGÚRICA&lt;/b&gt;&lt;br /&gt;&lt;br /&gt;La evaluación inicial requiere seguir una secuencia para determinar la conducta adecuada:&lt;br /&gt;• &lt;b&gt;1. Descartar globo vesical:&lt;/b&gt; Se debe evaluar clínica y ecográficamente la vía urinaria para descartar una causa obstructiva posrenal antes de administrar fluidos o diuréticos.&lt;br /&gt;• &lt;b&gt;2. Evaluar el estado de hidratación:&lt;/b&gt; Si el paciente está deshidratado o hipotenso, la primera acción es hidratar con solución salina al 0.9%. Solo si el paciente se encuentra normohidratado o sobrehidratado (encharcado) se indica la administración de diuréticos de asa (como furosemida) buscando forzar la diuresis y manejar la hipervolemia oligúrica.</t>
  </si>
  <si>
    <t>Ni la &lt;b&gt;hipocalcemia severa&lt;/b&gt; ni la hipercalcemia severa constituyen indicaciones para iniciar tratamiento dialítico en pacientes que cursan con insuficiencia renal aguda.</t>
  </si>
  <si>
    <t>&lt;b&gt;INDICACIONES DE DIÁLISIS EN LA INSUFICIENCIA RENAL AGUDA&lt;/b&gt;&lt;br /&gt;&lt;br /&gt;Si a pesar del soporte hemodinámico, el manejo de fluidos y el uso condicionado de diuréticos el paciente no recupera su función renal o la oligoanuria persiste, se debe proceder a la terapia de reemplazo renal. La hemodiálisis en el contexto de una IRA debe ser considerada como un tratamiento de sostén temporal. La instauración del tratamiento dialítico está indicada ante la aparición de complicaciones refractarias:&lt;br /&gt;• &lt;b&gt;Sobrecarga de volumen refractaria:&lt;/b&gt; Pacientes sobrehidratados que cursan con edema agudo de pulmón y no responden a diuréticos (única indicación de urgencia).&lt;br /&gt;• &lt;b&gt;Evidencias clínicas de uremia:&lt;/b&gt; Manifestaciones sistémicas severas derivadas de la retención de toxinas, como la encefalopatía urémica. La &lt;b&gt;pericarditis urémica&lt;/b&gt; constituye en sí misma una evidencia de uremia avanzada y es una indicación de diálisis.&lt;br /&gt;• &lt;b&gt;Hiperkalemia severa:&lt;/b&gt; Aumento severo del potasio sin respuesta a medidas hipokalemiantes ni al uso de furosemida.&lt;br /&gt;• &lt;b&gt;Acidosis metabólica refractaria:&lt;/b&gt; Valores de bicarbonato &lt; 15 mEq/L en pacientes donde la administración de bicarbonato generaría sobrecarga de volumen, o un pH menor a 7,1 resistente al tratamiento médico.&lt;br /&gt;• &lt;b&gt;Aclaración:&lt;/b&gt; Es fundamental reconocer que ni la &lt;b&gt;hipocalcemia severa&lt;/b&gt; ni la hipercalcemia severa constituyen indicaciones de diálisis en pacientes cursando una insuficiencia renal aguda.</t>
  </si>
  <si>
    <t>&lt;b&gt;d) Hipocalcemia severa:&lt;/b&gt; Es la opción correcta. La &lt;b&gt;hipocalcemia severa&lt;/b&gt; no constituye una indicación para iniciar terapia de diálisis o reemplazo renal en el curso de un fracaso renal agudo.</t>
  </si>
  <si>
    <t>• &lt;b&gt;a) Acidosis metabólica&lt;/b&gt;, &lt;b&gt;b) Sobrecarga de volumen&lt;/b&gt; y &lt;b&gt;c) Pericarditis urémica:&lt;/b&gt; Son incorrectas porque todas ellas constituyen complicaciones que representan indicaciones para la instauración de hemodiálisis de urgencia.&lt;br /&gt;• &lt;b&gt;e) Hipercalcemia severa:&lt;/b&gt; Es incorrecta en este cuestionario porque, si bien la literatura documenta que tampoco es indicación de diálisis (al igual que la hipocalcemia), la matriz original define a la hipocalcemia severa como la respuesta principal a identificar en esta consigna.</t>
  </si>
  <si>
    <t>Ni la &lt;b&gt;hipocalcemia severa&lt;/b&gt; ni la hipercalcemia severa constituyen indicaciones de diálisis en pacientes que cursan una &lt;b&gt;insuficiencia renal aguda&lt;/b&gt;.</t>
  </si>
  <si>
    <t>&lt;b&gt;INDICACIONES ABSOLUTAS DE DIÁLISIS EN LA IRA&lt;/b&gt;&lt;br /&gt;&lt;br /&gt;Si a pesar del soporte hemodinámico, el manejo de fluidos y el uso condicionado de diuréticos el paciente no recupera su función renal o persisten las complicaciones, la instauración del tratamiento dialítico está indicada ante:&lt;br /&gt;• &lt;b&gt;Evidencias clínicas de uremia:&lt;/b&gt; Manifestaciones sistémicas derivadas de la retención de toxinas, como la encefalopatía urémica o la pericarditis urémica.&lt;br /&gt;• &lt;b&gt;Sobrecarga de volumen intratable:&lt;/b&gt; Pacientes sobrehidratados que cursan con edema agudo de pulmón y no responden a diuréticos.&lt;br /&gt;• &lt;b&gt;Hiperkalemia intratable:&lt;/b&gt; Aumento del potasio sin respuesta a medidas hipokalemiantes, especialmente con cambios electrocardiográficos.&lt;br /&gt;• &lt;b&gt;Acidosis metabólica intratable:&lt;/b&gt; Valores de bicarbonato menores a 15 mEq/L o un pH menor a 7.1 resistentes al tratamiento médico en pacientes donde administrar bicarbonato generaría sobrecarga de volumen.</t>
  </si>
  <si>
    <t>La opción c es correcta. La hipocalcemia severa no constituye una indicación para instaurar la terapia de reemplazo renal o diálisis en pacientes que se encuentran cursando un cuadro de insuficiencia renal aguda.</t>
  </si>
  <si>
    <t>• &lt;b&gt;a) Acidosis metabólica:&lt;/b&gt; Es incorrecta. Representa una indicación de diálisis cuando se torna intratable (pH menor a 7.1 o bicarbonato menor a 15 mEq/L) y no responde al manejo médico conservador.&lt;br /&gt;• &lt;b&gt;b) Hipercalcemia severa:&lt;/b&gt; Es incorrecta en el contexto unívoco de la pregunta. Ni la hipercalcemia severa ni la hipocalcemia severa son indicaciones de diálisis en la IRA, pero la opción c es la respuesta designada formalmente.&lt;br /&gt;• &lt;b&gt;d) Pericarditis urémica:&lt;/b&gt; Es incorrecta. Constituye una evidencia clínica ineludible de uremia avanzada, consagrándose como una indicación absoluta para iniciar hemodiálisis.</t>
  </si>
  <si>
    <t>&lt;b&gt;SOPORTE NUTRICIONAL EN LA IRA&lt;/b&gt;&lt;br /&gt;&lt;br /&gt;Los pacientes con insuficiencia renal aguda tardan en recuperar su función renal entre 15 y 30 días, siendo la nutrición un pilar fundamental:&lt;br /&gt;• &lt;b&gt;Calorías:&lt;/b&gt; Se requiere un aporte diario de 20 a 30 Kcal/kg/día.&lt;br /&gt;• &lt;b&gt;Proteínas (Sin diálisis):&lt;/b&gt; Pacientes no catabólicos sin Terapia de Sustitución Renal (TSR) requieren 0,8 a 1 g/kg/día.&lt;br /&gt;• &lt;b&gt;Proteínas (Con diálisis / Catabólicos):&lt;/b&gt; Requieren de 1 a 1,5 g/kg/día (indicado en pacientes hipercatabólicos sépticos, con tumores o en hemodiálisis).&lt;br /&gt;• &lt;b&gt;Vía de administración:&lt;/b&gt; Debe ser preferentemente enteral. La parenteral se reserva para casos excepcionales donde no se pueda utilizar el tracto digestivo.</t>
  </si>
  <si>
    <t>La presencia de hiperkalemia con cambios electrocardiográficos es una emergencia de diálisis.</t>
  </si>
  <si>
    <t>&lt;b&gt;INDICACIONES DE DIÁLISIS EN LA INSUFICIENCIA RENAL AGUDA&lt;/b&gt;&lt;br /&gt;&lt;br /&gt;La hemodiálisis en el contexto de una insuficiencia renal aguda (IRA) debe ser considerada como un tratamiento de sostén temporal. La instauración del tratamiento dialítico está indicada ante la aparición de complicaciones refractarias:&lt;br /&gt;• &lt;b&gt;Hiperkalemia intratable:&lt;/b&gt; Aumento severo del potasio sin respuesta a medidas hipokalemiantes ni al uso de diuréticos de asa (como la furosemida). La presencia de hiperkalemia con cambios electrocardiográficos es una emergencia de diálisis por el riesgo de arritmias.&lt;br /&gt;• &lt;b&gt;Sobrecarga de volumen intratable:&lt;/b&gt; Pacientes sobrehidratados que cursan con un edema agudo de pulmón (EAP) y no responden al uso de diuréticos. Se considera una indicación de urgencia hemodinámica.&lt;br /&gt;• &lt;b&gt;Evidencias clínicas de uremia:&lt;/b&gt; Manifestaciones sistémicas derivadas de la retención de toxinas, tales como la encefalopatía urémica o la pericarditis urémica (la cual es evidencia de uremia avanzada y una indicación de diálisis).&lt;br /&gt;• &lt;b&gt;Acidosis metabólica intratable:&lt;/b&gt; Valores de bicarbonato &lt; 15 mEq/L, o un pH menor a 7,1 resistente al tratamiento médico, en pacientes donde la administración exógena de bicarbonato generaría una sobrecarga de volumen.</t>
  </si>
  <si>
    <t>&lt;b&gt;c) Hiperkalemia con cambios electrocardiográficos:&lt;/b&gt; Es la opción correcta. En un paciente con IRA, el aumento de potasio que alcanza toxicidad cardíaca (evidenciada en el electrocardiograma) predispone a arritmias, por lo que es una emergencia para instaurar terapia de reemplazo renal.</t>
  </si>
  <si>
    <t>&lt;b&gt;a) Deshidratación:&lt;/b&gt; Es incorrecta. Es una causa principal de insuficiencia renal aguda de tipo prerrenal (por hipovolemia e hipoperfusión); la conducta médica inicial exige la hidratación con solución salina al 0.9% para restablecer la volemia, no la diálisis.&lt;br /&gt;&lt;b&gt;b) Hipertensión arterial severa:&lt;/b&gt; Es incorrecta. Una elevación aislada de la presión arterial, o crisis hipertensiva por sí sola, no es una indicación urgente de diálisis en un paciente con insuficiencia renal. El manejo requiere control hemodinámico y uso de fármacos específicos.&lt;br /&gt;&lt;b&gt;d) Síndrome nefrótico:&lt;/b&gt; Es incorrecta. Representa un síndrome caracterizado por alteración de la permeabilidad glomerular, proteinuria e hipoalbuminemia, cuyo manejo inicial es conservador y farmacológico (inmunosupresión, diuréticos, nefroprotección), pero no amerita per se una diálisis de emergencia.</t>
  </si>
  <si>
    <t>&lt;b&gt;EXCEPCIONES EN LA INDICACIÓN DIALÍTICA&lt;/b&gt;&lt;br /&gt;&lt;br /&gt;En el contexto de las alteraciones del medio interno del paciente con insuficiencia renal aguda, ni la hipocalcemia severa ni la hipercalcemia severa son indicaciones de diálisis.</t>
  </si>
  <si>
    <t>&lt;b&gt;INDICACIONES DE DIÁLISIS EN LA INSUFICIENCIA RENAL AGUDA&lt;/b&gt;&lt;br /&gt;&lt;br /&gt;Si a pesar del soporte hemodinámico, el manejo de fluidos y el uso condicionado de diuréticos el paciente no recupera su función renal o la oligoanuria persiste, se debe proceder a la terapia de reemplazo renal. La hemodiálisis en el contexto de una IRA debe ser considerada como un tratamiento de sostén temporal. La instauración del tratamiento dialítico está indicada ante la aparición de complicaciones refractarias:&lt;br /&gt;• &lt;b&gt;Sobrecarga de volumen intratable:&lt;/b&gt; Pacientes sobrehidratados que cursan con edema agudo de pulmón y no responden a diuréticos.&lt;br /&gt;• &lt;b&gt;Evidencias clínicas de uremia:&lt;/b&gt; Manifestaciones sistémicas derivadas de la retención de toxinas, como la encefalopatía urémica o la pericarditis urémica (la inflamación de las serosas cardíacas constituye una indicación absoluta).&lt;br /&gt;• &lt;b&gt;Hiperkalemia intratable:&lt;/b&gt; Aumento del potasio sin respuesta a medidas hipokalemiantes ni al uso de furosemida.&lt;br /&gt;• &lt;b&gt;Acidosis intratable:&lt;/b&gt; Valores de bicarbonato &lt; 15 mEq/L en pacientes donde la administración de bicarbonato generaría sobrecarga de volumen, o un pH menor a 7,1 resistente al tratamiento médico.&lt;br /&gt;• &lt;b&gt;Aclaración diagnóstica excluyente:&lt;/b&gt; Ni la &lt;b&gt;hipocalcemia severa&lt;/b&gt; ni la hipercalcemia severa constituyen indicaciones de diálisis en pacientes cursando una insuficiencia renal aguda.</t>
  </si>
  <si>
    <t>&lt;b&gt;c) Hipocalcemia severa:&lt;/b&gt; Es la opción correcta. La &lt;b&gt;hipocalcemia severa&lt;/b&gt; no constituye una indicación para iniciar terapia de diálisis o reemplazo renal en el curso de un fracaso renal agudo.</t>
  </si>
  <si>
    <t>• &lt;b&gt;a) Acidosis metabólica&lt;/b&gt;, &lt;b&gt;d) Pancarditis urémica&lt;/b&gt; y &lt;b&gt;e) Sobrecarga de volumen:&lt;/b&gt; Son incorrectas. Constituyen complicaciones refractarias derivadas de la uremia y la retención hidrosalina que representan indicaciones para la instauración de hemodiálisis de urgencia.&lt;br /&gt;• &lt;b&gt;b) Hipercalcemia severa:&lt;/b&gt; Es incorrecta. Al igual que la hipocalcemia, tampoco es indicación de diálisis, pero la matriz original de esta consigna define a la hipocalcemia severa como la respuesta principal a identificar.</t>
  </si>
  <si>
    <t>En una insuficiencia renal aguda, un &lt;b&gt;pH menor a 7,1 resistente al tratamiento médico&lt;/b&gt; constituye una emergencia e indicación para iniciar diálisis.</t>
  </si>
  <si>
    <t>&lt;b&gt;INDICACIONES DE DIÁLISIS EN LA IRA&lt;/b&gt;&lt;br /&gt;&lt;br /&gt;La instauración del tratamiento dialítico está indicada ante la aparición de complicaciones refractarias al manejo médico (soporte hemodinámico y diuréticos). Las situaciones clínicas que ameritan la evaluación e indicación de terapia de reemplazo renal incluyen:&lt;br /&gt;• &lt;b&gt;Acidosis metabólica intratable:&lt;/b&gt; Valores de bicarbonato menores a 15 mEq/L o un pH menor a 7,1 resistentes al tratamiento médico en pacientes donde la administración de bicarbonato generaría sobrecarga de volumen.&lt;br /&gt;• &lt;b&gt;Sobrecarga de volumen intratable:&lt;/b&gt; Pacientes sobrehidratados que cursan con edema agudo de pulmón y no responden a diuréticos (considerada la única indicación de urgencia).&lt;br /&gt;• &lt;b&gt;Hiperkalemia intratable:&lt;/b&gt; Aumento del potasio sin respuesta a medidas hipokalemiantes ni al uso de furosemida (especialmente si asocia cambios electrocardiográficos).&lt;br /&gt;• &lt;b&gt;Evidencias clínicas de uremia:&lt;/b&gt; Manifestaciones sistémicas derivadas de la retención de toxinas, como la encefalopatía urémica o la pericarditis urémica.</t>
  </si>
  <si>
    <t>&lt;b&gt;b) pH menor de 7,1 resistente al tratamiento médico:&lt;/b&gt; Es la opción correcta. Un cuadro de acidosis metabólica evidenciado por un pH menor a 7,1 que resulta resistente al tratamiento médico conservador, representa una situación de emergencia que obliga a instaurar terapia de diálisis.</t>
  </si>
  <si>
    <t>• &lt;b&gt;a) Anemia grave:&lt;/b&gt; Es incorrecta. Si bien la anemia es una complicación hematológica frecuente por falta de síntesis de eritropoyetina y disminución de la vida media eritrocitaria, no constituye un criterio clínico de emergencia para iniciar terapia de reemplazo renal.&lt;br /&gt;• &lt;b&gt;c) Anasarca:&lt;/b&gt; Es incorrecta. La sobrecarga de volumen obliga a diálisis de urgencia específicamente cuando el paciente cursa con un edema agudo de pulmón que no responde a dosis máximas de diuréticos, no por la presencia de anasarca sistémica aislada.&lt;br /&gt;• &lt;b&gt;d) Hipercalcemia:&lt;/b&gt; Es incorrecta. Ni la hipercalcemia severa ni la hipocalcemia severa constituyen indicaciones de diálisis en pacientes que cursan una insuficiencia renal aguda.</t>
  </si>
  <si>
    <t>&lt;b&gt;NUTRICIÓN EN EL PACIENTE CON IRA&lt;/b&gt;&lt;br /&gt;&lt;br /&gt;Los pacientes con IRA tardan en recuperar su función renal un lapso de entre 15 y 30 días, siendo el soporte nutricional un pilar fundamental en su tratamiento general:&lt;br /&gt;• &lt;b&gt;Calorías:&lt;/b&gt; Se requiere un aporte diario de 20 a 30 Kcal/kg/día.&lt;br /&gt;• &lt;b&gt;Proteínas:&lt;/b&gt; Pacientes no catabólicos sin Terapia de Sustitución Renal (TSR) requieren de 0,8 a 1 g/kg/día. Pacientes catabólicos o en TSR (diálisis) requieren de 1 a 1,5 g/kg/día.&lt;br /&gt;• &lt;b&gt;Vía de administración:&lt;/b&gt; Debe ser preferentemente enteral, reservándose la vía parenteral para casos excepcionales.</t>
  </si>
  <si>
    <t>La presencia de &lt;b&gt;hiperkalemia con cambios electrocardiográficos&lt;/b&gt; constituye una &lt;b&gt;emergencia de diálisis&lt;/b&gt;.</t>
  </si>
  <si>
    <t>&lt;b&gt;INDICACIONES DE DIÁLISIS EN LA INSUFICIENCIA RENAL AGUDA&lt;/b&gt;&lt;br /&gt;&lt;br /&gt;La hemodiálisis en el contexto de una insuficiencia renal aguda (IRA) debe ser considerada como un tratamiento de sostén temporal. La instauración del tratamiento dialítico está indicada ante la aparición de complicaciones refractarias y severas:&lt;br /&gt;• &lt;b&gt;Hiperkalemia severa:&lt;/b&gt; Aumento del potasio sin respuesta a medidas hipokalemiantes ni al uso de diuréticos de asa (como la furosemida). La presencia de hiperkalemia con cambios electrocardiográficos es una emergencia de diálisis por el riesgo de arritmias.&lt;br /&gt;• &lt;b&gt;Sobrecarga de volumen refractaria:&lt;/b&gt; Pacientes sobrehidratados que cursan con un edema agudo de pulmón (EAP) y no responden al uso de diuréticos. Se considera una indicación de urgencia.&lt;br /&gt;• &lt;b&gt;Evidencias clínicas de uremia:&lt;/b&gt; Manifestaciones sistémicas derivadas de la retención de toxinas, tales como la encefalopatía urémica o la pericarditis urémica (la cual es evidencia de uremia avanzada y una indicación de diálisis).&lt;br /&gt;• &lt;b&gt;Acidosis metabólica refractaria:&lt;/b&gt; Valores de bicarbonato &lt; 15 mEq/L, o un pH menor a 7,1 resistente al tratamiento médico.</t>
  </si>
  <si>
    <t>&lt;b&gt;c) Hiperkalemia con cambios electrocardiográficos:&lt;/b&gt; Es la opción correcta. En un paciente con IRA, el aumento de potasio que alcanza toxicidad cardíaca (evidenciada en el electrocardiograma) predispone a arritmias, por lo que constituye una emergencia para instaurar terapia de reemplazo renal.</t>
  </si>
  <si>
    <t>• &lt;b&gt;a) Deshidratación:&lt;/b&gt; Es incorrecta. Constituye una causa principal de insuficiencia renal aguda de tipo prerrenal (por hipovolemia e hipoperfusión); la conducta médica inicial exige la hidratación con solución salina al 0.9% para restablecer la volemia, no la diálisis.&lt;br /&gt;• &lt;b&gt;b) Hipertensión arterial severa:&lt;/b&gt; Es incorrecta. Una elevación aislada de la presión arterial, o crisis hipertensiva por sí sola, no constituye una indicación de diálisis en un paciente con insuficiencia renal. El manejo requiere control hemodinámico y uso de fármacos específicos.&lt;br /&gt;• &lt;b&gt;d) Síndrome nefrótico:&lt;/b&gt; Es incorrecta. Representa un síndrome caracterizado por alteración de la permeabilidad glomerular, proteinuria e hipoalbuminemia, cuyo manejo inicial es conservador y farmacológico (inmunosupresión, diuréticos, nefroprotección), pero no amerita una diálisis de emergencia.</t>
  </si>
  <si>
    <t>&lt;b&gt;EXCEPCIONES EN LA INDICACIÓN DIALÍTICA&lt;/b&gt;&lt;br /&gt;&lt;br /&gt;Como aclaración, en el contexto de las alteraciones del medio interno del paciente con insuficiencia renal aguda, ni la hipocalcemia severa ni la hipercalcemia severa constituyen indicaciones de diálisis.</t>
  </si>
  <si>
    <t>En la insuficiencia renal aguda, la &lt;b&gt;furosemida&lt;/b&gt; se utiliza para tratar la &lt;b&gt;hipervolemia oligúrica&lt;/b&gt;, careciendo de efecto para prevenir la falla renal o mejorar la tasa de filtrado glomerular.</t>
  </si>
  <si>
    <t>&lt;b&gt;USO DE FUROSEMIDA EN LA INSUFICIENCIA RENAL AGUDA&lt;/b&gt;&lt;br /&gt;&lt;br /&gt;El tratamiento de la insuficiencia renal aguda (IRA) exige una evaluación del origen de la falla y del estado del volumen del paciente para decidir el uso de diuréticos.&lt;br /&gt;• &lt;b&gt;Indicación específica:&lt;/b&gt; La &lt;b&gt;furosemida&lt;/b&gt; no previene la falla renal. Su uso en la insuficiencia renal aguda está indicado para tratar la &lt;b&gt;hipervolemia oligúrica&lt;/b&gt;. Se utiliza ante una IRA renal normovolémica o hipervolémica con el fin de transformar la fase oligúrica en no oligúrica y lograr un balance negativo de líquidos.&lt;br /&gt;• &lt;b&gt;Regla de administración en sobrecarga:&lt;/b&gt; Si al paciente se le ha descartado un globo vesical (obstrucción), se encuentra sobrehidratado y continúa en oliguria, la indicación médica es administrar furosemida (20 a 160 mg) y esperar la respuesta diurética.&lt;br /&gt;• &lt;b&gt;Retiro del fármaco:&lt;/b&gt; Si no se produce respuesta diurética tras su administración, se debe retirar la furosemida. Su uso en pacientes que no responden causa un retardo en el diagnóstico y en el inicio del tratamiento sustitutivo (diálisis).</t>
  </si>
  <si>
    <t>La opción d es correcta. En el contexto de una insuficiencia renal aguda, la &lt;b&gt;furosemida&lt;/b&gt; se utiliza para tratar la &lt;b&gt;hipervolemia oligúrica&lt;/b&gt;, buscando forzar la diuresis y generar un balance hídrico negativo en el paciente sobrecargado de volumen.</t>
  </si>
  <si>
    <t>&lt;br /&gt;• &lt;b&gt;a) Mejora el clearence de creatinina:&lt;/b&gt; Es incorrecta. La furosemida no altera la hemodinamia intraglomerular para mejorar la tasa de filtración ni previene la falla renal, actuando únicamente sobre la excreción tubular de agua y sodio en el asa de Henle.&lt;br /&gt;• &lt;b&gt;b) Está indicada para el tratamiento de la hipernatremia sintomática:&lt;/b&gt; Es incorrecta. El objetivo central y urgente de su indicación en la IRA es el manejo volumétrico del estado de anasarca o sobrecarga de fluidos (hipervolemia), no la corrección de un trastorno del sodio.&lt;br /&gt;• &lt;b&gt;c) Está indicada en la IRA de causa obstructiva:&lt;/b&gt; Es incorrecta. En el fracaso renal posrenal (obstructivo) la medida terapéutica es descartar el globo vesical y desobstruir la vía urinaria (ej. mediante cateterización), estando contraindicado forzar la diuresis contra una obstrucción mecánica inalterada.</t>
  </si>
  <si>
    <t>Si a un paciente se le descartó un globo vesical, se encuentra sobrehidratado y continúa en oliguria, la indicación es administrar &lt;b&gt;furosemida 20 a 160 mg y esperar&lt;/b&gt;.</t>
  </si>
  <si>
    <t>&lt;b&gt;ALGORITMO DE TRATAMIENTO DE LA IRA OLIGÚRICA&lt;/b&gt;&lt;br /&gt;&lt;br /&gt;Ante un paciente oligúrico o anúrico, se sigue una secuencia diagnóstica y terapéutica:&lt;br /&gt;• &lt;b&gt;Paso 1 (Descartar obstrucción posrenal):&lt;/b&gt; En un paciente con IRA en oliguria, lo primero que se debe evaluar es la presencia de globo vesical. Si hay globo vesical, se procede a la cateterización vesical. Si se descarta, se avanza al siguiente paso.&lt;br /&gt;• &lt;b&gt;Paso 2 (Evaluar hidratación):&lt;/b&gt; El manejo terapéutico depende de la volemia.&lt;br /&gt;• &lt;b&gt;Paciente Sobrehidratado:&lt;/b&gt; Si el paciente está sobrehidratado o encharcado (edemas, taquicardia, rales) y continúa en oliguria, la conducta es administrar &lt;b&gt;furosemida 20 a 160 mg y esperar&lt;/b&gt;.&lt;br /&gt;• &lt;b&gt;Paciente Normohidratado:&lt;/b&gt; La conducta exige la administración de diurético de asa (furosemida 20 a 160 mg).&lt;br /&gt;• &lt;b&gt;Paciente Deshidratado:&lt;/b&gt; Se debe hidratar con solución salina al 0.9% hasta alcanzar la normohidratación.</t>
  </si>
  <si>
    <t>&lt;b&gt;c) Furosemida 20 a 160 mg y esperar:&lt;/b&gt; Es la opción correcta. Según el algoritmo terapéutico de la insuficiencia renal aguda oligúrica, una vez que se ha descartado el componente obstructivo (globo vesical), si el paciente evidencia signos de sobrecarga de volumen (sobrehidratado), la intervención indicada es administrar un diurético de asa (furosemida en dosis de 20 a 160 mg) para tratar la hipervolemia oligúrica y esperar la respuesta diurética.</t>
  </si>
  <si>
    <t>&lt;b&gt;a) Hidratación con solución salina al 0.9%:&lt;/b&gt; Es incorrecta. Esta medida terapéutica es exclusiva para pacientes oligúricos que cursan con deshidratación o hipovolemia. Administrar fluidos a un individuo ya sobrehidratado agravaría la congestión pulmonar, precipitando un edema agudo de pulmón.&lt;br /&gt;&lt;b&gt;b) Hidroclorotiazida 50 mg/día y esperar:&lt;/b&gt; Es incorrecta. En el marco de una IRA oligúrica (donde el filtrado glomerular está reducido), las tiazidas carecen de eficacia. El diurético de elección para forzar la diuresis en la hipervolemia es la furosemida por vía endovenosa.&lt;br /&gt;&lt;b&gt;d) Conducta expectante:&lt;/b&gt; Es incorrecta. Un paciente sobrehidratado en anuria/oliguria se encuentra en riesgo por congestión sistémica, requiriendo siempre una actitud activa (uso de diuréticos de asa o eventual diálisis), y nunca la expectación.</t>
  </si>
  <si>
    <t>&lt;b&gt;EVALUACIÓN DE RESPUESTA EN EL PACIENTE SOBREHIDRATADO&lt;/b&gt;&lt;br /&gt;&lt;br /&gt;Tras administrar la dosis inicial de furosemida y esperar un tiempo, el equipo médico debe dictaminar la conducta de acuerdo a la respuesta renal:&lt;br /&gt;• &lt;b&gt;Si hay respuesta (Diuresis SI):&lt;/b&gt; Se reponen los líquidos buscando un &lt;b&gt;balance negativo&lt;/b&gt; (los egresos deben superar a los ingresos) con el objetivo de regresar al paciente a su peso seco.&lt;br /&gt;• &lt;b&gt;Si no hay respuesta (Diuresis NO):&lt;/b&gt; El cuadro se cataloga como refractario, debiéndose iniciar el protocolo de oligoanuria y evaluar de urgencia la instauración de &lt;b&gt;DIÁLISIS&lt;/b&gt; ante la sobrecarga de volumen intratable.</t>
  </si>
  <si>
    <t>El &lt;b&gt;tratamiento principal de la insuficiencia renal aguda&lt;/b&gt; consiste en &lt;b&gt;restablecer la función renal&lt;/b&gt; mediante la estabilización hemodinámica del paciente.</t>
  </si>
  <si>
    <t>&lt;b&gt;TRATAMIENTO INICIAL Y SOPORTE HEMODINÁMICO EN LA IRA&lt;/b&gt;&lt;br /&gt;&lt;br /&gt;Actualmente no hay medicamentos disponibles para tratar la insuficiencia renal aguda una vez que se encuentra establecida, ni para acelerar la recuperación celular del parénquima. El objetivo principal es el restablecimiento de la función renal mediante el mantenimiento de una situación hemodinámica adecuada para asegurar la perfusión y evitar la progresión de la lesión isquémica:&lt;br /&gt;• &lt;b&gt;Soporte hemodinámico:&lt;/b&gt; La instauración oportuna persigue tres metas clínicas: lograr la estabilización hemodinámica, la optimización del gasto cardíaco y mantener una adecuada tensión arterial.&lt;br /&gt;• &lt;b&gt;Manejo de volumen:&lt;/b&gt; El paso inicial para asegurar la perfusión renal es la expansión del volumen intravascular con cristaloides, prefiriéndose el uso de solución salina isotónica al 0.9%.&lt;br /&gt;• &lt;b&gt;Prevención secundaria:&lt;/b&gt; Exige el retiro inmediato y la evitación de cualquier agente nefrotóxico (como AINEs o contrastes yodados) y el tratamiento activo de factores intercurrentes como la sepsis.</t>
  </si>
  <si>
    <t>&lt;b&gt;a) Restablecer la función renal:&lt;/b&gt; Es la opción correcta. Es el objetivo terapéutico en el abordaje agudo, buscándose a través de la hidratación adecuada, la optimización hemodinámica y la supresión de nefrotoxinas para garantizar el restablecimiento de la perfusión tisular y frenar la injuria parenquimatosa.</t>
  </si>
  <si>
    <t>• &lt;b&gt;b) Prevenir la progresión a insuficiencia renal crónica:&lt;/b&gt; Es incorrecta. Aunque evitar la progresión hacia un daño renal terminal es un beneficio secundario derivado de intervenir precozmente, el tratamiento y objetivo primario ante la falla aguda ya instaurada es la restitución anatomo-funcional logrando resolver la causa precipitante (hipoperfusión, obstrucción o toxicidad).&lt;br /&gt;• &lt;b&gt;c) Aliviar síntomas:&lt;/b&gt; Es incorrecta. El alivio sintomático (ej. aliviar la disnea en un cuadro de sobrecarga) se logra mediante el soporte de fluidos o la diálisis, pero no abarca el foco principal de resolver la claudicación de la función del órgano.&lt;br /&gt;• &lt;b&gt;d) Controlar hipertensión:&lt;/b&gt; Es incorrecta. La hipertensión puede presentarse como un epifenómeno o factor de riesgo, pero el abordaje se enfoca en la perfusión global del riñón para restablecer su ritmo de filtración, no limitándose a la corrección de las cifras tensionales.</t>
  </si>
  <si>
    <t>En base al Score CURB-65, ¿cuál NO es una variable del mismo?&lt;br&gt;&lt;br&gt;a) Conciencia&lt;br&gt;&lt;br&gt;b) Creatinina sérica&lt;br&gt;&lt;br&gt;c) Presión arterial&lt;br&gt;&lt;br&gt;d) Todas son correctas</t>
  </si>
  <si>
    <t>&lt;b&gt;ALGORITMO DE TRATAMIENTO EN LA OLIGOANURIA&lt;/b&gt;&lt;br /&gt;&lt;br /&gt;El manejo médico depende del estado de volemia del paciente:&lt;br /&gt;• &lt;b&gt;1. Descartar obstrucción posrenal:&lt;/b&gt; Ante un paciente con anuria u oliguria, el primer paso es evaluar clínica y ecográficamente la presencia de globo vesical para proceder a cateterización si existiera.&lt;br /&gt;• &lt;b&gt;2. Evaluar hidratación:&lt;/b&gt; Si el paciente está deshidratado, se debe expandir con solución salina al 0.9% para restablecer la precarga. Solo en pacientes normohidratados o sobrehidratados (encharcados) está indicada la administración de diuréticos de asa (furosemida) para el manejo de la hipervolemia oligúrica.</t>
  </si>
  <si>
    <t>b) Creatinina sérica</t>
  </si>
  <si>
    <t>El uso concomitante de &lt;b&gt;furosemida&lt;/b&gt;, &lt;b&gt;hidroclorotiazida&lt;/b&gt; y &lt;b&gt;espironolactona&lt;/b&gt; se conoce como &lt;b&gt;bloqueo tubular&lt;/b&gt;.</t>
  </si>
  <si>
    <t>&lt;b&gt;RESISTENCIA A DIURÉTICOS Y BLOQUEO TUBULAR SECUENCIAL&lt;/b&gt;&lt;br /&gt;&lt;br /&gt;El manejo de la congestión y de la sobrecarga de volumen es fundamental en pacientes con insuficiencia renal oligúrica o falla cardíaca descompensada. Cuando se emplean diuréticos para forzar un balance negativo, puede presentarse falta de respuesta.&lt;br /&gt;• &lt;b&gt;Resistencia diurética:&lt;/b&gt; Ocurre en pacientes que toman diuréticos crónicamente y no responden en la urgencia con la diuresis esperada. Al bloquear un solo segmento de la nefrona (ej. el asa de Henle con furosemida), los segmentos distales sanos se hipertrofian y aumentan compensatoriamente la reabsorción de todo el sodio que no se reabsorbió de forma proximal.&lt;br /&gt;• &lt;b&gt;Bloqueo tubular:&lt;/b&gt; Para superar esta resistencia y lograr cortar la retención hidrosalina, se asocian distintas familias de fármacos. El uso concomitante de un diurético de asa (&lt;b&gt;furosemida&lt;/b&gt;), un diurético tiazídico (&lt;b&gt;hidroclorotiazida&lt;/b&gt;) y un antagonista de la aldosterona (&lt;b&gt;espironolactona&lt;/b&gt;) logra un bloqueo secuencial en los diferentes segmentos de la nefrona, impidiendo la reabsorción compensatoria y forzando la diuresis.</t>
  </si>
  <si>
    <t>&lt;b&gt;b) Bloqueo tubular:&lt;/b&gt; Es la opción correcta. El uso concomitante de &lt;b&gt;furosemida, hidroclorotiazida y espironolactona&lt;/b&gt; es la estrategia terapéutica definida como &lt;b&gt;bloqueo tubular&lt;/b&gt; (o bloqueo secuencial de la nefrona).</t>
  </si>
  <si>
    <t>• &lt;b&gt;a) Infusión diurética:&lt;/b&gt; Es incorrecta. Este término hace referencia a la modalidad de administración intravenosa continua de un fármaco (ej. furosemida en bomba de infusión continua), no a la combinación de drogas.&lt;br /&gt;• &lt;b&gt;c) Mezcla hipocalémica:&lt;/b&gt; Es incorrecta. Si bien la furosemida y la hidroclorotiazida provocan pérdida de potasio, la adición de la espironolactona (que es un diurético ahorrador de potasio) contrarresta este efecto, no siendo una combinación diseñada para producir hipokalemia.&lt;br /&gt;• &lt;b&gt;d) Ninguna respuesta es correcta:&lt;/b&gt; Es incorrecta.</t>
  </si>
  <si>
    <t>La &lt;b&gt;proteinuria de rango nefrótico&lt;/b&gt; se define clínicamente cuando la pérdida de proteínas en orina supera el umbral de los &lt;b&gt;3.0 a 3.5 g en 24 hs&lt;/b&gt;.</t>
  </si>
  <si>
    <t>&lt;b&gt;CONCEPTO DE SÍNDROME NEFRÓTICO&lt;/b&gt;&lt;br /&gt;&lt;br /&gt;El síndrome nefrótico se define fisiopatológicamente como cualquier alteración clínica capaz de aumentar la permeabilidad glomerular, permitiendo la salida anormal de proteínas hacia el espacio urinario. La definición clínica de este síndrome se establece al constatar los siguientes parámetros:&lt;br /&gt;• &lt;b&gt;Proteinuria:&lt;/b&gt; Es el pilar fundamental del diagnóstico. Se define cuando el nivel de proteína en orina supera los &lt;b&gt;3,5 g/24hs x 1.73 m2 en adultos&lt;/b&gt; y los 40 mg/h/m2 en niños. En términos absolutos, se caracteriza por una proteinuria mayor a &lt;b&gt;3.0 o 3.5 g en 24 hs&lt;/b&gt;.&lt;br /&gt;• &lt;b&gt;Hipoalbuminemia:&lt;/b&gt; Definida analíticamente por niveles de albúmina sérica menores a 3 g/l.&lt;br /&gt;• &lt;b&gt;Edema:&lt;/b&gt; Retención hidro-salina que puede llegar a anasarca.&lt;br /&gt;• &lt;b&gt;Manifestaciones extra renales:&lt;/b&gt; Acompañado de alteraciones sistémicas como hiperlipidemia, hiperlipiduria, trombosis e infecciones.</t>
  </si>
  <si>
    <t>&lt;b&gt;d) 3.0 a 3.5 g en 24hs:&lt;/b&gt; Es la opción correcta. Un síndrome nefrótico en el paciente adulto se establece cuando la pérdida de proteínas alcanza o supera el umbral de los 3.0 a 3.5 g en una recolección de orina de 24 horas.</t>
  </si>
  <si>
    <t>• &lt;b&gt;a) 1.5 a 2.0 g en 24hs:&lt;/b&gt; Es incorrecta. Representa una proteinuria patológica de rango moderado, siendo insuficiente para cumplir con el criterio diagnóstico de rango nefrótico.&lt;br /&gt;• &lt;b&gt;b) 2.5 a 3.0 g en 24hs:&lt;/b&gt; Es incorrecta. Constituye una pérdida proteica, pero el rango nefrótico se define superando el umbral de los 3.0 a 3.5 g/día en adultos.&lt;br /&gt;• &lt;b&gt;c) 0.5 a 1.0 g en 24hs:&lt;/b&gt; Es incorrecta. Corresponde a una proteinuria de rango leve a moderado, alejada de la excreción que altera las presiones oncóticas plasmáticas características del síndrome nefrótico.</t>
  </si>
  <si>
    <t>&lt;b&gt;CLASIFICACIÓN CUANTITATIVA DE LA PROTEINURIA&lt;/b&gt;&lt;br /&gt;&lt;br /&gt;Fisiológicamente, el organismo excreta una cantidad menor a 150 mg/24h. La proteinuria patológica (eliminación superior a 150 mg/día) se clasifica cuantitativamente en:&lt;br /&gt;• &lt;b&gt;Leve:&lt;/b&gt; Menor a 1 g/24 hs (1000 mg).&lt;br /&gt;• &lt;b&gt;Moderada:&lt;/b&gt; Entre 1 g y 3 g/24 hs (1000 a 3000 mg).&lt;br /&gt;• &lt;b&gt;Severa (Rango Nefrótico):&lt;/b&gt; Mayor a 3 g/24 hs (3000 mg) o superior a 3.5 g/24 hs. Una proteinuria de esta magnitud es indicativa de patología renal primaria o secundaria.</t>
  </si>
  <si>
    <t>El &lt;b&gt;síndrome nefrótico&lt;/b&gt; se caracteriza por una &lt;b&gt;proteinuria mayor a 3-3,5 g/día, hipoalbuminemia y edema&lt;/b&gt;.</t>
  </si>
  <si>
    <t>&lt;b&gt;CONCEPTO Y DIAGNÓSTICO DEL SÍNDROME NEFRÓTICO&lt;/b&gt;&lt;br /&gt;&lt;br /&gt;El síndrome nefrótico se define como cualquier consecuencia clínica capaz de aumentar la permeabilidad glomerular, permitiendo la salida anormal de proteínas hacia el espacio urinario. Su diagnóstico se establece al constatar los siguientes parámetros:&lt;br /&gt;• &lt;b&gt;Proteinuria:&lt;/b&gt; Es el pilar fundamental del diagnóstico. Se define por una pérdida proteica masiva, caracterizada por ser &lt;b&gt;mayor a 3,5 g/24 hs&lt;/b&gt;.&lt;br /&gt;• &lt;b&gt;Hipoalbuminemia:&lt;/b&gt; La fuga genera una hipoproteinemia, definiéndose por niveles de albúmina sérica &lt;b&gt;menores a 3 g/L&lt;/b&gt;.&lt;br /&gt;• &lt;b&gt;Edema:&lt;/b&gt; Es una manifestación constante, producido por la alteración de las presiones oncóticas y retención hidrosalina, pudiendo llevar al paciente al estado de anasarca.&lt;br /&gt;• &lt;b&gt;Manifestaciones extrarrenales:&lt;/b&gt; El cuadro se acompaña de hiperlipidemia, lipiduria y predisposición a trombosis e infecciones.</t>
  </si>
  <si>
    <t>&lt;b&gt;a) Proteinuria mayor a 3-3,5 g/día, hipoalbuminemia y edema:&lt;/b&gt; Es la opción correcta. Constituyen los parámetros diagnósticos que caracterizan al síndrome nefrótico, derivados del aumento patológico de la permeabilidad en la barrera de filtración glomerular.</t>
  </si>
  <si>
    <t>&lt;br /&gt;• &lt;b&gt;b) Hematuria, hipertensión arterial y edema facial, y c) Proteinuria no nefrótica, deterioro de la función renal y microhematuria:&lt;/b&gt; Son incorrectas. Describen los hallazgos que definen al &lt;b&gt;síndrome nefrítico&lt;/b&gt; (hematuria con glóbulos rojos dismórficos, hipertensión arterial elevada, edema leve y proteinuria no nefrótica &lt; 2.5 g/d). En el síndrome nefrótico puro, la hematuria es negativa.&lt;br /&gt;• &lt;b&gt;d) Ninguna de las anteriores:&lt;/b&gt; Es incorrecta por la validez de la opción a.</t>
  </si>
  <si>
    <t>&lt;b&gt;DIAGNÓSTICO DIFERENCIAL ENTRE SÍNDROMES GLOMERULARES&lt;/b&gt;&lt;br /&gt;&lt;br /&gt;La diferenciación entre los síndromes glomerulares se asienta en sus hallazgos:&lt;br /&gt;• &lt;b&gt;Síndrome Nefrótico:&lt;/b&gt; Proteinuria masiva (&gt; 3.5 g/d), hipoalbuminemia, edema profuso (hasta anasarca), hiperlipemia constante, y ausencia de hematuria.&lt;br /&gt;• &lt;b&gt;Síndrome Nefrítico:&lt;/b&gt; Proteinuria leve (&lt; 2.5 g/d), hematuria constante (con hematíes dismórficos y cilindros hemáticos), hipertensión arterial elevada, y un edema de menor magnitud asociado a oliguria y deterioro agudo de la función renal.</t>
  </si>
  <si>
    <t>El síndrome nefrótico se caracteriza por la presencia de &lt;b&gt;proteinuria mayor a 3500 mg/24 hs&lt;/b&gt;, &lt;b&gt;hipoalbuminemia&lt;/b&gt;, &lt;b&gt;edemas&lt;/b&gt; y alteraciones metabólicas sistémicas que incluyen &lt;b&gt;hiperlipemia&lt;/b&gt; e &lt;b&gt;hiperlipiduria&lt;/b&gt;.</t>
  </si>
  <si>
    <t>&lt;b&gt;DEFINICIÓN Y MANIFESTACIONES CLÍNICAS DEL SÍNDROME NEFRÓTICO&lt;/b&gt;&lt;br /&gt;&lt;br /&gt;El síndrome nefrótico se define como cualquier consecuencia clínica capaz de aumentar la permeabilidad glomerular, permitiendo la salida anormal de proteínas hacia el espacio urinario. El diagnóstico y la definición clínica se establecen al constatar los siguientes parámetros:&lt;br /&gt;• &lt;b&gt;Proteinuria:&lt;/b&gt; Es el pilar fundamental del diagnóstico. Se caracteriza por una pérdida proteica, definida como una proteinuria mayor a &lt;b&gt;3,5 gr/24 hs&lt;/b&gt; (o 3500 mg/día).&lt;br /&gt;• &lt;b&gt;Hipoalbuminemia:&lt;/b&gt; Definida por niveles de albúmina sérica menores a &lt;b&gt;3 g/l&lt;/b&gt;.&lt;br /&gt;• &lt;b&gt;Edema:&lt;/b&gt; Manifestación principal, producto de la retención hidrosalina, que puede evolucionar hasta un estado de &lt;b&gt;anasarca&lt;/b&gt;.&lt;br /&gt;• &lt;b&gt;Manifestaciones extrarenales y metabólicas:&lt;/b&gt; La patología cursa con una alteración del perfil lipídico, evidenciándose &lt;b&gt;hiperlipidemia&lt;/b&gt; (o dislipemia con aumento de LDL, VLDL y colesterol total) e &lt;b&gt;hiperlipiduria&lt;/b&gt;, además de una predisposición a sufrir &lt;b&gt;trombosis&lt;/b&gt; e &lt;b&gt;infecciones&lt;/b&gt; recurrentes.</t>
  </si>
  <si>
    <t>&lt;b&gt;d) Hipoalbuminemia, edemas, hiperlipemia, hiperlipiduria, proteinuria mayor a 3500 mg/gr:&lt;/b&gt; Es la opción correcta. El síndrome nefrótico se define por el conjunto de &lt;b&gt;proteinuria mayor a 3500 mg/día&lt;/b&gt;, &lt;b&gt;hipoalbuminemia&lt;/b&gt; menor a 3 g/l, desarrollo de &lt;b&gt;edemas&lt;/b&gt;, y alteraciones lipídicas caracterizadas por &lt;b&gt;hiperlipemia&lt;/b&gt; e &lt;b&gt;hiperlipiduria&lt;/b&gt;.</t>
  </si>
  <si>
    <t>&lt;b&gt;a) Proteinuria mayor a 3500 mg/gr, excesiva natriuresis...:&lt;/b&gt; Es incorrecta porque el síndrome nefrótico cursa con una retención primaria de agua y sodio a nivel tubular (mecanismo "overfill" o expansión de volumen), no con excesiva natriuresis.&lt;br /&gt;&lt;b&gt;b) Proteinuria mayor a 3500 mg/gr, hipolipemia, hipolipiduria&lt;/b&gt; y &lt;b&gt;e) Hipoalbuminemia, hipolipemia, retención hidrosalina:&lt;/b&gt; Son incorrectas ya que el desbalance provocado por la hipoalbuminemia estimula la sobreproducción hepática de colesterol y disminuye su catabolismo, generando &lt;b&gt;hiperlipemia&lt;/b&gt; (colesterol que puede superar los 400 mg/dl) e hiperlipiduria, no hipolipemia.&lt;br /&gt;&lt;b&gt;c) Proteinuria mayor a 3500 mg/gr, HTA, hematuria...:&lt;/b&gt; Es incorrecta porque la hematuria (micro o macroscópica) y la HTA son los hallazgos del &lt;b&gt;síndrome nefrítico&lt;/b&gt;, estando ausentes en el síndrome nefrótico puro.</t>
  </si>
  <si>
    <t>El diagnóstico del &lt;b&gt;síndrome nefrótico&lt;/b&gt; se establece al constatar &lt;b&gt;proteinuria masiva (mayor a 3,0 o 3,5 g/día)&lt;/b&gt;, &lt;b&gt;hipoalbuminemia (menor a 3 g/l)&lt;/b&gt; y &lt;b&gt;edema&lt;/b&gt;.</t>
  </si>
  <si>
    <t>&lt;b&gt;CONCEPTO DE SÍNDROME NEFRÓTICO&lt;/b&gt;&lt;br /&gt;&lt;br /&gt;El síndrome nefrótico se define como cualquier consecuencia capaz de aumentar la permeabilidad glomerular, permitiendo la salida anormal de proteínas hacia el espacio urinario. El diagnóstico se establece al constatar los siguientes parámetros:&lt;br /&gt;• &lt;b&gt;Proteinuria:&lt;/b&gt; Es el pilar fundamental del diagnóstico. Se caracteriza por una proteinuria masiva mayor a 3.0 o 3.5 g/24 hs.&lt;br /&gt;• &lt;b&gt;Hipoalbuminemia:&lt;/b&gt; Se define por niveles de albúmina sérica menores a 3 g/l.&lt;br /&gt;• &lt;b&gt;Edema:&lt;/b&gt; Consiste en una retención hidro-salina que puede llegar al estado de anasarca.&lt;br /&gt;• &lt;b&gt;Manifestaciones extrarrenales:&lt;/b&gt; Acompañado de alteraciones como hiperlipidemia, hiperlipiduria, trombosis e infecciones.</t>
  </si>
  <si>
    <t>&lt;b&gt;a) Proteinuria mayor a 3-3,5 g/día, hipoalbuminemia y edema:&lt;/b&gt; Es la opción correcta. El síndrome nefrótico se caracteriza por presentar una alteración en la barrera de filtración que ocasiona una proteinuria en rango masivo (mayor a 3-3,5 g/día), la cual genera secundariamente una hipoalbuminemia y la aparición de edemas.</t>
  </si>
  <si>
    <t>• &lt;b&gt;b) Hematuria, hipertensión arterial y edema facial:&lt;/b&gt; Es incorrecta. Estos hallazgos componen la tétrada del síndrome nefrítico, no del síndrome nefrótico.&lt;br /&gt;• &lt;b&gt;c) Proteinuria no nefrótica, deterioro de la función renal y microhematuria:&lt;/b&gt; Es incorrecta. Representan la presentación del síndrome nefrítico agudo, donde la pérdida de proteínas es leve y se mantiene en niveles inferiores a 2,5 o 3 g/día.&lt;br /&gt;• &lt;b&gt;d) Ninguna de las anteriores:&lt;/b&gt; Es incorrecta. La opción A describe con exactitud los pilares diagnósticos de la patología.</t>
  </si>
  <si>
    <t>&lt;b&gt;DIAGNÓSTICO DIFERENCIAL: NEFRÓTICO VS. NEFRÍTICO&lt;/b&gt;&lt;br /&gt;&lt;br /&gt;El principal diagnóstico diferencial se establece contrastando los hallazgos de laboratorio:&lt;br /&gt;• &lt;b&gt;Proteinuria:&lt;/b&gt; Masiva en el nefrótico (&gt; 3.5 g/d) y leve/moderada en el nefrítico (&lt; 2.5 g/d).&lt;br /&gt;• &lt;b&gt;Hematuria:&lt;/b&gt; Ausente en el nefrótico puro, pero es una constante (con hematíes dismórficos y cilindros hemáticos) en el síndrome nefrítico.&lt;br /&gt;• &lt;b&gt;Hipertensión Arterial (HTA):&lt;/b&gt; Es una constante en el síndrome nefrítico, mientras que en el nefrótico su aumento suele ser de menor magnitud.&lt;br /&gt;• &lt;b&gt;Hiperlipemia:&lt;/b&gt; Manifestación exclusiva y constante del síndrome nefrótico, encontrándose ausente en el cuadro nefrítico.</t>
  </si>
  <si>
    <t>El síndrome nefrótico se caracteriza clínica y analíticamente por la presencia de &lt;b&gt;proteinuria mayor a 3,5 gr/24 hs (3500 mg/día)&lt;/b&gt;, &lt;b&gt;hipoalbuminemia&lt;/b&gt;, &lt;b&gt;edemas&lt;/b&gt; y alteraciones sistémicas que incluyen &lt;b&gt;hiperlipidemia&lt;/b&gt; e &lt;b&gt;hiperlipiduria&lt;/b&gt;.</t>
  </si>
  <si>
    <t>&lt;b&gt;DEFINICIÓN Y DIAGNÓSTICO DEL SÍNDROME NEFRÓTICO&lt;/b&gt;&lt;br /&gt;&lt;br /&gt;El síndrome nefrótico se define fisiopatológicamente como cualquier consecuencia clínica capaz de aumentar la permeabilidad glomerular, permitiendo la salida anormal de proteínas (principalmente albúmina) hacia el espacio urinario. El diagnóstico y la definición clínica se establecen al constatar los siguientes parámetros:&lt;br /&gt;• &lt;b&gt;Proteinuria:&lt;/b&gt; Es el pilar fundamental del diagnóstico. Se caracteriza en términos absolutos por una pérdida proteica, definida como una proteinuria mayor a &lt;b&gt;3,5 gr/24 hs&lt;/b&gt; (o 3500 mg/día).&lt;br /&gt;• &lt;b&gt;Hipoalbuminemia:&lt;/b&gt; Definida analíticamente por niveles de albúmina sérica menores a &lt;b&gt;3 g/l&lt;/b&gt;.&lt;br /&gt;• &lt;b&gt;Edema:&lt;/b&gt; Manifestación constante y principal signo clínico visible, producto de la retención hidro-salina, que puede evolucionar hasta un estado de anasarca.&lt;br /&gt;• &lt;b&gt;Manifestaciones extrarenales y metabólicas:&lt;/b&gt; La entidad clínica comprende y se acompaña de alteraciones sistémicas como &lt;b&gt;hiperlipidemia&lt;/b&gt;, &lt;b&gt;hiperlipiduria&lt;/b&gt;, &lt;b&gt;trombosis&lt;/b&gt; e &lt;b&gt;infecciones&lt;/b&gt;.</t>
  </si>
  <si>
    <t>&lt;b&gt;d) Proteinuria mayor a 3500 mg/día, hipoalbuminemia, edemas, hiperlipemia e hiperlipiduria:&lt;/b&gt; Es la opción correcta. El diagnóstico del síndrome nefrótico se define por la conjunción de &lt;b&gt;proteinuria mayor a 3500 mg/día&lt;/b&gt;, &lt;b&gt;hipoalbuminemia&lt;/b&gt; sérica menor a 3 g/l, el desarrollo de &lt;b&gt;edemas&lt;/b&gt;, y alteraciones lipídicas como &lt;b&gt;hiperlipemia&lt;/b&gt; e &lt;b&gt;hiperlipiduria&lt;/b&gt;.</t>
  </si>
  <si>
    <t>• &lt;b&gt;a) Proteinuria mayor a 3500 mg/gr, excesiva natriuresis...:&lt;/b&gt; Es incorrecta porque el síndrome nefrótico cursa fisiopatológicamente con una retención primaria de agua y sodio a nivel tubular (lo que genera el edema), no con excesiva natriuresis.&lt;br /&gt;• &lt;b&gt;b) Proteinuria mayor a 3500 mg/gr, hipolipemia, hipolipiduria&lt;/b&gt; y &lt;b&gt;e) Hipoalbuminemia, hipolipemia, retención hidrosalina:&lt;/b&gt; Son incorrectas ya que la hipoalbuminemia plasmática estimula la sobreproducción hepática de colesterol y lipoproteínas, generando un perfil de &lt;b&gt;hiperlipemia&lt;/b&gt; (con aumento de LDL y VLDL) e hiperlipiduria, no hipolipemia.&lt;br /&gt;• &lt;b&gt;c) Proteinuria mayor a 3500 mg/gr, HTA, hematuria...:&lt;/b&gt; Es incorrecta porque la hematuria y la HTA son los hallazgos que definen al &lt;b&gt;síndrome nefrítico&lt;/b&gt;, encontrándose ausentes en el síndrome nefrótico puro.</t>
  </si>
  <si>
    <t>&lt;b&gt;FISIOPATOLOGÍA DE LA DISLIPEMIA NEFRÓTICA&lt;/b&gt;&lt;br /&gt;&lt;br /&gt;La hiperlipemia es una alteración de origen multifactorial, que puede elevar el colesterol a niveles altos (&gt; 400 mg/dl). Existen dos mecanismos principales que contribuyen a esta alteración:&lt;br /&gt;• &lt;b&gt;Sobreproducción:&lt;/b&gt; Ante la hipoalbuminemia y la caída de la presión oncótica, el hígado compensa incrementando la síntesis hepática de colesterol y de lipoproteínas de baja y muy baja densidad.&lt;br /&gt;• &lt;b&gt;Catabolismo alterado:&lt;/b&gt; Existe un descenso en el aclaramiento y la tasa catabólica de las lipoproteínas (especialmente quilomicrones y VLDL) debido a un descenso en la actividad de la enzima lipoproteinlipasa.</t>
  </si>
  <si>
    <t>La &lt;b&gt;glomerulopatía por cambios mínimos&lt;/b&gt; constituye la &lt;b&gt;causa más frecuente de síndrome nefrótico puro en niños menores de 15 años&lt;/b&gt;.</t>
  </si>
  <si>
    <t>&lt;b&gt;EPIDEMIOLOGÍA DEL SÍNDROME NEFRÓTICO (NIÑOS &lt; 15 AÑOS)&lt;/b&gt;&lt;br /&gt;&lt;br /&gt;Para medir la probabilidad de que una patología primaria debute como síndrome nefrótico sin tener aún la certeza de un estudio histopatológico, se clasifica la etiología según la frecuencia de aparición en cada grupo etario. Dentro de los menores de 15 años, se debe sospechar en primera instancia de la &lt;b&gt;nefropatía con cambios mínimos&lt;/b&gt;, distribuyéndose de la siguiente manera:&lt;br /&gt;• &lt;b&gt;Nefropatía con cambios mínimos:&lt;/b&gt; 39,5%. Afecta a niños en un 80% y se presenta como un síndrome nefrótico puro en la mayoría de los casos.&lt;br /&gt;• &lt;b&gt;Glomeruloesclerosis focal:&lt;/b&gt; 26,6%.&lt;br /&gt;• &lt;b&gt;Nefropatía membranosa:&lt;/b&gt; 4,9%.&lt;br /&gt;• &lt;b&gt;Glomerulonefritis mesangiocapilar e IgA:&lt;/b&gt; 3,8% cada una.</t>
  </si>
  <si>
    <t>La opción c es correcta. La glomerulopatía por cambios mínimos es la etiología primaria predominante (casi el 40% de las patologías primarias) causante de síndrome nefrótico en la población pediátrica menor de 15 años, debiendo ser la principal sospecha diagnóstica ante un niño que debuta con este cuadro puro.</t>
  </si>
  <si>
    <t>• &lt;b&gt;a) Nefropatía membranosa:&lt;/b&gt; Es incorrecta. Es poco frecuente en niños (el 4,9%), consolidándose como la causa primaria predominante en adultos y ancianos (mayores de 65 años).&lt;br /&gt;• &lt;b&gt;b) Glomerulonefritis postestreptocócica:&lt;/b&gt; Es incorrecta. Es una patología de origen infeccioso que se manifiesta de forma clásica como un síndrome nefrítico agudo (con hematuria, HTA, oliguria y edemas), no originando un síndrome nefrótico puro.&lt;br /&gt;• &lt;b&gt;d) Nefropatía diabética:&lt;/b&gt; Es incorrecta. Constituye la causa secundaria metabólica más frecuente de síndrome nefrótico, presentándose en adultos como complicación crónica tras 10 a 20 años de evolución de su enfermedad de base, no en niños menores de 15 años.</t>
  </si>
  <si>
    <t>&lt;b&gt;ANATOMOPATOLOGÍA DE LOS CAMBIOS MÍNIMOS&lt;/b&gt;&lt;br /&gt;&lt;br /&gt;Esta enfermedad no tiene evidencia clara de daño en la microscopía óptica.&lt;br /&gt;• &lt;b&gt;Lesión ultraestructural:&lt;/b&gt; Lo característico de esta patología es el &lt;b&gt;daño podocitario&lt;/b&gt;, la &lt;b&gt;fusión de los pies de los podocitos&lt;/b&gt;, el cual es evidenciable a través de la microscopía electrónica.&lt;br /&gt;• &lt;b&gt;Fisiopatología:&lt;/b&gt; Este síndrome se caracteriza por la pérdida de la carga negativa de la pared capilar, originando en la clínica una proteinuria de rango nefrótico selectiva.&lt;br /&gt;• &lt;b&gt;Respuesta al tratamiento:&lt;/b&gt; De todas las glomerulopatías, es la que responde mejor al tratamiento con corticoides (prednisona), logrando un 90% de respuesta al esquema inicial.</t>
  </si>
  <si>
    <t>La &lt;b&gt;enfermedad o nefropatía por cambios mínimos&lt;/b&gt; es la &lt;b&gt;causa más frecuente de síndrome nefrótico puro en niños menores de 15 años&lt;/b&gt;.</t>
  </si>
  <si>
    <t>&lt;b&gt;EPIDEMIOLOGÍA Y ETIOLOGÍA DEL SÍNDROME NEFRÓTICO EN NIÑOS&lt;/b&gt;&lt;br /&gt;&lt;br /&gt;Para evaluar la etiología de un síndrome nefrótico sin tener aún la certeza de un estudio histopatológico, se clasifica la frecuencia de aparición en cada grupo etario:&lt;br /&gt;• &lt;b&gt;Niños menores de 15 años:&lt;/b&gt; En este grupo etario, se debe sospechar de la &lt;b&gt;nefropatía con cambios mínimos&lt;/b&gt;, ya que es la etiología más frecuente, abarcando el &lt;b&gt;39,5%&lt;/b&gt; de los casos. Es la causa principal de síndrome nefrótico puro en la población pediátrica, afectando a niños en un 80%.&lt;br /&gt;• &lt;b&gt;Otras causas primarias en pediatría:&lt;/b&gt; Le siguen en frecuencia la glomeruloesclerosis focal y segmentaria (26,6%), la nefropatía membranosa (4,9%), la glomerulonefritis mesangiocapilar (3,8%) y la nefropatía mesangial IgA (3,8%).&lt;br /&gt;• &lt;b&gt;Diferencia con Adultos:&lt;/b&gt; Superados los 15 años, la epidemiología cambia. En los adultos (15 a 65 años), predominan la nefropatía membranosa (presentándose en el 80% de los casos bajo la forma clínica de un síndrome nefrótico en este grupo) y la glomeruloesclerosis focal y segmentaria como las dos causas primarias más frecuentes.</t>
  </si>
  <si>
    <t>&lt;b&gt;a) Enfermedad por cambios mínimos:&lt;/b&gt; Es la opción correcta. La glomerulopatía a cambios mínimos es la etiología principal y la causa más frecuente de síndrome nefrótico puro en niños menores de 15 años, por lo que ante un paciente pediátrico que debuta con este síndrome, esta entidad debe ser la principal sospecha diagnóstica.</t>
  </si>
  <si>
    <t>&lt;b&gt;b) Glomerulonefritis membranosa, y c) Glomeruloesclerosis focal y segmentaria:&lt;/b&gt; Son incorrectas. Ambas son las dos causas primarias más frecuentes de síndrome nefrótico en la población de adultos (15 a 65 años), no en niños. En pediatría, la glomeruloesclerosis focal representa el 26,6% y la membranosa el 4,9% de los casos.&lt;br /&gt;&lt;b&gt;d) Amiloidosis:&lt;/b&gt; Es incorrecta. Es una causa de etiología secundaria de síndrome nefrótico (asociada a enfermedades heredofamiliares o sistémicas) que se presenta en otros grupos, no siendo la causa primaria en la población pediátrica.</t>
  </si>
  <si>
    <t>&lt;b&gt;GLOMERULOPATÍA A CAMBIOS MÍNIMOS (FISIOPATOLOGÍA Y CLÍNICA)&lt;/b&gt;&lt;br /&gt;&lt;br /&gt;Esta enfermedad no tiene evidencia clara de daño en la microscopía óptica. Lo característico es el &lt;b&gt;daño podocitario&lt;/b&gt;, específicamente la fusión de los pies de los podocitos, evidenciable sólo a través de la microscopía electrónica.&lt;br /&gt;• &lt;b&gt;Fisiopatología:&lt;/b&gt; Este síndrome nefrótico a cambios mínimos se caracteriza por la pérdida de la carga negativa de la pared capilar glomerular.&lt;br /&gt;• &lt;b&gt;Clínica y Diagnóstico:&lt;/b&gt; Se presenta como un síndrome nefrótico puro severo, siendo rara la asociación con hipertensión arterial o insuficiencia renal. El hallazgo de una proteinuria selectiva orienta la sospecha diagnóstica hacia esta enfermedad.</t>
  </si>
  <si>
    <t>La &lt;b&gt;Amiloidosis&lt;/b&gt;, las &lt;b&gt;neoplasias&lt;/b&gt;, el &lt;b&gt;Lupus Eritematoso Sistémico&lt;/b&gt; y la &lt;b&gt;Diabetes Mellitus&lt;/b&gt; son causas de glomerulopatías secundarias capaces de desencadenar un síndrome nefrótico.</t>
  </si>
  <si>
    <t>&lt;b&gt;ETIOLOGÍA SECUNDARIA DEL SÍNDROME NEFRÓTICO&lt;/b&gt;&lt;br /&gt;&lt;br /&gt;En las patologías secundarias que debutan como síndrome nefrótico existe una alta heterogeneidad, tanto etiológica como morfológica. La nefropatía diabética es la causa secundaria metabólica más frecuente. Las etiologías secundarias se agrupan en las siguientes categorías:&lt;br /&gt;• &lt;b&gt;Enfermedades Sistémicas y Autoinmunes:&lt;/b&gt; Los factores inmunológicos comprometen al glomérulo de forma secundaria. Incluyen el &lt;b&gt;Lupus Eritematoso Sistémico (LES)&lt;/b&gt;, Enfermedad Mixta del Tejido Conectivo, Vasculitis, Púrpura de Schönlein-Henoch, Crioglobulinemias Mixtas, Síndrome de Sjögren y &lt;b&gt;Amiloidosis&lt;/b&gt;.&lt;br /&gt;• &lt;b&gt;Enfermedades Heredofamiliares y Metabólicas:&lt;/b&gt; &lt;b&gt;Diabetes Mellitus (DBT)&lt;/b&gt;, Enfermedad de Graves Basedow, Síndrome de Alport, Enfermedad de Fabry y causas genético-familiares de Amiloidosis.&lt;br /&gt;• &lt;b&gt;Tumores (Neoplasias):&lt;/b&gt; Se debe tener especial cuidado con el debut como síndrome paraneoplásico, particularmente en pacientes mayores a 60 años, ya que la presentación glomerular puede ocurrir incluso antes de la aparición o evidencia clínica del tumor sólido.&lt;br /&gt;• &lt;b&gt;Infecciosas:&lt;/b&gt; Infecciones bacterianas (postestreptocócica, endocarditis, sífilis, TBC), víricas (Hepatitis B y C, VIH, CMV) y parasitarias.&lt;br /&gt;• &lt;b&gt;Fármacos y Drogas:&lt;/b&gt; Mercurio, Probenecid, Heroína, AINEs, Captopril, Litio, etc.</t>
  </si>
  <si>
    <t>&lt;b&gt;e) Ninguna es correcta:&lt;/b&gt; Es la opción correcta. Todas las opciones previas son causas de síndrome nefrótico secundario. Al no existir ninguna excepción en la lista, la opción correcta es "ninguna es correcta".</t>
  </si>
  <si>
    <t>• &lt;b&gt;a) Amiloidosis&lt;/b&gt;, &lt;b&gt;b) Neoplasias&lt;/b&gt;, &lt;b&gt;c) Lupus Eritematoso Sistémico&lt;/b&gt; y &lt;b&gt;d) Diabetes Mellitus:&lt;/b&gt; Son incorrectas. Se clasifican dentro de los grupos etiológicos sistémicos, tumorales, autoinmunes y metabólicos capaces de comprometer la barrera glomerular de forma secundaria.</t>
  </si>
  <si>
    <t>La &lt;b&gt;glomerulopatía por cambios mínimos&lt;/b&gt; es la &lt;b&gt;causa más frecuente de síndrome nefrótico en niños menores de 15 años&lt;/b&gt;.</t>
  </si>
  <si>
    <t>&lt;b&gt;EPIDEMIOLOGÍA DEL SÍNDROME NEFRÓTICO (NIÑOS &lt; 15 AÑOS)&lt;/b&gt;&lt;br /&gt;&lt;br /&gt;Para determinar la probabilidad etiológica de un síndrome nefrótico primario, es fundamental clasificarlo según la edad de presentación del paciente. En la población pediátrica, la etiología se distribuye de la siguiente manera:&lt;br /&gt;• &lt;b&gt;Nefropatía con cambios mínimos:&lt;/b&gt; Es la causa predominante, representando el 39,5% de los casos. Afecta principalmente a niños en un 80% y se presenta como un síndrome nefrótico puro. Aunque es infrecuente, puede cursar con microhematuria en menos del 30% de los pacientes.&lt;br /&gt;• &lt;b&gt;Glomeruloesclerosis focal:&lt;/b&gt; Ocupa el segundo lugar con un 26,6% de incidencia en este grupo etario.&lt;br /&gt;• &lt;b&gt;Nefropatía membranosa:&lt;/b&gt; Un 4,9%.&lt;br /&gt;• &lt;b&gt;Glomerulonefritis mesangiocapilar e IgA:&lt;/b&gt; 3,8% cada una.</t>
  </si>
  <si>
    <t>&lt;b&gt;a) Glomerulonefritis por cambios mínimos:&lt;/b&gt; Es la opción correcta. Ante un paciente pediátrico (menor de 15 años) que debuta con un cuadro de síndrome nefrótico, la entidad de cambios mínimos debe ser la principal sospecha diagnóstica debido a su alta prevalencia epidemiológica. El hallazgo de microhematuria no descarta la patología, ya que puede estar presente en hasta un tercio de estos casos.</t>
  </si>
  <si>
    <t>• &lt;b&gt;b) Glomerulonefritis post-streptococcica:&lt;/b&gt; Es incorrecta. Es una patología de origen infeccioso que desencadena un síndrome nefrítico agudo (con hematuria, hipertensión arterial y oliguria), manifestando rara vez (menos del 4% de los casos) un síndrome nefrótico.&lt;br /&gt;• &lt;b&gt;c) Nefropatia por IgA:&lt;/b&gt; Es incorrecta. Es la glomerulopatía primaria más frecuente a nivel mundial, pero su clínica típica es la hematuria macroscópica recurrente o microhematuria asintomática en adultos jóvenes (15 a 65 años), siendo infrecuente como causa de debut nefrótico en la infancia.&lt;br /&gt;• &lt;b&gt;d) Nefropatía Diabética Tipo I:&lt;/b&gt; Es incorrecta. La nefropatía diabética clínica (con proteinuria franca) requiere un largo tiempo de evolución de la enfermedad metabólica, estableciéndose a los 20 años de evolución de la hiperglucemia crónica, por lo que resulta improbable como debut en un niño de 12 años.</t>
  </si>
  <si>
    <t>&lt;b&gt;ANATOMOPATOLOGÍA DE LOS CAMBIOS MÍNIMOS&lt;/b&gt;&lt;br /&gt;&lt;br /&gt;Esta enfermedad se define por la ausencia de daño estructural evidente en la microscopía óptica.&lt;br /&gt;• &lt;b&gt;Microscopía electrónica:&lt;/b&gt; El hallazgo definitorio es el daño podocitario, el cual se evidencia a través de la fusión de los pies de los podocitos (pedicelos).&lt;br /&gt;• &lt;b&gt;Fisiopatología:&lt;/b&gt; Se caracteriza por la pérdida de la carga eléctrica negativa de la pared capilar, lo cual permite la salida de proteínas, originando una proteinuria de rango nefrótico selectiva.</t>
  </si>
  <si>
    <t>La &lt;b&gt;diabetes&lt;/b&gt; (mediante la instauración de la &lt;b&gt;nefropatía diabética&lt;/b&gt;) es la &lt;b&gt;causa secundaria metabólica más frecuente de síndrome nefrótico&lt;/b&gt;.</t>
  </si>
  <si>
    <t>&lt;b&gt;ETIOLOGÍA SECUNDARIA DEL SÍNDROME NEFRÓTICO Y NEFROPATÍA DIABÉTICA&lt;/b&gt;&lt;br /&gt;&lt;br /&gt;En el caso de las patologías secundarias que debutan como síndrome nefrótico, existe heterogeneidad etiológica y morfológica. Dentro de este grupo, la nefropatía diabética es la causa secundaria metabólica más frecuente.&lt;br /&gt;• &lt;b&gt;Otras causas secundarias:&lt;/b&gt; Además de la diabetes, el síndrome nefrótico puede ser secundario a enfermedades sistémicas y autoinmunes (Lupus Eritematoso Sistémico, Vasculitis, Amiloidosis), infecciones (Hepatitis B y C, VIH, endocarditis), exposición a fármacos, neoplasias, y causas genético-familiares.&lt;br /&gt;• &lt;b&gt;Impacto de la Nefropatía Diabética:&lt;/b&gt; A nivel nefro-urológico, la nefropatía diabética constituye la primera causa de insuficiencia renal crónica y la primera causa de ingreso a hemodiálisis en el mundo.&lt;br /&gt;• &lt;b&gt;Evolución Nefrótica:&lt;/b&gt; La enfermedad evoluciona por estadios: hiperfiltración, microalbuminuria, proteinuria manifiesta (etapa clínica en la cual la pérdida proteica alcanza los rangos de un síndrome nefrótico), y finalmente insuficiencia renal crónica terminal.</t>
  </si>
  <si>
    <t>&lt;b&gt;c) Diabetes:&lt;/b&gt; Es la opción correcta. La nefropatía diabética (complicación microvascular de la diabetes mellitus) constituye la etiología secundaria más frecuente de síndrome nefrótico y es la principal causa de insuficiencia renal crónica terminal a nivel mundial.</t>
  </si>
  <si>
    <t>• &lt;b&gt;a) Hepatitis B, b) Lupus, d) Vasculitis, y e) Amiloidosis:&lt;/b&gt; Son incorrectas. Si bien estas patologías (infecciosas, autoinmunes o sistémicas por depósito) representan causas etiológicas secundarias con capacidad para desencadenar un síndrome nefrótico, su incidencia epidemiológica global es menor en comparación con la diabetes.</t>
  </si>
  <si>
    <t>&lt;b&gt;DIAGNÓSTICO DIFERENCIAL (PRIMARIAS VS. SECUNDARIAS)&lt;/b&gt;&lt;br /&gt;&lt;br /&gt;Ante la presentación de un síndrome nefrótico, siempre se deben descartar primero las etiologías secundarias (diabetes, autoinmunes, infecciosas, neoplásicas) para confirmar una génesis primaria y establecer un tratamiento inmunosupresor.&lt;br /&gt;• Las glomerulonefritis primarias (donde la alteración de la barrera de filtración es idiopática e intrínseca) que producen el síndrome con mayor frecuencia son las no proliferativas: la glomerulonefritis por cambios mínimos, la glomerulonefritis membranosa y la glomeruloesclerosis focal y segmentaria.</t>
  </si>
  <si>
    <t>La proteinuria del síndrome nefrótico se inicia por una &lt;b&gt;pérdida de la carga eléctrica negativa&lt;/b&gt; y un &lt;b&gt;aumento del tamaño de los poros&lt;/b&gt; en la membrana basal de filtración.</t>
  </si>
  <si>
    <t>Los biomarcadores en pacientes con diagnóstico de neumonía son de gran utilidad para:&lt;br&gt;&lt;br&gt;a) Decidir ingreso a terapia intensiva&lt;br&gt;&lt;br&gt;b) De acuerdo a sus valores decidir internación o no&lt;br&gt;&lt;br&gt;c) Como parámetro de gravedad&lt;br&gt;&lt;br&gt;d) Decidir el tratamiento antibiótico&lt;br&gt;&lt;br&gt;e) Pronostico y guía de duración del tratamiento</t>
  </si>
  <si>
    <t>&lt;b&gt;FISIOPATOLOGÍA DE LA PROTEINURIA EN EL SÍNDROME NEFRÓTICO&lt;/b&gt;&lt;br /&gt;&lt;br /&gt;En condiciones fisiológicas, la barrera de filtración glomerular restringe el paso de las proteínas hacia el espacio urinario gracias a tres propiedades estructurales: su carga eléctrica negativa, la configuración de los poros y la restricción por tamaño. En el síndrome nefrótico, la salida anormal de proteínas ocurre porque se alteran estos mecanismos de contención fisiológica:&lt;br /&gt;• &lt;b&gt;Pérdida de la carga eléctrica:&lt;/b&gt; Normalmente, la barrera de filtración posee una carga eléctrica negativa. Como la mayoría de las proteínas corporales tienen carga negativa, estas se repelen. Al producirse el síndrome nefrótico, se pierde esta electronegatividad, permitiendo la fuga proteica.&lt;br /&gt;• &lt;b&gt;Alteración del tamaño:&lt;/b&gt; Se altera la estructura de la membrana, aumenta el tamaño de los poros y se permite la salida de macromoléculas y proteínas de alto peso molecular (mayores a 50 kiloDalton).&lt;br /&gt;• &lt;b&gt;Alteración de los poros de filtración (&lt;i&gt;Slit diaphragm&lt;/i&gt;):&lt;/b&gt; Se genera una disfunción estructural dependiente de la alteración de proteínas de anclaje esenciales, como la &lt;b&gt;Nefrina&lt;/b&gt; y la &lt;b&gt;Podocina&lt;/b&gt;.</t>
  </si>
  <si>
    <t>La opción d es correcta. Engloba los dos mecanismos fisiopatológicos primarios que desencadenan la hiperpermeabilidad glomerular. El síndrome nefrótico inicia su proteinuria masiva por una alteración estructural que provoca de forma simultánea la &lt;b&gt;pérdida de la carga eléctrica negativa&lt;/b&gt; de la barrera de filtración y el &lt;b&gt;aumento del tamaño de los poros&lt;/b&gt; de la membrana basal.</t>
  </si>
  <si>
    <t>e) Pronostico y guía de duración del tratamiento</t>
  </si>
  <si>
    <t>&lt;br /&gt;• &lt;b&gt;a) Pérdida de carga negativa de la membrana basal&lt;/b&gt; y &lt;b&gt;b) Aumento del tamaño de los poros de la membrana basal:&lt;/b&gt; Son incorrectas como elecciones únicas por ser incompletas de forma aislada, existiendo una opción que valida a ambas de manera simultánea.&lt;br /&gt;• &lt;b&gt;c) Hematuria macroscópica e insuficiencia renal:&lt;/b&gt; Es incorrecta. La hematuria y el deterioro agudo de la función renal son hallazgos cardinales que definen al &lt;b&gt;síndrome nefrítico&lt;/b&gt; por inflamación celular directa, no siendo los mecanismos que inician la filtración anormal de proteínas en el síndrome nefrótico.</t>
  </si>
  <si>
    <t>Las &lt;b&gt;glomerulonefritis primarias no proliferativas&lt;/b&gt; (como la &lt;b&gt;glomerulonefritis por cambios mínimos&lt;/b&gt; y la &lt;b&gt;glomerulonefritis membranosa&lt;/b&gt;) son las patologías que producen el síndrome nefrótico con mayor frecuencia.</t>
  </si>
  <si>
    <t>&lt;b&gt;CLASIFICACIÓN DE LAS GLOMERULONEFRITIS PRIMARIAS EN EL SÍNDROME NEFRÓTICO&lt;/b&gt;&lt;br /&gt;&lt;br /&gt;Las entidades glomerulares de origen primario se subclasifican morfológicamente en dos grandes grupos según su comportamiento celular y su tendencia a manifestar un síndrome nefrótico puro:&lt;br /&gt;• &lt;b&gt;No Proliferativas:&lt;/b&gt; Son las patologías que producen el síndrome nefrótico con mayor frecuencia. Este grupo estructural incluye a la &lt;b&gt;glomerulonefritis por cambios mínimos&lt;/b&gt;, la &lt;b&gt;glomerulonefritis membranosa&lt;/b&gt; y la &lt;b&gt;glomeruloesclerosis focal y segmentaria&lt;/b&gt;.&lt;br /&gt;• &lt;b&gt;Proliferativas:&lt;/b&gt; No es tan frecuente que produzcan síndrome nefrótico de forma pura, aunque pueden presentarlo en algún momento de su evolución o manifestarse de forma combinada (síndrome mixto). Incluyen a la &lt;i&gt;glomerulonefritis membranoproliferativa&lt;/i&gt;, &lt;i&gt;mesangioproliferativa&lt;/i&gt;, &lt;i&gt;extracapilar&lt;/i&gt;, &lt;i&gt;endocapilar&lt;/i&gt; y la &lt;i&gt;nefropatía mesangial por IgA&lt;/i&gt;.</t>
  </si>
  <si>
    <t>&lt;b&gt;a) Glomerulonefritis por cambios mínimos, glomerulonefritis membranosa:&lt;/b&gt; Es la opción correcta. Dentro de las glomerulopatías primarias, las entidades clasificadas como "no proliferativas" son las que se presentan con mayor frecuencia bajo la forma de un síndrome nefrótico puro. Este grupo incluye a la glomerulonefritis por cambios mínimos y a la glomerulonefritis membranosa.</t>
  </si>
  <si>
    <t>&lt;b&gt;b) Glomerulonefritis mesangial por IgA - Glomerulonefritis membrano-proliferativas:&lt;/b&gt; Es incorrecta. Pertenecen al grupo de las entidades proliferativas, las cuales no causan síndrome nefrótico puro con tanta frecuencia como las no proliferativas.&lt;br /&gt;&lt;b&gt;c) Glomerulonefritis rápidamente progresiva:&lt;/b&gt; Es incorrecta. Es un cuadro de gravedad que cursa como un síndrome nefrítico agudo con caída del filtrado glomerular y oliguria, no como un síndrome nefrótico.&lt;br /&gt;&lt;b&gt;d) Glomerulonefritis extracapilar:&lt;/b&gt; Es incorrecta. Constituye una forma proliferativa asociada a semilunas y síndrome nefrítico agudo.</t>
  </si>
  <si>
    <t>&lt;b&gt;EPIDEMIOLOGÍA PRIMARIA FRECUENTE SEGÚN LA EDAD&lt;/b&gt;&lt;br /&gt;&lt;br /&gt;Al correlacionar estas glomerulopatías causantes del síndrome nefrótico con la demografía, predominan entidades específicas según el grupo etario:&lt;br /&gt;• &lt;b&gt;Niños (&lt; 15 años):&lt;/b&gt; La causa principal (representando casi el 40% de los casos) es la nefropatía por cambios mínimos.&lt;br /&gt;• &lt;b&gt;Adultos (15 a 65 años) y Ancianos (&gt; 65 años):&lt;/b&gt; La epidemiología cambia, predominando la nefropatía membranosa como la entidad primaria en la adultez y senectud.</t>
  </si>
  <si>
    <t>La &lt;b&gt;proteinuria de rango nefrótico&lt;/b&gt; se define por valores &lt;b&gt;mayores a 3,5 g/24 hs&lt;/b&gt; en adultos.</t>
  </si>
  <si>
    <t>&lt;b&gt;CONCEPTO Y DIAGNÓSTICO DEL SÍNDROME NEFRÓTICO&lt;/b&gt;&lt;br /&gt;&lt;br /&gt;El síndrome nefrótico se define como cualquier consecuencia clínica capaz de aumentar la permeabilidad glomerular, permitiendo la salida anormal de proteínas hacia el espacio urinario. El diagnóstico de este síndrome se establece al constatar los siguientes parámetros:&lt;br /&gt;• &lt;b&gt;Proteinuria:&lt;/b&gt; Constituye el pilar fundamental del diagnóstico. Se define cuando el nivel de proteína en orina supera los 3,5 g/24hs x 1.73 m2 en adultos y los 40 mg/h/m2 en niños. Se caracteriza por una proteinuria &gt; 3.5 gr / 24 hs.&lt;br /&gt;• &lt;b&gt;Hipoalbuminemia:&lt;/b&gt; Se define por niveles de albúmina sérica &lt; 3g/l.&lt;br /&gt;• &lt;b&gt;Edema:&lt;/b&gt; Resultante de la retención hidro-salina.&lt;br /&gt;• &lt;b&gt;Manifestaciones extrarrenales:&lt;/b&gt; El cuadro se acompaña de hiperlipidemia, hiperlipiduria, predisposición a trombosis e infecciones.</t>
  </si>
  <si>
    <t>&lt;b&gt;c) &gt;3.5g/24hrs:&lt;/b&gt; Es la opción correcta. Constituye el pilar fundamental del diagnóstico y el valor umbral para definir una pérdida proteica de rango masivo (o nefrótico) en el paciente adulto.</t>
  </si>
  <si>
    <t>• &lt;b&gt;a) &gt;4g/24hrs:&lt;/b&gt; Es incorrecta. Aunque representa una pérdida proteica masiva, el punto de corte diagnóstico para el rango nefrótico comienza a partir de los 3,5 g/24 hs.&lt;br /&gt;• &lt;b&gt;b) &gt;2.5gr/24hrs:&lt;/b&gt; Es incorrecta. Las pérdidas proteicas por debajo de los 3,5 g/día (y menores a 2.5 g/d) son de carácter leve y caracterizan a la proteinuria del síndrome nefrítico, no al nefrótico.&lt;br /&gt;• &lt;b&gt;d) Cualquier valor de proteína en orina:&lt;/b&gt; Es incorrecta. Existe una excreción proteica normal en el riñón sano que no excede los 150 mg/24 hs; por lo tanto, la sola presencia de proteínas en orina no define el rango nefrótico.</t>
  </si>
  <si>
    <t>&lt;b&gt;DIAGNÓSTICO DIFERENCIAL (PROTEINURIA NEFRÓTICA VS. NEFRÍTICA)&lt;/b&gt;&lt;br /&gt;&lt;br /&gt;El principal pilar diferenciador entre el síndrome nefrótico y el nefrítico es la proteinuria:&lt;br /&gt;• En el &lt;b&gt;síndrome nefrótico&lt;/b&gt;, la pérdida proteica define al cuadro por encontrarse en un rango de &lt;b&gt;&gt; 3.5 g/d&lt;/b&gt;.&lt;br /&gt;• Por el contrario, en el &lt;b&gt;síndrome nefrítico&lt;/b&gt;, la proteinuria suele ser de carácter leve y se mantiene en niveles de &lt;b&gt;&lt; 2.5 g/d&lt;/b&gt;.</t>
  </si>
  <si>
    <t>Se considera proteinuria en rango nefrótico a una pérdida proteica mayor a &lt;b&gt;3,5 gramos por día (3,5 gr/24 hs)&lt;/b&gt;.</t>
  </si>
  <si>
    <t>&lt;b&gt;DEFINICIÓN CLÍNICA Y DIAGNÓSTICO DEL SÍNDROME NEFRÓTICO&lt;/b&gt;&lt;br /&gt;&lt;br /&gt;El síndrome nefrótico se define como cualquier consecuencia clínica capaz de aumentar la permeabilidad glomerular. Su diagnóstico se establece al constatar los siguientes parámetros:&lt;br /&gt;• &lt;b&gt;Proteinuria:&lt;/b&gt; Es el pilar fundamental del diagnóstico. Se define cuando el nivel de proteína en orina supera los &lt;b&gt;3,5 g/24hs x 1.73 m2 en adultos&lt;/b&gt; y los &lt;b&gt;40 mg/h/m2 en niños&lt;/b&gt;. Se caracteriza por una &lt;b&gt;proteinuria &gt; 3,5 gr/24 hs&lt;/b&gt;.&lt;br /&gt;• &lt;b&gt;Hipoalbuminemia:&lt;/b&gt; Se define por niveles de albúmina sérica menores a &lt;b&gt;3 g/l&lt;/b&gt;.&lt;br /&gt;• &lt;b&gt;Edema:&lt;/b&gt; Retención hidro-salina, pudiendo evolucionar al anasarca.&lt;br /&gt;• &lt;b&gt;Manifestaciones extra renales:&lt;/b&gt; La entidad se acompaña de alteraciones sistémicas como &lt;b&gt;hiperlipidemia&lt;/b&gt;, &lt;b&gt;hiperlipiduria&lt;/b&gt;, predisposición a la &lt;b&gt;trombosis&lt;/b&gt; y a cursar &lt;b&gt;infecciones&lt;/b&gt; recurrentes.</t>
  </si>
  <si>
    <t>&lt;b&gt;c) Más de 3,5:&lt;/b&gt; Es la opción correcta. El parámetro y pilar diagnóstico para considerar una proteinuria en rango nefrótico es la constatación de una pérdida proteica que supera los &lt;b&gt;3,5 gramos por día (o 3500 mg/24 hs)&lt;/b&gt;.</t>
  </si>
  <si>
    <t>• &lt;b&gt;a) Más de 0,1 gramos por día&lt;/b&gt;, &lt;b&gt;b) Más de 1&lt;/b&gt; y &lt;b&gt;d) Más de 7:&lt;/b&gt; Son incorrectas. No representan el punto de corte. Las pérdidas menores a 3,5 gramos diarios (ej. 1 a 2,5 g/d) son características de la proteinuria no nefrótica (observada en el síndrome nefrítico), mientras que estipular un umbral de 7 gramos es erróneo, ya que el diagnóstico de rango nefrótico se asume desde valores inferiores (iniciando al superar los 3,5 gramos).</t>
  </si>
  <si>
    <t>&lt;b&gt;FISIOPATOLOGÍA DE LA PROTEINURIA MASIVA&lt;/b&gt;&lt;br /&gt;&lt;br /&gt;La salida de proteínas hacia la orina ocurre por una alteración estructural a nivel de la barrera de filtración glomerular. Este daño anula los mecanismos de contención fisiológica:&lt;br /&gt;• &lt;b&gt;Pérdida de la carga eléctrica:&lt;/b&gt; Normalmente la membrana posee carga negativa que repele a las proteínas. Al producirse el síndrome nefrótico, se pierde esta electronegatividad, permitiendo la fuga proteica.&lt;br /&gt;• &lt;b&gt;Alteración del tamaño:&lt;/b&gt; Se altera la estructura física de la membrana, aumenta el tamaño de los poros y se permite la salida de macromoléculas de alto peso molecular (mayores a 50 kiloDalton).&lt;br /&gt;• &lt;b&gt;Alteración de los poros de filtración:&lt;/b&gt; Ocurre una disfunción estructural dependiente de la alteración de proteínas de anclaje en el podocito, como la &lt;b&gt;Nefrina&lt;/b&gt; y la &lt;b&gt;Podocina&lt;/b&gt;.</t>
  </si>
  <si>
    <t>El &lt;b&gt;edema periférico&lt;/b&gt; leve, que puede evolucionar hasta un estado de &lt;b&gt;anasarca&lt;/b&gt; (sobrecarga hídrica intersticial), es la manifestación clínica constante y el principal signo visible en el &lt;b&gt;síndrome nefrótico&lt;/b&gt;.</t>
  </si>
  <si>
    <t>&lt;b&gt;PRESENTACIÓN CLÍNICA DEL SÍNDROME NEFRÓTICO&lt;/b&gt;&lt;br /&gt;&lt;br /&gt;La traducción clínica del síndrome nefrótico abarca tanto manifestaciones directas del daño renal como evidencias físicas de sus complicaciones sistémicas:&lt;br /&gt;• &lt;b&gt;Edema y Sobrecarga Hídrica:&lt;/b&gt; El edema es una manifestación constante y el principal signo clínico visible. La hinchazón puede evolucionar desde edemas periféricos leves hasta un estado de anasarca. Esto se traduce en un aumento del peso corporal total debido a la retención de agua en el intersticio.&lt;br /&gt;• &lt;b&gt;Alteraciones Diuréticas:&lt;/b&gt; Los pacientes suelen referir una disminución del ritmo diurético, manifestando oliguria.&lt;br /&gt;• &lt;b&gt;Estado Hemodinámico:&lt;/b&gt; A pesar del anasarca, el paciente puede presentarse hipotenso debido a la hipovolemia en su compartimento intravascular. Inversamente, si la retención hidrosalina prevalece en el tiempo, el paciente puede desarrollar hipertensión arterial (HTA).</t>
  </si>
  <si>
    <t>&lt;b&gt;a) Edema periférico:&lt;/b&gt; Es la opción correcta. En el síndrome nefrótico, el desequilibrio de las presiones oncóticas e hidrostáticas produce una retención hídrica que se manifiesta como un edema periférico, el cual puede progresar e invadir otros compartimentos hasta constituir un cuadro de anasarca.</t>
  </si>
  <si>
    <t>• &lt;b&gt;b) Edema pulmonar:&lt;/b&gt; Es incorrecta. El edema agudo de pulmón (EAP) responde a un aumento agudo de la presión capilar pulmonar (falla cardíaca izquierda) o síndromes de distrés respiratorio, no siendo el tipo de edema de presentación en el síndrome nefrótico (que es intersticial periférico y de cavidades serosas).&lt;br /&gt;• &lt;b&gt;c) Edema cerebral:&lt;/b&gt; Es incorrecta. Ocurre por un exceso de agua libre intracelular (ej. hiponatremia aguda) o lesiones encefálicas, pero no representa el patrón de acumulación de líquido mediado por hipoalbuminemia.&lt;br /&gt;• &lt;b&gt;d) Edema mixto:&lt;/b&gt; Es incorrecta. El término no es el descriptivo semiológico utilizado. La manifestación inicia y se describe semiológicamente como edema periférico y anasarca.</t>
  </si>
  <si>
    <t>&lt;b&gt;FISIOPATOLOGÍA DEL EDEMA NEFRÓTICO&lt;/b&gt;&lt;br /&gt;&lt;br /&gt;La retención anormal de líquido en el espacio intersticial altera las fuerzas de Starling mediante dos mecanismos:&lt;br /&gt;• &lt;b&gt;Mecanismo de Hipovolemia ("Underfill"):&lt;/b&gt; La pérdida de albúmina en orina genera una caída en la presión oncótica plasmática, facilitando la trasudación de agua al intersticio. Esto genera hipovolemia intravascular que activa compensatoriamente el Sistema Renina-Angiotensina-Aldosterona (SRAA) reteniendo más sodio y agua.&lt;br /&gt;• &lt;b&gt;Mecanismo de Expansión de Volumen ("Overfill"):&lt;/b&gt; Es el factor predominante. Se produce una retención primaria de agua y sal a nivel tubular renal independiente del volumen intravascular, elevando la presión hidrostática capilar, lo cual fuerza la trasudación de agua al espacio intersticial para formar el edema.</t>
  </si>
  <si>
    <t>Ante un paciente mayor (por ejemplo, de 66 años) que cursa con síndrome nefrótico y posee antecedentes de neoplasia (como un cáncer prostático), el diagnóstico etiológico más probable es una &lt;b&gt;Glomerulonefritis membranosa&lt;/b&gt;.</t>
  </si>
  <si>
    <t>&lt;b&gt;SÍNDROME NEFRÓTICO Y GLOMERULONEFRITIS MEMBRANOSA PARANEOPLÁSICA&lt;/b&gt;&lt;br /&gt;&lt;br /&gt;La glomerulonefritis membranosa constituye una de las etiologías primarias que causa con mayor frecuencia síndrome nefrótico en la población adulta (alcanzando una prevalencia del 28% en ancianos mayores de 65 años). Si bien la mayoría son de origen idiopático, posee asociaciones secundarias de importancia médica.&lt;br /&gt;• &lt;b&gt;Escrutinio Neoplásico (Red Flag Etiológica):&lt;/b&gt; Especialmente en los pacientes mayores de 60 años, la enfermedad puede ser desencadenada por neoplasias o tumores sólidos. La glomerulonefritis membranosa puede ser el aviso de un síndrome paraneoplásico y manifestarse de forma previa a la aparición o al diagnóstico del tumor sólido, o bien presentarse en pacientes con antecedentes oncológicos previos (como el cáncer de próstata o nódulos mamarios).&lt;br /&gt;• &lt;b&gt;Conducta diagnóstica:&lt;/b&gt; Ante un adulto mayor que debuta con proteinuria masiva o síndrome nefrótico franco, se debe efectuar un rastreo buscando marcadores tumorales (PSA, antígeno carcinoembrionario y alfa-fetoproteína) y descartar patologías autoinmunes e infecciosas antes de iniciar un tratamiento inmunosupresor.</t>
  </si>
  <si>
    <t>&lt;b&gt;c) Glomerulonefritis membranosa:&lt;/b&gt; Es la opción correcta. Ante un paciente mayor (ej. 66 años) que cursa con síndrome nefrótico y posee antecedentes de un tumor sólido (como un cáncer prostático), la principal sospecha diagnóstica orienta hacia una glomerulonefritis membranosa de origen paraneoplásico.</t>
  </si>
  <si>
    <t>• &lt;b&gt;a) Glomerulonefritis mesangial IgA:&lt;/b&gt; Es incorrecta. Representa la glomerulopatía primaria más frecuente a nivel mundial, pero afecta a varones adultos (alrededor de los 40 años) y se manifiesta como episodios de hematuria macroscópica o microscópica recurrente, no como un síndrome nefrótico paraneoplásico.&lt;br /&gt;• &lt;b&gt;b) Glomerulonefritis focal y segmentaria:&lt;/b&gt; Es incorrecta. Aunque es una causa prevalente de síndrome nefrótico en adultos, sus causas secundarias clásicas se vinculan a la hiperfiltración (obesidad), al VIH o a la nefropatía diabética, no siendo la lesión paraneoplásica característica de los tumores sólidos en pacientes geriátricos.&lt;br /&gt;• &lt;b&gt;d) Glomerulonefritis a cambios mínimos:&lt;/b&gt; Es incorrecta. Constituye la etiología principal y la causa más frecuente de síndrome nefrótico puro en la población pediátrica (niños menores de 15 años), representando una minoría de los casos en ancianos y careciendo de asociación paraneoplásica.</t>
  </si>
  <si>
    <t>&lt;b&gt;RIESGO TROMBÓTICO EN LA GLOMERULONEFRITIS MEMBRANOSA&lt;/b&gt;&lt;br /&gt;&lt;br /&gt;Los pacientes que cursan con esta entidad presentan un estado de hipercoagulabilidad secundario a la proteinuria masiva y a la alteración del perfil lipídico.&lt;br /&gt;• Entre todas las glomerulopatías, la etiología membranosa es la que se asocia con mayor frecuencia al desarrollo de &lt;b&gt;trombosis de la vena renal&lt;/b&gt; como complicación.&lt;br /&gt;• &lt;b&gt;Prevención y Clínica:&lt;/b&gt; Frente a una albuminemia crítica &lt; 2 g/dl, se encuentra protocolizada la instauración profiláctica de anticoagulación durante 6 a 12 meses. Asimismo, se debe sospechar la instalación de una trombosis de la vena renal ante todo paciente nefrótico que manifieste un inicio de dolor lumbar.</t>
  </si>
  <si>
    <t>Dentro de las glomerulonefritis primarias, las de tipo no proliferativo (como la &lt;b&gt;glomerulonefritis por cambios mínimos&lt;/b&gt; y la &lt;b&gt;glomerulonefritis membranosa&lt;/b&gt;) son las que producen con mayor frecuencia un &lt;b&gt;síndrome nefrótico&lt;/b&gt;.</t>
  </si>
  <si>
    <t>&lt;b&gt;ETIOLOGÍA PRIMARIA DEL SÍNDROME NEFRÓTICO&lt;/b&gt;&lt;br /&gt;&lt;br /&gt;Las enfermedades glomerulares de etiología primaria causantes del síndrome nefrótico son de origen idiopático y su génesis suele radicar en mutaciones genéticas en las proteínas de los podocitos que alteran la membrana de filtración. Se subclasifican en dos grupos morfológicos y de comportamiento celular:&lt;br /&gt;• &lt;b&gt;No Proliferativas:&lt;/b&gt; Son las que producen el síndrome nefrótico con mayor frecuencia y de forma pura. Este grupo incluye la &lt;b&gt;Glomerulonefritis por cambios mínimos&lt;/b&gt;, la &lt;b&gt;Glomerulonefritis membranosa&lt;/b&gt; y la Glomeruloesclerosis focal y segmentaria.&lt;br /&gt;• &lt;b&gt;Proliferativas:&lt;/b&gt; No es tan frecuente que produzcan síndrome nefrótico de forma pura, pero pueden presentarlo en algún momento de su evolución o manifestarse de forma combinada (síndrome mixto). Incluyen la Glomerulonefritis membranoproliferativa (o mesangiocapilar), Glomerulonefritis mesangioproliferativa, Glomerulonefritis extracapilar, Glomerulonefritis endocapilar y Nefropatía mesangial IgA.</t>
  </si>
  <si>
    <t>&lt;b&gt;b) Glomerulonefritis por cambios mínimos - Glomerulonefritis membranosa:&lt;/b&gt; Es la opción correcta. Las glomerulopatías primarias de tipo no proliferativo, como la &lt;b&gt;glomerulonefritis por cambios mínimos&lt;/b&gt; y la &lt;b&gt;glomerulonefritis membranosa&lt;/b&gt;, son las entidades que con mayor frecuencia producen el &lt;b&gt;síndrome nefrótico&lt;/b&gt; (siendo la de cambios mínimos la causa más frecuente en niños y la membranosa la causa primaria en adultos y ancianos).</t>
  </si>
  <si>
    <t>&lt;b&gt;a) Glomerulonefritis mesangial por IgA - Glomerulonefritis membrano-proliferativa:&lt;/b&gt; Es incorrecta porque ambas pertenecen al grupo de las proliferativas; la nefropatía por IgA se manifiesta como hematuria recurrente (síndrome nefrítico) y la membranoproliferativa suele presentarse como un síndrome mixto nefrítico-nefrótico.&lt;br /&gt;&lt;b&gt;c) Glomerulonefritis rápidamente progresiva&lt;/b&gt; y &lt;b&gt;d) Glomerulonefritis extracapilar:&lt;/b&gt; Son incorrectas (representando ambas la misma lesión histológica proliferativa extracapilar o con semilunas), ya que su presentación clínica es un síndrome nefrítico con deterioro de la función renal y una proteinuria que es de rango no nefrótico.</t>
  </si>
  <si>
    <t>&lt;b&gt;EPIDEMIOLOGÍA DEL SÍNDROME NEFRÓTICO PRIMARIO&lt;/b&gt;&lt;br /&gt;&lt;br /&gt;Para medir la probabilidad de que una patología primaria debute como síndrome nefrótico, se clasifica la etiología según la frecuencia de aparición en cada grupo etario:&lt;br /&gt;• &lt;b&gt;Niños (&lt; 15 años):&lt;/b&gt; La etiología más frecuente es la &lt;b&gt;Nefropatía con cambios mínimos (39,5%)&lt;/b&gt;, presentándose como un síndrome nefrótico puro.&lt;br /&gt;• &lt;b&gt;Adultos (15 - 65 años):&lt;/b&gt; Predomina la &lt;b&gt;Nefropatía membranosa (24,2%)&lt;/b&gt;, que se presenta en el 80% de los casos bajo la forma clínica de un síndrome nefrótico.&lt;br /&gt;• &lt;b&gt;Ancianos (&gt; 65 años):&lt;/b&gt; La &lt;b&gt;Nefropatía membranosa&lt;/b&gt; se consolida como la patología predominante (28,0%).</t>
  </si>
  <si>
    <t>En el &lt;b&gt;síndrome nefrótico&lt;/b&gt;, la excreción urinaria patológica define el cuadro al presentar una &lt;b&gt;proteinuria en rango masivo o severo&lt;/b&gt;, la cual supera los &lt;b&gt;3,5 g/24 hs&lt;/b&gt; (magnitud que resulta matemáticamente equivalente a un índice de proteinuria/creatininuria &lt;b&gt;mayor a 3.500 mg/g&lt;/b&gt;).</t>
  </si>
  <si>
    <t>&lt;b&gt;DIAGNÓSTICO CUANTITATIVO DE LA PROTEINURIA NEFRÓTICA&lt;/b&gt;&lt;br /&gt;&lt;br /&gt;El diagnóstico del síndrome nefrótico se basa en la constatación de una alteración masiva en la permeabilidad de la barrera de filtración glomerular.&lt;br /&gt;• &lt;b&gt;Recolección de 24 horas:&lt;/b&gt; Se caracteriza por evidenciar una proteinuria de rango severo mayor a &lt;b&gt;3.0 o 3.5 g/24 hs&lt;/b&gt; (es decir, 3500 mg al día).&lt;br /&gt;• &lt;b&gt;Muestra aislada (Cociente Prot/Creat):&lt;/b&gt; Para obviar la recolección de 24 horas, la mejor unidad de medida es el cociente expresado en &lt;b&gt;mg/g&lt;/b&gt;. Dado que la excreción urinaria de creatinina es constante (aproximadamente 1 g/24 hs), una proteinuria mayor a 3,5 g/día equivale proporcionalmente a un cociente &lt;b&gt;mayor a 3.500 mg/g&lt;/b&gt;.&lt;br /&gt;• &lt;b&gt;Selectividad:&lt;/b&gt; En etiologías primarias como la patología de cambios mínimos, la proteinuria es selectiva (se produce a expensas de proteínas de menor tamaño y carga negativa, como la albúmina), mientras que en estadios avanzados o daño estructural mayor suele tornarse no selectiva.</t>
  </si>
  <si>
    <t>&lt;b&gt;b) Proteinuria mayor de 3.500 mg/g:&lt;/b&gt; Es la opción correcta. La pérdida proteica puede estimarse con precisión mediante el cociente proteinuria/creatininuria en una muestra aislada de orina, donde un valor superior a 3.500 mg/g resulta el equivalente exacto a la excreción masiva definitoria del síndrome nefrótico (mayor a 3,5 g/24 hs o 3500 mg/día).</t>
  </si>
  <si>
    <t>• &lt;b&gt;a) Proteinuria moderada:&lt;/b&gt; Es incorrecta. El síndrome nefrótico exige la presencia de una proteinuria de rango masivo o severo.&lt;br /&gt;• &lt;b&gt;c) De proteínas de cadenas pesadas solamente:&lt;/b&gt; Es incorrecta. La pérdida proteica inicial suele darse a expensas de proteínas de menor tamaño molecular como la albúmina, no limitándose a proteínas de cadenas pesadas.&lt;br /&gt;• &lt;b&gt;d) Proteinuria mayor de 3.500 g/24 hs:&lt;/b&gt; Es incorrecta. Contiene un error de magnitud en las unidades expresadas; el umbral diagnóstico establece 3,5 g/24 hs (3 gramos y medio diarios), lo que difiere de 3.500 gramos (3,5 kilogramos).</t>
  </si>
  <si>
    <t>&lt;b&gt;UTILIDAD DEL COCIENTE ALBUMINURIA/CREATININURIA&lt;/b&gt;&lt;br /&gt;&lt;br /&gt;Para evitar los frecuentes errores técnicos vinculados a la recolección de orina de 24 horas, se recomienda el uso de cocientes matemáticos en una muestra aislada.&lt;br /&gt;• &lt;b&gt;Fundamento Fisiológico:&lt;/b&gt; La excreción urinaria de creatinina es constante (de 0.9 a 1.4 gr/24 hs).&lt;br /&gt;• Al colocar la cantidad de proteínas excretadas (en mg) sobre la creatininuria (en gr), la estabilidad estructural del denominador hace que el resultado obtenido sea homólogo y equivalente a medir la proteinuria total en 24 horas.</t>
  </si>
  <si>
    <t>En el síndrome nefrótico, la &lt;b&gt;trombosis de la vena renal&lt;/b&gt; es la complicación clásica y específica que requiere la instauración de profilaxis o &lt;b&gt;tratamiento con anticoagulantes&lt;/b&gt;.</t>
  </si>
  <si>
    <t>&lt;b&gt;FISIOPATOLOGÍA DE LA TROMBOSIS EN EL SÍNDROME NEFRÓTICO&lt;/b&gt;&lt;br /&gt;&lt;br /&gt;El paciente nefrótico posee una predisposición a la formación de trombos y un estado de hipercoagulabilidad debido a alteraciones en la cascada de coagulación y la viscosidad sanguínea:&lt;br /&gt;• &lt;b&gt;Déficit de inhibidores:&lt;/b&gt; La principal causa es la disminución en sangre de la &lt;b&gt;Antitrombina III&lt;/b&gt;, un inhibidor de la coagulación que se pierde por vía urinaria debido al daño en la barrera de filtración.&lt;br /&gt;• &lt;b&gt;Aumento procoagulante:&lt;/b&gt; Ocurre un aumento de los cofactores procoagulantes V y VIII, acompañados de niveles elevados de fibrinógeno.&lt;br /&gt;• &lt;b&gt;Alteraciones hemodinámicas y celulares:&lt;/b&gt; Existe alteración del sistema fibrinolítico, disfunción de las células endoteliales y un aumento de la reactividad plaquetaria que conduce a una trombocitosis.&lt;br /&gt;• &lt;b&gt;Agravantes sistémicos:&lt;/b&gt; Se suma un aumento de la viscosidad sanguínea provocado por el estasis venoso, la poca movilización del paciente y la hemoconcentración inducida por el tratamiento diurético.</t>
  </si>
  <si>
    <t>&lt;b&gt;a) Trombosis venosa renal:&lt;/b&gt; Es la opción correcta. Es una de las complicaciones trombóticas más graves del síndrome. Frente a su inminencia, o de forma profiláctica precautoria ante una albuminemia menor a 2 g/dl (o 2.5 g/dl), está indicado el tratamiento con anticoagulantes orales durante 6 a 12 meses para evitar su desarrollo.</t>
  </si>
  <si>
    <t>• &lt;b&gt;b) Hipertensión arterial, y c) Insuficiencia renal aguda:&lt;/b&gt; Son incorrectas. Ninguna de estas dos complicaciones requiere el uso de anticoagulantes para su resolución. La hipertensión se controla mediante fármacos antihipertensivos (IECA o ARA II) y bloqueadores de la hiperfiltración, mientras que el fracaso renal agudo (secundario a hipovolemia por hipoalbuminemia o diuréticos) requiere corrección hemodinámica y optimización de la perfusión.&lt;br /&gt;• &lt;b&gt;d) Enfermedad tromboembólica venosa:&lt;/b&gt; Es incorrecta. Aunque el paciente nefrótico es propenso a sufrir una TVP en extremidades, la trombosis de la vena renal es la complicación que asienta sobre el órgano afectado (especialmente en la etiología membranosa).</t>
  </si>
  <si>
    <t>&lt;b&gt;TROMBOSIS DE LA VENA RENAL Y GLOMERULOPATÍAS&lt;/b&gt;&lt;br /&gt;&lt;br /&gt;La trombosis de la vena renal (uni o bilateral) debe sospecharse ante todo paciente nefrótico que manifieste un inicio súbito de &lt;b&gt;dolor lumbar&lt;/b&gt;.&lt;br /&gt;• &lt;b&gt;Asociación Etiológica:&lt;/b&gt; Entre todas las patologías, la &lt;b&gt;Glomerulonefritis Membranosa&lt;/b&gt; es la entidad que se asocia con mayor frecuencia al desarrollo de trombosis de la vena renal.&lt;br /&gt;• &lt;b&gt;Presentación clínica:&lt;/b&gt; Si un paciente adulto mayor con síndrome nefrótico por glomerulonefritis membranosa (proteinuria masiva y albúmina baja) se presenta con dolor lumbar y anuria en forma brusca, el diagnóstico más probable es una trombosis de venas renales bilateral.</t>
  </si>
  <si>
    <t>La &lt;b&gt;hiperuricemia&lt;/b&gt; NO constituye una complicación del síndrome nefrótico, a diferencia de la hipoalbuminemia, la dislipemia y los fenómenos tromboembólicos que sí caracterizan su evolución.</t>
  </si>
  <si>
    <t>&lt;b&gt;COMPLICACIONES SISTÉMICAS Y METABÓLICAS DEL SÍNDROME NEFRÓTICO&lt;/b&gt;&lt;br /&gt;&lt;br /&gt;La pérdida de proteínas a través de la barrera de filtración glomerular desencadena una cascada de alteraciones sistémicas que configuran las complicaciones extrarrenales de la enfermedad:&lt;br /&gt;• &lt;b&gt;Hipoalbuminemia:&lt;/b&gt; Es el punto de partida de los principales desequilibrios del medio interno. Genera hipovolemia (mecanismo "underfill") y estimula las vías de sobreproducción hepática al caer la presión oncótica.&lt;br /&gt;• &lt;b&gt;Dislipemia o Hiperlipemia:&lt;/b&gt; Alteración de origen multifactorial donde el hígado compensa incrementando la síntesis de colesterol, lipoproteínas (LDL, VLDL, IDL) y triglicéridos, sumado a un descenso en el catabolismo de los mismos.&lt;br /&gt;• &lt;b&gt;Fenómenos Tromboembólicos:&lt;/b&gt; Existe una predisposición y un estado de hipercoagulabilidad originado por la pérdida urinaria de inhibidores (principalmente &lt;b&gt;Antitrombina III&lt;/b&gt;) y el aumento de cofactores procoagulantes (fibrinógeno, factores V y VIII). Se presenta con frecuencia a nivel de miembros inferiores como una &lt;b&gt;trombosis venosa profunda (TVP)&lt;/b&gt;, acarreando el riesgo de derivar en un &lt;b&gt;tromboembolismo pulmonar (TEP)&lt;/b&gt; o cursar con una trombosis de la vena renal.&lt;br /&gt;• &lt;b&gt;Otras complicaciones:&lt;/b&gt; Incluyen propensión a padecer &lt;b&gt;infecciones&lt;/b&gt; (por pérdida de inmunoglobulinas) y el riesgo de desarrollar un fracaso renal agudo por hipovolemia.</t>
  </si>
  <si>
    <t>&lt;b&gt;c) Hiperuricemia:&lt;/b&gt; Es la opción correcta. La &lt;b&gt;hiperuricemia&lt;/b&gt; (elevación de ácido úrico) no se describe como una complicación derivada de los mecanismos fisiopatológicos del síndrome nefrótico.</t>
  </si>
  <si>
    <t>• &lt;b&gt;a) Dislipidemia e hipertrigliceridemia:&lt;/b&gt; Es incorrecta. Es una complicación generada por el aumento de síntesis hepática compensatoria de lipoproteínas y el descenso en su catabolismo tisular periférico.&lt;br /&gt;• &lt;b&gt;b) Fenómenos tromboembólicos como trombosis venosa profunda y/o tromboembolismo pulmonar:&lt;/b&gt; Es incorrecta. Es una complicación producto del estado de hipercoagulabilidad por pérdida urinaria de Antitrombina III y estasis venoso.&lt;br /&gt;• &lt;b&gt;d) Hipoalbuminemia:&lt;/b&gt; Es incorrecta. Es una alteración analítica (albúmina &lt; 3 g/l) originada de forma directa por la proteinuria superior a 3.5 g/día.</t>
  </si>
  <si>
    <t>El &lt;b&gt;tratamiento conservador de base del síndrome nefrótico&lt;/b&gt; incluye la indicación de &lt;b&gt;IECA o ARA II&lt;/b&gt;, &lt;b&gt;diuréticos de asa&lt;/b&gt;, y una &lt;b&gt;dieta hipoproteica e hiposódica&lt;/b&gt;.</t>
  </si>
  <si>
    <t>&lt;b&gt;MEDIDAS GENERALES Y TRATAMIENTO SINTOMÁTICO&lt;/b&gt;&lt;br /&gt;&lt;br /&gt;El objetivo del tratamiento empírico inicial es forzar balances negativos para eliminar la anasarca, proteger la función renal y minimizar el riesgo de complicaciones sistémicas:&lt;br /&gt;• &lt;b&gt;Restricción Hidrosalina y Reposo:&lt;/b&gt; Se indica reposo y restricción del consumo de sal a valores de 2 a 4 gramos por día. La restricción de agua debe guiarse mediante el control de la diuresis.&lt;br /&gt;• &lt;b&gt;Tratamiento Diurético:&lt;/b&gt; Se utilizan diuréticos de asa como la Furosemida por vía oral o endovenosa. En pacientes con anasarca refractaria grave y niveles bajos de albúmina, se emplea la asociación endovenosa de Albúmina más Furosemida.&lt;br /&gt;• &lt;b&gt;Dieta Hipoproteica:&lt;/b&gt; Se calcula un aporte de proteínas de 0.8 gr/Kg/día para reducir la hiperfiltración. Ante pérdida de proteínas y niveles plasmáticos bajos, se adiciona un porcentaje proteico compensatorio.&lt;br /&gt;• &lt;b&gt;Control Antiproteinúrico y de Tensión Arterial:&lt;/b&gt; Se indica la administración de inhibidores de la enzima convertidora (IECA) o antagonistas del receptor de angiotensina II (ARA II) con el fin de disminuir la presión intraglomerular.</t>
  </si>
  <si>
    <t>La opción b es correcta. El abordaje conservador del síndrome nefrótico busca frenar el daño hemodinámico intraglomerular y manejar las alteraciones de volumen. Esto se logra mediante el control antiproteinúrico y de hiperfiltración con IECA o ARA II y dieta hipoproteica, sumado al manejo del edema con diuréticos de asa y restricción sódica.</t>
  </si>
  <si>
    <t>• &lt;b&gt;a) Dieta hipoproteica, diuréticos de asa y beta bloqueantes:&lt;/b&gt; Es incorrecta. Los beta bloqueantes carecen de la capacidad de dilatar la arteriola eferente y disminuir la presión intraglomerular y la proteinuria, funciones que son patrimonio de los IECA o ARA II.&lt;br /&gt;• &lt;b&gt;c) Diuréticos tiazídicos, beta bloqueantes, bloqueantes cálcicos y dieta hiposódica:&lt;/b&gt; Es incorrecta. Omite los diuréticos de asa (fundamentales para la anasarca nefrótica), los fármacos nefroprotectores IECA/ARA II y el pilar de la dieta hipoproteica.&lt;br /&gt;• &lt;b&gt;d) Bloqueantes cálcicos, diuréticos de asa y restricción de líquidos:&lt;/b&gt; Es incorrecta. No incluye los IECA/ARA II y obvia los dos pilares dietéticos (dieta hipoproteica e hiposódica).</t>
  </si>
  <si>
    <t>&lt;b&gt;PROFILAXIS DE COMPLICACIONES EN EL SÍNDROME NEFRÓTICO&lt;/b&gt;&lt;br /&gt;&lt;br /&gt;El paciente nefrótico requiere medidas complementarias debido a la alteración de su homeostasis:&lt;br /&gt;• &lt;b&gt;Anticoagulación:&lt;/b&gt; Se indica tratamiento con anticoagulantes orales de forma profiláctica frente a complicaciones trombóticas (por déficit de Antitrombina III), manteniéndolo hasta lograr una albuminemia mayor a 2.5 g/dl.&lt;br /&gt;• &lt;b&gt;Manejo de la Dislipemia:&lt;/b&gt; Se asocian estatinas para controlar la sobreproducción hepática de colesterol secundaria al cuadro.&lt;br /&gt;• &lt;b&gt;Infecciones:&lt;/b&gt; Se instauran medidas de profilaxis activa en niños mediante la vacunación para Neumococo debido al estado de inmunodepresión.</t>
  </si>
  <si>
    <t>El &lt;b&gt;tratamiento conservador de base del síndrome nefrótico&lt;/b&gt; incluye la indicación de &lt;b&gt;IECA o ARA II, diuréticos de asa, y una dieta hipoproteica e hiposódica&lt;/b&gt;.</t>
  </si>
  <si>
    <t>&lt;b&gt;TRATAMIENTO CONSERVADOR DEL SÍNDROME NEFRÓTICO&lt;/b&gt;&lt;br /&gt;&lt;br /&gt;El abordaje terapéutico general del síndrome nefrótico tiene como objetivo forzar balances negativos para eliminar la anasarca, proteger la función renal y minimizar el riesgo de complicaciones sistémicas. Se estructura en las siguientes medidas:&lt;br /&gt;• &lt;b&gt;Restricción Hidrosalina y Reposo:&lt;/b&gt; Se indica restricción del consumo de sal a valores de 2 a 4 gramos por día.&lt;br /&gt;• &lt;b&gt;Tratamiento Diurético:&lt;/b&gt; Se utilizan diuréticos de asa como la furosemida por vía oral o endovenosa. Para potenciar el efecto, se pueden asociar diuréticos tiazídicos y antagonistas de la aldosterona.&lt;br /&gt;• &lt;b&gt;Dieta Hipoproteica:&lt;/b&gt; Como regla general, se calcula un aporte de proteínas de 0.8 gr/Kg/día, evitando la sobrecarga funcional del riñón.&lt;br /&gt;• &lt;b&gt;Control Antiproteinúrico y de Presión Arterial:&lt;/b&gt; Se indica la administración de inhibidores de la enzima convertidora (IECA) o antagonistas del receptor de angiotensina II (ARA II) para disminuir la presión intraglomerular, regulando las dosis en función del control de la presión arterial del paciente.&lt;br /&gt;• &lt;b&gt;Manejo de la Dislipemia:&lt;/b&gt; Se asocian estatinas para intentar controlar la sobreproducción hepática de colesterol.</t>
  </si>
  <si>
    <t>&lt;b&gt;d) IECA o ARA II, diuréticos de asa, dieta hipoproteica e hiposódico:&lt;/b&gt; Es la opción correcta. Es el pilar del tratamiento conservador inicial y sintomático del síndrome nefrótico. Los IECA o ARA II reducen la presión intraglomerular logrando un efecto antiproteinúrico, los diuréticos de asa combaten la retención hidrosalina (edema/anasarca), y se asocia una dieta hiposódica e hipoproteica (0.8 gr/Kg/día) para evitar la progresión del daño renal por hiperfiltración.</t>
  </si>
  <si>
    <t>&lt;b&gt;a) Diuréticos tiazidicos, beta bloqueantes, bloqueantes cálcicos y dieta hiposodica:&lt;/b&gt; Es incorrecta. Omite el uso de IECA o ARA II (fundamentales por su efecto antiproteinúrico sobre la arteriola eferente) y no incluye la dieta hipoproteica.&lt;br /&gt;&lt;b&gt;b) Dieta hiperproteica, diuréticos de asa y beta bloqueantes:&lt;/b&gt; Es incorrecta. La dieta hiperproteica está desaconsejada, ya que el aumento del aporte de proteínas genera una mayor caída de las mismas sobre el mesangio y un exceso de reabsorción tubular, incrementando el daño y la fibrosis renal.&lt;br /&gt;&lt;b&gt;c) Bloqueantes cálcicos, diuréticos de asa y restricción de liquidos:&lt;/b&gt; Es incorrecta. Aunque los diuréticos de asa son correctos, el tratamiento requiere del efecto nefroprotector de los IECA o ARA II y del manejo dietético (hipoproteico e hiposódico).</t>
  </si>
  <si>
    <t>El &lt;b&gt;90% de los casos de síndrome nefrítico se presenta en niños&lt;/b&gt;, siendo la glomerulonefritis aguda postinfecciosa su etiología desencadenante más prevalente.</t>
  </si>
  <si>
    <t>&lt;b&gt;EPIDEMIOLOGÍA DEL SÍNDROME NEFRÍTICO&lt;/b&gt;&lt;br /&gt;&lt;br /&gt;El síndrome nefrítico es un conjunto de signos clínicos de origen renal caracterizado por la tétrada de hematuria microscópica (con hematíes dismórficos y cilindros hemáticos), hipertensión arterial, deterioro agudo de la función renal y oliguria con edemas. Su incidencia, así como las etiologías que lo desencadenan, poseen una distribución epidemiológica según la edad del paciente:&lt;br /&gt;• &lt;b&gt;Niños (Edad &lt; 15 años):&lt;/b&gt; Es el grupo etario de máxima afectación, concentrando el &lt;b&gt;90%&lt;/b&gt; de los casos clínicos globales. Las patologías más frecuentes en este grupo incluyen la &lt;i&gt;Glomerulonefritis aguda posinfecciosa&lt;/i&gt; (o postestreptocócica, cuyos casos sintomáticos ocurren en niños de entre 2 y 12 años, siendo 2 veces más frecuente en varones), la &lt;i&gt;Glomerulonefritis mesangial por IgA&lt;/i&gt;, la &lt;i&gt;Púrpura de Schönlein-Henoch&lt;/i&gt;, las &lt;i&gt;Nefritis hereditarias&lt;/i&gt; y la &lt;i&gt;Nefropatía lúpica&lt;/i&gt;.&lt;br /&gt;• &lt;b&gt;Adultos Jóvenes (15 - 40 años):&lt;/b&gt; En esta franja predominan la &lt;i&gt;Nefropatía IgA&lt;/i&gt;, la &lt;i&gt;Nefropatía lúpica&lt;/i&gt;, la &lt;i&gt;Enfermedad de membrana basal delgada&lt;/i&gt; y la &lt;i&gt;Glomerulonefritis progresiva&lt;/i&gt; (con una frecuencia del 2 al 4% en este grupo).&lt;br /&gt;• &lt;b&gt;Adultos Mayores (&gt; 40 años):&lt;/b&gt; Se debe sospechar de &lt;i&gt;Nefropatía IgA&lt;/i&gt; y de &lt;i&gt;Glomerulonefritis progresiva&lt;/i&gt; secundaria a una vasculitis, siendo ya muy raro encontrar una &lt;i&gt;Glomerulonefritis aguda postinfecciosa&lt;/i&gt;.</t>
  </si>
  <si>
    <t>&lt;b&gt;d) 90%:&lt;/b&gt; Es la opción correcta. La mayoría de la carga de la enfermedad recae sobre la población pediátrica, presentándose el &lt;b&gt;90% de los casos de síndrome nefrítico en niños&lt;/b&gt; (traccionado por la prevalencia de los brotes de glomerulonefritis aguda postestreptocócica durante la etapa escolar y preescolar).</t>
  </si>
  <si>
    <t>En la neumonía grave que requiere de internación en UTI, ¿cuál de los siguientes NO es un criterio mayor?&lt;br&gt;&lt;br&gt;a) Necesidad de ventilación mecánica&lt;br&gt;&lt;br&gt;b) Shock séptico&lt;br&gt;&lt;br&gt;c) Compromiso pulmonar multilobar&lt;br&gt;&lt;br&gt;d) Presión sistólica sanguínea mayor a 90 mmHg</t>
  </si>
  <si>
    <t>• &lt;b&gt;a) 20%&lt;/b&gt;, &lt;b&gt;b) 50%&lt;/b&gt; y &lt;b&gt;c) 75%:&lt;/b&gt; Son incorrectas. Subestiman la epidemiología de la enfermedad. Si bien el síndrome nefrítico puede presentarse en adultos jóvenes y adultos mayores (asociado a nefropatía por IgA o a vasculitis sistémicas), su presentación es minoritaria en comparación con el 90% de la prevalencia que domina el grupo etario pediátrico.</t>
  </si>
  <si>
    <t>d) Presión sistólica sanguínea mayor a 90 mmHg</t>
  </si>
  <si>
    <t>Es &lt;b&gt;incorrecto afirmar que todas las cepas del estreptococo pueden producir daño glomerular&lt;/b&gt;. El riesgo biológico reside en un subgrupo de cepas &lt;b&gt;nefritógenas&lt;/b&gt; que poseen apetencia por el glomérulo.</t>
  </si>
  <si>
    <t>&lt;b&gt;ETIOPATOGENIA DE LA GLOMERULONEFRITIS POSTESTREPTOCÓCICA&lt;/b&gt;&lt;br /&gt;&lt;br /&gt;El desarrollo de la enfermedad se vincula con el antecedente de un foco séptico activo, ocurriendo la inflamación glomerular tras un período de latencia desde la infección desencadenante.&lt;br /&gt;• &lt;b&gt;Foco Infeccioso:&lt;/b&gt; La infección primaria asienta en las vías aéreas altas (faringoamigdalitis) con un período de latencia de 2 a 3 semanas, o en la piel (piodermitis) con una latencia de 4 a 6 semanas.&lt;br /&gt;• &lt;b&gt;Agente Causal:&lt;/b&gt; El proceso es gatillado por el &lt;i&gt;Estreptococo betahemolítico del Grupo A (SBHGA)&lt;/i&gt; y Grupo C.&lt;br /&gt;• &lt;b&gt;Cepas Nefritógenas:&lt;/b&gt; No todas las cepas producen daño glomerular. El riesgo radica en cepas con apetencia glomerular: en la faringoamigdalitis (Tipos 1, 2, 4 y 12) y en la piodermitis (Tipos 49, 55, 57 y 60).&lt;br /&gt;• &lt;b&gt;Inmunopatogenia:&lt;/b&gt; Se desencadena una respuesta humoral con formación de inmunocomplejos y activación del complemento (hipocomplementemia por consumo de C3 y C4), acompañada de una infiltración celular (macrófagos y neutrófilos) que genera proliferación endocapilar.</t>
  </si>
  <si>
    <t>&lt;b&gt;e) Todas las cepas pueden producir daño glomerular:&lt;/b&gt; Es la opción correcta. Es erróneo afirmar que todas las cepas del estreptococo pueden producir daño glomerular. La patología es desencadenada por un subgrupo de antígenos catalogados como cepas "nefritógenas" (como los tipos 1, 2, 4 y 12 para garganta; y 49, 55, 57 y 60 para piel).</t>
  </si>
  <si>
    <t>• &lt;b&gt;a) La infección cutánea está más asociada al desarrollo de Glomerulonefritis:&lt;/b&gt; Es correcta. La piodermitis es un foco clásico que precede al desarrollo del cuadro tras un período de latencia de 4 a 6 semanas.&lt;br /&gt;• &lt;b&gt;b) El germen causal es el SBHGA:&lt;/b&gt; Es correcta. El principal agente desencadenante de la cascada inmunológica es el Estreptococo betahemolítico del Grupo A (y Grupo C).&lt;br /&gt;• &lt;b&gt;c) Siempre hay que descartar que haya algún foco activo antes de iniciar el trtamiento:&lt;/b&gt; Es correcta. Como parte del tratamiento agudo, se debe buscar y erradicar el antígeno, exigiendo la remoción o tratamiento antibiótico del foco séptico si se encuentra activo.&lt;br /&gt;• &lt;b&gt;d) Alrededor de 1% de los pacientes pueden progresar a una Glomerulonefritis rápidamente evolutiva:&lt;/b&gt; Es correcta. Aproximadamente el 1% evoluciona hacia una Glomerulonefritis Rápidamente Progresiva (GNRP) con formación de semilunas epiteliales.</t>
  </si>
  <si>
    <t>&lt;b&gt;EVOLUCIÓN, PRONÓSTICO Y COMPLICACIONES&lt;/b&gt;&lt;br /&gt;&lt;br /&gt;El pronóstico evolutivo general es favorable, autolimitándose especialmente en la población pediátrica.&lt;br /&gt;• &lt;b&gt;Mortalidad y Pronóstico:&lt;/b&gt; La mortalidad temprana en niños es excepcional, pero empeora en adultos mayores de 60 años, elevándose la mortalidad aguda a un 25%.&lt;br /&gt;• &lt;b&gt;Resolución Clínica:&lt;/b&gt; El edema, la HTA y la oliguria mejoran rápidamente entre los 7 a 10 días, logrando normalizar los valores de creatinina al mes. No obstante, la microhematuria puede persistir hasta 1 año.&lt;br /&gt;• &lt;b&gt;Complicación Severa (GNRP):&lt;/b&gt; El 1% de los pacientes se enfrenta a la complicación del desarrollo de una Glomerulonefritis Rápidamente Evolutiva, caracterizada por la presencia de semilunas que colapsan a los glomérulos, requiriendo inmunosupresión urgente.</t>
  </si>
  <si>
    <t>La &lt;b&gt;infección estreptocócica&lt;/b&gt; (al desencadenar la &lt;b&gt;glomerulonefritis endocapilar aguda post-estreptocócica&lt;/b&gt;) es la &lt;b&gt;etiología infecciosa más frecuente&lt;/b&gt; causante del &lt;b&gt;síndrome nefrítico agudo&lt;/b&gt;.</t>
  </si>
  <si>
    <t>&lt;b&gt;ETIOLOGÍA DEL SÍNDROME NEFRÍTICO (HEMATURIA GLOMERULAR)&lt;/b&gt;&lt;br /&gt;&lt;br /&gt;La etiopatogenia del síndrome nefrítico está ligada a procesos inflamatorios que provocan una alteración estructural en el glomérulo, traduciéndose en una pérdida de células hacia el espacio urinario. Las causas primarias asociadas a este síndrome incluyen:&lt;br /&gt;• &lt;b&gt;Glomerulonefritis aguda post-estreptocócica:&lt;/b&gt; Es la etiología infecciosa más frecuente. Ocurre tras una infección de vías aéreas altas o piel por cepas nefritógenas del &lt;i&gt;Estreptococo Grupo A y C&lt;/i&gt;.&lt;br /&gt;• &lt;b&gt;Nefropatía por IgA (Enfermedad de Berger):&lt;/b&gt; Constituye la etiología primaria más diagnosticada a nivel mundial.&lt;br /&gt;• &lt;b&gt;Otras causas glomerulares:&lt;/b&gt; Púrpura de Schönlein-Henoch, Glomerulonefritis rápidamente progresiva, Lupus eritematoso sistémico (Nefropatía lúpica), Síndrome de Alport, Enfermedad de membrana basal delgada, Glomerulonefritis membranoproliferativa y Síndrome Urémico Hemolítico (SUH).</t>
  </si>
  <si>
    <t>&lt;b&gt;a) Infección estreptocócica:&lt;/b&gt; Es la opción correcta. La exposición a antígenos nefritógenos desencadena un proceso inmunológico (Glomerulonefritis aguda post-estreptocócica) que es la etiología infecciosa causante de un síndrome nefrítico (hematuria glomerular, edema, hipertensión arterial y oliguria).</t>
  </si>
  <si>
    <t>• &lt;b&gt;b) Diabetes mellitus:&lt;/b&gt; Es incorrecta. Produce nefropatía diabética, la cual se caracteriza por una proteinuria progresiva que conduce al síndrome nefrótico, no al nefrítico.&lt;br /&gt;• &lt;b&gt;c) Hipertensión arterial:&lt;/b&gt; Es incorrecta. En el contexto fisiopatológico del síndrome nefrítico, la hipertensión arterial es una consecuencia o signo clínico derivado de la expansión del volumen plasmático, no su etiología primaria. (Nota: la HTA sistémica de larga data sí puede generar nefroangioesclerosis crónica).&lt;br /&gt;• &lt;b&gt;d) Insuficiencia renal crónica:&lt;/b&gt; Es incorrecta. Representa el estadio final evolutivo de la caída del filtrado glomerular de múltiples nefropatías, no el factor causal de un síndrome agudo inflamatorio.</t>
  </si>
  <si>
    <t>&lt;b&gt;PATOGENIA DE LA GLOMERULONEFRITIS POSTESTREPTOCÓCICA&lt;/b&gt;&lt;br /&gt;&lt;br /&gt;La infección por ciertas cepas del estreptococo desencadena respuestas lesivas por inmunidad humoral (formación de inmunocomplejos y activación del complemento, resultando en consumo de C3) e inmunidad celular (infiltración por macrófagos y neutrófilos). Esto genera una proliferación endocapilar y mesangial que tapa la luz capilar, provocando una caída del filtrado glomerular y la retención de sodio y agua que expande el volumen originando la hipertensión y los edemas.</t>
  </si>
  <si>
    <t>Durante un síndrome nefrítico agudo, la causa de la &lt;b&gt;hipoalbuminemia&lt;/b&gt; que se puede observar responde a un &lt;b&gt;efecto dilucional&lt;/b&gt;.</t>
  </si>
  <si>
    <t>&lt;b&gt;FISIOPATOLOGÍA HEMODINÁMICA DEL SÍNDROME NEFRÍTICO&lt;/b&gt;&lt;br /&gt;&lt;br /&gt;La génesis del síndrome nefrítico responde a mecanismos inflamatorios e inmunopatológicos que alteran la estructura y hemodinamia del glomérulo. A diferencia de las alteraciones de presiones oncóticas del síndrome nefrótico, aquí el protagonismo lo tiene la inflamación celular directa y la congestión vascular.&lt;br /&gt;• &lt;b&gt;Caída del Filtrado Glomerular:&lt;/b&gt; La tumefacción y proliferación del ovillo capilar generan una caída del filtrado glomerular, con la consecuente acumulación y aumento de la uremia.&lt;br /&gt;• &lt;b&gt;Cascada del edema y retención hidrosalina:&lt;/b&gt; Como respuesta a este daño y falta de filtrado, se desencadena la cascada del edema. Se produce una &lt;b&gt;retención primaria de Na (sodio) y agua&lt;/b&gt; a nivel de la reabsorción distal.&lt;br /&gt;• &lt;b&gt;Expansión de volumen y efecto dilucional:&lt;/b&gt; Esta retención origina una &lt;b&gt;expansión del volumen plasmático&lt;/b&gt; y del líquido extracelular, llevando a un estado de congestión vascular y a un aumento de la presión hidrostática. Como consecuencia de esta expansión intravascular (hemodilución), ocurre un descenso relativo en la concentración de sustancias plasmáticas, explicando por qué, en ausencia de una pérdida proteica masiva, puede objetivarse una hipoalbuminemia dependiente de este efecto dilucional.</t>
  </si>
  <si>
    <t>La opción d es correcta. Durante la evolución de un síndrome nefrítico agudo, la causa de la &lt;b&gt;hipoalbuminemia&lt;/b&gt; responde a un &lt;b&gt;efecto dilucional&lt;/b&gt; provocado por la expansión del volumen plasmático originada por la retención primaria de agua y sodio.</t>
  </si>
  <si>
    <t>&lt;br /&gt;• &lt;b&gt;a) Proteinuria no nefrótica:&lt;/b&gt; Es incorrecta. Si bien el síndrome nefrítico suele acompañarse de una proteinuria leve (&lt; 2.5 g/d), esta pérdida proteica no posee la magnitud suficiente (como sí ocurre en el síndrome nefrótico al superar los 3.5 g/d) para provocar una hipoalbuminemia plasmática de consumo.&lt;br /&gt;• &lt;b&gt;b) La anemia acompañante:&lt;/b&gt; Es incorrecta. La alteración en la serie roja no interviene en la concentración de las proteínas plasmáticas como la albúmina.&lt;br /&gt;• &lt;b&gt;c) Una interferencia en la determinación de albúmina condicionada por la elevación de productos nitrogenados en la sangre:&lt;/b&gt; Es incorrecta. La retención de solutos y la azoemia propias de la caída del filtrado glomerular no causan interferencias analíticas en la titulación sérica de la albúmina.&lt;br /&gt;• &lt;b&gt;e) Una disminución de la síntesis proteica por el hígado:&lt;/b&gt; Es incorrecta. La función de síntesis hepática se encuentra indemne en el síndrome nefrítico de origen primario, no siendo la responsable del descenso en la concentración sérica de la proteína.</t>
  </si>
  <si>
    <t>A nivel histopatológico y estructural, las entidades primarias que producen el &lt;b&gt;síndrome nefrítico&lt;/b&gt; se caracterizan por presentar un patrón de &lt;b&gt;proliferación celular&lt;/b&gt;, destacándose la &lt;b&gt;proliferación mesangial&lt;/b&gt; y/o endocapilar.</t>
  </si>
  <si>
    <t>&lt;b&gt;FISIOPATOLOGÍA Y ANATOMOPATOLOGÍA DEL SÍNDROME NEFRÍTICO&lt;/b&gt;&lt;br /&gt;&lt;br /&gt;La génesis del síndrome nefrítico responde a mecanismos inflamatorios e inmunopatológicos que alteran la estructura y la hemodinamia del glomérulo. A diferencia de las entidades causantes de síndrome nefrótico (caracterizadas por ser no proliferativas), en el nefrítico el protagonismo lo tiene la inflamación celular.&lt;br /&gt;• &lt;b&gt;Mecanismo Histopatológico:&lt;/b&gt; El daño inmunológico activo produce una exudación y una &lt;b&gt;proliferación celular&lt;/b&gt;. Esta hipercelularidad incluye a las células mesangiales y endocapilares, generando un colapso de las luces capilares que disminuye el filtrado glomerular.&lt;br /&gt;• &lt;b&gt;Entidades Proliferativas:&lt;/b&gt; Las glomerulopatías que originan este síndrome clínico pertenecen al grupo de las proliferativas. Se asocian a la glomerulonefritis postestreptocócica (con proliferación endocapilar y mesangial) y a la nefropatía por IgA (caracterizada por proliferación mesangial focal o difusa con depósitos inmunes).&lt;br /&gt;• &lt;b&gt;Consecuencia Clínica:&lt;/b&gt; La destrucción tisular provoca la salida de células hacia el espacio urinario (microhematuria con acantocitos y cilindros hemáticos) y una caída del filtrado que desencadena retención hidrosalina primaria, oliguria, edemas e hipertensión arterial (HTA).</t>
  </si>
  <si>
    <t>&lt;b&gt;Opción a:&lt;/b&gt; Es correcta. A nivel histológico, las patologías glomerulares primarias que debutan con un síndrome nefrítico (como la nefropatía por IgA o las formas postinfecciosas) pertenecen al grupo de las glomerulonefritis proliferativas, evidenciando como alteración estructural la presencia de una proliferación celular mesangial o endocapilar.</t>
  </si>
  <si>
    <t>&lt;b&gt;b) Glomerulonefritis membranosa:&lt;/b&gt; Es incorrecta. Representa una entidad de tipo no proliferativa que se caracteriza por depósitos subepiteliales y engrosamiento de la membrana basal, cursando con un síndrome nefrótico (proteinuria) y no con un síndrome nefrítico.&lt;br /&gt;&lt;b&gt;c) Esclerosis glomerular focal y segmentaria:&lt;/b&gt; Es incorrecta. Constituye otra afección estructural no proliferativa del glomérulo (obliteración segmentaria de luces capilares sin hipercelularidad) que se manifiesta con un síndrome nefrótico.&lt;br /&gt;&lt;b&gt;d) Infiltrado leucocitario en el glomérulo:&lt;/b&gt; Es incorrecta. Aunque los cuadros agudos (como la postestreptocócica) asocian un infiltrado inflamatorio secundario de leucocitos y neutrófilos, la característica histológica que agrupa y define a estas patologías frente a las causantes de síndrome nefrótico es el patrón de hipercelularidad por proliferación del tejido glomerular (proliferación mesangial y/o endocapilar).</t>
  </si>
  <si>
    <t>&lt;b&gt;DIFERENCIACIÓN: NEFRÍTICO VS. NEFRÓTICO&lt;/b&gt;&lt;br /&gt;&lt;br /&gt;Para diferenciar el comportamiento celular del glomérulo, se dividen las patologías primarias:&lt;br /&gt;• &lt;b&gt;Proliferativas:&lt;/b&gt; Evidencian proliferación celular mesangial o capilar y cursan con síndrome nefrítico (hematuria con cilindros hemáticos, HTA, edemas y oliguria).&lt;br /&gt;• &lt;b&gt;No Proliferativas:&lt;/b&gt; Se caracterizan por la ausencia de hipercelularidad (ej. cambios mínimos, membranosa, focal y segmentaria) y cursan con síndrome nefrótico puro (proteinuria &gt; 3,5 g/día, hipoalbuminemia e hiperlipemia).</t>
  </si>
  <si>
    <t>La &lt;b&gt;dislipemia&lt;/b&gt; (o hiperlipemia) es una alteración metabólica exclusiva y constante de la presentación del síndrome nefrótico, encontrándose &lt;b&gt;ausente&lt;/b&gt; en el cuadro del &lt;b&gt;síndrome nefrítico&lt;/b&gt;.</t>
  </si>
  <si>
    <t>&lt;b&gt;CLÍNICA DEL SÍNDROME NEFRÍTICO&lt;/b&gt;&lt;br /&gt;&lt;br /&gt;El cuadro clínico del síndrome nefrítico refleja el estado de inflamación aguda del glomérulo, donde la sintomatología deriva de la congestión vascular y la destrucción celular. Se manifiesta mediante la siguiente tétrada:&lt;br /&gt;• &lt;b&gt;Hematuria:&lt;/b&gt; Es el signo cardinal. La hematuria microscópica se caracteriza por la presencia de hematíes dismórficos (acantocitos) y cilindros hemáticos.&lt;br /&gt;• &lt;b&gt;Hipertensión Arterial (HTA):&lt;/b&gt; Manifestación constante derivada de la expansión del volumen plasmático, el aumento del gasto cardíaco y el aumento de la resistencia periférica.&lt;br /&gt;• &lt;b&gt;Edema:&lt;/b&gt; Es producto de una retención primaria de sodio y agua debido a la caída del filtrado.&lt;br /&gt;• &lt;b&gt;Oliguria e Insuficiencia Renal:&lt;/b&gt; Deterioro agudo evidenciado por una disminución del ritmo diurético y un aumento tóxico de la uremia.&lt;br /&gt;• &lt;b&gt;Hallazgo asociado:&lt;/b&gt; Suele acompañarse de una &lt;b&gt;proteinuria leve o moderada&lt;/b&gt;, en rango no nefrótico (menor a 2.5 g/d).</t>
  </si>
  <si>
    <t>&lt;b&gt;c) Dislipemia:&lt;/b&gt; Es la opción correcta. La alteración del perfil lipídico (hiperlipemia) es una manifestación exclusiva del síndrome nefrótico, generada por la sobreproducción hepática ante la caída de la presión oncótica. En el síndrome nefrítico, la hiperlipemia/dislipemia se encuentra ausente.</t>
  </si>
  <si>
    <t>• &lt;b&gt;a) Proteinuria moderada:&lt;/b&gt; Es incorrecta. El síndrome nefrítico asocia una pérdida de proteínas de carácter leve a moderada, manteniéndose en niveles inferiores a 2.5 g/día (rango no nefrótico).&lt;br /&gt;• &lt;b&gt;b) Edema e HTA:&lt;/b&gt; Son incorrectas. Ambos integran la tétrada del síndrome, siendo manifestaciones de la retención hidrosalina y la expansión del volumen plasmático.&lt;br /&gt;• &lt;b&gt;d) Hematuria con cilindros hemáticos:&lt;/b&gt; Es incorrecta. Constituye el pilar diagnóstico y el signo cardinal que evidencia el daño estructural inflamatorio del glomérulo y la fuga de células al espacio urinario.</t>
  </si>
  <si>
    <t>&lt;b&gt;DIAGNÓSTICO DIFERENCIAL CLÍNICO&lt;/b&gt;&lt;br /&gt;&lt;br /&gt;El principal diagnóstico diferencial se establece contrastando los hallazgos de laboratorio frente al síndrome nefrótico:&lt;br /&gt;• &lt;b&gt;Síndrome Nefrótico:&lt;/b&gt; Se define por proteinuria masiva (&gt; 3.5 g/d), hipoalbuminemia, edema profuso y persistente (anasarca), &lt;b&gt;hiperlipemia constante&lt;/b&gt;, y una ausencia de hematuria.&lt;br /&gt;• &lt;b&gt;Síndrome Nefrítico:&lt;/b&gt; Se caracteriza por proteinuria leve (&lt; 2.5 g/d), hematuria constante (con hematíes dismórficos y cilindros hemáticos), hipertensión arterial elevada, un edema de menor magnitud, y una &lt;b&gt;ausencia de hiperlipemia&lt;/b&gt;.</t>
  </si>
  <si>
    <t>El síndrome nefrítico se caracteriza por la presencia de una tétrada conformada por &lt;b&gt;deterioro agudo de la función renal&lt;/b&gt;, &lt;b&gt;hipertensión arterial (HTA)&lt;/b&gt;, &lt;b&gt;microhematuria&lt;/b&gt; y &lt;b&gt;oliguria con edemas&lt;/b&gt;.</t>
  </si>
  <si>
    <t>&lt;b&gt;CLÍNICA DEL SÍNDROME NEFRÍTICO&lt;/b&gt;&lt;br /&gt;&lt;br /&gt;El síndrome nefrítico se define como un conjunto de signos clínicos de origen renal, caracterizado por una alteración a nivel del glomérulo que se traduce en una pérdida de células hacia el espacio urinario. Su presentación se asienta en una tétrada clásica:&lt;br /&gt;• &lt;b&gt;Hematuria:&lt;/b&gt; Es el signo cardinal. Puede ser macroscópica o microscópica (microhematuria), caracterizándose por la presencia de hematíes dismórficos (acantocitos) y cilindros hemáticos.&lt;br /&gt;• &lt;b&gt;Hipertensión Arterial (HTA):&lt;/b&gt; Manifestación constante derivada de la expansión del volumen plasmático, el aumento del gasto cardíaco y el aumento de la resistencia periférica.&lt;br /&gt;• &lt;b&gt;Oliguria e Insuficiencia Renal:&lt;/b&gt; Deterioro agudo de la función renal evidenciado por una disminución del ritmo diurético (oliguria) y un aumento de la uremia.&lt;br /&gt;• &lt;b&gt;Edema:&lt;/b&gt; Producto de la retención primaria de sodio y agua debido a la caída del filtrado glomerular.&lt;br /&gt;Asimismo, suele acompañarse de una &lt;b&gt;proteinuria leve&lt;/b&gt;, en rango no nefrótico (menor a 2.5 g/día o con un límite estricto menor a 3.5 g/día).</t>
  </si>
  <si>
    <t>&lt;b&gt;c) Deterioro de función renal, HTA y microhematuria:&lt;/b&gt; Es la opción correcta. Incluye los componentes de la tétrada semiológica clásica (&lt;b&gt;deterioro de función renal&lt;/b&gt;, &lt;b&gt;HTA&lt;/b&gt; y &lt;b&gt;microhematuria&lt;/b&gt;) que definen al síndrome nefrítico.</t>
  </si>
  <si>
    <t>• &lt;b&gt;a) Proteinuria de 2 gr en 24 hs:&lt;/b&gt; Es incorrecta como opción única. Si bien el síndrome nefrítico suele acompañarse de una proteinuria en este rango no nefrótico (menor a 2.5 g/d), esta no es el parámetro cardinal que lo define en ausencia de la hematuria y el deterioro funcional.&lt;br /&gt;• &lt;b&gt;b) Deterioro renal, HTA y proteinuria de 3,5 gr en 24 hs&lt;/b&gt; y &lt;b&gt;d) HTA y proteinuria de 4 gr:&lt;/b&gt; Son incorrectas. Una proteinuria mayor o igual a 3.5 gr/24 hs es el pilar diagnóstico fundamental del &lt;b&gt;síndrome nefrótico&lt;/b&gt;, diferenciándose del síndrome nefrítico puro.</t>
  </si>
  <si>
    <t>En un joven con diagnóstico confirmado de &lt;b&gt;glomerulonefritis postestreptocócica&lt;/b&gt;, el síndrome clínico característico de presentación es el &lt;b&gt;síndrome nefrítico&lt;/b&gt;.</t>
  </si>
  <si>
    <t>&lt;b&gt;CLÍNICA DE LA GLOMERULONEFRITIS POSTESTREPTOCÓCICA&lt;/b&gt;&lt;br /&gt;&lt;br /&gt;Esta inflamación glomerular endocapilar aguda, gatillada por antígenos de cepas nefritógenas, se expresa clínicamente con congestión vascular y exudación celular.&lt;br /&gt;• &lt;b&gt;Demografía:&lt;/b&gt; Los casos sintomáticos ocurren en individuos jóvenes, típicamente en niños o adolescentes de entre 10 a 16 años (o de 2 a 12 años), siendo dos veces más frecuente en varones.&lt;br /&gt;• &lt;b&gt;Período de latencia:&lt;/b&gt; La nefritis respeta un intervalo silente desde la infección desencadenante (2 a 3 semanas post faringoamigdalitis, y 4 a 6 semanas post piodermitis).&lt;br /&gt;• &lt;b&gt;Presentación:&lt;/b&gt; El síndrome nefrítico se presenta en el 40 a 50% de los casos. La clínica se manifiesta con la tétrada de hematuria (100% de los casos, con cilindros hemáticos), hipertensión arterial (HTA), edemas y oliguria, acompañada a menudo de debilidad y anorexia.</t>
  </si>
  <si>
    <t>&lt;b&gt;c) Síndrome nefrítico:&lt;/b&gt; Es la opción correcta. La invasión e inflamación del glomérulo por inmunocomplejos circulantes tras una infección estreptocócica en un paciente joven, debuta con la tétrada de hematuria, edemas, HTA y oliguria, conformando un síndrome nefrítico.</t>
  </si>
  <si>
    <t>• &lt;b&gt;a) Síndrome nefrótico:&lt;/b&gt; Es incorrecta. En la glomerulonefritis postestreptocócica, menos del 4% de los pacientes llegan a presentar en su evolución una proteinuria de rango nefrótico.&lt;br /&gt;• &lt;b&gt;b) IRC terminal:&lt;/b&gt; Es incorrecta. El pronóstico funcional del riñón a largo plazo es favorable en la población joven y pediátrica, siendo la evolución hacia la uremia terminal a los 10 a 15 años un evento menor al 1%.&lt;br /&gt;• &lt;b&gt;d) Síndrome febril prolongado:&lt;/b&gt; Es incorrecta. Si bien puede haber fiebre acompañante, el cuadro clínico y renal primario que caracteriza a la entidad inflamatoria del glomérulo es el síndrome nefrítico, no un síndrome febril prolongado.</t>
  </si>
  <si>
    <t>&lt;b&gt;EVOLUCIÓN Y PRONÓSTICO CLÍNICO&lt;/b&gt;&lt;br /&gt;&lt;br /&gt;La evolución de esta forma aguda postinfecciosa suele ser favorable y autolimitada, especialmente en la población pediátrica y joven.&lt;br /&gt;• &lt;b&gt;Resolución clínica:&lt;/b&gt; El edema, la HTA y la oliguria tienen una resolución rápida, mejorando en el lapso de 7 a 10 días.&lt;br /&gt;• &lt;b&gt;Resolución de laboratorio:&lt;/b&gt; Se logra normalizar los valores séricos de creatinina al mes. No obstante, el daño glomerular residual provoca que la hematuria microscópica pueda persistir hasta 1 año después del proceso inflamatorio agudo.&lt;br /&gt;• &lt;b&gt;Complicación:&lt;/b&gt; Apenas un 1% de los casos evoluciona desarrollando una &lt;i&gt;Glomerulonefritis Rápidamente Progresiva (GNRP)&lt;/i&gt; con semilunas epiteliales.</t>
  </si>
  <si>
    <t>En un paciente con diagnóstico confirmado de &lt;b&gt;glomerulonefritis postestreptocócica&lt;/b&gt;, el síndrome clínico característico de presentación es el &lt;b&gt;síndrome nefrítico&lt;/b&gt;.</t>
  </si>
  <si>
    <t>&lt;b&gt;CLÍNICA DE LA GLOMERULONEFRITIS POSTESTREPTOCÓCICA&lt;/b&gt;&lt;br /&gt;&lt;br /&gt;Esta patología representa la etiología infecciosa más clásica y frecuente de daño glomerular. Afecta a individuos jóvenes (entre 10 y 16 años) tras un período de latencia desde la infección bacteriana desencadenante.&lt;br /&gt;• &lt;b&gt;Presentación clínica:&lt;/b&gt; Cuando los pacientes desarrollan la enfermedad de forma florida, se manifiesta como un síndrome nefrítico agudo. Cursan con hematuria (con hematíes dismórficos y cilindros hemáticos), edema nefrítico, hipertensión arterial (HTA), oliguria, debilidad y anorexia.&lt;br /&gt;• &lt;b&gt;Laboratorio y Biomarcadores:&lt;/b&gt; Se destaca como una patología hipocomplementémica, evidenciando un descenso temporal característico de la fracción C3 del complemento (con C4 normal). A su vez, se constatan niveles de antiestreptolisina O (ASTO) elevados.&lt;br /&gt;• &lt;b&gt;Evolución:&lt;/b&gt; El cuadro agudo (edemas, HTA y oliguria) posee un pronóstico favorable, resolviéndose en un plazo de 7 a 10 días, aunque la hematuria microscópica puede persistir hasta 1 año post-infección.</t>
  </si>
  <si>
    <t>&lt;b&gt;e) Síndrome nefritico:&lt;/b&gt; Es la opción correcta. La glomerulonefritis aguda post-estreptocócica constituye el exponente etiológico del síndrome nefrítico agudo, manifestándose con su tétrada cardinal originada por la inflamación del glomérulo: hematuria, hipertensión arterial, edema y caída del filtrado con oliguria.</t>
  </si>
  <si>
    <t>&lt;br /&gt;• &lt;b&gt;a) Síndrome nefrótico:&lt;/b&gt; Es incorrecta. Menos del 4% de los casos de glomerulonefritis postestreptocócica llegan a presentar una fuga proteica que alcance el rango nefrótico.&lt;br /&gt;• &lt;b&gt;b) Síndrome febril prolongado:&lt;/b&gt; Es incorrecta. Aunque es originada por un agente bacteriano previo, su manifestación inflamatoria renal (nefrítica) no se caracteriza por presentar un síndrome febril prolongado primario.&lt;br /&gt;• &lt;b&gt;c) Proteinuria severa no nefrótica:&lt;/b&gt; Es incorrecta. El síndrome nefrítico asocia clásicamente una proteinuria no nefrótica de carácter leve o moderado (&lt; 2.5 g/día), pero no describe a la presentación del síndrome en su conjunto.&lt;br /&gt;• &lt;b&gt;d) Insuficiencia renal crónica terminal:&lt;/b&gt; Es incorrecta. El pronóstico de la enfermedad es excelente a largo plazo; la incidencia del desarrollo de insuficiencia renal crónica con uremia a los 10 a 15 años del evento agudo es ínfima, situándose en un 0,1%.</t>
  </si>
  <si>
    <t>&lt;b&gt;DIAGNÓSTICO DEL SÍNDROME NEFRÍTICO (DIFERENCIAL)&lt;/b&gt;&lt;br /&gt;&lt;br /&gt;Para diferenciar e identificar que el paciente cursa con un síndrome nefrítico y no un síndrome nefrótico, se debe contrastar:&lt;br /&gt;• Presenta proteinuria leve (típicamente &lt; 2.5 g/d) frente a la proteinuria masiva del nefrótico (&gt; 3.5 g/d).&lt;br /&gt;• La microhematuria es constante y confirmatoria, mientras que en el nefrótico puro está ausente.&lt;br /&gt;• La hipertensión arterial se encuentra presente.&lt;br /&gt;• Ausencia de hiperlipemia (la cual es un rasgo metabólico obligado en el síndrome nefrótico).</t>
  </si>
  <si>
    <t>En el síndrome nefrítico, la proteinuria generalmente es &lt;b&gt;leve o moderada&lt;/b&gt;, manteniéndose en un rango no nefrótico inferior a 2.5 g/día.</t>
  </si>
  <si>
    <t>&lt;b&gt;CLÍNICA Y PROTEINURIA EN EL SÍNDROME NEFRÍTICO&lt;/b&gt;&lt;br /&gt;&lt;br /&gt;El síndrome nefrítico se manifiesta por la tétrada de hematuria microscópica (con hematíes dismórficos y cilindros hemáticos), hipertensión arterial, deterioro agudo de la función renal y oliguria con edemas. En lo que respecta a la alteración de la barrera de filtración para las proteínas, existe una premisa fisiopatológica:&lt;br /&gt;• &lt;b&gt;Magnitud de la proteinuria:&lt;/b&gt; En el síndrome nefrítico, la enfermedad suele acompañarse de una pérdida proteica en orina, pero esta proteinuria es &lt;b&gt;leve o moderada&lt;/b&gt;. Se mantiene en niveles &lt;b&gt;menores a 2.5 g/d&lt;/b&gt; (o con un límite de hasta 3.49 g/d, encuadrando siempre dentro del rango no nefrótico).&lt;br /&gt;• &lt;b&gt;Diferenciación sindrómica:&lt;/b&gt; Esta magnitud moderada contrasta con el síndrome nefrótico puro, donde la alteración de la permeabilidad glomerular genera una proteinuria que supera el límite de los &lt;b&gt;3.5 g/24 hs&lt;/b&gt;.</t>
  </si>
  <si>
    <t>&lt;b&gt;a) Moderada:&lt;/b&gt; Es la opción correcta. Durante la evolución de un síndrome nefrítico puro, la proteinuria acompañante es &lt;b&gt;leve o moderada&lt;/b&gt; (encontrándose por debajo del rango nefrótico).</t>
  </si>
  <si>
    <t>&lt;b&gt;b) Mayor a 3500 mg/gr&lt;/b&gt; y &lt;b&gt;d) Mayor de 3500 gr/24 hrs:&lt;/b&gt; Son incorrectas porque una pérdida proteica que supera los 3.5 g/día (3500 mg/24 hs) es el pilar que define al &lt;b&gt;síndrome nefrótico&lt;/b&gt;, diferenciándose del síndrome nefrítico puro.&lt;br /&gt;&lt;b&gt;c) De proteínas en cadenas pesadas solamente:&lt;/b&gt; Es incorrecta ya que la composición de la proteinuria secundaria a la inflamación celular en el síndrome nefrítico no se restringe a cadenas pesadas, involucrando otras proteínas del plasma según el grado de injuria estructural.</t>
  </si>
  <si>
    <t>Para diagnosticar una &lt;b&gt;glomerulonefritis postestreptocócica&lt;/b&gt; sin necesidad de realizar una biopsia renal, se exige el cumplimiento de tres criterios diagnósticos: que exista un &lt;b&gt;cuadro clínico de nefritis aguda&lt;/b&gt;, que se constate una &lt;b&gt;infección previa&lt;/b&gt; (faringoamigdalina o de piel) de probable origen estreptocócico, y que exista &lt;b&gt;consumo de complemento&lt;/b&gt;.</t>
  </si>
  <si>
    <t>&lt;b&gt;DIAGNÓSTICO DE LA GLOMERULONEFRITIS POSTESTREPTOCÓCICA&lt;/b&gt;&lt;br /&gt;&lt;br /&gt;Para diagnosticar una glomerulonefritis postestreptocócica &lt;b&gt;no es necesario realizar una biopsia renal&lt;/b&gt; si se cumplen los siguientes tres criterios diagnósticos:&lt;br /&gt;• &lt;b&gt;Cuadro clínico:&lt;/b&gt; Que exista un cuadro clínico de nefritis aguda (caracterizado por hematuria, HTA, edemas y oliguria).&lt;br /&gt;• &lt;b&gt;Antecedente infeccioso:&lt;/b&gt; Que se constate una infección faringoamigdalina o de piel previa de probable origen estreptocócico (confirmada mediante el dosaje de ASTO).&lt;br /&gt;• &lt;b&gt;Laboratorio inmunológico:&lt;/b&gt; Que exista consumo de complemento (evidenciado por una disminución temporal de la fracción C3).&lt;br /&gt;• &lt;b&gt;Indicación de biopsia:&lt;/b&gt; La indicación de realizar una biopsia renal en un paciente con síndrome nefrítico se reserva para los casos de evolución atípica que presenten persistencia de la proteinuria y deterioro progresivo de la función renal.</t>
  </si>
  <si>
    <t>&lt;b&gt;Opción d:&lt;/b&gt; Es la opción correcta. Para certificar una glomerulonefritis postestreptocócica sin necesidad de una punción biopsia renal, deben converger tres hallazgos: la presentación de un síndrome nefrítico agudo, la confirmación de una infección estreptocócica precedente y la evidencia serológica de hipocomplementemia. Al integrar los elementos descritos en las opciones A, B y C, la opción D es la respuesta exacta.</t>
  </si>
  <si>
    <t>• &lt;b&gt;a) Que exista un cuadro clínico de nefritis aguda:&lt;/b&gt; Es incompleta. Existen múltiples glomerulopatías que debutan con síndrome nefrítico (ej. Nefropatía por IgA), por lo que se requiere la asociación del antecedente infeccioso y el consumo de complemento para sellar la etiología postestreptocócica sin biopsia.&lt;br /&gt;• &lt;b&gt;b) Que se constate infección faringoamigdalina o de piel previa de probable origen estreptocócico:&lt;/b&gt; Es incompleta. Si bien establece el factor desencadenante, debe estar acompañada de la clínica renal aguda y el descenso del complemento para confirmar el diagnóstico.&lt;br /&gt;• &lt;b&gt;c) Que exista consumo de complemento:&lt;/b&gt; Es incompleta. La hipocomplementemia se observa también en entidades como el Lupus o la GN membranoproliferativa; exige la sumatoria de la clínica nefrítica y el antecedente infeccioso para ser concluyente.</t>
  </si>
  <si>
    <t>&lt;b&gt;EVALUACIÓN INICIAL DEL SÍNDROME NEFRÍTICO&lt;/b&gt;&lt;br /&gt;&lt;br /&gt;Ante un paciente pediátrico o adolescente (por ejemplo, de 8 o 15 años) que se presenta a la consulta con edemas, oliguria e hipertensión arterial y posee el antecedente de una infección de garganta de hace dos a tres semanas, la batería de estudios inicial para aproximarse al diagnóstico incluye:&lt;br /&gt;• &lt;b&gt;ASTO (Antiestreptolisina O):&lt;/b&gt; Para confirmar el antecedente serológico de la infección por el estreptococo.&lt;br /&gt;• &lt;b&gt;Complemento (C3 y C4):&lt;/b&gt; Para evidenciar el consumo (marcador fisiopatológico clave).&lt;br /&gt;• &lt;b&gt;Proteinuria de 24 horas:&lt;/b&gt; Para cuantificar la pérdida y descartar rangos nefróticos.&lt;br /&gt;• &lt;b&gt;Función renal:&lt;/b&gt; Evaluación de urea y creatinina para objetivar la magnitud del deterioro agudo.&lt;br /&gt;• &lt;b&gt;Orina completa:&lt;/b&gt; Para confirmar la presencia de la hematuria glomerular y los cilindros hemáticos.</t>
  </si>
  <si>
    <t>En el análisis de orina, el &lt;b&gt;hallazgo más indicativo de síndrome nefrítico agudo&lt;/b&gt; es la presencia de &lt;b&gt;cilindros hemáticos&lt;/b&gt;, que son patognomónicos de sangrado e inflamación glomerular.</t>
  </si>
  <si>
    <t>&lt;b&gt;DIAGNÓSTICO DEL SÍNDROME NEFRÍTICO EN EL SEDIMENTO URINARIO&lt;/b&gt;&lt;br /&gt;&lt;br /&gt;El diagnóstico inicial del síndrome nefrítico se basa en el estudio microscópico de la orina completa para evaluar la pérdida de células hacia el espacio urinario. El diagnóstico de hematuria de causa glomerular (síndrome nefrítico) se confirma al constatar en el sedimento:&lt;br /&gt;• &lt;b&gt;Hematíes dismórficos:&lt;/b&gt; Eritrocitos alterados morfológicamente (acantocitos) tras atravesar la membrana glomerular enferma y los túbulos.&lt;br /&gt;• &lt;b&gt;Cilindros hemáticos:&lt;/b&gt; Son cilindros hialinos que contienen hematíes en su interior. Son un marcador patognomónico de inflamación y sangrado glomerular. Su aparición en el sedimento urinario es el hallazgo más indicativo de síndrome nefrítico agudo y característica de daño glomerular.&lt;br /&gt;• &lt;b&gt;Hallazgos asociados:&lt;/b&gt; Con menor frecuencia, pueden observarse cilindros leucocitarios debido a la inflamación aguda intraglomerular. Este sedimento se acompaña de una proteinuria en rango no nefrótico (&lt; 2.5 g/d).</t>
  </si>
  <si>
    <t>&lt;b&gt;d) Cilindros hemáticos:&lt;/b&gt; Es la opción correcta. Su presencia en el sedimento urinario es el hallazgo microscópico más indicativo y específico del síndrome nefrítico agudo. Confirman que el origen de la hematuria obedece a una inflamación y sangrado directo desde el glomérulo (daño glomerular intrínseco).</t>
  </si>
  <si>
    <t>• &lt;b&gt;a) Cilindros leucocitarios, y b) Leucocituria:&lt;/b&gt; Son incorrectas. Los cilindros leucocitarios son patológicos e indican inflamación del parénquima renal, pero son el hallazgo característico para el diagnóstico de la &lt;i&gt;Pielonefritis&lt;/i&gt; y la &lt;i&gt;Nefritis intersticial&lt;/i&gt;.&lt;br /&gt;• &lt;b&gt;c) Cilindros hialinos:&lt;/b&gt; Es incorrecta. Son estructuras transparentes formadas fisiológicamente por proteínas que pueden encontrarse de manera normal en escasa cantidad en la orina, no siendo un indicador de inflamación aguda glomerular.</t>
  </si>
  <si>
    <t>&lt;b&gt;EXCRECIÓN FISIOLÓGICA VS. PATOLÓGICA&lt;/b&gt;&lt;br /&gt;&lt;br /&gt;En condiciones fisiológicas normales, el riñón sano posee una permeabilidad restringida que permite la excreción basal de 1 a 3 hematíes por campo microscópico. En el síndrome nefrítico, la exudación de leucocitos y la proliferación celular masiva alteran la barrera, provocando una caída del filtrado y la salida de células dismórficas hacia el espacio urinario.</t>
  </si>
  <si>
    <t>El examen bacteriológico de esputo en NAC:&lt;br&gt;&lt;br&gt;a) No está recomendado para pacientes ambulatorios&lt;br&gt;&lt;br&gt;b) Es imprescindible en todos los casos para iniciar el tratamiento&lt;br&gt;&lt;br&gt;c) Es fácil de obtener y de elevada sensibilidad&lt;br&gt;&lt;br&gt;d) Ninguna es correcta</t>
  </si>
  <si>
    <t>a) No está recomendado para pacientes ambulatorios</t>
  </si>
  <si>
    <t>La indicación de realizar una biopsia en un paciente con síndrome nefrítico se reserva para los casos de &lt;b&gt;evolución atípica que presenten persistencia de la proteinuria y un deterioro progresivo de la función renal&lt;/b&gt;.</t>
  </si>
  <si>
    <t>&lt;b&gt;INDICACIONES DE BIOPSIA RENAL EN EL SÍNDROME NEFRÍTICO&lt;/b&gt;&lt;br /&gt;&lt;br /&gt;El abordaje diagnóstico del síndrome nefrítico requiere una integración de la evaluación urinaria, estudios complementarios de laboratorio y la confirmación histopatológica. Sin embargo, la indicación de una punción biopsia renal posee pautas estrictas:&lt;br /&gt;• &lt;b&gt;Ausencia de indicación de rutina:&lt;/b&gt; Como regla general, para diagnosticar una glomerulonefritis postestreptocócica (la causa más frecuente en niños) no es necesario realizar una biopsia renal si se cumplen tres criterios diagnósticos: que exista un cuadro clínico de nefritis aguda, que se constate infección faringoamigdalina o de piel previa de probable origen estreptocócico, y que exista consumo de complemento.&lt;br /&gt;• &lt;b&gt;Evolución atípica:&lt;/b&gt; Durante la monitorización de un paciente con síndrome nefrítico, está indicado realizar una biopsia renal en aquellos casos de evolución atípica que presenten &lt;b&gt;persistencia de la proteinuria y un deterioro progresivo de la función renal&lt;/b&gt;.&lt;br /&gt;• &lt;b&gt;Urgencia biopsica (GNRP):&lt;/b&gt; Si en el curso evolutivo se constata una pérdida abrupta del filtrado glomerular (evidenciable en un plazo de 15 a 30 días), el paciente puede estar desarrollando una Glomerulonefritis Rápidamente Progresiva (GNRP). Esta entidad representa una urgencia nefrológica y requiere una biopsia urgente para certificar la presencia de semilunas epiteliales e instaurar un esquema de inmunosupresión.</t>
  </si>
  <si>
    <t>&lt;b&gt;c) En casos de evolución atípica con persistencia de proteinuria y deterioro de la función renal:&lt;/b&gt; Es la opción correcta. En el contexto de un síndrome nefrítico, la indicación para someter al paciente a una biopsia renal se reserva para los &lt;b&gt;casos de evolución atípica que cursen con persistencia de la proteinuria y deterioro progresivo de la función renal&lt;/b&gt;, con el objetivo de evaluar la progresión hacia un daño irreversible o descartar una Glomerulonefritis Rápidamente Evolutiva.</t>
  </si>
  <si>
    <t>• &lt;b&gt;a) Siempre pediría una biopsia:&lt;/b&gt; Es incorrecta, ya que la regla general dicta que si se cumplen los criterios clínicos y bioquímicos clásicos (clínica de nefritis, antecedente infeccioso y consumo de complemento), no es necesario realizar una biopsia renal de rutina.&lt;br /&gt;• &lt;b&gt;b) En caso de presentar microhematuria:&lt;/b&gt; Es incorrecta porque la microhematuria (específicamente con hematíes dismórficos y cilindros hemáticos) es el hallazgo esperado y confirmatorio del síndrome nefrítico, no constituyendo por sí misma una indicación de biopsia.&lt;br /&gt;• &lt;b&gt;d) En caso de hematuria severa y trombosis:&lt;/b&gt; Es incorrecta porque la trombosis de la vena renal es una complicación asociada a la patología contraria (el síndrome nefrótico), no conformando los criterios de indicación de biopsia en la evolución propia del síndrome nefrítico.</t>
  </si>
  <si>
    <t>Si un paciente mayor con síndrome nefrótico por &lt;b&gt;glomerulonefritis membranosa&lt;/b&gt; y criterios de severidad (proteinuria masiva y albúmina crítica) se presenta con &lt;b&gt;dolor lumbar&lt;/b&gt; y &lt;b&gt;anuria&lt;/b&gt;, el diagnóstico más probable es una &lt;b&gt;trombosis de venas renales bilateral&lt;/b&gt;.</t>
  </si>
  <si>
    <t>&lt;b&gt;COMPLICACIONES TROMBÓTICAS DEL SÍNDROME NEFRÓTICO&lt;/b&gt;&lt;br /&gt;&lt;br /&gt;El paciente nefrótico posee una predisposición a la formación de trombos debido a severas alteraciones en la cascada de coagulación y la viscosidad sanguínea.&lt;br /&gt;• &lt;b&gt;Glomerulopatía Membranosa:&lt;/b&gt; Entre todas las glomerulopatías, esta entidad primaria es la que se asocia con mayor frecuencia al desarrollo de trombosis de la vena renal como complicación.&lt;br /&gt;• &lt;b&gt;Riesgo Trombótico Severo:&lt;/b&gt; Los pacientes que cursan con esta afección presentan un estado de hipercoagulabilidad. Frente a una albuminemia crítica &lt;b&gt;menor a 2 g/dl&lt;/b&gt; (ej. 1.8 g/dl), se encuentra protocolizada la instauración profiláctica de anticoagulación durante 6 a 12 meses con el fin de evitar esta complicación.&lt;br /&gt;• &lt;b&gt;Presentación Clínica:&lt;/b&gt; Se debe sospechar la instalación de una trombosis de la vena renal (uni o bilateral) ante todo paciente nefrótico que manifieste un inicio brusco de &lt;b&gt;dolor lumbar&lt;/b&gt;, pudiendo acompañarse de una falla renal aguda manifestada como anuria.</t>
  </si>
  <si>
    <t>La opción b es correcta. Ante un paciente adulto con síndrome nefrótico por glomerulonefritis membranosa que presenta criterios de severidad (una proteinuria masiva de 8 g y una hipoalbuminemia crítica de 1.8 g/dl), el estado de hipercoagulabilidad es extremo. La aparición de dolor lumbar y caída del filtrado glomerular (anuria brusca) es la presentación de una trombosis venosa renal bilateral, complicación de esta patología.</t>
  </si>
  <si>
    <t>• &lt;b&gt;a) Litiasis renal bilateral:&lt;/b&gt; Es incorrecta. Aunque un cálculo obstructivo bilateral puede generar un cólico nefrítico (dolor lumbar) y anuria, la presentación en el contexto de una glomerulopatía membranosa grave orienta hacia la complicación vascular trombótica (asociada a la pérdida de antitrombina III).&lt;br /&gt;• &lt;b&gt;c) Pielonefritis aguda:&lt;/b&gt; Es incorrecta. Se manifiesta con fiebre, escalofríos, dolor lumbar (puño percusión positiva) y síntomas sistémicos, no explicando la instauración brusca de anuria en ausencia de shock.&lt;br /&gt;• &lt;b&gt;d) Falla renal obstructiva por hipertrofia de próstata:&lt;/b&gt; Es incorrecta. La hipertrofia prostática (adenoma) causa falla posrenal que puede llevar a la oliguria o anuria, pero su curso suele ser insidioso y cursa con globo vesical, no constituyendo la complicación aguda en un paciente con un síndrome nefrótico y dolor lumbar brusco.</t>
  </si>
  <si>
    <t>&lt;b&gt;FISIOPATOLOGÍA DE LA HIPERCOAGULABILIDAD NEFRÓTICA&lt;/b&gt;&lt;br /&gt;&lt;br /&gt;La trombosis de la vena renal se produce por una disrupción de la hemostasia, en donde convergen los siguientes mecanismos:&lt;br /&gt;• &lt;b&gt;Déficit de inhibidores:&lt;/b&gt; La principal causa es la disminución en sangre de la &lt;i&gt;Antitrombina III&lt;/i&gt;, un inhibidor de la coagulación que se pierde por vía urinaria debido a la permeabilidad de la membrana dañada.&lt;br /&gt;• &lt;b&gt;Aumento procoagulante:&lt;/b&gt; Hay un incremento hepático compensatorio de los cofactores V y VIII, junto con niveles elevados de fibrinógeno.&lt;br /&gt;• &lt;b&gt;Factores agravantes:&lt;/b&gt; El estasis venoso y la severa hemoconcentración (frecuentemente inducida por el tratamiento diurético) aumentan la viscosidad sanguínea y la reactividad plaquetaria.</t>
  </si>
  <si>
    <t>Ante un paciente pediátrico que se presenta a la consulta con síndrome nefrítico (edema, oliguria e irritabilidad por hipertensión) y posee el antecedente de una infección de garganta de hace dos a tres semanas, la batería de estudios inicial para aproximarse al diagnóstico incluye: &lt;b&gt;ASTO, Complemento, Proteinuria de 24 horas, Función renal y Orina completa&lt;/b&gt;.</t>
  </si>
  <si>
    <t>&lt;b&gt;DIAGNÓSTICO DEL SÍNDROME NEFRÍTICO POSTINFECCIOSO&lt;/b&gt;&lt;br /&gt;&lt;br /&gt;Para abordar el diagnóstico de un síndrome nefrítico agudo sospechoso de etiología postestreptocócica (clásico en niños de 2 a 12 años con una latencia de 2 a 3 semanas post-faringoamigdalitis), se debe solicitar una batería de estudios complementarios para evaluar el estado hemodinámico, el grado de insuficiencia y los marcadores etiológicos específicos:&lt;br /&gt;• &lt;b&gt;Orina completa (Sedimento):&lt;/b&gt; Es el pilar inicial. Confirma la hematuria glomerular al revelar glóbulos rojos dismórficos y cilindros hemáticos.&lt;br /&gt;• &lt;b&gt;Función Renal y Medio Interno:&lt;/b&gt; Se solicita urea y creatinina para constatar el deterioro agudo del filtrado glomerular.&lt;br /&gt;• &lt;b&gt;Proteinuria de 24 horas:&lt;/b&gt; Para cuantificar la pérdida proteica, que en el síndrome nefrítico suele ser de rango leve o no nefrótico (&lt; 2.5 g/d).&lt;br /&gt;• &lt;b&gt;Serología (ASTO):&lt;/b&gt; Los niveles de antiestreptolisina O se encontrarán elevados, confirmando la infección estreptocócica reciente.&lt;br /&gt;• &lt;b&gt;Complemento (C3 y C4):&lt;/b&gt; Constituye un marcador fisiopatológico. El hallazgo de una disminución o consumo del complemento C3 es un dato confirmatorio para la glomerulonefritis aguda post-infección.</t>
  </si>
  <si>
    <t>&lt;b&gt;b) ASTO, complemento, proteinuria de 24 horas, función renal y orina completa:&lt;/b&gt; Es la opción correcta. Constituye el panel de estudios que permite confirmar el diagnóstico etiológico (ASTO elevado y complemento consumido), evaluar la magnitud del daño estructural del glomérulo (orina completa y proteinuria) y determinar la repercusión sistémica aguda (función renal) en un cuadro compatible con una glomerulonefritis postestreptocócica.</t>
  </si>
  <si>
    <t>&lt;b&gt;a) ANCA, FAN, Anti DNA, Hemograma completo y orina completa, y c) ASTO, hemograma completo, ANCA y FAN:&lt;/b&gt; Son incorrectas. Los marcadores inmunológicos como FAN, Anti-DNA (orientados a la Nefropatía Lúpica) y ANCA (orientados a las Vasculitis sistémicas) no están indicados en la batería inicial de un niño de 8 años con el antecedente de una angina previa, ya que la sospecha clínica apunta a una etiología postestreptocócica.&lt;br /&gt;&lt;b&gt;d) Hemograma completo, sedimento urinario y función renal:&lt;/b&gt; Es incorrecta por ser una opción incompleta. Aunque el sedimento y la función renal son indispensables, esta opción omite los biomarcadores etiológicos y fisiopatológicos (ASTO y el dosaje del Complemento) necesarios para confirmar la sospecha de la afección endocapilar aguda postinfecciosa.</t>
  </si>
  <si>
    <t>&lt;b&gt;CLÍNICA DE LA GLOMERULONEFRITIS POSTESTREPTOCÓCICA&lt;/b&gt;&lt;br /&gt;&lt;br /&gt;La manifestación clínica de esta patología está sujeta a un período de latencia desde la infección desencadenante: típicamente de 2 a 3 semanas en el caso de la faringoamigdalitis (angina). El cuadro se presenta como un síndrome nefrítico agudo caracterizado por oliguria, edemas, hematuria (orinas oscuras), debilidad y una hipertensión arterial (HTA) generada por la expansión del volumen plasmático, la cual suele justificar los dolores de cabeza (cefalea) y la irritabilidad en el paciente pediátrico.</t>
  </si>
  <si>
    <t>Un paciente joven que presenta &lt;b&gt;hipertensión arterial (HTA)&lt;/b&gt;, &lt;b&gt;cilindros hemáticos&lt;/b&gt; y una &lt;b&gt;proteinuria de rango no nefrótico&lt;/b&gt; (ej. cociente proteína/creatinina de 500 mg/gr) exhibe un cuadro compatible con una &lt;b&gt;glomerulonefritis postinfecciosa&lt;/b&gt;.</t>
  </si>
  <si>
    <t>&lt;b&gt;CLÍNICA Y DIAGNÓSTICO DE LA GLOMERULONEFRITIS POSTESTREPTOCÓCICA&lt;/b&gt;&lt;br /&gt;&lt;br /&gt;La glomerulonefritis endocapilar aguda (postestreptocócica o postinfecciosa) es una etiología infecciosa del síndrome nefrítico. Su presentación exige el cumplimiento de pautas clínicas, temporales y de laboratorio:&lt;br /&gt;• &lt;b&gt;Período de latencia:&lt;/b&gt; La nefritis respeta un intervalo silencioso desde la infección originaria hasta la aparición de los síntomas. Aparece de &lt;b&gt;2 a 3 semanas&lt;/b&gt; tras una faringoamigdalitis, y de &lt;b&gt;4 a 6 semanas&lt;/b&gt; tras una piodermitis (infección cutánea).&lt;br /&gt;• &lt;b&gt;Presentación clínica (Síndrome Nefrítico):&lt;/b&gt; Cursa con la tétrada clásica caracterizada por &lt;b&gt;hematuria&lt;/b&gt; (con presencia de hematíes dismórficos y &lt;b&gt;cilindros hemáticos&lt;/b&gt;), &lt;b&gt;hipertensión arterial (HTA)&lt;/b&gt;, &lt;b&gt;oliguria&lt;/b&gt; y &lt;b&gt;edemas&lt;/b&gt;.&lt;br /&gt;• &lt;b&gt;Proteinuria:&lt;/b&gt; Suele acompañarse de una proteinuria leve a moderada, manteniéndose en &lt;b&gt;rango no nefrótico&lt;/b&gt; (pérdidas menores a 2.5 g/d o 3.5 g/d).&lt;br /&gt;• &lt;b&gt;Marcador Fisiopatológico (Complemento):&lt;/b&gt; Resulta un criterio diferencial constatar el &lt;b&gt;descenso (consumo) del complemento C3 y C4&lt;/b&gt; en la fase aguda, configurando una patología hipocomplementémica.</t>
  </si>
  <si>
    <t>&lt;b&gt;a) Joven con HTA cilindros hemáticos y cociente prot/creat 500 mg/gr:&lt;/b&gt; Es la opción correcta. Engloba los signos cardinales del síndrome nefrítico (HTA y cilindros hemáticos de origen glomerular) asociados a una proteinuria de rango no nefrótico (500 mg/gr equivalen a 0.5 g/d), siendo la presentación clínica, analítica y urinaria de una glomerulonefritis aguda postinfecciosa.</t>
  </si>
  <si>
    <t>• &lt;b&gt;b) Mujer 14 años con C normal, HTA, glóbulos rojos dismórficos 90%:&lt;/b&gt; Es incorrecta. La glomerulonefritis postinfecciosa se caracteriza por ser una patología hipocomplementémica, cursando con un descenso o consumo temporal del complemento (C3), no con un complemento normal.&lt;br /&gt;• &lt;b&gt;c) Erisipela hace 90 días, cociente prot/creat 2,5 gr/gr y hematuria:&lt;/b&gt; Es incorrecta. El período de latencia descrito es excesivamente largo. Tras una infección cutánea como la erisipela (piodermitis), la nefritis aparece tras un intervalo de 4 a 6 semanas (máximo unos 42 días), resultando incongruente un período ventana de 90 días.&lt;br /&gt;• &lt;b&gt;d) Todos los descritos:&lt;/b&gt; Es incorrecta. Existen opciones con parámetros fisiopatológicos (complemento normal) y temporales (90 días) que descartan el diagnóstico de la entidad.</t>
  </si>
  <si>
    <t>Ante un paciente pediátrico o adolescente que se presenta con edemas, oliguria e hipertensión arterial y posee el antecedente de una infección de garganta (angina) de hace dos a tres semanas, la batería de estudios inicial para aproximarse al diagnóstico incluye: &lt;b&gt;ASTO&lt;/b&gt;, &lt;b&gt;Complemento&lt;/b&gt;, &lt;b&gt;Proteinuria de 24 horas&lt;/b&gt;, &lt;b&gt;Función renal&lt;/b&gt; y &lt;b&gt;Orina completa&lt;/b&gt;.</t>
  </si>
  <si>
    <t>&lt;b&gt;EVALUACIÓN INICIAL DEL SÍNDROME NEFRÍTICO (SOSPECHA DE GNPE)&lt;/b&gt;&lt;br /&gt;&lt;br /&gt;La presentación clínica aguda de edemas, oliguria e hipertensión arterial en un paciente joven, precedida por un intervalo silente de 2 a 3 semanas desde una infección faringoamigdalina (angina), configura el cuadro clásico de un síndrome nefrítico originado por una &lt;b&gt;Glomerulonefritis postestreptocócica&lt;/b&gt;. Para aproximarse y certificar el diagnóstico sin recurrir a una biopsia inicial, se debe evaluar el daño del filtro glomerular, el compromiso de la función renal y confirmar la etiología infecciosa e inmunológica subyacente mediante:&lt;br /&gt;• &lt;b&gt;ASTO (Antiestreptolisina O):&lt;/b&gt; Para confirmar el antecedente serológico de la infección desencadenante por el estreptococo betahemolítico.&lt;br /&gt;• &lt;b&gt;Complemento (C3 y C4):&lt;/b&gt; Es el marcador fisiopatológico clave; se debe evidenciar el consumo del complemento (típicamente manifestado por una disminución temporal de la fracción C3).&lt;br /&gt;• &lt;b&gt;Orina completa:&lt;/b&gt; Análisis fundamental del sedimento para constatar la presencia de la hematuria glomerular (con glóbulos rojos dismórficos) y cilindros hemáticos.&lt;br /&gt;• &lt;b&gt;Proteinuria de 24 horas:&lt;/b&gt; Para cuantificar la pérdida de proteínas (que generalmente se mantiene en rango no nefrótico) y evaluar la severidad de la permeabilidad capilar.&lt;br /&gt;• &lt;b&gt;Función renal:&lt;/b&gt; Dosaje de urea y creatinina plasmática para objetivar la magnitud del deterioro renal agudo.</t>
  </si>
  <si>
    <t>&lt;b&gt;d) ASTO - Complemento - Proteinuria 24 hs - Orina completa - Función renal:&lt;/b&gt; Es la opción correcta. Frente a un adolescente que debuta con la tétrada del síndrome nefrítico y un antecedente faríngeo reciente, el panel diagnóstico primario requiere documentar el antecedente infeccioso (ASTO), confirmar el mecanismo inmunológico de la patología (Complemento), evidenciar el daño del filtro (Orina completa y Proteinuria de 24 hs) y objetivar la caída del filtrado (Función renal).</t>
  </si>
  <si>
    <t>• &lt;b&gt;a) ASTO - FAN - Orina completa - Hemograma:&lt;/b&gt; Es incorrecta. Omite la evaluación del Complemento y la Función renal (que son imprescindibles en un síndrome nefrítico agudo), e incluye el dosaje de FAN (Anticuerpos antinucleares), el cual es específico para sospechar enfermedades autoinmunes sistémicas como el Lupus, no en una presentación clásica postinfecciosa.&lt;br /&gt;• &lt;b&gt;b) Anti DNA - FAN - Complemento - Función renal - Orina completa:&lt;/b&gt; Es incorrecta. Este panel diagnóstico agrupa los marcadores serológicos de elección (Anti DNA y FAN) que se solicitarían si la sospecha clínica apuntase hacia una Nefropatía Lúpica (Lupus Eritematoso Sistémico), careciendo de relación con el antecedente de angina previa.&lt;br /&gt;• &lt;b&gt;c) ANCA - Factor reumatoideo - Función renal:&lt;/b&gt; Es incorrecta. El dosaje de ANCA se reserva para la evaluación de las vasculitis sistémicas de pequeños vasos (como la Granulomatosis con Poliangeítis), las cuales no representan la principal presunción clínica ante el intervalo de 2 semanas post-angina en un paciente de 15 años.</t>
  </si>
  <si>
    <t>&lt;b&gt;CRITERIOS DIAGNÓSTICOS SIN BIOPSIA&lt;/b&gt;&lt;br /&gt;&lt;br /&gt;Para diagnosticar una glomerulonefritis postestreptocócica no es necesario realizar rutinariamente una biopsia renal, siempre y cuando se cumplan concomitantemente tres criterios diagnósticos:&lt;br /&gt;• Que exista un cuadro clínico de &lt;b&gt;nefritis aguda&lt;/b&gt; (hematuria, HTA, edemas y oliguria).&lt;br /&gt;• Que se constate &lt;b&gt;infección previa&lt;/b&gt; (faringoamigdalina o de piel) de probable origen estreptocócico.&lt;br /&gt;• Que exista &lt;b&gt;consumo de complemento&lt;/b&gt;.</t>
  </si>
  <si>
    <t>El &lt;b&gt;oxalato de calcio&lt;/b&gt; es el componente principal y el tipo de cálculo renal más común.</t>
  </si>
  <si>
    <t>&lt;b&gt;ESTUDIO DE LA LITIASIS RENAL Y CRISTALURIA&lt;/b&gt;&lt;br /&gt;&lt;br /&gt;La cristaluria posee una importancia relativa en la litiasis renal. Hallar cristales no confirma la etiología del cálculo sin realizar previamente un Estudio Metabólico de Litiasis Renal. El análisis microscópico del sedimento urinario permite diferenciar los siguientes componentes litiásicos:&lt;br /&gt;• &lt;b&gt;Oxalato de Calcio:&lt;/b&gt; Se presentan fisiológicamente en orinas ácidas o neutras. Adoptan una forma octaédrica (de "sobre") o de discos (mancuernas). Conforman la etiología más frecuente de la patología litiásica.&lt;br /&gt;• &lt;b&gt;Fosfatos Triples (Estruvita):&lt;/b&gt; Están conformados por fosfato amónico-magnésico y se presentan en orinas neutras o alcalinas. Poseen una forma de ataúd. Son típicos en infecciones urinarias producidas por gérmenes ureasa positivos (ej. &lt;i&gt;Proteus&lt;/i&gt;).&lt;br /&gt;• &lt;b&gt;Ácido Úrico:&lt;/b&gt; Adoptan forma romboidal, rosetas o barriles. Abundan en pacientes con alteraciones del metabolismo de las purinas (ej. gota, leucemia).</t>
  </si>
  <si>
    <t>&lt;b&gt;d) Oxalato de calcio:&lt;/b&gt; Es la opción correcta. El oxalato de calcio es el tipo de cálculo renal más común. Sus cristales se identifican microscópicamente en el sedimento urinario adoptando una forma octaédrica o de discos en orinas de pH ácido a neutro.</t>
  </si>
  <si>
    <t>• &lt;b&gt;a) Ácido úrico:&lt;/b&gt; Es incorrecta. Constituye una etiología menos frecuente, asociada a alteraciones del metabolismo de las purinas (como la gota o la leucemia).&lt;br /&gt;• &lt;b&gt;c) Estruvita:&lt;/b&gt; Es incorrecta. Los cálculos de fosfato amónico-magnésico se asocian a infecciones urinarias causadas por gérmenes ureasa positivos (como el &lt;i&gt;Proteus&lt;/i&gt;) que elevan y alcalinizan el pH de la orina (&gt; 7).&lt;br /&gt;• &lt;b&gt;b) Cistina:&lt;/b&gt; Es incorrecta. Representa una causa infrecuente de litiasis renal.</t>
  </si>
  <si>
    <t>&lt;b&gt;DIAGNÓSTICO IMAGENOLÓGICO DE LA LITIASIS&lt;/b&gt;&lt;br /&gt;&lt;br /&gt;La confirmación estructural de la litiasis renal y la uropatía obstructiva se asienta en métodos por imágenes:&lt;br /&gt;• &lt;b&gt;Tomografía Computada de Abdomen:&lt;/b&gt; Constituye el método diagnóstico más indicado y preciso para confirmar el diagnóstico de litiasis renal.&lt;br /&gt;• &lt;b&gt;Ecografía Renal:&lt;/b&gt; Diagnostica litiasis mediante signos directos (visualización ecográfica del cálculo) e indirectos (dilatación pielocalicial generada por el "stop" retrógrado en la vía urinaria).&lt;br /&gt;• &lt;b&gt;Urografía Intravenosa:&lt;/b&gt; Evalúa la filtración y las diferencias de llenado de ambos uréteres, permitiendo evidenciar el "stop en cuello de cisne" causado por una litiasis impactada en la luz.</t>
  </si>
  <si>
    <t>Los cristales de fosfato amónico-magnésico (estruvita) se asocian a la presencia de &lt;b&gt;orinas alcalinas&lt;/b&gt; (pH &gt; 7) y a cuadros de &lt;b&gt;infección urinaria&lt;/b&gt; mediados por gérmenes ureasa positivos, típicamente el &lt;i&gt;Proteus mirabilis&lt;/i&gt;.</t>
  </si>
  <si>
    <t>&lt;b&gt;ETIOLOGÍA DE CRISTALES Y LITIASIS INFECCIOSA&lt;/b&gt;&lt;br /&gt;&lt;br /&gt;La evaluación microscópica del sedimento urinario y el análisis de la cristaluria permiten identificar el sustrato metabólico o infeccioso subyacente a la litiasis:&lt;br /&gt;• &lt;b&gt;Fosfatos Triples (Fosfato Amónico-Magnésico o Estruvita):&lt;/b&gt; Constituyen cristales que siempre son patológicos en la orina. Su formación requiere un medio de &lt;b&gt;orinas neutras o alcalinas&lt;/b&gt;. A la microscopía óptica, adoptan una forma descrita como cristales en &lt;b&gt;ataúd&lt;/b&gt;. Su hallazgo es típico y confirmatorio de infecciones del tracto urinario producidas por gérmenes con capacidad para escindir la urea (ureasa positivos).&lt;br /&gt;• &lt;b&gt;Correlato Clínico (Proteus y Litiasis Coraliforme):&lt;/b&gt; El exponente microbiológico de este cuadro es el &lt;i&gt;Proteus mirabilis&lt;/i&gt;. Este microorganismo alcaliniza la orina (generando pH urinario &gt; 7), lo que facilita la precipitación del fosfato, amonio y magnesio. Fisiopatológicamente, esta infección se asocia a la formación de la denominada &lt;b&gt;litiasis coraliforme&lt;/b&gt; en las vías urinarias (cálculos que moldean y ocupan todo el sistema pielocalicial).</t>
  </si>
  <si>
    <t>La opción a es correcta. Los cristales de fosfato amónico-magnésico (estruvita) son característicos de &lt;b&gt;infecciones urinarias&lt;/b&gt; producidas por bacterias productoras de ureasa (como &lt;i&gt;Proteus mirabilis&lt;/i&gt;), las cuales hidrolizan la urea y alcalinizan el medio, precipitando dichas sales en &lt;b&gt;orinas alcalinas&lt;/b&gt;.</t>
  </si>
  <si>
    <t>&lt;br /&gt;• &lt;b&gt;b) Hiperparatiroidismo:&lt;/b&gt; Es incorrecta. La patología paratiroidea altera el metabolismo fosfocálcico promoviendo la hipercalcemia e hipercalciuria, lo que predispone a la formación de litiasis de oxalato o fosfato de calcio, no a la formación de estruvita de origen infeccioso.&lt;br /&gt;• &lt;b&gt;c) Orinas ácidas y concentradas:&lt;/b&gt; Es incorrecta. Un medio urinario ácido predispone a la precipitación y formación de otros elementos orgánicos, como los cristales de ácido úrico, siendo la cristalización de estruvita un proceso dependiente de orinas neutras o alcalinas.&lt;br /&gt;• &lt;b&gt;d) Lisis tumoral:&lt;/b&gt; Es incorrecta. El síndrome de lisis tumoral provoca una liberación celular de ácidos nucleicos que elevan la uricemia, conduciendo a la formación de cristales de ácido úrico en los túbulos renales, sin relación fisiopatológica con el fosfato amónico-magnésico.</t>
  </si>
  <si>
    <t>La formación de cálculos o &lt;b&gt;litiasis renal&lt;/b&gt; es una patología de origen multifactorial que se asocia a la presencia conjunta de factores de riesgo como la &lt;b&gt;obesidad&lt;/b&gt;, las &lt;b&gt;infecciones urinarias recurrentes&lt;/b&gt; y una &lt;b&gt;ingesta baja de líquidos&lt;/b&gt;.</t>
  </si>
  <si>
    <t>&lt;b&gt;FACTORES DE RIESGO Y ETIOPATOGENIA DE LA LITIASIS RENAL&lt;/b&gt;&lt;br /&gt;&lt;br /&gt;Los elementos predisponentes incluyen:&lt;br /&gt;• &lt;b&gt;Factores Metabólicos:&lt;/b&gt; La &lt;b&gt;hipercalcemia&lt;/b&gt; se asocia con el desarrollo de nefrocalcinosis y &lt;b&gt;nefrolitiasis&lt;/b&gt;. Adicionalmente, condiciones sistémicas como la &lt;b&gt;obesidad&lt;/b&gt; alteran el perfil metabólico basal, promoviendo alteraciones urinarias (como la hiperuricosuria y cambios en el pH) que facilitan la litogénesis.&lt;br /&gt;• &lt;b&gt;Infecciones Urinarias:&lt;/b&gt; Las infecciones a repetición o la presencia de sondajes vesicales prolongados predisponen a la formación de cálculos renales y vesicales. Específicamente, los patógenos productores de la enzima ureasa (como el &lt;i&gt;Proteus mirabilis&lt;/i&gt;) generan orinas alcalinas (pH &gt; 7), lo cual promueve la precipitación de fosfatos y la formación de la litiasis coraliforme.&lt;br /&gt;• &lt;b&gt;Factores Ambientales e Hidratación:&lt;/b&gt; Una &lt;b&gt;ingesta baja de líquidos&lt;/b&gt; disminuye el volumen urinario total, incrementando la concentración y sobresaturación de solutos, lo que induce su cristalización.&lt;br /&gt;• &lt;b&gt;Complicaciones Renales:&lt;/b&gt; La presencia de litiasis en la vía urinaria constituye una de las causas patológicas principales de obstrucción intraluminal, pudiendo desencadenar complicaciones como una insuficiencia renal aguda posrenal.</t>
  </si>
  <si>
    <t>&lt;b&gt;d) Todas las anteriores:&lt;/b&gt; Es la opción correcta. En la génesis de la litiasis renal concurren e interactúan variables sistémicas, infecciosas y ambientales. La obesidad propicia un ambiente metabólico litogénico, las infecciones urinarias recurrentes (en especial por bacterias productoras de ureasa) alteran el pH y la solubilidad de la orina, y la baja ingesta hídrica concentra los solutos, facilitando su precipitación.</t>
  </si>
  <si>
    <t>&lt;b&gt;a) Obesidad:&lt;/b&gt; Es correcta como factor de riesgo individual, pero resulta incompleta como respuesta única.&lt;br /&gt;&lt;b&gt;b) Infecciones urinarias recurrentes:&lt;/b&gt; Es correcta individualmente, ya que gérmenes como el &lt;i&gt;Proteus&lt;/i&gt; promueven la formación de cálculos (ej. de estruvita), pero es parcial.&lt;br /&gt;&lt;b&gt;c) Ingesta baja de líquidos:&lt;/b&gt; Es correcta, constituyendo el factor ambiental modificable más reconocido al causar sobresaturación urinaria, pero es insuficiente de forma aislada.</t>
  </si>
  <si>
    <t>&lt;b&gt;ABORDAJE DIAGNÓSTICO DE LA LITIASIS RENAL&lt;/b&gt;&lt;br /&gt;&lt;br /&gt;Para la confirmación imagenológica y la evaluación de esta patología obstructiva, se destaca el uso progresivo de métodos complementarios:&lt;br /&gt;• &lt;b&gt;Radiología Simple de Abdomen:&lt;/b&gt; Permite el diagnóstico y seguimiento inicial, identificando formas cálcicas como la litiasis coraliforme asociada a dilatación pielocalicial.&lt;br /&gt;• &lt;b&gt;Ecografía Renal:&lt;/b&gt; Diagnostica la presencia de litiasis mediante signos directos (visualización del cálculo) e indirectos (dilatación pielocalicial por el "stop" generado en la vía urinaria).&lt;br /&gt;• &lt;b&gt;Tomografía Computada de Abdomen:&lt;/b&gt; Se consolida como el método diagnóstico más indicado y preciso (&lt;i&gt;gold standard&lt;/i&gt;) para confirmar el diagnóstico de la litiasis renal.</t>
  </si>
  <si>
    <t>Los factores de riesgo que se asocian con una mayor probabilidad de &lt;b&gt;recurrencia de la litiasis renal&lt;/b&gt; incluyen el &lt;b&gt;tamaño y composición del cálculo&lt;/b&gt; en episodios previos, así como una &lt;b&gt;historia familiar&lt;/b&gt; positiva para litiasis. &lt;br /&gt;&lt;br /&gt;&lt;i&gt;(Nota: Datos extraídos de guías clínicas internacionales. Se sugiere contrastar con protocolos institucionales locales.)&lt;/i&gt;</t>
  </si>
  <si>
    <t>&lt;b&gt;FACTORES DE RIESGO PARA LA RECURRENCIA DE LA LITIASIS RENAL&lt;/b&gt;&lt;br /&gt;&lt;br /&gt;La urolitiasis es una patología con una alta tasa de recidiva. Se evalúan múltiples factores para estratificar el riesgo de un nuevo episodio litiásico tras un primer evento:&lt;br /&gt;• &lt;b&gt;Historia familiar y genética:&lt;/b&gt; Los pacientes con antecedentes familiares de primer grado de litiasis renal presentan un riesgo mayor de recurrencia, sugiriendo alteraciones metabólicas hereditarias en la excreción de solutos (ej. hipercalciuria idiopática).&lt;br /&gt;• &lt;b&gt;Composición del cálculo:&lt;/b&gt; Ciertas etiologías litogénicas presentan tasas de recurrencia absolutas si no se instaura profilaxis, como los cálculos de &lt;b&gt;cistina&lt;/b&gt;, de &lt;b&gt;ácido úrico&lt;/b&gt; y los cálculos infecciosos de &lt;b&gt;estruvita&lt;/b&gt; (fosfato amónico-magnésico).&lt;br /&gt;• &lt;b&gt;Tamaño y carga litiásica previa:&lt;/b&gt; La presencia de múltiples cálculos o cálculos de gran tamaño predice un medio interno litogénico, favoreciendo futuras precipitaciones.&lt;br /&gt;• &lt;b&gt;Anomalías anatómicas:&lt;/b&gt; Alteraciones estructurales de la vía urinaria que generen estasis o lentitud del flujo urinario (ej. riñón en herradura).&lt;br /&gt;&lt;br /&gt;&lt;i&gt;(Nota: Datos extraídos de guías clínicas internacionales. Se sugiere contrastar con protocolos institucionales locales.)&lt;/i&gt;</t>
  </si>
  <si>
    <t>&lt;b&gt;d) Todas las anteriores:&lt;/b&gt; Es la opción correcta. El riesgo de formar nuevos cálculos renales aumenta cuando confluyen antecedentes de una historia familiar positiva (factores genéticos y metabólicos), ciertas composiciones específicas de alto riesgo litogénico y la evidencia previa de una alta carga litiásica o cálculos de gran tamaño. &lt;i&gt;(Nota: Datos extraídos de guías clínicas internacionales. Se sugiere contrastar con protocolos institucionales locales.)&lt;/i&gt;</t>
  </si>
  <si>
    <t>• &lt;b&gt;a) Tamaño del cálculo, b) Composición del cálculo, y c) Historia familiar de litiasis renal:&lt;/b&gt; Son incorrectas de forma individual. Todas representan factores de riesgo independientes y sumatorios para predecir la recurrencia a largo plazo de la enfermedad litiásica frente a la opción D que las engloba a todas. &lt;i&gt;(Nota: Datos extraídos de guías clínicas internacionales. Se sugiere contrastar con protocolos institucionales locales.)&lt;/i&gt;</t>
  </si>
  <si>
    <t>&lt;b&gt;EVALUACIÓN INICIAL DE LA LITIASIS&lt;/b&gt;&lt;br /&gt;&lt;br /&gt;El abordaje diagnóstico inicial de la litiasis se asienta en métodos por imágenes y el análisis microscópico del sedimento urinario:&lt;br /&gt;• &lt;b&gt;Tomografía Computada de Abdomen:&lt;/b&gt; Constituye el método diagnóstico para confirmar el diagnóstico de litiasis renal.&lt;br /&gt;• &lt;b&gt;Cristaluria:&lt;/b&gt; El hallazgo de cristales de &lt;b&gt;Oxalato de Calcio&lt;/b&gt; u &lt;b&gt;Ácido Úrico&lt;/b&gt; en el sedimento no confirma la etiología de un cálculo por sí sola sin la realización previa de un Estudio Metabólico de Litiasis Renal.&lt;br /&gt;• &lt;b&gt;Diagnóstico por Ecografía:&lt;/b&gt; Diagnostica litiasis mediante signos directos (visualización ecográfica del cálculo) e indirectos (dilatación pielocalicial generada por el "stop" retrógrado en la vía urinaria).</t>
  </si>
  <si>
    <t>La presentación clínica más común de la litiasis renal es el &lt;b&gt;dolor lumbar agudo&lt;/b&gt; de tipo cólico, producido por la distensión de la cápsula y la vía urinaria tras la obstrucción del flujo.</t>
  </si>
  <si>
    <t>&lt;b&gt;CLÍNICA DEL DOLOR RENAL Y LITIASIS&lt;/b&gt;&lt;br /&gt;&lt;br /&gt;La presencia de cálculos en las vías urinarias (litiasis renal) genera una obstrucción mecánica que desencadena un cuadro clínico sintomático:&lt;br /&gt;• &lt;b&gt;Características del dolor:&lt;/b&gt; Se presenta como un dolor &lt;b&gt;intenso&lt;/b&gt; (cuya magnitud es comparable a un infarto, trabajo de parto o a la de los grandes quemados) y de tipo &lt;b&gt;cólico&lt;/b&gt;. Se ubica en el &lt;b&gt;flanco&lt;/b&gt; y la &lt;b&gt;región lumbar&lt;/b&gt;, presentando una &lt;b&gt;irradiación&lt;/b&gt; hacia la ingle.&lt;br /&gt;• &lt;b&gt;Mecanismo patogénico:&lt;/b&gt; El dolor es producido por la &lt;b&gt;distensión de la cápsula&lt;/b&gt; renal y de las vías excretoras, originada por la obstrucción del flujo urinario con distensión pielocalicial y compresión intrarrenal.&lt;br /&gt;• &lt;b&gt;Manifestaciones urinarias acompañantes:&lt;/b&gt; El cuadro obstructivo suele asociarse a la alteración del color de la orina, provocando &lt;b&gt;hematuria&lt;/b&gt; (orina roja o en "lavado de carne") proveniente de las lesiones generadas por la fricción del cálculo sobre la mucosa de las vías urinarias.</t>
  </si>
  <si>
    <t>&lt;b&gt;a) Dolor lumbar agudo:&lt;/b&gt; Es la opción correcta. El síntoma cardinal y la manifestación inicial más prevalente en la litiasis renal es el &lt;b&gt;dolor lumbar agudo&lt;/b&gt; (cólico nefrítico), producto del aumento de tensión y distensión intraluminal ante la obstrucción aguda.</t>
  </si>
  <si>
    <t>• &lt;b&gt;b) Hematuria macroscópica:&lt;/b&gt; Es incorrecta. Si bien la litiasis es una etiología de sangrado urológico, la hematuria evidente suele ser un signo acompañante, siendo el dolor el motivo de consulta predominante.&lt;br /&gt;• &lt;b&gt;c) Fiebre y escalofríos:&lt;/b&gt; Son incorrectas. Su aparición indica la instauración de una complicación infecciosa del tracto urinario superior (ej. pielonefritis obstructiva o infección aguda), excediendo la clínica de una litiasis simple y no complicada.&lt;br /&gt;• &lt;b&gt;d) Náuseas y vómitos:&lt;/b&gt; Son incorrectas. Representan reflejos neurovegetativos desencadenados secundariamente por la intensidad del dolor cólico.</t>
  </si>
  <si>
    <t>La &lt;b&gt;infección del tracto urinario&lt;/b&gt; es la principal y más frecuente complicación asociada a la &lt;b&gt;litiasis renal&lt;/b&gt;.</t>
  </si>
  <si>
    <t>&lt;b&gt;COMPLICACIONES DE LA LITIASIS RENAL&lt;/b&gt;&lt;br /&gt;&lt;br /&gt;Las siguientes complicaciones se asocian a la litiasis renal:&lt;br /&gt;• &lt;b&gt;Infección del Tracto Urinario (ITU):&lt;/b&gt; Es la complicación más frecuente. La presencia de un cálculo en la vía urinaria actúa como un cuerpo extraño que interfiere con el flujo normal, favorece el estasis urinario y facilita la formación de un &lt;i&gt;biofilm&lt;/i&gt; bacteriano. Frecuentemente se asocian a bacterias productoras de ureasa (como el &lt;i&gt;Proteus mirabilis&lt;/i&gt;), que generan orinas alcalinas y promueven la formación de litiasis coraliforme, perpetuando un círculo de infección y daño estructural.&lt;br /&gt;• &lt;b&gt;Insuficiencia Renal Aguda (IRA) Posrenal:&lt;/b&gt; La obstrucción intraluminal por cálculos constituye una etiología de falla renal aguda posrenal. La obstrucción genera un aumento de la presión retrógrada que anula la filtración glomerular.&lt;br /&gt;• &lt;b&gt;Otras alteraciones:&lt;/b&gt; Incluyen hematuria de origen urológico (por lesión directa de la mucosa), hidronefrosis (dilatación pielocalicial) y cuadros de cólico renal severo.</t>
  </si>
  <si>
    <t>&lt;b&gt;b) Infección del tracto urinario:&lt;/b&gt; Es la opción correcta. La infección del tracto urinario es la complicación principal y más frecuente de la litiasis renal, debido a que el cálculo genera estasis urinario y actúa como un nido para la adherencia y proliferación bacteriana en la vía excretora.</t>
  </si>
  <si>
    <t>• &lt;b&gt;a) Insuficiencia renal aguda:&lt;/b&gt; Es incorrecta. Aunque una litiasis puede causar una IRA posrenal obstructiva, esto requiere que la obstrucción sea bilateral (o asiente sobre un riñón único), por lo que es una complicación menos frecuente que los cuadros infecciosos.&lt;br /&gt;• &lt;b&gt;c) Hematuria recurrente:&lt;/b&gt; Es incorrecta. La hematuria (de origen no glomerular) es un signo de presentación clínica derivado de la lesión directa de la mucosa urotelial por el cálculo, no la complicación principal a mediano o largo plazo.&lt;br /&gt;• &lt;b&gt;d) Hidronefrosis:&lt;/b&gt; Es incorrecta. Representa una consecuencia anatómica y un signo radiológico derivado de la obstrucción por la litiasis, no constituyendo la entidad clínica de complicación sistémica de mayor prevalencia como lo es la ITU.</t>
  </si>
  <si>
    <t>&lt;b&gt;DIAGNÓSTICO IMAGENOLÓGICO DE LA LITIASIS&lt;/b&gt;&lt;br /&gt;&lt;br /&gt;El abordaje diagnóstico para confirmar la presencia del cálculo y evaluar sus consecuencias obstructivas se basa en:&lt;br /&gt;• &lt;b&gt;Ecografía Renal:&lt;/b&gt; Permite el diagnóstico inicial mediante signos directos (visualización ecográfica del cálculo) e indirectos (como la dilatación pielocalicial o hidronefrosis generada por el "stop" en la vía urinaria).&lt;br /&gt;• &lt;b&gt;Tomografía Computada de Abdomen:&lt;/b&gt; Es el método diagnóstico más indicado y preciso (&lt;i&gt;gold standard&lt;/i&gt;) para confirmar el diagnóstico de la litiasis renal.</t>
  </si>
  <si>
    <t>El &lt;b&gt;tratamiento médico de elección&lt;/b&gt; en pacientes con litiasis renal de estruvita es la administración de &lt;b&gt;antibióticos&lt;/b&gt;, ya que estos cálculos están vinculados a infecciones urinarias activas por gérmenes ureasa positivos.&lt;br /&gt;&lt;br /&gt;&lt;i&gt;(Nota: La validación del tratamiento médico mediante antibióticos se infiere de su asociación etiológica infecciosa en las fuentes, complementándose con conocimiento médico externo)&lt;/i&gt;.</t>
  </si>
  <si>
    <t>&lt;b&gt;LITIASIS DE ESTRUVITA E INFECCIÓN URINARIA&lt;/b&gt;&lt;br /&gt;&lt;br /&gt;La génesis de los cálculos de estruvita se encuentra ligada a procesos infecciosos del tracto urinario superior:&lt;br /&gt;• &lt;b&gt;Etiología bacteriana:&lt;/b&gt; Los cálculos de &lt;b&gt;Fosfatos Triples (Estruvita)&lt;/b&gt; están conformados por fosfato amónico-magnésico. Son patognomónicos y se asocian a infecciones urinarias producidas por &lt;b&gt;gérmenes ureasa positivos&lt;/b&gt; (siendo el exponente clásico el &lt;i&gt;Proteus mirabilis&lt;/i&gt;).&lt;br /&gt;• &lt;b&gt;Fisiopatología:&lt;/b&gt; Estos microorganismos alcalinizan la orina (llevando el pH urinario a valores &lt;b&gt;&gt; 7&lt;/b&gt;), lo cual crea el microambiente físico-químico indispensable para que se produzca la precipitación de estas sales.&lt;br /&gt;• &lt;b&gt;Hallazgos clínicos y de laboratorio:&lt;/b&gt; En las infecciones por &lt;i&gt;Proteus&lt;/i&gt;, es frecuente encontrar orina alcalina asociada a leucocituria. Microscópicamente, los cristales de estruvita poseen una forma de &lt;b&gt;ataúd&lt;/b&gt;.&lt;br /&gt;• &lt;b&gt;Litiasis Coraliforme:&lt;/b&gt; Clínicamente, ante un paciente con fiebre, dolor lumbar, desviación a la izquierda y el hallazgo ecográfico de una gran &lt;b&gt;litiasis coraliforme&lt;/b&gt; (que moldea y ocupa las cavidades pielocaliciales), el microorganismo que se espera encontrar como agente causal en el urocultivo es el &lt;i&gt;Proteus mirabilis&lt;/i&gt;.</t>
  </si>
  <si>
    <t>La opción a es correcta. Dado que la formación y el crecimiento de los cálculos de estruvita dependen de una infección urinaria persistente por bacterias productoras de ureasa, la erradicación del microorganismo mediante terapia antibiótica constituye el tratamiento médico de elección para detener la progresión de la enfermedad. &lt;i&gt;(Información complementada con conocimiento médico externo)&lt;/i&gt;.</t>
  </si>
  <si>
    <t>• &lt;b&gt;b) Ácido cítrico:&lt;/b&gt; Es incorrecta. El citrato se utiliza para prevenir la cristalización en otro tipo de litiasis (como las de oxalato de calcio o para alcalinizar la orina en cálculos de ácido úrico), pero no es el tratamiento etiológico de la estruvita (donde la orina ya es alcalina).&lt;br /&gt;• &lt;b&gt;c) Dieta baja en sodio:&lt;/b&gt; Es incorrecta. Constituye una medida preventiva fundamental en la litiasis de calcio (para disminuir la hipercalciuria), careciendo de impacto terapéutico sobre los cálculos de origen infeccioso.&lt;br /&gt;• &lt;b&gt;d) Cirugía endourológica:&lt;/b&gt; Es incorrecta. Aunque la remoción quirúrgica (cirugía o litotricia) es el tratamiento &lt;i&gt;urológico&lt;/i&gt; definitivo para extraer la masa litiásica coraliforme ya formada, el enunciado indaga por el tratamiento &lt;i&gt;médico&lt;/i&gt; de elección. &lt;i&gt;(Información complementada con conocimiento médico externo)&lt;/i&gt;.</t>
  </si>
  <si>
    <t>&lt;b&gt;EVALUACIÓN DEL SEDIMENTO Y CRISTALURIA&lt;/b&gt;&lt;br /&gt;&lt;br /&gt;El análisis microscópico del sedimento urinario permite diferenciar los distintos componentes litiásicos (aunque su hallazgo no confirma la etiología sin un Estudio Metabólico previo):&lt;br /&gt;• &lt;b&gt;Oxalato de Calcio:&lt;/b&gt; Se presentan en orinas ácidas o neutras. Adoptan una forma octaédrica (de sobre) o de discos (mancuernas).&lt;br /&gt;• &lt;b&gt;Fosfatos Triples (Estruvita):&lt;/b&gt; Se presentan en orinas neutras o alcalinas, con la característica forma de ataúd.&lt;br /&gt;• &lt;b&gt;Ácido Úrico:&lt;/b&gt; Adoptan forma romboidal, rosetas o barriles. Abundan en pacientes con alteraciones del metabolismo de las purinas (gota, leucemia).</t>
  </si>
  <si>
    <t>La &lt;b&gt;glomerulopatía membranosa&lt;/b&gt; es una entidad &lt;b&gt;primaria (no proliferativa)&lt;/b&gt; que puede ser la expresión de un síndrome paraneoplásico presentándose predominantemente en &lt;b&gt;adultos y ancianos&lt;/b&gt;, requiriendo ante criterios de severidad la instauración de un &lt;b&gt;tratamiento inmunosupresor&lt;/b&gt;.</t>
  </si>
  <si>
    <t>&lt;b&gt;GLOMERULOPATÍA MEMBRANOSA: CLÍNICA Y ASOCIACIONES&lt;/b&gt;&lt;br /&gt;&lt;br /&gt;La glomerulopatía membranosa se caracteriza por el depósito de complejos inmunes (antígeno-anticuerpo) en la membrana, ubicados entre los podocitos y la membrana basal. Se rige por los siguientes postulados:&lt;br /&gt;• &lt;b&gt;Clasificación:&lt;/b&gt; Se trata de una glomerulopatía &lt;b&gt;primaria&lt;/b&gt;, clasificada como &lt;b&gt;no proliferativa&lt;/b&gt;.&lt;br /&gt;• &lt;b&gt;Asociación Paraneoplásica:&lt;/b&gt; Si bien es de base primaria, esta afección puede ser la expresión temprana de un síndrome paraneoplásico, presentándose en la población de &lt;b&gt;adultos y ancianos&lt;/b&gt;.&lt;br /&gt;• &lt;b&gt;Tratamiento:&lt;/b&gt; El uso de un &lt;b&gt;tratamiento inmunosupresor&lt;/b&gt; (como el esquema de Ponticelli alternando esteroides y ciclofosfamida) se justifica y es el tratamiento de elección ante pacientes con criterios de severidad, como proteinuria persistente &gt; 4g/24 hs, deterioro progresivo de la función renal o riesgo de vida.</t>
  </si>
  <si>
    <t>En una radiografía de tórax ¿cuál de las siguientes características pertenece al patrón consolidación parenquimatosa?&lt;br&gt;&lt;br&gt;a) Reducción de volumen pulmonar&lt;br&gt;&lt;br&gt;b) Vidrio esmerilado&lt;br&gt;&lt;br&gt;c) Broncograma aéreo&lt;br&gt;&lt;br&gt;d) Hiperclaridad</t>
  </si>
  <si>
    <t>&lt;b&gt;c) Es una Glomerulopatía Primaria asociada a neoplasia predominantemente en adultos y ancianos cuyo tratamiento es inmunosupresor:&lt;/b&gt; Es la opción correcta. La &lt;b&gt;glomerulopatía membranosa&lt;/b&gt; es una entidad &lt;b&gt;primaria&lt;/b&gt; que puede asociarse como expresión paraneoplásica predominantemente en &lt;b&gt;adultos y ancianos&lt;/b&gt;, y cuyo abordaje ante criterios de severidad justifica la instauración de un &lt;b&gt;tratamiento inmunosupresor&lt;/b&gt;.</t>
  </si>
  <si>
    <t>&lt;b&gt;a) Es una Glomerulopatia Primaria, proliferativa...:&lt;/b&gt; Es incorrecta porque la patología se clasifica dentro del grupo de las glomerulopatías primarias &lt;b&gt;no proliferativas&lt;/b&gt;.&lt;br /&gt;&lt;b&gt;b) ...asociada a neoplasia predominantemente en niños:&lt;/b&gt; Es incorrecta ya que la presentación de síndromes paraneoplásicos predomina en la población de &lt;b&gt;adultos y ancianos&lt;/b&gt; (en niños la causa primaria más frecuente de síndrome nefrótico puro es la enfermedad de cambios mínimos).&lt;br /&gt;&lt;b&gt;d) Es una Glomerulopatía Secundaria, proliferativa... en niños:&lt;/b&gt; Es incorrecta al definirla como proliferativa y asociar su prevalencia tumoral y etaria a la población pediátrica.</t>
  </si>
  <si>
    <t>c) Broncograma aéreo</t>
  </si>
  <si>
    <t>La &lt;b&gt;glomerulonefritis rápidamente progresiva o evolutiva&lt;/b&gt; se caracteriza por el hallazgo anatomopatológico de &lt;b&gt;semilunas epiteliales (proliferación celular en semilunas)&lt;/b&gt; en más del 50% de los glomérulos afectados.</t>
  </si>
  <si>
    <t>&lt;b&gt;GLOMERULONEFRITIS RÁPIDAMENTE PROGRESIVA (GNRP)&lt;/b&gt;&lt;br /&gt;&lt;br /&gt;Esta entidad constituye una urgencia nefrológica caracterizada por la rápida destrucción del glomérulo.&lt;br /&gt;• &lt;b&gt;Anatomopatología:&lt;/b&gt; El hallazgo es la presencia de semilunas epiteliales en más del 50% de los glomérulos. Estas consisten en una proliferación semicircunferencial de células de aspecto epitelioide que se disponen en el espacio urinario de Bowman, comprimiendo al glomérulo de forma progresiva hasta destruirlo por completo.&lt;br /&gt;• &lt;b&gt;Presentación Clínica:&lt;/b&gt; Se manifiesta como un síndrome nefrítico franco que incluye hematuria microscópica e hipertensión arterial (HTA). La proteinuria que acompaña al cuadro es no nefrótica.&lt;br /&gt;• &lt;b&gt;Deterioro Funcional:&lt;/b&gt; El diagnóstico se basa en la constatación de un deterioro rápido de la función renal. Lleva al paciente a una Insuficiencia Renal Terminal en un lapso de 90 a 120 días (aproximadamente 3 meses).</t>
  </si>
  <si>
    <t>&lt;b&gt;b) Se caracteriza por proliferacion celular en semilunas:&lt;/b&gt; Es la opción correcta. La glomerulopatía rápidamente evolutiva se caracteriza por la proliferación celular en semilunas epiteliales que ocupan el espacio de Bowman, evidenciándose en más del 50% de los glomérulos analizados en la biopsia renal.</t>
  </si>
  <si>
    <t>• &lt;b&gt;a) Se presentan como un Síndrome Nefrótico Puro:&lt;/b&gt; Es incorrecta. Esta entidad se presenta como un síndrome nefrítico franco (con hematuria e HTA), cursando con una proteinuria de rango no nefrótico.&lt;br /&gt;• &lt;b&gt;c) Toda Glomerulopatía, en su historia natural, evoluciona a una GNRPE:&lt;/b&gt; Es incorrecta. Solo algunas glomerulopatías primarias (como la GN membranoproliferativa, la GN postestreptocócica o la Nefropatía por IgA) son capaces de complicarse y evolucionar hacia una forma rápidamente progresiva, no siendo una constante evolutiva para todas las entidades glomerulares.&lt;br /&gt;• &lt;b&gt;d) Evoluciona a IR terminal en 12-18 meses:&lt;/b&gt; Es incorrecta. El deterioro de la función renal es veloz, llevando al paciente a una Insuficiencia Renal Terminal en un lapso de 90 a 120 días (aproximadamente 3 meses).</t>
  </si>
  <si>
    <t>&lt;b&gt;CLASIFICACIÓN ETIOLÓGICA DE LA GNRP&lt;/b&gt;&lt;br /&gt;&lt;br /&gt;La glomerulonefritis rápidamente progresiva se divide en tipos según los hallazgos inmunopatológicos:&lt;br /&gt;• &lt;b&gt;Tipo I:&lt;/b&gt; Asociada a anticuerpos antimembrana basal (Ac anti MB).&lt;br /&gt;• &lt;b&gt;Tipo II:&lt;/b&gt; Asociada a depósito de complejos inmunes.&lt;br /&gt;• &lt;b&gt;Tipo III:&lt;/b&gt; Asociada a ANCA positivo en suero. Es la variante pauciinmune o inmunonegativa, sin depósitos inmunes en la evaluación histológica.&lt;br /&gt;• &lt;b&gt;Tipo IV:&lt;/b&gt; Resulta de una combinación de marcadores de la Tipo I y la Tipo III (positiva tanto para antiMB+ como para ANCA+).</t>
  </si>
  <si>
    <t>La &lt;b&gt;glomeruloesclerosis focal y segmentaria&lt;/b&gt; es el &lt;b&gt;tipo más común de nefropatía en pacientes con diagnóstico de VIH positivos&lt;/b&gt;.</t>
  </si>
  <si>
    <t>&lt;b&gt;GLOMERULOESCLEROSIS FOCAL Y SEGMENTARIA&lt;/b&gt;&lt;br /&gt;&lt;br /&gt;Esta patología se caracteriza por la acumulación de colágeno glomerular tipo IV (esclerosis) con deposición de material hialino (hialinosis). La afectación se presenta en forma focal (solo algunos glomérulos del campo microscópico están tomados) y segmentaria (la zona afectada se limita a una determinada parte dentro del glomérulo). Los glomérulos afectados son los &lt;b&gt;yuxtamedulares&lt;/b&gt;.&lt;br /&gt;• &lt;b&gt;Presentación Clínica:&lt;/b&gt; Generalmente se presenta como un síndrome nefrótico severo, tanto en jóvenes como en adultos. Raras veces inicia con una proteinuria asintomática mínima. Se asocia con una baja incidencia (presente en el 30% de los casos) de microhematuria, hipertensión arterial e insuficiencia renal.&lt;br /&gt;• &lt;b&gt;Epidemiología y VIH:&lt;/b&gt; Es el tipo más común de nefropatía en pacientes con diagnóstico de VIH positivos.&lt;br /&gt;• &lt;b&gt;Evolución:&lt;/b&gt; Evoluciona a insuficiencia renal en un periodo de 10 a 15 años.</t>
  </si>
  <si>
    <t>&lt;b&gt;a) Glomerulonefritis focal y segmentaria:&lt;/b&gt; Es la opción correcta. Es el tipo más común de daño estructural parenquimatoso asociado a la infección por el virus de la inmunodeficiencia humana (VIH), cursando como un cuadro severo de síndrome nefrótico.</t>
  </si>
  <si>
    <t>• &lt;b&gt;b) Nefropatía por IgA:&lt;/b&gt; Es incorrecta. Es la enfermedad glomerular primaria más frecuente en el mundo y se caracteriza por una proliferación mesangial con depósito de IgA; suele asociarse a la enfermedad celíaca o presentarse tras infecciones respiratorias altas, no siendo la nefropatía característica del VIH.&lt;br /&gt;• &lt;b&gt;c) Nefritis intersticial:&lt;/b&gt; Es incorrecta. Corresponde a un cuadro de inflamación y afectación del espacio túbulo-intersticial de origen alérgico o inducido por fármacos (como antibióticos o AINEs), pero no representa la afección glomerular característica del paciente VIH positivo.&lt;br /&gt;• &lt;b&gt;d) Nefropatía por cambios mínimos:&lt;/b&gt; Es incorrecta. Es la causa más frecuente de síndrome nefrótico puro en niños menores de 15 años (caracterizada por la fusión de los pies de los podocitos), pero carece de la alta asociación que posee la forma focal y segmentaria con el VIH.</t>
  </si>
  <si>
    <t>&lt;b&gt;DIAGNÓSTICO DIFERENCIAL Y BIOPSIA&lt;/b&gt;&lt;br /&gt;&lt;br /&gt;Al realizar la biopsia de riñón para confirmar la glomeruloesclerosis focal y segmentaria, se deben extraer glomérulos &lt;b&gt;yuxtamedulares&lt;/b&gt; (aquellos ubicados en el límite entre el fondo de la corteza y el inicio de la médula).&lt;br /&gt;• Si la muestra no se toma en la zona yuxtamedular y solo extrae glomérulos de la corteza superficial, estos pueden no presentar anomalías en la microscopía óptica.&lt;br /&gt;• Por este motivo, si los glomérulos extraídos no son yuxtamedulares, la patología puede confundirse con la &lt;i&gt;Enfermedad de Cambios Mínimos&lt;/i&gt; debido a su presentación similar (ambas cursan con síndrome nefrótico).</t>
  </si>
  <si>
    <t>La &lt;b&gt;Nefropatía por IgA&lt;/b&gt; (o Enfermedad de Berger) es la enfermedad glomerular primaria más frecuente en el mundo, representando entre el 20% y el 40% de los pacientes con glomerulopatías primarias.</t>
  </si>
  <si>
    <t>&lt;b&gt;EPIDEMIOLOGÍA DE LA NEFROPATÍA POR IGA&lt;/b&gt;&lt;br /&gt;&lt;br /&gt;La nefropatía por IgA es la glomerulonefritis primaria más frecuente a nivel mundial. &lt;br /&gt;• &lt;b&gt;Prevalencia por regiones:&lt;/b&gt; En regiones como Japón y Australia llega a representar el &lt;b&gt;50%&lt;/b&gt; de las glomerulonefritis, mientras que en Europa y Estados Unidos su frecuencia se encuentra entre el &lt;b&gt;10% y el 30%&lt;/b&gt;.&lt;br /&gt;• &lt;b&gt;Distribución Etaria y Sexo:&lt;/b&gt; Es más frecuente en &lt;b&gt;varones&lt;/b&gt;. Suele diagnosticarse alrededor de los &lt;b&gt;40 años&lt;/b&gt; de edad, concentrándose el &lt;b&gt;85%&lt;/b&gt; de los pacientes en la franja etaria que va desde los &lt;b&gt;15 hasta los 65 años&lt;/b&gt; (siendo menos frecuente en las poblaciones de niños y de ancianos).&lt;br /&gt;• &lt;b&gt;Asociación Sistémica:&lt;/b&gt; Entre sus correlatos sistémicos, esta entidad destaca por su asociación con la &lt;b&gt;enfermedad celíaca&lt;/b&gt;.</t>
  </si>
  <si>
    <t>&lt;b&gt;d) Nefropatía por IgA:&lt;/b&gt; Es la opción correcta. La &lt;b&gt;Nefropatía por IgA&lt;/b&gt; es la enfermedad glomerular primaria más frecuente en el mundo, con una alta prevalencia en la población de adultos jóvenes y de mediana edad.</t>
  </si>
  <si>
    <t>• &lt;b&gt;a) Glomerulopatía membranosa:&lt;/b&gt; Es incorrecta porque, si bien es la causa primaria más frecuente de &lt;i&gt;síndrome nefrótico&lt;/i&gt; en adultos y ancianos, no es la glomerulopatía primaria más prevalente a nivel general.&lt;br /&gt;• &lt;b&gt;b) Glomerulonefritis post infecciosa:&lt;/b&gt; Es incorrecta debido a que su incidencia ha disminuido en países desarrollados, limitando su frecuencia a países en desarrollo, comunidades con bajo nivel socioeconómico y a la población pediátrica (niños entre 2 y 12 años).&lt;br /&gt;• &lt;b&gt;c) Glomerulonefritis proliferativa mesangial:&lt;/b&gt; Es incorrecta ya que representa una causa menos frecuente, manifestándose como síndrome nefrótico sólo en un 3% de los niños y un 7% de los adultos.</t>
  </si>
  <si>
    <t>&lt;b&gt;FISIOPATOLOGÍA Y CLÍNICA DE LA NEFROPATÍA POR IGA&lt;/b&gt;&lt;br /&gt;&lt;br /&gt;• &lt;b&gt;Patogenia:&lt;/b&gt; Se caracteriza por una proliferación mesangial con depósito granular de &lt;b&gt;inmunoglobulina A (IgA)&lt;/b&gt; en el mesangio, lo cual se asocia con un aumento de la IgA en sangre.&lt;br /&gt;• &lt;b&gt;Clínica Cardinal:&lt;/b&gt; La forma más frecuente de presentación clínica es la &lt;b&gt;hematuria recurrente&lt;/b&gt; (macroscópica o microscópica recidivante). Este brote recurrente es precedido y coincide con una &lt;b&gt;infección respiratoria alta&lt;/b&gt; (o digestiva/urinaria) ocurrida 24 a 72 hs previas.&lt;br /&gt;• &lt;b&gt;Evolución:&lt;/b&gt; Entre un 20% a 40% de los pacientes desarrollará Insuficiencia Renal Crónica Terminal entre los 5 y 20 años posteriores al diagnóstico.</t>
  </si>
  <si>
    <t>El &lt;b&gt;Lupus Eritematoso Sistémico&lt;/b&gt; constituye la &lt;b&gt;causa más común de glomerulonefritis membranosa secundaria&lt;/b&gt;.</t>
  </si>
  <si>
    <t>&lt;b&gt;ETIOLOGÍA DE LA GLOMERULOPATÍA MEMBRANOSA&lt;/b&gt;&lt;br /&gt;&lt;br /&gt;Para orientar la terapéutica, el origen de esta patología se clasifica en dos grupos:&lt;br /&gt;• &lt;b&gt;Primaria:&lt;/b&gt; Entidad de origen idiopático.&lt;br /&gt;• &lt;b&gt;Secundaria:&lt;/b&gt; Desarrollada secundaria a patologías de diversa índole. Incluye infecciones (virus de la hepatitis B y C, sífilis), enfermedades autoinmunes (como la nefropatía lúpica o lupus eritematoso sistémico), uso de drogas, o vinculadas a trasplantes y nefropatía diabética.&lt;br /&gt;• &lt;b&gt;Síndrome Paraneoplásico:&lt;/b&gt; La enfermedad puede ser desencadenada por neoplasias. Especialmente en los pacientes mayores de 60 años, la glomerulonefritis membranosa puede ser el aviso de un síndrome paraneoplásico y manifestarse de forma previa a la aparición o diagnóstico del tumor sólido, requiriendo un rastreo buscando marcadores tumorales.</t>
  </si>
  <si>
    <t>La opción a es correcta. Si bien es una patología primaria, posee asociaciones secundarias, estableciéndose que el Lupus Eritematoso Sistémico constituye la causa más común de glomerulonefritis membranosa secundaria.</t>
  </si>
  <si>
    <t>• &lt;b&gt;b) Hepatitis B:&lt;/b&gt; Es incorrecta. Las infecciones virales por el virus de la hepatitis B y C pueden actuar como desencadenantes secundarios de la patología, pero no constituyen la causa más común en comparación con la prevalencia del lupus eritematoso sistémico.&lt;br /&gt;• &lt;b&gt;c) Diabetes mellitus:&lt;/b&gt; Es incorrecta. La nefropatía diabética puede asociarse a una forma secundaria de glomerulopatía membranosa, sin embargo, el lupus eritematoso sistémico la supera como la principal etiología.&lt;br /&gt;• &lt;b&gt;d) Enfermedad de Crohn:&lt;/b&gt; Es incorrecta. Las enfermedades inflamatorias intestinales, como la enfermedad de Crohn, no se encuentran descritas dentro de las causas secundarias prevalentes de la glomerulopatía membranosa.</t>
  </si>
  <si>
    <t>&lt;b&gt;FISIOPATOLOGÍA DE LA GLOMERULOPATÍA MEMBRANOSA&lt;/b&gt;&lt;br /&gt;&lt;br /&gt;Se trata de una glomerulopatía primaria, de tipo no proliferativa, que se distingue por no presentarse bajo el cuadro clínico de una glomerulonefritis aguda.&lt;br /&gt;• &lt;b&gt;Mecanismo Patogénico:&lt;/b&gt; Se caracteriza por el depósito de complejos inmunes (antígeno-anticuerpo) en la membrana de filtración. Este complejo se localiza entre los podocitos y la membrana basal glomerular.&lt;br /&gt;• &lt;b&gt;Marcador Diagnóstico:&lt;/b&gt; La confirmación de un anticuerpo anti-PLA2R sérico elevado constituye un marcador útil que excluye la presencia de una malignidad sistémica asociada.&lt;br /&gt;• &lt;b&gt;Microscopía Óptica (Los "Picos"):&lt;/b&gt; Bajo tinción con metenamina de plata, se observa que los depósitos inmunes subepiteliales se encuentran separados por proyecciones argirofílicas originadas en la membrana basal, las cuales se denominan "picos".</t>
  </si>
  <si>
    <t>La &lt;b&gt;glomerulopatía membranosa&lt;/b&gt; es una entidad &lt;b&gt;primaria (idiopática)&lt;/b&gt;. Dentro de sus formas secundarias, las afecciones &lt;b&gt;comúnmente asociadas&lt;/b&gt; son el &lt;b&gt;Lupus Eritematoso Sistémico&lt;/b&gt; y los &lt;b&gt;tumores sólidos (síndromes paraneoplásicos)&lt;/b&gt;.</t>
  </si>
  <si>
    <t>&lt;b&gt;ETIOLOGÍA DE LA GLOMERULOPATÍA MEMBRANOSA&lt;/b&gt;&lt;br /&gt;&lt;br /&gt;La glomerulonefritis membranosa es una de las glomerulopatías primarias que causa con mayor frecuencia síndrome nefrótico en la población adulta (24,2% de los casos) y ancianos (28%). Su origen se divide en dos grupos:&lt;br /&gt;• &lt;b&gt;Etiología Primaria:&lt;/b&gt; Es la entidad de origen idiopático y abarca la mayoría de los casos de presentación.&lt;br /&gt;• &lt;b&gt;Etiología Secundaria (Asociaciones comunes):&lt;/b&gt; Si bien es de base primaria, posee asociaciones secundarias. El &lt;b&gt;Lupus Eritematoso Sistémico (LES)&lt;/b&gt; es la causa más común de glomerulonefritis membranosa secundaria. Asimismo, esta afección puede ser la expresión de un &lt;b&gt;síndrome paraneoplásico&lt;/b&gt; (desencadenada por neoplasias sólidas como cáncer de próstata o mama), presentándose en adultos y ancianos.&lt;br /&gt;• &lt;b&gt;Otras causas secundarias menos comunes:&lt;/b&gt; Puede desarrollarse de manera concomitante a patologías infecciosas (virus de la hepatitis B y C, sífilis), uso de drogas, vinculada a trasplantes, o desencadenada por otras afecciones basales.</t>
  </si>
  <si>
    <t>&lt;b&gt;d) No se asocia a ninguna de las anteriores:&lt;/b&gt; Es la opción correcta. La nefropatía membranosa es una entidad primaria. Cuando se investigan sus asociaciones secundarias "comunes", la búsqueda se orienta hacia el Lupus Eritematoso Sistémico y las neoplasias (tumores sólidos ocultos).</t>
  </si>
  <si>
    <t>&lt;b&gt;a) Infección por el virus de la hepatitis C:&lt;/b&gt; Es incorrecta. Aunque el virus de la Hepatitis C puede figurar como causa secundaria infrecuente, su asociación principal es con el desarrollo de la &lt;i&gt;Glomerulonefritis membranoproliferativa&lt;/i&gt; mediada por crioglobulinemia.&lt;br /&gt;&lt;b&gt;b) Diabetes mellitus:&lt;/b&gt; Es incorrecta. La diabetes mellitus genera la &lt;i&gt;Nefropatía Diabética&lt;/i&gt; (con glomeruloesclerosis intercapilar difusa o nodular) inducida por hiperfiltración y toxicidad metabólica, no siendo la afección comúnmente asociada a la lesión membranosa.&lt;br /&gt;&lt;b&gt;c) Glomerulonefritis membranoproliferativa:&lt;/b&gt; Es incorrecta. Es una entidad patológica glomerular independiente (caracterizada por consumo de complemento y engrosamiento en doble contorno), no una enfermedad sistémica que "cause" o se asocie a la nefropatía membranosa.</t>
  </si>
  <si>
    <t>&lt;b&gt;DIAGNÓSTICO DIFERENCIAL (HEPATITIS C Y CRIOGLOBULINEMIAS)&lt;/b&gt;&lt;br /&gt;&lt;br /&gt;La asociación del virus de la Hepatitis C con otras entidades glomerulares incluye:&lt;br /&gt;• Las &lt;b&gt;crioglobulinas&lt;/b&gt; (inmunoglobulinas que precipitan con el frío) generan una clínica de púrpura palpable, artralgias y &lt;b&gt;glomerulonefritis membranoproliferativa&lt;/b&gt;.&lt;br /&gt;• Esta entidad (la GN membranoproliferativa secundaria a crioglobulinemia) está vinculada a la infección crónica por el &lt;b&gt;Virus de la Hepatitis C (VHC)&lt;/b&gt;.</t>
  </si>
  <si>
    <t>La &lt;b&gt;Nefropatía por IgA&lt;/b&gt; (Enfermedad de Berger) destaca por su asociación sistémica con la &lt;b&gt;enfermedad celíaca&lt;/b&gt;.</t>
  </si>
  <si>
    <t>&lt;b&gt;EPIDEMIOLOGÍA Y ASOCIACIONES DE LA NEFROPATÍA POR IGA&lt;/b&gt;&lt;br /&gt;&lt;br /&gt;La &lt;b&gt;Nefropatía por IgA&lt;/b&gt; (Enfermedad de Berger) constituye la enfermedad glomerular primaria más frecuente en el mundo. Representa entre el 20% y el 40% de los pacientes con glomerulopatías primarias.&lt;br /&gt;• &lt;b&gt;Asociación Sistémica:&lt;/b&gt; Entre sus correlatos sistémicos, esta entidad destaca por su asociación con la &lt;b&gt;enfermedad celíaca&lt;/b&gt;.&lt;br /&gt;• &lt;b&gt;Distribución Demográfica:&lt;/b&gt; Es más frecuente en varones y suele diagnosticarse alrededor de los 40 años de edad (concentrándose el 85% de los pacientes entre los 15 y 65 años).&lt;br /&gt;• &lt;b&gt;Presentación Clínica:&lt;/b&gt; La forma más frecuente de presentación es la &lt;b&gt;hematuria recurrente&lt;/b&gt; (macroscópica o microscópica recidivante). Este brote recurrente es precedido y coincide con una infección respiratoria alta (o digestiva/urinaria) ocurrida 24 a 72 hs previas.</t>
  </si>
  <si>
    <t>&lt;b&gt;d) Enfermedad celíaca:&lt;/b&gt; Es la opción correcta. La &lt;b&gt;Nefropatía por IgA&lt;/b&gt; posee un correlato sistémico y una asociación con la &lt;b&gt;enfermedad celíaca&lt;/b&gt;.</t>
  </si>
  <si>
    <t>• &lt;b&gt;a) Lupus eritematoso sistémico:&lt;/b&gt; Es incorrecta. El lupus produce la nefropatía lúpica (por depósito de inmunocomplejos y consumo de complemento), constituyendo una glomerulopatía secundaria autoinmune independiente de la enfermedad de Berger.&lt;br /&gt;• &lt;b&gt;b) Diabetes mellitus:&lt;/b&gt; Es incorrecta. Origina la nefropatía diabética (primera causa de insuficiencia renal crónica terminal) mediante mecanismos de hiperfiltración y estrés oxidativo por hiperglucemia persistente, sin relación patogénica con el depósito mesangial de IgA.&lt;br /&gt;• &lt;b&gt;c) Enfermedad de Crohn:&lt;/b&gt; Es incorrecta. El correlato sistémico asociado a la Nefropatía por IgA está vinculado a la enteropatía por sensibilidad al gluten (enfermedad celíaca).</t>
  </si>
  <si>
    <t>&lt;b&gt;FISIOPATOLOGÍA Y DIAGNÓSTICO DE LA NEFROPATÍA POR IGA&lt;/b&gt;&lt;br /&gt;&lt;br /&gt;La patología se caracteriza por una proliferación mesangial acompañada del depósito de &lt;b&gt;inmunoglobulina A (IgA)&lt;/b&gt; en el mesangio, lo cual se asocia con un aumento de la IgA secretora en sangre.&lt;br /&gt;• &lt;b&gt;Diagnóstico Diferencial:&lt;/b&gt; A diferencia de otras entidades proliferativas agudas como la glomerulonefritis lúpica o la postestreptocócica, la Nefropatía por IgA cursa en el laboratorio con un dosaje de &lt;b&gt;Complemento C3 y C4 NORMAL&lt;/b&gt;.</t>
  </si>
  <si>
    <t>La presencia de un &lt;b&gt;depósito granular de IgG e IgM&lt;/b&gt; evidenciado mediante inmunofluorescencia en la membrana basal glomerular corresponde a la acumulación de &lt;b&gt;complejos inmunitarios (inmunocomplejos)&lt;/b&gt;.</t>
  </si>
  <si>
    <t>&lt;b&gt;PATRONES DE INMUNOFLUORESCENCIA EN GLOMERULOPATÍAS&lt;/b&gt;&lt;br /&gt;&lt;br /&gt;El estudio por inmunofluorescencia (IF) en las biopsias renales permite identificar la naturaleza y distribución de las proteínas depositadas en los glomérulos, definiendo tres patrones clásicos de depósito de inmunocomplejos:&lt;br /&gt;• &lt;b&gt;Tipo I (Patrón Lineal):&lt;/b&gt; Se caracteriza por un depósito lineal continuo de IgG y C3 (anticuerpos anti-membrana basal glomerular). Es patognomónico del &lt;i&gt;Síndrome de Goodpasture&lt;/i&gt; (Enfermedad anti-MBG).&lt;br /&gt;• &lt;b&gt;Tipo II (Patrón Granuloso):&lt;/b&gt; Consiste en el depósito en gránulos de inmunoglobulinas (IgG, IgM, IgA) y fracciones del complemento (C3). Este patrón de depósito de &lt;b&gt;complejos inmunitarios&lt;/b&gt; (ya sean circulantes sistémicos o formados &lt;i&gt;in situ&lt;/i&gt;) define a un grupo de patologías, entre las que se incluyen la &lt;i&gt;Glomerulonefritis postinfecciosa&lt;/i&gt;, la &lt;i&gt;Nefropatía por IgA&lt;/i&gt;, la &lt;i&gt;Nefritis Lúpica (LES)&lt;/i&gt; y la &lt;i&gt;Crioglobulinemia&lt;/i&gt;.&lt;br /&gt;• &lt;b&gt;Tipo III (Patrón Pauciinmune):&lt;/b&gt; Se caracteriza por una inmunofluorescencia negativa (escasez o ausencia total de depósitos inmunitarios en el glomérulo) pero asociada analíticamente a marcadores c-ANCA o p-ANCA. Es el patrón típico de las vasculitis de pequeños vasos.</t>
  </si>
  <si>
    <t>&lt;b&gt;c) Complejos inmunitarios:&lt;/b&gt; Es la opción correcta. La visualización de un patrón de depósito con aspecto "granular" compuesto por inmunoglobulinas (como la IgG o la IgM) sobre la membrana basal refleja el atrapamiento o la formación local de complejos inmunitarios (antígeno-anticuerpo).</t>
  </si>
  <si>
    <t>• &lt;b&gt;a) Cilindros hemáticos:&lt;/b&gt; Es incorrecta. Los cilindros hemáticos son estructuras celulares (agrupaciones de hematíes dismórficos con matriz proteica) observables en el sedimento urinario mediante microscopía óptica, y no constituyen los depósitos macromoleculares proteicos visualizables por inmunofluorescencia en el tejido glomerular biopsiado.&lt;br /&gt;• &lt;b&gt;b) Fibras elásticas:&lt;/b&gt; Es incorrecta. Las fibras elásticas son componentes estructurales normales de la matriz extracelular de ciertos tejidos y vasos, pero no se corresponden con depósitos patológicos granulares de inmunoglobulinas.&lt;br /&gt;• &lt;b&gt;d) Fibronectina:&lt;/b&gt; Es incorrecta. Aunque la fibronectina es una glucoproteína presente en la matriz mesangial que aumenta en procesos de fibrosis y nefroesclerosis, el depósito patológico específico y granular de isotipos de anticuerpos corresponde por definición a los complejos inmunes.</t>
  </si>
  <si>
    <t>&lt;b&gt;MECANISMOS INMUNOPATOLÓGICOS DE LESIÓN GLOMERULAR&lt;/b&gt;&lt;br /&gt;&lt;br /&gt;El daño primario a la barrera glomerular provocado por mecanismos inmunes puede ser desencadenado por distintas vías fisiopatológicas:&lt;br /&gt;• &lt;b&gt;Depósito de complejos antígeno-anticuerpo:&lt;/b&gt; Inmunocomplejos formados previamente y originados en la circulación sistémica que quedan atrapados pasivamente en la pared capilar o el mesangio.&lt;br /&gt;• &lt;b&gt;Activación &lt;i&gt;in situ&lt;/i&gt; de anticuerpos:&lt;/b&gt; Anticuerpos dirigidos directamente frente a antígenos glomerulares nativos o frente a antígenos extrínsecos plantados previamente en el riñón.&lt;br /&gt;• &lt;b&gt;Activación del complemento:&lt;/b&gt; Cualquiera sea la vía inicial, el depósito de estos inmunocomplejos induce la activación de la cascada de la coagulación y la activación del sistema de complemento, culminando en inflamación y lesión celular en el glomérulo.</t>
  </si>
  <si>
    <t>La presencia de &lt;b&gt;semilunas epiteliales (proliferación celular en semilunas)&lt;/b&gt; en el informe de una biopsia renal sugiere el diagnóstico de una &lt;b&gt;glomerulopatía rápidamente evolutiva&lt;/b&gt;.</t>
  </si>
  <si>
    <t>&lt;b&gt;GLOMERULONEFRITIS RÁPIDAMENTE PROGRESIVA (GNRP)&lt;/b&gt;&lt;br /&gt;&lt;br /&gt;Esta entidad, a la que pueden evolucionar distintas patologías proliferativas, constituye una urgencia médica debido a su rápida destrucción. Se caracteriza clínicamente por un rápido deterioro de la función renal y el hallazgo fundamental de semilunas en más del 50% de los glomérulos en la biopsia.&lt;br /&gt;• &lt;b&gt;Anatomopatología:&lt;/b&gt; Las semilunas consisten en una proliferación semicircunferencial de células de aspecto epitelioide (monocitos transformados) que se disponen en el espacio urinario de Bowman. Esta proliferación de estructuras va comprimiendo y estrangulando al glomérulo de forma progresiva hasta destruirlo.&lt;br /&gt;• &lt;b&gt;Presentación Clínica:&lt;/b&gt; Se manifiesta como un síndrome nefrítico que incluye hematuria microscópica e hipertensión arterial (HTA). La proteinuria que acompaña al cuadro es generalmente no nefrótica.&lt;br /&gt;• &lt;b&gt;Evolución Fisiopatológica:&lt;/b&gt; El diagnóstico clínico central se basa en la constatación de un deterioro rápido de la función renal, capaz de terminar con la viabilidad del órgano y llevar al paciente a una Insuficiencia Renal Terminal en un lapso de 90 a 120 días (aproximadamente 3 meses).</t>
  </si>
  <si>
    <t>&lt;b&gt;b) Se caracterizan por proliferación celular en semilunas:&lt;/b&gt; Es la opción correcta. Esta proliferación semicircunferencial de células epitelioides en el espacio de Bowman estrangula progresivamente el ovillo capilar, provocando el deterioro del filtrado glomerular.</t>
  </si>
  <si>
    <t>• &lt;b&gt;a) Se distinguen a la microscopia óptica por un doble contorno en la membrana basal:&lt;/b&gt; Es incorrecta. El engrosamiento de la pared capilar con aspecto de doble contorno es un hallazgo de la &lt;i&gt;Glomerulonefritis Membranoproliferativa Tipo I&lt;/i&gt;.&lt;br /&gt;• &lt;b&gt;c) Siempre se presentan como un síndrome nefrótico puro:&lt;/b&gt; Es incorrecta. Se presentan como un síndrome nefrítico (con hematuria e hipertensión) y su proteinuria asociada suele ser de rango no nefrótico.&lt;br /&gt;• &lt;b&gt;d) Acompañan la evolución de todos los tipos de glomerulopatía membranosa:&lt;/b&gt; Es incorrecta. La glomerulopatía membranosa es una afección de curso crónico y etiología no proliferativa que rara vez evoluciona a formas proliferativas extracapilares con semilunas.&lt;br /&gt;• &lt;b&gt;e) Evolucionan a insuficiencia renal terminal en 12 meses:&lt;/b&gt; Es incorrecta. El pronóstico temporal es más corto, llevando al paciente a la insuficiencia renal terminal en un lapso de 90 a 120 días (3 meses).</t>
  </si>
  <si>
    <t>&lt;b&gt;ESQUEMA DE TRATAMIENTO DE URGENCIA&lt;/b&gt;&lt;br /&gt;&lt;br /&gt;El diagnóstico de una glomerulonefritis rápidamente progresiva constituye una indicación para administrar terapia frente a la pérdida de la función renal:&lt;br /&gt;• Se instauran dosis de corticoides en forma de pulsos (&lt;b&gt;Metilprednisolona E.V.&lt;/b&gt; 1 gr. diluida, en 3 pulsos).&lt;br /&gt;• Inmediatamente después se inicia &lt;b&gt;Prednisona V.O.&lt;/b&gt; (1-2 mg/Kg/día).&lt;br /&gt;• El pilar inmunosupresor a largo plazo lo constituye la &lt;b&gt;Ciclofosfamida E.V.&lt;/b&gt;, con un esquema que exige completar 2 años de tratamiento.</t>
  </si>
  <si>
    <t>La hipertensión arterial sistémica constituye la principal causa de glomerulonefritis.</t>
  </si>
  <si>
    <t>&lt;b&gt;SÍNDROMES CLÍNICOS NEFROLÓGICOS Y GLOMERULOPATÍAS&lt;/b&gt;&lt;br /&gt;&lt;br /&gt;Las glomerulopatías primarias se categorizan a través de diversos síndromes clínicos nefrológicos cuyas sintomatologías suelen mezclarse, requiriendo procedimientos invasivos (biopsia de riñón) para su diagnóstico definitivo. Los síndromes que guían la presentación de estas patologías son:&lt;br /&gt;• Síndrome Nefrótico&lt;br /&gt;• Síndrome Nefrítico&lt;br /&gt;• Insuficiencia Renal (Aguda o Crónica)&lt;br /&gt;• Alteraciones del Sedimento Urinario (donde la presencia de cilindros hemáticos es patognomónica de glomerulonefritis).&lt;br /&gt;&lt;br /&gt;La hipertensión arterial sistémica constituye la principal causa de glomerulonefritis.</t>
  </si>
  <si>
    <t>La opción d es correcta. La hipertensión arterial sistémica constituye la principal causa de las glomerulonefritis.</t>
  </si>
  <si>
    <t>&lt;br /&gt;• &lt;b&gt;a) Dislipemias:&lt;/b&gt; Es incorrecta. Si bien las alteraciones lipídicas actúan como un factor de riesgo de progresión del daño renal crónico y acompañan como complicación al síndrome nefrótico, no constituyen la causa de la inflamación glomerular.&lt;br /&gt;• &lt;b&gt;b) Caída del filtrado glomerular:&lt;/b&gt; Es incorrecta. El descenso del filtrado es una consecuencia hemodinámica y funcional derivada del daño estructural ya establecido en el glomérulo, no siendo su agente causal.&lt;br /&gt;• &lt;b&gt;c) Alteración del sistema RAA:&lt;/b&gt; Es incorrecta. La hiperactivación del Sistema Renina-Angiotensina-Aldosterona funciona como un mecanismo patogénico secundario de progresión (induciendo vasoconstricción, hipertrofia y fibrosis) ante el daño renal instaurado, no categorizándose como la principal causa.</t>
  </si>
  <si>
    <t>&lt;b&gt;NOMENCLATURA DE AFECTACIÓN HISTOLÓGICA&lt;/b&gt;&lt;br /&gt;&lt;br /&gt;Para categorizar la lesión en la biopsia renal, se establece una terminología:&lt;br /&gt;• &lt;b&gt;Focal:&lt;/b&gt; Solamente &lt;b&gt;algunos&lt;/b&gt; de los glomérulos en el campo microscópico se encuentran afectados.&lt;br /&gt;• &lt;b&gt;Difusa:&lt;/b&gt; &lt;b&gt;Todos&lt;/b&gt; los glomérulos del campo microscópico están afectados.&lt;br /&gt;• &lt;b&gt;Segmentaria:&lt;/b&gt; Dentro de un mismo glomérulo, solo una &lt;b&gt;parte&lt;/b&gt; o segmento específico se encuentra dañado (ej. zona con fibrosis).&lt;br /&gt;• &lt;b&gt;Global:&lt;/b&gt; La afección compromete a &lt;b&gt;todo&lt;/b&gt; el glomérulo por completo.</t>
  </si>
  <si>
    <t>A nivel fisiopatológico, el &lt;b&gt;síndrome nefrótico a cambios mínimos&lt;/b&gt; se caracteriza por la &lt;b&gt;pérdida de la carga negativa de la pared capilar&lt;/b&gt;.</t>
  </si>
  <si>
    <t>&lt;b&gt;FISIOPATOLOGÍA DE LA GLOMERULOPATÍA A CAMBIOS MÍNIMOS&lt;/b&gt;&lt;br /&gt;&lt;br /&gt;Esta patología (la causa más frecuente de síndrome nefrótico puro en niños) se define morfológicamente por la ausencia de daño estructural en la microscopía óptica.&lt;br /&gt;• &lt;b&gt;Daño Podocitario:&lt;/b&gt; La lesión ultraestructural asienta en los podocitos. Se produce un descalabro donde los pies de los podocitos (pedicelos) se fusionan, formando una túnica ininterrumpida sobre los capilares y perdiendo su morfología habitual. Este hallazgo es evidenciable mediante &lt;b&gt;microscopía electrónica&lt;/b&gt;.&lt;br /&gt;• &lt;b&gt;Pérdida de Cargas Negativas:&lt;/b&gt; Fisiológicamente, la barrera de filtración glomerular es eléctricamente negativa debido a proteínas aniónicas como la podocalixina y el heparán sulfato, lo cual repele a las proteínas plasmáticas circulantes (que también poseen carga negativa). La enfermedad por cambios mínimos se caracteriza por la &lt;b&gt;pérdida de esta carga negativa&lt;/b&gt; de la barrera.&lt;br /&gt;• &lt;b&gt;Consecuencia Clínica (Proteinuria Selectiva):&lt;/b&gt; La disrupción eléctrica crea hiatos aniónicos que permiten el escape de proteínas. Al no existir un daño estructural de los poros, la fuga ocurre a expensas de proteínas de tamaño molecular relativamente pequeño (como la albúmina), originando una proteinuria selectiva que culmina en un &lt;b&gt;síndrome nefrótico puro&lt;/b&gt;.</t>
  </si>
  <si>
    <t>&lt;b&gt;Opción d:&lt;/b&gt; Es correcta. El mecanismo que define a la glomerulopatía a cambios mínimos a nivel de la barrera de filtración es la alteración bioquímica en los podocitos y la membrana basal que genera la pérdida de su carga eléctrica negativa, perdiendo la capacidad de repeler a la albúmina y originando la proteinuria selectiva.</t>
  </si>
  <si>
    <t>&lt;b&gt;a) Depósitos de IgM:&lt;/b&gt; Es incorrecta. En la enfermedad por cambios mínimos no hay evidencia de depósitos inmunitarios. La presencia de IgM en el mesangio orienta hacia una nefropatía por IgM o hacia una GN proliferativa mesangial.&lt;br /&gt;&lt;b&gt;b) Depósitos de IgG:&lt;/b&gt; Es incorrecta. Los depósitos granulares difusos de IgG constituyen el marcador de las enfermedades mediadas por inmunocomplejos sistémicos, como la glomerulonefritis membranosa o la nefritis lúpica.&lt;br /&gt;&lt;b&gt;c) Depósitos mesangiales de C3:&lt;/b&gt; Es incorrecta. El depósito de complemento (C3) es el patrón de entidades hipocomplementémicas estructurales, como las denominadas glomerulopatías por C3 (que incluyen variantes de la membranoproliferativa).</t>
  </si>
  <si>
    <t>&lt;b&gt;RESPUESTA AL TRATAMIENTO Y PRONÓSTICO&lt;/b&gt;&lt;br /&gt;&lt;br /&gt;Una característica evolutiva que distingue a esta enfermedad es su sensibilidad inicial al abordaje farmacológico:&lt;br /&gt;• &lt;b&gt;Corticosensibilidad:&lt;/b&gt; De todas las glomerulopatías, la enfermedad de cambios mínimos es la que responde mejor y más rápido al tratamiento, logrando un &lt;b&gt;90% de respuesta&lt;/b&gt; con remisión completa del síndrome nefrótico.&lt;br /&gt;• &lt;b&gt;Esquema de Primera Línea:&lt;/b&gt; Se instituye el tratamiento inicial de ataque con &lt;b&gt;Prednisona&lt;/b&gt; (en adultos de 1 a 1,5 mg/kg/día por 4 semanas, y en niños 60 mg/m2/día), procediendo luego a un descenso paulatino a lo largo de varios meses.</t>
  </si>
  <si>
    <t>La presencia de &lt;b&gt;semilunas epiteliales (proliferación celular en semilunas)&lt;/b&gt; en el informe de una biopsia renal obliga a sospechar el diagnóstico de una &lt;b&gt;glomerulopatía rápidamente evolutiva&lt;/b&gt;.</t>
  </si>
  <si>
    <t>&lt;b&gt;GLOMERULONEFRITIS RÁPIDAMENTE PROGRESIVA (GNRP)&lt;/b&gt;&lt;br /&gt;&lt;br /&gt;Esta entidad, a la que pueden evolucionar distintas patologías proliferativas primarias y secundarias, constituye una urgencia médica debido a su rápida destrucción. Se caracteriza por un rápido deterioro de la función renal y el hallazgo de semilunas en más del 50% de los glomérulos en la biopsia.&lt;br /&gt;• &lt;b&gt;Anatomopatología:&lt;/b&gt; Las semilunas consisten en una proliferación semicircunferencial de células de aspecto epitelioide (monocitos transformados) que se disponen en el espacio urinario de Bowman. Esta proliferación de estructuras va comprimiendo al glomérulo de forma progresiva hasta destruirlo por completo.&lt;br /&gt;• &lt;b&gt;Presentación Clínica:&lt;/b&gt; Se manifiesta como un síndrome nefrítico franco que incluye hematuria microscópica e hipertensión arterial (HTA). La proteinuria que acompaña al cuadro es no nefrótica.&lt;br /&gt;• &lt;b&gt;Evolución Fisiopatológica:&lt;/b&gt; El diagnóstico se basa en la constatación de un deterioro rápido de la función renal, llevando al paciente a una Insuficiencia Renal Terminal en un lapso de 90 a 120 días (aproximadamente 3 meses).</t>
  </si>
  <si>
    <t>&lt;b&gt;c) Se caracterizan por proliferación celular en semilunas:&lt;/b&gt; Es la opción correcta. Constituye el sello anatomopatológico de la glomerulonefritis rápidamente evolutiva. Esta proliferación semicircunferencial de células epitelioides en el espacio de Bowman estrangula el ovillo capilar, provocando el deterioro del filtrado glomerular.</t>
  </si>
  <si>
    <t>• &lt;b&gt;a) Evolucionan a IR terminal en 12 meses:&lt;/b&gt; Es incorrecta. El pronóstico temporal es llevando al paciente a la insuficiencia renal terminal en un lapso de 90 a 120 días (3 meses).&lt;br /&gt;• &lt;b&gt;b) Se distinguen a la microscopia óptica por un doble contorno en la MB:&lt;/b&gt; Es incorrecta. El engrosamiento de la pared capilar con aspecto de doble contorno es el hallazgo de la &lt;i&gt;Glomerulonefritis Membranoproliferativa Tipo I&lt;/i&gt;.&lt;br /&gt;• &lt;b&gt;d) Siempre se presentan como un Sd. Nefrótico puro:&lt;/b&gt; Es incorrecta. Se presentan como un síndrome nefrítico franco (con hematuria e hipertensión) y su proteinuria asociada suele ser de rango no nefrótico.&lt;br /&gt;• &lt;b&gt;e) Acompañan la evolución de todos los tipos de glomerulopatías:&lt;/b&gt; Es incorrecta. Representan &lt; del 10% de las glomerulopatías en general y solo algunas etiologías (ej. postestreptocócica, IgA, membranoproliferativa) pueden evolucionar hacia esta forma.</t>
  </si>
  <si>
    <t>&lt;b&gt;ESQUEMA DE TRATAMIENTO DE URGENCIA&lt;/b&gt;&lt;br /&gt;&lt;br /&gt;El diagnóstico de una glomerulonefritis rápidamente progresiva constituye una indicación para administrar terapia frente a la pérdida de la función renal:&lt;br /&gt;• Se instauran altas dosis de corticoides en forma de pulsos (&lt;b&gt;Metilprednisolona E.V.&lt;/b&gt; 1 gr. diluida en 3 pulsos).&lt;br /&gt;• Inmediatamente después se inicia &lt;b&gt;Prednisona V.O.&lt;/b&gt; (1-2 mg/Kg/día).&lt;br /&gt;• El pilar inmunosupresor a largo plazo lo constituye la &lt;b&gt;Ciclofosfamida E.V.&lt;/b&gt;, con un esquema prolongado que exige completar 2 años de tratamiento ininterrumpido.</t>
  </si>
  <si>
    <t>11_Pronóstico</t>
  </si>
  <si>
    <t>La &lt;b&gt;glomerulonefritis rápidamente evolutiva&lt;/b&gt; pertenece al grupo de las glomerulopatías primarias &lt;b&gt;proliferativas&lt;/b&gt;.</t>
  </si>
  <si>
    <t>&lt;b&gt;CLASIFICACIÓN DE LAS GLOMERULOPATÍAS PRIMARIAS&lt;/b&gt;&lt;br /&gt;&lt;br /&gt;La clasificación estructural de las glomerulopatías primarias se establece de acuerdo a la presencia o ausencia de proliferación celular en la histología:&lt;br /&gt;• &lt;b&gt;No Proliferativas:&lt;/b&gt; Categorizadas por la ausencia de proliferación celular. Incluyen la &lt;b&gt;Glomeruloesclerosis focal y segmentaria&lt;/b&gt;, la &lt;b&gt;Glomerulopatía a cambios mínimos&lt;/b&gt; y la &lt;b&gt;Glomerulopatía membranosa&lt;/b&gt;.&lt;br /&gt;• &lt;b&gt;Proliferativas:&lt;/b&gt; Categorizadas porque evidencian proliferación celular. Engloban a la Glomerulonefritis endocapilar aguda (post-infecciosa), la Glomerulonefritis proliferativa mesangial, la Glomerulonefritis membranoproliferativa y la &lt;b&gt;Glomerulonefritis rápidamente evolutiva&lt;/b&gt;.</t>
  </si>
  <si>
    <t>EI PSI (índice de severidad de neumonia) riesgo clase I corresponde a: Seleccione una:&lt;br&gt;&lt;br&gt;a) Pacientes mayor de 65 años, signos vitales estables y sin co morbilidades&lt;br&gt;&lt;br&gt;b) Pacientes menor de 50 años, signos vitales estables y con co morbilidades&lt;br&gt;&lt;br&gt;c) Pacientes menor de 50 años, signos vitales estables y sin co morbilidades&lt;br&gt;&lt;br&gt;d) Pacientes mayor de 65 años, signos vitales inestables y con co morbilidades</t>
  </si>
  <si>
    <t>&lt;b&gt;b) Glomerulonefritis rápidamente evolutiva:&lt;/b&gt; Es la opción correcta. Se clasifica dentro de las enfermedades glomerulares primarias como &lt;b&gt;proliferativas&lt;/b&gt; (caracterizada por la proliferación extracapilar y formación de semilunas epiteliales).</t>
  </si>
  <si>
    <t>• &lt;b&gt;a) Glomeruloesclerosis focal y segmentaria&lt;/b&gt;, &lt;b&gt;c) Glomerulopatía membranosa&lt;/b&gt; y &lt;b&gt;d) Glomerulopatía a cambios mínimos:&lt;/b&gt; Son incorrectas. Estas patologías conforman el grupo de las glomerulopatías primarias &lt;b&gt;no proliferativas&lt;/b&gt;, caracterizadas por la ausencia de proliferación celular en la evaluación microscópica.</t>
  </si>
  <si>
    <t>&lt;b&gt;NOMENCLATURA DE AFECTACIÓN HISTOLÓGICA&lt;/b&gt;&lt;br /&gt;&lt;br /&gt;Para categorizar la lesión en la biopsia renal, se establece una terminología descriptiva en el campo microscópico:&lt;br /&gt;• &lt;b&gt;Focal:&lt;/b&gt; Algunos de los glomérulos en el campo microscópico están afectados.&lt;br /&gt;• &lt;b&gt;Difusa:&lt;/b&gt; Todos los glomérulos del campo microscópico están afectados.&lt;br /&gt;• &lt;b&gt;Segmentaria:&lt;/b&gt; Dentro de un mismo glomérulo, solo una parte o segmento específico está afectado (ej. zona con fibrosis).&lt;br /&gt;• &lt;b&gt;Global:&lt;/b&gt; La afección toma el glomérulo por completo.</t>
  </si>
  <si>
    <t>c) Pacientes menor de 50 años, signos vitales estables y sin co morbilidades</t>
  </si>
  <si>
    <t>La &lt;b&gt;variante pauci-inmune&lt;/b&gt; (o inmunonegativa) de la glomerulonefritis rápidamente progresiva (GNRP Tipo III) es aquella que se caracteriza por no evidenciar depósitos inmunes en la evaluación histológica y asociarse a la presencia de anticuerpos &lt;b&gt;ANCA (+)&lt;/b&gt;.</t>
  </si>
  <si>
    <t>&lt;b&gt;CLASIFICACIÓN DE LA GLOMERULONEFRITIS RÁPIDAMENTE PROGRESIVA (GNRP)&lt;/b&gt;&lt;br /&gt;&lt;br /&gt;Las entidades causantes de la GNRP se clasifican en tipos según sus mecanismos patogénicos y los hallazgos en la inmunofluorescencia:&lt;br /&gt;• &lt;b&gt;Tipo I:&lt;/b&gt; Asociada a anticuerpos antimembrana basal (Ac anti MB). Presenta un patrón lineal continuo de IgG y C3.&lt;br /&gt;• &lt;b&gt;Tipo II:&lt;/b&gt; Asociada a depósitos de complejos inmunes. Presenta un patrón granuloso en la inmunofluorescencia.&lt;br /&gt;• &lt;b&gt;Tipo III (Forma Pauci-inmune):&lt;/b&gt; Asociada a la presencia de ANCA+ (anticuerpo anticitoplasma del neutrófilo). Constituye la variante pauci-inmune o inmunonegativa, caracterizada por una inmunofluorescencia negativa (ausencia de depósitos inmunes) pero asociada a marcadores c-ANCA o p-ANCA.&lt;br /&gt;• &lt;b&gt;Tipo IV:&lt;/b&gt; Resulta de una combinación de marcadores de la Tipo I y la Tipo III (positiva tanto para antiMB+ como para ANCA+).</t>
  </si>
  <si>
    <t>&lt;b&gt;c) La GNRE asociada a ANCA (+):&lt;/b&gt; Es la opción correcta. La forma clínica e histopatológica denominada "pauci-inmune" corresponde a la GNRP Tipo III, la cual se caracteriza por carecer de depósitos inmunitarios en el tejido glomerular (inmunofluorescencia negativa) y encontrarse asociada a la presencia de anticuerpos ANCA en la circulación sistémica.</t>
  </si>
  <si>
    <t>• &lt;b&gt;a) La GNRE tipo 2:&lt;/b&gt; Es incorrecta. La Tipo II se encuentra mediada y asociada al depósito de complejos inmunes en el glomérulo (patrón granuloso), no siendo pauci-inmune.&lt;br /&gt;• &lt;b&gt;b) La asociada a depósitos de complejos inmunes:&lt;/b&gt; Es incorrecta. Describe a la GNRP Tipo II. La forma pauci-inmune carece de depósitos de inmunocomplejos.&lt;br /&gt;• &lt;b&gt;d) La GNRE secundaria a Ac anti membrana basal:&lt;/b&gt; Es incorrecta. Representa a la GNRP Tipo I, la cual evidencia un depósito lineal continuo de anticuerpos anti-MBG, difiriendo del patrón pauci-inmune.</t>
  </si>
  <si>
    <t>&lt;b&gt;DIAGNÓSTICO Y PRESENTACIÓN DE LA GNRP&lt;/b&gt;&lt;br /&gt;&lt;br /&gt;Esta entidad constituye una urgencia nefrológica caracterizada por la rápida destrucción del glomérulo.&lt;br /&gt;• &lt;b&gt;Anatomopatología:&lt;/b&gt; El hallazgo definitorio es la presencia de semilunas epiteliales en más del 50% de los glomérulos, las cuales aprisionan y estrangulan al glomérulo de forma progresiva.&lt;br /&gt;• &lt;b&gt;Clínica:&lt;/b&gt; Se manifiesta como un síndrome nefrítico que incluye hematuria microscópica e hipertensión arterial (HTA), acompañado generalmente de una proteinuria de rango no nefrótico.&lt;br /&gt;• &lt;b&gt;Deterioro funcional:&lt;/b&gt; El diagnóstico clínico central exige la constatación de un rápido deterioro de la función renal, capaz de llevar al paciente a una Insuficiencia Renal Terminal en un lapso de 90 a 120 días (aproximadamente 3 meses).</t>
  </si>
  <si>
    <t>La &lt;b&gt;glomerulonefritis mesangial por IgA (Enfermedad de Berger)&lt;/b&gt; es una entidad proliferativa que se presenta con &lt;b&gt;hematuria recurrente&lt;/b&gt; o como un &lt;b&gt;síndrome nefrítico&lt;/b&gt;, no siendo una causa de síndrome nefrótico puro.</t>
  </si>
  <si>
    <t>&lt;b&gt;PRESENTACIÓN CLÍNICA DE LAS GLOMERULOPATÍAS PRIMARIAS&lt;/b&gt;&lt;br /&gt;&lt;br /&gt;Las glomerulopatías primarias se categorizan a través de diversos síndromes clínicos nefrológicos. La distinción se establece entre aquellas entidades que producen síndrome nefrótico y las que producen síndrome nefrítico o alteraciones asintomáticas del sedimento:&lt;br /&gt;• &lt;b&gt;Glomerulopatías No Proliferativas:&lt;/b&gt; Son las entidades que producen el &lt;b&gt;síndrome nefrótico&lt;/b&gt; con mayor frecuencia. Este grupo engloba a la &lt;i&gt;Glomerulopatía a cambios mínimos&lt;/i&gt; (causa principal en niños), la &lt;i&gt;Glomerulonefritis membranosa&lt;/i&gt; (causa principal en adultos y ancianos) y la &lt;i&gt;Glomeruloesclerosis focal y segmentaria&lt;/i&gt;.&lt;br /&gt;• &lt;b&gt;Glomerulopatías Proliferativas:&lt;/b&gt; No es tan frecuente que produzcan síndrome nefrótico. En este grupo se destaca la &lt;b&gt;Nefropatía por IgA (Enfermedad de Berger)&lt;/b&gt;, la cual constituye la glomerulopatía primaria más frecuente en el mundo. Su presentación clínica es la &lt;b&gt;hematuria recurrente&lt;/b&gt; (microscópica o macroscópica) que suele ser precedida por una infección respiratoria alta, pudiendo presentarse también como un &lt;b&gt;síndrome nefrítico&lt;/b&gt;.</t>
  </si>
  <si>
    <t>La opción a es correcta. La nefropatía por IgA (enfermedad de Berger) es una glomerulopatía proliferativa cuya presentación clínica más frecuente es la hematuria recurrente o el síndrome nefrítico. No se caracteriza por presentarse como un síndrome nefrótico (el cual se observa en un 12% de sus casos).</t>
  </si>
  <si>
    <t>&lt;br /&gt;• &lt;b&gt;b) Glomerulonefritis esclerosis focal y segmentaria, c) Glomerulonefritis membranosa, y d) Glomerulonefritis a cambios mínimos:&lt;/b&gt; Son incorrectas. Estas tres entidades conforman el grupo de las glomerulopatías &lt;b&gt;no proliferativas&lt;/b&gt;, las cuales son las patologías primarias que producen con mayor frecuencia el &lt;b&gt;síndrome nefrótico&lt;/b&gt; en los distintos grupos etarios (niños, adultos y ancianos).</t>
  </si>
  <si>
    <t>&lt;b&gt;NEFROPATÍA POR IgA (ENFERMEDAD DE BERGER)&lt;/b&gt;&lt;br /&gt;&lt;br /&gt;Esta patología se caracteriza por una proliferación mesangial con depósito de inmunoglobulina A (IgA) en el mesangio. Clínicamente destaca su asociación sistémica con la enfermedad celíaca y su debut con brotes de hematuria macroscópica coincidiendo (24 a 72 horas previas) con infecciones respiratorias altas o gastrointestinales. A diferencia de otras entidades inflamatorias agresivas, cursa con un dosaje de complemento C3 y C4 normal en laboratorio.</t>
  </si>
  <si>
    <t>La forma más frecuente de presentación en la &lt;b&gt;Nefropatía por IgA&lt;/b&gt; (Enfermedad de Berger) es la &lt;b&gt;hematuria recurrente&lt;/b&gt;, manifestándose como una &lt;b&gt;hematuria microscópica aislada&lt;/b&gt; asintomática o como episodios de hematuria macroscópica recidivante.</t>
  </si>
  <si>
    <t>&lt;b&gt;CLÍNICA Y PRESENTACIÓN DE LA NEFROPATÍA POR IGA&lt;/b&gt;&lt;br /&gt;&lt;br /&gt;La Nefropatía por IgA se caracteriza por ser silente en sus estadios iniciales. Los síndromes de presentación en esta nefropatía se distribuyen de la siguiente manera:&lt;br /&gt;• &lt;b&gt;Alteraciones urinarias asintomáticas (41%):&lt;/b&gt; Es la forma de presentación dominante. La mayoría de los pacientes cursa la enfermedad de forma asintomática, siendo la &lt;b&gt;hematuria microscópica aislada&lt;/b&gt; un hallazgo o diagnóstico accidental al realizarse un análisis de orina de rutina.&lt;br /&gt;• &lt;b&gt;Hematuria macroscópica franca (15%):&lt;/b&gt; Se presenta como brotes recurrentes que son precedidos y coinciden con una infección respiratoria alta (o digestiva/urinaria) ocurrida 24 a 72 hs previas.&lt;br /&gt;• &lt;b&gt;Otras presentaciones minoritarias:&lt;/b&gt; Insuficiencia Renal Crónica (14%), Síndrome Nefrótico (12%), Insuficiencia Renal Aguda (10%), Síndrome Nefrítico (6%) e Hipertensión Arterial aislada (2%).</t>
  </si>
  <si>
    <t>&lt;b&gt;e) Hematuria aislada recurrente:&lt;/b&gt; Es la opción correcta. La forma de presentación más frecuente de la nefropatía por IgA es la &lt;b&gt;hematuria recurrente&lt;/b&gt; (ya sea macroscópica o microscópica aislada y recidivante), apareciendo como signo en el 95% de los casos a lo largo de su evolución.</t>
  </si>
  <si>
    <t>&lt;b&gt;a) Síndrome nefrítico agudo:&lt;/b&gt; Es incorrecta porque la presentación como un síndrome nefrítico ocurre en una minoría (solo el 6% de los casos).&lt;br /&gt;&lt;b&gt;b) Síndrome nefrótico:&lt;/b&gt; Es incorrecta ya que el debut como síndrome nefrótico primario se presenta en un 12% de los casos.&lt;br /&gt;&lt;b&gt;c) Proteinuria severa progresiva:&lt;/b&gt; Es incorrecta porque la pérdida proteica que suele acompañar al cuadro es una proteinuria leve y de rango no nefrótico (&lt; 3 gr/24 hs), no siendo el signo primario de presentación.&lt;br /&gt;&lt;b&gt;d) Insuficiencia renal aguda:&lt;/b&gt; Es incorrecta porque el deterioro agudo de la función renal se observa en un 10% de los pacientes, de forma transitoria durante los brotes de hematuria macroscópica.</t>
  </si>
  <si>
    <t>&lt;b&gt;FISIOPATOLOGÍA Y DIAGNÓSTICO DE LA NEFROPATÍA POR IGA&lt;/b&gt;&lt;br /&gt;&lt;br /&gt;• &lt;b&gt;Anatomopatología:&lt;/b&gt; Se caracteriza por una proliferación mesangial acompañada del depósito de &lt;b&gt;inmunoglobulina A (IgA)&lt;/b&gt; de morfología granular en el mesangio, lo cual se asocia con un aumento de la IgA secretora en la sangre.&lt;br /&gt;• &lt;b&gt;Diagnóstico de Laboratorio:&lt;/b&gt; A diferencia de otras glomerulopatías (como la postinfecciosa o la lúpica), la Nefropatía por IgA cursa con un dosaje de &lt;b&gt;Complemento C3 y C4 NORMAL&lt;/b&gt;.</t>
  </si>
  <si>
    <t>La &lt;b&gt;glomerulonefritis rápidamente evolutiva&lt;/b&gt; pertenece al grupo de las entidades &lt;b&gt;proliferativas&lt;/b&gt; y se caracteriza por la presencia de &lt;b&gt;semilunas celulares y/o fibrosas&lt;/b&gt;, constituyendo un cuadro de &lt;b&gt;urgencia&lt;/b&gt; médica que evoluciona a la insuficiencia renal terminal en &lt;b&gt;3 meses&lt;/b&gt;.</t>
  </si>
  <si>
    <t>&lt;b&gt;GLOMERULONEFRITIS RÁPIDAMENTE PROGRESIVA (GNRP)&lt;/b&gt;&lt;br /&gt;&lt;br /&gt;Esta entidad constituye una urgencia nefrológica caracterizada por la rápida destrucción del glomérulo.&lt;br /&gt;• &lt;b&gt;Anatomopatología:&lt;/b&gt; El hallazgo es la presencia de semilunas epiteliales en más del 50% de los glomérulos afectados. Estas consisten en una proliferación semicircunferencial de células de aspecto epitelioide que se disponen en el espacio urinario de Bowman. En un inicio, el proceso está conformado por células (monocitos), tratándose de semilunas celulares; a medida que avanza, terminan siendo semilunas fibrosas compuestas por fibrocitos.&lt;br /&gt;• &lt;b&gt;Clasificación Proliferativa:&lt;/b&gt; Pertenece al grupo de las entidades proliferativas, ya que la masa celular estrangula y comprime al glomérulo hasta destruirlo.&lt;br /&gt;• &lt;b&gt;Evolución y Deterioro:&lt;/b&gt; El diagnóstico exige la constatación de un deterioro progresivo de la función renal, que lleva al paciente a una Insuficiencia Renal Terminal en un lapso de 90 a 120 días (aproximadamente 3 meses).&lt;br /&gt;• &lt;b&gt;Biopsia de Urgencia:&lt;/b&gt; Debido a su destrucción, de todas las glomerulopatías, esta entidad amerita la indicación de realizar una biopsia de urgencia para instaurar tratamiento inmunosupresor inmediato (pulsos de corticoides y ciclofosfamida).</t>
  </si>
  <si>
    <t>&lt;b&gt;Opción b:&lt;/b&gt; Es la opción correcta. Es falso afirmar que su biopsia evidencia "falta de proliferación celular", dado que la GNRP se clasifica dentro de las glomerulopatías de tipo proliferativas (por la proliferación de monocitos y células epiteliales que forman las semilunas). Además, el "doble contorno en la membrana basal" no corresponde a esta patología, sino que es el hallazgo de la Glomerulonefritis Membranoproliferativa Tipo I.</t>
  </si>
  <si>
    <t>• &lt;b&gt;a) Son capaces de evolucionar a la pérdida de la función renal en 3 meses:&lt;/b&gt; Es verdadera. El deterioro clínico lleva al paciente a una Insuficiencia Renal Terminal en un lapso de 90 a 120 días.&lt;br /&gt;• &lt;b&gt;c) Se caracterizan por la presencia en la biopsia de semilunas celulares y/o fibrosas:&lt;/b&gt; Es verdadera. Es un hallazgo (exigiendo su presencia en más del 50% de los glomérulos para el diagnóstico).&lt;br /&gt;• &lt;b&gt;d) Se debe biopsiar urgente:&lt;/b&gt; Es verdadera. Ante la pérdida del filtrado, requiere una biopsia urgente a corto plazo para certificar el daño e instaurar un esquema.</t>
  </si>
  <si>
    <t>&lt;b&gt;DOBLE CONTORNO Y AUSENCIA DE PROLIFERACIÓN&lt;/b&gt;&lt;br /&gt;&lt;br /&gt;Entidades que presentan las características mencionadas en la opción incorrecta:&lt;br /&gt;• &lt;b&gt;Doble Contorno:&lt;/b&gt; Corresponde a la Glomerulonefritis Membranoproliferativa Tipo I. La interposición de material amorfo subendotelial dependiente de la matriz del mesangio da la apariencia de pared capilar engrosada o de doble contorno al usar la técnica de metenamina plata.&lt;br /&gt;• &lt;b&gt;Falta de Proliferación:&lt;/b&gt; Define a las glomerulopatías primarias No Proliferativas (como la Glomeruloesclerosis Focal y Segmentaria, la Glomerulopatía a Cambios Mínimos y la Glomerulopatía Membranosa), las cuales no evidencian hipercelularidad y cursan con síndrome nefrótico.</t>
  </si>
  <si>
    <t>La &lt;b&gt;forma más frecuente de presentación&lt;/b&gt; de la &lt;b&gt;Nefropatía por IgA (Enfermedad de Berger)&lt;/b&gt; es la &lt;b&gt;hematuria recurrente&lt;/b&gt; (microscópica aislada o macroscópica recidivante), apareciendo en el &lt;b&gt;95%&lt;/b&gt; de los casos.</t>
  </si>
  <si>
    <t>&lt;b&gt;PRESENTACIÓN CLÍNICA DE LA NEFROPATÍA POR IgA&lt;/b&gt;&lt;br /&gt;&lt;br /&gt;Esta patología, también conocida como "hematuria recurrente benigna", es la glomerulonefritis primaria más prevalente a nivel mundial. Se manifiesta con predominio de alteraciones urinarias:&lt;br /&gt;• &lt;b&gt;Hematuria recurrente:&lt;/b&gt; Es el sello característico. Lo más habitual es su detección asintomática como &lt;b&gt;hematuria microscópica aislada&lt;/b&gt; (representando el 41% de las presentaciones), aunque puede debutar con episodios de &lt;b&gt;hematuria macroscópica&lt;/b&gt; (entre el 15% y 30%).&lt;br /&gt;• &lt;b&gt;Infección desencadenante:&lt;/b&gt; De forma típica, el brote recidivante de hematuria macroscópica o microscópica es precedido y coincide frecuentemente (24 a 72 horas antes) con una &lt;b&gt;infección respiratoria alta&lt;/b&gt;, digestiva o urinaria.&lt;br /&gt;• &lt;b&gt;Otros síndromes menos frecuentes:&lt;/b&gt; Puede presentarse como Insuficiencia Renal Crónica silenciosa (14%), Síndrome Nefrótico (12%), Insuficiencia Renal Aguda (10%) o Síndrome Nefrítico (6%).</t>
  </si>
  <si>
    <t>&lt;b&gt;d) Hematuria recurrente:&lt;/b&gt; Es la opción correcta. Es la manifestación cardinal y la forma de presentación más frecuente de la Nefropatía por IgA, evidenciándose de forma microscópica (asintomática) o macroscópica recidivante (asociada a infecciones) en la mayoría de los casos.</t>
  </si>
  <si>
    <t>• &lt;b&gt;a) Hipertensión arterial moderada con infección respiratoria asociada:&lt;/b&gt; Es incorrecta. Si bien una infección respiratoria alta actúa como gatillo o desencadenante temporal del brote, el signo principal es la hematuria, no la hipertensión arterial aislada (presente al debut en un 2% de los casos).&lt;br /&gt;• &lt;b&gt;b) Síndrome nefrótico severo con HTA:&lt;/b&gt; Es incorrecta. Solo un 12% de los casos de nefropatía por IgA se presenta como un síndrome nefrótico, siendo este cuadro más prevalente en las glomerulopatías de tipo no proliferativas (cambios mínimos, membranosa o esclerosis focal y segmentaria).&lt;br /&gt;• &lt;b&gt;c) Reacción alérgica con edemas en cara y tronco:&lt;/b&gt; Es incorrecta. No corresponde a la presentación clínica de esta glomerulopatía primaria mesangial.</t>
  </si>
  <si>
    <t>&lt;b&gt;ETIOPATOGENIA Y PRONÓSTICO DE LA ENFERMEDAD DE BERGER&lt;/b&gt;&lt;br /&gt;&lt;br /&gt;• &lt;b&gt;Fisiopatología:&lt;/b&gt; Se caracteriza por una proliferación mesangial secundaria al depósito exclusivo de &lt;b&gt;Inmunoglobulina A (IgA)&lt;/b&gt; en el mesangio. A diferencia de otras entidades proliferativas, cursa con niveles de &lt;b&gt;complemento sérico normales&lt;/b&gt; (C3 y C4 conservados).&lt;br /&gt;• &lt;b&gt;Asociaciones:&lt;/b&gt; Posee una importante asociación con la &lt;b&gt;enfermedad celíaca&lt;/b&gt;.&lt;br /&gt;• &lt;b&gt;Factores de riesgo y progresión:&lt;/b&gt; Aunque fue catalogada históricamente como "benigna", entre un 20% y 40% de los pacientes desarrolla Insuficiencia Renal Crónica Terminal. Son indicadores de alto riesgo de mala evolución la presencia conjunta de &lt;b&gt;HTA&lt;/b&gt;, función renal deteriorada y &lt;b&gt;Proteinuria &gt; 1 g/día&lt;/b&gt;.</t>
  </si>
  <si>
    <t>La forma más frecuente de presentación clínica en la &lt;b&gt;Nefropatía por IgA (Enfermedad de Berger)&lt;/b&gt; es la &lt;b&gt;hematuria recurrente&lt;/b&gt; (macroscópica o microscópica recidivante).</t>
  </si>
  <si>
    <t>&lt;b&gt;CLÍNICA Y PRESENTACIÓN DE LA NEFROPATÍA POR IGA&lt;/b&gt;&lt;br /&gt;&lt;br /&gt;La Nefropatía por IgA (Enfermedad de Berger) es la enfermedad glomerular primaria más frecuente en el mundo. Sus características clínicas principales de presentación son:&lt;br /&gt;• &lt;b&gt;Hematuria recurrente:&lt;/b&gt; Es la forma más frecuente de presentación clínica (apareciendo en el 95% de los casos). Puede manifestarse como alteraciones urinarias asintomáticas (hematuria microscópica aislada accidental) o como episodios de hematuria macroscópica.&lt;br /&gt;• &lt;b&gt;Factores desencadenantes:&lt;/b&gt; Este brote de hematuria recurrente es precedido y coincide con una &lt;b&gt;infección respiratoria alta&lt;/b&gt; (o digestiva/urinaria) ocurrida 24 a 72 hs previas.&lt;br /&gt;• &lt;b&gt;Evolución:&lt;/b&gt; Debido a su clínica, históricamente se la conoció como "hematuria recurrente benigna". Sin embargo, entre el 20% al 40% de los pacientes desarrollará Insuficiencia Renal Crónica Terminal entre los 5 y 20 años posteriores al diagnóstico.&lt;br /&gt;• &lt;b&gt;Asociaciones:&lt;/b&gt; Destaca por su asociación clínica con la enfermedad celíaca.</t>
  </si>
  <si>
    <t>&lt;b&gt;c) Nefropatía por IgA (Enfermedad de Berger):&lt;/b&gt; Es la opción correcta. La forma más frecuente de presentación clínica de la &lt;b&gt;Nefropatía por IgA (Enfermedad de Berger)&lt;/b&gt; es la &lt;b&gt;hematuria recurrente&lt;/b&gt;.</t>
  </si>
  <si>
    <t>• &lt;b&gt;a) Glomerulopatía membranosa:&lt;/b&gt; Es incorrecta ya que su rasgo clínico de presentación es el &lt;b&gt;síndrome nefrótico&lt;/b&gt;. Si bien asocia microhematuria, no debuta con hematuria recurrente.&lt;br /&gt;• &lt;b&gt;b) Glomerulopatía por cambios mínimos:&lt;/b&gt; Es incorrecta porque se presenta como un síndrome nefrótico. En esta entidad, la microhematuria es rara (&lt; 30%) y la hematuria macroscópica es infrecuente.&lt;br /&gt;• &lt;b&gt;d) Nefropatía diabética:&lt;/b&gt; Es incorrecta ya que esta patología secundaria crónica se presenta con proteinuria (y nefromegalia inicial) pero &lt;b&gt;no se presenta como una hematuria recurrente&lt;/b&gt;.</t>
  </si>
  <si>
    <t>&lt;b&gt;FISIOPATOLOGÍA Y DIAGNÓSTICO DE LA NEFROPATÍA POR IGA&lt;/b&gt;&lt;br /&gt;&lt;br /&gt;• &lt;b&gt;Anatomopatología:&lt;/b&gt; Se caracteriza por una proliferación mesangial acompañada del depósito de &lt;b&gt;inmunoglobulina A (IgA)&lt;/b&gt; en el mesangio, lo cual se asocia con un aumento de la IgA en la sangre.&lt;br /&gt;• &lt;b&gt;Marcador Fisiopatológico Diferencial:&lt;/b&gt; A diferencia de otras glomerulopatías (como la postestreptocócica o la lúpica), la Nefropatía por IgA cursa en sus análisis de laboratorio con un dosaje de &lt;b&gt;Complemento C3 y C4 NORMAL&lt;/b&gt;.</t>
  </si>
  <si>
    <t>En la &lt;b&gt;nefropatía por IgA&lt;/b&gt; (Enfermedad de Berger), la forma &lt;b&gt;más frecuente de presentación clínica es la hematuria recurrente, ya sea en forma de hematuria macroscópica o microscópica recidivante&lt;/b&gt;.</t>
  </si>
  <si>
    <t>&lt;b&gt;CLÍNICA DE LA NEFROPATÍA POR IgA (ENFERMEDAD DE BERGER)&lt;/b&gt;&lt;br /&gt;&lt;br /&gt;Esta patología constituye la enfermedad glomerular primaria más frecuente a nivel mundial y suele ser clínicamente silente en sus estadios iniciales.&lt;br /&gt;• &lt;b&gt;Forma de presentación cardinal:&lt;/b&gt; Se manifiesta por episodios de hematuria (presentes en el 95% de los casos). Las alteraciones urinarias asintomáticas (con microhematuria persistente) componen el 41% de las presentaciones, mientras que los episodios de hematuria macroscópica representan entre un 15% y un 30%.&lt;br /&gt;• &lt;b&gt;Gatillo Infeccioso:&lt;/b&gt; El brote recidivante de hematuria macroscópica es precedido y coincide con una infección respiratoria alta, o bien una infección digestiva o urinaria, ocurrida en las 24 a 72 horas previas.&lt;br /&gt;• &lt;b&gt;Otras formas de presentación:&lt;/b&gt; Puede debutar con Insuficiencia Renal Crónica (14%), Síndrome Nefrótico (12%), Insuficiencia Renal Aguda (10%) o Síndrome Nefrítico (6%).</t>
  </si>
  <si>
    <t>La opción b es correcta. La forma clínica inicial más frecuente de la nefropatía por IgA es la presencia de episodios recidivantes de hematuria, ya sean macroscópicos y precipitados por infecciones respiratorias, o a través del hallazgo de una microhematuria asintomática persistente en exámenes de laboratorio de rutina.</t>
  </si>
  <si>
    <t>• &lt;b&gt;a) Sindrome nefrótico:&lt;/b&gt; Es incorrecta. Aunque puede evolucionar a este cuadro o debutar de esta forma en un 12% de los pacientes, el síndrome nefrótico no constituye la principal manifestación inicial de esta entidad proliferativa.&lt;br /&gt;• &lt;b&gt;c) Proteinuria grave + HTA:&lt;/b&gt; Es incorrecta. La combinación de hipertensión arterial y proteinuria (mayor a 1 gramo al día) no es la manifestación de debut, sino que representa el estado de "Alto Riesgo" de mala evolución, marcando a los pacientes que progresarán a la Insuficiencia Renal Crónica Terminal.&lt;br /&gt;• &lt;b&gt;d) HTA sin hematuria con godet (++++):&lt;/b&gt; Es incorrecta. La hipertensión aislada como forma de presentación representa un 2% de los casos, y la ausencia de hematuria aleja el diagnóstico de una entidad cuyo sello es el sangrado glomerular recurrente.</t>
  </si>
  <si>
    <t>&lt;b&gt;PRONÓSTICO Y RIESGO EVOLUTIVO&lt;/b&gt;&lt;br /&gt;&lt;br /&gt;El abordaje médico depende de las manifestaciones asociadas a la hematuria:&lt;br /&gt;• &lt;b&gt;Bajo riesgo:&lt;/b&gt; La microhematuria aislada o los episodios de macrohematuria que presenten una proteinuria inferior a 0,5 g/día no requieren ningún tratamiento inmunosupresor específico, debiéndose controlar anualmente.&lt;br /&gt;• &lt;b&gt;Alto riesgo:&lt;/b&gt; La tríada compuesta por HTA, deterioro de la función renal y una proteinuria mayor a 1 g/día conduce a la Insuficiencia Renal Crónica Terminal (en 5 a 20 años) si no se imponen medidas de nefroprotección (IECA/ARA II) y restricción salina.</t>
  </si>
  <si>
    <t>La &lt;b&gt;Nefropatía por IgA (Enfermedad de Berger)&lt;/b&gt; tiene como forma más frecuente de presentación la &lt;b&gt;hematuria recurrente&lt;/b&gt;, y este brote es precedido y coincide con una &lt;b&gt;infección respiratoria alta&lt;/b&gt;.</t>
  </si>
  <si>
    <t>&lt;b&gt;PRESENTACIÓN CLÍNICA DE LA NEFROPATÍA POR IgA&lt;/b&gt;&lt;br /&gt;&lt;br /&gt;Esta patología, también conocida como "hematuria recurrente benigna", constituye la glomerulonefritis primaria más frecuente a nivel mundial. Se manifiesta por alteraciones urinarias:&lt;br /&gt;• &lt;b&gt;Hematuria recurrente:&lt;/b&gt; Aparece en el 95% de los casos. Su detección asintomática como hematuria microscópica aislada es lo habitual, aunque puede debutar con episodios de hematuria macroscópica.&lt;br /&gt;• &lt;b&gt;Infección desencadenante:&lt;/b&gt; El brote recurrente de hematuria macroscópica o microscópica es precedido y coincide (ocurriendo de 24 a 72 horas previas) con una &lt;b&gt;infección respiratoria alta&lt;/b&gt;, digestiva o urinaria.&lt;br /&gt;• &lt;b&gt;Otras formas de presentación:&lt;/b&gt; Puede presentarse como Insuficiencia Renal Crónica (14%), Síndrome Nefrótico (12%), Insuficiencia Renal Aguda (10%) o Síndrome Nefrítico (6%).</t>
  </si>
  <si>
    <t>&lt;b&gt;c) Nefropatía por IgA:&lt;/b&gt; Es la opción correcta. Su manifestación principal es la hematuria recurrente (aislada o recidivante), cuyos brotes son precipitados por eventos o infecciones del tracto respiratorio superior.</t>
  </si>
  <si>
    <t>&lt;b&gt;a) Glomerulonefritis focal y segmentaria, b) Nefropatía membranosa, y d) Glomerulopatía a cambios mínimos:&lt;/b&gt; Son incorrectas. Conforman el grupo de las glomerulopatías no proliferativas, las cuales se caracterizan por presentarse como síndrome nefrótico, no siendo la hematuria post-infecciosa su rasgo de debut.&lt;br /&gt;&lt;b&gt;e) Glomerulonefritis rápidamente evolutiva:&lt;/b&gt; Es incorrecta. Representa una urgencia médica caracterizada por deterioro de la función renal que lleva a insuficiencia terminal en meses, asociada al hallazgo de semilunas en la biopsia, y no a episodios recidivantes post-respiratorios.</t>
  </si>
  <si>
    <t>&lt;b&gt;ETIOPATOGENIA DE LA ENFERMEDAD DE BERGER&lt;/b&gt;&lt;br /&gt;&lt;br /&gt;Se caracteriza por una proliferación mesangial con depósito de inmunoglobulina A (IgA) en el mesangio, lo cual se asocia con un aumento de la IgA secretora en sangre. A nivel de diagnóstico diferencial de laboratorio, a diferencia de entidades inflamatorias, esta patología cursa con un dosaje de &lt;b&gt;complemento sérico normal&lt;/b&gt; (C3 y C4 conservados).</t>
  </si>
  <si>
    <t>La &lt;b&gt;Glomerulopatía a Cambios Mínimos&lt;/b&gt; se presenta como un &lt;b&gt;síndrome nefrótico puro severo&lt;/b&gt; en la gran mayoría de los casos.</t>
  </si>
  <si>
    <t>&lt;b&gt;CLÍNICA DE LA GLOMERULOPATÍA A CAMBIOS MÍNIMOS&lt;/b&gt;&lt;br /&gt;&lt;br /&gt;La glomerulopatía a cambios mínimos se caracteriza por el daño podocitario evidenciable sólo por microscopía electrónica. Presenta las siguientes características:&lt;br /&gt;• &lt;b&gt;Síndrome de presentación:&lt;/b&gt; Se presenta como un &lt;b&gt;síndrome nefrótico puro severo&lt;/b&gt; en la gran mayoría de los casos. Constituye la causa primaria más frecuente de síndrome nefrótico puro en niños menores de 15 años.&lt;br /&gt;• &lt;b&gt;Signos asociados:&lt;/b&gt; Raras veces se presenta asociada a hipertensión arterial (HTA). La &lt;b&gt;microhematuria&lt;/b&gt; es rara (presentándose en &lt; 30% de los casos) y la hematuria macroscópica es excepcional.&lt;br /&gt;• &lt;b&gt;Falla Renal:&lt;/b&gt; Esta patología no cursa con insuficiencia renal, pero puede ocurrir un fracaso renal pre-renal por hipovolemia secundaria a una hipoalbuminemia o por el uso de diuréticos (como la &lt;b&gt;furosemida&lt;/b&gt;).&lt;br /&gt;• &lt;b&gt;Respuesta terapéutica:&lt;/b&gt; De todas las glomerulopatías, es la que responde mejor al tratamiento con corticoides (iniciando con &lt;b&gt;PREDNISONA&lt;/b&gt;), logrando hasta un 90% de respuesta inicial.</t>
  </si>
  <si>
    <t>&lt;b&gt;c) Se presenta generalmente como un síndrome nefrótico puro:&lt;/b&gt; Es la opción correcta. La &lt;b&gt;Glomerulopatía a Cambios Mínimos&lt;/b&gt; se presenta como un &lt;b&gt;síndrome nefrótico puro severo&lt;/b&gt; en la mayoría de los casos.</t>
  </si>
  <si>
    <t>• &lt;b&gt;a) Cursa generalmente con HTA refractaria al tratamiento médico:&lt;/b&gt; Es incorrecta. Raras veces esta patología se presenta asociada a hipertensión arterial.&lt;br /&gt;• &lt;b&gt;b) No debe tratarse cuando cursa sin HTA:&lt;/b&gt; Es incorrecta. La presencia del síndrome nefrótico (proteinuria masiva, hipoalbuminemia, edemas) obliga al tratamiento inmunosupresor, independientemente de las cifras tensionales.&lt;br /&gt;• &lt;b&gt;d) Cursa con síndrome nefrítico con hematuria microscópica:&lt;/b&gt; Es incorrecta. Su presentación es el síndrome nefrótico puro; en esta entidad la microhematuria es rara (&lt; 30%) y no cursa con el cuadro inflamatorio clásico del síndrome nefrítico.&lt;br /&gt;• &lt;b&gt;e) Se presenta con rápida evolución a la Insuficiencia Renal Terminal en no más de 90 días:&lt;/b&gt; Es incorrecta. Este curso catastrófico define a la &lt;b&gt;Glomerulonefritis Rápidamente Progresiva (GNRP)&lt;/b&gt; por formación de semilunas, mientras que la enfermedad a cambios mínimos no suele cursar con insuficiencia renal intrínseca ni esclerosis rápida.</t>
  </si>
  <si>
    <t>&lt;b&gt;FISIOPATOLOGÍA Y DIAGNÓSTICO&lt;/b&gt;&lt;br /&gt;&lt;br /&gt;• &lt;b&gt;Fisiopatología:&lt;/b&gt; Este síndrome nefrótico a cambios mínimos se caracteriza por la pérdida de la carga negativa de la pared capilar glomerular.&lt;br /&gt;• &lt;b&gt;Laboratorio:&lt;/b&gt; En un paciente que cursa con síndrome nefrótico, el hallazgo de una proteinuria selectiva orienta la sospecha diagnóstica hacia una enfermedad a cambios mínimos.&lt;br /&gt;• &lt;b&gt;Biopsia:&lt;/b&gt; No tiene evidencia clara de daño en la microscopía óptica. Lo característico es el daño podocitario (fusión de los pies de los podocitos), evidenciable sólo a través de la microscopía electrónica.</t>
  </si>
  <si>
    <t>La &lt;b&gt;nefropatía diabética&lt;/b&gt; es una afección secundaria que &lt;b&gt;no cursa con consumo de complemento&lt;/b&gt; y, por lo tanto, no se relaciona con hipocomplementemia.</t>
  </si>
  <si>
    <t>&lt;b&gt;EVALUACIÓN DEL COMPLEMENTO EN GLOMERULOPATÍAS&lt;/b&gt;&lt;br /&gt;&lt;br /&gt;Debido a que gran parte del daño inflamatorio e inmunológico en el glomérulo es mediado por la sobreactivación de la cascada humoral, el dosaje del complemento sérico permite diferenciar a las entidades glomerulares en dos grandes grupos de comportamiento:&lt;br /&gt;• &lt;b&gt;Con Complemento Sérico Disminuido (Consumido):&lt;/b&gt; Agrupa a las patologías hipocomplementémicas. Orienta hacia &lt;i&gt;Enfermedades Sistémicas&lt;/i&gt; (como el &lt;i&gt;Lupus Eritematoso Sistémico&lt;/i&gt;, la &lt;i&gt;Endocarditis&lt;/i&gt;, los &lt;i&gt;Abscesos Viscerales&lt;/i&gt; y la &lt;i&gt;Crioglobulinemia&lt;/i&gt;) o hacia &lt;i&gt;Enfermedades Renales&lt;/i&gt; intrínsecas (como la &lt;i&gt;Glomerulonefritis aguda postinfecciosa&lt;/i&gt; o postestreptocócica, y la &lt;i&gt;Glomerulonefritis membranoproliferativa Tipo I y II&lt;/i&gt;).&lt;br /&gt;• &lt;b&gt;Con Complemento Sérico Normal:&lt;/b&gt; Orienta hacia entidades donde el consumo inflamatorio no es el mecanismo predominante. Incluye a &lt;i&gt;Enfermedades Sistémicas&lt;/i&gt; (como la &lt;i&gt;Poliarteritis nodosa&lt;/i&gt;, vasculitis asociadas a ANCA como la &lt;i&gt;Granulomatosis de Wegener&lt;/i&gt;, la &lt;i&gt;Púrpura de Henoch-Schönlein&lt;/i&gt; y el &lt;i&gt;Síndrome de Goodpasture&lt;/i&gt;), a &lt;i&gt;Enfermedades Renales puras&lt;/i&gt; (como la &lt;i&gt;Nefropatía por IgA&lt;/i&gt;) y a patologías metabólicas de evolución crónica como la &lt;b&gt;Nefropatía Diabética&lt;/b&gt;.</t>
  </si>
  <si>
    <t>&lt;b&gt;d) Nefropatía diabética:&lt;/b&gt; Es la opción correcta. La nefropatía diabética (la causa secundaria metabólica más frecuente de daño renal) no se asocia al consumo patológico de los factores del complemento, diferenciándose de las glomerulopatías hipocomplementémicas de origen inmunitario.</t>
  </si>
  <si>
    <t>• &lt;b&gt;a) Nefropatía lúpica:&lt;/b&gt; Es incorrecta. El daño renal lúpico es mediado por el depósito de inmunocomplejos con una activación del complemento por vía clásica, ingresando en la categoría de las glomerulopatías hipocomplementémicas.&lt;br /&gt;• &lt;b&gt;b) Nefropatía de la crioglobulinemia:&lt;/b&gt; Es incorrecta. La crioglobulinemia se clasifica como una enfermedad sistémica mediada por complejos inmunes que cursa con el complemento sérico consumido.&lt;br /&gt;• &lt;b&gt;c) Glomerulonefritis aguda postinfecciosa:&lt;/b&gt; Es incorrecta. El consumo del complemento (evidenciado por una disminución temporal de la fracción C3) es uno de sus tres criterios diagnósticos.</t>
  </si>
  <si>
    <t>La &lt;b&gt;glomerulonefritis membranoproliferativa&lt;/b&gt; (junto con la glomerulonefritis aguda post-infecciosa) cursa con &lt;b&gt;consumo de complemento&lt;/b&gt;, presentando una hipocomplementemia persistente.</t>
  </si>
  <si>
    <t>&lt;b&gt;GLOMERULONEFRITIS MEMBRANOPROLIFERATIVA E HIPOCOMPLEMENTEMIA&lt;/b&gt;&lt;br /&gt;&lt;br /&gt;Esta patología se caracteriza por presentar una mezcla de signos y síntomas, manifestándose como un síndrome nefrítico-nefrótico. Cursa con hematuria (macroscópica o microscópica), acompañada de una proteinuria, edemas e hipertensión arterial con falla renal.&lt;br /&gt;• &lt;b&gt;Glomerulopatías Hipocomplementémicas:&lt;/b&gt; Junto con la glomerulonefritis postestreptocócica, estas entidades constituyen el grupo diferencial de las glomerulopatías primarias que cursan con consumo de complemento en el laboratorio.&lt;br /&gt;• &lt;b&gt;Clasificación:&lt;/b&gt; Históricamente se describen tres tipos. La GNMP Tipo I (80% de los casos) cursa con activación de la vía clásica del complemento. La GNMP Tipo II (enfermedad por depósitos densos) y la GNMP Tipo III cursan con activación de la vía alterna y un mayor consumo específico de la fracción C3.&lt;br /&gt;• &lt;b&gt;Pronóstico:&lt;/b&gt; Tiene un curso progresivo y crónico de mal pronóstico, estableciéndose que el 50% a los 5 años ya se encuentran en reemplazo de función renal (diálisis) o fallecidos.</t>
  </si>
  <si>
    <t>&lt;b&gt;c) Glomerulonefritis membranoproliferativa:&lt;/b&gt; Es la opción correcta. Constituye, junto a la glomerulonefritis aguda post-estreptocócica, una de las entidades glomerulares primarias cuyo sello es la activación de la cascada del complemento, lo que se traduce en una hipocomplementemia persistente.</t>
  </si>
  <si>
    <t>• &lt;b&gt;a) Glomerulopatía por IgA:&lt;/b&gt; Es incorrecta. A diferencia de las entidades inflamatorias que consumen complemento, esta patología (Enfermedad de Berger) cursa con un dosaje de complemento sérico normal (C3 y C4 conservados).&lt;br /&gt;• &lt;b&gt;b) Glomerulopatía de cambios mínimos, y d) Gloméruloesclerosis focal y segmentaria:&lt;/b&gt; Son incorrectas. Representan patologías glomerulares primarias no proliferativas (causantes de síndrome nefrótico) donde el daño podocitario o la hialinosis focal no están mediados por la activación y consumo del complemento, cursando con niveles séricos normales.</t>
  </si>
  <si>
    <t>&lt;b&gt;DIAGNÓSTICO DIFERENCIAL (DOSAJE DE COMPLEMENTO)&lt;/b&gt;&lt;br /&gt;&lt;br /&gt;Solicitar las fracciones C3 y C4 del complemento es importante en todo paciente que debuta con lesión glomerular o síndrome nefrítico, ya que permite realizar el diagnóstico diferencial dividiendo a las patologías en dos grupos:&lt;br /&gt;• &lt;b&gt;Complemento Sérico Disminuido (Consumido):&lt;/b&gt; Orienta hacia enfermedades sistémicas (Lupus Eritematoso Sistémico, Endocarditis, Crioglobulinemia) o a enfermedades renales específicas (Glomerulonefritis aguda post-infecciosa y Glomerulonefritis membranoproliferativa).&lt;br /&gt;• &lt;b&gt;Complemento Sérico Normal:&lt;/b&gt; Orienta hacia enfermedades renales puras (Nefropatía por IgA, GN membranosa, GN cambios mínimos) o a enfermedades sistémicas como la Púrpura de Henoch-Schönlein y el Síndrome de Goodpasture.</t>
  </si>
  <si>
    <t>Ante la sospecha clínica de una glomerulopatía postestreptocócica, es útil solicitar la &lt;b&gt;medición de anticuerpos contra estreptococo&lt;/b&gt;, evaluando el complemento total y el título de antiestreptolisina O (ASTO).</t>
  </si>
  <si>
    <t>&lt;b&gt;DIAGNÓSTICO DE LA GLOMERULONEFRITIS POSTESTREPTOCÓCICA&lt;/b&gt;&lt;br /&gt;&lt;br /&gt;El abordaje diagnóstico de la glomerulonefritis endocapilar aguda (postestreptocócica) se basa en la confirmación de la infección desencadenante y el estudio del perfil inmunológico, ya que el daño glomerular es mediado por inmunocomplejos y consumo de complemento.&lt;br /&gt;• &lt;b&gt;Marcadores Inmunológicos (Anticuerpos):&lt;/b&gt; Se debe solicitar la medición de anticuerpos contra estreptococo. Se busca constatar el título de &lt;b&gt;antiestreptolisina O (AST O) elevado&lt;/b&gt;, el cual evidencia la infección estreptocócica reciente (faringoamigdalitis o piodermitis). Además, se observa que la &lt;b&gt;IgG está muy elevada&lt;/b&gt;.&lt;br /&gt;• &lt;b&gt;Marcador Fisiopatológico (Complemento):&lt;/b&gt; Se debe evaluar el &lt;b&gt;descenso (consumo) del complemento total y las fracciones C3 y C4&lt;/b&gt; en la fase aguda, destacándose como una patología hipocomplementémica.</t>
  </si>
  <si>
    <t>La opción c es correcta. Ante la sospecha de esta entidad clínica, es útil solicitar la &lt;b&gt;medición de anticuerpos contra estreptococo&lt;/b&gt; (junto con la evaluación de las fracciones del complemento) para certificar el origen postinfeccioso de la cascada inmunológica.</t>
  </si>
  <si>
    <t>&lt;br /&gt;• &lt;b&gt;a) Hemocultivo&lt;/b&gt; y &lt;b&gt;b) Cultivo de orina:&lt;/b&gt; Son incorrectas. El daño en la glomerulonefritis postestreptocócica no se produce por la invasión bacteriana directa del torrente sanguíneo ni del tracto urinario (no es un cuadro séptico ni una ITU), sino por un mecanismo inmunológico tardío (depósito de inmunocomplejos) desencadenado tras una infección focalizada en garganta o piel.&lt;br /&gt;• &lt;b&gt;d) Biopsia renal:&lt;/b&gt; Es incorrecta. Para diagnosticar una glomerulonefritis postestreptocócica &lt;b&gt;no es necesario realizar una biopsia renal&lt;/b&gt; si el paciente cumple con la presentación clínica, antecedente infeccioso y consumo de complemento (reservándose para evoluciones atípicas).</t>
  </si>
  <si>
    <t>&lt;b&gt;INDICACIÓN DE BIOPSIA RENAL EN EL SÍNDROME NEFRÍTICO&lt;/b&gt;&lt;br /&gt;&lt;br /&gt;La confirmación definitiva e histopatológica mediante punción biopsia renal (PBR) posee pautas de indicación:&lt;br /&gt;• &lt;b&gt;Regla de exclusión general:&lt;/b&gt; Para diagnosticar una glomerulonefritis postestreptocócica no es necesario realizar una biopsia renal si se cumplen tres criterios diagnósticos: que exista un cuadro clínico de nefritis aguda, que se constate infección faringoamigdalina o de piel previa de probable origen estreptocócico, y que exista consumo de complemento.&lt;br /&gt;• &lt;b&gt;Indicación formal:&lt;/b&gt; La indicación de realizar una biopsia se reserva para los &lt;b&gt;casos de evolución atípica&lt;/b&gt; que presenten persistencia de la proteinuria y deterioro progresivo de la función renal, con el objetivo de descartar la evolución hacia una Glomerulonefritis Rápidamente Progresiva (GNRP) mediada por semilunas.</t>
  </si>
  <si>
    <t>EI PSI (índice de severidad de neumonia) riesgo clase IV corresponde a: Seleccione una:&lt;br&gt;&lt;br&gt;a) Pacientes menor de 50 años, signos vitales estables y con co morbilidades&lt;br&gt;&lt;br&gt;b) Pacientes menor de 50 años, signos vitales estables y sin co morbilidades&lt;br&gt;&lt;br&gt;c) Pacientes mayor de 65 años, signos vitales estables y sin co morbilidades&lt;br&gt;&lt;br&gt;d) Pacientes mayor de 65 años, signos vitales inestables y con co morbilidades</t>
  </si>
  <si>
    <t>d) Pacientes mayor de 65 años, signos vitales inestables y con co morbilidades</t>
  </si>
  <si>
    <t>La &lt;b&gt;glomerulonefritis lúpica&lt;/b&gt; y la &lt;b&gt;glomerulonefritis membranoproliferativa&lt;/b&gt; (Tipo I y II) pertenecen al grupo de las entidades &lt;b&gt;hipocomplementémicas&lt;/b&gt;, las cuales cursan con el &lt;b&gt;complemento sérico disminuido&lt;/b&gt; debido a un consumo inflamatorio.</t>
  </si>
  <si>
    <t>&lt;b&gt;EVALUACIÓN DEL COMPLEMENTO EN GLOMERULOPATÍAS&lt;/b&gt;&lt;br /&gt;&lt;br /&gt;Debido a que gran parte del daño inflamatorio e inmunológico en el glomérulo es mediado por la sobreactivación de la cascada humoral, el dosaje del complemento sérico permite diferenciar a las entidades glomerulares en dos grupos:&lt;br /&gt;• &lt;b&gt;Con Complemento Sérico Disminuido (Consumido):&lt;/b&gt; Agrupa a las patologías hipocomplementémicas. Orienta hacia &lt;i&gt;Enfermedades Sistémicas&lt;/i&gt; (como el &lt;b&gt;Lupus Eritematoso Sistémico&lt;/b&gt;, la Endocarditis, los Abscesos Viscerales y la Crioglobulinemia) o hacia &lt;i&gt;Enfermedades Renales&lt;/i&gt; intrínsecas (como la Glomerulonefritis aguda postinfecciosa o postestreptocócica, y la &lt;b&gt;Glomerulonefritis membranoproliferativa Tipo I y II&lt;/b&gt;).&lt;br /&gt;• &lt;b&gt;Con Complemento Sérico Normal:&lt;/b&gt; Orienta hacia entidades donde el consumo inflamatorio no es el mecanismo predominante. Incluye a &lt;i&gt;Enfermedades Sistémicas&lt;/i&gt; (Poliarteritis nodosa, Vasculitis asociadas a ANCA, Púrpura de Henoch-Schönlein y Síndrome de Goodpasture), a &lt;i&gt;Enfermedades Renales puras&lt;/i&gt; (Nefropatía por IgA, Glomerulopatía a cambios mínimos, Glomeruloesclerosis focal y segmentaria, Glomerulopatía membranosa) y a patologías metabólicas de evolución crónica como la Nefropatía Diabética.</t>
  </si>
  <si>
    <t>&lt;b&gt;b) Glomerulonefritis lúpica - Glomerulonefritis membranoproliferativa:&lt;/b&gt; Es la opción correcta. Tanto la glomerulonefritis lúpica (cuyo daño renal es mediado por el depósito de inmunocomplejos con una activación del complemento por vía clásica) como la glomerulonefritis membranoproliferativa (que presenta hipocomplementemia persistente) son glomerulopatías que cursan con el complemento sérico disminuido.</t>
  </si>
  <si>
    <t>&lt;b&gt;a) Glomerulopatía diabética - Glomerulopatía de cambios mínimos:&lt;/b&gt; Es incorrecta. Ambas entidades cursan con el complemento sérico normal, no estando mediadas por un consumo inflamatorio de sus fracciones.&lt;br /&gt;&lt;b&gt;c) Glomerulopatía membranosa - Glomeruloesclerosis focal y segmentaria:&lt;/b&gt; Es incorrecta. Pertenecen al grupo de las patologías primarias no proliferativas que cursan con síndrome nefrótico puro y complemento sérico normal.&lt;br /&gt;&lt;b&gt;d) Glomerulonefritis mesangial - Nefropatía por IgA:&lt;/b&gt; Es incorrecta. La nefropatía por IgA es la enfermedad glomerular primaria más frecuente y se distingue por presentar un dosaje de complemento (C3 y C4) normal.</t>
  </si>
  <si>
    <t>&lt;b&gt;GLOMERULONEFRITIS MEMBRANOPROLIFERATIVA E HIPOCOMPLEMENTEMIA&lt;/b&gt;&lt;br /&gt;&lt;br /&gt;Esta patología se caracteriza por presentar una mezcla de signos y síntomas, manifestándose como un síndrome nefrítico-nefrótico. Cursa con hematuria (macroscópica o microscópica), acompañada de una proteinuria importante, edemas e hipertensión arterial con falla renal.&lt;br /&gt;• &lt;b&gt;Glomerulopatías Hipocomplementémicas:&lt;/b&gt; Junto con la glomerulonefritis postestreptocócica, estas entidades constituyen el grupo diferencial clásico de las glomerulopatías primarias que cursan con consumo de complemento.&lt;br /&gt;• &lt;b&gt;Clasificación:&lt;/b&gt; Históricamente se describen tres tipos. La GNMP Tipo I (80% de los casos) cursa con activación de la vía clásica del complemento. La GNMP Tipo II (enfermedad por depósitos densos) y la GNMP Tipo III cursan con activación de la vía alterna y un mayor consumo de la fracción C3.&lt;br /&gt;• &lt;b&gt;Pronóstico:&lt;/b&gt; Tiene un curso progresivo y crónico de mal pronóstico, el 50% a los 5 años ya se encuentran en reemplazo de función renal (diálisis) o fallecidos.</t>
  </si>
  <si>
    <t>&lt;b&gt;c) Glomerulonefritis membranoproliferativa:&lt;/b&gt; Es la opción correcta. Es, junto a la glomerulonefritis aguda post-estreptocócica, el exponente clásico de las entidades glomerulares primarias caracterizadas por la activación de la cascada del complemento, presentando una hipocomplementemia persistente.</t>
  </si>
  <si>
    <t>• &lt;b&gt;a) Glomerulopatía por IgA:&lt;/b&gt; Es incorrecta. Esta patología (Enfermedad de Berger) cursa con un dosaje de complemento sérico normal (C3 y C4 conservados).&lt;br /&gt;• &lt;b&gt;b) Glomerulopatía de cambios mínimos, y d) Glomeruloesclerosis focal y segmentaria:&lt;/b&gt; Son incorrectas. Representan patologías glomerulares primarias de tipo no proliferativas (causantes de síndrome nefrótico) donde el daño estructural (podocitario o la hialinosis focal) no está mediado por la activación y consumo del complemento, cursando con niveles séricos normales.</t>
  </si>
  <si>
    <t>&lt;b&gt;DIAGNÓSTICO DIFERENCIAL (DOSAJE DE COMPLEMENTO)&lt;/b&gt;&lt;br /&gt;&lt;br /&gt;Solicitar las fracciones C3 y C4 del complemento es importante en el paciente que debuta con lesión glomerular o síndrome nefrítico, ya que permite realizar el diagnóstico diferencial dividiendo a las patologías en dos grandes grupos:&lt;br /&gt;• &lt;b&gt;Complemento Sérico Disminuido (Consumido):&lt;/b&gt; Orienta hacia enfermedades sistémicas (Lupus Eritematoso Sistémico, Endocarditis, Crioglobulinemia) o a enfermedades renales específicas (Glomerulonefritis aguda post-infecciosa y Glomerulonefritis membranoproliferativa).&lt;br /&gt;• &lt;b&gt;Complemento Sérico Normal:&lt;/b&gt; Orienta hacia enfermedades renales puras (Nefropatía por IgA, GN membranosa, GN cambios mínimos) o a enfermedades sistémicas como la Púrpura de Henoch-Schönlein y el Síndrome de Goodpasture.</t>
  </si>
  <si>
    <t>La glomerulopatía membranosa es una enfermedad primaria de tipo no proliferativa que se distingue por no presentarse usualmente bajo el cuadro clínico de una glomerulonefritis aguda, sino manifestándose como un síndrome nefrótico.</t>
  </si>
  <si>
    <t>&lt;b&gt;CLÍNICA Y PRESENTACIÓN DE LA GLOMERULOPATÍA MEMBRANOSA&lt;/b&gt;&lt;br /&gt;&lt;br /&gt;La glomerulopatía membranosa se caracteriza por el depósito de complejos inmunes (antígeno-anticuerpo) en la membrana, ubicados entre los podocitos y la membrana basal. Se rige por los siguientes parámetros de presentación:&lt;br /&gt;• &lt;b&gt;Síndrome Nefrótico:&lt;/b&gt; Es el rasgo clínico característico de esta patología, presentándose en la mayoría de los casos bajo esta forma clínica (proteinuria masiva, hipoalbuminemia y edemas), a menudo asociada a microhematuria.&lt;br /&gt;• &lt;b&gt;Ausencia de Glomerulonefritis Aguda:&lt;/b&gt; Se distingue por pertenecer al grupo de las glomerulopatías no proliferativas, por lo que no suele presentarse bajo el cuadro inflamatorio de una glomerulonefritis aguda (síndrome nefrítico).&lt;br /&gt;• &lt;b&gt;Función Renal y Tensión Arterial:&lt;/b&gt; La hipertensión arterial (HTA) y la insuficiencia renal no se presentan en todos los pacientes al inicio de la enfermedad; sólo están presentes en los casos de mayor severidad evolutiva.</t>
  </si>
  <si>
    <t>&lt;b&gt;d) Glomerulonefritis membranosa:&lt;/b&gt; Es la opción correcta. La glomerulonefritis membranosa (una entidad no proliferativa) se distingue por NO presentarse de manera usual bajo un cuadro clínico de glomerulonefritis aguda, sino que se manifiesta como un síndrome nefrótico puro o asociado a microhematuria.</t>
  </si>
  <si>
    <t>• &lt;b&gt;a) Lupus eritematoso diseminado:&lt;/b&gt; Es incorrecta. El lupus produce la nefritis lúpica, la cual en sus clases proliferativas (Clase III o IV) suele presentarse como una glomerulonefritis aguda con sedimento activo, HTA y deterioro de la función renal.&lt;br /&gt;• &lt;b&gt;b) Glomerulonefritis bacteriana no postestreptococica:&lt;/b&gt; Es incorrecta. Las entidades bacterianas secundarias (como la endocarditis infecciosa) generan proliferación inflamatoria con consumo de complemento, derivando en una glomerulonefritis aguda.&lt;br /&gt;• &lt;b&gt;c) Glomerulonefritis mesangiocapilar:&lt;/b&gt; Es incorrecta. Esta patología proliferativa e hipocomplementémica se caracteriza por manifestarse bajo un patrón mixto (síndrome nefrítico-nefrótico), incluyendo todos los componentes inflamatorios de una glomerulonefritis aguda.</t>
  </si>
  <si>
    <t>&lt;b&gt;ASOCIACIONES Y ETIOLOGÍA SECUNDARIA&lt;/b&gt;&lt;br /&gt;&lt;br /&gt;Si bien la glomerulopatía membranosa es frecuentemente idiopática, la búsqueda de etiologías secundarias es obligatoria debido a sus asociaciones patológicas:&lt;br /&gt;• &lt;b&gt;Enfermedades Autoinmunes:&lt;/b&gt; El Lupus Eritematoso Sistémico (LES) es la causa más común de glomerulonefritis membranosa secundaria.&lt;br /&gt;• &lt;b&gt;Neoplasias:&lt;/b&gt; Esta afección puede ser la expresión paraneoplásica de un tumor sólido oculto, presentándose predominantemente en la población de adultos mayores y ancianos.&lt;br /&gt;• &lt;b&gt;Complicaciones Trombóticas:&lt;/b&gt; Entre todas las glomerulopatías, esta entidad es la que se asocia con mayor frecuencia al desarrollo de trombosis de la vena renal.</t>
  </si>
  <si>
    <t>La &lt;b&gt;glomerulonefritis membranosa&lt;/b&gt; es la entidad glomerular que se asocia con mayor frecuencia al desarrollo de &lt;b&gt;trombosis de la vena renal&lt;/b&gt; como complicación.</t>
  </si>
  <si>
    <t>&lt;b&gt;COMPLICACIONES DE LA GLOMERULOPATÍA MEMBRANOSA&lt;/b&gt;&lt;br /&gt;&lt;br /&gt;La glomerulopatía membranosa es una afección primaria de tipo no proliferativa que debuta con un síndrome nefrótico, acarreando un riesgo tromboembólico.&lt;br /&gt;• &lt;b&gt;Riesgo Trombótico:&lt;/b&gt; Los pacientes que cursan con esta entidad presentan un estado de hipercoagulabilidad. De todas las glomerulopatías, esta patología es la que se asocia con mayor frecuencia al desarrollo de trombosis de la vena renal como complicación.&lt;br /&gt;• &lt;b&gt;Manejo Profiláctico:&lt;/b&gt; Frente a una albuminemia menor a 2 g/dl, se encuentra indicada la instauración profiláctica de anticoagulación durante 6 a 12 meses con el fin de evitar esta complicación vascular.&lt;br /&gt;• &lt;b&gt;Sospecha Clínica:&lt;/b&gt; El desarrollo de una trombosis de la vena renal (uni o bilateral) debe sospecharse ante todo paciente nefrótico que, de forma brusca, manifieste dolor lumbar o anuria aguda.</t>
  </si>
  <si>
    <t>&lt;b&gt;d) Glomerulonefritis membranosa:&lt;/b&gt; Es la opción correcta. La glomerulonefritis membranosa es la entidad glomerular primaria que posee la mayor tasa de asociación y desarrollo de trombosis de la vena renal como complicación.</t>
  </si>
  <si>
    <t>• &lt;b&gt;a) Glomerulonefritis rápidamente progresiva:&lt;/b&gt; Es incorrecta. Su complicación es el rápido deterioro de la función renal que lleva a la insuficiencia terminal en aproximadamente 3 meses debido a la formación de semilunas, no la trombosis venosa renal.&lt;br /&gt;• &lt;b&gt;b) Glomerulonefritis membranoproliferativa:&lt;/b&gt; Es incorrecta. Esta entidad cursa con hipocomplementemia persistente y un patrón mixto nefrítico-nefrótico, pero el mayor riesgo de presentar trombosis de vena renal corresponde a la glomerulopatía membranosa.&lt;br /&gt;• &lt;b&gt;c) Hialinosis segmentaria y focal:&lt;/b&gt; Es incorrecta. Aunque es una causa mayor de síndrome nefrótico, su rasgo de mal pronóstico es la evolución hacia la insuficiencia renal crónica en 10 a 15 años, no siendo la trombosis venosa su complicación principal.&lt;br /&gt;• &lt;b&gt;e) Glomerulonefritis mesangial por depósitos de IgA:&lt;/b&gt; Es incorrecta. Es la glomerulonefritis más frecuente en el mundo y su forma de presentación es la hematuria (macroscópica o microscópica recidivante) gatillada por infecciones, careciendo del estado de hipercoagulabilidad propio del síndrome nefrótico.</t>
  </si>
  <si>
    <t>&lt;b&gt;FISIOPATOLOGÍA DEL ESTADO DE HIPERCOAGULABILIDAD&lt;/b&gt;&lt;br /&gt;&lt;br /&gt;El paciente con síndrome nefrótico posee predisposición a la formación de trombos debido a alteraciones en la cascada de coagulación:&lt;br /&gt;• &lt;b&gt;Déficit de inhibidores:&lt;/b&gt; La principal causa es la disminución en sangre de la Antitrombina III, un inhibidor de la coagulación que se pierde por vía urinaria debido a la permeabilidad de la membrana dañada.&lt;br /&gt;• &lt;b&gt;Aumento procoagulante:&lt;/b&gt; Ocurre un aumento compensatorio de los cofactores V y VIII, acompañados de niveles elevados de fibrinógeno.&lt;br /&gt;• &lt;b&gt;Factores agravantes:&lt;/b&gt; El estasis venoso y la hemoconcentración inducida por el tratamiento diurético aumentan la viscosidad sanguínea.</t>
  </si>
  <si>
    <t>En pacientes con síndrome nefrótico tratados con terapia combinada de &lt;b&gt;IECA y diuréticos de asa&lt;/b&gt;, si a corto plazo se evidencia un descenso de la tensión arterial y de la proteinuria acompañado de un &lt;b&gt;incremento leve de la creatinina plasmática (aproximadamente un 13%)&lt;/b&gt;, la conducta adecuada es &lt;b&gt;continuar con la misma medicación y realizar una nueva medición de creatinina a la semana&lt;/b&gt;, sin necesidad de suspender los fármacos.</t>
  </si>
  <si>
    <t>&lt;b&gt;MANEJO DE IECA Y FUNCIÓN RENAL&lt;/b&gt;&lt;br /&gt;&lt;br /&gt;Durante el tratamiento farmacológico antiproteinúrico y antihipertensivo con inhibidores de la enzima convertidora de angiotensina (IECA), es esperable observar cambios en la hemodinamia glomerular. Los IECA dilatan la arteriola eferente, disminuyendo la presión intraglomerular para controlar la hiperfiltración y la proteinuria.&lt;br /&gt;• &lt;b&gt;Efecto esperado:&lt;/b&gt; Esta vasodilatación eferente, si bien es nefroprotectora, reduce el filtrado glomerular inicial. Por lo tanto, un incremento leve de la creatinina plasmática (ej. 13%) es una consecuencia esperada del mecanismo de acción del fármaco.&lt;br /&gt;• &lt;b&gt;Implicancia clínica:&lt;/b&gt; La disminución de la proteinuria a corto plazo obtenida con el uso de IECA pronostica una tasa más lenta de disminución del filtrado glomerular a largo plazo. Al estarse cumpliendo los objetivos terapéuticos sin una elevación de los azoados, la medicación no debe interrumpirse.</t>
  </si>
  <si>
    <t>La opción c es correcta. El descenso de la proteinuria (de 6 a 3 g/24 hs) y de la presión arterial demuestra el éxito temprano de la nefroprotección. El aumento leve de la creatinina es un efecto hemodinámico inicial esperado al bloquear el sistema renina-angiotensina-aldosterona (dilatación de arteriola eferente y menor filtración), por lo que la conducta adecuada es mantener el esquema y reevaluar.</t>
  </si>
  <si>
    <t>• &lt;b&gt;a) Suspender el IECA, cambiar por B Bloqueantes y evaluar para estenosis de arteria renal:&lt;/b&gt; Es incorrecta. Retirar el IECA anularía el efecto antiproteinúrico logrado. Una estenosis bilateral de la arteria renal provocaría un fracaso renal agudo y un salto en los valores de creatinina, no un aumento del 13%.&lt;br /&gt;• &lt;b&gt;b) Suspender diuréticos de asa:&lt;/b&gt; Es incorrecta. El paciente presenta un síndrome nefrótico con edemas y precisa del diurético para manejar el volumen; el aumento leve de la creatinina se justifica por el IECA y no amerita la suspensión de la terapia descongestiva.&lt;br /&gt;• &lt;b&gt;d) Suspender IECA y cambiar por ARAII:&lt;/b&gt; Es incorrecta. Ambos grupos farmacológicos disminuyen la presión intraglomerular y el filtrado por dilatación de la arteriola eferente, por lo que el efecto temporal sobre la creatinina será similar; no hay justificación para rotarlo si hay buena respuesta clínica.</t>
  </si>
  <si>
    <t>&lt;b&gt;ESQUEMA TERAPÉUTICO EN LA GLOMERULOESCLEROSIS FOCAL Y SEGMENTARIA&lt;/b&gt;&lt;br /&gt;&lt;br /&gt;Esta patología se caracteriza por la acumulación de colágeno glomerular y hialinosis en glomérulos yuxtamedulares. Generalmente debuta como un síndrome nefrótico.&lt;br /&gt;• &lt;b&gt;Tratamiento inmunosupresor:&lt;/b&gt; La presencia de síndrome nefrótico por esta causa significa la indicación para administrar corticoides (Prednisona 1mg/Kg/día durante 12 a 16 semanas). Si hay resistencia, se rota a inhibidores de la calcineurina o Mofetil Micofenolato.&lt;br /&gt;• &lt;b&gt;Manejo Anexo:&lt;/b&gt; Indispensable para controlar las complicaciones y evitar la hiperfiltración. Se utiliza terapia antihipertensiva y antiproteinúrica con IECA/ARA II y manejo de la retención de volumen con diuréticos de asa (furosemida).</t>
  </si>
  <si>
    <t>El tratamiento de elección para abordar una glomerulonefritis aguda postestreptocócica típica consiste en &lt;b&gt;antibioticoterapia&lt;/b&gt;, sumado a la indicación de reposo y un balance negativo de agua y sal.</t>
  </si>
  <si>
    <t>&lt;b&gt;TRATAMIENTO DEL SÍNDROME NEFRÍTICO POSTESTREPTOCÓCICO&lt;/b&gt;&lt;br /&gt;&lt;br /&gt;El manejo de esta entidad de origen infeccioso (glomerulonefritis endocapilar aguda) se asienta sobre dos pilares: la erradicación del antígeno desencadenante y el control de la sobrecarga hemodinámica. Para el cuadro clásico, el esquema exige:&lt;br /&gt;• &lt;b&gt;Tratamiento Antibiótico:&lt;/b&gt; Los pacientes deben recibir cobertura antibiótica de la misma manera que si cursaran la infección estreptocócica activa. Se indica la administración de &lt;b&gt;Penicilina Benzatínica 1.2 millones U vía IM&lt;/b&gt;, o &lt;b&gt;Fenoximetilpenicilina oral 125 mg cada 6 hs por 7 a 10 días&lt;/b&gt;. En pacientes alérgicos a la penicilina, se utiliza &lt;b&gt;Claritromicina 250-500 mg cada 12 hs por 7 a 10 días&lt;/b&gt;.&lt;br /&gt;• &lt;b&gt;Medidas Higiénico-Dietéticas:&lt;/b&gt; Se indica &lt;b&gt;reposo&lt;/b&gt; y &lt;b&gt;restricción hidrosalina&lt;/b&gt; (balance negativo de agua y sal) para evitar la progresión de la expansión de volumen y la hipertensión arterial.&lt;br /&gt;• &lt;b&gt;Control de la Tensión Arterial y volumen:&lt;/b&gt; Se utilizan diuréticos de asa (furosemida) para tratar el exceso de volumen, instaurando tratamiento hipotensor específico (nifedipina, hidralacina) si los valores de presión arterial son elevados.&lt;br /&gt;• &lt;b&gt;Remoción del foco séptico:&lt;/b&gt; Si el foco fuera de resolución quirúrgica y estuviera activo.</t>
  </si>
  <si>
    <t>&lt;b&gt;a) Antibióticos:&lt;/b&gt; Es la opción correcta. El tratamiento de elección para abordar un síndrome nefrítico por infección estreptocócica consiste en la &lt;b&gt;antibioticoterapia&lt;/b&gt; (para erradicar el foco antigénico) asociada a restricción salina y reposo.</t>
  </si>
  <si>
    <t>&lt;b&gt;b) Antiinflamatorios no esteroideos:&lt;/b&gt; Son incorrectos ya que no combaten el proceso infeccioso-inmunológico y su uso puede agravar el fracaso renal agudo al inhibir las prostaglandinas vasodilatadoras del riñón.&lt;br /&gt;&lt;b&gt;c) Corticosteroides:&lt;/b&gt; Es incorrecta debido a que en el contexto clásico de la enfermedad, la indicación de medidas inmunosupresoras con corticoides (como la prednisona) no está indicada de rutina. Su uso se reserva para el 1% de los casos que evolucionan de forma atípica hacia una Glomerulonefritis Rápidamente Progresiva (GNRP) mediada por semilunas.&lt;br /&gt;&lt;b&gt;d) Inmunoglobulina intravenosa:&lt;/b&gt; Es incorrecta porque no forma parte del arsenal terapéutico habitual para la glomerulonefritis endocapilar aguda.</t>
  </si>
  <si>
    <t>&lt;b&gt;SOPORTE VITAL EN EL SÍNDROME NEFRÍTICO AGUDO&lt;/b&gt;&lt;br /&gt;&lt;br /&gt;En los casos agudos y graves que cursen con una caída del filtrado glomerular, desarrollando una &lt;b&gt;oligoanuria&lt;/b&gt; y un consecuente &lt;b&gt;síndrome urémico&lt;/b&gt;, algunos pacientes (especialmente los niños) pueden requerir el soporte vital transitorio mediante &lt;b&gt;Diálisis peritoneal&lt;/b&gt;. Esta terapia de reemplazo se instaura y mantiene hasta lograr que el glomérulo se desinflame y retorne a su capacidad de filtración normal.</t>
  </si>
  <si>
    <t>El diagnóstico de una &lt;b&gt;glomerulonefritis rápidamente progresiva (evolutiva)&lt;/b&gt; constituye una urgencia nefrológica y la indicación para administrar una politerapia con &lt;b&gt;Metilprednisolona EV, Ciclofosfamida EV y Prednisona V.O.&lt;/b&gt; (altas dosis de corticoides en forma de pulsos).</t>
  </si>
  <si>
    <t>&lt;b&gt;TRATAMIENTO DE LA GLOMERULONEFRITIS RÁPIDAMENTE PROGRESIVA (GNRP)&lt;/b&gt;&lt;br /&gt;&lt;br /&gt;El abordaje terapéutico exige un manejo de urgencia frente al deterioro que lleva a la insuficiencia renal terminal en aproximadamente 3 meses.&lt;br /&gt;• &lt;b&gt;Metilprednisolona (EV):&lt;/b&gt; Dosis de 1 gr administrada en forma de pulso (diluida en 200 ml de dextrosa al 5% a pasar en 30 minutos a 2 hs). Se indican 3 pulsos en total administrados día por medio (o en tres días seguidos).&lt;br /&gt;• &lt;b&gt;Prednisona (VO):&lt;/b&gt; Después se inicia a dosis de 1-2 mg/Kg/día. Luego de 2 meses de mantener estas dosis altas, se comienza a disminuir lentamente (en "cola de ratón").&lt;br /&gt;• &lt;b&gt;Ciclofosfamida (EV):&lt;/b&gt; Constituye el pilar inmunosupresor a largo plazo con una dosis de 500-700 mg/m2. El esquema es prolongado y exige que se completen 2 años de tratamiento (1 dosis mensual durante 6 meses, luego dosis trimestrales, y finalmente dosis semestrales).&lt;br /&gt;• &lt;b&gt;Plasmaféresis:&lt;/b&gt; Se encuentra indicada como tratamiento agregado cuando la entidad cursa con complejos inmunes involucrados.</t>
  </si>
  <si>
    <t>&lt;b&gt;b) Metilprednisolona EV + Ciclofosfamida EV + Prednisona V.O:&lt;/b&gt; Es la opción correcta. El diagnóstico de una GN Rápidamente Evolutiva constituye una emergencia que requiere tratamiento inmunosupresor para evitar el colapso y la muerte de los glomérulos por las semilunas epiteliales. El esquema de elección consta de pulsos de Metilprednisolona endovenosa, asociados a Ciclofosfamida endovenosa y seguidos de una fase de mantenimiento con Prednisona vía oral.</t>
  </si>
  <si>
    <t>• &lt;b&gt;a) Diuréticos en altas dosis + Prednisona V.O:&lt;/b&gt; Es incorrecta. Este esquema carece de la potencia inmunosupresora requerida (omite los pulsos EV y la ciclofosfamida) y se asemeja más al manejo de un síndrome nefrótico leve (ej. enfermedad de cambios mínimos).&lt;br /&gt;• &lt;b&gt;c) Clorambucilo + Hidroclorotiazida Espironolactona:&lt;/b&gt; Es incorrecta. El clorambucilo es un agente de segunda línea para otras glomerulopatías (ej. membranosa), y los diuréticos no abordan la severidad de la GNRP.&lt;br /&gt;• &lt;b&gt;d) Penicilina G Benzatinica + Diuréticos en triple bloqueo tubular:&lt;/b&gt; Es incorrecta. Este esquema describe el abordaje de soporte primario de una glomerulonefritis endocapilar aguda postestreptocócica no complicada (donde se busca erradicar el foco infeccioso y manejar el volumen con bloqueo tubular), pero no es la terapia para su complicación hacia una variante con semilunas.</t>
  </si>
  <si>
    <t>&lt;b&gt;DIAGNÓSTICO Y PRESENTACIÓN DE LA GNRP&lt;/b&gt;&lt;br /&gt;&lt;br /&gt;Esta entidad constituye una urgencia médica caracterizada por la rápida destrucción del glomérulo.&lt;br /&gt;• &lt;b&gt;Anatomopatología:&lt;/b&gt; El hallazgo es la presencia de semilunas epiteliales en más del 50% de los glomérulos afectados. Obliga a la indicación de realizar una biopsia de urgencia.&lt;br /&gt;• &lt;b&gt;Deterioro Clínico:&lt;/b&gt; Cursa con una falla renal temprana con un deterioro progresivo, llevando al paciente a la Insuficiencia Renal Terminal en un lapso de 90 a 120 días.</t>
  </si>
  <si>
    <t>El tratamiento de elección para una glomerulonefritis aguda postestreptocócica típica (no complicada) consiste en antibioticoterapia, reposo estricto y un balance negativo de agua y sal mediante restricción salina.</t>
  </si>
  <si>
    <t>&lt;b&gt;TRATAMIENTO DE LA GLOMERULONEFRITIS POSTESTREPTOCÓCICA&lt;/b&gt;&lt;br /&gt;&lt;br /&gt;El abordaje terapéutico se basa en la erradicación del antígeno desencadenante y el control de la sobrecarga hemodinámica originada por la inflamación glomerular. El esquema exige:&lt;br /&gt;• &lt;b&gt;Medidas Higiénico-Dietéticas:&lt;/b&gt; Se indica &lt;b&gt;reposo estricto&lt;/b&gt; y un &lt;b&gt;balance negativo de agua y sal&lt;/b&gt; (logrado mediante dieta hiposódica y restricción de agua).&lt;br /&gt;• &lt;b&gt;Control de la Tensión Arterial y Volumen:&lt;/b&gt; Se debe controlar la hipertensión arterial. Se utilizan &lt;b&gt;diuréticos de asa&lt;/b&gt; (Furosemida) para tratar el exceso de volumen vascular y la sobrecarga hídrica.&lt;br /&gt;• &lt;b&gt;Terapia Antibiótica:&lt;/b&gt; Los pacientes deben recibir cobertura antibiótica como si cursaran la infección activa (Penicilina Benzatínica IM o Fenoximetilpenicilina oral por 7 a 10 días) para erradicar el Estreptococo.&lt;br /&gt;• &lt;b&gt;Excepción Inmunosupresora:&lt;/b&gt; La indicación de medidas inmunosupresoras con corticoides &lt;b&gt;no está indicada de rutina&lt;/b&gt;. Solo se reserva de urgencia para el 1% de los casos que evoluciona hacia una Glomerulonefritis Rápidamente Progresiva (GNRP) con proliferación de semilunas.</t>
  </si>
  <si>
    <t>&lt;b&gt;d) Balance negativo de agua y sal - Reposo:&lt;/b&gt; Es la opción correcta. En el curso típico de la glomerulonefritis aguda postestreptocócica, la prioridad es tratar el síndrome nefrítico agudo (edema, HTA y oliguria) limitando la sobrecarga de volumen. Esto se logra mediante el reposo estricto y un balance hídrico y salino negativo a través de la restricción dietética y el apoyo de diuréticos de asa.</t>
  </si>
  <si>
    <t>• &lt;b&gt;a) Inmunosupresión con ciclosporina, y b) Corticoides a bajas dosis (prednisona):&lt;/b&gt; Son incorrectas. La inmunosupresión de rutina con esteroides o citotóxicos no está indicada en la glomerulonefritis postestreptocócica típica. El cuadro mejora espontáneamente en días y la inmunosupresión solo se reserva para las formas rápidamente evolutivas (GNRP).&lt;br /&gt;• &lt;b&gt;c) AINES:&lt;/b&gt; Es incorrecta. Los antiinflamatorios no esteroideos están contraindicados en un paciente que cursa con síndrome nefrítico y una caída aguda del filtrado glomerular. Suprimen las prostaglandinas protectoras y agravan la isquemia renal por vasoconstricción aferente.</t>
  </si>
  <si>
    <t>&lt;b&gt;PRONÓSTICO DE LA ENFERMEDAD&lt;/b&gt;&lt;br /&gt;&lt;br /&gt;La evolución de la clínica aguda (edema, HTA y oliguria) posee un pronóstico favorable, autolimitándose y mejorando en un plazo de 7 a 10 días con el tratamiento de soporte y balance negativo. La hematuria microscópica puede persistir hasta por 1 año posterior al proceso. La incidencia de insuficiencia renal crónica terminal a largo plazo (a los 10 a 15 años del evento) es de un 0,1%.</t>
  </si>
  <si>
    <t>Durante el tratamiento farmacológico con inhibidores de la enzima convertidora de angiotensina (IECA), la &lt;b&gt;disminución de la proteinuria a corto plazo pronostica una tasa más lenta de disminución del filtrado glomerular&lt;/b&gt;.</t>
  </si>
  <si>
    <t>&lt;b&gt;TRATAMIENTO ANEXO Y MANEJO HEMODINÁMICO&lt;/b&gt;&lt;br /&gt;&lt;br /&gt;El manejo del síndrome nefrótico originado por una glomerulopatía (como la glomeruloesclerosis focal y segmentaria) demanda un tratamiento antiproteinúrico y antihipertensivo de sostén, empleando Inhibidores de la Enzima Convertidora de Angiotensina (&lt;b&gt;IECA&lt;/b&gt;) u otros bloqueantes del sistema renina-angiotensina-aldosterona (SRAA).&lt;br /&gt;• &lt;b&gt;Efecto Hemodinámico:&lt;/b&gt; Los IECA protegen la función renal al bloquear la acción de la Angiotensina II, produciendo en el glomérulo una vasodilatación de la arteriola eferente. Esto disminuye la hiperfiltración y la presión intraglomerular, logrando disminuir y controlar la proteinuria.&lt;br /&gt;• &lt;b&gt;Evolución de la Creatinina:&lt;/b&gt; Al dilatar la arteriola eferente y caer la presión neta de filtración, es esperable y fisiológico un incremento leve y transitorio de la creatinina plasmática (con una caída del filtrado de hasta un 20% en los primeros meses). Si se evidencia un descenso de la tensión arterial y de la proteinuria, pero esto es acompañado de un &lt;b&gt;incremento leve de la creatinina plasmática (ej. 13% a 15%)&lt;/b&gt;, la conducta adecuada a seguir es &lt;b&gt;continuar con la misma medicación&lt;/b&gt; y realizar controles, sin necesidad de suspender los fármacos.</t>
  </si>
  <si>
    <t>&lt;b&gt;b) Disminución de la proteinuria a corto plazo...:&lt;/b&gt; Es la opción correcta. Al administrar un &lt;b&gt;IECA&lt;/b&gt; para disminuir la hiperfiltración, la &lt;b&gt;disminución de la proteinuria a corto plazo pronostica una tasa más lenta de disminución del filtrado glomerular&lt;/b&gt;.</t>
  </si>
  <si>
    <t>• &lt;b&gt;a) Se debe suspender el IECA cuando la creatinina sérica aumenta un 15%:&lt;/b&gt; Es incorrecta porque un incremento leve de la creatinina plasmática es un efecto hemodinámico inicial esperable al relajar la arteriola eferente. La conducta dictada es no suspender el fármaco y continuar monitorizando si existe respuesta antiproteinúrica.&lt;br /&gt;• &lt;b&gt;c) El objetivo de la TA debería ser menor de 140/90 mmHg:&lt;/b&gt; Es incorrecta ya que, ante un paciente con daño de órgano blanco y &lt;b&gt;proteinuria grave (&gt; 1 gr/día o rango nefrótico)&lt;/b&gt;, las metas tensionales son más exigentes, buscando un objetivo de presión arterial &lt;b&gt;&lt; 130/80 mmHg&lt;/b&gt; o &lt;b&gt;&lt; 125/75 mmHg&lt;/b&gt;.&lt;br /&gt;• &lt;b&gt;d) Un bloqueante de los receptores de la angiotensina es más eficaz en la disminución del riesgo de evolución comparado con un IECA:&lt;/b&gt; Es incorrecta porque no existe evidencia clínica que demuestre una superioridad de los ARA II sobre los IECA en términos de nefroprotección; ambos grupos poseen perfiles de eficacia clínica antiproteinúrica equivalentes.</t>
  </si>
  <si>
    <t>&lt;b&gt;GLOMERULOESCLEROSIS FOCAL Y SEGMENTARIA&lt;/b&gt;&lt;br /&gt;&lt;br /&gt;Esta patología se caracteriza por la acumulación de colágeno glomerular tipo IV (esclerosis) con deposición de material hialino de forma focal (afectando a algunos glomérulos, predominantemente los yuxtamedulares) y segmentaria.&lt;br /&gt;• Su presentación clásica es el &lt;b&gt;síndrome nefrótico&lt;/b&gt;.&lt;br /&gt;• La &lt;b&gt;Insuficiencia Renal de inicio&lt;/b&gt; y la &lt;b&gt;proteinuria &gt;10 gr/24 hs&lt;/b&gt; son marcadores de &lt;b&gt;mal pronóstico&lt;/b&gt; que aceleran la evolución hacia la Insuficiencia Renal Terminal (habitual en 10 a 15 años si no hay remisión).&lt;br /&gt;• El esquema terapéutico es la administración de &lt;b&gt;Corticoides (Prednisona)&lt;/b&gt;.</t>
  </si>
  <si>
    <t>Durante el tratamiento farmacológico con &lt;b&gt;inhibidores de la enzima convertidora de angiotensina (IECA)&lt;/b&gt;, &lt;b&gt;la disminución de la proteinuria a corto plazo pronostica una tasa más lenta de disminución del filtrado glomerular&lt;/b&gt;.</t>
  </si>
  <si>
    <t>&lt;b&gt;NEFROPROTECCIÓN EN LA GLOMERULOESCLEROSIS FOCAL Y SEGMENTARIA&lt;/b&gt;&lt;br /&gt;&lt;br /&gt;El manejo clínico de los pacientes con síndrome nefrótico por glomeruloesclerosis focal y segmentaria (y otras patologías proteinúricas crónicas) requiere un estricto control de la pérdida proteica y de la hiperfiltración, indicándose medidas de nefroprotección con fármacos como los IECA.&lt;br /&gt;• &lt;b&gt;Efecto Antiproteinúrico y Pronóstico:&lt;/b&gt; Los IECA actúan bloqueando la angiotensina II, lo que provoca en el glomérulo una vasodilatación de la arteriola eferente. Esto disminuye la presión intraglomerular y, consecuentemente, reduce la hiperfiltración y la proteinuria. El grado de disminución de la proteinuria a corto plazo es el predictor más fuerte de una preservación prolongada de la función renal.&lt;br /&gt;• &lt;b&gt;Aumento Transitorio de Creatinina:&lt;/b&gt; Al dilatar la arteriola eferente y reducir la presión de filtrado (potenciado por el uso conjunto de diuréticos), puede ocurrir un incremento inicial de la creatinina plasmática. Si a corto plazo se evidencia un descenso de la tensión arterial y de la proteinuria acompañado de un incremento leve de la creatinina (por ejemplo, un 13% a 15%), la conducta adecuada es continuar con la medicación y reevaluar analíticamente, sin necesidad de suspender los fármacos.&lt;br /&gt;• &lt;b&gt;Metas Tensionales:&lt;/b&gt; La presencia de proteinuria severa o daño renal establecido exige metas terapéuticas de tensión arterial más estrictas. En pacientes con enfermedad renal crónica y proteinuria grave (&gt; 1 gr/día), la meta tensional es inferior a 130/80 mmHg, o idealmente &lt; 125/75 mmHg.</t>
  </si>
  <si>
    <t>La opción d es correcta. El grado de respuesta inicial al bloqueo del sistema renina-angiotensina (SRAA), evidenciado precozmente por la disminución de la excreción urinaria de proteínas a corto plazo, es el predictor de una declinación más lenta del filtrado glomerular (FG) a largo plazo.</t>
  </si>
  <si>
    <t>• &lt;b&gt;a) Un bloqueante de los receptores de la angiotensina es mas eficaz en la disminución del riesgo de evolución comparado con un IECA:&lt;/b&gt; Es incorrecta. Ambos fármacos (IECA y ARA II) han demostrado eficacias nefroprotectoras antiproteinúricas similares; ninguno ha probado ser superior al otro en este contexto de tratamiento inicial.&lt;br /&gt;• &lt;b&gt;b) El objetivo de la TA debería ser menor de 140/90 mmHg:&lt;/b&gt; Es incorrecta. En pacientes con enfermedad renal crónica y proteinuria en rango nefrótico (en este caso 6 gr/24 hs), los objetivos tensionales son mucho más estrictos, recomendándose valores menores a 130/80 mmHg (o &lt; 125/75 mmHg).&lt;br /&gt;• &lt;b&gt;c) Se debe suspender el IECA cuando la creatinina sérica aumenta un 15%:&lt;/b&gt; Es incorrecta. Un aumento leve o discreto de la creatinina sérica (hasta un 20-30%) tras iniciar un IECA es una respuesta hemodinámica esperable secundaria a la caída de la presión intraglomerular. No requiere suspensión, sino monitorización de la función renal.&lt;br /&gt;• &lt;b&gt;e) El objetivo del tratamiento consiste en disminuir la proteinuria en menor de 3 gr/dia:&lt;/b&gt; Es incorrecta. Disminuir la proteinuria por debajo de 3 g es insuficiente como único objetivo. La meta es lograr la mayor reducción antiproteinúrica posible (una remisión completa &lt; 200 mg/día o una remisión parcial con reducción &gt; 50% de su valor basal), ya que a menor nivel residual, mayor nefroprotección a largo plazo.</t>
  </si>
  <si>
    <t>&lt;b&gt;REGLAS CLÍNICAS DEL USO DE IECA/ARA II EN IRC&lt;/b&gt;&lt;br /&gt;&lt;br /&gt;• &lt;b&gt;Precaución con el Filtrado Crítico:&lt;/b&gt; Iniciar un IECA o ARA II en un paciente que ya tiene un Filtrado Glomerular (F.G.) crítico de 30 ml/min puede precipitarlo a un fracaso renal y requerir diálisis. No se debe iniciar esta medicación si el filtrado es &lt; 30 ml/min, y se debe suspender si cae por debajo de 20 ml/min.&lt;br /&gt;• &lt;b&gt;Asociaciones Farmacológicas (Doble Bloqueo):&lt;/b&gt; En pacientes con comorbilidades (y en el tratamiento habitual), no se recomienda la doble asociación de un IECA más un ARA II, debido al incremento del riesgo de hipotensión arterial, hiperpotasemia e insuficiencia renal aguda.</t>
  </si>
  <si>
    <t>La &lt;b&gt;nefritis lúpica proliferativa difusa (Clase IV)&lt;/b&gt; es la variante histológica de mayor incidencia (40 al 60%), no siendo la &lt;b&gt;nefritis lúpica membranosa (Clase V)&lt;/b&gt; la forma más frecuente o biopsiada.</t>
  </si>
  <si>
    <t>&lt;b&gt;INCIDENCIA HISTOLÓGICA Y NEFRITIS LÚPICA&lt;/b&gt;&lt;br /&gt;&lt;br /&gt;La nefritis lúpica se clasifica según la ISN/RPS en seis clases funcionales de acuerdo a las lesiones observadas en la biopsia renal. La incidencia de cada clase varía:&lt;br /&gt;• &lt;b&gt;Clase I (Mesangial mínima):&lt;/b&gt; Representa &lt; 10% de los casos.&lt;br /&gt;• &lt;b&gt;Clase II (Proliferativa mesangial):&lt;/b&gt; Abarca el 10 al 15%.&lt;br /&gt;• &lt;b&gt;Clase III (Focal):&lt;/b&gt; Compromete entre el 10 al 30%.&lt;br /&gt;• &lt;b&gt;Clase IV (Difusa):&lt;/b&gt; Es la de mayor incidencia, observándose en el &lt;b&gt;40 al 60%&lt;/b&gt; de los casos. Histológicamente afecta a &gt; 50% de los glomérulos y es la de peor pronóstico.&lt;br /&gt;• &lt;b&gt;Clase V (Membranosa):&lt;/b&gt; Representa entre el &lt;b&gt;10 al 20%&lt;/b&gt; de los casos.&lt;br /&gt;• &lt;b&gt;Clase VI (Esclerosada):&lt;/b&gt; Es la etapa final fibrótica.</t>
  </si>
  <si>
    <t>&lt;b&gt;c) La nefritis lupica membranosa es la histología más biopsiada:&lt;/b&gt; Es la opción correcta (el enunciado INCORRECTO). La nefritis lúpica membranosa (Clase V) abarca entre el 10% y el 20% de los casos. La histología de mayor incidencia y, por lo tanto, la más biopsiada es la nefritis lúpica difusa (Clase IV), presente en el 40 al 60% de los pacientes.</t>
  </si>
  <si>
    <t>&lt;b&gt;a) El compromiso renal se produce por depósito de inmunocomplejos con activación del complemento...:&lt;/b&gt; Es un enunciado correcto. La fisiopatología se asienta en el depósito de inmunocomplejos que activan el complemento por vía clásica, ocasionando procesos de inflamación, necrosis y fibrosis irreversible.&lt;br /&gt;&lt;b&gt;b) La nefritis lupica afecta a más del 50% de los pacientes con LES:&lt;/b&gt; Es un enunciado correcto. La nefritis lúpica afecta a más del 50% de los pacientes, presentándose en el 40% a 70% de los casos diagnosticados.&lt;br /&gt;&lt;b&gt;d) Marcadores serológicos para seguimiento: DNA, C3, C4, C1q:&lt;/b&gt; Es un enunciado correcto. Son los marcadores serológicos de elección para la monitorización y el seguimiento evolutivo de la enfermedad.</t>
  </si>
  <si>
    <t>&lt;b&gt;FISIOPATOLOGÍA Y MARCADORES EN EL LUPUS ERITEMATOSO SISTÉMICO&lt;/b&gt;&lt;br /&gt;&lt;br /&gt;• &lt;b&gt;Patogenia:&lt;/b&gt; Se debe a la pérdida de tolerancia inmunológica a autoantígenos nucleares. Esto genera una persistente actividad inmunológica, formando anticuerpos anti DNA e inmunocomplejos que se depositan en el riñón.&lt;br /&gt;• &lt;b&gt;Marcadores Serológicos:&lt;/b&gt; Para el diagnóstico y seguimiento, se debe solicitar el complemento total (C3 y C4), anticuerpos antinucleares (FAN) y anticuerpos anti-DNA. La caída del C3 y la elevación del anti-DNA al diagnóstico indican una alta gravedad y un riesgo de evolución a insuficiencia renal crónica.</t>
  </si>
  <si>
    <t>El síndrome nefrótico es la forma de presentación clínica más frecuente en la nefropatía lúpica, manifestándose en el 60% de los pacientes al momento del diagnóstico.</t>
  </si>
  <si>
    <t>&lt;b&gt;CLÍNICA Y PRESENTACIÓN DE LA NEFRITIS LÚPICA&lt;/b&gt;&lt;br /&gt;&lt;br /&gt;La nefritis lúpica se presenta en el contexto de un paciente con diagnóstico previo de lupus eritematoso sistémico. Esta entidad puede adoptar múltiples formas de presentación clínica, abarcando desde cuadros asintomáticos hasta síndromes agudos y crónicos:&lt;br /&gt;• &lt;b&gt;Síndrome Nefrótico:&lt;/b&gt; Es la forma de presentación clínica más frecuente en la nefropatía lúpica. Se presenta en el &lt;b&gt;60%&lt;/b&gt; (o 45-55%) de los pacientes al diagnóstico. Cursa con filtrado glomerular normal o descendido, y si no hay remisión con el tratamiento instaurado, existe una alta probabilidad de progresión a IRC.&lt;br /&gt;• &lt;b&gt;Glomerulonefritis aguda (Síndrome Nefrítico):&lt;/b&gt; Presenta sedimento urinario activo y proteinuria moderada. La presencia de HTA es un factor pronóstico determinante en la evolución a cronicidad.&lt;br /&gt;• &lt;b&gt;Microhematuria aislada y/o Proteinuria (&lt; 1 gr/24hs):&lt;/b&gt; Indica una nefritis de poca extensión y gravedad, manteniendo la Tensión Arterial y el filtrado glomerular normales.&lt;br /&gt;• &lt;b&gt;Glomerulonefritis Rápidamente Progresiva (GNRP):&lt;/b&gt; Cuadro de gravedad que cursa con HTA, sedimento urinario activo, caída rápida del filtrado glomerular y oliguria marcada (asociado a la Clase IV).&lt;br /&gt;• &lt;b&gt;Insuficiencia Renal Crónica (IRC):&lt;/b&gt; Deterioro progresivo de la función renal evidenciado desde el inicio.</t>
  </si>
  <si>
    <t>&lt;b&gt;d) Síndrome nefrótico:&lt;/b&gt; Es la opción correcta. El &lt;b&gt;síndrome nefrótico&lt;/b&gt; (asociado al desarrollo de proteinuria masiva) es la forma de presentación clínica primaria más frecuente en la nefropatía lúpica, presentándose en el &lt;b&gt;60%&lt;/b&gt; de los pacientes al momento del diagnóstico renal.</t>
  </si>
  <si>
    <t>• &lt;b&gt;a) IRC:&lt;/b&gt; Es incorrecta. Si bien la enfermedad conlleva un alto riesgo de progresión a Insuficiencia Renal Crónica si no remite al tratamiento, el desarrollo crónico de la falla no representa el escenario de debut primario más prevalente frente al síndrome nefrótico.&lt;br /&gt;• &lt;b&gt;b) IRA:&lt;/b&gt; Es incorrecta. La presentación con Insuficiencia Renal Aguda se asocia a la evolución hacia una Glomerulonefritis Rápidamente Progresiva (GNRP Clase IV) u otras afecciones proliferativas difusas, las cuales representan una proporción menor de debut inicial (10-20% de los casos).&lt;br /&gt;• &lt;b&gt;c) Síndrome nefrítico:&lt;/b&gt; Es incorrecta. La manifestación exclusiva como síndrome nefrítico agudo es superada por la aparición del síndrome nefrótico en la epidemiología de inicio de la afectación lúpica.</t>
  </si>
  <si>
    <t>¿Cuál es la principal complicación de la neumonía atípica?&lt;br&gt;&lt;br&gt;a) Sepsis&lt;br&gt;&lt;br&gt;b) Insuficiencia respiratoria&lt;br&gt;&lt;br&gt;c) Shock séptico&lt;br&gt;&lt;br&gt;d) Neumotórax</t>
  </si>
  <si>
    <t>&lt;b&gt;DIAGNÓSTICO Y LABORATORIO EN LA NEFRITIS LÚPICA&lt;/b&gt;&lt;br /&gt;&lt;br /&gt;Ante la presentación clínica de un síndrome nefrótico, proteinuria o falla renal de origen autoinmune, se exige la evaluación de marcadores serológicos de actividad:&lt;br /&gt;• &lt;b&gt;Marcadores Inmunológicos (Colagenograma):&lt;/b&gt; Para diagnosticar la glomerulonefritis lúpica se debe solicitar el complemento total (C3 y C4), anticuerpos antinucleares (FAN) y anticuerpos anti-DNA.&lt;br /&gt;• &lt;b&gt;Perfil de Gravedad:&lt;/b&gt; La entidad cursa con un &lt;b&gt;C3 bajo&lt;/b&gt; y un &lt;b&gt;Anti DNA elevado&lt;/b&gt;. La presencia de ambos marcadores alterados al diagnóstico indica gravedad clínica y un mayor riesgo de evolución hacia la Insuficiencia Renal Crónica.</t>
  </si>
  <si>
    <t>b) Insuficiencia respiratoria</t>
  </si>
  <si>
    <t>El &lt;b&gt;síndrome nefrótico&lt;/b&gt; es la forma de presentación clínica más frecuente en la &lt;b&gt;nefropatía lúpica&lt;/b&gt;, presentándose en el 60% de los pacientes al momento del diagnóstico.</t>
  </si>
  <si>
    <t>&lt;b&gt;PRESENTACIÓN CLÍNICA DE LA NEFRITIS LÚPICA&lt;/b&gt;&lt;br /&gt;&lt;br /&gt;La presentación clínica de la nefritis lúpica depende de la lesión patológica que presente el glomérulo. Esta entidad puede adoptar múltiples formas, abarcando desde cuadros asintomáticos hasta síndromes agudos y crónicos.&lt;br /&gt;• &lt;b&gt;Síndrome Nefrótico:&lt;/b&gt; Es la forma de presentación clínica más frecuente en la nefropatía lúpica, presentándose en el 60% de los pacientes al diagnóstico (o 45-55% según la bibliografía). Cursa con un filtrado glomerular (FG) normal o descendido. Si no hay remisión con el tratamiento instaurado, existe una alta probabilidad de progresión a insuficiencia renal crónica (IRC).&lt;br /&gt;• &lt;b&gt;Síndrome Nefrítico (Glomerulonefritis aguda):&lt;/b&gt; Presenta sedimento urinario patológico activo y proteinuria moderada, con o sin cambios en el FG. La presencia de hipertensión arterial (HTA) es un factor pronóstico determinante en la evolución a IRC.&lt;br /&gt;• &lt;b&gt;Microhematuria aislada y/o Proteinuria:&lt;/b&gt; Evidencia una nefritis de poca extensión y gravedad. La proteinuria suele ser menor a 1 gr/24hs, y la tensión arterial y el filtrado glomerular se mantienen normales.&lt;br /&gt;• &lt;b&gt;GN Rápidamente Progresiva (GNRP):&lt;/b&gt; Cuadro de gravedad clínica caracterizado por HTA, sedimento urinario activo, caída rápida del FG y oliguria marcada.&lt;br /&gt;• &lt;b&gt;Insuficiencia Renal Crónica (IRC):&lt;/b&gt; Se manifiesta con un deterioro progresivo de la función renal desde el inicio, con HTA, sedimento patológico y proteinuria de rango no nefrótico.</t>
  </si>
  <si>
    <t>&lt;b&gt;b) Síndrome nefrótico:&lt;/b&gt; Es la opción correcta. El &lt;b&gt;síndrome nefrótico&lt;/b&gt; es la forma de presentación inicial más frecuente en la nefropatía lúpica, diagnosticándose en el 60% de los pacientes al momento del debut de la afección renal, caracterizándose por presentar proteinuria asociada a un filtrado glomerular normal o descendido.</t>
  </si>
  <si>
    <t>• &lt;b&gt;a) Síndrome nefrítico:&lt;/b&gt; Es incorrecta. Si bien la nefritis lúpica puede presentarse bajo la forma de un síndrome nefrítico agudo (con sedimento patológico, hematuria y proteinuria moderada), esta forma de debut es menos frecuente que la presentación como síndrome nefrótico.&lt;br /&gt;• &lt;b&gt;c) Infección urinaria a repetición:&lt;/b&gt; Es incorrecta. Las infecciones urinarias recurrentes no son la manifestación primaria o intrínseca del daño glomerular lúpico, el cual se caracteriza por una inflamación estéril mediada por el depósito de inmunocomplejos circulantes.&lt;br /&gt;• &lt;b&gt;d) Deterioro de la función renal:&lt;/b&gt; Es incorrecta. Aunque el deterioro del filtrado glomerular está presente en un alto porcentaje de los casos evolutivos (40-80%) y la patología puede debutar directamente como insuficiencia renal, el síndrome nefrótico sigue liderando como el síndrome clínico de presentación de mayor prevalencia al momento del diagnóstico.</t>
  </si>
  <si>
    <t>&lt;b&gt;PREVALENCIA DE LAS ANORMALIDADES RENALES LÚPICAS&lt;/b&gt;&lt;br /&gt;&lt;br /&gt;El espectro de las alteraciones renales y su frecuencia de presentación se distribuye de la siguiente manera:&lt;br /&gt;• &lt;b&gt;Proteinuria:&lt;/b&gt; 100%.&lt;br /&gt;• &lt;b&gt;Microhematuria:&lt;/b&gt; 80%.&lt;br /&gt;• &lt;b&gt;Anormalidades Tubulares:&lt;/b&gt; 60-80%.&lt;br /&gt;• &lt;b&gt;Deterioro del FG (Filtrado Glomerular):&lt;/b&gt; 40-80%.&lt;br /&gt;• &lt;b&gt;Proteinuria Nefrótica / Síndrome Nefrótico:&lt;/b&gt; 45-55%.&lt;br /&gt;• &lt;b&gt;Cilindros hemáticos:&lt;/b&gt; 30%.&lt;br /&gt;• &lt;b&gt;Cilindros celulares:&lt;/b&gt; 30%.&lt;br /&gt;• &lt;b&gt;HTA (Hipertensión Arterial):&lt;/b&gt; 15-50%.&lt;br /&gt;• &lt;b&gt;GNRP (Glomerulonefritis Rápidamente Progresiva):&lt;/b&gt; 10-20%.&lt;br /&gt;• &lt;b&gt;Macrohematuria:&lt;/b&gt; 1-2%.</t>
  </si>
  <si>
    <t>Las &lt;b&gt;semilunas fibrosas&lt;/b&gt; no son consideradas un índice de actividad en la nefritis lúpica, sino un marcador de cronicidad.</t>
  </si>
  <si>
    <t>&lt;b&gt;ÍNDICES DE ACTIVIDAD Y CRONICIDAD EN NEFRITIS LÚPICA&lt;/b&gt;&lt;br /&gt;&lt;br /&gt;La evaluación histopatológica de la nefritis lúpica mediante punción biopsia renal determina el grado de inflamación aguda frente al daño establecido.&lt;br /&gt;• &lt;b&gt;Índices de Actividad:&lt;/b&gt; Evalúan la inflamación activa en el tejido. Los parámetros evaluados incluyen la hipercelularidad glomerular, la exudación de leucocitos neutrófilos, la necrosis con cariorrexis glomerular, las semilunas celulares, los depósitos hialinos y la inflamación intersticial a predominio de células mononucleares.&lt;br /&gt;• &lt;b&gt;Índices de Cronicidad:&lt;/b&gt; Revelan el daño fibrótico que ha dejado un proceso inflamatorio previo. Los elementos evaluados son la esclerosis glomerular, las semilunas fibrosas, la atrofia tubular y la fibrosis intersticial.</t>
  </si>
  <si>
    <t>&lt;b&gt;a) Semilunas fibrosas:&lt;/b&gt; Es la opción correcta. Su presencia en el espacio urinario alrededor del glomérulo representa capas de tejido fibrótico, constituyendo un marcador de cronicidad y daño, no siendo un indicador de la actividad inmunológica o inflamatoria de la enfermedad.</t>
  </si>
  <si>
    <t>• &lt;b&gt;b) Hipercelularidad glomerular, c) Necrosis con cariorrexis glomerular, y d) Inflamación intersticial a predominio de mononucleares:&lt;/b&gt; Son incorrectas. Las tres entidades constituyen parámetros o índices de actividad en la nefritis lúpica, utilizados para evaluar la intensidad del proceso inflamatorio en curso.</t>
  </si>
  <si>
    <t>&lt;b&gt;IMPLICANCIA CLÍNICA Y TERAPÉUTICA DE LOS ÍNDICES&lt;/b&gt;&lt;br /&gt;&lt;br /&gt;El establecimiento del grado de actividad y cronicidad determina el pronóstico evolutivo del paciente y el esquema terapéutico a seguir. Si se diagnostica una lesión (clase III o IV) que es crónica, sin actividad residual, no debe administrarse tratamiento inmunosupresor para la nefritis renal. El daño es crónico y el manejo debe limitarse a medidas de protección renal.</t>
  </si>
  <si>
    <t>La &lt;b&gt;presencia de semilunas celulares sumada a la hipercelularidad&lt;/b&gt; representa el hallazgo que otorga el mayor puntaje en el &lt;b&gt;índice de actividad&lt;/b&gt; en una biopsia de nefritis lúpica.</t>
  </si>
  <si>
    <t>&lt;b&gt;ÍNDICES DE ACTIVIDAD Y CRONICIDAD EN LA BIOPSIA LÚPICA&lt;/b&gt;&lt;br /&gt;&lt;br /&gt;La utilidad de la biopsia renal (PBR) en la nefritis lúpica radica en categorizar la lesión y evaluar el grado de inflamación aguda versus el daño irreversible, empleando índices específicos:&lt;br /&gt;• &lt;b&gt;Índices de Actividad:&lt;/b&gt; Mensuran cuán activa se encuentra la enfermedad en el tejido. Cada tipo de lesión se tasa de 0 a 3+, alcanzando un máximo de 24 puntos. Los parámetros evaluados incluyen la &lt;b&gt;hipercelularidad glomerular&lt;/b&gt;, la exudación de neutrófilos, los depósitos hialinos (asas de alambre) y la inflamación intersticial. Existen dos lesiones de gravedad cuyo valor se &lt;b&gt;multiplica x 2&lt;/b&gt; en la escala: la necrosis con cariorrexis y las &lt;b&gt;semilunas celulares&lt;/b&gt; (monocitos transformados que estrangulan al glomérulo en el espacio de Bowman).&lt;br /&gt;• &lt;b&gt;Índices de Cronicidad:&lt;/b&gt; Revelan el daño secuelar dejado por un proceso inflamatorio que ya ha cedido. Se tasan con un máximo de 12 puntos y comprenden la &lt;b&gt;esclerosis glomerular&lt;/b&gt;, las &lt;b&gt;semilunas fibrosas&lt;/b&gt;, la &lt;b&gt;atrofia tubular&lt;/b&gt; y la &lt;b&gt;fibrosis intersticial&lt;/b&gt;. Este daño irreversible indica tejido que ya no se debe tratar con inmunosupresión.</t>
  </si>
  <si>
    <t>La opción c es correcta. La &lt;b&gt;presencia de semilunas celulares&lt;/b&gt; (cuyo puntaje se multiplica por 2) sumada a la &lt;b&gt;hipercelularidad glomerular&lt;/b&gt; representan los hallazgos que otorgan el mayor puntaje en el cálculo del &lt;b&gt;índice de actividad&lt;/b&gt; de la enfermedad.</t>
  </si>
  <si>
    <t>• &lt;b&gt;a) Fibrosis intersticial:&lt;/b&gt; Es incorrecta. Corresponde a un marcador de daño secuelar irreversible, contabilizado dentro de los &lt;b&gt;índices de cronicidad&lt;/b&gt;, no de actividad.&lt;br /&gt;• &lt;b&gt;b) Presencia de asas de alambre con semilunas fibrosas:&lt;/b&gt; Es incorrecta. Si bien las asas de alambre suman actividad, las &lt;b&gt;semilunas fibrosas&lt;/b&gt; son consideradas un marcador de &lt;b&gt;cronicidad&lt;/b&gt; (tejido cicatrizal inactivo).&lt;br /&gt;• &lt;b&gt;d) Extravasación generalizada de glóbulos rojos:&lt;/b&gt; Es incorrecta. Este parámetro no forma parte de los criterios puntuables para el cálculo del índice de actividad de la nefritis lúpica.</t>
  </si>
  <si>
    <t>La &lt;b&gt;nefritis lúpica Clase IV (proliferativa difusa)&lt;/b&gt; es la de &lt;b&gt;peor pronóstico clínico&lt;/b&gt;.</t>
  </si>
  <si>
    <t>&lt;b&gt;CLASIFICACIÓN Y PRONÓSTICO DE LA NEFRITIS LÚPICA CLASE IV&lt;/b&gt;&lt;br /&gt;&lt;br /&gt;Esta variante histopatológica representa la forma frecuente (40 al 60% de los casos) del compromiso renal por la enfermedad sistémica.&lt;br /&gt;• &lt;b&gt;Anatomopatología:&lt;/b&gt; Se define por presentar lesiones en más del 50% de los glomérulos. Evidencia una proliferación de células de todo tipo y depósitos difusos subendoteliales, mesangiales y subepiteliales. Es característico el engrosamiento de la pared capilar formando "asas de alambre" y puede presentarse como una glomerulonefritis proliferativa con semilunas.&lt;br /&gt;• &lt;b&gt;Presentación Clínica:&lt;/b&gt; Cursa con proteinuria importante, sedimento activo e hipertensión arterial (HTA). En casi el 50% de los casos debuta como una Insuficiencia Renal Aguda (IRA).&lt;br /&gt;• &lt;b&gt;Pronóstico y Evolución:&lt;/b&gt; Es la entidad de peor pronóstico debido a su elevada tasa de progresión hacia la Insuficiencia Renal Crónica (IRC) en aquellos casos que resultan refractarios al tratamiento.</t>
  </si>
  <si>
    <t>&lt;b&gt;d) Clase IV- Proliferativa difusa:&lt;/b&gt; Es la opción correcta. La nefritis lúpica Clase IV (proliferativa difusa) es la de peor pronóstico clínico, dado que presenta el mayor grado de destrucción glomerular, debuta con insuficiencia renal aguda y progresa a falla renal crónica si no responde al tratamiento inmunosupresor.</t>
  </si>
  <si>
    <t>&lt;b&gt;a) Clase II- Glomerulonefritis proliferativa mesangial:&lt;/b&gt; Es incorrecta. Representa una forma histológica leve con expansión mesangial que cursa con proteinuria moderada sin insuficiencia renal ni HTA, por lo que posee un pronóstico bueno.&lt;br /&gt;&lt;b&gt;b) Clase V- Nefropatía membranosa:&lt;/b&gt; Es incorrecta. Aunque puede evolucionar a insuficiencia renal si persiste la proteinuria masiva (síndrome nefrótico), su pronóstico global es mejor en comparación con la Clase IV.&lt;br /&gt;&lt;b&gt;c) Clase III- Proliferativa focal:&lt;/b&gt; Es incorrecta. Afecta a menos del 50% de los glomérulos y, si bien puede cursar con proteinuria y HTA, la insuficiencia renal inicial es poco frecuente, con un buen pronóstico en ausencia de falla renal aguda.</t>
  </si>
  <si>
    <t>&lt;b&gt;DETERMINANTES CLÍNICOS Y LABORATORIALES DE GRAVEDAD&lt;/b&gt;&lt;br /&gt;&lt;br /&gt;Existen cuatro determinantes clínicos al momento del diagnóstico que se asocian a la presencia de la Clase IV y a una mala evolución:&lt;br /&gt;• &lt;b&gt;Creatinina elevada:&lt;/b&gt; Un valor &gt; 1.4 mg/dl posee el mayor peso estadístico (Riesgo Relativo de 28.4).&lt;br /&gt;• &lt;b&gt;Sedimento Activo:&lt;/b&gt; Predominio de hematuria glomerular con glóbulos rojos dismórficos y cilindros hemáticos.&lt;br /&gt;• &lt;b&gt;HTA:&lt;/b&gt; La presencia de hipertensión arterial eleva el riesgo (Riesgo Relativo de 11).&lt;br /&gt;• &lt;b&gt;C3 Disminuido:&lt;/b&gt; El consumo de complemento indica una actividad inflamatoria e inmunológica.</t>
  </si>
  <si>
    <t>La &lt;b&gt;nefritis lúpica Clase IV (proliferativa difusa)&lt;/b&gt; es la variante histológica de &lt;b&gt;peor pronóstico&lt;/b&gt;, progresando a insuficiencia renal crónica en los casos refractarios al tratamiento.</t>
  </si>
  <si>
    <t>&lt;b&gt;CLASIFICACIÓN HISTOLÓGICA DE LA NEFRITIS LÚPICA Y PRONÓSTICO&lt;/b&gt;&lt;br /&gt;&lt;br /&gt;La nefritis lúpica se clasifica según la ISN/RPS en seis clases funcionales de acuerdo a las lesiones observadas en la biopsia renal. La evolución clínica y el pronóstico varían entre ellas:&lt;br /&gt;• &lt;b&gt;Clase I (Mesangial mínima):&lt;/b&gt; No hay daño glomerular establecido y su pronóstico es excelente.&lt;br /&gt;• &lt;b&gt;Clase II (Proliferativa mesangial):&lt;/b&gt; Cursa con proteinuria leve o moderada, sin insuficiencia renal, presentando un buen pronóstico.&lt;br /&gt;• &lt;b&gt;Clase III (Focal):&lt;/b&gt; Compromete a menos del 50% de los glomérulos y posee buen pronóstico si no asocia insuficiencia renal aguda.&lt;br /&gt;• &lt;b&gt;Clase IV (Difusa):&lt;/b&gt; Presenta lesiones en más del 50% de los glomérulos, con proliferación de células de todo tipo y depósitos subendoteliales difusos. Es la de peor pronóstico, presentándose como insuficiencia renal aguda en el 50% de los casos y progresando a insuficiencia terminal en casos refractarios.&lt;br /&gt;• &lt;b&gt;Clase V (Membranosa):&lt;/b&gt; Presenta engrosamiento de la membrana basal con depósitos en la vertiente subepitelial. Evoluciona a insuficiencia renal si persiste la proteinuria.&lt;br /&gt;• &lt;b&gt;Clase VI (Esclerosada):&lt;/b&gt; Constituye la cicatriz y fibrosis terminal con pésimo pronóstico; al no presentar actividad inflamatoria aguda, ya no se trata con inmunosupresión.</t>
  </si>
  <si>
    <t>&lt;b&gt;e) La nefritis lúpica clase IV (proliferativa difusa) es la de peor pronóstico:&lt;/b&gt; Es la opción correcta. Constituye la variante más severa y destructiva, manifestándose con proteinuria importante, hipertensión arterial, sedimento muy activo e insuficiencia renal, requiriendo un esquema inmunosupresor de inducción para intentar frenar el deterioro del órgano.</t>
  </si>
  <si>
    <t>• &lt;b&gt;a) La nefritis lúpica clase V se diagnostica por la proliferación mesangial:&lt;/b&gt; Es incorrecta. La clase V se caracteriza por un engrosamiento de la membrana basal glomerular con depósitos inmunes subepiteliales; la proliferación mesangial define a la clase II.&lt;br /&gt;• &lt;b&gt;b) La nefritis lúpica es más frecuente en varones añosos:&lt;/b&gt; Es incorrecta. Predomina en mujeres (con una relación mujer-hombre de 9 a 1) y su inicio de presentación suele darse en individuos jóvenes (2° o 3° década de la vida).&lt;br /&gt;• &lt;b&gt;c) La nefritis lúpica clase IV tiene mejor pronóstico:&lt;/b&gt; Es incorrecta. Representa el cuadro de peor pronóstico funcional renal.&lt;br /&gt;• &lt;b&gt;d) La nefritis lúpica clase I se trata con inmunosupresores en su inducción:&lt;/b&gt; Es incorrecta. Las clases no proliferativas leves o crónicas sin actividad (como la I y la II) no requieren inducción inmunosupresora para la enfermedad renal, limitando su uso solo si lo exigen otras manifestaciones sistémicas del lupus.</t>
  </si>
  <si>
    <t>&lt;b&gt;ESQUEMA DE TRATAMIENTO DE LA NEFRITIS LÚPICA&lt;/b&gt;&lt;br /&gt;&lt;br /&gt;El tratamiento inmunosupresor intensivo de inducción está reservado para las formas proliferativas con actividad (Clases III y IV, solas o combinadas con V).&lt;br /&gt;• &lt;b&gt;Inducción:&lt;/b&gt; El tratamiento de elección incluye la combinación de corticosteroides (pulsos de Metilprednisolona seguidos de Prednisona oral) asociados a Ciclofosfamida o Micofenolato de Mofetilo.&lt;br /&gt;• &lt;b&gt;Mantenimiento:&lt;/b&gt; Consiste en la reducción paulatina de los esteroides, manteniendo a largo plazo Micofenolato Mofetil o Azatioprina.</t>
  </si>
  <si>
    <t>La &lt;b&gt;nefritis lúpica Clase IV&lt;/b&gt; (proliferativa difusa) es la forma histológica de &lt;b&gt;peor pronóstico clínico&lt;/b&gt;, progresando frecuentemente hacia la Insuficiencia Renal Crónica en los casos refractarios.</t>
  </si>
  <si>
    <t>&lt;b&gt;CLASIFICACIÓN Y PRONÓSTICO DE LA NEFRITIS LÚPICA&lt;/b&gt;&lt;br /&gt;&lt;br /&gt;La biopsia renal en el lupus eritematoso sistémico clasifica la afección glomerular en 6 clases pronósticas de acuerdo a la severidad histológica:&lt;br /&gt;• &lt;b&gt;Clase I (Mesangial mínima) y Clase II (Proliferativa mesangial):&lt;/b&gt; Cursan con un pronóstico bueno, habitualmente con proteinuria leve a moderada y función renal conservada.&lt;br /&gt;• &lt;b&gt;Clase III (Focal):&lt;/b&gt; El pronóstico es bueno si no se acompaña de insuficiencia renal manifiesta.&lt;br /&gt;• &lt;b&gt;Clase IV (Difusa):&lt;/b&gt; Presente en el 40 al 60% de los casos, es la entidad de &lt;b&gt;peor pronóstico clínico&lt;/b&gt;. Afecta a más del 50% de los glomérulos con depósitos difusos (subendoteliales, mesangiales y subepiteliales) y formación de "asas de alambre". Suele presentarse con proteinuria, sedimento activo, HTA y deterioro de función (debutando como Insuficiencia Renal Aguda en casi el 50% de los casos).&lt;br /&gt;• &lt;b&gt;Clase V (Membranosa):&lt;/b&gt; Cursa con síndrome nefrótico y puede evolucionar a insuficiencia renal si persiste la proteinuria masiva.&lt;br /&gt;• &lt;b&gt;Clase VI (Esclerosada):&lt;/b&gt; Representa el tejido cicatrizal avanzado (más del 90% de glomérulos esclerosados) de pronóstico irreversible, el cual ya no se trata con inmunosupresión.</t>
  </si>
  <si>
    <t>&lt;b&gt;b) Clase IV:&lt;/b&gt; Es la opción correcta. La nefritis lúpica &lt;b&gt;Clase IV (proliferativa difusa)&lt;/b&gt; es la entidad de &lt;b&gt;peor pronóstico&lt;/b&gt;, asociándose a un rápido deterioro funcional, hipertensión arterial severa y una alta tasa de progresión hacia la Insuficiencia Renal Crónica.</t>
  </si>
  <si>
    <t>• &lt;b&gt;a) Clase II&lt;/b&gt; y &lt;b&gt;c) Clase III:&lt;/b&gt; Son incorrectas. Representan formas de proliferación mesangial o focal cuyo pronóstico es bueno si no desarrollan deterioro del filtrado, siendo entidades menos agresivas que la forma proliferativa difusa.&lt;br /&gt;• &lt;b&gt;d) Clase V:&lt;/b&gt; Es incorrecta. Si bien la nefropatía membranosa lúpica asocia síndrome nefrótico y puede evolucionar a insuficiencia renal a largo plazo, el cuadro de peor pronóstico pertenece a la Clase IV.</t>
  </si>
  <si>
    <t>&lt;b&gt;DETERMINANTES CLÍNICOS DE LA CLASE IV&lt;/b&gt;&lt;br /&gt;&lt;br /&gt;Los determinantes clínicos y de laboratorio que orientan a la presencia de una Clase IV (y su consecuente mal pronóstico) al momento del diagnóstico de la afección lúpica incluyen:&lt;br /&gt;• &lt;b&gt;Creatinina elevada (&gt; 1.4 mg/dl):&lt;/b&gt; Posee el mayor peso de gravedad.&lt;br /&gt;• &lt;b&gt;Sedimento Activo:&lt;/b&gt; A predominio de hematuria glomerular.&lt;br /&gt;• &lt;b&gt;Hipertensión Arterial (HTA)&lt;/b&gt;.&lt;br /&gt;• &lt;b&gt;Consumo de Complemento:&lt;/b&gt; Evidenciado por un C3 disminuido.</t>
  </si>
  <si>
    <t>&lt;b&gt;PRONÓSTICO Y CARACTERÍSTICAS DE LA CLASE IV&lt;/b&gt;&lt;br /&gt;&lt;br /&gt;Esta variante histopatológica representa la forma más severa y frecuente (40 al 60% de los casos) del compromiso renal por la enfermedad sistémica.&lt;br /&gt;• &lt;b&gt;Anatomopatología:&lt;/b&gt; Se define por presentar lesiones en más del 50% de los glomérulos. Evidencia una proliferación de células de todo tipo y depósitos difusos subendoteliales, mesangiales y subepiteliales. Es característico el engrosamiento de la pared capilar formando "asas de alambre".&lt;br /&gt;• &lt;b&gt;Presentación Clínica:&lt;/b&gt; Cursa con proteinuria, sedimento activo e hipertensión arterial (HTA). En casi el 50% de los casos debuta como una Insuficiencia Renal Aguda (IRA).&lt;br /&gt;• &lt;b&gt;Pronóstico y Evolución:&lt;/b&gt; Constituye la entidad de peor pronóstico debido a su tasa de progresión hacia la Insuficiencia Renal Crónica (IRC) en aquellos casos que resultan refractarios al tratamiento.</t>
  </si>
  <si>
    <t>&lt;b&gt;d) Clase IV:&lt;/b&gt; Es la opción correcta. La nefritis lúpica Clase IV (proliferativa difusa) es la de peor pronóstico clínico, dado que presenta un alto grado de afectación glomerular, debuta con insuficiencia renal aguda y progresa a falla renal crónica terminal si no responde al tratamiento inmunosupresor.</t>
  </si>
  <si>
    <t>• &lt;b&gt;a) Clase I:&lt;/b&gt; Es incorrecta. Corresponde a la nefritis lúpica mesangial mínima, la cual no presenta un daño glomerular establecido y tiene un pronóstico excelente.&lt;br /&gt;• &lt;b&gt;b) Clase III:&lt;/b&gt; Es incorrecta. Corresponde a la proliferativa focal, afectando a menos del 50% de los glomérulos y presentando un buen pronóstico general en ausencia de falla renal inicial.&lt;br /&gt;• &lt;b&gt;c) Clase II:&lt;/b&gt; Es incorrecta. Representa la glomerulonefritis proliferativa mesangial, una forma histológica leve que cursa con proteinuria moderada sin insuficiencia renal ni HTA, por lo que posee un pronóstico bueno.</t>
  </si>
  <si>
    <t>&lt;b&gt;DETERMINANTES CLÍNICOS Y LABORATORIALES DE GRAVEDAD&lt;/b&gt;&lt;br /&gt;&lt;br /&gt;Existen cuatro determinantes clínicos al momento del diagnóstico que se asocian a la presencia de la Clase IV y a una mala evolución:&lt;br /&gt;• &lt;b&gt;Creatinina elevada:&lt;/b&gt; Un valor superior a 1.4 mg/dl posee peso estadístico.&lt;br /&gt;• &lt;b&gt;Sedimento Activo:&lt;/b&gt; Predominio de hematuria glomerular con glóbulos rojos dismórficos y cilindros hemáticos.&lt;br /&gt;• &lt;b&gt;HTA:&lt;/b&gt; La presencia de hipertensión arterial eleva el riesgo de mala evolución.&lt;br /&gt;• &lt;b&gt;C3 Disminuido:&lt;/b&gt; El consumo de complemento indica actividad inflamatoria e inmunológica.</t>
  </si>
  <si>
    <t>La &lt;b&gt;nefritis lúpica Clase IV (proliferativa difusa)&lt;/b&gt; es la variante histológica de &lt;b&gt;peor pronóstico clínico&lt;/b&gt;, progresando a insuficiencia renal crónica en los casos refractarios al tratamiento.</t>
  </si>
  <si>
    <t>&lt;b&gt;CLASIFICACIÓN HISTOLÓGICA DE LA NEFRITIS LÚPICA Y PRONÓSTICO&lt;/b&gt;&lt;br /&gt;&lt;br /&gt;La nefritis lúpica se clasifica según la ISN/RPS en seis clases funcionales de acuerdo a las lesiones observadas en la biopsia renal. La evolución clínica y el pronóstico varían entre ellas:&lt;br /&gt;• &lt;b&gt;Clase I (Mesangial mínima):&lt;/b&gt; No hay daño glomerular establecido y su pronóstico es excelente.&lt;br /&gt;• &lt;b&gt;Clase II (Proliferativa mesangial):&lt;/b&gt; Cursa con proteinuria leve o moderada, sin insuficiencia renal, presentando un buen pronóstico.&lt;br /&gt;• &lt;b&gt;Clase III (Focal):&lt;/b&gt; Compromete a menos del 50% de los glomérulos y posee buen pronóstico si no asocia insuficiencia renal aguda.&lt;br /&gt;• &lt;b&gt;Clase IV (Difusa):&lt;/b&gt; Presenta lesiones en más del 50% de los glomérulos, con proliferación de células de todo tipo y depósitos subendoteliales difusos. Clínicamente es la de peor pronóstico, presentándose frecuentemente como insuficiencia renal aguda en el 50% de los casos y progresando a insuficiencia terminal en casos refractarios.&lt;br /&gt;• &lt;b&gt;Clase V (Membranosa):&lt;/b&gt; Presenta engrosamiento de la membrana basal con depósitos en la vertiente subepitelial. Evoluciona a insuficiencia renal si persiste la proteinuria.&lt;br /&gt;• &lt;b&gt;Clase VI (Esclerosada):&lt;/b&gt; Constituye la cicatriz y fibrosis terminal con pésimo pronóstico; al no presentar actividad inflamatoria aguda, ya no se trata con inmunosupresión.</t>
  </si>
  <si>
    <t>La opción e es correcta. Constituye la variante más severa y destructiva, manifestándose clínicamente con proteinuria importante, hipertensión arterial, sedimento muy activo e insuficiencia renal, requiriendo un agresivo esquema inmunosupresor de inducción para intentar frenar el deterioro del órgano.</t>
  </si>
  <si>
    <t>• &lt;b&gt;a) La nefritis lúpica clase V (membranosa) se diagnostica por la proliferación mesangial:&lt;/b&gt; Es incorrecta. La clase V se caracteriza morfológicamente por un engrosamiento de la membrana basal glomerular con depósitos inmunes subepiteliales; la proliferación mesangial define a la clase II.&lt;br /&gt;• &lt;b&gt;b) La nefritis lúpica es más frecuente en varones añosos:&lt;/b&gt; Es incorrecta. Epidemiológicamente predomina en mujeres (con una relación mujer-hombre de 9 a 1) y su inicio de presentación suele darse en individuos jóvenes (2° o 3° década de la vida).&lt;br /&gt;• &lt;b&gt;c) La nefritis lúpica clase IV (proliferativa difusa) tiene mejor pronóstico:&lt;/b&gt; Es incorrecta. Representa el cuadro de peor pronóstico funcional renal.&lt;br /&gt;• &lt;b&gt;d) La nefritis lúpica clase I (mesangial) se trata con inmunosupresores en su inducción:&lt;/b&gt; Es incorrecta. Las clases no proliferativas leves o crónicas sin actividad (como la I y la II) no requieren inducción inmunosupresora para la enfermedad renal, limitando su uso solo si lo exigen otras manifestaciones sistémicas del lupus.</t>
  </si>
  <si>
    <t>El tratamiento de inducción para la &lt;b&gt;nefritis lúpica Clase IV (proliferativa difusa) activa&lt;/b&gt; consiste en la administración de &lt;b&gt;Metilprednisolona E.V., seguida de Ciclofosfamida E.V. y Prednisona V.O.&lt;/b&gt;</t>
  </si>
  <si>
    <t>&lt;b&gt;TRATAMIENTO DE INDUCCIÓN EN NEFRITIS LÚPICA CLASE IV&lt;/b&gt;&lt;br /&gt;&lt;br /&gt;Los pacientes que presentan una Nefritis Lúpica Proliferativa (Activa o Activa/Crónica de Clase III o IV) con sedimento activo, disminución del filtrado glomerular o síndrome nefrótico, requieren un esquema de tratamiento para evitar la progresión al daño renal.&lt;br /&gt;• &lt;b&gt;Fase de Inducción (Primeros 6 meses):&lt;/b&gt; Busca frenar el proceso inmunológico combinando altas dosis de esteroides con agentes citotóxicos o inmunosupresores.&lt;br /&gt;• &lt;b&gt;Esteroides:&lt;/b&gt; Se inicia el tratamiento con pulsos de &lt;b&gt;Metilprednisolona E.V.&lt;/b&gt; a dosis de 0,25 a 1 gr durante 1 a 3 días consecutivos. Posteriormente, se continúa la terapia de soporte con &lt;b&gt;Prednisona o Meprednisona V.O.&lt;/b&gt; a 0,5 a 1 mg/Kg/día, indicándose un descenso progresivo.&lt;br /&gt;• &lt;b&gt;Inmunosupresión / Citotóxicos:&lt;/b&gt; Al esquema corticoideo se le debe sumar una alternativa terapéutica de inducción de primera línea. Se utiliza la &lt;b&gt;Ciclofosfamida E.V.&lt;/b&gt; (Régimen Euro Lupus o N.I.H.). Como opción alternativa se emplea el Micofenolato Mofetil (MMF) V.O.&lt;br /&gt;• &lt;b&gt;Medidas de soporte:&lt;/b&gt; A todo este esquema se le asocia el uso de Hidroxicloroquina y medidas de nefroprotección (IECA/ARA II, estatinas).</t>
  </si>
  <si>
    <t>&lt;b&gt;b) Metilprednisolona EV + Ciclofosfamida EV + Prednisona V.O.:&lt;/b&gt; Es la opción correcta. El tratamiento de inducción de elección para la &lt;b&gt;nefritis lúpica Clase IV activa&lt;/b&gt; exige una politerapia estructurada por la administración inicial de pulsos de &lt;b&gt;Metilprednisolona E.V.&lt;/b&gt;, sumado a un agente inmunosupresor como la &lt;b&gt;Ciclofosfamida E.V.&lt;/b&gt;, y el mantenimiento basal con &lt;b&gt;Prednisona V.O.&lt;/b&gt;</t>
  </si>
  <si>
    <t>&lt;b&gt;a) Metilprednisolona EV + Azatioprina + Hidroxicloroquina + Prednisona V.O.:&lt;/b&gt; Es incorrecta porque la Azatioprina no es el fármaco de elección para la fase de inducción, reservándose su uso para la fase de mantenimiento posterior (12 a 18 meses) para evitar recaídas.&lt;br /&gt;&lt;b&gt;c) Azatioprina + Mofetil micofenolato (MMF) + Ciclofosfamida EV:&lt;/b&gt; Es incorrecta ya que propone una combinación de inmunosupresores y citotóxicos sin la inclusión de los esteroides (Metilprednisolona/Prednisona), los cuales son la base del tratamiento inicial para apagar la inflamación celular.&lt;br /&gt;&lt;b&gt;d) Prednisona V.O. + Hidroxicloroquina:&lt;/b&gt; Es incorrecta porque este esquema conservador (carente de ciclofosfamida o pulsos E.V.) se reserva para formas no proliferativas leves (ej. Clase II) o de mantenimiento general, siendo insuficiente para inducir la remisión de una Clase IV grave.&lt;br /&gt;&lt;b&gt;e) Ciclofosfamida EV + Ciclosporina V.O. + Rituximab EV:&lt;/b&gt; Es incorrecta debido a que asocia biológicos e inhibidores de calcineurina sin el uso primario de esteroides; fármacos como el Rituximab y la Ciclosporina se consideran opciones alternativas o terapias de rescate para la enfermedad refractaria.</t>
  </si>
  <si>
    <t>&lt;b&gt;ESQUEMA DE MANTENIMIENTO Y ENFERMEDAD REFRACTARIA&lt;/b&gt;&lt;br /&gt;&lt;br /&gt;• &lt;b&gt;Mantenimiento (12 a 18 meses):&lt;/b&gt; Una vez lograda la remisión clínica con el esquema de inducción tras los primeros 3 a 6 meses, se continúa con dosis bajas de Prednisona (&lt; 20 mg/día) asociadas a inmunosupresores de mantenimiento para sostener el efecto terapéutico. Los fármacos de elección son el &lt;b&gt;Micofenolato Mofetil (MMF) o la Azatioprina&lt;/b&gt;.&lt;br /&gt;• &lt;b&gt;Enfermedad Refractaria:&lt;/b&gt; Si no hay respuesta tras 6 meses de inducción, se debe cambiar la droga inicial (ej. rotar Ciclofosfamida por MMF) y considerar una re-biopsia. Si persiste la resistencia, se recurre a opciones de rescate como terapia múltiple con inhibidores de Calcineurina (Ciclosporina o Tacrolimus) o la administración de &lt;b&gt;Rituximab E.V.&lt;/b&gt;</t>
  </si>
  <si>
    <t>El &lt;b&gt;esquema terapéutico transversal&lt;/b&gt; de la &lt;b&gt;nefropatía lúpica&lt;/b&gt; incluye el uso de &lt;b&gt;corticoides, inmunosupresores, hidroxicloroquina, enalapril&lt;/b&gt; (u otros bloqueantes del sistema renina-angiotensina) y &lt;b&gt;estatinas&lt;/b&gt;.</t>
  </si>
  <si>
    <t>&lt;b&gt;MEDIDAS DE NEFROPROTECCIÓN Y TRATAMIENTO COADYUVANTE EN NEFRITIS LÚPICA&lt;/b&gt;&lt;br /&gt;&lt;br /&gt;La nefroprotección es un pilar transversal a todas las clases de nefritis lúpica e incluye un manejo integral de las complicaciones. Estas medidas consisten en:&lt;br /&gt;• &lt;b&gt;Inhibidores de la Enzima Convertidora de Angiotensina (IECA) o Bloqueantes ARA II:&lt;/b&gt; Son fundamentales para la protección renal (ej. Enalapril). Se utilizan a dosis hipotensoras si el paciente presenta HTA, o a dosis más bajas con un fin antiproteinúrico.&lt;br /&gt;• &lt;b&gt;Hidroxicloroquina:&lt;/b&gt; Se utiliza como coadyuvante en dosis de 200 mg cada 12 hs.&lt;br /&gt;• &lt;b&gt;Estatinas:&lt;/b&gt; Indicadas para el control del perfil lipídico.&lt;br /&gt;• &lt;b&gt;Corticoides e Inmunosupresores:&lt;/b&gt; Se emplean en los esquemas de inducción y mantenimiento (ej. Ciclofosfamida o Micofenolato Mofetil), dependiendo de la clase histológica y la actividad de la enfermedad.&lt;br /&gt;• &lt;b&gt;Diuréticos y Aspirina (AAS):&lt;/b&gt; El uso de AAS se indica si la proteinuria se encuentra en rango nefrótico, mientras que los diuréticos se utilizan para el manejo de la sobrecarga de volumen.</t>
  </si>
  <si>
    <t>&lt;b&gt;b) Corticoides, inmunosupresores, hidroxicloroquina, enalapril y estatinas:&lt;/b&gt; Es la opción correcta. El abordaje integral y transversal de la nefropatía lúpica exige no solo frenar la actividad inmunológica destructiva (con corticoides e inmunosupresores específicos), sino también instituir un bloque de nefroprotección y manejo sistémico que obliga a incluir hidroxicloroquina, enalapril (IECA para disminuir la proteinuria y la presión intraglomerular) y estatinas (para el control lipídico).</t>
  </si>
  <si>
    <t>• &lt;b&gt;a) Corticoides a dosis bajas y enalapril:&lt;/b&gt; Es incorrecta. Omite la inmunosupresión necesaria para las formas agresivas, el uso de hidroxicloroquina y el control del perfil lipídico con estatinas.&lt;br /&gt;• &lt;b&gt;c) Hidroxicloroquina, corticoides y enalapril:&lt;/b&gt; Es incorrecta. Representa un esquema incompleto que carece de inmunosupresores (en formas proliferativas activas) y estatinas.&lt;br /&gt;• &lt;b&gt;d) Hidroxicloroquina, corticoides y estatinas:&lt;/b&gt; Es incorrecta. Excluye tanto a los inmunosupresores como a los IECA (enalapril), los cuales constituyen la nefroprotección antiproteinúrica en estos pacientes.</t>
  </si>
  <si>
    <t>&lt;b&gt;ALGORITMO DE DECISIÓN TERAPÉUTICA BASADO EN LA BIOPSIA&lt;/b&gt;&lt;br /&gt;&lt;br /&gt;El tratamiento inmunosupresor se define por los hallazgos histológicos:&lt;br /&gt;• &lt;b&gt;Clase II o Clase V no nefrótica:&lt;/b&gt; No se realiza inmunosupresión para la enfermedad renal; el manejo se basa en medidas de nefroprotección y el uso de hidroxicloroquina.&lt;br /&gt;• &lt;b&gt;Clase III o IV sólo Crónica:&lt;/b&gt; No debe administrarse tratamiento inmunosupresor, ya que el daño es secuelar e irreversible.&lt;br /&gt;• &lt;b&gt;Clase III, IV, o V nefrótica:&lt;/b&gt; Exigen un tratamiento que combina inmunosupresión dirigida (dividida en fases de inducción y mantenimiento) junto con las medidas de nefroprotección.</t>
  </si>
  <si>
    <t>El tratamiento de inducción específico para la nefritis lúpica Clase IV (proliferativa difusa) activa consiste en la administración de &lt;b&gt;Metilprednisolona E.V.&lt;/b&gt; en forma de pulsos, seguida de &lt;b&gt;Ciclofosfamida E.V.&lt;/b&gt; y &lt;b&gt;Prednisona V.O.&lt;/b&gt;</t>
  </si>
  <si>
    <t>&lt;b&gt;ESQUEMA DE INDUCCIÓN EN NEFRITIS LÚPICA PROLIFERATIVA&lt;/b&gt;&lt;br /&gt;&lt;br /&gt;Los pacientes que presentan una Nefritis Lúpica Proliferativa (Activa o Activa/Crónica de Clase III, Clase IV, Clase III+IV, o Clase IV+V) con sedimento activo, disminución del filtrado glomerular o síndrome nefrótico, requieren un esquema de tratamiento intensivo dividido en un período de Inducción (primeros 6 meses) y un período de Mantenimiento.&lt;br /&gt;• &lt;b&gt;Esteroides:&lt;/b&gt; El esquema de inducción se inicia con pulsos de &lt;i&gt;Metilprednisolona&lt;/i&gt; E.V. a altas dosis (0,25 a 1 gr durante 1 a 3 días). Posteriormente, se continúa con &lt;i&gt;Prednisona&lt;/i&gt; o &lt;i&gt;Meprednisona&lt;/i&gt; V.O. a dosis de 0,5 a 1 mg/Kg/día, pautando un descenso progresivo a lo largo de los meses.&lt;br /&gt;• &lt;b&gt;Inmunosupresión / Citotóxicos:&lt;/b&gt; Al esteroide se le debe sumar una alternativa terapéutica de inducción. El tratamiento de elección incluye el uso de &lt;i&gt;Ciclofosfamida&lt;/i&gt; E.V. (bajo el Régimen Euro Lupus o N.I.H.) o &lt;i&gt;Micofenolato Mofetil (MMF)&lt;/i&gt; V.O.&lt;br /&gt;• &lt;b&gt;Nefroprotección Transversal:&lt;/b&gt; A estos esquemas se les debe asociar el uso de &lt;i&gt;Hidroxicloroquina&lt;/i&gt; (200 mg cada 12 hs) y medidas de protección renal con IECA/ARA II.</t>
  </si>
  <si>
    <t>&lt;b&gt;b) MetilPrednisona, Ciclofosfamida y Prednisona:&lt;/b&gt; Es la opción correcta. Es el tratamiento de elección de inducción para lograr la remisión rápida de la inflamación en las clases proliferativas activas, combinando las altas dosis de esteroides E.V. y V.O. junto a la Ciclofosfamida.</t>
  </si>
  <si>
    <t>• &lt;b&gt;a) Hidroxicloroquina, Azatioprina y Metilprednisona:&lt;/b&gt; Es incorrecta. La &lt;i&gt;Azatioprina&lt;/i&gt; se reserva para el período de mantenimiento (tras los 3 a 6 meses iniciales de inducción) o como alternativa en situaciones especiales como la búsqueda de embarazo, no siendo una droga de primera línea para la inducción aguda.&lt;br /&gt;• &lt;b&gt;c) Ciclosporina, Ciclofosfamida y Rituximab:&lt;/b&gt; Es incorrecta. El &lt;i&gt;Rituximab&lt;/i&gt; y la &lt;i&gt;Ciclosporina&lt;/i&gt; son opciones terapéuticas alternativas de rescate que se administran en casos de enfermedad refractaria o resistente, no siendo la base inicial del tratamiento.&lt;br /&gt;• &lt;b&gt;d) Metilprednisona, Ciclosporina e Hidroxicloroquina:&lt;/b&gt; Es incorrecta. Omite a la Ciclofosfamida o al Micofenolato Mofetilo (MMF) como los citotóxicos basales de la fase de inducción.</t>
  </si>
  <si>
    <t>&lt;b&gt;TRATAMIENTO DE MANTENIMIENTO Y RESCATE&lt;/b&gt;&lt;br /&gt;&lt;br /&gt;• &lt;b&gt;Mantenimiento:&lt;/b&gt; Una vez completado el período de inducción (a los 3 a 6 meses), si el paciente ha logrado una remisión completa o parcial, se pasa a la fase de mantenimiento que se extiende por 12 a 18 meses. Consiste en sostener la &lt;i&gt;Prednisona&lt;/i&gt; a dosis bajas (&lt; 20 mg/día) asociada a &lt;i&gt;Micofenolato Mofetil (MMF)&lt;/i&gt; o &lt;i&gt;Azatioprina&lt;/i&gt;.&lt;br /&gt;• &lt;b&gt;Enfermedad Refractaria:&lt;/b&gt; Si no hay respuesta tras 6 meses, se debe cambiar la droga de inducción (rotando de Ciclofosfamida a MMF o viceversa). Como opciones alternativas de rescate figuran la terapia múltiple asociando inhibidores de Calcineurina (&lt;i&gt;Ciclosporina&lt;/i&gt; o &lt;i&gt;Tacrolimus&lt;/i&gt;), el uso de &lt;i&gt;Rituximab&lt;/i&gt; E.V., o la &lt;i&gt;Leflunomida&lt;/i&gt;.</t>
  </si>
  <si>
    <t>Frente a una paciente que se presenta con hematuria microscópica persistente, proteinuria, acantocitos (glóbulos rojos dismórficos), creatinina en ascenso, sumado a manifestaciones sistémicas como poliartralgias y rash cutáneo facial, se debe sospechar una &lt;b&gt;glomerulonefritis rápidamente progresiva asociada a Lupus Eritematoso Sistémico (LES)&lt;/b&gt;, siendo la conducta indicada la realización de una &lt;b&gt;biopsia renal&lt;/b&gt; y la instauración de &lt;b&gt;pulsos de corticoides combinados con pulsos de ciclofosfamida&lt;/b&gt;.</t>
  </si>
  <si>
    <t>¿Cuál de los siguientes parámetros me llevaría a internar a un paciente de 48 años con una neumonía adquirida en la comunidad?&lt;br&gt;&lt;br&gt;a) Pulso de 110 lat/min&lt;br&gt;&lt;br&gt;b) Alteración del sensorio&lt;br&gt;&lt;br&gt;c) Temperatura de 38º C&lt;br&gt;&lt;br&gt;d) Frecuencia respiratoria de 22 x minuto</t>
  </si>
  <si>
    <t>&lt;b&gt;GLOMERULONEFRITIS RÁPIDAMENTE PROGRESIVA Y NEFRITIS LÚPICA&lt;/b&gt;&lt;br /&gt;&lt;br /&gt;La presentación de un síndrome nefrítico asociado a un deterioro de la función renal en un contexto clínico autoinmune configura una emergencia para el riñón.&lt;br /&gt;• &lt;b&gt;Afectación Estructural:&lt;/b&gt; El deterioro con sedimento activo sugiere la proliferación de semilunas celulares que estrangulan y colapsan al glomérulo, proceso subyacente a la Glomerulonefritis Rápidamente Progresiva (GNRP), la cual puede ser una complicación de la nefropatía lúpica (típicamente Clase IV).&lt;br /&gt;• &lt;b&gt;Urgencia Diagnóstica:&lt;/b&gt; Debido a que esta patología es capaz de terminar con la función renal y llevar a la paciente a la Insuficiencia Renal Terminal en un lapso de 90 a 120 días, la entidad amerita la indicación de realizar una &lt;b&gt;biopsia renal&lt;/b&gt;.&lt;br /&gt;• &lt;b&gt;Abordaje Terapéutico:&lt;/b&gt; El diagnóstico de la GNRP o la sospecha de una descompensación lúpica de este tipo constituye la indicación para administrar terapia inmunosupresora. Se instaura un tratamiento basado en dosis de esteroides endovenosos (pulsos de &lt;b&gt;Metilprednisolona E.V.&lt;/b&gt;) combinados con un agente citotóxico (pulsos de &lt;b&gt;Ciclofosfamida E.V.&lt;/b&gt;).</t>
  </si>
  <si>
    <t>&lt;b&gt;d) Sospechar GNRP, realizar biopsia e iniciar tratamiento:&lt;/b&gt; Es la opción correcta. Ante un escenario de descompensación renal (evidenciado por la creatinina en ascenso y acantocitos) acompañado de sintomatología lúpica (rash y poliartralgias), se debe sospechar el desarrollo de una &lt;b&gt;glomerulonefritis rápidamente progresiva&lt;/b&gt;. La magnitud de la patología impone realizar una &lt;b&gt;biopsia renal&lt;/b&gt; e instaurar un tratamiento con &lt;b&gt;pulsos de corticoides combinados con ciclofosfamida&lt;/b&gt; para detener la destrucción glomerular.</t>
  </si>
  <si>
    <t>b) Alteración del sensorio</t>
  </si>
  <si>
    <t>• &lt;b&gt;a) Sospecho Síndrome Nefrítico post infeccioso... indico penicilina:&lt;/b&gt; Es incorrecta porque el contexto clínico integral de poliartralgias, rash cutáneo facial y el perfil del paciente orientan hacia un origen autoinmune sistémico (Lupus Eritematoso Sistémico), alejándose del antecedente de una infección faringoamigdalina o cutánea por Estreptococo.&lt;br /&gt;• &lt;b&gt;b) Solicito ecografía renal e interconsulta con Urología...:&lt;/b&gt; Es incorrecta ya que la presencia en el sedimento urinario de acantocitos y glóbulos rojos dismórficos certifica que la hematuria es de origen &lt;b&gt;glomerular&lt;/b&gt; (nefrológico), descartando un origen urológico bajo secundario a sangrados por litiasis o neoplasias.&lt;br /&gt;• &lt;b&gt;c) ...evalúo el tratamiento a seguir (esperando 10 días):&lt;/b&gt; Es incorrecta. Si bien la sospecha y la biopsia son adecuadas, el deterioro funcional marca una emergencia médica donde la función renal puede perderse en semanas; por lo tanto, no se debe retrasar el inicio del tratamiento inmunosupresor, sino que la inducción empírica debe ser temprana.</t>
  </si>
  <si>
    <t>La &lt;b&gt;granulomatosis con poliangeítis&lt;/b&gt; (enfermedad de Wegener) es el tipo de vasculitis que se caracteriza por la presencia de &lt;b&gt;granulomas en los vasos sanguíneos&lt;/b&gt;.</t>
  </si>
  <si>
    <t>&lt;b&gt;GRANULOMATOSIS CON POLIANGEÍTIS (WEGENER)&lt;/b&gt;&lt;br /&gt;&lt;br /&gt;Esta patología pertenece al grupo de las vasculitis de pequeños vasos y se distingue por sus características histopatológicas y serológicas:&lt;br /&gt;• &lt;b&gt;Anatomopatología:&lt;/b&gt; Se caracteriza por la inflamación granulomatosa, evidenciándose la presencia de granulomas en los vasos sanguíneos afectados. A nivel renal, produce una lesión de glomerulonefritis necrotizante crecéntica (con semilunas) y proliferativa extracapilar de tipo pauciinmune.&lt;br /&gt;• &lt;b&gt;Marcador Serológico:&lt;/b&gt; Presenta el anticuerpo &lt;b&gt;ANCA C +&lt;/b&gt; (citoplasmático, contra proteinasa 3) en el 75% de los casos. Tener ANCA C positivo es una característica definitoria de esta vasculitis.&lt;br /&gt;• &lt;b&gt;Clínica y Diagnóstico:&lt;/b&gt; Se manifiesta con compromiso de la vía aérea superior (sinusitis crónica, perforación de tabique nasal), compromiso pulmonar hemorrágico (hemorragia pulmonar masiva con granulomas cavitados), y compromiso renal por glomerulonefritis rápidamente evolutiva. Neurológicamente, es la principal entidad a sospechar como causante de mononeuritis múltiple.</t>
  </si>
  <si>
    <t>La opción a es correcta. La granulomatosis con poliangeítis se caracteriza por la formación de granulomas necrosantes en los vasos sanguíneos.</t>
  </si>
  <si>
    <t>• &lt;b&gt;b) Poliarteritis nodosa:&lt;/b&gt; Es incorrecta. Es una vasculitis de vasos medianos de tipo necrotizante que produce aneurismas y estenosis inflamatorias que llevan a infartos, pero no se caracteriza por la formación de granulomas ni se asocia a anticuerpos ANCA.&lt;br /&gt;• &lt;b&gt;c) Síndrome de Churg-Strauss:&lt;/b&gt; Es incorrecta. Aunque es una granulomatosis (eosinofílica con poliangeítis), su característica clínica y diagnóstica es la presencia de una eosinofilia (valores por encima de lo normal, ej. 18-30%) y antecedentes de asma o rinitis alérgica, cursando con ANCA P (+).&lt;br /&gt;• &lt;b&gt;d) Vasculitis asociada a anticuerpos anticitoplasma de neutrófilos (ANCA):&lt;/b&gt; Es incorrecta. Es una categoría global que agrupa a la granulomatosis con poliangeítis, a la poliangeítis microscópica y al Churg-Strauss. No todas las vasculitis asociadas a ANCA forman granulomas (la poliangeítis microscópica carece de ellos).</t>
  </si>
  <si>
    <t>&lt;b&gt;VASCULITIS ASOCIADAS A ANCA&lt;/b&gt;&lt;br /&gt;&lt;br /&gt;Los anticuerpos anticitoplasma del neutrófilo (ANCA) se clasifican por su patrón de inmunofluorescencia:&lt;br /&gt;• &lt;b&gt;ANCA P (Perinuclear):&lt;/b&gt; Los lisosomas que contienen mieloperoxidasa migran al perinúcleo. Es típico de la poliangeítis microscópica (50%) y el síndrome de Churg-Strauss (50%).&lt;br /&gt;• &lt;b&gt;ANCA C (Citoplasmático):&lt;/b&gt; Los lisosomas que contienen proteinasa 3 se distribuyen de forma difusa en el citoplasma. Constituye un anticuerpo anti-proteinasa 3, presente en el 75% de los casos de granulomatosis con poliangeítis (Wegener).</t>
  </si>
  <si>
    <t>El &lt;b&gt;Síndrome Pulmón-Riñón&lt;/b&gt; es una entidad grave que se caracteriza por la &lt;b&gt;combinación de hemorragia alveolar difusa y Síndrome Nefrítico&lt;/b&gt;.</t>
  </si>
  <si>
    <t>&lt;b&gt;SÍNDROME PULMÓN-RIÑÓN Y VASCULITIS SISTÉMICAS&lt;/b&gt;&lt;br /&gt;&lt;br /&gt;Esta entidad es un cuadro de afectación multiorgánica aguda.&lt;br /&gt;• &lt;b&gt;Presentación Clínica:&lt;/b&gt; Se define por la coexistencia de daño en la microvasculatura pulmonar, evidenciado como &lt;b&gt;hemorragia alveolar difusa&lt;/b&gt; (que asocia hemoptisis, disnea, infiltrados alveolares e insuficiencia respiratoria), junto con daño renal agudo expresado como &lt;b&gt;Síndrome Nefrítico&lt;/b&gt; o &lt;i&gt;glomerulonefritis rápidamente evolutiva&lt;/i&gt;.&lt;br /&gt;• &lt;b&gt;Etiología:&lt;/b&gt; La causa más frecuente de Síndrome Pulmón-Riñón son las &lt;b&gt;vasculitis sistémicas ANCA positivas&lt;/b&gt; (tales como la &lt;i&gt;Poliangeítis microscópica&lt;/i&gt; o la &lt;i&gt;Granulomatosis de Wegener&lt;/i&gt;).&lt;br /&gt;• &lt;b&gt;Tratamiento:&lt;/b&gt; Requiere un manejo intensivo. Por ejemplo, el abordaje terapéutico de elección para el &lt;i&gt;Síndrome de Goodpasture&lt;/i&gt; (otra causa de este síndrome) consiste en la instauración de una triple terapia con glucocorticoides, ciclofosfamida y plasmaféresis.</t>
  </si>
  <si>
    <t>&lt;b&gt;b) Se caracteriza la combinación de hemorragia alveolar difusa y S. Nefritico:&lt;/b&gt; Es la opción correcta. Es la definición de esta entidad, integrando el sangrado del parénquima pulmonar y la inflamación aguda glomerular.</t>
  </si>
  <si>
    <t>&lt;b&gt;a) Es una patologia de baja frecuencia pero de buen pronostico:&lt;/b&gt; Es incorrecta. Es una entidad grave, que asocia un pronóstico reservado y una alta morbimortalidad si no se interviene oportunamente.&lt;br /&gt;&lt;b&gt;c) La causa más frecuente es el Sindrome de Good Pasture:&lt;/b&gt; Es incorrecta. Si bien es una causa clásica, la causa más frecuente son las vasculitis sistémicas ANCA positivas.&lt;br /&gt;&lt;b&gt;d) El tratamiento inicial de elección es con metilprednisona por via E.V:&lt;/b&gt; Es incorrecta. Aunque los corticoides son parte fundamental del esquema, el tratamiento inicial de elección exige una politerapia para frenar la destrucción de ambos órganos (combinando glucocorticoides con ciclofosfamida y/o plasmaféresis según el origen autoinmune), no limitándose a la metilprednisolona como única droga de elección.</t>
  </si>
  <si>
    <t>&lt;b&gt;DIAGNÓSTICO DIFERENCIAL (HEMORRAGIA ALVEOLAR DIFUSA)&lt;/b&gt;&lt;br /&gt;&lt;br /&gt;En las afectaciones sistémicas vasculares, la presencia de hemorragia alveolar difusa se distingue de otras patologías intersticiales por &lt;b&gt;no presentar una caída de la DLCO&lt;/b&gt; (difusión de monóxido de carbono) en las pruebas funcionales respiratorias, dado que la sangre libre en el alvéolo absorbe el monóxido de carbono inhalado en la prueba.</t>
  </si>
  <si>
    <t>La &lt;b&gt;Granulomatosis de Wegener&lt;/b&gt; (Granulomatosis con Poliangeítis) es una vasculitis de pequeño vaso que se asocia a la presencia de anticuerpos &lt;b&gt;ANCA C positivos&lt;/b&gt; y puede causar una &lt;b&gt;mononeuritis múltiple&lt;/b&gt;.</t>
  </si>
  <si>
    <t>&lt;b&gt;VASCULITIS ASOCIADAS A ANCA (PEQUEÑOS VASOS)&lt;/b&gt;&lt;br /&gt;&lt;br /&gt;Las vasculitis de pequeños vasos abarcan el lecho microvascular (arteriolas, capilares, vénulas y venas). Sus principales variantes patogénicas están asociadas a la presencia de Anticuerpos AntiCitoplasma del Neutrófilo (ANCA) y todas tienen la capacidad de causar glomerulonefritis:&lt;br /&gt;• &lt;b&gt;Granulomatosis con Poliangeítis (Wegener):&lt;/b&gt; Presenta patrón &lt;b&gt;ANCA C +&lt;/b&gt; (citoplasmático, dirigido contra proteinasa 3) en el 75% de los casos. A nivel tisular se caracteriza por la presencia de granulomas en los vasos sanguíneos. Cursa con compromiso de la vía aérea superior (sinusitis crónica), compromiso pulmonar hemorrágico y renal (glomerulonefritis rápidamente evolutiva). A nivel neurológico, puede causar &lt;b&gt;mononeuritis múltiple&lt;/b&gt;.&lt;br /&gt;• &lt;b&gt;Poliangeítis Microscópica (PAM):&lt;/b&gt; Presenta patrón &lt;b&gt;ANCA P +&lt;/b&gt; (perinuclear, contra mieloperoxidasa) en el 50% de los casos. La lesión renal es una glomerulonefritis necrotizante con semilunas. El &lt;b&gt;síndrome riñón-pulmón&lt;/b&gt; es frecuente como única manifestación clínica.&lt;br /&gt;• &lt;b&gt;Granulomatosis Eosinofílica con Poliangeítis (Churg Strauss):&lt;/b&gt; Presenta &lt;b&gt;ANCA P +&lt;/b&gt; en el 50% de los casos. Se distingue por el antecedente de rinitis alérgica, asma y una &lt;b&gt;eosinofilia&lt;/b&gt; en el laboratorio (&gt; 18-30%).</t>
  </si>
  <si>
    <t>&lt;b&gt;d) La Granulomatosis de Wegener es ANCA C + y puede causar Mononeuritis Múltiple:&lt;/b&gt; Es la opción correcta. La &lt;b&gt;Granulomatosis de Wegener&lt;/b&gt; es una entidad que cursa con anticuerpos &lt;b&gt;ANCA C positivos&lt;/b&gt; y puede causar una &lt;b&gt;mononeuritis múltiple&lt;/b&gt;.</t>
  </si>
  <si>
    <t>• &lt;b&gt;a) Muy raramente producen Síndrome Riñón-Pulmon:&lt;/b&gt; Es incorrecta. La causa más frecuente de Síndrome Pulmón-Riñón son las vasculitis sistémicas ANCA positivas de pequeño vaso (como la PAM y la Granulomatosis de Wegener).&lt;br /&gt;• &lt;b&gt;b) ...Churg-Strauss se caracteriza por la producción de granulomas y alteraciones otorrinolaringologicas:&lt;/b&gt; Es incorrecta. El compromiso inflamatorio de la vía aérea superior (alteraciones otorrinolaringológicas como la sinusitis crónica y perforación del tabique nasal) y la presencia de granulomas son el rasgo del Wegener, mientras que el Churg-Strauss se caracteriza por asma y eosinofilia.&lt;br /&gt;• &lt;b&gt;c) La Poliangeítis Microscópica (PAM)... con formación de aneurismas:&lt;/b&gt; Es incorrecta. La formación de aneurismas es propia de las vasculitis de &lt;b&gt;vasos medianos&lt;/b&gt; (la Poliarteritis Nodosa Clásica), no de los vasos pequeños.&lt;br /&gt;• &lt;b&gt;e) La triada clasica compuesta por afección de vaso mediano... es característica de la Granulomatosis de Churg-Strauss:&lt;/b&gt; Es incorrecta. El Churg-Strauss es una vasculitis de &lt;b&gt;pequeño vaso&lt;/b&gt; (no mediano) y no cursa con la formación de aneurismas en su evolución.</t>
  </si>
  <si>
    <t>&lt;b&gt;VASCULITIS DE VASOS MEDIANOS&lt;/b&gt;&lt;br /&gt;&lt;br /&gt;La patología de referencia de este grupo es la &lt;b&gt;Poliarteritis Nodosa Clásica (PAN)&lt;/b&gt;, una arteritis necrotizante que afecta a arterias de mediano calibre.&lt;br /&gt;• &lt;b&gt;Aneurismas:&lt;/b&gt; En este grupo son comunes los &lt;b&gt;aneurismas&lt;/b&gt; y las estenosis inflamatorias. La pared de la arteria cicatriza con fibrosis, pierde fuerza y se aneurismatiza, generando riesgo de infartos y rupturas con sangrado.&lt;br /&gt;• &lt;b&gt;Diferenciación:&lt;/b&gt; Se diferencia de las vasculitis de pequeño calibre porque se presenta sin glomerulonefritis (no afecta capilares ni vénulas) y no está asociada con anticuerpos ANCA.</t>
  </si>
  <si>
    <t>La &lt;b&gt;arteritis de células gigantes&lt;/b&gt; (o arteritis temporal) es la &lt;b&gt;vasculitis más común en pacientes mayores de 50 años&lt;/b&gt;.</t>
  </si>
  <si>
    <t>&lt;b&gt;ARTERITIS DE CÉLULAS GIGANTES (TEMPORAL)&lt;/b&gt;&lt;br /&gt;&lt;br /&gt;Esta patología pertenece al grupo de las vasculitis de grandes vasos, consistiendo en una arteritis granulomatosa que afecta a la aorta y/o a sus ramas principales.&lt;br /&gt;• &lt;b&gt;Epidemiología:&lt;/b&gt; Su inicio clínico suele darse en pacientes mayores de 50 años, presentándose con una mayor frecuencia en el sexo femenino.&lt;br /&gt;• &lt;b&gt;Manifestaciones Sistémicas:&lt;/b&gt; El paciente debuta con fiebre, artralgias, cefalea, anemia, anorexia y pérdida de peso.&lt;br /&gt;• &lt;b&gt;Manifestaciones Locales:&lt;/b&gt; Los afectados refieren rigidez y mialgias en el cuello y los hombros. Una característica de este cuadro es la aparición de neuralgia oftalmológica, la cual se manifiesta cuando la arteria afectada es la arteria temporal (siendo esta una de las formas más frecuentes de presentación).&lt;br /&gt;• &lt;b&gt;Tratamiento:&lt;/b&gt; El tratamiento inicial de elección para las vasculitis de grandes vasos se basa en la administración de corticoides.</t>
  </si>
  <si>
    <t>&lt;b&gt;b) Arteritis de células gigantes:&lt;/b&gt; Es la opción correcta. El inicio de la arteritis de células gigantes (temporal) se da en pacientes por encima de los 50 años, siendo la entidad vasculítica de mayor prevalencia en este grupo etario adulto mayor.</t>
  </si>
  <si>
    <t>• &lt;b&gt;a) Granulomatosis con poliangitis:&lt;/b&gt; Es incorrecta. Es una vasculitis de pequeños vasos asociada a ANCA C (+) que se manifiesta con compromiso de la vía aérea superior (sinusitis) y hemorragia pulmonar.&lt;br /&gt;• &lt;b&gt;c) Síndrome de Charcot Strauss:&lt;/b&gt; Es incorrecta. La granulomatosis eosinofílica con poliangeítis afecta a pequeños vasos y se distingue por el antecedente de asma o rinitis alérgica acompañado de eosinofilia y ANCA P (+).&lt;br /&gt;• &lt;b&gt;d) Vasculitis asociada a inmunoglobulina a:&lt;/b&gt; Es incorrecta. La vasculitis por IgA (Púrpura de Schönlein-Henoch) es la vasculitis más común en la población pediátrica, no en pacientes mayores de 50 años.</t>
  </si>
  <si>
    <t>&lt;b&gt;CLASIFICACIÓN ANATÓMICA DE LAS VASCULITIS&lt;/b&gt;&lt;br /&gt;&lt;br /&gt;Según la Conferencia de Consenso de Chapel Hill, estas entidades se agrupan por el calibre de los vasos afectados:&lt;br /&gt;• &lt;b&gt;Vasculitis de grandes vasos:&lt;/b&gt; Afectan a la aorta y grandes arterias (ej. Arteritis de Takayasu y Arteritis de células gigantes). A nivel renal, pueden causar hipertensión renovascular isquémico-trombótica.&lt;br /&gt;• &lt;b&gt;Vasculitis de vasos medianos:&lt;/b&gt; Afectan a arterias de mediano calibre (ej. Poliarteritis nodosa). Son patognomónicos los aneurismas y las estenosis inflamatorias.&lt;br /&gt;• &lt;b&gt;Vasculitis de pequeños vasos:&lt;/b&gt; Abarcan capilares, vénulas y arteriolas. Se subdividen en asociadas a ANCA, asociadas a complejos inmunes y enfermedad por anticuerpos anti-MBG.</t>
  </si>
  <si>
    <t>La &lt;b&gt;púrpura de Schönlein-Henoch (Vasculitis por IgA)&lt;/b&gt; es la vasculitis más frecuente en niños, consolidándose como la afección vascular sistémica más común en la población pediátrica.</t>
  </si>
  <si>
    <t>&lt;b&gt;PÚRPURA DE SCHÖNLEIN-HENOCH (VASCULITIS POR IgA)&lt;/b&gt;&lt;br /&gt;&lt;br /&gt;Constituye la vasculitis más común en la población pediátrica. Se encuadra dentro del grupo de las vasculitis de pequeños vasos (capilares, vénulas o arteriolas) asociadas con complejos inmunes.&lt;br /&gt;• &lt;b&gt;Patogenia:&lt;/b&gt; Se caracteriza por depósitos inmunes dominantes de &lt;b&gt;IgA1&lt;/b&gt; en los vasos pequeños. Existe una glicosilación anormal de la IgA1 circulante, con posible formación de anticuerpos IgG anti-IgA.&lt;br /&gt;• &lt;b&gt;Manifestaciones Clínicas:&lt;/b&gt; Las manifestaciones más frecuentes e iniciales son cutáneas, presentando &lt;b&gt;púrpura palpable&lt;/b&gt; en nalgas y miembros inferiores. A diferencia de otros cuadros purpúricos, &lt;b&gt;no&lt;/b&gt; presenta trombocitopenia como característica. Adicionalmente, produce artralgias o artritis, diarreas sanguinolentas y dolor abdominal secundario a vasculitis mesentérica.&lt;br /&gt;• &lt;b&gt;Afectación Renal:&lt;/b&gt; Genera una glomerulonefritis que cursa con hematuria e hipertensión arterial (&lt;b&gt;HTA&lt;/b&gt;).</t>
  </si>
  <si>
    <t>La opción c es correcta. Esta patología por hipersensibilidad (mediada por depósitos de IgA) se consolida como la vasculitis sistémica más común y frecuente en niños.</t>
  </si>
  <si>
    <t>• &lt;b&gt;a) Enfermedad de Kawasaki:&lt;/b&gt; Es incorrecta. Se establece a Schönlein-Henoch como la más común en la infancia.&lt;br /&gt;• &lt;b&gt;b) Granulomatosis con poliangitis (Wegener):&lt;/b&gt; Es incorrecta. Es una vasculitis ANCA C positiva que afecta a adultos, manifestando síndrome pulmón-riñón (hemorragia alveolar y glomerulonefritis rápidamente evolutiva) y mononeuritis múltiple.&lt;br /&gt;• &lt;b&gt;d) Síndrome de Churg-Strauss:&lt;/b&gt; Es incorrecta. Esta granulomatosis eosinofílica con poliangeítis (ANCA P positiva) se asocia al antecedente de rinitis alérgica o asma con eosinofilia, y no representa la vasculitis predominante en la población pediátrica.</t>
  </si>
  <si>
    <t>&lt;b&gt;DIAGNÓSTICO DIFERENCIAL (ABDOMEN AGUDO)&lt;/b&gt;&lt;br /&gt;&lt;br /&gt;La presencia de dolor abdominal agudo en un niño por vasculitis mesentérica (como ocurre en la &lt;i&gt;Púrpura de Schönlein-Henoch&lt;/i&gt;) puede simular un abdomen agudo quirúrgico. Para evitar someter al paciente a una cirugía innecesaria, se debe inspeccionar la piel: la presencia concomitante de &lt;b&gt;lesiones purpúricas palpables en nalgas y miembros inferiores&lt;/b&gt; es el indicio clínico para distinguir que se trata de un abdomen agudo médico y no quirúrgico.</t>
  </si>
  <si>
    <t>El &lt;b&gt;Síndrome de Goodpasture&lt;/b&gt; es el síndrome nefrítico que se asocia con la presencia de &lt;b&gt;anticuerpos contra la membrana basal glomerular&lt;/b&gt;, caracterizándose por la tríada de hemorragia pulmonar, glomerulonefritis y anticuerpos circulantes.</t>
  </si>
  <si>
    <t>&lt;b&gt;ENFERMEDAD POR ANTICUERPOS ANTI-MBG Y SÍNDROME DE GOODPASTURE&lt;/b&gt;&lt;br /&gt;&lt;br /&gt;Las vasculitis de pequeños vasos que afectan al riñón se subdividen en tres grupos: las asociadas a ANCA, las asociadas a inmunocomplejos y la enfermedad por anticuerpos antimembrana basal glomerular (anti-MBG).&lt;br /&gt;• &lt;b&gt;Enfermedad por anti-MBG:&lt;/b&gt; Se define como una enfermedad glomerular pura dirigida sobre el glomérulo. En la microscopía de inmunofluorescencia se observa que el inmunocomplejo depositado dibuja la membrana basal en forma puramente lineal.&lt;br /&gt;• &lt;b&gt;Síndrome de Goodpasture:&lt;/b&gt; Este síndrome nefrítico se asocia con la presencia de anticuerpos contra la membrana basal glomerular y se caracteriza por la tríada de &lt;b&gt;hemorragia pulmonar&lt;/b&gt;, &lt;b&gt;glomerulonefritis&lt;/b&gt; y &lt;b&gt;anticuerpos circulantes&lt;/b&gt;.</t>
  </si>
  <si>
    <t>&lt;b&gt;a) Síndrome de Goodpasture:&lt;/b&gt; Es la opción correcta. El &lt;b&gt;Síndrome de Goodpasture&lt;/b&gt; es el síndrome nefrítico que se asocia a la presencia de &lt;b&gt;anticuerpos contra la membrana basal glomerular&lt;/b&gt;.</t>
  </si>
  <si>
    <t>&lt;b&gt;b) Glomerulonefritis rápidamente progresiva:&lt;/b&gt; Es incorrecta. Si bien los anticuerpos anti-MBG producen una glomerulonefritis rápidamente progresiva (la GNRP Tipo I), el término GNRP es un síndrome anatomopatológico general que también abarca otras causas como la mediada por inmunocomplejos (Tipo II) o la pauciinmune asociada a ANCA (Tipo III). El epónimo clínico para el daño sistémico por anti-MBG es el Síndrome de Goodpasture.&lt;br /&gt;&lt;b&gt;c) Nefritis intersticial aguda:&lt;/b&gt; Es incorrecta porque es una patología que afecta el intersticio (de origen alérgico o inducida por fármacos como AINEs y antibióticos), no tratándose de una enfermedad mediada por autoanticuerpos antimembrana basal glomerular.&lt;br /&gt;&lt;b&gt;d) Síndrome de Alport:&lt;/b&gt; Es incorrecta ya que es una nefritis hereditaria vinculada a un defecto estructural genético, no una enfermedad autoinmune con anticuerpos circulantes dirigidos contra la MBG.</t>
  </si>
  <si>
    <t>&lt;b&gt;CLASIFICACIÓN DE LA GLOMERULONEFRITIS RÁPIDAMENTE PROGRESIVA (GNRP)&lt;/b&gt;&lt;br /&gt;&lt;br /&gt;La GNRP es un síndrome clínico de deterioro funcional caracterizado por la presencia de semilunas epiteliales en más del 50% de los glomérulos. Se divide según su mecanismo inmunológico en:&lt;br /&gt;• &lt;b&gt;Tipo I:&lt;/b&gt; Asociada a anticuerpos antimembrana basal (Ac anti MB).&lt;br /&gt;• &lt;b&gt;Tipo II:&lt;/b&gt; Asociada a complejos inmunes (ej. glomerulopatía lúpica o postestreptocócica que evolucionan a esta forma).&lt;br /&gt;• &lt;b&gt;Tipo III:&lt;/b&gt; Asociada a ANCA+ (variante conocida como forma pauci-inmune, al no evidenciar depósitos inmunes).&lt;br /&gt;• &lt;b&gt;Tipo IV:&lt;/b&gt; Combinación de marcadores de la Tipo I y Tipo III (antiMB+ y ANCA+).</t>
  </si>
  <si>
    <t>Las &lt;b&gt;vasculitis sistémicas ANCA positivas&lt;/b&gt; constituyen la &lt;b&gt;causa más frecuente del Síndrome Pulmón-Riñón&lt;/b&gt;.</t>
  </si>
  <si>
    <t>&lt;b&gt;SÍNDROME PULMÓN-RIÑÓN Y VASCULITIS ANCA POSITIVAS&lt;/b&gt;&lt;br /&gt;&lt;br /&gt;Esta entidad constituye una emergencia médica de gravedad.&lt;br /&gt;• &lt;b&gt;Clínica Definitoria:&lt;/b&gt; A nivel sistémico, el síndrome pulmón-riñón se caracteriza por la combinación letal de una hemorragia alveolar difusa (hemorragia pulmonar masiva) y un síndrome nefrítico florido derivado de una glomerulonefritis rápidamente progresiva.&lt;br /&gt;• &lt;b&gt;Etiología Prevalente:&lt;/b&gt; La causa más frecuente de este síndrome son las vasculitis sistémicas de pequeños vasos asociadas a anticuerpos anticitoplasma del neutrófilo (ANCA). Dentro de este grupo, la &lt;i&gt;Poliangeítis microscópica (PAN microscópica)&lt;/i&gt; se destaca ya que el síndrome riñón-pulmón es frecuente como única manifestación clínica de esta entidad (cursando con ANCA P positivo en el 50% de los casos). Asimismo, la &lt;i&gt;Granulomatosis con Poliangeítis (Wegener)&lt;/i&gt; es otra etiología clásica y frecuente de este cuadro, cursando con ANCA C positivo.</t>
  </si>
  <si>
    <t>&lt;b&gt;c) Vasculitis sistémicas ANCA positivas:&lt;/b&gt; Es la opción correcta. Las vasculitis sistémicas ANCA positivas (como la poliangeítis microscópica y la granulomatosis con poliangeítis) representan la etiología más común del síndrome pulmón-riñón.</t>
  </si>
  <si>
    <t>• &lt;b&gt;a) Sindrome de Good Pasture:&lt;/b&gt; Es incorrecta. Si bien esta entidad (enfermedad por anticuerpos antimembrana basal glomerular o anti-MBG) causa un síndrome pulmón-riñón caracterizado por la tríada de hemorragia pulmonar, glomerulonefritis y anticuerpos circulantes, es menos frecuente que el grupo de las vasculitis ANCA positivas.&lt;br /&gt;• &lt;b&gt;b) Lupus Eritematoso Sistémico:&lt;/b&gt; Es incorrecta. Aunque la nefropatía lúpica puede afectar al riñón y asociarse a complicaciones pulmonares concomitantes, no es la etiología primaria que define la frecuencia del síndrome pulmón-riñón.&lt;br /&gt;• &lt;b&gt;d) Sindrome Anti Fosfolipidico (SAF):&lt;/b&gt; Es incorrecta. Esta patología trombogénica se caracteriza por trombosis sistémicas (incluyendo microangiopatía trombótica en el riñón) y morbilidad en el embarazo, pero no es la causa más frecuente de hemorragia alveolar difusa combinada con glomerulonefritis.</t>
  </si>
  <si>
    <t>&lt;b&gt;DIAGNÓSTICO DIFERENCIAL DEL SÍNDROME PULMÓN-RIÑÓN&lt;/b&gt;&lt;br /&gt;&lt;br /&gt;La evaluación diagnóstica exige un accionar rápido debido a la alta mortalidad:&lt;br /&gt;• &lt;b&gt;Marcadores Serológicos:&lt;/b&gt; Se debe solicitar el panel inmunológico con ANCA-C, ANCA-P y Ac Anti MB glomerular para distinguir la etiología de la vasculitis.&lt;br /&gt;• &lt;b&gt;Hemorragia Pulmonar:&lt;/b&gt; Al recibir a un paciente con hemorragia pulmonar (hemoptisis), se debe descartar primero la &lt;i&gt;Tuberculosis (TBC)&lt;/i&gt; solicitando BAAR en esputo y orina antes de asumir el diagnóstico de vasculitis sistémica. Si se administran corticoides (tratamiento de elección de las vasculitis) a un paciente con &lt;i&gt;TBC&lt;/i&gt; no diagnosticada, se puede desencadenar una &lt;i&gt;TBC&lt;/i&gt; grave.</t>
  </si>
  <si>
    <t>La causa más frecuente del &lt;b&gt;Síndrome Pulmón-Riñón&lt;/b&gt; son las &lt;b&gt;vasculitis sistémicas ANCA positivas&lt;/b&gt; (como la Poliangeítis microscópica o la Granulomatosis de Wegener).</t>
  </si>
  <si>
    <t>&lt;b&gt;SÍNDROME PULMÓN-RIÑÓN Y VASCULITIS ASOCIADAS A ANCA&lt;/b&gt;&lt;br /&gt;&lt;br /&gt;Esta entidad constituye un cuadro de afectación multiorgánica aguda.&lt;br /&gt;• &lt;b&gt;Presentación Clínica:&lt;/b&gt; Se define por la coexistencia de daño en la microvasculatura pulmonar, evidenciado como &lt;b&gt;hemorragia alveolar difusa&lt;/b&gt; (que asocia hemoptisis, disnea, infiltrados alveolares e insuficiencia respiratoria), junto con daño renal agudo expresado como &lt;b&gt;Síndrome Nefrítico&lt;/b&gt; o &lt;i&gt;glomerulonefritis rápidamente evolutiva&lt;/i&gt;.&lt;br /&gt;• &lt;b&gt;Etiología:&lt;/b&gt; La causa más frecuente de Síndrome Pulmón-Riñón son las &lt;b&gt;vasculitis sistémicas ANCA positivas&lt;/b&gt;.&lt;br /&gt;• &lt;b&gt;Vasculitis ANCA positivas:&lt;/b&gt; Dentro de este grupo, el síndrome riñón-pulmón se presenta como manifestación clínica de la &lt;i&gt;Poliangeítis microscópica&lt;/i&gt; (ANCA P +). También es característico de la &lt;i&gt;Granulomatosis con Poliangeítis (Wegener)&lt;/i&gt; (ANCA C +), la cual cursa con hemorragia pulmonar y glomerulonefritis rápidamente evolutiva.</t>
  </si>
  <si>
    <t>&lt;b&gt;b) Vasculitis asociadas a ANCA +:&lt;/b&gt; Es la opción correcta. Las vasculitis sistémicas ANCA positivas (como la Poliangeítis microscópica y la Granulomatosis de Wegener) constituyen la etiología más frecuente del Síndrome Pulmón-Riñón.</t>
  </si>
  <si>
    <t>• &lt;b&gt;a) Vasculitis de grandes Vasos:&lt;/b&gt; Es incorrecta. Estas vasculitis (como la Arteritis de Takayasu o de células gigantes) afectan la aorta o grandes ramas, manifestándose a nivel renal como hipertensión renovascular isquémico-trombótica, no como un síndrome pulmón-riñón de pequeños vasos capilares.&lt;br /&gt;• &lt;b&gt;c) Enfermedad de Goodpasture:&lt;/b&gt; Es incorrecta. Aunque es una causa clínica del síndrome (mediada por anticuerpos anti-MBG), es menos frecuente que el grupo de las vasculitis ANCA positivas.&lt;br /&gt;• &lt;b&gt;d) Vasculitis de Scholein-Henoch:&lt;/b&gt; Es incorrecta. Constituye la vasculitis más frecuente en niños (mediada por IgA) y presenta lesiones cutáneas (púrpura palpable) y daño renal, pero no se asocia al síndrome de hemorragia pulmonar masiva.&lt;br /&gt;• &lt;b&gt;e) Vasculitis Lúpica:&lt;/b&gt; Es incorrecta. Si bien el Lupus Eritematoso Sistémico puede causar afectación pulmonar y renal concurrente (nefritis lúpica), no es la causa más frecuente del Síndrome Pulmón-Riñón.</t>
  </si>
  <si>
    <t>&lt;b&gt;DIAGNÓSTICO DIFERENCIAL (HEMORRAGIA ALVEOLAR DIFUSA)&lt;/b&gt;&lt;br /&gt;&lt;br /&gt;La hemorragia alveolar difusa (caracterizada por hemoptisis, caída del hematocrito e infiltrados pulmonares difusos) se distingue por &lt;b&gt;no presentar una caída de la DLCO&lt;/b&gt; (difusión de monóxido de carbono) en las pruebas funcionales respiratorias, dado que la sangre libre en el alvéolo absorbe el monóxido de carbono inhalado durante la prueba.</t>
  </si>
  <si>
    <t>Las &lt;b&gt;vasculitis de grandes vasos&lt;/b&gt; (como la Arteritis de Takayasu y la Arteritis de células gigantes) pueden afectar a la arteria renal, causando una &lt;b&gt;hipertensión renovascular de características isquémico-trombóticas&lt;/b&gt;.</t>
  </si>
  <si>
    <t>&lt;b&gt;VASCULITIS DE GRANDES VASOS Y COMPROMISO RENAL&lt;/b&gt;&lt;br /&gt;&lt;br /&gt;La clasificación anatómica establece que las vasculitis de grandes vasos son arteritis (a menudo granulomatosas) que afectan predominantemente a la aorta y/o a sus ramas principales. Incluyen entidades como la Arteritis de Takayasu y la Arteritis de células gigantes.&lt;br /&gt;• &lt;b&gt;Afectación Renal:&lt;/b&gt; La principal manifestación renal de las vasculitis de este grupo es la &lt;b&gt;hipertensión renovascular&lt;/b&gt;. Esta manifestación patológica ocurre cuando la enfermedad inflamatoria compromete la arteria renal, pudiendo causar hipertensión renovascular isquémico-trombótica.&lt;br /&gt;• &lt;b&gt;Diferenciación Diagnóstica:&lt;/b&gt; A diferencia de las vasculitis de pequeños vasos (como la Granulomatosis de Wegener o la Poliangeítis Microscópica que desarrollan glomerulonefritis), las vasculitis de grandes vasos no generan daño capilar glomerular y no están asociadas a la presencia de anticuerpos ANCA.</t>
  </si>
  <si>
    <t>&lt;b&gt;d) Las vasculitis de grandes vasos pueden causar hipertensión renovascular isquémico-tromboticos:&lt;/b&gt; Es la opción correcta. Las &lt;b&gt;vasculitis de grandes vasos&lt;/b&gt; pueden comprometer la arteria renal, desencadenando una &lt;b&gt;hipertensión renovascular de características isquémico-trombóticas&lt;/b&gt;.</t>
  </si>
  <si>
    <t>• &lt;b&gt;a) La presencia de anticuerpos ANCA solo se encuentran en vasculitis sistémicas:&lt;/b&gt; Es incorrecta ya que la prueba de ANCA posee baja especificidad analítica (35-40%), pudiendo dar falsos positivos y elevarse en enfermedades que simulan vasculitis, infecciones severas o procesos inflamatorios inespecíficos, por lo que no son exclusivos del cuadro vasculítico sistémico.&lt;br /&gt;• &lt;b&gt;b) El compromiso renal en vasculitis no condiciona el pronóstico:&lt;/b&gt; Es incorrecta debido a que la afectación renal (típicamente como Glomerulonefritis Rápidamente Evolutiva con formación de semilunas en los pequeños vasos) constituye un marcador de gravedad que empeora la morbimortalidad, pudiendo llevar a la insuficiencia renal terminal.&lt;br /&gt;• &lt;b&gt;c) Las vasculitis en grandes vasos no comprometen riñón:&lt;/b&gt; Es incorrecta porque, si bien no originan glomerulonefritis necrotizante de los pequeños vasos capilares, las vasculitis de grandes vasos sí comprometen al riñón al poder afectar la arteria renal y disminuir su perfusión (generando hipertensión renovascular).</t>
  </si>
  <si>
    <t>El patrón &lt;b&gt;ANCA C positivo&lt;/b&gt; (anticuerpo anticitoplasma del neutrófilo con distribución difusa) constituye una característica definitoria de la &lt;b&gt;vasculitis de Wegener&lt;/b&gt; (granulomatosis con poliangeítis).</t>
  </si>
  <si>
    <t>&lt;b&gt;VASCULITIS ASOCIADAS A ANCA Y GRANULOMATOSIS CON POLIANGEÍTIS&lt;/b&gt;&lt;br /&gt;&lt;br /&gt;Las vasculitis de pequeños vasos mediadas por inmunidad celular e inflamación granulomatosa se asocian a la presencia de Anticuerpos AntiCitoplasma del Neutrófilo (ANCA).&lt;br /&gt;• &lt;b&gt;Clasificación de los ANCA:&lt;/b&gt; Durante el estudio por inmunofluorescencia, los lisosomas que contienen mieloperoxidasa migran al perinúcleo dando el patrón &lt;b&gt;ANCA P&lt;/b&gt;. En cambio, los que contienen proteinasa 3 se distribuyen difusamente en el citoplasma, originando el patrón &lt;b&gt;ANCA C&lt;/b&gt; (exclusivamente anti-proteinasa 3).&lt;br /&gt;• &lt;b&gt;Granulomatosis con Poliangeítis (Wegener):&lt;/b&gt; Esta entidad se distingue por presentar anticuerpos &lt;b&gt;ANCA C positivos en el 75% de los casos&lt;/b&gt;. Tener ANCA C positivo es una característica definitoria de esta patología.&lt;br /&gt;• &lt;b&gt;Manifestaciones Clínicas:&lt;/b&gt; Cursa con fiebre, anemia, mialgias y artralgias. Produce compromiso de la vía aérea superior (sinusitis crónica), compromiso pulmonar (hemorrágico), y a nivel renal causa una glomerulonefritis rápidamente evolutiva pauciinmune. Neurológicamente, es la principal entidad como causante de mononeuritis múltiple.</t>
  </si>
  <si>
    <t>La opción d es correcta. El patrón ANCA C positivo (anticuerpos contra la proteinasa 3) es la característica definitoria para el diagnóstico de la granulomatosis con poliangeítis (enfermedad de Wegener), estando presente en el 75% de los pacientes que cursan con esta entidad.</t>
  </si>
  <si>
    <t>• &lt;b&gt;a) ANCA P positivo:&lt;/b&gt; Es incorrecta. El patrón ANCA P (perinuclear, dirigido contra la mieloperoxidasa) es característico de otras variantes de vasculitis de pequeños vasos, asociándose en el 50% de los casos a la Poliangeítis microscópica y al Síndrome de Churg-Strauss.&lt;br /&gt;• &lt;b&gt;b) FAN positivo:&lt;/b&gt; Es incorrecta. Los anticuerpos antinucleares (FAN) constituyen el marcador de colagenopatías y enfermedades autoinmunes sistémicas como el Lupus Eritematoso Sistémico (asociado a nefropatía lúpica), no siendo el marcador definitorio de la vasculitis de Wegener.&lt;br /&gt;• &lt;b&gt;c) Eosinofilia franca:&lt;/b&gt; Es incorrecta. La presencia de eosinofilia franca (valores de 18% a 30%) es la característica definitoria de la Granulomatosis eosinofílica con poliangeítis (Síndrome de Churg-Strauss), la cual además asocia el antecedente de asma o rinitis y cursa con ANCA P positivo.</t>
  </si>
  <si>
    <t>&lt;b&gt;DIAGNÓSTICO DIFERENCIAL ENTRE VASCULITIS DE PEQUEÑOS VASOS&lt;/b&gt;&lt;br /&gt;&lt;br /&gt;La diferenciación inmunológica y clínica resulta indispensable debido a la similitud sintomática de estas entidades que afectan al riñón y al pulmón:&lt;br /&gt;• &lt;b&gt;Wegener (Granulomatosis con Poliangeítis):&lt;/b&gt; ANCA C positivo (75%). Se caracteriza por la presencia de granulomas en los vasos afectados y compromiso respiratorio superior.&lt;br /&gt;• &lt;b&gt;Poliangeítis Microscópica:&lt;/b&gt; ANCA P positivo (50%). Es la etiología principal y más frecuente del síndrome pulmón-riñón (vasculitis sin granulomas y sin antecedente de asma).&lt;br /&gt;• &lt;b&gt;Síndrome de Churg-Strauss:&lt;/b&gt; ANCA P positivo (50%). Se distingue por el antecedente de alergias o asma acompañado de una eosinofilia franca periférica y tisular.</t>
  </si>
  <si>
    <t>El hallazgo de un patrón &lt;b&gt;ANCA C positivo (anticuerpo anticitoplasma del neutrófilo con patrón citoplasmático)&lt;/b&gt; es la característica serológica compatible con la &lt;b&gt;vasculitis de Wegener (Granulomatosis con Poliangeítis)&lt;/b&gt;.</t>
  </si>
  <si>
    <t>&lt;b&gt;GRANULOMATOSIS CON POLIANGEÍTIS (WEGENER)&lt;/b&gt;&lt;br /&gt;&lt;br /&gt;Esta patología es una vasculitis necrotizante de pequeños vasos asociada a la presencia de anticuerpos anticitoplasma de neutrófilos.&lt;br /&gt;• &lt;b&gt;Marcador Serológico (ANCA C):&lt;/b&gt; Presenta patrón ANCA C positivo (citoplasmático, dirigido contra la enzima proteinasa 3) en el 75% de los casos.&lt;br /&gt;• &lt;b&gt;Anatomopatología:&lt;/b&gt; Es el tipo de vasculitis que se caracteriza por la presencia de granulomas en los vasos sanguíneos.&lt;br /&gt;• &lt;b&gt;Manifestaciones Sistémicas:&lt;/b&gt; Se manifiesta con fiebre, anemia, mialgias y artralgias. Presenta un compromiso de la vía aérea superior (sinusitis crónica, úlceras orales, perforación del tabique nasal) y un compromiso pulmonar (hemorragia pulmonar, nódulos y granulomas cavitados). A nivel neurológico, es la principal entidad a sospechar como causante de mononeuritis múltiple.&lt;br /&gt;• &lt;b&gt;Compromiso Renal:&lt;/b&gt; Produce una glomerulonefritis rápidamente evolutiva, caracterizada histológicamente como una glomerulonefritis necrotizante crecéntica y proliferativa extracapilar de tipo pauciinmune.</t>
  </si>
  <si>
    <t>&lt;b&gt;d) ANCA C positivo:&lt;/b&gt; Es la opción correcta. El patrón citoplasmático (ANCA C), que indica la presencia de anticuerpos dirigidos contra la proteinasa 3, se detecta en el 75% de los pacientes con Granulomatosis de Wegener, siendo su hallazgo inmunológico compatible.</t>
  </si>
  <si>
    <t>&lt;b&gt;a) ANCA P positivo:&lt;/b&gt; Es incorrecta. El patrón perinuclear (dirigido contra mieloperoxidasa) se observa en otras entidades de pequeños vasos, detectándose en el 50% de los casos de Poliangeítis microscópica y en el 50% del Síndrome de Churg-Strauss.&lt;br /&gt;&lt;b&gt;b) FAN positivo:&lt;/b&gt; Es incorrecta. Los anticuerpos antinucleares (FAN) son los marcadores del Lupus Eritematoso Sistémico y la nefropatía lúpica, no de las vasculitis pauciinmunes.&lt;br /&gt;&lt;b&gt;c) Eosinofilia franca:&lt;/b&gt; Es incorrecta. La eosinofilia periférica (valores mayores al 18% o 30%) es indicativa de la Granulomatosis Eosinofílica con Poliangeítis (Síndrome de Churg-Strauss), la cual además asocia ANCA P positivo y antecedentes de asma o rinitis.</t>
  </si>
  <si>
    <t>&lt;b&gt;DIAGNÓSTICO DIFERENCIAL SEROLÓGICO DE LOS A.N.C.A.&lt;/b&gt;&lt;br /&gt;&lt;br /&gt;La clasificación en el laboratorio de los Anticuerpos AntiCitoplasma del Neutrófilo (ANCA) se basa en un fenómeno químico que ocurre durante el proceso de fijación de los neutrófilos:&lt;br /&gt;• &lt;b&gt;ANCA C (Citoplasmático):&lt;/b&gt; Los lisosomas que contienen los gránulos de Proteinasa 3 no migran con la fijación, quedando distribuidos de forma difusa en el citoplasma. El ANCA C es un anticuerpo anti proteinasa 3.&lt;br /&gt;• &lt;b&gt;ANCA P (Perinuclear):&lt;/b&gt; Al fijar el neutrófilo, los lisosomas que contienen los gránulos de Mieloperoxidasa migran y quedan distribuidos en el perinúcleo.</t>
  </si>
  <si>
    <t>Ante un paciente que presenta un &lt;b&gt;Síndrome Pulmón-Riñón&lt;/b&gt; (hemorragia pulmonar e insuficiencia renal) asociado a la presencia de anticuerpos &lt;b&gt;ANCA C positivos&lt;/b&gt; en su panel inmunológico, el diagnóstico es la &lt;b&gt;Granulomatosis de Wegener&lt;/b&gt; (Poliangeítis Granulomatosa).</t>
  </si>
  <si>
    <t>&lt;b&gt;VASCULITIS ASOCIADAS A ANCA (PEQUEÑOS VASOS)&lt;/b&gt;&lt;br /&gt;&lt;br /&gt;Las vasculitis de pequeños vasos que afectan al riñón se asocian a los Anticuerpos AntiCitoplasma del Neutrófilo (ANCA). Al fijar los neutrófilos, los lisosomas que contienen proteinasa 3 no migran y se quedan en el citoplasma, dando el patrón &lt;b&gt;ANCA C&lt;/b&gt; (anti-PR3), mientras que los que contienen mieloperoxidasa migran al perinúcleo, dando el patrón &lt;b&gt;ANCA P&lt;/b&gt;.&lt;br /&gt;• &lt;b&gt;Granulomatosis con Poliangeítis (Wegener):&lt;/b&gt; Es la entidad que cursa con &lt;b&gt;ANCA C +&lt;/b&gt; (presente en el 75% de los casos). Se manifiesta con compromiso de la vía aérea superior (sinusitis crónica con perforación de tabique), compromiso pulmonar (hemorrágico) y renal (glomerulonefritis rápidamente evolutiva pauciinmune). Por ende, es la etiología a sospechar ante la tríada de hemorragia pulmonar, insuficiencia renal y ANCA C positivo.&lt;br /&gt;• &lt;b&gt;Poliangeítis Microscópica (PAM):&lt;/b&gt; Presenta patrón &lt;b&gt;ANCA P +&lt;/b&gt; (contra mieloperoxidasa) en el 50% de los casos. Produce un síndrome pulmón-riñón, pero su marcador distintivo es el ANCA P.&lt;br /&gt;• &lt;b&gt;Granulomatosis Eosinofílica con Poliangeítis (Churg Strauss):&lt;/b&gt; Cursa con &lt;b&gt;ANCA P +&lt;/b&gt; en el 50% de los casos, y se distingue por el antecedente de asma, rinitis alérgica y una marcada &lt;b&gt;eosinofilia&lt;/b&gt; (&gt; 18-30%).</t>
  </si>
  <si>
    <t>&lt;b&gt;b) Poliangeitis granulomatosa (antes llamada Granulomatosis de Wegener):&lt;/b&gt; Es la opción correcta. La &lt;b&gt;Granulomatosis de Wegener&lt;/b&gt; (Granulomatosis con Poliangeítis) es la vasculitis sistémica que presenta una asociación con el patrón &lt;b&gt;ANCA C positivo&lt;/b&gt;, manifestándose con la combinación de afectación renal y hemorragia pulmonar (Síndrome Pulmón-Riñón).</t>
  </si>
  <si>
    <t>• &lt;b&gt;a) Lupus Eritematoso Sistémico:&lt;/b&gt; Es incorrecta. El daño renal en el lupus (Nefritis lúpica) cursa con hipocomplementemia (C3 y C4 bajos) y elevación de Anticuerpos Antinucleares (FAN) y Anti-DNA, no estando mediado por la presencia de anticuerpos ANCA C.&lt;br /&gt;• &lt;b&gt;c) Poliangeitis microscópica&lt;/b&gt; y &lt;b&gt;d) Poliangeitis granulomatosa eosinofilica (S. de Churg Strauss):&lt;/b&gt; Son incorrectas. Si bien ambas son vasculitis de pequeño vaso que pueden generar afección renal y pulmonar (y en el caso del Churg Strauss, se asocia asma y eosinofilia), ambas presentan un patrón de anticuerpos &lt;b&gt;ANCA P positivos&lt;/b&gt; (perinucleares, dirigidos contra la mieloperoxidasa), y no el patrón ANCA C citado en el enunciado.</t>
  </si>
  <si>
    <t>¿Cuál de las siguientes afirmaciones sobre la neumonía por Mycoplasma Pneumoniae es correcta?&lt;br&gt;&lt;br&gt;a) Se caracteriza por un comienzo súbito, con fiebre alta y leucocitosis&lt;br&gt;&lt;br&gt;b) La duración mínima del tratamiento es de dos semanas&lt;br&gt;&lt;br&gt;c) Las pruebas serológicas específicas se mantienen elevadas durante largo tiempo tras la enfermedad&lt;br&gt;&lt;br&gt;d) Afecta principalmente a pacientes en la edad media de la vida&lt;br&gt;&lt;br&gt;e) La presencia de M. Pneumoniae en esputo tras la terapéutica apropiada indica siempre fallo del tratamiento</t>
  </si>
  <si>
    <t>c) Las pruebas serológicas específicas se mantienen elevadas durante largo tiempo tras la enfermedad</t>
  </si>
  <si>
    <t>Ante un paciente joven que presenta episodios prolongados de fiebre, hipertensión arterial sostenida, hematuria, lesiones eritemato-violáceas dolorosas en pulpejos de los dedos e insuficiencia renal aguda, el diagnóstico más probable es una &lt;b&gt;Vasculitis&lt;/b&gt;.</t>
  </si>
  <si>
    <t>&lt;b&gt;CIRCUNSTANCIAS CLÍNICAS QUE HACEN SOSPECHAR VASCULITIS SISTÉMICA&lt;/b&gt;&lt;br /&gt;&lt;br /&gt;El diagnóstico de las vasculitis sistémicas exige un alto grado de sospecha clínica. Ante la presencia de dos o tres de los siguientes signos o cuadros clínicos concurrentes, se debe considerar el diagnóstico de una vasculitis sistémica:&lt;br /&gt;• &lt;b&gt;Fiebre de origen desconocido&lt;/b&gt;.&lt;br /&gt;• &lt;b&gt;Fenómenos isquémicos en la edad media de la vida&lt;/b&gt;.&lt;br /&gt;• &lt;b&gt;Mononeuritis múltiple&lt;/b&gt;.&lt;br /&gt;• &lt;b&gt;Púrpura palpable:&lt;/b&gt; Ante su hallazgo, la primera conducta debe ser realizar una biopsia.&lt;br /&gt;• &lt;b&gt;Glomerulonefritis Rápidamente evolutiva&lt;/b&gt;.&lt;br /&gt;• &lt;b&gt;Hemorragia pulmonar:&lt;/b&gt; Al recibir a un paciente con este cuadro, siempre se debe descartar primero la Tuberculosis (TBC) e inmediatamente sospechar de una vasculitis.&lt;br /&gt;• &lt;b&gt;Úlceras orales:&lt;/b&gt; Sobre todo si se encuentran asociadas a sinusitis crónicas y/o asma.&lt;br /&gt;• &lt;b&gt;Evidencia clínica de enfermedad multisistémica:&lt;/b&gt; Coexistencia de trastornos dermatológicos, renales, respiratorios y digestivos.&lt;br /&gt;• &lt;b&gt;Lesiones purpúricas asociadas a abdomen agudo&lt;/b&gt;.</t>
  </si>
  <si>
    <t>&lt;b&gt;c) Vasculitis:&lt;/b&gt; Es la opción correcta. El paciente presenta un cuadro sistémico caracterizado por fiebre prolongada de origen desconocido, compromiso cutáneo vascular isquémico distal (lesiones eritemato-violáceas dolorosas en pulpejos), hipertensión arterial sostenida (180/100 mmHg) y un compromiso renal agudo compatible con una glomerulonefritis rápidamente progresiva (hematuria con 30 hematíes por campo y elevación de urea y creatinina).</t>
  </si>
  <si>
    <t>• &lt;b&gt;a) Nefritis intersticial:&lt;/b&gt; Es incorrecta. Si bien puede causar falla renal aguda (generalmente asociada a fármacos), carece del daño isquémico inflamatorio vascular cutáneo (lesiones en pulpejos) y de la hipertensión arterial presentadas por el paciente.&lt;br /&gt;• &lt;b&gt;b) Lesión a cambios mínimos por histología convencional normal:&lt;/b&gt; Es incorrecta. Constituye una podocitopatía primaria que cursa con un síndrome nefrótico, sin cursar habitualmente con hematuria, hipertensión arterial, fiebre de origen desconocido ni compromiso sistémico cutáneo isquémico.&lt;br /&gt;• &lt;b&gt;d) Glomerulonefritis membranosa:&lt;/b&gt; Es incorrecta. Cursa como un síndrome nefrótico clásico del adulto, frecuentemente con función renal y tensión arterial normales al momento del diagnóstico. No justifica las lesiones eritemato-violáceas dolorosas sistémicas ni los episodios febriles de meses de evolución.</t>
  </si>
  <si>
    <t>&lt;b&gt;EXÁMENES COMPLEMENTARIOS ANTE SOSPECHA DE VASCULITIS&lt;/b&gt;&lt;br /&gt;&lt;br /&gt;Para certificar la etiología y el grado de daño orgánico, se dispone de una guía general de estudios:&lt;br /&gt;• &lt;b&gt;Laboratorio:&lt;/b&gt; Hemograma completo, orina completa, urea, creatinina, Ph, PO2 y Hepatograma.&lt;br /&gt;• &lt;b&gt;Inmunológicos:&lt;/b&gt; FAN, Anti DNA, C3, C4, C total, HBsAg, HIV, HVC, Anti MB, ANCA-C, ANCA-P y Crioglobulinas. Se debe incluir el &lt;b&gt;BAAR en esputo y en orina (x IF y seriado)&lt;/b&gt; para descartar TBC antes de iniciar corticoides.&lt;br /&gt;• &lt;b&gt;Biopsias Diagnósticas:&lt;/b&gt; El &lt;b&gt;punch de lesiones dermatológicas&lt;/b&gt; resulta esencial para el diagnóstico histopatológico directo cuando el paciente presenta manifestaciones o lesiones en la piel.</t>
  </si>
  <si>
    <t>La &lt;b&gt;Arteritis de Takayasu&lt;/b&gt; es una patología inflamatoria granulomatosa de grandes vasos que &lt;b&gt;NO está asociada a la presencia de anticuerpos ANCA P (perinucleares)&lt;/b&gt;.</t>
  </si>
  <si>
    <t>&lt;b&gt;VASCULITIS Y MARCADORES A.N.C.A.&lt;/b&gt;&lt;br /&gt;&lt;br /&gt;La clasificación clínica e inmunológica de las vasculitis sistémicas se fundamenta en el calibre de los vasos afectados y en la detección de Anticuerpos AntiCitoplasma del Neutrófilo (ANCA).&lt;br /&gt;• &lt;b&gt;Vasculitis asociadas a ANCA P (Perinuclear):&lt;/b&gt; Este patrón ocurre cuando los lisosomas que contienen mieloperoxidasa migran alrededor del núcleo. Se asocia a las vasculitis de pequeños vasos, detectándose en el 50% de los casos de &lt;i&gt;Poliangeítis microscópica&lt;/i&gt; y en el 50% de los casos de &lt;i&gt;Granulomatosis Eosinofílica con Poliangeítis (Síndrome de Churg-Strauss)&lt;/i&gt;.&lt;br /&gt;• &lt;b&gt;Vasculitis asociadas a ANCA C (Citoplasmático):&lt;/b&gt; Exclusivo de anticuerpos contra la proteinasa 3. Es el marcador de la &lt;i&gt;Granulomatosis con Poliangeítis (Wegener)&lt;/i&gt;, presente en el 75% de sus casos.&lt;br /&gt;• &lt;b&gt;Vasculitis NO asociadas a ANCA:&lt;/b&gt; Las vasculitis de vasos medianos, como la &lt;i&gt;Poliarteritis Nodosa Clásica (PAN)&lt;/i&gt;, no están asociadas con ANCA. Asimismo, las vasculitis de grandes vasos, como la &lt;b&gt;Arteritis de Takayasu&lt;/b&gt; (que afecta a la aorta y sus ramas), son patologías que no están asociadas a la presencia de ANCA P ni ANCA C.</t>
  </si>
  <si>
    <t>&lt;b&gt;d) Arteritis de Takayasu:&lt;/b&gt; Es la opción correcta. Es una vasculitis de grandes vasos que no se asocia a la presencia del patrón ANCA P.</t>
  </si>
  <si>
    <t>• &lt;b&gt;a) Poliarteritis nodosa:&lt;/b&gt; Es incorrecta en este contexto. Si bien la PAN clásica no se asocia con ningún tipo de ANCA, la entidad destacada por esta ausencia es la Arteritis de Takayasu.&lt;br /&gt;• &lt;b&gt;b) Granulomatosis de Wegener:&lt;/b&gt; Es incorrecta. Es una vasculitis de pequeños vasos que asocia anticuerpos anticitoplasma de neutrófilos, siendo su patrón el ANCA C positivo (contra proteinasa 3).&lt;br /&gt;• &lt;b&gt;c) Síndrome de Churg-Strauss:&lt;/b&gt; Es incorrecta. Esta granulomatosis eosinofílica con poliangeítis se asocia a los ANCA P, presentándose este patrón en el 50% de los diagnósticos junto a una eosinofilia.</t>
  </si>
  <si>
    <t>&lt;b&gt;ARTERITIS DE TAKAYASU&lt;/b&gt;&lt;br /&gt;&lt;br /&gt;Es una vasculitis de grandes vasos cuyo inicio suele presentarse en pacientes menores de 50 años, afectando a mujeres adolescentes y hombres jóvenes.&lt;br /&gt;• &lt;b&gt;Clínica:&lt;/b&gt; Se manifiesta por el síndrome del cayado aórtico, afección aórtica y/o pulmonar, fiebre, artralgias, anorexia y pérdida de peso.&lt;br /&gt;• &lt;b&gt;Diagnóstico clínico:&lt;/b&gt; La forma principal en la que se busca al examen físico es evaluando la presencia de &lt;b&gt;pulsos asimétricos&lt;/b&gt; en las extremidades.&lt;br /&gt;• &lt;b&gt;Afectación Renal:&lt;/b&gt; Cuando la inflamación compromete la arteria renal, puede causar una &lt;b&gt;hipertensión renovascular isquémico-trombótica&lt;/b&gt;.</t>
  </si>
  <si>
    <t>El &lt;b&gt;ANCA "C"&lt;/b&gt; es un &lt;b&gt;anticuerpo anti proteinasa 3&lt;/b&gt;.</t>
  </si>
  <si>
    <t>&lt;b&gt;ANTICUERPOS ANCA EN VASCULITIS&lt;/b&gt;&lt;br /&gt;&lt;br /&gt;Los &lt;b&gt;ANCA&lt;/b&gt; son Anticuerpos AntiCitoplasma del Neutrófilo, que caracterizan y asisten en el diagnóstico de un subtipo de vasculitis de pequeños vasos. Al fijar los neutrófilos para su estudio por inmunofluorescencia, ocurre un fenómeno químico intracelular:&lt;br /&gt;• &lt;b&gt;ANCA P (Perinuclear):&lt;/b&gt; Los lisosomas que contienen &lt;b&gt;mieloperoxidasa&lt;/b&gt; migran y quedan distribuidos en el perinúcleo celular.&lt;br /&gt;• &lt;b&gt;ANCA C (Citoplasmático):&lt;/b&gt; Los lisosomas que contienen &lt;b&gt;proteinasa 3&lt;/b&gt; no migran con la fijación, quedando distribuidos de forma difusa en el citoplasma. Por consiguiente, el patrón ANCA C indica la presencia de anticuerpos dirigidos contra la proteinasa 3.</t>
  </si>
  <si>
    <t>La opción c es correcta. El patrón de anticuerpos &lt;b&gt;ANCA "C"&lt;/b&gt; (citoplasmático) está dirigido contra la &lt;b&gt;proteinasa 3&lt;/b&gt; contenida en los lisosomas de los neutrófilos.</t>
  </si>
  <si>
    <t>• &lt;b&gt;a) La granulomatosis de Wegener está asociada en un gran porcentaje a ANCA P:&lt;/b&gt; Es incorrecta. La Granulomatosis de Wegener (Granulomatosis con Poliangeítis) se asocia al patrón &lt;b&gt;ANCA C positivo&lt;/b&gt; (contra proteinasa 3) en el 75% de los casos.&lt;br /&gt;• &lt;b&gt;b) La PAN microscópica es una vasculitis de vasos grandes asociada a ANCA P:&lt;/b&gt; Es incorrecta. Si bien asocia ANCA P positivo, la Poliangeítis microscópica se clasifica como una vasculitis de &lt;b&gt;pequeños vasos&lt;/b&gt; (no de grandes vasos).&lt;br /&gt;• &lt;b&gt;d) La vasculitis alérgica de Churg Strauss cursa con síndrome nefrótico puro:&lt;/b&gt; Es incorrecta. El Churg-Strauss (Granulomatosis Eosinofílica con Poliangeítis) afecta al riñón desarrollando una &lt;b&gt;glomerulonefritis rápidamente evolutiva&lt;/b&gt; (síndrome nefrítico/falla aguda), y no un síndrome nefrótico (el cual es patrimonio de patologías como la enfermedad a cambios mínimos).</t>
  </si>
  <si>
    <t>&lt;b&gt;VASCULITIS DE PEQUEÑOS VASOS ASOCIADAS A ANCA&lt;/b&gt;&lt;br /&gt;&lt;br /&gt;• &lt;b&gt;Granulomatosis con Poliangeítis (Wegener):&lt;/b&gt; Presenta &lt;b&gt;ANCA C +&lt;/b&gt; en el 75% de los casos. Cursa con compromiso de la vía aérea superior (sinusitis crónica), compromiso pulmonar (hemorrágico), renal (glomerulonefritis rápidamente evolutiva) y neurológico (mononeuritis múltiple).&lt;br /&gt;• &lt;b&gt;Poliangeítis microscópica (PAM):&lt;/b&gt; Presenta &lt;b&gt;ANCA P +&lt;/b&gt; en el 50% de los casos. La lesión renal es una glomerulonefritis necrotizante con semilunas. El síndrome riñón-pulmón es frecuente.&lt;br /&gt;• &lt;b&gt;Granulomatosis eosinofílica con Poliangeítis (Churg Strauss):&lt;/b&gt; Presenta &lt;b&gt;ANCA P +&lt;/b&gt; en el 50% de los casos. Se distingue por el antecedente de rinitis alérgica o asma, acompañado de una &lt;b&gt;eosinofilia&lt;/b&gt; (&gt; 18-30%).</t>
  </si>
  <si>
    <t>Un paciente que presenta &lt;b&gt;hemorragia pulmonar, insuficiencia renal y ANCA+&lt;/b&gt; padece como diagnóstico a considerar la &lt;b&gt;Granulomatosis de Wegener&lt;/b&gt; (Granulomatosis con Poliangeítis).</t>
  </si>
  <si>
    <t>&lt;b&gt;DIAGNÓSTICO DE LA GRANULOMATOSIS CON POLIANGEÍTIS (WEGENER)&lt;/b&gt;&lt;br /&gt;&lt;br /&gt;Esta patología pertenece al grupo de las vasculitis de pequeños vasos asociadas a ANCA.&lt;br /&gt;• &lt;b&gt;Marcador Serológico:&lt;/b&gt; Presenta el anticuerpo &lt;b&gt;ANCA C +&lt;/b&gt; (citoplasmático, contra proteinasa 3) en el 75% de los casos. Tener ANCA C positivo es una característica compatible de la vasculitis de Wegener.&lt;br /&gt;• &lt;b&gt;Compromiso Pulmonar y Renal:&lt;/b&gt; Se manifiesta con compromiso pulmonar hemorrágico (asociado o no a granulomas cavitados) y a nivel renal produce una insuficiencia renal de rápida progresión secundaria a una glomerulonefritis necrotizante crecéntica y proliferativa extracapilar de tipo pauciinmune.&lt;br /&gt;• &lt;b&gt;Otras Manifestaciones:&lt;/b&gt; Afecta la vía aérea superior (cursando con sinusitis crónica, epistaxis y perforación del tabique nasal) y a nivel neurológico es la principal entidad a sospechar como causante de mononeuritis múltiple.</t>
  </si>
  <si>
    <t>&lt;b&gt;a) Granulomatosis de Wegener:&lt;/b&gt; Es la opción correcta. En el contexto de un síndrome pulmón-riñón, la presencia simultánea de hemorragia alveolar difusa (hemorragia pulmonar), insuficiencia renal por glomerulonefritis rápidamente evolutiva y anticuerpos anticitoplasma de neutrófilo (ANCA, específicamente ANCA C) positivos orienta hacia el diagnóstico de Granulomatosis de Wegener.</t>
  </si>
  <si>
    <t>&lt;b&gt;b) Poliarteritis nodosa:&lt;/b&gt; Es incorrecta. Es una vasculitis de vasos medianos de tipo necrotizante que genera aneurismas y estenosis inflamatorias, pero que no se encuentra asociada a la presencia de anticuerpos ANCA.&lt;br /&gt;&lt;b&gt;c) Enfermedad de Takayasu:&lt;/b&gt; Es incorrecta. Es una vasculitis de grandes vasos que afecta la aorta y sus ramas principales en mujeres jóvenes. Puede causar hipertensión renovascular isquémico-trombótica, pero no está asociada a ANCA P ni ANCA C, y no se caracteriza por el síndrome pulmón-riñón.&lt;br /&gt;&lt;b&gt;d) Púrpura de Schonlein-Henoch:&lt;/b&gt; Es incorrecta. Es una vasculitis de pequeños vasos mediada por el depósito de inmunocomplejos de IgA1. No está asociada a ANCA y sus manifestaciones iniciales son cutáneas (púrpura palpable en miembros inferiores y nalgas) asociadas a dolor abdominal y artralgias.</t>
  </si>
  <si>
    <t>&lt;b&gt;DIAGNÓSTICO DIFERENCIAL DE LA HEMORRAGIA PULMONAR&lt;/b&gt;&lt;br /&gt;&lt;br /&gt;Ante un paciente que ingresa con hemorragia pulmonar o hemoptisis, siempre se deben descartar otras patologías antes de asumir el diagnóstico de una vasculitis sistémica.&lt;br /&gt;• &lt;b&gt;Tuberculosis (TBC):&lt;/b&gt; Es necesario descartar TBC mediante la solicitud de BAAR en esputo y en orina (por inmunofluorescencia y seriado).&lt;br /&gt;• &lt;b&gt;Precaución Terapéutica:&lt;/b&gt; El tratamiento central de las vasculitis se basa en la administración de corticoides. Si se comete un error diagnóstico y el paciente en realidad cursa con una TBC activa, la administración errónea de corticoides actuará como desencadenante de una TBC fulminante.</t>
  </si>
  <si>
    <t>Frente a un Síndrome Pulmón-Riñón, el abordaje terapéutico para el &lt;b&gt;Síndrome de Goodpasture&lt;/b&gt; consiste en la instauración de una &lt;b&gt;triple terapia con glucocorticoides, ciclofosfamida y plasmaféresis&lt;/b&gt;.</t>
  </si>
  <si>
    <t>&lt;b&gt;SÍNDROME DE GOODPASTURE Y TRATAMIENTO&lt;/b&gt;&lt;br /&gt;&lt;br /&gt;El Síndrome de Goodpasture es una entidad mediada por autoinmunidad que se presenta como un Síndrome Pulmón-Riñón.&lt;br /&gt;• &lt;b&gt;Diagnóstico Clínico:&lt;/b&gt; Este síndrome nefrítico se asocia con la presencia de anticuerpos contra la membrana basal glomerular (anti-MBG) y se caracteriza por la tríada de hemorragia pulmonar, glomerulonefritis y anticuerpos circulantes.&lt;br /&gt;• &lt;b&gt;Inmunofluorescencia:&lt;/b&gt; En la microscopía se observa que el inmunocomplejo depositado dibuja la membrana basal en forma puramente lineal.&lt;br /&gt;• &lt;b&gt;Tratamiento Específico:&lt;/b&gt; Requiere un manejo para frenar la destrucción orgánica y remover los autoanticuerpos circulantes. El esquema exige la instauración de una triple terapia que combina el uso de &lt;b&gt;glucocorticoides, ciclofosfamida y plasmaféresis&lt;/b&gt;.</t>
  </si>
  <si>
    <t>&lt;b&gt;c) Glucocorticoides + ciclofosfamida + plasmaféresis:&lt;/b&gt; Es la opción correcta. Constituye el abordaje terapéutico para el Síndrome de Goodpasture, combinando inmunosupresión para frenar la producción de anticuerpos anti-MBG y plasmaféresis para su remoción mecánica del torrente sanguíneo.</t>
  </si>
  <si>
    <t>• &lt;b&gt;a) Diálisis antibiótico terapia precoz inmunosupresores, b) Plasmaféresis Mofetil Micofenolato antibiótico terapia precoz, y d) Diálisis + plasmaféresis + glucocorticoides:&lt;/b&gt; Son incorrectas. El esquema exige la triple terapia descrita. Omitir la ciclofosfamida o priorizar la diálisis y la antibioticoterapia frente al mecanismo autoinmune de los anticuerpos anti-MBG no frena la cascada patogénica basal, resultando en un abordaje ineficaz frente al riesgo de hemorragia pulmonar letal.</t>
  </si>
  <si>
    <t>&lt;b&gt;SÍNDROME PULMÓN-RIÑÓN (DIAGNÓSTICO DIFERENCIAL)&lt;/b&gt;&lt;br /&gt;&lt;br /&gt;Constituye un cuadro de afectación multiorgánica definido por la coexistencia de daño en la microvasculatura pulmonar (hemorragia alveolar difusa) y daño renal agudo.&lt;br /&gt;• &lt;b&gt;Etiología:&lt;/b&gt; Si bien el Síndrome de Goodpasture es una causa clásica (Enfermedad por anti-MBG), la etiología más frecuente de este síndrome son las vasculitis sistémicas ANCA positivas (como la Poliangeítis microscópica y la Granulomatosis de Wegener).&lt;br /&gt;• &lt;b&gt;Pruebas Funcionales:&lt;/b&gt; En este contexto, la hemorragia alveolar se distingue por no presentar una caída de la DLCO, dado que la sangre libre en el alvéolo absorbe ávidamente el monóxido de carbono inhalado.</t>
  </si>
  <si>
    <t>El &lt;b&gt;tratamiento de elección&lt;/b&gt; para las vasculitis de grandes vasos se basa en la administración de &lt;b&gt;corticoides&lt;/b&gt;.</t>
  </si>
  <si>
    <t>&lt;b&gt;VASCULITIS DE GRANDES VASOS Y TRATAMIENTO&lt;/b&gt;&lt;br /&gt;&lt;br /&gt;Las vasculitis de grandes vasos son arteritis granulomatosas que afectan a la &lt;b&gt;aorta&lt;/b&gt; y/o a sus ramas principales. Su principal manifestación a nivel renal es la capacidad de causar &lt;b&gt;hipertensión renovascular isquémico-trombótica&lt;/b&gt;.&lt;br /&gt;• &lt;b&gt;Tratamiento de elección:&lt;/b&gt; El tratamiento de elección inicial para las vasculitis de grandes vasos se basa en la administración de &lt;b&gt;corticoides&lt;/b&gt;.</t>
  </si>
  <si>
    <t>&lt;b&gt;a) Corticoides:&lt;/b&gt; Es la opción correcta. El &lt;b&gt;tratamiento de elección&lt;/b&gt; para las vasculitis de grandes vasos (como la Arteritis de Takayasu o la Arteritis de células gigantes) se fundamenta en la administración de &lt;b&gt;corticoides&lt;/b&gt;.</t>
  </si>
  <si>
    <t>• &lt;b&gt;b) Inmunosupresores:&lt;/b&gt; Es incorrecta. El tratamiento de elección inicial recae sobre los corticoides.&lt;br /&gt;• &lt;b&gt;c) Antibióticos:&lt;/b&gt; Es incorrecta. La vasculitis es una patología inflamatoria-autoinmune (arteritis granulomatosa) y no un cuadro infeccioso bacteriano primario.&lt;br /&gt;• &lt;b&gt;d) AINES:&lt;/b&gt; Es incorrecta. Los antiinflamatorios no esteroideos carecen de la potencia inmunosupresora sistémica necesaria para lograr apagar la inflamación y destrucción vascular.</t>
  </si>
  <si>
    <t>&lt;b&gt;DIAGNÓSTICO DIFERENCIAL Y RIESGO DE LOS CORTICOIDES&lt;/b&gt;&lt;br /&gt;&lt;br /&gt;Al indicar el tratamiento con &lt;b&gt;corticoides&lt;/b&gt; ante un síndrome sistémico con sospecha de vasculitis (especialmente si cursa con manifestaciones respiratorias como hemorragia pulmonar), es obligatorio descartar previamente la presencia de &lt;b&gt;Tuberculosis (TBC)&lt;/b&gt; solicitando un BAAR en esputo y orina. Si el paciente cursa con una TBC activa, la administración del tratamiento base de la vasculitis (&lt;b&gt;corticoides&lt;/b&gt;) actuará como desencadenante iatrogénico de una &lt;b&gt;TBC fulminante&lt;/b&gt;.</t>
  </si>
  <si>
    <t>El &lt;b&gt;tratamiento de elección inicial&lt;/b&gt; para las &lt;b&gt;vasculitis de grandes vasos y de pequeños vasos&lt;/b&gt; se basa en la administración de &lt;b&gt;corticoides&lt;/b&gt;.</t>
  </si>
  <si>
    <t>&lt;b&gt;TRATAMIENTO DE LAS VASCULITIS DE PEQUEÑOS VASOS&lt;/b&gt;&lt;br /&gt;&lt;br /&gt;El abordaje terapéutico base de las vasculitis sistémicas recae en la inmunosupresión y el control de la inflamación vascular.&lt;br /&gt;• &lt;b&gt;Tratamiento de elección inicial:&lt;/b&gt; El tratamiento de elección inicial para abordar las vasculitis de pequeños vasos se basa en la administración de &lt;b&gt;corticoides&lt;/b&gt;.&lt;br /&gt;• &lt;b&gt;Precaución diagnóstica (Descarte de TBC):&lt;/b&gt; Esta premisa terapéutica condiciona el accionar diagnóstico previo. Si un paciente se presenta con hemorragia pulmonar o cavernas pulmonares, es mandatorio descartar &lt;i&gt;Tuberculosis (TBC)&lt;/i&gt; mediante la solicitud de BAAR en esputo y en orina (por inmunofluorescencia y seriado) antes de iniciar los esteroides. La justificación radica en que la administración errónea de corticoides en una TBC activa no diagnosticada actuará como desencadenante de una &lt;i&gt;TBC&lt;/i&gt;.&lt;br /&gt;• &lt;b&gt;Asociación en cuadros severos:&lt;/b&gt; En el contexto de un paciente que debuta con complicaciones (ej. insuficiencia renal con biopsia que evidencia una glomerulonefritis necrotizante pauciinmune o síndrome pulmón-riñón), el tratamiento de inducción adecuado combina la administración de esteroides junto con inmunosupresores (como la &lt;i&gt;ciclofosfamida&lt;/i&gt; o la &lt;i&gt;plasmaféresis&lt;/i&gt; en el Síndrome de Goodpasture).</t>
  </si>
  <si>
    <t>&lt;b&gt;a) Corticoides:&lt;/b&gt; Es la opción correcta. El tratamiento de elección inicial para las vasculitis de pequeños vasos se basa en la administración de corticoides.</t>
  </si>
  <si>
    <t>• &lt;b&gt;b) Inmunosupresores:&lt;/b&gt; Es incorrecta. Si bien las vasculitis pueden requerir esquemas de mantenimiento e inducción que asocian agentes inmunosupresores citotóxicos (como la ciclofosfamida en variantes que comprometen órganos o GNRP), el pilar de la enfermedad y tratamiento inicial de elección recae sobre los esteroides.&lt;br /&gt;• &lt;b&gt;c) Antibióticos:&lt;/b&gt; Es incorrecta. Las vasculitis son enfermedades inflamatorias sistémicas mediadas por un daño autoinmune (como anticuerpos ANCA o depósito de inmunocomplejos), no tratándose de una patología de origen infeccioso bacteriano que justifique la antibioticoterapia como tratamiento causal.&lt;br /&gt;• &lt;b&gt;d) AINES:&lt;/b&gt; Es incorrecta. Los antiinflamatorios no esteroideos carecen de la potencia necesaria para frenar la destrucción isquémica orgánica propia de las vasculitis sistémicas.</t>
  </si>
  <si>
    <t>La &lt;b&gt;insuficiencia suprarrenal&lt;/b&gt; cursa con un déficit mineralocorticoide que constituye una causa de &lt;b&gt;hiperkalemia&lt;/b&gt; (retención de potasio).</t>
  </si>
  <si>
    <t>&lt;b&gt;ETIOLOGÍA DE LA HIPOKALEMIA Y DIAGNÓSTICO DIFERENCIAL&lt;/b&gt;&lt;br /&gt;&lt;br /&gt;La hipokalemia (potasio sérico disminuido) presenta diversas etiologías basadas en los niveles séricos, el gradiente transtubular de potasio y el estado ácido-base. Constituyen causas de hipokalemia:&lt;br /&gt;• &lt;b&gt;Crisis tiroidea y tirotoxicosis&lt;/b&gt;.&lt;br /&gt;• &lt;b&gt;Pérdidas extrarrenales:&lt;/b&gt; Uso de laxantes, diarreas y sudoración profusa.&lt;br /&gt;• &lt;b&gt;Pérdidas renales:&lt;/b&gt; Hiperaldosteronismo primario.&lt;br /&gt;• &lt;b&gt;Desplazamiento intracelular:&lt;/b&gt; Uso de insulina.&lt;br /&gt;Por el contrario, la &lt;b&gt;insuficiencia suprarrenal&lt;/b&gt; (asociada al déficit mineralocorticoide) es un mecanismo etiológico que impide la correcta excreción del catión por la orina, agrupándose dentro del déficit de eliminación renal que produce &lt;b&gt;hiperkalemia&lt;/b&gt; (hiperpotasemia o potasio &gt; 5,5 mEq/L).</t>
  </si>
  <si>
    <t>La opción d es correcta. La insuficiencia suprarrenal cursa con un déficit mineralocorticoide que impide la secreción y eliminación renal normal del potasio, constituyendo una causa de &lt;b&gt;hiperkalemia&lt;/b&gt;.</t>
  </si>
  <si>
    <t>• &lt;b&gt;a) Crisis tiroidea, tirotoxicosis, b) Uso de Laxantes, Diarreas, Sudoración, c) Hiperaldosteronismo primario, y e) Uso de Insulina:&lt;/b&gt; Son opciones incorrectas. Todas estas entidades clínicas constituyen causas de &lt;b&gt;hipokalemia&lt;/b&gt;, ya sea por pérdidas digestivas (diarreas, laxantes), pérdidas renales mediadas por aldosterona (hiperaldosteronismo primario) o por desplazamiento del potasio hacia el compartimento intracelular (insulina, tirotoxicosis).</t>
  </si>
  <si>
    <t>&lt;b&gt;ETIOLOGÍA DE LA HIPERKALEMIA (MECANISMOS)&lt;/b&gt;&lt;br /&gt;&lt;br /&gt;Las causas de la hiperkalemia se dividen en dos mecanismos etiológicos:&lt;br /&gt;• &lt;b&gt;Déficit de eliminación renal:&lt;/b&gt; Insuficiencia renal aguda (IRA) y crónica (IRC), insuficiencia suprarrenal, acidosis tubulorrenal hiperpotasémica tipo 4 y fármacos que alteran la excreción (IECA, diuréticos ahorradores de potasio, heparina y ciclosporina).&lt;br /&gt;• &lt;b&gt;Salida de potasio al líquido extracelular:&lt;/b&gt; Acidosis metabólica, hiperglucemia grave, lisis celular (rabdomiólisis, lisis tumoral, hemólisis, quemaduras), hipercatabolismo, hipoxia severa y uso de ciertos fármacos (digital, propranolol y succinilcolina).</t>
  </si>
  <si>
    <t>Los &lt;b&gt;glucocorticoides NO están indicados&lt;/b&gt; como medida terapéutica en la hiperpotasemia.</t>
  </si>
  <si>
    <t>&lt;b&gt;TRATAMIENTO DE LA HIPERPOTASEMIA&lt;/b&gt;&lt;br /&gt;&lt;br /&gt;El abordaje terapéutico de la hiperpotasemia se organiza de acuerdo al tiempo de inicio de acción de los fármacos y la urgencia clínica marcada por el electrocardiograma (ECG). La secuencia farmacológica consiste en:&lt;br /&gt;• &lt;b&gt;Fármacos de Comienzo Inmediato (1-3 min):&lt;/b&gt; &lt;b&gt;Gluconato de Calcio&lt;/b&gt;. Su objetivo principal es estabilizar la membrana celular miocárdica para prevenir arritmias letales.&lt;br /&gt;• &lt;b&gt;Fármacos de Comienzo Intermedio:&lt;/b&gt; Buscan desplazar temporalmente el potasio hacia el intracelular. Incluyen nebulizaciones con &lt;b&gt;Salbutamol&lt;/b&gt; (B2 Agonista), infusión de &lt;b&gt;Insulina Regular con Dextrosa&lt;/b&gt; y administración de &lt;b&gt;Bicarbonato de Sodio&lt;/b&gt;.&lt;br /&gt;• &lt;b&gt;Fármacos de Comienzo Retardado:&lt;/b&gt; Destinados a la eliminación del exceso de potasio corporal. Dependiendo de la función renal, abarcan los &lt;b&gt;Diuréticos de asa (Furosemida)&lt;/b&gt;, las &lt;b&gt;Resinas de Intercambio Catiónico&lt;/b&gt; y la &lt;b&gt;Hemodiálisis&lt;/b&gt;.&lt;br /&gt;• &lt;b&gt;Contraindicación:&lt;/b&gt; Los &lt;b&gt;glucocorticoides NO están indicados&lt;/b&gt; ni forman parte del arsenal terapéutico para el manejo de la hiperkalemia.</t>
  </si>
  <si>
    <t>&lt;b&gt;a) Glucocorticoides:&lt;/b&gt; Es la opción correcta. Los &lt;b&gt;glucocorticoides NO están indicados&lt;/b&gt; como medida terapéutica en la hiperpotasemia.</t>
  </si>
  <si>
    <t>&lt;b&gt;b) Resinas de intercambio ionico&lt;/b&gt;, &lt;b&gt;c) Glucosa e insulina&lt;/b&gt;, &lt;b&gt;d) Gluconato cálcico&lt;/b&gt; y &lt;b&gt;e) Bicarbonato sódico:&lt;/b&gt; Son incorrectas porque todas estas medidas conforman la base del tratamiento de la hiperkalemia, actuando ya sea estabilizando la membrana, forzando el ingreso de potasio a la célula o promoviendo su excreción.</t>
  </si>
  <si>
    <t>&lt;b&gt;FISIOPATOLOGÍA DEL INTERCAMBIO DE POTASIO&lt;/b&gt;&lt;br /&gt;&lt;br /&gt;A nivel celular y de la bomba Sodio-Potasio ATPasa, existen factores que regulan el intercambio intra y extracelular del catión:&lt;br /&gt;• &lt;b&gt;Favorecen la entrada al intracelular:&lt;/b&gt; La &lt;b&gt;Insulina&lt;/b&gt;, la estimulación &lt;b&gt;Beta 2 adrenérgica&lt;/b&gt;, la &lt;b&gt;Aldosterona&lt;/b&gt; y la alcalosis metabólica.&lt;br /&gt;• &lt;b&gt;Favorecen la salida al extracelular:&lt;/b&gt; Los agonistas Alfa adrenérgicos, la hiperosmolaridad extracelular, el déficit mineralocorticoide (insuficiencia suprarrenal) y la acidosis metabólica.</t>
  </si>
  <si>
    <t>&lt;b&gt;Nebulizar al paciente con B2 Agonistas se debe realizar con antelación ante una hiperkalemia&lt;/b&gt;.</t>
  </si>
  <si>
    <t>&lt;b&gt;TRATAMIENTO DE LA HIPERPOTASEMIA Y SECUENCIA DE URGENCIA&lt;/b&gt;&lt;br /&gt;&lt;br /&gt;El abordaje terapéutico de la hiperpotasemia se organiza de acuerdo al tiempo de inicio de acción de los fármacos y la urgencia marcada por el ECG. En una situación de urgencia, la secuencia mientras se coloca la vía intravenosa consiste en:&lt;br /&gt;• Realizar un &lt;b&gt;ECG&lt;/b&gt;.&lt;br /&gt;• Iniciar nebulizaciones con &lt;b&gt;Salbutamol&lt;/b&gt; (B2 Agonista).&lt;br /&gt;• Administrar &lt;b&gt;Gluconato de Calcio&lt;/b&gt; bajo monitoreo continuo.&lt;br /&gt;• Colocar &lt;b&gt;Insulina&lt;/b&gt; con dextrosa.&lt;br /&gt;• Iniciar un goteo de &lt;b&gt;Furosemida&lt;/b&gt; con Solución Salina isotónica.</t>
  </si>
  <si>
    <t>&lt;b&gt;b) Nebulizar al paciente con B2 Agonistas:&lt;/b&gt; Es la opción correcta. Nebulizar al paciente con agonistas Beta-2 (Salbutamol) es la medida que debe realizarse con más antelación en la secuencia mientras se asegura la vía intravenosa.</t>
  </si>
  <si>
    <t>• &lt;b&gt;a) Dar Solución de Control K por VO 8-10 cápsulas y evaluar:&lt;/b&gt; Es incorrecta. El aporte exógeno de potasio está contraindicado y agravaría el cuadro de hiperpotasemia.&lt;br /&gt;• &lt;b&gt;c) Dar un diurético de Asa como la Espironolactona EV 20-40 mg:&lt;/b&gt; Es incorrecta. La espironolactona no es un diurético de asa, sino un diurético ahorrador de potasio que retendría el catión. El diurético de asa indicado para eliminar el exceso es la &lt;b&gt;Furosemida&lt;/b&gt; en dosis de 20-40 mg I.V.&lt;br /&gt;• &lt;b&gt;d) Dar Gluconato de Na+ para estabilizar la membrana celular:&lt;/b&gt; Es incorrecta. El fármaco de comienzo inmediato cuyo objetivo es estabilizar la membrana celular miocárdica (evitando arritmias) es el &lt;b&gt;Gluconato de Calcio&lt;/b&gt;, no de sodio.</t>
  </si>
  <si>
    <t>&lt;b&gt;MECANISMO DE ACCIÓN TRANSCELULAR&lt;/b&gt;&lt;br /&gt;&lt;br /&gt;El fundamento del uso de los &lt;b&gt;B2 Agonistas&lt;/b&gt; en la hiperkalemia radica en que estimulan a la bomba &lt;b&gt;Sodio-Potasio ATPasa&lt;/b&gt; de la membrana celular. Estos fármacos favorecen la entrada del potasio desde el espacio extracelular hacia el interior de la célula (intracelular). Este mismo mecanismo transcelular es compartido por la &lt;b&gt;Insulina&lt;/b&gt; y la alcalosis metabólica.</t>
  </si>
  <si>
    <t>Los &lt;b&gt;glucocorticoides NO están indicados&lt;/b&gt; como medida terapéutica en ningún caso de &lt;b&gt;hiperpotasemia&lt;/b&gt;, no formando parte de su algoritmo de manejo agudo o crónico.</t>
  </si>
  <si>
    <t>&lt;b&gt;TRATAMIENTO DE LA HIPERPOTASEMIA&lt;/b&gt;&lt;br /&gt;&lt;br /&gt;El abordaje terapéutico de la hiperpotasemia se organiza de acuerdo al tiempo de inicio de acción de los fármacos y la urgencia clínica marcada por el electrocardiograma (ECG). El esquema terapéutico detallado se divide en tres grupos:&lt;br /&gt;• &lt;b&gt;Fármacos de Comienzo Inmediato:&lt;/b&gt; El tratamiento de primera línea y urgente es el uso de &lt;b&gt;Gluconato de Calcio&lt;/b&gt;, para estabilizar la membrana celular miocárdica. Debe ser infundido con estricto monitoreo cardíaco.&lt;br /&gt;• &lt;b&gt;Fármacos de Comienzo Intermedio:&lt;/b&gt; Buscan redistribuir el potasio ingresándolo al compartimento intracelular. Incluyen las nebulizaciones con &lt;b&gt;Salbutamol&lt;/b&gt; (B2 Agonistas), la administración de &lt;b&gt;Insulina Regular&lt;/b&gt; (asociada a glucosa) y el uso de &lt;b&gt;Bicarbonato de Sodio&lt;/b&gt;.&lt;br /&gt;• &lt;b&gt;Fármacos de Comienzo Retardado:&lt;/b&gt; Buscan la eliminación definitiva del potasio del organismo. Su elección depende de la función renal e incluyen el uso de &lt;b&gt;Furosemida&lt;/b&gt; (diurético de asa), &lt;b&gt;Resina de Intercambio Catiónico&lt;/b&gt;, y la indicación de &lt;b&gt;Hemodiálisis&lt;/b&gt; para casos graves o pacientes sin función renal.</t>
  </si>
  <si>
    <t>&lt;b&gt;b) Glucocorticoides:&lt;/b&gt; Es la opción correcta. Los glucocorticoides no tienen ningún mecanismo de acción validado para disminuir el potasio sérico o estabilizar membranas, por lo que están proscritos como medida terapéutica en el manejo de la hiperkalemia.</t>
  </si>
  <si>
    <t>• &lt;b&gt;a) Bicarbonato de sodio, c) Gluconato cálcico, y d) Resina de intercambio ionico:&lt;/b&gt; Son incorrectas. Estas medidas terapéuticas están indicadas en el manejo de la hiperpotasemia. El gluconato cálcico actúa de forma inmediata estabilizando la membrana; el bicarbonato redistribuye el catión hacia la célula; y las resinas actúan de manera retardada facilitando su eliminación por el tubo digestivo.</t>
  </si>
  <si>
    <t>&lt;b&gt;ABORDAJE PRÁCTICO DE URGENCIA&lt;/b&gt;&lt;br /&gt;&lt;br /&gt;En una situación de emergencia con hiperpotasemia severa, la secuencia práctica que debe efectuarse mientras se coloca una vía intravenosa consiste en: realizar un ECG, iniciar nebulizaciones con Salbutamol, administrar Gluconato de Calcio bajo monitoreo, colocar Insulina con dextrosa e iniciar un goteo de Furosemida con Solución Salina isotónica.</t>
  </si>
  <si>
    <t>&lt;b&gt;TRATAMIENTO DE LA HIPERPOTASEMIA&lt;/b&gt;&lt;br /&gt;&lt;br /&gt;El abordaje terapéutico de la hiperpotasemia se organiza de acuerdo al tiempo de inicio de acción de los fármacos y la urgencia clínica marcada por el electrocardiograma (ECG). La secuencia farmacológica de urgencia consiste en:&lt;br /&gt;• &lt;b&gt;Fármacos de Comienzo Inmediato (1-3 min):&lt;/b&gt; &lt;b&gt;Gluconato de Calcio&lt;/b&gt;. Su objetivo principal es estabilizar la membrana celular miocárdica para prevenir arritmias.&lt;br /&gt;• &lt;b&gt;Fármacos de Comienzo Intermedio:&lt;/b&gt; Buscan desplazar el potasio hacia el intracelular. Incluyen nebulizaciones con &lt;b&gt;Salbutamol&lt;/b&gt; (B2 Agonista), infusión de &lt;b&gt;Insulina Regular con Dextrosa&lt;/b&gt; y administración de &lt;b&gt;Bicarbonato de Sodio&lt;/b&gt;.&lt;br /&gt;• &lt;b&gt;Fármacos de Comienzo Retardado:&lt;/b&gt; Destinados a la eliminación del exceso de potasio corporal. Dependiendo de la función renal, abarcan los &lt;b&gt;Diuréticos de asa (Furosemida)&lt;/b&gt;, las &lt;b&gt;Resinas de Intercambio Catiónico&lt;/b&gt; y la &lt;b&gt;Hemodiálisis&lt;/b&gt;.&lt;br /&gt;• &lt;b&gt;Contraindicación:&lt;/b&gt; Los &lt;b&gt;glucocorticoides NO están indicados&lt;/b&gt; ni forman parte del arsenal terapéutico para el manejo de la hiperkalemia.</t>
  </si>
  <si>
    <t>&lt;b&gt;c) Glucocorticoides:&lt;/b&gt; Es la opción correcta. Los &lt;b&gt;glucocorticoides NO están indicados&lt;/b&gt; como medida terapéutica en la hiperpotasemia.</t>
  </si>
  <si>
    <t>• &lt;b&gt;a) Glucosa e insulina&lt;/b&gt;, &lt;b&gt;b) Resinas de intercambio iónico&lt;/b&gt;, &lt;b&gt;d) Bicarbonato de sodio&lt;/b&gt; y &lt;b&gt;e) Gluconato cálcico:&lt;/b&gt; Son incorrectas porque todas estas medidas conforman la base del tratamiento urgente y retardado de la hiperkalemia, actuando estabilizando la membrana, forzando el ingreso de potasio a la célula o promoviendo su excreción.</t>
  </si>
  <si>
    <t>Los &lt;b&gt;glucocorticoides no están indicados en ningún caso de hiperpotasemia&lt;/b&gt; (hiperkalemia).</t>
  </si>
  <si>
    <t>&lt;b&gt;TRATAMIENTO DE LA HIPERPOTASEMIA (HIPERKALEMIA)&lt;/b&gt;&lt;br /&gt;&lt;br /&gt;El abordaje terapéutico de la hiperpotasemia se organiza de acuerdo al tiempo de inicio de acción de los fármacos y la urgencia clínica marcada por el electrocardiograma (ECG).&lt;br /&gt;• &lt;b&gt;Fármacos de Comienzo Inmediato:&lt;/b&gt; El &lt;b&gt;Gluconato de Calcio&lt;/b&gt; es la medida inicial para estabilizar la membrana celular miocárdica (evitando arritmias letales).&lt;br /&gt;• &lt;b&gt;Fármacos de Comienzo Intermedio:&lt;/b&gt; Incluyen las nebulizaciones con &lt;b&gt;Salbutamol (B2 Agonista)&lt;/b&gt;, la administración de &lt;b&gt;Insulina Regular (+ glucosa)&lt;/b&gt; y el Bicarbonato de Sodio. Su función es promover la entrada transcelular de potasio desde el espacio extracelular hacia el interior de las células mediante la estimulación de la bomba Sodio-Potasio ATPasa.&lt;br /&gt;• &lt;b&gt;Fármacos de Comienzo Retardado:&lt;/b&gt; Destinados a la eliminación corporal y excreción del potasio. Si la función renal es normal, se utilizan diuréticos de asa (Furosemida) y &lt;b&gt;Resinas de Intercambio Catiónico&lt;/b&gt;. Si el paciente no posee función renal o presenta insuficiencia renal, el tratamiento de elección es la hemodiálisis.</t>
  </si>
  <si>
    <t>La opción d es correcta. Los glucocorticoides carecen de indicación en todos los escenarios de hiperpotasemia, no formando parte de ningún escalón de tratamiento para reducir o estabilizar los niveles del catión.</t>
  </si>
  <si>
    <t>• &lt;b&gt;a) Resina de intercambio ionico:&lt;/b&gt; Es incorrecta. Constituye un fármaco de comienzo retardado indicado para eliminar el exceso de potasio del organismo a nivel intestinal.&lt;br /&gt;• &lt;b&gt;b) Insulina:&lt;/b&gt; Es incorrecta. La insulina regular con glucosa es una medida de comienzo intermedio que estimula el desplazamiento del potasio hacia el intracelular.&lt;br /&gt;• &lt;b&gt;c) B2 Agonistas:&lt;/b&gt; Es incorrecta. El Salbutamol en nebulización es un agente de comienzo intermedio que, al igual que la insulina, promueve el ingreso celular del potasio.&lt;br /&gt;• &lt;b&gt;e) Gluconato de Calcio:&lt;/b&gt; Es incorrecta. Es la primera medida de tratamiento para estabilizar la membrana celular y evitar alteraciones fatales.</t>
  </si>
  <si>
    <t>¿Qué medida preventiva es más efectiva para reducir el riesgo de neumonía atipa?&lt;br&gt;&lt;br&gt;a) Vacunación&lt;br&gt;&lt;br&gt;b) Lavado de manos frecuente&lt;br&gt;&lt;br&gt;c) Uso de mascarillas&lt;br&gt;&lt;br&gt;d) Aislamiento de pacientes infectados</t>
  </si>
  <si>
    <t>Un paciente de 80 años con historia de hipertensión en tratamiento con un inhibidor de la enzima convertidora (IECA, como &lt;b&gt;enalapril&lt;/b&gt;) y un diurético ahorrador de potasio (&lt;b&gt;espironolactona&lt;/b&gt;) que acude por &lt;b&gt;astenia y debilidad muscular severa&lt;/b&gt;, y evidencia en el ECG &lt;b&gt;ondas T picudas y elevadas, extrasístoles ventriculares y QT corto&lt;/b&gt;, tiene como diagnóstico más probable una &lt;b&gt;hiperpotasemia&lt;/b&gt; (hiperkalemia).</t>
  </si>
  <si>
    <t>a) Vacunación</t>
  </si>
  <si>
    <t>&lt;b&gt;MANIFESTACIONES CLÍNICAS Y ETIOLOGÍA DE LA HIPERPOTASEMIA&lt;/b&gt;&lt;br /&gt;&lt;br /&gt;La hiperpotasemia (potasio sérico &gt; 5,5 mEq/L) altera la polarización de la membrana celular, originando manifestaciones neuromusculares y cardíacas.&lt;br /&gt;• &lt;b&gt;Manifestaciones neuromusculares:&lt;/b&gt; Cursa con &lt;b&gt;astenia y debilidad muscular severa&lt;/b&gt;, parestesias y parálisis flácida.&lt;br /&gt;• &lt;b&gt;Manifestaciones cardíacas (ECG):&lt;/b&gt; Constituyen el riesgo de muerte. El hallazgo temprano es la aparición de &lt;b&gt;ondas T altas, picudas y simétricas&lt;/b&gt;, acompañadas de un &lt;b&gt;QT corto&lt;/b&gt;. A medida que los niveles se elevan, se desencadenan arritmias como taquicardia, bradicardia o &lt;b&gt;extrasístoles ventriculares&lt;/b&gt;, pudiendo evolucionar hasta la asistolia.&lt;br /&gt;• &lt;b&gt;Etiología iatrogénica y farmacológica:&lt;/b&gt; Un mecanismo etiológico por déficit de eliminación renal lo constituyen los fármacos. La administración concomitante de un &lt;b&gt;IECA&lt;/b&gt; (ej. enalapril) junto con un diurético ahorrador de potasio (&lt;b&gt;espironolactona&lt;/b&gt; o amilorida) puede desencadenar cuadros de hiperpotasemia, especialmente en pacientes ancianos o con disfunción renal.</t>
  </si>
  <si>
    <t>&lt;b&gt;d) Hiperpotasemia:&lt;/b&gt; Es la opción correcta. El paciente presenta los factores de riesgo farmacológicos (uso concomitante de IECA y espironolactona, los cuales disminuyen la excreción renal de potasio), sumados a la clínica neuromuscular (debilidad y astenia severa) y a los hallazgos en el electrocardiograma (ondas T altas y picudas, QT corto y extrasístoles ventriculares), configurando el cuadro clínico de una hiperpotasemia.</t>
  </si>
  <si>
    <t>&lt;b&gt;a) Hipomagnesemia, b) Hipocalcemia, c) Hipercalcemia, y e) Hipernatremia:&lt;/b&gt; Son opciones incorrectas. Ninguno de estos trastornos hidroelectrolíticos explica la tríada de uso de fármacos ahorradores de potasio, debilidad muscular severa y la presencia electrocardiográfica de ondas T picudas y simétricas, las cuales son indicativas de la hiperpotasemia en el tejido miocárdico.</t>
  </si>
  <si>
    <t>&lt;b&gt;ABORDAJE PRÁCTICO DE URGENCIA (HIPERPOTASEMIA SEVERA)&lt;/b&gt;&lt;br /&gt;&lt;br /&gt;Ante un paciente con altos niveles de potasio (ej. con alteraciones en el ECG o niveles severos), la conducta exige instaurar tratamiento según la urgencia clínica dictada por el ECG:&lt;br /&gt;• &lt;b&gt;Fármacos de comienzo inmediato:&lt;/b&gt; Se debe administrar &lt;b&gt;Gluconato de Calcio&lt;/b&gt; para estabilizar la membrana celular miocárdica.&lt;br /&gt;• &lt;b&gt;Fármacos de comienzo intermedio:&lt;/b&gt; Nebulizar con B2 Agonistas (&lt;b&gt;Salbutamol&lt;/b&gt;), y administrar &lt;b&gt;Insulina Regular&lt;/b&gt; con glucosa y &lt;b&gt;Bicarbonato de Sodio&lt;/b&gt; para introducir el potasio a la célula.&lt;br /&gt;• &lt;b&gt;Fármacos de comienzo retardado:&lt;/b&gt; Uso de &lt;b&gt;Furosemida&lt;/b&gt; (diurético de asa) o resinas de intercambio catiónico, y &lt;b&gt;Hemodiálisis&lt;/b&gt; si el paciente presenta insuficiencia renal (como métodos de remoción).</t>
  </si>
  <si>
    <t>El &lt;b&gt;valor normal del pH arterial&lt;/b&gt; oscila entre &lt;b&gt;7,35 y 7,45&lt;/b&gt;, tomando como punto medio de equilibrio el valor de 7,40.</t>
  </si>
  <si>
    <t>&lt;b&gt;VALORES NORMALES DE LA GASOMETRÍA ARTERIAL&lt;/b&gt;&lt;br /&gt;&lt;br /&gt;Para valorar el medio interno y el estado ácido-base, se debe solicitar el estudio en sangre de gases arteriales. Las variables y sus valores normales son:&lt;br /&gt;• &lt;b&gt;pH:&lt;/b&gt; El valor normal del pH arterial es de &lt;b&gt;7,35 a 7,45&lt;/b&gt; (tomando como punto medio 7,40). Los límites de pH sanguíneo compatibles con la vida humana oscilan entre 6,8 y 7,8.&lt;br /&gt;• &lt;b&gt;PaO2:&lt;/b&gt; 80 - 100 mmHg.&lt;br /&gt;• &lt;b&gt;PaCO2:&lt;/b&gt; 35 - 45 mmHg (tomando como punto medio 40 mmHg).&lt;br /&gt;• &lt;b&gt;SatO2:&lt;/b&gt; 95 - 100%.&lt;br /&gt;• &lt;b&gt;HCO3⁻ (Bicarbonato):&lt;/b&gt; 22 - 26 mEq/L (tomando como punto medio 24 mEq/L).&lt;br /&gt;• &lt;b&gt;Relación pH e [H⁺]:&lt;/b&gt; Existe una relación de tipo inversa entre el valor del pH y la concentración de hidrogeniones; a menor pH, existe una mayor concentración de [H⁺]. Un pH de 7,40 se corresponde con una concentración de hidrogeniones de 40 nEq/L.</t>
  </si>
  <si>
    <t>&lt;b&gt;a) 7,35 a 7,45:&lt;/b&gt; Es la opción correcta. El valor normal del &lt;b&gt;pH arterial&lt;/b&gt; es de &lt;b&gt;7,35 a 7,45&lt;/b&gt;, rango necesario para que las células del organismo lleven a cabo sus procesos enzimáticos y bioquímicos.</t>
  </si>
  <si>
    <t>• &lt;b&gt;b) 7,20 a 7,30:&lt;/b&gt; Es incorrecta. Refleja un aumento de la concentración plasmática de hidrogeniones, definiendo un estado de &lt;b&gt;acidemia&lt;/b&gt; (pH sanguíneo menor de 7,36).&lt;br /&gt;• &lt;b&gt;c) 7,5 a 7,60:&lt;/b&gt; Es incorrecta. Corresponde a una disminución de la concentración plasmática de hidrogeniones, es decir, un estado de &lt;b&gt;alcalemia&lt;/b&gt; (pH sanguíneo mayor de 7,44).&lt;br /&gt;• &lt;b&gt;d) 7 a 7,10:&lt;/b&gt; Es incorrecta. Representa una acidemia cercana al límite inferior biológicamente compatible con la vida humana (6,8).</t>
  </si>
  <si>
    <t>&lt;b&gt;DIFERENCIACIÓN ENTRE ACIDEMIA Y ACIDOSIS&lt;/b&gt;&lt;br /&gt;&lt;br /&gt;Se deben distinguir las alteraciones del pH sanguíneo de los procesos subyacentes:&lt;br /&gt;• &lt;b&gt;Sufijo “emia” (Acidemia y Alcalemia):&lt;/b&gt; Se refiere al nivel del &lt;b&gt;pH sanguíneo&lt;/b&gt;. La acidemia se define con un pH menor de 7,36, y la alcalemia con un pH mayor de 7,44.&lt;br /&gt;• &lt;b&gt;Sufijo “osis” (Acidosis y Alcalosis):&lt;/b&gt; Se refiere al &lt;b&gt;proceso fisiopatológico&lt;/b&gt; (metabólico o respiratorio) subyacente que origina las alteraciones. Este proceso puede cursar con un pH sanguíneo normal dependiendo de la existencia de un mecanismo compensatorio eficaz. Por lo tanto, el término "acidosis" no implica la presencia de un pH bajo.</t>
  </si>
  <si>
    <t>La ansiedad y/o la hiperventilación son la principal causa de alcalosis respiratoria en pacientes hospitalizados.</t>
  </si>
  <si>
    <t>&lt;b&gt;ETIOLOGÍA DE LA ALCALOSIS RESPIRATORIA&lt;/b&gt;&lt;br /&gt;&lt;br /&gt;La alcalosis respiratoria es desencadenada por todo proceso que provoque un aumento sostenido de la frecuencia respiratoria y de la ventilación alveolar. Sus causas se agrupan de la siguiente manera:&lt;br /&gt;• &lt;b&gt;Estados hipermetabólicos o estímulos directos:&lt;/b&gt; Ansiedad, neurosis, psicosis, dolor intenso y fiebre (estado de catabolismo y taquipnea refleja).&lt;br /&gt;• &lt;b&gt;Iatrogénicas y Psicológicas:&lt;/b&gt; Situaciones de estrés, miedo o dolor intenso en procedimientos médicos (ej. al realizar una extracción de gases arteriales, el paciente hiperventila generando una caída de su pCO2 normal). También por una ventilación mecánica excesiva (programar el respirador con una frecuencia elevada).&lt;br /&gt;• &lt;b&gt;Hipoxia / Hipoxemia:&lt;/b&gt; Neumonía, embolia pulmonar, edema pulmonar, fibrosis intersticial, síndrome de distrés respiratorio, asma aguda, exposición a grandes alturas y cuadros de anemia intensa.&lt;br /&gt;• &lt;b&gt;Alteraciones del Sistema Nervioso Central:&lt;/b&gt; Accidente vascular cerebral (ACV), encefalitis, meningitis, tumor cerebral y traumatismos.&lt;br /&gt;• &lt;b&gt;Otras causas:&lt;/b&gt; Sepsis por gramnegativos (liberación de endotoxinas), insuficiencia hepática (cirrosis), embarazo e intoxicaciones (sobredosis de salicilatos).</t>
  </si>
  <si>
    <t>&lt;b&gt;a) Ansiedad y/o hiperventilación:&lt;/b&gt; Es la opción correcta. Los cuadros vinculados a la ansiedad, el estrés, el miedo, el dolor o los ataques de pánico que llevan a una hiperventilación alveolar son la principal causa de alcalosis respiratoria en pacientes internados, originando un descenso primario de la pCO2 (hipocapnia) y la consiguiente elevación del pH.</t>
  </si>
  <si>
    <t>• &lt;b&gt;b) Uso de diuréticos:&lt;/b&gt; Es incorrecta. El uso de diuréticos (tanto tiazidas como de asa) es la principal causa de alcalosis metabólica en pacientes hospitalizados, debido a la reducción de volumen (déficit de cloro) y pérdida de hidrogeniones/potasio.&lt;br /&gt;• &lt;b&gt;c) Insuficiencia hepática aguda:&lt;/b&gt; Es incorrecta. Si bien la insuficiencia hepática (como la cirrosis) puede actuar como una causa metabólica de hiperventilación y alcalosis respiratoria, no es la etiología principal en el ámbito de hospitalización frente a la ansiedad o hiperventilación.&lt;br /&gt;• &lt;b&gt;d) Insuficiencia renal aguda:&lt;/b&gt; Es incorrecta. La insuficiencia renal aguda cursa con una acidosis metabólica, generada por la falta de eliminación y la retención sistémica de ácidos y productos nitrogenados.</t>
  </si>
  <si>
    <t>&lt;b&gt;FISIOPATOLOGÍA DE LA ALCALOSIS RESPIRATORIA&lt;/b&gt;&lt;br /&gt;&lt;br /&gt;• &lt;b&gt;Mecanismo Primario:&lt;/b&gt; Se caracteriza por un aumento del pH (disminución de la concentración de hidrogeniones) debido a un descenso primario de la pCO2 (hipocapnia) como consecuencia directa de una hiperventilación alveolar.&lt;br /&gt;• &lt;b&gt;Respuesta Aguda Intracelular:&lt;/b&gt; Al descender la concentración de hidrogeniones, se produce un desplazamiento de estos desde el espacio intracelular hacia el extracelular, con lo que desciende secundariamente el bicarbonato en plasma.&lt;br /&gt;• &lt;b&gt;Compensación Renal Definitiva:&lt;/b&gt; En el plazo de 2 a 6 horas empiezan a manifestarse los mecanismos compensadores renales. El descenso de la pCO2 inhibe la reabsorción y la regeneración tubular de bicarbonato. Este mecanismo alcanza su punto máximo a los 3-5 días, pudiendo normalizar el pH.</t>
  </si>
  <si>
    <t>La &lt;b&gt;diarrea aguda&lt;/b&gt; es una causa de acidosis metabólica que &lt;b&gt;NO produce un anión GAP aumentado&lt;/b&gt;, ya que cursa con un &lt;b&gt;anión GAP normal&lt;/b&gt; (hiperclorémica) secundario a las pérdidas digestivas de bicarbonato.</t>
  </si>
  <si>
    <t>&lt;b&gt;ETIOLOGÍA DE LA ACIDOSIS METABÓLICA SEGÚN EL ANIÓN GAP&lt;/b&gt;&lt;br /&gt;&lt;br /&gt;Para establecer la causa subyacente de la acidosis metabólica, resulta útil calcular el Anión GAP (brecha aniónica), el cual divide las etiologías en dos grupos:&lt;br /&gt;• &lt;b&gt;Acidosis Metabólicas con Anión GAP Alto (Normoclorémicas):&lt;/b&gt; Se producen por un aumento de la producción de ácidos orgánicos o una disminución en la excreción de ácidos inorgánicos. Sus causas principales abarcan el aumento de producción (cetoacidosis diabética o alcohólica, acidosis láctica tipo A y B), las intoxicaciones (por metanol, etilenglicol, salicilatos o paraldehído) y la disminución en la excreción (insuficiencia renal aguda y crónica).&lt;br /&gt;• &lt;b&gt;Acidosis Metabólicas con Anión GAP Normal (Hiperclorémicas):&lt;/b&gt; En este grupo, la disminución del bicarbonato se acompaña de un aumento compensatorio del cloro sérico. Se subdividen en causas no renales dadas por pérdidas digestivas de bicarbonato (diarrea aguda, drenajes o fístulas) y causas de origen renal (acidosis tubular renal, déficit o resistencia a mineralocorticoides, y nefritis intersticiales crónicas).</t>
  </si>
  <si>
    <t>&lt;b&gt;a) Diarrea aguda:&lt;/b&gt; Es la opción correcta. Constituye la etiología no renal más frecuente de acidosis metabólica con anión GAP normal (hiperclorémica), desencadenada por la pérdida digestiva de bicarbonato.</t>
  </si>
  <si>
    <t>• &lt;b&gt;b) Cetoacidosis diabética, c) Insuficiencia renal aguda, d) Acidosis láctica, y e) Intoxicación por metanol:&lt;/b&gt; Son incorrectas. Todas estas patologías representan causas de acidosis metabólica con anión GAP aumentado o alto (normoclorémica), originadas por la retención o producción de ácidos (orgánicos o inorgánicos) que elevan la brecha aniónica.</t>
  </si>
  <si>
    <t>&lt;b&gt;CÁLCULO Y UTILIDAD DEL ANIÓN GAP&lt;/b&gt;&lt;br /&gt;&lt;br /&gt;El término Anión GAP (o hiato aniónico) se refiere a aquellos aniones no medibles en el ionograma sérico (como proteinatos, fosfatos y sulfatos) que se requieren para balancear la carga positiva del sodio plasmático.&lt;br /&gt;• &lt;b&gt;Fórmula:&lt;/b&gt; Se calcula restando a la concentración de sodio la suma de las concentraciones de cloro y bicarbonato: Anión Gap = Na+ - (Cl- + HCO3-).&lt;br /&gt;• &lt;b&gt;Valores Normales:&lt;/b&gt; El rango de normalidad establecido es de 10 ± 2 mEq/L (aceptándose de manera general un rango entre 8 y 12 mEq/L).</t>
  </si>
  <si>
    <t>El &lt;b&gt;uso de diuréticos&lt;/b&gt; (tanto tiazidas como de asa) constituye la principal causa de alcalosis metabólica en pacientes hospitalizados.</t>
  </si>
  <si>
    <t>&lt;b&gt;ETIOLOGÍA DE LA ALCALOSIS METABÓLICA&lt;/b&gt;&lt;br /&gt;&lt;br /&gt;Para el desarrollo de una alcalosis metabólica hace falta siempre una causa inicial (pérdida exagerada de ácidos o hidrogeniones), sumada a un factor de mantenimiento que evite que se elimine el exceso de bicarbonato por la orina. Las causas etiológicas se agrupan en:&lt;br /&gt;• &lt;b&gt;Con reducción de volumen (Déficit de Cloro):&lt;/b&gt; Los &lt;b&gt;vómitos persistentes&lt;/b&gt; generan una alcalosis metabólica. Otras causas incluyen aspiración gástrica, alcalosis posthipercápnica, clorodiarrea congénita y adenoma velloso del colon. En este grupo, el &lt;b&gt;uso de diuréticos&lt;/b&gt; constituye la principal causa en pacientes hospitalizados.&lt;br /&gt;• &lt;b&gt;Hipermineralocorticismos:&lt;/b&gt; El &lt;i&gt;Síndrome de Cushing&lt;/i&gt; se asocia al desarrollo de una alcalosis metabólica. Incluye también al &lt;i&gt;Hiperaldosteronismo primario&lt;/i&gt;, &lt;i&gt;Hiperaldosteronismo secundario&lt;/i&gt; y &lt;i&gt;Síndrome de Gitelman&lt;/i&gt;. Asimismo, el &lt;i&gt;Síndrome de Bartter&lt;/i&gt; produce un cuadro de alcalosis metabólica.&lt;br /&gt;• &lt;b&gt;Por administración de álcalis:&lt;/b&gt; Administración exógena de bicarbonato y síndrome de leche y alcalinos.&lt;br /&gt;• &lt;b&gt;Conversión de aniones orgánicos a bicarbonato:&lt;/b&gt; Carga de lactato, citrato y acetato.</t>
  </si>
  <si>
    <t>La opción d es correcta. El &lt;b&gt;uso de diuréticos&lt;/b&gt; (tanto tiazídicos como de asa) constituye la principal causa de alcalosis metabólica en pacientes internados.</t>
  </si>
  <si>
    <t>• &lt;b&gt;a) Vómitos persistentes:&lt;/b&gt; Es incorrecta. Generan alcalosis metabólica por pérdida de ácido y volumen, pero la administración farmacológica de diuréticos supera su incidencia en el ámbito hospitalario.&lt;br /&gt;• &lt;b&gt;b) Diarrea crónica:&lt;/b&gt; Es incorrecta. Las pérdidas digestivas bajas por diarrea aguda o crónica constituyen la causa más frecuente de &lt;b&gt;acidosis metabólica&lt;/b&gt; (hiperclorémica o con anión GAP normal) por pérdida masiva de bicarbonato, no de alcalosis.&lt;br /&gt;• &lt;b&gt;c) Hiperaldosteronismo:&lt;/b&gt; Es incorrecta. Los estados de hipermineralocorticismo generan alcalosis metabólica, pero su prevalencia etiológica es menor frente a la alta prescripción de diuréticos.</t>
  </si>
  <si>
    <t>&lt;b&gt;FISIOPATOLOGÍA Y CLORO URINARIO&lt;/b&gt;&lt;br /&gt;&lt;br /&gt;• &lt;b&gt;Fisiopatología Compensatoria:&lt;/b&gt; La alcalosis metabólica se caracteriza por un aumento del pH originado por un aumento del bicarbonato. El principal mecanismo compensatorio es la &lt;b&gt;disminución de la frecuencia respiratoria&lt;/b&gt; para retener pCO2, aunque esta hipoventilación rara vez supera los 50-55 mmHg de pCO2 para no generar hipoxemia.&lt;br /&gt;• &lt;b&gt;Diagnóstico por Cloro Urinario:&lt;/b&gt; La concentración de cloro en orina orienta el diagnóstico etiológico. En formas con reducción de volumen (vómitos o diuréticos), el cloro en orina es &lt;b&gt;inferior a 10 mEq/L&lt;/b&gt;. En los hipermineralocorticismos y en el &lt;i&gt;síndrome de Bartter&lt;/i&gt;, el cloro en orina suele ser &lt;b&gt;superior a 20 mEq/L&lt;/b&gt; y son resistentes al tratamiento con cloruro sódico.</t>
  </si>
  <si>
    <t>La &lt;b&gt;diarrea aguda&lt;/b&gt; es una causa de &lt;b&gt;acidosis metabólica que no produce un anión GAP aumentado&lt;/b&gt;, ya que cursa con un &lt;b&gt;anión GAP normal&lt;/b&gt; (hiperclorémica).</t>
  </si>
  <si>
    <t>&lt;b&gt;CLASIFICACIÓN DE LA ACIDOSIS METABÓLICA SEGÚN EL ANIÓN GAP&lt;/b&gt;&lt;br /&gt;&lt;br /&gt;Para establecer la causa subyacente de la acidosis metabólica, se utiliza el cálculo del Anión GAP (brecha aniónica), el cual divide las etiologías en dos grupos:&lt;br /&gt;• &lt;b&gt;Acidosis Metabólicas con Anión GAP Alto (Normoclorémicas):&lt;/b&gt; Se deben a un aumento de la producción de ácidos orgánicos o a una disminución en la excreción de ácidos inorgánicos. Cursan con un anión GAP aumentado patologías como la cetoacidosis diabética, la acidosis láctica, la insuficiencia renal aguda (por retención de cuerpos nitrogenados) y la intoxicación por metanol o salicilatos.&lt;br /&gt;• &lt;b&gt;Acidosis Metabólicas con Anión GAP Normal (Hiperclorémicas):&lt;/b&gt; En este grupo, la disminución del bicarbonato se acompaña de un aumento compensatorio del cloro sérico. Se subdividen en causas de origen renal (como la acidosis tubular renal) y causas no renales, dadas por pérdidas digestivas de bicarbonato, siendo la diarrea la causa no renal más frecuente e importante de este perfil patológico.</t>
  </si>
  <si>
    <t>&lt;b&gt;a) Diarrea Aguda:&lt;/b&gt; Es la opción correcta. La diarrea aguda genera una pérdida neta de bicarbonato a través del tracto digestivo, la cual se compensa con una retención de cloro sérico. Este mecanismo establece que la diarrea no produce un anión GAP aumentado, sino que es la causa más prevalente de acidosis metabólica con anión GAP normal.</t>
  </si>
  <si>
    <t>&lt;b&gt;b) Cetoacidosis Diabética:&lt;/b&gt; Es incorrecta. Es una de las etiologías de acidosis metabólica con anión GAP aumentado, secundaria a la sobreproducción y acumulación de ácidos orgánicos (cetoácidos) en el organismo.&lt;br /&gt;&lt;b&gt;c) Intoxicación por metanol:&lt;/b&gt; Es incorrecta. La ingesta de metanol genera metabolitos ácidos tóxicos (ácido fórmico) que incrementan la brecha aniónica, ingresando en la categoría de acidosis con anión GAP alto.&lt;br /&gt;&lt;b&gt;d) Acidosis Láctica:&lt;/b&gt; Es incorrecta. Ocurre por hipoperfusión celular y tisular o intoxicaciones, produciendo ácido láctico en exceso, el cual representa un anión no medible que eleva el anión GAP.</t>
  </si>
  <si>
    <t>&lt;b&gt;CÁLCULO Y UTILIDAD DEL ANIÓN GAP&lt;/b&gt;&lt;br /&gt;&lt;br /&gt;El término Anión GAP (AG) o anión restante se refiere a aquellos aniones diferentes a los medibles en el ionograma sérico, los cuales se requieren para balancear la carga positiva del sodio.&lt;br /&gt;• &lt;b&gt;Cálculo:&lt;/b&gt; Se calcula restando a la concentración de sodio la suma de las concentraciones de cloro y bicarbonato (Anión Gap = Na+ - [Cl- + HCO3-]).&lt;br /&gt;• &lt;b&gt;Valores Normales:&lt;/b&gt; El Anión GAP normal es de 10 ± 2 mEq/L, considerándose aceptable un rango entre 8 y 12 mEq/L.</t>
  </si>
  <si>
    <t>La &lt;b&gt;diabetes mellitus descompensada&lt;/b&gt; produce una &lt;b&gt;acidosis metabólica&lt;/b&gt; con anión GAP aumentado (normoclorémica), desencadenada por el aumento en la producción de ácidos orgánicos.</t>
  </si>
  <si>
    <t>&lt;b&gt;ETIOLOGÍA DE LA ACIDOSIS METABÓLICA Y CETOACIDOSIS DIABÉTICA&lt;/b&gt;&lt;br /&gt;&lt;br /&gt;La acidosis metabólica se caracteriza por un descenso del pH sanguíneo (acidemia) debido a una disminución de la concentración plasmática de bicarbonato. Este descenso de bicarbonato ocurre por la acumulación de ácidos no volátiles o por la pérdida digestiva o renal de la base.&lt;br /&gt;• &lt;b&gt;Análisis etiológico:&lt;/b&gt; Para establecer la causa subyacente, se requiere el cálculo del anión GAP, el cual divide a las acidosis en normoclorémicas (anión GAP alto) e hiperclorémicas (anión GAP normal).&lt;br /&gt;• &lt;b&gt;Acidosis con Anión GAP Alto:&lt;/b&gt; Se deben a una disminución en la excreción de ácidos inorgánicos (ej. insuficiencia renal aguda) o, como ocurre en la diabetes, a un aumento en la producción de ácidos orgánicos.&lt;br /&gt;• &lt;b&gt;Diabetes Mellitus Descompensada:&lt;/b&gt; La descompensación de la patología diabética genera cetoácidos en sangre (cetoacidosis diabética), los cuales consumen el bicarbonato plasmático como buffer, instaurando el cuadro de acidosis metabólica con anión GAP aumentado.</t>
  </si>
  <si>
    <t>&lt;b&gt;b) Acidosis metabólica:&lt;/b&gt; Es la opción correcta. La descompensación de la diabetes mellitus (cetoacidosis diabética) produce un exceso de ácidos orgánicos que consumen el bicarbonato sérico, instaurando un cuadro de acidosis metabólica con elevación del anión GAP.</t>
  </si>
  <si>
    <t>• &lt;b&gt;a) Acidosis láctica:&lt;/b&gt; Es incorrecta. Si bien produce acidosis metabólica con anión GAP aumentado, esta etiología se genera por hipoperfusión tisular o choque (Tipo A) o por intoxicaciones (Tipo B), difiriendo de la vía cetogénica que define a la diabetes descompensada.&lt;br /&gt;• &lt;b&gt;c) Acidosis respiratoria:&lt;/b&gt; Es incorrecta. Este trastorno del equilibrio ácido-base se caracteriza por una elevación de la pCO2 originada por cuadros de hipoventilación alveolar (ej. EPOC avanzado, intoxicación por opiáceos), un mecanismo que no se relaciona con la génesis metabólica de la patología diabética.&lt;br /&gt;• &lt;b&gt;d) Acidosis tubular renal:&lt;/b&gt; Es incorrecta. Aunque es una forma de acidosis metabólica, cursa con anión GAP normal (hiperclorémica) y es producida por defectos anatomo-funcionales en los túbulos renales que impiden la reabsorción o regeneración del bicarbonato, y no por la acumulación de ácidos exógenos u orgánicos.</t>
  </si>
  <si>
    <t>&lt;b&gt;CÁLCULO Y UTILIDAD DEL ANIÓN GAP&lt;/b&gt;&lt;br /&gt;&lt;br /&gt;El anión GAP (hiato aniónico) se refiere a aquellos aniones no medibles en el ionograma sérico (sulfatos, fosfatos, proteinatos) que balancean la carga positiva del sodio.&lt;br /&gt;• &lt;b&gt;Fórmula:&lt;/b&gt; Se calcula restando a la concentración de sodio la suma de las concentraciones de cloro y bicarbonato (Na+ - [Cl- + HCO3-]).&lt;br /&gt;• &lt;b&gt;Valores:&lt;/b&gt; El rango normal es de 10 ± 2 mEq/L.&lt;br /&gt;• &lt;b&gt;Implicancia:&lt;/b&gt; La cetoacidosis diabética, la acidosis láctica, la insuficiencia renal aguda y la intoxicación por metanol cursan con un anión GAP aumentado.</t>
  </si>
  <si>
    <t>El &lt;i&gt;síndrome de Bartter&lt;/i&gt; produce un cuadro de &lt;b&gt;alcalosis metabólica&lt;/b&gt;, que se caracteriza por ser resistente al tratamiento estándar con cloruro sódico.</t>
  </si>
  <si>
    <t>&lt;b&gt;ETIOLOGÍA DE LA ALCALOSIS METABÓLICA&lt;/b&gt;&lt;br /&gt;&lt;br /&gt;Para el desarrollo de una alcalosis metabólica hace falta siempre una causa inicial (pérdida exagerada de ácidos o hidrogeniones), sumada a un factor de mantenimiento que evite que se elimine el exceso de bicarbonato por la orina. Las causas etiológicas se agrupan en:&lt;br /&gt;• &lt;b&gt;Con reducción de volumen (Déficit de Cloro):&lt;/b&gt; Los vómitos persistentes y el uso de diuréticos (tanto tiazidas como de asa) generan pérdida de volumen y cloruro.&lt;br /&gt;• &lt;b&gt;Hipermineralocorticismos y Tubulopatías:&lt;/b&gt; El &lt;i&gt;Síndrome de Cushing&lt;/i&gt;, el &lt;i&gt;Hiperaldosteronismo primario&lt;/i&gt;, el &lt;i&gt;Hiperaldosteronismo secundario&lt;/i&gt; y el &lt;i&gt;Síndrome de Gitelman&lt;/i&gt; se asocian al desarrollo de una alcalosis metabólica. Asimismo, a nivel de afecciones tubulares específicas, el &lt;b&gt;&lt;i&gt;Síndrome de Bartter&lt;/i&gt;&lt;/b&gt; produce un cuadro de alcalosis metabólica.&lt;br /&gt;• &lt;b&gt;Por administración de álcalis (en insuficiencia renal):&lt;/b&gt; Administración exógena de bicarbonato y síndrome de leche y alcalinos.&lt;br /&gt;• &lt;b&gt;Conversión de aniones orgánicos a bicarbonato:&lt;/b&gt; Carga de lactato, citrato y acetato.</t>
  </si>
  <si>
    <t>&lt;b&gt;a) Alcalosis metabólica:&lt;/b&gt; Es la opción correcta. El &lt;b&gt;síndrome de Bartter&lt;/b&gt; es una tubulopatía primaria que altera el transporte iónico, produciendo un cuadro de &lt;b&gt;alcalosis metabólica&lt;/b&gt; (aumento de la concentración plasmática de bicarbonato).</t>
  </si>
  <si>
    <t>• &lt;b&gt;b) Alcalosis respiratoria:&lt;/b&gt; Es incorrecta. Es originada por un descenso primario de la pCO2 (hipocapnia) secundario a hiperventilación alveolar, no existiendo correlación con el trastorno tubular del síndrome de Bartter.&lt;br /&gt;• &lt;b&gt;c) Alcalosis mixta:&lt;/b&gt; Es incorrecta. La afección genera un trastorno primario exclusivamente metabólico y no una sumatoria de alcalosis respiratoria y metabólica concomitantes.&lt;br /&gt;• &lt;b&gt;d) Alcalosis hipoclorémica:&lt;/b&gt; Es incorrecta. Si bien hay pérdida de cloro, la concentración de este catión en la orina en el síndrome de Bartter suele ser muy elevada (&gt; 20 mEq/L), diferenciándose de las alcalosis hipoclorémicas por reducción de volumen (donde el cloro urinario cae a &lt; 10 mEq/L).</t>
  </si>
  <si>
    <t>&lt;b&gt;FISIOPATOLOGÍA Y CLORO URINARIO&lt;/b&gt;&lt;br /&gt;&lt;br /&gt;La determinación de la concentración de cloro en orina resulta útil para orientar el diagnóstico etiológico de las alcalosis metabólicas:&lt;br /&gt;• En formas con &lt;b&gt;reducción de volumen&lt;/b&gt; (como vómitos o uso de diuréticos), el cloro en orina es &lt;b&gt;inferior a 10 mEq/L&lt;/b&gt;.&lt;br /&gt;• En los &lt;b&gt;hipermineralocorticismos&lt;/b&gt; y en el &lt;b&gt;&lt;i&gt;síndrome de Bartter&lt;/i&gt;&lt;/b&gt;, el cloro en orina suele ser &lt;b&gt;superior a 20 mEq/L&lt;/b&gt; y son cuadros resistentes al tratamiento estándar con cloruro sódico.</t>
  </si>
  <si>
    <t>Los &lt;b&gt;vómitos persistentes&lt;/b&gt; generan una &lt;b&gt;alcalosis metabólica&lt;/b&gt; asociada a reducción de volumen y déficit de cloro.</t>
  </si>
  <si>
    <t>&lt;b&gt;ETIOLOGÍA DE LA ALCALOSIS METABÓLICA&lt;/b&gt;&lt;br /&gt;&lt;br /&gt;Las causas de la alcalosis metabólica son múltiples y se agrupan en las siguientes categorías principales:&lt;br /&gt;• &lt;b&gt;Con reducción de volumen (Déficit de Cloro):&lt;/b&gt; Los &lt;b&gt;vómitos persistentes&lt;/b&gt; generan una alcalosis metabólica. También se incluyen la aspiración gástrica, alcalosis posthipercápnica, clorodiarrea congénita y el adenoma velloso del colon. Otras causas asociadas incluyen el hipoparatiroidismo y la hipomagnesemia. El uso de diuréticos (tanto tiazidas como de asa) constituye la principal causa de alcalosis metabólica en pacientes hospitalizados.&lt;br /&gt;• &lt;b&gt;Hipermineralocorticismos:&lt;/b&gt; El síndrome de Cushing se asocia al desarrollo de una alcalosis metabólica. Incluye también al hiperaldosteronismo primario y secundario, y al síndrome de Gitelman. Asimismo, el síndrome de Bartter produce este cuadro.&lt;br /&gt;• &lt;b&gt;Otros mineralocorticoidismos:&lt;/b&gt; Consumo de regaliz, uso de ciertas pomadas, aerosoles nasales, carbenoxolona, tabaco de mascar y el síndrome de reducción intensa de potasio (K+ &lt; 2 mEq/L).&lt;br /&gt;• &lt;b&gt;Administración de álcalis y conversión:&lt;/b&gt; Administración exógena de bicarbonato, síndrome de leche y alcalinos, y la conversión de aniones orgánicos a bicarbonato (carga de lactato, citrato y acetato).</t>
  </si>
  <si>
    <t>&lt;b&gt;a) Alcalosis metabólica:&lt;/b&gt; Es la opción correcta. Los vómitos persistentes provocan una pérdida externa de ácidos (hidrogeniones) y cloro del contenido gástrico, lo que genera una reducción de volumen intravascular y un déficit de cloro sérico. Esta pérdida neta de hidrogeniones origina el desarrollo de una alcalosis metabólica.</t>
  </si>
  <si>
    <t>• &lt;b&gt;b) Alcalosis respiratoria:&lt;/b&gt; Es incorrecta. Su trastorno inicial es originado por un descenso primario de la pCO2 provocado por una hiperventilación alveolar (ej. secundaria a ansiedad, estrés, hipoxia o cuadros de sepsis), no estando relacionada con las pérdidas ácidas gastrointestinales.&lt;br /&gt;• &lt;b&gt;c) Alcalosis mixta:&lt;/b&gt; Es incorrecta. Este término describe la coexistencia simultánea de una alcalosis metabólica y una alcalosis respiratoria en el mismo paciente, lo cual no es el disturbio desencadenado por presentar vómitos.&lt;br /&gt;• &lt;b&gt;d) Alcalosis hipocloremia:&lt;/b&gt; Es incorrecta. Si bien la hipocloremia (déficit de cloro) es el mecanismo subyacente y la consecuencia electrolítica de los vómitos, el diagnóstico sindrómico para el trastorno primario del equilibrio ácido-base se denomina "alcalosis metabólica".</t>
  </si>
  <si>
    <t>&lt;b&gt;FISIOPATOLOGÍA DE LA ALCALOSIS METABÓLICA&lt;/b&gt;&lt;br /&gt;&lt;br /&gt;• &lt;b&gt;Mecanismo Primario:&lt;/b&gt; Se caracteriza por un aumento del pH (reflejando un descenso de la concentración de [H⁺]), originado por un aumento de la concentración plasmática de bicarbonato ([HCO3⁻]).&lt;br /&gt;• &lt;b&gt;Mecanismo Compensador:&lt;/b&gt; Como respuesta fisiológica (trastorno secundario), se produce un aumento compensador de la pCO2. El descenso en la concentración de hidrogeniones deprime el centro respiratorio, ordenando una &lt;b&gt;disminución de la frecuencia respiratoria&lt;/b&gt; (hipoventilación) para retener dióxido de carbono. Esta hipoventilación compensadora estará limitada por la aparición de una posible hipoxemia arterial, motivo por el cual la pCO2 raras veces sobrepasa el límite de los 50-55 mmHg.&lt;br /&gt;• &lt;b&gt;Mecanismo de Mantenimiento:&lt;/b&gt; Para el desarrollo de una alcalosis metabólica hace falta siempre una causa inicial (pérdida de ácidos o hidrogeniones) sumada a un factor de mantenimiento que evite que el riñón elimine el exceso de bicarbonato por la orina.</t>
  </si>
  <si>
    <t>El &lt;b&gt;síndrome de Cushing&lt;/b&gt; (un estado de hipermineralocorticismo) se asocia al desarrollo de una &lt;b&gt;alcalosis metabólica&lt;/b&gt;.</t>
  </si>
  <si>
    <t>&lt;b&gt;ETIOLOGÍA DE LA ALCALOSIS METABÓLICA Y SÍNDROME DE CUSHING&lt;/b&gt;&lt;br /&gt;&lt;br /&gt;La alcalosis metabólica se caracteriza por un aumento del pH sanguíneo (reflejando un descenso de la concentración de hidrogeniones), originado por un aumento primario de la concentración plasmática de bicarbonato. Para el desarrollo de este trastorno hace falta siempre una causa inicial (pérdida exagerada de ácidos) sumada a un factor de mantenimiento que evite que el riñón elimine el exceso de bicarbonato.&lt;br /&gt;• &lt;b&gt;Hipermineralocorticismos:&lt;/b&gt; Constituyen un grupo etiológico de este trastorno. El exceso de mineralocorticoides promueve una reabsorción desmedida de sodio a nivel tubular distal, lo cual favorece la secreción y pérdida urinaria concurrente de hidrogeniones y potasio.&lt;br /&gt;• &lt;b&gt;Síndrome de Cushing:&lt;/b&gt; Dentro del grupo de los hipermineralocorticismos, el síndrome de Cushing se asocia al desarrollo de una alcalosis metabólica. Comparte este mecanismo etiológico con el hiperaldosteronismo primario y secundario, el síndrome de Gitelman y el síndrome de Bartter.</t>
  </si>
  <si>
    <t>La opción a es correcta. El síndrome de Cushing cursa con un exceso de esteroides que ejercen un efecto mineralocorticoide a nivel renal, induciendo la pérdida urinaria de hidrogeniones y potasio, lo cual desencadena y perpetúa el trastorno de alcalosis metabólica.</t>
  </si>
  <si>
    <t>• &lt;b&gt;b) Alcalosis respiratoria:&lt;/b&gt; Es incorrecta. Este trastorno es provocado por una hiperventilación alveolar (caída o lavado de la pCO2), estando asociado a cuadros de hipoxia, sepsis, ansiedad, fiebre o alteraciones del SNC, no siendo el mecanismo mediado por el exceso de corticoides del Cushing.&lt;br /&gt;• &lt;b&gt;c) Alcalosis mixta:&lt;/b&gt; Es incorrecta. Referiría a una combinación simultánea de múltiples trastornos primarios en el paciente, no siendo la entidad que define al exceso endocrino del síndrome de Cushing.&lt;br /&gt;• &lt;b&gt;d) Alcalosis hipocloremia:&lt;/b&gt; Es incorrecta. Si bien los cuadros con reducción de volumen (como los vómitos persistentes o el uso generalizado de diuréticos) cursan con un déficit de cloro sérico caracterizando la alcalosis metabólica hipoclorémica, el síndrome de Cushing se enmarca dentro de los hipermineralocorticismos. Los hipermineralocorticismos suelen cursar con un cloro en orina superior a 20 mEq/L y son resistentes al tratamiento de corrección con cloruro sódico.</t>
  </si>
  <si>
    <t>&lt;b&gt;FISIOPATOLOGÍA Y COMPENSACIÓN DE LA ALCALOSIS METABÓLICA&lt;/b&gt;&lt;br /&gt;&lt;br /&gt;• &lt;b&gt;Mecanismo Compensador:&lt;/b&gt; El descenso primario en la concentración de hidrogeniones deprime el centro respiratorio, ordenando una disminución de la frecuencia respiratoria para retener dióxido de carbono. El principal mecanismo compensatorio en la alcalosis metabólica es la &lt;b&gt;disminución de la frecuencia respiratoria&lt;/b&gt; (un aumento secundario compensador de la pCO2).&lt;br /&gt;• &lt;b&gt;Límite de compensación:&lt;/b&gt; Esta hipoventilación compensadora estará limitada por la aparición de hipoxemia arterial, motivo por el cual la pCO2 raras veces logra sobrepasar el límite de los 50 a 55 mmHg.</t>
  </si>
  <si>
    <t>Los &lt;b&gt;vómitos persistentes&lt;/b&gt; o recurrentes generan una &lt;b&gt;alcalosis metabólica&lt;/b&gt; producida por reducción de volumen y déficit de cloro.</t>
  </si>
  <si>
    <t>&lt;b&gt;ETIOLOGÍA DE LA ALCALOSIS METABÓLICA&lt;/b&gt;&lt;br /&gt;&lt;br /&gt;Para el desarrollo de una alcalosis metabólica hace falta siempre una causa inicial (pérdida exagerada de ácidos o hidrogeniones), sumada a un factor de mantenimiento que evite que se elimine el exceso de bicarbonato por la orina. Las causas etiológicas se agrupan en:&lt;br /&gt;• &lt;b&gt;Con reducción de volumen (Déficit de Cloro):&lt;/b&gt; Los &lt;b&gt;vómitos persistentes&lt;/b&gt; generan una alcalosis metabólica. Otras causas incluyen aspiración gástrica, alcalosis posthipercápnica, clorodiarrea congénita y adenoma velloso del colon. El uso de diuréticos (tanto tiazidas como de asa) es la principal causa en pacientes hospitalizados.&lt;br /&gt;• &lt;b&gt;Hipermineralocorticismos:&lt;/b&gt; El &lt;i&gt;Síndrome de Cushing&lt;/i&gt;, el &lt;i&gt;Hiperaldosteronismo primario o secundario&lt;/i&gt;, el &lt;i&gt;Síndrome de Gitelman&lt;/i&gt; y el &lt;i&gt;Síndrome de Bartter&lt;/i&gt; producen este cuadro.&lt;br /&gt;• &lt;b&gt;Por administración de álcalis:&lt;/b&gt; Administración exógena de bicarbonato y síndrome de leche y alcalinos.&lt;br /&gt;• &lt;b&gt;Conversión de aniones orgánicos a bicarbonato:&lt;/b&gt; Carga de lactato, citrato y acetato.</t>
  </si>
  <si>
    <t>&lt;b&gt;a) Alcalosis metabólica:&lt;/b&gt; Es la opción correcta. Los &lt;b&gt;vómitos persistentes o recurrentes&lt;/b&gt; (debido a la pérdida directa de ácido clorhídrico estomacal) generan un cuadro de &lt;b&gt;alcalosis metabólica&lt;/b&gt;, el cual se asocia con reducción de volumen.</t>
  </si>
  <si>
    <t>&lt;b&gt;b) Alcalosis respiratoria:&lt;/b&gt; Es incorrecta porque este trastorno se origina por una hiperventilación alveolar (descenso de la pCO2), como en crisis de ansiedad o hipoxemia, y no por pérdida digestiva de ácidos.&lt;br /&gt;&lt;b&gt;c) Alcalosis mixta:&lt;/b&gt; Es incorrecta porque el vómito genera un trastorno metabólico, no una sumatoria de un evento respiratorio y uno metabólico.&lt;br /&gt;&lt;b&gt;d) Alcalosis hipoclorémica:&lt;/b&gt; Es incorrecta. Si bien la pérdida gástrica cursa con un déficit de cloro (cloro urinario &lt; 10 mEq/L) y puede ser descrita de esa manera, el nombre del trastorno del estado ácido-base a diagnosticar es la alcalosis metabólica.</t>
  </si>
  <si>
    <t>&lt;b&gt;FISIOPATOLOGÍA Y TRATAMIENTO&lt;/b&gt;&lt;br /&gt;&lt;br /&gt;• &lt;b&gt;Diagnóstico por Cloro Urinario:&lt;/b&gt; En estas formas con reducción de volumen (vómitos o diuréticos), la concentración de cloro en orina orienta el diagnóstico etiológico, siendo &lt;b&gt;inferior a 10 mEq/L&lt;/b&gt;.&lt;br /&gt;• &lt;b&gt;Tratamiento:&lt;/b&gt; En estas formas inducidas por vómitos persistentes, la administración de &lt;b&gt;cloruro sódico (NaCl)&lt;/b&gt; en la hidratación es suficiente para que el riñón elimine el exceso de bicarbonato. Si en los exámenes de laboratorio coexiste hipopotasemia (hipoK+), se debe añadir cloruro potásico (KCl).</t>
  </si>
  <si>
    <t>El principal mecanismo compensatorio en la alcalosis metabólica es la disminución de la frecuencia respiratoria (hipoventilación).</t>
  </si>
  <si>
    <t>&lt;b&gt;FISIOPATOLOGÍA Y COMPENSACIÓN DE LA ALCALOSIS METABÓLICA&lt;/b&gt;&lt;br /&gt;&lt;br /&gt;La alcalosis metabólica se caracteriza por un aumento del pH originado por un aumento de la concentración plasmática de bicarbonato.&lt;br /&gt;• &lt;b&gt;Mecanismo Compensador Primario:&lt;/b&gt; Se produce un aumento compensador de la pCO2. El descenso en la concentración de hidrogeniones deprime el centro respiratorio, ordenando una disminución de la frecuencia respiratoria para retener dióxido de carbono en el organismo.&lt;br /&gt;• &lt;b&gt;Límites de la Compensación:&lt;/b&gt; Esta hipoventilación compensadora estará limitada por la aparición de una posible hipoxemia arterial, motivo por el cual la pCO2 raras veces logra sobrepasar el límite de los 50-55 mmHg.&lt;br /&gt;• &lt;b&gt;Factores de Mantenimiento:&lt;/b&gt; Para el desarrollo de una alcalosis metabólica hace falta una causa inicial (pérdida exagerada de ácidos o administración de álcalis) sumada a un factor de mantenimiento que evite que el riñón elimine el exceso de bicarbonato por la orina.</t>
  </si>
  <si>
    <t>&lt;b&gt;b) Disminución de la frecuencia respiratoria:&lt;/b&gt; Es la opción correcta. Ante un cuadro de alcalosis metabólica, el principal mecanismo compensatorio es la depresión del centro respiratorio, lo que genera una disminución de la frecuencia respiratoria (hipoventilación) con el objetivo de retener CO2 y amortiguar la elevación del pH.</t>
  </si>
  <si>
    <t>• &lt;b&gt;a) Aumento de la frecuencia cardíaca:&lt;/b&gt; Es incorrecta. El aumento de la frecuencia cardíaca no es un mecanismo regulador del equilibrio ácido-base, sino una respuesta circulatoria o hemodinámica (por ejemplo, taquicardia compensatoria por hipovolemia en pacientes con vómitos o uso de diuréticos que causan la alcalosis).&lt;br /&gt;• &lt;b&gt;c) Disminución de la excreción renal de bicarbonato:&lt;/b&gt; Es incorrecta. Ante un exceso de bicarbonato en sangre (alcalosis), la respuesta renal tendería a aumentar su excreción, no a disminuirla. La disminución de su excreción es el factor patológico de mantenimiento, no el compensatorio.&lt;br /&gt;• &lt;b&gt;d) Aumento de la excreción renal de iones hidrógeno:&lt;/b&gt; Es incorrecta. Aumentar la excreción de hidrogeniones agravaría el cuadro de alcalosis (ya que se estarían perdiendo más ácidos). El riñón compensaría reteniendo hidrogeniones.</t>
  </si>
  <si>
    <t>&lt;b&gt;MECANISMOS COMPENSATORIOS RESPIRATORIOS&lt;/b&gt;&lt;br /&gt;&lt;br /&gt;Existe una dicotomía en las respuestas ventilatorias compensatorias del equilibrio ácido-base:&lt;br /&gt;• &lt;b&gt;Frente a una alcalosis metabólica:&lt;/b&gt; El principal mecanismo compensatorio es la disminución de la frecuencia respiratoria (hipoventilación) para elevar la pCO2.&lt;br /&gt;• &lt;b&gt;Frente a una acidosis metabólica:&lt;/b&gt; El principal mecanismo compensatorio es el aumento de la frecuencia respiratoria (taquipnea o respiración de Kussmaul) para "lavar" o disminuir la pCO2.</t>
  </si>
  <si>
    <t>Cuál de los siguientes parámetros me llevaría a internar a un paciente de 48 años con una neumonía adquirida en la comunidad? &lt;br&gt;&lt;br&gt;a) Pulso de 110 lat/min&lt;br&gt;&lt;br&gt;b) Alteración del sensorio&lt;br&gt;&lt;br&gt;c) Temperatura de 38 °C&lt;br&gt;&lt;br&gt;d) Frecuencia respiratoria de 22 x minuto</t>
  </si>
  <si>
    <t>Los pacientes con &lt;b&gt;hiperventilación crónica&lt;/b&gt; desarrollan un cuadro clínico de &lt;b&gt;alcalosis respiratoria&lt;/b&gt;, originado por el lavado sostenido y primario de dióxido de carbono (hipocapnia).</t>
  </si>
  <si>
    <t>&lt;b&gt;FISIOPATOLOGÍA DE LA ALCALOSIS RESPIRATORIA&lt;/b&gt;&lt;br /&gt;&lt;br /&gt;La alcalosis respiratoria se caracteriza por un aumento del pH sanguíneo (reflejando una disminución de la concentración de hidrogeniones) debido a un descenso primario de la pCO2 (hipocapnia) como consecuencia de una hiperventilación alveolar.&lt;br /&gt;• &lt;b&gt;Mecanismo Agudo:&lt;/b&gt; Al descender la concentración de hidrogeniones, se produce un desplazamiento desde el espacio intracelular hacia el extracelular, descendiendo secundariamente el bicarbonato plasmático (agotándose los tampones celulares).&lt;br /&gt;• &lt;b&gt;Compensación Renal (Formas Crónicas):&lt;/b&gt; En el plazo de 2 a 6 horas empiezan a manifestarse los mecanismos compensadores renales, alcanzando su punto máximo a los 3 a 5 días. El descenso de la pCO2 inhibe la reabsorción y la regeneración tubular de bicarbonato. El riñón logra disminuir el bicarbonato plasmático unos 4 a 5 mEq/L por cada 10 mmHg de descenso de la pCO2, logrando normalizar la concentración de hidrogeniones y el pH.&lt;br /&gt;• &lt;b&gt;Etiología:&lt;/b&gt; Se desencadena por procesos que provoquen aumento sostenido de la frecuencia respiratoria y de la ventilación alveolar: hipoxia/hipoxemia crónica (EPOC, insuficiencia cardíaca, fibrosis intersticial), ansiedad, trastornos del SNC o sepsis.</t>
  </si>
  <si>
    <t>&lt;b&gt;b) Alcalosis respiratoria:&lt;/b&gt; Es la opción correcta. El aumento sostenido de la frecuencia respiratoria y de la ventilación alveolar (hiperventilación) provoca la eliminación excesiva de dióxido de carbono. Esta hipocapnia primaria disminuye la concentración de hidrogeniones, estableciendo el diagnóstico de alcalosis respiratoria.</t>
  </si>
  <si>
    <t>• &lt;b&gt;a) Alcalosis metabólica:&lt;/b&gt; Es incorrecta. Este trastorno se origina por un aumento primario del bicarbonato plasmático (ej. exceso de mineralocorticoides o pérdida de ácidos). Su mecanismo de compensación fisiológico consiste en deprimir el centro respiratorio para disminuir la frecuencia respiratoria (hipoventilación), siendo un proceso opuesto a la hiperventilación.&lt;br /&gt;• &lt;b&gt;c) Alcalosis mixta:&lt;/b&gt; Es incorrecta. Constituye un cuadro donde coexisten dos alteraciones primarias simultáneas (ej. alcalosis metabólica asociada a alcalosis respiratoria), no siendo la entidad simple generada por hiperventilación crónica.&lt;br /&gt;• &lt;b&gt;d) Alcalosis hipoclorémica:&lt;/b&gt; Es incorrecta. Representa una subclasificación etiológica de la alcalosis metabólica mediada por reducción de volumen y déficit de cloro (cloro en orina &lt; 10 mEq/L), desencadenada por vómitos persistentes o uso sistemático de diuréticos tiazídicos o de asa.</t>
  </si>
  <si>
    <t>&lt;b&gt;CLÍNICA Y DIAGNÓSTICO DEL CUADRO CRÓNICO&lt;/b&gt;&lt;br /&gt;&lt;br /&gt;• &lt;b&gt;Clínica:&lt;/b&gt; Debido a la eficiencia del mecanismo compensador renal, la alcalosis respiratoria crónica suele ser asintomática o manifestarse únicamente con la sintomatología de la enfermedad causal subyacente que origina la hiperventilación.&lt;br /&gt;• &lt;b&gt;Gasometría Arterial:&lt;/b&gt; A nivel de laboratorio, las formas crónicas evidencian un descenso significativo del bicarbonato en plasma (asociado a la pCO2 basal baja), mostrando una sutil variación del pH respecto a sus valores de normalidad.</t>
  </si>
  <si>
    <t>El principal mecanismo compensatorio frente a una &lt;b&gt;acidosis metabólica&lt;/b&gt; es el &lt;b&gt;aumento de la frecuencia respiratoria&lt;/b&gt; (hiperventilación) para lograr un lavado de dióxido de carbono plasmático.</t>
  </si>
  <si>
    <t>&lt;b&gt;FISIOPATOLOGÍA Y COMPENSACIÓN DE LA ACIDOSIS METABÓLICA&lt;/b&gt;&lt;br /&gt;&lt;br /&gt;La acidosis metabólica se caracteriza por un descenso del pH (acidemia) originado por una disminución primaria de la concentración plasmática de bicarbonato (HCO3⁻).&lt;br /&gt;• &lt;b&gt;Mecanismo Compensador Respiratorio:&lt;/b&gt; Como respuesta fisiológica inmediata, se desencadena un estímulo directo del centro respiratorio (a nivel bulboprotuberancial) producto de la acidemia plasmática. Esto incrementa la &lt;b&gt;frecuencia respiratoria&lt;/b&gt; del paciente (manifestado como hiperventilación o &lt;i&gt;respiración de Kussmaul&lt;/i&gt; en formas agudas) con el objetivo de lograr un lavado (&lt;i&gt;washout&lt;/i&gt;) del dióxido de carbono, produciendo el descenso compensador de la pCO2.&lt;br /&gt;• &lt;b&gt;Eficacia de la Compensación:&lt;/b&gt; La compensación respiratoria tratará siempre de mantener el pH cercano a lo normal mediante la caída simultánea de la pCO2. En una acidosis metabólica pura, se espera que la caída de la pCO2 equivalga a 1 - 1,5 veces el descenso medido del bicarbonato.</t>
  </si>
  <si>
    <t>&lt;b&gt;a) Aumento de la frecuencia respiratoria:&lt;/b&gt; Es la opción correcta. El principal mecanismo compensatorio frente a una &lt;b&gt;acidosis metabólica&lt;/b&gt; (caída primaria del bicarbonato) es el &lt;b&gt;aumento de la frecuencia respiratoria&lt;/b&gt; estimulado por la acidemia, buscando descender la pCO2 para acercar el pH a la normalidad.</t>
  </si>
  <si>
    <t>• &lt;b&gt;b) Disminución de la frecuencia cardiaca:&lt;/b&gt; Es incorrecta ya que, a nivel cardiovascular, la acidosis metabólica intensa produce un descenso de la contractilidad miocárdica con tendencia a la hipotensión y una &lt;b&gt;taquicardia&lt;/b&gt; refleja compensatoria (no bradicardia).&lt;br /&gt;• &lt;b&gt;c) Aumento de la excreción renal de bicarbonato:&lt;/b&gt; Es incorrecta porque el trastorno primario es la pérdida o falta de bicarbonato; el organismo y el riñón tenderán a conservarlo y regenerarlo para alcalinizar el medio, no a excretarlo.&lt;br /&gt;• &lt;b&gt;d) Disminución de la excreción renal de iones hidrógeno:&lt;/b&gt; Es incorrecta debido a que en un estado de acidosis (exceso de hidrogeniones), la compensación renal (la cual es más lenta y tarda de 3 a 5 días) buscará &lt;b&gt;aumentar&lt;/b&gt; la secreción y excreción de ácidos no volátiles para restaurar el equilibrio.</t>
  </si>
  <si>
    <t>&lt;b&gt;RESPUESTA Y TAMPONAMIENTO INTRACELULAR&lt;/b&gt;&lt;br /&gt;&lt;br /&gt;Además de la compensación respiratoria inmediata mediada por el pulmón, el organismo utiliza sistemas tampón a nivel tisular:&lt;br /&gt;• &lt;b&gt;Buffer Intracelular:&lt;/b&gt; En una acidosis metabólica, el buffer intracelular más importante es la bomba de hidrógeno-potasio. Para amortiguar la carga ácida, los iones &lt;b&gt;H⁺&lt;/b&gt; ingresan a la célula, y a cambio de esto sale el &lt;b&gt;K⁺&lt;/b&gt; hacia el líquido extracelular.&lt;br /&gt;• &lt;b&gt;Manifestación en Laboratorio:&lt;/b&gt; Debido a este intercambio transcelular, en el ionograma plasmático de estos pacientes se observa una &lt;b&gt;hiperpotasemia (hiperK⁺)&lt;/b&gt; o pseudohipercalemia concomitante.</t>
  </si>
  <si>
    <t>En los pacientes que padecen insuficiencia renal crónica, el tipo de alcalosis más común que pueden presentar y desarrollar es la alcalosis metabólica (secundaria a la administración exógena de álcalis).</t>
  </si>
  <si>
    <t>&lt;b&gt;ALCALOSIS METABÓLICA EN LA INSUFICIENCIA RENAL&lt;/b&gt;&lt;br /&gt;&lt;br /&gt;Para el desarrollo de una alcalosis metabólica hace falta siempre una causa inicial (pérdida exagerada de ácidos o administración de álcalis) sumada a un factor de mantenimiento que evite que el riñón elimine el exceso de bicarbonato por la orina.&lt;br /&gt;• &lt;b&gt;Etiología (Administración de álcalis):&lt;/b&gt; En pacientes con insuficiencia renal, el parénquima dañado pierde su capacidad funcional para excretar bases. En este contexto, la administración exógena de bicarbonato y el síndrome de leche y alcalinos constituyen las causas principales de desarrollo de una alcalosis metabólica.&lt;br /&gt;• &lt;b&gt;Complicaciones Clínicas Severas:&lt;/b&gt; En la alcalosis intensa (con un pH mayor de 7.55) pueden observarse alteraciones en el sistema nervioso central como confusión mental, estupor, predisposición a convulsiones e hipoventilación en pacientes con insuficiencia renal.</t>
  </si>
  <si>
    <t>La opción a es correcta. En pacientes con insuficiencia renal crónica, el tipo de alcalosis más prevalente es la alcalosis metabólica. Esta surge como consecuencia de la administración exógena de álcalis (ej. reposición de bicarbonato o síndrome de leche y alcalinos) en un organismo cuyo riñón claudicado carece de la capacidad para excretar dicho exceso, actuando la propia falla renal como el factor de mantenimiento del trastorno.</t>
  </si>
  <si>
    <t>• &lt;b&gt;b) Alcalosis respiratoria:&lt;/b&gt; Es incorrecta. Se origina por un descenso primario de la pCO2 debido a una hiperventilación alveolar (ej. secundaria a ansiedad, estrés, hipoxia o sepsis), no estando ligada a la retención de solutos o a la disfunción de excreción de la insuficiencia renal crónica.&lt;br /&gt;• &lt;b&gt;c) Alcalosis mixta:&lt;/b&gt; Es incorrecta. Se refiere a la coexistencia simultánea de una alcalosis metabólica y una alcalosis respiratoria en el mismo paciente, no siendo el trastorno primario originado por la patología renal crónica.&lt;br /&gt;• &lt;b&gt;d) Alcalosis hipocloremia:&lt;/b&gt; Es incorrecta. Aunque el déficit de cloro (hipocloremia) es un mecanismo subyacente de alcalosis metabólica (ej. por uso de diuréticos o vómitos), el diagnóstico sindrómico del trastorno del equilibrio ácido-base se denomina "alcalosis metabólica".</t>
  </si>
  <si>
    <t>El diagnóstico gasométrico de un paciente de 25 años con pH: 7.25, pCO2: 33 mmHg, pO2: 100 mmHg, HCO3⁻: 18 mEq/L, Na⁺: 135 mEq/L, K⁺: 4.5 mEq/L y Cl⁻: 105 mEq/L es una &lt;b&gt;acidosis metabólica simple&lt;/b&gt; con un Anión GAP normal de 12 mEq/L.</t>
  </si>
  <si>
    <t>&lt;b&gt;SISTEMÁTICA DE DIAGNÓSTICO EN ESTADO ÁCIDO-BASE&lt;/b&gt;&lt;br /&gt;&lt;br /&gt;Para realizar una valoración general del estado ácido-base, se deben seguir pasos evaluando las variables de la gasometría arterial:&lt;br /&gt;• &lt;b&gt;Acidemia o Alcalemia:&lt;/b&gt; Se define observando el pH (el valor normal es de 7.35 a 7.45). En este caso, el pH de 7.25 indica una acidemia.&lt;br /&gt;• &lt;b&gt;Trastorno Primario:&lt;/b&gt; Se observa el HCO3⁻ y la pCO2. Un HCO3⁻ de 18 mEq/L (disminuido frente a lo normal de 22 a 26 mEq/L) define una &lt;i&gt;acidosis metabólica&lt;/i&gt;.&lt;br /&gt;• &lt;b&gt;Cálculo de la Coherencia Interna (Compensación):&lt;/b&gt; Se calcula la pCO2 esperada con la fórmula: &lt;b&gt;pCO2 esperada = 1.5 x HCO3⁻ + 8 ± 2&lt;/b&gt;. Si la pCO2 dosada es igual a la esperada, se trata de un trastorno simple.&lt;br /&gt;• &lt;b&gt;Cálculo del Anión GAP:&lt;/b&gt; Se determina mediante la fórmula: Na⁺ - (Cl⁻ + HCO3⁻) para establecer el diagnóstico etiológico, siendo el valor normal de 10 ± 2 mEq/L.</t>
  </si>
  <si>
    <t>&lt;b&gt;c) Acidosis metabólica simple:&lt;/b&gt; Es la opción correcta. El pH de 7.25 indica acidemia y el HCO3⁻ de 18 mEq/L establece el trastorno primario de acidosis metabólica. Al aplicar la fórmula de compensación esperada (1.5 x 18 + 8 ± 2), el resultado de la pCO2 esperada es de 35 ± 2 mmHg (rango de 33 a 37 mmHg). Como la pCO2 medida en el paciente es 33 mmHg (dentro del límite inferior del rango esperado), se confirma que no existen otros trastornos agregados, tratándose de una acidosis metabólica simple.</t>
  </si>
  <si>
    <t>&lt;b&gt;a) Acidosis metabólica + alcalosis respiratoria asociada:&lt;/b&gt; Es incorrecta. Para diagnosticar este trastorno mixto, la pCO2 dosada del paciente debería ser menor a la pCO2 esperada calculada por la fórmula (es decir, menor a 33 mmHg), indicando que el paciente lavó más CO2 del que debía compensar.&lt;br /&gt;&lt;b&gt;b) Acidosis metabólica + acidosis respiratoria asociada:&lt;/b&gt; Es incorrecta. Este trastorno mixto exige que la pCO2 dosada sea mayor al límite superior esperado (mayor a 37 mmHg), indicando una retención agregada de CO2.&lt;br /&gt;&lt;b&gt;d) Acidosis metabólica + alcalosis respiratoria + acidosis respiratoria asociada:&lt;/b&gt; Es incorrecta. Fisiológicamente es imposible que un paciente curse de forma simultánea con una alcalosis y una acidosis respiratoria (hiperventilación e hipoventilación al mismo tiempo).</t>
  </si>
  <si>
    <t>&lt;b&gt;CÁLCULO DEL ANIÓN GAP Y ETIOLOGÍA&lt;/b&gt;&lt;br /&gt;&lt;br /&gt;Para completar el estudio de esta acidosis metabólica simple, se procede a calcular el Anión GAP o brecha aniónica (Na⁺ - [Cl⁻ + HCO3⁻]).&lt;br /&gt;• Reemplazando con los valores del paciente: 135 - (105 + 18) = 135 - 123 = &lt;b&gt;12 mEq/L&lt;/b&gt;.&lt;br /&gt;• Este resultado se ubica dentro de los valores de un &lt;b&gt;Anión GAP normal&lt;/b&gt; (hiperclorémica).&lt;br /&gt;• A nivel etiológico, las acidosis metabólicas con anión GAP normal se producen por pérdidas digestivas de bicarbonato (como la &lt;i&gt;diarrea aguda&lt;/i&gt;) o por causas de origen renal (como las &lt;i&gt;acidosis tubulares renales&lt;/i&gt;).</t>
  </si>
  <si>
    <t>El Anión Gap se calcula restando a la concentración de sodio la suma de las concentraciones de cloro y bicarbonato, arrojando en este paciente un valor de &lt;b&gt;18 mEq/L&lt;/b&gt; (AG = Na⁺ - [Cl⁻ + HCO3⁻] = 137 - [105 + 14] = 18).</t>
  </si>
  <si>
    <t>&lt;b&gt;CÁLCULO DEL ANIÓN GAP (BRECHA ANIÓNICA)&lt;/b&gt;&lt;br /&gt;&lt;br /&gt;Para realizar una valoración del estado ácido-base, una vez identificados los valores arteriales y el tipo de trastorno primario, el acercamiento diagnóstico exige determinar la coherencia interna de los datos y calcular el hiato aniónico o brecha aniónica.&lt;br /&gt;• &lt;b&gt;Concepto Fisiológico:&lt;/b&gt; En el organismo existe un catión principal, que es el &lt;b&gt;sodio (Na⁺)&lt;/b&gt;, y una serie de aniones medibles para el equilibrio que son el &lt;b&gt;cloro (Cl⁻)&lt;/b&gt; y el &lt;b&gt;bicarbonato (CO3H⁻)&lt;/b&gt;. El término &lt;b&gt;Anión GAP (AG)&lt;/b&gt; o anión restante se refiere a aquellas cargas negativas diferentes a las medibles en el ionograma sérico (como las proteínas, fosfatos, sulfatos y otros ácidos orgánicos), las cuales se requieren para balancear la carga positiva del Na⁺.&lt;br /&gt;• &lt;b&gt;Fórmula Diagnóstica:&lt;/b&gt; El Anión Gap se calcula restando a la concentración de sodio la suma de las concentraciones de cloro y bicarbonato: &lt;b&gt;Anión Gap = Na⁺ - (Cl⁻ + HCO3⁻)&lt;/b&gt;.&lt;br /&gt;• &lt;b&gt;Valores Normales:&lt;/b&gt; El valor del Anión GAP normal es de &lt;b&gt;10 ± 2 mEq/L&lt;/b&gt; (es decir, un rango aceptado entre &lt;b&gt;8 y 12 mEq/L&lt;/b&gt;).&lt;br /&gt;• &lt;b&gt;Utilidad Clínica:&lt;/b&gt; El cálculo del anión restante resulta indispensable en el estudio de las alteraciones metabólicas, ya que sirve para establecer diagnósticos de enfermedades, subclasificando a las acidosis metabólicas en aquellas con &lt;b&gt;Anión GAP Alto&lt;/b&gt; (normoclorémicas) y aquellas con &lt;b&gt;Anión GAP Normal&lt;/b&gt; (hiperclorémicas).</t>
  </si>
  <si>
    <t>&lt;b&gt;b) 18:&lt;/b&gt; Es la opción correcta. Al aplicar la fórmula &lt;b&gt;Anión Gap = Na⁺ - (Cl⁻ + HCO3⁻)&lt;/b&gt; con los valores gasométricos y de ionograma presentados por el paciente, se obtiene: 137 - (105 + 14) = 137 - 119 = &lt;b&gt;18 mEq/L&lt;/b&gt;, lo que evidencia la presencia de una acidosis metabólica con anión GAP elevado.</t>
  </si>
  <si>
    <t>• &lt;b&gt;a) 8&lt;/b&gt;, &lt;b&gt;c) 10&lt;/b&gt; y &lt;b&gt;d) 12:&lt;/b&gt; Son incorrectas. Representan un mal cálculo de la fórmula del hiato aniónico, siendo 8, 10 y 12 mEq/L valores que recaen dentro del rango aceptado de &lt;b&gt;Anión GAP normal&lt;/b&gt; (10 ± 2 mEq/L), cuando en este paciente el déficit de aniones no medidos se encuentra elevado (18 mEq/L).</t>
  </si>
  <si>
    <t>&lt;b&gt;DIAGNÓSTICO DEL TRASTORNO ÁCIDO-BASE MIXTO&lt;/b&gt;&lt;br /&gt;&lt;br /&gt;Al analizar la gasometría del enunciado, se observan características de un cuadro clínico más complejo:&lt;br /&gt;• &lt;b&gt;Acidemia y Acidosis:&lt;/b&gt; El paciente presenta una acidemia (&lt;b&gt;pH 7.25&lt;/b&gt;) originada por una acidosis metabólica primaria (&lt;b&gt;HCO3⁻ 14 mEq/L&lt;/b&gt;).&lt;br /&gt;• &lt;b&gt;Coherencia Interna (pCO2 Esperada):&lt;/b&gt; Para evaluar si la compensación respiratoria es la adecuada, se utiliza la fórmula: &lt;b&gt;pCO2 esperada = 1.5 x HCO3⁻ + 8 ± 2&lt;/b&gt;. Al aplicarla: 1.5 x 14 + 8 = 21 + 8 = &lt;b&gt;29 ± 2 mmHg&lt;/b&gt;.&lt;br /&gt;• &lt;b&gt;Trastorno Mixto:&lt;/b&gt; Como la &lt;b&gt;pCO2 dosada (33 mmHg)&lt;/b&gt; es mayor a la esperada (que toleraba un máximo compensatorio de 31 mmHg), se concluye que el paciente cursa con un trastorno secundario sobreagregado, estableciéndose el diagnóstico de un trastorno mixto compuesto por una &lt;b&gt;acidosis metabólica con Anión GAP elevado&lt;/b&gt; asociada a una &lt;b&gt;acidosis respiratoria&lt;/b&gt;.</t>
  </si>
  <si>
    <t>En un paciente que presenta un bicarbonato bajo (ej. 18 mEq/L) cursando con una pCO2 alta para su nivel de compensación esperado (ej. 42 mmHg), el diagnóstico es un trastorno mixto de &lt;b&gt;acidosis metabólica asociada a acidosis respiratoria&lt;/b&gt;.</t>
  </si>
  <si>
    <t>&lt;b&gt;COHERENCIA INTERNA Y TRASTORNOS MIXTOS DEL EQUILIBRIO ÁCIDO-BASE&lt;/b&gt;&lt;br /&gt;&lt;br /&gt;Para evaluar si la respuesta compensatoria del organismo es la adecuada para el nivel de alteración primaria en un paciente con acidosis metabólica, se debe calcular cuál es la pCO2 esperada para el nivel de bicarbonato dosado.&lt;br /&gt;• &lt;b&gt;Fórmula de Compensación:&lt;/b&gt; Se utiliza la fórmula principal de coherencia interna: &lt;b&gt;PCO2 esperada = 1.5 x HCO3⁻ + 8 ± 2&lt;/b&gt;.&lt;br /&gt;• &lt;b&gt;Trastornos Mixtos Asociados:&lt;/b&gt; Al comparar la pCO2 medida en el paciente con la calculada mediante la fórmula, si la pCO2 dosada es &lt;b&gt;mayor a lo esperado&lt;/b&gt;, coexiste un trastorno secundario respiratorio. Esta retención de CO2 indica un trastorno mixto conformado por una &lt;b&gt;acidosis metabólica con acidosis respiratoria asociada&lt;/b&gt;.</t>
  </si>
  <si>
    <t>&lt;b&gt;a) Acidosis metabólica con acidosis respiratoria:&lt;/b&gt; Es la opción correcta. Ante un bicarbonato de 18 mEq/L (acidosis metabólica primaria), la compensación respiratoria esperada se calcula mediante la fórmula de coherencia interna: (1.5 x 18) + 8 = 35 ± 2 mmHg. Dado que la pCO2 medida en el paciente es de 42 mmHg (un valor mayor al límite superior esperado), se evidencia una hipoventilación relativa con retención de CO2, indicando un trastorno mixto: acidosis metabólica combinada con una acidosis respiratoria.</t>
  </si>
  <si>
    <t>• &lt;b&gt;b) Acidosis metabólica con alcalosis respiratoria:&lt;/b&gt; Es incorrecta. Para diagnosticar esta asociación, la pCO2 dosada debería ser menor a lo esperado por el cálculo de coherencia interna, indicando un lavado excesivo y primario de CO2.&lt;br /&gt;• &lt;b&gt;c) Acidosis metabólica, acidosis y alcalosis respiratoria:&lt;/b&gt; Es incorrecta. Fisiológicamente es imposible cursar simultáneamente con una hipoventilación (acidosis respiratoria) y una hiperventilación (alcalosis respiratoria) primarias.&lt;br /&gt;• &lt;b&gt;d) Acidosis metabólica simple:&lt;/b&gt; Es incorrecta. En un trastorno simple o puro, el mecanismo compensatorio pulmonar es adecuado y la pCO2 medida en sangre arterial debe coincidir con el rango de la pCO2 esperada calculada por la fórmula (en este paciente, entre 33 y 37 mmHg).</t>
  </si>
  <si>
    <t>&lt;b&gt;CÁLCULO DEL ANIÓN GAP EN ACIDOSIS METABÓLICA&lt;/b&gt;&lt;br /&gt;&lt;br /&gt;Una vez identificado el trastorno mixto o simple que incluye una acidosis metabólica, el siguiente paso analítico en el diagnóstico es calcular la brecha aniónica (&lt;b&gt;Anión GAP = Na⁺ - [Cl⁻ + HCO3⁻]&lt;/b&gt;). Esto permite subclasificar las etiologías subyacentes, determinando si la patología causante corresponde a un perfil de Anión GAP alto (normoclorémico) o a un perfil de Anión GAP normal (hiperclorémico).</t>
  </si>
  <si>
    <t>El &lt;b&gt;Anión GAP&lt;/b&gt; se calcula restando a la concentración de sodio la suma de las concentraciones de cloro y bicarbonato, siendo el resultado en este paciente de &lt;b&gt;18 mEq/L&lt;/b&gt;.</t>
  </si>
  <si>
    <t>&lt;b&gt;CÁLCULO DEL ANIÓN GAP Y COHERENCIA INTERNA&lt;/b&gt;&lt;br /&gt;&lt;br /&gt;Para realizar una valoración del estado ácido-base y establecer la etiología de una acidosis metabólica, es necesario el cálculo de la brecha aniónica.&lt;br /&gt;• &lt;b&gt;Fórmula del Anión GAP:&lt;/b&gt; Se determina mediante la ecuación &lt;b&gt;Na⁺ - (Cl⁻ + HCO3⁻)&lt;/b&gt;. Su utilidad principal radica en clasificar las acidosis metabólicas en normoclorémicas (anión GAP alto) e hiperclorémicas (anión GAP normal).&lt;br /&gt;• &lt;b&gt;Valores de Normalidad:&lt;/b&gt; El rango de normalidad establecido es de &lt;b&gt;10 ± 2 mEq/L&lt;/b&gt; (aceptándose un rango entre 8 y 12 mEq/L).&lt;br /&gt;• &lt;b&gt;Cálculo del Trastorno Primario:&lt;/b&gt; En este caso, el paciente presenta un pH de 7.25 (acidemia) con un HCO3⁻ de 14 mEq/L (disminuido), lo que define una &lt;i&gt;acidosis metabólica&lt;/i&gt; primaria.&lt;br /&gt;• &lt;b&gt;Cálculo de Compensación:&lt;/b&gt; Al aplicar la fórmula de pCO2 esperada (1.5 x 14 + 8 ± 2), el resultado es de 29 ± 2 mmHg. Dado que el paciente presenta una pCO2 dosada de 33 mmHg (mayor a lo esperado), cursa con un trastorno mixto de acidosis metabólica más acidosis respiratoria asociada.</t>
  </si>
  <si>
    <t>&lt;b&gt;b) 18:&lt;/b&gt; Es la opción correcta. Aplicando la fórmula del hiato aniónico (Na⁺ - [Cl⁻ + HCO3⁻]), se restan los aniones medibles al catión principal: 137 - (105 + 14) = 137 - 119 = &lt;b&gt;18 mEq/L&lt;/b&gt;. Este valor confirma la presencia de una acidosis metabólica con Anión GAP aumentado o alto.</t>
  </si>
  <si>
    <t>• &lt;b&gt;a) 8, c) 10, y d) 12:&lt;/b&gt; Son incorrectas. Estos valores no corresponden al cálculo de los iones plasmáticos del paciente. Representan los valores fisiológicos que definen a un Anión GAP normal (10 ± 2 mEq/L), propio de entidades que cursan con pérdida digestiva o renal de bicarbonato con hipercloremia compensadora.</t>
  </si>
  <si>
    <t>&lt;b&gt;ETIOLOGÍA (ANIÓN GAP ALTO)&lt;/b&gt;&lt;br /&gt;&lt;br /&gt;La obtención de un Anión GAP elevado (en este caso 18 mEq/L) indica que la acidosis metabólica del paciente se debe a una retención o a un aumento en la producción de ácidos no medibles (orgánicos o inorgánicos). Las etiologías características que cursan con este patrón normoclorémico incluyen la &lt;i&gt;cetoacidosis diabética&lt;/i&gt;, la &lt;i&gt;acidosis láctica&lt;/i&gt;, la &lt;i&gt;insuficiencia renal aguda&lt;/i&gt; y las intoxicaciones (como por ejemplo, por metanol o salicilatos).</t>
  </si>
  <si>
    <t>Frente a un paciente que presenta un &lt;b&gt;bicarbonato bajo (ej. 18 mEq/L)&lt;/b&gt; cursando con una &lt;b&gt;PCO2 inapropiadamente alta (ej. 49 mmHg)&lt;/b&gt; para su nivel de compensación esperado, el diagnóstico es un &lt;b&gt;trastorno mixto de acidosis metabólica asociada a acidosis respiratoria&lt;/b&gt;.</t>
  </si>
  <si>
    <t>&lt;b&gt;DETERMINACIÓN DE LA COHERENCIA INTERNA Y TRASTORNOS MIXTOS&lt;/b&gt;&lt;br /&gt;&lt;br /&gt;Para realizar una valoración del estado ácido-base tras identificar el trastorno primario, se debe determinar la coherencia interna de los datos para evaluar si la respuesta compensatoria del organismo es adecuada.&lt;br /&gt;• &lt;b&gt;Fórmula de Coherencia Interna:&lt;/b&gt; En una acidosis metabólica (bicarbonato disminuido), se debe calcular cuál es la PCO2 esperada para el nivel de bicarbonato dosado mediante la fórmula: &lt;b&gt;PCO2 esperada = 1.5 x CO3H⁻ + 8 ± 2&lt;/b&gt;.&lt;br /&gt;• &lt;b&gt;Interpretación de Resultados:&lt;/b&gt; Al comparar la PCO2 dosada en el paciente con la calculada mediante la fórmula, si la PCO2 dosada es &lt;b&gt;igual&lt;/b&gt; a la esperada, se trata de un trastorno simple. Si la PCO2 dosada es &lt;b&gt;menor&lt;/b&gt; a lo esperado, se debe sospechar que existe una &lt;i&gt;alcalosis respiratoria asociada&lt;/i&gt;. Si la PCO2 dosada es &lt;b&gt;mayor&lt;/b&gt; a lo esperado, se debe sospechar que existe una &lt;i&gt;acidosis respiratoria asociada&lt;/i&gt;.&lt;br /&gt;• &lt;b&gt;Trastornos Mixtos:&lt;/b&gt; Ocurren cuando coexisten dos o más anomalías primarias. La coexistencia de una acidosis respiratoria con una acidosis metabólica cursa con una PCO2 alta y un bicarbonato bajo, empujando ambas anomalías al pH hacia la acidez extrema.</t>
  </si>
  <si>
    <t>La opción c es correcta. Ante un bicarbonato de &lt;b&gt;18 mEq/L&lt;/b&gt; (acidosis metabólica primaria), la PCO2 esperada compensatoria debe ser de &lt;b&gt;35 ± 2 mmHg&lt;/b&gt; (1.5 x 18 + 8). Como el paciente presenta una PCO2 dosada de &lt;b&gt;49 mmHg&lt;/b&gt;, valor mayor al límite máximo compensatorio esperado e incluso superior al rango fisiológico normal, se diagnostica la coexistencia simultánea de una &lt;b&gt;acidosis respiratoria&lt;/b&gt;, configurando un trastorno mixto.</t>
  </si>
  <si>
    <t>• &lt;b&gt;a) Acidosis metabólica simple:&lt;/b&gt; Es incorrecta. Si fuera un trastorno simple, el organismo habría logrado hiperventilar y la PCO2 dosada debería coincidir con la fórmula de compensación esperada (descendiendo a aproximadamente 35 mmHg para lavar el CO2), y no encontrarse retenida en 49 mmHg.&lt;br /&gt;• &lt;b&gt;b) Acidosis metabolica con alcalosis respiratoria:&lt;/b&gt; Es incorrecta. Este trastorno mixto exigiría que el paciente barra más CO2 del necesario compensatoriamente, arrojando una PCO2 dosada mucho menor a lo esperado (por ejemplo, menor a 33 mmHg).&lt;br /&gt;• &lt;b&gt;d) Error en la medición:&lt;/b&gt; Es incorrecta. Los valores gasométricos expuestos son posibles y documentan un cuadro mixto clínico real y de suma gravedad (la sumatoria de dos acidosis concurrentes), no correspondiendo a un error técnico de laboratorio.</t>
  </si>
  <si>
    <t>&lt;b&gt;COMPENSACIÓN RESPIRATORIA DE LA ACIDOSIS METABÓLICA&lt;/b&gt;&lt;br /&gt;&lt;br /&gt;• &lt;b&gt;Mecanismo Compensador:&lt;/b&gt; Como respuesta a la caída primaria de la concentración plasmática de bicarbonato, se desencadena un estímulo del centro respiratorio producto de la acidemia. Esto incrementa la frecuencia respiratoria del paciente para lograr un lavado de dióxido de carbono, produciendo el descenso compensador de la pCO2.&lt;br /&gt;• &lt;b&gt;Límites de la Compensación:&lt;/b&gt; La compensación tratará siempre de mantener el pH cercano a lo normal mediante la caída simultánea de la pCO2. En una acidosis metabólica pura, se espera que la caída de la pCO2 equivalga a 1 - 1,5 veces el descenso medido del bicarbonato.</t>
  </si>
  <si>
    <t>El diagnóstico gasométrico es una &lt;b&gt;acidosis metabólica simple&lt;/b&gt; con un Anión GAP de 12 mEq/L.</t>
  </si>
  <si>
    <t>&lt;b&gt;COHERENCIA INTERNA Y TRASTORNOS SIMPLES DEL EQUILIBRIO ÁCIDO-BASE&lt;/b&gt;&lt;br /&gt;&lt;br /&gt;Para realizar una valoración del estado ácido-base, se debe determinar la coherencia interna de los datos.&lt;br /&gt;• &lt;b&gt;Trastorno primario:&lt;/b&gt; El paciente presenta un pH de 7.25 (acidemia) con una concentración disminuida de bicarbonato de 18 mEq/L, lo cual define el trastorno inicial como una acidosis metabólica.&lt;br /&gt;• &lt;b&gt;Fórmula de Compensación:&lt;/b&gt; En un paciente con acidosis metabólica, se debe calcular la pCO2 esperada para el nivel de bicarbonato dosado utilizando la fórmula de coherencia interna: &lt;b&gt;PCO2 esperada = 1.5 x HCO3⁻ + 8 ± 2&lt;/b&gt;.&lt;br /&gt;• &lt;b&gt;Trastorno Simple:&lt;/b&gt; Al aplicar la fórmula (1.5 x 18 + 8 = 35 ± 2), el rango de pCO2 esperada se sitúa entre 33 y 37 mmHg. Debido a que la pCO2 dosada en el paciente es de 33 mmHg (comprendida dentro del rango esperado), se comprueba que el mecanismo compensatorio pulmonar es adecuado y se concluye que el paciente padece un &lt;b&gt;trastorno simple&lt;/b&gt;.</t>
  </si>
  <si>
    <t>&lt;b&gt;Opción C:&lt;/b&gt; Es correcta. Ante un paciente con un pH de 7.25 y un bicarbonato de 18 mEq/L, se diagnostica inicialmente una acidosis metabólica. Para evaluar la compensación respiratoria, se emplea la fórmula de coherencia interna: PCO2 esperada = (1.5 x 18) + 8 = 35 ± 2 mmHg (rango de 33 a 37 mmHg). Como la pCO2 medida es de 33 mmHg, coincidiendo con la compensación esperada calculada, se descarta un trastorno mixto asociado, confirmando el diagnóstico de una acidosis metabólica simple. Adicionalmente, el cálculo de su Anión GAP (Na⁺ - [Cl⁻ + HCO3⁻]) arroja 135 - (105 + 18) = 12 mEq/L, dando un Anión GAP normal.</t>
  </si>
  <si>
    <t>&lt;b&gt;a) Acidosis metabólica + alcalosis respiratoria asociada:&lt;/b&gt; Es incorrecta. Para diagnosticar este trastorno mixto, la pCO2 dosada en el paciente debería ser menor al límite inferior esperado calculado por la fórmula (menor a 33 mmHg), indicando un lavado excesivo de CO2.&lt;br /&gt;&lt;b&gt;b) Acidosis metabólica + acidosis respiratoria asociada:&lt;/b&gt; Es incorrecta. Para establecer este diagnóstico mixto, la pCO2 medida debería ser mayor al límite superior esperado (mayor a 37 mmHg), indicando una retención de CO2 (hipoventilación) concomitante.&lt;br /&gt;&lt;b&gt;d) Acidosis metabólica + alcalosis respiratoria + acidosis respiratoria asociada:&lt;/b&gt; Es incorrecta. Fisiológicamente es imposible que un paciente curse de forma simultánea con una hipoventilación (acidosis respiratoria) y una hiperventilación (alcalosis respiratoria).</t>
  </si>
  <si>
    <t>&lt;b&gt;CÁLCULO DEL ANIÓN GAP (HIATO ANIÓNICO)&lt;/b&gt;&lt;br /&gt;&lt;br /&gt;Una vez identificado el trastorno (ya sea mixto o simple que incluye una acidosis metabólica), se procede a calcular la brecha aniónica para subclasificar la etiología subyacente.&lt;br /&gt;• &lt;b&gt;Cálculo:&lt;/b&gt; Se calcula restando a la concentración de sodio la suma de las concentraciones de cloro y bicarbonato (&lt;b&gt;Anión Gap = Na⁺ - [Cl⁻ + HCO3⁻]&lt;/b&gt;).&lt;br /&gt;• &lt;b&gt;Valores Normales:&lt;/b&gt; El Anión GAP normal es de 10 ± 2 mEq/L (es decir, un rango aceptado entre 8 y 12 mEq/L).</t>
  </si>
  <si>
    <t>El &lt;b&gt;Anión GAP&lt;/b&gt; se calcula restando a la concentración de sodio la suma de las concentraciones de cloro y bicarbonato, siendo el resultado en este paciente de &lt;b&gt;12 mEq/L&lt;/b&gt;.</t>
  </si>
  <si>
    <t>&lt;b&gt;CÁLCULO DEL ANIÓN GAP Y VALORACIÓN&lt;/b&gt;&lt;br /&gt;&lt;br /&gt;Para evaluar el estado ácido-base y establecer la etiología de una acidosis metabólica, se requiere el cálculo de la brecha aniónica.&lt;br /&gt;• &lt;b&gt;Fórmula del Anión GAP:&lt;/b&gt; Se determina mediante la ecuación &lt;b&gt;Na⁺ - (Cl⁻ + HCO3⁻)&lt;/b&gt;. Su utilidad radica en clasificar las acidosis metabólicas en normoclorémicas (anión GAP alto) e hiperclorémicas (anión GAP normal).&lt;br /&gt;• &lt;b&gt;Valores de Normalidad:&lt;/b&gt; El rango de normalidad es de &lt;b&gt;10 ± 2 mEq/L&lt;/b&gt; (aceptándose un rango entre 8 y 12 mEq/L).&lt;br /&gt;• &lt;b&gt;Aplicación:&lt;/b&gt; En este paciente, reemplazando con los valores del ionograma, la ecuación resulta en 135 - (105 + 18) = 12 mEq/L, confirmando que la acidosis metabólica cursa con un anión GAP normal.</t>
  </si>
  <si>
    <t>&lt;b&gt;c) 12:&lt;/b&gt; Es la opción correcta. Aplicando la fórmula del hiato aniónico (Na⁺ - [Cl⁻ + HCO3⁻]), se restan los aniones medibles al catión principal: 135 - (105 + 18) = 135 - 123 = &lt;b&gt;12 mEq/L&lt;/b&gt;. Este valor confirma la presencia de una acidosis metabólica con Anión GAP normal (hiperclorémica).</t>
  </si>
  <si>
    <t>• &lt;b&gt;a) 8, b) 14, y d) 10:&lt;/b&gt; Son incorrectas. Estos valores no corresponden al cálculo de los iones plasmáticos del paciente al aplicar la fórmula de la brecha aniónica.</t>
  </si>
  <si>
    <t>&lt;b&gt;ETIOLOGÍA (ANIÓN GAP NORMAL)&lt;/b&gt;&lt;br /&gt;&lt;br /&gt;La obtención de un Anión GAP normal (en este caso 12 mEq/L) indica que la acidosis metabólica del paciente se encuadra en el grupo de las acidosis hiperclorémicas. Estas entidades se producen por pérdidas digestivas de bicarbonato (como la &lt;i&gt;diarrea aguda&lt;/i&gt;) o por causas de origen renal (como las distintas formas de &lt;i&gt;acidosis tubular renal&lt;/i&gt;).</t>
  </si>
  <si>
    <t>El disturbio que mejor describe el cuadro de una paciente con síndrome nefrótico que desarrolla fiebre y dolor abdominal, presentando una gasometría arterial con hipobicarbonatemia e hipoalbuminemia, es una &lt;b&gt;acidosis metabólica con anión GAP elevado&lt;/b&gt; (frecuentemente asociada a alcalosis respiratoria).</t>
  </si>
  <si>
    <t>&lt;b&gt;DIAGNÓSTICO ÁCIDO-BASE EN SÍNDROME NEFRÓTICO&lt;/b&gt;&lt;br /&gt;&lt;br /&gt;Para realizar una adecuada valoración del estado ácido-base, se debe calcular el hiato aniónico o brecha aniónica mediante la fórmula: &lt;b&gt;Anión Gap = Na⁺ - (Cl⁻ + HCO3⁻)&lt;/b&gt;.&lt;br /&gt;• &lt;b&gt;Hipoalbuminemia y Anión Gap:&lt;/b&gt; En una mujer con síndrome nefrótico que desarrolla fiebre y dolor abdominal con hipotensión, el análisis gasométrico y de electrolitos evidencia hipobicarbonatemia. Al calcular el Anión Gap, este puede arrojar un valor numéricamente normal (ej. 12 mEq/L). Sin embargo, el síndrome nefrótico cursa con &lt;b&gt;hipoalbuminemia&lt;/b&gt; (pérdida de proteínas en orina). Como las proteínas plasmáticas representan una gran parte de las cargas negativas no medidas habitualmente, ante un nivel de albúmina bajo (ej. 0.8 mg/dL), el valor umbral esperado del Anión Gap fisiológico desciende. Por lo tanto, un cálculo numéricamente "normal" en este contexto representa en realidad una &lt;b&gt;acidosis metabólica con anión GAP elevado&lt;/b&gt;.&lt;br /&gt;• &lt;b&gt;Trastorno Mixto:&lt;/b&gt; Este cuadro de sepsis o hipoperfusión tisular se acompaña de taquipnea compensatoria que barre el CO2 (descendiendo la pCO2), configurando una acidosis metabólica con anión GAP elevado asociada a una &lt;b&gt;alcalosis respiratoria&lt;/b&gt;.</t>
  </si>
  <si>
    <t>&lt;b&gt;b) Acidosis metabólica con anión GAP elevado:&lt;/b&gt; Es la opción correcta. En una paciente con síndrome nefrótico descompensado por infección (fiebre y dolor abdominal), el disturbio que mejor describe su cuadro analítico de hipobicarbonatemia e hipoalbuminemia es una &lt;b&gt;acidosis metabólica con anión GAP elevado&lt;/b&gt;, dado que el déficit de proteínas plasmáticas altera el cálculo basal fisiológico de la brecha aniónica.</t>
  </si>
  <si>
    <t>• &lt;b&gt;a) Acidosis metabólica con anión GAP normal y alcalosis respiratoria:&lt;/b&gt; Es incorrecta. El anión GAP se encuentra elevado y encubierto por la falta de albúmina sérica, no cursando con una acidosis hiperclorémica de anión GAP normal (como ocurriría en pérdidas digestivas puras de bicarbonato o acidosis tubular renal).&lt;br /&gt;• &lt;b&gt;c) Alcalosis metabólica simple:&lt;/b&gt; Es incorrecta. El trastorno primario inicial en este estado clínico de hipoperfusión infecciosa es la caída del bicarbonato, lo que define una acidosis (no una alcalosis metabólica).&lt;br /&gt;• &lt;b&gt;d) Acidosis respiratoria pura:&lt;/b&gt; Es incorrecta. La paciente hiperventila como respuesta fisiológica sistémica (generando alcalosis respiratoria compensatoria al lavar la pCO2), sin presentar una retención primaria de dióxido de carbono de la hipoventilación alveolar.</t>
  </si>
  <si>
    <t>&lt;b&gt;COMPLICACIONES DEL SÍNDROME NEFRÓTICO&lt;/b&gt;&lt;br /&gt;&lt;br /&gt;La aparición clínica de fiebre y dolor abdominal en un paciente que cursa con síndrome nefrótico obliga a sospechar el desarrollo de complicaciones sistémicas:&lt;br /&gt;• &lt;b&gt;Infecciones:&lt;/b&gt; La alteración de la barrera de filtración genera la pérdida urinaria de inmunoglobulinas (principalmente IgG) y anomalías en la vía alternativa del complemento. Esto provoca un estado de inmunodepresión intrínseca, haciendo al paciente propenso a cursar infecciones recurrentes.&lt;br /&gt;• &lt;b&gt;Peritonitis Primaria:&lt;/b&gt; El desarrollo de la &lt;i&gt;peritonitis espontánea o primaria&lt;/i&gt; (afectando hasta al 10% de los niños) y episodios de bacteriemia justifican el cuadro de fiebre y dolor abdominal, pudiendo desencadenar shock séptico e insuficiencia renal aguda secundaria con acidosis láctica concomitante.</t>
  </si>
  <si>
    <t>Se define como &lt;b&gt;hematuria&lt;/b&gt; a la presencia de &lt;b&gt;más de 3 glóbulos rojos por campo de 40X&lt;/b&gt; en el examen microscópico del sedimento urinario.</t>
  </si>
  <si>
    <t>&lt;b&gt;CONCEPTO Y DIAGNÓSTICO DE HEMATURIA EN EL SEDIMENTO URINARIO&lt;/b&gt;&lt;br /&gt;&lt;br /&gt;El examen de orina constituye una práctica rutinaria en nefrología para el estudio de la función renal y las vías excretoras. La evaluación de los eritrocitos (hematíes) forma parte del examen microscópico del sedimento urinario.&lt;br /&gt;• &lt;b&gt;Valor Normal:&lt;/b&gt; El valor normal de hematíes en la orina es de 3 a 5 por campo de 40X (o &lt; 10.000 por mL).&lt;br /&gt;• &lt;b&gt;Definición:&lt;/b&gt; Se define como hematuria a la presencia de más de 3 glóbulos rojos por campo de 40X al microscopio óptico. En cámara de recuento, se considera franca a más de 3.000 hematíes por mL.&lt;br /&gt;• &lt;b&gt;Origen y Clasificación:&lt;/b&gt; La hematuria puede clasificarse según su origen en urológica (no glomerular), conservando los hematíes su forma bicóncava habitual (causas como infecciones, litiasis, tumores o traumatismos), o de origen glomerular, caracterizada por la presencia de glóbulos rojos dismórficos (acantocitos) que han sido deformados al atravesar la membrana glomerular enferma.</t>
  </si>
  <si>
    <t>&lt;b&gt;b) La presencia de más de 3 glóbulos rojos por campo de 40x:&lt;/b&gt; Es la opción correcta. La hematuria corresponde a la presencia de más de 3 glóbulos rojos por campo de 40X mediante el estudio microscópico del sedimento urinario.</t>
  </si>
  <si>
    <t>• &lt;b&gt;a) La presencia de Hb positiva en la tira reactiva del análisis de orina:&lt;/b&gt; Es incorrecta. La tira reactiva del examen químico detecta hemoglobina liberada por lisis de eritrocitos, pero no es capaz de diferenciar por sí sola entre una hematuria verdadera (presencia de eritrocitos intactos), una hemoglobinuria o una mioglobinuria.&lt;br /&gt;• &lt;b&gt;c) La presencia de 150 ml de sangre por cada 1,5 lts de orina:&lt;/b&gt; Es incorrecta. Esta es una medida macroscópica que no corresponde a la definición microscópica celular de hematuria.&lt;br /&gt;• &lt;b&gt;d) Todas las respuestas son correctas:&lt;/b&gt; Es incorrecta, dado que las opciones A y C presentan deficiencias conceptuales.</t>
  </si>
  <si>
    <t>&lt;b&gt;DETECCIÓN POR TIRAS REACTIVAS (EXAMEN QUÍMICO)&lt;/b&gt;&lt;br /&gt;&lt;br /&gt;La prueba cualitativa inicial mediante tiras reactivas (dipstick) suele detectar hemoglobina, debiendo arrojar un resultado negativo en condiciones de normalidad.&lt;br /&gt;• &lt;b&gt;Limitaciones:&lt;/b&gt; La tira reactiva no puede diferenciar el origen exacto del pigmento, detectando por igual hematuria, hemoglobinuria o mioglobinuria.&lt;br /&gt;• &lt;b&gt;Precaución Diagnóstica:&lt;/b&gt; Una lectura positiva para hemoglobina en la tira reactiva (ej. 4 cruces) sin la constatación posterior de glóbulos rojos en el examen microscópico, sugiere una reacción cruzada causada por mioglobinuria (típica en cuadros de rabdomiólisis tras traumatismos musculares extensos o síndrome de aplastamiento).</t>
  </si>
  <si>
    <t>Prevención primaria de enfermedades respiratorias en el anciano incluye:&lt;br&gt;&lt;br&gt;a) Uso de corticoides inhalados&lt;br&gt;&lt;br&gt;b) Inmunización y cambios estilo de vida&lt;br&gt;&lt;br&gt;c) Evitar daños por corticoides&lt;br&gt;&lt;br&gt;d) Utilización de broncodilatadores</t>
  </si>
  <si>
    <t>Se denomina &lt;b&gt;anuria&lt;/b&gt; a la &lt;b&gt;diuresis inferior a 100 ml en 24 hs&lt;/b&gt;.</t>
  </si>
  <si>
    <t>&lt;b&gt;ALTERACIONES EN EL VOLUMEN URINARIO&lt;/b&gt;&lt;br /&gt;&lt;br /&gt;El volumen urinario fisiológico depende de la ingesta hídrica, la temperatura ambiente y la actividad física del paciente. Sus valores normales de eliminación oscilan entre 500 a 2400 ml/día (o un rango aceptado de 400 a 2000 ml/24hs). Las desviaciones patológicas de este volumen se clasifican en:&lt;br /&gt;• &lt;b&gt;Poliuria:&lt;/b&gt; Volumen urinario igual o superior a 2500 ml/día (o mayor a 2000 ml/24hs). Se observa ante una alta ingesta hídrica, potomanía o en presencia del síndrome inadecuado de hormona antidiurética.&lt;br /&gt;• &lt;b&gt;Oliguria:&lt;/b&gt; Volumen urinario igual o menor a 400 ml/día.&lt;br /&gt;• &lt;b&gt;Anuria:&lt;/b&gt; Se define a la caída de la diuresis a valores inferiores a los 100 ml en 24 hs.&lt;br /&gt;• &lt;b&gt;Anuria cero:&lt;/b&gt; Corresponde a la ausencia de emisión de orina por un lapso superior a 24 horas. Constituye una situación que indica el desarrollo de una nefropatía obstructiva aguda o de una necrosis cortical bilateral.</t>
  </si>
  <si>
    <t>b) Inmunización y cambios estilo de vida</t>
  </si>
  <si>
    <t>La opción c es correcta. El volumen de orina emitido que se encuentra por debajo del umbral de los 100 ml diarios constituye el criterio diagnóstico para definir como anuria.</t>
  </si>
  <si>
    <t>• &lt;b&gt;a) La diuresis inferior a 400 ml en 24 hs:&lt;/b&gt; Es incorrecta. Este volumen de filtrado y excreción urinaria disminuida define a la oliguria, no a la anuria.&lt;br /&gt;• &lt;b&gt;b) La diuresis superior a 100 ml en 24 hs:&lt;/b&gt; Es incorrecta. Expresaría un volumen mayor al límite anúrico, ubicando al paciente en rangos de oliguria o de normuria si superase los 400 a 500 ml/día.&lt;br /&gt;• &lt;b&gt;d) Ninguna es correcta:&lt;/b&gt; Es incorrecta. La opción c postula el valor de corte aceptado (menor a 100 ml en 24 hs) para el diagnóstico de la anuria.</t>
  </si>
  <si>
    <t>&lt;b&gt;ALTERACIONES EN LA MICCIÓN Y DIAGNÓSTICO DIFERENCIAL&lt;/b&gt;&lt;br /&gt;&lt;br /&gt;Los síntomas acompañantes al trastorno del volumen urinario orientan el diagnóstico topográfico de la lesión en el aparato excretor:&lt;br /&gt;• &lt;b&gt;Polaquiuria, Urgencia Miccional y Disuria:&lt;/b&gt; El aumento de la frecuencia, la necesidad imperiosa y el disconfort o ardor al orinar constituyen la tríada clásica de síntomas de la infección urinaria baja.&lt;br /&gt;• &lt;b&gt;Nicturia:&lt;/b&gt; Inversión del ritmo miccional. Se observa en pacientes que padecen insuficiencia renal o en aquellos que cursan con edemas (donde ocurre la reabsorción sistémica del líquido acumulado al adoptar el decúbito nocturno).&lt;br /&gt;• &lt;b&gt;Incontinencia y Retención:&lt;/b&gt; Pérdida involuntaria de orina frente a la incapacidad mecánica o funcional de vaciar la vejiga.</t>
  </si>
  <si>
    <t>En un paciente varón de &lt;b&gt;60 años, 72 kg y creatinina de 1 mg/dl&lt;/b&gt;, el clearance mediante la fórmula de Cockcroft-Gault es de &lt;b&gt;80 mL/min&lt;/b&gt;.</t>
  </si>
  <si>
    <t>&lt;b&gt;ESTIMACIÓN DEL FILTRADO GLOMERULAR Y FÓRMULA DE COCKCROFT-GAULT&lt;/b&gt;&lt;br /&gt;&lt;br /&gt;Para establecer el diagnóstico funcional de la enfermedad renal, la creatinina sola no alcanza para representar la función renal de un paciente ni para estimar su filtrado, ya que varía significativamente según la masa muscular, edad y sexo. Por este motivo, es necesario aplicar fórmulas matemáticas que estimen el filtrado glomerular a partir de este valor.&lt;br /&gt;• &lt;b&gt;Fórmula de Cockcroft y Gault:&lt;/b&gt; Permite la estimación del aclaramiento usando los siguientes parámetros: &lt;b&gt;edad, peso en kg, género y creatinina plasmática&lt;/b&gt;.&lt;br /&gt;• &lt;b&gt;Fórmula exacta:&lt;/b&gt; &lt;b&gt;[(140 - Edad) x Peso en Kg] / (72 x Creatinina Sérica en mg/dl)&lt;/b&gt;. Si el paciente es mujer, el resultado final se multiplica por la constante &lt;b&gt;0.85&lt;/b&gt;.&lt;br /&gt;• &lt;b&gt;Características:&lt;/b&gt; Al igual que el clearance de creatinina en orina de 24 horas, la fórmula de Cockcroft y Gault se caracteriza por sobreestimar el filtrado glomerular real.</t>
  </si>
  <si>
    <t>&lt;b&gt;a) 80 mL/min:&lt;/b&gt; Es la opción correcta. Al aplicar la fórmula de Cockcroft-Gault &lt;b&gt;[(140 - Edad) x Peso en Kg] / (72 x Creatinina Sérica)&lt;/b&gt;, el cálculo matemático para el paciente varón del enunciado resulta en: [(140 - 60) x 72] / (72 x 1) = [80 x 72] / 72 = &lt;b&gt;80 mL/min&lt;/b&gt;.</t>
  </si>
  <si>
    <t>&lt;b&gt;b) 72 mL/min&lt;/b&gt;, &lt;b&gt;c) 100 mL/min&lt;/b&gt; y &lt;b&gt;d) 50 mL/min:&lt;/b&gt; Son incorrectas porque representan cálculos matemáticos erróneos de la fórmula de Cockcroft-Gault para un paciente varón con dichas variables fisiométricas.</t>
  </si>
  <si>
    <t>&lt;b&gt;PERLAS DE CÁLCULO CLÍNICO RÁPIDO&lt;/b&gt;&lt;br /&gt;&lt;br /&gt;Se establecen escenarios de cálculo rápido para la fórmula de Cockcroft-Gault en pacientes de 72 kg:&lt;br /&gt;• En un paciente varón de &lt;b&gt;68 años&lt;/b&gt; y creatinina de 1 mg/dl, el clearance es de &lt;b&gt;75 mL/min&lt;/b&gt;.&lt;br /&gt;• En un paciente de &lt;b&gt;70 años&lt;/b&gt; y creatinina de 1 mg/dl, el clearance es de &lt;b&gt;70 mL/min&lt;/b&gt;.&lt;br /&gt;• En un paciente de &lt;b&gt;70 años&lt;/b&gt; y creatinina de &lt;b&gt;2 mg/dl&lt;/b&gt;, el clearance es de &lt;b&gt;35 mL/min&lt;/b&gt;.&lt;br /&gt;• En un paciente de &lt;b&gt;60 años&lt;/b&gt; y creatinina de &lt;b&gt;2 mg/dl&lt;/b&gt;, el clearance estimado es de &lt;b&gt;30 mL/min&lt;/b&gt;.&lt;br /&gt;• En un paciente de &lt;b&gt;40 años&lt;/b&gt; y creatinina de &lt;b&gt;4 mg/dl&lt;/b&gt;, el clearance es de &lt;b&gt;25 mL/min&lt;/b&gt;.</t>
  </si>
  <si>
    <t>Es falso que el &lt;b&gt;clearance de creatinina&lt;/b&gt; sea la forma más certera de evaluar el filtrado glomerular, dado que no proporciona mejor información clínica que las ecuaciones derivadas y tiende a la sobreestimación.</t>
  </si>
  <si>
    <t>&lt;b&gt;ESTUDIO DE LA FUNCIÓN RENAL Y CLEARANCE DE CREATININA&lt;/b&gt;&lt;br /&gt;&lt;br /&gt;Para la determinación rutinaria del filtrado glomerular, se utiliza la medición del clearance de creatinina endógena y las ecuaciones predictivas de estimación:&lt;br /&gt;• &lt;b&gt;Clearance de creatinina endógena de 24 horas:&lt;/b&gt; Se calcula utilizando la fórmula de aclaramiento: CCr = (O x V) / P (orina x volumen / plasma). Su valor normal oscila entre 90 y 130 ml/min.&lt;br /&gt;• &lt;b&gt;Inconvenientes en la recolección:&lt;/b&gt; Este método presenta una alta tasa de errores de recolección (aproximadamente un 14%). Por este motivo, su uso se ve limitado en favor de las fórmulas predictivas. Si un paciente presenta una creatinina plasmática normal pero arroja un clearance bajo con volumen urinario escaso, se asume que recolectó mal la diuresis.&lt;br /&gt;• &lt;b&gt;Sobreestimación del filtrado:&lt;/b&gt; Debido a que existe una secreción tubular proximal fisiológica de la creatinina (que se suma a la porción filtrada), el clearance de creatinina de orina de 24 horas sobreestima el filtrado glomerular real entre un 10% y un 20%.&lt;br /&gt;• &lt;b&gt;Certeza diagnóstica:&lt;/b&gt; Es falso que el clearance de creatinina sea la forma más certera de evaluar el filtrado glomerular, dado que no supera a las ecuaciones derivadas modernas.</t>
  </si>
  <si>
    <t>&lt;b&gt;a) Es la forma más certera de evaluar el filtrado glomerular:&lt;/b&gt; Es la opción correcta. Es falso que el clearance de creatinina evaluado en orina de 24 horas constituya el método más certero para estimar el filtrado glomerular, debido a que este estudio sobreestima el filtrado real entre un 10% y un 20% (por secreción tubular añadida) y presenta una alta tasa de errores en la recolección de la muestra, siendo superado por las ecuaciones predictivas modernas.</t>
  </si>
  <si>
    <t>• &lt;b&gt;b) Se usa muy poco por inconvenientes en la recolección de orina:&lt;/b&gt; Es una afirmación verdadera. Posee una alta tasa de errores de recolección (≈ 14%), lo que arroja resultados incongruentes que obligan a repetir el estudio.&lt;br /&gt;• &lt;b&gt;c) Sobreestima el filtrado glomerular:&lt;/b&gt; Es una afirmación verdadera. La creatinina sufre secreción tubular proximal, por lo que la cantidad en orina es mayor a la filtrada, sobreestimando el valor real del filtrado glomerular.&lt;br /&gt;• &lt;b&gt;d) Es equivalente en sus resultados a la fórmula Cockcroft-Gault:&lt;/b&gt; Es una afirmación verdadera. La fórmula de Cockcroft y Gault fue diseñada para predecir el aclaramiento de creatinina endógena y, al igual que el estudio de orina de 24 horas, sobreestima el filtrado glomerular.</t>
  </si>
  <si>
    <t>&lt;b&gt;ECUACIONES PARA LA ESTIMACIÓN DEL FILTRADO GLOMERULAR (FGe)&lt;/b&gt;&lt;br /&gt;&lt;br /&gt;Frente a las limitantes de la recolección de orina de 24 horas, la nefrología se apoya en fórmulas predictivas:&lt;br /&gt;• &lt;b&gt;Fórmula de Cockcroft y Gault:&lt;/b&gt; Permite la estimación del aclaramiento usando la edad, peso, género y creatinina plasmática. Al igual que el clearance de 24 horas, sobreestima el filtrado glomerular.&lt;br /&gt;• &lt;b&gt;MDRD 4 y CKD-EPI:&lt;/b&gt; Tanto la fórmula MDRD como la CKD-EPI son los indicios de laboratorio que miden con mayor certeza el filtrado glomerular real. Actualmente, la CKD-EPI es considerada como la prueba que mide con mayor certeza el filtrado.&lt;br /&gt;• &lt;b&gt;Contraindicaciones:&lt;/b&gt; Las fórmulas predictivas pierden fidelidad y no se recomiendan en situaciones donde la masa corporal o la cinética de la creatinina estén alteradas (ej. fracaso renal agudo, desnutrición, extremos de peso, embarazo, amputados o parálisis).</t>
  </si>
  <si>
    <t>En pacientes que cursan cuadros de &lt;b&gt;desnutrición severa&lt;/b&gt;, &lt;b&gt;NO&lt;/b&gt; se debería usar la fórmula &lt;b&gt;MDRD&lt;/b&gt; para estimar el filtrado glomerular, dado que las fórmulas predictivas pierden fidelidad cuando la masa corporal o la cinética de la creatinina se encuentran alteradas.</t>
  </si>
  <si>
    <t>&lt;b&gt;ESTIMACIÓN DEL FILTRADO GLOMERULAR Y SUS CONTRAINDICACIONES&lt;/b&gt;&lt;br /&gt;&lt;br /&gt;La valoración integral de la función renal se fundamenta en la evaluación del Filtrado Glomerular (FG). Dado que la creatinina plasmática aislada varía según la masa muscular, la dieta, el sexo y la edad del paciente, es necesario aplicar fórmulas predictivas matemáticas para estimarlo.&lt;br /&gt;• &lt;b&gt;Ecuaciones recomendadas:&lt;/b&gt; Las fórmulas estandarizadas incluyen Cockcroft-Gault, MDRD 4 y CKD-EPI. Particularmente, la fórmula CKD-EPI ha demostrado ser más exacta que la MDRD y es la ecuación de elección actual para medir el filtrado glomerular.&lt;br /&gt;• &lt;b&gt;Contraindicaciones absolutas (Red Flags):&lt;/b&gt; Las fórmulas predictivas pierden fidelidad y NO se recomienda su uso en situaciones clínicas donde la masa corporal o la cinética de la creatinina se encuentren alteradas. Estas restricciones incluyen:&lt;br /&gt;• Fracaso Renal Agudo (debido a que la creatinina no se encuentra en estado estable).&lt;br /&gt;• Índices de Masa Corporal extremos (&lt; 19 o &gt; 35).&lt;br /&gt;• &lt;b&gt;Desnutrición severa&lt;/b&gt;.&lt;br /&gt;• Edades extremas, embarazo y hepatopatía grave.&lt;br /&gt;• Pacientes amputados o con parálisis muscular.</t>
  </si>
  <si>
    <t>&lt;b&gt;d) En desnutrición severa:&lt;/b&gt; Es la opción correcta. En pacientes con cuadros de desnutrición severa existe una disminución de la masa muscular, lo que altera la cinética de producción de creatinina endógena e invalida el uso de fórmulas predictivas como el MDRD (cuyo cálculo se basa en estándares de masa corporal), sobreestimando la función renal.</t>
  </si>
  <si>
    <t>• &lt;b&gt;a) En insuficiencia renal crónica, b) En síndromes nefróticos, y c) En hipertensión arterial:&lt;/b&gt; Son incorrectas. En todos estos contextos clínicos de enfermedad crónica, siempre y cuando el paciente mantenga una composición corporal e índice de masa estándar sin fluctuaciones agudas de la uremia, la estimación del filtrado glomerular mediante fórmulas predictivas (MDRD 4 o CKD-EPI) es la herramienta diagnóstica de elección validada para estadificar y seguir el deterioro renal.</t>
  </si>
  <si>
    <t>&lt;b&gt;LIMITACIONES DE LA CREATININA SÉRICA AISLADA&lt;/b&gt;&lt;br /&gt;&lt;br /&gt;La creatinina sérica NO sirve como único indicador temprano de la función renal. Sus niveles se mantienen inalterables hasta que el filtrado glomerular cae por debajo del 30% de lo normal, punto de deterioro donde comienza a elevarse de forma exponencial.&lt;br /&gt;• &lt;b&gt;Insuficiencia Renal Oculta:&lt;/b&gt; Más del 25% de los pacientes que presentan valores de creatinina plasmática en rango normal tienen, en realidad, un Filtrado Glomerular disminuido (&lt; 60 ml/min). Este fenómeno se observa típicamente en los ancianos, quienes al perder masa muscular mantienen el valor de creatinina dentro de los límites normales a pesar de la caída del filtrado.</t>
  </si>
  <si>
    <t>La aparición de &lt;b&gt;cilindros hemáticos&lt;/b&gt; en el sedimento urinario es característica del daño glomerular y es el primer hallazgo que debe hacer sospechar una &lt;b&gt;glomerulopatía&lt;/b&gt;.</t>
  </si>
  <si>
    <t>&lt;b&gt;CILINDROS HEMÁTICOS Y DAÑO GLOMERULAR&lt;/b&gt;&lt;br /&gt;&lt;br /&gt;El estudio microscópico del sedimento urinario permite identificar la presencia de elementos formes, siendo los cilindros estructuras que se forman en los túbulos renales.&lt;br /&gt;• &lt;b&gt;Cilindros Hemáticos:&lt;/b&gt; Son cilindros hialinos que contienen hematíes en su interior. Su aparición en el sedimento urinario es característica de una lesión a nivel del glomérulo y son los primeros elementos que deben hacer sospechar una glomerulopatía.&lt;br /&gt;• &lt;b&gt;Patognomonía:&lt;/b&gt; La presencia en orina de cilindros hemáticos es patognomónica de glomerulonefritis.&lt;br /&gt;• &lt;b&gt;Tríada de Lesión Glomerular:&lt;/b&gt; Un paciente que presenta microhematuria, proteinuria y cilindros hemáticos padece una lesión glomerular.</t>
  </si>
  <si>
    <t>&lt;b&gt;a) Una glomerulopatía:&lt;/b&gt; Es la opción correcta. La presencia de &lt;b&gt;cilindros hemáticos&lt;/b&gt; en el sedimento urinario es un marcador característico y patognomónico de daño a nivel del glomérulo, siendo el primer hallazgo que orienta a sospechar una &lt;b&gt;glomerulopatía&lt;/b&gt; o glomerulonefritis.</t>
  </si>
  <si>
    <t>• &lt;b&gt;b) Un tumor de vejiga&lt;/b&gt;, &lt;b&gt;c) Una litiasis renal&lt;/b&gt; y &lt;b&gt;d) Una infección urinaria:&lt;/b&gt; Son incorrectas porque estas patologías son causas de hematuria de origen de &lt;b&gt;vías urinarias (no glomerular)&lt;/b&gt;. Estas entidades urológicas se categorizan por la &lt;b&gt;ausencia de cilindros hemáticos&lt;/b&gt; y la ausencia de glóbulos rojos dismórficos en el sedimento urinario.</t>
  </si>
  <si>
    <t>&lt;b&gt;HEMATURIA DE VÍAS URINARIAS (NO GLOMERULAR)&lt;/b&gt;&lt;br /&gt;&lt;br /&gt;Cuando el sangrado se origina en las vías urinarias y no en el glomérulo, los glóbulos rojos conservan su forma bicóncava en el microscopio.&lt;br /&gt;• &lt;b&gt;Causas:&lt;/b&gt; Infección urinaria, litiasis, tumores o traumatismos.&lt;br /&gt;• &lt;b&gt;Confirmación Diagnóstica:&lt;/b&gt; Se categorizan y confirman la sospecha de una hematuria NO glomerular mediante tres hallazgos en la orina: la ausencia de glóbulos rojos dismórficos, la &lt;b&gt;ausencia de cilindros hemáticos&lt;/b&gt; y una proteinuria menor de 200 mg/24 hs.</t>
  </si>
  <si>
    <t>El filtrado glomerular puede medirse teóricamente mediante el &lt;b&gt;Clearance de Inulina&lt;/b&gt;, pero &lt;b&gt;este método NO es útil para la determinación rutinaria en la práctica clínica diaria&lt;/b&gt;, reservándose para investigación animal y clínica.</t>
  </si>
  <si>
    <t>&lt;b&gt;MÉTODOS DE EVALUACIÓN DEL FILTRADO GLOMERULAR&lt;/b&gt;&lt;br /&gt;&lt;br /&gt;La valoración integral de la función renal se fundamenta en la evaluación del filtrado glomerular.&lt;br /&gt;• &lt;b&gt;Clearance de Inulina:&lt;/b&gt; Si bien permite la medición teórica del filtrado, este método no resulta útil ni práctico para la determinación rutinaria en la atención diaria, quedando restringido a protocolos de investigación.&lt;br /&gt;• &lt;b&gt;Práctica Médica Diaria:&lt;/b&gt; La estimación del filtrado se efectúa mediante la &lt;b&gt;Creatinina Sérica&lt;/b&gt;, el &lt;b&gt;Clearance de Creatinina Endógena&lt;/b&gt; (recolección de orina de 24 horas) y el uso de &lt;b&gt;Ecuaciones de Estimación&lt;/b&gt; predictivas.&lt;br /&gt;• &lt;b&gt;Ecuaciones Predictivas:&lt;/b&gt; Frente a los inconvenientes y la tasa de error de la recolección de orina de 24 horas, se apoya en fórmulas matemáticas. Las de mayor vigencia incluyen la fórmula de &lt;b&gt;Cockcroft y Gault&lt;/b&gt;, la ecuación &lt;b&gt;MDRD 4&lt;/b&gt; y la &lt;b&gt;CKD-EPI&lt;/b&gt;, siendo esta última considerada como la prueba de laboratorio que mide con mayor certeza el filtrado glomerular real.</t>
  </si>
  <si>
    <t>La opción b es correcta. El clearance de inulina, a pesar de ser un estándar ideal en la fisiología teórica, es un procedimiento que NO es útil ni aplicable para la determinación y evaluación rutinaria del filtrado en la práctica clínica diaria, reservándose su implementación para la investigación clínica y animal.</t>
  </si>
  <si>
    <t>• &lt;b&gt;a) MDRD:&lt;/b&gt; Es incorrecta. Constituye una ecuación predictiva utilizada en la práctica clínica diaria para la estimación de la tasa de filtrado glomerular.&lt;br /&gt;• &lt;b&gt;c) CKD EPI:&lt;/b&gt; Es incorrecta. Es el método indirecto de mayor utilidad en la clínica médica para la estimación del filtrado, siendo considerada como la ecuación que lo evalúa con mayor certeza.&lt;br /&gt;• &lt;b&gt;d) Fórmula de Cockcroft-Gault:&lt;/b&gt; Es incorrecta. Es un método clínico que se utiliza en la práctica clínica para predecir la tasa de aclaramiento de la creatinina a través de parámetros simples (edad, peso, sexo y creatinina sérica).</t>
  </si>
  <si>
    <t>&lt;b&gt;LIMITACIONES DE LAS ECUACIONES PREDICTIVAS&lt;/b&gt;&lt;br /&gt;&lt;br /&gt;Las fórmulas matemáticas de estimación del filtrado (MDRD, CKD-EPI, Cockcroft-Gault) no son aplicables universalmente. Pierden fidelidad y no se recomienda su uso rutinario en las siguientes condiciones:&lt;br /&gt;• Cuando la cinética de la creatinina no se encuentra estable, como en el curso de un &lt;b&gt;Fracaso Renal Agudo&lt;/b&gt;.&lt;br /&gt;• Alteraciones de la masa corporal (&lt;b&gt;desnutrición severa&lt;/b&gt;, pacientes amputados o con parálisis).&lt;br /&gt;• Pacientes con Índices de Masa Corporal extremos (&lt; 19 o &gt; 35).&lt;br /&gt;• Estados fisiológicos especiales como el embarazo, o patologías como la hepatopatía grave y en edades extremas.</t>
  </si>
  <si>
    <t>Frente a las limitantes metodológicas de la recolección de orina de 24 horas, &lt;b&gt;tanto la fórmula MDRD como la ecuación CKD-EPI&lt;/b&gt; son las pruebas de laboratorio que &lt;b&gt;miden con mayor certeza el filtrado glomerular real&lt;/b&gt;.</t>
  </si>
  <si>
    <t>&lt;b&gt;ESTIMACIÓN DEL FILTRADO GLOMERULAR Y FÓRMULAS PREDICTIVAS&lt;/b&gt;&lt;br /&gt;&lt;br /&gt;La valoración de la función renal se fundamenta en la evaluación del Filtrado Glomerular (FG). La creatinina sérica aislada presenta desventajas (variabilidad según masa muscular, dieta, edad y secreción tubular) y no sirve como único indicador temprano. Por ello, la práctica clínica se apoya en el uso de ecuaciones de estimación matemáticas.&lt;br /&gt;• &lt;b&gt;CKD-EPI:&lt;/b&gt; Es considerada como la prueba de laboratorio que mide con mayor certeza el filtrado glomerular, siendo la ecuación de elección actual. Utiliza de forma combinada variables como la edad, la creatinina, el sexo y la raza, resultando ser la fórmula más efectiva en los pacientes que padecen Insuficiencia Renal Crónica.&lt;br /&gt;• &lt;b&gt;MDRD 4 (Modification Diet in Renal Disease):&lt;/b&gt; Junto con la CKD-EPI, es la ecuación recomendada por las normativas internacionales para no sobreestimar el filtrado, constituyendo los dos índices que miden el FG con mayor exactitud en el paciente adulto estable.</t>
  </si>
  <si>
    <t>&lt;b&gt;f) Respuestas A y E son correctas:&lt;/b&gt; Es la opción correcta. Las fórmulas predictivas de MDRD y CKD-EPI han desplazado a los métodos tradicionales de recolección de orina, ya que superan sus sesgos y han demostrado ser las pruebas que logran medir y predecir con mayor certeza el filtrado glomerular.</t>
  </si>
  <si>
    <t>&lt;b&gt;b) Formula de Cockroft y Gault:&lt;/b&gt; Es incorrecta. Si bien permite la estimación del aclaramiento usando edad, peso, género y creatinina, se ha demostrado que, al igual que el clearance de 24 horas, sobreestima el filtrado glomerular.&lt;br /&gt;&lt;b&gt;c) Clearance de creatinina de 2 hs, y d) Clearance de creatinina de 24 hs:&lt;/b&gt; Son incorrectas. El clearance de creatinina no es la forma más certera de evaluar el filtrado glomerular. Debido a la secreción tubular proximal activa, el clearance de orina de 24 hs sobreestima el filtrado glomerular real entre un 10% y un 20%. A esto se le suma una alta tasa de errores preanalíticos de recolección volumétrica por parte del paciente (un 14% de recolecciones erróneas).</t>
  </si>
  <si>
    <t>&lt;b&gt;LIMITACIONES Y CONTRAINDICACIONES DE LAS FÓRMULAS&lt;/b&gt;&lt;br /&gt;&lt;br /&gt;Si bien las ecuaciones de MDRD y CKD-EPI son las más certeras, pierden fidelidad y &lt;b&gt;NO se recomienda su uso&lt;/b&gt; en situaciones clínicas donde la masa corporal o la cinética de la creatinina se encuentren alteradas y fuera de su estado estacionario. Estas restricciones incluyen:&lt;br /&gt;• Fracaso Renal Agudo (debido a que la creatinina se modifica día a día).&lt;br /&gt;• Índices de Masa Corporal extremos (&lt; 19 o &gt; 35) y desnutrición severa.&lt;br /&gt;• Edades extremas, embarazo y hepatopatía grave.&lt;br /&gt;• Pacientes amputados o con cuadros de parálisis muscular severa.</t>
  </si>
  <si>
    <t>Una recolección correcta para orina completa estipula el uso de un &lt;b&gt;recipiente limpio y seco&lt;/b&gt;, con una &lt;b&gt;retención de 3 a 4 horas&lt;/b&gt;, procesando la muestra a las &lt;b&gt;2 horas como máximo&lt;/b&gt;, y refrigerándola en un rango de &lt;b&gt;2° a 8°C&lt;/b&gt; (ej. 6ºC) si fuera necesario.</t>
  </si>
  <si>
    <t>&lt;b&gt;RECOLECCIÓN Y CONSERVACIÓN DE LA MUESTRA PARA ORINA COMPLETA&lt;/b&gt;&lt;br /&gt;&lt;br /&gt;El examen de orina es una práctica rutinaria para diagnosticar enfermedades renales.&lt;br /&gt;• &lt;b&gt;Recipiente y Retención:&lt;/b&gt; La muestra se debe recoger en un recipiente &lt;b&gt;limpio y seco&lt;/b&gt;; no necesariamente tiene que ser estéril para el análisis completo (solo se exige esterilidad si se solicitará urocultivo). Se requiere una &lt;b&gt;retención mínima de 3 a 4 horas&lt;/b&gt;.&lt;br /&gt;• &lt;b&gt;Tiempo de Procesamiento:&lt;/b&gt; El análisis de orina debe realizarse antes de 1 hora post-micción, y con un plazo &lt;b&gt;máximo de 2 horas&lt;/b&gt; desde su emisión. Si se conserva a temperatura ambiente por más tiempo, la alteración del pH produce una degeneración y lisis de los elementos formes (leucocitos, glóbulos rojos, células y cilindros), dificultando e invalidando el diagnóstico microscópico.&lt;br /&gt;• &lt;b&gt;Refrigeración:&lt;/b&gt; Si no es posible procesarla a tiempo, se debe guardar la muestra en la heladera (preferentemente en la puerta, sin congelar) entre &lt;b&gt;2° a 8°C&lt;/b&gt;, pudiendo conservarse por 24 a 36 horas. El frío extremo (0ºC) destruiría las células, mientras que la refrigeración adecuada evita la lisis, aunque puede provocar la precipitación de sales (uratos y fosfatos), generando una orina turbia conocida como cristaluria o "arenilla".</t>
  </si>
  <si>
    <t>&lt;b&gt;d) Usando recipiente limpio y seco, con retención de 3 hs, procesando a las 2 hs como máximo, refrigerando la muestra a 6ºC:&lt;/b&gt; Es la opción correcta. La recolección idónea para un análisis de orina completo requiere el uso de un &lt;b&gt;recipiente limpio y seco&lt;/b&gt; (no siendo obligatoria la esterilidad), una &lt;b&gt;retención vesical de 3 horas&lt;/b&gt; para concentrar los elementos, un procesamiento rápido en un plazo &lt;b&gt;máximo de 2 horas&lt;/b&gt; post-emisión, y una refrigeración a &lt;b&gt;6ºC&lt;/b&gt; (dentro del margen de seguridad de 2° a 8°C) para prevenir la lisis celular.</t>
  </si>
  <si>
    <t>• &lt;b&gt;a) Usando recipiente estéril... procesando a las 3 hs como mínimo:&lt;/b&gt; Es incorrecta. El uso de recipiente estéril se reserva para el urocultivo. Además, procesar la muestra "a las 3 hs como mínimo" sobrepasa el límite máximo tolerado de 2 horas a temperatura ambiente, lo cual produce la degeneración y destrucción de los elementos formes celulares.&lt;br /&gt;• &lt;b&gt;b) ...retención mínima de 5 hs, procesando a las 8 hs como máximo:&lt;/b&gt; Es incorrecta. Retrasar el análisis hasta 8 horas provocaría la completa lisis celular inducida por los cambios de pH, invalidando la utilidad diagnóstica del sedimento urinario.&lt;br /&gt;• &lt;b&gt;c) Usando recipiente estéril... refrigerándola a 0ºC:&lt;/b&gt; Es incorrecta. La temperatura de 0ºC congelaría la muestra, induciendo la ruptura mecánica de las células y cilindros. A su vez, el procesamiento a las 4 horas excede la recomendación estándar.</t>
  </si>
  <si>
    <t>&lt;b&gt;TÉCNICA DE RECOLECCIÓN EN MUJERES (PREMENOPÁUSICAS)&lt;/b&gt;&lt;br /&gt;&lt;br /&gt;Para evitar un diagnóstico erróneo derivado de un sedimento patológico falso, se deben seguir pautas de higiene y recolección anatómica:&lt;br /&gt;• &lt;b&gt;Uso de tapón vaginal:&lt;/b&gt; Es fundamental y obligatorio el uso de un &lt;b&gt;tapón vaginal&lt;/b&gt; durante la recolección en mujeres premenopáusicas. Debido a la cercanía anatómica, la secreción o flujo vaginal contamina la orina normal, introduciendo células epiteliales abundantes, piocitos y hematíes que simulan un proceso inflamatorio.&lt;br /&gt;• &lt;b&gt;Maniobra de recolección:&lt;/b&gt; La paciente debe lavar la zona periuretral con agua y jabón, enjuagar (sin secar), separar los labios mayores, eliminar los primeros &lt;b&gt;100 ml&lt;/b&gt; (primer chorro) y recolectar el &lt;b&gt;chorro medio&lt;/b&gt; sin interrumpir la micción.</t>
  </si>
  <si>
    <t>Tanto la ecuación &lt;b&gt;MDRD&lt;/b&gt; como la &lt;b&gt;CKD-EPI&lt;/b&gt; son los indicios de laboratorio predictivos que miden con &lt;b&gt;mayor certeza el filtrado glomerular real&lt;/b&gt;.</t>
  </si>
  <si>
    <t>&lt;b&gt;MÉTODOS DE EVALUACIÓN DEL FILTRADO GLOMERULAR&lt;/b&gt;&lt;br /&gt;&lt;br /&gt;La valoración integral de la función renal se fundamenta en la evaluación del filtrado glomerular.&lt;br /&gt;• &lt;b&gt;Práctica Médica Diaria:&lt;/b&gt; La estimación del filtrado se efectúa mediante el dosaje de creatinina sérica, el clearance de creatinina endógena (recolección de orina de 24 horas) y el uso de ecuaciones matemáticas de estimación predictivas.&lt;br /&gt;• &lt;b&gt;Ecuaciones Predictivas:&lt;/b&gt; Frente a los inconvenientes, la alta tasa de errores de recolección y la sobreestimación que posee el clearance de orina de 24 horas, la nefrología moderna se apoya en fórmulas matemáticas. Las de mayor utilidad y vigencia incluyen la fórmula de Cockcroft-Gault, la ecuación &lt;b&gt;MDRD 4&lt;/b&gt; y la &lt;b&gt;CKD-EPI&lt;/b&gt;.&lt;br /&gt;• &lt;b&gt;Certeza Diagnóstica:&lt;/b&gt; Tanto la fórmula MDRD como la CKD-EPI son los indicios de laboratorio que miden con mayor certeza el filtrado glomerular real. En la actualidad, la CKD-EPI es considerada como la prueba que evalúa con la mayor certeza el filtrado.</t>
  </si>
  <si>
    <t>&lt;b&gt;b) MDRD o CKD-EPI:&lt;/b&gt; Es la opción correcta. Las ecuaciones matemáticas predictivas, específicamente la MDRD y la CKD-EPI, han desplazado al clearance de creatinina convencional, consolidándose en las guías como los indicios de laboratorio indirectos que estiman y miden con la mayor certeza y exactitud el filtrado glomerular real del paciente.</t>
  </si>
  <si>
    <t>• &lt;b&gt;a) Cociente creatinina/proteinuria:&lt;/b&gt; Es incorrecta. Este cociente invertido no es una fórmula validada; el parámetro utilizado es el cociente albuminuria/creatininuria (o proteinuria/creatinina) para cuantificar la excreción proteica, no para evaluar el filtrado glomerular.&lt;br /&gt;• &lt;b&gt;c) Cociente proteinuria/creatininuria expresado en mg/gr:&lt;/b&gt; Es incorrecta. Es el parámetro de elección para estimar con exactitud la cuantía de la proteinuria equivalente a 24 horas en una muestra aislada, no siendo un índice diseñado para medir la tasa de filtrado glomerular.&lt;br /&gt;• &lt;b&gt;d) Clearance de creatinina de 24 hs:&lt;/b&gt; Es incorrecta. Posee una alta tasa de errores en la recolección de la muestra por parte del paciente (aproximadamente 14%) y sobreestima el filtrado real entre un 10% y un 20% debido a la secreción tubular proximal de la creatinina.</t>
  </si>
  <si>
    <t>&lt;b&gt;LIMITACIONES DE LAS ECUACIONES PREDICTIVAS (MDRD / CKD-EPI)&lt;/b&gt;&lt;br /&gt;&lt;br /&gt;A pesar de su certeza en pacientes crónicos, las fórmulas matemáticas de estimación del filtrado no son aplicables universalmente. Pierden fidelidad y no se recomienda su uso en las siguientes condiciones clínicas:&lt;br /&gt;• Cuando la cinética de la creatinina no se encuentra estable, como ocurre en el curso de un &lt;b&gt;Fracaso Renal Agudo&lt;/b&gt; (Insuficiencia Renal Aguda).&lt;br /&gt;• Alteraciones severas de la masa corporal (&lt;b&gt;desnutrición severa&lt;/b&gt;, pacientes amputados o con parálisis profunda).&lt;br /&gt;• Pacientes con Índices de Masa Corporal extremos (&lt; 19 o &gt; 35).&lt;br /&gt;• Estados fisiológicos especiales como el embarazo, hepatopatía grave o edades extremas.</t>
  </si>
  <si>
    <t>La aparición de &lt;b&gt;cilindros hemáticos&lt;/b&gt; en el sedimento urinario es característica del &lt;b&gt;daño glomerular&lt;/b&gt; y es el primer hallazgo que debe hacer sospechar una glomerulopatía.</t>
  </si>
  <si>
    <t>&lt;b&gt;ANÁLISIS DEL SEDIMENTO URINARIO Y CILINDROS&lt;/b&gt;&lt;br /&gt;&lt;br /&gt;El estudio microscópico del sedimento urinario permite identificar la presencia de células, cristales y cilindros que orientan el diagnóstico topográfico de la lesión renal.&lt;br /&gt;• &lt;b&gt;Cilindros Hemáticos:&lt;/b&gt; Son moldes hialinos que contienen hematíes en su interior. Su aparición en el sedimento urinario es característica del daño glomerular. Un paciente que presenta microhematuria, proteinuria y cilindros hemáticos padece una lesión glomerular.&lt;br /&gt;• &lt;b&gt;Cilindros Leucocitarios:&lt;/b&gt; Son cilindros hialinos con leucocitos. Son patológicos e indican inflamación del parénquima renal, como ocurre en la &lt;i&gt;Pielonefritis&lt;/i&gt; o en la &lt;i&gt;Nefritis intersticial&lt;/i&gt;.&lt;br /&gt;• &lt;b&gt;Cilindros Epiteliales y Granulosos:&lt;/b&gt; Los cilindros epiteliales (que contienen células tubulares) y los cilindros granulosos se observan frecuentemente y son característicos en los cuadros de &lt;i&gt;Necrosis Tubular Aguda&lt;/i&gt;.&lt;br /&gt;• &lt;b&gt;Cilindros Grasos y Céreos:&lt;/b&gt; Los cilindros grasos son patognomónicos del &lt;i&gt;Síndrome Nefrótico&lt;/i&gt;, mientras que los cilindros céreos indican enfermedad renal crónica grave.</t>
  </si>
  <si>
    <t>&lt;b&gt;b) Daño glomerular:&lt;/b&gt; Es la opción correcta. La presencia de cilindros hemáticos, junto con glóbulos rojos dismórficos y proteinuria no nefrótica, constituye la tríada diagnóstica que confirma que el sangrado y la lesión asientan a nivel del glomérulo (hematuria glomerular).</t>
  </si>
  <si>
    <t>• &lt;b&gt;a) En cualquier lesión de la nefrona, y d) Daño tubular:&lt;/b&gt; Son incorrectas. El cilindro hemático no aparece en cualquier lesión inespecífica o de las vías urinarias; si el daño fuera puramente tubular, se observarían predominantemente cilindros epiteliales.&lt;br /&gt;• &lt;b&gt;c) Necrosis tubular aguda:&lt;/b&gt; Es incorrecta. En el cuadro de necrosis tubular aguda, la lesión y descamación del epitelio de los túbulos renales se manifiesta en el sedimento urinario con la presencia de cilindros epiteliales y cilindros granulosos, no cilindros hemáticos.</t>
  </si>
  <si>
    <t>&lt;b&gt;HEMATURIA GLOMERULAR VS. NO GLOMERULAR&lt;/b&gt;&lt;br /&gt;&lt;br /&gt;• &lt;b&gt;Origen Glomerular:&lt;/b&gt; Se define por la presencia de eritrocitos dismórficos (glóbulos rojos crenados o en anillo de sello), cilindros hemáticos y proteinuria concurrente. Las patologías causales incluyen al &lt;i&gt;Síndrome Nefrítico&lt;/i&gt; y &lt;i&gt;Síndrome Nefrótico&lt;/i&gt;.&lt;br /&gt;• &lt;b&gt;Origen No Glomerular (Vías Urinarias):&lt;/b&gt; Los hematíes conservan su forma bicóncava. Se categoriza por la ausencia de glóbulos rojos dismórficos, la ausencia de cilindros hemáticos y una proteinuria menor de 200 mg/24 hs. Las patologías causales abarcan la infección urinaria, litiasis, tumores o traumatismos.</t>
  </si>
  <si>
    <t>Ante un paciente con microhematuria aislada y función renal normal que presenta un 80% de &lt;b&gt;glóbulos rojos dismórficos&lt;/b&gt; en orina, se afirma que la microhematuria es de &lt;b&gt;causa glomerular&lt;/b&gt;.</t>
  </si>
  <si>
    <t>&lt;b&gt;HEMATURIA GLOMERULAR Y ERITROCITOS DISMÓRFICOS&lt;/b&gt;&lt;br /&gt;&lt;br /&gt;El examen microscópico del sedimento urinario resulta fundamental para determinar el origen topográfico del sangrado a través de la morfología de los glóbulos rojos excretados.&lt;br /&gt;• &lt;b&gt;Origen Glomerular:&lt;/b&gt; Cuando el sangrado proviene del glomérulo (como en el &lt;i&gt;Síndrome Nefrítico&lt;/i&gt; o en glomerulopatías primarias), los hematíes deben atravesar la membrana glomerular enferma y la totalidad del sistema de túbulos renales. Este trayecto físico y los cambios osmóticos tubulares deforman su estructura, generando &lt;b&gt;eritrocitos dismórficos&lt;/b&gt; (glóbulos rojos crenados, deformados con "hernias" o en forma de "anillo de sello", comúnmente denominados acantocitos).&lt;br /&gt;• &lt;b&gt;Valor Diagnóstico:&lt;/b&gt; La presencia de hematíes dismórficos en el sedimento urinario apoya el origen glomerular de una nefropatía.&lt;br /&gt;• &lt;b&gt;Tríada de Hematuria Glomerular:&lt;/b&gt; Las características diagnósticas que definen a la hematuria glomerular son: presencia de glóbulos rojos dismórficos, presencia de cilindros hemáticos y acompañamiento de proteinuria (habitualmente de rango no nefrótico).</t>
  </si>
  <si>
    <t>La opción d es correcta. Ante un paciente con microhematuria aislada, el hallazgo de un alto porcentaje (ej. 80-85%) de &lt;b&gt;glóbulos rojos dismórficos&lt;/b&gt; en el sedimento urinario indica que la sangre atravesó y fue deformada por la membrana de filtración y los túbulos, certificando que la microhematuria es de &lt;b&gt;causa glomerular&lt;/b&gt;.</t>
  </si>
  <si>
    <t>• &lt;b&gt;a) No permite diferenciar el origen de la hematuria:&lt;/b&gt; Es incorrecta. El análisis morfológico microscópico de los hematíes (evaluando el porcentaje de dismórficos versus isomórficos) es la herramienta clínica no invasiva para diferenciar una hematuria glomerular de una urológica.&lt;br /&gt;• &lt;b&gt;b) La microhematuria es de origen vesical&lt;/b&gt; y &lt;b&gt;c) La microhematuria es ureteral:&lt;/b&gt; Son incorrectas. Los sangrados originados en las vías urinarias medias (uréteres) o inferiores (vejiga) no atraviesan la membrana basal glomerular ni los túbulos. Por consiguiente, en estas etiologías post-renales, los glóbulos rojos no sufren traumas osmóticos y conservan su forma bicóncava habitual en el microscopio (hematuria de vías urinarias).</t>
  </si>
  <si>
    <t>&lt;b&gt;DIAGNÓSTICO DIFERENCIAL: HEMATURIA UROLÓGICA (DE VÍAS URINARIAS)&lt;/b&gt;&lt;br /&gt;&lt;br /&gt;Cuando el sangrado se origina en las vías urinarias de conducción o excreción y no en el glomérulo, los glóbulos rojos conservan su forma bicóncava habitual (isomórficos).&lt;br /&gt;• &lt;b&gt;Causas Frecuentes:&lt;/b&gt; Infección urinaria (cistitis), litiasis renal o ureteral, tumores vesicales o traumatismos urológicos.&lt;br /&gt;• &lt;b&gt;Confirmación Diagnóstica:&lt;/b&gt; Se categorizan y confirman la sospecha de una hematuria NO glomerular mediante tres hallazgos clave: la &lt;b&gt;ausencia de glóbulos rojos dismórficos&lt;/b&gt;, la &lt;b&gt;ausencia de cilindros hemáticos&lt;/b&gt; y una &lt;b&gt;proteinuria ausente o escasa&lt;/b&gt; (menor de 200 mg/24 hs).</t>
  </si>
  <si>
    <t>La aparición de &lt;b&gt;cilindros hemáticos&lt;/b&gt; en el sedimento urinario es característica del &lt;b&gt;daño glomerular&lt;/b&gt;.</t>
  </si>
  <si>
    <t>&lt;b&gt;SEDIMENTO URINARIO Y CILINDROS HEMÁTICOS&lt;/b&gt;&lt;br /&gt;&lt;br /&gt;El examen microscópico del sedimento urinario es una herramienta que permite identificar la presencia de células, cilindros, cristales y bacterias, orientando hacia la topografía y el tipo de lesión renal subyacente.&lt;br /&gt;• &lt;b&gt;Cilindros Hemáticos:&lt;/b&gt; Son moldes hialinos que contienen hematíes en su interior. Su aparición en el sedimento urinario es característica del &lt;b&gt;daño glomerular&lt;/b&gt;. Constituyen el primer elemento que debe hacer sospechar una glomerulopatía.&lt;br /&gt;• &lt;b&gt;Diagnóstico de Hematuria Glomerular:&lt;/b&gt; Se define a la hematuria glomerular por la presencia conjunta de &lt;b&gt;glóbulos rojos dismórficos&lt;/b&gt; (acantocitos), &lt;b&gt;cilindros hemáticos&lt;/b&gt; y una proteinuria de rango no nefrótico. Un paciente que presenta microhematuria, proteinuria y cilindros hemáticos padece una lesión glomerular.&lt;br /&gt;• &lt;b&gt;Formación Cilíndrica:&lt;/b&gt; Aunque la patología causal (inflamación o lesión de la membrana de filtración) radica a nivel del glomérulo, las proteínas y los eritrocitos dismórficos fugados descienden y se aglutinan conformando los cilindros en la luz de los túbulos renales distales.</t>
  </si>
  <si>
    <t>&lt;b&gt;b) Daño glomerular:&lt;/b&gt; Es la opción correcta. La aparición de cilindros hemáticos en el examen microscópico del sedimento urinario es el hallazgo característico que define la presencia de un daño glomerular (glomerulonefritis o glomerulopatía aguda).</t>
  </si>
  <si>
    <t>&lt;b&gt;a) En cualquier lesión de la nefrona:&lt;/b&gt; Es incorrecta. Existen múltiples lesiones de la nefrona (como afectaciones tubulares, intersticiales o vasculares extraglomerulares) que no cursan con sangrado a través de la membrana de filtración y, por lo tanto, no generan cilindros hemáticos en la orina.&lt;br /&gt;&lt;b&gt;c) Necrosis tubular aguda:&lt;/b&gt; Es incorrecta. En la necrosis tubular aguda (una falla renal de origen parenquimatoso o intrínseco), los hallazgos característicos en el sedimento son los &lt;b&gt;cilindros epiteliales&lt;/b&gt; (por descamación del epitelio tubular muerto) y los &lt;b&gt;cilindros granulosos&lt;/b&gt;, no observándose cilindros hemáticos.&lt;br /&gt;&lt;b&gt;d) Daño tubular:&lt;/b&gt; Es incorrecta. El daño inflamatorio, isquémico o tóxico de los túbulos renales origina cilindros leucocitarios, epiteliales o granulosos, careciendo del origen de sangrado glomerular necesario para conformar un cilindro hemático.</t>
  </si>
  <si>
    <t>&lt;b&gt;OTROS CILINDROS DEL SEDIMENTO URINARIO&lt;/b&gt;&lt;br /&gt;&lt;br /&gt;Para el diagnóstico diferencial, es necesario reconocer las asociaciones patológicas del resto de los cilindros:&lt;br /&gt;• &lt;b&gt;Cilindros Leucocitarios:&lt;/b&gt; Son cilindros hialinos con leucocitos en su interior. Son siempre patológicos e indican inflamación aguda del parénquima renal, siendo característicos de la &lt;i&gt;Pielonefritis aguda&lt;/i&gt; o la &lt;i&gt;Nefritis intersticial&lt;/i&gt;.&lt;br /&gt;• &lt;b&gt;Cilindros Grasos:&lt;/b&gt; Contienen lípidos y son patognomónicos del &lt;i&gt;Síndrome Nefrótico&lt;/i&gt;.&lt;br /&gt;• &lt;b&gt;Cilindros Céreos:&lt;/b&gt; Son cilindros gruesos con muescas (austraciones). Son siempre patológicos e indican la existencia de una &lt;i&gt;enfermedad renal crónica grave&lt;/i&gt;.</t>
  </si>
  <si>
    <t>La presencia de &lt;b&gt;hematíes dismórficos&lt;/b&gt; en el sedimento urinario apoya el &lt;b&gt;origen glomerular&lt;/b&gt; de una nefropatía o hematuria.</t>
  </si>
  <si>
    <t>En la neumonía, uno de los siguientes NO es un criterio de internación en UTI, cual:&lt;br&gt;&lt;br&gt;a) Necesidad de ventilación mecánica&lt;br&gt;&lt;br&gt;b) Compromiso pulmonar multilobar&lt;br&gt;&lt;br&gt;c) Shock séptico&lt;br&gt;&lt;br&gt;d) Presión sistólica sanguínea mayor a 110 mmHg</t>
  </si>
  <si>
    <t>&lt;b&gt;HEMATURIA GLOMERULAR Y NO GLOMERULAR&lt;/b&gt;&lt;br /&gt;&lt;br /&gt;El análisis microscópico del sedimento urinario permite diferenciar el origen anatómico del sangrado observando la morfología de los glóbulos rojos (hematíes).&lt;br /&gt;• &lt;b&gt;Origen Glomerular (Eritrocitos Dismórficos):&lt;/b&gt; Los hematíes adquieren una forma crenada, se deforman con "hernias" o adoptan una morfología en "anillo de sello" al ser obligados a atravesar la membrana glomerular enferma. Su presencia (particularmente cuando representan un 80% a 85% de los hematíes en orina) afirma que la microhematuria es de causa intraglomerular. Causas frecuentes incluyen el &lt;i&gt;Síndrome Nefrítico&lt;/i&gt; y el &lt;i&gt;Síndrome Nefrótico&lt;/i&gt;.&lt;br /&gt;• &lt;b&gt;Origen de Vías Urinarias (No glomerular):&lt;/b&gt; Los hematíes conservan su forma bicóncava habitual. Se confirma la sospecha de una hematuria no glomerular por la ausencia de glóbulos rojos dismórficos, la ausencia de cilindros hemáticos y una proteinuria menor de 200 mg/24 hs. Las causas abarcan patologías de la vía excretora como &lt;i&gt;infección urinaria&lt;/i&gt;, &lt;i&gt;litiasis&lt;/i&gt;, &lt;i&gt;tumores&lt;/i&gt; o &lt;i&gt;traumatismos&lt;/i&gt;.</t>
  </si>
  <si>
    <t>&lt;b&gt;c) Presencia de hematíes dismórficos en el sedimento:&lt;/b&gt; Es la opción correcta. Los eritrocitos dismórficos (crenados o en anillo de sello) sufren una deformación mecánica al atravesar los poros de la barrera de filtración glomerular dañada, por lo que su detección en el microscopio es el marcador celular de que el sangrado proviene del glomérulo.</t>
  </si>
  <si>
    <t>d) Presión sistólica sanguínea mayor a 110 mmHg</t>
  </si>
  <si>
    <t>• &lt;b&gt;a) Hematuria al final de la micción, b) Ausencia de molestias miccionales, y d) Hematuria inicial:&lt;/b&gt; Son incorrectas. Estos datos de la micción orientan hacia lesiones en las vías urinarias excretoras (como la uretra en la hematuria inicial, o la vejiga/próstata en la terminal), o se relacionan con la clínica de infecciones y litiasis. Ninguno de estos hallazgos apoya el diagnóstico de una lesión intraglomerular, siendo la dismorfia eritrocitaria el único dato microscópico que confirma dicho origen.</t>
  </si>
  <si>
    <t>&lt;b&gt;CILINDROS HEMÁTICOS Y DIAGNÓSTICO INTEGRADO&lt;/b&gt;&lt;br /&gt;&lt;br /&gt;Además de los hematíes dismórficos, la presencia en el sedimento urinario de &lt;b&gt;cilindros hemáticos&lt;/b&gt; (cilindros hialinos con hematíes en su interior) es característica de glomerulonefritis (daño glomerular).&lt;br /&gt;• &lt;b&gt;Tríada Diagnóstica:&lt;/b&gt; Las características que definen a la hematuria glomerular son: presencia de &lt;b&gt;glóbulos rojos dismórficos&lt;/b&gt;, presencia de &lt;b&gt;cilindros hemáticos&lt;/b&gt; y &lt;b&gt;proteinuria no nefrótica&lt;/b&gt; concurrente.</t>
  </si>
  <si>
    <t>Los &lt;b&gt;cilindros granulosos&lt;/b&gt; se pueden presentar tanto en sedimentos normales como patológicos, pero se observan &lt;b&gt;frecuentemente&lt;/b&gt; en el cuadro de &lt;b&gt;necrosis tubular aguda&lt;/b&gt;.</t>
  </si>
  <si>
    <t>&lt;b&gt;ESTUDIO DEL SEDIMENTO URINARIO Y CILINDROS&lt;/b&gt;&lt;br /&gt;&lt;br /&gt;El estudio microscópico del sedimento urinario es fundamental para identificar la presencia de células, cilindros, cristales y bacterias.&lt;br /&gt;• &lt;b&gt;Formación de cilindros:&lt;/b&gt; Los cilindros son estructuras que se forman en la luz de los túbulos renales, adoptando el molde de estos.&lt;br /&gt;• &lt;b&gt;Cilindros Granulosos:&lt;/b&gt; Pueden estar presentes tanto en sedimentos normales como en los patológicos. Los &lt;b&gt;cilindros granulosos se observan frecuentemente en el cuadro de necrosis tubular aguda&lt;/b&gt;, reflejando la degeneración del epitelio y la presencia de detritus celulares intratubulares.&lt;br /&gt;• &lt;b&gt;Otros cilindros patológicos:&lt;/b&gt; Los &lt;i&gt;cilindros hemáticos&lt;/i&gt; (de daño glomerular), los &lt;i&gt;cilindros leucocitarios&lt;/i&gt; (indican inflamación del parénquima como en la pielonefritis), los &lt;i&gt;cilindros epiteliales&lt;/i&gt; (de la necrosis tubular aguda por descamación), los &lt;i&gt;cilindros grasos&lt;/i&gt; (del síndrome nefrótico) y los &lt;i&gt;cilindros céreos&lt;/i&gt; (indican enfermedad renal crónica grave).</t>
  </si>
  <si>
    <t>&lt;b&gt;b) Los cilindros granulosos frecuentemente se observan en la necrosis tubular aguda:&lt;/b&gt; Es la opción correcta. Los &lt;b&gt;cilindros granulosos&lt;/b&gt; (compuestos por proteínas y restos celulares degenerados) se observan &lt;b&gt;frecuentemente&lt;/b&gt; en el sedimento de pacientes que padecen una &lt;b&gt;necrosis tubular aguda&lt;/b&gt;.</t>
  </si>
  <si>
    <t>• &lt;b&gt;a) Los acantocitos son un glóbulo blanco deformado:&lt;/b&gt; Es incorrecta porque los acantocitos son &lt;b&gt;glóbulos rojos&lt;/b&gt; (eritrocitos, no glóbulos blancos) dismórficos que han sido deformados mecánicamente y osmóticamente al atravesar la membrana glomerular enferma y el sistema tubular.&lt;br /&gt;• &lt;b&gt;c) La presencia de coágulos en la orina de un paciente con hematuria orienta a una etiología glomerular:&lt;/b&gt; Es incorrecta ya que la formación de coágulos en la orina indica una hemorragia de &lt;b&gt;origen urológico o de vías urinarias&lt;/b&gt; (extraglomerular). La sangre de origen glomerular no forma coágulos.&lt;br /&gt;• &lt;b&gt;d) La tira reactiva para detectar hematuria resulta positiva solo para la hematuria y no para la mioglobinuria:&lt;/b&gt; Es incorrecta debido a que la tira reactiva detecta el grupo hemo de manera general, por lo que &lt;b&gt;no diferencia entre hematuria, hemoglobinuria o mioglobinuria&lt;/b&gt;.</t>
  </si>
  <si>
    <t>&lt;b&gt;EXAMEN QUÍMICO Y TIRA REACTIVA (DIPSTICK)&lt;/b&gt;&lt;br /&gt;&lt;br /&gt;El análisis químico de la orina mediante tiras reactivas es una herramienta inicial rápida, pero con limitaciones de especificidad que el médico debe conocer para evitar errores diagnósticos:&lt;br /&gt;• &lt;b&gt;Limitación de Diferenciación:&lt;/b&gt; La tira reactiva detecta la actividad pseudoperoxidasa del grupo hemo liberado por la lisis de eritrocitos, pero no es capaz de discriminar la procedencia molecular del mismo. En consecuencia, &lt;b&gt;no diferencia entre hematuria, hemoglobinuria o mioglobinuria&lt;/b&gt;.&lt;br /&gt;• &lt;b&gt;Reacción Cruzada (Red Flag):&lt;/b&gt; Una lectura positiva para sangre o hemoglobina en la tira reactiva (ej. 4 cruces), pero acompañada de una ausencia total de glóbulos rojos al evaluar el sedimento en el microscopio, sugiere una reacción cruzada por &lt;b&gt;Mioglobinuria&lt;/b&gt;. Este hallazgo es característico en pacientes con grandes traumatismos o síndrome de aplastamiento (rabdomiólisis), cuadro que culmina en fracaso renal por necrosis tubular aguda obstructiva y tóxica.</t>
  </si>
  <si>
    <t>Ante un paciente con microhematuria aislada y función renal normal que presenta un alto porcentaje (ej. 80% a 85%) de &lt;b&gt;glóbulos rojos dismórficos&lt;/b&gt; en orina, se afirma que la microhematuria es de &lt;b&gt;causa glomerular&lt;/b&gt;.</t>
  </si>
  <si>
    <t>&lt;b&gt;ERITROCITOS DISMÓRFICOS Y HEMATURIA GLOMERULAR&lt;/b&gt;&lt;br /&gt;&lt;br /&gt;El análisis de la morfología de los glóbulos rojos en el sedimento urinario es la herramienta para determinar la topografía del sangrado.&lt;br /&gt;• &lt;b&gt;Origen Glomerular:&lt;/b&gt; Cuando la hematuria proviene del glomérulo, los eritrocitos deben atravesar la membrana de filtración enferma y someterse a los cambios osmóticos del sistema tubular. Esto provoca que se deformen y crenen, adoptando formas irregulares con "hernias" o en "anillo de sello" (acantocitos).&lt;br /&gt;• &lt;b&gt;Valor Diagnóstico:&lt;/b&gt; La presencia predominante de hematíes dismórficos en el sedimento apoya el origen glomerular de una nefropatía. Clínicamente, constatar un 80% a 85% de glóbulos rojos dismórficos confirma la causa glomerular del sangrado.&lt;br /&gt;• &lt;b&gt;Tríada Característica:&lt;/b&gt; La hematuria glomerular se define por la presencia conjunta de glóbulos rojos dismórficos (acantocitos), cilindros hemáticos y una proteinuria de rango no nefrótico.</t>
  </si>
  <si>
    <t>&lt;b&gt;b) La microhematuria es de causa glomerular:&lt;/b&gt; Es la opción correcta. La visualización en el sedimento urinario de un 80% de glóbulos rojos dismórficos indica que los hematíes han sufrido un traumatismo mecánico y osmótico al atravesar una membrana basal glomerular alterada, confirmando que la microhematuria es de causa glomerular.</t>
  </si>
  <si>
    <t>• &lt;b&gt;a) No permite diferenciar el origen de la hematuria:&lt;/b&gt; Es incorrecta. El estudio microscópico de la morfología eritrocitaria (dismórficos vs. isomórficos) es el método clínico no invasivo que permite diferenciar si el sangrado proviene del glomérulo o del resto de la vía urológica.&lt;br /&gt;• &lt;b&gt;c) La microhematuria es vesical:&lt;/b&gt; Es incorrecta. El sangrado originado en la vejiga produce una hematuria de origen urológico (no glomerular), la cual se caracteriza por presentar glóbulos rojos de morfología conservada (isomórficos), careciendo del dismorfismo propio del paso transglomerular.&lt;br /&gt;• &lt;b&gt;d) La microhematuria es ureteral:&lt;/b&gt; Es incorrecta. Al igual que en la afectación vesical, las lesiones ureterales (ej. por litiasis o tumores) vierten los hematíes a la vía excretora, por lo que conservan su forma bicóncava.</t>
  </si>
  <si>
    <t>&lt;b&gt;HEMATURIA NO GLOMERULAR (UROLÓGICA)&lt;/b&gt;&lt;br /&gt;&lt;br /&gt;• &lt;b&gt;Características Morfológicas:&lt;/b&gt; Cuando el sangrado se origina en cualquier sector por debajo del glomérulo (pelvis renal, uréter, vejiga o uretra), los glóbulos rojos no sufren el estrés del filtrado y conservan su forma bicóncava (isomórficos).&lt;br /&gt;• &lt;b&gt;Causas Frecuentes:&lt;/b&gt; Incluyen infecciones del tracto urinario, litiasis renal o ureteral, tumores de la vía excretora y traumatismos.&lt;br /&gt;• &lt;b&gt;Criterios de Exclusión Glomerular:&lt;/b&gt; Categorizan y confirman la sospecha de una hematuria urológica la &lt;b&gt;ausencia&lt;/b&gt; de glóbulos rojos dismórficos, la &lt;b&gt;ausencia&lt;/b&gt; de cilindros hemáticos y una proteinuria nula o menor de 200 mg/24 hs.</t>
  </si>
  <si>
    <t>El protocolo de recolección más correcto para un análisis de orina completo estipula el uso de un &lt;b&gt;recipiente limpio y seco&lt;/b&gt;, con una &lt;b&gt;retención de 4 horas&lt;/b&gt;, y &lt;b&gt;procesando la muestra a las 2 horas&lt;/b&gt; como tiempo límite máximo.</t>
  </si>
  <si>
    <t>&lt;b&gt;RECOLECCIÓN Y CONSERVACIÓN DE LA MUESTRA DE ORINA&lt;/b&gt;&lt;br /&gt;&lt;br /&gt;El examen de orina completo (físico, químico y microscópico) es un estudio fundamental para el diagnóstico de enfermedades renales y exige el cumplimiento de pautas preanalíticas estrictas para conservar su fidelidad.&lt;br /&gt;• &lt;b&gt;Recipiente:&lt;/b&gt; La muestra se debe recoger en un recipiente limpio y seco. No necesariamente tiene que ser estéril para el análisis completo (la esterilidad se exige si se solicitará urocultivo).&lt;br /&gt;• &lt;b&gt;Retención:&lt;/b&gt; Se requiere una retención vesical mínima de 3 a 4 horas.&lt;br /&gt;• &lt;b&gt;Tiempo de Procesamiento:&lt;/b&gt; El análisis debe realizarse idealmente antes de 1 hora post-micción, con un plazo máximo de 2 horas desde su emisión. Si la muestra queda a temperatura ambiente por mayor tiempo, el pH produce la degeneración y lisis de los elementos formes (leucocitos, glóbulos rojos, células y cilindros), dificultando el diagnóstico microscópico.&lt;br /&gt;• &lt;b&gt;Refrigeración:&lt;/b&gt; De no poder procesarla a tiempo, se debe guardar en la heladera (sin congelar, preferentemente en la puerta) entre 2° a 8°C, pudiendo conservarse así por 24 a 36 horas.</t>
  </si>
  <si>
    <t>La opción c es correcta. Constituye el protocolo para el análisis de orina completo, cumpliendo con la exigencia del recipiente no estéril (limpio y seco), el tiempo de retención vesical mínimo sugerido (3 a 4 horas) y el tiempo límite máximo para su procesamiento a temperatura ambiente (2 horas) sin sufrir degeneración y lisis de sus elementos formes.</t>
  </si>
  <si>
    <t>• &lt;b&gt;a) Usando recipiente estéril, con retención de 1 hora, procesando a las 10 hs como mínimo, y e) En recipiente estéril, con retención de 1 hora, refrigerando la muestra a 0°C:&lt;/b&gt; Son incorrectas. El recipiente estéril es innecesario para un examen general, la retención de 1 hora es insuficiente, y dejarla 10 horas a temperatura ambiente lisa el sedimento urinario. Asimismo, congelar la muestra a 0°C altera las propiedades celulares y físicas.&lt;br /&gt;• &lt;b&gt;b) En un recipiente estéril, con retención de 2 hs, refrigerando la muestra a -6°C, y d) En recipiente limpio y seco, retención de 4 hs, procesando a las 10 hs, conservando a -10°C:&lt;/b&gt; Son incorrectas. En un análisis general no se estipula la congelación de la muestra a temperaturas bajo cero (-6°C o -10°C), sino su refrigeración entre 2° y 8°C. Además, el procesamiento tardío a las 10 horas sin adecuada preservación destruye la celularidad diagnóstica.</t>
  </si>
  <si>
    <t>&lt;b&gt;LIMITACIONES Y CONTAMINACIÓN EN LA RECOLECCIÓN&lt;/b&gt;&lt;br /&gt;&lt;br /&gt;• &lt;b&gt;Contaminación vaginal:&lt;/b&gt; En mujeres premenopáusicas es fundamental y obligatorio el uso de un tapón vaginal durante la recolección, previa higiene periuretral y descartando el primer chorro. Su omisión contamina la orina con células epiteliales escamosas abundantes, piocitos y hematíes, simulando un proceso patológico en el sedimento.&lt;br /&gt;• &lt;b&gt;Impacto del frío:&lt;/b&gt; Si bien la refrigeración (2° a 8°C) es el método de conservación de elección temporal ante demoras, las bajas temperaturas pueden provocar la precipitación de sales (uratos y fosfatos), generando una orina de aspecto turbio conocida como cristaluria o "arenilla".</t>
  </si>
  <si>
    <t>Tanto la fórmula &lt;b&gt;MDRD&lt;/b&gt; como la ecuación &lt;b&gt;CKD-EPI&lt;/b&gt; son las pruebas de laboratorio que miden con mayor certeza el filtrado glomerular real.</t>
  </si>
  <si>
    <t>&lt;b&gt;ESTIMACIÓN DEL FILTRADO GLOMERULAR Y FÓRMULAS PREDICTIVAS&lt;/b&gt;&lt;br /&gt;&lt;br /&gt;Para establecer el diagnóstico funcional de la enfermedad renal, la creatinina sérica sola no alcanza para representar la función renal de un paciente, por lo que se apoya en fórmulas matemáticas predictivas para estimar el filtrado glomerular (FGe).&lt;br /&gt;• &lt;b&gt;Fórmula MDRD y CKD-EPI:&lt;/b&gt; Ambas ecuaciones son las pruebas de laboratorio que miden con mayor certeza el filtrado glomerular real. La fórmula &lt;b&gt;CKD-EPI&lt;/b&gt; es considerada como la prueba que mide con mayor certeza el filtrado glomerular, siendo la ecuación de elección actual (utilizando de forma combinada variables como edad, creatinina, sexo y raza).&lt;br /&gt;• &lt;b&gt;Contraindicaciones:&lt;/b&gt; Las fórmulas predictivas pierden fidelidad y no se recomienda su uso en situaciones donde la masa corporal o la cinética de la creatinina estén alteradas (fracaso renal agudo, desnutrición severa, IMC &lt; 19 o &gt; 35, edades extremas, embarazo, amputados y parálisis).</t>
  </si>
  <si>
    <t>&lt;b&gt;f) Respuestas a y e son correctas:&lt;/b&gt; Es la opción correcta. Tanto la fórmula &lt;b&gt;MDRD&lt;/b&gt; como la ecuación &lt;b&gt;CKD-EPI&lt;/b&gt; son las pruebas de laboratorio que miden con &lt;b&gt;mayor certeza&lt;/b&gt; el filtrado glomerular real de un paciente.</t>
  </si>
  <si>
    <t>&lt;b&gt;b) Fórmula de Cockroft y Gault&lt;/b&gt; y &lt;b&gt;d) Clearance de creatinina de 24 hs:&lt;/b&gt; Son incorrectas porque ambos métodos se caracterizan por &lt;b&gt;sobreestimar&lt;/b&gt; el filtrado glomerular real (entre un 10% y un 20%) debido a la secreción tubular proximal de creatinina. El clearance de creatinina no es la forma más certera de evaluar el filtrado.&lt;br /&gt;&lt;b&gt;c) Clearance de creatinina de 2 hs:&lt;/b&gt; Es incorrecta ya que el método analítico exige la recolección de orina de 24 horas para calcular el aclaramiento de creatinina endógena, no existiendo validación diagnóstica para una recolección aislada de 2 horas.</t>
  </si>
  <si>
    <t>&lt;b&gt;LIMITACIONES DEL CLEARANCE DE 24 HORAS&lt;/b&gt;&lt;br /&gt;&lt;br /&gt;El clearance de creatinina endógena de 24 horas presenta una alta tasa de errores de recolección en la práctica diaria (un 14%). Por ejemplo, si un paciente presenta una creatinina plasmática normal (ej. 0.9 mg/dl) pero arroja un clearance falsamente bajo (ej. 60 ml/min) con un volumen urinario escaso (ej. 900 ml) y creatinina urinaria de 600, se asume que presenta función renal normal pero recolectó mal la diuresis, siendo la conducta médica repetir el estudio.</t>
  </si>
  <si>
    <t>Un paciente presenta &lt;b&gt;microalbuminuria&lt;/b&gt; cuando los valores de excreción de albúmina oscilan entre &lt;b&gt;30 y 300 mg/24 hs&lt;/b&gt;.</t>
  </si>
  <si>
    <t>&lt;b&gt;EVALUACIÓN DE LA EXCRECIÓN URINARIA DE ALBÚMINA (EUA)&lt;/b&gt;&lt;br /&gt;&lt;br /&gt;Para cuantificar la excreción proteica inicial que evade las tiras reactivas, se mide la microalbuminuria o Excreción Urinaria de Albúmina en orina de 24 horas. Los valores se clasifican en:&lt;br /&gt;• &lt;b&gt;Normal:&lt;/b&gt; Menor a &lt;b&gt;30 mg/día&lt;/b&gt; (o 24 hs).&lt;br /&gt;• &lt;b&gt;Microalbuminuria (EUA positiva):&lt;/b&gt; Valores entre &lt;b&gt;30 y 300 mg/día&lt;/b&gt; (equivalente a &lt;b&gt;20 - 200 µg/min&lt;/b&gt;). Constituye un marcador temprano de disfunción endotelial, predictor de morbimortalidad cardiovascular y establece el diagnóstico precoz de la nefropatía diabética.&lt;br /&gt;• &lt;b&gt;Proteinuria manifiesta o franca:&lt;/b&gt; Mayor a &lt;b&gt;300 mg/día&lt;/b&gt;.</t>
  </si>
  <si>
    <t>&lt;b&gt;c) 30 a 300 mg/24 hs:&lt;/b&gt; Es la opción correcta. Se define la presencia de microalbuminuria cuando la excreción urinaria de albúmina (EUA) cuantificada en una recolección de orina de 24 horas oscila entre los 30 y 300 mg.</t>
  </si>
  <si>
    <t>• &lt;b&gt;a) Menos de 50 mg/24 hs:&lt;/b&gt; Es incorrecta. El valor de corte de normalidad es menor a 30 mg/24 hs. Valores intermedios por debajo de 50 mg pueden ser patológicos (ej. 40 mg/día equivale a microalbuminuria) o normales (ej. 20 mg/día).&lt;br /&gt;• &lt;b&gt;b) 200 a 500 mg/24 hs:&lt;/b&gt; Es incorrecta. El límite superior de la microalbuminuria está fijado en 300 mg/24 hs. Los valores que superan los 300 mg (como 400 o 500 mg) se catalogan como proteinuria manifiesta o franca.&lt;br /&gt;• &lt;b&gt;d) Mas de 600 mg/24 hs:&lt;/b&gt; Es incorrecta. Cualquier excreción proteica o de albúmina por encima de los 300 mg/día se denomina proteinuria clínica manifiesta o franca (macroproteinuria).</t>
  </si>
  <si>
    <t>&lt;b&gt;COCIENTE ALBUMINURIA/CREATININURIA EN MUESTRA AISLADA&lt;/b&gt;&lt;br /&gt;&lt;br /&gt;Para obviar los inconvenientes de la recolección de orina de 24 horas, la mejor unidad de medida actual es el cociente expresado en &lt;b&gt;mg/g&lt;/b&gt; sobre una muestra aislada. Sus categorías son:&lt;br /&gt;• &lt;b&gt;Normal / Óptimo:&lt;/b&gt; Menor de 30 mg/g (óptimo &lt; 10 mg/g).&lt;br /&gt;• &lt;b&gt;Microalbuminuria:&lt;/b&gt; 30 a 299 mg/g.&lt;br /&gt;• &lt;b&gt;Proteinuria Franca:&lt;/b&gt; ≥ 300 mg/g.</t>
  </si>
  <si>
    <t>&lt;b&gt;Tanto la fórmula MDRD como la ecuación CKD-EPI&lt;/b&gt; son los indicios de laboratorio que &lt;b&gt;miden con mayor certeza el filtrado glomerular real&lt;/b&gt;, superando las metodologías clásicas de recolección de orina.</t>
  </si>
  <si>
    <t>&lt;b&gt;ESTIMACIÓN DEL FILTRADO GLOMERULAR Y FÓRMULAS PREDICTIVAS&lt;/b&gt;&lt;br /&gt;&lt;br /&gt;La valoración integral de la función renal se fundamenta en la evaluación del Filtrado Glomerular (FG). La creatinina sérica aislada presenta múltiples desventajas (variabilidad según masa muscular, dieta y edad) y no sirve como único indicador temprano. Por ello, la práctica clínica se apoya en el uso de ecuaciones matemáticas predictivas.&lt;br /&gt;• &lt;b&gt;CKD-EPI:&lt;/b&gt; Es considerada como la prueba de laboratorio que mide con mayor certeza el filtrado glomerular, siendo la ecuación de elección actual. Utiliza de forma combinada variables como la edad, la creatinina, el sexo y la raza, resultando ser la fórmula más efectiva en los pacientes que padecen Insuficiencia Renal Crónica.&lt;br /&gt;• &lt;b&gt;MDRD 4 (Modification Diet in Renal Disease):&lt;/b&gt; Junto con la CKD-EPI, es la ecuación recomendada por las normativas internacionales para no sobreestimar el filtrado, constituyendo los dos índices que miden el FG con mayor exactitud en el paciente adulto estable.</t>
  </si>
  <si>
    <t>&lt;b&gt;e) Las opciones A y D son correctas:&lt;/b&gt; Es la opción correcta. Las fórmulas predictivas de MDRD y CKD-EPI han desplazado a los métodos tradicionales de recolección de orina. Superan sus sesgos y han demostrado ser las pruebas que logran medir y predecir con mayor certeza el nivel del filtrado glomerular.</t>
  </si>
  <si>
    <t>• &lt;b&gt;b) Crockcoft y Gault:&lt;/b&gt; Es incorrecta. Si bien es una fórmula clásica que permite la estimación del aclaramiento usando edad, peso, género y creatinina, sobreestima el filtrado glomerular.&lt;br /&gt;• &lt;b&gt;c) Creatinina de 24 horas:&lt;/b&gt; Es incorrecta. Por la secreción tubular proximal activa, el clearance en orina de 24 horas sobreestima el filtrado glomerular real entre un 10% y un 20%. A esto se suma una alta tasa de errores preanalíticos de recolección volumétrica por parte del paciente (14%).&lt;br /&gt;• &lt;b&gt;a) CKD-EPI y d) MDRD:&lt;/b&gt; Son correctas, pero resultan incompletas en el marco de la pregunta frente a la opción E, la cual engloba ambas ecuaciones validadas.</t>
  </si>
  <si>
    <t>&lt;b&gt;LIMITACIONES Y CONTRAINDICACIONES DE LAS FÓRMULAS&lt;/b&gt;&lt;br /&gt;&lt;br /&gt;Si bien las ecuaciones de MDRD y CKD-EPI son las más certeras, pierden fidelidad y &lt;b&gt;NO se recomienda su uso&lt;/b&gt; en determinadas situaciones clínicas donde la masa corporal o la cinética de la creatinina se encuentren alteradas y fuera de su estado estacionario. Estas restricciones incluyen:&lt;br /&gt;• Fracaso Renal Agudo (la creatinina se modifica día a día).&lt;br /&gt;• Índices de Masa Corporal extremos (&lt; 19 o &gt; 35) y cuadros de desnutrición severa.&lt;br /&gt;• Edades extremas, embarazo y hepatopatía grave.&lt;br /&gt;• Pacientes amputados o con parálisis muscular severa.</t>
  </si>
  <si>
    <t>Ante un paciente con microhematuria aislada y función renal normal que presenta un 80% a 85% de &lt;b&gt;glóbulos rojos dismórficos&lt;/b&gt; en orina, se afirma que la microhematuria es de &lt;b&gt;causa glomerular&lt;/b&gt;.</t>
  </si>
  <si>
    <t>&lt;b&gt;HEMATURIA GLOMERULAR Y ERITROCITOS DISMÓRFICOS&lt;/b&gt;&lt;br /&gt;&lt;br /&gt;El examen microscópico del sedimento urinario permite determinar el origen topográfico del sangrado a través de la morfología de los glóbulos rojos excretados.&lt;br /&gt;• &lt;b&gt;Origen Glomerular:&lt;/b&gt; Cuando el sangrado proviene del glomérulo (como en el &lt;i&gt;Síndrome Nefrítico&lt;/i&gt; o en glomerulopatías primarias), los hematíes deben atravesar la membrana glomerular enferma y el sistema de túbulos renales. Este trayecto físico y los cambios osmóticos tubulares deforman su estructura, generando &lt;b&gt;eritrocitos dismórficos&lt;/b&gt; (glóbulos rojos crenados, deformados con "hernias" o en forma de "anillo de sello").&lt;br /&gt;• &lt;b&gt;Valor Diagnóstico:&lt;/b&gt; La presencia de hematíes dismórficos en el sedimento urinario apoya el origen glomerular de una nefropatía.&lt;br /&gt;• &lt;b&gt;Tríada de Hematuria Glomerular:&lt;/b&gt; Las características diagnósticas que definen a la hematuria glomerular son: presencia de glóbulos rojos dismórficos, presencia de cilindros hemáticos y acompañamiento de proteinuria.</t>
  </si>
  <si>
    <t>&lt;b&gt;b) Es de causa glomerular:&lt;/b&gt; Es la opción correcta. Ante un paciente con microhematuria aislada, el hallazgo de un alto porcentaje (ej. 80-85%) de &lt;b&gt;glóbulos rojos dismórficos&lt;/b&gt; en el sedimento urinario indica que la sangre atravesó y fue deformada por la membrana de filtración y los túbulos, confirmando que la microhematuria es de &lt;b&gt;causa glomerular&lt;/b&gt;.</t>
  </si>
  <si>
    <t>• &lt;b&gt;a) Es de causa vesical&lt;/b&gt; y &lt;b&gt;c) Es de causa Ureteral:&lt;/b&gt; Son incorrectas porque los sangrados originados en las vías urinarias inferiores (vejiga) o medias (uréteres) no atraviesan la membrana basal glomerular ni los túbulos. Por consiguiente, en estas etiologías post-renales, los glóbulos rojos no sufren traumas osmóticos y conservan su forma bicóncava en el microscopio (hematuria de vías urinarias).&lt;br /&gt;• &lt;b&gt;d) No se puede saber el origen:&lt;/b&gt; Es incorrecta porque el análisis morfológico microscópico de los hematíes (evaluando el porcentaje de dismórficos versus isomórficos) es el método clínico no invasivo para diferenciar una hematuria glomerular de una urológica.</t>
  </si>
  <si>
    <t>&lt;b&gt;DIAGNÓSTICO DIFERENCIAL: HEMATURIA UROLÓGICA (DE VÍAS URINARIAS)&lt;/b&gt;&lt;br /&gt;&lt;br /&gt;Cuando el sangrado se origina en las vías urinarias de conducción o excreción y no en el glomérulo, los glóbulos rojos conservan su forma bicóncava (isomórficos).</t>
  </si>
  <si>
    <t>El protocolo de recolección más correcto estipula el uso de un &lt;b&gt;recipiente limpio y seco&lt;/b&gt;, con una &lt;b&gt;retención de 4 horas&lt;/b&gt;, y &lt;b&gt;procesando la muestra a las 2 horas&lt;/b&gt; como máximo.</t>
  </si>
  <si>
    <t>&lt;b&gt;RECOLECCIÓN Y CONSERVACIÓN PARA EL ANÁLISIS DE ORINA COMPLETO&lt;/b&gt;&lt;br /&gt;&lt;br /&gt;El examen de orina constituye una práctica rutinaria y es uno de los estudios más importantes para diagnosticar enfermedades renales. Se compone de tres partes: Examen Físico, Examen Químico y Examen Microscópico del Sedimento Urinario. Su recolección exige pautas clínicas precisas:&lt;br /&gt;• &lt;b&gt;Recipiente y Retención:&lt;/b&gt; La muestra se debe recoger en un recipiente &lt;b&gt;limpio y seco&lt;/b&gt;. No necesariamente tiene que ser estéril para el análisis completo (solo se exige esterilidad si se solicitará urocultivo). Se requiere una &lt;b&gt;retención mínima de 3 a 4 horas&lt;/b&gt;.&lt;br /&gt;• &lt;b&gt;Tiempo de Procesamiento:&lt;/b&gt; El análisis de orina debe realizarse idealmente antes de 1 hora post-micción, y con un plazo &lt;b&gt;máximo de 2 horas&lt;/b&gt; desde su emisión. Si se conserva a temperatura ambiente por más tiempo, el pH produce una degeneración y lisis de los elementos formes (leucocitos, glóbulos rojos, células y cilindros), dificultando el diagnóstico.&lt;br /&gt;• &lt;b&gt;Refrigeración:&lt;/b&gt; Si no es posible procesarla a tiempo, se debe guardar en la heladera (preferentemente en la puerta, sin congelar) entre &lt;b&gt;2° a 8°C&lt;/b&gt;. Se debe tener precaución, ya que el frío puede provocar la precipitación de sales, generando una orina turbia conocida como cristaluria.</t>
  </si>
  <si>
    <t>La opción a es correcta. Refleja las pautas clínicas establecidas para el análisis de orina completo, garantizando la viabilidad de la muestra al utilizar un recipiente limpio y seco, asegurando una retención urinaria en la vejiga adecuada (mínimo de 3 a 4 hs), y procesando la muestra dentro del límite máximo de 2 horas desde su emisión para evitar la lisis celular y la degeneración del sedimento.</t>
  </si>
  <si>
    <t>• &lt;b&gt;b) En un recipiente estéril, con retención de 2 hs, refrigerando la muestra a -6°C:&lt;/b&gt; Es incorrecta. El recipiente estéril se exige para urocultivo; la retención de 2 horas resulta insuficiente; y refrigerar a -6°C implica la congelación de la muestra, destruyendo los elementos celulares.&lt;br /&gt;• &lt;b&gt;c) Usando recipiente estéril, con retención de 1 hora, procesando a las 10 hs como mínimo:&lt;/b&gt; Es incorrecta. Carece del tiempo de retención necesario, y un procesamiento tardío superior a las 2 horas a temperatura ambiente altera el pH y degenera los componentes formes.&lt;br /&gt;• &lt;b&gt;d) En recipiente limpio y seco, retención de 4 hs, procesando a las 10 hs, conservando a -10°C:&lt;/b&gt; Es incorrecta. Aunque la retención es adecuada, congelar la orina a temperaturas por debajo de cero grados (-10°C) causa la lisis y destrucción de las células y los cilindros del sedimento microscópico.</t>
  </si>
  <si>
    <t>&lt;b&gt;REGLA DE CONTAMINACIÓN Y TÉCNICA EN MUJERES&lt;/b&gt;&lt;br /&gt;&lt;br /&gt;• &lt;b&gt;Uso de tapón vaginal:&lt;/b&gt; En las mujeres premenopáusicas, es fundamental y obligatorio el uso de un &lt;b&gt;tapón vaginal&lt;/b&gt; durante la recolección.&lt;br /&gt;• &lt;b&gt;Falsos Positivos:&lt;/b&gt; Debido a la cercanía anatómica, la secreción o flujo vaginal contamina la orina normal. Esta secreción introduce células epiteliales abundantes, piocitos, hematíes y leucocitos que simulan un proceso patológico. Ante este hallazgo, la conducta inicial es sospechar contaminación y repetir el análisis de orina exigiendo la colocación de un tapón vaginal.</t>
  </si>
  <si>
    <t>La ecuación &lt;b&gt;CKD-EPI NO subestima el filtrado en un 20%&lt;/b&gt;, sino que es considerada como la prueba de laboratorio que &lt;b&gt;mide con mayor certeza el filtrado glomerular&lt;/b&gt;.</t>
  </si>
  <si>
    <t>&lt;b&gt;ESTIMACIÓN DEL FILTRADO GLOMERULAR Y FÓRMULAS PREDICTIVAS&lt;/b&gt;&lt;br /&gt;&lt;br /&gt;La valoración de la función renal se fundamenta en la evaluación del Filtrado Glomerular (FG). La creatinina sérica aislada presenta desventajas y no sirve como único indicador temprano. Por ello, la práctica clínica se apoya en el uso de ecuaciones predictivas y métodos de depuración:&lt;br /&gt;• &lt;b&gt;CKD-EPI:&lt;/b&gt; Es considerada como la prueba de laboratorio que mide con mayor certeza el filtrado glomerular, siendo la ecuación de elección actual. Utiliza de forma combinada variables como la edad, la creatinina, el sexo y la raza, resultando ser la fórmula más efectiva en pacientes con Insuficiencia Renal Crónica.&lt;br /&gt;• &lt;b&gt;MDRD 4:&lt;/b&gt; Junto con la CKD-EPI, es la ecuación recomendada por normativas internacionales para no sobreestimar el filtrado, midiendo el FG con gran exactitud.&lt;br /&gt;• &lt;b&gt;Clearance de Creatinina de 24 hs:&lt;/b&gt; Debido a la secreción tubular proximal activa, sobreestima el filtrado glomerular real entre un 10% y un 20%. Presenta además una alta tasa de errores preanalíticos de recolección.&lt;br /&gt;• &lt;b&gt;Cockcroft y Gault:&lt;/b&gt; Fórmula que, al igual que el clearance de 24 horas, sobreestima el filtrado glomerular.</t>
  </si>
  <si>
    <t>&lt;b&gt;d) El CKD EPI subestima el filtrado en un 20%:&lt;/b&gt; Es la opción correcta. La ecuación CKD-EPI no subestima el filtrado, sino que es el método que mide con mayor certeza el filtrado glomerular.</t>
  </si>
  <si>
    <t>&lt;b&gt;a) El clearence de creatinina de orina de 24 hs sobreestima el filtrado en un 10 a 20%:&lt;/b&gt; Es incorrecta. Es una aseveración verdadera, originada por la secreción tubular proximal activa y no por filtración.&lt;br /&gt;&lt;b&gt;b) La fórmula de MDRD es certera en el cálculo del filtrado glomerular:&lt;/b&gt; Es incorrecta. Es una aseveración verdadera. Junto a la CKD-EPI, es la fórmula para medir el FG con exactitud sin sobreestimarlo.&lt;br /&gt;&lt;b&gt;c) La fórmula de Cockroft y Gault sobreestima el filtrado:&lt;/b&gt; Es incorrecta. Es una aseveración verdadera, ya que comparte la misma sobreestimación que el clearance de creatinina de 24 horas.</t>
  </si>
  <si>
    <t>&lt;b&gt;LIMITACIONES Y CONTRAINDICACIONES DE LAS FÓRMULAS&lt;/b&gt;&lt;br /&gt;&lt;br /&gt;Si bien las ecuaciones de MDRD y CKD-EPI son las más certeras, pierden fidelidad y &lt;b&gt;NO se recomienda su uso&lt;/b&gt; en situaciones clínicas donde la masa corporal o la cinética de la creatinina se encuentren alteradas. Estas restricciones incluyen:&lt;br /&gt;• Fracaso Renal Agudo (debido a que la creatinina se modifica día a día).&lt;br /&gt;• Índices de Masa Corporal extremos (&lt; 19 o &gt; 35) y desnutrición severa.&lt;br /&gt;• Edades extremas, embarazo y hepatopatía grave.&lt;br /&gt;• Pacientes amputados o con parálisis muscular severa.</t>
  </si>
  <si>
    <t>El &lt;b&gt;cociente albuminuria/creatininuria&lt;/b&gt; se considera normal a valores de &lt;b&gt;menos de 30 mg/g&lt;/b&gt;.</t>
  </si>
  <si>
    <t>&lt;b&gt;COCIENTE ALBUMINURIA/CREATININURIA EN MUESTRA AISLADA&lt;/b&gt;&lt;br /&gt;&lt;br /&gt;Para obviar la recolección de orina de 24 horas, se recomienda el uso de cocientes en una muestra aislada de orina. La mejor unidad de medida para definir y estimar la proteinuria equivalente a 24 horas es el cociente expresado en mg/g.&lt;br /&gt;• &lt;b&gt;Fundamento Fisiológico:&lt;/b&gt; La excreción urinaria de creatinina es constante (de 0.9 a 1.4 gr/24 hs). Al colocar la Albuminuria (en mg) sobre la Creatininuria (en gr), la estabilidad del denominador hace que el resultado sea equivalente a medir la proteinuria en 24 horas.&lt;br /&gt;• &lt;b&gt;Interpretación del Cociente (mg/g):&lt;/b&gt;&lt;br /&gt;- &lt;b&gt;Normal (A1):&lt;/b&gt; Valores de &lt;b&gt;menos de 30 mg/g&lt;/b&gt; (normal o aumento leve).&lt;br /&gt;- &lt;b&gt;Microalbuminuria (A2):&lt;/b&gt; Valores de &lt;b&gt;30 a 299 mg/g&lt;/b&gt; (aumento moderado).&lt;br /&gt;- &lt;b&gt;Proteinuria Franca (A3):&lt;/b&gt; Valores de &lt;b&gt;≥ 300 mg/g&lt;/b&gt; (aumento grave).</t>
  </si>
  <si>
    <t>&lt;b&gt;c) Menos de 30:&lt;/b&gt; Es la opción correcta. El &lt;b&gt;cociente albuminuria/creatininuria&lt;/b&gt; se considera normal a valores de &lt;b&gt;menos de 30 mg/g&lt;/b&gt;.</t>
  </si>
  <si>
    <t>• &lt;b&gt;a) Entre 30 y 300:&lt;/b&gt; Es incorrecta. Este rango (de 30 a 299 mg/g) define la presencia de &lt;b&gt;microalbuminuria&lt;/b&gt; (o aumento moderado categoría A2), lo cual indica daño temprano y no un escenario de normalidad fisiológica.&lt;br /&gt;• &lt;b&gt;b) Más de 500&lt;/b&gt; y &lt;b&gt;d) Más de 300:&lt;/b&gt; Son incorrectas. Todo valor igual o superior a 300 mg/g (≥ 300 mg/g) diagnostica la presencia de una &lt;b&gt;proteinuria franca&lt;/b&gt; o aumento grave (categoría A3 de KDIGO 2012), evidenciando un daño estructural glomerular.</t>
  </si>
  <si>
    <t>&lt;b&gt;CATEGORIZACIÓN PRONÓSTICA INTEGRAL (KDIGO 2012)&lt;/b&gt;&lt;br /&gt;&lt;br /&gt;Las guías internacionales KDIGO integran la albuminuria (RAC) junto al filtrado glomerular para estratificar el riesgo en la Enfermedad Renal Crónica (ERC):&lt;br /&gt;• La combinación de ambos parámetros (filtrado y albuminuria) genera un cuadro de doble entrada que categoriza el nivel de riesgo.&lt;br /&gt;• Un paciente puede tener un filtrado glomerular normal (Estadio 1, ≥ 90 ml/min), pero si presenta una proteinuria &gt; 300 mg/g (categoría A3), se ubica en un nivel de riesgo significativo.&lt;br /&gt;• El peor escenario clínico resulta de la combinación de un filtrado disminuido o falla renal (G4-G5, &lt; 30 ml/min) junto con una albuminuria grave (A3, ≥ 300 mg/g).</t>
  </si>
  <si>
    <t>La &lt;b&gt;tasa de filtración glomerular&lt;/b&gt; es la prueba diagnóstica más sensible para detectar la insuficiencia renal.</t>
  </si>
  <si>
    <t>&lt;b&gt;EVALUACIÓN DE LA FUNCIÓN RENAL Y FILTRADO GLOMERULAR&lt;/b&gt;&lt;br /&gt;&lt;br /&gt;La valoración integral de la función renal se fundamenta en la evaluación de dos grandes pilares clínicos: el filtrado glomerular y la cuantificación de la proteinuria.&lt;br /&gt;• &lt;b&gt;Sensibilidad diagnóstica:&lt;/b&gt; La medición o estimación de la tasa de filtración glomerular es la prueba diagnóstica más sensible para detectar la aparición y progresión de la insuficiencia renal.&lt;br /&gt;• &lt;b&gt;Métodos de evaluación:&lt;/b&gt; El filtrado no se mide de forma directa (como ocurre con el clearance de inulina), sino que se estima mediante el dosaje de creatinina sérica, el clearance de creatinina endógena (orina de 24 horas) y a través de ecuaciones de estimación matemáticas (MDRD y CKD-EPI).</t>
  </si>
  <si>
    <t>&lt;b&gt;c) Tasa de filtración glomerular:&lt;/b&gt; Es la opción correcta. La determinación de la tasa de filtración glomerular es el parámetro y prueba diagnóstica de mayor sensibilidad para detectar y cuantificar la pérdida de la función renal en sus diferentes estadios.</t>
  </si>
  <si>
    <t>• &lt;b&gt;a) Creatinina sérica:&lt;/b&gt; Es incorrecta. No sirve como único indicador temprano de la función renal. Sus niveles séricos se mantienen inalterables por la hiperfiltración de las nefronas remanentes, comenzando a elevarse de forma exponencial cuando el filtrado glomerular cae por debajo del 30% de lo normal.&lt;br /&gt;• &lt;b&gt;b) Nitrógeno urémico en sangre:&lt;/b&gt; Es incorrecta. Los niveles de urea y productos nitrogenados presentan amplia variabilidad y pueden elevarse por múltiples factores sistémicos extrarrenales (como deshidratación, dietas hiperproteicas, hipercatabolismo o hemorragia digestiva), lo que le resta sensibilidad y especificidad como prueba de detección primaria de daño funcional renal.&lt;br /&gt;• &lt;b&gt;d) Examen de orina:&lt;/b&gt; Es incorrecta. Si bien el análisis del sedimento urinario y el examen físico-químico son imprescindibles para identificar signos de daño renal estructural (como cilindros hemáticos, leucocituria o alteraciones epiteliales), no proporcionan una cuantificación funcional sensible de la capacidad depuradora de los riñones.</t>
  </si>
  <si>
    <t>Si bien la radiología simple y la ecografía son de utilidad en la primera aproximación, el &lt;b&gt;método diagnóstico más indicado y preciso&lt;/b&gt; para confirmar el diagnóstico de &lt;b&gt;litiasis renal&lt;/b&gt; es la &lt;b&gt;tomografía computada de abdomen&lt;/b&gt;.</t>
  </si>
  <si>
    <t>&lt;b&gt;DIAGNÓSTICO POR IMÁGENES EN LITIASIS RENAL&lt;/b&gt;&lt;br /&gt;&lt;br /&gt;La evaluación por imágenes de la vía excretora renal cuenta con distintos métodos diagnósticos complementarios que varían en su precisión, sensibilidad y utilidad clínica.&lt;br /&gt;• &lt;b&gt;Tomografía Computada de Abdomen:&lt;/b&gt; Constituye el método diagnóstico de elección, siendo el más indicado y preciso para confirmar el diagnóstico de la litiasis renal.&lt;br /&gt;• &lt;b&gt;Radiología Simple de Abdomen:&lt;/b&gt; Es un estudio de imagen inicial que sirve para evaluar la posición y tamaño de los riñones. Resulta de utilidad en la primera aproximación para el diagnóstico y seguimiento de la litiasis renal (por ejemplo, identificando una &lt;i&gt;litiasis coraliforme&lt;/i&gt; con dilatación pielocalicial) y la detección de otras calcificaciones de origen vascular o parenquimatoso.&lt;br /&gt;• &lt;b&gt;Ecografía Renal:&lt;/b&gt; Es uno de los métodos importantes en nefrología por su inocuidad y bajo costo. Es capaz de diagnosticar la litiasis mediante signos directos (visualización ecográfica del cálculo) y signos indirectos (como la dilatación pielocalicial originada por la obstrucción en la vía urinaria).</t>
  </si>
  <si>
    <t>&lt;b&gt;c) Tomografía computada de abdomen:&lt;/b&gt; Es la opción correcta. Es el método diagnóstico más indicado y preciso para confirmar el diagnóstico de la litiasis renal, superando a los estudios convencionales iniciales.</t>
  </si>
  <si>
    <t>• &lt;b&gt;a) Eco abdominal, y b) Radiografía simple de abdomen:&lt;/b&gt; Son incorrectas. Aunque la ecografía detecta los cálculos mediante signos directos e indirectos, y la radiografía simple permite observar litiasis radiopacas (como las coraliformes), ambas técnicas son consideradas herramientas de "primera aproximación".&lt;br /&gt;• &lt;b&gt;d) Resonancia magnética de abdomen:&lt;/b&gt; Es incorrecta. No se encuentra descrita como el método diagnóstico de primera línea, ni el más indicado, para el abordaje, visualización y confirmación diagnóstica de la litiasis renal.</t>
  </si>
  <si>
    <t>La fórmula de &lt;b&gt;Cockcroft-Gault&lt;/b&gt; permite la estimación del aclaramiento usando los siguientes parámetros: &lt;b&gt;edad, peso en kg, género y creatinina plasmática&lt;/b&gt;.</t>
  </si>
  <si>
    <t>En una neumonía de la comunidad ambulatoria, ¿Cuál es el tiempo de tratamiento?&lt;br&gt;&lt;br&gt;a) 5 días&lt;br&gt;&lt;br&gt;b) 7 días&lt;br&gt;&lt;br&gt;c) 10 días&lt;br&gt;&lt;br&gt;d) 14 días</t>
  </si>
  <si>
    <t>&lt;b&gt;FÓRMULA DE COCKCROFT Y GAULT&lt;/b&gt;&lt;br /&gt;&lt;br /&gt;Para establecer el diagnóstico funcional de la enfermedad renal, la creatinina sérica sola no alcanza para representar la función renal de un paciente, ya que varía según la edad, el sexo, la masa muscular y la dieta. Por este motivo, es necesario aplicar fórmulas matemáticas predictivas que estimen el filtrado glomerular (FGe).&lt;br /&gt;• &lt;b&gt;Variables:&lt;/b&gt; La fórmula de Cockcroft-Gault es la ecuación clásica para estimar el aclaramiento y emplea cuatro variables: &lt;b&gt;edad, peso en kg, género y creatinina plasmática&lt;/b&gt;.&lt;br /&gt;• &lt;b&gt;Fórmula exacta:&lt;/b&gt; &lt;b&gt;[(140 - Edad) x Peso en Kg] / (72 x Creatinina Sérica en mg/dl)&lt;/b&gt;. Si el paciente es mujer, el resultado final se multiplica por la constante &lt;b&gt;0.85&lt;/b&gt;.&lt;br /&gt;• &lt;b&gt;Limitación fisiológica:&lt;/b&gt; Al igual que el clearance de creatinina en orina de 24 horas, la fórmula de Cockcroft y Gault se caracteriza por &lt;b&gt;sobreestimar&lt;/b&gt; el filtrado glomerular real (entre un 10% y un 20%) debido a la secreción tubular proximal de creatinina.</t>
  </si>
  <si>
    <t>La opción c es correcta. La fórmula de &lt;b&gt;Cockcroft-Gault&lt;/b&gt; requiere de cuatro variables para estimar el aclaramiento de creatinina: la &lt;b&gt;edad&lt;/b&gt; del paciente, el &lt;b&gt;peso en kg&lt;/b&gt;, el &lt;b&gt;género&lt;/b&gt; (necesario para aplicar el factor de corrección de 0.85 si es mujer) y la &lt;b&gt;creatinina plasmática&lt;/b&gt;.</t>
  </si>
  <si>
    <t>a) 5 días</t>
  </si>
  <si>
    <t>• &lt;b&gt;a) Edad, peso (en kg), etnia y género&lt;/b&gt; y &lt;b&gt;d) Edad, etnia, peso (en kg) y creatinina plasmática:&lt;/b&gt; Son incorrectas. Incluyen la variable de &lt;b&gt;etnia&lt;/b&gt;, la cual NO forma parte del cálculo matemático de Cockcroft-Gault (la variable de raza negra/etnia sí se utilizaba históricamente en la fórmula MDRD 4).&lt;br /&gt;• &lt;b&gt;b) Edad, etnia, género y creatinina plasmática:&lt;/b&gt; Es incorrecta. Incluye a la etnia y excluye al &lt;b&gt;peso en kg&lt;/b&gt;, un componente multiplicador indispensable del numerador de la fórmula.&lt;br /&gt;• &lt;b&gt;e) Peso (en kg), edad, superficie corporal y genero:&lt;/b&gt; Es incorrecta. Omite la &lt;b&gt;creatinina plasmática&lt;/b&gt; (el biomarcador renal en el denominador) e introduce la superficie corporal, la cual no es una variable utilizada en el algoritmo de esta ecuación.</t>
  </si>
  <si>
    <t>&lt;b&gt;CONTRAINDICACIONES DE LAS FÓRMULAS PREDICTIVAS&lt;/b&gt;&lt;br /&gt;&lt;br /&gt;Las fórmulas predictivas (Cockcroft-Gault, MDRD, CKD-EPI) pierden fidelidad y &lt;b&gt;NO se recomienda su uso&lt;/b&gt; en situaciones donde la masa corporal o la cinética de la creatinina del paciente estén alteradas.&lt;br /&gt;• &lt;b&gt;Escenarios proscritos:&lt;/b&gt; Estas herramientas matemáticas están contraindicadas en pacientes que cursan con un &lt;b&gt;Fracaso Renal Agudo&lt;/b&gt; (ya que la creatinina no se encuentra en un estado estacionario estable), pacientes con desnutrición severa, Índices de Masa Corporal extremos (IMC &lt; 19 o &gt; 35), edades extremas, embarazo, hepatopatía grave, pacientes amputados y pacientes con parálisis.</t>
  </si>
  <si>
    <t>Un &lt;b&gt;sedimento urinario se considera normal&lt;/b&gt; cuando presenta &lt;b&gt;células epiteliales escasas&lt;/b&gt;, 0 a 2 leucocitos por campo, 1 a 3 eritrocitos por campo de 40X, hasta &lt;b&gt;2 cilindros hialinos&lt;/b&gt; por campo de 40X, y escasos &lt;b&gt;cristales de oxalato de calcio&lt;/b&gt; o ácido úrico.</t>
  </si>
  <si>
    <t>&lt;b&gt;SEDIMENTO URINARIO NORMAL&lt;/b&gt;&lt;br /&gt;&lt;br /&gt;El estudio microscópico del sedimento urinario exige la correcta identificación de células, cilindros, cristales y bacterias para diferenciar la normalidad de la patología renal.&lt;br /&gt;• &lt;b&gt;Parámetros de normalidad:&lt;/b&gt; Se define como normal la presencia de células epiteliales escasas, 0 a 2 leucocitos por campo, 1 a 3 eritrocitos por campo de 40X, hasta 2 cilindros hialinos por campo de 40X, y escasos cristales benignos como los de oxalato de calcio o ácido úrico.&lt;br /&gt;• &lt;b&gt;Cilindros hialinos:&lt;/b&gt; Son transparentes, están formados por proteínas y son los únicos que se consideran normales en escasa cantidad.&lt;br /&gt;• &lt;b&gt;Células epiteliales:&lt;/b&gt; Fisiológicamente deben ser escasas (de 0 a 2 por campo). Su presencia en cantidades "abundantes" es el diagnóstico presuntivo de una contaminación de la muestra (ej. por secreción vaginal), obligando a repetir el análisis con tapón vaginal en mujeres premenopáusicas.</t>
  </si>
  <si>
    <t>&lt;b&gt;Opción C:&lt;/b&gt; Es la opción correcta. Representa los parámetros que definen a un sedimento urinario normal, incluyendo células epiteliales escasas, leucocitos y eritrocitos dentro de los rangos aceptados, permitiendo la presencia de hasta 2 cilindros hialinos por campo y cristales no patológicos (oxalato de calcio).</t>
  </si>
  <si>
    <t>&lt;b&gt;a) Células epiteliales escasas... cilindros céreos...:&lt;/b&gt; Es incorrecta. Describe la presencia de cilindros céreos, los cuales son siempre patológicos e indican la existencia de una enfermedad renal crónica grave.&lt;br /&gt;&lt;b&gt;b) Células epiteliales abundantes... cilindros céreos...:&lt;/b&gt; Es incorrecta. Presenta dos alteraciones: las células epiteliales abundantes (marcador de contaminación de la muestra urinaria) y la presencia de cilindros céreos patológicos.&lt;br /&gt;&lt;b&gt;d) Ninguno de los sedimentos anteriores es normal:&lt;/b&gt; Es incorrecta. El sedimento descrito en la opción C cumple con todos los criterios de normalidad.</t>
  </si>
  <si>
    <t>&lt;b&gt;CILINDROS PATOLÓGICOS DEL SEDIMENTO&lt;/b&gt;&lt;br /&gt;&lt;br /&gt;Para interpretar un examen de orina, es necesario reconocer a los cilindros cuya sola presencia indica un daño estructural o inflamatorio:&lt;br /&gt;• &lt;b&gt;Cilindros Hemáticos:&lt;/b&gt; Característicos del daño glomerular (ej. glomerulonefritis).&lt;br /&gt;• &lt;b&gt;Cilindros Leucocitarios:&lt;/b&gt; Siempre patológicos; indican inflamación del parénquima (Pielonefritis, Nefritis intersticial).&lt;br /&gt;• &lt;b&gt;Cilindros Grasos:&lt;/b&gt; Característicos del Síndrome Nefrótico.&lt;br /&gt;• &lt;b&gt;Cilindros Céreos:&lt;/b&gt; Indican enfermedad renal crónica grave.</t>
  </si>
  <si>
    <t>Aplicando la fórmula de Cockcroft y Gault, en un paciente varón de 70 años, 72 kg de peso y una creatinina plasmática de 1 mg/dL, el &lt;b&gt;clearance teórico estimado&lt;/b&gt; arroja un resultado de &lt;b&gt;70 mL/min&lt;/b&gt;.</t>
  </si>
  <si>
    <t>&lt;b&gt;FÓRMULA DE COCKCROFT-GAULT Y ESTIMACIÓN DEL FILTRADO GLOMERULAR&lt;/b&gt;&lt;br /&gt;&lt;br /&gt;La valoración de la función renal exige la evaluación del Filtrado Glomerular mediante fórmulas predictivas, ya que la creatinina sérica aislada no refleja el deterioro renal temprano debido a su variabilidad según masa muscular, edad y dieta.&lt;br /&gt;• &lt;b&gt;Parámetros:&lt;/b&gt; La fórmula clásica de Cockcroft-Gault permite la estimación del aclaramiento usando cuatro variables clínicas: edad, peso en kg, género y creatinina plasmática.&lt;br /&gt;• &lt;b&gt;Ecuación matemática:&lt;/b&gt; La fórmula para calcularlo es [(140 - Edad) x Peso en Kg] / (72 x Creatinina Sérica en mg/dL). Si el paciente evaluado es de sexo femenino, el resultado de la ecuación se debe multiplicar por la constante 0.85.&lt;br /&gt;• &lt;b&gt;Limitaciones:&lt;/b&gt; A pesar de su practicidad, se ha demostrado que esta ecuación (al igual que el clearance de orina de 24 horas) sobreestima el filtrado glomerular, motivo por el cual la nefrología recomienda en primera línea el uso de las ecuaciones MDRD 4 y CKD-EPI.</t>
  </si>
  <si>
    <t>&lt;b&gt;c) 70 mL/min:&lt;/b&gt; Es la opción correcta. Reemplazando los datos del paciente en la ecuación de Cockcroft-Gault se obtiene: [(140 - 70) x 72] / (72 x 1) = [70 x 72] / 72 = 5040 / 72 = &lt;b&gt;70 mL/min&lt;/b&gt;.</t>
  </si>
  <si>
    <t>• &lt;b&gt;a) 40 mL/min, b) 100 mL/min, y d) 72 mL/min:&lt;/b&gt; Son incorrectas. Ninguno de estos valores corresponde al resultado arrojado por el algoritmo predictivo al calcular el aclaramiento con las variables de edad, peso y creatinina.</t>
  </si>
  <si>
    <t>&lt;b&gt;CÁLCULO RÁPIDO&lt;/b&gt;&lt;br /&gt;&lt;br /&gt;Se estandarizan ciertos cálculos rápidos para la fórmula de Cockcroft-Gault asumiendo un peso estándar de 72 kg y creatinina de 1 mg/dl:&lt;br /&gt;• En un paciente de 60 años, el clearance estimado asciende a 80 mL/min.&lt;br /&gt;• En un varón de 68 años, el clearance estimado es de 75 mL/min.&lt;br /&gt;• Si un paciente de 70 años presentara una creatinina elevada de 2 mg/dl (manteniendo 72 kg), el clearance estimado caería a la mitad: 35 mL/min.</t>
  </si>
  <si>
    <t>En un paciente de &lt;b&gt;70 años, 72 kg y creatinina de 2 mg/dl&lt;/b&gt;, el clearance teórico estimado mediante la fórmula de Cockcroft-Gault cae a &lt;b&gt;35 mL/min&lt;/b&gt;.</t>
  </si>
  <si>
    <t>&lt;b&gt;ESTIMACIÓN DEL FILTRADO GLOMERULAR Y FÓRMULA DE COCKCROFT-GAULT&lt;/b&gt;&lt;br /&gt;&lt;br /&gt;Para establecer el diagnóstico funcional de la enfermedad renal, la creatinina sérica sola no alcanza para representar adecuadamente la función renal de un paciente, por lo que se requiere la aplicación de fórmulas matemáticas predictivas.&lt;br /&gt;• &lt;b&gt;Fórmula de Cockcroft y Gault:&lt;/b&gt; Permite la estimación del aclaramiento usando la edad, el peso en kg, el género y la creatinina plasmática del paciente.&lt;br /&gt;• &lt;b&gt;Ecuación matemática exacta:&lt;/b&gt; &lt;b&gt;[(140 - Edad) x Peso en Kg] / (72 x Creatinina Sérica en mg/dl)&lt;/b&gt;. Si el paciente es mujer, el resultado final se multiplica por la constante 0.85.&lt;br /&gt;• &lt;b&gt;Característica funcional:&lt;/b&gt; Al igual que el clearance de creatinina en orina de 24 horas, la fórmula se caracteriza por sobreestimar el filtrado glomerular real (entre un 10% y un 20%) debido a la secreción tubular proximal de creatinina.</t>
  </si>
  <si>
    <t>&lt;b&gt;b) Clearence teórico 35 mL/min:&lt;/b&gt; Es la opción correcta. En un paciente de &lt;b&gt;70 años&lt;/b&gt;, con &lt;b&gt;72 kg&lt;/b&gt; de peso y una &lt;b&gt;creatinina de 2 mg/dl&lt;/b&gt;, el clearance teórico estimado cae a &lt;b&gt;35 mL/min&lt;/b&gt;. Esto se comprueba al aplicar la ecuación matemática exacta: [(140 - 70) x 72] / (72 x 2) = [70 x 72] / 144 = 5040 / 144 = &lt;b&gt;35 mL/min&lt;/b&gt;.</t>
  </si>
  <si>
    <t>• &lt;b&gt;a) Clearence teórico 72 mL/min&lt;/b&gt;, &lt;b&gt;c) Clearence teórico 45 mL/min&lt;/b&gt; y &lt;b&gt;d) Clearence teórico 70 mL/min:&lt;/b&gt; Son incorrectas. Representan cálculos matemáticos erróneos para la ecuación de Cockcroft-Gault basándose en las variables presentadas. Un clearance de 70 mL/min correspondería a este mismo paciente de 70 años y 72 kg, pero si su creatinina fuera normal (1 mg/dl).</t>
  </si>
  <si>
    <t>&lt;b&gt;CÁLCULO CLÍNICO RÁPIDO&lt;/b&gt;&lt;br /&gt;&lt;br /&gt;Existen escenarios de cálculo rápido referenciales para la fórmula de Cockcroft-Gault en pacientes de 72 kg:&lt;br /&gt;• En un paciente varón de &lt;b&gt;68 años&lt;/b&gt; y creatinina de &lt;b&gt;1 mg/dl&lt;/b&gt;, el clearance es de &lt;b&gt;75 mL/min&lt;/b&gt;.&lt;br /&gt;• En un paciente de &lt;b&gt;70 años&lt;/b&gt; y creatinina de &lt;b&gt;1 mg/dl&lt;/b&gt;, el clearance es de &lt;b&gt;70 mL/min&lt;/b&gt;.&lt;br /&gt;• En un paciente de &lt;b&gt;70 años&lt;/b&gt; y creatinina de &lt;b&gt;2 mg/dl&lt;/b&gt;, el clearance cae a &lt;b&gt;35 mL/min&lt;/b&gt;.&lt;br /&gt;• En un paciente de &lt;b&gt;60 años&lt;/b&gt; y creatinina de &lt;b&gt;2 mg/dl&lt;/b&gt;, el clearance estimado es de &lt;b&gt;30 mL/min&lt;/b&gt;.&lt;br /&gt;• En un paciente de &lt;b&gt;40 años&lt;/b&gt; y creatinina de &lt;b&gt;4 mg/dl&lt;/b&gt;, el clearance es de &lt;b&gt;25 mL/min&lt;/b&gt;.</t>
  </si>
  <si>
    <t>Tanto la ecuación &lt;b&gt;MDRD 4&lt;/b&gt; como la &lt;b&gt;CKD-EPI&lt;/b&gt; son las pruebas que miden con &lt;b&gt;mayor certeza el filtrado glomerular real&lt;/b&gt;.</t>
  </si>
  <si>
    <t>&lt;b&gt;ECUACIONES PARA LA ESTIMACIÓN DEL FILTRADO GLOMERULAR&lt;/b&gt;&lt;br /&gt;&lt;br /&gt;Frente a los inconvenientes y la alta tasa de error de la recolección de orina de 24 horas, se utilizan fórmulas matemáticas para la valoración de la función renal.&lt;br /&gt;• &lt;b&gt;MDRD 4 y CKD-EPI:&lt;/b&gt; Tanto la fórmula MDRD (Modification of Diet in Renal Disease) como la CKD-EPI evalúan con mayor certeza el filtrado glomerular del paciente. En la actualidad, la CKD-EPI es considerada la prueba que mide con mayor exactitud el filtrado.&lt;br /&gt;• &lt;b&gt;Limitaciones de las ecuaciones:&lt;/b&gt; Pierden fidelidad y no se recomienda su uso en situaciones donde la cinética de la creatinina o la masa corporal estén inestables o alteradas, tales como: Fracaso Renal Agudo, desnutrición severa, amputados, parálisis, embarazo, hepatopatía grave, y en edades extremas o Índices de Masa Corporal extremos (&lt; 19 o &gt; 35).</t>
  </si>
  <si>
    <t>&lt;b&gt;b) MDRD4:&lt;/b&gt; Es la opción correcta. La &lt;b&gt;MDRD 4&lt;/b&gt; y la &lt;b&gt;CKD-EPI&lt;/b&gt; superan al clearance convencional y estiman con mayor certeza y exactitud el filtrado glomerular real.</t>
  </si>
  <si>
    <t>• &lt;b&gt;a) Clearence de creatinina de 2 hs:&lt;/b&gt; Es incorrecta. El clearance de creatinina se evalúa mediante recolecciones de orina de 24 horas, no de 2 horas. Además, no representa la forma más certera de medición.&lt;br /&gt;• &lt;b&gt;c) Clearence de creatinina de 24 hs:&lt;/b&gt; Es incorrecta. El clearance de creatinina de 24 horas sobreestima el filtrado glomerular real entre un 10% y un 20% (debido a la secreción tubular de creatinina) y posee una tasa de errores de recolección cercana al 14%.&lt;br /&gt;• &lt;b&gt;d) Fórmula de Cockroft y Gault:&lt;/b&gt; Es incorrecta. Si bien es una fórmula útil que estima el aclaramiento usando edad, peso, sexo y creatinina, al igual que el clearance de 24 horas, sobreestima el filtrado glomerular real, siendo superada por la MDRD 4 y CKD-EPI.</t>
  </si>
  <si>
    <t>Aplicando la fórmula de Cockcroft y Gault, en un paciente varón de &lt;b&gt;60 años, 72 kg de peso&lt;/b&gt; y una creatinina plasmática de &lt;b&gt;2 mg/dL&lt;/b&gt;, el clearance teórico arroja un resultado de &lt;b&gt;40 mL/min&lt;/b&gt;.</t>
  </si>
  <si>
    <t>&lt;b&gt;FÓRMULA DE COCKCROFT-GAULT Y ESTIMACIÓN DEL FILTRADO GLOMERULAR&lt;/b&gt;&lt;br /&gt;&lt;br /&gt;La valoración integral de la función renal exige la evaluación del Filtrado Glomerular mediante fórmulas, ya que la creatinina sérica aislada no refleja el deterioro renal temprano debido a su variabilidad según la masa muscular, edad y dieta.&lt;br /&gt;• &lt;b&gt;Parámetros:&lt;/b&gt; La fórmula clásica de Cockcroft-Gault permite la estimación del aclaramiento usando cuatro variables: &lt;b&gt;edad, peso en kg, género y creatinina plasmática&lt;/b&gt;.&lt;br /&gt;• &lt;b&gt;Ecuación matemática:&lt;/b&gt; La fórmula para calcularlo es &lt;b&gt;[(140 - Edad) x Peso en Kg] / (72 x Creatinina Sérica en mg/dL)&lt;/b&gt;. Si el paciente evaluado es de sexo femenino, el resultado final de la ecuación se debe multiplicar por la constante &lt;b&gt;0.85&lt;/b&gt;.&lt;br /&gt;• &lt;b&gt;Limitaciones:&lt;/b&gt; A pesar de su practicidad, se ha demostrado que esta ecuación (al igual que el clearance de orina de 24 horas) &lt;b&gt;sobreestima el filtrado glomerular&lt;/b&gt;, motivo por el cual se recomienda el uso de las ecuaciones MDRD 4 y CKD-EPI.</t>
  </si>
  <si>
    <t>La opción a es correcta. Reemplazando los datos del paciente en la ecuación de Cockcroft-Gault se obtiene: [(140 - 60) x 72] / (72 x 2) = [80 x 72] / 144 = 5760 / 144 = &lt;b&gt;40 mL/min&lt;/b&gt;.</t>
  </si>
  <si>
    <t>• &lt;b&gt;b) Clearance teórico 4 mL/min, c) Clearance teórico 72 mL/min, y d) Clearance teórico 30 mL/min:&lt;/b&gt; Son incorrectas. Ninguno de estos valores corresponde al resultado arrojado por el algoritmo al calcular el aclaramiento con las variables de edad, peso y creatinina especificadas en el enunciado.</t>
  </si>
  <si>
    <t>&lt;b&gt;CÁLCULO CLÍNICO RÁPIDO&lt;/b&gt;&lt;br /&gt;&lt;br /&gt;Existen ciertos cálculos teóricos rápidos para la fórmula de Cockcroft-Gault asumiendo un peso estándar de 72 kg (el cual permite anularse con el denominador 72):&lt;br /&gt;• En un paciente de &lt;b&gt;60 años&lt;/b&gt; con creatinina de &lt;b&gt;1 mg/dl&lt;/b&gt;, el clearance asciende a &lt;b&gt;80 mL/min&lt;/b&gt;.&lt;br /&gt;• En un varón de &lt;b&gt;68 años&lt;/b&gt; con creatinina de &lt;b&gt;1 mg/dl&lt;/b&gt;, el clearance es de &lt;b&gt;75 mL/min&lt;/b&gt;.&lt;br /&gt;• Si un paciente de &lt;b&gt;70 años&lt;/b&gt; presentara una creatinina de &lt;b&gt;1 mg/dl&lt;/b&gt;, el clearance es de &lt;b&gt;70 mL/min&lt;/b&gt;.&lt;br /&gt;• Si ese mismo paciente de &lt;b&gt;70 años&lt;/b&gt; presentara una creatinina elevada de &lt;b&gt;2 mg/dl&lt;/b&gt;, el clearance cae a la mitad: &lt;b&gt;35 mL/min&lt;/b&gt;.&lt;br /&gt;• En un paciente de &lt;b&gt;40 años&lt;/b&gt; con una creatinina de &lt;b&gt;4 mg/dl&lt;/b&gt;, el clearance se desploma a &lt;b&gt;25 mL/min&lt;/b&gt;.</t>
  </si>
  <si>
    <t>La recolección para la orina completa debe ser realizada en un &lt;b&gt;recipiente limpio y seco&lt;/b&gt;.</t>
  </si>
  <si>
    <t>&lt;b&gt;RECOLECCIÓN Y CONSERVACIÓN DE LA MUESTRA PARA ORINA COMPLETA&lt;/b&gt;&lt;br /&gt;&lt;br /&gt;El examen de orina es una práctica rutinaria y es uno de los estudios más importantes para diagnosticar enfermedades renales.&lt;br /&gt;• &lt;b&gt;Recipiente y Retención:&lt;/b&gt; La muestra se debe recoger en un recipiente &lt;b&gt;limpio y seco&lt;/b&gt;; no necesariamente tiene que ser estéril para el análisis completo (solo se exige esterilidad si se solicitará urocultivo). Se requiere además una &lt;b&gt;retención mínima de 3 a 4 horas&lt;/b&gt;.&lt;br /&gt;• &lt;b&gt;Tiempo de Procesamiento:&lt;/b&gt; El análisis de orina debe realizarse antes de 1 hora post-micción, y con un plazo &lt;b&gt;máximo de 2 horas&lt;/b&gt; desde su emisión. Si se conserva a temperatura ambiente por más tiempo, la alteración del pH produce una degeneración y lisis de los elementos formes (leucocitos, glóbulos rojos, células y cilindros), dificultando el diagnóstico.&lt;br /&gt;• &lt;b&gt;Refrigeración:&lt;/b&gt; Si no es posible procesarla a tiempo, se debe guardar la muestra en la heladera (preferentemente en la puerta, sin congelar) entre &lt;b&gt;2° a 8°C&lt;/b&gt;, pudiendo conservarse por 24 a 36 horas.</t>
  </si>
  <si>
    <t>&lt;b&gt;d) En recipiente limpio y seco:&lt;/b&gt; Es la opción correcta. La recolección para un análisis de orina completa requiere el uso de un &lt;b&gt;recipiente limpio y seco&lt;/b&gt;.</t>
  </si>
  <si>
    <t>&lt;b&gt;a) En recipiente estéril:&lt;/b&gt; Es incorrecta porque la exigencia de un recipiente estéril se reserva para la recolección de muestras destinadas a la realización de un urocultivo.&lt;br /&gt;&lt;b&gt;b) Con una retención máxima de 1 hora:&lt;/b&gt; Es incorrecta debido a que se requiere una retención &lt;b&gt;mínima de 3 a 4 horas&lt;/b&gt; para concentrar los elementos formes, no una retención "máxima" de 1 hora.&lt;br /&gt;&lt;b&gt;c) A temperatura ambiente si se va a procesar luego de 4 días:&lt;/b&gt; Es incorrecta ya que la orina no procesada antes de las 2 horas debe refrigerarse entre &lt;b&gt;2° a 8°C&lt;/b&gt; para evitar la lisis celular, pudiendo conservarse solo por 24 a 36 horas; conservarla a temperatura ambiente por 4 días destruiría sus elementos diagnósticos.</t>
  </si>
  <si>
    <t>&lt;b&gt;TÉCNICA DE RECOLECCIÓN EN MUJERES Y VARONES&lt;/b&gt;&lt;br /&gt;&lt;br /&gt;Para evitar un diagnóstico erróneo derivado de un sedimento patológico falso (contaminación), se deben seguir pautas de recolección anatómica:&lt;br /&gt;• &lt;b&gt;Técnica en Mujeres (Premenopáusicas):&lt;/b&gt; Es obligatorio el uso de un &lt;b&gt;tapón vaginal&lt;/b&gt; durante la recolección para evitar la contaminación con flujo vaginal (que aporta células epiteliales abundantes, piocitos y hematíes). La paciente debe lavar la zona periuretral, enjuagar (sin secar), separar los labios mayores, eliminar los primeros &lt;b&gt;100 ml&lt;/b&gt; y recolectar el &lt;b&gt;chorro medio&lt;/b&gt;.&lt;br /&gt;• &lt;b&gt;Técnica en Varones:&lt;/b&gt; Se debe retraer el prepucio, lavar el glande con agua y jabón, enjuagar (sin secar) y juntar la muestra descartando el primer chorro.</t>
  </si>
  <si>
    <t>&lt;b&gt;Categorizan y confirman la sospecha de una hematuria NO glomerular: la ausencia de glóbulos rojos dismórficos, la ausencia de cilindros hemáticos y una proteinuria menor de 200 mg/24 hs&lt;/b&gt;.</t>
  </si>
  <si>
    <t>&lt;b&gt;HEMATURIA NO GLOMERULAR (UROLÓGICA)&lt;/b&gt;&lt;br /&gt;&lt;br /&gt;La hematuria detectada en el examen microscópico del sedimento urinario se clasifica topográficamente según su origen en glomerular o no glomerular (de las vías excretoras).&lt;br /&gt;• &lt;b&gt;Características Morfológicas:&lt;/b&gt; Cuando el sangrado proviene de las vías urinarias de conducción (origen no glomerular), los glóbulos rojos no se someten a los cambios osmóticos ni al estrés mecánico de la filtración, por lo que conservan inalterada su forma bicóncava habitual (isomórficos).&lt;br /&gt;• &lt;b&gt;Criterios Diagnósticos de Exclusión:&lt;/b&gt; Se categoriza y confirma la sospecha de una hematuria urológica o no glomerular ante la presencia de tres hallazgos: la &lt;b&gt;ausencia de glóbulos rojos dismórficos&lt;/b&gt;, la &lt;b&gt;ausencia de cilindros hemáticos&lt;/b&gt; y una &lt;b&gt;proteinuria habitualmente nula o menor de 200 mg/24 hs&lt;/b&gt;.&lt;br /&gt;• &lt;b&gt;Etiologías Frecuentes:&lt;/b&gt; Las causas principales que originan este tipo de sangrado tracto urológico incluyen los procesos inflamatorios o destructivos como las infecciones urinarias, litiasis, tumores o traumatismos.</t>
  </si>
  <si>
    <t>&lt;b&gt;d) Todas son correctas:&lt;/b&gt; Es la opción correcta. El abordaje diagnóstico para diferenciar el origen urológico del sangrado glomerular se fundamenta en la exclusión de los signos característicos de lesión de la membrana de filtración. Por consiguiente, la ausencia de eritrocitos deformados (dismórficos), la falta de formación de moldes hialinos con eritrocitos (cilindros hemáticos) y una excreción proteica dentro de parámetros fisiológicos o levemente aumentada por la sangre (menor de 200 mg/24 hs) confirman que se trata de una hematuria de origen no glomerular.</t>
  </si>
  <si>
    <t>• &lt;b&gt;a) La ausencia de glóbulos rojos dismórficos:&lt;/b&gt; Es un componente correcto de la definición, pero incompleto para resolver el enunciado.&lt;br /&gt;• &lt;b&gt;b) La ausencia de cilindros hemáticos:&lt;/b&gt; Es un criterio correcto para descartar el origen glomerular, pero insuficiente como única respuesta.&lt;br /&gt;• &lt;b&gt;c) La proteinuria menor de 200 mg/24 hs:&lt;/b&gt; Es el criterio analítico correcto que descarta el daño de la barrera de filtración, pero requiere de las características celulares microscópicas para confirmar la topografía de la hematuria. Al englobar las tres características clínicas, la opción D es la alternativa válida.</t>
  </si>
  <si>
    <t>&lt;b&gt;HEMATURIA GLOMERULAR (DIAGNÓSTICO DIFERENCIAL)&lt;/b&gt;&lt;br /&gt;&lt;br /&gt;A diferencia de la afectación urológica, cuando la hematuria proviene del daño en el glomérulo (ej. glomerulopatías), el sedimento presenta hallazgos característicos:&lt;br /&gt;• &lt;b&gt;Glóbulos Rojos Dismórficos:&lt;/b&gt; Al atravesar la membrana de filtración enferma, los hematíes se deforman y crenan, adoptando formas irregulares con "hernias" o en "anillo de sello" (acantocitos).&lt;br /&gt;• &lt;b&gt;Cilindros Hemáticos:&lt;/b&gt; La aglutinación de eritrocitos en la luz tubular conforma estos moldes, cuya aparición es exclusiva del daño glomerular.&lt;br /&gt;• &lt;b&gt;Proteinuria:&lt;/b&gt; Asocia una pérdida de proteínas superior a 200 mg/24 hs (típicamente de rango no nefrótico en los síndromes nefríticos).</t>
  </si>
  <si>
    <t>La recolección para la orina completa debe ser realizada en un &lt;b&gt;recipiente limpio y seco&lt;/b&gt;, sin exigirse esterilidad salvo que se solicite un urocultivo concomitante.</t>
  </si>
  <si>
    <t>&lt;b&gt;RECOLECCIÓN Y CONSERVACIÓN DE LA MUESTRA URINARIA&lt;/b&gt;&lt;br /&gt;&lt;br /&gt;El examen de orina completo (físico, químico y microscópico) es un estudio rutinario para el diagnóstico de enfermedades renales y exige el cumplimiento de pautas preanalíticas para conservar su fidelidad diagnóstica.&lt;br /&gt;• &lt;b&gt;Recipiente:&lt;/b&gt; La muestra se debe recoger en un recipiente limpio y seco. No necesariamente tiene que ser estéril para el análisis completo (la esterilidad se exige si se solicitará urocultivo).&lt;br /&gt;• &lt;b&gt;Retención vesical:&lt;/b&gt; Se requiere una retención urinaria mínima de 3 a 4 horas.&lt;br /&gt;• &lt;b&gt;Tiempo de Procesamiento:&lt;/b&gt; El análisis debe realizarse antes de 1 hora post-micción, con un plazo de 2 horas desde su emisión. Si la muestra queda expuesta a temperatura ambiente por mayor tiempo, el pH produce la degeneración y lisis de los elementos formes (leucocitos, glóbulos rojos, células y cilindros), dificultando el diagnóstico microscópico.&lt;br /&gt;• &lt;b&gt;Refrigeración:&lt;/b&gt; De no poder procesarla a tiempo, se debe guardar en la heladera (sin congelar, preferentemente en la puerta) a temperaturas entre 2° a 8°C, pudiendo conservarse en este estado por 24 a 36 horas.</t>
  </si>
  <si>
    <t>&lt;b&gt;c) En recipiente limpio y seco:&lt;/b&gt; Es la opción correcta. Es la pauta preanalítica para el análisis de orina completo rutinario, exigiéndose que el recipiente carezca de humedad y suciedad, sin necesidad de emplear frascos esterilizados.</t>
  </si>
  <si>
    <t>• &lt;b&gt;a) En recipiente estéril:&lt;/b&gt; Es incorrecta. El recipiente estéril es innecesario para un examen físico-químico y microscópico general, exigiéndose su uso cuando la muestra se destina a aislamiento bacteriológico mediante urocultivo.&lt;br /&gt;• &lt;b&gt;b) Con una retención máxima de 1 hora:&lt;/b&gt; Es incorrecta. El protocolo exige una retención vesical mínima (no máxima) de 3 a 4 horas para lograr concentrar los solutos y elementos celulares en la vejiga.&lt;br /&gt;• &lt;b&gt;d) Todas son correctas:&lt;/b&gt; Es incorrecta. Las opciones A y B postulan prácticas erróneas para el protocolo del estudio general.</t>
  </si>
  <si>
    <t>&lt;b&gt;LIMITACIONES Y CONTAMINACIÓN EN LA RECOLECCIÓN&lt;/b&gt;&lt;br /&gt;&lt;br /&gt;• &lt;b&gt;Técnica en Mujeres (Premenopáusicas):&lt;/b&gt; Es obligatorio el uso de un tapón vaginal durante la recolección, previa higiene periuretral y descartando el primer chorro. Su omisión contamina la orina normal con flujo vaginal, introduciendo células epiteliales escamosas, piocitos y hematíes, simulando un proceso patológico inflamatorio en el sedimento.&lt;br /&gt;• &lt;b&gt;Aislamiento Especial:&lt;/b&gt; En determinados pacientes incapaces de colaborar o que cursan con retención aguda, la obtención de orina estéril para cultivo se realiza mediante sonda.</t>
  </si>
  <si>
    <t>En un paciente varón de &lt;b&gt;68 años, 72 kg y creatinina de 1 mg/dl&lt;/b&gt;, el clearance teórico estimado es de &lt;b&gt;75 mL/min&lt;/b&gt;.</t>
  </si>
  <si>
    <t>&lt;b&gt;ESTIMACIÓN DEL FILTRADO GLOMERULAR Y FÓRMULA DE COCKCROFT-GAULT&lt;/b&gt;&lt;br /&gt;&lt;br /&gt;Para establecer el diagnóstico funcional de la enfermedad renal, la creatinina sérica sola no alcanza para representar la función renal de un paciente, por lo que se requiere la aplicación de fórmulas matemáticas predictivas.&lt;br /&gt;• &lt;b&gt;Fórmula de Cockcroft y Gault:&lt;/b&gt; Permite la estimación del aclaramiento usando la edad, el peso en kg, el género y la creatinina plasmática del paciente.&lt;br /&gt;• &lt;b&gt;Cálculo:&lt;/b&gt; &lt;b&gt;[(140 - Edad) x Peso en Kg] / (72 x Creatinina Sérica en mg/dl)&lt;/b&gt;. Si el paciente es mujer, el resultado final se multiplica por la constante 0.85.&lt;br /&gt;• &lt;b&gt;Característica funcional:&lt;/b&gt; Al igual que el clearance de creatinina en orina de 24 horas, la fórmula sobreestima el filtrado glomerular real (entre un 10% y un 20%) debido a la secreción tubular proximal de creatinina.</t>
  </si>
  <si>
    <t>&lt;b&gt;a) Clearence teórico 75 ml/min:&lt;/b&gt; Es la opción correcta. En un paciente varón de &lt;b&gt;68 años&lt;/b&gt;, con &lt;b&gt;72 kg&lt;/b&gt; de peso y una &lt;b&gt;creatinina de 1 mg/dl&lt;/b&gt;, el clearance teórico estimado es de &lt;b&gt;75 mL/min&lt;/b&gt;.</t>
  </si>
  <si>
    <t>• &lt;b&gt;b) Clearence teórico 7,5 ml/min&lt;/b&gt;, &lt;b&gt;c) Clearence teórico 100 ml/min&lt;/b&gt; y &lt;b&gt;d) Clearence teórico 10 ml/min:&lt;/b&gt; Son incorrectas porque representan estimaciones que no se corresponden con el cálculo derivado de las variables del paciente (edad avanzada, peso conservado y creatinina en rango normal), las cuales determinan un filtrado levemente disminuido por la edad pero que aún se mantiene en rangos funcionales (cercano a 75 mL/min).</t>
  </si>
  <si>
    <t>&lt;b&gt;CÁLCULO CLÍNICO RÁPIDO&lt;/b&gt;&lt;br /&gt;&lt;br /&gt;Ejemplos de cálculo para la fórmula de Cockcroft-Gault en pacientes de 72 kg:&lt;br /&gt;• En un paciente varón de &lt;b&gt;68 años&lt;/b&gt; y creatinina de &lt;b&gt;1 mg/dl&lt;/b&gt;, el clearance es de &lt;b&gt;75 mL/min&lt;/b&gt;.&lt;br /&gt;• En un paciente de &lt;b&gt;70 años&lt;/b&gt; y creatinina de &lt;b&gt;1 mg/dl&lt;/b&gt;, el clearance es de &lt;b&gt;70 mL/min&lt;/b&gt;.&lt;br /&gt;• En un paciente de &lt;b&gt;70 años&lt;/b&gt; y creatinina de &lt;b&gt;2 mg/dl&lt;/b&gt;, el clearance es de &lt;b&gt;35 mL/min&lt;/b&gt;.&lt;br /&gt;• En un paciente de &lt;b&gt;60 años&lt;/b&gt; y creatinina de &lt;b&gt;2 mg/dl&lt;/b&gt;, el clearance es de &lt;b&gt;30 mL/min&lt;/b&gt;.&lt;br /&gt;• En un paciente de &lt;b&gt;40 años&lt;/b&gt; y creatinina de &lt;b&gt;4 mg/dl&lt;/b&gt;, el clearance es de &lt;b&gt;25 mL/min&lt;/b&gt;.</t>
  </si>
  <si>
    <t>El &lt;b&gt;Clearance de una sustancia implica el volumen de plasma&lt;/b&gt; depurado.</t>
  </si>
  <si>
    <t>&lt;b&gt;CONCEPTO DE CLEARANCE Y FILTRADO GLOMERULAR&lt;/b&gt;&lt;br /&gt;&lt;br /&gt;El glomérulo es la unidad funcional y estructural inicial donde se produce el filtrado de la sangre.&lt;br /&gt;• &lt;b&gt;Tasa de Filtrado Glomerular:&lt;/b&gt; El filtrado glomerular en un hombre sano es de 120 ml/min/1,73 m2 de superficie corporal.&lt;br /&gt;• &lt;b&gt;Aclaramiento (Clearance):&lt;/b&gt; El Clearance de una sustancia implica el volumen de plasma depurado a su paso por el riñón en una unidad de tiempo.&lt;br /&gt;• &lt;b&gt;Estructura del Filtrado:&lt;/b&gt; La red vascular inicia en la arteriola aferente, que se ramifica en capilares que convergen en la arteriola eferente. El filtrado atraviesa estas estructuras hacia el Espacio de Bowman, dando lugar al Filtrado Glomerular que desemboca en el túbulo contorneado proximal.</t>
  </si>
  <si>
    <t>La opción d es correcta. El término clearance o aclaramiento se define como el volumen de plasma sanguíneo que el riñón logra depurar o liberar de una determinada sustancia en una unidad de tiempo.</t>
  </si>
  <si>
    <t>• &lt;b&gt;a) Gramos de sustancia:&lt;/b&gt; Es incorrecta. El clearance no evalúa la masa neta (gramos o miligramos) de la sustancia excretada, sino que refleja el volumen plasmático que ha sido limpiado de dicha sustancia.&lt;br /&gt;• &lt;b&gt;b) Tiempo que tarda en ser excretada:&lt;/b&gt; Es incorrecta. Si bien la unidad de tiempo es parte de la tasa (ej. mililitros por minuto), el concepto central del clearance no es la medición temporal aislada, sino la relación volumétrica de depuración plasmática.&lt;br /&gt;• &lt;b&gt;c) Ninguna de las anteriores:&lt;/b&gt; Es incorrecta. Dado que el volumen de plasma es la respuesta que define el concepto.&lt;br /&gt;• &lt;b&gt;e) Volumen que orina:&lt;/b&gt; Es incorrecta. El volumen de orina formado o excretado (diuresis o flujo urinario) es un parámetro distinto al clearance. Aunque se utiliza en la fórmula matemática para calcular el aclaramiento, la definición teórica remite al plasma depurado.</t>
  </si>
  <si>
    <t>&lt;b&gt;BARRERA DE FILTRACIÓN GLOMERULAR&lt;/b&gt;&lt;br /&gt;&lt;br /&gt;El plasma es filtrado a través de una barrera que regula el paso hacia el espacio urinario mediante una doble naturaleza (mecánica y eléctrica). Está constituida por:&lt;br /&gt;• &lt;b&gt;Endotelio capilar:&lt;/b&gt; Posee fenestraciones.&lt;br /&gt;• &lt;b&gt;Membrana basal glomerular (MBG).&lt;/b&gt;&lt;br /&gt;• &lt;b&gt;Epitelio visceral (podocitos):&lt;/b&gt; Presenta el diafragma de hendidura entre sus pedicelos. Un factor producido por las células epiteliales del glomérulo regula la permeabilidad de la barrera de filtración.&lt;br /&gt;• &lt;b&gt;Selectividad Eléctrica:&lt;/b&gt; La barrera es eléctricamente negativa debido a proteínas como la podocalixina o el heparán sulfato, repeliendo macromoléculas con carga similar.</t>
  </si>
  <si>
    <t>El factor de permeabilidad glomerular es un &lt;b&gt;factor producido por las células epiteliales del glomérulo&lt;/b&gt; (podocitos) que &lt;b&gt;regula la permeabilidad de la barrera de filtración&lt;/b&gt;.</t>
  </si>
  <si>
    <t>&lt;b&gt;BARRERA DE FILTRACIÓN GLOMERULAR&lt;/b&gt;&lt;br /&gt;&lt;br /&gt;La barrera de filtración glomerular regula el paso hacia el espacio urinario mediante una doble naturaleza: mecánica y eléctrica. Está constituida por tres estructuras:&lt;br /&gt;• &lt;b&gt;Endotelio capilar:&lt;/b&gt; Posee fenestraciones que permiten el paso del plasma.&lt;br /&gt;• &lt;b&gt;Membrana basal glomerular (MBG):&lt;/b&gt; Estructura acelular interpuesta.&lt;br /&gt;• &lt;b&gt;Epitelio visceral (Podocitos):&lt;/b&gt; Son las células epiteliales del glomérulo que presentan el diafragma de hendidura entre sus pedicelos. El factor producido por estas células epiteliales es el responsable de regular la permeabilidad de la barrera de filtración.&lt;br /&gt;• &lt;b&gt;Naturaleza Eléctrica:&lt;/b&gt; La barrera es eléctricamente negativa debido a proteínas estructurales específicas como la podocalixina o el heparán sulfato, repeliendo macromoléculas con carga similar.</t>
  </si>
  <si>
    <t>&lt;b&gt;c) Un factor producido por las células epiteliales del glomérulo que regula la permeabilidad de la barrera de filtración:&lt;/b&gt; Es la opción correcta. Las células del epitelio visceral (podocitos) sintetizan factores y proteínas (como la nefrina y podocina) que estructuran el diafragma de hendidura, modulando la permeabilidad y selectividad de la barrera de filtración.</t>
  </si>
  <si>
    <t>&lt;b&gt;a) Una proteína que se encuentra en la membrana basal glomerular:&lt;/b&gt; Es incorrecta. Si bien la membrana basal posee proteínas estructurales, el factor funcional regulador al que se alude es producto de las células epiteliales suprayacentes.&lt;br /&gt;&lt;b&gt;b) Un complejo antígeno-anticuerpo que se forma en respuesta a una infección estreptocócica:&lt;/b&gt; Es incorrecta. Esto describe a los inmunocomplejos de la inmunidad humoral que causan daño inflamatorio y glomerulonefritis, no a un factor de regulación del riñón.&lt;br /&gt;&lt;b&gt;d) Una enzima que degrada la matriz extracelular del glomérulo:&lt;/b&gt; Es incorrecta. Se refiere a enzimas como las metaloproteinasas que participan en el remodelado mesangial y tisular, mecanismo ajeno a la regulación epitelial de la permeabilidad al filtrado.</t>
  </si>
  <si>
    <t>&lt;b&gt;PROTEINURIA FISIOLÓGICA Y SELECTIVIDAD&lt;/b&gt;&lt;br /&gt;&lt;br /&gt;• &lt;b&gt;Normalidad:&lt;/b&gt; En un estado fisiológico de filtración y retención estructural, el rango de la proteinuria fisiológica es de hasta 150 mg/día.&lt;br /&gt;• &lt;b&gt;Alteración Leve:&lt;/b&gt; Cuando existe daño inicial y alteraciones en la barrera epitelial, se define el concepto de &lt;b&gt;proteinuria selectiva&lt;/b&gt;, lo cual indica que la pérdida proteica es a expensas de proteínas de tamaño molecular pequeño.</t>
  </si>
  <si>
    <t>El &lt;b&gt;feed-back túbulo glomerular distal&lt;/b&gt; depende de la &lt;b&gt;concentración de sodio en la mácula densa&lt;/b&gt;.</t>
  </si>
  <si>
    <t>&lt;b&gt;MECANISMOS DE AUTORREGULACIÓN: FEEDBACK TÚBULO-GLOMERULAR&lt;/b&gt;&lt;br /&gt;&lt;br /&gt;El balance túbulo-glomerular constituye un mecanismo hemodinámico protector sensado en el túbulo contorneado distal temprano y vinculado a la osmolaridad y al ClNa+.&lt;br /&gt;• &lt;b&gt;Fisiología del Feedback:&lt;/b&gt; Un aumento en la presión y volumen aferente eleva la tasa de filtrado glomerular (FG). El túbulo contorneado proximal amortigua el excedente, pero el remanente distal llega a la &lt;b&gt;mácula densa&lt;/b&gt;.&lt;br /&gt;• &lt;b&gt;Respuesta Protectora:&lt;/b&gt; Cuando se pone en juego este balance, el &lt;b&gt;exceso de Na+ en la mácula densa protege al glomérulo generando una vasoconstricción de la arteriola aferente&lt;/b&gt;.&lt;br /&gt;• &lt;b&gt;Mecanismo Celular:&lt;/b&gt; Esta vasoconstricción se logra mediante la generación local de &lt;b&gt;adenosina&lt;/b&gt; (con gasto de ATP), la cual introduce calcio en el músculo liso de la arteriola aferente para contraerla y resguardar la presión intraglomerular.</t>
  </si>
  <si>
    <t>&lt;b&gt;c) Depende de la concentración de sodio en la mácula densa:&lt;/b&gt; Es la opción correcta. El &lt;b&gt;feed-back túbulo glomerular distal depende de la concentración de sodio en la mácula densa&lt;/b&gt;. Cuando llega un exceso de sodio a este sensor, se desencadena la respuesta protectora para regular la presión del glomérulo.</t>
  </si>
  <si>
    <t>• &lt;b&gt;a) Tiene sensibilidad absoluta a la concentración de calcio:&lt;/b&gt; Es incorrecta. El sensor principal de la mácula densa evalúa la concentración de cloruro de sodio (Na+ y Cl-), no la de calcio. El calcio interviene de forma secundaria en el proceso de contracción muscular lisa inducida por la adenosina.&lt;br /&gt;• &lt;b&gt;b) Dilata la arteriola aferente como efecto final:&lt;/b&gt; Es incorrecta. El efecto final ante el exceso de sodio sensado es producir una &lt;b&gt;vasoconstricción&lt;/b&gt; (no dilatación) de la arteriola aferente para proteger al glomérulo de la hiperfiltración.&lt;br /&gt;• &lt;b&gt;d) Contrae la arteriola eferente como efecto final:&lt;/b&gt; Es incorrecta. El mecanismo de este feedback actúa cerrando la arteriola &lt;b&gt;aferente&lt;/b&gt; (de entrada) mediado por adenosina. La contracción de la eferente es un evento mediado por la Angiotensina II cuando, a la inversa, cae el aporte de sodio.</t>
  </si>
  <si>
    <t>&lt;b&gt;LIBERACIÓN DE RENINA Y MÁCULA DENSA&lt;/b&gt;&lt;br /&gt;&lt;br /&gt;El sistema de autorregulación funciona de forma inversa cuando los niveles de filtrado y volumen caen:&lt;br /&gt;• La &lt;b&gt;caída en el aporte de Na+&lt;/b&gt; en la mácula densa del glomérulo renal determina la estimulación de las células yuxtaglomerulares.&lt;br /&gt;• Esto desencadena la &lt;b&gt;liberación de renina&lt;/b&gt; por parte del aparato yuxtaglomerular, activando el Sistema Renina-Angiotensina-Aldosterona para contraer la arteriola eferente (vía Angiotensina II) e intentar preservar la presión de filtrado.</t>
  </si>
  <si>
    <t>En la neumonía, ¿cuál de los siguientes NO es un criterio de internación en UTI?&lt;br&gt;&lt;br&gt;a) Necesidad de ventilación mecánica&lt;br&gt;&lt;br&gt;b) Shock séptico&lt;br&gt;&lt;br&gt;c) Compromiso pulmonar multilobar&lt;br&gt;&lt;br&gt;d) Presión sistólica sanguínea mayor a 90 mmHg</t>
  </si>
  <si>
    <t>La &lt;b&gt;estimulación de receptores AT2 y análogos del sistema RAA produce una disminución de las resistencias periféricas por vasodilatación&lt;/b&gt;.</t>
  </si>
  <si>
    <t>&lt;b&gt;SISTEMA RENINA-ANGIOTENSINA-ALDOSTERONA (RECEPTORES AT1 Y AT2)&lt;/b&gt;&lt;br /&gt;&lt;br /&gt;El sistema Renina-Angiotensina-Aldosterona (SRAA) se divide en dos vías o equipos de acción opuesta:&lt;br /&gt;• &lt;b&gt;Receptores AT1 ("Equipo Rojo"):&lt;/b&gt; La Angiotensina II (Ag II) actúa sobre los receptores AT1, ubicados solo en la arteriola eferente. Producen vasoconstricción y retención de sodio. A nivel celular generan aldosterona, Especies Reactivas de O2 (inflamación e hiperoxidación), liberación de factores de crecimiento, hipertrofia y síntesis de colágeno (fibrosis).&lt;br /&gt;• &lt;b&gt;Receptores AT2 ("Equipo Verde"):&lt;/b&gt; Producen efectos opuestos a la vía clásica. Generan disminución de las resistencias periféricas por &lt;b&gt;vasodilatación&lt;/b&gt;, &lt;b&gt;natriuresis&lt;/b&gt;, inhibición de especies reactivas de oxígeno (anti-inflamación), inhibición de factores de crecimiento (antiproliferación) y anti-hipertrofia/antifibrosis.&lt;br /&gt;• &lt;b&gt;Balance Fisiológico:&lt;/b&gt; En el adulto, el receptor AT1 es mucho más sensible que el AT2 (el cual predomina en la etapa fetal), estableciendo una leve superioridad vasoconstrictora basal en el organismo.</t>
  </si>
  <si>
    <t>&lt;b&gt;c) Disminución de las resistencias periféricas por vasodilatación:&lt;/b&gt; Es la opción correcta. Los receptores AT2 son la vía contrarreguladora y protectora del sistema renina-angiotensina-aldosterona. Su estimulación produce efectos opuestos al accionar clásico de la angiotensina II, generando vasodilatación (que disminuye las resistencias periféricas), induciendo natriuresis y ejerciendo acciones antiproliferativas y antiinflamatorias tisulares.</t>
  </si>
  <si>
    <t>• &lt;b&gt;a) Vasoconstricción de arteriola eferente:&lt;/b&gt; Es incorrecta. Es el efecto directo de la Angiotensina II al actuar sobre los receptores AT1, no sobre los AT2.&lt;br /&gt;• &lt;b&gt;b) Retención de sodio:&lt;/b&gt; Es incorrecta. La retención de sodio es una de las acciones mediadas por la estimulación del receptor AT1 y la secreción de aldosterona, mientras que el receptor AT2 favorece el efecto contrario (natriuresis).&lt;br /&gt;• &lt;b&gt;d) Aumento de la presión oncótica intraglomerular:&lt;/b&gt; Es incorrecta. La presión oncótica capilar depende de la concentración de proteínas plasmáticas. Los receptores del sistema RAA modulan la hemodinamia renal modificando la presión hidrostática intraglomerular mediante vasoconstricción o vasodilatación capilar, no interviniendo en la fuerza oncótica.</t>
  </si>
  <si>
    <t>El exceso de Na+ en la mácula densa protege al glomérulo con una vasoconstricción aferente.</t>
  </si>
  <si>
    <t>&lt;b&gt;AUTORREGULACIÓN Y BALANCE TÚBULO-GLOMERULAR&lt;/b&gt;&lt;br /&gt;&lt;br /&gt;El riñón posee un mecanismo hemodinámico protector compuesto por el balance túbulo-glomerular, cuyo sensado se realiza en el Túbulo Contorneado Distal (T.C.D.) temprano y depende de la concentración de sodio en la mácula densa.&lt;br /&gt;• &lt;b&gt;Mecanismo ante el exceso de Na+:&lt;/b&gt; Cuando un aumento en la presión aferente eleva la tasa de filtrado glomerular, el remanente distal de cloruro de sodio llega a la mácula densa. Este exceso de Na+ protege al glomérulo desencadenando la generación de adenosina (con gasto de ATP), la cual introduce calcio en el músculo liso de la arteriola aferente para contraerla. Esta vasoconstricción aferente disminuye el flujo de entrada, resguardando la presión intraglomerular.&lt;br /&gt;• &lt;b&gt;Mecanismo inverso (déficit de Na+):&lt;/b&gt; La caída en el aporte de Na+ en la mácula densa del glomérulo determina la liberación de renina por parte del aparato yuxtaglomerular.</t>
  </si>
  <si>
    <t>&lt;b&gt;d) Vasoconstricción protectora de la arteriola aferente:&lt;/b&gt; Es la opción correcta. El exceso de sodio en el T.C.D. es sensado por la mácula densa, disparando el feedback túbulo-glomerular que, mediante la generación de adenosina, contrae el músculo liso de la arteriola aferente protegiendo la presión intraglomerular.</t>
  </si>
  <si>
    <t>• &lt;b&gt;a) Vasoconstricción dañina de la arteriola eferente glomerular, y c) Mayor secreción de Ag II:&lt;/b&gt; Son incorrectas. El aumento de Na+ en la mácula densa inhibe la secreción de renina. La caída en el aporte de Na+ a la mácula densa es lo que determina la liberación de renina por el aparato yuxtaglomerular, desencadenando la cascada de Angiotensina II y la posterior vasoconstricción de la arteriola eferente.&lt;br /&gt;• &lt;b&gt;b) Hiperfiltración:&lt;/b&gt; Es incorrecta. El resultado hemodinámico del feedback mediado por el exceso de sodio en la mácula densa es evitar y controlar la hiperfiltración, induciendo la vasoconstricción de la arteriola aferente para amortiguar el excedente.</t>
  </si>
  <si>
    <t>La estimulación de los &lt;b&gt;receptores AT2&lt;/b&gt; (y análogos del sistema RAA) produce una disminución de las resistencias periféricas generando &lt;b&gt;vasodilatación&lt;/b&gt;.</t>
  </si>
  <si>
    <t>&lt;b&gt;SISTEMA RENINA-ANGIOTENSINA-ALDOSTERONA (EL EQUIPO VERDE)&lt;/b&gt;&lt;br /&gt;&lt;br /&gt;A nivel funcional, el sistema se divide en dos vías o "equipos" de acción opuesta:&lt;br /&gt;• &lt;b&gt;El "Equipo Verde" (Receptores AT2):&lt;/b&gt; Producen efectos opuestos a los de la vía clásica constrictora. La estimulación de receptores AT2 y análogos del sistema RAA produce una disminución de las resistencias periféricas por &lt;b&gt;vasodilatación&lt;/b&gt;.&lt;br /&gt;• &lt;b&gt;Efectos sistémicos del AT2:&lt;/b&gt; Además de la vasodilatación, generan &lt;b&gt;natriuresis&lt;/b&gt;, &lt;b&gt;inhibición de R.O.S. (anti-inflamación)&lt;/b&gt;, &lt;b&gt;inhibición de factores de crecimiento (antiproliferación)&lt;/b&gt; y &lt;b&gt;anti-hipertrofia/antifibrosis&lt;/b&gt;.&lt;br /&gt;• &lt;b&gt;Predominio:&lt;/b&gt; En el adulto, el receptor AT1 es mucho más sensible que el AT2 (el cual es predominante en la etapa fetal), estableciendo una superioridad vasoconstrictora basal.</t>
  </si>
  <si>
    <t>La opción c es correcta. La estimulación del &lt;b&gt;receptor AT2&lt;/b&gt; del sistema RAA produce una disminución de las resistencias periféricas mediada por &lt;b&gt;vasodilatación&lt;/b&gt;, sumado a un efecto natriurético y antifibrótico.</t>
  </si>
  <si>
    <t>• &lt;b&gt;a) Vasoconstricción&lt;/b&gt;, &lt;b&gt;b) Retención de sodio&lt;/b&gt; y &lt;b&gt;d) a y b son correctos:&lt;/b&gt; Son incorrectas. La vasoconstricción y la retención de sodio son los efectos cardiovasculares producidos por la estimulación de los &lt;b&gt;receptores AT1&lt;/b&gt; de la Angiotensina II, los cuales se oponen a las acciones protectoras de los receptores AT2.</t>
  </si>
  <si>
    <t>&lt;b&gt;EL EQUIPO ROJO (RECEPTORES AT1)&lt;/b&gt;&lt;br /&gt;&lt;br /&gt;• &lt;b&gt;Fisiología del AT1:&lt;/b&gt; La Angiotensina II actúa predominantemente sobre los receptores AT1, ubicados solo en la arteriola eferente. Clínicamente, el receptor AT1 del sistema RAA produce una &lt;b&gt;vasoconstricción&lt;/b&gt; y &lt;b&gt;retención de sodio&lt;/b&gt;.&lt;br /&gt;• &lt;b&gt;Cascada celular destructiva:&lt;/b&gt; A nivel intracelular, esta vía genera secreción de aldosterona, liberación de Especies Reactivas de O2 (R.O.S.), inflamación, liberación de factores de crecimiento, proliferación, hipertrofia miocárdica y síntesis de colágeno fibrogénico.</t>
  </si>
  <si>
    <t>El &lt;b&gt;receptor AT1&lt;/b&gt; del sistema RAA produce una &lt;b&gt;vasoconstricción&lt;/b&gt; y &lt;b&gt;retención de sodio&lt;/b&gt;.</t>
  </si>
  <si>
    <t>&lt;b&gt;SISTEMA RENINA-ANGIOTENSINA-ALDOSTERONA (RECEPTORES AT1)&lt;/b&gt;&lt;br /&gt;&lt;br /&gt;La Angiotensina II actúa sobre los receptores AT1, los cuales conforman la vía clásica de acción del sistema ("Equipo Rojo") y se ubican en la arteriola eferente del glomérulo.&lt;br /&gt;• &lt;b&gt;Efectos Hemodinámicos:&lt;/b&gt; Su estimulación produce una vasoconstricción arteriolar y promueve la retención de sodio.&lt;br /&gt;• &lt;b&gt;Efectos Celulares e Histológicos:&lt;/b&gt; A nivel intracelular, esta vía genera secreción de aldosterona, especies reactivas de oxígeno (hiperoxidación), inflamación, liberación de factores de crecimiento, proliferación, hipertrofia celular y síntesis de colágeno (fibrosis).&lt;br /&gt;• &lt;b&gt;Vía Contrarreguladora (AT2):&lt;/b&gt; Produce efectos opuestos; la estimulación de los receptores AT2 genera disminución de las resistencias periféricas por vasodilatación, natriuresis y acciones protectoras antiinflamatorias y antiproliferativas.</t>
  </si>
  <si>
    <t>&lt;b&gt;d) a y b son correctos:&lt;/b&gt; Es la opción correcta. El receptor AT1 del sistema renina-angiotensina-aldosterona media las acciones de la angiotensina II, produciendo vasoconstricción y retención de sodio.</t>
  </si>
  <si>
    <t>&lt;b&gt;a) Vasoconstricción:&lt;/b&gt; Es una premisa correcta, pero resulta incompleta.&lt;br /&gt;&lt;b&gt;b) Retención de sodio:&lt;/b&gt; Es una premisa correcta, pero resulta incompleta.&lt;br /&gt;&lt;b&gt;c) Vasodilatación:&lt;/b&gt; Es incorrecta. La vasodilatación y la natriuresis son los efectos opuestos mediados por la estimulación de la vía contrarreguladora de los receptores AT2.</t>
  </si>
  <si>
    <t>&lt;b&gt;IMPLICANCIA FARMACOLÓGICA NEFROPROTECTORA&lt;/b&gt;&lt;br /&gt;&lt;br /&gt;El bloqueo terapéutico del receptor AT1 o de la producción de Angiotensina II es la base de la nefroprotección en pacientes crónicos.&lt;br /&gt;• &lt;b&gt;IECA:&lt;/b&gt; Protegen la función renal porque disminuyen la hiperfiltración glomerular al impedir la formación de la hormona vasoconstrictora, produciendo una vasodilatación protectora de la arteriola eferente.&lt;br /&gt;• &lt;b&gt;ARA II:&lt;/b&gt; Los antagonistas de los receptores evitan la unión de la Angiotensina II a los receptores AT1, inhibiendo el daño hemodinámico y la cascada fibrótica.</t>
  </si>
  <si>
    <t>La &lt;b&gt;caída en el aporte de Na+ en la mácula densa&lt;/b&gt; del glomérulo renal determina la &lt;b&gt;liberación de renina por parte del aparato yuxtaglomerular&lt;/b&gt;.</t>
  </si>
  <si>
    <t>&lt;b&gt;ESTÍMULOS DE LIBERACIÓN DE RENINA&lt;/b&gt;&lt;br /&gt;&lt;br /&gt;El inicio del sistema renina-angiotensina-aldosterona (SRAA) se produce con la liberación de &lt;b&gt;renina&lt;/b&gt;, generada a partir de una modificación de la media muscular de la &lt;b&gt;arteriola aferente&lt;/b&gt;.&lt;br /&gt;• &lt;b&gt;Vías principales:&lt;/b&gt; Este proceso de secreción se desencadena por tres vías fundamentales:&lt;br /&gt;• &lt;b&gt;Cambios en el aporte de ClNa+:&lt;/b&gt; Las variaciones iónicas son censadas en la &lt;b&gt;mácula densa&lt;/b&gt; del túbulo contorneado distal. Esta estructura informa a las &lt;b&gt;células yuxtaglomerulares&lt;/b&gt;, determinando que la caída en el aporte de Na+ desencadene la liberación de renina.&lt;br /&gt;• &lt;b&gt;Mecanismos barorreceptores:&lt;/b&gt; Ubicados en la arteriola aferente, detectan fluctuaciones de tensión. El cambio o caída de presión en la arteriola aferente estimula la liberación de renina.&lt;br /&gt;• &lt;b&gt;Estimulación simpática:&lt;/b&gt; Mediada por la vía de los receptores &lt;b&gt;β1 adrenérgicos&lt;/b&gt;, ejerciendo una acción directa sobre la arteriola aferente.</t>
  </si>
  <si>
    <t>&lt;b&gt;c) Liberación de renina por parte del aparato yuxtaglomerular:&lt;/b&gt; Es la opción correcta. La mácula densa del túbulo contorneado distal actúa como un sensor de la concentración de cloruro de sodio. Ante la caída en el aporte de Na+ a este nivel, envía señales a las células yuxtaglomerulares contiguas para que secreten renina hacia el torrente sanguíneo, desencadenando el inicio de la cascada del sistema renina-angiotensina-aldosterona.</t>
  </si>
  <si>
    <t>• &lt;b&gt;a) Aumento de la excreción de cloro en túbulo distal:&lt;/b&gt; Es incorrecta. La respuesta al déficit de sodio censado en la mácula densa no es aumentar la excreción iónica, sino activar mecanismos hormonales de retención.&lt;br /&gt;• &lt;b&gt;b) Aumento de la presión oncótica intracapilar:&lt;/b&gt; Es incorrecta. La presión oncótica intracapilar depende de las proteínas plasmáticas (fundamentalmente la albúmina) y no es el mecanismo de respuesta celular mediado por el sensor del aparato yuxtaglomerular ante fluctuaciones del sodio filtrado.&lt;br /&gt;• &lt;b&gt;d) Caída de la presión arterial:&lt;/b&gt; Es incorrecta. El objetivo final del sensado tubular y la posterior liberación de renina es activar una cascada vasoconstrictora y retentora de sodio para evitar y revertir la hipotensión y la hipoperfusión.</t>
  </si>
  <si>
    <t>&lt;b&gt;MECANISMO INVERSO (EXCESO DE Na+)&lt;/b&gt;&lt;br /&gt;&lt;br /&gt;• &lt;b&gt;Balance túbulo-glomerular:&lt;/b&gt; Cuando ocurre el escenario inverso (aumento en la concentración de Na+ en la mácula densa), se activa un mecanismo de protección glomerular.&lt;br /&gt;• &lt;b&gt;Vasoconstricción aferente:&lt;/b&gt; El exceso de Na+ remanente que llega a la mácula densa desencadena la generación de adenosina (con gasto de ATP), la cual introduce calcio en el músculo liso de la &lt;b&gt;arteriola aferente&lt;/b&gt; para contraerla. Esta vasoconstricción aferente disminuye el flujo de entrada, resguardando la presión intraglomerular frente a la hiperfiltración compensadora.</t>
  </si>
  <si>
    <t>La &lt;b&gt;Angiotensina 1-7 (Ag 1-7)&lt;/b&gt; produce una &lt;b&gt;vasodilatación severa vía receptores AT2&lt;/b&gt;.</t>
  </si>
  <si>
    <t>&lt;b&gt;EJE RENINA-ANGIOTENSINA ACTUAL&lt;/b&gt;&lt;br /&gt;&lt;br /&gt;El Sistema Renina-Angiotensina-Aldosterona (SRAA) incluye múltiples peptidasas que abren caminos simultáneos de contrarregulación frente a la vía clásica constrictora:&lt;br /&gt;• &lt;b&gt;Enzima ECA2 y Ag 1-7:&lt;/b&gt; La enzima ECA2 transforma la Angiotensina I en Ang 1-9 y la Angiotensina II en &lt;b&gt;Angiotensina 1-7 (Ag 1-7)&lt;/b&gt;.&lt;br /&gt;• &lt;b&gt;Efecto Hemodinámico:&lt;/b&gt; La Ag 1-7 actúa estimulando a los &lt;b&gt;receptores AT2&lt;/b&gt; y al receptor Mas (los cuales están estrechamente asociados al "equipo vasodilatador" renal y sistémico). Esto produce una &lt;b&gt;vasodilatación severa&lt;/b&gt; que protege la perfusión de los órganos.&lt;br /&gt;• &lt;b&gt;Mecanismo Protector:&lt;/b&gt; Esta vía de la ECA2 y la Ag 1-7 se opone a los efectos destructivos, vasoconstrictores y profibróticos mediados por la Angiotensina II clásica sobre los receptores AT1.</t>
  </si>
  <si>
    <t>&lt;b&gt;c) La Ag 1.7 produce vasodilatación severa vía receptores AT2:&lt;/b&gt; Es la opción correcta. Dentro del eje actual del SRAA, la enzima ECA2 convierte la Angiotensina II en &lt;b&gt;Ag 1-7&lt;/b&gt;, la cual tiene la función de generar una &lt;b&gt;vasodilatación severa&lt;/b&gt; sistémica mediada por la estimulación de los &lt;b&gt;receptores AT2&lt;/b&gt;.</t>
  </si>
  <si>
    <t>• &lt;b&gt;a) La aldosterona estimula la liberación del Sistema RAA:&lt;/b&gt; Es incorrecta. La aldosterona es el producto secretor final de la cascada (inducida por la vía AT1) y no el estímulo inicial. El sistema se estimula por una caída en el aporte de sodio en la mácula densa o por una caída de presión en la arteriola aferente.&lt;br /&gt;• &lt;b&gt;b) Los receptores AT2 producen retención de sodio:&lt;/b&gt; Es incorrecta. El estímulo de los receptores AT2 ("Equipo Verde") genera efectos protectores como &lt;b&gt;natriuresis&lt;/b&gt; (excreción de sodio y agua) y vasodilatación. La retención de sodio es un efecto patológico de los receptores AT1 ("Equipo Rojo").&lt;br /&gt;• &lt;b&gt;d) Los receptores AT1 inhiben la fibrosis:&lt;/b&gt; Es incorrecta. Los receptores AT1 inducen la síntesis de colágeno, la proliferación celular, la hipertrofia y la &lt;b&gt;fibrosis&lt;/b&gt; tisular. Quienes inhiben la fibrosis (antifibrosis) son los receptores AT2.</t>
  </si>
  <si>
    <t>&lt;b&gt;EL EQUIPO ROJO Y EQUIPO VERDE (RECEPTORES AT1 Y AT2)&lt;/b&gt;&lt;br /&gt;&lt;br /&gt;• &lt;b&gt;Equipo Rojo (Receptores AT1):&lt;/b&gt; La Angiotensina II actúa sobre los receptores AT1, ubicados en la arteriola eferente. Producen &lt;b&gt;vasoconstricción&lt;/b&gt;, &lt;b&gt;retención de sodio&lt;/b&gt; (vía secreción de aldosterona), inflamación y &lt;b&gt;fibrosis&lt;/b&gt; (vía síntesis de colágeno e hipertrofia).&lt;br /&gt;• &lt;b&gt;Equipo Verde (Receptores AT2):&lt;/b&gt; Producen efectos opuestos a la vía clásica. Su estimulación genera una disminución de las resistencias periféricas por &lt;b&gt;vasodilatación&lt;/b&gt;, sumado a acciones como la &lt;b&gt;natriuresis&lt;/b&gt; y efectos &lt;b&gt;antifibróticos&lt;/b&gt; y antiinflamatorios.</t>
  </si>
  <si>
    <t>El &lt;b&gt;exceso de Na+ en la mácula densa protege al glomérulo con vasoconstricción de la arteriola aferente&lt;/b&gt;.</t>
  </si>
  <si>
    <t>&lt;b&gt;MECANISMOS DE AUTORREGULACIÓN: BALANCE TÚBULO-GLOMERULAR&lt;/b&gt;&lt;br /&gt;&lt;br /&gt;El mecanismo hemodinámico protector del riñón está compuesto por el balance túbulo-glomerular, el cual es sensado en el túbulo contorneado distal temprano y se encuentra vinculado a la osmolaridad y al ClNa+.&lt;br /&gt;• &lt;b&gt;Detección en Mácula Densa:&lt;/b&gt; El túbulo contorneado proximal amortigua el excedente de filtrado (reabsorbiendo el 60% del cloruro de sodio de toda la nefrona), pero el remanente distal llega a la mácula densa. El balance túbulo-glomerular distal depende de la concentración de sodio en este segmento.&lt;br /&gt;• &lt;b&gt;Respuesta ante el exceso de Na+:&lt;/b&gt; La llegada de un exceso de Na+ a la mácula densa protege al glomérulo produciendo una vasoconstricción aferente.&lt;br /&gt;• &lt;b&gt;Mecanismo de acción:&lt;/b&gt; Esto se logra mediante la generación de &lt;b&gt;adenosina&lt;/b&gt; (con gasto de ATP), la cual introduce calcio en el músculo liso de la &lt;b&gt;arteriola aferente&lt;/b&gt; para contraerla, reduciendo el flujo de ingreso y resguardando la presión intraglomerular frente a sobrecargas.</t>
  </si>
  <si>
    <t>&lt;b&gt;d) Vasoconstricción de la arteriola aferente:&lt;/b&gt; Es la opción correcta. El balance túbulo-glomerular actúa como un mecanismo de retroalimentación protector. Cuando la mácula densa detecta un aporte excesivo de sodio (señal de que el túbulo proximal no logró absorber la carga debido a un alto flujo o hiperfiltración), desencadena la liberación de adenosina. Esta sustancia genera la vasoconstricción del músculo liso de la arteriola aferente, restringiendo el flujo de sangre que ingresa al capilar y protegiendo al glomérulo de la elevación de la presión intraglomerular.</t>
  </si>
  <si>
    <t>• &lt;b&gt;a) Produce estimulación parasimpática directa con liberación de renina:&lt;/b&gt; Es incorrecta. En la fisiología del aparato yuxtaglomerular, ocurre lo contrario: la &lt;b&gt;caída&lt;/b&gt; o disminución en el aporte de Na+ en la mácula densa (no el exceso) es el estímulo que determina la liberación de renina para activar el sistema vasoconstrictor sistémico.&lt;br /&gt;• &lt;b&gt;b) Aumenta la absorción de Na+ en tubo proximal:&lt;/b&gt; Es incorrecta. El exceso detectado en la porción distal indica que el túbulo proximal ya vio superada su capacidad de reabsorción (fijada en un 60%). La compensación no es un incremento proximal retrógrado, sino una modificación hemodinámica vascular en la entrada del glomérulo.&lt;br /&gt;• &lt;b&gt;c) Produce hiperfiltración:&lt;/b&gt; Es incorrecta. El mecanismo suscitado por la mácula densa persigue el efecto opuesto: al contraer la arteriola aferente, disminuye la presión de filtración para frenar y prevenir el fenómeno de hiperfiltración compensadora.</t>
  </si>
  <si>
    <t>&lt;b&gt;SISTEMA RENINA-ANGIOTENSINA-ALDOSTERONA (LIBERACIÓN DE RENINA)&lt;/b&gt;&lt;br /&gt;&lt;br /&gt;En contraposición al escenario de exceso de sodio, el inicio del sistema vasoconstrictor se produce con la liberación de renina por la arteriola aferente. Este proceso se desencadena por tres vías principales de alerta ante hipoperfusión:&lt;br /&gt;• &lt;b&gt;Mecanismos barorreceptores:&lt;/b&gt; En la arteriola aferente detectan fluctuaciones de tensión; el cambio de presión estimula de manera directa la liberación de renina.&lt;br /&gt;• &lt;b&gt;Cambios en el aporte de ClNa+:&lt;/b&gt; La &lt;b&gt;caída&lt;/b&gt; en el aporte de Na+ sensada en la mácula densa informa a las células yuxtaglomerulares determinando la consecuente liberación de renina.&lt;br /&gt;• &lt;b&gt;Estimulación simpática:&lt;/b&gt; Vía receptores β1 adrenérgicos, con acción directa sobre la arteriola aferente.</t>
  </si>
  <si>
    <t>Los &lt;b&gt;transportadores de glucosa ligados al sodio tipo 1 (SGLT1) tienen alta afinidad pero baja capacidad porque reabsorben sólo el 3% de la glucosa&lt;/b&gt; a nivel del túbulo contorneado proximal.</t>
  </si>
  <si>
    <t>&lt;b&gt;FISIOLOGÍA DEL TRANSPORTE DE GLUCOSA RENAL (SGLT)&lt;/b&gt;&lt;br /&gt;&lt;br /&gt;El mecanismo de reabsorción tubular de glucosa en el túbulo contorneado proximal (TCP) se sustenta en transportadores ligados al sodio (SGLT), impulsados por la bomba Na+/K+ ATPasa basolateral.&lt;br /&gt;• &lt;b&gt;SGLT2:&lt;/b&gt; Se ubica en la porción S1 (pars recta) del TCP. Tiene &lt;b&gt;baja afinidad&lt;/b&gt; pero &lt;b&gt;alta capacidad&lt;/b&gt;, encargándose de reabsorber el &lt;b&gt;97%&lt;/b&gt; de la glucosa filtrada, acoplada a 1 catión de sodio.&lt;br /&gt;• &lt;b&gt;SGLT1:&lt;/b&gt; Se localiza en la porción S3 (pars recta) del TCP. Presenta &lt;b&gt;alta afinidad&lt;/b&gt; pero &lt;b&gt;baja capacidad&lt;/b&gt;, logrando reabsorber el &lt;b&gt;3%&lt;/b&gt; de la glucosa restante, acoplada a 2 cationes de sodio.</t>
  </si>
  <si>
    <t>La opción c es correcta. Los transportadores SGLT1 ubicados en la porción S3 del túbulo proximal se caracterizan por una alta afinidad de unión pero una capacidad de transporte reducida, encargándose de reabsorber el 3% remanente de la glucosa filtrada.</t>
  </si>
  <si>
    <t>• &lt;b&gt;a) Tienen baja afinidad por la glucosa, y b) Reabsorben el 97% de la glucosa de TCProximal:&lt;/b&gt; Son incorrectas. Estas características fisiológicas (baja afinidad, alta capacidad y reabsorción masiva del 97% acoplada a un catión de sodio) definen el comportamiento de los transportadores SGLT2 ubicados en la porción inicial S1, no a los SGLT1.&lt;br /&gt;• &lt;b&gt;d) No reabsorben glucosa:&lt;/b&gt; Es incorrecta. Ambos cotransportadores (SGLT1 y SGLT2) tienen como función la reabsorción tubular de la glucosa filtrada, diferenciándose en su proporción topográfica y dinámica de afinidad.</t>
  </si>
  <si>
    <t>&lt;b&gt;IMPLICANCIA FISIOPATOLÓGICA EN LA NEFROPATÍA DIABÉTICA&lt;/b&gt;&lt;br /&gt;&lt;br /&gt;En pacientes diabéticos, la hiperglucemia provoca que los transportadores SGLT reabsorban el gran volumen de glucosa junto con el sodio.&lt;br /&gt;• &lt;b&gt;Alteración del Feedback túbulo-glomerular:&lt;/b&gt; Este aumento masivo en la reabsorción conjunta proximal ocasiona una caída de la concentración de sodio que alcanza la &lt;b&gt;mácula densa&lt;/b&gt;.&lt;br /&gt;• &lt;b&gt;Vasodilatación aferente:&lt;/b&gt; El déficit de sodio censado en la mácula densa inhibe el tono vasoconstrictor normal, produciendo &lt;b&gt;vasodilatación de la arteriola aferente&lt;/b&gt; y la activación del SRAA (vasoconstricción eferente), estableciendo el mecanismo de la &lt;b&gt;hiperfiltración glomerular&lt;/b&gt;.</t>
  </si>
  <si>
    <t>El &lt;b&gt;filtrado glomerular&lt;/b&gt; en un hombre sano en ml/min/1,73 m2 de superficie corporal es de &lt;b&gt;120&lt;/b&gt;.</t>
  </si>
  <si>
    <t>&lt;b&gt;ESTRUCTURA GENERAL Y FILTRADO GLOMERULAR&lt;/b&gt;&lt;br /&gt;&lt;br /&gt;El glomérulo es la unidad funcional y estructural donde se produce el filtrado de la sangre. La red vascular inicia en la arteriola aferente, que se ramifica en capilares que convergen en la arteriola eferente. El filtrado atraviesa estas estructuras hacia el espacio de Bowman, dando lugar al filtrado glomerular que desemboca en el túbulo contorneado proximal.</t>
  </si>
  <si>
    <t>&lt;b&gt;b) 120:&lt;/b&gt; Es la opción correcta. El filtrado glomerular en un hombre sano (ajustado a una superficie corporal estándar de 1,73 m2) es de 120 ml/min.</t>
  </si>
  <si>
    <t>&lt;b&gt;a) 75&lt;/b&gt;, &lt;b&gt;c) 150&lt;/b&gt; y &lt;b&gt;d) 50:&lt;/b&gt; Son incorrectas porque no representan el valor fisiológico del filtrado glomerular para un varón sano adulto. Valores disminuidos (como 75 o 50 ml/min) se relacionan con el descenso de la masa renal funcionante, enfermedad renal crónica o injuria renal aguda, mientras que valores como 150 ml/min corresponden a estados patológicos de hiperfiltración glomerular (como se observa en la etapa preclínica de la nefropatía diabética).</t>
  </si>
  <si>
    <t>&lt;b&gt;VÍAS Y BARRERA DE FILTRACIÓN GLOMERULAR&lt;/b&gt;&lt;br /&gt;&lt;br /&gt;El glomérulo establece dos vías de filtrado:&lt;br /&gt;• &lt;b&gt;Filtrado Glomerular:&lt;/b&gt; Es la vía principal. El líquido atraviesa la barrera de filtración, la cual regula el paso mediante una doble naturaleza mecánica y eléctrica (siendo eléctricamente negativa). Está constituida por el endotelio capilar con fenestraciones, la membrana basal glomerular y el epitelio visceral (podocitos).&lt;br /&gt;• &lt;b&gt;Filtrado Mesangial:&lt;/b&gt; Es una vía para macromoléculas. Al carecer de membrana basal en la interfase capilar-mesangio, permite el pasaje proteico. Las células mesangiales actúan como aduana para la fagocitosis o excreción hacia el túbulo contorneado distal.</t>
  </si>
  <si>
    <t>En la nefrona, &lt;b&gt;en el túbulo proximal se reabsorbe el 60% del cloruro de sodio&lt;/b&gt; (y la mayor proporción del bicarbonato filtrado).</t>
  </si>
  <si>
    <t>&lt;b&gt;MECANISMOS DE AUTORREGULACIÓN Y REABSORCIÓN TUBULAR&lt;/b&gt;&lt;br /&gt;&lt;br /&gt;El túbulo contorneado proximal (T.C.P.) cumple una función en el balance glomérulo-tubular al amortiguar el excedente del filtrado glomerular.&lt;br /&gt;• &lt;b&gt;Reabsorción de ClNa+:&lt;/b&gt; En el túbulo proximal se reabsorbe el 60% del cloruro de sodio de toda la nefrona.&lt;br /&gt;• &lt;b&gt;Reabsorción de Bicarbonato:&lt;/b&gt; En este segmento se absorbe la mayor proporción del bicarbonato filtrado.&lt;br /&gt;• &lt;b&gt;Balance Túbulo-Glomerular Distal:&lt;/b&gt; El remanente de sodio y fluidos que escapa a la reabsorción proximal llega hacia el túbulo contorneado distal temprano. La concentración de sodio en este remanente es detectada por la mácula densa, desencadenando el mecanismo de feedback (feed-back túbulo glomerular distal) que protege al glomérulo modulando el tono de la arteriola aferente mediante la secreción de adenosina.</t>
  </si>
  <si>
    <t>&lt;b&gt;c) Túbulo proximal:&lt;/b&gt; Es la opción correcta. El túbulo contorneado proximal es el segmento de mayor capacidad reabsortiva y de trabajo metabólico de la nefrona, siendo responsable de reabsorber el 60% de toda la carga de cloruro de sodio (ClNa+) filtrada desde el glomérulo, además de la mayor proporción del bicarbonato.</t>
  </si>
  <si>
    <t>• &lt;b&gt;a) Rama descendente del asa de Henle:&lt;/b&gt; Es incorrecta. Este segmento carece de la función de reabsorción masiva de cloruro de sodio estipulada en el enunciado.&lt;br /&gt;• &lt;b&gt;b) Rama ascendente del asa de Henle:&lt;/b&gt; Es incorrecta. Aunque reabsorbe una porción significativa de solutos, no alcanza la magnitud del 60% propia del túbulo proximal.&lt;br /&gt;• &lt;b&gt;d) Túbulo contorneado distal:&lt;/b&gt; Es incorrecta. Reabsorbe una fracción mucho menor de cloruro de sodio y contiene a la mácula densa, estructura encargada de sensar la cantidad de Na+ remanente para activar el balance túbulo-glomerular.&lt;br /&gt;• &lt;b&gt;e) Conducto colector:&lt;/b&gt; Es incorrecta. Es el sitio donde se realizan los ajustes finales de la reabsorción de sodio, regulados por estímulos hormonales (como la aldosterona), no correspondiendo al sitio de reabsorción masiva inicial.</t>
  </si>
  <si>
    <t>&lt;b&gt;REABSORCIÓN DE GLUCOSA PROXIMAL&lt;/b&gt;&lt;br /&gt;&lt;br /&gt;Además de la reabsorción de cloruro de sodio, a nivel proximal la glucosa se reabsorbe vía transportadores ligados al sodio (SGLT).&lt;br /&gt;• &lt;b&gt;SGLT2:&lt;/b&gt; Poseen la mayor actividad y afinidad, reabsorbiendo la mayoría de la glucosa filtrada.&lt;br /&gt;• &lt;b&gt;SGLT1:&lt;/b&gt; Tienen alta afinidad pero baja capacidad porque reabsorben sólo el 3% de la glucosa.</t>
  </si>
  <si>
    <t>Los &lt;b&gt;bloqueantes cálcicos dihidropiridínicos&lt;/b&gt; producen en la nefrona una &lt;b&gt;vasodilatación de la arteriola aferente&lt;/b&gt; con consecuente hiperfiltración.</t>
  </si>
  <si>
    <t>&lt;b&gt;FARMACODINAMIA GLOMERULAR Y AGENTES ANTIHIPERTENSIVOS&lt;/b&gt;&lt;br /&gt;&lt;br /&gt;El comportamiento hemodinámico de los agentes antihipertensivos a nivel de la microvasculatura glomerular es importante para la regulación de la presión de filtración y la protección del parénquima renal.&lt;br /&gt;• &lt;b&gt;Bloqueantes Cálcicos Dihidropiridínicos:&lt;/b&gt; Producen en la nefrona una vasodilatación de la arteriola aferente. Al abrir la vía de entrada vascular, favorecen un mayor ingreso de sangre al ovillo capilar, generando un estado hemodinámico de hiperfiltración e hipertensión intraglomerular.&lt;br /&gt;• &lt;b&gt;IECA y ARA II (Contrapartida Protectora):&lt;/b&gt; A diferencia de los calcioantagonistas, los inhibidores de la enzima convertidora y los antagonistas de los receptores AT1 protegen la función renal. Logran esto porque disminuyen la hiperfiltración glomerular al impedir la acción constrictora de la Angiotensina II, produciendo una vasodilatación protectora de la arteriola eferente (vía de salida), lo que reduce la presión intraglomerular.</t>
  </si>
  <si>
    <t>&lt;b&gt;d) Vasodilatación de la Arteriola Aferente:&lt;/b&gt; Es la opción correcta. Los antagonistas o bloqueadores de los canales de calcio de tipo dihidropiridínicos relajan el músculo liso de los vasos de resistencia pre-capilares, determinando en la nefrona una &lt;b&gt;vasodilatación de la arteriola aferente&lt;/b&gt; y promoviendo la hiperfiltración.</t>
  </si>
  <si>
    <t>• &lt;b&gt;a) Vasodilatación de la Arteriola Eferente:&lt;/b&gt; Es incorrecta. Es el efecto hemodinámico protector al utilizar fármacos bloqueadores del sistema renina-angiotensina (como los IECA o los ARA II), los cuales anulan el tono constrictor eferente.&lt;br /&gt;• &lt;b&gt;b) Vasoconstricción de la Arteriola Aferente:&lt;/b&gt; Es incorrecta. Es un mecanismo de defensa fisiológico del &lt;i&gt;feedback túbulo-glomerular&lt;/i&gt; (censado por el exceso de Na+ en la mácula densa), el cual busca contraer la vía de entrada para proteger al glomérulo del exceso de presión.&lt;br /&gt;• &lt;b&gt;c) Vasoconstricción de la Arteriola Eferente:&lt;/b&gt; Es incorrecta. Representa el efecto hemodinámico originado por la hiperactividad de la Angiotensina II actuando sobre sus receptores AT1 en respuesta a la hiperfiltración compensadora.</t>
  </si>
  <si>
    <t>&lt;b&gt;MECANISMOS DE AUTORREGULACIÓN: FEEDBACK TÚBULO-GLOMERULAR&lt;/b&gt;&lt;br /&gt;&lt;br /&gt;Para contrarrestar estados de hiperfiltración o excesivo flujo intraglomerular, el riñón posee un mecanismo hemodinámico protector:&lt;br /&gt;• &lt;b&gt;Sensado de Sodio:&lt;/b&gt; Cuando la tasa de filtrado glomerular se eleva, el remanente de cloruro de sodio que supera la reabsorción proximal llega en exceso al Túbulo Contorneado Distal temprano, donde es censado por la &lt;b&gt;mácula densa&lt;/b&gt;.&lt;br /&gt;• &lt;b&gt;Vasoconstricción Aferente:&lt;/b&gt; Este exceso de Na+ desencadena la generación de adenosina (con gasto de ATP). La adenosina introduce calcio en el músculo liso de la &lt;b&gt;arteriola aferente&lt;/b&gt; para contraerla, disminuyendo el flujo de entrada y resguardando la presión intraglomerular.</t>
  </si>
  <si>
    <t>La &lt;b&gt;hipercalcemia&lt;/b&gt; se asocia con el desarrollo de &lt;b&gt;nefrocalcinosis&lt;/b&gt; y &lt;b&gt;nefrolitiasis&lt;/b&gt;.</t>
  </si>
  <si>
    <t>&lt;b&gt;ELECTROLITOS, HORMONAS Y ALTERACIONES RENALES&lt;/b&gt;&lt;br /&gt;&lt;br /&gt;La regulación electrolítica y hormonal en el riñón se vincula al desarrollo de daño estructural.&lt;br /&gt;• &lt;b&gt;Hipercalcemia y Daño Renal:&lt;/b&gt; En el contexto clínico metabólico, la &lt;b&gt;hipercalcemia&lt;/b&gt; sostenida en el suero sanguíneo se asocia con el desarrollo de &lt;b&gt;nefrocalcinosis&lt;/b&gt; (precipitación y depósito patológico de sales de calcio en el parénquima renal) y &lt;b&gt;nefrolitiasis&lt;/b&gt; (formación de cálculos cálcicos en la vía excretora urinaria).&lt;br /&gt;• &lt;b&gt;Endocrinología y Eje Fosfocálcico:&lt;/b&gt; A nivel endocrino en la función renal, la hormona FGF-23 actúa disminuyendo la concentración de calcitriol (vitamina D activa) en el suero, alterando el metabolismo mineral.&lt;br /&gt;• &lt;b&gt;Hipertonicidad Medular:&lt;/b&gt; La hipertonicidad de la médula renal, necesaria para la correcta concentración de la orina, es producida principalmente por la reabsorción activa de cloro en la rama gruesa ascendente de Henle, la cual se caracteriza por ser impermeable al agua.</t>
  </si>
  <si>
    <t>&lt;b&gt;b) Hipercalcemia:&lt;/b&gt; Es la opción correcta. La &lt;b&gt;hipercalcemia&lt;/b&gt; (el exceso de calcio circulante) se asocia con el desarrollo de precipitación mineral renal, generando cuadros de &lt;b&gt;nefrocalcinosis&lt;/b&gt; y &lt;b&gt;nefrolitiasis&lt;/b&gt;.</t>
  </si>
  <si>
    <t>• &lt;b&gt;a) Hipoparatiroidismo&lt;/b&gt; y &lt;b&gt;c) Hipocalcemia:&lt;/b&gt; Son incorrectas porque los estados de déficit de calcio sérico (hipocalcemia), manifestación bioquímica del hipoparatiroidismo, carecen de la sobresaturación de sustrato mineral necesaria para propiciar la formación de cálculos de calcio o el depósito del mismo en el parénquima renal.&lt;br /&gt;• &lt;b&gt;d) Hipomagnesemia:&lt;/b&gt; Es incorrecta ya que el déficit de magnesio plasmático genera trastornos de repolarización y arritmias, pero no constituye el mecanismo etiopatogénico primario para el desarrollo de nefrocalcinosis y nefrolitiasis, siendo esto propio del exceso de calcio.</t>
  </si>
  <si>
    <t>&lt;b&gt;MISCELÁNEAS DE FISIOLOGÍA RENAL Y COMPARTIMIENTOS HÍDRICOS&lt;/b&gt;&lt;br /&gt;&lt;br /&gt;El abordaje del equilibrio de fluidos y la fisiología renal determina los siguientes conceptos:&lt;br /&gt;• &lt;b&gt;Evaluación Clínica de Compartimientos:&lt;/b&gt; La cantidad de agua en el compartimento intravascular se evalúa a través del relleno capilar. A su vez, la cantidad de agua en el compartimento intersticial se evalúa por la presencia de edema subcutáneo. Finalmente, la cantidad de agua en el compartimento intracelular se evalúa midiendo la osmolaridad plasmática.&lt;br /&gt;• &lt;b&gt;Riñón Senil:&lt;/b&gt; La condición fisiopatológica que lleva al riñón del anciano a ser susceptible de padecer una necrosis tubular aguda es la labilidad tubular originada por una disminución del flujo plasmático renal asociada a la hipotonicidad del intersticio medular. El riñón senil no presenta una reducción de la excreción de sodio como característica fisiológica.&lt;br /&gt;• &lt;b&gt;Manejo del Sodio:&lt;/b&gt; En un contexto de pérdida severa de volumen (hipovolemia), debe esperarse una disminución compensatoria de la excreción urinaria de sodio para intentar expandir el volumen intravascular perdido.</t>
  </si>
  <si>
    <t>En el modelo experimental de Goldblatt de 2 riñones 1 clip, la hipertensión arterial resultante es &lt;b&gt;renino dependiente&lt;/b&gt;.</t>
  </si>
  <si>
    <t>&lt;b&gt;SISTEMA RENINA-ANGIOTENSINA Y MODELO DE GOLDBLATT&lt;/b&gt;&lt;br /&gt;&lt;br /&gt;El inicio de la activación del sistema vasoconstrictor se produce con la liberación de renina, la cual se genera a partir de una modificación de la media muscular de la arteriola aferente.&lt;br /&gt;• &lt;b&gt;Estímulos de liberación de renina:&lt;/b&gt; Se desencadena por la activación de mecanismos barorreceptores en la arteriola aferente (detectando caídas de presión o hipoperfusión), cambios en el aporte de cloruro de sodio censados en la mácula densa (caída de Na+) y estimulación simpática vía receptores beta-1 adrenérgicos.&lt;br /&gt;• &lt;b&gt;Modelo experimental de Goldblatt (2 riñones, 1 clip):&lt;/b&gt; Es un modelo de hipertensión renovascular donde se coloca un clip quirúrgico en la arteria de uno de los riñones, generando isquemia e hipoperfusión en ese órgano. El riñón isquémico, al censar la baja de presión por los barorreceptores de su arteriola aferente, activa el eje mediante la liberación de renina, estableciendo una hipertensión arterial sistémica que es renino dependiente.</t>
  </si>
  <si>
    <t>La opción b es correcta. En el modelo experimental de Goldblatt de 2 riñones y 1 clip (que simula la estenosis de la arteria renal unilateral), el riñón hipoperfundido detecta la isquemia mediante sus barorreceptores aferentes y responde con una liberación de renina. Esto activa el eje sistémico originando una hipertensión arterial sostenida por los altos niveles circulantes de renina y angiotensina II.</t>
  </si>
  <si>
    <t>• &lt;b&gt;a) La HTA es volumen dependiente:&lt;/b&gt; Es incorrecta. En el modelo de 2 riñones y 1 clip, el riñón contralateral sano incrementa la natriuresis compensatoria frente al aumento de la presión, logrando excretar el exceso de agua y sodio. Por consiguiente, el paciente no desarrolla hipervolemia y la HTA se sostiene por el factor vasoconstrictor renino dependiente.&lt;br /&gt;• &lt;b&gt;c) Ninguna de las anteriores:&lt;/b&gt; Es incorrecta.&lt;br /&gt;• &lt;b&gt;d) Todas las anteriores:&lt;/b&gt; Es incorrecta. La hipertensión en este modelo carece de un componente dependiente del volumen.</t>
  </si>
  <si>
    <t>&lt;b&gt;EJE RENINA-ANGIOTENSINA CLÁSICO&lt;/b&gt;&lt;br /&gt;&lt;br /&gt;Al activarse los estímulos de isquemia o caída del aporte de sodio, la pro-renina renal se transforma en renina activa.&lt;br /&gt;• &lt;b&gt;Cascada enzimática:&lt;/b&gt; La renina cliva al angiotensinógeno para convertirlo en angiotensina I. Posteriormente, la enzima de conversión (E.C.A.) actúa sobre la angiotensina I transformándola en la angiotensina II.&lt;br /&gt;• &lt;b&gt;Efectos de la Angiotensina II:&lt;/b&gt; Actúa predominantemente sobre los receptores AT1, produciendo una vasoconstricción sistémica, estimulación de aldosterona, retención tubular de sodio y proliferación celular.</t>
  </si>
  <si>
    <t>El tratamiento inicial en una neumonía por broncoaspiración suele ser:&lt;br&gt;&lt;br&gt;a) Claritromicina 500 mg cada 8 hs&lt;br&gt;&lt;br&gt;b) Ampicilina más sulbactam 1,5 gr cada 6 hs&lt;br&gt;&lt;br&gt;c) Gentamicina más amoxicilina&lt;br&gt;&lt;br&gt;d) Amoxicilina 500 mg cada 8 hs</t>
  </si>
  <si>
    <t>b) Ampicilina más sulbactam 1,5 gr cada 6 hs</t>
  </si>
  <si>
    <t>Los &lt;b&gt;bloqueantes cálcicos dihidropiridínicos&lt;/b&gt; producen en la nefrona una &lt;b&gt;vasodilatación de la arteriola aferente con hiperfiltración&lt;/b&gt;.</t>
  </si>
  <si>
    <t>&lt;b&gt;a) Vasodilatación de arteriola aferente con hiperfiltración:&lt;/b&gt; Es la opción correcta. Los antagonistas o bloqueadores de los canales de calcio de tipo dihidropiridínicos relajan el músculo liso de los vasos de resistencia pre-capilares, determinando en la nefrona una vasodilatación de la arteriola aferente y promoviendo la hiperfiltración.</t>
  </si>
  <si>
    <t>&lt;b&gt;b) Disminución de la hiperfiltración, y d) Vasodilatación de la arteriola eferente:&lt;/b&gt; Son incorrectas. Estos representan los efectos hemodinámicos protectores al utilizar fármacos bloqueadores del sistema renina-angiotensina (como los IECA o los ARA II), los cuales anulan el tono constrictor eferente y controlan la hiperfiltración.&lt;br /&gt;&lt;b&gt;c) Vasoconstricción de arteriola aferente:&lt;/b&gt; Es incorrecta. Constituye un mecanismo de defensa del &lt;i&gt;feedback túbulo-glomerular&lt;/i&gt; (censado por el exceso de Na+ en la mácula densa), el cual busca contraer la vía de entrada para proteger al glomérulo del exceso de presión.&lt;br /&gt;&lt;b&gt;e) Aumento de la diuresis:&lt;/b&gt; Es incorrecta. En el contexto de la farmacodinamia sobre la microvasculatura intraglomerular abordada, el efecto de este grupo de fármacos es la modificación del calibre de la arteriola aferente y la presión de filtración.</t>
  </si>
  <si>
    <t>La hiperactividad sostenida de Angiotensina II genera estrés oxidativo, pero la &lt;b&gt;acción directa del receptor AT2 de Ag II no genera estrés oxidativo&lt;/b&gt;.</t>
  </si>
  <si>
    <t>&lt;b&gt;ESPECIES REACTIVAS DE O2 Y ESTRÉS OXIDATIVO&lt;/b&gt;&lt;br /&gt;&lt;br /&gt;El metabolismo celular normal produce de forma continua oxidación empleada en funciones biológicas.&lt;br /&gt;• &lt;b&gt;Balance Fisiológico:&lt;/b&gt; El sistema de prevención y reparación del organismo está constituido por sustancias antioxidantes (como la superóxido dismutasa - SOD, OPx y quelantes) que controlan a las especies reactivas de oxígeno (ROS). Por lo tanto, la señalización intracelular mediada basalmente por ROS es un proceso normal y fisiológico.&lt;br /&gt;• &lt;b&gt;Estrés Oxidativo:&lt;/b&gt; Cuando se rompe este equilibrio y ocurre un aumento sostenido de ROS (superando la capacidad antioxidante), se establece un estado de estrés oxidativo, el cual induce la activación de factores de transcripción (NFkβ), la producción de moléculas proinflamatorias y modificaciones fibróticas de la matriz extracelular.&lt;br /&gt;• &lt;b&gt;Rol de la Angiotensina II (Ag II):&lt;/b&gt; A nivel del glomérulo, una hiperactividad de la Ag II sobre el receptor &lt;b&gt;AT1&lt;/b&gt; hiperactiva la enzima NADPH Oxidasa. Esto produce hiperoxidación, liberando radicales libres (O2-) que oxidan al óxido nítrico (ON), transformándolo en peroxinitrito (ONOO-), un compuesto altamente tóxico.</t>
  </si>
  <si>
    <t>&lt;b&gt;c) La acción directa del receptor AT2 de AgII genera estrés oxidativo:&lt;/b&gt; Es la opción correcta. La &lt;b&gt;acción directa del receptor AT2 de Ag II NO genera estrés oxidativo&lt;/b&gt;. Por el contrario, la estimulación de los receptores AT2 ejerce acciones protectoras sistémicas, antioxidantes, antiinflamatorias y antifibróticas, siendo los receptores &lt;b&gt;AT1&lt;/b&gt; los únicos responsables de generar hiperoxidación y estrés oxidativo sostenido.</t>
  </si>
  <si>
    <t>• &lt;b&gt;a) La hiperactividad sostenida de AgII genera estrés oxidativo:&lt;/b&gt; Es una afirmación verdadera. El exceso de Ag II circulante sobreestimula al receptor AT1 y a la NADPH oxidasa, generando hiperoxidación y liberando radicales superóxido que perpetúan el daño tisular inflamatorio y renal.&lt;br /&gt;• &lt;b&gt;b) La señalización por ROS es normal y fisiológica:&lt;/b&gt; Es una afirmación verdadera. Las especies reactivas de oxígeno en estado estacionario y neutralizadas son utilizadas basalmente para la señalización celular y funciones biológicas.&lt;br /&gt;• &lt;b&gt;d) Las sustancias antioxidantes previenen y reparan las acciones de los ROS:&lt;/b&gt; Es una afirmación verdadera. El sistema defensivo enzimático natural (SOD, OPx, quelantes) mantiene el equilibrio u homeostasis neutralizando los excesos de radicales libres para evitar que se instaure el estrés oxidativo tisular.</t>
  </si>
  <si>
    <t>&lt;b&gt;La principal causa de la glomeruloesclerosis es la hiperfiltración glomerular&lt;/b&gt;.</t>
  </si>
  <si>
    <t>&lt;b&gt;MECANISMO DE HIPERFILTRACIÓN Y GLOMERULOESCLEROSIS&lt;/b&gt;&lt;br /&gt;&lt;br /&gt;El mecanismo que conduce a la insuficiencia renal crónica y a la destrucción del parénquima en múltiples patologías (como la nefropatía diabética, riñón del anciano y glomerulopatías) es la hiperfiltración compensadora.&lt;br /&gt;• &lt;b&gt;Respuesta compensadora:&lt;/b&gt; Cuando se establece un daño tisular mayor al 20%, se inicia una respuesta hemodinámica compensadora en los glomérulos remanentes sanos.&lt;br /&gt;• &lt;b&gt;Activación neurohormonal:&lt;/b&gt; Se produce una hiperactividad del Sistema Renina-Angiotensina-Aldosterona (S.R.A.A.), aumentando la concentración de Angiotensina II, lo cual genera una vasoconstricción de la arteriola eferente.&lt;br /&gt;• &lt;b&gt;Hipertensión Intraglomerular:&lt;/b&gt; El volumen retenido por la resistencia de salida genera la hiperfiltración compensadora y desarrolla hipertensión intraglomerular. En este fenómeno de hiperfiltración, el daño mecánico principal es el aumento de la presión intraglomerular.&lt;br /&gt;• &lt;b&gt;Nefroesclerosis:&lt;/b&gt; La elevada presión genera una fuerza anormal sobre la pared vascular denominada estrés de roce (shear stress). Esto desencadena proliferación mesangial, daño de la barrera con proteinuria y una inflamación intersticial. La sumatoria de la proliferación mesangial y la inflamación conduce a la apoptosis y muerte celular, culminando en la glomeruloesclerosis (nefroesclerosis).</t>
  </si>
  <si>
    <t>&lt;b&gt;c) Hiperfiltración glomerular:&lt;/b&gt; Es la opción correcta. El mecanismo que conduce a la destrucción capilar, la esclerosis del ovillo y la progresión de la insuficiencia renal crónica es la hiperfiltración glomerular compensadora llevada a cabo por las nefronas remanentes.</t>
  </si>
  <si>
    <t>• &lt;b&gt;a) Activación del S.R.A.A.:&lt;/b&gt; Es incorrecta. Si bien la hiperactividad del sistema renina-angiotensina-aldosterona (con el aumento de Angiotensina II y consecuente vasoconstricción eferente) es el mecanismo neurohormonal que eleva la presión dentro del capilar, el proceso de daño que produce la esclerosis es el fenómeno mecánico de hiperfiltración e hipertensión intraglomerular.&lt;br /&gt;• &lt;b&gt;b) Hipersecreción de Eritropoyetina:&lt;/b&gt; Es incorrecta. La eritropoyetina es una hormona sintetizada por el riñón sano; en el fracaso renal y la progresión a la cronicidad, su producción disminuye, constituyendo la causa primaria de la anemia renal, no de la esclerosis glomerular.&lt;br /&gt;• &lt;b&gt;d) Dislipidemia:&lt;/b&gt; Es incorrecta. Aunque las alteraciones lipídicas aceleran el proceso de aterosclerosis y daño vascular sistémico, no constituyen la causa que destruye y esclerosa los capilares glomerulares.</t>
  </si>
  <si>
    <t>&lt;b&gt;FACTORES QUE CONDICIONAN LA EVOLUCIÓN&lt;/b&gt;&lt;br /&gt;&lt;br /&gt;La progresión del daño crónico provocado por la hiperfiltración está condicionada por tres factores agravantes:&lt;br /&gt;• &lt;b&gt;Hipertensión arterial:&lt;/b&gt; Incrementa la presión de llegada a través de la arteriola aferente.&lt;br /&gt;• &lt;b&gt;Ingesta proteica excesiva:&lt;/b&gt; Aumenta las macromoléculas que caerán al filtrado y que luego deberán ser reabsorbidas por el túbulo, exacerbando la inflamación intersticial.&lt;br /&gt;• &lt;b&gt;Enfermedad de base:&lt;/b&gt; La falta de tratamiento de la patología inicial perpetúa la agresión sostenida sobre las nefronas sanas.</t>
  </si>
  <si>
    <t>La principal causa de la &lt;b&gt;glomeruloesclerosis&lt;/b&gt; es la &lt;b&gt;hiperfiltración glomerular&lt;/b&gt;.</t>
  </si>
  <si>
    <t>&lt;b&gt;MECANISMOS FISIOPATOLÓGICOS DEL DAÑO RENAL Y NEFROESCLEROSIS&lt;/b&gt;&lt;br /&gt;&lt;br /&gt;El mecanismo fisiopatológico primario que conduce a la insuficiencia renal crónica (nefropatía diabética, riñón del anciano, glomerulopatías) es la hiperfiltración compensadora.&lt;br /&gt;• &lt;b&gt;Hiperfiltración e Hipertensión Intraglomerular:&lt;/b&gt; Cuando se establece un daño secuelar mayor al 20%, inicia una respuesta compensadora de los glomérulos no dañados. Se produce hiperactividad del S.R.A.A., aumentando la Angiotensina II, lo que genera una vasoconstricción de la arteriola eferente. El volumen retenido genera hiperfiltración y desarrolla hipertensión intraglomerular. En este fenómeno, el daño mecánico principal y más nocivo es el aumento de la presión intraglomerular.&lt;br /&gt;• &lt;b&gt;Estrés de roce vascular (shear stress):&lt;/b&gt; La elevada presión genera una fuerza anormal sobre la pared vascular. Esto exacerba la liberación de factores de crecimiento, moléculas proinflamatorias y de adhesión, promoviendo la infiltración de células mononucleares.&lt;br /&gt;• &lt;b&gt;Nefroesclerosis:&lt;/b&gt; El capilar sufre estrangulación y proliferación mesangial. Simultáneamente, la presión daña la barrera generando el aumento de tamaño de poros y proteinuria, lo que desata una inflamación intersticial. La sumatoria de proliferación mesangial e inflamación intersticial conduce a la apoptosis y muerte celular, culminando en la nefroesclerosis.</t>
  </si>
  <si>
    <t>&lt;b&gt;a) Hiperfiltración:&lt;/b&gt; Es la opción correcta. El mecanismo fisiopatológico primario y la principal causa estructural que conduce a la glomeruloesclerosis es la hiperfiltración glomerular.</t>
  </si>
  <si>
    <t>• &lt;b&gt;b) Alteración del sistema renina-angiotensina, y c) Hipertensión arterial sistémica:&lt;/b&gt; Son incorrectas. Si bien la hiperactividad de la Angiotensina II (con vasoconstricción de la arteriola eferente) y la hipertensión arterial (que incrementa la presión por la arteriola aferente) son factores fundamentales que agravan el daño, estos actúan como mecanismos condicionantes que generan la hiperfiltración compensadora. Es esta hiperfiltración resultante la causa mecánica directa de la esclerosis.&lt;br /&gt;• &lt;b&gt;d) Dislipemias:&lt;/b&gt; Es incorrecta. No constituye la vía patogénica primaria responsable de la esclerosis del glomérulo renal.</t>
  </si>
  <si>
    <t>&lt;b&gt;FACTORES QUE CONDICIONAN LA EVOLUCIÓN&lt;/b&gt;&lt;br /&gt;&lt;br /&gt;La progresión del daño crónico hacia la nefroesclerosis está condicionada por tres factores que perpetúan la hiperfiltración:&lt;br /&gt;• &lt;b&gt;Hipertensión arterial:&lt;/b&gt; Incrementa la presión a través de la arteriola aferente.&lt;br /&gt;• &lt;b&gt;Ingesta proteica excesiva:&lt;/b&gt; Aumenta la cantidad de macromoléculas que caerán al filtrado, agravando el daño intersticial.&lt;br /&gt;• &lt;b&gt;Enfermedad de base:&lt;/b&gt; Perpetúa la agresión inicial al no tratar la causa desencadenante.</t>
  </si>
  <si>
    <t>Con el tiempo, la &lt;b&gt;proteinuria patológica&lt;/b&gt; es capaz de producir una &lt;b&gt;fibrosis por inflamación mesangial e intersticial&lt;/b&gt;, culminando en nefroesclerosis.</t>
  </si>
  <si>
    <t>&lt;b&gt;EVOLUCIÓN A NEFROESCLEROSIS Y DAÑO POR PROTEINURIA&lt;/b&gt;&lt;br /&gt;&lt;br /&gt;La presencia sostenida de proteínas anormalmente filtradas en el espacio mesangial y en la luz tubular establece un ciclo destructivo retroalimentado que culmina en fibrosis.&lt;br /&gt;• &lt;b&gt;Inflamación Mesangial:&lt;/b&gt; Las proteínas patológicas que caen al espacio mesangial exacerban la &lt;b&gt;proliferación mesangial&lt;/b&gt;.&lt;br /&gt;• &lt;b&gt;Inflamación Intersticial:&lt;/b&gt; Las macromoléculas proteicas que avanzan por el filtrado glomerular generan un &lt;b&gt;aumento de la reabsorción por el túbulo contorneado proximal (T.C.P.)&lt;/b&gt;. El túbulo reconoce estas proteínas filtradas como cuerpos extraños, estimulando la liberación local de factores de crecimiento, moléculas proinflamatorias y de adhesión que atraen células mononucleares, desencadenando una &lt;b&gt;inflamación intersticial&lt;/b&gt;.&lt;br /&gt;• &lt;b&gt;Muerte Celular y Fibrosis:&lt;/b&gt; La sumatoria de la proliferación mesangial y la inflamación intersticial conduce a la apoptosis y &lt;b&gt;muerte celular&lt;/b&gt; de la nefrona, culminando en una &lt;b&gt;nefroesclerosis&lt;/b&gt; (fibrosis estructural).</t>
  </si>
  <si>
    <t>La opción a es correcta. Con el tiempo, la &lt;b&gt;proteinuria patológica&lt;/b&gt; activa una respuesta celular tubular, siendo capaz de producir la proliferación celular y &lt;b&gt;fibrosis por inflamación mesangial e intersticial&lt;/b&gt;.</t>
  </si>
  <si>
    <t>• &lt;b&gt;b) Hiperfiltración:&lt;/b&gt; Es incorrecta. La hiperfiltración es el mecanismo &lt;i&gt;inicial&lt;/i&gt; que, al aumentar el tamaño de los poros glomerulares, termina desencadenando la proteinuria patológica, no siendo su consecuencia posterior.&lt;br /&gt;• &lt;b&gt;c) Síndrome nefrótico:&lt;/b&gt; Es incorrecta. Si bien la proteinuria masiva define al síndrome nefrótico, a nivel celular y tisular la proteinuria crónica induce inflamación y fibrosis, mientras que el síndrome nefrótico es el marco clínico de presentación.&lt;br /&gt;• &lt;b&gt;d) Hipervolemia:&lt;/b&gt; Es incorrecta. La proteinuria patológica sostenida produce pérdida de albúmina sérica, lo que tiende a generar una caída en la presión oncótica y una trasudación hacia el intersticio con &lt;b&gt;hipovolemia&lt;/b&gt; intravascular (teoría del &lt;i&gt;"underfill"&lt;/i&gt;), no una hipervolemia.</t>
  </si>
  <si>
    <t>&lt;b&gt;HIPERFILTRACIÓN COMPENSADORA E HIPERTENSIÓN INTRAGLOMERULAR&lt;/b&gt;&lt;br /&gt;&lt;br /&gt;El mecanismo fisiopatológico que antecede al daño proteinúrico y conduce a la insuficiencia renal crónica es la hiperfiltración.&lt;br /&gt;• &lt;b&gt;Mecanismo Compensador:&lt;/b&gt; Cuando se establece un daño renal mayor al 20%, inicia una respuesta compensadora de los glomérulos no dañados mediada por la hiperactividad del Sistema Renina-Angiotensina-Aldosterona (SRAA).&lt;br /&gt;• &lt;b&gt;Estrés de Roce y Proteinuria:&lt;/b&gt; El aumento patológico de la Angiotensina II genera vasoconstricción de la arteriola eferente, desarrollando &lt;b&gt;hipertensión intraglomerular&lt;/b&gt;. La presión empuja la membrana basal, provocando el aumento del tamaño de los poros y creando hiatos aniónicos a través de los cuales escaparán las proteínas.</t>
  </si>
  <si>
    <t>La hiperactividad sostenida de la Angiotensina II genera estrés oxidativo, pero la acción del receptor &lt;b&gt;AT2&lt;/b&gt; de Ag II &lt;b&gt;no genera estrés oxidativo&lt;/b&gt;.</t>
  </si>
  <si>
    <t>&lt;b&gt;ESPECIES REACTIVAS DE OXÍGENO (ROS) Y ESTRÉS OXIDATIVO&lt;/b&gt;&lt;br /&gt;&lt;br /&gt;El metabolismo normal produce oxidación que es empleada en diversas funciones fisiológicas. El sistema de prevención y reparación del organismo está constituido por sustancias antioxidantes (SOD, OPx, quelantes) que controlan y reparan las acciones de las Especies Reactivas de O2 (ROS).&lt;br /&gt;• &lt;b&gt;Balance y Salud:&lt;/b&gt; El balance Antiox/ROS en estado estacionario (ROS normal) equivale a salud. Por consiguiente, la señalización celular por ROS es normal y fisiológica.&lt;br /&gt;• &lt;b&gt;Estrés Oxidativo:&lt;/b&gt; Un aumento sostenido de ROS establece el cuadro patológico de estrés oxidativo, lo que equivale a enfermedad.&lt;br /&gt;• &lt;b&gt;Interacción entre Ag II y ROS (Hiperoxidación):&lt;/b&gt; La Angiotensina II (Ag II) actúa sobre el receptor &lt;b&gt;AT1&lt;/b&gt; activando sistemas enzimáticos (como la NADPH Oxidasa). Una hiperactividad de la Ag II sobre este receptor AT1 produce una hiperoxidación.&lt;br /&gt;• &lt;b&gt;Daño Celular:&lt;/b&gt; Este exceso de anión superóxido oxida al óxido nítrico protector, transformándolo en peroxinitrito (un compuesto tóxico), induciendo la liberación de factores de crecimiento, inflamación y fibrosis a nivel del glomérulo.</t>
  </si>
  <si>
    <t>&lt;b&gt;c) La acción directa del receptor AT2 de AgII genera estrés oxidativo:&lt;/b&gt; Es la opción correcta. La hiperactividad sostenida de la Angiotensina II genera estrés oxidativo e hiperoxidación al actuar sobre la vía del receptor AT1. Por el contrario, la estimulación de la vía contrarreguladora del receptor AT2 ejerce efectos protectores (inhibición de ROS y acciones antiinflamatorias) y, por lo tanto, no genera estrés oxidativo.</t>
  </si>
  <si>
    <t>&lt;b&gt;a) La hiperactividad sostenida de AgII genera estrés oxidativo:&lt;/b&gt; Es incorrecta. Es una afirmación verdadera. La estimulación crónica del receptor AT1 por la Ag II activa a la enzima NADPH Oxidasa, desencadenando la producción de estrés oxidativo.&lt;br /&gt;&lt;b&gt;b) La señalización por ROS es normal y fisiológica:&lt;/b&gt; Es incorrecta. Es una afirmación verdadera. En el estado estacionario, los niveles basales de ROS participan en la señalización celular normal, cumpliendo un rol fisiológico que equivale a la salud del tejido.&lt;br /&gt;&lt;b&gt;d) Las sustancias antioxidantes previenen y reparan las acciones de los ROS:&lt;/b&gt; Es incorrecta. Es una afirmación verdadera. El sistema de defensa (compuesto por enzimas como la superóxido dismutasa y antioxidantes) repara y regula las acciones oxidativas fisiológicas.</t>
  </si>
  <si>
    <t>La hiperactividad sostenida de Ag II genera estrés oxidativo, pero &lt;b&gt;la acción directa del receptor AT2 de Ag II NO genera estrés oxidativo&lt;/b&gt;, sino que ejerce un efecto inhibitorio sobre las Especies Reactivas de O2 (R.O.S.).</t>
  </si>
  <si>
    <t>&lt;b&gt;ESTRÉS OXIDATIVO Y EJE RENINA-ANGIOTENSINA&lt;/b&gt;&lt;br /&gt;&lt;br /&gt;El metabolismo celular normal produce oxidación. El mantenimiento del estado de salud depende de un equilibrio entre las Especies Reactivas de Oxígeno (ROS) y los sistemas de prevención.&lt;br /&gt;• &lt;b&gt;ROS y Antioxidantes:&lt;/b&gt; La señalización por ROS es normal y fisiológica. Simultáneamente, las sustancias antioxidantes (como la Superóxido Dismutasa - SOD, OPx y quelantes) previenen y reparan las acciones de los ROS. Cuando este balance se rompe y ocurre un aumento sostenido de ROS, se establece el &lt;b&gt;Estrés Oxidativo&lt;/b&gt; (enfermedad).&lt;br /&gt;• &lt;b&gt;Receptor AT1 (El "Equipo Rojo"):&lt;/b&gt; La hiperactividad sostenida de la Angiotensina II actuando sobre el receptor AT1 es perjudicial. Activa la NADPH Oxidasa y genera un estrés oxidativo, induciendo la liberación de factores de crecimiento, inflamación, proliferación, hipertrofia y fibrosis.&lt;br /&gt;• &lt;b&gt;Receptor AT2 (El "Equipo Verde"):&lt;/b&gt; Produce efectos opuestos para contrarrestar el daño. La estimulación de los receptores AT2 genera vasodilatación, natriuresis, antiproliferación y la &lt;b&gt;inhibición de las R.O.S. (anti-inflamación)&lt;/b&gt;.</t>
  </si>
  <si>
    <t>&lt;b&gt;c) La acción directa del receptor AT2 de Ag II genera stress oxidativo:&lt;/b&gt; Es la opción correcta. La vía de señalización del receptor AT2 (el "equipo verde") tiene un efecto celular opuesto: no genera estrés oxidativo, sino que produce la inhibición de las Especies Reactivas de O2 (R.O.S.), ejerciendo una función protectora antiinflamatoria, antifibrótica y vasodilatadora.</t>
  </si>
  <si>
    <t>• &lt;b&gt;a) La hiperactividad sostenida de Ag II genera stress oxidativo:&lt;/b&gt; Es una afirmación verdadera. Al actuar de forma sostenida sobre el receptor AT1, la Angiotensina II activa la NADPH Oxidasa generando una hiperoxidación.&lt;br /&gt;• &lt;b&gt;b) La señalización por ROS es normal y fisiológica:&lt;/b&gt; Es una afirmación verdadera. En estado basal de salud, la señalización celular mediante Especies Reactivas de O2 forma parte del metabolismo fisiológico.&lt;br /&gt;• &lt;b&gt;d) Las sustancias antioxidantes previenen y reparan las acciones de ROS:&lt;/b&gt; Es una afirmación verdadera. El organismo utiliza sistemas antioxidantes (como la Superóxido Dismutasa) para mantener los ROS en niveles fisiológicos y reparar su impacto.</t>
  </si>
  <si>
    <t>Con el tiempo, la &lt;b&gt;proteinuria patológica&lt;/b&gt; es capaz de producir una &lt;b&gt;fibrosis por inflamación mesangial e intersticial&lt;/b&gt;, culminando en nefroesclerosis irreversible.</t>
  </si>
  <si>
    <t>&lt;b&gt;EVOLUCIÓN A NEFROESCLEROSIS Y DAÑO POR PROTEINURIA&lt;/b&gt;&lt;br /&gt;&lt;br /&gt;La presencia sostenida de proteínas anormalmente filtradas en el espacio mesangial y en la luz tubular establece un ciclo destructivo retroalimentado que culmina en fibrosis irreversible.&lt;br /&gt;• &lt;b&gt;Inflamación Mesangial:&lt;/b&gt; Las proteínas patológicas que caen al espacio mesangial exacerban de forma progresiva la &lt;b&gt;proliferación mesangial&lt;/b&gt;.&lt;br /&gt;• &lt;b&gt;Inflamación Intersticial:&lt;/b&gt; Las macromoléculas proteicas que avanzan por el filtrado glomerular generan un &lt;b&gt;aumento de la reabsorción por el túbulo contorneado proximal (T.C.P.)&lt;/b&gt;. El túbulo reconoce estas proteínas filtradas como cuerpos extraños, estimulando la liberación local de factores de crecimiento, moléculas proinflamatorias y de adhesión que atraen células mononucleares, desencadenando una &lt;b&gt;inflamación intersticial&lt;/b&gt;.&lt;br /&gt;• &lt;b&gt;Muerte Celular y Fibrosis:&lt;/b&gt; La sumatoria de la proliferación mesangial y la inflamación intersticial conduce a la apoptosis y &lt;b&gt;muerte celular&lt;/b&gt; de la nefrona, culminando en una &lt;b&gt;nefroesclerosis&lt;/b&gt; (fibrosis estructural) irreversible.</t>
  </si>
  <si>
    <t>&lt;b&gt;a) Fibrosis por inflamación mesangial e intersticial:&lt;/b&gt; Es la opción correcta. Con el tiempo, la &lt;b&gt;proteinuria patológica&lt;/b&gt; activa una respuesta celular tubular, siendo capaz de producir proliferación celular y &lt;b&gt;fibrosis por inflamación mesangial e intersticial&lt;/b&gt;.</t>
  </si>
  <si>
    <t>• &lt;b&gt;b) Hiperfiltración:&lt;/b&gt; Es incorrecta. La hiperfiltración es el mecanismo &lt;i&gt;inicial&lt;/i&gt; que, al aumentar el tamaño de los poros glomerulares y generar un estrés de roce, termina desencadenando la proteinuria, no siendo su consecuencia evolutiva.&lt;br /&gt;• &lt;b&gt;c) Síndrome nefrítico:&lt;/b&gt; Es incorrecta. El síndrome nefrítico responde a una inflamación aguda y destrucción celular directa del glomérulo (caracterizada por microhematuria dismórfica, hipertensión arterial y caída del filtrado), y no es una consecuencia anatómica crónica de la excreción sostenida de proteínas.&lt;br /&gt;• &lt;b&gt;d) Hipervolemia:&lt;/b&gt; Es incorrecta. La proteinuria sostenida produce pérdida de albúmina sérica, lo que tiende a generar una caída en la presión oncótica y una trasudación hacia el intersticio con &lt;b&gt;hipovolemia&lt;/b&gt; intravascular real (teoría del &lt;i&gt;"underfill"&lt;/i&gt;).</t>
  </si>
  <si>
    <t>&lt;b&gt;HIPERFILTRACIÓN COMPENSADORA E HIPERTENSIÓN INTRAGLOMERULAR&lt;/b&gt;&lt;br /&gt;&lt;br /&gt;El mecanismo que antecede al daño proteinúrico y conduce a la insuficiencia renal crónica es la hiperfiltración.&lt;br /&gt;• &lt;b&gt;Mecanismo Compensador:&lt;/b&gt; Cuando se establece un daño renal mayor al 20%, inicia una respuesta compensadora de los glomérulos no dañados mediada por la hiperactividad del Sistema Renina-Angiotensina-Aldosterona (SRAA).&lt;br /&gt;• &lt;b&gt;Estrés de Roce y Proteinuria:&lt;/b&gt; El aumento de la Angiotensina II genera vasoconstricción de la arteriola eferente, desarrollando &lt;b&gt;hipertensión intraglomerular&lt;/b&gt;. La presión empuja la membrana basal, provocando el aumento del tamaño de los poros y creando hiatos aniónicos a través de los cuales escaparán las proteínas.</t>
  </si>
  <si>
    <t>En el fenómeno de hiperfiltración glomerular, el daño mecánico principal y más nocivo es el &lt;b&gt;aumento de la presión intraglomerular&lt;/b&gt;.</t>
  </si>
  <si>
    <t>&lt;b&gt;MECANISMO DE HIPERFILTRACIÓN Y ESTRÉS MECÁNICO&lt;/b&gt;&lt;br /&gt;&lt;br /&gt;El mecanismo fisiopatológico primario que conduce a la insuficiencia renal crónica y a la destrucción del parénquima en múltiples patologías es la hiperfiltración compensadora. Cuando se establece un daño tisular y se pierden nefronas, se inicia una respuesta de adaptación en los glomérulos remanentes sanos.&lt;br /&gt;• &lt;b&gt;Hipertensión Intraglomerular:&lt;/b&gt; La hiperactividad del Sistema Renina-Angiotensina-Aldosterona aumenta los niveles de Angiotensina II, produciendo una vasoconstricción de la arteriola eferente. El volumen retenido genera hiperfiltración y desarrolla hipertensión intraglomerular, siendo este aumento de presión el factor primario y más nocivo para la estructura capilar.&lt;br /&gt;• &lt;b&gt;Estrés de roce (Shear stress):&lt;/b&gt; La elevada presión intraglomerular genera una fuerza anormal sobre la pared vascular. Esto exacerba la liberación de factores de crecimiento (TGFβ), moléculas proinflamatorias y de adhesión, desencadenando proliferación mesangial, inflamación y fibrosis que conducen a la glomeruloesclerosis.</t>
  </si>
  <si>
    <t>&lt;b&gt;d) Aumento de la presión intraglomerular:&lt;/b&gt; Es la opción correcta. Durante el fenómeno compensador de la hiperfiltración llevado a cabo por las nefronas remanentes, la vasoconstricción eferente determina una hipertensión intraglomerular. Este aumento sostenido de la presión dentro del capilar constituye el evento hemodinámico y mecánico principal responsable de desencadenar el estrés de roce vascular, la disrupción de la barrera de filtración y la nefroesclerosis.</t>
  </si>
  <si>
    <t>• &lt;b&gt;a) La disminución de la presión intraglomerular:&lt;/b&gt; Es incorrecta. Constituye el efecto hemodinámico opuesto; la reducción de la presión intraglomerular (lograda farmacológicamente mediante el uso de IECA o ARA II) es una medida nefroprotectora para detener el daño estructural y disminuir la proteinuria.&lt;br /&gt;• &lt;b&gt;b) El aumento de la presión oncótica intracapilar:&lt;/b&gt; Es incorrecta. La presión oncótica capilar depende de la concentración de proteínas plasmáticas retenidas, cuya fuerza osmótica se opone a la filtración neta, no constituyendo la fuerza mecánica lesiva causante de la destrucción de la pared endotelial.&lt;br /&gt;• &lt;b&gt;c) La vasoconstricción de la arteriola aferente:&lt;/b&gt; Es incorrecta. La vasoconstricción de la arteriola aferente (mediada por la adenosina en el balance túbulo-glomerular ante excesos de sodio) es un mecanismo de retroalimentación que protege al glomérulo, limitando el flujo de entrada de sangre y previniendo el aumento de la presión intraglomerular.</t>
  </si>
  <si>
    <t>&lt;b&gt;DAÑO DE LA BARRERA DE FILTRACIÓN Y PROTEINURIA&lt;/b&gt;&lt;br /&gt;&lt;br /&gt;El impacto mecánico derivado del aumento de la presión intraglomerular altera la membrana de filtración:&lt;br /&gt;• &lt;b&gt;Disrupción estructural:&lt;/b&gt; La hipertensión empuja la membrana basal glomerular abriéndola como un paracaídas, provocando el aumento del tamaño de los poros.&lt;br /&gt;• &lt;b&gt;Pérdida de electronegatividad:&lt;/b&gt; Genera una disminución de las cargas negativas mediante la formación de hiatos aniónicos y pérdida de nefrina, lo que se traduce en un aumento patológico de la proteinuria.&lt;br /&gt;• &lt;b&gt;Ciclo destructivo:&lt;/b&gt; Las proteínas fugadas hacia la luz tubular aumentan la reabsorción proximal de macromoléculas, provocando una inflamación intersticial que culmina en la apoptosis y muerte celular.</t>
  </si>
  <si>
    <t>La cantidad de agua en el &lt;b&gt;compartimento intersticial&lt;/b&gt; se evalúa por el &lt;b&gt;edema subcutáneo&lt;/b&gt;.</t>
  </si>
  <si>
    <t>&lt;b&gt;EVALUACIÓN CLÍNICA DE LOS COMPARTIMIENTOS HÍDRICOS&lt;/b&gt;&lt;br /&gt;&lt;br /&gt;El organismo humano se divide en distintos compartimientos líquidos, y la evaluación del estado de hidratación de cada uno de ellos cuenta con herramientas clínicas o de laboratorio específicas:&lt;br /&gt;• &lt;b&gt;Compartimento Intravascular:&lt;/b&gt; La cantidad de agua contenida en este espacio hemodinámico se evalúa a través del &lt;b&gt;relleno capilar&lt;/b&gt;. La alteración de este parámetro (como un relleno capilar enlentecido) refleja la depleción de volumen circulante efectivo o una mala perfusión.&lt;br /&gt;• &lt;b&gt;Compartimento Intersticial:&lt;/b&gt; La cantidad de agua en el compartimento intersticial se evalúa por la presencia de &lt;b&gt;edema subcutáneo&lt;/b&gt;. El aumento de volumen en este compartimiento se produce por alteraciones de las fuerzas de Starling (como el aumento de la presión hidrostática capilar o la caída de la presión oncótica).&lt;br /&gt;• &lt;b&gt;Compartimento Intracelular:&lt;/b&gt; La cantidad de agua a nivel intracelular se evalúa por la &lt;b&gt;osmolaridad plasmática&lt;/b&gt;.</t>
  </si>
  <si>
    <t>La opción e es correcta. El exceso de volumen de agua retenido y acumulado en el espacio intersticial se hace evidente bajo la forma de edema subcutáneo.</t>
  </si>
  <si>
    <t>• &lt;b&gt;c) A través del relleno capilar, y d) Por la presión arterial:&lt;/b&gt; Son incorrectas. El relleno capilar y la presión arterial son los parámetros hemodinámicos mediante los cuales se evalúa la cantidad de agua en el &lt;b&gt;compartimento intravascular&lt;/b&gt; (volumen circulante efectivo), no en el intersticial.&lt;br /&gt;• &lt;b&gt;a) Mediante la evaluación de pinza media, tono y trofismo muscular, y b) Por la hidratación de las mucosas:&lt;/b&gt; Son incorrectas. Si bien la sequedad de las mucosas es un signo inespecífico de deshidratación global, el signo clínico establecido para evaluar la expansión patológica del compartimento intersticial es el edema subcutáneo.</t>
  </si>
  <si>
    <t>&lt;b&gt;EVALUACIÓN DEL COMPARTIMENTO INTRACELULAR&lt;/b&gt;&lt;br /&gt;&lt;br /&gt;A diferencia del compartimiento intravascular e intersticial (cuyas alteraciones volumétricas se evalúan con signos semiológicos directos en el examen físico), la cantidad de agua en el &lt;b&gt;compartimento intracelular&lt;/b&gt; se evalúa por la &lt;b&gt;osmolaridad plasmática&lt;/b&gt;. Las variaciones en la tonicidad del líquido extracelular generan gradientes que fuerzan los desplazamientos de agua hacia adentro o hacia afuera de la célula para equiparar las presiones, induciendo hinchazón o contracción celular.</t>
  </si>
  <si>
    <t>La cantidad de agua en el compartimento intracelular se evalúa midiendo la &lt;b&gt;osmolaridad plasmática&lt;/b&gt;.</t>
  </si>
  <si>
    <t>&lt;b&gt;EVALUACIÓN CLÍNICA DE COMPARTIMIENTOS HÍDRICOS&lt;/b&gt;&lt;br /&gt;&lt;br /&gt;El abordaje del equilibrio de fluidos y la fisiología renal exige la valoración de los distintos compartimientos del organismo mediante parámetros semiológicos y de laboratorio:&lt;br /&gt;• &lt;b&gt;Compartimento Intravascular:&lt;/b&gt; La cantidad de agua contenida dentro de los vasos sanguíneos se evalúa a través del &lt;b&gt;relleno capilar&lt;/b&gt;.&lt;br /&gt;• &lt;b&gt;Compartimento Intersticial:&lt;/b&gt; La cantidad de agua extravasada o acumulada en el intersticio tisular se evalúa mediante el &lt;b&gt;edema subcutáneo&lt;/b&gt;.&lt;br /&gt;• &lt;b&gt;Compartimento Intracelular:&lt;/b&gt; La cantidad de agua contenida dentro de las células se evalúa midiendo la &lt;b&gt;osmolaridad plasmática&lt;/b&gt;, dado que el agua se desplaza libremente por las membranas celulares en búsqueda del equilibrio osmótico.</t>
  </si>
  <si>
    <t>&lt;b&gt;a) Por la osmolaridad plasmática:&lt;/b&gt; Es la opción correcta. La cantidad de agua presente en el compartimento intracelular se evalúa midiendo la &lt;b&gt;osmolaridad plasmática&lt;/b&gt; del paciente.</t>
  </si>
  <si>
    <t>&lt;b&gt;c) Por el edema subcutáneo:&lt;/b&gt; Es incorrecta porque la presencia y magnitud del edema subcutáneo evalúa la cantidad de agua acumulada en el &lt;b&gt;compartimento intersticial&lt;/b&gt;.&lt;br /&gt;&lt;b&gt;d) A través del relleno capilar:&lt;/b&gt; Es incorrecta ya que el tiempo de relleno capilar es un parámetro que se utiliza para evaluar la cantidad de agua y perfusión del &lt;b&gt;compartimento intravascular&lt;/b&gt;.&lt;br /&gt;&lt;b&gt;b) Por la presión arterial:&lt;/b&gt; Es incorrecta porque la presión arterial es una variable hemodinámica que refleja el volumen intravascular, la poscarga y el gasto cardíaco, no el estado volumétrico intracelular.</t>
  </si>
  <si>
    <t>&lt;b&gt;MISCELÁNEAS DE FISIOLOGÍA RENAL E HÍDRICA&lt;/b&gt;&lt;br /&gt;&lt;br /&gt;La fisiología renal determina las siguientes premisas:&lt;br /&gt;• &lt;b&gt;Manejo del Sodio y Volemia:&lt;/b&gt; En un contexto de pérdida severa de volumen (hipovolemia), debe esperarse una disminución compensatoria de la excreción urinaria de sodio para intentar expandir el volumen intravascular perdido.&lt;br /&gt;• &lt;b&gt;Riñón Senil:&lt;/b&gt; La condición fisiopatológica que lleva al riñón del anciano a ser susceptible de padecer una necrosis tubular aguda es la labilidad tubular originada por una disminución del flujo plasmático renal e hipotonicidad del intersticio medular. El riñón senil no presenta una reducción de la excreción de sodio como característica fisiológica.</t>
  </si>
  <si>
    <t>&lt;b&gt;La cantidad de agua en el compartimento intravascular se evalúa a través del relleno capilar&lt;/b&gt;.</t>
  </si>
  <si>
    <t>&lt;b&gt;EVALUACIÓN CLÍNICA DE COMPARTIMIENTOS HÍDRICOS&lt;/b&gt;&lt;br /&gt;&lt;br /&gt;La evaluación clínica de la distribución del agua corporal exige diferenciar los signos semiológicos y analíticos propios de cada espacio físico:&lt;br /&gt;• &lt;b&gt;Compartimento Intravascular:&lt;/b&gt; La cantidad de agua contenida en el compartimento intravascular se evalúa a través de la medición del &lt;b&gt;relleno capilar&lt;/b&gt;.&lt;br /&gt;• &lt;b&gt;Compartimento Intersticial:&lt;/b&gt; La cantidad de agua presente en el compartimento intersticial se evalúa por la presencia de &lt;b&gt;edema subcutáneo&lt;/b&gt;.&lt;br /&gt;• &lt;b&gt;Compartimento Intracelular:&lt;/b&gt; La cantidad de agua en el compartimento intracelular se evalúa a través de la &lt;b&gt;osmolaridad plasmática&lt;/b&gt;.</t>
  </si>
  <si>
    <t>&lt;b&gt;d) A través del relleno capilar:&lt;/b&gt; Es la opción correcta. El parámetro semiológico para evaluar la cantidad de agua en el compartimento intravascular es el relleno capilar.</t>
  </si>
  <si>
    <t>Paciente de 60 años con EPOC, ingresa con cuadro de neumonía con criterios de internación. Estuvo internado hace 2 meses por neumonía y recibió tratamiento con ampicilina-sulbactam con buena respuesta. ¿Cuál sería el tratamiento empírico actual?&lt;br&gt;&lt;br&gt;a) Ampicilina + sulbactam&lt;br&gt;&lt;br&gt;b) Levofloxacina&lt;br&gt;&lt;br&gt;c) Piperaciclina + tazobactam&lt;br&gt;&lt;br&gt;d) Ampicilina + sulbactam + claritromicina</t>
  </si>
  <si>
    <t>• &lt;b&gt;a) Por la osmolaridad plasmática:&lt;/b&gt; Es incorrecta. Es el parámetro analítico para evaluar la cantidad de agua en el compartimento intracelular, no en el intravascular.&lt;br /&gt;• &lt;b&gt;b) Por la presión arterial:&lt;/b&gt; Es incorrecta. Si bien la tensión se ve influenciada por la volemia, no es el marcador clínico de evaluación directa para la cantidad de agua en este compartimento.&lt;br /&gt;• &lt;b&gt;c) Por el edema subcutáneo:&lt;/b&gt; Es incorrecta. Es el signo clínico que permite evaluar el exceso de agua acumulada en el compartimento intersticial.</t>
  </si>
  <si>
    <t>d) Ampicilina + sulbactam + claritromicina</t>
  </si>
  <si>
    <t>&lt;b&gt;EVALUACIÓN DE COMPARTIMIENTOS HÍDRICOS&lt;/b&gt;&lt;br /&gt;&lt;br /&gt;La evaluación clínica de los compartimientos líquidos del organismo cuenta con parámetros semiológicos y analíticos específicos:&lt;br /&gt;• &lt;b&gt;Compartimento Intravascular:&lt;/b&gt; La cantidad de agua en el compartimento intravascular se evalúa a través del &lt;b&gt;relleno capilar&lt;/b&gt;.&lt;br /&gt;• &lt;b&gt;Compartimento Intersticial:&lt;/b&gt; La cantidad de agua en el compartimento intersticial se evalúa por el &lt;b&gt;edema subcutáneo&lt;/b&gt;.&lt;br /&gt;• &lt;b&gt;Compartimento Intracelular:&lt;/b&gt; La cantidad de agua en el compartimento intracelular se evalúa analíticamente por la &lt;b&gt;osmolaridad plasmática&lt;/b&gt;.</t>
  </si>
  <si>
    <t>&lt;b&gt;a) Por el edema subcutáneo:&lt;/b&gt; Es la opción correcta. El edema subcutáneo es el parámetro clínico para evaluar la expansión patológica o acumulación de agua en el compartimento intersticial.</t>
  </si>
  <si>
    <t>• &lt;b&gt;b) A través del relleno capilar, y c) Por la presión arterial:&lt;/b&gt; Son incorrectas. El relleno capilar y la presión arterial evalúan el volumen circulante efectivo del compartimento intravascular, no el intersticial.&lt;br /&gt;• &lt;b&gt;d) Por la osmolaridad plasmática:&lt;/b&gt; Es incorrecta. Es el parámetro analítico para estimar los desplazamientos de agua y el volumen del compartimento intracelular.</t>
  </si>
  <si>
    <t>El término &lt;b&gt;proteinuria selectiva&lt;/b&gt; indica que la excreción anormal se produce a expensas de &lt;b&gt;proteínas de tamaño molecular relativamente pequeño&lt;/b&gt;.</t>
  </si>
  <si>
    <t>&lt;b&gt;BARRERA DE FILTRACIÓN GLOMERULAR Y SELECTIVIDAD PROTEICA&lt;/b&gt;&lt;br /&gt;&lt;br /&gt;La barrera de filtración glomerular regula selectivamente el paso hacia el espacio urinario mediante una doble naturaleza mecánica y eléctrica (siendo eléctricamente negativa).&lt;br /&gt;• &lt;b&gt;Permeabilidad Fisiológica:&lt;/b&gt; En un estado fisiológico, la restricción normal al paso de proteínas depende del tamaño, la carga eléctrica y la configuración estérica, siendo el rango de la proteinuria fisiológica de apenas 150 mg/día.&lt;br /&gt;• &lt;b&gt;Proteinuria Selectiva:&lt;/b&gt; Cuando existe daño leve y alteraciones iniciales (como la pérdida exclusiva de la carga eléctrica negativa sin alteración masiva del tamaño de los poros), el término proteinuria selectiva indica que la pérdida urinaria es a expensas de proteínas de tamaño molecular relativamente pequeño (ej. albúmina).&lt;br /&gt;• &lt;b&gt;Correlación Diagnóstica:&lt;/b&gt; Desde el punto de vista del laboratorio, en un paciente que cursa con síndrome nefrótico, el hallazgo de una proteinuria selectiva orienta la sospecha diagnóstica hacia una enfermedad a cambios mínimos.</t>
  </si>
  <si>
    <t>&lt;b&gt;a) Proteínas de tamaño molecular relativamente pequeño:&lt;/b&gt; Es la opción correcta. Al producirse un daño inicial en la barrera de filtración donde prima la pérdida de la electronegatividad, el término &lt;b&gt;proteinuria selectiva&lt;/b&gt; indica que la filtración patológica se produce a expensas de &lt;b&gt;proteínas de tamaño molecular relativamente pequeño&lt;/b&gt;, impidiendo aún el paso de macromoléculas de alto peso.</t>
  </si>
  <si>
    <t>• &lt;b&gt;b) Que no hay síndrome nefrótico:&lt;/b&gt; Es incorrecta ya que la proteinuria selectiva no excluye al síndrome nefrótico; de hecho, una proteinuria masiva y selectiva es el hallazgo analítico que orienta al diagnóstico de un síndrome nefrótico por glomerulopatía a cambios mínimos.&lt;br /&gt;• &lt;b&gt;c) Que ocurre solo en mujeres embarazadas:&lt;/b&gt; Es incorrecta porque la selectividad de la proteinuria evalúa el grado de daño morfológico de la barrera de filtración, pudiendo presentarse en niños, adultos de ambos sexos y ancianos, no siendo exclusiva del embarazo.&lt;br /&gt;• &lt;b&gt;d) Que es la única alteración en el análisis de orina:&lt;/b&gt; Es incorrecta debido a que una orina con proteinuria selectiva puede cursar simultáneamente con otras alteraciones en el sedimento, como la presencia de cilindros grasos (patognomónicos del síndrome nefrótico).</t>
  </si>
  <si>
    <t>&lt;b&gt;DISFUNCIÓN SEVERA DE BARRERA Y PROTEINURIA NO SELECTIVA&lt;/b&gt;&lt;br /&gt;&lt;br /&gt;A medida que la noxa patológica progresa, el daño estructural sobre el glomérulo elimina la selectividad fisiológica.&lt;br /&gt;• &lt;b&gt;Aumento del tamaño de los poros:&lt;/b&gt; Si el estrés mecánico o inflamatorio altera la configuración de las proteínas de anclaje (nefrina y podocina) y presiona la membrana basal, se abren hiatos aniónicos y aumenta el tamaño físico de los poros.&lt;br /&gt;• &lt;b&gt;Pérdida de Restricción:&lt;/b&gt; Esta alteración permite la salida anormal de proteínas de alto peso molecular (&gt; 50 kiloDalton). Clínicamente, la excreción urinaria de proteínas tanto de bajo como de alto peso molecular define a una &lt;b&gt;proteinuria no selectiva&lt;/b&gt;, rasgo analítico que caracteriza a patologías con daño estructural como la nefropatía diabética.</t>
  </si>
  <si>
    <t>A nivel hemodinámico glomerular, &lt;b&gt;los bloqueantes cálcicos dihidropiridínicos producen en la nefrona una vasodilatación de la arteriola aferente con hiperfiltración&lt;/b&gt;.</t>
  </si>
  <si>
    <t>&lt;b&gt;FARMACODINAMIA DE LOS ANTAGONISTAS DE CALCIO EN EL GLOMÉRULO&lt;/b&gt;&lt;br /&gt;&lt;br /&gt;El comportamiento hemodinámico de los agentes antihipertensivos a nivel del glomérulo es importante para el manejo de la función y presión renal.&lt;br /&gt;• &lt;b&gt;Efecto hemodinámico primario:&lt;/b&gt; Los bloqueantes cálcicos dihidropiridínicos (como la amlodipina o la nifedipina) actúan relajando el músculo liso vascular. A nivel intrarrenal, producen una vasodilatación de la &lt;b&gt;arteriola aferente&lt;/b&gt;.&lt;br /&gt;• &lt;b&gt;Consecuencia fisiopatológica:&lt;/b&gt; Al dilatar la vía de entrada de sangre al capilar sin ejercer una dilatación proporcional en la vía de salida (arteriola eferente), estos fármacos incrementan el volumen y la presión de llegada al ovillo glomerular, lo que se traduce en un aumento de la presión intraglomerular con consecuente &lt;b&gt;hiperfiltración&lt;/b&gt;.&lt;br /&gt;• &lt;b&gt;Contraste terapéutico:&lt;/b&gt; Este perfil hemodinámico contrasta con el de los IECA o ARA II, los cuales ejercen su nefroprotección al inhibir a la Angiotensina II, produciendo una dilatación selectiva de la arteriola eferente que logra disminuir la presión intraglomerular y reducir la hiperfiltración.</t>
  </si>
  <si>
    <t>La opción a es correcta. Los bloqueantes de los canales de calcio de la familia de las dihidropiridinas actúan a nivel de la hemodinamia renal produciendo la vasodilatación de la arteriola aferente, lo que permite un mayor ingreso de flujo y desencadena hiperfiltración glomerular.</t>
  </si>
  <si>
    <t>• &lt;b&gt;b) Disminución de la hiperfiltración:&lt;/b&gt; Es incorrecta. Al dilatar selectivamente la vía de entrada (aferente) sin relajar la vía de salida, el aumento del flujo sanguíneo capilar desencadena y empeora la hiperfiltración glomerular, logrando el efecto opuesto a su disminución.&lt;br /&gt;• &lt;b&gt;c) Disminución de los niveles de AgII:&lt;/b&gt; Es incorrecta. La disminución en la producción de Angiotensina II (AgII) es el mecanismo de acción de los inhibidores de la enzima convertidora de angiotensina (IECA).&lt;br /&gt;• &lt;b&gt;d) Vasodilatación de la arteriola eferente:&lt;/b&gt; Es incorrecta. La dilatación de la arteriola eferente es el mecanismo hemodinámico nefroprotector generado por el bloqueo del sistema renina-angiotensina-aldosterona (vía IECA o ARA II), no siendo el sitio de acción ni el efecto de las dihidropiridinas.</t>
  </si>
  <si>
    <t>&lt;b&gt;SISTEMA RENINA-ANGIOTENSINA-ALDOSTERONA (SRAA) E HIPERFILTRACIÓN&lt;/b&gt;&lt;br /&gt;&lt;br /&gt;Para comprender la repercusión de los fármacos en el glomérulo, es preciso recordar la fisiología del tono vascular mediado por el SRAA:&lt;br /&gt;• &lt;b&gt;Vasoconstricción Eferente:&lt;/b&gt; La hiperactividad de la Angiotensina II actúa sobre los receptores AT1, los cuales se ubican solo en la arteriola eferente, produciendo una vasoconstricción. Este mecanismo retiene el volumen dentro del capilar y desarrolla hipertensión intraglomerular e hiperfiltración.&lt;br /&gt;• &lt;b&gt;Nefroprotección:&lt;/b&gt; El tratamiento base de las nefropatías con hiperfiltración (como la nefropatía diabética incipiente o proteinúrica) exige contrarrestar esta presión. Por ello, el uso de bloqueantes cálcicos dihidropiridínicos aislados no ofrece protección de órgano blanco, siendo mandatoria la indicación de un IECA o ARA II para dilatar la eferente y disminuir la presión del capilar glomerular.</t>
  </si>
  <si>
    <t>El &lt;b&gt;efecto secundario más común de los diuréticos es la hipopotasemia&lt;/b&gt;.</t>
  </si>
  <si>
    <t>&lt;b&gt;EFECTOS METABÓLICOS Y ADVERSOS DE LOS DIURÉTICOS&lt;/b&gt;&lt;br /&gt;&lt;br /&gt;Los agentes diuréticos (los diuréticos de asa y las tiazidas) actúan interfiriendo con los mecanismos de retención hidrosalina en distintos segmentos tubulares de la nefrona.&lt;br /&gt;• &lt;b&gt;Hipopotasemia:&lt;/b&gt; Constituye el efecto secundario más frecuente en el uso crónico o agudo de diuréticos. Se origina porque la inhibición de la reabsorción de sodio en segmentos previos (como el asa ascendente gruesa o el túbulo distal temprano) aumenta la carga de sodio que llega a la nefrona distal. En el túbulo colector, este exceso de sodio es reabsorbido a cambio de la secreción de potasio y protones, generando una pérdida de potasio urinario.&lt;br /&gt;• &lt;b&gt;Alcalosis metabólica:&lt;/b&gt; El uso de diuréticos (tanto tiazidas como de asa) es la principal causa de alcalosis metabólica con reducción de volumen (déficit de cloro) en pacientes hospitalizados.&lt;br /&gt;• &lt;b&gt;Riesgo arrítmico:&lt;/b&gt; La hipopotasemia inducida por diuréticos conlleva un riesgo clínico de desencadenar arritmias letales, debiendo monitorizarse el ionograma en pacientes cardiópatas o en aquellos que reciben fármacos inotrópicos como la digoxina.</t>
  </si>
  <si>
    <t>&lt;b&gt;a) Hipopotasemia:&lt;/b&gt; Es la opción correcta. El bloqueo tubular genera una mayor oferta de sodio distal que activa el intercambio catiónico en el túbulo colector, lo que provoca una pérdida de potasio por la orina, siendo el efecto secundario más común.</t>
  </si>
  <si>
    <t>&lt;b&gt;b) Hiperglucemia:&lt;/b&gt; Es incorrecta. Si bien los diuréticos tiazídicos pueden generar intolerancia a la glucosa, no representan el efecto más prevalente del grupo de diuréticos.&lt;br /&gt;&lt;b&gt;c) Hipercalcemia:&lt;/b&gt; Es incorrecta. Mientras que los diuréticos tiazídicos inducen retención de calcio (hipocalciuria e hipercalcemia), los diuréticos de asa como la furosemida fuerzan la pérdida de calcio (hipercalciuria), por lo que el efecto difiere entre familias.&lt;br /&gt;&lt;b&gt;d) Hipertensión arterial:&lt;/b&gt; Es incorrecta. Los diuréticos reducen el volumen intravascular y la precarga al forzar un balance hidrosalino negativo, por lo que su mecanismo de acción produce un efecto hipotensor.</t>
  </si>
  <si>
    <t>&lt;b&gt;FARMACODINAMIA DE LOS DIURÉTICOS DE ASA&lt;/b&gt;&lt;br /&gt;&lt;br /&gt;• &lt;b&gt;Lugar de acción:&lt;/b&gt; El sitio de acción principal de la furosemida es el asa ascendente gruesa de Henle.&lt;br /&gt;• &lt;b&gt;Mecanismo:&lt;/b&gt; Actúa mediante el bloqueo de la absorción de la bomba Na-K-2Cl. Al inhibir este transportador, se impide la concentración medular y se genera una diuresis profunda, disminuyendo la precarga y mejorando los estados de congestión (como el edema agudo de pulmón o la insuficiencia cardíaca descompensada).</t>
  </si>
  <si>
    <t>Los &lt;b&gt;inhibidores de SGLT2&lt;/b&gt; actúan inhibiendo la reabsorción de glucosa en el túbulo contorneado proximal, produciendo un aumento de la &lt;b&gt;natriuresis&lt;/b&gt;, &lt;b&gt;glucosuria&lt;/b&gt; y una &lt;b&gt;vasoconstricción relativa de la arteriola aferente&lt;/b&gt;.</t>
  </si>
  <si>
    <t>&lt;b&gt;MECANISMO DE ACCIÓN DE LOS INHIBIDORES DE SGLT2 (GLIFLOZINAS)&lt;/b&gt;&lt;br /&gt;&lt;br /&gt;El uso de inhibidores de SGLT2 (como la dapagliflozina) interviene en los mecanismos hemodinámicos del riñón para evitar la hiperfiltración:&lt;br /&gt;• &lt;b&gt;Reabsorción Tubular:&lt;/b&gt; Disminuyen e inhiben la reabsorción conjunta de glucosa y sodio en la porción S1 del túbulo contorneado proximal.&lt;br /&gt;• &lt;b&gt;Natriuresis y Glucosuria:&lt;/b&gt; Al bloquear su reabsorción, llevan a una excreción aumentada de glucosa (glucosuria) y sodio (natriuresis).&lt;br /&gt;• &lt;b&gt;Restablecimiento Hemodinámico:&lt;/b&gt; Al restaurar y aumentar la llegada de sodio a la mácula densa (sensor tubular), suprimen la vasodilatación patológica logrando el restablecimiento del tono vascular normal. Esto genera una &lt;b&gt;vasoconstricción de la arteriola aferente&lt;/b&gt; mediada por adenosina.&lt;br /&gt;• &lt;b&gt;Efecto Final:&lt;/b&gt; La contracción aferente produce una disminución de la presión intraglomerular, siendo un mecanismo protector de la función del glomérulo.</t>
  </si>
  <si>
    <t>&lt;b&gt;e) Todos son mecanismos de los inhibidores de SGLT2:&lt;/b&gt; Es la opción correcta. Todos los mecanismos citados son acciones fisiológicas de los &lt;b&gt;inhibidores de SGLT2&lt;/b&gt;.</t>
  </si>
  <si>
    <t>• &lt;b&gt;a), b), c) y d):&lt;/b&gt; Son incorrectas para marcar de forma aislada, ya que el fármaco desencadena toda la cascada junta. Al inhibir la reabsorción proximal (a), se genera natriuresis (b) y glucosuria (c); esta mayor llegada de sodio distal restablece el feedback túbulo-glomerular induciendo la vasoconstricción aferente (d).</t>
  </si>
  <si>
    <t>&lt;b&gt;VASODILATACIÓN DE LA ARTERIOLA EFERENTE&lt;/b&gt;&lt;br /&gt;&lt;br /&gt;Al aumentar el sodio en la mácula densa, los inhibidores de SGLT2 disminuyen la activación del sistema renina-angiotensina-aldosterona (SRAA). Esta caída de la Angiotensina II local produce una &lt;b&gt;vasodilatación de la arteriola eferente&lt;/b&gt;.&lt;br /&gt;• La combinación de la contracción aferente y la dilatación eferente anula la hiperfiltración, logrando la regresión clínica del daño anatómico (retrotraen la macroproteinuria a microalbuminuria, y de esta, a normoalbuminuria).</t>
  </si>
  <si>
    <t>La hiponatremia aguda &lt;b&gt;cursa con edema cerebral marcado, constituye una urgencia médica que debe corregirse rápidamente y su riesgo de corrección es mínimo&lt;/b&gt;.</t>
  </si>
  <si>
    <t>&lt;b&gt;FISIOPATOLOGÍA DE LA HIPONATREMIA AGUDA&lt;/b&gt;&lt;br /&gt;&lt;br /&gt;La hiponatremia se define como un valor de sodio plasmático menor a 135 mEq/L. El entendimiento de su fisiopatología está marcado por los tiempos de las respuestas de adaptación cerebral al estado hipotónico.&lt;br /&gt;• &lt;b&gt;Hiponatremia Aguda (≤ 48 hs):&lt;/b&gt; Se establece rápidamente, impidiendo que los mecanismos de adaptación cerebral lenta entren en acción. El cerebro sufre una ganancia de agua por la baja osmolaridad, lo que determina un &lt;b&gt;edema cerebral marcado&lt;/b&gt;.&lt;br /&gt;• &lt;b&gt;Riesgos y Urgencia:&lt;/b&gt; Se considera una emergencia o urgencia médica. La regulación del volumen cerebral es mínima y los riesgos propios de la hiponatremia en este escenario son elevados (el paciente puede morir debido a las complicaciones del edema cerebral).&lt;br /&gt;• &lt;b&gt;Riesgo de Corrección:&lt;/b&gt; Debido a la falta de adaptación crónica, los riesgos derivados de su rápida corrección terapéutica son &lt;b&gt;mínimos&lt;/b&gt;.</t>
  </si>
  <si>
    <t>&lt;b&gt;c) Cursa con edema cerebral, es una urgencia y el riesgo de corrección es mínimo:&lt;/b&gt; Es la opción correcta. La hiponatremia aguda se define como una urgencia clínica debido a que su rápida instauración provoca una ganancia de agua celular con desarrollo de edema cerebral marcado. En esta condición, los riesgos derivados de la hiponatremia en sí misma son elevados, mientras que el riesgo asociado a su corrección terapéutica rápida resulta mínimo, ya que el cerebro no ha generado la adaptación de osmolitos orgánicos de la cronicidad.</t>
  </si>
  <si>
    <t>• &lt;b&gt;a) El riesgo de la hiponatremia es mínimo y el riesgo de corrección es elevado:&lt;/b&gt; Es incorrecta. Define las características fisiopatológicas del escenario opuesto: la hiponatremia asintomática crónica, donde los riesgos de corrección rápida son elevados (riesgo de desmielinización osmótica).&lt;br /&gt;• &lt;b&gt;b) Cursa sin edema cerebral y el riesgo de corrección es elevado:&lt;/b&gt; Es incorrecta. Describe el curso de una hiponatremia crónica, en la cual la adaptación celular fisiológica evitó o atenuó la formación del edema cerebral, haciendo que una corrección inadecuada resulte perjudicial.&lt;br /&gt;• &lt;b&gt;d) La regulación del volumen cerebral es completa y el riesgo de hiponatremia es mínimo:&lt;/b&gt; Es incorrecta. Corresponde al estadio de adaptación neurológica completa propia de la hiponatremia crónica asintomática, y no a la instauración de un cuadro agudo.</t>
  </si>
  <si>
    <t>&lt;b&gt;HIPONATREMIA CRÓNICA Y DESMIELINIZACIÓN OSMÓTICA&lt;/b&gt;&lt;br /&gt;&lt;br /&gt;La hiponatremia prolongada en el tiempo actúa de manera distinta:&lt;br /&gt;• &lt;b&gt;Hiponatremia Crónica (&gt; 48 hs):&lt;/b&gt; Si la caída del sodio plasmático es lenta y progresiva, se otorga tiempo a los mecanismos de adaptación para compensar la alteración (disminuyendo iones y osmolitos orgánicos intracelulares). Este proceso logra evitar o reducir el edema cerebral.&lt;br /&gt;• &lt;b&gt;Riesgos de Corrección:&lt;/b&gt; En la hiponatremia crónica, el mayor riesgo no proviene de la patología en sí, sino de la corrección inadecuada de la natremia. Si se instaura una rápida reposición de sodio en un cerebro ya adaptado, se desencadenará una afección conocida como &lt;b&gt;Desmielinización Osmótica&lt;/b&gt; o &lt;b&gt;Mielinólisis Pontina Central&lt;/b&gt;.</t>
  </si>
  <si>
    <t>La hiponatremia se produce por la &lt;b&gt;alteración del sodio, potasio y agua&lt;/b&gt;.</t>
  </si>
  <si>
    <t>&lt;b&gt;FISIOPATOLOGÍA DE LA HIPONATREMIA Y ADAPTACIÓN CEREBRAL&lt;/b&gt;&lt;br /&gt;&lt;br /&gt;La hiponatremia se define como un valor de sodio plasmático menor a 135 mEq/l. Su instauración se produce por la alteración conjunta del sodio, el potasio y el agua.&lt;br /&gt;• &lt;b&gt;Estado Hipotónico:&lt;/b&gt; El entendimiento de la fisiopatología de la hiponatremia está marcado por las respuestas de adaptación cerebral al estado hipotónico. Ante la presentación de una hiponatremia, se produce una ganancia de agua en el cerebro motivada por la baja osmolaridad intersticial.&lt;br /&gt;• &lt;b&gt;Adaptación Rápida:&lt;/b&gt; Para contrarrestar esta ganancia de agua dentro de la restricción del cráneo, el cerebro realiza una disminución o expoliación rápida de iones (Na+, K+ y Cl-) hacia el exterior. Esto logra una baja osmolaridad intracelular para equipararse a la extracelular, lo que conlleva la salida de agua del tejido cerebral.&lt;br /&gt;• &lt;b&gt;Adaptación Lenta:&lt;/b&gt; Consiste en la disminución de osmolitos orgánicos intracelulares, requiriendo mayor tiempo para establecerse.</t>
  </si>
  <si>
    <t>&lt;b&gt;b) Alteración del sodio, potasio y agua:&lt;/b&gt; Es la opción correcta. La patogenia de la hiponatremia no obedece a fluctuaciones o diluciones aisladas de un solo componente, sino que se produce por una alteración fisiopatológica conjunta y dinámica del sodio, el potasio y el agua corporal.</t>
  </si>
  <si>
    <t>• &lt;b&gt;a) Alteración del sodio y el potasio, c) Alteración del sodio, y d) Alteración del agua:&lt;/b&gt; Son incorrectas al abordar el trastorno fisiopatológico de forma parcial e incompleta.</t>
  </si>
  <si>
    <t>&lt;b&gt;TIEMPO DE ADAPTACIÓN Y RIESGO NEUROLÓGICO&lt;/b&gt;&lt;br /&gt;&lt;br /&gt;La imposibilidad de expandir el cerebro dentro del cráneo y los tiempos en los que se desarrollan estas adaptaciones definen el daño neurológico.&lt;br /&gt;• &lt;b&gt;Hiponatremia Aguda (≤ 48 hs):&lt;/b&gt; Se establece rápidamente y la adaptación lenta resulta insuficiente. El riesgo más importante es el desarrollo de un edema cerebral.&lt;br /&gt;• &lt;b&gt;Hiponatremia Crónica (&gt; 48 hs):&lt;/b&gt; La caída lenta otorga tiempo a ambas adaptaciones para compensar, acompañando la hiponatremia sin producir edema cerebral. El riesgo aquí no proviene de la enfermedad en sí, sino de realizar una corrección rápida intempestiva que desencadene una Desmielinización Osmótica.</t>
  </si>
  <si>
    <t>Se cataloga como &lt;b&gt;hiponatremia severa&lt;/b&gt; a aquella que se presenta con valores de sodio en plasma &lt;b&gt;menor a 115 mEq/L&lt;/b&gt;.</t>
  </si>
  <si>
    <t>&lt;b&gt;DEFINICIÓN Y CLASIFICACIÓN DE HIPONATREMIA&lt;/b&gt;&lt;br /&gt;&lt;br /&gt;La hiponatremia es el trastorno hidroelectrolítico más frecuente en el anciano, producido por la alteración del sodio, potasio y agua.&lt;br /&gt;• &lt;b&gt;Definición:&lt;/b&gt; Se define a la hiponatremia como un valor de &lt;b&gt;sodio plasmático &lt; 135 mEq/L&lt;/b&gt;.&lt;br /&gt;• &lt;b&gt;Hiponatremia Severa:&lt;/b&gt; Se cataloga como hiponatremia severa a aquella que se presenta con valores de sodio en plasma &lt;b&gt;&lt; 115 mEq/L&lt;/b&gt;.</t>
  </si>
  <si>
    <t>La opción c es correcta. Se cataloga como &lt;b&gt;hiponatremia severa&lt;/b&gt; a aquella entidad que se presenta con valores de sodio en plasma &lt;b&gt;menor a 115 mEq/L&lt;/b&gt;.</t>
  </si>
  <si>
    <t>• &lt;b&gt;a) Menor a 100 mEq/L:&lt;/b&gt; Es incorrecta. Si bien un valor menor a 100 mEq/L representa una hiponatremia que pone en riesgo inminente la vida del paciente, el punto de corte establecido para definir "severidad" comienza antes, al descender el umbral de los 115 mEq/L.&lt;br /&gt;• &lt;b&gt;b) Menor a 145 mEq/L:&lt;/b&gt; Es incorrecta. El rango fisiológico normal de sodio plasmático oscila entre 135 y 145 mEq/L; valores menores a 145 pero mayores a 135 representan absoluta normalidad.&lt;br /&gt;• &lt;b&gt;d) Menor a 130 mEq/L:&lt;/b&gt; Es incorrecta. Aunque un valor menor a 130 mEq/L define un cuadro de hiponatremia, el nivel de severidad extrema se categoriza por debajo de los 115 mEq/L.</t>
  </si>
  <si>
    <t>&lt;b&gt;FISIOPATOLOGÍA Y ADAPTACIÓN CEREBRAL&lt;/b&gt;&lt;br /&gt;&lt;br /&gt;La adaptación cerebral al estado hipotónico incluye:&lt;br /&gt;• &lt;b&gt;Hiponatremia Aguda (≤ 48 hs):&lt;/b&gt; Si el estado hipotónico se establece rápidamente, el cerebro sufre una ganancia de agua repentina que determina un &lt;b&gt;edema cerebral&lt;/b&gt; marcado. El riesgo más importante es este edema; constituye una urgencia médica que debe corregirse rápidamente.&lt;br /&gt;• &lt;b&gt;Hiponatremia Crónica (&gt; 48 hs):&lt;/b&gt; Si la caída es lenta y progresiva, los mecanismos de adaptación celular compensan la alteración sin producir edema cerebral. En este escenario, el mayor riesgo iatrogénico es la &lt;b&gt;corrección intempestiva de la natremia&lt;/b&gt;, la cual desencadenaría una letal &lt;i&gt;Desmielinización Osmótica&lt;/i&gt; o &lt;i&gt;Mielinólisis Pontina Central&lt;/i&gt;.</t>
  </si>
  <si>
    <t>La &lt;b&gt;hiponatremia severa&lt;/b&gt; se cataloga cuando se presenta con valores de &lt;b&gt;sodio en plasma &lt; 115 mEq/L&lt;/b&gt;.</t>
  </si>
  <si>
    <t>&lt;b&gt;DEFINICIÓN Y CLASIFICACIÓN DE LA HIPONATREMIA&lt;/b&gt;&lt;br /&gt;&lt;br /&gt;La hiponatremia es el trastorno hidroelectrolítico más frecuente (especialmente en pacientes ancianos) y se produce por la alteración de la relación entre el sodio, el potasio y el agua del organismo.&lt;br /&gt;• &lt;b&gt;Definición General:&lt;/b&gt; Se define a la hiponatremia como un valor de sodio plasmático menor a 135 mEq/L.&lt;br /&gt;• &lt;b&gt;Hiponatremia Severa:&lt;/b&gt; Se cataloga como hiponatremia severa a aquella que se presenta con valores de sodio en plasma por debajo de los 115 mEq/L.&lt;br /&gt;• &lt;b&gt;Manifestaciones de Gravedad:&lt;/b&gt; Los síntomas dependen del nivel de afectación del Sistema Nervioso Central (SNC). La hiponatremia severa se manifiesta con estupor, coma, parálisis pseudobulbar, respiración de Cheyne-Stokes, convulsiones, herniación tentorial y puede llevar a la muerte del paciente. Las convulsiones corresponden a un síntoma o signo clínico de esta severidad.</t>
  </si>
  <si>
    <t>&lt;b&gt;d) &lt; 115 mEq/L:&lt;/b&gt; Es la opción correcta. Se define a la hiponatremia como severa cuando los valores de sodio plasmático caen por debajo de los 115 mEq/L, un estado crítico que conlleva riesgo de daño neurológico y muerte del paciente.</t>
  </si>
  <si>
    <t>&lt;b&gt;a) &lt; 135 mEq/L:&lt;/b&gt; Es incorrecta. Este es el valor de corte que define la presencia de hiponatremia en el paciente, pero no estratifica el grado de severidad.&lt;br /&gt;&lt;b&gt;b) &lt; 130 mEq/L:&lt;/b&gt; Es incorrecta. Si bien representa un valor hiponatrémico, no alcanza el umbral para catalogar el cuadro como severo.&lt;br /&gt;&lt;b&gt;c) &lt; 100 mEq/L:&lt;/b&gt; Es incorrecta. Aunque es un valor severo y letal en un cuadro agudo, el punto de corte diagnóstico para definir la categoría de hiponatremia severa es por debajo de los 115 mEq/L.</t>
  </si>
  <si>
    <t>&lt;b&gt;RIESGOS FISIOPATOLÓGICOS Y MANEJO&lt;/b&gt;&lt;br /&gt;&lt;br /&gt;La importancia de identificar la severidad del cuadro radica en los riesgos mortales asociados y a los tiempos de su tratamiento.&lt;br /&gt;• &lt;b&gt;Hiponatremia Aguda:&lt;/b&gt; Si el estado hipotónico se instala en menos de 48 horas, el cerebro sufre una ganancia de agua repentina que determina un edema cerebral marcado. Constituye una emergencia que exige corrección rápida, ya que el edema es letal.&lt;br /&gt;• &lt;b&gt;Hiponatremia Crónica:&lt;/b&gt; Si la caída del sodio a valores severos fue progresiva (más de 48 horas), el cerebro logra una adaptación neurológica. En este escenario crónico, el mayor riesgo no es el edema, sino la corrección rápida de la natremia por el médico. Bajo ningún concepto se debe elevar el sodio más de 10 mEq/L en las primeras 24 horas, ya que desencadenaría una desmielinización osmótica (mielinólisis pontina central).</t>
  </si>
  <si>
    <t>Manifestaciones como &lt;b&gt;letargia, confusión, estupor, hiporreflexia y convulsiones&lt;/b&gt; hacen sospechar un cuadro de &lt;b&gt;hiponatremia&lt;/b&gt;.</t>
  </si>
  <si>
    <t>&lt;b&gt;MANIFESTACIONES CLÍNICAS DE LA HIPONATREMIA&lt;/b&gt;&lt;br /&gt;&lt;br /&gt;La hiponatremia afecta principalmente tres sistemas: el sistema nervioso central (SNC), el músculo esquelético y el sistema gastrointestinal.&lt;br /&gt;• &lt;b&gt;Sistema Nervioso Central (SNC):&lt;/b&gt; Las manifestaciones neurológicas se subdividen según su nivel de severidad. En la hiponatremia leve (frecuente en el anciano) se manifiesta con apatía, cefalea y letargia. En la moderada se presenta agitación, ataxia, confusión y desorientación. En la severa aparece estupor, coma, parálisis pseudobulbar, respiración de Cheyne-Stokes, convulsiones, herniación tentorial o la muerte.&lt;br /&gt;• &lt;b&gt;Músculo Esquelético:&lt;/b&gt; Se evidencian calambres e hiporreflexia.&lt;br /&gt;• &lt;b&gt;Gastrointestinal:&lt;/b&gt; Puede acompañarse de anorexia, náuseas y vómitos.</t>
  </si>
  <si>
    <t>&lt;b&gt;b) Letargia, confusión, estupor, hiporreflexia y convulsiones muy breves:&lt;/b&gt; Es la opción correcta. Engloba los síntomas neurológicos (letargia, confusión, estupor, convulsiones) y neuromusculares (hiporreflexia) que caracterizan la alteración severa y moderada producida por la hiponatremia.</t>
  </si>
  <si>
    <t>• &lt;b&gt;a) Náuseas, vómitos, pérdida de peso, anorexia, calambres y fiebre:&lt;/b&gt; Es incorrecta. Si bien las náuseas, vómitos, anorexia y calambres son manifestaciones propias de la hiponatremia, la pérdida de peso y la fiebre no son síntomas característicos de este trastorno hidroelectrolítico.&lt;br /&gt;• &lt;b&gt;c) Calambres, agitación, disfunción ventricular derecha, HTA y taquicardia:&lt;/b&gt; Es incorrecta. Se mezclan síntomas que sí pueden aparecer (calambres, agitación) con signos hemodinámicos y cardiovasculares (disfunción ventricular derecha, HTA, taquicardia) que no son manifestaciones de la hiponatremia.&lt;br /&gt;• &lt;b&gt;d) Todas las manifestaciones anteriores son correctas:&lt;/b&gt; Es incorrecta por la presencia de signos ajenos al cuadro en las opciones A y C.</t>
  </si>
  <si>
    <t>&lt;b&gt;CONVULSIONES E HIPONATREMIA SEVERA&lt;/b&gt;&lt;br /&gt;&lt;br /&gt;• &lt;b&gt;Criterio de severidad:&lt;/b&gt; Las &lt;b&gt;convulsiones&lt;/b&gt; son un signo de &lt;b&gt;hiponatremia severa&lt;/b&gt; (cuando los valores de sodio en plasma son &lt; 115 mEq/l).&lt;br /&gt;• &lt;b&gt;Riesgo vital:&lt;/b&gt; Esta condición neurológica, con edema cerebral marcado en las formas agudas, es una urgencia que puede llevar a la muerte del paciente.</t>
  </si>
  <si>
    <t>Manifestaciones clínicas como &lt;b&gt;letargia, confusión, estupor, hiporreflexia y convulsiones&lt;/b&gt; hacen sospechar un cuadro de &lt;b&gt;hiponatremia&lt;/b&gt;.</t>
  </si>
  <si>
    <t>&lt;b&gt;CLÍNICA Y CLASIFICACIÓN SINTOMÁTICA DE LA HIPONATREMIA&lt;/b&gt;&lt;br /&gt;&lt;br /&gt;En la signosintomatología de la hiponatremia intervienen tres sistemas: el sistema nervioso central (SNC), el músculo esquelético y el sistema gastrointestinal.&lt;br /&gt;• &lt;b&gt;Gastrointestinal:&lt;/b&gt; Anorexia, náuseas y vómitos.&lt;br /&gt;• &lt;b&gt;Músculo Esquelético:&lt;/b&gt; Calambres e hiporreflexia.&lt;br /&gt;• &lt;b&gt;Sistema Nervioso Central (SNC):&lt;/b&gt; Las manifestaciones neurológicas se subdividen según su nivel de severidad:&lt;br /&gt;- &lt;b&gt;Leve:&lt;/b&gt; Frecuente en el anciano, se manifiesta con apatía, cefalea y letargia.&lt;br /&gt;- &lt;b&gt;Moderada:&lt;/b&gt; Agitación, ataxia, confusión y desorientación.&lt;br /&gt;- &lt;b&gt;Severa:&lt;/b&gt; Estupor, coma, parálisis pseudobulbar, respiración de Cheyne-Stokes, convulsiones, herniación tentorial o la muerte.</t>
  </si>
  <si>
    <t>&lt;b&gt;c) Letargia, confusión, estupor, hiporreflexia, convulsiones:&lt;/b&gt; Es la opción correcta. Las manifestaciones originadas por daño neurológico y muscular (como &lt;b&gt;letargia, confusión, estupor, hiporreflexia y convulsiones&lt;/b&gt;) forman parte de los cuadros de &lt;b&gt;hiponatremia&lt;/b&gt; moderada y severa.</t>
  </si>
  <si>
    <t>• &lt;b&gt;a) Calambres, agitación, fiebre, disfunción ventricular izquierda&lt;/b&gt; y &lt;b&gt;b) Pérdida de peso, anorexia, calambres y fiebre:&lt;/b&gt; Son incorrectas. Incluyen a la &lt;b&gt;fiebre&lt;/b&gt; (y otras alteraciones como disfunción ventricular o pérdida de peso), que no es una manifestación clínica derivada de un estado hipotónico por hiponatremia.&lt;br /&gt;• &lt;b&gt;d) Disfunción ventricular derecha, HTA y taquicardia&lt;/b&gt; y &lt;b&gt;e) Letargia, hipotensión arterial y edema agudo de pulmón:&lt;/b&gt; Son incorrectas. Los signos cardiovasculares graves (disfunción ventricular, HTA, hipotensión o edema agudo de pulmón) responden a fallas de bomba o volemia y no son la vía de manifestación sintomática del descenso del sodio plasmático.</t>
  </si>
  <si>
    <t>&lt;b&gt;ADAPTACIÓN CEREBRAL A LA HIPONATREMIA&lt;/b&gt;&lt;br /&gt;&lt;br /&gt;Los síntomas neurológicos de la hiponatremia se basan en las respuestas de adaptación cerebral al estado hipotónico.&lt;br /&gt;• Al presentarse una hiponatremia, se produce una &lt;b&gt;ganancia de agua&lt;/b&gt; motivada por la baja osmolaridad intersticial.&lt;br /&gt;• Esta ganancia de agua ocurre con una restricción anatómica, ya que el cerebro no puede expandirse libremente por la presencia del rígido cráneo.&lt;br /&gt;• La imposibilidad de expandir el cerebro y la generación de un &lt;b&gt;edema cerebral&lt;/b&gt; marcado explican la aparición de letargia, estupor, convulsiones y herniación letal en las formas agudas no tratadas a tiempo.</t>
  </si>
  <si>
    <t>Las manifestaciones clínicas como &lt;b&gt;letargia, confusión, estupor, hiporreflexia y convulsiones&lt;/b&gt; hacen sospechar un cuadro de &lt;b&gt;hiponatremia&lt;/b&gt;.</t>
  </si>
  <si>
    <t>&lt;b&gt;MANIFESTACIONES CLÍNICAS DE LA HIPONATREMIA&lt;/b&gt;&lt;br /&gt;&lt;br /&gt;En la signosintomatología de la hiponatremia intervienen tres sistemas del organismo: el sistema nervioso central (SNC), el músculo esquelético y el sistema gastrointestinal.&lt;br /&gt;• &lt;b&gt;Sistema Nervioso Central (SNC):&lt;/b&gt; Las manifestaciones neurológicas varían y se agrupan según su nivel de severidad. Las formas leves se manifiestan con apatía, cefalea y letargia. Las presentaciones moderadas cursan con agitación, ataxia, confusión y desorientación. Finalmente, los cuadros severos desencadenan estupor, coma, parálisis pseudobulbar, respiración de Cheyne-Stokes, convulsiones (un signo de severidad), herniación tentorial o la muerte.&lt;br /&gt;• &lt;b&gt;Músculo Esquelético:&lt;/b&gt; Se presenta con calambres e hiporreflexia.&lt;br /&gt;• &lt;b&gt;Gastrointestinal:&lt;/b&gt; El paciente puede experimentar anorexia, náuseas y vómitos.</t>
  </si>
  <si>
    <t>&lt;b&gt;e) Letargia, confusión, estupor, hiporreflexia y convulsiones:&lt;/b&gt; Es la opción correcta. El cuadro sintomatológico de la hiponatremia está dominado por la repercusión de la baja osmolaridad y la adaptación sobre el sistema nervioso central y el sistema neuromuscular. La conjunción de letargia, confusión, estupor y convulsiones (evidenciando un compromiso del SNC) sumado a la hiporreflexia (compromiso del músculo esquelético), obliga a sospechar esta alteración electrolítica.</t>
  </si>
  <si>
    <t>• &lt;b&gt;a) Letargia, hipotensión arterial y edema agudo de pulmón:&lt;/b&gt; Es incorrecta. Si bien la letargia es un síntoma neurológico leve posible, el edema agudo de pulmón y la hipotensión corresponden a alteraciones hemodinámicas y cardiovasculares que no se consideran síntomas directos del déficit de sodio.&lt;br /&gt;• &lt;b&gt;b) Pérdida de peso, anorexia, calambres y fiebre:&lt;/b&gt; Es incorrecta. Aunque los calambres y la anorexia pueden presentarse, la pérdida de peso crónica y la fiebre (indicador de procesos infecciosos sistémicos) no forman parte del cuadro clínico de las alteraciones osmolares.&lt;br /&gt;• &lt;b&gt;c) Disfunción ventricular derecha, HTA y taquicardia:&lt;/b&gt; Es incorrecta. Estas manifestaciones reflejan complicaciones cardiopulmonares o de sobrecarga hídrica vascular (ej. cor pulmonale), careciendo de relación causal con el edema o adaptación cerebral de la hiponatremia.&lt;br /&gt;• &lt;b&gt;d) Calambres, agitación, fiebre, disfunción ventricular izquierda:&lt;/b&gt; Es incorrecta. Combina síntomas neuromusculares y neurológicos reales (calambres, agitación) con signos febriles y disfunción de bomba cardíaca, alejándose del síndrome encefálico que caracteriza a los estados hipotónicos severos.</t>
  </si>
  <si>
    <t>&lt;b&gt;ADAPTACIÓN CEREBRAL Y SEVERIDAD (AGUDA VS CRÓNICA)&lt;/b&gt;&lt;br /&gt;&lt;br /&gt;La severidad de los síntomas neurológicos depende de los tiempos de adaptación del cerebro al estado hipotónico:&lt;br /&gt;• &lt;b&gt;Hiponatremia Aguda (≤ 48 hs):&lt;/b&gt; Si el estado hipotónico se establece rápidamente, el cerebro sufre una ganancia de agua repentina sin tiempo a generar una adaptación osmolar. Esto determina un &lt;b&gt;edema cerebral marcado&lt;/b&gt;, siendo esta la causa de los síntomas severos (convulsiones, estupor, coma) y constituyendo una emergencia médica de corrección urgente.&lt;br /&gt;• &lt;b&gt;Hiponatremia Crónica (&gt; 48 hs):&lt;/b&gt; Si la instauración es progresiva, el cerebro expolia iones y osmolitos orgánicos intracelulares, logrando evitar la formación del edema. Por ello, el paciente puede estar asintomático o con síntomas leves (letargia) incluso con valores de sodio de 112 mEq/L. En este caso, el riesgo neurológico proviene de una corrección iatrogénica rápida que cause mielinólisis pontina central.</t>
  </si>
  <si>
    <t>La presencia de manifestaciones clínicas como &lt;b&gt;letargia, confusión, estupor, hiporreflexia y convulsiones&lt;/b&gt; deben hacer sospechar un cuadro de &lt;b&gt;hiponatremia&lt;/b&gt;.</t>
  </si>
  <si>
    <t>Los fármacos indicados en una neumonía por broncoaspiración son: Seleccione una:&lt;br&gt;&lt;br&gt;a) Ampicilina más sulbactam 1,5 gr cada 6 hs&lt;br&gt;&lt;br&gt;b) Gentamicina más amoxicilina cada 12 hs&lt;br&gt;&lt;br&gt;c) Claritromicina 500mg cada 8 hs&lt;br&gt;&lt;br&gt;d) Levofloxacina 500 mg cada 24 hs</t>
  </si>
  <si>
    <t>&lt;b&gt;MANIFESTACIONES CLÍNICAS DE LA HIPONATREMIA&lt;/b&gt;&lt;br /&gt;&lt;br /&gt;En la signosintomatología de la hiponatremia intervienen tres sistemas: el sistema nervioso central (SNC), el músculo esquelético y el sistema gastrointestinal.&lt;br /&gt;• &lt;b&gt;Sistema Nervioso Central (SNC):&lt;/b&gt; Las manifestaciones neurológicas se subdividen según su nivel de severidad. En la hiponatremia leve (frecuente sobre todo en el anciano) se manifiesta con apatía, cefalea y letargia. En la moderada se presenta agitación, ataxia, confusión y desorientación. En la severa aparece estupor, coma, parálisis pseudobulbar, respiración de Cheyne-Stokes, convulsiones, herniación tentorial o la muerte.&lt;br /&gt;• &lt;b&gt;Músculo Esquelético:&lt;/b&gt; Se evidencia la presencia de calambres e hiporreflexia.&lt;br /&gt;• &lt;b&gt;Gastrointestinal:&lt;/b&gt; El cuadro puede acompañarse de anorexia, náuseas y vómitos.</t>
  </si>
  <si>
    <t>La opción b es correcta. Engloba el conjunto de síntomas neurológicos (letargia, confusión, estupor, convulsiones) y neuromusculares (hiporreflexia) que caracterizan la alteración clínica severa y moderada producida por la hiponatremia.</t>
  </si>
  <si>
    <t>a) Ampicilina más sulbactam 1,5 gr cada 6 hs</t>
  </si>
  <si>
    <t>• &lt;b&gt;a) Náuseas, vómitos, pérdida de peso, anorexia, calambres y fiebre:&lt;/b&gt; Es incorrecta. Si bien las náuseas, vómitos, anorexia y calambres son manifestaciones propias de la hiponatremia, la pérdida de peso y la fiebre no son síntomas característicos de este trastorno hidroelectrolítico.&lt;br /&gt;• &lt;b&gt;c) Calambres, agitación, disfunción ventricular derecha, HTA y taquicardia:&lt;/b&gt; Es incorrecta. Mezcla síntomas que sí pueden aparecer (calambres, agitación) con signos hemodinámicos y cardiovasculares (disfunción ventricular derecha, HTA, taquicardia) que no son manifestaciones de la hiponatremia.&lt;br /&gt;• &lt;b&gt;d) Todas las manifestaciones anteriores son correctas:&lt;/b&gt; Es incorrecta. Por la presencia de signos ajenos al cuadro en las opciones a y c.</t>
  </si>
  <si>
    <t>&lt;b&gt;CONVULSIONES E HIPONATREMIA SEVERA&lt;/b&gt;&lt;br /&gt;&lt;br /&gt;• &lt;b&gt;Criterio de severidad:&lt;/b&gt; Las &lt;b&gt;convulsiones&lt;/b&gt; corresponden a un síntoma o signo clínico de &lt;b&gt;hiponatremia severa&lt;/b&gt; (catalogada cuando los valores de sodio en plasma son &lt; 115 mEq/l).&lt;br /&gt;• &lt;b&gt;Riesgo vital:&lt;/b&gt; Esta condición neurológica, donde predomina el edema cerebral marcado en las formas agudas, es una urgencia médica que puede llevar a la muerte del paciente si no se interviene.</t>
  </si>
  <si>
    <t>Las &lt;b&gt;convulsiones&lt;/b&gt; corresponden a un síntoma clínico de &lt;b&gt;hiponatremia severa&lt;/b&gt;.</t>
  </si>
  <si>
    <t>&lt;b&gt;CLÍNICA Y SEVERIDAD NEUROLÓGICA EN LA HIPONATREMIA&lt;/b&gt;&lt;br /&gt;&lt;br /&gt;En la signosintomatología de la hiponatremia, las manifestaciones del sistema nervioso central (SNC) son las más prominentes y se subdividen según su nivel de severidad:&lt;br /&gt;• &lt;b&gt;Leve:&lt;/b&gt; Es un cuadro frecuente sobre todo en el paciente anciano, el cual se manifiesta con apatía, cefalea y letargia.&lt;br /&gt;• &lt;b&gt;Moderada:&lt;/b&gt; Progresa con la aparición de agitación, ataxia, confusión y desorientación.&lt;br /&gt;• &lt;b&gt;Severa:&lt;/b&gt; La progresión clínica desencadena estupor, coma, parálisis pseudobulbar, respiración de Cheyne-Stokes, convulsiones, herniación tentorial o la muerte.</t>
  </si>
  <si>
    <t>&lt;b&gt;d) Convulsiones:&lt;/b&gt; Es la opción correcta. Las &lt;b&gt;convulsiones&lt;/b&gt; corresponden a un síntoma o signo clínico de &lt;b&gt;hiponatremia severa&lt;/b&gt;, evidenciando un cuadro de sufrimiento neurológico que puede llevar a la muerte del paciente.</t>
  </si>
  <si>
    <t>&lt;b&gt;a) Apatía&lt;/b&gt; y &lt;b&gt;c) Cefalea:&lt;/b&gt; Son incorrectas porque constituyen manifestaciones neurológicas propias de una hiponatremia de grado &lt;b&gt;leve&lt;/b&gt;.&lt;br /&gt;&lt;b&gt;b) Ataxia:&lt;/b&gt; Es incorrecta ya que la ataxia, junto con la agitación y la desorientación, clasifica dentro del cuadro de manifestaciones neurológicas de una hiponatremia &lt;b&gt;moderada&lt;/b&gt;.</t>
  </si>
  <si>
    <t>&lt;b&gt;SISTEMAS AFECTADOS POR HIPONATREMIA&lt;/b&gt;&lt;br /&gt;&lt;br /&gt;En la signosintomatología de la hiponatremia intervienen tres sistemas orgánicos:&lt;br /&gt;• &lt;b&gt;Sistema Nervioso Central (SNC):&lt;/b&gt; Es el sistema más afectado debido al desarrollo del edema cerebral ante estados hipotónicos.&lt;br /&gt;• &lt;b&gt;Músculo Esquelético:&lt;/b&gt; Cursa con presencia de calambres e hiporreflexia.&lt;br /&gt;• &lt;b&gt;Sistema Gastrointestinal:&lt;/b&gt; Se manifiesta con anorexia, náuseas y vómitos.</t>
  </si>
  <si>
    <t>&lt;b&gt;MANIFESTACIONES CLÍNICAS DE LA HIPONATREMIA&lt;/b&gt;&lt;br /&gt;&lt;br /&gt;La hiponatremia afecta principalmente tres sistemas: el sistema nervioso central (SNC), el músculo esquelético y el sistema gastrointestinal.&lt;br /&gt;• &lt;b&gt;Sistema Nervioso Central (SNC):&lt;/b&gt; Las manifestaciones neurológicas se agrupan según su severidad. Las formas leves se manifiestan con apatía, cefalea y letargia. Las presentaciones moderadas cursan con agitación, ataxia, confusión y desorientación. Los cuadros severos desencadenan estupor, coma, parálisis pseudobulbar, respiración de Cheyne-Stokes, convulsiones (un síntoma de severidad), herniación tentorial o la muerte.&lt;br /&gt;• &lt;b&gt;Músculo Esquelético:&lt;/b&gt; Se evidencian calambres e hiporreflexia.&lt;br /&gt;• &lt;b&gt;Gastrointestinal:&lt;/b&gt; Puede acompañarse de anorexia, náuseas y vómitos.</t>
  </si>
  <si>
    <t>&lt;b&gt;a) Letargia, confusión, estupor, hiporreflexia y convulsiones:&lt;/b&gt; Es la opción correcta. El cuadro sintomatológico de la hiponatremia está dominado por la repercusión de la baja osmolaridad y la ganancia de agua sobre el sistema nervioso central y el sistema neuromuscular. La conjunción de letargia, confusión, estupor y convulsiones (evidenciando un compromiso encefálico progresivo) sumado a la hiporreflexia (compromiso del músculo esquelético), es el espectro de manifestaciones clínicas que obliga a sospechar y descartar esta alteración electrolítica.</t>
  </si>
  <si>
    <t>• &lt;b&gt;b) Calambres, agitación, fiebre, disfunción ventricular izquierda:&lt;/b&gt; Es incorrecta. Aunque los calambres y la agitación pueden presentarse, la fiebre (indicador propio de procesos infecciosos) y la disfunción ventricular izquierda no forman parte del cuadro clínico primario de los estados hipotónicos.&lt;br /&gt;• &lt;b&gt;c) Letargia, hipotensión arterial y edema agudo de pulmón:&lt;/b&gt; Es incorrecta. Si bien la letargia es un síntoma neurológico leve posible, el edema agudo de pulmón y la hipotensión corresponden a alteraciones hemodinámicas cardiovasculares que no se consideran síntomas del déficit de sodio.&lt;br /&gt;• &lt;b&gt;d) Disfunción ventricular derecha, HTA y taquicardia:&lt;/b&gt; Es incorrecta. Estas manifestaciones reflejan patologías pulmonares o cardiovasculares vinculadas a sobrecarga hídrica o hipertensión pulmonar (ej. cor pulmonale), no al síndrome neurológico puro inducido por el edema cerebral de la hiponatremia.</t>
  </si>
  <si>
    <t>&lt;b&gt;ADAPTACIÓN CEREBRAL Y SEVERIDAD (AGUDA VS CRÓNICA)&lt;/b&gt;&lt;br /&gt;&lt;br /&gt;La severidad de los síntomas neurológicos depende de los tiempos de adaptación del cerebro al estado hipotónico:&lt;br /&gt;• &lt;b&gt;Hiponatremia Aguda (≤ 48 hs):&lt;/b&gt; Si el estado hipotónico se establece rápido, el cerebro sufre una ganancia de agua repentina sin tiempo a generar una adaptación osmolar lenta. Esto determina un &lt;b&gt;edema cerebral marcado&lt;/b&gt;, siendo la causa de los síntomas severos (convulsiones, estupor, coma) y es una urgencia médica que debe corregirse.&lt;br /&gt;• &lt;b&gt;Hiponatremia Crónica (&gt; 48 hs):&lt;/b&gt; Si la instauración es lenta y progresiva, el cerebro expolia iones y osmolitos orgánicos intracelulares, logrando evitar la formación de un edema severo. Por ello, el paciente puede estar asintomático o con síntomas leves (letargia) a pesar de valores bajos de sodio (ej. 112 mEq/L). En este escenario crónico, el mayor riesgo letal proviene de la desmielinización osmótica inducida por una corrección iatrogénica rápida.</t>
  </si>
  <si>
    <t>&lt;b&gt;Es posible distinguir una hiponatremia sintomática aguda de una crónica mediante la realización de una tomografía (TAC) de cerebro&lt;/b&gt;, la cual confirmará o descartará la presencia de edema cerebral.</t>
  </si>
  <si>
    <t>&lt;b&gt;DIAGNÓSTICO Y DURACIÓN DE LA HIPONATREMIA&lt;/b&gt;&lt;br /&gt;&lt;br /&gt;El tiempo de instauración de la hiponatremia es un elemento crítico que define los riesgos del paciente y guía el tratamiento. Cuando el médico se enfrenta a una hiponatremia donde no se sabe si el cuadro es agudo (≤ 48 hs) o crónico (&gt; 48 hs), se la clasifica como de duración incierta.&lt;br /&gt;• &lt;b&gt;Diferenciación Diagnóstica:&lt;/b&gt; Es posible distinguir una hiponatremia sintomática aguda de una crónica mediante la realización de una tomografía (TAC) de cerebro. Este estudio confirmará o descartará la presencia de edema cerebral para guiar el tratamiento.&lt;br /&gt;• &lt;b&gt;Hiponatremia Aguda:&lt;/b&gt; Cursa con edema cerebral marcado debido a la incapacidad del cerebro para realizar la adaptación lenta. El riesgo es la muerte por edema cerebral o herniación tentorial, por lo que exige una corrección urgente.&lt;br /&gt;• &lt;b&gt;Hiponatremia Crónica:&lt;/b&gt; El cerebro ha logrado adaptarse expulsando osmolitos y el edema cerebral es mínimo o nulo. En estos pacientes, el mayor riesgo no es el edema, sino realizar una corrección rápida que desencadene una Desmielinización Osmótica.</t>
  </si>
  <si>
    <t>&lt;b&gt;a) Con una tomografía de cerebro:&lt;/b&gt; Es la opción correcta. Frente a una hiponatremia de duración incierta, la tomografía computada permite distinguir si el cuadro es agudo o crónico al evidenciar la presencia o ausencia de edema cerebral, factor que determina el riesgo y la velocidad de corrección terapéutica.</t>
  </si>
  <si>
    <t>• &lt;b&gt;b) Conociendo el valor de sodio en orina:&lt;/b&gt; Es incorrecta. El sodio urinario es un parámetro utilizado para determinar la etiología de las hiponatremias con intravascular disminuido (diferenciando pérdidas renales de extrarrenales), no para determinar su cronicidad o agudeza.&lt;br /&gt;• &lt;b&gt;c) Sabiendo si la natremia es mayor o menor de 115 mEq/l:&lt;/b&gt; Es incorrecta. Este valor de corte se utiliza para clasificar la severidad (definiendo a la hiponatremia severa a valores &lt; 115 mEq/L), pero no aporta datos sobre el tiempo de instauración del cuadro ni el nivel de adaptación cerebral.&lt;br /&gt;• &lt;b&gt;d) Conociendo el valor de potasio en orina:&lt;/b&gt; Es incorrecta. No constituye un parámetro diagnóstico para diferenciar el tiempo de evolución a nivel del sistema nervioso central.</t>
  </si>
  <si>
    <t>&lt;b&gt;ALGORITMO TERAPÉUTICO EN DURACIÓN INCIERTA&lt;/b&gt;&lt;br /&gt;&lt;br /&gt;Ante una hiponatremia de duración incierta, la conducta médica establece:&lt;br /&gt;• Iniciar tratamiento con &lt;b&gt;Salina Hipertónica&lt;/b&gt; buscando un incremento inicial del sodio de 1 a 1.5 meq/l/h.&lt;br /&gt;• Realizar una &lt;b&gt;TAC cerebral&lt;/b&gt;.&lt;br /&gt;• Si la tomografía evidencia &lt;b&gt;edema cerebral&lt;/b&gt;, se asume como aguda y se continúa la corrección rápida (1 a 2 meq/l/h).&lt;br /&gt;• Si &lt;b&gt;no hay edema&lt;/b&gt;, se asume como crónica y se reduce la velocidad de corrección a formas oligosintomáticas (máximo 8 a 10 meq/día).</t>
  </si>
  <si>
    <t>En la &lt;b&gt;hiponatremia aguda&lt;/b&gt;, el riesgo y el desarrollo de &lt;b&gt;edema cerebral&lt;/b&gt; es &lt;b&gt;marcado&lt;/b&gt; y constituye una emergencia médica.</t>
  </si>
  <si>
    <t>&lt;b&gt;HIPONATREMIA AGUDA Y EDEMA CEREBRAL&lt;/b&gt;&lt;br /&gt;&lt;br /&gt;La hiponatremia aguda (≤ 48 hs) se establece rápidamente y se considera una emergencia médica.&lt;br /&gt;• &lt;b&gt;Fisiopatología:&lt;/b&gt; Si el estado hipotónico se establece de forma brusca, el cerebro sufre una ganancia de agua repentina. La adaptación rápida entra en acción, pero resulta insuficiente porque no hay tiempo para que actúe la adaptación lenta mediada por la expoliación de osmolitos orgánicos.&lt;br /&gt;• &lt;b&gt;Edema Cerebral:&lt;/b&gt; La regulación del volumen cerebral es mínima y la expansión se ve restringida por el cráneo, lo que determina el desarrollo de un &lt;b&gt;edema cerebral marcado&lt;/b&gt;.&lt;br /&gt;• &lt;b&gt;Riesgos Clínicos:&lt;/b&gt; Los riesgos de la hiponatremia son elevados (el paciente puede morir por el edema, convulsiones o herniación tentorial). Constituye una urgencia que debe corregirse rápidamente; en este escenario, los riesgos de su corrección son mínimos frente al peligro de muerte.</t>
  </si>
  <si>
    <t>&lt;b&gt;a) Marcado:&lt;/b&gt; Es la opción correcta. En la &lt;b&gt;hiponatremia aguda&lt;/b&gt; (instaurada en 48 horas o menos), el cerebro carece del tiempo necesario para implementar mecanismos de adaptación lenta (expoliación de osmolitos orgánicos). Esto desencadena una ganancia rápida de agua celular, determinando que el riesgo del &lt;b&gt;edema cerebral&lt;/b&gt; sea &lt;b&gt;marcado&lt;/b&gt;.</t>
  </si>
  <si>
    <t>• &lt;b&gt;b) Leve:&lt;/b&gt; Es incorrecta debido a que un edema cerebral leve se presenta en la hiponatremia &lt;b&gt;crónica sintomática&lt;/b&gt; (mayor a 48 hs de evolución), donde la regulación fisiológica del volumen cerebral ha logrado actuar de manera parcial, amortiguando la retención de agua intracelular.&lt;br /&gt;• &lt;b&gt;c) Minimo&lt;/b&gt; y &lt;b&gt;d) No hay riesgo de edema cerebral:&lt;/b&gt; Son incorrectas porque un edema cerebral mínimo (o nulo) es un hallazgo exclusivo de las formas &lt;b&gt;crónicas asintomáticas&lt;/b&gt;, donde el cerebro ha completado su adaptación celular. En los cuadros agudos, la falta de adaptación genera un estado turgente.</t>
  </si>
  <si>
    <t>&lt;b&gt;HIPONATREMIA CRÓNICA Y MIELINÓLISIS&lt;/b&gt;&lt;br /&gt;&lt;br /&gt;En las presentaciones crónicas (&gt; 48 hs), el escenario de riesgo se invierte en comparación con la forma aguda:&lt;br /&gt;• En la hiponatremia crónica asintomática, el edema cerebral es mínimo o inexistente gracias a la completa adaptación cerebral, por lo que los riesgos propios de la enfermedad son mínimos.&lt;br /&gt;• Sin embargo, en este cerebro adaptado, los riesgos de &lt;b&gt;corrección iatrogénica&lt;/b&gt; son elevados. Una corrección rápida del sodio desencadenará una &lt;b&gt;Desmielinización Osmótica&lt;/b&gt; o &lt;b&gt;Mielinólisis Pontina Central&lt;/b&gt;.</t>
  </si>
  <si>
    <t>&lt;b&gt;En la hiponatremia crónica, el mayor riesgo recae sobre la corrección intempestiva de la natremia&lt;/b&gt;.</t>
  </si>
  <si>
    <t>&lt;b&gt;FISIOPATOLOGÍA DE LA HIPONATREMIA CRÓNICA Y COMPLICACIONES&lt;/b&gt;&lt;br /&gt;&lt;br /&gt;La hiponatremia crónica (&gt; 48 horas) se establece de forma lenta y progresiva, lo que otorga tiempo al cerebro para poner en marcha mecanismos de adaptación (expoliación rápida de iones y adaptación lenta mediante la pérdida de osmolitos orgánicos intracelulares). Este proceso adaptativo logra evitar la formación del edema cerebral.&lt;br /&gt;• &lt;b&gt;Riesgos y Complicaciones:&lt;/b&gt; En este escenario crónico, el riesgo no proviene de la patología en sí misma (el paciente puede tolerar niveles séricos muy bajos casi sin sintomatología), sino de la intervención médica. El mayor riesgo es la &lt;b&gt;corrección intempestiva y rápida de la natremia&lt;/b&gt;.&lt;br /&gt;• &lt;b&gt;Desmielinización Osmótica:&lt;/b&gt; Si se instaura una reposición de sodio muy rápida en un cerebro adaptado a un medio hipotónico, se produce una salida brusca de agua celular que genera un daño neurológico estructural, desencadenando la &lt;b&gt;Desmielinización Osmótica&lt;/b&gt; o &lt;b&gt;Mielinólisis Pontina Central&lt;/b&gt;.</t>
  </si>
  <si>
    <t>La opción b es correcta. El cerebro en una hiponatremia crónica ha logrado adaptarse al medio perdiendo sus osmolitos intracelulares (minimizando el edema), por lo que el mayor riesgo y la principal complicación en este estadio es la corrección intempestiva de la natremia. Un aumento rápido del sodio plasmático provocará daño estructural neurológico, desencadenando el cuadro de mielinólisis pontina central.</t>
  </si>
  <si>
    <t>• &lt;b&gt;a) El aporte de potasio mayor a 60 mEq/24 hs:&lt;/b&gt; Es incorrecta. El aporte de potasio no representa el riesgo principal que define la morbimortalidad y el manejo de una hiponatremia crónica estabilizada.&lt;br /&gt;• &lt;b&gt;c) El edema cerebral:&lt;/b&gt; Es incorrecta. El edema cerebral es el riesgo principal y la complicación de la hiponatremia aguda (establecida en menos de 48 horas), dado que el cerebro sufre una ganancia de agua repentina sin tiempo a generar mecanismos de adaptación osmolar lenta. En la forma crónica, la adaptación fisiológica logra que el edema sea mínimo o nulo.&lt;br /&gt;• &lt;b&gt;d) a) y b) son correctas:&lt;/b&gt; Es incorrecta. La premisa "a" no forma parte de los riesgos de la entidad.</t>
  </si>
  <si>
    <t>&lt;b&gt;MANEJO TERAPÉUTICO Y LÍMITES DE CORRECCIÓN&lt;/b&gt;&lt;br /&gt;&lt;br /&gt;Para prevenir el desarrollo de la desmielinización osmótica, el tratamiento exige una corrección prudente de las concentraciones de sodio.&lt;br /&gt;• &lt;b&gt;Velocidad de reposición:&lt;/b&gt; En la fase oligosintomática de las formas crónicas, se debe elevar el sodio a un ritmo muy lento de 0,3 a 0,5 mEq/L/h.&lt;br /&gt;• &lt;b&gt;Límite de seguridad:&lt;/b&gt; Bajo ningún concepto se debe elevar el sodio más de &lt;b&gt;10 mEq/L en las primeras 24 horas&lt;/b&gt;. Se han reportado casos de desmielinización osmótica con elevaciones de apenas 9 a 10 mEq/L en el primer día en cerebros adaptados.</t>
  </si>
  <si>
    <t>En la hiponatremia aguda el riesgo de edema cerebral &lt;b&gt;es marcado y debe corregirse rápidamente&lt;/b&gt;, siendo su riesgo de corrección mínimo frente al riesgo de la enfermedad.</t>
  </si>
  <si>
    <t>&lt;b&gt;HIPONATREMIA AGUDA Y EDEMA CEREBRAL&lt;/b&gt;&lt;br /&gt;&lt;br /&gt;La hiponatremia se clasifica según el tiempo de instauración, lo cual define el riesgo vital del paciente y la velocidad del tratamiento.&lt;br /&gt;• &lt;b&gt;Hiponatremia Aguda (≤ 48 hs):&lt;/b&gt; Se establece rápidamente y se considera una emergencia médica. Al instaurarse el estado hipotónico, el cerebro sufre una ganancia de agua repentina.&lt;br /&gt;• &lt;b&gt;Edema cerebral:&lt;/b&gt; En esta condición aguda, el edema cerebral es marcado debido a que el encéfalo no tiene tiempo para desarrollar la adaptación osmótica lenta. El riesgo más importante y la causa de muerte de la hiponatremia es el desarrollo de este edema cerebral y la herniación tentorial.&lt;br /&gt;• &lt;b&gt;Riesgos vs. Corrección:&lt;/b&gt; Los riesgos propios de la enfermedad aguda son elevados (el paciente puede morir por el edema), mientras que los riesgos de su corrección son mínimos. Por ende, el riesgo de atrasar el tratamiento es mucho mayor que el de corregir la hiponatremia rápidamente.</t>
  </si>
  <si>
    <t>&lt;b&gt;c) Es marcado, debe corregirse rápidamente:&lt;/b&gt; Es la opción correcta. La hiponatremia aguda (≤ 48 hs) cursa con un edema cerebral marcado por la ganancia repentina de agua en un cráneo restringido. Constituye una emergencia que obliga a una corrección inicial rápida.</t>
  </si>
  <si>
    <t>&lt;b&gt;a) No existe, y e) Es mínimo:&lt;/b&gt; Son incorrectas. El edema cerebral es la complicación más inminente de la presentación aguda.&lt;br /&gt;&lt;b&gt;b) Obliga a una corrección lenta pero no menor de 20 mEq/l en 24 hs:&lt;/b&gt; Es incorrecta. La forma aguda exige una corrección inicial rápida. Adicionalmente, no se debe elevar el sodio más de 10 mEq/L en las primeras 24 horas, sin importar la etiología.&lt;br /&gt;&lt;b&gt;d) Moderado, es mayor riesgo la corrección rápida:&lt;/b&gt; Es incorrecta. Describe el escenario inverso correspondiente a la hiponatremia crónica (&gt; 48 hs), donde el edema cerebral es mínimo o leve (por adaptación) y el mayor riesgo recae sobre la corrección rápida que desencadena la desmielinización osmótica.</t>
  </si>
  <si>
    <t>&lt;b&gt;PAUTAS TERAPÉUTICAS DE URGENCIA&lt;/b&gt;&lt;br /&gt;&lt;br /&gt;• En la hiponatremia sintomática aguda, la corrección inicial debe ser rápida (buscando elevar la natremia de 1,5 a 2 mEq/l por hora) durante un período no mayor a 4 a 5 horas.&lt;br /&gt;• El manejo se realiza administrando Solución Salina Hipertónica al 3%.&lt;br /&gt;• La corrección rápida debe suspenderse ante la desaparición de los síntomas potencialmente fatales o al alcanzar una natremia de 125 mEq/l.&lt;br /&gt;• A pesar de la velocidad inicial de rescate, rige el límite terapéutico de seguridad: como máximo se deben corregir hasta 10 mEq/L en las primeras 24 horas.</t>
  </si>
  <si>
    <t>La &lt;b&gt;hiponatremia crónica NO debe corregirse inmediatamente&lt;/b&gt; debido a que una rápida elevación del sodio plasmático desencadenará iatrogénicamente una letal &lt;b&gt;desmielinización osmótica&lt;/b&gt;.</t>
  </si>
  <si>
    <t>&lt;b&gt;ADAPTACIÓN CEREBRAL Y RIESGOS DE CORRECCIÓN&lt;/b&gt;&lt;br /&gt;&lt;br /&gt;El manejo terapéutico y el riesgo de la hiponatremia dependen del tiempo de evolución y de la adaptación osmótica cerebral:&lt;br /&gt;• &lt;b&gt;Hiponatremia Aguda (≤ 48 hs):&lt;/b&gt; Se considera una emergencia médica. El cerebro no tiene tiempo de adaptarse, por lo que la ganancia de agua repentina determina un &lt;b&gt;edema cerebral marcado&lt;/b&gt;. Al no existir una adaptación celular, la corrección de la natremia debe realizarse de forma &lt;b&gt;urgente y rápida&lt;/b&gt;.&lt;br /&gt;• &lt;b&gt;Hiponatremia Crónica (&gt; 48 hs):&lt;/b&gt; La caída lenta y progresiva del sodio permite que el cerebro expolie osmolitos orgánicos intracelulares, compensando la alteración &lt;b&gt;sin producir edema cerebral&lt;/b&gt;. Dado que los pacientes crónicos asintomáticos o levemente sintomáticos tienen un bajo riesgo neurológico basal, &lt;b&gt;no está indicada la corrección rápida&lt;/b&gt;. El mayor peligro en la cronicidad recae sobre una intervención médica agresiva: si se corrige de forma brusca el sodio, el cerebro deshidratará bruscamente sus células adaptadas, desencadenando una letal &lt;b&gt;Desmielinización Osmótica&lt;/b&gt; o &lt;b&gt;Mielinólisis Pontina Central&lt;/b&gt;.</t>
  </si>
  <si>
    <t>&lt;b&gt;c) La hiponatremia crónica debe corregirse inmediatamente para evitar el riesgo de edema cerebral:&lt;/b&gt; Es la opción correcta. La &lt;b&gt;hiponatremia crónica&lt;/b&gt; cursa con un edema cerebral mínimo o inexistente gracias a la adaptación celular fisiológica, por lo que &lt;b&gt;NO debe corregirse inmediatamente&lt;/b&gt; ni de forma rápida. Su corrección rápida es la principal causa iatrogénica de daño neurológico irreversible.</t>
  </si>
  <si>
    <t>• &lt;b&gt;a) La hipokalemia con hiponatremia tiene mayor riesgo de desmielinización osmótica:&lt;/b&gt; Es una afirmación verdadera. Es un factor agravante al momento de corregir los niveles séricos.&lt;br /&gt;• &lt;b&gt;b) Los pacientes hiponatrémicos con hipoxemia tienen mayor riesgo de edema cerebral agudo:&lt;/b&gt; Es una afirmación verdadera. La hipoxemia actúa como un factor de riesgo sinérgico que agrava y acelera la instauración del edema cerebral.&lt;br /&gt;• &lt;b&gt;d) La hiponatremia aguda debe corregirse en forma urgente:&lt;/b&gt; Es una afirmación verdadera. Al instaurarse en menos de 48 horas, el cerebro carece de adaptación y desarrolla un marcado y letal edema cerebral, constituyendo una urgencia que exige corrección rápida.</t>
  </si>
  <si>
    <t>&lt;b&gt;LÍMITES DEL MANEJO TERAPÉUTICO GENERAL&lt;/b&gt;&lt;br /&gt;&lt;br /&gt;• &lt;b&gt;Límite de corrección:&lt;/b&gt; Como máximo, se deben corregir hasta &lt;b&gt;10 mEq/L en las primeras 24 hs&lt;/b&gt; en la hiponatremia crónica sintomática para evitar el daño pontino.&lt;br /&gt;• &lt;b&gt;Hiponatremia aguda grave:&lt;/b&gt; Si bien es una emergencia que amerita reponer con salina hipertónica, la corrección rápida debe suspenderse ante la desaparición de los síntomas fatales o al alcanzar una natremia segura de &lt;b&gt;125 mEq/L&lt;/b&gt;.</t>
  </si>
  <si>
    <t>&lt;b&gt;Utilizando un litro de solución a una concentración de sodio de 513 mEq/L en un paciente de 65 kg con un Na+ plasmático inicial de 113 mEq/L, el sodio plasmático aumentará 10 mEq/L&lt;/b&gt;.</t>
  </si>
  <si>
    <t>&lt;b&gt;FÓRMULA DE ADROGUÉ Y CÁLCULO DE REPOSICIÓN&lt;/b&gt;&lt;br /&gt;&lt;br /&gt;Para llevar a cabo el tratamiento de corrección de la hiponatremia, se utiliza la fórmula de Adrogué para predecir el impacto de las soluciones infundidas.&lt;br /&gt;• &lt;b&gt;Fórmula general (X1):&lt;/b&gt; ⬆ Na+ plasmático = (Na+ /l/infundido - Na+ plasmático) / (Agua corporal total + 1).&lt;br /&gt;• &lt;b&gt;X1:&lt;/b&gt; El resultado estima el efecto de 1 litro de la infusión sobre el sodio sérico, determinando cuántos miliequivalentes (mEq) se elevará el sodio en plasma tras administrar un litro de la solución elegida.&lt;br /&gt;• &lt;b&gt;Numerador:&lt;/b&gt; Se compone de la cantidad de sodio por litro que contiene la solución a infundir menos el valor del sodio plasmático con el que inicia el paciente.&lt;br /&gt;• &lt;b&gt;Denominador:&lt;/b&gt; Corresponde al Agua corporal total (considerada como el 60% del peso del paciente), a la cual se le suma el número 1.</t>
  </si>
  <si>
    <t>&lt;b&gt;b) 10 mEq/L:&lt;/b&gt; Es la opción correcta. Aplicando la fórmula de Adrogué para este caso clínico: ⬆ Na+ = (513 - 113) / [(65 x 0,60) + 1] = 400 / (39 + 1) = 400 / 40 = 10 mEq/L. El volumen de un litro de la solución salina al 3% (513 mEq/L) aumentará el sodio plasmático del paciente en 10 mEq/L.</t>
  </si>
  <si>
    <t>• &lt;b&gt;a) 5 mEq/L:&lt;/b&gt; Es incorrecta. El resultado del cálculo arroja 10 mEq/L.&lt;br /&gt;• &lt;b&gt;c) 15 mEq/L:&lt;/b&gt; Es incorrecta.&lt;br /&gt;• &lt;b&gt;d) 10 mEq/L:&lt;/b&gt; Contiene el valor correcto al igual que la opción B, pero se estipula la B como la respuesta validada.</t>
  </si>
  <si>
    <t>&lt;b&gt;SOLUCIONES A INFUNDIR MÁS USADAS&lt;/b&gt;&lt;br /&gt;&lt;br /&gt;Es necesario conocer el contenido de sodio de las soluciones disponibles para aplicar la fórmula de corrección:&lt;br /&gt;• &lt;b&gt;ClNa+ al 0,9% (Solución fisiológica x 1000 ml):&lt;/b&gt; Aporta 154 mEq.&lt;br /&gt;• &lt;b&gt;ClNa+ al 0,9% (Solución Fisiológica x 500 ml):&lt;/b&gt; Aporta 77 mEq.&lt;br /&gt;• &lt;b&gt;Clor. hipertónico al 20% (1 ampolla de 10 ml):&lt;/b&gt; Aporta 34 mEq (lo que equivale a 3,4 mEq/ml).&lt;br /&gt;• &lt;b&gt;ClNa+ al 3%:&lt;/b&gt; Aporta 513 mEq/l.</t>
  </si>
  <si>
    <t>&lt;b&gt;La hiponatremia aguda sintomática debe ser corregida de forma urgente&lt;/b&gt;.</t>
  </si>
  <si>
    <t>&lt;b&gt;TIEMPO DE INSTAURACIÓN Y RIESGOS DE LA HIPONATREMIA&lt;/b&gt;&lt;br /&gt;&lt;br /&gt;La evolución de la hiponatremia y sus riesgos neurológicos dependen de los tiempos de adaptación celular del cerebro al estado hipotónico.&lt;br /&gt;• &lt;b&gt;Hiponatremia Aguda (≤ 48 hs):&lt;/b&gt; Se establece rápidamente y se considera una emergencia médica. Al no haber tiempo para la adaptación lenta, el cerebro sufre una ganancia de agua repentina que determina un &lt;b&gt;edema cerebral&lt;/b&gt; marcado. Los riesgos propios de la enfermedad son elevados, mientras que los riesgos de su corrección son mínimos, por lo que debe ser corregida rápidamente.&lt;br /&gt;• &lt;b&gt;Hiponatremia Crónica (&gt; 48 hs):&lt;/b&gt; La lenta instalación permite la adaptación progresiva del encéfalo, por lo que el edema cerebral es mínimo o nulo. En este escenario, los riesgos de la enfermedad son moderados o bajos, pero el mayor riesgo recae sobre su &lt;b&gt;corrección intempestiva&lt;/b&gt; (rápida), la cual desencadena iatrogénicamente una enfermedad desmielinizante conocida como &lt;b&gt;desmielinización osmótica&lt;/b&gt; o mielinólisis pontina central.</t>
  </si>
  <si>
    <t>&lt;b&gt;c) La hiponatremia aguda sintomática debe ser corregida urgente:&lt;/b&gt; Es la opción correcta. La presentación aguda cursa con un edema cerebral por la ganancia repentina de agua en un cráneo restringido, constituyendo una emergencia vital que obliga a una corrección inicial urgente.</t>
  </si>
  <si>
    <t>• &lt;b&gt;a) La lenta instalación acentúa el riesgo de edema cerebral:&lt;/b&gt; Es incorrecta. La lenta instalación (forma crónica) otorga tiempo a la adaptación celular, reduciendo la aparición del edema cerebral a un nivel mínimo o nulo.&lt;br /&gt;• &lt;b&gt;b) La hiponatremia crónica debe ser corregida rápidamente:&lt;/b&gt; Es incorrecta. Exige una corrección lenta y cautelosa, ya que el cerebro adaptado sufre daño neurológico ante fluctuaciones osmóticas bruscas hacia la normalidad.&lt;br /&gt;• &lt;b&gt;d) La corrección intempestiva de la forma aguda precipita desmielinización:&lt;/b&gt; Es incorrecta. El desarrollo de la desmielinización osmótica es la complicación iatrogénica producida por la corrección intempestiva de la hiponatremia &lt;b&gt;crónica&lt;/b&gt;, no de la aguda.</t>
  </si>
  <si>
    <t>&lt;b&gt;DURACIÓN INCIERTA Y MANEJO&lt;/b&gt;&lt;br /&gt;&lt;br /&gt;Ante un paciente con hiponatremia de duración incierta, se debe realizar una &lt;b&gt;tomografía (TAC) cerebral&lt;/b&gt;.&lt;br /&gt;• Si la tomografía evidencia &lt;b&gt;edema cerebral&lt;/b&gt;, se asume como aguda y se continúa la corrección rápida (1 a 2 meq/l/h).&lt;br /&gt;• Si &lt;b&gt;no hay edema&lt;/b&gt;, se asume como crónica y se reduce la velocidad de corrección a formas oligosintomáticas (máximo 8 a 10 meq/día) para evitar la mielinólisis.</t>
  </si>
  <si>
    <t>La &lt;b&gt;hiponatremia aguda&lt;/b&gt; cursa con edema cerebral marcado, es una urgencia médica que debe corregirse (con salina hipertónica o fisiológica) y &lt;b&gt;bajo ningún concepto debe tratarse únicamente con restricción hídrica&lt;/b&gt;.</t>
  </si>
  <si>
    <t>&lt;b&gt;TRATAMIENTO DE LA HIPONATREMIA Y RIESGOS CLÍNICOS&lt;/b&gt;&lt;br /&gt;&lt;br /&gt;El manejo de la hiponatremia depende del tiempo de evolución (aguda o crónica) y de la adaptación osmótica cerebral del paciente.&lt;br /&gt;• &lt;b&gt;Hiponatremia Aguda (≤ 48 hs):&lt;/b&gt; Se considera una emergencia. La instauración rápida del estado hipotónico impide la adaptación celular, determinando la aparición de un &lt;b&gt;edema cerebral marcado&lt;/b&gt; que puede matar al paciente. Requiere una corrección (ej. con &lt;b&gt;Salina hipertónica al 3%&lt;/b&gt; o &lt;b&gt;Solución fisiológica 0.9%&lt;/b&gt;). El abordaje nunca debe limitarse a la restricción hídrica.&lt;br /&gt;• &lt;b&gt;Hiponatremia Crónica (&gt; 48 hs):&lt;/b&gt; La caída lenta del sodio otorga el tiempo necesario para la adaptación cerebral, por lo que el edema es mínimo o inexistente. En este escenario, el mayor riesgo es iatrogénico: la &lt;b&gt;corrección intempestiva&lt;/b&gt; de la natremia desencadenará una Desmielinización Osmótica. Por consiguiente, debe corregirse lentamente (como máximo hasta 10 mEq/L en las primeras 24 hs).&lt;br /&gt;• &lt;b&gt;Duración Incierta:&lt;/b&gt; Ante una hiponatremia de presentación temporal incierta, es necesario realizar una &lt;b&gt;Tomografía Axial Computada (TAC) de cerebro&lt;/b&gt;. Este estudio morfológico permite distinguir un cuadro agudo de uno crónico al confirmar o descartar la presencia de edema cerebral, dictaminando el tratamiento.</t>
  </si>
  <si>
    <t>La opción a es correcta. La &lt;b&gt;hiponatremia aguda sintomática&lt;/b&gt; constituye una urgencia caracterizada por un edema cerebral marcado. Su riesgo obliga a una corrección con soluciones salinas (isotónicas o hipertónicas) y &lt;b&gt;bajo ningún concepto debe abordarse únicamente con restricción hídrica&lt;/b&gt;, ya que el retraso en reponer el sodio sentenciaría la vida del paciente.</t>
  </si>
  <si>
    <t>• &lt;b&gt;b) En hiponatremia sintomática de dudosa duración se hace una TAC de cerebro:&lt;/b&gt; Es incorrecta. Frente a la duda temporal, es necesario realizar una TAC cerebral para confirmar morfológicamente si existe edema cerebral (tratándolo como cuadro agudo) o si hay ausencia del mismo (tratándolo como crónico).&lt;br /&gt;• &lt;b&gt;c) La hiponatremia crónica debe corregirse lentamente:&lt;/b&gt; Es incorrecta. En los cuadros de más de 48 hs, el cerebro está adaptado, por lo que su corrección debe ser lenta para evitar la mielinólisis pontina central.&lt;br /&gt;• &lt;b&gt;d) La hiponatremia aguda puede matar por edema cerebral:&lt;/b&gt; Es incorrecta. El riesgo en la hiponatremia de rápida instauración es el edema cerebral secundario a la ganancia brusca de agua celular, el cual resulta letal si no se interviene.</t>
  </si>
  <si>
    <t>Como máximo se deben corregir hasta &lt;b&gt;10 mEq/L en las primeras 24 hs&lt;/b&gt; en la hiponatremia crónica sintomática.</t>
  </si>
  <si>
    <t>&lt;b&gt;LÍMITES DE CORRECCIÓN EN HIPONATREMIA Y RIESGO DE DESMIELINIZACIÓN&lt;/b&gt;&lt;br /&gt;&lt;br /&gt;El manejo de la hiponatremia depende de su forma de presentación clínica y del tiempo de evolución.&lt;br /&gt;• &lt;b&gt;Manejo de la Hiponatremia Crónica:&lt;/b&gt; El tratamiento inicial contempla el uso de solución salina hipertónica al 3%, elevando el sodio a un ritmo lento en la fase oligosintomática de 0,3 a 0,5 mEq/L/h.&lt;br /&gt;• &lt;b&gt;Límite Terapéutico:&lt;/b&gt; El tope máximo no debe exceder los &lt;b&gt;10 mEq/L en las primeras 24 horas&lt;/b&gt; respecto al inicio del cuadro.&lt;br /&gt;• &lt;b&gt;Desmielinización Osmótica:&lt;/b&gt; Se han descrito casos letales de mielinólisis pontina central con elevaciones de la natremia de 9 o 10 mEq/L en 24 horas, o 19 a 20 mEq/L en 48 horas en un cerebro crónicamente adaptado. Por este motivo, no se debe superar o acelerar este límite de corrección.</t>
  </si>
  <si>
    <t>&lt;b&gt;c) Hasta 10 mEq/L en las primeras 24 hs:&lt;/b&gt; Es la opción correcta. El límite terapéutico establece que, como máximo, se deben corregir hasta 10 mEq/L en las primeras 24 horas en la hiponatremia crónica sintomática, a fin de evitar el desarrollo de una desmielinización osmótica (mielinólisis pontina central).</t>
  </si>
  <si>
    <t>&lt;b&gt;a) Hasta 19 mEq/L en las primeras 6 hs:&lt;/b&gt; Es incorrecta. Representa una corrección veloz que supera el límite de seguridad diario, lo cual desencadenaría daño estructural neurológico.&lt;br /&gt;&lt;b&gt;b) Hasta 5 mEq/L en las primeras 48 hs:&lt;/b&gt; Es incorrecta. Este valor es bajo y no representa el límite máximo tolerado.&lt;br /&gt;&lt;b&gt;d) Hasta 19 mEq/L en las primeras 24 hs:&lt;/b&gt; Es incorrecta. Excede el límite máximo de las 24 horas (fijado en 10 mEq/L); una elevación de 19 a 20 mEq/L es el límite de seguridad para las primeras 48 horas de tratamiento, no para las primeras 24 horas.</t>
  </si>
  <si>
    <t>&lt;b&gt;HIPONATREMIA AGUDA VS CRÓNICA&lt;/b&gt;&lt;br /&gt;&lt;br /&gt;• &lt;b&gt;Hiponatremia Aguda (≤ 48 hs):&lt;/b&gt; Se establece rápidamente y se considera una urgencia o emergencia médica. El riesgo más importante es el edema cerebral marcado. Los riesgos propios de la hiponatremia son elevados, mientras que los riesgos derivados de su rápida corrección son mínimos debido a la falta de adaptación cerebral.&lt;br /&gt;• &lt;b&gt;Hiponatremia Crónica (&gt; 48 hs):&lt;/b&gt; Se establece de forma lenta, permitiendo la adaptación cerebral con pérdida de osmolitos orgánicos. El edema cerebral es leve o inexistente, pero el riesgo vital de una corrección rápida de la natremia es elevado.</t>
  </si>
  <si>
    <t>La &lt;b&gt;hiponatremia aguda sintomática&lt;/b&gt; cursa con edema cerebral marcado y constituye una urgencia médica que exige una corrección rápida y activa, por lo que &lt;b&gt;bajo ningún concepto debe tratarse únicamente con restricción hídrica&lt;/b&gt;.</t>
  </si>
  <si>
    <t>&lt;b&gt;TIEMPO DE INSTAURACIÓN Y MANEJO TERAPÉUTICO DE LA HIPONATREMIA&lt;/b&gt;&lt;br /&gt;&lt;br /&gt;La evolución y los riesgos neurológicos dependen de los tiempos de adaptación celular del cerebro al estado hipotónico, lo que dictamina la velocidad del abordaje terapéutico.&lt;br /&gt;• &lt;b&gt;Hiponatremia Aguda (≤ 48 hs):&lt;/b&gt; Se establece rápidamente y se considera una emergencia médica. El cerebro sufre una ganancia de agua repentina que determina un &lt;b&gt;edema cerebral&lt;/b&gt; marcado con alto riesgo de muerte por herniación tentorial. Exige una corrección médica rápida y agresiva (con Solución Salina Hipertónica), estando contraindicado intentar tratarla de forma aislada y pasiva con restricción hídrica.&lt;br /&gt;• &lt;b&gt;Hiponatremia Crónica (&gt; 48 hs):&lt;/b&gt; La instalación lenta permite la adaptación progresiva del encéfalo, por lo que el edema cerebral es mínimo. El riesgo principal recae sobre la &lt;b&gt;corrección rápida&lt;/b&gt; de la natremia, la cual precipita iatrogénicamente una letal desmielinización osmótica, por lo que debe ser corregida de forma lenta.&lt;br /&gt;• &lt;b&gt;Duración Incierta:&lt;/b&gt; Se debe realizar una &lt;b&gt;tomografía (TAC) de cerebro&lt;/b&gt; para objetivar si existe edema (asumiéndose y tratándose como aguda) o si hay ausencia del mismo (asumiéndose como crónica).</t>
  </si>
  <si>
    <t>&lt;b&gt;a) La hiponatremia aguda sintomática debe corregirse con restricción hídrica:&lt;/b&gt; Es la opción correcta. La hiponatremia aguda cursa con edema cerebral inminente y constituye una emergencia vital que obliga a una corrección farmacológica rápida y activa, por lo que bajo ningún concepto debe tratarse únicamente con restricción hídrica.</t>
  </si>
  <si>
    <t>• &lt;b&gt;b) En hiponatremia sintomática de duración incierta se hace una TAC de cerebro:&lt;/b&gt; Es una afirmación verdadera. El estudio imagenológico confirmará o descartará la presencia morfológica de edema cerebral para guiar la velocidad del tratamiento a seguir.&lt;br /&gt;• &lt;b&gt;c) La hiponatremia crónica debe corregirse lentamente:&lt;/b&gt; Es una afirmación verdadera. Exige una corrección cautelosa y lenta, ya que elevar la natremia rápidamente en un cerebro previamente adaptado desencadena la letal mielinólisis pontina central.&lt;br /&gt;• &lt;b&gt;d) La hiponatremia aguda puede matar por edema cerebral:&lt;/b&gt; Es una afirmación verdadera. La ganancia rápida de agua genera edema cerebral masivo por la restricción anatómica del cráneo, siendo este el riesgo letal de la presentación aguda.</t>
  </si>
  <si>
    <t>La &lt;b&gt;hiponatremia crónica NO debe corregirse inmediatamente&lt;/b&gt;, ya que una rápida elevación del sodio plasmático desencadenará una &lt;b&gt;desmielinización osmótica&lt;/b&gt;.</t>
  </si>
  <si>
    <t>En una NAC ambulatoria, cual es el tiempo de tratamiento: Seleccione una:&lt;br&gt;&lt;br&gt;a) 10 días más 48 hs de estabilidad clínica&lt;br&gt;&lt;br&gt;b) 5 días más 72 hs de estabilidad clínica&lt;br&gt;&lt;br&gt;c) 7 días más 48 hs de estabilidad clínica&lt;br&gt;&lt;br&gt;d) 14 días más 24 hs de estabilidad clínica</t>
  </si>
  <si>
    <t>&lt;b&gt;ADAPTACIÓN CEREBRAL Y RIESGOS DE CORRECCIÓN&lt;/b&gt;&lt;br /&gt;&lt;br /&gt;El manejo terapéutico y el riesgo de la hiponatremia dependen del tiempo de evolución y de la adaptación osmótica cerebral:&lt;br /&gt;• &lt;b&gt;Hiponatremia Aguda (≤ 48 hs):&lt;/b&gt; Se considera una emergencia médica. El cerebro no tiene tiempo de adaptarse, por lo que la ganancia de agua repentina determina un &lt;b&gt;edema cerebral marcado&lt;/b&gt;. Al no existir una adaptación celular, la corrección de la natremia debe realizarse de forma &lt;b&gt;urgente y rápida&lt;/b&gt;.&lt;br /&gt;• &lt;b&gt;Hiponatremia Crónica (&gt; 48 hs):&lt;/b&gt; La caída lenta y progresiva del sodio permite que el cerebro expolie osmolitos orgánicos intracelulares, compensando la alteración &lt;b&gt;sin producir edema cerebral&lt;/b&gt;. Dado que los pacientes crónicos asintomáticos o levemente sintomáticos tienen un bajo riesgo neurológico basal, &lt;b&gt;no está indicada la corrección rápida&lt;/b&gt;. El mayor peligro en la cronicidad es corregir rápidamente el sodio; el cerebro deshidratará bruscamente sus células adaptadas, desencadenando una &lt;b&gt;Desmielinización Osmótica&lt;/b&gt; o &lt;b&gt;Mielinólisis Pontina Central&lt;/b&gt;.</t>
  </si>
  <si>
    <t>&lt;b&gt;c) La hiponatremia crónica debe corregirse inmediatamente para evitar el riesgo de edema cerebral:&lt;/b&gt; Es la opción INCORRECTA. La &lt;b&gt;hiponatremia crónica&lt;/b&gt; cursa con un edema cerebral mínimo o inexistente gracias a la adaptación celular fisiológica, por lo que &lt;b&gt;NO debe corregirse inmediatamente&lt;/b&gt; ni de forma rápida. Su corrección rápida es la principal causa de daño neurológico irreversible.</t>
  </si>
  <si>
    <t>c) 7 días más 48 hs de estabilidad clínica</t>
  </si>
  <si>
    <t>• &lt;b&gt;a) La hipokalemia con hiponatremia tiene mayor riesgo de desmielinización osmótica:&lt;/b&gt; Es correcta. Actúa como un factor agravante al momento de corregir los niveles séricos.&lt;br /&gt;• &lt;b&gt;b) Los pacientes hiponatrémicos con hipoxemia tienen mayor riesgo de edema cerebral agudo:&lt;/b&gt; Es correcta. La hipoxemia actúa como un factor de riesgo que agrava y acelera la instauración del edema cerebral.&lt;br /&gt;• &lt;b&gt;d) La hiponatremia aguda debe corregirse en forma urgente:&lt;/b&gt; Es correcta. Al instaurarse en menos de 48 horas, el cerebro carece de adaptación y desarrolla un edema cerebral, constituyendo una urgencia que exige corrección rápida.</t>
  </si>
  <si>
    <t>&lt;b&gt;LÍMITES DEL MANEJO TERAPÉUTICO GENERAL&lt;/b&gt;&lt;br /&gt;&lt;br /&gt;• &lt;b&gt;Límite de corrección:&lt;/b&gt; Como máximo, se deben corregir hasta &lt;b&gt;10 mEq/L en las primeras 24 hs&lt;/b&gt; en la hiponatremia crónica sintomática para evitar el daño pontino.&lt;br /&gt;• &lt;b&gt;Hiponatremia aguda grave:&lt;/b&gt; Si bien es una emergencia que amerita reponer con salina hipertónica, la corrección rápida debe suspenderse ante la desaparición de los síntomas o al alcanzar una natremia segura de &lt;b&gt;125 mEq/L&lt;/b&gt;.</t>
  </si>
  <si>
    <t>En un paciente con sodio plasmático de 110 mEq/L, el valor se debe subir hasta &lt;b&gt;117 mEq/L&lt;/b&gt; en las primeras 24 horas para evitar la &lt;b&gt;mielinólisis pontina&lt;/b&gt;.</t>
  </si>
  <si>
    <t>&lt;b&gt;LÍMITES DE CORRECCIÓN EN HIPONATREMIA Y RIESGO DE DESMIELINIZACIÓN&lt;/b&gt;&lt;br /&gt;&lt;br /&gt;El manejo y los límites terapéuticos de la hiponatremia se establecen para evitar complicaciones derivadas del tratamiento.&lt;br /&gt;• &lt;b&gt;Límite Terapéutico Absoluto:&lt;/b&gt; Como máximo, se deben corregir hasta &lt;b&gt;10 mEq/L en las primeras 24 horas&lt;/b&gt; en la hiponatremia crónica sintomática. No se debe elevar el sodio por encima de este límite en el primer día de tratamiento.&lt;br /&gt;• &lt;b&gt;Riesgo de Desmielinización Osmótica:&lt;/b&gt; En la hiponatremia crónica (mayor a 48 horas), el cerebro ya ha generado mecanismos de adaptación mediante la disminución de osmolitos orgánicos. Si en este cerebro adaptado se realiza una corrección rápida del estado hipotónico, se desencadenará una desmielinización osmótica o mielinólisis pontina central.&lt;br /&gt;• &lt;b&gt;Aplicación Clínica:&lt;/b&gt; En un paciente que ingresa con un sodio plasmático de 110 mEq/L, para mantenerse dentro de los márgenes de seguridad y evitar la mielinólisis pontina, el valor del sodio no debe superar los 120 mEq/L en las primeras 24 horas.</t>
  </si>
  <si>
    <t>&lt;b&gt;b) 117:&lt;/b&gt; Es la opción correcta. El límite de seguridad terapéutica dicta que no se debe elevar la natremia más de 10 mEq/L en las primeras 24 horas para evitar el desarrollo de una desmielinización osmótica (mielinólisis pontina central). Partiendo de un sodio basal de 110 mEq/L, el valor máximo permitido al finalizar el día sería de 120 mEq/L. Por consiguiente, elevar la natremia a 117 mEq/L (un aumento de 7 mEq/L) resulta ser la única opción que respeta el margen terapéutico seguro.</t>
  </si>
  <si>
    <t>• &lt;b&gt;a) 128:&lt;/b&gt; Es incorrecta. Elevar el sodio de 110 a 128 mEq/L implica un incremento de 18 mEq/L, lo cual excede el límite máximo diario de 10 mEq/L y desencadenaría una desmielinización osmótica.&lt;br /&gt;• &lt;b&gt;c) 125:&lt;/b&gt; Es incorrecta. Representa un incremento de 15 mEq/L, superando el margen de seguridad de las primeras 24 horas.&lt;br /&gt;• &lt;b&gt;d) 123:&lt;/b&gt; Es incorrecta. Representa un aumento de 13 mEq/L, superando el límite terapéutico diario que busca prevenir el daño neurológico.</t>
  </si>
  <si>
    <t>&lt;b&gt;MANEJO TERAPÉUTICO DE LA HIPONATREMIA SINTOMÁTICA&lt;/b&gt;&lt;br /&gt;&lt;br /&gt;• &lt;b&gt;Fase inicial de urgencia:&lt;/b&gt; En la hiponatremia aguda o crónica sintomática, el tratamiento inicial contempla el uso de solución salina hipertónica al 3%, buscando un incremento de 1-1,5 mEq/L/h o 1-2 mEq/L/h en las primeras horas para detener la sintomatología severa.&lt;br /&gt;• &lt;b&gt;Fase de mantenimiento:&lt;/b&gt; Posteriormente, la corrección debe continuar a un ritmo muy lento de 0,3 a 0,5 mEq/L/h, asegurando no sobrepasar el aumento total de 10 mEq/L en las primeras 24 horas ni los 18 a 20 mEq/L a las 48 horas.</t>
  </si>
  <si>
    <t>La &lt;b&gt;hiponatremia aguda se corrige con solución fisiológica 0.9% a 2 ml/kg/hr o en bolos de 150 ml&lt;/b&gt;.</t>
  </si>
  <si>
    <t>&lt;b&gt;MANEJO DE LA HIPONATREMIA SINTOMÁTICA AGUDA&lt;/b&gt;&lt;br /&gt;&lt;br /&gt;La hiponatremia sintomática aguda (≤ 48 hs) es una emergencia médica que exige una corrección rápida por el riesgo de edema cerebral.&lt;br /&gt;• &lt;b&gt;Esquemas de infusión:&lt;/b&gt; El abordaje indica iniciar el tratamiento con &lt;b&gt;Salina hipertónica al 3%&lt;/b&gt; a razón de &lt;b&gt;2 ml/kg/h&lt;/b&gt;. Como regla terapéutica, se establece la corrección con &lt;b&gt;solución fisiológica al 0.9% a 2 ml/kg/hr o en bolos de 150 ml&lt;/b&gt;.&lt;br /&gt;• &lt;b&gt;Ritmo de ascenso:&lt;/b&gt; El objetivo de esta reanimación inicial es lograr un incremento del sodio plasmático de &lt;b&gt;1 a 2 mEq/l/h&lt;/b&gt; durante las primeras 1 a 5 horas.&lt;br /&gt;• &lt;b&gt;Suspensión de corrección rápida:&lt;/b&gt; La velocidad de corrección debe suspenderse ante la desaparición de los síntomas neurológicos o al alcanzar una natremia de &lt;b&gt;125 mEq/l&lt;/b&gt;.</t>
  </si>
  <si>
    <t>La opción c es correcta. Constituye una regla terapéutica para el manejo inicial en pacientes que cursan un cuadro de hiponatremia aguda.</t>
  </si>
  <si>
    <t>• &lt;b&gt;b) La hiponatremia aguda se corrige rápidamente con la posibilidad de elevar 15-20 mEq/L en 24hs por el riesgo de sufrir Edema Cerebral:&lt;/b&gt; Es incorrecta. Si bien la corrección inicial debe ser veloz en las primeras horas, no se debe elevar el sodio más de &lt;b&gt;10 mEq/L en las primeras 24 horas&lt;/b&gt;, ya que sobrepasar este límite desencadena una mielinólisis pontina central.&lt;br /&gt;• &lt;b&gt;a) La hiponatremia isotónica crónica no requiere de corrección, y d) La hiponatremia hipertónica crónica se debe corregir siempre de acuerdo al valor del ionograma:&lt;/b&gt; Son incorrectas. Las hiponatremias isotónicas e hipertónicas (producidas por exceso de lípidos, proteínas, hiperglucemia o manitol) constituyen pseudohiponatremias o falsas hiponatremias. En estas entidades no existe un déficit real de sodio, por lo que no se deben corregir guiándose por el valor numérico del ionograma, sino que exigen tratar la enfermedad subyacente.</t>
  </si>
  <si>
    <t>&lt;b&gt;LÍMITES TERAPÉUTICOS Y DESMIELINIZACIÓN OSMÓTICA&lt;/b&gt;&lt;br /&gt;&lt;br /&gt;La velocidad de corrección de la natremia define el pronóstico neurológico del paciente y sus complicaciones.&lt;br /&gt;• &lt;b&gt;Límite:&lt;/b&gt; En cualquier escenario, como máximo se deben corregir hasta &lt;b&gt;10 mEq/L en las primeras 24 horas&lt;/b&gt;.&lt;br /&gt;• &lt;b&gt;Riesgo de corrección intempestiva:&lt;/b&gt; En la hiponatremia crónica, el cerebro se encuentra adaptado al estado hipotónico. Una elevación abrupta de la natremia (como la sugerida de 15-20 mEq/l en un día) supera la capacidad de readaptación, desencadenando una enfermedad desmielinizante conocida como &lt;b&gt;Desmielinización Osmótica&lt;/b&gt; o &lt;b&gt;Mielinólisis Pontina Central&lt;/b&gt;.</t>
  </si>
  <si>
    <t>En un paciente hemodinámicamente estable con &lt;b&gt;hipernatremia&lt;/b&gt; y deshidratación, el tratamiento indicado consiste en la reposición de agua libre utilizando infusiones de &lt;b&gt;Dextrosa al 5%&lt;/b&gt;.</t>
  </si>
  <si>
    <t>&lt;b&gt;MANEJO DE FLUIDOS E HIPERNATREMIA&lt;/b&gt;&lt;br /&gt;&lt;br /&gt;La hipernatremia representa un déficit de agua libre. La elección del fluido intravenoso a infundir depende de la osmolaridad y del estado volumétrico del paciente.&lt;br /&gt;• &lt;b&gt;Dextrosa al 5%:&lt;/b&gt; Las soluciones de dextrosa en agua no aportan carga de sodio (0 mEq/L). Se distribuyen fugándose al compartimiento intracelular y se comportan como agua pura. Su administración termina diluyendo el nivel de sodio en el plasma del paciente, por lo que constituye el fluido de elección para tratar estados de hipernatremia en pacientes normotensos o estables.&lt;br /&gt;• &lt;b&gt;Solución Fisiológica 0,9%:&lt;/b&gt; Aporta 154 mEq/L de sodio y se distribuye en el líquido extracelular, logrando una expansión del volumen plasmático. Está indicada para expandir pacientes con hipotensión o shock, pero carece de utilidad para aportar el agua libre que requiere la corrección de una hipernatremia.&lt;br /&gt;• &lt;b&gt;Ringer Lactato:&lt;/b&gt; Es una solución cristaloide que aporta 130 mEq/L de sodio, destinada también a la reanimación volumétrica y no a la dilución del sodio plasmático.&lt;br /&gt;• &lt;b&gt;Pancreatitis Aguda:&lt;/b&gt; Esta patología genera redistribución y secuestro de líquidos en un tercer espacio, precipitando la deshidratación y exigiendo un manejo hídrico guiado por la clínica del paciente.</t>
  </si>
  <si>
    <t>&lt;b&gt;a) Lo hidrato con Dextrosa 5% - 10 sachet/24hrs:&lt;/b&gt; Es la opción correcta. El paciente presenta una &lt;b&gt;hipernatremia&lt;/b&gt; (sodio plasmático de 155 mEq/L) secundaria a un déficit de agua, pero se mantiene estable hemodinámicamente. La terapéutica indicada exige aportar agua libre sin carga de sodio, objetivo que se logra administrando &lt;b&gt;Dextrosa al 5%&lt;/b&gt;, la cual actuará diluyendo el sodio sérico elevado.</t>
  </si>
  <si>
    <t>&lt;b&gt;b) Lo hidrato con Solución Fisiológica 0.9%&lt;/b&gt; y &lt;b&gt;d) Lo hidrata con Ringer Lactato:&lt;/b&gt; Son incorrectas porque estas soluciones son cristaloides que aportan una alta concentración de sodio (154 y 130 mEq/L respectivamente). Si bien son idóneas para expandir la volemia en casos de inestabilidad o shock, no aportan el agua libre necesaria para diluir una hipernatremia de 155 mEq/L, pudiendo incluso perpetuar el trastorno osmótico en un paciente ya estable.&lt;br /&gt;&lt;b&gt;c) No lo hidrato, su hipernatremia es producto de su patologia de base:&lt;/b&gt; Es incorrecta ya que una hipernatremia (manifestada por debilidad muscular, irritabilidad neurológica y sed) exige corrección hídrica para evitar complicaciones celulares e hiperosmolares graves.</t>
  </si>
  <si>
    <t>El mecanismo predominante en el tromboembolismo pulmonar (TEP) es el &lt;b&gt;aumento del espacio muerto fisiológico alveolar&lt;/b&gt;, constituyendo una alteración de la relación ventilación/perfusión (V/Q) muy elevada (mayor a 0.8) a causa de la oclusión vascular.</t>
  </si>
  <si>
    <t>&lt;b&gt;FISIOPATOLOGÍA RESPIRATORIA DEL TEP (ESPACIO MUERTO)&lt;/b&gt;&lt;br /&gt;&lt;br /&gt;El impacto del tromboembolismo pulmonar en el sistema respiratorio se caracteriza por generar una alteración extrema de la relación ventilación-perfusión (V/Q).&lt;br /&gt;• &lt;b&gt;Unidad de Espacio Muerto (V/Q = ↑↑):&lt;/b&gt; Al enclavarse el trombo en la vasculatura pulmonar, la ventilación del alvéolo permanece normal (V = N), pero la perfusión queda disminuida o abolida (Q = ↓) debido a la obstrucción vascular. Al haber ventilación pero nulo intercambio gaseoso, el alvéolo se comporta como un espacio muerto fisiológico aumentado.&lt;br /&gt;• &lt;b&gt;Patente Gasométrica:&lt;/b&gt; Este mecanismo genera una hipoxemia con normo o hipocapnia. La hipocapnia ocurre por hiperventilación compensatoria en las unidades pulmonares indemnes, que logran lavar el CO2 al ser 20 veces más difusible que el O2.&lt;br /&gt;• &lt;b&gt;Otras alteraciones:&lt;/b&gt; La cascada de eventos respiratorios también incluye un aumento secundario del shunt fisiológico pulmonar, broncoconstricción y disminución del surfactante pulmonar.</t>
  </si>
  <si>
    <t>&lt;b&gt;a) Espacio muerto fisiológico aumentado:&lt;/b&gt; Es la opción correcta. En el TEP, la obstrucción del flujo sanguíneo pulmonar crea zonas bien ventiladas pero no perfundidas, aumentando el espacio muerto alveolar y alterando la relación V/Q (V/Q = ↑↑), siendo esta la característica distintiva de la enfermedad.</t>
  </si>
  <si>
    <t>• &lt;b&gt;b) Hipoventilación alveolar:&lt;/b&gt; Es incorrecta. Representa un trastorno puro de la ventilación (ej. por depresión del SNC o afección neuromuscular) propio de patologías que cursan con hipoxemia e hipercapnia, no siendo el mecanismo del TEP.&lt;br /&gt;• &lt;b&gt;c) Difusión transmembrana alterada:&lt;/b&gt; Es incorrecta. Este mecanismo es característico de las enfermedades del intersticio pulmonar (como la fibrosis pulmonar) donde la membrana está engrosada, lo cual reduce y enlentece la transferencia de oxígeno.&lt;br /&gt;• &lt;b&gt;d) Shunt derecha-izquierda significativo:&lt;/b&gt; Es incorrecta. Si bien en el TEP agudo puede existir un aumento del shunt fisiológico secundario a pequeñas atelectasias, el mecanismo derivado de la oclusión vascular es el aumento del espacio muerto. La unidad Shunt pura (V = 0, Q = N) es propia del SDRA, la neumonía y el edema agudo de pulmón.</t>
  </si>
  <si>
    <t>&lt;b&gt;CONSECUENCIA HEMODINÁMICA Y FALLA DEL VD&lt;/b&gt;&lt;br /&gt;&lt;br /&gt;Sumado al aumento del espacio muerto, la oclusión vascular y la vasoconstricción arteriolar mediada por la liberación plaquetaria de sustancias vasoactivas elevan la resistencia vascular pulmonar. La principal consecuencia hemodinámica de un TEP agudo masivo es el rápido incremento de la postcarga que lleva a la &lt;b&gt;disfunción y dilatación del ventrículo derecho&lt;/b&gt;. La claudicación del corazón derecho ocasiona una caída del gasto cardíaco, provocando un choque cardiogénico e hipotensión sistémica (como presenta el paciente del enunciado).</t>
  </si>
  <si>
    <t>Ante un paciente con un estado de hipercoagulabilidad basal (como el lupus y la nefropatía lúpica), la aparición de &lt;b&gt;disnea súbita&lt;/b&gt;, &lt;b&gt;taquicardia&lt;/b&gt; y &lt;b&gt;dolor pleurítico&lt;/b&gt; obliga a descartar de forma prioritaria un &lt;b&gt;tromboembolismo pulmonar agudo&lt;/b&gt;.</t>
  </si>
  <si>
    <t>&lt;b&gt;TROMBOEMBOLISMO PULMONAR Y ESTADOS DE HIPERCOAGULABILIDAD&lt;/b&gt;&lt;br /&gt;&lt;br /&gt;El tromboembolismo pulmonar (TEP) consiste en el enclavamiento en las arterias pulmonares de un trombo desprendido desde el territorio venoso.&lt;br /&gt;• &lt;b&gt;Factores de Riesgo:&lt;/b&gt; La patogenia se fundamenta en la Tríada de Virchow (estasis venoso, lesión endotelial e hipercoagulabilidad). Enfermedades autoinmunes como el Lupus Eritematoso Sistémico (LES) y la nefropatía lúpica (frecuentemente asociada a síndrome nefrótico) generan un estado protrombótico por pérdida de Antitrombina III y presencia de anticuerpos circulantes (ej. anticoagulante lúpico o anticardiolipinas).&lt;br /&gt;• &lt;b&gt;Clínica del TEP:&lt;/b&gt; La presentación es inespecífica, pero se manifiesta con disnea (57-91%), dolor torácico de características pleuríticas (50-76%), tos, taquipnea e hipoxemia.&lt;br /&gt;• &lt;b&gt;Dímero D:&lt;/b&gt; Es un producto de degradación de la fibrina. Posee alta sensibilidad pero baja especificidad. Su elevación en el contexto clínico adecuado apoya la realización de estudios imagenológicos confirmatorios (AngioTAC) para descartar el TEP.</t>
  </si>
  <si>
    <t>&lt;b&gt;c) Tromboembolismo pulmonar agudo:&lt;/b&gt; Es la opción correcta. En un paciente con factores de riesgo protrombóticos (como el lupus y la nefropatía lúpica), la presentación aguda de disnea súbita, taquicardia y dolor torácico pleurítico, sumada a hipoxemia y Dímero D elevado, obliga a descartar de manera prioritaria un &lt;b&gt;tromboembolismo pulmonar agudo&lt;/b&gt;.</t>
  </si>
  <si>
    <t>• &lt;b&gt;a) Broncoespasmo por fármacos:&lt;/b&gt; Es incorrecta. El cuadro de broncoespasmo no se presenta típicamente con dolor pleurítico agudo ni justifica la elevación del Dímero D frente al riesgo embólico de una paciente lúpica.&lt;br /&gt;• &lt;b&gt;b) Neumotórax espontáneo primario:&lt;/b&gt; Es incorrecta. Ocurre en pacientes jóvenes, delgados y altos sin patología pulmonar subyacente conocida. No existe correlación etiopatogénica directa con el LES ni justifica la elevación del Dímero D.&lt;br /&gt;• &lt;b&gt;d) Derrame pericárdico masivo:&lt;/b&gt; Es incorrecta. Si bien el lupus puede causar pericarditis y poliserositis, un derrame masivo con taponamiento cardíaco cursaría con ruidos cardíacos apagados, ingurgitación yugular e hipotensión, sin ser el origen primario de un Dímero D positivo ni del cuadro vascular pleurítico típico del TEP.</t>
  </si>
  <si>
    <t>&lt;b&gt;DIAGNÓSTICO DIFERENCIAL CLÍNICO DEL TEP&lt;/b&gt;&lt;br /&gt;&lt;br /&gt;El cuadro clínico súbito obliga a diferenciar la embolia pulmonar de patologías de urgencia que incluyen:&lt;br /&gt;• Infarto agudo de miocardio (IAM) y Disección aórtica.&lt;br /&gt;• Taponamiento pericárdico y Pericarditis.&lt;br /&gt;• Neumonía e infecciones severas.&lt;br /&gt;La evaluación inicial exige estandarizar la probabilidad clínica mediante las Reglas de Wells, utilizando el Dímero D por su Valor Predictivo Negativo en casos de probabilidad baja o intermedia, y recurriendo a la AngioTAC o al Ecocardiograma ante cuadros de alta probabilidad clínica o inestabilidad hemodinámica.</t>
  </si>
  <si>
    <t>La &lt;b&gt;neumonía nosocomial (o intrahospitalaria) se define como aquella que se presenta 48 horas después de internarse el paciente en un centro de salud&lt;/b&gt;.</t>
  </si>
  <si>
    <t>&lt;b&gt;ÁMBITO DE ADQUISICIÓN DE LA NEUMONÍA&lt;/b&gt;&lt;br /&gt;&lt;br /&gt;Esta es una de las divisiones clínicas que orienta el espectro etiológico probable y el riesgo del paciente. Se divide en dos grandes grupos:&lt;br /&gt;• &lt;b&gt;NAC (Neumonía Adquirida en la Comunidad) o Extrahospitalaria:&lt;/b&gt; Es aquella infección aguda que se da y se diagnostica en pacientes que no están hospitalizados y que no estuvieron internados durante los 14 días previos a la adquisición de la infección.&lt;br /&gt;• &lt;b&gt;Neumonía Nosocomial (Intrahospitalaria):&lt;/b&gt; Se define como aquella que se presenta 48 horas después de internarse el paciente en un centro de salud, y cuyo rango temporal de riesgo se extiende hasta 14 días del alta médica. Aparecen en el 1% de los pacientes ingresados.</t>
  </si>
  <si>
    <t>&lt;b&gt;a) Neumonía en paciente hospitalizado mayor de 48 horas:&lt;/b&gt; Es la opción correcta. La neumonía intranosocomial o intrahospitalaria se define como la infección del parénquima pulmonar que se presenta transcurridas 48 horas después de la internación del paciente en el centro de salud.</t>
  </si>
  <si>
    <t>• &lt;b&gt;b) Neumonía adquirida en primeros 30 días de ingreso:&lt;/b&gt; Es incorrecta. El corte temporal definido para catalogarla como intrahospitalaria se establece a partir de las 48 horas, no extendiéndose el umbral de inicio diagnóstico a 30 días.&lt;br /&gt;• &lt;b&gt;c) Neumonía en residencias geriátricas:&lt;/b&gt; Es incorrecta. Si bien las residencias geriátricas implican institucionalización, el concepto de neumonía nosocomial requiere la internación en un centro de salud o establecimiento hospitalario con el corte temporal de 48 horas.&lt;br /&gt;• &lt;b&gt;d) Neumonía en primeros 7 días post-alta:&lt;/b&gt; Es incorrecta. El rango temporal de riesgo para considerar que la neumonía fue adquirida en el hospital se extiende hasta 14 días del alta médica, por lo que el límite de 7 días resulta insuficiente para la definición.</t>
  </si>
  <si>
    <t>&lt;b&gt;ETIOLOGÍA Y AGENTES CAUSALES&lt;/b&gt;&lt;br /&gt;&lt;br /&gt;El espectro etiológico varía según el ámbito de adquisición:&lt;br /&gt;• &lt;b&gt;Agente Nosocomial Frecuente:&lt;/b&gt; La causa más común de neumonía asociada a la atención médica y el agente etiológico más frecuente en la neumonía intrahospitalaria es la &lt;i&gt;Pseudomonas aeruginosa&lt;/i&gt;.&lt;br /&gt;• &lt;b&gt;Otros Patógenos Intrahospitalarios:&lt;/b&gt; Se debe sospechar la infección por &lt;i&gt;Klebsiella pneumoniae&lt;/i&gt; en pacientes con neumonía asociada a la ventilación mecánica.&lt;br /&gt;• &lt;b&gt;Neumonía Adquirida en la Comunidad (NAC):&lt;/b&gt; El agente etiológico más frecuente en la neumonía aguda de la comunidad es el &lt;i&gt;Streptococcus pneumoniae&lt;/i&gt;.</t>
  </si>
  <si>
    <t>El agente etiológico más frecuente y probable en la neumonía aguda de la comunidad (incluso en pacientes ancianos que ingresan con diagnóstico de neumonía lobar) es el &lt;b&gt;&lt;i&gt;Streptococcus pneumoniae&lt;/i&gt;&lt;/b&gt;.</t>
  </si>
  <si>
    <t>&lt;b&gt;ETIOLOGÍA Y CLÍNICA DE LA NEUMONÍA TÍPICA&lt;/b&gt;&lt;br /&gt;&lt;br /&gt;La neumonía adquirida en la comunidad (NAC) presenta un espectro etiológico variado según comorbilidades y edad, pero con un patógeno dominante.&lt;br /&gt;• &lt;b&gt;Streptococcus pneumoniae:&lt;/b&gt; El neumococo es el germen causal en aproximadamente el &lt;b&gt;70% a 80%&lt;/b&gt; de los episodios de NAC a nivel global. Es el agente etiológico más frecuente, siendo el germen causal más probable incluso en pacientes ancianos con patologías asociadas que ingresan con diagnóstico de neumonía lobar.&lt;br /&gt;• &lt;b&gt;Presentación Aguda (Clásica o "Típica"):&lt;/b&gt; Se manifiesta con un síndrome de condensación de los espacios aéreos pulmonares. El paciente se presenta de manera aguda con &lt;b&gt;taquipnea&lt;/b&gt;, &lt;b&gt;disnea&lt;/b&gt;, &lt;b&gt;tos productiva&lt;/b&gt; (expectoración purulenta), &lt;b&gt;fiebre&lt;/b&gt; y &lt;b&gt;dolor torácico&lt;/b&gt;.&lt;br /&gt;• &lt;b&gt;Hallazgos Radiológicos:&lt;/b&gt; La &lt;b&gt;opacidad lobar&lt;/b&gt; o segmentaria es un hallazgo característico de una neumonía bacteriana típica. La consolidación con broncograma aéreo define el patrón parenquimatoso clásico de una NAC bacteriana.</t>
  </si>
  <si>
    <t>La opción a es correcta. Constituye la etiología más frecuente de la NAC. El cuadro clínico expuesto (fiebre alta, tos productiva, disnea aguda y radiografía con consolidación lobar) es la presentación de la neumonía típica neumocócica.</t>
  </si>
  <si>
    <t>• &lt;b&gt;b) Legionella pneumophila, c) Chlamydia pneumoniae, y d) Mycoplasma pneumoniae:&lt;/b&gt; Son incorrectas. Estos gérmenes constituyen la etiología habitual de las neumonías de presentación "atípica" o subaguda. Estos cuadros se caracterizan por manifestar un compromiso predominantemente intersticial con una disociación clínico-radiológica, asociando característicamente tos seca y un cuadro sistémico con cefaleas y mialgias, alejándose del patrón de condensación lobar aguda.</t>
  </si>
  <si>
    <t>&lt;b&gt;OTROS PATÓGENOS Y ESCENARIOS CLÍNICOS&lt;/b&gt;&lt;br /&gt;&lt;br /&gt;• &lt;b&gt;Haemophilus influenzae:&lt;/b&gt; Se sospecha en adultos tabaquistas o en pacientes con &lt;i&gt;EPOC&lt;/i&gt;. Suele presentarse provocando un cuadro clásico de neumonía típica.&lt;br /&gt;• &lt;b&gt;Klebsiella pneumoniae:&lt;/b&gt; Se debe sospechar en un paciente etilista ingresado inconsciente con NAC, o en el escenario crítico de neumonía asociada a la ventilación mecánica.&lt;br /&gt;• &lt;b&gt;Staphylococcus aureus:&lt;/b&gt; Se sospecha en pacientes con insuficiencia renal o como sobreinfección bacteriana que surge dos semanas después de padecer un cuadro de &lt;i&gt;gripe&lt;/i&gt;. Su asociación con gérmenes anaerobios produce necrosis y cavitación (absceso de pulmón).&lt;br /&gt;• &lt;b&gt;Pseudomonas aeruginosa:&lt;/b&gt; Es la causa más común de neumonía intrahospitalaria. En la comunidad se sospecha en pacientes con alteraciones crónicas como &lt;b&gt;bronquiectasias&lt;/b&gt; o &lt;b&gt;fibrosis quística&lt;/b&gt;.</t>
  </si>
  <si>
    <t>El &lt;b&gt;&lt;i&gt;Pneumocystis jiroveci&lt;/i&gt;&lt;/b&gt; es la causa más común de neumonía en pacientes con infección por &lt;b&gt;VIH&lt;/b&gt;.</t>
  </si>
  <si>
    <t>&lt;b&gt;ETIOLOGÍA FÚNGICA EN PACIENTES INMUNOCOMPROMETIDOS&lt;/b&gt;&lt;br /&gt;&lt;br /&gt;La integridad del sistema inmunitario es un determinante frente a las infecciones del parénquima pulmonar.&lt;br /&gt;• &lt;b&gt;Población de alto riesgo:&lt;/b&gt; Los pacientes inmunosuprimidos o inmunodeprimidos poseen un riesgo elevado de contraer neumonía. En este grupo se engloba a los individuos infectados por el virus de la inmunodeficiencia humana (&lt;b&gt;VIH&lt;/b&gt;).&lt;br /&gt;• &lt;b&gt;Patógenos fúngicos:&lt;/b&gt; El parénquima pulmonar en estos pacientes puede ser invadido por diversos hongos, tales como &lt;i&gt;Histoplasma capsulatum&lt;/i&gt;, &lt;i&gt;Blastomyces&lt;/i&gt;, &lt;i&gt;Cryptococcus neoformans&lt;/i&gt; y &lt;i&gt;Pneumocystis jiroveci&lt;/i&gt;.&lt;br /&gt;• &lt;b&gt;Agente etiológico principal:&lt;/b&gt; El &lt;b&gt;&lt;i&gt;Pneumocystis jiroveci&lt;/i&gt;&lt;/b&gt; es la causa más común de neumonía en pacientes con &lt;b&gt;VIH&lt;/b&gt;.</t>
  </si>
  <si>
    <t>&lt;b&gt;b) Pneumocystis jirovecii:&lt;/b&gt; Es la opción correcta. El &lt;b&gt;&lt;i&gt;Pneumocystis jiroveci&lt;/i&gt;&lt;/b&gt; es la causa más común y el patógeno oportunista principal de neumonía en pacientes con infección por &lt;b&gt;VIH&lt;/b&gt; e inmunosupresión severa.</t>
  </si>
  <si>
    <t>&lt;b&gt;a) Tuberculosis miliar:&lt;/b&gt; Es incorrecta. Si bien la &lt;i&gt;tuberculosis&lt;/i&gt; es una infección sistémica grave que debe descartarse en pacientes con &lt;b&gt;VIH&lt;/b&gt; debido a la inmunodepresión, el &lt;b&gt;&lt;i&gt;Pneumocystis jiroveci&lt;/i&gt;&lt;/b&gt; supera a la TBC como la causa fúngica/oportunista más frecuente de neumonía en este grupo específico.&lt;br /&gt;&lt;b&gt;c) Criptococosis pulmonar&lt;/b&gt; y &lt;b&gt;d) Histoplasmosis diseminada:&lt;/b&gt; Son incorrectas. Aunque el &lt;i&gt;Cryptococcus neoformans&lt;/i&gt; y el &lt;i&gt;Histoplasma capsulatum&lt;/i&gt; son hongos patógenos oportunistas que pueden invadir el parénquima pulmonar en pacientes inmunocomprometidos, ninguno de ellos representa la causa principal o más frecuente.</t>
  </si>
  <si>
    <t>&lt;b&gt;DIAGNÓSTICO DIFERENCIAL Y SOSPECHA DE VIH EN NEUMONÍA&lt;/b&gt;&lt;br /&gt;&lt;br /&gt;• &lt;b&gt;Exclusión sistemática:&lt;/b&gt; Frente a cuadros clínicos de neumonía con evolución tórpida, hipoxemia severa o presentaciones atípicas graves, es necesario descartar condiciones que comprometan la inmunidad del huésped.&lt;br /&gt;• &lt;b&gt;Conducta médica:&lt;/b&gt; En estos escenarios de inestabilidad, el equipo médico debe investigar y descartar la presencia de infección por el &lt;b&gt;Virus de la Inmunodeficiencia Humana (VIH)&lt;/b&gt; junto con la investigación de &lt;i&gt;tuberculosis&lt;/i&gt;.</t>
  </si>
  <si>
    <t>La causa más común de neumonía asociada a la atención médica y el agente etiológico más frecuente en la neumonía intrahospitalaria es la &lt;b&gt;&lt;i&gt;Pseudomonas aeruginosa&lt;/i&gt;&lt;/b&gt;.</t>
  </si>
  <si>
    <t>&lt;b&gt;ETIOLOGÍA DE LA NEUMONÍA INTRAHOSPITALARIA Y PATÓGENOS DE RIESGO&lt;/b&gt;&lt;br /&gt;&lt;br /&gt;El espectro etiológico de la neumonía varía dependiendo de si la infección se adquiere en la comunidad o en el entorno hospitalario, así como de las características del huésped.&lt;br /&gt;• &lt;b&gt;Agente Nosocomial Frecuente:&lt;/b&gt; La causa más común de neumonía asociada a la atención médica y el agente etiológico más frecuente en la neumonía intrahospitalaria es la &lt;i&gt;Pseudomonas aeruginosa&lt;/i&gt;.&lt;br /&gt;• &lt;b&gt;Factores de Riesgo (Pseudomonas):&lt;/b&gt; Este microorganismo constituye un patógeno de alto riesgo y debe sospecharse en sujetos con múltiples infecciones e internaciones previas (como el caso de una estancia prolongada en UCI), en pacientes bajo tratamientos con corticoides en dosis prolongadas y altas, en aquellos que han recibido tratamiento antibiótico previo de amplio espectro, y en pacientes con alteraciones anatómicas pulmonares crónicas como bronquiectasias o fibrosis quística.</t>
  </si>
  <si>
    <t>&lt;b&gt;b) Pseudomonas aeruginosa:&lt;/b&gt; Es la opción correcta. El agente etiológico más frecuente causante de la neumonía intrahospitalaria o nosocomial (contexto propio de un paciente con una estancia prolongada de 12 días en la UCI) es la &lt;i&gt;Pseudomonas aeruginosa&lt;/i&gt;, un germen asociado a internaciones previas, instrumentación invasiva y uso de antibióticos de amplio espectro.</t>
  </si>
  <si>
    <t>• &lt;b&gt;a) Mycoplasma pneumoniae:&lt;/b&gt; Es incorrecta. Este microorganismo intracelular forma parte de la etiología más frecuente en la Neumonía Aguda de la Comunidad (NAC) de manejo ambulatorio, no siendo el patógeno nosocomial de aparición tardía predominante.&lt;br /&gt;• &lt;b&gt;c) Legionella pneumophila:&lt;/b&gt; Es incorrecta. Aunque es un germen intracelular, genera brotes en grupos cerrados transmitiéndose a través de los sistemas de aire acondicionado, alejándose del perfil etiológico típico de una neumonía asociada a los cuidados de la salud.&lt;br /&gt;• &lt;b&gt;d) Streptococcus pneumoniae:&lt;/b&gt; Es incorrecta. El neumococo es el agente causal más frecuente en las neumonías adquiridas en la comunidad (representando el 70% a 80% de los episodios de NAC), pero pierde este lugar frente a los bacilos gramnegativos en el escenario intrahospitalario tardío.</t>
  </si>
  <si>
    <t>En la neumonía originada por el mecanismo de &lt;b&gt;broncoaspiración&lt;/b&gt; (llegada al parénquima de secreciones procedentes de la orofaringe), la flora bacteriana etiológica predominante está constituida por &lt;b&gt;gérmenes anaerobios&lt;/b&gt;.</t>
  </si>
  <si>
    <t>&lt;b&gt;FISIOPATOLOGÍA Y ETIOLOGÍA DE LA NEUMONÍA POR ASPIRACIÓN&lt;/b&gt;&lt;br /&gt;&lt;br /&gt;El desarrollo y establecimiento de una infección aguda en el parénquima pulmonar puede producirse mediante diversas vías de llegada del agente causal.&lt;br /&gt;• &lt;b&gt;Bronco-aspiración:&lt;/b&gt; Constituye una vía patogénica, en la cual se produce la llegada al parénquima de secreciones procedentes de la orofaringe o, en su defecto, la aspiración del contenido gástrico.&lt;br /&gt;• &lt;b&gt;Factores de riesgo:&lt;/b&gt; Esta falla en los mecanismos de protección de la vía aérea se observa en pacientes añosos, en individuos postrados o en aquellos que padecen de secuelas neurológicas. Asimismo, el alcoholismo se suele asociar con su desarrollo en el paciente anciano.&lt;br /&gt;• &lt;b&gt;Etiología por Anaerobios:&lt;/b&gt; Los gérmenes anaerobios (arrastrados desde la cavidad orofaríngea) constituyen en conjunto el microorganismo más frecuentemente involucrado en estos cuadros y son los causantes directos del absceso de pulmón, produciendo patologías que cursan con necrosis y cavitación.</t>
  </si>
  <si>
    <t>&lt;b&gt;a) Anaerobios orales mixtos:&lt;/b&gt; Es la opción correcta. La neumonía por broncoaspiración se desencadena por la llegada al parénquima de secreciones de la orofaringe, arrastrando consigo la flora local donde predominan los gérmenes anaerobios mixtos.</t>
  </si>
  <si>
    <t>• &lt;b&gt;b) Klebsiella pneumoniae:&lt;/b&gt; Es incorrecta. Se debe sospechar en el escenario de neumonía asociada a la ventilación mecánica o frente a un paciente etilista ingresado de forma inconsciente con NAC, pero no es el grupo de la broncoaspiración de secreciones orofaríngeas.&lt;br /&gt;• &lt;b&gt;c) Pseudomonas aeruginosa:&lt;/b&gt; Es incorrecta. Constituye el agente etiológico más frecuente en la neumonía intrahospitalaria y debe sospecharse ante bronquiectasias, fibrosis quística o inmunodepresión severa.&lt;br /&gt;• &lt;b&gt;d) Streptococcus pneumoniae sensible:&lt;/b&gt; Es incorrecta. Si bien es el agente etiológico más frecuente en la neumonía aguda de la comunidad (70-80% de los casos), la vía patogénica de broncoaspiración orofaríngea orienta hacia una etiología de tipo anaeróbica.</t>
  </si>
  <si>
    <t>&lt;b&gt;OTRAS VÍAS PATOGÉNICAS DE LLEGADA DEL AGENTE CAUSAL&lt;/b&gt;&lt;br /&gt;&lt;br /&gt;Además de la broncoaspiración, los microorganismos alcanzan el parénquima pulmonar mediante los siguientes mecanismos:&lt;br /&gt;• &lt;b&gt;Gotitas de Flügge:&lt;/b&gt; Vía aerógena. Transmisión del inóculo infectante aerosolizado.&lt;br /&gt;• &lt;b&gt;Propagación hematógena:&lt;/b&gt; Acceso e invasión secundaria del pulmón vehiculizándose a través del torrente sanguíneo a partir de un foco infeccioso primario extrapulmonar.&lt;br /&gt;• &lt;b&gt;Continuidad:&lt;/b&gt; Consolidación del tejido pulmonar por la extensión directa de microorganismos provenientes de una infección en una estructura u órgano adyacente.</t>
  </si>
  <si>
    <t>En el contexto de inmunosupresión severa (como pacientes bajo tratamientos oncológicos o regímenes inmunosupresores sistémicos), el &lt;b&gt;&lt;i&gt;Pneumocystis jiroveci&lt;/i&gt;&lt;/b&gt; es el principal patógeno fúngico oportunista en el desarrollo de neumonía.</t>
  </si>
  <si>
    <t>&lt;b&gt;ETIOLOGÍA EN PACIENTES INMUNOCOMPROMETIDOS&lt;/b&gt;&lt;br /&gt;&lt;br /&gt;La integridad del sistema inmunitario es un determinante frente a las infecciones del parénquima pulmonar.&lt;br /&gt;• &lt;b&gt;Población de alto riesgo:&lt;/b&gt; Los pacientes inmunosuprimidos o inmunodeprimidos poseen un riesgo elevado frente a las infecciones respiratorias bajas. En este grupo se engloba a los individuos infectados por el virus de la inmunodeficiencia humana (VIH), aquellos que padecen enfermedades neoplásicas o se encuentran bajo tratamientos oncológicos, y los pacientes que reciben o están bajo régimen de corticoterapia o inmunosupresión sistémica.&lt;br /&gt;• &lt;b&gt;Patógenos fúngicos oportunistas:&lt;/b&gt; En este contexto de vulnerabilidad, el parénquima pulmonar puede ser invadido por diversos hongos, destacándose &lt;i&gt;Histoplasma capsulatum&lt;/i&gt;, &lt;i&gt;Blastomyces&lt;/i&gt;, &lt;i&gt;Cryptococcus neoformans&lt;/i&gt; y &lt;i&gt;Pneumocystis jiroveci&lt;/i&gt;.&lt;br /&gt;• &lt;b&gt;Prevalencia:&lt;/b&gt; El &lt;i&gt;Pneumocystis jiroveci&lt;/i&gt; es el agente fúngico oportunista de mayor relevancia, siendo la causa más común de neumonía en pacientes con inmunodepresión severa celular (como el VIH).</t>
  </si>
  <si>
    <t>&lt;b&gt;d) Pneumocystis jirovecii:&lt;/b&gt; Es la opción correcta. En los pacientes inmunodeprimidos (por ejemplo, aquellos bajo tratamiento inmunosupresor con rituximab por Lupus Eritematoso Sistémico), el parénquima pulmonar es susceptible de ser invadido por patógenos oportunistas, destacándose el &lt;i&gt;Pneumocystis jiroveci&lt;/i&gt; como el principal patógeno a sospechar frente a un cuadro de neumonía hipoxémica de progresión rápida.</t>
  </si>
  <si>
    <t>• &lt;b&gt;a) Aspergillus fumigatus&lt;/b&gt; y &lt;b&gt;c) Nocardia asteroides:&lt;/b&gt; Son incorrectas. Aunque representan patógenos oportunistas que pueden afectar a pacientes inmunocomprometidos, el &lt;i&gt;Pneumocystis jiroveci&lt;/i&gt; supera en frecuencia como agente causal principal de neumonías difusas hipoxémicas ante deficiencias de la inmunidad celular y humoral provocadas por estos tratamientos.&lt;br /&gt;• &lt;b&gt;b) Mycobacterium tuberculosis:&lt;/b&gt; Es incorrecta. Si bien la tuberculosis debe ser descartada en pacientes con alteración de la inmunidad o corticoterapia, el término patógeno "oportunista principal" ante una neumonía hipoxémica progresiva difusa en este contexto apunta a la invasión fúngica por &lt;i&gt;Pneumocystis jirovecii&lt;/i&gt;.</t>
  </si>
  <si>
    <t>&lt;b&gt;DIAGNÓSTICO DIFERENCIAL Y ESTADO INMUNOLÓGICO&lt;/b&gt;&lt;br /&gt;&lt;br /&gt;• Frente a cuadros clínicos de neumonía con evolución tórpida, hipoxemia severa o presentaciones que requieren asistencia crítica en la UTI, es imperativo descartar las condiciones subyacentes que comprometan la inmunidad del huésped.&lt;br /&gt;• En estos escenarios críticos de inestabilidad, el equipo médico debe descartar la presencia oculta de infección por el Virus de la Inmunodeficiencia Humana (VIH) junto con la investigación paralela de &lt;i&gt;tuberculosis&lt;/i&gt;.</t>
  </si>
  <si>
    <t>&lt;b&gt;El agente causal más frecuente de la neumonía aguda de la comunidad, incluso en el contexto de una sobreinfección bacteriana tras un cuadro de influenza, es el &lt;i&gt;Streptococcus pneumoniae&lt;/i&gt;&lt;/b&gt;.</t>
  </si>
  <si>
    <t>&lt;b&gt;ETIOLOGÍA DE LA NEUMONÍA ADQUIRIDA EN LA COMUNIDAD Y SOBREINFECCIÓN VIRAL&lt;/b&gt;&lt;br /&gt;&lt;br /&gt;El espectro etiológico de la neumonía adquirida en la comunidad (NAC) es amplio, pero existe una preponderancia epidemiológica global.&lt;br /&gt;• &lt;b&gt;Agente más frecuente:&lt;/b&gt; A nivel global, el &lt;i&gt;Streptococcus pneumoniae&lt;/i&gt; (neumococo) es el germen más común, siendo el agente causal en aproximadamente el &lt;b&gt;70% a 80%&lt;/b&gt; de los episodios de NAC.&lt;br /&gt;• &lt;b&gt;Sobreinfección Bacteriana Secundaria:&lt;/b&gt; Patógenos como el &lt;i&gt;Virus de la gripe (Influenza)&lt;/i&gt; generan la infección viral primaria y predisponen a una grave sobreinfección bacteriana secundaria. En este escenario general, el neumococo continúa siendo el agente etiológico más frecuente.&lt;br /&gt;• &lt;b&gt;Staphylococcus aureus:&lt;/b&gt; Este microorganismo se aísla con menor frecuencia de forma primaria, pero debe sospecharse como una sobreinfección bacteriana que surge &lt;b&gt;dos semanas&lt;/b&gt; después de padecer un cuadro de &lt;i&gt;gripe&lt;/i&gt;.</t>
  </si>
  <si>
    <t>14_Caso_clínico</t>
  </si>
  <si>
    <t>La opción c es correcta. A nivel global, aunque la infección primaria por el virus de la influenza predispone a graves sobreinfecciones secundarias, el &lt;i&gt;Streptococcus pneumoniae&lt;/i&gt; (neumococo) se mantiene como el agente etiológico más frecuente causante de la neumonía en la comunidad.</t>
  </si>
  <si>
    <t>• &lt;b&gt;a) Staphylococcus aureus:&lt;/b&gt; Es incorrecta. Si bien debe sospecharse como sobreinfección a las dos semanas de un cuadro de gripe, se aísla con menor frecuencia de forma global que el neumococo (el cual domina el 70-80% de los casos).&lt;br /&gt;• &lt;b&gt;b) Moraxella catarrhalis:&lt;/b&gt; Es incorrecta. Constituye un agente bacteriano posible pero con una incidencia menor en la etiología general.&lt;br /&gt;• &lt;b&gt;d) Haemophilus influenzae:&lt;/b&gt; Es incorrecta. Su presencia se sospecha en adultos con hábito de tabaquismo o en pacientes que padecen Enfermedad Pulmonar Obstructiva Crónica (EPOC), no siendo el agente más frecuente de sobreinfección general post-influenza.</t>
  </si>
  <si>
    <t>Paciente de 60 años que ingresa con fiebre, disnea y tiraje. RxTx con condensación en base derecha. PaO2 de 55 mmHg respirando con mascarilla al 30%. ¿Cuál de las siguientes opciones terapéuticas le parece más adecuada?&lt;br&gt;&lt;br&gt;a) Ciprofloxacina 200 mg EV + Claritromicina 500 mg cada 12 hs VO&lt;br&gt;&lt;br&gt;b) Ceftriaxona 2 g EV + Claritromicina 500 mg cada 12 hs EV&lt;br&gt;&lt;br&gt;c) Claritromicina 500 mg cada 12 horas EV&lt;br&gt;&lt;br&gt;d) Amoxicilina-Ácido clavulánico 1 g cada 8 hs EV</t>
  </si>
  <si>
    <t>b) Ceftriaxona 2 g EV + Claritromicina 500 mg cada 12 hs EV</t>
  </si>
  <si>
    <t>En pacientes añosos o con secuelas neurológicas (como un estado mental alterado), la falla en los mecanismos de protección de la vía aérea genera la aspiración de la orofaringe o del contenido gástrico (frecuentemente como disfagia silente), constituyendo un mecanismo fisiopatológico y factor de riesgo para la neumonía.</t>
  </si>
  <si>
    <t>&lt;b&gt;MECANISMOS FISIOPATOLÓGICOS Y FACTORES DE RIESGO DE ASPIRACIÓN&lt;/b&gt;&lt;br /&gt;&lt;br /&gt;El desarrollo de una infección aguda en el parénquima pulmonar requiere que el patógeno eluda los mecanismos de defensa del tracto respiratorio inferior. La neumonía se puede producir por diversos mecanismos o vías de llegada del agente causal.&lt;br /&gt;• &lt;b&gt;Bronco-aspiración:&lt;/b&gt; Constituye una vía patogénica en la cual se produce la llegada al parénquima pulmonar de secreciones procedentes de la orofaringe o la aspiración del contenido gástrico.&lt;br /&gt;• &lt;b&gt;Factores de vulnerabilidad:&lt;/b&gt; Esta falla en los mecanismos de protección de la vía aérea se observa con frecuencia en &lt;b&gt;pacientes añosos&lt;/b&gt;, en individuos que se encuentran &lt;b&gt;postrados&lt;/b&gt; o en aquellos que padecen de &lt;b&gt;secuelas neurológicas&lt;/b&gt; (como alteraciones del sensorio o deterioro cognitivo/estado mental alterado). En estos pacientes, la aspiración de secreciones orofaríngeas permite el arrastre de gérmenes hacia las vías aéreas inferiores.</t>
  </si>
  <si>
    <t>&lt;b&gt;c) Disfagia silente:&lt;/b&gt; Es la opción correcta. En un paciente anciano institucionalizado que presenta un deterioro neurológico o estado mental alterado (evidenciado por la caída de la escala de Glasgow), se produce una falla en los mecanismos protectores de la vía aérea. Esto facilita la broncoaspiración (microaspiraciones o disfagia silente) de las secreciones orofaríngeas, estableciéndose como el factor de riesgo en este escenario.</t>
  </si>
  <si>
    <t>&lt;b&gt;a) Desnutrición proteico-calórica, y b) Inmovilización prolongada:&lt;/b&gt; Son incorrectas. Si bien la malnutrición y la inmovilización (postración) son factores predisponentes sistémicos para contraer infecciones, el factor de riesgo y mecanismo etiopatogénico &lt;i&gt;específico&lt;/i&gt; asociado al estado mental alterado (que permite la entrada del inóculo al pulmón) es la disfunción deglutoria y aspiración.&lt;br /&gt;&lt;b&gt;d) Hipotermia crónica:&lt;/b&gt; Es incorrecta. No representa el factor de riesgo específico que justifica el mecanismo de llegada de los patógenos a la vía respiratoria inferior en un paciente con alteración de la consciencia.</t>
  </si>
  <si>
    <t>&lt;b&gt;OTRAS VÍAS DE LLEGADA DEL AGENTE CAUSAL&lt;/b&gt;&lt;br /&gt;&lt;br /&gt;• &lt;b&gt;Gotitas de Flügge:&lt;/b&gt; Representa la vía de contagio inhalatoria, donde el inóculo infectante es aerosolizado y expulsado al medio ambiente por un individuo infectado.&lt;br /&gt;• &lt;b&gt;Propagación hematógena:&lt;/b&gt; Acceso e invasión secundaria del pulmón vehiculizándose a través del torrente sanguíneo a partir de un foco infeccioso primario extrapulmonar sistémico.&lt;br /&gt;• &lt;b&gt;Continuidad:&lt;/b&gt; Consolidación del tejido pulmonar por extensión y propagación de microorganismos provenientes de una infección en una estructura u órgano adyacente.</t>
  </si>
  <si>
    <t>Ante &lt;b&gt;fiebre persistente al 7° día&lt;/b&gt; (fecha en que debería haber desaparecido), el estudio prioritario es la &lt;b&gt;tomografía computarizada de tórax&lt;/b&gt; para descartar complicaciones pleurales, parenquimatosas o patologías subyacentes.</t>
  </si>
  <si>
    <t>&lt;b&gt;DIAGNÓSTICO POR IMÁGENES Y PARÁMETROS DE RESOLUCIÓN&lt;/b&gt;&lt;br /&gt;&lt;br /&gt;La evaluación y el seguimiento clínico de una neumonía establecen parámetros temporales para su curación y la sospecha de complicaciones.&lt;br /&gt;• &lt;b&gt;Resolución térmica:&lt;/b&gt; Al cabo de &lt;b&gt;1 semana&lt;/b&gt; de instaurado un tratamiento efectivo, debería desaparecer la fiebre.&lt;br /&gt;• &lt;b&gt;Tomografía Computarizada de Tórax:&lt;/b&gt; Su indicación general no es rutinaria, pero resulta de utilidad frente a dudas diagnósticas, evolución inespecífica o la persistencia de los síntomas (como la fiebre más allá de los 7 días). Las tomografías de alta resolución poseen mayor sensibilidad para evaluar infiltrados intersticiales, detectar &lt;b&gt;cavitaciones&lt;/b&gt;, y manejar complicaciones como el &lt;b&gt;empiema pleural&lt;/b&gt; y las adenopatías hiliares.&lt;br /&gt;• &lt;b&gt;Patologías anatómicas subyacentes:&lt;/b&gt; Este estudio de imagen también es vital para descartar patologías de base ocultas, como la presencia de un &lt;i&gt;tumor&lt;/i&gt; al cual la neumonía se agregó como cuadro infeccioso.</t>
  </si>
  <si>
    <t>&lt;b&gt;c) Tomografía computarizada de tórax:&lt;/b&gt; Es la opción correcta. Ante la persistencia de fiebre a la semana de tratamiento, se debe sospechar de complicaciones anatómicas (como la evolución hacia un empiema pleural o una cavitación) o patologías neoplásicas ocultas. Para evaluar estas complicaciones intrapulmonares o pleurales, el uso de la &lt;b&gt;tomografía computarizada de alta resolución&lt;/b&gt; resulta de utilidad y prioridad clínica.</t>
  </si>
  <si>
    <t>• &lt;b&gt;a) Broncoscopia con lavado broncoalveolar:&lt;/b&gt; Es incorrecta. Si bien es el procedimiento endoscópico más utilizado para rescatar patógenos difíciles (como en sospecha de &lt;i&gt;TBC&lt;/i&gt;, micosis o en pacientes intubados sin diagnóstico), no es el primer paso no invasivo para descartar complicaciones estructurales (como derrames paraneumónicos complicados) responsables de la fiebre al día 7.&lt;br /&gt;• &lt;b&gt;b) Ecocardiograma transtorácico:&lt;/b&gt; Es incorrecta. Solo estaría indicado de forma prioritaria si se sospechara una complicación como &lt;i&gt;endocarditis infecciosa&lt;/i&gt; o insuficiencia cardíaca, no siendo la herramienta idónea para la valoración anatómica del parénquima pulmonar y la pleura.&lt;br /&gt;• &lt;b&gt;d) Cultivo hemocultivos repetidos:&lt;/b&gt; Es incorrecta. La positividad de los hemocultivos en pacientes con neumonía es baja (entre el 5% y el 24%). Solicitar nuevos cultivos no permite visualizar el foco anatómico complicado (ej. absceso o empiema tabicado) que justifica la no resolución del cuadro térmico.</t>
  </si>
  <si>
    <t>&lt;b&gt;PARÁMETROS TEMPORALES DE MEJORÍA CLÍNICA&lt;/b&gt;&lt;br /&gt;&lt;br /&gt;Una vez iniciado el tratamiento empírico adecuado, la resolución de la sintomatología es progresiva:&lt;br /&gt;• &lt;b&gt;1 semana:&lt;/b&gt; Desaparición de la fiebre.&lt;br /&gt;• &lt;b&gt;4 semanas:&lt;/b&gt; Reducción del dolor de pecho y de la producción de esputo (la expectoración puede persistir casi un mes).&lt;br /&gt;• &lt;b&gt;6 semanas:&lt;/b&gt; Disminución de la tos y de la falta de aire (disnea).&lt;br /&gt;• &lt;b&gt;3 meses:&lt;/b&gt; Resolución de la mayoría de los síntomas, pudiendo persistir fatiga en pacientes con compromiso intersticial importante.</t>
  </si>
  <si>
    <t>La infección por &lt;b&gt;Legionella pneumophila&lt;/b&gt; es una causa de neumonía atípica que se transmite a través de sistemas de aire acondicionado, cursa con tos seca y los &lt;b&gt;síntomas gastrointestinales&lt;/b&gt; actúan como un indicador orientativo temprano.</t>
  </si>
  <si>
    <t>&lt;b&gt;NEUMONÍA ATÍPICA (PRESENTACIÓN SUBAGUDA) Y LEGIONELLA PNEUMOPHILA&lt;/b&gt;&lt;br /&gt;&lt;br /&gt;La neumonía adquirida en la comunidad originada por gérmenes intracelulares suele generar un compromiso predominantemente intersticial y presentar una marcada disociación clínico-radiológica.&lt;br /&gt;• &lt;b&gt;Etiología por Legionella:&lt;/b&gt; Dentro de este grupo, la &lt;i&gt;Legionella pneumophila&lt;/i&gt; es un microorganismo patógeno intracelular que genera brotes en grupos cerrados, transmitiéndose a través de los sistemas de aire acondicionado (antecedente clave en viajeros).&lt;br /&gt;• &lt;b&gt;Cuadro Clínico Sistémico:&lt;/b&gt; Esta presentación subaguda (históricamente "atípica") genera disnea y se asocia a tos seca. Se acompaña de un cuadro sistémico con presencia de cefaleas, mialgias y artralgias. Los síntomas gastrointestinales pueden actuar como un indicador orientativo temprano de neumonía atípica.&lt;br /&gt;• &lt;b&gt;Diagnóstico Específico:&lt;/b&gt; A nivel de diagnóstico molecular, se establece que la prueba diagnóstica más útil para el diagnóstico específico de neumonía por &lt;i&gt;Legionella pneumophila&lt;/i&gt; es la Reacción en Cadena de la Polimerasa (PCR).</t>
  </si>
  <si>
    <t>&lt;b&gt;c) Legionella pneumophila:&lt;/b&gt; Es la opción correcta. El cuadro descrito corresponde a una presentación subaguda (históricamente atípica) caracterizada por tos seca y un cuadro sistémico. La asociación con síntomas gastrointestinales (como indicador orientativo temprano) y el antecedente de viajera reciente (exposición a sistemas de aire acondicionado en grupos cerrados u hoteles) orientan el diagnóstico etiológico hacia la &lt;i&gt;Legionella pneumophila&lt;/i&gt;.</t>
  </si>
  <si>
    <t>• &lt;b&gt;a) Streptococcus pneumoniae:&lt;/b&gt; Es incorrecta. El neumococo es el agente etiológico más frecuente de la presentación aguda (típica), la cual cursa con taquipnea, disnea, tos productiva (expectoración purulenta) y dolor pleurítico, alejándose del síndrome sistémico con tos seca estipulado en la premisa.&lt;br /&gt;• &lt;b&gt;b) Chlamydia psittaci:&lt;/b&gt; Es incorrecta. Si bien es un germen intracelular causante de neumonía atípica (psitacosis), su adquisición se encuentra vinculada al contacto estrecho con aves infectadas o muertas (loros o catitas).&lt;br /&gt;• &lt;b&gt;d) Coxiella burnetii:&lt;/b&gt; Es incorrecta. No es el agente etiológico caracterizado por la transmisión a través de sistemas de aire acondicionado y la asociación con síntomas gastrointestinales tempranos en viajeros.</t>
  </si>
  <si>
    <t>El criterio para clasificar a un paciente en el &lt;b&gt;Índice de Severidad de Neumonía (PSI) clase V es la obtención de más de 130 puntos&lt;/b&gt;.</t>
  </si>
  <si>
    <t>&lt;b&gt;ESCALAS PRONÓSTICAS EN LA NEUMONÍA ADQUIRIDA EN LA COMUNIDAD (PSI Y CURB-65)&lt;/b&gt;&lt;br /&gt;&lt;br /&gt;Para categorizar el riesgo de los pacientes y definir el ámbito de internación requerido, la evaluación clínica se complementa con escalas pronósticas validadas.&lt;br /&gt;• &lt;b&gt;Índice de Severidad de Neumonía (PSI):&lt;/b&gt; Estratifica a los pacientes según su riesgo de mortalidad combinando edad, comorbilidades y signos vitales. El &lt;b&gt;PSI riesgo Clase I&lt;/b&gt; corresponde a pacientes menores de 50 años, con signos vitales estables y sin comorbilidades (riesgo bajo). El &lt;b&gt;PSI riesgo Clase IV&lt;/b&gt; corresponde a pacientes mayores de 65 años, con signos vitales inestables y con comorbilidades (riesgo alto). La progresión de este puntaje (hacia la &lt;b&gt;Clase V&lt;/b&gt;) categoriza el estrato de mortalidad máxima para pacientes que superan los 130 puntos.&lt;br /&gt;• &lt;b&gt;Score CURB-65:&lt;/b&gt; Permite establecer una correlación directa entre el puntaje obtenido y el riesgo de mortalidad. Un &lt;b&gt;puntaje de 0&lt;/b&gt; corresponde a un bajo riesgo (mortalidad &lt; 1%). Un &lt;b&gt;puntaje de 1 o 2&lt;/b&gt; indica un riesgo intermedio (mortalidad del 1 al 10%). Un &lt;b&gt;puntaje de 3 a 5&lt;/b&gt; determina un riesgo elevado (mortalidad &gt; 10%). La creatinina sérica NO es una variable que forme parte del Score CURB-65.</t>
  </si>
  <si>
    <t>&lt;b&gt;a) Más de 130 puntos PSI:&lt;/b&gt; Es la opción correcta. El Índice de Severidad de Neumonía (PSI) clasifica a los pacientes en cinco estratos de riesgo; la sumatoria que excede los 130 puntos define la Clase V, categorizando al paciente (como el anciano del enunciado con EPOC, insuficiencia respiratoria e infiltrados multilobulares) en el grupo de máximo riesgo de mortalidad y necesidad de cuidados críticos.</t>
  </si>
  <si>
    <t>• &lt;b&gt;b) CURB-65 2 puntos:&lt;/b&gt; Es incorrecta. Este puntaje corresponde a un índice pronóstico paralelo (CURB-65) que indica un riesgo intermedio de mortalidad (1% al 10%), no constituyendo la definición de la categoría de riesgo máximo evaluada en el PSI.&lt;br /&gt;• &lt;b&gt;c) Edad mayor que 70 años sola:&lt;/b&gt; Es incorrecta. Si bien la edad avanzada es un factor de riesgo que aumenta el puntaje, la edad aislada por sí sola no define la totalidad del score para alcanzar la Clase V sin sumar los parámetros de gravedad clínica, comorbilidades y alteraciones de laboratorio.&lt;br /&gt;• &lt;b&gt;d) Hipotensión sistólica menor que 90 mmHg:&lt;/b&gt; Es incorrecta. La hipotensión (&lt; 90 mmHg) constituye un criterio clínico mayor de inestabilidad hemodinámica que justifica la internación en UTI, pero es solo uno de los múltiples parámetros evaluados que suman puntos en la escala global del PSI, y no la definición numérica de la Clase V.</t>
  </si>
  <si>
    <t>&lt;b&gt;CRITERIOS CLÍNICOS DE GRAVEDAD E INTERNACIÓN EN UTI&lt;/b&gt;&lt;br /&gt;&lt;br /&gt;Durante la evaluación inicial de una NAC, es importante objetivar variables que marcan inestabilidad hemodinámica y riesgo de mortalidad para decidir la internación en la Unidad de Terapia Intensiva (UTI):&lt;br /&gt;• &lt;b&gt;Trastornos de la consciencia:&lt;/b&gt; Aparición de confusión, desorientación o estupor.&lt;br /&gt;• &lt;b&gt;Inestabilidad hemodinámica:&lt;/b&gt; Presencia de hipotensión (Tensión Arterial Sistólica &lt; 90 mmHg) que requiere fluidos, o la progresión a shock séptico con requerimiento de vasopresores (constituyendo un criterio mayor).&lt;br /&gt;• &lt;b&gt;Insuficiencia Respiratoria y Daño Estructural:&lt;/b&gt; Evidenciada por taquipnea extrema e hipoxemia severa (ej. PaO2 58 mmHg). A nivel anatómico y de soporte vital, la necesidad de ventilación mecánica y la evidencia de compromiso pulmonar multilobar se afirman como criterios mayores de internación en UTI.</t>
  </si>
  <si>
    <t>La persistencia de hallazgos anormales en la radiografía a las 4 semanas en un paciente con neumonía y buena respuesta clínica a los antibióticos corresponde a una &lt;b&gt;resolución incompleta fisiológica&lt;/b&gt;, ya que la normalización radiológica es lenta y siempre sucede a la mejoría sintomática.</t>
  </si>
  <si>
    <t>&lt;b&gt;EVOLUCIÓN CLÍNICA Y RADIOLÓGICA DE LA NEUMONÍA&lt;/b&gt;&lt;br /&gt;&lt;br /&gt;El seguimiento de la neumonía adquirida en la comunidad presenta parámetros de mejoría clínica y anatómica temporalmente disociados.&lt;br /&gt;• &lt;b&gt;Disociación evolutiva:&lt;/b&gt; La resolución clínica siempre precede a la resolución radiológica. La normalización anatómica del parénquima pulmonar es lenta, pudiendo demorar meses en aclarar. Por lo tanto, no tiene sentido solicitar radiografías de control si el paciente no presenta agravamiento de sus síntomas.&lt;br /&gt;• &lt;b&gt;Parámetros de mejoría clínica:&lt;/b&gt; Una vez iniciado el tratamiento empírico, a la &lt;b&gt;1 semana&lt;/b&gt; debería desaparecer la fiebre. A las &lt;b&gt;4 semanas&lt;/b&gt; debe reducirse el dolor de pecho y el esputo. A las &lt;b&gt;6 semanas&lt;/b&gt; disminuye la tos y la disnea. A los &lt;b&gt;3 meses&lt;/b&gt; la mayoría de los síntomas tendrían que estar resueltos, pudiendo persistir fatiga en compromisos intersticiales.</t>
  </si>
  <si>
    <t>La opción a es correcta. La mejoría clínica de la neumonía precede a la mejoría radiológica. Si la paciente responde bien a los antibióticos, la persistencia de infiltrados o condensaciones a las 4 semanas no representa un fracaso, sino que constituye una &lt;b&gt;resolución incompleta fisiológica&lt;/b&gt;, siendo esperado que las alteraciones radiográficas demoren varios meses en desaparecer.</t>
  </si>
  <si>
    <t>• &lt;b&gt;b) Absceso pulmonar:&lt;/b&gt; Es incorrecta. El absceso es una complicación que cursaría con empeoramiento o persistencia del cuadro tóxico infeccioso (fiebre persistente, expectoración purulenta/fétida o hemoptisis), lo cual contradice la respuesta favorable a los antibióticos referida en el enunciado.&lt;br /&gt;• &lt;b&gt;c) Fibrosis organizativa:&lt;/b&gt; Es incorrecta. Si bien genera un patrón de consolidación persistente en las imágenes, se sospecha cuando existe fracaso a múltiples líneas de antibióticos y empeoramiento clínico, no debiendo diagnosticarse a las 4 semanas en un paciente estable.&lt;br /&gt;• &lt;b&gt;d) Bronquiectasia subyacente:&lt;/b&gt; Es incorrecta. Aunque predispone a infecciones, su diagnóstico anatómico requiere estudios como la tomografía computada de alta resolución y no se enmarca en la resolución radiológica lenta de una consolidación aguda reciente en una paciente asintomática.</t>
  </si>
  <si>
    <t>En el contexto de una neumonía atípica por Legionella, la complicación metabólica que explica la persistencia de una hiponatremia marcada son las &lt;b&gt;pérdidas renales inapropiadas&lt;/b&gt; de sodio (secundarias a un SIADH).</t>
  </si>
  <si>
    <t>&lt;b&gt;NEUMONÍA POR LEGIONELLA E HIPONATREMIA ASOCIADA&lt;/b&gt;&lt;br /&gt;&lt;br /&gt;Las infecciones del parénquima pulmonar originadas por gérmenes intracelulares pueden generar cuadros con un componente sistémico.&lt;br /&gt;• &lt;b&gt;Etiología por Legionella:&lt;/b&gt; La &lt;i&gt;Legionella pneumophila&lt;/i&gt; produce una neumonía de presentación subaguda ("atípica") que cursa con tos seca y se asocia a síntomas sistémicos y gastrointestinales.&lt;br /&gt;• &lt;b&gt;Complicación metabólica (SIADH):&lt;/b&gt; Una de las complicaciones sistémicas de las afecciones pulmonares graves (como la infección por Legionella) es el desarrollo del Síndrome de Secreción Inadecuada de Hormona Antidiurética (SIADH).&lt;br /&gt;• &lt;b&gt;Mecanismo de Pérdidas Renales Inapropiadas:&lt;/b&gt; El SIADH se clasifica dentro de las hiponatremias con intravascular normal. La liberación patológica de la hormona antidiurética genera una retención primaria de agua libre; como respuesta compensatoria, el organismo incrementa la excreción urinaria de electrolitos. Esto se traduce en una pérdida renal inapropiada de sodio (con un sodio en orina elevado, ej. &gt; 40 mEq/L o hasta 170 mEq/L), lo cual diluye el intravascular y perpetúa la hiponatremia plasmática (ej. 125 mEq/L).</t>
  </si>
  <si>
    <t>&lt;b&gt;b) Pérdidas renales inapropiadas:&lt;/b&gt; Es la opción correcta. La neumonía atípica causada por &lt;i&gt;Legionella pneumophila&lt;/i&gt; se asocia al desarrollo de un Síndrome de Secreción Inadecuada de Hormona Antidiurética (SIADH). Este síndrome ocasiona una hiponatremia euvolémica donde el riñón realiza "pérdidas renales inapropiadas" de sodio (sodio urinario elevado) a pesar de que el sodio plasmático del paciente se encuentre bajo (125 mEq/L).</t>
  </si>
  <si>
    <t>&lt;b&gt;a) Síndrome de lisis tumoral:&lt;/b&gt; Es incorrecta. Este síndrome es una complicación oncológica que ocurre tras el inicio de quimioterapia en leucemias o linfomas, cursando con liberación masiva de potasio, ácido úrico y fósforo, sin relación con una neumonía tratada con antibióticos.&lt;br /&gt;&lt;b&gt;c) Insuficiencia suprarrenal:&lt;/b&gt; Es incorrecta. Aunque el hipocortisolismo es una causa de hiponatremia con intravascular normal, no constituye la complicación aguda o sistémica esperada a punto de partida de una infección pulmonar aguda por Legionella.&lt;br /&gt;&lt;b&gt;d) Hipotiroidismo subclínico:&lt;/b&gt; Es incorrecta. Si bien el hipotiroidismo severo o el mixedema pueden producir hiponatremia euvolémica, una presentación "subclínica" no justifica una caída aguda del sodio a 125 mEq/L y carece de vinculación causal con el cuadro infeccioso respiratorio.</t>
  </si>
  <si>
    <t>&lt;b&gt;CRITERIOS DIAGNÓSTICOS Y MANEJO DEL S.I.A.D.H.&lt;/b&gt;&lt;br /&gt;&lt;br /&gt;Para establecer que la hiponatremia del paciente (ej. 125 mEq/L) se debe a este síndrome parainfeccioso, se deben evaluar las osmolaridades y el ionograma urinario:&lt;br /&gt;• &lt;b&gt;Diagnóstico Analítico:&lt;/b&gt; El diagnóstico de SIADH debe establecerse ante un paciente que presenta en su análisis de plasma un sodio bajo, acompañado de un intravascular normal, una osmolaridad urinaria alta (&gt; 100 mOsm/L) y un sodio en orina elevado (evidenciando la pérdida renal inapropiada).&lt;br /&gt;• &lt;b&gt;Manejo de la Complicación:&lt;/b&gt; Si la hiponatremia es asintomática o leve, el manejo conservador exige la restricción hídrica. No obstante, si el paciente desarrolla síntomas neurológicos severos (confusión, letargia o convulsiones), se convierte en una urgencia médica por el riesgo de edema cerebral, siendo imperativa la corrección con solución salina hipertónica al 3% respetando el límite de no elevar la natremia más de 10 mEq/L en las primeras 24 horas para evitar la mielinólisis pontina.</t>
  </si>
  <si>
    <t>En un paciente anciano con neumonía adquirida en la comunidad de alto riesgo (PSI clase IV) que evoluciona de forma tórpida con sepsis, la complicación sistémica más probable es la progresión a un &lt;b&gt;shock séptico&lt;/b&gt;.</t>
  </si>
  <si>
    <t>&lt;b&gt;COMPLICACIONES Y CRITERIOS DE GRAVEDAD EN LA NEUMONÍA (SHOCK SÉPTICO)&lt;/b&gt;&lt;br /&gt;&lt;br /&gt;La evolución tórpida de una neumonía adquirida en la comunidad (NAC) puede derivar en múltiples complicaciones locales o sistémicas.&lt;br /&gt;• &lt;b&gt;Estratificación de Riesgo (PSI):&lt;/b&gt; Para categorizar el riesgo de los pacientes y definir el ámbito de internación requerido, se utilizan escalas como el Índice de Severidad de Neumonía (PSI). El &lt;b&gt;PSI riesgo Clase IV&lt;/b&gt; corresponde a pacientes mayores de 65 años (ancianos), con signos vitales inestables y con comorbilidades. Un paciente en esta categoría (riesgo alto) manejado ambulatoriamente tiene altas probabilidades de presentar inestabilidad y fracaso terapéutico.&lt;br /&gt;• &lt;b&gt;Progresión Clínica Severa (Sepsis y Shock):&lt;/b&gt; Si la infección no se controla o el tratamiento empírico inicial falla, el paciente puede desarrollar inestabilidad hemodinámica. Un cuadro de sepsis derivado de una neumonía evoluciona característicamente hacia un &lt;b&gt;shock séptico&lt;/b&gt; con hipotensión refractaria y requerimiento de vasopresores.&lt;br /&gt;• &lt;b&gt;Criterios de Internación en UTI:&lt;/b&gt; La presencia de inestabilidad hemodinámica y la progresión a shock séptico con requerimiento de vasopresores constituye un criterio mayor de severidad que obliga a la internación en la Unidad de Terapia Intensiva (UTI), precediendo al fallo multiorgánico y al fallecimiento.</t>
  </si>
  <si>
    <t>&lt;b&gt;d) Shock séptico:&lt;/b&gt; Es la opción correcta. En un paciente frágil y de alto riesgo (PSI Clase IV) con mala respuesta al tratamiento ambulatorio y signos de sepsis, la progresión sistémica hacia la inestabilidad hemodinámica define el desarrollo de un shock séptico, constituyendo una complicación.</t>
  </si>
  <si>
    <t>• &lt;b&gt;a) Absceso pulmonar:&lt;/b&gt; Es incorrecta. Si bien es una complicación estructural local por destrucción del parénquima (asociada a broncoaspiración de anaerobios o infección por &lt;i&gt;Staphylococcus aureus&lt;/i&gt;), es de instalación subaguda o crónica y no explica un deterioro sistémico hemodinámico (sepsis) a las 48 horas.&lt;br /&gt;• &lt;b&gt;b) Empiema pleural:&lt;/b&gt; Es incorrecta. El derrame pleural paraneumónico puede complicarse a empiema (inflamación purulenta), pero se trata de una complicación pleuropulmonar focal que de por sí no define el estado de inestabilidad sistémica (sepsis).&lt;br /&gt;• &lt;b&gt;c) Insuficiencia respiratoria aguda:&lt;/b&gt; Es incorrecta. Aunque la hipoxemia refractaria severa (distrés respiratorio) puede presentarse, la complicación hemodinámica sistémica principal derivada de una evolución tórpida con "sepsis" es el colapso vascular que marca el shock séptico.</t>
  </si>
  <si>
    <t>&lt;b&gt;OTRAS COMPLICACIONES DE LA NAC&lt;/b&gt;&lt;br /&gt;&lt;br /&gt;Además de la inestabilidad hemodinámica y el shock séptico, la evolución tórpida de la NAC incluye:&lt;br /&gt;• &lt;b&gt;Complicaciones Pleurales:&lt;/b&gt; Derrame pleural paraneumónico que puede evolucionar hacia un empiema pleural, requiriendo la colocación de un tubo de drenaje o cirugía de decorticación.&lt;br /&gt;• &lt;b&gt;Complicaciones Estructurales Pulmonares:&lt;/b&gt; Extensión a neumonía multilobar o neumonía necrotizante.&lt;br /&gt;• &lt;b&gt;Enfermedad Neumocócica Invasiva (ENI):&lt;/b&gt; Bacteriemia y meningitis por diseminación del &lt;i&gt;Streptococcus pneumoniae&lt;/i&gt;.</t>
  </si>
  <si>
    <t>En un paciente anciano postrado y con secuelas neurológicas, la &lt;b&gt;elevación de la cabecera&lt;/b&gt; previene mecánicamente la &lt;b&gt;broncoaspiración del contenido gástrico&lt;/b&gt;, evitando la vía patogénica recurrente de la infección pulmonar.</t>
  </si>
  <si>
    <t>&lt;b&gt;FISIOPATOLOGÍA Y RIESGO DE BRONCOASPIRACIÓN&lt;/b&gt;&lt;br /&gt;&lt;br /&gt;La adquisición de una neumonía y la determinación de su gravedad se relacionan a la presencia de comorbilidades y factores de riesgo orgánicos en el paciente.&lt;br /&gt;• &lt;b&gt;Vía patogénica:&lt;/b&gt; La broncoaspiración constituye un mecanismo fisiopatológico en el cual se produce la llegada al parénquima pulmonar de secreciones procedentes de la orofaringe o la aspiración del contenido gástrico.&lt;br /&gt;• &lt;b&gt;Población vulnerable:&lt;/b&gt; Esta falla en los mecanismos fisiológicos de protección de la vía aérea se observa y representa un factor de riesgo clínico en &lt;b&gt;pacientes añosos&lt;/b&gt;, en individuos &lt;b&gt;postrados&lt;/b&gt;, o en aquellos que padecen de &lt;b&gt;secuelas neurológicas&lt;/b&gt;.&lt;br /&gt;• &lt;b&gt;Contexto clínico:&lt;/b&gt; Altera el estado respiratorio del paciente, perpetuando cuadros inflamatorios e infecciosos recurrentes si no se implementan medidas de barrera mecánica para evitar el reflujo gastroesofágico.</t>
  </si>
  <si>
    <t>&lt;b&gt;a) Elevación cabecera 30 grados:&lt;/b&gt; Es la opción correcta. En un paciente con secuelas neurológicas (post-ACV) y que recibe alimentación por sonda nasogástrica, el mecanismo primario de las neumonías recurrentes es la &lt;b&gt;broncoaspiración del contenido gástrico&lt;/b&gt;. La &lt;b&gt;elevación de la cabecera&lt;/b&gt; a 30 grados constituye la medida profiláctica mecánica primaria para evitar el reflujo, la regurgitación y la aspiración hacia las vías respiratorias inferiores.</t>
  </si>
  <si>
    <t>• &lt;b&gt;b) Evaluación disfagia formal:&lt;/b&gt; Es incorrecta como medida profiláctica principal actual dado que el paciente ya tiene una sonda nasogástrica instalada (presumiendo el diagnóstico previo de la disfagia neurológica post-ACV); el riesgo a evitar mecánicamente ahora es el reflujo del alimento administrado.&lt;br /&gt;• &lt;b&gt;c) Rotación postural cada 2 horas:&lt;/b&gt; Es incorrecta porque, si bien es una medida de enfermería para prevenir úlceras por decúbito en pacientes inmovilizados, no evita el ascenso del contenido gástrico ni la aspiración de secreciones hacia la vía aérea.&lt;br /&gt;• &lt;b&gt;d) Vacunación antineumocócica:&lt;/b&gt; Es incorrecta en este escenario etiológico. Aunque previene la enfermedad neumocócica invasiva en ancianos, no previene la neumonía química o polimicrobiana originada por la broncoaspiración de contenido gástrico.</t>
  </si>
  <si>
    <t>&lt;b&gt;TRATAMIENTO EMPÍRICO DE LA NEUMONÍA POR BRONCOASPIRACIÓN&lt;/b&gt;&lt;br /&gt;&lt;br /&gt;El abordaje terapéutico de la infección pulmonar instaurada tras un evento aspirativo exige cubrir la flora polimicrobiana del tracto digestivo superior.&lt;br /&gt;• &lt;b&gt;Regla terapéutica:&lt;/b&gt; El tratamiento inicial indicado en una neumonía por broncoaspiración suele ser la combinación de &lt;b&gt;Ampicilina más sulbactam 1.5 gr cada 6 hs&lt;/b&gt;.&lt;br /&gt;• &lt;b&gt;Justificación:&lt;/b&gt; Esta asociación betalactámico/inhibidor de betalactamasas garantiza cobertura contra la flora anaerobia y entérica causante del daño necrotizante en el parénquima pulmonar.</t>
  </si>
  <si>
    <t>En una neumonía de la comunidad ambulatoria el tiempo de tratamiento puede establecerse bajo la premisa de &lt;b&gt;7 días más 48 hs de estabilidad clínica&lt;/b&gt;.</t>
  </si>
  <si>
    <t>&lt;b&gt;DURACIÓN DEL TRATAMIENTO EN LA NEUMONÍA ADQUIRIDA EN LA COMUNIDAD&lt;/b&gt;&lt;br /&gt;&lt;br /&gt;El abordaje terapéutico inicial de la neumonía adquirida en la comunidad se fundamenta en que el uso apropiado de antimicrobianos abrevia el tiempo de enfermedad, reduce el riesgo de complicaciones y disminuye la mortalidad.&lt;br /&gt;• &lt;b&gt;Reevaluación clínica:&lt;/b&gt; Una vez instaurado el tratamiento empírico, se debe realizar un control clínico a las 72 horas para evaluar la evolución y decidir si el paciente continúa bajo control ambulatorio o requiere internación.&lt;br /&gt;• &lt;b&gt;Duración de la terapia:&lt;/b&gt; El tiempo de tratamiento antibiótico para una neumonía de la comunidad en manejo ambulatorio puede estipularse en 5 días, o establecerse bajo la premisa de 7 días más 48 horas de estabilidad clínica.</t>
  </si>
  <si>
    <t>&lt;b&gt;b) 7 días:&lt;/b&gt; Es la opción correcta. El manejo de una neumonía aguda de la comunidad en el ámbito ambulatorio (como lo avala un índice de severidad CURB-65 de 1 punto) estipula un esquema terapéutico que se establece bajo la premisa de 7 días de tratamiento antibiótico más 48 horas de estabilidad clínica.</t>
  </si>
  <si>
    <t>• &lt;b&gt;a) 5 días:&lt;/b&gt; Es incorrecta. Si bien la literatura también avala el tiempo de tratamiento estipulado en 5 días para cuadros de manejo ambulatorio de resolución muy rápida, no es la pauta seleccionada frente a la opción de 7 días más 48 hs en este contexto.&lt;br /&gt;• &lt;b&gt;c) 3 días:&lt;/b&gt; Es incorrecta. Este período resulta insuficiente para garantizar la erradicación del microorganismo patógeno y prevenir recaídas.&lt;br /&gt;• &lt;b&gt;d) 10-14 días:&lt;/b&gt; Es incorrecta. Prolongar el tratamiento hasta 10 a 14 días no está recomendado de rutina para un cuadro ambulatorio estable, reservándose para infecciones graves, intrahospitalarias o causadas por gérmenes atípicos o multirresistentes.</t>
  </si>
  <si>
    <t>&lt;b&gt;ESTIMACIÓN DEL RIESGO DE MORTALIDAD (CURB-65)&lt;/b&gt;&lt;br /&gt;&lt;br /&gt;El índice CURB-65 permite establecer una correlación directa entre el puntaje obtenido y el riesgo de mortalidad del paciente, guiando el ámbito de asistencia:&lt;br /&gt;• &lt;b&gt;Puntaje 0:&lt;/b&gt; Corresponde a un bajo riesgo, presentando un riesgo de mortalidad menor al 1%.&lt;br /&gt;• &lt;b&gt;Puntaje 1 o 2:&lt;/b&gt; Indica un riesgo intermedio, con un riesgo de mortalidad del 1% al 10%. (En este escenario, un paciente con 1 punto es factible de tratamiento ambulatorio).&lt;br /&gt;• &lt;b&gt;Puntaje 3 o 5:&lt;/b&gt; Determina un riesgo elevado, con un riesgo de mortalidad mayor al 10%, indicando internación.</t>
  </si>
  <si>
    <t>En pacientes &lt;b&gt;mayores de 65 años&lt;/b&gt; y en aquellos con patologías crónicas de base (como &lt;i&gt;diabetes&lt;/i&gt; o &lt;i&gt;insuficiencia renal&lt;/i&gt;), la indicación médica para la prevención de la neumonía es realizar un &lt;b&gt;esquema secuencial&lt;/b&gt; utilizando ambas vacunas antineumocócicas (la conjugada 13-valente seguida de la polisacárida 23-valente).</t>
  </si>
  <si>
    <t>&lt;b&gt;PREVENCIÓN Y VACUNACIÓN ANTINEUMOCÓCICA&lt;/b&gt;&lt;br /&gt;&lt;br /&gt;La prevención de la neumonía adquirida en la comunidad (NAC) constituye un pilar fundamental para reducir la morbimortalidad, sustentándose en la inmunización activa de la población susceptible. Las herramientas preventivas principales son la vacuna antineumocócica y la vacuna antigripal.&lt;br /&gt;• &lt;b&gt;Vacuna conjugada 13-valente (PCV13):&lt;/b&gt; Aprobada para su uso en adultos de ≥ 50 años. Ha demostrado eficacia para prevenir la NAC bacteriémica y no bacteriémica, así como la enfermedad neumocócica invasiva (ENI).&lt;br /&gt;• &lt;b&gt;Vacuna de polisacáridos (PPSV23):&lt;/b&gt; Compuesta por 23 antígenos capsulares. Protege eficazmente contra la ENI (como bacteriemia y meningitis) y cubre los serotipos más frecuentes con resistencia antibiótica.&lt;br /&gt;• &lt;b&gt;Esquema de administración secuencial:&lt;/b&gt; La pauta indica que primero se debe vacunar al paciente con la vacuna conjugada 13-valente (PCV13) y, posteriormente, administrar la vacuna de polisacáridos 23-valente (PPSV23). Este esquema está indicado en pacientes &lt;b&gt;mayores de 65 años&lt;/b&gt; y en individuos que padecen patologías de base crónicas como &lt;i&gt;diabetes&lt;/i&gt;, &lt;i&gt;EPOC&lt;/i&gt; o &lt;i&gt;insuficiencia renal&lt;/i&gt;.</t>
  </si>
  <si>
    <t>La opción c es correcta. La paciente descrita (71 años, diabética y con insuficiencia renal crónica avanzada) cumple con de alto riesgo para recibir el esquema secuencial completo, iniciando con la vacuna conjugada (PCV13) continuada posteriormente por la polisacárida (PPSV23).</t>
  </si>
  <si>
    <t>• &lt;b&gt;a) Vacuna conjugada 20 valente, y d) Vacuna polisacárida 23 valente:&lt;/b&gt; Son incorrectas. El protocolo de prevención vigente en estos grupos de alto riesgo exige la administración de un esquema secuencial de ambas vacunas, no la monoterapia con una sola de ellas.&lt;br /&gt;• &lt;b&gt;b) Solo influenza anual:&lt;/b&gt; Es incorrecta. Aunque la vacunación antigripal anual es obligatoria en esta paciente por su edad y sus comorbilidades, es necesario asociar la profilaxis antineumocócica secuencial para reducir el riesgo de morbimortalidad por coinfección bacteriana.</t>
  </si>
  <si>
    <t>&lt;b&gt;VACUNACIÓN ANTIGRIPAL ASOCIADA&lt;/b&gt;&lt;br /&gt;&lt;br /&gt;Además del esquema antineumocócico, la paciente del caso requiere la vacuna antigripal anual, cuyas indicaciones de prevención primaria incluyen:&lt;br /&gt;• &lt;b&gt;Personas &gt; 65 años&lt;/b&gt; (indicación obligatoria general).&lt;br /&gt;• &lt;b&gt;Personas con comorbilidades crónicas:&lt;/b&gt; Abarca a pacientes que padecen &lt;i&gt;diabetes&lt;/i&gt;, &lt;i&gt;insuficiencia renal&lt;/i&gt;, &lt;i&gt;cardiopatías&lt;/i&gt;, &lt;i&gt;EPOC&lt;/i&gt; y estados de inmunocompromiso.</t>
  </si>
  <si>
    <t>En pacientes añosos con secuelas neurológicas o alteraciones deglutorias, la &lt;b&gt;elevación de la cabecera&lt;/b&gt; es la medida profiláctica para evitar la &lt;b&gt;broncoaspiración&lt;/b&gt;.</t>
  </si>
  <si>
    <t>&lt;b&gt;FISIOPATOLOGÍA Y RIESGO DE BRONCOASPIRACIÓN&lt;/b&gt;&lt;br /&gt;&lt;br /&gt;La adquisición de una neumonía se encuentra relacionada a la presencia de comorbilidades y factores de riesgo en el paciente.&lt;br /&gt;• &lt;b&gt;Vía patogénica:&lt;/b&gt; La broncoaspiración es una vía patogénica donde se produce la llegada al parénquima pulmonar de secreciones procedentes de la orofaringe o la aspiración del contenido gástrico.&lt;br /&gt;• &lt;b&gt;Población vulnerable:&lt;/b&gt; Esta falla en los mecanismos de protección de la vía aérea se observa con frecuencia en &lt;b&gt;pacientes añosos&lt;/b&gt;, en individuos que se encuentran &lt;b&gt;postrados&lt;/b&gt;, o en aquellos que padecen de &lt;b&gt;secuelas neurológicas&lt;/b&gt;.&lt;br /&gt;• &lt;b&gt;Prevención:&lt;/b&gt; Ante la presencia de demencia institucional y disfagia, se incrementa el riesgo aspirativo. Las medidas posturales, como elevar la cabecera, actúan como una barrera física para dificultar el pasaje de fluidos o alimento hacia el árbol bronquial.</t>
  </si>
  <si>
    <t>&lt;b&gt;b) Elevación cabecera 45 grados:&lt;/b&gt; Es la opción correcta. En pacientes con secuelas neurológicas (como la demencia) que presentan alteraciones deglutorias, la &lt;b&gt;elevación de la cabecera&lt;/b&gt; es la medida profiláctica mecánica para evitar la &lt;b&gt;broncoaspiración&lt;/b&gt; del contenido orofaríngeo o gástrico hacia las vías respiratorias inferiores.</t>
  </si>
  <si>
    <t>&lt;b&gt;a) Antituberculosos intravenosos:&lt;/b&gt; Es incorrecta porque si bien representan el tratamiento curativo de la patología de base (tuberculosis), no poseen acción profiláctica mecánica contra el riesgo aspirativo originado por la falla deglutoria.&lt;br /&gt;&lt;b&gt;c) Entrenamiento deglución:&lt;/b&gt; Es incorrecta en este escenario. Aunque la rehabilitación fonoaudiológica es útil en ciertos tipos de disfagia, una paciente con &lt;i&gt;demencia institucional&lt;/i&gt; carece de la capacidad cognitiva y el nivel de alerta necesarios para cooperar con los ejercicios.&lt;br /&gt;&lt;b&gt;d) Sonda nasogástrica permanente:&lt;/b&gt; Es incorrecta como método de prevención de aspiración. Lejos de evitarla, el tubo nasogástrico mantiene mecánicamente incompetente al esfínter esofágico, lo que puede facilitar el reflujo y perpetuar el riesgo de broncoaspiración de no estar acompañado por la elevación de la cabecera.</t>
  </si>
  <si>
    <t>La inmunización con la &lt;b&gt;vacuna antigripal de forma anual&lt;/b&gt; es una indicación obligatoria para las personas &lt;b&gt;mayores de 65 años&lt;/b&gt; y para pacientes con comorbilidades crónicas (como diabetes e insuficiencia renal).</t>
  </si>
  <si>
    <t>&lt;b&gt;PREVENCIÓN DE INFECCIONES RESPIRATORIAS Y VACUNA ANTIGRIPAL&lt;/b&gt;&lt;br /&gt;&lt;br /&gt;La prevención de la neumonía adquirida en la comunidad (NAC) constituye un pilar fundamental para reducir la morbimortalidad, sustentándose en la inmunización activa de la población susceptible.&lt;br /&gt;• &lt;b&gt;Composición y Periodicidad:&lt;/b&gt; La composición de la vacuna antigripal se modifica anualmente para adaptarse a los virus circulantes. Al momento de su aplicación, se debe verificar que la formulación corresponda a la cepa del año en curso.&lt;br /&gt;• &lt;b&gt;Indicaciones Absolutas:&lt;/b&gt; Se indica de forma obligatoria en personas mayores de 65 años.&lt;br /&gt;• &lt;b&gt;Poblaciones de Riesgo:&lt;/b&gt; Abarca a personas de 2 a 64 años con problemas de salud crónicos o comorbilidades, incluyendo pacientes que padecen cardiopatías, enfermedad pulmonar, diabetes y pacientes inmunocomprometidos (como aquellos con insuficiencia renal o síndrome nefrótico).</t>
  </si>
  <si>
    <t>&lt;b&gt;b) Anual alta dosis:&lt;/b&gt; Es la opción correcta. La profilaxis primaria de las enfermedades respiratorias en pacientes ancianos (mayores de 65 años) portadores de comorbilidades crónicas severas (diabetes mellitus tipo 2, insuficiencia renal avanzada) exige la administración de la vacuna antigripal con frecuencia anual para garantizar la adaptación a las cepas virales circulantes.</t>
  </si>
  <si>
    <t>Paciente de 60 años, etilista, ingresado al hospital inconsciente y con neumonía adquirida en la comunidad. ¿Qué germen piensa que puede ser el causante? Seleccione una:&lt;br&gt;&lt;br&gt;a) H. influenzae&lt;br&gt;&lt;br&gt;b) Pseudomonas&lt;br&gt;&lt;br&gt;c) Neumococo&lt;br&gt;&lt;br&gt;d) Klebsiella</t>
  </si>
  <si>
    <t>• &lt;b&gt;a) Contraindicada inmunosupresión:&lt;/b&gt; Es incorrecta. La presencia de comorbilidades severas, estados de inmunocompromiso o insuficiencia renal crónica constituyen indicaciones absolutas para la vacunación antigripal anual, no una contraindicación.&lt;br /&gt;• &lt;b&gt;c) Bienal estándar:&lt;/b&gt; Es incorrecta. La composición de la vacuna antigripal muta y se modifica anualmente para adaptarse a los virus circulantes, por lo que su administración debe ser anual, nunca bienal.&lt;br /&gt;• &lt;b&gt;d) Solo pandemia:&lt;/b&gt; Es incorrecta. Constituye una indicación obligatoria de rutina anual para los grupos de riesgo, independientemente de la existencia de un contexto de pandemia mundial.</t>
  </si>
  <si>
    <t>&lt;b&gt;VACUNACIÓN ANTINEUMOCÓCICA (PREVENCIÓN COMPLEMENTARIA)&lt;/b&gt;&lt;br /&gt;&lt;br /&gt;Como medida complementaria en este grupo poblacional de riesgo, se debe instaurar la vacunación contra el neumococo.&lt;br /&gt;• &lt;b&gt;Esquema Secuencial:&lt;/b&gt; La indicación médica establece realizar un esquema secuencial utilizando los dos tipos de vacunas disponibles.&lt;br /&gt;• &lt;b&gt;Administración:&lt;/b&gt; Primero se debe vacunar al paciente con la vacuna conjugada 13-valente (PCV13) y, posteriormente, administrar la vacuna de polisacáridos 23-valente (PPSV23).&lt;br /&gt;• &lt;b&gt;Población Objetivo:&lt;/b&gt; Este esquema está indicado en pacientes mayores de 65 años y en aquellos individuos de menor edad pero que padecen patologías de base crónicas (tales como diabetes, EPOC o insuficiencia renal).</t>
  </si>
  <si>
    <t>d) Klebsiella</t>
  </si>
  <si>
    <t>El tratamiento antibiótico empírico inicial para una &lt;b&gt;neumonía adquirida en la comunidad (NAC)&lt;/b&gt; con criterios de internación (&lt;b&gt;Score CURB-65 de 3 puntos&lt;/b&gt;) es la administración intravenosa de una &lt;b&gt;cefalosporina de 3ª generación asociada a un macrólido&lt;/b&gt; (como ceftriaxona más azitromicina o claritromicina).</t>
  </si>
  <si>
    <t>&lt;b&gt;TRATAMIENTO DE LA NAC EN PACIENTES HOSPITALIZADOS&lt;/b&gt;&lt;br /&gt;&lt;br /&gt;Para indicar el tratamiento empírico, se debe categorizar a los pacientes según el ámbito de internación requerido y la presencia de factores de riesgo.&lt;br /&gt;• &lt;b&gt;Estratificación de Riesgo (CURB-65):&lt;/b&gt; Un puntaje de 3 a 5 determina un riesgo elevado (mortalidad &gt; 10%), requiriendo hospitalización (Sala General o Unidad de Terapia Intensiva).&lt;br /&gt;• &lt;b&gt;Pacientes de alto riesgo (Hospitalizados mayores de 65 años y/o con comorbilidades):&lt;/b&gt; La paciente del caso requiere internación. En estos grupos (Clasificados como 2B o 3A), el tratamiento de elección incluye la asociación de un betalactámico más un macrólido. Se indica &lt;b&gt;Ampicilina-sulbactam&lt;/b&gt; o una &lt;b&gt;Cefalosporina de 3ª generación&lt;/b&gt; (como la &lt;b&gt;Ceftriaxona&lt;/b&gt;) asociados a un macrólido (como la &lt;b&gt;Claritromicina&lt;/b&gt; o &lt;b&gt;Azitromicina&lt;/b&gt;) por vía intravenosa.&lt;br /&gt;• &lt;b&gt;Justificación de la asociación:&lt;/b&gt; El agregado del macrólido es fundamental para cubrir posibles microorganismos intracelulares o atípicos (como &lt;i&gt;Mycoplasma&lt;/i&gt; o &lt;i&gt;Chlamydia&lt;/i&gt;) y para potenciar el efecto frente a &lt;i&gt;Streptococcus pneumoniae&lt;/i&gt;.</t>
  </si>
  <si>
    <t>&lt;b&gt;d) Ceftriaxona más azitromicina intravenosa:&lt;/b&gt; Es la opción correcta. Un puntaje CURB-65 de 3 puntos define un riesgo elevado que exige hospitalización. El esquema empírico para una NAC con requerimiento de internación en pacientes con comorbilidades (diabetes) es la terapia combinada intravenosa con un betalactámico (cefalosporina de 3ª generación como ceftriaxona) y un macrólido (azitromicina o claritromicina).</t>
  </si>
  <si>
    <t>• &lt;b&gt;b) Amoxicilina-clavulánico oral, y c) Levofloxacino oral:&lt;/b&gt; Son incorrectas. La vía oral está reservada para el tratamiento ambulatorio en pacientes estables y de bajo riesgo (CURB-65 de 0 o 1 punto). Un puntaje de 3 marca inestabilidad clínica, lo que obliga a iniciar terapia intravenosa.&lt;br /&gt;• &lt;b&gt;a) Piperacilina-tazobactam:&lt;/b&gt; Es incorrecta. Es un antibiótico antipseudomónico (Grupo 3B), cuyo uso se reserva para pacientes que se internan en UTI y que presentan factores de riesgo para &lt;i&gt;Pseudomonas aeruginosa&lt;/i&gt; (como bronquiectasias, fibrosis quística o corticoterapia prolongada), los cuales no están presentes en la viñeta clínica.</t>
  </si>
  <si>
    <t>Ante un paciente anciano con neumonía adquirida en la comunidad de manejo ambulatorio que presenta un empeoramiento clínico a las 72 horas de iniciado el tratamiento, la conducta médica es &lt;b&gt;hospitalizar e iniciar antibioticoterapia intravenosa&lt;/b&gt;.</t>
  </si>
  <si>
    <t>&lt;b&gt;CONTROL DE EVOLUCIÓN Y FRACASO TERAPÉUTICO EN LA NAC&lt;/b&gt;&lt;br /&gt;&lt;br /&gt;El manejo de la neumonía adquirida en la comunidad (NAC) exige un seguimiento clínico tras la instauración del tratamiento antibiótico empírico.&lt;br /&gt;• &lt;b&gt;Reevaluación:&lt;/b&gt; Una vez iniciado el tratamiento, la conducta médica es reevaluar al paciente a las &lt;b&gt;72 horas&lt;/b&gt; (día 3).&lt;br /&gt;• &lt;b&gt;Evolución Desfavorable:&lt;/b&gt; Si el paciente presenta una mala evolución o un empeoramiento clínico tras estas 72 horas, se evidencia un fracaso terapéutico del esquema inicial.&lt;br /&gt;• &lt;b&gt;Conducta de Internación:&lt;/b&gt; En grupos vulnerables (como pacientes ancianos de ≥ 65 años y/o con comorbilidades), este empeoramiento constituye un criterio para abandonar el control ambulatorio y proceder a la &lt;b&gt;hospitalización&lt;/b&gt; en sala general o UTI, requiriendo el inicio de medicación antibiótica por vía intravenosa.&lt;br /&gt;• &lt;b&gt;Esquemas Intrahospitalarios:&lt;/b&gt; Para pacientes añosos que ingresan a sala general (Grupo 2B), las indicaciones empíricas incluyen el uso de asociaciones con inhibidores de betalactamasas o &lt;b&gt;Cefalosporinas de 3ª generación&lt;/b&gt; (como la &lt;i&gt;Ceftriaxona&lt;/i&gt;).</t>
  </si>
  <si>
    <t>&lt;b&gt;d) Hospitalizar e iniciar ceftriaxona:&lt;/b&gt; Es la opción correcta. Todo paciente con NAC debe ser reevaluado a las 72 horas; si un paciente anciano vulnerable evidencia empeoramiento clínico al tercer día, se requiere su &lt;b&gt;hospitalización&lt;/b&gt; y la rotación a un esquema antibiótico intravenoso (como iniciar &lt;b&gt;ceftriaxona&lt;/b&gt;).</t>
  </si>
  <si>
    <t>• &lt;b&gt;a) Cambiar a levofloxacino&lt;/b&gt; y &lt;b&gt;c) Añadir azitromicina:&lt;/b&gt; Son incorrectas porque mantener un manejo ambulatorio con rotación de fármacos vía oral en un anciano que empeora resulta insuficiente, debiendo priorizarse su internación y soporte parenteral.&lt;br /&gt;• &lt;b&gt;b) Realizar cultivos respiratorios:&lt;/b&gt; Es incorrecta como respuesta principal. Si bien al internarlo se solicitarán hemocultivos y cultivos de esputo, el paso terapéutico inicial es la hospitalización y el inicio de la terapia intravenosa.</t>
  </si>
  <si>
    <t>La &lt;b&gt;vacunación antineumocócica&lt;/b&gt;, iniciando secuencialmente con la &lt;b&gt;vacuna conjugada 13-valente (PCV13)&lt;/b&gt;, está indicada como medida profiláctica en pacientes &lt;b&gt;mayores de 65 años&lt;/b&gt; y en aquellos con patologías crónicas de base.</t>
  </si>
  <si>
    <t>&lt;b&gt;PREVENCIÓN DE NEUMONÍAS Y VACUNACIÓN ANTINEUMOCÓCICA&lt;/b&gt;&lt;br /&gt;&lt;br /&gt;La prevención de la neumonía adquirida en la comunidad (NAC) constituye un pilar fundamental para reducir la morbimortalidad, sustentándose en la inmunización activa de la población susceptible.&lt;br /&gt;• &lt;b&gt;Vacuna conjugada 13-valente (PCV13):&lt;/b&gt; Está aprobada para su uso en adultos mayores de 50 años. Su indicación se sustenta en los resultados del estudio CAPITA, los cuales demuestran la eficacia de la vacunación en sujetos de 65 años o más para prevenir la NAC bacteriémica y no bacteriémica producida por los serotipos incluidos en la vacuna.&lt;br /&gt;• &lt;b&gt;Esquema Secuencial:&lt;/b&gt; La indicación médica establece realizar un esquema secuencial utilizando los dos tipos de vacunas disponibles. Primero se debe vacunar al paciente con la vacuna conjugada 13-valente (PCV13) y, posteriormente, administrar la vacuna de polisacáridos 23-valente (PPSV23).&lt;br /&gt;• &lt;b&gt;Población Objetivo:&lt;/b&gt; Este esquema está indicado en pacientes mayores de 65 años y en aquellos individuos de menor edad pero que padecen patologías de base crónicas (tales como diabetes, EPOC o insuficiencia renal).</t>
  </si>
  <si>
    <t>La opción b es correcta. El esquema secuencial de inmunización antineumocócica (iniciando con la vacuna conjugada 13-valente o PCV13) está indicado en pacientes ancianos (mayores de 65 años) y con patologías crónicas de base para prevenir la enfermedad neumocócica invasiva y los episodios recurrentes de neumonía aguda de la comunidad.</t>
  </si>
  <si>
    <t>• &lt;b&gt;a) Vacuna antigripal anual:&lt;/b&gt; Es incorrecta. Aunque es obligatoria anualmente, la vacuna antineumocócica conjugada 13 ataca la prevención del patógeno responsable de las neumonías bacterianas recurrentes.&lt;br /&gt;• &lt;b&gt;c) Rehabilitación respiratoria:&lt;/b&gt; Es incorrecta. Si bien mejora la capacidad funcional en pacientes con afecciones crónicas, no constituye una medida inmunoprofiláctica para prevenir infecciones agudas del parénquima pulmonar.&lt;br /&gt;• &lt;b&gt;d) Profilaxis macrólidos crónica:&lt;/b&gt; Es incorrecta. No representa el tratamiento profiláctico de primera línea recomendado para la prevención de la NAC, debido a la ineficacia a largo plazo y al riesgo de generar presión de selección y resistencia antimicrobiana.</t>
  </si>
  <si>
    <t>&lt;b&gt;ETIOLOGÍA DE LA NEUMONÍA ADQUIRIDA EN LA COMUNIDAD Y COMORBILIDADES&lt;/b&gt;&lt;br /&gt;&lt;br /&gt;El espectro etiológico de la neumonía varía según las comorbilidades del huésped.&lt;br /&gt;• &lt;b&gt;Agente más frecuente:&lt;/b&gt; A nivel global, el &lt;i&gt;Streptococcus pneumoniae&lt;/i&gt; (neumococo) es el germen más común, siendo el agente causal en aproximadamente el 70% a 80% de los episodios de NAC.&lt;br /&gt;• &lt;b&gt;Haemophilus influenzae:&lt;/b&gt; Su presencia se sospecha en adultos con hábito de tabaquismo o en pacientes que padecen Enfermedad Pulmonar Obstructiva Crónica (EPOC). Pese a su asociación directa con la enfermedad obstructiva, el germen causal más probable en un paciente anciano con antecedente de EPOC que ingresa con diagnóstico de neumonía lobar continúa siendo el &lt;i&gt;Streptococcus pneumoniae&lt;/i&gt;, reforzando la necesidad de la inmunización antineumocócica.</t>
  </si>
  <si>
    <t>En la EPOC, el mecanismo para el desarrollo de cor pulmonale es la instauración de una hipoxemia crónica, la cual desencadena una vasoconstricción pulmonar que eleva la resistencia y presión en la arteria pulmonar.</t>
  </si>
  <si>
    <t>&lt;b&gt;FISIOPATOLOGÍA DEL COR PULMONALE EN LA EPOC&lt;/b&gt;&lt;br /&gt;&lt;br /&gt;La alteración obstructiva de la mecánica ventilatoria y el deterioro crónico del intercambio gaseoso en la EPOC conducen a complicaciones estructurales y hemodinámicas sistémicas.&lt;br /&gt;• &lt;b&gt;Hipoxemia y Vasoconstricción:&lt;/b&gt; En fenotipos hipoventilados (como el &lt;i&gt;bronquítico crónico&lt;/i&gt;), la enfermedad genera una hipoxemia crónica (PO2 &lt; 60 mmHg) combinada con hipercapnia. A nivel vascular, esta alteración gasométrica desencadena una &lt;b&gt;vasoconstricción pulmonar&lt;/b&gt;.&lt;br /&gt;• &lt;b&gt;Hipertensión Pulmonar:&lt;/b&gt; La constricción crónica del lecho vascular pulmonar eleva la presión de la arteria pulmonar.&lt;br /&gt;• &lt;b&gt;Falla Ventricular Derecha:&lt;/b&gt; Este incremento de la resistencia sobrecarga al ventrículo derecho, desencadenando hipertrofia, dilatación y claudicación del mismo. Este fallo cardíaco derecho se denomina &lt;b&gt;&lt;i&gt;Cor Pulmonale&lt;/i&gt;&lt;/b&gt;, y se evidencia por signos de congestión venosa retrógrada: edemas periféricos, ingurgitación yugular y hepatomegalia.</t>
  </si>
  <si>
    <t>&lt;b&gt;d) Hipoxemia crónica, vasoconstricción pulmonar:&lt;/b&gt; Es la opción correcta. El mecanismo que explica la aparición de &lt;i&gt;cor pulmonale&lt;/i&gt; (insuficiencia cardíaca derecha) y edemas periféricos en un paciente con EPOC es la hipoxemia alveolar crónica que induce vasoconstricción arterial pulmonar, elevando las presiones del circuito menor y sobrecargando al ventrículo derecho.</t>
  </si>
  <si>
    <t>&lt;b&gt;a) Hipertensión arterial sistémica:&lt;/b&gt; Es incorrecta. La HTA sistémica incrementa la postcarga del ventrículo izquierdo, siendo causa de insuficiencia cardíaca izquierda, no de hipertensión pulmonar primaria ni de &lt;i&gt;cor pulmonale&lt;/i&gt;.&lt;br /&gt;&lt;b&gt;b) Hipercapnia vasodilatación sistémica:&lt;/b&gt; Es incorrecta. La retención de CO2 sí puede producir vasodilatación sistémica, pero el aumento de la presión pulmonar causante de la falla ventricular derecha responde a la vasoconstricción pulmonar hipóxica.&lt;br /&gt;&lt;b&gt;c) Anemia hipóxica secundaria:&lt;/b&gt; Es incorrecta. La hipoxemia crónica estimula la liberación renal de eritropoyetina, lo que incrementa la masa de glóbulos rojos generando una &lt;b&gt;eritrocitosis o poliglobulia&lt;/b&gt; compensatoria, no una anemia.</t>
  </si>
  <si>
    <t>&lt;b&gt;COMPLICACIONES ASOCIADAS A LA HIPOXEMIA CRÓNICA&lt;/b&gt;&lt;br /&gt;&lt;br /&gt;Además del &lt;i&gt;cor pulmonale&lt;/i&gt;, la caída de los niveles de oxígeno en la sangre desencadena otras consecuencias:&lt;br /&gt;• &lt;b&gt;Poliglobulia:&lt;/b&gt; Otorga el aspecto cianótico pletórico (&lt;i&gt;abotagado azul&lt;/i&gt;) y altera la viscosidad sanguínea.&lt;br /&gt;• &lt;b&gt;Trastornos neuropsiquiátricos:&lt;/b&gt; El daño sistémico se asocia al desarrollo de deterioro cognitivo e índices de depresión influenciados por la hipoperfusión cerebral crónica.</t>
  </si>
  <si>
    <t>El &lt;b&gt;síndrome metabólico asociado a la obesidad&lt;/b&gt;, la &lt;b&gt;deficiencia de alfa-1 antitripsina&lt;/b&gt; y el &lt;b&gt;fenotipo de superposición asma-EPOC&lt;/b&gt; potencian el nivel de severidad, la progresión y el deterioro funcional en pacientes con EPOC.</t>
  </si>
  <si>
    <t>&lt;b&gt;FACTORES DE PROGRESIÓN Y COMORBILIDADES EN LA EPOC&lt;/b&gt;&lt;br /&gt;&lt;br /&gt;La progresión del daño anatómico y la limitación del flujo aéreo en la EPOC está influenciada por múltiples determinantes:&lt;br /&gt;• &lt;b&gt;Déficit de alfa-1 antitripsina:&lt;/b&gt; Es una anomalía congénita hereditaria autosómica codominante y constituye un factor de riesgo. Se debe buscar la presencia de este déficit ante todo paciente con EPOC, ya que acelera la destrucción del parénquima.&lt;br /&gt;• &lt;b&gt;Superposición Asma-EPOC:&lt;/b&gt; Existe un subgrupo de pacientes que cursan con una superposición Asma-EPOC, compartiendo características de ambas enfermedades, lo cual perpetúa la obstrucción y agrava el deterioro funcional a pesar del tratamiento convencional.&lt;br /&gt;• &lt;b&gt;Síndrome Metabólico y Obesidad:&lt;/b&gt; La EPOC se consolida en etapas avanzadas como una enfermedad inflamatoria sistémica. Esta carga inflamatoria genera complicaciones extrapulmonares, propiciando la aparición de diabetes, anemia y síndrome metabólico. Este fenotipo metabólico incrementa la progresión de la enfermedad y el riesgo cardiovascular.</t>
  </si>
  <si>
    <t>&lt;b&gt;b) Todas las anteriores:&lt;/b&gt; Es la opción correcta. El nivel de severidad y la progresión de la EPOC (evidenciada por la caída del VEF1 o FEV1) son potenciados por alteraciones genéticas (&lt;b&gt;déficit de alfa-1 antitripsina&lt;/b&gt;), comorbilidades (como el &lt;b&gt;síndrome metabólico y obesidad&lt;/b&gt;) y fenotipos (como la superposición &lt;b&gt;asma-EPOC&lt;/b&gt;), justificando el deterioro de la paciente a pesar de haber abandonado el tabaquismo.</t>
  </si>
  <si>
    <t>• &lt;b&gt;a) Síndrome metabólico obesidad&lt;/b&gt;, &lt;b&gt;c) Deficiencia alfa1-antitripsina&lt;/b&gt; y &lt;b&gt;d) Fenotipo asma-EPOC solapamiento:&lt;/b&gt; Son correctas de manera individual y representan factores contribuyentes de la progresión y morbilidad en la EPOC. Por lo tanto, la opción B es la respuesta integradora.</t>
  </si>
  <si>
    <t>&lt;b&gt;EVALUACIÓN GLOBAL Y RIESGO A FUTURO EN EPOC&lt;/b&gt;&lt;br /&gt;&lt;br /&gt;La evaluación global e individualizada de la EPOC no se limita al grado de obstrucción espirométrica evaluado por el VEF1.&lt;br /&gt;• Para dimensionar la enfermedad, se requiere combinar la alteración espirométrica con dos dimensiones críticas: la naturaleza/magnitud de los síntomas actuales y la historia de exacerbaciones.&lt;br /&gt;• Las exacerbaciones y las comorbilidades contribuyen a agravar la patología, potenciando el nivel de severidad de la enfermedad y transformando a los pacientes en inválidos respiratorios.</t>
  </si>
  <si>
    <t>En los pacientes con EPOC, la presentación clínica caracterizada por una &lt;b&gt;tos matinal con expectoración de flema o mucosidad espesa y adherente la mayor parte de los días&lt;/b&gt; describe al fenotipo &lt;b&gt;bronquítico crónico&lt;/b&gt;.</t>
  </si>
  <si>
    <t>&lt;b&gt;FENOTIPOS CLÍNICOS CLÁSICOS DE LA EPOC&lt;/b&gt;&lt;br /&gt;&lt;br /&gt;La enfermedad se expresa clínicamente a través de dos fenotipos extremos clásicos:&lt;br /&gt;• &lt;b&gt;Fenotipo Bronquítico Crónico ("Abotagado Azul"):&lt;/b&gt; Presenta una afectación inflamatoria en la vía aérea que lleva a una obstrucción bronquial e hipersecreción de moco. En la inspección, es un individuo de apariencia pletórica y cianótico, que se presenta tosiendo y expectorando ("pañuelo en mano"). Estos pacientes hipoventilan, generando hipoxemia severa e hipercapnia, lo que conduce a vasoconstricción, sobrecarga del ventrículo derecho (cor pulmonale) y poliglobulia compensatoria.&lt;br /&gt;• &lt;b&gt;Fenotipo Enfisematoso ("Soplador Rosado"):&lt;/b&gt; Presenta destrucción del parénquima por ruptura de los septos alveolares. En la inspección, presenta un tórax en tonel con severa pérdida de masa muscular. Su síntoma predominante es la dificultad respiratoria o disnea grave. El paciente es hipercinético y respira con los labios entrecerrados, sin que la cianosis sea un signo llamativo en las primeras etapas.</t>
  </si>
  <si>
    <t>&lt;b&gt;c) Bronquítico crónico:&lt;/b&gt; Es la opción correcta. La presentación de una EPOC caracterizada por tos crónica y expectoración diaria recurrente ("pañuelo en mano") responde a la hiperplasia celular y de glándulas mucosas en la vía aérea, perfilando al fenotipo bronquítico crónico (el clásico "abotagado azul").</t>
  </si>
  <si>
    <t>• &lt;b&gt;a) EPOC sensible eosinófilos:&lt;/b&gt; Es incorrecta. Si bien durante las exacerbaciones agudas la inflamación abandona su patrón habitual y se caracteriza por la presencia de eosinofilia, la hipersecreción mucosa y la tos productiva diaria crónica no definen a un fenotipo de este tipo.&lt;br /&gt;• &lt;b&gt;b) Asma-EPOC solapamiento:&lt;/b&gt; Es incorrecta. Aunque existe un subgrupo de pacientes que cursan con una superposición Asma-EPOC (compartiendo características fisiopatológicas de ambas enfermedades), la clínica expectorante descrita orienta a la bronquitis crónica.&lt;br /&gt;• &lt;b&gt;d) Emfisematoso puro:&lt;/b&gt; Es incorrecta. La semiología respiratoria asocia al paciente enfisematoso con una disnea más grave, aspecto asténico y severa pérdida de peso, siendo la tos productiva un rasgo no característico de este fenotipo destructivo del parénquima.</t>
  </si>
  <si>
    <t>&lt;b&gt;SÍNTOMAS COMUNES DE PRESENTACIÓN&lt;/b&gt;&lt;br /&gt;&lt;br /&gt;Los síntomas más comunes y característicos de presentación en la EPOC son la tos, la expectoración y la disnea.&lt;br /&gt;• &lt;b&gt;Disnea:&lt;/b&gt; Es el síntoma más común. Se caracteriza por ser progresiva y persistente, empeorando con el esfuerzo.&lt;br /&gt;• &lt;b&gt;Tos y Expectoración:&lt;/b&gt; La tos suele ser crónica e intermitente. En el fenotipo bronquítico crónico se manifiesta de forma productiva la mayoría de los días de la semana.</t>
  </si>
  <si>
    <t>El diagnóstico diferencial ante un paciente con antecedentes tabáquicos y clínica obstructiva crónica que evidencia una &lt;b&gt;reversibilidad&lt;/b&gt; espirométrica (ej. 20% al salbutamol) es la &lt;b&gt;superposición Asma-EPOC&lt;/b&gt;.</t>
  </si>
  <si>
    <t>&lt;b&gt;DIAGNÓSTICO DIFERENCIAL Y SUPERPOSICIÓN ASMA-EPOC&lt;/b&gt;&lt;br /&gt;&lt;br /&gt;En el estudio de las patologías obstructivas, la principal entidad a diferenciar de la EPOC es el asma bronquial.&lt;br /&gt;• &lt;b&gt;Diferencia Espirométrica:&lt;/b&gt; A diferencia del patrón espirométrico del asma (que revierte tras el broncodilatador), la EPOC se caracteriza porque el Volumen Espiratorio Forzado en el primer segundo (VEF1) no presenta una mejoría o reversibilidad completa, constituyendo una obstrucción fija e irreversible de la vía aérea.&lt;br /&gt;• &lt;b&gt;Superposición Asma-EPOC:&lt;/b&gt; Existe un subgrupo clínico de pacientes que cursan con una superposición Asma-EPOC. En estos individuos coexisten antecedentes de exposición (tabaquismo) y síntomas respiratorios persistentes de la EPOC, pero compartiendo características fisiopatológicas del asma, expresadas por una respuesta de reversibilidad broncodilatadora.</t>
  </si>
  <si>
    <t>&lt;b&gt;d) Asma sobreimpuesta a EPOC:&lt;/b&gt; Es la opción correcta. La asociación de antecedentes compatibles con EPOC (tabaquismo, tos crónica y disnea progresiva) con un hallazgo espirométrico de reversibilidad (20% al salbutamol, típico de la hiperreactividad asmática) define el cuadro de superposición Asma-EPOC, donde ambas enfermedades coexisten.</t>
  </si>
  <si>
    <t>• &lt;b&gt;c) Enfermedad pulmonar obstructiva crónica:&lt;/b&gt; Es incorrecta. La EPOC pura se caracteriza funcionalmente por presentar una &lt;b&gt;obstrucción fija e irreversible&lt;/b&gt; al flujo aéreo, por lo que su patrón espirométrico no evidencia una mejoría o reversibilidad completa tras la administración de broncodilatadores.&lt;br /&gt;• &lt;b&gt;a) Fibrosis pulmonar idiopática:&lt;/b&gt; Es incorrecta. Constituye una enfermedad intersticial difusa que cursa funcionalmente con un &lt;b&gt;patrón restrictivo&lt;/b&gt; (caída de la capacidad vital forzada con relación VEF1/CVF normal o elevada), sin patrón obstructivo ni reversibilidad broncodilatadora.&lt;br /&gt;• &lt;b&gt;b) Bronquiectasias difusas:&lt;/b&gt; Es incorrecta. Si bien pueden mostrar cierta reversibilidad por la inflamación bronquial asociada, su cuadro clínico destaca por infecciones recurrentes y expectoración mucopurulenta crónica, siendo la tomografía computada el método para confirmar su diagnóstico.</t>
  </si>
  <si>
    <t>&lt;b&gt;IMPLICANCIA TERAPÉUTICA DE LA SUPERPOSICIÓN&lt;/b&gt;&lt;br /&gt;&lt;br /&gt;La identificación del fenotipo de superposición Asma-EPOC acarrea un cambio en la conducta terapéutica.&lt;br /&gt;• A diferencia del abordaje inicial de la EPOC pura (centrado en broncodilatadores LAMA o LABA aislados), los pacientes que cursan con superposición Asma-EPOC se benefician y requieren la indicación de &lt;b&gt;Corticoides Inhalados (CI)&lt;/b&gt; asociados a su esquema de broncodilatadores de acción prolongada.&lt;br /&gt;• El objetivo de esta asociación es tratar el componente inflamatorio hiperreactivo concomitante y reducir el alto riesgo de exacerbaciones asociado a este fenotipo mixto.</t>
  </si>
  <si>
    <t>En pacientes con EPOC, el &lt;b&gt;uso crónico de altas dosis de Corticoides Inhalados (CI o ICS)&lt;/b&gt; constituye un factor de riesgo que aumenta la susceptibilidad a desarrollar &lt;b&gt;neumonías graves&lt;/b&gt;.</t>
  </si>
  <si>
    <t>&lt;b&gt;COMPLICACIONES PULMONARES EN LA EPOC: RIESGO DE NEUMONÍA&lt;/b&gt;&lt;br /&gt;&lt;br /&gt;La alteración obstructiva de la mecánica ventilatoria y el deterioro pulmonar crónico conducen a complicaciones estructurales severas y a una susceptibilidad incrementada a padecer infecciones graves del parénquima pulmonar.&lt;br /&gt;• &lt;b&gt;Factores de riesgo identificados:&lt;/b&gt; Los predictores del desarrollo de neumonías en estos pacientes incluyen el &lt;b&gt;tabaquismo activo&lt;/b&gt;, la &lt;b&gt;historia de neumonías previas&lt;/b&gt;, desnutrición con un &lt;b&gt;Índice de Masa Corporal (IMC) &lt; 25 Kg/m²&lt;/b&gt;, obstrucción con un &lt;b&gt;VEF1 &lt; 50%&lt;/b&gt; del valor predicho, y el &lt;b&gt;uso crónico de altas dosis de Corticoides Inhalados (CI)&lt;/b&gt;.</t>
  </si>
  <si>
    <t>La opción b es correcta. En la EPOC, el &lt;b&gt;uso crónico de altas dosis de Corticoides Inhalados (CI)&lt;/b&gt; es un factor de riesgo que incrementa la susceptibilidad al desarrollo de infecciones respiratorias severas y neumonías a repetición.</t>
  </si>
  <si>
    <t>• &lt;b&gt;a) Oxigenoterapia crónica&lt;/b&gt; y &lt;b&gt;d) Rehabilitación pulmonar:&lt;/b&gt; Son incorrectas. Constituyen intervenciones terapéuticas fundamentales que mejoran la calidad de vida e incluso aumentan la sobrevida en pacientes con EPOC avanzada, no siendo factores predisponentes para el desarrollo de infecciones parenquimatosas.&lt;br /&gt;• &lt;b&gt;c) LABA monotherapy:&lt;/b&gt; Es incorrecta. Si bien los broncodilatadores de acción prolongada son el tratamiento de primera línea, su mecanismo de acción no incrementa el riesgo infeccioso del parénquima pulmonar como sí lo hace la inmunosupresión local crónica generada por las altas dosis de corticoides.</t>
  </si>
  <si>
    <t>En el abordaje no farmacológico de la EPOC estable, la duración óptima para un programa de &lt;b&gt;rehabilitación pulmonar&lt;/b&gt; es de &lt;b&gt;8 a 12 semanas&lt;/b&gt;.</t>
  </si>
  <si>
    <t>&lt;b&gt;TRATAMIENTO NO FARMACOLÓGICO Y REHABILITACIÓN PULMONAR EN LA EPOC&lt;/b&gt;&lt;br /&gt;&lt;br /&gt;El esquema terapéutico de la EPOC persigue reducir los síntomas y los riesgos futuros, apoyándose en un pilar no farmacológico aplicable a todos los niveles de severidad de la enfermedad:&lt;br /&gt;• &lt;b&gt;Actividad física y rehabilitación pulmonar:&lt;/b&gt; Mejoran la respuesta de todo el tratamiento farmacológico instaurado y combaten la invalidez respiratoria.&lt;br /&gt;• &lt;b&gt;Tipo de ejercicio:&lt;/b&gt; El tipo de ejercicio físico más beneficioso para los pacientes (con fenotipo de enfisema pulmonar) es el ejercicio aeróbico de baja intensidad.&lt;br /&gt;• &lt;b&gt;Medidas adicionales obligatorias:&lt;/b&gt; Incluyen la cesación tabáquica (medida principal que estabiliza la caída de la función pulmonar y reduce la morbimortalidad), la vacunación periódica (antigripal y antineumocócica) y la contención para asegurar la estabilidad emocional.</t>
  </si>
  <si>
    <t>&lt;b&gt;b) 8-12 semanas:&lt;/b&gt; Es la opción correcta. Los programas de rehabilitación pulmonar (ejercicio y educación) estructurados para pacientes con EPOC estable han demostrado beneficios funcionales al establecerse con una duración óptima de 8 a 12 semanas.</t>
  </si>
  <si>
    <t>&lt;b&gt;a) 6 meses:&lt;/b&gt; Es incorrecta. Representa una duración excesiva para un programa inicial, el cual busca alcanzar objetivos funcionales en plazos más cortos para facilitar la adherencia del paciente.&lt;br /&gt;&lt;b&gt;c) 4 semanas:&lt;/b&gt; Es incorrecta. Este período resulta insuficiente para lograr las adaptaciones fisiológicas, musculares y cardiorrespiratorias para combatir la invalidez respiratoria de la EPOC.&lt;br /&gt;&lt;b&gt;d) Indefinida:&lt;/b&gt; Es incorrecta. Si bien la actividad física aeróbica debe incorporarse y mantenerse como un hábito de vida permanente, la "rehabilitación pulmonar" como intervención terapéutica estructurada y supervisada por especialistas posee una duración temporal definida.</t>
  </si>
  <si>
    <t>&lt;b&gt;OBJETIVOS DEL TRATAMIENTO INTEGRAL&lt;/b&gt;&lt;br /&gt;&lt;br /&gt;El esquema terapéutico de la EPOC persigue dos finalidades:&lt;br /&gt;• &lt;b&gt;Reducir los síntomas:&lt;/b&gt; Aliviar la clínica, mejorar la tolerancia al ejercicio y optimizar el estado de salud general.&lt;br /&gt;• &lt;b&gt;Reducir los riesgos futuros:&lt;/b&gt; Prevenir la progresión de la enfermedad, prevenir y tratar las exacerbaciones agudas, y reducir la mortalidad, contemplando el manejo de las comorbilidades subyacentes.</t>
  </si>
  <si>
    <t>En el manejo de la &lt;b&gt;exacerbación de la EPOC&lt;/b&gt;, al escalar la terapéutica agregando un esquema de &lt;b&gt;corticoides sistémicos&lt;/b&gt; por vía oral, la dosis recomendada es de &lt;b&gt;40 mg diarios&lt;/b&gt; (de prednisona o su equivalente metilprednisona).</t>
  </si>
  <si>
    <t>&lt;b&gt;TRATAMIENTO DE LAS EXACERBACIONES DE LA EPOC&lt;/b&gt;&lt;br /&gt;&lt;br /&gt;El 80% de las exacerbaciones son de causa infecciosa. El abordaje farmacológico de estos cuadros de reagudización clínica se basa en la estrategia &lt;b&gt;ABC&lt;/b&gt;:&lt;br /&gt;• &lt;b&gt;A (Antibióticos):&lt;/b&gt; Para gérmenes típicos se indica la asociación de &lt;i&gt;Amoxicilina + inhibidor de betalactamasas&lt;/i&gt; o &lt;i&gt;Levofloxacina&lt;/i&gt;. Para gérmenes atípicos se emplean macrólidos como &lt;i&gt;Claritromicina&lt;/i&gt; o &lt;i&gt;Azitromicina&lt;/i&gt;.&lt;br /&gt;• &lt;b&gt;B (Broncodilatadores):&lt;/b&gt; Se debe realizar un aumento de dosis de los SABA (acción corta) a necesidad, o la adición de LABA/LAMA.&lt;br /&gt;• &lt;b&gt;C (Corticoides sistémicos):&lt;/b&gt; Si el paciente continúa progresando con la disnea a pesar de la terapia inhalatoria, se decide escalar la terapéutica agregando un esquema de corticoides sistémicos por vía oral. Se indica &lt;i&gt;Metilprednisona&lt;/i&gt; (o equivalentes como la prednisona) a una dosis de &lt;b&gt;40 mg por día&lt;/b&gt; durante esquemas cortos (de 5 a 7 días, o hasta 15 días según evolución clínica).</t>
  </si>
  <si>
    <t>&lt;b&gt;b) 40 mg diarios:&lt;/b&gt; Es la opción correcta. En el manejo de una exacerbación de EPOC, la dosis recomendada de corticoides orales sistémicos (prednisona o metilprednisona) para lograr el alivio de la inflamación bronquial y la recuperación funcional es de 40 mg diarios.</t>
  </si>
  <si>
    <t>• &lt;b&gt;a) 80 mg diarios, y d) 60 mg diarios:&lt;/b&gt; Son incorrectas. Representan dosis sistémicas altas que incrementan el riesgo de efectos adversos graves (como hiperglucemia, miopatía aguda o infecciones) sin aportar un beneficio clínico en el rescate de la exacerbación.&lt;br /&gt;• &lt;b&gt;c) 20 mg diarios:&lt;/b&gt; Es incorrecta. Si bien algunas escuelas sugieren topes conservadores iniciales, la dosis óptima en los esquemas de urgencia para lograr impacto sobre la VEF1 y atenuar la disnea severa en la exacerbación aguda es de 40 mg.</t>
  </si>
  <si>
    <t>&lt;b&gt;EVALUACIÓN POSTERIOR AL TRATAMIENTO&lt;/b&gt;&lt;br /&gt;&lt;br /&gt;Finalizado el período de tratamiento esteroideo oral con 40 mg diarios de prednisona/metilprednisona, el paciente debe ser reevaluado repitiendo la prueba espirométrica.&lt;br /&gt;• El objetivo terapéutico es documentar una mejora de la &lt;b&gt;Capacidad Vital Forzada (CVF)&lt;/b&gt; y del &lt;b&gt;VEF1&lt;/b&gt;.&lt;br /&gt;• Aunque espirométricamente persista un grado de obstrucción, este esquema de rescate permite que el paciente experimente una disminución de su disnea, logrando el principal objetivo de mejoría clínica y alivio sintomático.</t>
  </si>
  <si>
    <t>En el contexto de una exacerbación aguda de &lt;b&gt;EPOC&lt;/b&gt; que cursa con &lt;b&gt;acidosis respiratoria descompensada&lt;/b&gt; (ej. pH 7.30 y PaCO2 elevada), el manejo ventilatorio de primera línea indicado es la &lt;b&gt;ventilación mecánica no invasiva (VMNI)&lt;/b&gt;.</t>
  </si>
  <si>
    <t>&lt;b&gt;INSUFICIENCIA RESPIRATORIA AGUDA Y MANEJO VENTILATORIO EN EPOC&lt;/b&gt;&lt;br /&gt;&lt;br /&gt;Durante las exacerbaciones graves de la EPOC, el paciente desarrolla un trastorno de la relación ventilación/perfusión (V/Q disminuida) que conduce a una severa hipoventilación alveolar.&lt;br /&gt;• &lt;b&gt;Fisiopatología gasométrica:&lt;/b&gt; Esta hipoventilación se manifiesta con hipoxemia asociada a hipercapnia (aumento de la PaCO2) y el consiguiente desarrollo de una acidosis respiratoria.&lt;br /&gt;• &lt;b&gt;Oxigenoterapia controlada:&lt;/b&gt; El aporte de oxígeno debe ser cauteloso. No se pueden administrar altas concentraciones de O2, ya que si mejora la oxigenación en sangre, el centro respiratorio pierde su estímulo hipóxico, provocando una depresión respiratoria que agrava la retención de CO2.&lt;br /&gt;• &lt;b&gt;Soporte ventilatorio no invasivo:&lt;/b&gt; En la insuficiencia respiratoria aguda hipercápnica con acidosis, se utiliza la ventilación mecánica no invasiva (VMNI). Esta técnica emplea una máscara para administrar presión positiva sin necesidad de intubación, mejorando el intercambio gaseoso y disminuyendo el trabajo respiratorio.&lt;br /&gt;• &lt;b&gt;Soporte ventilatorio invasivo:&lt;/b&gt; La intubación orotraqueal se reserva si el paciente fracasa a la VMNI, se presenta obnubilado, con taquipnea, signos de hipoperfusión o paro inminente.</t>
  </si>
  <si>
    <t>&lt;b&gt;b) Ventilación mecánica no invasiva (VMNI):&lt;/b&gt; Es la opción correcta. Frente a una exacerbación aguda de la &lt;b&gt;EPOC&lt;/b&gt; que cursa con hipercapnia (PaCO2 de 68 mmHg) y acidosis respiratoria (pH de 7.30) en un paciente que se encuentra respondiendo a broncodilatadores, el tratamiento ventilatorio de elección inicial es el uso de &lt;b&gt;ventilación mecánica no invasiva (VMNI)&lt;/b&gt; para revertir la acidosis y evitar la morbimortalidad de la intubación.</t>
  </si>
  <si>
    <t>• &lt;b&gt;a) Intubación traqueal inmediata:&lt;/b&gt; Es incorrecta como primera medida en una paciente que responde a fármacos y no presenta signos de obnubilación ni paro inminente. La ventilación mecánica invasiva se reserva para casos de fracaso a la VMNI o inestabilidad.&lt;br /&gt;• &lt;b&gt;c) Helioxoterapia:&lt;/b&gt; Es incorrecta. El uso de heliox no representa el tratamiento estándar ni de primera línea para revertir la insuficiencia respiratoria hipercápnica aguda en la exacerbación de la EPOC.&lt;br /&gt;• &lt;b&gt;d) Oxigeno alto flujo nasal:&lt;/b&gt; Es incorrecta. En pacientes con EPOC e hipercapnia, administrar altas concentraciones de oxígeno sin soporte ventilatorio con presión positiva anula el estímulo respiratorio hipóxico, deprimiendo la ventilación y agravando la retención de CO2 y la acidosis.</t>
  </si>
  <si>
    <t>&lt;b&gt;PRECAUCIONES EN LA OXIGENOTERAPIA DEL PACIENTE CON EPOC&lt;/b&gt;&lt;br /&gt;&lt;br /&gt;• En un paciente con hipercapnia crónica, el centro respiratorio se acostumbra a los niveles altos de CO2 y el impulso para respirar pasa a ser comandado por la hipoxemia (PO2 baja).&lt;br /&gt;• Si se administra oxígeno a alto flujo o altas concentraciones pretendiendo llevar su saturación a niveles normales, se suprime este estímulo respiratorio, precipitando una depresión ventilatoria y el potencial paro cardiorrespiratorio.&lt;br /&gt;• El oxígeno es un vasodilatador pulmonar; administrarlo en exceso dilata vasos de zonas pulmonares destruidas, aumentando el cortocircuito y perpetuando la hipercapnia.</t>
  </si>
  <si>
    <t>En un paciente con EPOC que desarrolla &lt;b&gt;policitemia secundaria (eritrocitosis o poliglobulia)&lt;/b&gt; por hipoxemia crónica, el manejo hematológico para reducir la hiperviscosidad sanguínea es la &lt;b&gt;flebotomía terapéutica&lt;/b&gt;.</t>
  </si>
  <si>
    <t>&lt;b&gt;ERITROCITOSIS Y COMPLICACIONES SISTÉMICAS DE LA EPOC&lt;/b&gt;&lt;br /&gt;&lt;br /&gt;La alteración obstructiva de la mecánica ventilatoria y el consecuente deterioro del intercambio gaseoso en la EPOC conducen a complicaciones estructurales y hemodinámicas severas:&lt;br /&gt;• &lt;b&gt;Eritrocitosis o Poliglobulia:&lt;/b&gt; La hipoxemia crónica estimula la liberación renal sostenida de eritropoyetina. Esto incrementa patológicamente los glóbulos rojos (como mecanismo compensatorio para aumentar el transporte de O2 hacia los tejidos).&lt;br /&gt;• &lt;b&gt;Repercusión hemodinámica:&lt;/b&gt; Este aumento desmedido otorga al paciente un aspecto cianótico pletórico (típico del fenotipo "abotagado azul") y altera negativamente la &lt;b&gt;viscosidad sanguínea&lt;/b&gt;.&lt;br /&gt;• &lt;b&gt;Manejo hematológico:&lt;/b&gt; Ante niveles críticos de hemoglobina (ej. 19 g/dl) que generan hiperviscosidad (aumentando el riesgo de trombosis y sobrecarga cardíaca derecha), el tratamiento hematológico indicado para depletar el exceso de masa eritrocitaria es la flebotomía terapéutica (sangría).</t>
  </si>
  <si>
    <t>&lt;b&gt;a) Flebotomía terapéutica:&lt;/b&gt; Es la opción correcta. El desarrollo de poliglobulia es una complicación de la hipoxemia crónica sostenida. Al alcanzar niveles de hemoglobina (19 g/dl) que alteran negativamente la viscosidad sanguínea y exacerban la sobrecarga hemodinámica, el manejo indicado es la realización de una flebotomía terapéutica para reducir el volumen de glóbulos rojos.</t>
  </si>
  <si>
    <t>• &lt;b&gt;b) Transfusión concentrado hematíes:&lt;/b&gt; Es incorrecta. El paciente ya presenta un exceso patológico de glóbulos rojos circulantes (policitemia); transfundir más hematíes agravaría la hiperviscosidad sanguínea y el riesgo trombótico.&lt;br /&gt;• &lt;b&gt;c) Aspirina antiagregante:&lt;/b&gt; Es incorrecta. Si bien inhibe la agregación plaquetaria, no resuelve el problema hemodinámico primario (la alteración reológica) causado por el exceso de masa eritrocitaria circulante.&lt;br /&gt;• &lt;b&gt;d) Eritropoyetina recombinante:&lt;/b&gt; Es incorrecta. Constituye el fármaco específico para tratar la anemia de origen renal. En este cuadro, el riñón del paciente ya se encuentra estimulado liberando eritropoyetina de manera endógena y patológica, siendo esta la causa primaria del exceso de glóbulos rojos.</t>
  </si>
  <si>
    <t>Paciente de 70 años con antecedente de EPOC ingresa al hospital con diagnóstico de neumonía lobar. Cuál es el germen causal MAS probable? Seleccione una:&lt;br&gt;&lt;br&gt;a) Streptococo Pneumoniae&lt;br&gt;&lt;br&gt;b) Staphylococus Aureus&lt;br&gt;&lt;br&gt;c) Mycoplasma&lt;br&gt;&lt;br&gt;d) Haemophilus Influenzae</t>
  </si>
  <si>
    <t>&lt;b&gt;FENOTIPO BRONQUÍTICO CRÓNICO Y COR PULMONALE&lt;/b&gt;&lt;br /&gt;&lt;br /&gt;• &lt;b&gt;Aspecto Pletórico:&lt;/b&gt; La policitemia compensatoria es la responsable del aspecto cianótico pletórico ("abotagado azul") en los pacientes hipoventilados.&lt;br /&gt;• &lt;b&gt;Sobrecarga Ventricular:&lt;/b&gt; La hipoxemia severa (&lt; 60 mmHg) sumada a la hipercapnia desencadena una vasoconstricción pulmonar sostenida. La alteración de la viscosidad sanguínea contribuye a elevar aún más la presión de la arteria pulmonar, sobrecargando de manera crónica al ventrículo derecho, lo que culmina en insuficiencia cardíaca derecha o cor pulmonale.</t>
  </si>
  <si>
    <t>a) Streptococo Pneumoniae</t>
  </si>
  <si>
    <t>En un paciente con &lt;b&gt;EPOC&lt;/b&gt; que desarrolla &lt;b&gt;hipertensión pulmonar&lt;/b&gt; y signos de &lt;i&gt;cor pulmonale&lt;/i&gt;, el tratamiento se asienta en la &lt;b&gt;optimización del tratamiento de la EPOC y la indicación de oxigenoterapia&lt;/b&gt;.</t>
  </si>
  <si>
    <t>&lt;b&gt;HIPERTENSIÓN PULMONAR Y COR PULMONALE EN LA EPOC&lt;/b&gt;&lt;br /&gt;&lt;br /&gt;La alteración obstructiva de la mecánica ventilatoria y el deterioro crónico del intercambio gaseoso en la EPOC conducen a complicaciones estructurales y hemodinámicas.&lt;br /&gt;• &lt;b&gt;Fisiopatología:&lt;/b&gt; Principalmente en fenotipos hipoventilados (como el &lt;i&gt;bronquítico crónico&lt;/i&gt;), la enfermedad genera una hipoxemia crónica severa combinada con hipercapnia. A nivel vascular, esta alteración gasométrica desencadena una &lt;b&gt;vasoconstricción pulmonar sostenida&lt;/b&gt;.&lt;br /&gt;• &lt;b&gt;Cor Pulmonale:&lt;/b&gt; La constricción crónica del lecho vascular eleva la presión de la arteria pulmonar, sobrecargando al ventrículo derecho. Esto ocasiona su hipertrofia, dilatación y claudicación, desencadenando una &lt;i&gt;insuficiencia cardíaca derecha&lt;/i&gt; o &lt;i&gt;cor pulmonale&lt;/i&gt;.&lt;br /&gt;• &lt;b&gt;Abordaje y Oxigenoterapia:&lt;/b&gt; El tratamiento de esta complicación se basa en mejorar la mecánica ventilatoria y revertir la hipoxia alveolar que genera la vasoconstricción. Para ello, se requiere la optimización de la terapia broncodilatadora de la EPOC y el inicio de la &lt;b&gt;Oxigenoterapia Crónica Domiciliaria (OCD)&lt;/b&gt;. Está indicada si el paciente presenta una &lt;b&gt;PaO2 entre 55 y 60 mmHg&lt;/b&gt; con evidencia de hipertensión pulmonar, &lt;i&gt;cor pulmonale&lt;/i&gt; o eritrocitosis (Hematocrito &gt; 55%).</t>
  </si>
  <si>
    <t>La opción a es correcta. La hipertensión pulmonar en la EPOC responde a una vasoconstricción del lecho vascular inducida por la hipoxemia crónica severa. El abordaje exige optimizar el tratamiento de base de la EPOC e indicar oxigenoterapia crónica domiciliaria, siendo esta última una de las pocas intervenciones que logran aliviar esta condición y aumentar la sobrevida del paciente.</t>
  </si>
  <si>
    <t>• &lt;b&gt;b) Sildenafil oral, y d) Diuréticos tadalafilo:&lt;/b&gt; Son incorrectas. Estos fármacos (inhibidores de la fosfodiesterasa-5) son vasodilatadores utilizados para la Hipertensión Arterial Pulmonar primaria (Grupo 1), pero no constituyen la terapia para la hipertensión pulmonar secundaria a enfermedades respiratorias hipoxémicas como la EPOC.&lt;br /&gt;• &lt;b&gt;c) Anticoagulantes profilácticos:&lt;/b&gt; Es incorrecta. La anticoagulación profiláctica se emplea para prevenir la enfermedad tromboembólica venosa, no siendo el tratamiento para reducir la presión de la arteria pulmonar ni a resolver el &lt;i&gt;cor pulmonale&lt;/i&gt; en la EPOC.</t>
  </si>
  <si>
    <t>&lt;b&gt;AUMENTO DE LA SOBREVIDA EN LA EPOC&lt;/b&gt;&lt;br /&gt;&lt;br /&gt;La evolución de la EPOC es incesante y muy pocas terapias logran modificar su historia natural. Los broncodilatadores de acción prolongada (LABA) NO han demostrado aumentar la sobrevida. Existen dos intervenciones terapéuticas que han evidenciado un aumento de la sobrevida en los pacientes con EPOC:&lt;br /&gt;• La &lt;b&gt;cesación tabáquica&lt;/b&gt;.&lt;br /&gt;• La &lt;b&gt;oxigenoterapia crónica domiciliaria&lt;/b&gt;.</t>
  </si>
  <si>
    <t>Frente a una exacerbación aguda de EPOC que cursa con acidosis respiratoria descompensada (ej. pH 7.28 y PaCO2 elevada a 85 mmHg), la medida terapéutica indicada es la &lt;b&gt;ventilación mecánica no invasiva (VMNI) con presión positiva&lt;/b&gt;.</t>
  </si>
  <si>
    <t>&lt;b&gt;INSUFICIENCIA RESPIRATORIA AGUDA Y MANEJO VENTILATORIO EN EPOC&lt;/b&gt;&lt;br /&gt;&lt;br /&gt;Durante las exacerbaciones graves de la EPOC, el paciente desarrolla un trastorno de la relación ventilación/perfusión (V/Q disminuida) que conduce a una hipoventilación alveolar.&lt;br /&gt;• &lt;b&gt;Fisiopatología gasométrica:&lt;/b&gt; Esta hipoventilación se manifiesta con hipoxemia asociada a hipercapnia (aumento de la PaCO2) y el desarrollo de una acidosis respiratoria.&lt;br /&gt;• &lt;b&gt;Soporte ventilatorio no invasivo:&lt;/b&gt; En la insuficiencia respiratoria aguda hipercápnica con acidosis, se utiliza la ventilación mecánica no invasiva (VMNI). Esta técnica emplea una máscara para administrar presión positiva sin necesidad de intubación, mejorando el intercambio gaseoso y disminuyendo el trabajo respiratorio para revertir la acidosis.&lt;br /&gt;• &lt;b&gt;Soporte ventilatorio invasivo:&lt;/b&gt; La intubación orotraqueal se reserva como medida si el paciente fracasa a la VMNI, se presenta obnubilado, con taquipnea extrema, signos de hipoperfusión o paro respiratorio inminente.</t>
  </si>
  <si>
    <t>&lt;b&gt;c) Ventilación mecánica no invasiva con presión positiva:&lt;/b&gt; Es la opción correcta. Frente a un paciente con EPOC descompensada, hipercapnia grave (PaCO2 de 85 mmHg) y acidosis respiratoria (pH de 7.28) sin signos de alteración del sensorio o paro, el tratamiento ventilatorio inicial de elección es la ventilación mecánica no invasiva con presión positiva (VMNI), la cual permite revertir el trastorno gasométrico evitando la morbimortalidad asociada a la intubación invasiva.</t>
  </si>
  <si>
    <t>&lt;b&gt;a) Intubación traqueal inmediata:&lt;/b&gt; Es incorrecta como primera medida. La intubación y asistencia respiratoria mecánica (ARM) invasiva están indicadas si el paciente fracasa a la VMNI, presenta respiración paradojal, obnubilación, agotamiento muscular o paro respiratorio inminente.&lt;br /&gt;&lt;b&gt;b) Corticoides intravenosos y d) Broncodilatadores nebulizados:&lt;/b&gt; Son incorrectas frente a este cuadro ácido-base. Si bien los corticoides sistémicos y los broncodilatadores de acción corta (SABA/SAMA) son el pilar del tratamiento farmacológico de la exacerbación, no resuelven la insuficiencia respiratoria hipercápnica con acidosis descompensada, siendo prioritario instaurar el soporte ventilatorio no invasivo simultáneamente.</t>
  </si>
  <si>
    <t>&lt;b&gt;PRECAUCIONES EN LA OXIGENOTERAPIA DEL PACIENTE CON EPOC&lt;/b&gt;&lt;br /&gt;&lt;br /&gt;• En un paciente con hipercapnia crónica, el centro respiratorio se acostumbra a los niveles altos de CO2 y el impulso para respirar pasa a ser comandado por la hipoxemia (PO2 baja).&lt;br /&gt;• Si se administra oxígeno a altas concentraciones sin soporte ventilatorio de presión positiva, se suprime el estímulo respiratorio hipóxico, precipitando una depresión ventilatoria severa que agrava la retención de CO2 y la acidosis.</t>
  </si>
  <si>
    <t>La &lt;b&gt;piedra angular u opción farmacológica inicial&lt;/b&gt; para el manejo de los síntomas en la EPOC son los &lt;b&gt;broncodilatadores inhalados&lt;/b&gt;.</t>
  </si>
  <si>
    <t>&lt;b&gt;TRATAMIENTO FARMACOLÓGICO Y BRONCODILATADORES EN EPOC&lt;/b&gt;&lt;br /&gt;&lt;br /&gt;El esquema terapéutico de la EPOC persigue reducir los síntomas, disminuir la frecuencia y gravedad de las exacerbaciones, y mejorar la tolerancia al ejercicio.&lt;br /&gt;• &lt;b&gt;Opción de primera línea:&lt;/b&gt; Los broncodilatadores constituyen el grupo de medicamentos principal para el tratamiento de la EPOC, siendo la piedra angular inicial para el manejo sintomático.&lt;br /&gt;• &lt;b&gt;Beta-2 Agonistas de acción corta (SABA):&lt;/b&gt; Tienen un inicio de acción rápido (entre 5 a 30 minutos) y son útiles a demanda para revertir el broncoespasmo (ej. &lt;i&gt;Salbutamol&lt;/i&gt;). Actúan relajando el músculo liso bronquial al estimular los receptores beta-2 adrenérgicos.&lt;br /&gt;• &lt;b&gt;Anticolinérgicos de acción corta (SAMA):&lt;/b&gt; Bloquean el efecto broncoconstrictor de la acetilcolina en receptores muscarínicos M2 (ej. &lt;i&gt;Bromuro de ipratropio&lt;/i&gt;).&lt;br /&gt;• &lt;b&gt;Algoritmo inicial:&lt;/b&gt; En pacientes que recién inician su abordaje terapéutico (ej. Grupo A de la clasificación GOLD), la indicación basal es iniciar con un broncodilatador de acción corta o larga.</t>
  </si>
  <si>
    <t>&lt;b&gt;a) Broncodilatadores inhalados:&lt;/b&gt; Es la opción correcta. El tratamiento farmacológico principal y de primera línea orientado a aliviar la disnea y mejorar el flujo aéreo en la enfermedad pulmonar obstructiva crónica se asienta en la administración de broncodilatadores inhalados, ya sean de acción corta para el alivio a demanda, o de acción prolongada para el mantenimiento regular.</t>
  </si>
  <si>
    <t>• &lt;b&gt;b) Corticoides sistémicos:&lt;/b&gt; Es incorrecta. Su uso prolongado está desaconsejado en la EPOC estable por sus graves efectos adversos, reservándose en cursos cortos (ej. &lt;i&gt;Meprednisona&lt;/i&gt;) para el tratamiento de las exacerbaciones agudas.&lt;br /&gt;• &lt;b&gt;c) Diuréticos de asa:&lt;/b&gt; Es incorrecta. Aunque el paciente presenta insuficiencia cardíaca derecha (cor pulmonale) con sobrecarga de volumen, los diuréticos se utilizan como medida adyuvante para manejar los signos de congestión periférica, pero no representan el tratamiento primario dirigido a la obstrucción bronquial causante de la disnea e hipercapnia.&lt;br /&gt;• &lt;b&gt;d) Antibióticos empíricos:&lt;/b&gt; Es incorrecta. Constituyen el tratamiento de elección específico durante las exacerbaciones agudas de etiología infecciosa (marcadas por el aumento de la purulencia del esputo), pero no son la terapia de mantenimiento primaria para el control basal de la enfermedad.</t>
  </si>
  <si>
    <t>&lt;b&gt;COMPLICACIONES HEMODINÁMICAS: COR PULMONALE E HIPERCAPNIA&lt;/b&gt;&lt;br /&gt;&lt;br /&gt;La alteración obstructiva de la mecánica ventilatoria y el consecuente deterioro del intercambio gaseoso conducen a severas complicaciones anatómicas y funcionales:&lt;br /&gt;• &lt;b&gt;Cor Pulmonale (Insuficiencia Cardíaca Derecha):&lt;/b&gt; Principalmente en los fenotipos hipoventilados (como el &lt;i&gt;bronquítico crónico&lt;/i&gt;), se genera una hipoxemia crónica severa (&lt; 60 mmHg) combinada con hipercapnia. Esta alteración gasométrica desencadena una vasoconstricción pulmonar sostenida que eleva la presión de la arteria pulmonar, sobrecargando al ventrículo derecho.&lt;br /&gt;• &lt;b&gt;Manifestaciones Sistémicas:&lt;/b&gt; La falla y claudicación ventricular derecha se evidencia clínicamente por cardiomegalia, congestión de los hilios, edemas en miembros inferiores e ingurgitación yugular.</t>
  </si>
  <si>
    <t>En la agudización de la insuficiencia respiratoria crónica por EPOC (con hipercapnia), el objetivo principal del tratamiento agudo es corregir la acidosis respiratoria descompensada (buscando un pH mayor a 7.30), evitando la normalización absoluta de los gases sanguíneos.</t>
  </si>
  <si>
    <t>&lt;b&gt;EXACERBACIÓN DE LA EPOC E INSUFICIENCIA RESPIRATORIA HIPERCÁPNICA&lt;/b&gt;&lt;br /&gt;&lt;br /&gt;En los pacientes con EPOC avanzada (especialmente el fenotipo bronquítico crónico), la alteración de la relación ventilación/perfusión (V/Q disminuida) genera hipoxemia crónica que suele acompañarse de hipercapnia. Durante una exacerbación, la retención aguda de CO2 desencadena una acidosis respiratoria descompensada.&lt;br /&gt;• &lt;b&gt;Objetivos Terapéuticos:&lt;/b&gt; El propósito en urgencias no es retornar los gases arteriales a valores fisiológicos normales, ya que el paciente es un retenedor crónico. El objetivo principal es asistir la bomba ventilatoria para corregir la acidosis respiratoria severa (elevando el pH por encima de 7.30) y revertir la hipoxemia utilizando oxigenoterapia controlada a bajo flujo (buscando una PaO2 segura de 60 mmHg o saturación de 90-92%).&lt;br /&gt;• &lt;b&gt;Peligro de la Oxigenoterapia (Red Flag):&lt;/b&gt; Administrar oxígeno a altas concentraciones está contraindicado. Al estar el centro respiratorio central acostumbrado a la hipercapnia crónica, el estímulo ventilatorio pasa a ser comandado por la hipoxemia a nivel periférico. Si se administra oxígeno a alto flujo, se suprime este estímulo, lo que provoca una depresión ventilatoria, mayor retención de CO2 y posible paro cardiorrespiratorio.&lt;br /&gt;• &lt;b&gt;Soporte Ventilatorio:&lt;/b&gt; Ante una gasometría compatible con acidosis respiratoria descompensada (ej. pH ≤ 7.30 y pCO2 elevada), la conducta terapéutica indicada es iniciar soporte con Ventilación Mecánica No Invasiva (VMNI) para descargar la musculatura respiratoria y revertir la acidosis.</t>
  </si>
  <si>
    <t>&lt;b&gt;b) Corregir acidosis respiratoria pH mayor que 7.30:&lt;/b&gt; Es la opción correcta. En la insuficiencia respiratoria hipercápnica aguda sobre crónica, el criterio de estabilización primario que rige el uso de ventilación mecánica (como la VMNI) es revertir la acidosis descompensada, llevando el pH a rangos seguros (&gt; 7.30) sin pretender normalizar la PaCO2 a sus valores fisiológicos.</t>
  </si>
  <si>
    <t>• &lt;b&gt;a) Eliminar uso de oxigeno suplementario:&lt;/b&gt; Es incorrecta. El paciente requiere oxigenoterapia para corregir la hipoxemia tisular concurrente, debiendo ser administrada de forma controlada y a bajos flujos.&lt;br /&gt;• &lt;b&gt;c) Reducir frecuencia respiratoria menor que 20 rpm:&lt;/b&gt; Es incorrecta. Si bien la disminución del trabajo respiratorio es un signo clínico de mejoría, el objetivo principal en un paciente con pCO2 de 88 mmHg es revertir la acidosis sistémica.&lt;br /&gt;• &lt;b&gt;d) Normalizar PaO2 a mayor que 70 mmHg:&lt;/b&gt; Es incorrecta. Buscar valores de PaO2 "normales" o elevados mediante altas fracciones de oxígeno suprime el estímulo respiratorio dependiente de hipoxia propio del EPOC, precipitando una depresión ventilatoria.</t>
  </si>
  <si>
    <t>&lt;b&gt;CRITERIOS DE INSUFICIENCIA RESPIRATORIA AGUDA GRAVE&lt;/b&gt;&lt;br /&gt;&lt;br /&gt;Ante un paciente con antecedente de EPOC severa que se presenta obnubilado, con taquipnea (ej. 40 respiraciones por minuto), signos de hipoperfusión y una gasometría compatible con acidosis respiratoria descompensada e hipoxemia (ej. pH de 7.30, PCO2 de 45 mmHg o mayor, PO2 de 50 mmHg y saturación del 77%), la conducta terapéutica indicada es la ventilación mecánica.</t>
  </si>
  <si>
    <t>En el abordaje de la &lt;b&gt;EPOC&lt;/b&gt; descompensada, la persistencia de una acidosis respiratoria grave evidenciada por un &lt;b&gt;pH menor a 7.25 pese al tratamiento médico óptimo&lt;/b&gt;, asociada a deterioro del sensorio (letargo), constituye una indicación para iniciar &lt;b&gt;ventilación mecánica&lt;/b&gt;.</t>
  </si>
  <si>
    <t>&lt;b&gt;MANEJO VENTILATORIO Y FRACASO TERAPÉUTICO EN LA EXACERBACIÓN DE EPOC&lt;/b&gt;&lt;br /&gt;&lt;br /&gt;Durante las exacerbaciones graves de la EPOC, el paciente desarrolla hipoventilación alveolar progresiva que conduce a la retención de CO2 (hipercapnia) y al establecimiento de una acidosis respiratoria descompensada.&lt;br /&gt;• &lt;b&gt;Soporte Ventilatorio Inicial:&lt;/b&gt; Frente a la acidosis respiratoria, el tratamiento ventilatorio inicial de elección suele ser la ventilación mecánica no invasiva con presión positiva (VMNI), orientada a mejorar el intercambio gaseoso, lavar el CO2 y evitar los riesgos de la intubación.&lt;br /&gt;• &lt;b&gt;Indicación de Ventilación Mecánica Invasiva (Intubación):&lt;/b&gt; La intubación orotraqueal y la asistencia respiratoria mecánica (ARM) invasiva se reservan como medidas ante el fracaso del tratamiento óptimo. Esto se evidencia de forma gasométrica por una acidosis refractaria (típicamente un &lt;b&gt;pH menor a 7.25&lt;/b&gt; que no revierte con soporte no invasivo o farmacológico) o clínicamente cuando el paciente se presenta obnubilado, con &lt;b&gt;letargo&lt;/b&gt; o alteración de la conciencia, taquipnea extrema, agotamiento muscular con respiración paradojal, inestabilidad hemodinámica o paro respiratorio inminente.</t>
  </si>
  <si>
    <t>&lt;b&gt;d) Ventilación mecánica:&lt;/b&gt; Es la opción correcta. La persistencia de un &lt;b&gt;pH menor a 7.25 pese al tratamiento óptimo&lt;/b&gt; refleja una acidosis respiratoria refractaria. Sumado a la presencia de letargo (claudicación del sensorio que contraindica o advierte sobre el fracaso de las medidas no invasivas), este parámetro dictamina la indicación clínica y gasométrica de proceder a la &lt;b&gt;ventilación mecánica&lt;/b&gt; para asegurar el soporte vital y lavar el CO2 retenido.</t>
  </si>
  <si>
    <t>• &lt;b&gt;a) PaCO2 mayor que 90 mmHg:&lt;/b&gt; Es incorrecta como criterio aislado. Los pacientes con EPOC e hipercapnia crónica pueden tolerar niveles muy elevados de PaCO2 sin requerir intubación, siempre y cuando el pH se encuentre compensado a nivel renal; el determinante ventilatorio no es el nivel de CO2 aislado, sino la alteración aguda y descompensada del pH (acidosis grave).&lt;br /&gt;• &lt;b&gt;b) Conciencia alterada grado II&lt;/b&gt; y &lt;b&gt;c) Frecuencia respiratoria mayor que 35 rpm:&lt;/b&gt; Son incorrectas como respuesta principal frente al fracaso terapéutico ácido-base. Si bien el compromiso de alerta y la taquipnea extrema son signos de alarma y claudicación, la persistencia documentada de un pH bajo (&lt; 7.25) sin respuesta a la terapia instaurada constituye el parámetro gasométrico de indicación para la asistencia respiratoria mecánica en estos pacientes.</t>
  </si>
  <si>
    <t>&lt;b&gt;PRECAUCIONES EN LA OXIGENOTERAPIA DEL PACIENTE CON EPOC&lt;/b&gt;&lt;br /&gt;&lt;br /&gt;• En un paciente con hipercapnia crónica, el centro respiratorio se acostumbra a los niveles altos de CO2 y el impulso para respirar pasa a ser comandado exclusivamente por la hipoxemia (PO2 baja).&lt;br /&gt;• Si se administra oxígeno a altas concentraciones para corregir la hipoxemia en un cuadro de exacerbación sin brindar soporte ventilatorio adecuado (VMNI o ARM), se suprime el estímulo respiratorio hipóxico, precipitando una depresión ventilatoria que agravará la retención de CO2 y la acidosis respiratoria.</t>
  </si>
  <si>
    <t>En una exacerbación de la EPOC, el hallazgo de una gasometría compatible con &lt;b&gt;acidosis respiratoria descompensada (pH menor a 7.35 e hipercapnia grave con PaCO2 mayor a 50 mmHg)&lt;/b&gt; evidencia una insuficiencia respiratoria aguda grave que requiere hospitalización y soporte ventilatorio.</t>
  </si>
  <si>
    <t>&lt;b&gt;EXACERBACIONES DE LA EPOC E INSUFICIENCIA RESPIRATORIA AGUDA GRAVE&lt;/b&gt;&lt;br /&gt;&lt;br /&gt;En su evolución clínica, los pacientes con EPOC pueden presentar exacerbaciones detectadas por un empeoramiento agudo caracterizado por el aumento de la disnea, aumento de la tos y aumento del volumen o purulencia de la expectoración.&lt;br /&gt;• &lt;b&gt;Deterioro Clínico Severo:&lt;/b&gt; Si la exacerbación evoluciona desfavorablemente, la alteración obstructiva de la mecánica ventilatoria y el deterioro del intercambio gaseoso conducen a una &lt;b&gt;insuficiencia respiratoria aguda grave&lt;/b&gt;.&lt;br /&gt;• &lt;b&gt;Gasometría Arterial:&lt;/b&gt; El paciente presenta un trastorno de la relación ventilación/perfusión (V/Q disminuida) que conduce a una patente gasométrica de &lt;b&gt;hipoxemia con hipercapnia&lt;/b&gt;. Al claudicar el mecanismo compensador, la hipercapnia extrema genera una &lt;b&gt;acidosis respiratoria descompensada&lt;/b&gt; (pH disminuido).&lt;br /&gt;• &lt;b&gt;Indicación de Hospitalización y Ventilación Mecánica:&lt;/b&gt; Ante un paciente con EPOC severa que se presenta con signos de agotamiento o alteración del sensorio y una gasometría compatible con acidosis respiratoria descompensada (pH menor a 7.35 y PaCO2 mayor a 50 mmHg), la conducta clínica es la hospitalización inmediata en cuidados intensivos, indicándose ventilación mecánica para revertir el fallo respiratorio agudo.</t>
  </si>
  <si>
    <t>La opción b es correcta. El desarrollo de una exacerbación que cursa con hipercapnia severa (PaCO2 mayor a 50 mmHg) y caída del pH (menor a 7.35) define la instauración de una acidosis respiratoria descompensada. Este cuadro evidencia el fracaso de la bomba ventilatoria, constituyendo una insuficiencia respiratoria aguda grave que exige hospitalización inmediata y soporte ventilatorio.</t>
  </si>
  <si>
    <t>• &lt;b&gt;a) Aumento disnea 48 horas:&lt;/b&gt; Es incorrecta. El aumento de la disnea forma parte de la definición clínica de una exacerbación aguda de EPOC, pero por sí sola y sin documentar un deterioro gasométrico severo o signos de alarma vital, no constituye un criterio de hospitalización inmediata, pudiendo manejarse de forma ambulatoria o en observación.&lt;br /&gt;• &lt;b&gt;c) Saturación menor que 90% oxigeno suplementario:&lt;/b&gt; Es incorrecta. Aunque evidencia hipoxemia, en pacientes con EPOC severo crónico se suele tolerar y buscar objetivos de saturación más bajos (ej. 88-92% o PaO2 entre 55-60 mmHg con oxígeno) para evitar anular su estímulo respiratorio dependiente de la hipoxia. No indica por sí sola la necesidad de hospitalización en cuidados intensivos si el paciente no cursa con acidosis respiratoria concomitante.&lt;br /&gt;• &lt;b&gt;d) Fiebre 38°C expectoración purulenta:&lt;/b&gt; Es incorrecta. Estos hallazgos sugieren que la exacerbación es de etiología infecciosa, dictando la necesidad de instaurar antibióticos empíricos, pero no son determinantes hemodinámicos o gasométricos que exijan la hospitalización inmediata.</t>
  </si>
  <si>
    <t>&lt;b&gt;PELIGRO DE LA OXIGENOTERAPIA EN LA EPOC (HIPERCAPNIA CRÓNICA)&lt;/b&gt;&lt;br /&gt;&lt;br /&gt;El manejo del paciente exacerbado con oxígeno exige extrema precaución:&lt;br /&gt;• &lt;b&gt;Estímulo Respiratorio:&lt;/b&gt; En un paciente con hipercapnia crónica, el centro respiratorio se acostumbra a los niveles altos de CO2 y pierde su capacidad de comando. El impulso para respirar pasa a ser comandado por la hipoxemia (PaO2 baja, captada por quimiorreceptores periféricos).&lt;br /&gt;• &lt;b&gt;Riesgo de Depresión Ventilatoria:&lt;/b&gt; Si se administra oxígeno a alto flujo o sin control, se suprime este único estímulo respiratorio, provocando que el paciente hipoventile aún más y retenga cantidades letales de CO2, agravando la acidosis respiratoria y precipitando el paro respiratorio.&lt;br /&gt;• &lt;b&gt;Objetivo Terapéutico:&lt;/b&gt; La indicación estricta en pacientes con EPOC es administrar oxígeno a muy bajo flujo (oxigenoterapia controlada), teniendo como objetivo terapéutico alcanzar una saturación de 90-92% (equivalente a una PaO2 segura de 60 mmHg).</t>
  </si>
  <si>
    <t>En pacientes con EPOC que presentan un fenotipo &lt;b&gt;bronquítico crónico&lt;/b&gt; (caracterizado por &lt;b&gt;tos matinal con expectoración espesa y adherente&lt;/b&gt;) a pesar del tratamiento broncodilatador, se indica la adición de &lt;b&gt;N-acetilcisteína 600 mg diarios&lt;/b&gt;.</t>
  </si>
  <si>
    <t>&lt;b&gt;FENOTIPO BRONQUÍTICO CRÓNICO Y SINTOMATOLOGÍA&lt;/b&gt;&lt;br /&gt;&lt;br /&gt;La EPOC se expresa a través de fenotipos. El fenotipo &lt;b&gt;Bronquítico Crónico&lt;/b&gt; ("Abotagado Azul" o Sancho Panza) se caracteriza por una afectación inflamatoria en la vía aérea, que lleva a una obstrucción bronquial e hipersecreción de moco.&lt;br /&gt;• &lt;b&gt;Clínica:&lt;/b&gt; El individuo se presenta con apariencia pletórica, cianótico, tosiendo y expectorando. Presenta hipoventilación, hipoxemia (&lt; 60 mmHg) e hipercapnia, lo que conduce a vasoconstricción y &lt;i&gt;cor pulmonale&lt;/i&gt;.&lt;br /&gt;• &lt;b&gt;Tos y Expectoración:&lt;/b&gt; La tos suele ser crónica, intermitente y a veces no productiva o acompañada de sibilancias. Se presenta como una &lt;b&gt;tos matinal con expectoración de flema o mucosidad espesa y adherente&lt;/b&gt;, la mayor parte de los días.&lt;br /&gt;• &lt;b&gt;Examen semiológico:&lt;/b&gt; Evidencia disminución de la expansión torácica y de la ventilación, aumento de la sonoridad, disminución del murmullo vesicular, espiración prolongada y un aumento de &lt;b&gt;roncus y sibilancias que se modifican con la tos&lt;/b&gt;.</t>
  </si>
  <si>
    <t>&lt;b&gt;d) N-acetilcisteína 600 mg diarios:&lt;/b&gt; Es la opción correcta. En un paciente con EPOC bajo tratamiento broncodilatador (LAMA + LABA) que persiste con tos matutina y expectoración (rasgos del fenotipo bronquítico crónico con hipersecreción de moco), el agregado de un agente mucolítico antioxidante como la N-acetilcisteína (600 mg/día) es el tratamiento específico adicional recomendado para fluidificar las secreciones espesas y reducir el impacto de la hiperactividad mucosa.</t>
  </si>
  <si>
    <t>&lt;b&gt;a) Carbocisteína mucolítica, b) Ambroxol expectorante, y c) Guaifenesina jarabe:&lt;/b&gt; Son incorrectas. Aunque pertenecen a la familia de los fármacos mucolíticos o expectorantes, en el contexto de la EPOC con hipersecreción mucosa, la N-acetilcisteína en dosis de 600 mg diarios posee un mayor respaldo terapéutico por su efecto secretolítico como por su acción antioxidante a nivel del parénquima pulmonar.</t>
  </si>
  <si>
    <t>&lt;b&gt;TRATAMIENTO FARMACOLÓGICO BASE DE LA EPOC&lt;/b&gt;&lt;br /&gt;&lt;br /&gt;La opción farmacológica inicial para el manejo de síntomas son los broncodilatadores inhalados.&lt;br /&gt;• &lt;b&gt;LAMA (Antimuscarínicos de acción prolongada):&lt;/b&gt; Bloquean el efecto broncoconstrictor de la acetilcolina. Incluyen el &lt;i&gt;Tiotropio&lt;/i&gt; (5 o 18 microgramos/día), &lt;i&gt;Glicopirronio&lt;/i&gt; y &lt;i&gt;Umeclidinio&lt;/i&gt;.&lt;br /&gt;• &lt;b&gt;LABA (Beta-2 Agonistas de acción prolongada):&lt;/b&gt; Relajan el músculo liso bronquial. Incluyen el &lt;i&gt;Salmeterol&lt;/i&gt;, &lt;i&gt;Formoterol&lt;/i&gt;, &lt;i&gt;Vilanterol&lt;/i&gt; e &lt;i&gt;Indacaterol&lt;/i&gt;. Se usan de forma regular y mejoran la función pulmonar.&lt;br /&gt;• &lt;b&gt;Asociación LABA + LAMA:&lt;/b&gt; Combinaciones (ej. &lt;i&gt;Tiotropio + Olodaterol&lt;/i&gt; o &lt;i&gt;Umeclidinio + Vilanterol&lt;/i&gt;) indicadas en pacientes del Grupo B con disnea o en pacientes del Grupo D que persisten sintomáticos a pesar de la monoterapia.</t>
  </si>
  <si>
    <t>En los pacientes mayores de 65 años o con &lt;b&gt;EPOC&lt;/b&gt;, el esquema antineumocócico indicado exige la &lt;b&gt;vacunación secuencial&lt;/b&gt; (vacuna conjugada 13-valente seguida de la polisacárida 23-valente).</t>
  </si>
  <si>
    <t>&lt;b&gt;PREVENCIÓN Y VACUNACIÓN EN EPOC&lt;/b&gt;&lt;br /&gt;&lt;br /&gt;La prevención de infecciones respiratorias agudas constituye un pilar fundamental en pacientes con EPOC para reducir la morbimortalidad y evitar las exacerbaciones severas.&lt;br /&gt;• &lt;b&gt;Vacuna Antigripal:&lt;/b&gt; Se indica la inmunización anual en todo paciente con problemas de salud crónicos y en mayores de 65 años, ya que los virus estacionales son los principales causantes de crisis.&lt;br /&gt;• &lt;b&gt;Vacuna Antineumocócica (Esquema Secuencial):&lt;/b&gt; La indicación médica establece realizar un esquema secuencial utilizando dos tipos de vacunas. Primero se debe vacunar al paciente con la &lt;b&gt;vacuna conjugada 13-valente (PCV13)&lt;/b&gt; y, posteriormente, administrar la &lt;b&gt;vacuna de polisacáridos 23-valente (PPSV23)&lt;/b&gt;.&lt;br /&gt;• &lt;b&gt;Población Objetivo:&lt;/b&gt; Este esquema secuencial está indicado en pacientes &lt;b&gt;mayores de 65 años&lt;/b&gt; y en aquellos individuos que padecen patologías de base crónicas como la &lt;b&gt;EPOC&lt;/b&gt;.</t>
  </si>
  <si>
    <t>&lt;b&gt;c) Vacuna conjugada 20 valente sola:&lt;/b&gt; Es la opción marcada como correcta en el original, sin embargo, la conducta profiláctica indicada en un paciente de 70 años con EPOC es el &lt;b&gt;esquema secuencial&lt;/b&gt; compuesto por la &lt;b&gt;vacuna conjugada 13-valente&lt;/b&gt; seguida de la &lt;b&gt;vacuna polisacárida 23-valente&lt;/b&gt;. Las fuentes no documentan el uso aislado de la vacuna conjugada 20 valente para este escenario.</t>
  </si>
  <si>
    <t>• &lt;b&gt;a) Solo vacunación antigripal anual:&lt;/b&gt; Es incorrecta. El abordaje preventivo del paciente con EPOC y edad avanzada exige la combinación de la inmunización antigripal anual más el esquema de vacunación antineumocócica.&lt;br /&gt;• &lt;b&gt;b) Vacuna conjugada 13 valente más polisacárida 23:&lt;/b&gt; Es la pauta preventiva correcta a indicar (esquema secuencial).&lt;br /&gt;• &lt;b&gt;d) Vacuna polisacárida 23 sola:&lt;/b&gt; Es incorrecta. La vacuna de polisacáridos (PPSV23) no debe administrarse de forma aislada como esquema primario en este grupo de riesgo, sino de forma posterior a la inmunización con la vacuna conjugada 13-valente.</t>
  </si>
  <si>
    <t>En pacientes con EPOC, la presencia de &lt;b&gt;eosinófilos en sangre ≥ 300 células/microlitro&lt;/b&gt; constituye el biomarcador predictivo que indica un alto beneficio al asociar &lt;b&gt;Corticoides Inhalados (ICS o CI)&lt;/b&gt; al tratamiento broncodilatador.</t>
  </si>
  <si>
    <t>&lt;b&gt;CORTICOIDES INHALADOS (CI) Y EOSINOFILIA EN LA EPOC&lt;/b&gt;&lt;br /&gt;&lt;br /&gt;El esquema terapéutico de la EPOC persigue reducir los síntomas y prevenir las exacerbaciones mediante el uso inicial de broncodilatadores (LABA y/o LAMA).&lt;br /&gt;• &lt;b&gt;Indicación de Corticoides Inhalados:&lt;/b&gt; Existe un subgrupo de pacientes que se benefician con el agregado de Corticoides Inhalados (ej. &lt;i&gt;Budesonide&lt;/i&gt; o &lt;i&gt;Fluticasona&lt;/i&gt;). Su uso está reservado en individuos con alto riesgo de exacerbaciones o que presentan una superposición Asma-EPOC.&lt;br /&gt;• &lt;b&gt;Biomarcador Predictivo:&lt;/b&gt; La indicación para asociar un corticoide inhalado al tratamiento de mantenimiento (ej. esquema LABA + CI en el Grupo D de la clasificación GOLD) se encuentra respaldada por la presencia de &lt;b&gt;eosinófilos en sangre periférica ≥ 300 células/microlitro&lt;/b&gt;. Esta eosinofilia actúa como marcador predictivo de buena respuesta a la terapia antiinflamatoria con corticoides.&lt;br /&gt;• &lt;b&gt;Limitaciones del CI como monoterapia:&lt;/b&gt; Su uso aislado tiene un efecto limitado y puede aumentar el riesgo de neumonías a repetición, por lo que deben usarse asociados a un broncodilatador de acción prolongada.</t>
  </si>
  <si>
    <t>&lt;b&gt;b) Eosinófilos mayor que 300/µl:&lt;/b&gt; Es la opción correcta. El recuento de eosinófilos en sangre periférica mayor o igual a 300 células/µL representa el biomarcador predictivo que identifica a los pacientes con EPOC estable que obtendrán un beneficio terapéutico (reducción de exacerbaciones) al incorporar Corticoides Inhalados (ICS) a su régimen basal.</t>
  </si>
  <si>
    <t>• &lt;b&gt;a) Óxido nítrico exhalado alto:&lt;/b&gt; Es incorrecta. Si bien el FeNO es un biomarcador de inflamación utilizado en la evaluación del asma bronquial, en las normativas actuales de la EPOC el marcador de elección para guiar el uso de corticoides inhalados es la eosinofilia periférica.&lt;br /&gt;• &lt;b&gt;c) Eosinófilos menor que 300/µl:&lt;/b&gt; Es incorrecta. Un recuento inferior a este punto de corte indica una menor probabilidad de respuesta antiinflamatoria a los esteroides inhalados, desaconsejando su uso frente al riesgo de desarrollar efectos adversos como neumonías.&lt;br /&gt;• &lt;b&gt;d) IgE total elevada:&lt;/b&gt; Es incorrecta. La inmunoglobulina E es el biomarcador del asma alérgica (guiando terapias biológicas específicas), pero no constituye el parámetro de laboratorio para predecir la respuesta a ICS en pacientes con fenotipo de EPOC.</t>
  </si>
  <si>
    <t>&lt;b&gt;ALGORITMO DE TRATAMIENTO INICIAL (GRUPOS GOLD)&lt;/b&gt;&lt;br /&gt;&lt;br /&gt;• &lt;b&gt;Grupo A:&lt;/b&gt; Iniciar con un broncodilatador de acción corta o larga (SAMA, SABA, LAMA o LABA).&lt;br /&gt;• &lt;b&gt;Grupo B:&lt;/b&gt; Iniciar con LAMA o LABA. Si existe disnea severa, asociar LABA + LAMA.&lt;br /&gt;• &lt;b&gt;Grupo C:&lt;/b&gt; Iniciar con LAMA. Si falla, escalar a LABA + LAMA o LABA + CI.&lt;br /&gt;• &lt;b&gt;Grupo D:&lt;/b&gt; Se prefiere asociación LABA + LAMA, o &lt;b&gt;LABA + CI si eosinófilos ≥ 300 células/microlitro&lt;/b&gt;. Si persisten las exacerbaciones, escalar a Triple Terapia (LABA + LAMA + CI).</t>
  </si>
  <si>
    <t>En una exacerbación de EPOC con signos de claudicación ventilatoria e insuficiencia respiratoria hipercápnica (hipoxemia severa y PaCO2 elevada), el soporte inicial de elección es la &lt;b&gt;Ventilación Mecánica No Invasiva (VMNI)&lt;/b&gt;.</t>
  </si>
  <si>
    <t>&lt;b&gt;INSUFICIENCIA RESPIRATORIA AGUDA HIPERCÁPNICA Y VMNI&lt;/b&gt;&lt;br /&gt;&lt;br /&gt;Durante una exacerbación grave de la EPOC, el aumento del trabajo respiratorio genera fatiga muscular, provocando que el paciente hipoventile y retenga dióxido de carbono (instaurando un cuadro de insuficiencia respiratoria aguda tipo 2 o hipercápnica).&lt;br /&gt;• &lt;b&gt;Soporte Ventilatorio:&lt;/b&gt; Si la mecánica ventilatoria fracasa y la retención de CO2 es evidente (PaCO2 &gt; 45 mmHg, como los 55 mmHg del caso, cursando con acidosis respiratoria), se debe asistir la bomba respiratoria. Se emplea de primera línea la &lt;b&gt;Ventilación Mecánica No Invasiva (VMNI)&lt;/b&gt; mediante el uso de máscaras (BiPAP o CPAP).&lt;br /&gt;• &lt;b&gt;Efecto fisiológico:&lt;/b&gt; La VMNI provee presión positiva continua, forzando la apertura alveolar, mejorando el intercambio gaseoso, descargando a la musculatura respiratoria agotada y logrando revertir la acidosis descompensada sin necesidad de intubación inicial.&lt;br /&gt;• &lt;b&gt;Oxigenoterapia controlada:&lt;/b&gt; Paralelamente se administra oxígeno a bajos flujos para corregir la hipoxemia tisular, buscando metas de saturación seguras (90-92%), evitando el uso de altas fracciones que supriman el estímulo respiratorio del paciente.</t>
  </si>
  <si>
    <t>&lt;b&gt;a) Ventilación mecánica no invasiva:&lt;/b&gt; Es la opción correcta. Ante una paciente con EPOC descompensada, evidenciado por taquipnea (28 rpm), hipoxemia (Sat 88%) y retención de dióxido de carbono (PaCO2 55 mmHg), el soporte vital prioritario para revertir el fallo de la bomba respiratoria y corregir la hipercapnia es la instauración de VMNI.</t>
  </si>
  <si>
    <t>• &lt;b&gt;b) Broncodilatadores nebulizados, c) Antibióticos empíricos, y d) Corticoides intravenosos:&lt;/b&gt; Son incorrectas como medida de rescate prioritaria. Si bien los broncodilatadores, antibióticos y corticoides forman la estrategia farmacológica basal "ABC" para tratar la causa de la exacerbación, frente a un fracaso ventilatorio agudo con hipercapnia manifiesta, la prioridad del soporte vital es asistir la mecánica ventilatoria mediante VMNI para evitar el paro respiratorio.</t>
  </si>
  <si>
    <t>&lt;b&gt;CRITERIOS DE ARM INVASIVA EN LA EXACERBACIÓN&lt;/b&gt;&lt;br /&gt;&lt;br /&gt;Si la paciente no lograra tolerar la VMNI, experimentara un deterioro de su estado de alerta (confusión, estupor o letargia hipercápnica), presentara inestabilidad hemodinámica o instaurara signos de fatiga como la &lt;b&gt;respiración paradojal&lt;/b&gt; y la &lt;b&gt;alternancia respiratoria&lt;/b&gt;, la conducta médica exigirá la intubación orotraqueal y la conexión a &lt;b&gt;Asistencia Respiratoria Mecánica (ARM) invasiva&lt;/b&gt;.</t>
  </si>
  <si>
    <t>En el abordaje inicial de la &lt;b&gt;EPOC&lt;/b&gt;, ante una carga sintomática con un &lt;b&gt;CAT ≥ 10&lt;/b&gt;, la indicación terapéutica es asociar &lt;b&gt;LABA más LAMA&lt;/b&gt;.</t>
  </si>
  <si>
    <t>&lt;b&gt;ALGORITMO DE TRATAMIENTO INICIAL EN LA EPOC&lt;/b&gt;&lt;br /&gt;&lt;br /&gt;Para determinar el tratamiento inicial, la evaluación global combina la alteración espirométrica con la magnitud de los síntomas y el riesgo de exacerbaciones.&lt;br /&gt;• &lt;b&gt;Evaluación de Síntomas:&lt;/b&gt; Se utiliza la escala mMRC y el cuestionario CAT (COPD Assessment Test). Un valor de &lt;b&gt;CAT ≥ 10&lt;/b&gt; indica una alta carga de síntomas, equivaliendo a tener muchos síntomas.&lt;br /&gt;• &lt;b&gt;Grupo A (Pocos síntomas, Bajo riesgo):&lt;/b&gt; Se indica iniciar con un broncodilatador de acción corta o larga (SAMA, SABA, LAMA o LABA).&lt;br /&gt;• &lt;b&gt;Grupo B (Muchos síntomas, Bajo riesgo):&lt;/b&gt; Se inicia con un broncodilatador de acción larga (LAMA o LABA). Si existe disnea severa o una carga sintomática (&lt;b&gt;CAT ≥ 10 o 20&lt;/b&gt;), la indicación es asociar &lt;b&gt;LABA + LAMA&lt;/b&gt;.&lt;br /&gt;• &lt;b&gt;Grupo C (Pocos síntomas, Alto riesgo):&lt;/b&gt; Iniciar y comprobar la efectividad de un &lt;b&gt;LAMA&lt;/b&gt;.&lt;br /&gt;• &lt;b&gt;Grupo D (Muchos síntomas, Alto riesgo):&lt;/b&gt; Se prefiere la asociación &lt;b&gt;LABA + LAMA&lt;/b&gt;, o &lt;b&gt;LABA + CI&lt;/b&gt; (Corticoides Inhalados) si los eosinófilos se encuentran elevados (≥ 300 células/microlitro). Si persisten los síntomas, se escala a la &lt;b&gt;Triple Terapia (LABA + LAMA + CI)&lt;/b&gt;.</t>
  </si>
  <si>
    <t>La opción a es correcta. En pacientes con una alta carga sintomática con un &lt;b&gt;CAT ≥ 10&lt;/b&gt; (en este caso CAT 12, lo cual reclasifica el fenotipo hacia "muchos síntomas"), la indicación terapéutica para optimizar la broncodilatación es la asociación de &lt;b&gt;LABA más LAMA&lt;/b&gt;.</t>
  </si>
  <si>
    <t>• &lt;b&gt;b) LAMA sola&lt;/b&gt; y &lt;b&gt;d) LABA sola:&lt;/b&gt; Son incorrectas. Si bien el uso de un solo broncodilatador de acción prolongada es una base de tratamiento, ante una carga sintomática elevada (CAT ≥ 10), se debe asociar &lt;b&gt;LABA + LAMA&lt;/b&gt; para asegurar el control de los síntomas.&lt;br /&gt;• &lt;b&gt;c) Triple terapia:&lt;/b&gt; Es incorrecta. La combinación de LABA + LAMA + Corticoides Inhalados (CI) constituye un tratamiento reservado para pacientes del Grupo D con síntomas persistentes o un alto riesgo de exacerbaciones que no logran control con terapias duales, no siendo el abordaje inicial para esta paciente.</t>
  </si>
  <si>
    <t>03_EPOC</t>
  </si>
  <si>
    <t>En un paciente con EPOC e hipercapnia progresiva, el criterio para la indicación de &lt;b&gt;ventilación no invasiva crónica (VNI)&lt;/b&gt; domiciliaria es presentar una &lt;b&gt;PaCO2 mayor a 55 mmHg diurna&lt;/b&gt;.</t>
  </si>
  <si>
    <t>&lt;b&gt;INSUFICIENCIA RESPIRATORIA CRÓNICA Y EPOC HIPERCÁPNICA&lt;/b&gt;&lt;br /&gt;&lt;br /&gt;En estadios avanzados de la EPOC, la alteración de la mecánica ventilatoria y el agotamiento de la bomba muscular provocan una hipoventilación alveolar crónica y sostenida.&lt;br /&gt;• &lt;b&gt;Deterioro Gasométrico:&lt;/b&gt; Esta limitación al flujo aéreo conduce a una patente gasométrica de insuficiencia respiratoria tipo 2, caracterizada por la presencia de hipoxemia asociada a una hipercapnia crónica y progresiva.&lt;br /&gt;• &lt;b&gt;Peligro de la Oxigenoterapia:&lt;/b&gt; En un paciente con hipercapnia crónica, el centro respiratorio (quimiorreceptores centrales) se acostumbra a los niveles altos de CO2 y pierde su capacidad de comando. El impulso para respirar pasa a ser comandado por la hipoxemia a través de los quimiorreceptores periféricos. Si se administra oxígeno domiciliario en exceso, se suprime este único estímulo respiratorio, provocando que el paciente hipoventile aún más y retenga dióxido de carbono.&lt;br /&gt;• &lt;b&gt;Soporte Ventilatorio (VNI):&lt;/b&gt; Para asistir el trabajo de los músculos respiratorios fatigados y corregir la hipoventilación sin necesidad de recurrir a la intubación, se emplea la Ventilación No Invasiva (VNI). Su indicación crónica se establece cuando los niveles de PaCO2 se elevan por encima de los 55 mmHg, evidenciando un fracaso de la bomba respiratoria y un riesgo vital para el paciente.</t>
  </si>
  <si>
    <t>¿Cuál de estos aspectos es INCORRECTO en el enfisema pulmonar?:&lt;br&gt;&lt;br&gt;a) Existe una distensión del espacio distal al bronquiolo terminal con destrucción del septo alveolar&lt;br&gt;&lt;br&gt;b) Su diagnóstico de certeza se consigue por una minuciosa historia clínica junto con la información radiográfica y estudio funcional respiratorio&lt;br&gt;&lt;br&gt;c) Cursa con niveles normales o disminuidos de la enzima alfa 1-antitripsina&lt;br&gt;&lt;br&gt;d) Es un concepto principalmente anatómico basado en el análisis de las muestras histológicas pulmonares&lt;br&gt;&lt;br&gt;e) Con frecuencia no se manifiesta clínicamente</t>
  </si>
  <si>
    <t>&lt;b&gt;b) PaCO2 mayor que 55 mmHg diurno:&lt;/b&gt; Es la opción correcta. El establecimiento de una hipercapnia severa, objetivada mediante una PaCO2 superior a 55 mmHg en estado diurno basal, evidencia el fracaso sostenido de la bomba ventilatoria en el paciente con EPOC. Este nivel de retención de CO2 constituye el criterio para iniciar el soporte con ventilación no invasiva (VNI) de forma crónica, con el objetivo de descargar los músculos respiratorios y revertir la hipoventilación.</t>
  </si>
  <si>
    <t>&lt;b&gt;a) pH mayor que 7.35 crónico:&lt;/b&gt; Es incorrecta. Un pH normal o tendiente a la alcalemia (mayor a 7.35) no justifica el inicio de soporte ventilatorio. La indicación de VNI se fundamenta en la retención patológica de CO2 (hipercapnia extrema) que suele amenazar con generar o perpetuar una acidosis respiratoria crónica o agudizada.&lt;br /&gt;&lt;b&gt;c) FEV1 mayor que 40%:&lt;/b&gt; Es incorrecta. Un VEF1 mayor al 40% indica una obstrucción de grado moderado a severo, pero la VNI crónica se instaura por el fracaso gasométrico (hipercapnia mayor a 55 mmHg) y no por el valor espirométrico aislado (el cual en estos pacientes suele ser menor, ej. VEF1 &lt; 30%).&lt;br /&gt;&lt;b&gt;d) Ausencia fatiga:&lt;/b&gt; Es incorrecta. La ventilación no invasiva se indica precisamente para asistir el agotamiento y la fatiga muscular de los músculos accesorios y diafragmáticos; la ausencia de fatiga descartaría la necesidad de soporte externo.</t>
  </si>
  <si>
    <t>b) Su diagnóstico de certeza se consigue por una minuciosa historia clínica junto con la información radiográfica y estudio funcional respiratorio</t>
  </si>
  <si>
    <t>&lt;b&gt;RIESGO DE LA OXIGENOTERAPIA Y SATURACIÓN OBJETIVO&lt;/b&gt;&lt;br /&gt;&lt;br /&gt;El manejo del paciente con EPOC avanzado y dependiente de oxígeno exige precaución para no precipitar una depresión ventilatoria severa.&lt;br /&gt;• &lt;b&gt;Objetivo Terapéutico:&lt;/b&gt; La indicación de oxigenoterapia controlada tiene como meta alcanzar una saturación de 90% a 92% (equivalente a una PaO2 segura de 60 mmHg).&lt;br /&gt;• &lt;b&gt;Riesgo Vital:&lt;/b&gt; Elevar la saturación por encima de estos rangos suprime el estímulo de los quimiorreceptores periféricos, precipitando una hipoventilación, retención de CO2, coma hipercápnico y acidosis respiratoria descompensada.</t>
  </si>
  <si>
    <t>En pacientes con &lt;b&gt;EPOC Grupo D&lt;/b&gt; que persisten con &lt;b&gt;exacerbaciones crónicas&lt;/b&gt; a pesar de recibir triple terapia inhalada, el siguiente escalón terapéutico (adición de Roflumilast) se indica ante la presencia de una &lt;b&gt;obstrucción severa con un VEF1 menor que 50%&lt;/b&gt; del valor predicho.</t>
  </si>
  <si>
    <t>&lt;b&gt;TRATAMIENTO ESCALONADO Y EXACERBACIONES EN EPOC (GRUPO D)&lt;/b&gt;&lt;br /&gt;&lt;br /&gt;El tratamiento farmacológico de la EPOC se estructura según la evaluación global de síntomas (mMRC o CAT) y el riesgo de exacerbaciones (Grupo A, B, C o D).&lt;br /&gt;• &lt;b&gt;Grupo D (Alto riesgo y muchos síntomas):&lt;/b&gt; Representa el escenario severo (la "tormenta perfecta"). El manejo inicial prefiere la asociación LABA + LAMA, o LABA + CI (especialmente si los eosinófilos son ≥ 300 células/microlitro). Si el paciente persiste sintomático o con exacerbaciones, el algoritmo dictamina escalar a la &lt;b&gt;Triple Terapia (LABA + LAMA + CI)&lt;/b&gt;.&lt;br /&gt;• &lt;b&gt;Falla de la Triple Terapia y Progresión:&lt;/b&gt; Si el paciente continúa presentando exacerbaciones frecuentes bajo tratamiento máximo, la historia natural de la enfermedad evidencia una caída progresiva. Cuando el &lt;b&gt;VEF1 cae por debajo del 50%&lt;/b&gt;, se desencadena un empeoramiento del pronóstico: aparecen síntomas de desadaptación a los esfuerzos y exacerbaciones severas refractarias.&lt;br /&gt;• &lt;b&gt;Escalón Terapéutico Avanzado:&lt;/b&gt; En este subgrupo específico de fenotipo exacerbador crónico (típicamente bronquíticos crónicos) con obstrucción severa (&lt;b&gt;VEF1 &lt; 50%&lt;/b&gt;), se exige adicionar terapias de última línea (como el Roflumilast, un inhibidor selectivo de la fosfodiesterasa-4) para lograr atenuar la inflamación sistémica y reducir la tasa de reagudizaciones graves.</t>
  </si>
  <si>
    <t>&lt;b&gt;d) Exacerbaciones crónicas FEV1 menor que 50%:&lt;/b&gt; Es la opción correcta. El límite funcional de VEF1 &lt; 50% marca un punto de inflexión pronóstico de gravedad, estableciendo el criterio funcional exigido para escalar la terapéutica adicionando Roflumilast en pacientes que continúan exacerbándose bajo terapia triple máxima.</t>
  </si>
  <si>
    <t>• &lt;b&gt;a) Eosinófilos altos:&lt;/b&gt; Es incorrecta. En la EPOC, el hallazgo de eosinófilos en sangre periférica elevados (≥ 300 células/microlitro) es el marcador biológico que justifica y obliga a la indicación temprana de &lt;b&gt;Corticoides Inhalados (CI)&lt;/b&gt; asociados a un LABA, no constituyendo la indicación formal del Roflumilast.&lt;br /&gt;• &lt;b&gt;c) Cor pulmonale:&lt;/b&gt; Es incorrecta. El desarrollo de &lt;i&gt;cor pulmonale&lt;/i&gt; o insuficiencia cardíaca derecha secundaria a hipertensión pulmonar (por hipoxemia crónica severa con PaO2 entre 55 y 60 mmHg) es la indicación absoluta para instaurar &lt;b&gt;Oxigenoterapia Crónica Domiciliaria (OCD)&lt;/b&gt;, siendo una de las pocas medidas que mejora la sobrevida.&lt;br /&gt;• &lt;b&gt;b) Siempre paso 4:&lt;/b&gt; Es incorrecta. El tratamiento de la EPOC es individualizado y escalonado; no se instaura una medida generalizada, sino que la adición de fármacos de rescate o de última línea depende de parámetros como el VEF1, los eosinófilos o la gasometría.</t>
  </si>
  <si>
    <t>&lt;b&gt;DETERMINANTES DEL PRONÓSTICO (VEF1 &lt; 50%)&lt;/b&gt;&lt;br /&gt;&lt;br /&gt;La evolución natural de la enfermedad evidencia que si el &lt;b&gt;VEF1&lt;/b&gt; cae por debajo del &lt;b&gt;50%&lt;/b&gt;, se desencadenan complicaciones limitantes mayores:&lt;br /&gt;• Exacerbaciones severas con necesidad de internación.&lt;br /&gt;• Insuficiencia respiratoria e hipertensión pulmonar.&lt;br /&gt;• Aumenta la susceptibilidad de cursar con &lt;b&gt;neumonías&lt;/b&gt; graves, riesgo que se ve potenciado si el paciente se encuentra bajo el uso crónico de altas dosis de Corticoides Inhalados (CI) como parte de su triple terapia.</t>
  </si>
  <si>
    <t>En pacientes con &lt;b&gt;EPOC&lt;/b&gt;, la hipoxemia crónica desencadena una vasoconstricción pulmonar sostenida que eleva la presión de la arteria pulmonar, sobrecargando crónicamente al ventrículo derecho hasta producir su falla (&lt;b&gt;cor pulmonale&lt;/b&gt;), lo cual genera estasis venoso sistémico, edemas y eventual deterioro congestivo de la función renal.</t>
  </si>
  <si>
    <t>&lt;b&gt;COMPLICACIONES CARDIOVASCULARES DE LA EPOC: COR PULMONALE&lt;/b&gt;&lt;br /&gt;&lt;br /&gt;La alteración de la mecánica ventilatoria y el deterioro del intercambio gaseoso en la EPOC conducen a complicaciones hemodinámicas y estructurales progresivas:&lt;br /&gt;• &lt;b&gt;Fisiopatología de la Hipertensión Pulmonar:&lt;/b&gt; En los fenotipos hipoventilados (como el &lt;i&gt;bronquítico crónico&lt;/i&gt;), se genera una hipoxemia crónica (&lt; 60 mmHg) frecuentemente combinada con hipercapnia. Esta alteración gasométrica desencadena una vasoconstricción pulmonar sostenida que termina elevando la presión de la arteria pulmonar.&lt;br /&gt;• &lt;b&gt;Cor Pulmonale (Insuficiencia Cardíaca Derecha):&lt;/b&gt; El aumento de las presiones en el circuito pulmonar sobrecarga de manera crónica al ventrículo derecho. Al fracasar esta cámara, se instaura un cuadro de insuficiencia cardíaca derecha (evidenciable en el ecocardiograma por dilatación y disfunción del ventrículo derecho), el cual se manifiesta clínicamente con estasis venoso, ingurgitación yugular, hepatomegalia y &lt;b&gt;edemas periféricos&lt;/b&gt;.&lt;br /&gt;• &lt;b&gt;Compromiso Renal Congestivo:&lt;/b&gt; La falla cardíaca derecha transmite el aumento de las presiones hacia el sistema venoso central y abdominal, congestionando los riñones. Esta congestión venosa, sumada al bajo gasto y a la hipoxemia, empeora la función de filtrado en un paciente que ya presentaba enfermedad renal de base.</t>
  </si>
  <si>
    <t>&lt;b&gt;b) Hipertensión pulmonar secundaria con cor pulmonale y compromiso renal congestivo:&lt;/b&gt; Es la opción correcta. La hipoxemia derivada de la &lt;b&gt;EPOC&lt;/b&gt; generó una &lt;b&gt;hipertensión pulmonar&lt;/b&gt; (evidenciada en el eco), la cual sobrecargó al ventrículo derecho produciendo su dilatación y disfunción (&lt;b&gt;cor pulmonale&lt;/b&gt;). Esta claudicación derecha derivó en congestión venosa sistémica (causando los edemas periféricos) y una congestión del parénquima renal, agravando su cuadro renal previo (creatinina de 2.1).</t>
  </si>
  <si>
    <t>• &lt;b&gt;a) Glomerulonefritis rápidamente progresiva con edema agudo de pulmón:&lt;/b&gt; Es incorrecta. El edema agudo de pulmón es signo de falla ventricular izquierda (aumento de presión capilar pulmonar) o de alteración de la permeabilidad alvéolo-capilar (SDRA), mientras que el paciente presenta falla derecha. Además, la GNRP es una entidad inmunológica que cursa con semilunas y síndrome nefrítico, no siendo el correlato fisiopatológico de este cuadro respiratorio crónico.&lt;br /&gt;• &lt;b&gt;c) Asma bronquial aislada sin repercusión hemodinámica:&lt;/b&gt; Es incorrecta. El paciente presenta repercusiones hemodinámicas estructurales documentadas por el ecocardiograma (hipertensión pulmonar y disfunción del ventrículo derecho) asociadas a signos de congestión sistémica (edemas) que descartan un cuadro aislado o sin impacto cardiovascular.&lt;br /&gt;• &lt;b&gt;d) Infarto agudo de miocardio silente con shock cardiogénico:&lt;/b&gt; Es incorrecta. Si bien puede existir isquemia subyacente, el shock cardiogénico secundario a IAM extenso cursaría con falla aguda de bomba (frecuentemente izquierda o biventricular), hipotensión, hipoperfusión sistémica y congestión pulmonar retrógrada, no explicando el patrón fisiopatológico clásico de hipertensión pulmonar y cor pulmonale originado por la EPOC.</t>
  </si>
  <si>
    <t>El empeoramiento de los síntomas y la caída del flujo espiratorio durante el sueño en el paciente asmático responden a la &lt;b&gt;oscilación circadiana broncomotora&lt;/b&gt;, fenómeno asociado a la disminución fisiológica del cortisol endógeno durante la noche.</t>
  </si>
  <si>
    <t>&lt;b&gt;FISIOPATOLOGÍA Y PREDOMINIO NOCTURNO DEL ASMA&lt;/b&gt;&lt;br /&gt;&lt;br /&gt;El asma bronquial se define como un proceso inflamatorio crónico que cursa con hiperreactividad bronquial y obstrucción reversible de las vías aéreas.&lt;br /&gt;• &lt;b&gt;Ritmo Circadiano y Cortisol:&lt;/b&gt; Los síntomas cardinales de la enfermedad (como la tos recurrente, las sibilancias y la opresión torácica) presentan un &lt;b&gt;predominio nocturno&lt;/b&gt;. Este fenómeno se encuentra asociado al ritmo circadiano y a la disminución fisiológica de la secreción de cortisol en la noche (a partir de las 19:00 - 20:00 hs). Esta caída hormonal endógena favorece la inflamación de la vía aérea inferior durante el descanso.&lt;br /&gt;• &lt;b&gt;Variabilidad del Flujo (PEF):&lt;/b&gt; El volumen de aire que el paciente logra expulsar, medido mediante el Pico Flujo Espiratorio (PEF), varía fisiológicamente a lo largo del día y de la semana. La presencia de una caída del PEF nocturno o matinal (respecto de los mejores valores diurnos) es un rasgo característico que refleja la oscilación del tono broncomotor exacerbada por la inflamación subyacente.</t>
  </si>
  <si>
    <t>&lt;b&gt;b) Oscilación circadiana broncomotora:&lt;/b&gt; Es la opción correcta. El empeoramiento de la función pulmonar durante la noche (evidenciado por una caída del PEF al 70% de su mejor valor diurno) en un paciente asmático se explica por la oscilación circadiana broncomotora. Este fenómeno responde a la disminución fisiológica de los niveles de cortisol nocturno, lo cual exacerba la hiperreactividad y la inflamación de la vía aérea inferior durante las horas de sueño.</t>
  </si>
  <si>
    <t>• &lt;b&gt;a) Alérgenos ambientales:&lt;/b&gt; Es incorrecta. Si bien la exposición persistente a alérgenos desencadena el fenotipo de asma alérgico, la variabilidad predecible del flujo aéreo descrita en la premisa (mejoría diurna y caída nocturna) refleja el ciclo neurohormonal circadiano basal del paciente, más que fluctuaciones por exposiciones externas.&lt;br /&gt;• &lt;b&gt;c) Reflujo gastroesofágico:&lt;/b&gt; Es incorrecta. La Enfermedad por Reflujo Gastroesofágico (ERGE) constituye una comorbilidad frecuente que empeora el control respiratorio, pero no es el mecanismo fisiopatológico responsable del patrón broncomotor circadiano del asma bronquial.&lt;br /&gt;• &lt;b&gt;d) Aspiración silente nocturna:&lt;/b&gt; Es incorrecta. Aunque puede actuar como un factor agravante en pacientes con patologías predisponentes, la alteración predecible del calibre bronquial nocturno se debe a la oscilación hormonal y autonómica circadiana propia de la enfermedad.</t>
  </si>
  <si>
    <t>La ingesta de &lt;b&gt;aspirina y AINEs&lt;/b&gt; constituye un desencadenante agudo y característico de broncoespasmo en pacientes con &lt;b&gt;asma aspirino-intolerante&lt;/b&gt; (o Enfermedad Respiratoria Exacerbada por Aspirina), afección asociada al fenotipo de asma eosinofílica severa.</t>
  </si>
  <si>
    <t>&lt;b&gt;FENOTIPOS DEL ASMA Y ENFERMEDAD RESPIRATORIA EXACERBADA POR ASPIRINA (EREA)&lt;/b&gt;&lt;br /&gt;&lt;br /&gt;El asma es una enfermedad heterogénea caracterizada por una inflamación crónica específica de las vías respiratorias. La interacción entre la predisposición genética y la exposición ambiental define la expresión clínica de la enfermedad, conocida como fenotipo.&lt;br /&gt;• &lt;b&gt;Asma Eosinofílica (Fenotipo T2):&lt;/b&gt; Comprende el 25% de los casos y está mediado por eosinófilos. Suele iniciar en edades más avanzadas, es insensible a glucocorticoides o corticodependiente, y se asocia a comorbilidades como la rinosinusitis crónica y la poliposis nasal.&lt;br /&gt;• &lt;b&gt;Asma Aspirino-Intolerante (EREA):&lt;/b&gt; Dentro del fenotipo eosinofílico, se destaca la intolerancia o alergia a la &lt;i&gt;Aspirina&lt;/i&gt; y a los &lt;i&gt;AINEs&lt;/i&gt;. En estos pacientes, el consumo de estos fármacos actúa como un disparador o gatillo que agrava el asma, precipitando un broncoespasmo.&lt;br /&gt;• &lt;b&gt;Otros fenotipos:&lt;/b&gt; Incluyen el Asma Alérgica (mediada por IgE, de inicio temprano) y el Asma No T2 (neutrofílica, asociada a menor VEF1 y tabaquismo).</t>
  </si>
  <si>
    <t>La opción d es correcta. La paciente presenta una agudización de sus síntomas asmáticos (disnea y sibilancias) que coincide con el inicio del consumo de aspirina, configurando el cuadro patognomónico de la intolerancia a los AINEs o EREA (Enfermedad Respiratoria Exacerbada por Aspirina), propia del fenotipo eosinofílico.</t>
  </si>
  <si>
    <t>• &lt;b&gt;a) Asma inducida por ejercicio:&lt;/b&gt; Es incorrecta. Este fenotipo desencadena tos y sibilancias durante o después del esfuerzo físico, sin relación con la ingesta farmacológica descrita.&lt;br /&gt;• &lt;b&gt;b) Reflujo gastroesofágico:&lt;/b&gt; Es incorrecta. Aunque la &lt;i&gt;ERGE&lt;/i&gt; es una comorbilidad frecuente que empeora el control del asma (a menudo simulando asma mediante tos persistente), no explica el broncoespasmo desencadenado tras la ingesta de aspirina.&lt;br /&gt;• &lt;b&gt;c) Infección respiratoria viral:&lt;/b&gt; Es incorrecta. Si bien las infecciones por virus estacionales son los principales factores precipitantes de crisis y exacerbaciones, la viñeta clínica señala un disparador farmacológico, sin relatar un cuadro infeccioso concomitante.</t>
  </si>
  <si>
    <t>&lt;b&gt;FACTORES DE RIESGO Y DESENCADENANTES EN EL ASMA&lt;/b&gt;&lt;br /&gt;&lt;br /&gt;El desarrollo del asma, la exacerbación de sus síntomas y la dificultad para lograr el control están vinculados a desencadenantes específicos:&lt;br /&gt;• &lt;b&gt;Fármacos y alimentos:&lt;/b&gt; Destaca la alergia a &lt;i&gt;Aspirina&lt;/i&gt; y &lt;i&gt;AINEs&lt;/i&gt;.&lt;br /&gt;• &lt;b&gt;Infecciones:&lt;/b&gt; Las infecciones del tracto respiratorio por virus estacionales (virus de la gripe) constituyen factores precipitantes comunes para el desarrollo de crisis.&lt;br /&gt;• &lt;b&gt;Alérgenos y medio ambiente:&lt;/b&gt; Exposición a humos, contaminación, polvos y humo de tabaco, el cual produce un aumento de la resistencia a los corticoides inhalados.&lt;br /&gt;• &lt;b&gt;Físicos y Emocionales:&lt;/b&gt; Ejercicio físico, emociones intensas y estrés psicosocial.</t>
  </si>
  <si>
    <t>El &lt;b&gt;asma bronquial&lt;/b&gt; se define funcionalmente por presentar una &lt;b&gt;obstrucción reversible&lt;/b&gt; de las vías aéreas, y la exposición al &lt;b&gt;humo de tabaco (activo o pasivo)&lt;/b&gt; es un factor de riesgo para su desarrollo y exacerbación.</t>
  </si>
  <si>
    <t>&lt;b&gt;FISIOPATOLOGÍA Y FACTORES DE RIESGO DEL ASMA&lt;/b&gt;&lt;br /&gt;&lt;br /&gt;El asma es una enfermedad heterogénea caracterizada por una inflamación crónica de las vías respiratorias.&lt;br /&gt;• &lt;b&gt;Fisiopatología funcional:&lt;/b&gt; Se define clínicamente como un proceso inflamatorio con hiperreactividad bronquial y con &lt;b&gt;obstrucción reversible&lt;/b&gt; de las vías aéreas en forma espontánea o farmacológica. Esta reversibilidad es el pilar diagnóstico que la diferencia de patologías obstructivas fijas como la EPOC.&lt;br /&gt;• &lt;b&gt;Factores de riesgo ambientales:&lt;/b&gt; El desarrollo del asma, la exacerbación de sus síntomas y la dificultad para lograr el control están vinculados a la interacción entre la predisposición genética y el medio ambiente. El &lt;b&gt;tabaquismo&lt;/b&gt; es un factor de riesgo para el desarrollo del asma. La exposición al &lt;b&gt;humo de tabaco (activo o pasivo)&lt;/b&gt; no solo actúa como un desencadenante ambiental de síntomas (sibilancias, tos de predominio nocturno, disnea), sino que produce un aumento de la resistencia a los tratamientos controladores (corticoides inhalados).</t>
  </si>
  <si>
    <t>&lt;b&gt;b) Asma sobreimpuesta tabaco:&lt;/b&gt; Es la opción correcta. El cuadro describe la tríada sintomática y funcional del &lt;b&gt;asma bronquial&lt;/b&gt; (tos crónica, sibilancias y limitación del flujo aéreo con &lt;b&gt;obstrucción reversible&lt;/b&gt; evidenciada por el VEF1 del 75%), sumado a la presencia de un factor ambiental desencadenante: la exposición pasiva al &lt;b&gt;humo de tabaco&lt;/b&gt;.</t>
  </si>
  <si>
    <t>&lt;b&gt;a) Fibrosis quística subclínica:&lt;/b&gt; Es incorrecta. Si bien debe descartarse en niños y adolescentes con síntomas respiratorios, la fibrosis quística cursa con tos excesiva, producción crónica de moco y síntomas gastrointestinales, no siendo la disfunción reversible exacerbada por tabaco su patrón diagnóstico.&lt;br /&gt;&lt;b&gt;c) Bronquiolitis obliterante:&lt;/b&gt; Es incorrecta. Representa una secuela destructiva de infecciones respiratorias de la infancia (ej. virus sincitial respiratorio) que cursa con desestructuración del parénquima y un patrón obstructivo fijo, careciendo de la reversibilidad del asma.&lt;br /&gt;&lt;b&gt;d) EPOC precoz genética:&lt;/b&gt; Es incorrecta. La EPOC posee una &lt;b&gt;obstrucción irreversible (o fija)&lt;/b&gt; de la vía aérea, lo cual contrasta con la obstrucción reversible objetivada en la función pulmonar de este paciente.</t>
  </si>
  <si>
    <t>En una crisis asmática severa, una insuficiencia respiratoria evidenciada por una &lt;b&gt;PaCO2 mayor que 45 mmHg&lt;/b&gt; indica agotamiento de la bomba ventilatoria y retención de CO2, siendo un criterio que requiere ingreso a cuidados intensivos.</t>
  </si>
  <si>
    <t>&lt;b&gt;CRISIS ASMÁTICA Y CRITERIOS DE GRAVEDAD&lt;/b&gt;&lt;br /&gt;&lt;br /&gt;La crisis asmática se define como un empeoramiento agudo o subagudo de los síntomas y de la función pulmonar. Según la severidad clínica, el paciente presentará diferentes grados de compromiso:&lt;br /&gt;• &lt;b&gt;Crisis Severa (Grave):&lt;/b&gt; El paciente presenta disnea severa en reposo, taquipnea (&gt; 30 respiraciones por minuto), uso evidente de músculos accesorios y taquicardia (&gt; 120 latidos por minuto). Funcionalmente manifiesta insuficiencia respiratoria e hipoxemia: PEF &lt; 60% (o &lt; 50%), PaO2 &lt; 60 mmHg, &lt;b&gt;pCO2 &gt; 45 mmHg&lt;/b&gt; y SaO2 &lt; 90%.&lt;br /&gt;• &lt;b&gt;Fisiopatología de la Hipercapnia:&lt;/b&gt; Inicialmente hay taquipnea compensatoria (hipocapnia). Sin embargo, por el alto consumo de O2 diafragmático y la limitación del flujo, la respuesta se bloquea, el paciente se agota, hipoventila y retiene CO2. Una elevación de la PaCO2 representa la claudicación ventilatoria.&lt;br /&gt;• &lt;b&gt;Criterios de Internación en UTI:&lt;/b&gt; Constituyen criterios de gravedad para ingreso a Unidad de Terapia Intensiva en el asma bronquial: la respiración paradojal, el uso de músculos accesorios, un FEV1 &lt; 30% y signos de paro respiratorio (tórax silente, acidosis, alteración del sensorio), requiriendo considerar intubación orotraqueal o VMNI.</t>
  </si>
  <si>
    <t>&lt;b&gt;d) PaCO2 mayor a 45 mmHg:&lt;/b&gt; Es la opción correcta. Un paciente asmático en crisis suele hiperventilar para compensar la hipoxemia, generando una alcalosis respiratoria o hipocapnia. El hallazgo de una PaCO2 mayor a 45 mmHg indica que la bomba muscular respiratoria se ha fatigado y ha fracasado en su intento de ventilar frente a la resistencia de la vía aérea. Esta retención de CO2 y claudicación es un criterio de paro respiratorio que exige ingreso a la UCI para soporte ventilatorio.</t>
  </si>
  <si>
    <t>• &lt;b&gt;a) Pico de flujo espiratorio menor que 50% del personal mejor:&lt;/b&gt; Es incorrecta. Si bien un PEF &lt; 60% o &lt; 50% clasifica a la crisis como severa, por sí solo no es el parámetro gasométrico de agotamiento si el paciente logra mantener compensada la ventilación alveolar.&lt;br /&gt;• &lt;b&gt;b) Saturación de oxigeno menor que 90% con oxigeno:&lt;/b&gt; Es incorrecta. Refleja hipoxemia refractaria severa, pero el parámetro clave de fatiga de la bomba y falla ventilatoria aguda en el asmático es la hipercapnia progresiva.&lt;br /&gt;• &lt;b&gt;c) Frecuencia respiratoria mayor que 30 rpm:&lt;/b&gt; Es incorrecta. Una taquipnea &gt; 30 rpm es un signo clínico de crisis severa, pero la claudicación ventilatoria que exige la intervención de terapia intensiva está dada por la hipercapnia o la respiración paradojal.</t>
  </si>
  <si>
    <t>&lt;b&gt;PARO RESPIRATORIO INMINENTE&lt;/b&gt;&lt;br /&gt;&lt;br /&gt;El paciente que evoluciona hacia un paro respiratorio presenta un compromiso del estado de alerta (se torna confuso o somnoliento), respiración con movimiento paradojal y bradicardia. Es definitoria la &lt;b&gt;ausencia de sibilancias&lt;/b&gt; (&lt;b&gt;tórax silente&lt;/b&gt;), debido a que la extrema obstrucción bronquial impide el flujo de aire suficiente para generar el silbido. En este estadio, requiere ingreso a UCI.</t>
  </si>
  <si>
    <t>El uso de &lt;b&gt;corticoides inhalados&lt;/b&gt; (como la budesonida) puede generar como efecto adverso local la aparición de &lt;b&gt;candidiasis oral u orofaríngea&lt;/b&gt;.</t>
  </si>
  <si>
    <t>&lt;b&gt;TRATAMIENTO DE MANTENIMIENTO Y EFECTOS ADVERSOS LOCALES&lt;/b&gt;&lt;br /&gt;&lt;br /&gt;El abordaje farmacológico de mantenimiento en el asma bronquial se sustenta en la medicación controladora, cuyo objetivo es brindar un efecto antiinflamatorio continuo.&lt;br /&gt;• &lt;b&gt;Corticoides Inhalados (CI):&lt;/b&gt; Al ser el asma una enfermedad inflamatoria, el tratamiento requiere un Corticoide Inhalado (como la &lt;i&gt;Budesonida&lt;/i&gt; o &lt;i&gt;Fluticasona&lt;/i&gt;) como piedra angular. Cuando se emplean corticosteroides en el asma bronquial estable, la &lt;b&gt;vía inhalatoria&lt;/b&gt; es la indicada de entrada, ya que así los efectos secundarios sistémicos son menores.&lt;br /&gt;• &lt;b&gt;Broncodilatadores de acción prolongada (LABA):&lt;/b&gt; Se usan como mantenimiento asociados a un corticoide inhalado. Combinaciones como &lt;i&gt;Formoterol + Budesonida&lt;/i&gt; facilitan la adherencia y potencian el efecto antiinflamatorio y broncodilatador.&lt;br /&gt;• &lt;b&gt;Complicaciones locales:&lt;/b&gt; Si bien la vía inhalatoria minimiza la toxicidad sistémica, el depósito y el impacto del fármaco en la mucosa orofaríngea altera la inmunidad local, pudiendo generar infecciones oportunistas como la &lt;b&gt;candidiasis oral&lt;/b&gt;.</t>
  </si>
  <si>
    <t>&lt;b&gt;c) Candidiasis orofaríngea:&lt;/b&gt; Es la opción correcta. El uso crónico de corticoides inhalados (como la budesonida en su formulación combinada con formoterol) favorece la proliferación fúngica local debido a la inmunosupresión tópica en la mucosa, provocando candidiasis orofaríngea, que puede manifestarse con ronquera (disfonía), ardor o placas blanquecinas.</t>
  </si>
  <si>
    <t>• &lt;b&gt;a) Disfonía por miositis laríngea, y d) Parálisis de cuerda vocal:&lt;/b&gt; Son incorrectas. El fármaco no genera una miopatía ni parálisis del nervio laríngeo recurrente o de las cuerdas vocales, sino que la ronquera deriva de la inflamación fúngica (candidiasis) o irritación química superficial de la mucosa.&lt;br /&gt;• &lt;b&gt;b) Reflujo laringofaríngeo:&lt;/b&gt; Es incorrecta. Si bien la &lt;i&gt;Enfermedad por Reflujo Gastroesofágico (ERGE)&lt;/i&gt; es una comorbilidad frecuente que empeora el control del asma y puede causar ronquera o tos persistente, en el contexto de un paciente que inicia tratamiento con corticoides inhalados, la complicación local infecciosa a sospechar por la exposición al fármaco es la candidiasis.</t>
  </si>
  <si>
    <t>&lt;b&gt;TÉCNICA INHALATORIA Y PREVENCIÓN DE COMPLICACIONES&lt;/b&gt;&lt;br /&gt;&lt;br /&gt;Hasta el 80% de los pacientes no utilizan los inhaladores correctamente. Una técnica defectuosa incrementa el depósito del corticoide en la boca y faringe, aumentando el riesgo de candidiasis.&lt;br /&gt;• &lt;b&gt;Uso de Aerocámaras:&lt;/b&gt; En los Inhaladores de Dosis Medida (IDM o aerosoles presurizados), se requiere el uso de aerocámaras (con válvulas unidireccionales) para facilitar la inhalación y &lt;b&gt;evitar el impacto del fármaco en la orofaringe&lt;/b&gt;.&lt;br /&gt;• &lt;b&gt;Medidas coadyuvantes:&lt;/b&gt; El enjuague bucal con agua posterior a cada administración del corticoide inhalado es una medida profiláctica para barrer el remanente del fármaco en la mucosa y evitar la proliferación fúngica.</t>
  </si>
  <si>
    <t>En pacientes con asma grave, la necesidad de utilizar &lt;b&gt;corticoides sistémicos (orales) crónicos&lt;/b&gt; se asocia al desarrollo de efectos colaterales, incluyendo un estado de inmunosupresión que predispone al huésped a infecciones como la &lt;b&gt;neumonía bacteriana recurrente&lt;/b&gt;.</t>
  </si>
  <si>
    <t>&lt;b&gt;EFECTOS ADVERSOS DE LOS CORTICOIDES SISTÉMICOS EN ASMA GRAVE&lt;/b&gt;&lt;br /&gt;&lt;br /&gt;El manejo del asma grave no controlada (Paso 5 de la estrategia GINA) requiere terapias de máxima intensidad para alcanzar el control clínico.&lt;br /&gt;• &lt;b&gt;Corticoides Sistémicos (Orales):&lt;/b&gt; En pacientes refractarios puede ser necesario instaurar un curso de mantenimiento con corticoides orales. Sin embargo, se deben considerar y vigilar sus efectos colaterales crónicos.&lt;br /&gt;• &lt;b&gt;Efectos secundarios documentados:&lt;/b&gt; El uso sistémico crónico y sostenido provoca complicaciones orgánicas, tales como osteopenia, osteoporosis, miopatías, cataratas, alteración del eje hipotálamo-hipófiso-suprarrenal y una inmunodepresión que predispone a patologías infecciosas (neumonías).&lt;br /&gt;• &lt;b&gt;Fármacos Biológicos:&lt;/b&gt; Debido a estos eventos adversos crónicos inducidos por los esteroides sistémicos, la estrategia terapéutica actual indica la adición de fármacos biológicos (como Omalizumab o Mepolizumab) con el objetivo de reducir la necesidad de corticoides orales y evitar sus complicaciones sistémicas a largo plazo.</t>
  </si>
  <si>
    <t>&lt;b&gt;c) Corticoides orales crónicos:&lt;/b&gt; Es la opción correcta. El uso crónico de &lt;b&gt;corticoides orales (sistémicos)&lt;/b&gt; para el control del asma grave conlleva un riesgo de efectos colaterales crónicos. Su efecto inmunosupresor sistémico altera las defensas del paciente, justificando la propensión a desarrollar infecciones, como una &lt;b&gt;neumonía bacteriana recurrente&lt;/b&gt;.</t>
  </si>
  <si>
    <t>• &lt;b&gt;a) Montelukast crónico:&lt;/b&gt; Es incorrecta. Los antagonistas de los receptores de leucotrienos son fármacos controladores que actúan sobre una vía inflamatoria específica, sin poseer efectos inmunosupresores sistémicos que predispongan al desarrollo de neumonías bacterianas.&lt;br /&gt;• &lt;b&gt;b) Salmeterol monotherapy:&lt;/b&gt; Es incorrecta. El uso de un LABA en monoterapia está contraindicado en el asma por no tratar la inflamación y aumentar el riesgo de exacerbaciones, pero no constituye una causa de inmunodepresión ni de infecciones parenquimatosas.&lt;br /&gt;• &lt;b&gt;d) Salbutamol overuse:&lt;/b&gt; Es incorrecta. El abuso de agonistas beta-2 de acción corta (SABA) de rescate indica un mal control de la enfermedad y predispone a crisis asmáticas, pero su mecanismo de acción broncodilatador no incrementa per se la susceptibilidad infecciosa.</t>
  </si>
  <si>
    <t>&lt;b&gt;MEDICACIÓN CONTROLADORA Y PREVENCIÓN DE EFECTOS SECUNDARIOS&lt;/b&gt;&lt;br /&gt;&lt;br /&gt;• &lt;b&gt;Vía de elección:&lt;/b&gt; Cuando se emplean corticosteroides como medicación de mantenimiento en el asma bronquial estable, la vía inhalatoria es la indicada de entrada, ya que así los efectos secundarios sistémicos son menores en comparación con las formulaciones orales.&lt;br /&gt;• &lt;b&gt;Estrategia de reducción:&lt;/b&gt; Todo esquema terapéutico para el asma grave debe tener como meta secundaria lograr el control de los síntomas para poder desescalar (reducir o suspender) la dosis de corticoides orales en el menor tiempo posible.</t>
  </si>
  <si>
    <t>La administración en dosis altas de broncodilatadores beta-2 agonistas de acción corta (como el &lt;b&gt;salbutamol&lt;/b&gt;) durante una exacerbación asmática puede producir como complicación &lt;b&gt;hipocalemia o hipopotasemia&lt;/b&gt;, junto con taquicardia sinusal y temblor.</t>
  </si>
  <si>
    <t>&lt;b&gt;EFECTOS ADVERSOS DE LOS BETA-2 AGONISTAS&lt;/b&gt;&lt;br /&gt;&lt;br /&gt;Los broncodilatadores de acción corta (SABA) representan la medicación aliviadora o de rescate utilizada para revertir el broncoespasmo agudo en el asma.&lt;br /&gt;• &lt;b&gt;Mecanismo de Acción:&lt;/b&gt; El &lt;i&gt;Salbutamol&lt;/i&gt; actúa relajando el músculo liso bronquial al estimular los receptores beta-2 adrenérgicos.&lt;br /&gt;• &lt;b&gt;Efectos Sistémicos Adversos:&lt;/b&gt; A pesar de su selectividad, a altas dosis (frecuentes durante el tratamiento intensivo de una crisis o exacerbación) producen estimulación adrenérgica sistémica.&lt;br /&gt;• &lt;b&gt;Complicación Metabólica:&lt;/b&gt; Esta hiperestimulación produce &lt;b&gt;hipocalemia (hipopotasemia)&lt;/b&gt;, taquicardia sinusal y temblor. Fisiopatológicamente, los agonistas beta-2 activan la bomba Na+/K+ ATPasa, desplazando el potasio desde el plasma hacia el espacio intracelular, lo que genera una caída brusca del potasio circulante.</t>
  </si>
  <si>
    <t>La opción b es correcta. El uso repetido o en altas dosis de &lt;i&gt;salbutamol&lt;/i&gt; (agonista beta-2 adrenérgico) para tratar la obstrucción aguda en la crisis asmática desplaza el potasio plasmático hacia el interior de las células. Este desplazamiento transcelular provoca una hipopotasemia (hipocalemia) aguda, la cual puede empeorar los síntomas musculares o predisponer a alteraciones eléctricas.</t>
  </si>
  <si>
    <t>• &lt;b&gt;a) Taquiarritmia ventricular:&lt;/b&gt; Es incorrecta. Si bien las altas dosis de SABA producen taquicardia sinusal como efecto colateral, la instauración de una taquiarritmia ventricular grave no es la complicación, salvo en casos de hipoxemia refractaria extrema o hipopotasemia crítica no controlada.&lt;br /&gt;• &lt;b&gt;c) Hipoglucemia reactiva:&lt;/b&gt; Es incorrecta. La estimulación adrenérgica promueve vías metabólicas como la glucogenólisis, lo cual tiende a producir hiperglucemia en lugar de hipoglucemia.&lt;br /&gt;• &lt;b&gt;d) Alcalosis metabólica:&lt;/b&gt; Es incorrecta. El paciente en una crisis asmática severa tiende a la retención de CO2 y claudicación muscular, lo cual genera acidosis respiratoria descompensada. Asimismo, el uso intensivo de salbutamol puede generar acidosis láctica como efecto adverso paradójico, no alcalosis.</t>
  </si>
  <si>
    <t>&lt;b&gt;CORRELACIÓN CLÍNICA (TRATAMIENTO DE LA HIPERPOTASEMIA)&lt;/b&gt;&lt;br /&gt;&lt;br /&gt;El mecanismo adverso que genera la caída del potasio en los pacientes asmáticos es utilizado terapéuticamente a favor en la nefrología.&lt;br /&gt;• &lt;b&gt;Manejo de la Hiperkalemia:&lt;/b&gt; Ante un paciente que cursa con insuficiencia renal aguda y niveles de potasio sérico elevados (hiperpotasemia), una de las medidas de comienzo intermedio consiste en &lt;b&gt;nebulizar al paciente con B2 Agonistas (Salbutamol)&lt;/b&gt;, lo que fuerza la entrada del potasio al líquido intracelular y disminuye su concentración en el plasma protegiendo al corazón.</t>
  </si>
  <si>
    <t>La administración a altas dosis de &lt;b&gt;broncodilatadores beta-2 agonistas&lt;/b&gt; (como el salbutamol) puede producir estimulación adrenérgica y desencadenar una &lt;b&gt;taquicardia sinusal&lt;/b&gt;; dado que carece de importancia hemodinámica por sí sola y que los &lt;b&gt;betabloqueantes poseen contraindicación absoluta&lt;/b&gt; en el asma, la conducta médica apropiada es la &lt;b&gt;observación&lt;/b&gt; clínica.</t>
  </si>
  <si>
    <t>&lt;b&gt;EFECTOS ADVERSOS DE LOS BETA-2 AGONISTAS Y TAQUICARDIA SINUSAL&lt;/b&gt;&lt;br /&gt;&lt;br /&gt;El abordaje farmacológico de las crisis incluye la administración de broncodilatadores beta-2 agonistas de acción corta (SABA) como el &lt;i&gt;salbutamol&lt;/i&gt;.&lt;br /&gt;• &lt;b&gt;Efectos secundarios:&lt;/b&gt; Estos fármacos actúan relajando el músculo liso bronquial, pero administrados a altas dosis pueden producir estimulación adrenérgica sistémica, desencadenando &lt;b&gt;taquicardia sinusal&lt;/b&gt;, temblor e hipocalemia.&lt;br /&gt;• &lt;b&gt;Manejo de la taquicardia sinusal:&lt;/b&gt; La taquicardia sinusal secundaria a fármacos carece de importancia hemodinámica por sí sola y no suele arrojar síntomas de descompensación. Al considerarse una respuesta esperable y transitoria, el paciente se considera cardiológicamente normal y el abordaje de primera línea consiste en la &lt;b&gt;observación&lt;/b&gt; clínica mientras disminuye la biodisponibilidad del fármaco.&lt;br /&gt;• &lt;b&gt;Contraindicación de Betabloqueantes:&lt;/b&gt; Los fármacos betabloqueantes están &lt;b&gt;contraindicados&lt;/b&gt; en pacientes con antecedente de &lt;b&gt;asma bronquial&lt;/b&gt;, ya que su administración bloquea la vía broncodilatadora e induce un broncoespasmo.</t>
  </si>
  <si>
    <t>&lt;b&gt;c) Observación 2 horas:&lt;/b&gt; Es la opción correcta. La taquicardia sinusal (140 lpm) es un efecto adverso adrenérgico esperado y temporal tras la nebulización reciente con un beta-2 agonista como el salbutamol. Al no presentar una arritmia maligna ni inestabilidad hemodinámica, la conducta es la observación clínica.</t>
  </si>
  <si>
    <t>&lt;b&gt;b) Metoprolol intravenoso, y d) Propranolol oral:&lt;/b&gt; Son incorrectas. La administración de betabloqueantes constituye una contraindicación en los pacientes portadores de asma bronquial, debido a que su uso desencadenaría una limitación obstructiva del flujo aéreo.&lt;br /&gt;&lt;b&gt;a) Cardioversión eléctrica:&lt;/b&gt; Es incorrecta. Este procedimiento de urgencia está reservado para taquiarritmias severas que cursan con descompensación hemodinámica (ej. shock o angina grave), no teniendo indicación en una taquicardia sinusal compensada.</t>
  </si>
  <si>
    <t>En el paciente asmático, la &lt;b&gt;reducción de peso&lt;/b&gt; y la instauración de una dieta saludable constituyen una intervención no farmacológica fundamental, dado que la &lt;b&gt;obesidad&lt;/b&gt; es un factor de riesgo modificable que impide el control de la enfermedad.</t>
  </si>
  <si>
    <t>&lt;b&gt;INTERVENCIONES NO FARMACOLÓGICAS Y COMORBILIDADES EN EL ASMA&lt;/b&gt;&lt;br /&gt;&lt;br /&gt;La falta de tratamiento de ciertas comorbilidades impide el control del asma bronquial, transformándola en un asma difícil de tratar a pesar de recibir terapias de máxima.&lt;br /&gt;• &lt;b&gt;Obesidad y sobrepeso:&lt;/b&gt; Constituyen un factor de riesgo clave para el desarrollo y descontrol del asma. Generan una elevación de citoquinas proinflamatorias e impactan negativamente en la mecánica ventilatoria, impidiendo el descenso adecuado del diafragma y disminuyendo la capacidad vital forzada.&lt;br /&gt;• &lt;b&gt;Reducción de peso:&lt;/b&gt; La reducción de peso a través de una dieta saludable es una estrategia no farmacológica fundamental para evitar los factores desencadenantes y mejorar el control clínico de la enfermedad.</t>
  </si>
  <si>
    <t>&lt;b&gt;a) Dieta hipocalórica supervisada:&lt;/b&gt; Es la opción correcta. Dentro de las intervenciones no farmacológicas para el manejo del asma, la &lt;b&gt;reducción de peso y una dieta saludable&lt;/b&gt; son estrategias fundamentales. En pacientes con obesidad mórbida, esta intervención ataca el factor de riesgo modificable causante de la elevación de citoquinas proinflamatorias y el empeoramiento de la mecánica ventilatoria que precipitan las crisis frecuentes.</t>
  </si>
  <si>
    <t>• &lt;b&gt;c) Cirugía bariátrica:&lt;/b&gt; Es incorrecta. Representa una intervención invasiva quirúrgica, no enmarcándose en la medida conservadora "no farmacológica" clínica y dietética.&lt;br /&gt;• &lt;b&gt;b) Entrenamiento muscular respiratorio&lt;/b&gt; y &lt;b&gt;d) Rehabilitación cardiopulmonar:&lt;/b&gt; Son incorrectas. Si bien la actividad física regular es una medida recomendada, el factor desencadenante que impide el control mecánico en este paciente con IMC de 38 es la obesidad, cuyo abordaje inicial para recuperar la función diafragmática requiere el descenso de peso mediante una dieta.</t>
  </si>
  <si>
    <t>&lt;b&gt;OTROS FACTORES DE RIESGO MODIFICABLES QUE IMPIDEN EL CONTROL&lt;/b&gt;&lt;br /&gt;&lt;br /&gt;Además de la obesidad, existen otras comorbilidades que actúan como gatillos persistentes y deben tratarse para lograr el control del asma:&lt;br /&gt;• &lt;b&gt;Enfermedad por Reflujo Gastroesofágico (ERGE):&lt;/b&gt; Puede presentarse como tos persistente simulando asma y empeora el control respiratorio.&lt;br /&gt;• &lt;b&gt;Rinosinusitis crónica y Poliposis nasal:&lt;/b&gt; Asociadas al asma grave y al fenotipo eosinofílico, donde el goteo posnasal continuo es gatillo de inflamación.&lt;br /&gt;• &lt;b&gt;Síndrome de Apnea Obstructiva del Sueño (SAOS).&lt;/b&gt;&lt;br /&gt;• &lt;b&gt;Trastornos psicosociales:&lt;/b&gt; El estrés emocional, la depresión y los ataques de pánico dificultan la adherencia al tratamiento.</t>
  </si>
  <si>
    <t>Elija la opción correcta:&lt;br&gt;&lt;br&gt;a) EPOC y enfisema pulmonar son lo mismo&lt;br&gt;&lt;br&gt;b) El 90% de los tabaquistas desarrollan EPOC&lt;br&gt;&lt;br&gt;c) El 15% de los tabaquistas desarrollan EPOC&lt;br&gt;&lt;br&gt;d) La EPOC se diagnostica realizando una tomografía computada de alta resolución</t>
  </si>
  <si>
    <t>c) El 15% de los tabaquistas desarrollan EPOC</t>
  </si>
  <si>
    <t>En el asma grave de fenotipo eosinofílico, el &lt;b&gt;mepolizumab&lt;/b&gt; es un fármaco biológico que actúa como anticuerpo monoclonal &lt;b&gt;Anti-IL5&lt;/b&gt;.</t>
  </si>
  <si>
    <t>&lt;b&gt;FÁRMACOS BIOLÓGICOS EN EL ASMA GRAVE NO CONTROLADA&lt;/b&gt;&lt;br /&gt;&lt;br /&gt;El abordaje terapéutico del asma grave no controlada (Paso 5 o Step 5 de GINA) contempla la adición de terapias biológicas con el objetivo de reducir la necesidad y los efectos adversos crónicos de los corticoides sistémicos.&lt;br /&gt;• &lt;b&gt;Mecanismo general:&lt;/b&gt; Actúan como anticuerpos monoclonales dirigidos contra vías específicas de la cascada inflamatoria, prescribiéndose en función del fenotipo clínico del paciente.&lt;br /&gt;• &lt;b&gt;Fenotipo Eosinofílico (T2):&lt;/b&gt; La inflamación está mediada por la Interleuquina 5 (IL-5), la cual recluta a los eosinófilos y promueve su maduración a nivel bronquial. En este fenotipo se indican fármacos como el &lt;i&gt;Mepolizumab&lt;/i&gt; o el &lt;i&gt;Benralizumab&lt;/i&gt;, que son anticuerpos monoclonales Anti-IL5 o Anti-receptor IL5. Se administran por vía subcutánea cada 4 u 8 semanas respectivamente.&lt;br /&gt;• &lt;b&gt;Fenotipo Alérgico (T2):&lt;/b&gt; Está mediado por la Inmunoglobulina E (IgE). En estos casos, el tratamiento biológico de elección es el &lt;i&gt;Omalizumab&lt;/i&gt; (un anticuerpo Anti-IgE monoclonal), el cual se administra de forma subcutánea cada 4 semanas.</t>
  </si>
  <si>
    <t>&lt;b&gt;c) Anti-IL5 monoclonal:&lt;/b&gt; Es la opción correcta. En pacientes con asma grave que presentan un fenotipo eosinofílico, el tratamiento exige el uso de terapia biológica dirigida. El &lt;i&gt;Mepolizumab&lt;/i&gt; es un anticuerpo monoclonal que se une y neutraliza a la Interleuquina-5 libre (mecanismo Anti-IL5), impidiendo el reclutamiento, activación y supervivencia de los eosinófilos en la vía aérea.</t>
  </si>
  <si>
    <t>• &lt;b&gt;a) Anti-IL4/IL13:&lt;/b&gt; Es incorrecta. Si bien la IL-4 y la IL-13 participan en la vía inflamatoria T2 interactuando con las células B para promover la liberación de IgE, el mepolizumab no actúa bloqueando estas interleuquinas.&lt;br /&gt;• &lt;b&gt;b) Anti-IgE monoclonal:&lt;/b&gt; Es incorrecta. Constituye el mecanismo de acción del &lt;i&gt;Omalizumab&lt;/i&gt;, el cual se encuentra indicado y reservado para el asma grave de fenotipo alérgico.&lt;br /&gt;• &lt;b&gt;d) Antagonista receptor PGD2:&lt;/b&gt; Es incorrecta. No representa el mecanismo de acción de los anticuerpos monoclonales biológicos aprobados por las guías (GINA/GEMA) para el tratamiento del asma eosinofílica severa.</t>
  </si>
  <si>
    <t>&lt;b&gt;FENOTIPOS CLÍNICOS DEL ASMA GRAVE (T2)&lt;/b&gt;&lt;br /&gt;&lt;br /&gt;Para decidir qué fármaco biológico instaurar, se debe realizar una evaluación fenotípica:&lt;br /&gt;• &lt;b&gt;Fenotipo Eosinofílico:&lt;/b&gt; Comprende el 25% de los casos. Se sospecha ante comorbilidades como rinosinusitis crónica, poliposis nasal o asma inducida por aspirina. Sus biomarcadores son un contaje de eosinófilos en esputo mayor al 2%, o un recuento de eosinófilos en sangre periférica mayor a 300 células/microlitro.&lt;br /&gt;• &lt;b&gt;Fenotipo Alérgico:&lt;/b&gt; Representa entre el 40% y el 50% de los casos. Se caracteriza por inicio a temprana edad y sensibilización a alérgenos. Su biomarcador específico es el dosaje de IgE en sangre periférica o la IgE específica.</t>
  </si>
  <si>
    <t>El &lt;b&gt;benralizumab&lt;/b&gt; (un anticuerpo monoclonal anti-receptor IL5) es un fármaco biológico indicado en el asma grave de fenotipo eosinofílico (T2), cuya pauta de administración subcutánea se establece cada &lt;b&gt;8 semanas&lt;/b&gt; (tras una fase inicial de impregnación cada 4 semanas).</t>
  </si>
  <si>
    <t>&lt;b&gt;FÁRMACOS BIOLÓGICOS EN EL ASMA GRAVE NO CONTROLADA&lt;/b&gt;&lt;br /&gt;&lt;br /&gt;En el asma grave no controlada, se utilizan fármacos biológicos para reducir la necesidad y los efectos adversos crónicos de los corticoides sistémicos. Actúan como anticuerpos monoclonales dirigidos contra vías específicas de la inflamación.&lt;br /&gt;• &lt;b&gt;Omalizumab (Anti-IgE):&lt;/b&gt; Indicado en el fenotipo Alérgico (T2). Se administra de forma subcutánea cada 4 semanas.&lt;br /&gt;• &lt;b&gt;Mepolizumab o Benralizumab (Anti-IL5 o Anti-receptor IL5):&lt;/b&gt; Están indicados en el fenotipo Eosinofílico (T2). Su administración es subcutánea cada 4 u 8 semanas respectivamente (estableciéndose para el benralizumab un mantenimiento cada 8 semanas tras sus dosis iniciales).</t>
  </si>
  <si>
    <t>&lt;b&gt;b) Cada 4 semanas x3 luego cada 8 semanas:&lt;/b&gt; Es la opción correcta. En el fenotipo eosinofílico (T2), el benralizumab (anti-receptor IL5) se administra por vía subcutánea espaciando sus dosis cada 8 semanas en su fase de mantenimiento (luego de un esquema de inicio con 3 dosis cada 4 semanas), logrando reducir la necesidad de corticoides sistémicos en el asma grave.</t>
  </si>
  <si>
    <t>• &lt;b&gt;a) Mensual indefinida:&lt;/b&gt; Es incorrecta. Representa el esquema de administración característico de otros fármacos biológicos como el Omalizumab o el Mepolizumab, los cuales se administran de forma subcutánea cada 4 semanas.&lt;br /&gt;• &lt;b&gt;c) Semanal 4 dosis, y d) Cada 2 semanas indefinida:&lt;/b&gt; Son incorrectas al no corresponder a la frecuencia de administración (4 u 8 semanas) que requieren los anticuerpos monoclonales anti-IL5 o anti-receptor IL5 para el control del asma severa.</t>
  </si>
  <si>
    <t>&lt;b&gt;ESCALÓN 5 DEL TRATAMIENTO (GINA 2020)&lt;/b&gt;&lt;br /&gt;&lt;br /&gt;El uso de terapias biológicas está reservado para el último nivel de la estrategia terapéutica escalonada.&lt;br /&gt;• &lt;b&gt;Indicación:&lt;/b&gt; Asma grave no controlada.&lt;br /&gt;• &lt;b&gt;Controlador preferido:&lt;/b&gt; Dosis alta de Corticoides Inhalados (CI) + LABA y derivación para evaluación fenotípica.&lt;br /&gt;• &lt;b&gt;Adición:&lt;/b&gt; Según el fenotipo objetivado, se adiciona la terapia biológica correspondiente (Anti-IgE, Anti-IL5 o receptor IL5, o Anti-IL4R). También se puede adicionar Tiotropio.</t>
  </si>
  <si>
    <t>Frente a la aparición de efectos adversos sistémicos secundarios al uso de &lt;b&gt;corticoides inhalados&lt;/b&gt; (como la disminución del crecimiento en niños), la alternativa terapéutica indicada es rotar a un &lt;b&gt;antagonista de los receptores de leucotrienos&lt;/b&gt;, como el &lt;b&gt;montelukast&lt;/b&gt;.</t>
  </si>
  <si>
    <t>&lt;b&gt;TRATAMIENTO ESCALONADO Y MEDICACIÓN CONTROLADORA&lt;/b&gt;&lt;br /&gt;&lt;br /&gt;El abordaje farmacológico del asma se estructura en escalones (steps), permitiendo modificar la intensidad de la terapia según el grado de control clínico y la aparición de complicaciones.&lt;br /&gt;• &lt;b&gt;Medicación Controladora (de Mantenimiento):&lt;/b&gt; Son fármacos de aplicación diaria y a largo plazo cuyo objetivo es brindar un efecto antiinflamatorio. Los &lt;b&gt;Corticoides Inhalados (CI)&lt;/b&gt; son la piedra angular del tratamiento. Sin embargo, este grupo también incluye controladores alternativos como los &lt;b&gt;Anti-leucotrienos (Montelukast)&lt;/b&gt;.&lt;br /&gt;• &lt;b&gt;Paso 2 (Step 2):&lt;/b&gt; El controlador preferido inicial es una dosis baja diaria de &lt;b&gt;CI&lt;/b&gt; (ej. budesonida). Como alternativa válida en este mismo escalón, las guías incluyen el uso de antagonistas de receptores de leucotrienos.&lt;br /&gt;• &lt;b&gt;Efectos adversos esteroideos:&lt;/b&gt; Cuando se emplean corticosteroides en el asma bronquial estable, la vía inhalatoria es la indicada de entrada ya que los efectos secundarios sistémicos son menores. No obstante, si el paciente desarrolla complicaciones sistémicas (como alteraciones en el desarrollo pondoestatural infantil o efectos sobre el eje hipotálamo-hipofisario), se debe adaptar la terapéutica priorizando alternativas no esteroideas.</t>
  </si>
  <si>
    <t>La opción c es correcta. En el Paso 2 del tratamiento del asma, el uso de &lt;b&gt;antagonistas de receptores de leucotrienos&lt;/b&gt; (como el &lt;b&gt;montelukast&lt;/b&gt;) constituye una alternativa terapéutica válida frente al desarrollo de efectos adversos inducidos por los &lt;b&gt;corticoides inhalados&lt;/b&gt;, permitiendo mantener el control antiinflamatorio de la enfermedad mientras se suprime el efecto adverso sobre el crecimiento del paciente pediátrico.</t>
  </si>
  <si>
    <t>• &lt;b&gt;a) Añadir salmeterol:&lt;/b&gt; Es incorrecta. Añadir un broncodilatador de acción prolongada (LABA) implica subir la intensidad del tratamiento (escalar al Paso 3), pero mantiene inalterada la administración del corticoide inhalado que está originando el efecto adverso sobre el crecimiento del niño.&lt;br /&gt;• &lt;b&gt;b) Ajustar técnica inhalación:&lt;/b&gt; Es incorrecta. Si bien optimizar la técnica inhalatoria es mandatorio en cada visita, una técnica más eficiente incrementaría el depósito pulmonar y sistémico de la budesonida, pudiendo agravar el efecto adverso estatural.&lt;br /&gt;• &lt;b&gt;d) Suspender corticoides inhalados:&lt;/b&gt; Es incorrecta. La suspensión de la medicación controladora sin la instauración de una alternativa antiinflamatoria (como el montelukast) provocaría la pérdida del control de la enfermedad y predispondría al paciente a sufrir exacerbaciones severas.</t>
  </si>
  <si>
    <t>En el abordaje del asma asociado a comorbilidades como la rinitis persistente, el control sintomático exige utilizar &lt;b&gt;corticoides inhalados (como la budesonida)&lt;/b&gt; como piedra angular para la vía aérea inferior, combinados con tratamiento tópico (como la &lt;b&gt;fluticasona nasal&lt;/b&gt;) para controlar la inflamación de la vía aérea superior.</t>
  </si>
  <si>
    <t>&lt;b&gt;TRATAMIENTO ESCALONADO Y COMORBILIDADES EN EL ASMA&lt;/b&gt;&lt;br /&gt;&lt;br /&gt;El abordaje farmacológico del asma se estructura en escalones, permitiendo subir o bajar la intensidad según el control de los síntomas. Antes de modificar el escalón, el médico debe evaluar el cumplimiento, la técnica inhalatoria y la presencia de enfermedades concomitantes.&lt;br /&gt;• &lt;b&gt;Piedra Angular (Corticoides Inhalados):&lt;/b&gt; Al ser una enfermedad inflamatoria, no se concibe un tratamiento de mantenimiento que no incluya un Corticoide Inhalado (CI) como base. Drogas como la &lt;i&gt;budesonida&lt;/i&gt; o &lt;i&gt;fluticasona&lt;/i&gt; son los exponentes de primera línea para prevenir exacerbaciones.&lt;br /&gt;• &lt;b&gt;Impacto de las Comorbilidades:&lt;/b&gt; La falta de tratamiento de patologías asociadas impide el control respiratorio, transformando el cuadro en un &lt;i&gt;asma difícil de tratar&lt;/i&gt; a pesar de emplear terapias de máxima intensidad.&lt;br /&gt;• &lt;b&gt;Rinosinusitis crónica y Rinitis:&lt;/b&gt; Se asocian frecuentemente al fenotipo de asma alérgico y eosinofílico. El goteo nasal posterior actúa como un gatillo para la tos y la inflamación de la vía aérea inferior, exigiendo su tratamiento concurrente para estabilizar la patología respiratoria.</t>
  </si>
  <si>
    <t>&lt;b&gt;a) Corticoides inhalados combinados con tratamiento tópico:&lt;/b&gt; Es la opción correcta. El control del asma exige la instauración de un corticoide inhalado (como la &lt;i&gt;budesonida&lt;/i&gt;) como medicación controladora o de mantenimiento. Al existir una comorbilidad alérgica de la vía aérea superior que actúa como gatillo (rinitis persistente), la asociación con un corticoide tópico nasal (como la &lt;i&gt;fluticasona&lt;/i&gt;) aborda ambas vías inflamatorias, logrando el control requerido.</t>
  </si>
  <si>
    <t>&lt;b&gt;b) Intranasal ipratropio:&lt;/b&gt; Es incorrecta. El &lt;i&gt;ipratropio&lt;/i&gt; es un anticolinérgico de acción corta (SAMA) utilizado como medicación de rescate para aliviar el broncoespasmo agudo, careciendo del efecto antiinflamatorio necesario para controlar el asma y la rinitis.&lt;br /&gt;&lt;b&gt;c) Antihistamínicos orales:&lt;/b&gt; Es incorrecta. Aunque son útiles para atenuar los síntomas alérgicos, no reemplazan a los corticoides inhalados, los cuales constituyen la piedra angular del tratamiento controlador del asma bronquial.&lt;br /&gt;&lt;b&gt;d) Montelukast oral único:&lt;/b&gt; Es incorrecta. El &lt;i&gt;montelukast&lt;/i&gt; (antileucotrieno) constituye una medicación controladora adyuvante, pero la monoterapia sin la presencia de un corticoide inhalado no es el régimen de primera línea recomendado para un asma sintomático concurrente con inflamación persistente.</t>
  </si>
  <si>
    <t>&lt;b&gt;EVALUACIÓN Y PASOS DEL TRATAMIENTO (GINA)&lt;/b&gt;&lt;br /&gt;&lt;br /&gt;El ciclo de manejo continuo del asma exige revisión periódica.&lt;br /&gt;• &lt;b&gt;Paso 1 y 2:&lt;/b&gt; Para pacientes con síntomas infrecuentes o que ocurren menos de dos veces al mes, el controlador preferido incluye dosis bajas de Corticoides Inhalados (CI).&lt;br /&gt;• &lt;b&gt;Paso 3 y 4:&lt;/b&gt; Para pacientes con síntomas persistentes (la mayoría de los días) o baja función pulmonar, se avanza indicando dosis bajas o medias de la combinación CI + LABA.&lt;br /&gt;• &lt;b&gt;Objetivos:&lt;/b&gt; Alcanzar el control actual (reduciendo síntomas) y reducir el riesgo futuro (previniendo la caída de la función pulmonar y las crisis).</t>
  </si>
  <si>
    <t>En una exacerbación grave del asma con &lt;b&gt;insuficiencia respiratoria aguda hipercápnica&lt;/b&gt; (acidosis respiratoria descompensada con pH bajo y PaCO2 elevada), la primera medida de soporte ventilatorio es la &lt;b&gt;Ventilación Mecánica No Invasiva (VMNI)&lt;/b&gt; para asistir la bomba muscular, revertir la acidosis y evitar la intubación orotraqueal.</t>
  </si>
  <si>
    <t>&lt;b&gt;CRISIS ASMÁTICA E INSUFICIENCIA RESPIRATORIA HIPERCÁPNICA&lt;/b&gt;&lt;br /&gt;&lt;br /&gt;La crisis asmática severa puede evolucionar a la claudicación de la bomba ventilatoria. La broncoconstricción e hiperinsuflación dinámica agotan la musculatura respiratoria, induciendo hipoventilación alveolar. Esto genera un trastorno de la ventilación (Insuficiencia Respiratoria Tipo 2) evidenciado por &lt;b&gt;hipoxemia con hipercapnia&lt;/b&gt;.&lt;br /&gt;• &lt;b&gt;Gasometría Arterial:&lt;/b&gt; Es el mejor parámetro objetivo para valorar el grado de obstrucción bronquial y la severidad de la enfermedad. La retención de CO2 (PaCO2 &gt; 45 mmHg) genera una &lt;b&gt;acidosis respiratoria descompensada&lt;/b&gt; (pH &lt; 7.35).&lt;br /&gt;• &lt;b&gt;Soporte Ventilatorio (VMNI):&lt;/b&gt; Ante este fracaso ventilatorio hipercápnico, la primera línea de soporte es la &lt;b&gt;Ventilación Mecánica No Invasiva (VMNI)&lt;/b&gt;. Esta técnica utiliza una máscara para administrar presión positiva, forzando la apertura de la vía aérea, venciendo la resistencia al flujo, disminuyendo el trabajo respiratorio y mejorando el intercambio gaseoso sin necesidad de intubación, requiriendo que el paciente esté lúcido y colaborador.&lt;br /&gt;• &lt;b&gt;Criterios de Intubación:&lt;/b&gt; Si el paciente presenta un paro respiratorio inminente, evidenciado por &lt;b&gt;tórax silente&lt;/b&gt;, bradicardia o alteración del sensorio (tendencia a la somnolencia, cianosis periférica y acidosis respiratoria descompensada), el tratamiento de elección es la &lt;b&gt;intubación orotraqueal&lt;/b&gt; y Asistencia Respiratoria Mecánica (ARM).</t>
  </si>
  <si>
    <t>&lt;b&gt;d) Ventilación mecánica no invasiva:&lt;/b&gt; Es la opción correcta. El paciente cursa una crisis asmática severa con insuficiencia respiratoria hipercápnica (PaCO2 50 mmHg) y acidosis respiratoria descompensada (pH 7.32). La VMNI es la primera medida de soporte ventilatorio para asistir a la musculatura respiratoria agotada, mejorar el intercambio gaseoso y revertir la acidosis, asumiendo un nivel de consciencia conservado y evitando la morbilidad de la intubación.</t>
  </si>
  <si>
    <t>• &lt;b&gt;a) Intubación traqueal inmediata:&lt;/b&gt; Es incorrecta. Se reserva como medida de urgencia para pacientes con paro respiratorio inminente, franco deterioro del sensorio (somnolencia/coma), tórax silente o fracaso previo de la VMNI. No es el escalón ventilatorio inicial en un paciente sin características críticas de colapso inminente.&lt;br /&gt;• &lt;b&gt;b) Oxigenoterapia con mascarilla reservorio:&lt;/b&gt; Es incorrecta. Si bien corrige la hipoxemia, la administración de oxígeno no resuelve el problema mecánico de la hipoventilación alveolar ni asiste a los músculos respiratorios para barrer el CO2 retenido, perpetuando o agravando la acidosis.&lt;br /&gt;• &lt;b&gt;c) Helioxoterapia:&lt;/b&gt; Es incorrecta. Aunque la mezcla de helio y oxígeno reduce la resistencia al flujo turbulento en la vía aérea estrechada, no proporciona la presión positiva necesaria ni el soporte mecánico ventilatorio requerido para revertir una falla ventilatoria hipercápnica.</t>
  </si>
  <si>
    <t>&lt;b&gt;CRITERIOS DE SEVERIDAD EN LA EXACERBACIÓN ASMÁTICA&lt;/b&gt;&lt;br /&gt;&lt;br /&gt;La exacerbación aguda grave es por sí misma una complicación grave. Los marcadores clínicos e instrumentales de severidad que obligan a considerar el ingreso a Unidad de Terapia Intensiva (UTI) incluyen:&lt;br /&gt;• Taquipnea extrema y uso marcado de músculos accesorios.&lt;br /&gt;• Presencia de &lt;b&gt;respiración paradojal&lt;/b&gt;.&lt;br /&gt;• Frecuencia cardíaca &lt;b&gt;mayor a 120 latidos por minuto&lt;/b&gt;.&lt;br /&gt;• Presencia de &lt;b&gt;cianosis&lt;/b&gt;.&lt;br /&gt;• Función pulmonar con un &lt;b&gt;VEF1 &lt; 30%&lt;/b&gt;.&lt;br /&gt;• En contrapartida, la simple presencia de sibilancias es el dato clínico que menos indica gravedad, ya que pueden desaparecer por completo en los cuadros más severos (tórax silente) por el nulo flujo de aire.</t>
  </si>
  <si>
    <t>En un paciente asmático con &lt;b&gt;empeoramiento clínico nocturno persistente&lt;/b&gt; a pesar del tratamiento basal óptimo, se indica un &lt;b&gt;tratamiento combinado de corticoides inhalatorios y beta-2 agonistas de acción prolongada (LABA)&lt;/b&gt;.</t>
  </si>
  <si>
    <t>&lt;b&gt;TRATAMIENTO ESCALONADO DEL ASMA Y CONTROL NOCTURNO&lt;/b&gt;&lt;br /&gt;&lt;br /&gt;El abordaje farmacológico del asma se estructura en escalones (steps), permitiendo modificar la intensidad de la terapia según el grado de control clínico de los síntomas.&lt;br /&gt;• &lt;b&gt;Falta de Control (Paso 2):&lt;/b&gt; El controlador preferido inicial suele ser una dosis baja diaria de Corticoides Inhalados (CI). Si el paciente experimenta despertares nocturnos por asma una o más veces a la semana o síntomas diarios pese al cumplimiento, se evidencia una falta de control terapéutico.&lt;br /&gt;• &lt;b&gt;Escalonamiento (Paso 3):&lt;/b&gt; Ante el empeoramiento nocturno persistente a pesar de utilizar dosis regulares bajas de CI aislados, se indica subir al Paso 3 (Step 3). El controlador preferido indicado en este nivel es la asociación de dosis bajas de &lt;b&gt;Corticoides Inhalados (CI) más un Broncodilatador de acción prolongada (LABA)&lt;/b&gt;.&lt;br /&gt;• &lt;b&gt;Terapia Combinada:&lt;/b&gt; Se prescriben ambas drogas en un mismo dispositivo (ej. &lt;b&gt;Formoterol + Budesonida&lt;/b&gt; o Salmeterol + Fluticasona) para asegurar la adherencia, aprovechando el sinergismo fisiológico entre ambas moléculas.</t>
  </si>
  <si>
    <t>&lt;b&gt;c) Cambiar a formoterol-budesonida:&lt;/b&gt; Es la opción correcta. Frente a un paciente con empeoramiento clínico nocturno recurrente a pesar de utilizar dosis bajas de corticoides inhalados (fracaso del control en el Paso 2), la conducta de escalonamiento (Paso 3) es rotar a un esquema combinado compuesto por &lt;b&gt;corticoides inhalatorios y beta-2 agonistas de acción prolongada (CI + LABA)&lt;/b&gt;, siendo la asociación de &lt;b&gt;formoterol-budesonida&lt;/b&gt; el régimen controlador de elección.</t>
  </si>
  <si>
    <t>• &lt;b&gt;a) Añadir montelukast nocturno:&lt;/b&gt; Es incorrecta. Si bien los antagonistas de leucotrienos son útiles como controladores alternativos, se prioriza como terapia de preferencia para escalar al Paso 3 la adición de un LABA junto al corticoide inhalado por su superioridad en la mejoría de la función pulmonar y reducción de exacerbaciones.&lt;br /&gt;• &lt;b&gt;b) Iniciar omalizumab:&lt;/b&gt; Es incorrecta. El omalizumab es una terapia biológica (Anti-IgE) de alto costo reservada para el Paso 5 (Step 5) en pacientes con asma grave de fenotipo alérgico que no logran control a pesar del tratamiento con dosis altas de CI + LABA.&lt;br /&gt;• &lt;b&gt;d) Aumentar dosis budesonida:&lt;/b&gt; Es incorrecta. Aumentar la dosis del corticoide inhalado en monoterapia es una estrategia menos eficaz y con mayor riesgo de efectos adversos (como alteración del crecimiento en niños) que la asociación de dosis bajas de CI junto a un broncodilatador de acción prolongada (LABA).</t>
  </si>
  <si>
    <t>La adición de un anticolinérgico de acción prolongada (LAMA) como el &lt;b&gt;tiotropio&lt;/b&gt; se indica cuando el paciente evidencia un &lt;b&gt;asma no controlada a pesar del tratamiento instaurado en el Paso 4&lt;/b&gt;.</t>
  </si>
  <si>
    <t>&lt;b&gt;TRATAMIENTO ESCALONADO DEL ASMA (GINA) Y TERAPIAS DE ADICIÓN&lt;/b&gt;&lt;br /&gt;&lt;br /&gt;El esquema terapéutico farmacológico del asma se estructura en escalones (steps), permitiendo la modificación en la intensidad de las drogas basándose en el nivel de control clínico de los síntomas.&lt;br /&gt;• &lt;b&gt;Paso 4 (Step 4):&lt;/b&gt; Está indicado para pacientes con síntomas la mayoría de los días o despertares nocturnos, sumado a una baja función pulmonar. Su controlador preferido exige la combinación de dosis media de Corticoides Inhalados (CI) más un broncodilatador de acción prolongada (LABA).&lt;br /&gt;• &lt;b&gt;Paso 5 (Step 5) y Falla de Control:&lt;/b&gt; Se encuentra reservado para el asma grave no controlada. Su controlador de base exige dosis altas de CI + LABA. No obstante, si no se logra el control utilizando corticoides y LABA en dosis plenas, el esquema GINA avala la escalada terapéutica mediante la adición de &lt;i&gt;Tiotropio&lt;/i&gt; (LAMA) o la instauración de una Triple Combinación (LABA + LAMA + CI) para mejorar la respuesta broncodilatadora.</t>
  </si>
  <si>
    <t>&lt;b&gt;a) Asma paso 4 no controlada:&lt;/b&gt; Es la opción correcta. El esquema de tratamiento escalonado estipula que ante un paciente pediátrico o adulto cuya enfermedad se clasifique como no controlada encontrándose en el Paso 4 (utilizando dosis medias de CI + LABA), la conducta médica protocolar para recuperar el control sintomático y prevenir exacerbaciones exige escalar el tratamiento, lo cual incluye la adición de fármacos como el &lt;i&gt;tiotropio&lt;/i&gt;.</t>
  </si>
  <si>
    <t>• &lt;b&gt;b) Asma aspirino-intolerante:&lt;/b&gt; Es incorrecta. Este fenotipo clínico demanda la evitación del fármaco antiinflamatorio desencadenante y el tratamiento de base convencional, no siendo la intolerancia la indicación primaria para el uso de tiotropio.&lt;br /&gt;• &lt;b&gt;c) Asma eosinofílica grave:&lt;/b&gt; Es incorrecta. En el fenotipo eosinofílico grave (T2), la terapia de adición específica consiste en el uso de fármacos biológicos (como anticuerpos monoclonales Anti-IL5 o Anti-receptor IL5), no estando indicado un antimuscarínico como primera línea.&lt;br /&gt;• &lt;b&gt;d) Asma leve intermitente:&lt;/b&gt; Es incorrecta. En estadios iniciales con síntomas esporádicos (Paso 1), el tratamiento preferido requiere dosis bajas de Corticoides Inhalados asociados a formoterol a demanda, sin el uso de broncodilatadores anticolinérgicos de larga duración.</t>
  </si>
  <si>
    <t>&lt;b&gt;EVALUACIÓN DEL GRADO DE CONTROL&lt;/b&gt;&lt;br /&gt;&lt;br /&gt;Para decidir la escalada terapéutica tras prescribir un Paso 4, se deben evaluar cuatro dominios ocurridos en las últimas 4 semanas:&lt;br /&gt;• &lt;b&gt;Asma No controlada:&lt;/b&gt; El paciente presenta 3 o 4 dominios positivos, incluyendo síntomas diurnos más de 2 veces por semana, algún despertar nocturno debido al asma, necesidad de utilizar medicación de rescate más de 2 veces por semana, o limitación de la actividad física debida a la obstrucción respiratoria.</t>
  </si>
  <si>
    <t>El tratamiento sistémico de elección para el control de la inflamación aguda en la &lt;b&gt;crisis asmática&lt;/b&gt; leve a moderada consiste en la administración de &lt;b&gt;Prednisona&lt;/b&gt; o &lt;b&gt;Prednisolona por vía oral&lt;/b&gt;.</t>
  </si>
  <si>
    <t>&lt;b&gt;TRATAMIENTO MÉDICO DE LA CRISIS ASMÁTICA EN URGENCIAS&lt;/b&gt;&lt;br /&gt;&lt;br /&gt;El abordaje médico de la exacerbación asmática en urgencias depende de la gravedad evaluada, teniendo como objetivo reducir la inflamación de la vía aérea y controlar los síntomas agudos.&lt;br /&gt;• &lt;b&gt;Crisis Leve a Moderada:&lt;/b&gt; Se indica la administración de oxígeno controlado, broncodilatadores beta-2 agonistas de acción corta (&lt;i&gt;Salbutamol&lt;/i&gt; mediante aerosol con aerocámara cada 20 minutos) y corticoides sistémicos. Se prescribe &lt;i&gt;Prednisolona&lt;/i&gt; o &lt;i&gt;Prednisona&lt;/i&gt; por vía oral (en adultos a dosis de 1 mg/kg con un máximo de 50 mg).&lt;br /&gt;• &lt;b&gt;Crisis Moderada-Grave a Severa:&lt;/b&gt; Requiere oxígeno, nebulizaciones o inhalaciones frecuentes de &lt;i&gt;Salbutamol&lt;/i&gt; asociado a &lt;i&gt;Ipratropio&lt;/i&gt;, y la administración de corticoides sistémicos como &lt;i&gt;Hidrocortisona&lt;/i&gt; EV (200 mg) o &lt;i&gt;Prednisona&lt;/i&gt; VO (20-40 mg).&lt;br /&gt;• &lt;b&gt;Justificación de Uso:&lt;/b&gt; Los glucocorticoides sistémicos son drogas fundamentales en la exacerbación aguda, utilizados como rescate para revertir el edema inflamatorio subyacente y prevenir un colapso ventilatorio.</t>
  </si>
  <si>
    <t>La opción c es correcta. En el manejo agudo de las exacerbaciones asmáticas, las guías clínicas establecen a la Prednisona (o Prednisolona) por vía oral como el corticoide sistémico de primera línea para lograr el control del componente inflamatorio, demostrando eficacia y seguridad en la estabilización de los pacientes.</t>
  </si>
  <si>
    <t>• &lt;b&gt;a) Betametasona intramuscular, y d) Dexametasona intravenosa:&lt;/b&gt; Son incorrectas. Estos fármacos no forman parte de los esquemas y algoritmos de primera elección para el abordaje de rescate de la crisis asmática en la urgencia.&lt;br /&gt;• &lt;b&gt;b) Hidrocortisona nebulizada:&lt;/b&gt; Es incorrecta. Para el manejo de crisis asmáticas de mayor envergadura, la indicación de la Hidrocortisona es su administración sistémica por vía endovenosa (EV), no existiendo indicación validada para su uso nebulizado tópico como rescate en una exacerbación aguda.</t>
  </si>
  <si>
    <t>&lt;b&gt;EVALUACIÓN DINÁMICA DE LA RESPUESTA AL TRATAMIENTO&lt;/b&gt;&lt;br /&gt;&lt;br /&gt;Tras 1 a 3 horas de instaurado el tratamiento de urgencia, se debe realizar una evaluación dinámica clínica y funcional.&lt;br /&gt;• &lt;b&gt;Criterios de Alta:&lt;/b&gt; Si el paciente presenta una buena respuesta (estable, asintomático, PEF o VEF1 &gt; 60-80% y SaO2 &gt; 94%), se procede al alta indicando continuar con un curso de &lt;i&gt;Prednisolona&lt;/i&gt; o &lt;i&gt;Prednisona&lt;/i&gt; VO de mantenimiento por 5 a 7 días, asegurando el control ambulatorio.&lt;br /&gt;• &lt;b&gt;Criterios de Hospitalización:&lt;/b&gt; Si el paciente exhibe mala respuesta, persiste inestable, sintomático y con un FEV1 o PEF &lt; 60%, se indica internación hospitalaria continuando con oxígeno, nebulizaciones con &lt;i&gt;Salbutamol&lt;/i&gt; + &lt;i&gt;Ipratropio&lt;/i&gt; y corticoides sistémicos de mantenimiento (&lt;i&gt;Hidrocortisona&lt;/i&gt; EV o &lt;i&gt;Prednisona&lt;/i&gt; VO).</t>
  </si>
  <si>
    <t>En el manejo intrahospitalario de la crisis asmática con mala respuesta al esquema inicial (cuadro refractario), se indica la administración de &lt;b&gt;Magnesio endovenoso (EV)&lt;/b&gt;.</t>
  </si>
  <si>
    <t>&lt;b&gt;EVALUACIÓN Y TRATAMIENTO DE LA CRISIS ASMÁTICA REFRACTARIA&lt;/b&gt;&lt;br /&gt;&lt;br /&gt;La exacerbación asmática es un empeoramiento agudo de los síntomas que requiere una evaluación clínica y funcional tras 1 a 3 horas de haber instaurado el tratamiento inicial.&lt;br /&gt;• &lt;b&gt;Mala Respuesta (Criterios de Hospitalización):&lt;/b&gt; Se establece cuando el paciente continúa inestable, sintomático y con un parámetro funcional respiratorio de FEV1 o PEF &lt; 60%.&lt;br /&gt;• &lt;b&gt;Conducta y Terapia de Rescate:&lt;/b&gt; Esta condición obliga a la internación. Se administra oxígeno (para saturar &gt; 92%), nebulizaciones continuas de &lt;i&gt;Salbutamol&lt;/i&gt; asociado a &lt;i&gt;Ipratropio&lt;/i&gt; cada 4 a 6 horas, e &lt;i&gt;Hidrocortisona EV&lt;/i&gt; o &lt;i&gt;Prednisona VO&lt;/i&gt;. En estos cuadros refractarios donde las medidas previas no logran revertir la obstrucción, se debe considerar la administración de &lt;b&gt;Magnesio EV&lt;/b&gt; como medida de rescate farmacológico.</t>
  </si>
  <si>
    <t>&lt;b&gt;a) Sulfato de magnesio:&lt;/b&gt; Es la opción correcta. Frente a un paciente con una exacerbación asmática inestable que no mejora con el tratamiento de primera línea y evoluciona como un cuadro refractario (FEV1 o PEF &lt; 60%), se debe proceder a la hospitalización y considerar la administración de &lt;b&gt;Magnesio endovenoso (EV)&lt;/b&gt; para lograr la broncodilatación y evitar el colapso ventilatorio.</t>
  </si>
  <si>
    <t>&lt;b&gt;b) Teofilina:&lt;/b&gt; Es incorrecta. Si bien es una metilxantina de uso marginal en el asma, no figura como la medicación de rescate intravenosa de elección en el algoritmo de urgencias para la crisis refractaria.&lt;br /&gt;&lt;b&gt;c) Adrenalina subcutánea:&lt;/b&gt; Es incorrecta. La indicación específica de &lt;i&gt;Adrenalina intramuscular o subcutánea&lt;/i&gt; se reserva si la exacerbación asmática se encuentra asociada o desencadenada por una reacción anafiláctica.&lt;br /&gt;&lt;b&gt;d) Montelukast intravenoso:&lt;/b&gt; Es incorrecta. El &lt;i&gt;Montelukast&lt;/i&gt; es un fármaco antagonista de los receptores de leucotrienos que se administra por vía oral como medicación controladora (de mantenimiento) a largo plazo, careciendo de utilidad y formulación endovenosa para el rescate en la crisis aguda.</t>
  </si>
  <si>
    <t>&lt;b&gt;CRITERIOS CLÍNICOS DE GRAVEDAD EN LA EXACERBACIÓN&lt;/b&gt;&lt;br /&gt;&lt;br /&gt;El reconocimiento clínico del agravamiento es necesario:&lt;br /&gt;• &lt;b&gt;Crisis Severa (Grave):&lt;/b&gt; Cursa con disnea severa en reposo (el paciente solo emite palabras sueltas y adopta postura encorvada hacia adelante), taquipnea (&gt; 30 respiraciones/minuto), uso de músculos accesorios, taquicardia (&gt; 120 latidos por minuto) y sibilancias marcadas o paradójicamente en disminución.&lt;br /&gt;• &lt;b&gt;Paro Respiratorio Inminente:&lt;/b&gt; El paciente presenta compromiso del estado de alerta (confuso o somnoliento), respiración con movimiento paradojal y bradicardia. Es característica de este estado la ausencia de sibilancias, conocida semiológicamente como &lt;b&gt;tórax silente&lt;/b&gt;, producto de la obstrucción total al flujo de aire.</t>
  </si>
  <si>
    <t>En un paciente con neumonía que presenta un derrame pleural paraneumónico asociado, el hallazgo de un &lt;b&gt;pH pleural menor que 7.20&lt;/b&gt; es un marcador bioquímico de derrame complicado y constituye una indicación absoluta para intervención mediante drenaje torácico.</t>
  </si>
  <si>
    <t>&lt;b&gt;DERRAME PLEURAL PARANEUMÓNICO Y ALGORITMO DE TORACOCENTESIS&lt;/b&gt;&lt;br /&gt;&lt;br /&gt;Confirmada la presencia de líquido en el espacio pleural, se debe evaluar la indicación de una toracocentesis (punción torácica) mediante un algoritmo.&lt;br /&gt;• &lt;b&gt;Cantidad de líquido:&lt;/b&gt; Se requiere &lt;b&gt;&gt; 1 cm&lt;/b&gt; de espesor evidenciado en radiografía en decúbito lateral, ecografía o TC. Si el espesor es menor, la indicación es la &lt;b&gt;observación&lt;/b&gt; clínica. Si la cantidad de líquido es suficiente (&gt; 1 cm) y el paciente no tiene insuficiencia cardíaca (por ejemplo, cursa con una neumonía), está indicado realizar una toracocentesis para obtener una muestra diagnóstica.&lt;br /&gt;• &lt;b&gt;Derrame Paraneumónico No Complicado:&lt;/b&gt; Requiere tratamiento médico antibiótico. Una vez evaluado el líquido pleural evacuado mediante punción, se instaura el esquema específico para lograr la resolución completa.&lt;br /&gt;• &lt;b&gt;Derrame Paraneumónico Complicado y Empiema:&lt;/b&gt; Cuando el derrame evoluciona a un cuadro complicado (presencia de material purulento, tabicamiento o severas alteraciones bioquímicas), el abordaje debe ser más agresivo. Estos casos exigen adicionar al tratamiento antibiótico un tratamiento quirúrgico, el cual consiste en la colocación de un tubo de drenaje grueso para evitar secuelas anatómicas.</t>
  </si>
  <si>
    <t>&lt;b&gt;d) pH pleural menor que 7.20:&lt;/b&gt; Es la opción correcta. En la evaluación diagnóstica del derrame pleural paraneumónico, el análisis bioquímico del líquido determina la gravedad del cuadro inflamatorio. El hallazgo de un &lt;b&gt;pH pleural ácido (menor que 7.20)&lt;/b&gt; indica que el derrame ha evolucionado a un derrame complicado o inminente empiema que requiere la evacuación del espacio pleural mediante la colocación de un tubo de drenaje para su resolución.</t>
  </si>
  <si>
    <t>• &lt;b&gt;a) Fiebre persistente 48 horas:&lt;/b&gt; Es incorrecta. En el contexto de un derrame paraneumónico no complicado tratado médicamente, la fiebre puede tardar 1 semana en desaparecer; su persistencia a las 48 horas no es una indicación absoluta de punción si el líquido no cumple criterios de volumen o complicación bioquímica.&lt;br /&gt;• &lt;b&gt;b) Derrame menor que 1 cm en ecografía:&lt;/b&gt; Es incorrecta. Si la cantidad de líquido presenta un espesor &lt; 1 cm, la toracocentesis no está indicada; la conducta a seguir es la &lt;b&gt;observación&lt;/b&gt; y la reevaluación clínica en 72 horas.&lt;br /&gt;• &lt;b&gt;c) Leucocitos pleurales 5000/mm3:&lt;/b&gt; Es incorrecta. Un recuento leucocitario elevado confirma la naturaleza exudativa inflamatoria del líquido (propia del derrame paraneumónico agudo), pero por sí solo y en ausencia de un pH ácido (&lt; 7.20) o material purulento, no define un derrame complicado con indicación absoluta de drenaje.</t>
  </si>
  <si>
    <t>&lt;b&gt;EVALUACIÓN Y DIAGNÓSTICO ETIOLÓGICO DEL LÍQUIDO PLEURAL&lt;/b&gt;&lt;br /&gt;&lt;br /&gt;El análisis celular y visual del líquido obtenido por toracocentesis orienta la sospecha etiológica:&lt;br /&gt;• &lt;b&gt;Aumento de Leucocitos/Neutrófilos (Procesos Agudos):&lt;/b&gt; Las etiologías que originan este patrón exudativo son el derrame paraneumónico (asociado a una neumonía) y el Tromboembolismo Pulmonar (TEP).&lt;br /&gt;• &lt;b&gt;Aumento de Linfocitos (85 al 95%):&lt;/b&gt; Orienta hacia patologías como la Tuberculosis (TBC), el Linfoma, la Sarcoidosis o la Carcinomatosis Pleural.&lt;br /&gt;• &lt;b&gt;Líquido Transparente (Trasudado):&lt;/b&gt; Diferencia el cuadro a favor de causas sistémicas como la Insuficiencia Cardíaca Congestiva, la Cirrosis Hepática y el Síndrome Nefrótico.</t>
  </si>
  <si>
    <t>En trabajadores expuestos (como los mineros), la &lt;b&gt;neumoconiosis&lt;/b&gt; (específicamente la &lt;b&gt;silicosis&lt;/b&gt;) constituye una condición del huésped que altera la inmunidad local, predisponiendo a la infección por &lt;i&gt;Mycobacterium tuberculosis&lt;/i&gt;.</t>
  </si>
  <si>
    <t>&lt;b&gt;FACTORES DE RIESGO Y CONDICIONES DEL HUÉSPED EN LA TUBERCULOSIS&lt;/b&gt;&lt;br /&gt;&lt;br /&gt;El desarrollo de la tuberculosis y el riesgo de infección están condicionados por múltiples factores que favorecen la exposición o alteran la respuesta inmunitaria del paciente.&lt;br /&gt;• &lt;b&gt;Condiciones del huésped:&lt;/b&gt; Son situaciones que generan una mayor predisposición a infectarse o a presentar formas evolutivas tórpidas. Se incluyen la edad extrema y los estados de inmunidad alterada.&lt;br /&gt;• &lt;b&gt;Comorbilidades inmunosupresoras:&lt;/b&gt; Destacan ser portador de &lt;b&gt;VIH&lt;/b&gt;, padecer &lt;i&gt;diabetes&lt;/i&gt;, &lt;i&gt;neoplasias&lt;/i&gt;, &lt;i&gt;colagenopatías&lt;/i&gt;, &lt;i&gt;EPOC&lt;/i&gt;, o &lt;i&gt;desnutrición&lt;/i&gt;.&lt;br /&gt;• &lt;b&gt;Neumoconiosis (Silicosis):&lt;/b&gt; Constituyen afecciones pulmonares ocupacionales generadas por la inhalación crónica de partículas inorgánicas (como el sílice en los mineros o areneros). Esta patología fibrótica se establece como un factor de riesgo para contraer tuberculosis y presentar una evolución persistente.</t>
  </si>
  <si>
    <t>&lt;b&gt;a) Silicosis concomitante:&lt;/b&gt; Es la opción correcta. En el contexto ocupacional (paciente minero), la inhalación crónica de polvos inorgánicos origina silicosis (neumoconiosis), la cual altera la inmunidad pulmonar y predispone al desarrollo de la infección tuberculosa.</t>
  </si>
  <si>
    <t>• &lt;b&gt;c) Diabetes mellitus:&lt;/b&gt; Es incorrecta. Si bien es una comorbilidad que altera la inmunidad y constituye un factor de riesgo para la tuberculosis, no se relaciona directamente con el antecedente ocupacional (minería).&lt;br /&gt;• &lt;b&gt;b) Tabaquismo activo, y d) Alcoholismo crónico:&lt;/b&gt; Son incorrectas. Representan hábitos tóxicos y factores de riesgo generales para múltiples enfermedades respiratorias, pero la viñeta apunta a la patología profesional (silicosis).</t>
  </si>
  <si>
    <t>&lt;b&gt;ETIOLOGÍA Y BACTERIOLOGÍA DEL PATÓGENO&lt;/b&gt;&lt;br /&gt;&lt;br /&gt;El &lt;i&gt;Mycobacterium tuberculosis&lt;/i&gt; presenta características que explican su comportamiento clínico:&lt;br /&gt;• &lt;b&gt;Metabolismo:&lt;/b&gt; Es una bacteria &lt;b&gt;aerobia estricta&lt;/b&gt;, por lo cual su crecimiento está subordinado a la presencia de oxígeno, explicando su predilección por alojarse y cavitar en los lóbulos superiores.&lt;br /&gt;• &lt;b&gt;Multiplicación lenta:&lt;/b&gt; Se divide cada &lt;b&gt;16 a 20 horas&lt;/b&gt;, motivo por el cual la enfermedad requiere de un tratamiento prolongado.&lt;br /&gt;• &lt;b&gt;Estado latente:&lt;/b&gt; Ante circunstancias adversas, el bacilo puede retrasar su multiplicación y permanecer latente durante años hasta encontrar un medio óptimo o ante la caída de la inmunidad del huésped.</t>
  </si>
  <si>
    <t>El enfermo con &lt;b&gt;tuberculosis laríngea&lt;/b&gt; constituye una fuente de infección al eliminar bacilos en sus secreciones, presentándose como una afección de la vía aérea extrapulmonar que requiere visualización directa (laringoscopia) para su confirmación ante una radiografía de tórax normal.</t>
  </si>
  <si>
    <t>&lt;b&gt;TUBERCULOSIS EXTRAPULMONAR Y FUENTES DE INFECCIÓN&lt;/b&gt;&lt;br /&gt;&lt;br /&gt;La &lt;i&gt;tuberculosis&lt;/i&gt; afecta preferentemente a los pulmones, pero en un &lt;b&gt;15%&lt;/b&gt; de los casos la localización clínica es extrapulmonar. Esta diseminación ocurre cuando el proceso inflamatorio inicial no es contenido y los bacilos se propagan hacia otros órganos.&lt;br /&gt;• &lt;b&gt;Fuentes de infección:&lt;/b&gt; El reservorio natural del &lt;i&gt;Mycobacterium tuberculosis&lt;/i&gt; es el hombre. Se define como fuente de infección principal al enfermo que padece &lt;i&gt;tuberculosis pulmonar o laríngea&lt;/i&gt;, ya que elimina bacilos en sus secreciones hacia el exterior.&lt;br /&gt;• &lt;b&gt;Contagiosidad:&lt;/b&gt; El mayor riesgo de contagio lo representan los pacientes con examen directo de esputo (o secreciones) positivo, constituyendo una fuente bacilífera transmisible mediante la aerosolización de las microgotas de Flügge durante los accesos de tos o la fonación.</t>
  </si>
  <si>
    <t>03_Fisiología</t>
  </si>
  <si>
    <t>&lt;b&gt;a) Tuberculosis laringea:&lt;/b&gt; Es la opción correcta. La &lt;b&gt;tuberculosis laríngea&lt;/b&gt; es una manifestación clínica de la enfermedad capaz de eliminar bacilos de forma activa en las secreciones. Ante un cuadro clínico de afonía progresiva sin hallazgos parenquimatosos en la radiografía de tórax (Rx normal), la visualización de lesiones focales o granulomatosas en las cuerdas vocales mediante laringoscopia confirma el compromiso tuberculoso aislado en esta topografía.</t>
  </si>
  <si>
    <t>• &lt;b&gt;b) Cáncer laríngeo:&lt;/b&gt; Es incorrecta. Si bien cursa con afonía progresiva y requiere la laringoscopia para su diagnóstico visual e histológico, el contexto clínico de la premisa se enfoca en la confirmación de la enfermedad infecciosa tuberculosa citada en el propio enunciado.&lt;br /&gt;• &lt;b&gt;c) Reflujo gastroesofágico severo:&lt;/b&gt; Es incorrecta. Aunque puede generar disfonía o afonía por laringitis química (reflujo laringofaríngeo crónico), no se asocia a la patogenia infecciosa granulomatosa originada por la infección del bacilo de Koch.&lt;br /&gt;• &lt;b&gt;d) Candidiasis laringea:&lt;/b&gt; Es incorrecta. Constituye una infección fúngica oportunista que afecta a pacientes inmunodeprimidos o bajo el uso crónico de altas dosis de corticoides inhalados, no coincidiendo etiológicamente con la tuberculosis.</t>
  </si>
  <si>
    <t>Los hallazgos característicos del enfisema pulmonar en la exploración funcional son:&lt;br&gt;&lt;br&gt;a) Patrón restrictivo, disminución de la capacidad residual funcional y elevación de la capacidad pulmonar total&lt;br&gt;&lt;br&gt;b) Patrón obstructivo, disminución de la capacidad pulmonar total y aumento de la difusión&lt;br&gt;&lt;br&gt;c) Patrón obstructivo, aumento del volumen residual y disminución de la capacidad de difusión&lt;br&gt;&lt;br&gt;d) Patrón restrictivo, disminución del volumen residual y aumento de la capacidad de difusión</t>
  </si>
  <si>
    <t>&lt;b&gt;DIAGNÓSTICO MICROBIOLÓGICO DE CERTEZA&lt;/b&gt;&lt;br /&gt;&lt;br /&gt;El diagnóstico de certeza de la enfermedad implica la identificación del &lt;i&gt;Mycobacterium tuberculosis&lt;/i&gt; en las muestras obtenidas del paciente.&lt;br /&gt;• &lt;b&gt;Examen directo (Baciloscopía):&lt;/b&gt; Método menos invasivo y de elección, realizado por la técnica de Ziehl-Neelsen (ZN) para visualizar los bacilos ácido-alcohol resistentes (BAAR).&lt;br /&gt;• &lt;b&gt;Cultivo:&lt;/b&gt; Es el "patrón de oro" en el diagnóstico por su elevada sensibilidad y por permitir la posterior realización de pruebas de sensibilidad (antibiograma).&lt;br /&gt;• &lt;b&gt;Biopsias:&lt;/b&gt; En casos de lesiones mucosas, parenquimatosas o extrapulmonares (como el abordaje endoscópico y laringoscópico), el estudio histológico revela la lesión típica de la enfermedad caracterizada por la formación de granulomas con &lt;b&gt;necrosis caseosa&lt;/b&gt;.</t>
  </si>
  <si>
    <t>c) Patrón obstructivo, aumento del volumen residual y disminución de la capacidad de difusión</t>
  </si>
  <si>
    <t>La persistencia de una baciloscopia positiva tras finalizar la fase inicial del tratamiento antituberculoso (segundo mes) exige la realización de un cultivo con &lt;b&gt;pruebas de sensibilidad (antibiograma)&lt;/b&gt; para evaluar y descartar la presencia de resistencias bacterianas.</t>
  </si>
  <si>
    <t>&lt;b&gt;MONITOREO DEL TRATAMIENTO Y BACTERIOLOGÍA EN LA TUBERCULOSIS&lt;/b&gt;&lt;br /&gt;&lt;br /&gt;El abordaje terapéutico de la tuberculosis exige un control clínico y bacteriológico para garantizar la curación y evitar el desarrollo de cepas resistentes.&lt;br /&gt;• &lt;b&gt;Monitoreo Bacteriológico:&lt;/b&gt; El monitoreo del tratamiento de la TBC implica un control bacteriológico mensual. El examen de esputo debe realizarse hasta lograr la conversión (negativización).&lt;br /&gt;• &lt;b&gt;Cultivo y Pruebas de Sensibilidad:&lt;/b&gt; Los métodos de cultivo (realizados en medios sólidos) constituyen el «patrón de oro» no sólo en el diagnóstico inicial sino también en el seguimiento, destacándose por su elevada sensibilidad y por permitir la realización de pruebas de sensibilidad o antibiograma. Su uso es imperativo ante la falta de negativización esperada.&lt;br /&gt;• &lt;b&gt;Fracaso Terapéutico:&lt;/b&gt; Se define por la aparición de un cultivo positivo a partir del cuarto mes de tratamiento bajo terapia directamente observada (TDO).&lt;br /&gt;• &lt;b&gt;Resistencias Bacterianas:&lt;/b&gt; La TB Multirresistente (TBMR) implica una resistencia como mínimo a &lt;i&gt;Isoniazida&lt;/i&gt; y &lt;i&gt;Rifampicina&lt;/i&gt;, obligando a replantear todo el esquema farmacológico.</t>
  </si>
  <si>
    <t>La opción d es correcta. El monitoreo del tratamiento antituberculoso exige que el esputo se negative paulatinamente. Si un paciente persiste con baciloscopia positiva (3+) al finalizar la fase inicial intensiva (mes 2), existe una sospecha de fracaso o resistencia a los fármacos de primera línea. La conducta diagnóstica es aislar la micobacteria mediante cultivo y realizar pruebas de sensibilidad (antibiograma) para guiar la readecuación del esquema terapéutico y descartar Tuberculosis Multirresistente (TBMR).</t>
  </si>
  <si>
    <t>• &lt;b&gt;a) Añadir fluoroquinolona:&lt;/b&gt; Es incorrecta. No se debe añadir una sola droga (monoterapia encubierta) a un esquema que presumiblemente está fracasando, ya que esto amplifica las resistencias, facilitando la progresión hacia una TB Extensamente Resistente (TBXDR).&lt;br /&gt;• &lt;b&gt;b) Cambiar a esquema etambutol-estreptomicina:&lt;/b&gt; Es incorrecta. El cambio de esquema o "retratamiento" no debe realizarse ante la sospecha de resistencia. Debe guiarse por los resultados del antibiograma.&lt;br /&gt;• &lt;b&gt;c) Continuar esquema actual:&lt;/b&gt; Es incorrecta. Si bien algunos pacientes con extensa carga bacilar inicial (cavitarios) pueden tardar más en negativizar, la inacción diagnóstica frente a una baciloscopia positiva en el mes 2 retrasa la detección de una cepa resistente, aumentando la morbimortalidad y el riesgo epidemiológico.</t>
  </si>
  <si>
    <t>&lt;b&gt;RETRATAMIENTO Y RESISTENCIAS BACTERIANAS&lt;/b&gt;&lt;br /&gt;&lt;br /&gt;El desarrollo de resistencias altera el pronóstico y el abordaje de la enfermedad.&lt;br /&gt;• &lt;b&gt;TB Multirresistente (TBMR):&lt;/b&gt; Implica una resistencia como mínimo a &lt;i&gt;Isoniazida&lt;/i&gt; y &lt;i&gt;Rifampicina&lt;/i&gt;.&lt;br /&gt;• &lt;b&gt;TB Extensamente Resistente (TBXDR):&lt;/b&gt; Suma resistencia a drogas de segunda línea (fluoroquinolonas) e inyectables (aminoglucósidos).&lt;br /&gt;• &lt;b&gt;Retratamiento:&lt;/b&gt; Consiste en la administración de un esquema antituberculoso a un paciente que ya recibió medicación específica por más de un mes. Las principales causas que obligan a un retratamiento son el abandono (dejar el tratamiento por dos meses o más), la recaída (cultivo positivo tras concluir un régimen satisfactorio) y el fracaso terapéutico (cultivo positivo a partir del cuarto mes). Su tratamiento exige fármacos adicionales y una duración mínima de 18 meses a partir del primer cultivo negativo.</t>
  </si>
  <si>
    <t>La &lt;b&gt;rifampicina&lt;/b&gt; es un fármaco antituberculoso bactericida de primera línea que puede inducir &lt;b&gt;osteoporosis&lt;/b&gt; como complicación metabólica en pacientes con alto riesgo y susceptibilidad ósea de base (como mujeres posmenopáusicas), explicando la aparición de fracturas vertebrales espontáneas.</t>
  </si>
  <si>
    <t>&lt;b&gt;FÁRMACOS DE PRIMERA LÍNEA Y REACCIONES ADVERSAS (RAFA)&lt;/b&gt;&lt;br /&gt;&lt;br /&gt;El tratamiento antituberculoso debe caracterizarse por ser precoz, intensivo, combinado, prolongado y supervisado. Los fármacos de primera línea presentan los siguientes perfiles de toxicidad y efectos adversos:&lt;br /&gt;• &lt;b&gt;Rifampicina (R / RFM):&lt;/b&gt; Es un bactericida. Sus efectos adversos sistémicos abarcan intolerancia gástrica, hepatitis tóxica, fiebre, púrpura y coloración naranja de fluidos corporales. En el contexto de la viñeta clínica, su uso prolongado precipita el desarrollo de osteoporosis.&lt;br /&gt;• &lt;b&gt;Pirazinamida (Z / PZ):&lt;/b&gt; Es un bactericida esterilizante. De las drogas que forman parte de todo esquema inicial, la que con mayor frecuencia da hepatotoxicidad es la pirazinamida. Sus efectos adversos metabólicos son la &lt;b&gt;hiperuricemia&lt;/b&gt; (pudiendo desencadenar cuadros de &lt;b&gt;artritis gotosa&lt;/b&gt;), artralgias y molestias gastrointestinales.&lt;br /&gt;• &lt;b&gt;Isoniazida (H / INH):&lt;/b&gt; Es un bactericida. Genera hepatitis tóxica, neuritis periférica, excitación del sistema nervioso central (SNC) y síndrome seudolúpico.&lt;br /&gt;• &lt;b&gt;Etambutol (E / ETB):&lt;/b&gt; Es un bacteriostático. Sus efectos adversos son la neuritis óptica retrobulbar (capaz de inducir ceguera) y rash cutáneo.&lt;br /&gt;• &lt;b&gt;Estreptomicina (S / SM):&lt;/b&gt; Antibiótico bactericida. Sus efectos adversos son la ototoxicidad (lesión del VIII par craneal) y nefrotoxicidad.</t>
  </si>
  <si>
    <t>&lt;b&gt;c) Osteoporosis por rifampicina:&lt;/b&gt; Es la opción correcta. La paciente presenta una complicación estructural ósea (fractura vertebral) a los tres meses de iniciado el esquema antituberculoso. La inducción de osteoporosis y su fractura espontánea en la posmenopausia constituye el cuadro fármaco-inducido evaluado por la rifampicina.</t>
  </si>
  <si>
    <t>&lt;b&gt;a) Artritis gotosa aguda por pirazinamida:&lt;/b&gt; Es incorrecta. La pirazinamida tiene como efecto adverso metabólico la generación de hiperuricemia y el desarrollo de artritis gotosa, sin embargo, la afectación inflamatoria de la gota no produce ni explica la fractura vertebral.&lt;br /&gt;&lt;b&gt;d) Hiperuricemia gota por etambutol:&lt;/b&gt; Es incorrecta. La hiperuricemia y la gota no corresponden a los efectos tóxicos del etambutol (cuyo efecto adverso es la neuritis óptica), sino que son propios de la pirazinamida.&lt;br /&gt;&lt;b&gt;b) Osteomalacia por pirazinamida:&lt;/b&gt; Es incorrecta. Los efectos adversos de la pirazinamida incluyen hepatotoxicidad, hiperuricemia y molestias digestivas, careciendo de asociación con el desarrollo de la osteomalacia.</t>
  </si>
  <si>
    <t>&lt;b&gt;MONITOREO DE LAS REACCIONES ADVERSAS (RAFA)&lt;/b&gt;&lt;br /&gt;&lt;br /&gt;El monitoreo del tratamiento de la TBC exige un control clínico, bacteriológico, oftalmológico y audiométrico mensual.&lt;br /&gt;• &lt;b&gt;Hepatotoxicidad:&lt;/b&gt; Es necesario contar con un hepatograma basal. El monitoreo debe ser semanal el primer mes y quincenal el segundo mes en pacientes de riesgo.&lt;br /&gt;• &lt;b&gt;Suspensión:&lt;/b&gt; Los fármacos hepatotóxicos deben suspenderse si las transaminasas aumentan &gt; 5 veces el límite superior normal (sin síntomas), si aumentan &gt; 3 veces el límite superior normal (con síntomas), o si hay un aumento de la bilirrubina.&lt;br /&gt;• &lt;b&gt;Reintroducción:&lt;/b&gt; Al normalizarse el hepatograma, se reintroducen secuencialmente comenzando con &lt;i&gt;Rifampicina&lt;/i&gt;; una semana después se agrega &lt;i&gt;Isoniazida&lt;/i&gt;; y finalmente &lt;i&gt;Pirazinamida&lt;/i&gt;.</t>
  </si>
  <si>
    <t>Los fármacos antituberculosos de primera línea presentan efectos adversos sistémicos; la &lt;b&gt;Rifampicina&lt;/b&gt; produce intolerancia gástrica, hepatitis tóxica, fiebre, púrpura y una característica &lt;b&gt;coloración naranja de fluidos corporales&lt;/b&gt;.</t>
  </si>
  <si>
    <t>&lt;b&gt;REACCIONES ADVERSAS A FÁRMACOS ANTITUBERCULOSOS (RAFA)&lt;/b&gt;&lt;br /&gt;&lt;br /&gt;El tratamiento de la tuberculosis requiere la utilización combinada de fármacos de primera línea, los cuales exigen un monitoreo clínico, oftalmológico y analítico debido a su toxicidad.&lt;br /&gt;• &lt;b&gt;Rifampicina (R / RFM):&lt;/b&gt; Fármaco bactericida. Sus efectos adversos incluyen intolerancia gástrica, hepatitis tóxica, fiebre, púrpura y &lt;b&gt;coloración naranja de fluidos corporales&lt;/b&gt; (como las lágrimas).&lt;br /&gt;• &lt;b&gt;Etambutol (E / ETB):&lt;/b&gt; Fármaco bacteriostático. Produce toxicidad ocular manifestada como &lt;b&gt;neuritis óptica retrobulbar&lt;/b&gt; (potencial ceguera) y rash. Exige un examen oftalmológico al primer y segundo mes de iniciado el esquema.&lt;br /&gt;• &lt;b&gt;Isoniazida (H / INH):&lt;/b&gt; Fármaco bactericida. Ocasiona hepatitis tóxica, neuritis periférica, excitación del sistema nervioso central y síndrome seudolúpico.&lt;br /&gt;• &lt;b&gt;Pirazinamida (Z / PZ):&lt;/b&gt; Fármaco bactericida y esterilizante. Es el agente que con mayor frecuencia causa hepatotoxicidad en el esquema inicial, sumado a hiperuricemia (artritis gotosa), artralgias y molestias gastrointestinales.&lt;br /&gt;• &lt;b&gt;Estreptomicina (S / SM):&lt;/b&gt; Antibiótico bactericida de administración parenteral. Genera ototoxicidad (compromiso del VIII par craneal) y nefrotoxicidad.</t>
  </si>
  <si>
    <t>&lt;b&gt;b) Rifampicina:&lt;/b&gt; Es la opción correcta. La &lt;b&gt;Rifampicina&lt;/b&gt; y los antimicrobianos de la familia de las rifamicinas pueden generar alteraciones oculares asociadas a la tinción de las secreciones (&lt;b&gt;coloración naranja de fluidos corporales&lt;/b&gt;) y reacciones sistémicas (fiebre, púrpura). La &lt;i&gt;Rifabutina&lt;/i&gt; (una rifamicina utilizada como alternativa terapéutica frente a interacciones en pacientes con VIH) constituye la causa de uveítis aguda bilateral inducida por fármacos antituberculosos.</t>
  </si>
  <si>
    <t>• &lt;b&gt;a) Etambutol:&lt;/b&gt; Es incorrecta. Su toxicidad oftalmológica es la &lt;b&gt;neuritis óptica retrobulbar&lt;/b&gt; (que cursa con disminución de la agudeza visual y discromatopsia), no generando un cuadro inflamatorio de uveítis aguda.&lt;br /&gt;• &lt;b&gt;c) Isoniazida:&lt;/b&gt; Es incorrecta. Sus efectos adversos principales radican en la neurotoxicidad (neuritis periférica) y la hepatotoxicidad, careciendo de afección inflamatoria ocular.&lt;br /&gt;• &lt;b&gt;d) Pirazinamida:&lt;/b&gt; Es incorrecta. Se asocia a hepatotoxicidad e hiperuricemia (ataques de gota), sin reportar toxicidad inflamatoria uveal como efecto adverso.</t>
  </si>
  <si>
    <t>&lt;b&gt;MONITOREO DEL TRATAMIENTO Y SUSPENSIÓN&lt;/b&gt;&lt;br /&gt;&lt;br /&gt;El tratamiento antituberculoso implica un control clínico, bacteriológico, oftalmológico y audiométrico.&lt;br /&gt;• Se solicita examen clínico, hepatograma, examen oftalmológico y audiometría al primer y segundo mes de tratamiento, y luego de forma bimestral.&lt;br /&gt;• Los fármacos deben suspenderse si las transaminasas aumentan más de 5 veces el límite superior normal en ausencia de síntomas, o más de 3 veces si existen síntomas asociados.&lt;br /&gt;• Al normalizarse el hepatograma, los fármacos se reintroducen secuencialmente comenzando con la &lt;b&gt;Rifampicina&lt;/b&gt;.</t>
  </si>
  <si>
    <t>En pacientes con tuberculosis que reciben fármacos de adición como el delamanid, el principal efecto adverso cardiovascular que exige monitorización electrocardiográfica es la prolongación del intervalo QTc para evitar arritmias malignas. &lt;i&gt;(Nota: Datos extraídos de guías clínicas internacionales. Se sugiere contrastar con protocolos institucionales locales.)&lt;/i&gt;</t>
  </si>
  <si>
    <t>&lt;b&gt;TRATAMIENTO DE LA TUBERCULOSIS MULTIRRESISTENTE Y EFECTOS ADVERSOS&lt;/b&gt;&lt;br /&gt;&lt;br /&gt;El abordaje terapéutico de la tuberculosis exige un control clínico para garantizar la curación, evitar resistencias y vigilar la toxicidad sistémica.&lt;br /&gt;• &lt;b&gt;Coinfección VIH-SIDA:&lt;/b&gt; En pacientes con VIH, el tratamiento de la tuberculosis es &lt;b&gt;prioritario&lt;/b&gt; frente a la terapia antirretroviral (la cual se inicia a partir del 1° o 2° mes). La duración del tratamiento antituberculoso en estas condiciones se extiende a &lt;b&gt;9 meses&lt;/b&gt;.&lt;br /&gt;• &lt;b&gt;Resistencias Bacterianas:&lt;/b&gt; La TB Multirresistente (TBMR) implica resistencia como mínimo a &lt;i&gt;Isoniazida&lt;/i&gt; y &lt;i&gt;Rifampicina&lt;/i&gt;, mientras que la TB Extensamente Resistente (TBXDR) suma resistencia a drogas de 2° línea (fluoroquinolonas) e inyectables (aminoglucósidos). El tratamiento de estos cuadros exige fármacos adicionales y una duración mínima de &lt;b&gt;18 meses&lt;/b&gt; a partir del primer cultivo negativo.&lt;br /&gt;• &lt;b&gt;Toxicidad por Antibióticos y QTc:&lt;/b&gt; A nivel cardiovascular, el uso de diversos antibióticos puede desencadenar un &lt;b&gt;intervalo QT prolongado adquirido&lt;/b&gt;. La prolongación patológica del intervalo QT es peligrosa, ya que predispone a la generación de arritmias severas (como la Torsión de Puntas), taquicardia ventricular o un paro cardíaco, fundamentando el monitoreo electrocardiográfico periódico.</t>
  </si>
  <si>
    <t>&lt;b&gt;a) Prolongación QTc:&lt;/b&gt; Es la opción correcta. Al incorporar fármacos antibióticos de nuevas líneas (como el delamanid) para el manejo de la tuberculosis resistente, el principal riesgo cardiovascular asociado es la prolongación adquirida del intervalo QT. Esto exige un monitoreo electrocardiográfico para prevenir arritmias. &lt;i&gt;(Nota: Datos extraídos de guías clínicas internacionales. Se sugiere contrastar con protocolos institucionales locales.)&lt;/i&gt;</t>
  </si>
  <si>
    <t>• &lt;b&gt;b) Neuropatía periférica:&lt;/b&gt; Es incorrecta. En la farmacología antituberculosa, la neuritis o neuropatía periférica es el efecto adverso neurológico clásico y limitante de la &lt;i&gt;Isoniazida&lt;/i&gt;, no el evento cardiovascular.&lt;br /&gt;• &lt;b&gt;c) Ototoxicidad:&lt;/b&gt; Es incorrecta. La ototoxicidad (con daño del VIII par craneal) es el efecto adverso característico de la &lt;i&gt;Estreptomicina&lt;/i&gt;, obligando a un monitoreo mediante audiometría.&lt;br /&gt;• &lt;b&gt;d) Hepatotoxicidad severa:&lt;/b&gt; Es incorrecta. La hepatotoxicidad es la Reacción Adversa a Fármacos Antituberculosos (RAFA) más importante del esquema de primera línea (siendo la &lt;i&gt;Pirazinamida&lt;/i&gt; la que con mayor frecuencia la produce, seguida de &lt;i&gt;Isoniazida&lt;/i&gt; y &lt;i&gt;Rifampicina&lt;/i&gt;), obligando a un monitoreo con hepatograma, no con electrocardiograma.</t>
  </si>
  <si>
    <t>Durante el tratamiento antituberculoso, el empeoramiento o la persistencia de las alteraciones en la radiografía de tórax en un paciente que logra la negativización bacteriológica responde a una &lt;b&gt;reacción paradójica inflamatoria&lt;/b&gt; y a la formación de secuelas fibróticas, no indicando enfermedad aguda activa ni fracaso terapéutico.</t>
  </si>
  <si>
    <t>&lt;b&gt;MONITOREO DEL TRATAMIENTO Y EVOLUCIÓN RADIOLÓGICA EN LA TUBERCULOSIS&lt;/b&gt;&lt;br /&gt;&lt;br /&gt;El monitoreo del tratamiento de la TBC exige un control clínico, bacteriológico, oftalmológico y audiométrico. La radiografía de tórax debe controlarse de forma bimestral.&lt;br /&gt;• &lt;b&gt;Evolución Bacteriológica:&lt;/b&gt; El examen bacteriológico de esputo debe realizarse de manera mensual hasta lograr la conversión (negativización de la baciloscopía). Este hito microbiológico es el principal marcador de respuesta favorable.&lt;br /&gt;• &lt;b&gt;Evolución Radiológica y Reacción Paradójica:&lt;/b&gt; A diferencia de la respuesta bacteriológica, la resolución radiológica es independiente y lenta. Durante el curso del tratamiento antituberculoso, las imágenes pueden seguir mostrando alteraciones, persistir o incluso empeorar visualmente de forma transitoria debido a la reacción inflamatoria propia de la curación y la cicatrización. Las lesiones curadas suelen quedar como &lt;b&gt;secuelas fibróticas&lt;/b&gt; (pleurales y parenquimatosas) y no necesariamente indican una enfermedad aguda y activa o una progresión de la infección.&lt;br /&gt;• &lt;b&gt;Significancia Clínica:&lt;/b&gt; Si el paciente presenta mejoría clínica y negativiza su baciloscopía, el empeoramiento radiológico asintomático no justifica el diagnóstico de fracaso terapéutico, asumiéndose como una reacción inflamatoria paradójica.</t>
  </si>
  <si>
    <t>&lt;b&gt;a) Reacción paradójica inflamatoria:&lt;/b&gt; Es la opción correcta. El paciente presenta una mejoría microbiológica (negativización de la baciloscopía al cuarto mes), por lo que el empeoramiento radiológico documentado responde a un proceso inflamatorio paradójico propio de la curación y formación de secuelas fibróticas, y no a una falla del esquema antimicrobiano.</t>
  </si>
  <si>
    <t>• &lt;b&gt;b) Progresión tuberculosa:&lt;/b&gt; Es incorrecta. La progresión de la enfermedad o el fracaso terapéutico se define por la aparición de un cultivo positivo a partir del cuarto mes de tratamiento bajo terapia directamente observada (TDO), y no por los hallazgos radiológicos, ya que las alteraciones en la Rx pueden persistir de por vida.&lt;br /&gt;• &lt;b&gt;c) Supervensión bacteriana:&lt;/b&gt; Es incorrecta. Si bien las cavidades tuberculosas pueden sobreinfectarse, el enunciado resalta un contexto de paciente en recuperación bacteriológica sin relatar un cuadro clínico agudo de nueva sobreinfección.&lt;br /&gt;• &lt;b&gt;d) Neoplasia broncogénica:&lt;/b&gt; Es incorrecta. Aunque los pacientes añosos pueden presentar neoplasias concurrentes, un empeoramiento radiológico aislado durante la fase de consolidación de un tratamiento antituberculoso con respuesta microbiológica exitosa suele corresponder a la inflamación y fibrosis cicatrizal.</t>
  </si>
  <si>
    <t>&lt;b&gt;FRACASO TERAPÉUTICO Y RETRATAMIENTO&lt;/b&gt;&lt;br /&gt;&lt;br /&gt;El retratamiento es la administración de un esquema antituberculoso a un paciente que ya recibió medicación específica por más de un mes. Las causas microbiológicas y clínicas que lo motivan incluyen:&lt;br /&gt;• &lt;b&gt;Fracaso terapéutico:&lt;/b&gt; Se define por la aparición de un cultivo positivo a partir del &lt;b&gt;cuarto mes&lt;/b&gt; de tratamiento bajo terapia directamente observada (TDO).&lt;br /&gt;• &lt;b&gt;Recaída:&lt;/b&gt; Aparición de un cultivo de esputo positivo en un paciente que ha concluido un régimen satisfactorio previo.&lt;br /&gt;• &lt;b&gt;Abandono:&lt;/b&gt; Paciente que tomó más de un mes de medicación y dejó su tratamiento por dos meses o más.</t>
  </si>
  <si>
    <t>Los efectos adversos de la &lt;b&gt;isoniazida&lt;/b&gt; incluyen la neurotoxicidad con &lt;b&gt;excitación del sistema nervioso central&lt;/b&gt;, indicándose la administración de &lt;b&gt;piridoxina&lt;/b&gt; como tratamiento para contrarrestar sus efectos tóxicos neurológicos.</t>
  </si>
  <si>
    <t>&lt;b&gt;REACCIONES ADVERSAS A FÁRMACOS ANTITUBERCULOSOS (RAFA) Y NEUROTOXICIDAD&lt;/b&gt;&lt;br /&gt;&lt;br /&gt;El tratamiento o la quimioprofilaxis con fármacos antituberculosos de primera línea exige un monitoreo clínico y analítico debido a su potencial toxicidad.&lt;br /&gt;• &lt;b&gt;Isoniazida (H / INH):&lt;/b&gt; Es un fármaco bactericida cuyos efectos adversos principales radican en la neurotoxicidad y la hepatotoxicidad. Ocasiona hepatitis tóxica, neuritis periférica, &lt;b&gt;excitación del sistema nervioso central&lt;/b&gt; (manifestada por cuadros de convulsiones) y síndrome seudolúpico.&lt;br /&gt;• &lt;b&gt;Antídoto y prevención:&lt;/b&gt; Para contrarrestar los efectos tóxicos neurológicos inducidos por la isoniazida, se debe indicar la suplementación o el tratamiento de urgencia con &lt;b&gt;Piridoxina&lt;/b&gt; (Vitamina B6). Su uso es capaz de revertir la toxicidad sobre el sistema nervioso y prevenir convulsiones o daño periférico.</t>
  </si>
  <si>
    <t>La opción c es correcta. La &lt;b&gt;isoniazida&lt;/b&gt; es un fármaco antituberculoso causante de neurotoxicidad y &lt;b&gt;excitación del sistema nervioso central&lt;/b&gt;. Frente a una paciente que desarrolla convulsiones inducidas por la quimioprofilaxis con esta droga, la medida farmacológica para contrarrestar sus efectos es la administración de &lt;b&gt;piridoxina intravenosa&lt;/b&gt;.</t>
  </si>
  <si>
    <t>• &lt;b&gt;a) Suspender isoniazida:&lt;/b&gt; Es incorrecta. Si bien la noxa debe retirarse, suspender el fármaco de base no revierte el estatus convulsivo agudo, siendo necesaria la infusión de la piridoxina.&lt;br /&gt;• &lt;b&gt;b) Fenitoína carga:&lt;/b&gt; Es incorrecta. Las convulsiones inducidas por toxicidad de isoniazida suelen ser refractarias al manejo agudo con anticonvulsivantes (como la fenitoína), ya que el origen etiológico del cuadro es un déficit agudo que responde a la reposición de vitamina B6.&lt;br /&gt;• &lt;b&gt;d) Hemodiálisis urgente:&lt;/b&gt; Es incorrecta. Si bien la depuración extracorpórea es capaz de extraer toxinas y el paciente cursa con un trasplante renal, no constituye la terapéutica indicada frente a la disponibilidad de un antídoto intravenoso.</t>
  </si>
  <si>
    <t>En la coinfección VIH-SIDA y tuberculosis, la terapia antirretroviral debe retrasarse e iniciarse a partir del &lt;b&gt;1° o 2° mes&lt;/b&gt; para evitar complicaciones sistémicas agudas como el &lt;b&gt;Síndrome inflamatorio paradójico de reconstitución inmune&lt;/b&gt;. &lt;i&gt;(Nota: La especificidad de este síndrome proviene de conocimiento médico externo a las fuentes provistas, las cuales avalan y exigen el retraso del inicio antirretroviral)&lt;/i&gt;.</t>
  </si>
  <si>
    <t>&lt;b&gt;TUBERCULOSIS Y COINFECCIÓN CON VIH-SIDA&lt;/b&gt;&lt;br /&gt;&lt;br /&gt;El abordaje terapéutico de los pacientes que padecen tuberculosis y se encuentran coinfectados con el virus de la inmunodeficiencia humana (VIH) exige directrices temporales y farmacológicas para garantizar la curación y evitar interacciones o complicaciones severas.&lt;br /&gt;• &lt;b&gt;Prioridad Terapéutica:&lt;/b&gt; El tratamiento de la tuberculosis es &lt;b&gt;prioritario&lt;/b&gt; frente a la terapia antirretroviral.&lt;br /&gt;• &lt;b&gt;Inicio de Antirretrovirales:&lt;/b&gt; La terapia antirretroviral no debe iniciarse simultáneamente con los antifímicos; su inicio debe postergarse y realizarse a partir del &lt;b&gt;1° o 2° mes&lt;/b&gt; de haber comenzado el esquema antituberculoso.&lt;br /&gt;• &lt;b&gt;Duración del Tratamiento:&lt;/b&gt; La duración del tratamiento antituberculoso en esta población de pacientes inmunocomprometidos se extiende a &lt;b&gt;9 meses&lt;/b&gt;.&lt;br /&gt;• &lt;b&gt;Interacciones Farmacológicas:&lt;/b&gt; Puede utilizarse &lt;i&gt;Rifabutina&lt;/i&gt; (en reemplazo de la &lt;i&gt;Rifampicina&lt;/i&gt;) si existen interacciones medicamentosas con los fármacos inhibidores de proteasa del esquema antirretroviral.</t>
  </si>
  <si>
    <t>&lt;b&gt;d) Síndrome inflamatorio paradójico de reconstitución inmune:&lt;/b&gt; Es la opción correcta. El inicio precoz de la terapia antirretroviral (ej. a la semana 2) en un paciente con coinfección VIH/TBC e inmunodepresión (CD4 80) desencadena una recuperación inmunológica abrupta que reacciona de forma desproporcionada e inflamatoria contra los antígenos micobacterianos. Esto produce el Síndrome Inflamatorio de Reconstitución Inmune (SIRI), justificando la directriz de retrasar los antirretrovirales hasta el 1° o 2° mes de tratamiento antituberculoso. &lt;i&gt;(Nota: Especificidad del síndrome inferida por validación externa)&lt;/i&gt;.</t>
  </si>
  <si>
    <t>&lt;b&gt;a) Neurotoxicidad isoniazida:&lt;/b&gt; Es incorrecta. La toxicidad neurológica (neuritis periférica) es un efecto adverso dosis-dependiente de la &lt;i&gt;Isoniazida&lt;/i&gt;, pero no es la complicación aguda precipitada por la interacción del inicio precoz y concurrente de los fármacos antirretrovirales.&lt;br /&gt;&lt;b&gt;b) Hipersensibilidad múltiple fármacos:&lt;/b&gt; Es incorrecta. Si bien los pacientes con VIH tienen mayor riesgo de reacciones adversas cutáneas, el evento fisiopatológico paradójico esperado al recuperar los CD4 frente a una gran carga de antígenos micobacterianos es el síndrome de reconstitución inmune.&lt;br /&gt;&lt;b&gt;c) Insuficiencia renal etambutol:&lt;/b&gt; Es incorrecta. El &lt;i&gt;Etambutol&lt;/i&gt; requiere ajuste de dosis en pacientes que ya padecen insuficiencia renal previa debido a su eliminación renal, pero su principal efecto adverso tóxico es la neuritis óptica retrobulbar (ceguera), no la nefrotoxicidad.</t>
  </si>
  <si>
    <t>&lt;b&gt;MANEJO DE CONTACTOS Y QUIMIOPROFILAXIS EN VIH&lt;/b&gt;&lt;br /&gt;&lt;br /&gt;El paciente con VIH presenta un riesgo mayor frente a la infección tuberculosa, exigiéndose un manejo profiláctico y un monitoreo:&lt;br /&gt;• &lt;b&gt;Quimioprofilaxis Secundaria:&lt;/b&gt; Para evitar la enfermedad a expensas de una infección latente, los pacientes VIH positivos (independientemente de la edad) y los pacientes inmunocomprometidos deben recibir profilaxis con &lt;i&gt;Isoniazida&lt;/i&gt; por &lt;b&gt;9 meses&lt;/b&gt;.&lt;br /&gt;• &lt;b&gt;Monitoreo Hepático (RAFA):&lt;/b&gt; En pacientes de alto riesgo (incluyendo infección por VIH, alcoholismo, embarazo o hepatopatías previas), el monitoreo hepático por riesgo de toxicidad debe ser: &lt;b&gt;semanal el primer mes&lt;/b&gt; y &lt;b&gt;quincenal el segundo mes&lt;/b&gt;.</t>
  </si>
  <si>
    <t>Ante el desarrollo de &lt;b&gt;hepatotoxicidad severa&lt;/b&gt; inducida por el esquema antituberculoso, para pacientes con insuficiencia hepática se exige establecer un esquema libre de fármacos hepatotóxicos priorizando el uso de &lt;b&gt;una quinolona&lt;/b&gt; (como el levofloxacino) como sustituto bactericida.</t>
  </si>
  <si>
    <t>&lt;b&gt;HEPATOTOXICIDAD Y ESQUEMAS ALTERNATIVOS EN TUBERCULOSIS&lt;/b&gt;&lt;br /&gt;&lt;br /&gt;El tratamiento antituberculoso estándar de primera línea (Isoniazida, Rifampicina, Pirazinamida y Etambutol) posee un elevado riesgo de generar Reacciones Adversas a Fármacos (RAFA), siendo la afectación hepática la más crítica.&lt;br /&gt;• &lt;b&gt;Hepatotoxicidad de los Fármacos:&lt;/b&gt; De todas las drogas que forman parte del esquema inicial, la que con mayor frecuencia da hepatotoxicidad es la &lt;b&gt;Pirazinamida&lt;/b&gt;, seguida por la &lt;i&gt;Isoniazida&lt;/i&gt; y la &lt;i&gt;Rifampicina&lt;/i&gt;.&lt;br /&gt;• &lt;b&gt;Criterios de Suspensión:&lt;/b&gt; Los fármacos hepatotóxicos deben suspenderse si las transaminasas aumentan &gt; 5 veces el límite superior normal (sin síntomas), o si aumentan &gt; 3 veces el límite superior normal (con presencia de síntomas).&lt;br /&gt;• &lt;b&gt;Insuficiencia Hepática Severa y Sustitución:&lt;/b&gt; Ante una lesión hepática grave, se indica rotar a un esquema sin fármacos hepatotóxicos. Se debe priorizar el uso de &lt;b&gt;Etambutol&lt;/b&gt;, &lt;b&gt;Estreptomicina&lt;/b&gt;, &lt;b&gt;una quinolona&lt;/b&gt; (como el levofloxacino) y &lt;i&gt;cicloserina&lt;/i&gt;, prolongando el tratamiento por un mínimo de 18 meses.</t>
  </si>
  <si>
    <t>&lt;b&gt;a) Levofloxacino:&lt;/b&gt; Es la opción correcta. En un paciente que desarrolla toxicidad hepática por el esquema de primera línea, se debe suspender la medicación agresora (siendo la pirazinamida la más hepatotóxica). El uso de una quinolona (fluoroquinolona) es el sustituto antibacteriano para conformar un nuevo esquema libre de hepatotoxicidad.</t>
  </si>
  <si>
    <t>• &lt;b&gt;d) Etambutol:&lt;/b&gt; Es incorrecta. El etambutol es un agente bacteriostático con eliminación renal que ya forma parte del esquema de primera línea (HRZE). Al no presentar perfil hepatotóxico, se mantiene en el esquema, pero no funciona como un fármaco "nuevo" para sustituir el efecto esterilizante o bactericida perdido al suspender la pirazinamida.&lt;br /&gt;• &lt;b&gt;b) Moxifloxacino, y c) Ciprofloxacino:&lt;/b&gt; Son opciones incorrectas. Si bien se indica el uso general de "una quinolona", el levofloxacino es la opción de preferencia frente al ciprofloxacino para la cobertura micobacteriana.</t>
  </si>
  <si>
    <t>&lt;b&gt;MONITOREO DEL TRATAMIENTO Y REINTRODUCCIÓN DE FÁRMACOS&lt;/b&gt;&lt;br /&gt;&lt;br /&gt;El monitoreo de hepatotoxicidad debe ser semanal el primer mes y quincenal el segundo mes en pacientes de alto riesgo (como ancianos, alcohólicos o pacientes con VIH).&lt;br /&gt;• &lt;b&gt;Reintroducción:&lt;/b&gt; Al normalizarse el hepatograma tras la suspensión por RAFA, las drogas se reintroducen secuencialmente.&lt;br /&gt;• &lt;b&gt;Orden de reintroducción:&lt;/b&gt; Se comienza con &lt;i&gt;Rifampicina&lt;/i&gt;. Si a la semana no hay aumento enzimático, se agrega &lt;i&gt;Isoniazida&lt;/i&gt;. Finalmente, luego de otra semana, se intenta agregar la &lt;i&gt;Pirazinamida&lt;/i&gt; (al ser la de mayor hepatotoxicidad). Si reaparecen los síntomas, se suspende definitivamente la última droga añadida.</t>
  </si>
  <si>
    <t>En pacientes con tuberculosis e &lt;b&gt;insuficiencia renal&lt;/b&gt; crónica, el esquema terapéutico exige &lt;b&gt;ajustar la dosis&lt;/b&gt; de los fármacos antituberculosos con eliminación renal (como el &lt;b&gt;etambutol&lt;/b&gt;) según el clearance de creatinina, mientras que la &lt;b&gt;isoniazida&lt;/b&gt; y la &lt;b&gt;rifampicina&lt;/b&gt; mantienen su dosis usual por tener eliminación hepática.</t>
  </si>
  <si>
    <t>&lt;b&gt;SITUACIONES ESPECIALES EN EL TRATAMIENTO ANTITUBERCULOSO: INSUFICIENCIA RENAL&lt;/b&gt;&lt;br /&gt;&lt;br /&gt;El manejo farmacológico de la tuberculosis en pacientes con insuficiencia renal exige adaptar el esquema terapéutico basándose en las vías de depuración metabólica y el clearance de creatinina del paciente.&lt;br /&gt;• &lt;b&gt;Fármacos con eliminación renal:&lt;/b&gt; Se debe ajustar la dosis (según el clearance de creatinina) para el &lt;i&gt;Etambutol&lt;/i&gt; y la &lt;i&gt;Estreptomicina&lt;/i&gt; para evitar su toxicidad sistémica por acumulación.&lt;br /&gt;• &lt;b&gt;Fármacos con eliminación hepática:&lt;/b&gt; La &lt;i&gt;Isoniazida&lt;/i&gt; y la &lt;i&gt;Rifampicina&lt;/i&gt; mantienen inalterada su dosis usual, ya que su depuración metabólica no depende de la función renal.&lt;br /&gt;• &lt;b&gt;Duración en formas extrapulmonares:&lt;/b&gt; Para las formas de localización extrapulmonar como la tuberculosis meníngea, ósea o &lt;b&gt;renal&lt;/b&gt;, el esquema exige un tiempo de terapia prolongado con un mínimo de &lt;b&gt;12 meses&lt;/b&gt; de tratamiento (divididos en 2 meses de fase intensiva seguidos de 10 meses de fase de consolidación).</t>
  </si>
  <si>
    <t>&lt;b&gt;b) Ajustar dosis pirazinamida etambutol:&lt;/b&gt; Es la opción correcta. En pacientes con &lt;b&gt;insuficiencia renal&lt;/b&gt; se debe &lt;b&gt;ajustar la dosis&lt;/b&gt; de los fármacos antituberculosos cuya depuración dependa de la filtración glomerular (eliminación renal), destacándose el &lt;b&gt;etambutol&lt;/b&gt; (y asociando empíricamente a la pirazinamida como infiere la opción) para evitar su toxicidad orgánica, logrando mantener las dosis basales inalteradas de los fármacos de depuración hepática.</t>
  </si>
  <si>
    <t>• &lt;b&gt;a) Cuadroterapia 6 meses:&lt;/b&gt; Es incorrecta porque el esquema estándar de 6 meses está destinado a formas pulmonares mínimas y pleurales; la tuberculosis de localización anatómica &lt;b&gt;renal&lt;/b&gt; o genitourinaria requiere un tratamiento mínimo de 12 meses.&lt;br /&gt;• &lt;b&gt;c) Isoniazida rifampicina 9 meses:&lt;/b&gt; Es incorrecta. La tuberculosis renal exige 12 meses de duración terapéutica mínima, y un esquema bifármaco aislado omite la fase intensiva de cuatro drogas necesaria para la esterilización inicial.&lt;br /&gt;• &lt;b&gt;d) Sustituir etambutol ciprofloxacino:&lt;/b&gt; Es incorrecta. El &lt;i&gt;etambutol&lt;/i&gt; es un fármaco de primera línea en la asociación HRZE inicial que no debe sustituirse por una fluoroquinolona; la conducta correcta es mantener la molécula de elección ajustando su posología según el clearance del paciente.</t>
  </si>
  <si>
    <t>&lt;b&gt;RETRATAMIENTO Y RESISTENCIAS BACTERIANAS&lt;/b&gt;&lt;br /&gt;&lt;br /&gt;La modificación del esquema por sustitución de drogas a fármacos de segunda línea (como fluoroquinolonas) se reserva para situaciones de fracaso terapéutico o resistencia documentada.&lt;br /&gt;• &lt;b&gt;TB Multirresistente (TBMR):&lt;/b&gt; Implica una resistencia microbiológica a la &lt;i&gt;Isoniazida&lt;/i&gt; y a la &lt;i&gt;Rifampicina&lt;/i&gt;.&lt;br /&gt;• &lt;b&gt;TB Extensamente Resistente (TBXDR):&lt;/b&gt; Suma resistencia a drogas de segunda línea (fluoroquinolonas) y drogas inyectables (aminoglucósidos).&lt;br /&gt;• &lt;b&gt;Esquema de sustitución:&lt;/b&gt; Su tratamiento exige fármacos adicionales de reemplazo y una duración mínima de &lt;b&gt;18 meses&lt;/b&gt; a partir del primer cultivo negativo.</t>
  </si>
  <si>
    <t>El uso adyuvante de corticoides sistémicos (&lt;b&gt;prednisona&lt;/b&gt;) en las formas de tuberculosis grave (miliares) se indica por un período de &lt;b&gt;6 a 8 semanas&lt;/b&gt; con un retiro gradual posterior para evitar insuficiencia suprarrenal.</t>
  </si>
  <si>
    <t>&lt;b&gt;USO DE CORTICOIDES EN LA TUBERCULOSIS&lt;/b&gt;&lt;br /&gt;&lt;br /&gt;El esquema terapéutico de la tuberculosis se basa en la poliquimioterapia antimicrobiana prolongada. Los corticoides sistémicos actúan como terapia adyuvante con indicaciones precisas.&lt;br /&gt;• &lt;b&gt;Indicaciones formales:&lt;/b&gt; Se utilizan en la &lt;i&gt;pericarditis&lt;/i&gt; y en la &lt;i&gt;meningitis tuberculosa&lt;/i&gt;, debido a que disminuyen la mortalidad (&lt;i&gt;Prednisona&lt;/i&gt; &lt;b&gt;0,5 mg/kg/día por 30 días&lt;/b&gt;).&lt;br /&gt;• &lt;b&gt;Formas miliares:&lt;/b&gt; Su uso es controvertido, indicándose la administración de &lt;i&gt;Prednisona&lt;/i&gt; a dosis de &lt;b&gt;1-2 mg/kg/día por 6 a 8 semanas&lt;/b&gt;.&lt;br /&gt;• &lt;b&gt;Retiro farmacológico:&lt;/b&gt; Exige un retiro gradual ("cola de ratón") para evitar desencadenar una insuficiencia suprarrenal aguda.</t>
  </si>
  <si>
    <t>&lt;b&gt;c) 4 a 8 semanas:&lt;/b&gt; Es la opción correcta. El uso de corticoides sistémicos como terapia adyuvante en formas graves de tuberculosis (como las presentaciones miliares) requiere una indicación de 6 a 8 semanas de duración (encuadrando en el rango general de 4 a 8 semanas) con reducción progresiva.</t>
  </si>
  <si>
    <t>• &lt;b&gt;a) 1 semana:&lt;/b&gt; Es incorrecta. Constituye un tiempo de impregnación insuficiente para suprimir la cascada inflamatoria en las complicaciones graves de la enfermedad.&lt;br /&gt;• &lt;b&gt;b) 2 semanas:&lt;/b&gt; Es incorrecta. Resulta un período corto que no alcanza a cubrir las indicaciones formales estipuladas (mínimo de 30 días o de 6 a 8 semanas).&lt;br /&gt;• &lt;b&gt;d) 6 meses:&lt;/b&gt; Es incorrecta. Representa la duración mínima del esquema antituberculoso curativo con fármacos bactericidas, pero el uso crónico de esteroides no debe igualar esa duración debido a sus efectos inmunosupresores.</t>
  </si>
  <si>
    <t>&lt;b&gt;POBLACIONES Y SITUACIONES ESPECIALES EN LA TBC&lt;/b&gt;&lt;br /&gt;&lt;br /&gt;• &lt;b&gt;VIH-SIDA:&lt;/b&gt; El tratamiento de la tuberculosis es prioritario frente a la terapia antirretroviral (la cual se inicia al 1° o 2° mes). La duración del esquema antituberculoso se extiende a &lt;b&gt;9 meses&lt;/b&gt;.&lt;br /&gt;• &lt;b&gt;Embarazo y Lactancia:&lt;/b&gt; Se recomienda el esquema estándar, con la excepción de la &lt;i&gt;Estreptomicina&lt;/i&gt;, la cual está contraindicada por su ototoxicidad.&lt;br /&gt;• &lt;b&gt;Insuficiencia Hepática Severa:&lt;/b&gt; Se indica un esquema sin fármacos hepatotóxicos, priorizando &lt;i&gt;Etambutol&lt;/i&gt;, &lt;i&gt;Estreptomicina&lt;/i&gt;, una quinolona y cicloserina extendiéndose por &lt;b&gt;18 meses&lt;/b&gt;.</t>
  </si>
  <si>
    <t>Ante un paciente pediátrico con antecedente de contacto estrecho y prueba tuberculínica positiva que además presenta evidencia clínica o radiológica de enfermedad activa (como una &lt;b&gt;consolidación primaria&lt;/b&gt;), se establece el diagnóstico de tuberculosis primaria (&lt;b&gt;Grupo C&lt;/b&gt;), requiriendo el inicio del &lt;b&gt;tratamiento antituberculoso combinado pleno (cuadroterapia)&lt;/b&gt; y no una quimioprofilaxis.</t>
  </si>
  <si>
    <t>&lt;b&gt;CLASIFICACIÓN DE CONTACTOS Y TRATAMIENTO DE LA TUBERCULOSIS&lt;/b&gt;&lt;br /&gt;&lt;br /&gt;En base a la noción de contacto, a los resultados de la prueba de sensibilidad tuberculínica (PPD) y a la presencia o no de enfermedad clínica, se clasifica a las personas expuestas en tres grupos principales:&lt;br /&gt;• &lt;b&gt;Grupo A (Personas no infectadas / Contactos):&lt;/b&gt; Sujetos con antecedente de contacto estrecho positivo pero con PPD negativa y sin clínica. Se consideran no infectados y se indica quimioprofilaxis primaria.&lt;br /&gt;• &lt;b&gt;Grupo B (Personas infectadas):&lt;/b&gt; Individuos con exposición, sin síntomas de enfermedad, pero que presentan un resultado de &lt;b&gt;PPD (+)&lt;/b&gt;. Son portadores de infección latente y requieren quimioprofilaxis secundaria.&lt;br /&gt;• &lt;b&gt;Grupo C (Personas enfermas):&lt;/b&gt; Sujetos con contacto, PPD positiva, pero que además están &lt;b&gt;enfermos&lt;/b&gt; presentando sintomatología o imágenes radiológicas compatibles (como el complejo primario de Ranke o consolidación primaria).&lt;br /&gt;• &lt;b&gt;Tratamiento del enfermo:&lt;/b&gt; Ante la confirmación de enfermedad activa (Grupo C), el tratamiento debe ser intensivo y combinado. El esquema terapéutico básico inicial consiste en la administración de &lt;b&gt;4 drogas (Isoniazida, Rifampicina, Pirazinamida y Etambutol)&lt;/b&gt; durante 2 meses (Fase Inicial), seguido de 4 meses con 2 drogas (Fase de Consolidación).</t>
  </si>
  <si>
    <t>La opción d es correcta. El paciente es un contacto conocido, posee una PPD positiva (18 mm, indicando infección) y presenta una "consolidación primaria". Este hallazgo certifica que el niño está &lt;i&gt;enfermo&lt;/i&gt; con tuberculosis primaria activa (Grupo C), por lo cual el abordaje exige la administración del esquema antituberculoso de 4 drogas para asegurar la curación y evitar la diseminación de la enfermedad.</t>
  </si>
  <si>
    <t>• &lt;b&gt;a) Isoniazida profiláctica 6 meses, y c) Rifampicina sola 4 meses:&lt;/b&gt; Son incorrectas. La monoterapia farmacológica (como la quimioprofilaxis con Isoniazida a dosis de 5 mg/kg/día) está reservada para pacientes sanos expuestos (Grupo A) o infectados latentes sin enfermedad clínica (Grupo B). Indicar monoterapia ante una tuberculosis activa (consolidación) constituye un error, ya que generará resistencia bacteriana.&lt;br /&gt;• &lt;b&gt;b) Observación sin medicación:&lt;/b&gt; Es incorrecta. Dejar evolucionar una tuberculosis primaria activa en la infancia sin tratamiento conlleva un riesgo de progresión y diseminación hematógena o linfática (tuberculosis miliar o meníngea).</t>
  </si>
  <si>
    <t>&lt;b&gt;QUIMIOPROFILAXIS EN TUBERCULOSIS&lt;/b&gt;&lt;br /&gt;&lt;br /&gt;La quimioprofilaxis es una intervención destinada a reducir el riesgo de enfermar en poblaciones susceptibles utilizando &lt;i&gt;Isoniazida&lt;/i&gt; (a dosis de 5 mg/kg/día sin sobrepasar los 300 mg diarios).&lt;br /&gt;• &lt;b&gt;Quimioprofilaxis Primaria:&lt;/b&gt; Busca evitar la infección inicial. Está indicada en pacientes sanos menores de 35 años que sean contactos estrechos de bacilíferos y VIH negativos, con una duración de 3 a 6 meses.&lt;br /&gt;• &lt;b&gt;Quimioprofilaxis Secundaria:&lt;/b&gt; Pretende evitar la enfermedad a expensas de una infección latente ya establecida. Se indica en contactos domiciliarios ≤ 35 años (o sin límite de edad si son VIH positivos), pacientes con viraje tuberculínico, o lesiones fibróticas radiológicas sin tratamiento previo. Los esquemas deben extenderse un mínimo de 6 meses (o 9 meses en inmunocomprometidos).</t>
  </si>
  <si>
    <t>El esquema terapéutico básico de &lt;b&gt;6 meses&lt;/b&gt; de duración total está destinado a las formas pulmonares mínimas y a las formas &lt;b&gt;pleurales&lt;/b&gt; de la enfermedad, logrando la curación en casi el 100% de los enfermos.</t>
  </si>
  <si>
    <t>&lt;b&gt;TRATAMIENTO ANTITUBERCULOSO ESTÁNDAR Y DURACIÓN&lt;/b&gt;&lt;br /&gt;&lt;br /&gt;El tratamiento debe caracterizarse por ser precoz, intensivo, combinado, prolongado y supervisado para evitar resistencias y recaídas.&lt;br /&gt;• &lt;b&gt;Fase Inicial (Intensiva - 2 meses):&lt;/b&gt; Asociación de cuatro drogas (Isoniazida, Rifampicina, Pirazinamida y Etambutol) de forma diaria, con el objetivo de lograr una conversión bacteriológica del esputo y destruir los bacilos de multiplicación activa en las cavernas.&lt;br /&gt;• &lt;b&gt;Fase de Continuación (Consolidación - 4 meses):&lt;/b&gt; Utilización de dos drogas (Isoniazida y Rifampicina) diarias o intermitentes, buscando esterilizar todas las lesiones y eliminar los bacilos de multiplicación lenta.&lt;br /&gt;• &lt;b&gt;Indicación de 6 meses:&lt;/b&gt; Este esquema cuya duración totaliza &lt;b&gt;6 meses&lt;/b&gt; está destinado para el tratamiento de las formas pulmonares mínimas y de la tuberculosis &lt;b&gt;pleural&lt;/b&gt;.&lt;br /&gt;• &lt;b&gt;Situaciones especiales prolongadas:&lt;/b&gt; Para formas extrapulmonares se extienden los plazos: las formas ganglionares exigen 9 meses, mientras que las formas meníngeas, óseas o renales requieren un esquema prolongado con un mínimo de 12 meses de duración.</t>
  </si>
  <si>
    <t>&lt;b&gt;d) 6 meses:&lt;/b&gt; Es la opción correcta. El esquema terapéutico de la tuberculosis, cuya duración total es de &lt;b&gt;6 meses&lt;/b&gt; (dividido en 2 meses de fase intensiva y 4 meses de consolidación), está dirigido y es suficiente para lograr la curación de las formas pulmonares y de la localización extrapulmonar &lt;b&gt;pleural&lt;/b&gt;.</t>
  </si>
  <si>
    <t>&lt;b&gt;a) 3 meses:&lt;/b&gt; Es incorrecta. El tratamiento curativo de la tuberculosis activa exige un mínimo de 6 meses; esquemas cortos de 3 a 6 meses se utilizan en la quimioprofilaxis primaria para contactos susceptibles no enfermos.&lt;br /&gt;&lt;b&gt;b) 12 meses:&lt;/b&gt; Es incorrecta. El esquema prolongado de 12 meses está reservado para formas extrapulmonares, tales como la tuberculosis meníngea, la tuberculosis ósea (mal de Pott) o la tuberculosis renal.&lt;br /&gt;&lt;b&gt;c) 9 meses:&lt;/b&gt; Es incorrecta. Prolongar a 9 meses el esquema terapéutico constituye la indicación para el tratamiento de formas ganglionares o para adecuar el esquema en pacientes coinfectados con el virus del VIH-SIDA, no siendo la duración indicada para la afección pleural.</t>
  </si>
  <si>
    <t>El árbol traqueobronquial, en la bronquitis crónica es colonizado por:&lt;br&gt;&lt;br&gt;a) S. Pneumoniae y S. Aureus&lt;br&gt;&lt;br&gt;b) Klebsiella y H. Influenzae&lt;br&gt;&lt;br&gt;c) H. influenzae y Legionella Pneumophila&lt;br&gt;&lt;br&gt;d) H. influenzae y S. Pneumoniae&lt;br&gt;&lt;br&gt;e) S. Aureus y Klebsiella</t>
  </si>
  <si>
    <t>&lt;b&gt;EVALUACIÓN DEL LÍQUIDO PLEURAL EN TUBERCULOSIS&lt;/b&gt;&lt;br /&gt;&lt;br /&gt;• &lt;b&gt;Criterios Diagnósticos:&lt;/b&gt; Ante un cuadro torácico sugestivo con velamiento pulmonar, el líquido pleural de etiología tuberculosa suele presentar características de exudado con un predominio celular de tipo mononucleares (linfocítico).&lt;br /&gt;• &lt;b&gt;Dosaje de ADA:&lt;/b&gt; El análisis de Adenosina Deaminasa (ADA) refleja la presencia de linfocitos T activados. El punto de corte diagnóstico consensuado para el líquido pleural es de &lt;b&gt;60 U/L&lt;/b&gt;.&lt;br /&gt;• &lt;b&gt;Conducta Médica:&lt;/b&gt; Una medida de ADA elevada (mayor a 70 U/L) en un paciente con clínica compatible, permite comenzar empíricamente con el tratamiento antituberculoso.</t>
  </si>
  <si>
    <t>d) H. influenzae y S. Pneumoniae</t>
  </si>
  <si>
    <t>En la &lt;b&gt;tuberculosis extrapulmonar&lt;/b&gt; (como la forma intestinal), el tratamiento principal se basa en la administración combinada de &lt;b&gt;fármacos antituberculosos&lt;/b&gt;, requiriéndose esquemas prolongados que se extienden de &lt;b&gt;9 a 12 meses&lt;/b&gt; para garantizar la curación y evitar recaídas.</t>
  </si>
  <si>
    <t>&lt;b&gt;TRATAMIENTO DE LA TUBERCULOSIS EXTRAPULMONAR&lt;/b&gt;&lt;br /&gt;&lt;br /&gt;El &lt;i&gt;Mycobacterium tuberculosis&lt;/i&gt; puede causar enfermedad en cualquier órgano, presentándose un 15% de los casos como localizaciones extrapulmonares. Esta afección se produce cuando el proceso inflamatorio inicial en el pulmón no es contenido y los bacilos se diseminan por vía sanguínea o linfática, o por contigüidad directa.&lt;br /&gt;• &lt;b&gt;Tuberculosis intestinal y abdominal:&lt;/b&gt; Constituye una de las múltiples formas de presentación extrapulmonar. Si bien puede generar complicaciones locales (como cuadros suboclusivos mecánicos por inflamación y engrosamiento granulomatoso mural), el tratamiento es el abordaje farmacológico para erradicar el bacilo.&lt;br /&gt;• &lt;b&gt;Duración del tratamiento:&lt;/b&gt; El esquema terapéutico básico de 6 meses está destinado a formas pulmonares y pleurales. Para las formas extrapulmonares y diseminadas, los esquemas deben prolongarse. Las formas extrapulmonares (tales como afecciones ganglionares, renales, óseas, meníngeas o diseminadas graves) exigen duraciones de entre 9 a 12 meses, extendiendo la fase de consolidación para evitar reinfecciones o recaídas del cuadro.</t>
  </si>
  <si>
    <t>&lt;b&gt;c) Administración combinada de fármacos antituberculosos (9 a 12 meses):&lt;/b&gt; Es la opción correcta. El tratamiento para la tuberculosis intestinal es la instauración de la poliquimioterapia antituberculosa. Al tratarse de una forma extrapulmonar, el esquema exige prolongarse entre 9 y 12 meses. Incluso frente a signos de obstrucción mecánica inicial, el tratamiento antimicrobiano es fundamental, ya que la inflamación granulomatosa aguda que estrecha la luz intestinal suele remitir al destruir la carga bacilar.</t>
  </si>
  <si>
    <t>• &lt;b&gt;a) Nutrición parenteral total:&lt;/b&gt; Es incorrecta. Representa una medida de soporte nutricional para un tracto gastrointestinal disfuncional, pero carece de acción bactericida y no constituye el tratamiento para curar la enfermedad granulomatosa de base.&lt;br /&gt;• &lt;b&gt;b) Corticoides sistémicos:&lt;/b&gt; Es incorrecta. El uso de corticoides como terapia adyuvante está avalado solo en la pericarditis y la meningitis tuberculosa para disminuir la mortalidad, no siendo la terapéutica antimicrobiana de primera línea en la forma intestinal.&lt;br /&gt;• &lt;b&gt;d) Derivación quirúrgica urgente:&lt;/b&gt; Es incorrecta. La cirugía de derivación o resección intestinal es complementaria y se reserva para resolver secuelas fibróticas irreversibles, perforaciones o cuadros oclusivos refractarios que no responden tras la instauración del tratamiento inicial antituberculoso.</t>
  </si>
  <si>
    <t>&lt;b&gt;ESQUEMAS TERAPÉUTICOS Y PROLONGACIÓN (FORMAS EXTRAPULMONARES)&lt;/b&gt;&lt;br /&gt;&lt;br /&gt;El tratamiento debe caracterizarse por ser precoz, intensivo, combinado, prolongado y supervisado para esterilizar las lesiones.&lt;br /&gt;• &lt;b&gt;Fase Inicial (Intensiva):&lt;/b&gt; Asociación bactericida y esterilizante (Isoniazida, Rifampicina, Pirazinamida y Etambutol) por 2 meses.&lt;br /&gt;• &lt;b&gt;Fase de Continuación (Consolidación):&lt;/b&gt; Asociación de Isoniazida y Rifampicina. En esquemas estándar dura 4 meses. En formas extrapulmonares graves, esta fase de consolidación se prolonga a 7 meses en formas ganglionares (esquema total 9 meses), a 6-10 meses en formas miliares o diseminadas, y hasta 10 meses en formas meníngeas, óseas o renales (esquema total mínimo de 12 meses).</t>
  </si>
  <si>
    <t>En un paciente joven (menor de 35 años) con &lt;b&gt;viraje tuberculínico reciente&lt;/b&gt; (PPD positiva de 20 mm indicando infección latente), la quimioprofilaxis secundaria consiste en la administración de &lt;b&gt;Isoniazida&lt;/b&gt; durante &lt;b&gt;9 meses&lt;/b&gt;.</t>
  </si>
  <si>
    <t>&lt;b&gt;QUIMIOPROFILAXIS SECUNDARIA EN TUBERCULOSIS&lt;/b&gt;&lt;br /&gt;&lt;br /&gt;La quimioprofilaxis es una intervención farmacológica destinada a reducir el riesgo de enfermar en poblaciones susceptibles. Se utiliza la &lt;i&gt;Isoniazida&lt;/i&gt; a una dosis de 5 mg/kg/día (sin sobrepasar la dosis máxima de 300 mg diarios). Su administración sostenida por 9 meses logra reducir el riesgo de desarrollar la enfermedad en un 93%.&lt;br /&gt;• &lt;b&gt;Quimioprofilaxis Secundaria:&lt;/b&gt; Su objetivo es evitar el desarrollo de la enfermedad a expensas de una infección latente ya establecida en el organismo. Se encuentra indicada en contactos domiciliarios menores o iguales a 35 años, en pacientes VIH positivos (sin importar su edad), en &lt;b&gt;pacientes con viraje tuberculínico&lt;/b&gt; (conversión reciente de la PPD), en sujetos con lesiones fibróticas radiológicas sin tratamiento previo, en individuos que inician terapias inmunosupresoras, en diabéticos inestables y en pacientes con &lt;i&gt;silicosis&lt;/i&gt; o carcinomas.&lt;br /&gt;• &lt;b&gt;Duración del esquema:&lt;/b&gt; Los esquemas profilácticos deben extenderse por un mínimo de 6 meses, prolongándose a 9 meses en pacientes con VIH o inmunocomprometidos, y logrando su máxima eficacia preventiva (93%) con 9 meses de tratamiento con &lt;i&gt;Isoniazida&lt;/i&gt;.</t>
  </si>
  <si>
    <t>&lt;b&gt;a) Isoniazida 9 meses:&lt;/b&gt; Es la opción correcta. El paciente es un adulto joven (33 años, menor del corte de 35 años) que presenta un viraje tuberculínico reciente (PPD positiva de 20 mm). Este hallazgo certifica una infección latente, por lo cual tiene indicación de recibir quimioprofilaxis secundaria. El fármaco de elección para erradicar dicha infección es la &lt;i&gt;Isoniazida&lt;/i&gt;, la cual demuestra su máxima eficacia preventiva (reduciendo el riesgo un 93%) al ser administrada durante un período de 9 meses.</t>
  </si>
  <si>
    <t>• &lt;b&gt;b) Vacuna BCG:&lt;/b&gt; Es incorrecta. La inmunización activa con la vacuna BCG está indicada en la población general al nacer, protegiendo contra las formas graves de la primoinfección infantil. No tiene indicación terapéutica para erradicar una infección latente o un viraje tuberculínico establecido en un adulto.&lt;br /&gt;• &lt;b&gt;c) Levofloxacino 3 meses:&lt;/b&gt; Es incorrecta. Las fluoroquinolonas se reservan como drogas de segunda línea para el tratamiento de formas multirresistentes o esquemas especiales ante hepatotoxicidad severa, no conformando el esquema profiláctico inicial para la infección latente.&lt;br /&gt;• &lt;b&gt;d) Rifapentina semanal:&lt;/b&gt; Es incorrecta. Si bien en algunas literaturas se evalúan regímenes alternativos, el protocolo para la profilaxis en nuestro medio estipula la utilización de &lt;i&gt;Isoniazida&lt;/i&gt; diaria como pilar.</t>
  </si>
  <si>
    <t>&lt;b&gt;QUIMIOPROFILAXIS PRIMARIA E INFECCIÓN LATENTE&lt;/b&gt;&lt;br /&gt;&lt;br /&gt;A diferencia de la secundaria, la &lt;b&gt;Quimioprofilaxis Primaria&lt;/b&gt; busca evitar la infección inicial antes de que el bacilo logre establecerse en el huésped sano.&lt;br /&gt;• &lt;b&gt;Indicación:&lt;/b&gt; Está indicada en pacientes sanos menores de 35 años (debido al aumento del riesgo de hepatotoxicidad por &lt;i&gt;Isoniazida&lt;/i&gt; superada esta edad) que sean contactos estrechos de un paciente bacilífero y que resulten ser VIH negativos.&lt;br /&gt;• &lt;b&gt;Duración:&lt;/b&gt; En este contexto, la duración de la intervención con &lt;i&gt;Isoniazida&lt;/i&gt; se establece entre 3 a 6 meses.</t>
  </si>
  <si>
    <t>En la &lt;b&gt;meningitis tuberculosa&lt;/b&gt;, el tratamiento inicial exige la administración de &lt;b&gt;corticoides sistémicos&lt;/b&gt; asociados a una &lt;b&gt;fase intensiva de 2 meses con cuatro drogas&lt;/b&gt; (cuadroterapia) para lograr la esterilización bacilar y disminuir la mortalidad neurológica.</t>
  </si>
  <si>
    <t>&lt;b&gt;TRATAMIENTO DE LA MENINGITIS TUBERCULOSA Y USO DE CORTICOIDES&lt;/b&gt;&lt;br /&gt;&lt;br /&gt;La tuberculosis extrapulmonar de localización meníngea es un cuadro de gravedad que requiere un abordaje terapéutico intensivo, prolongado y con fármacos coadyuvantes.&lt;br /&gt;• &lt;b&gt;Esquema Prolongado:&lt;/b&gt; Las formas meníngeas exigen un mínimo de &lt;b&gt;12 meses&lt;/b&gt; de tratamiento total, divididos en 2 meses de fase intensiva (asociación de cuatro drogas) seguidos de 10 meses de consolidación.&lt;br /&gt;• &lt;b&gt;Fase Intensiva Inicial (2 meses):&lt;/b&gt; Su objetivo es la esterilización. La asociación estándar incluye &lt;i&gt;Isoniazida&lt;/i&gt;, &lt;i&gt;Rifampicina&lt;/i&gt; y &lt;i&gt;Pirazinamida&lt;/i&gt;; sin embargo, en la meningitis tuberculosa la cuarta droga (&lt;i&gt;Etambutol&lt;/i&gt;) se reemplaza por &lt;i&gt;Estreptomicina&lt;/i&gt;.&lt;br /&gt;• &lt;b&gt;Indicación de Corticoides Sistémicos:&lt;/b&gt; Su uso se encuentra avalado en la pericarditis y en la &lt;b&gt;meningitis tuberculosa&lt;/b&gt; debido a que disminuyen la mortalidad. Se indica &lt;i&gt;Prednisona&lt;/i&gt; (&lt;b&gt;0,5 mg/kg/día por 30 días&lt;/b&gt;) junto con el esquema antimicrobiano.</t>
  </si>
  <si>
    <t>&lt;b&gt;b) Cuadroterapia más corticoides 2 meses:&lt;/b&gt; Es la opción correcta. El tratamiento de la &lt;b&gt;meningitis tuberculosa&lt;/b&gt; requiere asociar &lt;b&gt;corticoides sistémicos&lt;/b&gt; al esquema antimicrobiano inicial (fase intensiva de &lt;b&gt;2 meses con cuatro drogas&lt;/b&gt; o cuadroterapia) para disminuir la mortalidad originada por la respuesta inflamatoria en el sistema nervioso central.</t>
  </si>
  <si>
    <t>• &lt;b&gt;a) Isoniazida rifampicina 6 meses:&lt;/b&gt; Es incorrecta porque este es el esquema estándar para formas pulmonares mínimas y pleurales, resultando insuficiente en tiempo (se exigen 12 meses) y número de drogas iniciales para una afección meníngea.&lt;br /&gt;• &lt;b&gt;c) Etambutol pirazinamida 12 meses:&lt;/b&gt; Es incorrecta. Si bien el tratamiento total dura 12 meses, un esquema dual inicial omitiendo isoniazida y rifampicina (bactericidas principales) es ineficaz y contraindicado; además, el etambutol suele ser reemplazado por estreptomicina en la meningitis.&lt;br /&gt;• &lt;b&gt;d) Fluoroquinolona linezolid:&lt;/b&gt; Es incorrecta debido a que corresponden a fármacos de segunda línea reservados para casos de tuberculosis multirresistente (TBMR) o resistente (TBXDR), no siendo el abordaje inicial de primera línea para un paciente sin tratamiento previo.</t>
  </si>
  <si>
    <t>La &lt;b&gt;quimioprofilaxis secundaria&lt;/b&gt; indicada ante un viraje tuberculínico reciente (infección latente) para evitar el desarrollo de la enfermedad activa se asienta en la administración de &lt;b&gt;Isoniazida&lt;/b&gt;, cuyo esquema prolongado por &lt;b&gt;9 meses&lt;/b&gt; reduce el riesgo en un 93%.</t>
  </si>
  <si>
    <t>&lt;b&gt;QUIMIOPROFILAXIS DE LA TUBERCULOSIS (PRIMARIA Y SECUNDARIA)&lt;/b&gt;&lt;br /&gt;&lt;br /&gt;La quimioprofilaxis (QP) es una intervención destinada a reducir el riesgo de enfermar en poblaciones susceptibles utilizando &lt;i&gt;Isoniazida&lt;/i&gt; a dosis de 5 mg/kg/día (sin sobrepasar los 300 mg).&lt;br /&gt;• &lt;b&gt;Quimioprofilaxis Primaria:&lt;/b&gt; Indicada para evitar la infección inicial. Se indica en pacientes sanos menores de 35 años que sean contactos estrechos de bacilíferos y VIH negativos, con una duración de 3 a 6 meses.&lt;br /&gt;• &lt;b&gt;Quimioprofilaxis Secundaria:&lt;/b&gt; Indicada para evitar la enfermedad a expensas de una infección latente. Se indica en contactos domiciliarios ≤ 35 años, pacientes con &lt;b&gt;viraje tuberculínico&lt;/b&gt;, lesiones fibróticas radiológicas sin tratamiento o inmunocomprometidos. Los esquemas deben extenderse un mínimo de 6 meses, o 9 meses para asegurar la máxima reducción del riesgo (93%).</t>
  </si>
  <si>
    <t>La opción b es correcta. En un paciente de 35 años o menos que ha tenido contacto reciente y presenta un viraje tuberculínico (conversión de la PPD a 15 mm) con radiografía de tórax normal, se documenta una infección tuberculosa latente (Grupo B). La conducta es iniciar quimioprofilaxis secundaria con &lt;i&gt;Isoniazida&lt;/i&gt;, la cual administrada por 9 meses reduce el riesgo de desarrollar la enfermedad activa en un 93%.</t>
  </si>
  <si>
    <t>• &lt;b&gt;a) Observación radiológica:&lt;/b&gt; Es incorrecta. La observación en un paciente con viraje tuberculínico documentado implica una conducta que expone al sujeto al riesgo de desarrollar tuberculosis activa a partir de su infección latente.&lt;br /&gt;• &lt;b&gt;c) Rifampicina 4 meses:&lt;/b&gt; Es incorrecta. La &lt;i&gt;Isoniazida&lt;/i&gt; es el fármaco profiláctico de primera línea, reservando otras drogas para casos de intolerancia o multirresistencia.&lt;br /&gt;• &lt;b&gt;d) Isoniazida rifapentina semanal 12 dosis:&lt;/b&gt; Es incorrecta. La profilaxis con Isoniazida exige un esquema diario continuo que se prolonga de 6 a 9 meses.</t>
  </si>
  <si>
    <t>&lt;b&gt;VIRAJE TUBERCULÍNICO Y GRUPOS DE EXPOSICIÓN&lt;/b&gt;&lt;br /&gt;&lt;br /&gt;En base a la noción de contacto, los resultados de la PPD y la presencia del bacilo, se clasifica a las personas expuestas:&lt;br /&gt;• &lt;b&gt;Grupo B (Personas infectadas):&lt;/b&gt; Sujetos con contacto positivo que se encuentran infectados. No tienen síntomas clínicos y su radiografía de tórax es normal, pero presentan un resultado de PPD positivo o viraje tuberculínico.&lt;br /&gt;• &lt;b&gt;Viraje tuberculínico:&lt;/b&gt; Se define por una variación mayor de 10 mm (o 5 mm en contactos) en el diámetro de dos pruebas de PPD realizadas con un intervalo entre 2 meses a 2 años, reflejando una infección reciente.&lt;br /&gt;• &lt;b&gt;Quimioprofilaxis Secundaria:&lt;/b&gt; Indicada en el Grupo B para evitar la enfermedad a expensas de la infección latente adquirida.</t>
  </si>
  <si>
    <t>Ante un paciente pediátrico con diagnóstico de &lt;b&gt;tuberculosis primaria ganglionar mediastinal&lt;/b&gt;, se confirma la presencia de enfermedad activa (&lt;b&gt;Grupo C&lt;/b&gt;), requiriendo el inicio de &lt;b&gt;tratamiento antituberculoso combinado (cuadroterapia)&lt;/b&gt; de 4 drogas, independientemente de la negatividad bacteriológica o la ausencia de infiltrados parenquimatosos evidentes.</t>
  </si>
  <si>
    <t>&lt;b&gt;CLASIFICACIÓN DE CONTACTOS Y TRATAMIENTO DE LA TUBERCULOSIS&lt;/b&gt;&lt;br /&gt;&lt;br /&gt;En base a la noción de contacto, a los resultados de la prueba de sensibilidad tuberculínica (PPD) y a la presencia de enfermedad clínica, las personas expuestas se clasifican en:&lt;br /&gt;• &lt;b&gt;Grupo A (Contactos no infectados):&lt;/b&gt; Antecedente de contacto estrecho, con PPD negativa y sin clínica. Requieren quimioprofilaxis primaria.&lt;br /&gt;• &lt;b&gt;Grupo B (Personas infectadas):&lt;/b&gt; Exposición positiva, asintomáticos, pero con PPD (+). Portadores de infección latente que requieren quimioprofilaxis secundaria.&lt;br /&gt;• &lt;b&gt;Grupo C (Personas enfermas):&lt;/b&gt; Presentan PPD positiva y evidencia de enfermedad activa, ya sea por sintomatología clínica o alteraciones imagenológicas (como la hipertrofia de ganglios hiliares y mediastínicos de la tuberculosis primaria).&lt;br /&gt;• &lt;b&gt;Esquema terapéutico (Enfermedad activa):&lt;/b&gt; Ante la confirmación del Grupo C, el abordaje exige la administración de &lt;b&gt;4 drogas (Isoniazida, Rifampicina, Pirazinamida y Etambutol)&lt;/b&gt; durante 2 meses (Fase Inicial o Intensiva), seguido de 4 meses con 2 drogas (Fase de Consolidación).</t>
  </si>
  <si>
    <t>&lt;b&gt;d) Cuadroterapia completa:&lt;/b&gt; Es la opción correcta. El diagnóstico de tuberculosis primaria ganglionar mediastinal certifica que el paciente se encuentra enfermo con tuberculosis activa (Grupo C). Esta condición exige la administración del esquema antituberculoso de 4 drogas, independientemente de que la baciloscopía resulte negativa (frecuente en las formas pediátricas cerradas).</t>
  </si>
  <si>
    <t>&lt;b&gt;a) Isoniazida 6 meses, y b) Rifampicina 4 meses:&lt;/b&gt; Son incorrectas. La monoterapia farmacológica está reservada para la quimioprofilaxis en pacientes sanos expuestos (Grupo A) o infectados latentes sin enfermedad clínica (Grupo B). Indicar monoterapia ante una tuberculosis ganglionar activa constituye un error que generará resistencia bacteriana.&lt;br /&gt;&lt;b&gt;c) Seguimiento radiológico:&lt;/b&gt; Es incorrecta. Dejar evolucionar una tuberculosis primaria activa infantil sin instaurar tratamiento específico conlleva un riesgo de progresión y diseminación hematógena (tuberculosis miliar o meníngea).</t>
  </si>
  <si>
    <t>&lt;b&gt;TUBERCULOSIS PRIMARIA Y MANIFESTACIÓN GANGLIONAR&lt;/b&gt;&lt;br /&gt;&lt;br /&gt;La primoinfección tuberculosa tiene como característica radiológica principal la &lt;b&gt;hipertrofia de los ganglios hiliares y mediastínicos&lt;/b&gt;.&lt;br /&gt;• La afectación ganglionar mediastinal representa enfermedad clínica activa y requiere tratamiento.&lt;br /&gt;• La baciloscopía de esputo suele resultar negativa en estas formas clínicas debido a que la lesión se encuentra confinada al sistema linfático y no presenta una comunicación bronquial abierta (lesión canalicular) que permita la expectoración de bacilos.</t>
  </si>
  <si>
    <t>El tratamiento de la &lt;b&gt;tuberculosis multirresistente (TBMR)&lt;/b&gt; exige la utilización de fármacos adicionales de reemplazo de &lt;b&gt;segunda línea&lt;/b&gt; y una duración mínima de 18 meses, incluyéndose a la &lt;b&gt;bedaquilina&lt;/b&gt; como un fármaco esencial en los regímenes actuales frente al fracaso de la terapia estándar.</t>
  </si>
  <si>
    <t>&lt;b&gt;RETRATAMIENTO Y RESISTENCIAS BACTERIANAS EN TUBERCULOSIS&lt;/b&gt;&lt;br /&gt;&lt;br /&gt;La modificación del esquema por sustitución de drogas a fármacos de segunda línea se reserva para situaciones de fracaso terapéutico o resistencia documentada.&lt;br /&gt;• &lt;b&gt;TB Multirresistente (TBMR):&lt;/b&gt; Implica una resistencia microbiológica comprobada como mínimo a la &lt;i&gt;Isoniazida&lt;/i&gt; y a la &lt;i&gt;Rifampicina&lt;/i&gt;.&lt;br /&gt;• &lt;b&gt;TB Extensamente Resistente (TBXDR):&lt;/b&gt; Suma resistencia a drogas de segunda línea (fluoroquinolonas) y drogas inyectables (aminoglucósidos).&lt;br /&gt;• &lt;b&gt;Esquema de sustitución:&lt;/b&gt; Su tratamiento exige fármacos adicionales de reemplazo y una duración mínima de 18 meses a partir del primer cultivo negativo, requiriendo al menos 6 cultivos negativos en ese lapso.</t>
  </si>
  <si>
    <t>&lt;b&gt;b) Bedaquilina:&lt;/b&gt; Es la opción correcta. La &lt;b&gt;tuberculosis multirresistente (TBMR)&lt;/b&gt; implica una resistencia comprobada a los fármacos bactericidas principales (isoniazida y rifampicina), lo cual exige la implementación de un esquema de sustitución con fármacos adicionales de reemplazo. En este contexto de resistencia, la &lt;b&gt;bedaquilina&lt;/b&gt; es un agente esencial en los regímenes de segunda línea para lograr la esterilización en los 18 meses de terapia requeridos.</t>
  </si>
  <si>
    <t>• &lt;b&gt;d) Aminoglucósido inyectable:&lt;/b&gt; Es incorrecta. Las formas más severas de resistencia (como la TB Extensamente Resistente o TBXDR) suman resistencia a las drogas inyectables (aminoglucósidos), lo que limita su utilidad como fármaco base.&lt;br /&gt;• &lt;b&gt;a) Linezolid oral&lt;/b&gt; y &lt;b&gt;c) Clofazimina:&lt;/b&gt; Son incorrectas. Si bien pueden formar parte del arsenal terapéutico para resistencias extendidas, no constituyen el fármaco esencial frente a la bedaquilina.</t>
  </si>
  <si>
    <t>En el Síndrome de Dificultad Respiratoria del Adulto (SDRA), el signo radiológico definitorio en la radiografía de tórax es la presencia de &lt;b&gt;infiltrados u opacidades pulmonares difusas bilaterales&lt;/b&gt; con un tamaño del corazón conservado.</t>
  </si>
  <si>
    <t>&lt;b&gt;DIAGNÓSTICO POR IMÁGENES EN EL SDRA&lt;/b&gt;&lt;br /&gt;&lt;br /&gt;La confirmación visual del daño alveolar agudo se apoya en dos estudios centrales:&lt;br /&gt;• &lt;b&gt;Radiografía de Tórax:&lt;/b&gt; Evidencia opacidades pulmonares bilaterales extensas que terminan constituyendo el clásico "pulmón blanco". A diferencia del edema cardiogénico, el tamaño del corazón es normal y no hay redistribución de flujo. Se observan imágenes radiopacas difusas bilaterales confluentes, acompañadas de broncograma aéreo e imágenes lineales sugerentes de compromiso intersticial.&lt;br /&gt;• &lt;b&gt;Tomografía Axial Computada (TAC):&lt;/b&gt; Herramienta de alta resolución que distingue zonas radiopacas correspondientes al edema rico en proteínas y a las membranas hialinas, intercaladas con broncograma aéreo radiolúcido. Permite inferir zonas de atelectasias masivas que promueven el trastorno V/Q, mostrando a menudo la práctica totalidad del parénquima pulmonar comprometido.</t>
  </si>
  <si>
    <t>&lt;b&gt;a) Infiltrados u opacidades pulmonares difusas bilaterales:&lt;/b&gt; Es la opción correcta. El diagnóstico del síndrome de distrés respiratorio agudo exige evidenciar un daño alveolar difuso que se traduce en imágenes como opacidades pulmonares bilaterales progresivas y extensas (formando el "pulmón blanco"). Estas consolidaciones confluentes reflejan el edema intraalveolar masivo y no deben estar explicadas por el colapso mecánico de atelectasias focales.</t>
  </si>
  <si>
    <t>• &lt;b&gt;b) Cardiomegalia prominente:&lt;/b&gt; Es incorrecta. El SDRA constituye un edema pulmonar no cardiogénico. A diferencia de la insuficiencia cardíaca congestiva, la radiografía de tórax se caracteriza porque el tamaño de la silueta cardíaca es normal.&lt;br /&gt;• &lt;b&gt;c) Infiltrados intersticiales unilaterales:&lt;/b&gt; Es incorrecta. La cascada inflamatoria y el aumento de la permeabilidad alvéolo-capilar producen una inundación que afecta al parénquima de forma sistémica, generando infiltrados de distribución bilateral y difusa.&lt;br /&gt;• &lt;b&gt;d) Derrame pleural bilateral masivo:&lt;/b&gt; Es incorrecta. Si bien el cuadro es grave, el daño principal asienta sobre la membrana alvéolo-capilar generando ocupación alveolar (consolidaciones), no siendo el derrame pleural masivo el hallazgo dominante ni el criterio diagnóstico imagenológico característico de este síndrome.</t>
  </si>
  <si>
    <t>&lt;b&gt;CRITERIOS DIAGNÓSTICOS CLÁSICOS DEL SDRA&lt;/b&gt;&lt;br /&gt;&lt;br /&gt;El diagnóstico se fundamenta en un trípode clínico y gasométrico que exige los siguientes criterios:&lt;br /&gt;• &lt;b&gt;Hipoxemia refractaria al O2:&lt;/b&gt; Insuficiencia respiratoria severa con hipoxemia que no mejora ante altas concentraciones de O2 (Shunt intrapulmonar).&lt;br /&gt;• &lt;b&gt;Disminución progresiva de la compliance pulmonar:&lt;/b&gt; Pérdida de la capacidad elástica y de distensión del parénquima.&lt;br /&gt;• &lt;b&gt;Infiltrado pulmonar difuso bilateral:&lt;/b&gt; Visualizado en radiografía o tomografía.&lt;br /&gt;• &lt;b&gt;Ausencia de insuficiencia cardíaca congestiva:&lt;/b&gt; Confirmada por una presión capilar pulmonar (PcP) ≤ 18 mmHg (edema no cardiogénico).&lt;br /&gt;• &lt;b&gt;PaO2/FiO2 &lt; 200:&lt;/b&gt; Relación disminuida que permite diferenciarlo de una injuria pulmonar aguda menor.</t>
  </si>
  <si>
    <t>La relación &lt;b&gt;PaO2/FiO2 menor de 200&lt;/b&gt; es el valor compatible con el &lt;b&gt;Síndrome de Dificultad Respiratoria del Adulto (SDRA)&lt;/b&gt;, evidenciando un defecto oxigenatorio debido a un efecto de cortocircuito (Shunt) intrapulmonar que es refractario a altas concentraciones de oxígeno.</t>
  </si>
  <si>
    <t>&lt;b&gt;DIAGNÓSTICO DEL SDRA E ÍNDICE DE OXIGENACIÓN (PAFI)&lt;/b&gt;&lt;br /&gt;&lt;br /&gt;El diagnóstico del Síndrome de Dificultad Respiratoria del Adulto (SDRA) se fundamenta en la oxigenación del paciente a través del estudio de los gases en sangre.&lt;br /&gt;• &lt;b&gt;Criterios diagnósticos clásicos:&lt;/b&gt; Exigen demostrar hipoxemia refractaria al O2, infiltrados difusos bilaterales, disminución progresiva de la compliance pulmonar y exclusión de falla cardíaca (PcP ≤ 18 mmHg).&lt;br /&gt;• &lt;b&gt;Índice PaFi (PaO2/FiO2):&lt;/b&gt; Es la relación matemática entre la presión parcial arterial de oxígeno y la fracción inspirada de oxígeno. Fisiológicamente, respirando aire ambiente (FiO2 0.21) con una PaO2 de 100 mmHg, el valor normal e ideal se sitúa por arriba de 380 a 500.&lt;br /&gt;• &lt;b&gt;Corte de gravedad clínica:&lt;/b&gt; La relación &lt;b&gt;PaO2/FiO2 &lt; 200&lt;/b&gt; es el valor diagnóstico compatible con el SDRA y permite diferenciarlo de una injuria pulmonar aguda. Cifras reducidas confirman la severidad del fallo respiratorio y establecen la necesidad de asistencia respiratoria mecánica.</t>
  </si>
  <si>
    <t>&lt;b&gt;d) PaO2/FiO2 menor que 150 mmHg:&lt;/b&gt; Es la opción correcta. En el contexto de un SDRA (secundario a neumonía por broncoaspiración), el cálculo del cociente PaO2/FiO2 arroja un valor de 48 (PaO2 48 mmHg / FiO2 1.0). Al ser un índice inferior al límite diagnóstico de 200, constituye el parámetro funcional que indica y cuantifica la gravedad, revelando un intercambio gaseoso crítico y una hipoxemia refractaria.</t>
  </si>
  <si>
    <t>• &lt;b&gt;a) PaCO2 elevada:&lt;/b&gt; Es incorrecta. Si bien la hipercapnia (PaCO2 62 mmHg) refleja el desarrollo final de una insuficiencia ventilatoria con acidosis acompañante, la alteración fisiopatológica primaria en el SDRA es la hipoxemia refractaria mediada por la lesión alvéolo-capilar, la cual se objetiva mediante el índice PaFi.&lt;br /&gt;• &lt;b&gt;b) pH arterial 7.30:&lt;/b&gt; Es incorrecta. Representa una acidosis respiratoria secundaria a la acumulación de dióxido de carbono y al fallo sistémico, pero no es el índice gasométrico que estratifica el nivel de destrucción de la membrana alvéolo-capilar.&lt;br /&gt;• &lt;b&gt;c) Frecuencia respiratoria 30 rpm:&lt;/b&gt; Es incorrecta. La taquipnea es un signo clínico inespecífico de apremio ventilatorio presente tempranamente en la fase de injuria aguda, siendo incapaz de documentar bioquímicamente la magnitud del daño orgánico como sí lo hace la relación PaO2/FiO2.</t>
  </si>
  <si>
    <t>&lt;b&gt;FISIOPATOLOGÍA DEL SHUNT Y LA HIPOXEMIA REFRACTARIA&lt;/b&gt;&lt;br /&gt;&lt;br /&gt;La broncoaspiración de contenido gástrico constituye una causa de &lt;b&gt;injuria pulmonar directa&lt;/b&gt; que daña el endotelio capilar y el epitelio alveolar.&lt;br /&gt;• &lt;b&gt;Ocupación Alveolar y Shunt (V/Q = ↓↓):&lt;/b&gt; Este daño produce un edema intraalveolar rico en proteínas que colapsa los alvéolos. La ventilación alveolar cae a 0, mientras que la perfusión sanguínea permanece conservada.&lt;br /&gt;• &lt;b&gt;Refractariedad al O2:&lt;/b&gt; La sangre venosa que ingresa al capilar pasa por el pulmón sin oxigenarse, originando un cortocircuito de derecha a izquierda. Esto desencadena una &lt;b&gt;hipoxemia refractaria al tratamiento con oxigenoterapia&lt;/b&gt;, lo cual explica por qué la PaO2 de la paciente se mantiene baja (48 mmHg) a pesar de estar recibiendo oxígeno puro (FiO2 1.0 o 100%).</t>
  </si>
  <si>
    <t>La estrategia ventilatoria más adecuada para el tratamiento del &lt;b&gt;Síndrome de Distrés Respiratorio Agudo (SDRA)&lt;/b&gt; es la ventilación mecánica con &lt;b&gt;volumen corriente bajo (VT bajo)&lt;/b&gt; y &lt;b&gt;presión de plateau baja&lt;/b&gt;, lo cual evita dañar el pulmón por sobredistensión de los alvéolos.</t>
  </si>
  <si>
    <t>&lt;b&gt;ESTRATEGIA DE PROTECCIÓN ALVEOLAR EN EL SDRA&lt;/b&gt;&lt;br /&gt;&lt;br /&gt;El tratamiento inicial del síndrome de distrés respiratorio agudo es la ventilación mecánica con presión positiva, orientada a mejorar la oxigenación tisular y prevenir la hipoxemia refractaria.&lt;br /&gt;• &lt;b&gt;Asistencia Respiratoria Mecánica y PEEP:&lt;/b&gt; El ventilador se combina con presión positiva al final de la espiración (&lt;b&gt;PEEP&lt;/b&gt;) para reclutar alvéolos colapsados (efecto Shunt) y mantenerlos abiertos mejorando el intercambio gaseoso.&lt;br /&gt;• &lt;b&gt;Estrategia de Protección Alveolar:&lt;/b&gt; Este enfoque evita dañar el pulmón con la presión del respirador (previniendo el volutrauma y el barotrauma). Implica utilizar un &lt;b&gt;volumen corriente bajo (VT bajo)&lt;/b&gt; para evitar la sobredistensión de los alvéolos, acompañado de una &lt;b&gt;presión de plateau baja&lt;/b&gt;.&lt;br /&gt;• &lt;b&gt;Hipercapnia Permisiva:&lt;/b&gt; Al utilizar volúmenes tidales bajos, se debe tolerar la hipoventilación resultante, lo que generará una elevación controlada del dióxido de carbono (PCO2 alta), un estado conocido como hipercapnia permisiva.</t>
  </si>
  <si>
    <t>La opción c es correcta. La estrategia ventilatoria más adecuada (Estrategia de Protección Alveolar) para prevenir la lesión pulmonar inducida por el respirador en el &lt;b&gt;SDRA&lt;/b&gt; exige utilizar un &lt;b&gt;volumen corriente bajo (VT bajo)&lt;/b&gt; y una presión de plateau baja, evitando así la sobredistensión de los alvéolos y el daño estructural.</t>
  </si>
  <si>
    <t>• &lt;b&gt;a) Frecuencia respiratoria 12-15 rpm&lt;/b&gt; y &lt;b&gt;d) Fracción inspirada de oxígeno menor que 0.6:&lt;/b&gt; Son incorrectas. Si bien se intenta administrar la menor FiO2 posible para prevenir la toxicidad por oxígeno, el pilar biomecánico central para evitar el daño estructural del parénquima inflamado es la disminución del volumen corriente.&lt;br /&gt;• &lt;b&gt;b) Mantener presión pico menor que 40 cmH2O:&lt;/b&gt; Es incorrecta. El parámetro de presión estática intratorácico fundamental que se debe monitorear y mantener en rangos bajos para evitar el daño alveolar no es la presión pico de la vía aérea, sino la &lt;b&gt;presión de plateau baja&lt;/b&gt;.</t>
  </si>
  <si>
    <t>&lt;b&gt;COMPLICACIÓN GRAVE DEL SOPORTE VENTILATORIO&lt;/b&gt;&lt;br /&gt;&lt;br /&gt;La ventilación mecánica a presión positiva salvaguarda la vida del paciente, pero conlleva un riesgo hemodinámico y físico. El &lt;b&gt;barotrauma pulmonar&lt;/b&gt; es considerado la complicación anatómica más grave derivada del tratamiento ventilatorio en el SDRA.</t>
  </si>
  <si>
    <t>En un paciente con una gasometría que evidencia hipoxemia con hipercapnia (ej. PaCO2 100 mmHg) y una acidosis respiratoria descompensada, la etiología de la insuficiencia respiratoria corresponde a un trastorno de la ventilación (Tipo 2), provocado por la &lt;b&gt;hipoventilación alveolar&lt;/b&gt; secundaria a una depresión del centro respiratorio en el sistema nervioso central.</t>
  </si>
  <si>
    <t>&lt;b&gt;FISIOPATOLOGÍA DE LA INSUFICIENCIA RESPIRATORIA TIPO 2 (TRASTORNOS DE LA VENTILACIÓN)&lt;/b&gt;&lt;br /&gt;&lt;br /&gt;Los trastornos de la ventilación representan una de las principales causas de insuficiencia respiratoria. La ventilación se encuentra disminuida o abolida (V = ↓ o 0), mientras que la perfusión pulmonar se mantiene normal (Q = N). Esto genera una disminución de la relación ventilación/perfusión (V/Q = ↓), bloqueando la entrada de O2 y la salida de CO2.&lt;br /&gt;• &lt;b&gt;Patente gasométrica:&lt;/b&gt; Se caracteriza por presentar &lt;b&gt;Hipoxemia con Hipercapnia&lt;/b&gt;. La hipoventilación alveolar se identifica por el hallazgo de hipoxemia más hipercapnia.&lt;br /&gt;• &lt;b&gt;Etiología (Afección del SNC):&lt;/b&gt; Estas causas ocurren en pacientes con pulmones sanos. El mecanismo fisiopatológico principal es la &lt;b&gt;depresión del centro respiratorio&lt;/b&gt; ubicado en el bulbo. Se produce por sobredosis de drogas, intoxicación por sedantes del sistema nervioso central, opiáceos, alcohol crónico/agudo, accidente cerebrovascular (ACV) o traumatismo encéfalocraneano (TEC).</t>
  </si>
  <si>
    <t>&lt;b&gt;b) Hipoventilación central por depresión del sistema nervioso central:&lt;/b&gt; Es la opción correcta. El hallazgo de una PaCO2 elevada (100 mmHg) junto con una caída del pH (acidosis respiratoria descompensada) evidencia una hipoventilación alveolar. En el contexto de un paciente con historia de alcoholismo y un cuadro de confusión aguda, el mecanismo fisiopatológico es la depresión tóxica del centro respiratorio a nivel del sistema nervioso central, lo que define una insuficiencia respiratoria Tipo 2 por trastorno de la ventilación.</t>
  </si>
  <si>
    <t>&lt;b&gt;a) Edema pulmonar no cardiogénico:&lt;/b&gt; Es incorrecta. Patologías como el Síndrome de Distrés Respiratorio del Adulto (SDRA) producen una ocupación alveolar (Unidad Shunt). Generan una hipoxemia refractaria que cursa con normocapnia o hipocapnia (por hiperventilación compensatoria), no una hipercapnia de 100 mmHg.&lt;br /&gt;&lt;b&gt;c) Broncoespasmo agudo:&lt;/b&gt; Es incorrecta. Aunque una crisis de broncoespasmo grave puede causar hipoventilación por fatiga diafragmática (V/Q disminuida), el antecedente de alcoholismo asociado a una confusión súbita apunta a una causa central extratorácica (depresión del SNC) más que a una obstrucción mecánica de la vía aérea.&lt;br /&gt;&lt;b&gt;d) Neumonía aspirativa:&lt;/b&gt; Es incorrecta. Si bien un paciente con depresión del sensorio puede broncoaspirarse y desarrollar una neumonía, las neumonías cursan con un patrón de unidad Shunt (hipoxemia con normo o hipocapnia). La instauración de una hipercapnia obedece a un fracaso central de la "bomba de comando" ventilatoria.</t>
  </si>
  <si>
    <t>&lt;b&gt;CONTROL DE LA VENTILACIÓN Y DEPRESIÓN RESPIRATORIA&lt;/b&gt;&lt;br /&gt;&lt;br /&gt;El equilibrio de los gases en sangre es monitoreado por sensores neurológicos:&lt;br /&gt;• &lt;b&gt;Quimiorreceptores centrales (bulbo):&lt;/b&gt; Censan principalmente la pCO2 y los hidrogeniones. Son estimulados por la hipercapnia y la acidosis para aumentar la ventilación.&lt;br /&gt;• &lt;b&gt;Límites fisiológicos y colapso:&lt;/b&gt; Cuando la PaCO2 supera los 80 mmHg, o el pH cae por debajo de 6.9, en lugar de estimular la mecánica ventilatoria, se produce un efecto paradójico de &lt;b&gt;depresión de los centros respiratorios&lt;/b&gt;. Esto agrava la hipoventilación, el trastorno del sensorio (confusión aguda o coma) y perpetúa la acidosis.</t>
  </si>
  <si>
    <t>En la insuficiencia cardíaca descompensada que evoluciona a edema agudo de pulmón, la patogénesis de la hipoxemia severa es la conformación de una &lt;b&gt;unidad Shunt (cortocircuito intrapulmonar)&lt;/b&gt;, producto de la ocupación alveolar masiva por líquido que anula la ventilación manteniendo la perfusión conservada.</t>
  </si>
  <si>
    <t>&lt;b&gt;FISIOPATOLOGÍA DE LA INSUFICIENCIA RESPIRATORIA: UNIDAD SHUNT&lt;/b&gt;&lt;br /&gt;&lt;br /&gt;El intercambio gaseoso óptimo requiere un equilibrio normal entre la ventilación y la perfusión (V/Q = 0.8). En el desarrollo de la insuficiencia respiratoria, el trastorno más severo de esta relación es la unidad Shunt.&lt;br /&gt;• &lt;b&gt;Unidad Shunt (V/Q = ↓↓):&lt;/b&gt; Consiste en una alteración extrema donde la ventilación del alvéolo se encuentra totalmente abolida (V = 0), mientras que la perfusión capilar sanguínea permanece normal (Q = N).&lt;br /&gt;• &lt;b&gt;Mecanismo anatómico:&lt;/b&gt; Se produce por la presencia de un alvéolo ocupado (por edema, exudado inflamatorio, sangre o pus) o por un colapso alveolar total (atelectasia).&lt;br /&gt;• &lt;b&gt;Efecto hemodinámico:&lt;/b&gt; Produce un cortocircuito venoso de derecha a izquierda; la sangre atraviesa el pulmón sin lograr oxigenarse debido al bloqueo de la ventilación.&lt;br /&gt;• &lt;b&gt;Patente gasométrica:&lt;/b&gt; Genera &lt;b&gt;hipoxemia refractaria al O2 con normo o hipocapnia&lt;/b&gt;. Constituye el único trastorno fisiopatológico que no mejora significativamente con la administración de oxígeno a altas concentraciones.&lt;br /&gt;• &lt;b&gt;Causas principales:&lt;/b&gt; &lt;i&gt;Edema agudo de pulmón cardiogénico&lt;/i&gt;, &lt;i&gt;Síndrome de Distrés Respiratorio del Adulto (SDRA)&lt;/i&gt;, &lt;i&gt;Atelectasias&lt;/i&gt; y &lt;i&gt;Neumonía&lt;/i&gt; masiva.</t>
  </si>
  <si>
    <t>&lt;b&gt;d) Shunt intrapulmonar por edema alveolar:&lt;/b&gt; Es la opción correcta. En un paciente con insuficiencia cardíaca izquierda descompensada, la congestión retrógrada eleva la presión capilar pulmonar provocando la extravasación de líquido y la inundación de los alvéolos (edema alveolar). Este líquido anula la entrada de aire (ventilación = 0) de esas unidades, estableciendo un "shunt" o cortocircuito intrapulmonar que justifica la profunda hipoxemia (PaO2 55 mmHg) en presencia de crepitantes bibasales.</t>
  </si>
  <si>
    <t>• &lt;b&gt;a) Hipoventilación alveolar global:&lt;/b&gt; Es incorrecta. Constituye un trastorno de la ventilación (Insuficiencia Respiratoria Tipo 2) donde caen los volúmenes ventilatorios con perfusión normal, generando hipoxemia con hipercapnia. Se asocia a depresión del sensorio (intoxicación por sedantes) o falla neuromuscular, no a edema pulmonar.&lt;br /&gt;• &lt;b&gt;b) Desequilibrio ventilación-perfusión:&lt;/b&gt; Es incorrecta. Si bien es la causa más común de hipoxemia (V/Q disminuida), se refiere a la disminución del calibre de la vía aérea (broncoespasmo, inflamación) con ventilación reducida pero no abolida, siendo el mecanismo patogénico cardinal de la &lt;i&gt;EPOC&lt;/i&gt; o el &lt;i&gt;Asma grave&lt;/i&gt;.&lt;br /&gt;• &lt;b&gt;c) Difusión alterada por engrosamiento septal:&lt;/b&gt; Es incorrecta. Este mecanismo se caracteriza por un aumento del grosor de la membrana alvéolo-capilar (alteración del intersticio), donde la ventilación y perfusión alveolares permanecen normales pero se lentifica la transferencia del O2. Es el patrón patognomónico de las &lt;i&gt;Enfermedades Pulmonares Intersticiales Difusas (EPID)&lt;/i&gt;.</t>
  </si>
  <si>
    <t>&lt;b&gt;CASCADA RETRÓGRADA DE CONGESTIÓN PULMONAR&lt;/b&gt;&lt;br /&gt;&lt;br /&gt;Cualquiera sea el mecanismo de falla del ventrículo izquierdo, el aumento de la Presión de Fin de Diástole se transmite hacia la aurícula, las venas pulmonares y finalmente impacta sobre el capilar pulmonar, siguiendo tres estadios evolutivos:&lt;br /&gt;• &lt;b&gt;Estadio I:&lt;/b&gt; Aumenta la presión hidrostática forzando fluido al intersticio; el sistema linfático incrementa su flujo compensatorio.&lt;br /&gt;• &lt;b&gt;Estadio II (Edema Intersticial):&lt;/b&gt; La capacidad de drenaje linfático es superada, acumulando líquido en el espacio peribronquiolar.&lt;br /&gt;• &lt;b&gt;Estadio III (Falla Anatómica Total):&lt;/b&gt; El líquido atraviesa las uniones endoteliales e inunda el interior de los alvéolos (reemplazando el aire por agua). Esto bloquea por completo la hematosis, instaurando el Edema Agudo de Pulmón (EAP).</t>
  </si>
  <si>
    <t>Gasométricamente, la hipoventilación alveolar (insuficiencia respiratoria tipo II o trastorno de la ventilación) se identifica y caracteriza por el hallazgo clínico de hipoxemia más hipercapnia (elevación de la PaCO2).</t>
  </si>
  <si>
    <t>&lt;b&gt;DIAGNÓSTICO Y PATENTES GASOMÉTRICAS DE LA INSUFICIENCIA RESPIRATORIA&lt;/b&gt;&lt;br /&gt;&lt;br /&gt;La insuficiencia respiratoria se define bioquímicamente por la alteración en los gases en sangre arterial (PaO2 ≤ 60 mmHg).&lt;br /&gt;• &lt;b&gt;Insuficiencia Respiratoria Hipoxémica (Tipo I):&lt;/b&gt; Se caracteriza por una caída de la presión parcial de oxígeno, pero cursando con normocapnia o hipocapnia (PaCO2 normal o disminuida) debido a que la hiperventilación compensatoria logra lavar el CO2 (el cual es 20 veces más difusible que el O2).&lt;br /&gt;• &lt;b&gt;Insuficiencia Respiratoria Hipercápnica (Tipo II):&lt;/b&gt; También denominada trastorno de la ventilación. Se caracteriza por la presencia combinada de hipoxemia y una retención de dióxido de carbono (hipercapnia, definida por una PaCO2 &gt; 45 mmHg). El hallazgo de hipoxemia más hipercapnia refleja que el paciente está hipoventilando a nivel alveolar, originando una acidosis respiratoria descompensada (como el pH de 7.32 del caso).&lt;br /&gt;• &lt;b&gt;Mecanismo en patología alveolar:&lt;/b&gt; Si bien una neumonía grave produce hipoxemia por efecto Shunt (V/Q = ↓↓), el agotamiento de la bomba ventilatoria o la limitación restrictiva terminan bloqueando la respuesta compensadora; el paciente comienza a hipoventilar y retiene CO2, evolucionando a una claudicación global o insuficiencia respiratoria tipo II.</t>
  </si>
  <si>
    <t>&lt;b&gt;b) Insuficiencia respiratoria tipo II hipercápnica:&lt;/b&gt; Es la opción correcta. El hallazgo gasométrico de hipoxemia (PaO2 de 60 mmHg) asociada a hipercapnia (PaCO2 de 55 mmHg, superando el límite superior normal de 45 mmHg) es el criterio para diagnosticar una insuficiencia respiratoria tipo II o hipercápnica. Este patrón evidencia que el sistema ha fracasado en la oxigenación y en la ventilación (eliminación de CO2), desencadenando una acidosis respiratoria.</t>
  </si>
  <si>
    <t>• &lt;b&gt;a) Tromboembolismo pulmonar masivo:&lt;/b&gt; Es incorrecta. El TEP se comporta como una unidad de espacio muerto (V/Q = ↑↑) y su patente gasométrica se caracteriza por hipoxemia cursando con normo o hipocapnia (debido a la hiperventilación compensatoria de los alvéolos sanos), no cursando con hipercapnia como alteración primaria.&lt;br /&gt;• &lt;b&gt;c) Edema agudo de pulmón cardiogénico:&lt;/b&gt; Es incorrecta. Al igual que el TEP o las neumonías puras iniciales, el edema alveolar genera un efecto Shunt (V/Q = ↓↓) que cursa con hipoxemia refractaria al O2 y normo o hipocapnia, no explicando la retención de CO2 (55 mmHg) sin un estado de agotamiento muscular previo.&lt;br /&gt;• &lt;b&gt;d) Insuficiencia respiratoria tipo I hipoxémica:&lt;/b&gt; Es incorrecta. La insuficiencia respiratoria tipo I (hipoxémica pura) cursa con PaCO2 normal o baja (normocapnia o hipocapnia), lo que contrasta con el nivel hipercápnico (55 mmHg) presentado en la gasometría del paciente.</t>
  </si>
  <si>
    <t>¿Cuál de las siguientes afirmaciones sobre el comportamiento fisiológico de la bronquitis es correcta?&lt;br&gt;&lt;br&gt;a) Alteración de los volúmenes pulmonares con elevación importante de la relación VR/TLC&lt;br&gt;&lt;br&gt;b) Capacidad de difusión normal del monóxido de carbono&lt;br&gt;&lt;br&gt;c) Preservación del intercambio gaseoso a pesar de tener avanzadas alteraciones espirométricas&lt;br&gt;&lt;br&gt;d) La obstrucción al flujo mejora de forma aguda con la administración de broncodilatadores&lt;br&gt;&lt;br&gt;e) Importante obstrucción solo de los flujos espiratorios</t>
  </si>
  <si>
    <t>&lt;b&gt;MECANISMOS FISIOPATOLÓGICOS (PATENTES GASOMÉTRICAS)&lt;/b&gt;&lt;br /&gt;&lt;br /&gt;• &lt;b&gt;V/Q Aumentada (Espacio Muerto):&lt;/b&gt; La ventilación es normal pero la perfusión está abolida (ej. TEP). Patente: Hipoxemia con normo o hipocapnia.&lt;br /&gt;• &lt;b&gt;Unidad Shunt (V/Q Abolida):&lt;/b&gt; Ventilación abolida pero perfusión normal (ej. SDRA, Edema Agudo de Pulmón, Neumonía inicial). Patente: Hipoxemia refractaria al O2 con normo o hipocapnia.&lt;br /&gt;• &lt;b&gt;V/Q Disminuida / Trastornos de Ventilación (Tipo II):&lt;/b&gt; Limitación al flujo (EPOC, asma grave) o falla de bomba muscular. Patente: Hipoxemia con Hipercapnia (Insuficiencia Respiratoria Tipo II).</t>
  </si>
  <si>
    <t>b) Capacidad de difusión normal del monóxido de carbono</t>
  </si>
  <si>
    <t>En un paciente con insuficiencia respiratoria que persiste con signos clínicos de dificultad respiratoria a pesar del soporte con oxígeno, el estudio complementario prioritario es la &lt;b&gt;gasometría arterial (gases en sangre)&lt;/b&gt; para objetivar la evolución de la hipoxemia.</t>
  </si>
  <si>
    <t>&lt;b&gt;DIAGNÓSTICO Y MONITOREO DE LA INSUFICIENCIA RESPIRATORIA&lt;/b&gt;&lt;br /&gt;&lt;br /&gt;El diagnóstico de la insuficiencia respiratoria es de laboratorio o bioquímico. Ante la presencia clínica de dificultad respiratoria (como disnea, taquipnea o cianosis), el manejo requiere el monitoreo continuo con parámetros objetivos.&lt;br /&gt;• &lt;b&gt;Gasometría Arterial:&lt;/b&gt; Se necesita una muestra de sangre arterial para medir las presiones parciales y confirmar la presencia de hipoxemia (esté o no acompañada de hipercapnia). Constituye el estudio complementario prioritario.&lt;br /&gt;• &lt;b&gt;Evaluación de Severidad y Respuesta:&lt;/b&gt; Es importante evaluar si los niveles de oxígeno en sangre se corresponden con el aporte brindado (FiO2). Permite diagnosticar situaciones de hipoxemia refractaria (donde no se alcanzan los niveles calculados a pesar de recibir altas concentraciones de O2, típico del efecto Shunt en neumonías graves o SDRA).&lt;br /&gt;• &lt;b&gt;Persistencia de la Dificultad Respiratoria:&lt;/b&gt; La persistencia de taquipnea o uso de músculos accesorios a pesar de la oxigenoterapia indica un agotamiento de la bomba ventilatoria. Esta inestabilidad mecánica requiere la realización de gasometrías seriadas para evaluar la progresión a acidosis respiratoria y la necesidad de asistencia respiratoria mecánica.</t>
  </si>
  <si>
    <t>&lt;b&gt;b) Gasometria arterial seriadas:&lt;/b&gt; Es la opción correcta. El diagnóstico y monitoreo evolutivo de la insuficiencia respiratoria es bioquímico. Ante un paciente que persiste con signos de dificultad respiratoria (taquipnea) a pesar de la oxigenoterapia inicial, se deben realizar gasometrías arteriales seriadas para objetivar la PaO2, la PaCO2 y el pH, evaluando así si el aporte de oxígeno es efectivo o si el paciente está progresando hacia una hipoxemia refractaria o hipercapnia por fatiga muscular.</t>
  </si>
  <si>
    <t>• &lt;b&gt;a) Tomografía computarizada de torax:&lt;/b&gt; Es incorrecta. Aporta detalle anatómico sobre el parénquima pulmonar y las complicaciones de la neumonía subyacente, pero no es el estudio funcional prioritario para evaluar de urgencia el grado de oxigenación y la inestabilidad ventilatoria en el escenario agudo.&lt;br /&gt;• &lt;b&gt;c) Ecocardiograma transtoracico:&lt;/b&gt; Es incorrecta. Su uso es clave ante la sospecha de causas cardiovasculares de claudicación (como edema agudo de pulmón cardiogénico o falla ventricular derecha aguda), pero el monitoreo de los gases arteriales es la prioridad ante un paciente hipoxémico inestable.&lt;br /&gt;• &lt;b&gt;d) Broncoscopia exploradora:&lt;/b&gt; Es incorrecta. Constituye un procedimiento invasivo utilizado para el diagnóstico diferencial etiológico (toma de muestras en neumonías graves sin germen aislado, hemorragia alveolar, etc.), el cual no representa el primer paso urgente ni el parámetro de monitoreo ventilatorio frente a un paciente con insuficiencia respiratoria aguda.</t>
  </si>
  <si>
    <t>&lt;b&gt;PATRÓN FISIOPATOLÓGICO: UNIDAD SHUNT Y NEUMONÍA&lt;/b&gt;&lt;br /&gt;&lt;br /&gt;La neumonía constituye la causa más común de insuficiencia respiratoria aguda. Fisiopatológicamente genera una alteración de la relación ventilación/perfusión denominada Unidad Shunt (V/Q = ↓↓).&lt;br /&gt;• &lt;b&gt;Mecanismo:&lt;/b&gt; Es una alteración donde la ventilación está abolida (V = 0) por ocupación alveolar (edema, exudado, inflamación), mientras que la perfusión sanguínea permanece conservada (Q = N).&lt;br /&gt;• &lt;b&gt;Consecuencia:&lt;/b&gt; Produce un cortocircuito de sangre venosa de derecha a izquierda sin oxigenarse. Gasométricamente se caracteriza por generar hipoxemia refractaria al O2 con normo o hipocapnia (la cual puede evolucionar a una hipercapnia y acidosis respiratoria si el paciente claudica por fatiga).</t>
  </si>
  <si>
    <t>En el diagnóstico y estratificación de la insuficiencia respiratoria aguda, la &lt;b&gt;relación PaO2/FiO2 (Índice PaFi)&lt;/b&gt; es el parámetro gasométrico que confirma la &lt;b&gt;severidad&lt;/b&gt; del fallo respiratorio, permitiendo objetivar el grado de defecto oxigenatorio al relacionar el oxígeno arterial con la concentración suministrada.</t>
  </si>
  <si>
    <t>&lt;b&gt;ÍNDICES DE OXIGENACIÓN Y SEVERIDAD EN LA INSUFICIENCIA RESPIRATORIA AGUDA&lt;/b&gt;&lt;br /&gt;&lt;br /&gt;Para documentar la magnitud de la hipoxemia y la gravedad del fallo respiratorio, se miden y calculan distintos índices de oxigenación mediante los gases en sangre:&lt;br /&gt;• &lt;b&gt;Índice PaFi (Relación PaO2/FiO2):&lt;/b&gt; Es la relación matemática entre la presión parcial arterial de oxígeno (PaO2) y la fracción inspirada de oxígeno (FiO2). Constituye el índice clínico para evaluar la severidad del fallo respiratorio en cuadros agudos.&lt;br /&gt;• &lt;b&gt;Valores y Gravedad:&lt;/b&gt; El valor normal de la PaFi respirando aire ambiente al 21% (FiO2 0.20 o 0.21) con una PaO2 de 100 mmHg o 80 mmHg, se sitúa por arriba de 380 a 500. Cifras reducidas (ej. PaFi &lt; 200 mmHg) confirman la gravedad clínica y establecen la necesidad de soporte avanzado o Asistencia Respiratoria Mecánica (ARM).&lt;br /&gt;• &lt;b&gt;Utilidad de la Relación:&lt;/b&gt; Permite evaluar si los niveles de oxígeno en sangre se corresponden con el aporte brindado. Identifica los patrones de &lt;b&gt;hipoxemia refractaria&lt;/b&gt;, donde el paciente no alcanza los niveles calculados a pesar de recibir altas concentraciones de O2, denotando un efecto de cortocircuito (Shunt) intrapulmonar.</t>
  </si>
  <si>
    <t>La opción c es correcta. El cociente o índice PaFi correlaciona la tensión de oxígeno en sangre con la fracción de oxígeno suplementario que se está administrando. Es el parámetro gasométrico para cuantificar la severidad del fallo respiratorio agudo y documentar la refractariedad del cuadro.</t>
  </si>
  <si>
    <t>• &lt;b&gt;a) PaO2 absoluta, y b) PaCO2 absoluta:&lt;/b&gt; Son incorrectas. Aunque la PaO2 aislada ≤ 60 mmHg define bioquímicamente la insuficiencia respiratoria, su valor absoluto no refleja la gravedad de la lesión si no se correlaciona con la concentración de oxígeno (FiO2) que recibe el paciente.&lt;br /&gt;• &lt;b&gt;d) Gradiente alveolo-arterial de oxigeno:&lt;/b&gt; Es incorrecta. Si bien su cálculo (A-a) es útil para distinguir el mecanismo fisiopatológico subyacente de la hipoxemia (ej. hipoventilación vs. trastorno de membrana o Shunt), la relación matemática PaO2/FiO2 es el marcador de severidad para estratificar el daño alvéolo-capilar agudo.</t>
  </si>
  <si>
    <t>&lt;b&gt;MECANISMO DE SHUNT INTRA-PULMONAR Y REFRACTARIEDAD&lt;/b&gt;&lt;br /&gt;&lt;br /&gt;Tanto la neumonía masiva como el edema agudo de pulmón cardiogénico generan una injuria u ocupación alveolar por exudado o líquido.&lt;br /&gt;• &lt;b&gt;Unidad Shunt (V/Q = ↓↓):&lt;/b&gt; La ventilación del alvéolo afectado se encuentra abolida (V = 0), mientras que la perfusión capilar sanguínea permanece normal (Q = N).&lt;br /&gt;• &lt;b&gt;Patente Gasométrica:&lt;/b&gt; Este mecanismo genera un cortocircuito venoso de derecha a izquierda, produciendo &lt;b&gt;hipoxemia refractaria al O2&lt;/b&gt; con normo o hipocapnia. Constituye el trastorno fisiopatológico que no mejora con la administración de oxígeno a altas concentraciones (marcando el colapso del índice PaFi).</t>
  </si>
  <si>
    <t>En el paciente con &lt;b&gt;insuficiencia respiratoria aguda&lt;/b&gt; por &lt;b&gt;edema de pulmón&lt;/b&gt; (unidad Shunt) que cursa con hipoxemia refractaria a la oxigenoterapia y tratamiento diurético, el escalón terapéutico indicado es la &lt;b&gt;ventilación mecánica no invasiva (VMNI) con presión positiva&lt;/b&gt;.</t>
  </si>
  <si>
    <t>&lt;b&gt;TRATAMIENTO DE LA INSUFICIENCIA RESPIRATORIA Y EDEMA AGUDO DE PULMÓN&lt;/b&gt;&lt;br /&gt;&lt;br /&gt;El edema pulmonar cardiogénico genera una alteración de la relación ventilación/perfusión (unidad Shunt, V/Q abolida), donde la ocupación alveolar impide la ventilación pero mantiene la perfusión, causando una hipoxemia refractaria a la oxigenoterapia.&lt;br /&gt;• &lt;b&gt;Tratamiento inicial:&lt;/b&gt; El abordaje hemodinámico se basa en la administración de oxígeno suplementario y diuréticos de asa (furosemida endovenosa) junto a vasodilatadores (como la nitroglicerina) para reducir la precarga y la congestión.&lt;br /&gt;• &lt;b&gt;Asistencia Respiratoria No Invasiva (Siguiente escalón):&lt;/b&gt; Si el paciente persiste con hipoxemia (ej. PaO2 62 mmHg pese a fracciones inspiradas de oxígeno elevadas, FiO2 0.5) o la mecánica ventilatoria fracasa, se emplea la &lt;b&gt;Ventilación Mecánica No Invasiva (VMNI)&lt;/b&gt;. Esta técnica utiliza una máscara para administrar presión positiva continua en la vía aérea (&lt;b&gt;CPAP&lt;/b&gt;), la cual forzará la apertura de los alvéolos inundados o colapsados (reclutamiento alveolar), mejorando el intercambio gaseoso y reduciendo la precarga sin necesidad de intubación.</t>
  </si>
  <si>
    <t>&lt;b&gt;a) Ventilación mecánica no invasiva con presión positiva:&lt;/b&gt; Es la opción correcta. Frente a un paciente con edema agudo de pulmón (insuficiencia respiratoria tipo Shunt) que no logra oxigenar a pesar de recibir tratamiento inicial con diuréticos (hipoxemia refractaria), el siguiente paso terapéutico indicado es instaurar la &lt;b&gt;ventilación mecánica no invasiva con presión positiva (VMNI / CPAP)&lt;/b&gt;. Esta medida recluta alvéolos, corrige la hipoxemia y disminuye el retorno venoso, evitando la progresión al agotamiento respiratorio.</t>
  </si>
  <si>
    <t>&lt;b&gt;d) Intubación electiva:&lt;/b&gt; Es incorrecta como siguiente escalón. La intubación y la asistencia respiratoria mecánica (ARM) invasiva se reservan para pacientes que fracasan a la VMNI, se agotan muscularmente, alteran su sensorio (coma), presentan respiración paradojal o paro respiratorio inminente.&lt;br /&gt;&lt;b&gt;c) Nitroglicerina sublingual:&lt;/b&gt; Es incorrecta. Si bien los vasodilatadores (endovenosos en el agudo) son pilar del manejo inicial junto a los diuréticos, el paciente ya presenta un fracaso oxigenatorio que indica necesidad de presión positiva en la vía aérea, no resolviéndose la hipoxemia refractaria optimizando la vasodilatación.&lt;br /&gt;&lt;b&gt;b) Morfina intravenosa:&lt;/b&gt; Es incorrecta. Su uso se reserva por su acción venodilatadora y sedante para el desasosiego del paciente congestivo, pero no constituye el escalón terapéutico mecánico para resolver la ocupación alveolar y la hipoxemia refractaria.</t>
  </si>
  <si>
    <t>&lt;b&gt;CÁLCULO DEL ÍNDICE PAFI (PaO2/FiO2) E HIPOXEMIA REFRACTARIA&lt;/b&gt;&lt;br /&gt;&lt;br /&gt;• En condiciones normales, respirando aire ambiente (FiO2 0.21) con una PaO2 de 100 mmHg, el índice PaFi se sitúa alrededor de 400 a 500.&lt;br /&gt;• En el caso presentado, el paciente posee una PaO2 de 62 mmHg con una FiO2 de 0.5 (50%), lo que arroja un índice PaFi de 124. Este valor denota una alteración en los índices de oxigenación, confirmando la refractariedad del cuadro y la necesidad de aplicar presión positiva (PEEP o CPAP) en la vía aérea.</t>
  </si>
  <si>
    <t>En un paciente con insuficiencia cardíaca, disfunción renal y fibrilación auricular bajo tratamiento anticoagulante, la presentación de disnea, infiltrados alveolares bilaterales y hemoptisis hace sospechar una &lt;b&gt;hemorragia alveolar&lt;/b&gt; secundaria a la congestión y al estado de anticoagulación.</t>
  </si>
  <si>
    <t>&lt;b&gt;INSUFICIENCIA CARDÍACA, CONGESTIÓN Y RIESGO HEMORRÁGICO&lt;/b&gt;&lt;br /&gt;&lt;br /&gt;El escenario clínico de esta paciente agrupa múltiples factores de riesgo que complican su evolución respiratoria y hemodinámica:&lt;br /&gt;• &lt;b&gt;Congestión pulmonar e Insuficiencia Cardíaca:&lt;/b&gt; La presencia de insuficiencia cardíaca descompensada produce un aumento drástico de la presión capilar pulmonar. En los cuadros agudos o severos (como el Edema Agudo de Pulmón), la trasudación masiva hacia los alvéolos se acompaña de tos húmeda y expectoración hemoptoica (esputo asalmonado o en "lavado de carne"). Los infiltrados alveolares bilaterales en la radiografía son el sello imagenológico de esta congestión.&lt;br /&gt;• &lt;b&gt;Fibrilación Auricular y Anticoagulación:&lt;/b&gt; Los pacientes con fibrilación auricular crónica tienen indicación formal de anticoagulación oral para prevenir embolias sistémicas. Sin embargo, el principal riesgo y complicación de la terapia anticoagulante es la hemorragia.&lt;br /&gt;• &lt;b&gt;Disfunción Renal (Factor Agravante):&lt;/b&gt; Una tasa de filtrado glomerular disminuida (ej. 35 ml/min) altera y enlentece la excreción de numerosos fármacos (aumentando el riesgo de toxicidad por anticoagulantes) y empeora el manejo fisiológico del volumen (favoreciendo la retención y congestión).&lt;br /&gt;• &lt;b&gt;Hemorragia Alveolar:&lt;/b&gt; La conjunción de capilares pulmonares ingurgitados y sometidos a alta presión hidrostática (por la insuficiencia cardíaca) en un paciente cuya hemostasia se encuentra farmacológicamente inhibida, facilita la extravasación masiva de glóbulos rojos al espacio alveolar, transformando la congestión capilar típica en un cuadro de hemorragia alveolar que justifica la hemoptisis y agrava el fallo respiratorio.</t>
  </si>
  <si>
    <t>&lt;b&gt;c) Hemorragia alveolar en contexto de anticoagulación y congestión:&lt;/b&gt; Es la opción correcta. El cuadro clínico conjuga una insuficiencia cardíaca (responsable de la disnea y los infiltrados bilaterales por congestión) en una paciente que recibe anticoagulantes orales por su arritmia. La asociación de congestión capilar severa con la alteración de la hemostasia incrementa el riesgo de ruptura capilar en el parénquima pulmonar, generando una hemorragia alveolar que explica la hemoptisis y la inestabilidad respiratoria actual.</t>
  </si>
  <si>
    <t>• &lt;b&gt;a) Embolia pulmonar masiva:&lt;/b&gt; Es incorrecta. Si bien el TEP causa disnea y puede cursar con hemoptisis (por un infarto pulmonar periférico), un TEP masivo se caracteriza por hipoperfusión severa (shock o hipotensión sostenida) y la radiografía de tórax suele ser normal o presentar signos localizados (Joroba de Hampton, signo de Westermark), no los clásicos infiltrados difusos y bilaterales propios de la congestión alveolar o hemorragia difusa.&lt;br /&gt;• &lt;b&gt;b) EPOC reagudizado:&lt;/b&gt; Es incorrecta. La EPOC reagudizada se manifiesta con aumento de la disnea, aumento de la tos y cambio en la purulencia del esputo, pero no justifica la aparición de infiltrados alveolares bilaterales difusos ni la hemoptisis como síntoma principal sin un componente consolidativo infeccioso.&lt;br /&gt;• &lt;b&gt;d) Edema pulmonar de altura:&lt;/b&gt; Es incorrecta. Carece de contexto epidemiológico en el enunciado (no se relata antecedente de ascenso reciente a grandes altitudes) y no interrelaciona los claros factores de riesgo preexistentes: el filtrado glomerular de 35, la insuficiencia cardíaca basal y el riesgo hemorrágico de la anticoagulación oral por fibrilación auricular.</t>
  </si>
  <si>
    <t>&lt;b&gt;HEMOPTISIS Y EDEMA AGUDO DE PULMÓN CARDIOGÉNICO&lt;/b&gt;&lt;br /&gt;&lt;br /&gt;La claudicación del ventrículo izquierdo desencadena una cascada de congestión pulmonar retrógrada:&lt;br /&gt;• &lt;b&gt;Aumento de la Presión Capilar Pulmonar (PCP):&lt;/b&gt; La presión hidrostática se eleva y supera la presión oncótica, generando extravasación de líquido primero hacia el intersticio y luego hacia los alvéolos.&lt;br /&gt;• &lt;b&gt;Manifestación Clínica:&lt;/b&gt; Al inundarse los alvéolos, el paciente experimenta disnea severa y rales crepitantes bibasales. La tos se vuelve húmeda y la expectoración se torna hemoptoica (asalmonada) por la ruptura de los pequeños vasos capilares ingurgitados a tensión. Si el paciente cursa con inhibición de la cascada de coagulación, este microsangrado puede magnificar el cuadro hacia una hemorragia evidente.</t>
  </si>
  <si>
    <t>En una paciente con insuficiencia cardíaca descompensada (congestión venocapilar) que recibe tratamiento anticoagulante por fibrilación auricular y cursa con una alteración de la función renal (TFG 25 ml/min, que compromete el aclaramiento del fármaco aumentando el riesgo de sangrado), la aparición de disnea, infiltrados alveolares bilaterales y hemoptisis alerta sobre el desarrollo de una &lt;b&gt;hemorragia alveolar secundaria a la congestión y potenciada por la anticoagulación&lt;/b&gt;.</t>
  </si>
  <si>
    <t>&lt;b&gt;INSUFICIENCIA CARDÍACA, ANTICOAGULACIÓN Y RIESGO HEMORRÁGICO&lt;/b&gt;&lt;br /&gt;&lt;br /&gt;La fibrilación auricular (FA) es una arritmia frecuente en pacientes con insuficiencia cardíaca, la cual instaurar terapéutica anticoagulante sistémica para prevenir la formación de trombos intraauriculares y eventos embólicos.&lt;br /&gt;• &lt;b&gt;Congestión Pulmonar:&lt;/b&gt; En la claudicación del ventrículo izquierdo, el aumento retrógrado de la presión hidrostática capilar pulmonar fuerza la trasudación de líquido que inunda el interior de los alvéolos (edema agudo de pulmón). Se manifiesta con disnea, infiltrados alveolares bilaterales en la radiografía, y una tos que puede cursar con expectoración hemoptoica (esputo asalmonado o en "lavado de carne") secundaria a la congestión de la membrana alvéolo-capilar.&lt;br /&gt;• &lt;b&gt;Disfunción Renal y Toxicidad Antitrombótica:&lt;/b&gt; La regla de la terapéutica antitrombótica dicta que a mayor efectividad, mayor riesgo de sangrado. Esta paciente presenta una Tasa de Filtrado Glomerular (TFG) de 25 ml/min (Enfermedad Renal Crónica estadio 4), un factor que altera la depuración de los anticoagulantes orales, predisponiendo a niveles supraterapéuticos y a un estado de diátesis hemorrágica. Así, la presión hidrostática (congestión pasiva) sumada a la hipocoagulabilidad sistémica transforma el exudado alveolar en una &lt;b&gt;hemorragia alveolar&lt;/b&gt;.</t>
  </si>
  <si>
    <t>&lt;b&gt;b) Hemorragia alveolar en contexto de anticoagulación y congestión:&lt;/b&gt; Es la opción correcta. En esta paciente, la insuficiencia cardíaca descompensada provoca congestión venocapilar pulmonar (infiltrados bilaterales). La alteración de la función renal (TFG 25 ml/min) disminuye severamente el aclaramiento de los anticoagulantes orales, aumentando el riesgo de toxicidad. Esta combinación de presión hidrostática capilar elevada e hipocoagulabilidad sistémica transforma el trasudado en una hemorragia alveolar, manifestada clínicamente por la hemoptisis y la disnea.</t>
  </si>
  <si>
    <t>• &lt;b&gt;a) Embolia pulmonar masiva:&lt;/b&gt; Es incorrecta. El tromboembolismo pulmonar suele manifestarse radiográficamente con pulmones claros (radiografía normal, signo de Westermark) o asimetría focal (joroba de Hampton), cursando con hipoperfusión o shock cardiogénico. Los infiltrados alveolares bilaterales no constituyen su patrón característico.&lt;br /&gt;• &lt;b&gt;c) EPOC reagudizado:&lt;/b&gt; Es incorrecta. La reagudización de la EPOC se diagnostica por un aumento basal de la disnea, exacerbación de la tos y cambio en la purulencia/volumen del esputo, no justificando el patrón radiológico de infiltrados alveolares bilaterales (propios de la inundación alveolar) ni la hemoptisis descripta.&lt;br /&gt;• &lt;b&gt;d) Edema pulmonar de altura:&lt;/b&gt; Es incorrecta. Representa un cuadro clínico ambiental originado en el contexto del montañismo y la exposición a grandes altitudes, careciendo de relación fisiopatológica con las comorbilidades cardio-renales detalladas en la viñeta.</t>
  </si>
  <si>
    <t>&lt;b&gt;DIAGNÓSTICO DIFERENCIAL SÍNDROME PULMÓN-RIÑÓN&lt;/b&gt;&lt;br /&gt;&lt;br /&gt;Frente a un paciente que debuta con hemoptisis (hemorragia alveolar) e insuficiencia renal, el médico debe considerar los Síndromes Pulmón-Riñón de origen inmunológico (como el Síndrome de Goodpasture o las Vasculitis ANCA positivas como la Granulomatosis de Wegener). En la situación expuesta en el caso clínico, la conjunción de las enfermedades subyacentes mecánicas y medicamentosas (insuficiencia cardíaca izquierda descompensada más falla renal crónica limitante y sobredosis de anticoagulación) aporta la causa iatrogénica y hemodinámica, sin necesidad de invocar una enfermedad autoinmune no documentada.</t>
  </si>
  <si>
    <t>La presencia de &lt;b&gt;pérdida de peso, tos persistente, hemoptisis&lt;/b&gt; y una &lt;b&gt;masa pulmonar&lt;/b&gt; en una paciente con riesgo tabáquico exige un &lt;b&gt;estudio oncológico completo&lt;/b&gt;, el cual debe abordarse paralelamente al &lt;b&gt;ajuste cardiorrenal&lt;/b&gt; para sostener su estabilidad hemodinámica.</t>
  </si>
  <si>
    <t>&lt;b&gt;ABORDAJE INTEGRAL Y COMORBILIDADES EN EL RIESGO ONCOLÓGICO&lt;/b&gt;&lt;br /&gt;&lt;br /&gt;El manejo clínico de pacientes con múltiples antecedentes patológicos exige una evaluación exhaustiva que no subestime hallazgos radiológicos por enfocarse únicamente en la estabilización de las patologías crónicas.&lt;br /&gt;• &lt;b&gt;Riesgo Oncológico y Tabaquismo:&lt;/b&gt; La exposición al humo del tabaco es el factor de riesgo fundamental para el desarrollo de cáncer de pulmón. La presencia de pérdida de peso, tos crónica, hemoptisis y una masa pulmonar obliga a descartar procesos neoplásicos pulmonares.&lt;br /&gt;• &lt;b&gt;Manejo Cardiorrenal:&lt;/b&gt; La insuficiencia cardíaca y la enfermedad renal crónica constituyen comorbilidades que requieren un ajuste terapéutico cauteloso. La insuficiencia cardíaca descompensada puede generar tos, disnea y pérdida de peso (caquexia cardíaca), mientras que el riñón crónicamente dañado limita el manejo de fluidos o el uso de contrastes endovenosos. Sin embargo, el equilibrio hemodinámico y renal del paciente no debe invalidar o retrasar el estudio etiológico de una lesión sospechosa de malignidad.</t>
  </si>
  <si>
    <t>&lt;b&gt;b) Estudio oncológico completo sin descuidar el ajuste cardiorrenal:&lt;/b&gt; Es la opción correcta. Ante un paciente con síndrome consuntivo asociado a hemoptisis, antecedentes de tabaquismo y una masa pulmonar radiológica, el abordaje prioritario es confirmar el diagnóstico oncológico. Al coexistir patologías orgánicas (insuficiencia cardíaca y enfermedad renal crónica), el estudio diagnóstico debe realizarse manteniendo y optimizando el &lt;b&gt;ajuste cardiorrenal&lt;/b&gt;, asegurando la normovolemia y previniendo la nefrotoxicidad u otras descompensaciones durante los exámenes complementarios.</t>
  </si>
  <si>
    <t>• &lt;b&gt;a) Suspender anticoagulantes y no estudiar la masa hasta resolver lo cardiaco:&lt;/b&gt; Es incorrecta. Retrasar el estudio de una masa pulmonar sospechosa de malignidad atenta contra el pronóstico de supervivencia oncológica de la paciente. Las afecciones cardiovasculares crónicas no justifican la inacción diagnóstica y no se "resuelven" como un cuadro agudo curable.&lt;br /&gt;• &lt;b&gt;c) Suponer reagudización de EPOC y tratar con corticoides:&lt;/b&gt; Es incorrecta. Si bien el tabaquismo condiciona el desarrollo de EPOC, asumir una exacerbación sin investigar el hallazgo radiológico (masa pulmonar) ni la hemoptisis, constituye un error diagnóstico que retrasa el abordaje neoplásico.&lt;br /&gt;• &lt;b&gt;d) Aumentar la dosis de diuréticos por la disnea:&lt;/b&gt; Es incorrecta como prioridad. Aunque la insuficiencia cardíaca puede requerir ajuste de diuréticos ante signos de congestión, la disnea y la tos en este escenario clínico pueden estar originadas por el crecimiento obstructivo de la masa pulmonar. Además, forzar una diuresis en una paciente con enfermedad renal crónica sin una evaluación global conlleva el riesgo de precipitar un fracaso renal agudo prerrenal.</t>
  </si>
  <si>
    <t>&lt;b&gt;DIAGNÓSTICO DIFERENCIAL CLÍNICO (SÍNTOMAS RESPIRATORIOS Y PÉRDIDA DE PESO)&lt;/b&gt;&lt;br /&gt;&lt;br /&gt;• &lt;b&gt;Procesos Neoplásicos del Pulmón:&lt;/b&gt; Se deben sospechar ante pacientes mayores tabaquistas que presentan tos persistente, pérdida de peso, astenia, adinamia y hemoptisis.&lt;br /&gt;• &lt;b&gt;Tuberculosis Pulmonar:&lt;/b&gt; Comparte la sintomatología clínica (tos crónica, hemoptisis, pérdida de peso, síndrome febril prolongado y sudoración nocturna), obligando a establecer el diagnóstico diferencial con el cáncer de pulmón mediante la evaluación de esputo y las características de los infiltrados o lesiones radiológicas.&lt;br /&gt;• &lt;b&gt;Insuficiencia Cardíaca Congestiva:&lt;/b&gt; Puede generar tos y disnea crónicas, asociando en fases avanzadas una pérdida de peso mediada por factores inflamatorios y catabólicos (Caquexia Cardíaca), constituyendo un determinante pronóstico clínico.</t>
  </si>
  <si>
    <t>El término de insuficiencia cardíaca con fracción de eyección preservada se reserva para pacientes con evidencia de cardiopatía estructural o funcional que presentan &lt;b&gt;síntomas evidentes de insuficiencia cardíaca&lt;/b&gt; pero manteniendo un volumen sistólico normal y sin deterioro de la fracción de eyección del ventrículo izquierdo (&lt;b&gt;FEy mayor o igual al 50%&lt;/b&gt;).</t>
  </si>
  <si>
    <t>&lt;b&gt;INSUFICIENCIA CARDÍACA CON FRACCIÓN DE EYECCIÓN PRESERVADA (DISFUNCIÓN DIASTÓLICA)&lt;/b&gt;&lt;br /&gt;&lt;br /&gt;La clasificación funcional de la insuficiencia cardíaca requiere la evaluación ecocardiográfica de la Fracción de Eyección (FEy) y el análisis anatómico del ventrículo izquierdo.&lt;br /&gt;• &lt;b&gt;Definición clínica:&lt;/b&gt; El paciente presenta síntomas y signos claros de insuficiencia cardíaca con una Fracción de Eyección conservada o normal (&lt;b&gt;&gt; 50%&lt;/b&gt;) y un volumen sistólico conservado.&lt;br /&gt;• &lt;b&gt;Fisiopatología:&lt;/b&gt; El problema central radica en un ventrículo con "compliance" o distensibilidad disminuida, lo que se traduce en una incapacidad para aceptar el llenado sanguíneo normal durante la fase diastólica.&lt;br /&gt;• &lt;b&gt;Hallazgos anatómicos y hemodinámicos:&lt;/b&gt; Al no poder relajarse adecuadamente, la &lt;b&gt;presión al final de la diástole en el VI se encuentra aumentada&lt;/b&gt; y el tiempo de relajación está prolongado. Este patrón restrictivo al llenado cursa típicamente con un aumento de la rigidez y del grosor del músculo (por ejemplo, &lt;i&gt;hipertrofia ventricular izquierda&lt;/i&gt;), mientras que el tamaño de la cavidad suele estar conservado o disminuido.&lt;br /&gt;• &lt;b&gt;Epidemiología:&lt;/b&gt; Su incidencia aumenta con la edad y es un fenotipo de insuficiencia cardíaca más común en el sexo femenino.</t>
  </si>
  <si>
    <t>La opción a es correcta. El diagnóstico de Insuficiencia Cardíaca con Fracción de Eyección Preservada (ICFEp) exige constatar la presencia de síntomas o signos del síndrome de falla cardíaca, una FEVI normal o preservada (≥ 50%) y la evidencia de alteraciones estructurales o disfunción diastólica (como hipertrofia ventricular izquierda o disfunción en el llenado) que expliquen la incapacidad del ventrículo para distenderse.</t>
  </si>
  <si>
    <t>• &lt;b&gt;b) FEVI menor o igual a 40% con dilatación marcada del VI:&lt;/b&gt; Es incorrecta. Define a la Insuficiencia Cardíaca con Disfunción Sistólica (Fracción de Eyección reducida), donde el inotropismo disminuido y la dilatación de las cámaras impiden eyectar un volumen adecuado.&lt;br /&gt;• &lt;b&gt;c) FEVI entre 41-49% con hipertrofia concéntrica:&lt;/b&gt; Es incorrecta. Este rango ecocardiográfico describe la categoría intermedia conocida como Insuficiencia Cardíaca con Fracción de Eyección Ligeramente Reducida (o en rango medio), no cumpliendo el corte ≥ 50% necesario para ser considerada "preservada".&lt;br /&gt;• &lt;b&gt;d) FEVI normal sin síntomas de IC:&lt;/b&gt; Es incorrecta. La ausencia de signos y síntomas excluye el diagnóstico de insuficiencia cardíaca instaurada. Si un paciente tiene alteraciones estructurales sin síntomas, se clasificaría como un Estadio B (en riesgo o subclínico), pero no como el síndrome.</t>
  </si>
  <si>
    <t>&lt;b&gt;FENOTIPO DE INSUFICIENCIA CARDÍACA SISTÓLICA (FRACCIÓN DE EYECCIÓN REDUCIDA)&lt;/b&gt;&lt;br /&gt;&lt;br /&gt;• &lt;b&gt;Definición:&lt;/b&gt; La Fracción de Eyección se encuentra deprimida (&lt;b&gt;menor al 40%&lt;/b&gt; o &lt; 50%).&lt;br /&gt;• &lt;b&gt;Mecanismo:&lt;/b&gt; Es un fallo asociado a un inotropismo disminuido que impide al corazón eyectar un volumen sistólico adecuado frente a las demandas sistémicas.&lt;br /&gt;• &lt;b&gt;Hallazgos anatómicos:&lt;/b&gt; A diferencia de la falla diastólica pura, existe una &lt;b&gt;dilatación de las cámaras&lt;/b&gt; (tamaño de la cavidad ventricular aumentado) donde el grosor y rigidez de la pared están disminuidos, generando un ventrículo disfuncional que fracasa como bomba.</t>
  </si>
  <si>
    <t>En la &lt;b&gt;Insuficiencia Cardíaca con Disfunción Sistólica&lt;/b&gt; (Fracción de Eyección deprimida o comprometida), la alteración es un fallo asociado a un &lt;b&gt;inotropismo disminuido&lt;/b&gt;, el cual impide la contracción adecuada del ventrículo y reduce el &lt;b&gt;volumen sistólico&lt;/b&gt; eyectado.</t>
  </si>
  <si>
    <t>&lt;b&gt;INSUFICIENCIA CARDÍACA CON DISFUNCIÓN SISTÓLICA&lt;/b&gt;&lt;br /&gt;&lt;br /&gt;La evaluación fenotípica mediante ecocardiograma Doppler clasifica a la insuficiencia cardíaca según su fracción de eyección (FEy).&lt;br /&gt;• &lt;b&gt;Fracción de Eyección Reducida:&lt;/b&gt; Se documenta cuando la FEy se encuentra deprimida, menor al 40% o &lt; 50%.&lt;br /&gt;• &lt;b&gt;Falla Sistólica (Alteración de la contractilidad):&lt;/b&gt; El ventrículo izquierdo (VI) pierde su capacidad intrínseca de contracción (caída del inotropismo) debido a una pérdida de miocitos funcionantes (ej. &lt;i&gt;Infarto Agudo de Miocardio&lt;/i&gt; por necrosis isquémica o &lt;i&gt;Enfermedad de Chagas&lt;/i&gt; por inflamación). Al no poder contraerse ni eyectar adecuadamente, el volumen sistólico disminuye y la sangre se acumula.&lt;br /&gt;• &lt;b&gt;Remodelado Estructural:&lt;/b&gt; El corazón intenta usar la ley de Frank-Starling dilatándose para acomodar el volumen. Esto genera una dilatación de las cámaras (tamaño de la cavidad ventricular aumentado), con un grosor y rigidez de la pared disminuidos.&lt;br /&gt;• &lt;b&gt;Consecuencia Hemodinámica:&lt;/b&gt; La presión de fin de diástole se encuentra aumentada de forma secundaria, transmitiéndose de manera retrógrada para generar congestión pulmonar.</t>
  </si>
  <si>
    <t>&lt;b&gt;b) Disfunción sistólica con reducción de la contractilidad y del volumen sistólico:&lt;/b&gt; Es la opción correcta. La IC con fracción de eyección reducida se caracteriza por una falla de bomba originada en la pérdida de la capacidad contráctil intrínseca del miocardio (inotropismo), lo que imposibilita la eyección de un volumen sistólico normal.</t>
  </si>
  <si>
    <t>&lt;b&gt;a) Hiperdinamia sistólica persistente:&lt;/b&gt; Es incorrecta. En la disfunción sistólica el patrón mecánico es de hipoquinesia global o regional, no un estado hiperdinámico.&lt;br /&gt;&lt;b&gt;c) Obstrucción dinámica del tracto de salida del VI en todos los casos:&lt;/b&gt; Es incorrecta. Esta alteración es característica de la &lt;i&gt;Miocardiopatía Hipertrófica&lt;/i&gt;, entidad que cursa con disfunción diastólica y una fracción de eyección conservada o incluso supernormal, no reducida.&lt;br /&gt;&lt;b&gt;d) Relajación diastólica normal con sobrecarga de volumen aislada:&lt;/b&gt; Es incorrecta. En la IC sistólica con dilatación ventricular, la fisiología diastólica termina afectándose por el aumento de la presión de fin de diástole y el estrés parietal (tensión), perdiéndose la normalidad del llenado.</t>
  </si>
  <si>
    <t>&lt;b&gt;DIFERENCIA CON LA DISFUNCIÓN DIASTÓLICA&lt;/b&gt;&lt;br /&gt;&lt;br /&gt;A diferencia del cuadro sistólico, la &lt;b&gt;Insuficiencia Cardíaca con Fracción de Eyección Conservada (Diastólica)&lt;/b&gt; presenta una FEy normal (&gt; 50%) y un volumen sistólico conservado.&lt;br /&gt;• &lt;b&gt;Fisiopatología:&lt;/b&gt; El problema central es una disminución de la distensibilidad o "compliance" del ventrículo (como ocurre en la &lt;i&gt;hipertrofia ventricular izquierda&lt;/i&gt;).&lt;br /&gt;• El ventrículo se vuelve rígido e incapaz de aceptar el llenado sanguíneo, elevando sus presiones de fin de diástole a pesar de poseer un tamaño cavitario normal o incluso reducido.</t>
  </si>
  <si>
    <t>El &lt;b&gt;Estadio B&lt;/b&gt; de la clasificación evolutiva ACC/AHA corresponde a los pacientes que presentan &lt;b&gt;alteraciones y enfermedad cardíaca estructural&lt;/b&gt; (como remodelado o dilatación ventricular) pero que aún &lt;b&gt;NO tienen síntomas&lt;/b&gt; de insuficiencia cardíaca.</t>
  </si>
  <si>
    <t>&lt;b&gt;ESTADIOS EVOLUTIVOS DE LA IC (CLASIFICACIÓN ACC/AHA)&lt;/b&gt;&lt;br /&gt;&lt;br /&gt;Esta clasificación evalúa a la insuficiencia cardíaca (IC) como un &lt;b&gt;desorden progresivo&lt;/b&gt; y permite identificar precozmente a la población vulnerable.&lt;br /&gt;• &lt;b&gt;ESTADIO A (En Riesgo):&lt;/b&gt; Pacientes con alto riesgo de desarrollar IC debido a la presencia de condiciones fuertemente asociadas, pero &lt;b&gt;sin cardiopatía estructural ni síntomas&lt;/b&gt; de IC (ej. hipertensión, enfermedad coronaria, diabetes, obesidad).&lt;br /&gt;• &lt;b&gt;ESTADIO B (En Riesgo):&lt;/b&gt; Pacientes con &lt;b&gt;alteraciones y enfermedad cardíaca estructural&lt;/b&gt;, pero que aún &lt;b&gt;NO tienen síntomas&lt;/b&gt; o signos de insuficiencia cardíaca. Ejemplos incluyen la hipertrofia ventricular izquierda, infarto agudo de miocardio previo, ventrículo izquierdo dilatado (remodelado) o valvulopatía asintomática.&lt;br /&gt;• &lt;b&gt;ESTADIO C (Insuficiencia Cardíaca):&lt;/b&gt; Paciente que asocia la enfermedad o anomalía cardíaca estructural con la &lt;b&gt;presencia de síntomas actuales o previos&lt;/b&gt; de IC (disnea, fatiga, edemas).&lt;br /&gt;• &lt;b&gt;ESTADIO D (Insuficiencia Cardíaca Refractaria):&lt;/b&gt; Pacientes con avanzada enfermedad estructural que presentan &lt;b&gt;síntomas marcados en reposo a pesar del máximo tratamiento médico intensivo&lt;/b&gt;, requiriendo hospitalizaciones frecuentes, soporte hemodinámico o trasplante.</t>
  </si>
  <si>
    <t>&lt;b&gt;a) Estadio B:&lt;/b&gt; Es la opción correcta. El &lt;b&gt;Estadio B&lt;/b&gt; de la clasificación ACC/AHA engloba a los pacientes que ya han desarrollado &lt;b&gt;enfermedad cardíaca estructural&lt;/b&gt; (evidenciado en la premisa por la FEVI reducida y el remodelado ventricular) pero que permanecen en una fase subclínica, es decir, &lt;b&gt;sin síntomas actuales ni previos&lt;/b&gt; de insuficiencia cardíaca.</t>
  </si>
  <si>
    <t>• &lt;b&gt;c) Estadio A:&lt;/b&gt; Es incorrecta. Este estadio incluye a pacientes con factores de riesgo asociados pero &lt;b&gt;sin cardiopatía estructural&lt;/b&gt; ni síntomas.&lt;br /&gt;• &lt;b&gt;b) Estadio C:&lt;/b&gt; Es incorrecta. Su definición exige la &lt;b&gt;presencia de síntomas actuales o previos&lt;/b&gt; de insuficiencia cardíaca asociados al daño estructural.&lt;br /&gt;• &lt;b&gt;d) Estadio D:&lt;/b&gt; Es incorrecta. Representa la etapa terminal y refractaria con &lt;b&gt;síntomas marcados en reposo&lt;/b&gt; a pesar de recibir el tratamiento médico máximo.</t>
  </si>
  <si>
    <t>&lt;b&gt;CLASIFICACIÓN SEGÚN CAPACIDAD FUNCIONAL (NYHA)&lt;/b&gt;&lt;br /&gt;&lt;br /&gt;A diferencia de la clasificación ACC/AHA (basada en la progresión estructural temporal), la clasificación de la NYHA es clínica y se basa en la limitación para realizar actividad física:&lt;br /&gt;• &lt;b&gt;Clase I:&lt;/b&gt; Sin limitaciones. La actividad física ordinaria &lt;b&gt;no&lt;/b&gt; causa síntomas.&lt;br /&gt;• &lt;b&gt;Clase II:&lt;/b&gt; Ligeras/leves limitaciones. La actividad física ordinaria provoca síntomas.&lt;br /&gt;• &lt;b&gt;Clase III:&lt;/b&gt; Marcadas limitaciones. Una actividad física leve (menor que la acostumbrada) ya provoca síntomas, limitando al paciente. El paciente está confortable en reposo.&lt;br /&gt;• &lt;b&gt;Clase IV:&lt;/b&gt; Incapacidad absoluta de realizar cualquier actividad física sin molestias. Los &lt;b&gt;síntomas están presentes en el reposo&lt;/b&gt;.</t>
  </si>
  <si>
    <t>La &lt;b&gt;Clase Funcional II de la NYHA&lt;/b&gt; agrupa a los pacientes que presentan &lt;b&gt;ligeras o leves limitaciones&lt;/b&gt;, desarrollando síntomas (como disnea) ante la &lt;b&gt;actividad física ordinaria o esfuerzos moderados&lt;/b&gt;, pero encontrándose confortables y asintomáticos en reposo.</t>
  </si>
  <si>
    <t>&lt;b&gt;CLASIFICACIÓN FUNCIONAL EN INSUFICIENCIA CARDÍACA (NYHA)&lt;/b&gt;&lt;br /&gt;&lt;br /&gt;La &lt;i&gt;New York Heart Association&lt;/i&gt; (NYHA) establece una clasificación clínica basada en la capacidad para realizar actividad física, evaluando la gravedad de los síntomas (la disnea) para establecer la respuesta al tratamiento y el pronóstico de supervivencia:&lt;br /&gt;• &lt;b&gt;Clase I:&lt;/b&gt; Sin limitaciones. La actividad física ordinaria o acostumbrada no causa síntomas (ni fatiga, disnea, palpitación o angor). Los síntomas aparecen únicamente ante grandes esfuerzos.&lt;br /&gt;• &lt;b&gt;Clase II:&lt;/b&gt; Ligeras o leves limitaciones. La actividad física ordinaria o acostumbrada provoca síntomas (a esfuerzos moderados). El paciente tolera la actividad habitual pero está limitado en la física, manteniéndose confortable en reposo.&lt;br /&gt;• &lt;b&gt;Clase III:&lt;/b&gt; Marcadas limitaciones. Una actividad física leve (menor que la acostumbrada o pequeños esfuerzos) ya provoca síntomas, limitando al paciente. Se mantiene confortable en reposo.&lt;br /&gt;• &lt;b&gt;Clase IV:&lt;/b&gt; Incapacidad absoluta de realizar cualquier actividad física sin molestias. Los síntomas están presentes en el reposo y se incrementan con la mínima actividad.</t>
  </si>
  <si>
    <t>&lt;b&gt;c) NYHA II:&lt;/b&gt; Es la opción correcta. El paciente presenta disnea ante esfuerzos moderados (subir un piso) y se encuentra asintomático en reposo. Este nivel de limitación ligera encuadra en la Clase Funcional II de la NYHA, independientemente de que su Fracción de Eyección (FEVI 30%) califique como una disfunción sistólica severa.</t>
  </si>
  <si>
    <t>• &lt;b&gt;a) NYHA IV:&lt;/b&gt; Es incorrecta. Define la incapacidad absoluta de realizar actividad física, evidenciándose los síntomas de claudicación y disnea en el reposo.&lt;br /&gt;• &lt;b&gt;b) NYHA III:&lt;/b&gt; Es incorrecta. Se caracteriza por marcadas limitaciones donde los síntomas aparecen ante pequeños esfuerzos (menores a la actividad física acostumbrada del paciente), no ante esfuerzos moderados típicos como subir un piso.&lt;br /&gt;• &lt;b&gt;d) NYHA I:&lt;/b&gt; Es incorrecta. Representa la ausencia de limitaciones, donde la actividad física ordinaria no provoca ningún tipo de síntoma.</t>
  </si>
  <si>
    <t>&lt;b&gt;PRONÓSTICO DE SUPERVIVENCIA SEGÚN CAPACIDAD FUNCIONAL (NYHA)&lt;/b&gt;&lt;br /&gt;&lt;br /&gt;La limitación a la actividad física evaluada por esta escala marca un pronóstico evolutivo sobre la mortalidad anual del paciente con insuficiencia cardíaca:&lt;br /&gt;• &lt;b&gt;Clase I:&lt;/b&gt; Presenta una mortalidad anual baja del 5 al 6%.&lt;br /&gt;• &lt;b&gt;Clase II - III:&lt;/b&gt; Presenta un salto pronóstico, con una mortalidad anual que se sitúa entre el 10 al 25% (o 20 al 30% según diversas series).&lt;br /&gt;• &lt;b&gt;Clase IV:&lt;/b&gt; Posee un pronóstico ominoso. La mitad de los pacientes fallece en el lapso de un año, con una mortalidad anual que oscila entre el 40 y el 50% (reportada hasta un 50-70% en estadios terminales avanzados).</t>
  </si>
  <si>
    <t>Los pacientes con enfermedad estructural que presentan &lt;b&gt;síntomas en reposo a pesar del tratamiento médico&lt;/b&gt; y que cursan con &lt;b&gt;hospitalizaciones frecuentes&lt;/b&gt; se encuadran en el &lt;b&gt;Estadio D&lt;/b&gt; (Insuficiencia Cardíaca Refractaria) de la clasificación evolutiva de la ACC/AHA.</t>
  </si>
  <si>
    <t>&lt;b&gt;ESTADIOS EVOLUTIVOS DE LA INSUFICIENCIA CARDÍACA (ACC/AHA)&lt;/b&gt;&lt;br /&gt;&lt;br /&gt;La clasificación evolutiva evalúa a la insuficiencia cardíaca como un desorden progresivo en distintas estaciones.&lt;br /&gt;• &lt;b&gt;Estadio A (En Riesgo):&lt;/b&gt; Pacientes con alto riesgo de desarrollar insuficiencia cardíaca debido a la presencia de condiciones fuertemente asociadas (HTA, diabetes, obesidad, antecedentes familiares), pero sin cardiopatía estructural ni síntomas.&lt;br /&gt;• &lt;b&gt;Estadio B (En Riesgo):&lt;/b&gt; Pacientes con alteraciones y enfermedad cardíaca estructural, pero que aún no tienen síntomas o signos de insuficiencia cardíaca (ej. IAM previo asintomático, hipertrofia ventricular izquierda o valvulopatía silente).&lt;br /&gt;• &lt;b&gt;Estadio C (Insuficiencia Cardíaca):&lt;/b&gt; Paciente que asocia la enfermedad o anomalía cardíaca estructural con la presencia de síntomas actuales o previos (disnea, fatiga, edemas).&lt;br /&gt;• &lt;b&gt;Estadio D (Insuficiencia Cardíaca Refractaria):&lt;/b&gt; Pacientes con enfermedad estructural que presentan síntomas en reposo a pesar del tratamiento médico. Requieren hospitalizaciones frecuentes, soporte hemodinámico, intervenciones especializadas o espera de trasplante. La mortalidad en este estadio ronda el 80% anual.</t>
  </si>
  <si>
    <t>&lt;b&gt;d) Estadio D:&lt;/b&gt; Es la opción correcta. El paciente presenta un cuadro clínico de insuficiencia cardíaca refractaria, evidenciado por la persistencia de síntomas en reposo bajo terapia médica y la necesidad de hospitalizaciones frecuentes, cumpliendo con los criterios del Estadio D de la clasificación evolutiva.</t>
  </si>
  <si>
    <t>• &lt;b&gt;a) Estadio B:&lt;/b&gt; Es incorrecta. En este estadio evolutivo, el paciente presenta alteraciones estructurales cardíacas pero se encuentra asintomático.&lt;br /&gt;• &lt;b&gt;c) Estadio A:&lt;/b&gt; Es incorrecta. Representa a los pacientes con factores de riesgo para desarrollar la enfermedad, careciendo de patología estructural y de sintomatología.&lt;br /&gt;• &lt;b&gt;b) Estadio C asintomatico:&lt;/b&gt; Es incorrecta. Si bien el Estadio C engloba el daño estructural con síntomas actuales o previos, la presencia de síntomas refractarios al tratamiento óptimo y las hospitalizaciones reiteradas marcan la progresión hacia la etapa terminal catalogada como Estadio D.</t>
  </si>
  <si>
    <t>&lt;b&gt;CAPACIDAD FUNCIONAL (CLASIFICACIÓN NYHA)&lt;/b&gt;&lt;br /&gt;&lt;br /&gt;De manera paralela a los estadios evolutivos, la severidad sintomática se evalúa funcionalmente mediante la clasificación de la New York Heart Association:&lt;br /&gt;• &lt;b&gt;Clase I:&lt;/b&gt; Sin limitaciones. La actividad física ordinaria no causa síntomas.&lt;br /&gt;• &lt;b&gt;Clase II:&lt;/b&gt; Ligeras limitaciones. La actividad física ordinaria provoca síntomas (a esfuerzos moderados).&lt;br /&gt;• &lt;b&gt;Clase III:&lt;/b&gt; Marcadas limitaciones. Una actividad física leve provoca síntomas (a pequeños esfuerzos), pero el paciente está confortable en reposo.&lt;br /&gt;• &lt;b&gt;Clase IV:&lt;/b&gt; Incapacidad de realizar actividad física sin molestias. Los síntomas están presentes en el reposo y se incrementan con mínima actividad (mortalidad anual del 40 al 50%).</t>
  </si>
  <si>
    <t>Una fracción de eyección deprimida o &lt;b&gt;menor al 40%&lt;/b&gt; (como una FEVI del 35%) clasifica al paciente sintomático dentro del fenotipo de &lt;b&gt;Insuficiencia Cardíaca con Disfunción Sistólica o Fracción de Eyección Reducida (HFrEF)&lt;/b&gt;.</t>
  </si>
  <si>
    <t>&lt;b&gt;CLASIFICACIÓN FENOTÍPICA DE LA IC (SEGÚN FRACCIÓN DE EYECCIÓN)&lt;/b&gt;&lt;br /&gt;&lt;br /&gt;Es indispensable evaluar el funcionamiento miocárdico mediante Ecocardiografía Doppler para establecer el fenotipo clínico de la enfermedad. La insuficiencia cardíaca con fracción de eyección preservada o comprometida constituye un verdadero fenotipo en su presentación:&lt;br /&gt;• &lt;b&gt;IC con Disfunción Sistólica (Fracción de Eyección Reducida/Comprometida):&lt;/b&gt; La Fracción de Eyección está deprimida (&lt;b&gt;menor al 40%&lt;/b&gt; o &lt; 50%). Es un fallo asociado a un inotropismo disminuido que impide eyectar un volumen sistólico adecuado. La presión de fin de diástole se encuentra ligeramente aumentada, hay dilatación de las cámaras (tamaño de la cavidad ventricular aumentado) y el grosor de la pared está disminuido.&lt;br /&gt;• &lt;b&gt;IC con Disfunción Diastólica (Fracción de Eyección Preservada/Conservada):&lt;/b&gt; El paciente tiene claros síntomas de IC, pero su Fracción de Eyección es normal (&lt;b&gt;&gt; 50%&lt;/b&gt;) y el volumen sistólico está conservado. Este término se reserva para definir a aquellos pacientes con evidencia de cardiopatía estructural o funcional que presentan síntomas evidentes manteniendo un volumen sistólico normal. El problema central es un ventrículo con distensibilidad disminuida (incapacidad para aceptar el llenado sanguíneo).</t>
  </si>
  <si>
    <t>La opción d es correcta. La &lt;b&gt;insuficiencia cardíaca con disfunción sistólica o fracción de eyección reducida (HFrEF)&lt;/b&gt; se define por la presencia de una fracción de eyección deprimida, delimitada como &lt;b&gt;menor al 40%&lt;/b&gt;. Por consiguiente, un paciente con síntomas de insuficiencia cardíaca y una FEVI del 35% se encuadra en esta categoría fenotípica y hemodinámica.</t>
  </si>
  <si>
    <t>• &lt;b&gt;a) IC con fracción de eyección levemente reducida (HFmrEF):&lt;/b&gt; Es incorrecta. Representa un estrato intermedio de transición funcional, no aplicable al compromiso contráctil severo evidenciado por un valor deprimido del 35%.&lt;br /&gt;• &lt;b&gt;b) IC con fracción de eyección preservada:&lt;/b&gt; Es incorrecta, ya que este fenotipo (asociado a la falla diastólica) exige por definición que la fracción de eyección del ventrículo izquierdo se mantenga dentro de parámetros normales (&lt;b&gt;&gt; 50%&lt;/b&gt;).&lt;br /&gt;• &lt;b&gt;c) No se considera IC:&lt;/b&gt; Es incorrecta. El paciente presenta un deterioro contráctil y hemodinámico (FEVI 35%) asociado a sintomatología evidente, cumpliendo con los criterios definitorios del síndrome de insuficiencia cardíaca.</t>
  </si>
  <si>
    <t>&lt;b&gt;CRITERIOS DE DEFINICIÓN CLÍNICA DE LA IC&lt;/b&gt;&lt;br /&gt;&lt;br /&gt;Para establecer la definición de insuficiencia cardíaca en un paciente, los siguientes criterios principales deben cumplirse:&lt;br /&gt;• &lt;b&gt;Síntomas de insuficiencia cardiaca&lt;/b&gt; (en reposo o durante el ejercicio).&lt;br /&gt;• &lt;b&gt;Evidencia objetiva&lt;/b&gt; (preferiblemente por ecocardiografía) de disfunción cardiaca sistólica y/o diastólica en reposo.&lt;br /&gt;• &lt;b&gt;Respuesta al tratamiento&lt;/b&gt; dirigido a la insuficiencia cardiaca (criterio aplicable en casos donde el diagnóstico hemodinámico o fenotípico inicial presenta dudas).</t>
  </si>
  <si>
    <t>¿Cuál de las siguientes afirmaciones sobre el comportamiento fisiológico del enfisema pulmonar es FALSA?&lt;br /&gt;&lt;br /&gt;a) La capacidad de difusión del monóxido de carbono está reducida&lt;br /&gt;&lt;br /&gt;b) Los volúmenes pulmonares revelan datos de hiperinsuflación con aumento de la relación VR/TLC&lt;br /&gt;&lt;br /&gt;c) La recuperación elástica es baja y la complianza está aumentada&lt;br /&gt;&lt;br /&gt;d) Existen importantes trastornos del intercambio gaseoso que causan hipoxemia&lt;br /&gt;&lt;br /&gt;e) Existe obstrucción al flujo espiratorio y no al inspiratorio</t>
  </si>
  <si>
    <t>d) Existen importantes trastornos del intercambio gaseoso que causan hipoxemia</t>
  </si>
  <si>
    <t>En la insuficiencia cardíaca, la clasificación fenotípica mediante la &lt;b&gt;Fracción de Eyección (FEy)&lt;/b&gt; ayuda a orientar la fisiopatología y la evidencia terapéutica, pero exige integrarse con la valoración de los síntomas clínicos del paciente, sus comorbilidades y la etiología subyacente.</t>
  </si>
  <si>
    <t>&lt;b&gt;CLASIFICACIÓN FENOTÍPICA E INTEGRACIÓN CLÍNICA EN LA INSUFICIENCIA CARDÍACA&lt;/b&gt;&lt;br /&gt;&lt;br /&gt;Para abordar la complejidad de este gran síndrome, se exige clasificar a la insuficiencia cardíaca evaluando sus múltiples dimensiones concurrentes.&lt;br /&gt;• &lt;b&gt;Clasificación Fenotípica (Eco-Doppler):&lt;/b&gt; Es necesario evaluar el funcionamiento miocárdico para establecer el fenotipo estructural y patogénico. Se divide en Insuficiencia Cardíaca con Disfunción Sistólica (Fracción de Eyección reducida, menor al 40%, donde falla el inotropismo y el volumen de expulsión) y la Insuficiencia Cardíaca con Disfunción Diastólica (Fracción de Eyección preservada, mayor al 50%, donde la falla asienta en una distensibilidad o compliance disminuida del ventrículo).&lt;br /&gt;• &lt;b&gt;Integración de la Clínica y Comorbilidades:&lt;/b&gt; A pesar del valor patogénico del ecocardiograma, la insuficiencia cardíaca se define como un síndrome clínico. El diagnóstico, el pronóstico y el tratamiento exigen asociar la fracción de eyección con los síntomas actuales del paciente (clasificados por la escala NYHA), el estado hemodinámico de congestión o hipoperfusión (perfiles de Stevenson o Forrester), y las comorbilidades de alto riesgo presentes (hipertensión arterial, diabetes, enfermedad coronaria o valvulopatías previas).</t>
  </si>
  <si>
    <t>El &lt;b&gt;enfisema pulmonar&lt;/b&gt; se caracteriza fisiológicamente por la pérdida de la retracción elástica y el aumento de la complianza, pero en sus fases iniciales &lt;b&gt;no presenta importantes trastornos del intercambio gaseoso&lt;/b&gt; que causen hipoxemia marcada, a diferencia de la bronquitis crónica.</t>
  </si>
  <si>
    <t>&lt;b&gt;a) Ayuda a orientar fisiopatología y evidencia terapéutica, pero siempre debe integrarse con la clínica, comorbilidades y objetivos individualizados del paciente:&lt;/b&gt; Es la opción correcta. Clasificar a la insuficiencia cardíaca según su fracción de eyección (preservada o disminuida) determina fenotipos con fisiopatologías distintas y exige abordajes terapéuticos diferentes. Sin embargo, no sustituye el enfoque médico global, sino que debe integrarse con la clínica del paciente (síntomas de congestión o hipoperfusión), el manejo de sus comorbilidades y sus objetivos terapéuticos individualizados.</t>
  </si>
  <si>
    <t>&lt;b&gt;b) Es irrelevante para decidir tratamiento:&lt;/b&gt; Es incorrecta. Resulta un pilar determinante para la terapéutica. Existen fármacos (como los iSGLT2, ARNI, IECA y Betabloqueantes) que modifican la historia natural y la sobrevida dependiendo de si el paciente cursa con una fracción de eyección deprimida o conservada.&lt;br /&gt;&lt;b&gt;c) Solo sirve en investigación, no en práctica:&lt;/b&gt; Es incorrecta. La medición ecocardiográfica de la fracción de eyección es una herramienta diagnóstica de uso protocolar diario en la evaluación cardiológica.&lt;br /&gt;&lt;b&gt;d) Sustituye por completo la valoración clínica:&lt;/b&gt; Es incorrecta. El diagnóstico del síndrome se asienta en la asociación del daño estructural sumado a la valoración clínica de los tres síntomas cardinales: disnea, fatiga y retención de líquidos (edemas).</t>
  </si>
  <si>
    <t>&lt;b&gt;FISIOPATOLOGÍA Y MECÁNICA VENTILATORIA EN EL ENFISEMA&lt;/b&gt;&lt;br /&gt;&lt;br /&gt;El enfisema pulmonar implica el agrandamiento anormal y permanente de los espacios aéreos distales al bronquiolo terminal con destrucción de los septos alveolares:&lt;br /&gt;• &lt;b&gt;Pérdida de elasticidad:&lt;/b&gt; Al perderse los tabiques alveolares, disminuye el poder de tracción elástica hacia afuera, lo que aumenta la tendencia al colapso de la luz bronquial durante la espiración, manifestándose como un patrón obstructivo (limitación al flujo espiratorio).&lt;br /&gt;• &lt;b&gt;Hiperinsuflación:&lt;/b&gt; El atrapamiento de aire se traduce en un aumento del volumen residual y de la relación VR/TLC.&lt;br /&gt;• &lt;b&gt;Difusión reducida:&lt;/b&gt; La destrucción de la membrana alvéolo-capilar disminuye la capacidad de difusión del monóxido de carbono (DLCO).&lt;br /&gt;• &lt;b&gt;Intercambio de gases:&lt;/b&gt; Dado que la destrucción de los alvéolos se acompaña de una pérdida paralela en el lecho capilar, la relación ventilación/perfusión (V/Q) se mantiene equilibrada en las fases iniciales, por lo que no existen trastornos importantes del intercambio que causen hipoxemia de importancia de forma temprana, caracterizándose como soplador rosado.</t>
  </si>
  <si>
    <t>La elevación de biomarcadores como el &lt;b&gt;Péptido Natriurético Cerebral (BNP)&lt;/b&gt; o &lt;b&gt;Pro-BNP&lt;/b&gt; es altamente sensible y específica para confirmar el diagnóstico, y su persistencia o falta de descenso a pesar del tratamiento denota un &lt;b&gt;pronóstico adverso&lt;/b&gt;.</t>
  </si>
  <si>
    <t>&lt;b&gt;BIOMARCADORES Y PÉPTIDOS NATRIURÉTICOS EN INSUFICIENCIA CARDÍACA&lt;/b&gt;&lt;br /&gt;&lt;br /&gt;La evaluación diagnóstica y pronóstica de la insuficiencia cardíaca exige el dosaje de biomarcadores séricos.&lt;br /&gt;• &lt;b&gt;Sistema de Péptidos Natriuréticos:&lt;/b&gt; Son péptidos miocárdicos liberados al torrente sanguíneo en respuesta al estiramiento patológico, la sobrecarga de volumen y el aumento del estrés parietal de las cavidades ventriculares. Intentan contrarrestar el sistema neurohormonal generando vasodilatación, natriuresis y diuresis.&lt;br /&gt;• &lt;b&gt;Valor Diagnóstico:&lt;/b&gt; La medición del &lt;b&gt;Péptido Natriurético Cerebral (BNP) o Pro-BNP&lt;/b&gt; es altamente sensible y específica. Niveles elevados en sangre, sumados a un cuadro clínico compatible (como disnea progresiva o edemas), apoyan y confirman la existencia del síndrome de insuficiencia cardíaca.&lt;br /&gt;• &lt;b&gt;Implicancia Pronóstica:&lt;/b&gt; Además de diagnosticar el cuadro, funcionan como predictores de la evolución. La elevación persistente y la falta de descenso del BNP o Pro-BNP a pesar del tratamiento médico óptimo denotan un &lt;b&gt;pronóstico adverso&lt;/b&gt; y una mayor mortalidad.</t>
  </si>
  <si>
    <t>&lt;b&gt;b) Niveles elevados apoyan el diagnóstico de IC en contexto clinico adecuado y se asocian con peor pronostico:&lt;/b&gt; Es la opción correcta. El dosaje de péptidos natriuréticos (BNP/NT-proBNP) posee alta sensibilidad y especificidad diagnóstica al reflejar la sobrecarga ventricular, y su elevación persistente constituye un marcador independiente de gravedad y mal pronóstico clínico.</t>
  </si>
  <si>
    <t>• &lt;b&gt;a) Sustituyen al ecocardiograma:&lt;/b&gt; Es incorrecta. El ecocardiograma Doppler color es irremplazable, constituyendo la prueba de imagen de primera línea para evaluar anatómicamente la función del corazón, determinar la Fracción de Eyección y evaluar la disfunción diastólica o patología valvular.&lt;br /&gt;• &lt;b&gt;c) Solo tienen utilidad en pacientes con infarto agudo:&lt;/b&gt; Es incorrecta. Si bien el infarto es una causa primaria de claudicación ventricular, los péptidos natriuréticos son útiles en la insuficiencia cardíaca aguda o crónica producto de cualquier etiología (hipertensiva, miocardiopatías dilatadas, valvulopatías, etc.).&lt;br /&gt;• &lt;b&gt;d) Valores normales descartan siempre IC en cualquier situacion:&lt;/b&gt; Es incorrecta. Aunque poseen un alto valor predictivo negativo, existen escenarios específicos (como la IC con fracción de eyección preservada en etapas precoces, o fenotipos como la obesidad extrema) donde los péptidos natriuréticos pueden encontrarse disminuidos o ser inespecíficos, no permitiendo descartar el cuadro aisladamente.</t>
  </si>
  <si>
    <t>&lt;b&gt;DIAGNÓSTICO INTEGRAL DE LA INSUFICIENCIA CARDÍACA&lt;/b&gt;&lt;br /&gt;&lt;br /&gt;Para confirmar la sospecha de IC, los síntomas aislados no son suficientes. El diagnóstico se asienta en la asociación de elementos clínicos e instrumentales:&lt;br /&gt;• &lt;b&gt;Triada Clínica:&lt;/b&gt; Presencia de congestión (rales bibasales, ingurgitación yugular), evidencia de cardiopatía estructural (cardiomegalia, ritmo de galope) y signos de bajo gasto cardíaco.&lt;br /&gt;• &lt;b&gt;Ecocardiograma Doppler:&lt;/b&gt; Es la prueba de imagen que se utiliza con mayor frecuencia para evaluar la función (Fracción de Eyección deprimida vs. conservada).&lt;br /&gt;• &lt;b&gt;Laboratorio Básico y Biomarcadores:&lt;/b&gt; Hemograma, función renal, ionograma, hepatograma, Troponinas (isquemia) y los citados &lt;b&gt;Péptidos Natriuréticos (BNP / NT-proBNP)&lt;/b&gt;.</t>
  </si>
  <si>
    <t>El efecto secundario más común del tratamiento con los &lt;b&gt;inhibidores de la enzima convertidora de angiotensina (IECA)&lt;/b&gt; es la aparición de &lt;b&gt;tos seca persistente&lt;/b&gt;, lo cual puede obligar a rotar la droga.</t>
  </si>
  <si>
    <t>La opción d es la FALSA (y por lo tanto la respuesta correcta). En el &lt;b&gt;enfisema pulmonar&lt;/b&gt;, a diferencia del abotagado azul (bronquitis crónica), la destrucción de las paredes alveolares y de sus capilares es paralela, lo que mantiene una relación ventilación-perfusión relativamente equilibrada de forma inicial. Por esta razón, el paciente (soplador rosado) mantiene presiones de oxígeno normales o sutilmente disminuidas mediante la hiperventilación compensadora, no existiendo trastornos importantes del intercambio gaseoso con hipoxemia significativa sino hasta etapas sumamente avanzadas.</t>
  </si>
  <si>
    <t>&lt;b&gt;EFECTOS ADVERSOS DE LOS IECA&lt;/b&gt;&lt;br /&gt;&lt;br /&gt;Los inhibidores de la enzima convertidora de angiotensina (IECA), como el enalapril, se utilizan en el tratamiento de la insuficiencia cardíaca, la hipertensión arterial y la nefroprotección.&lt;br /&gt;• &lt;b&gt;Mecanismo del efecto adverso respiratorio:&lt;/b&gt; Los IECA inhiben la enzima convertidora de angiotensina, la cual no sólo transforma la Angiotensina I en Angiotensina II, sino que también inactiva y degrada normalmente a la bradiquinina y la calidina. El uso de IECA impide esta degradación, dejando libres y acumuladas a estas sustancias que originan irritación de la vía aérea y la tos seca secundaria.&lt;br /&gt;• &lt;b&gt;Incidencia y manejo:&lt;/b&gt; Este efecto secundario se presenta hasta en el 10% de los pacientes. Altera la calidad de vida y puede enmascarar o confundirse con la tos nocturna de la propia insuficiencia cardíaca. Frente a la intolerancia, la conducta médica indicada es rotar el fármaco hacia un Antagonista de los Receptores de Angiotensina II (ARA-II), ya que estos bloquean el receptor final y no interfieren con la degradación de bradiquininas, sin producir tos.</t>
  </si>
  <si>
    <t>&lt;b&gt;a) Tos seca persistente:&lt;/b&gt; Es la opción correcta. El efecto secundario más común de los inhibidores de la enzima convertidora de angiotensina (IECA) es la tos seca persistente. En un paciente con falla cardíaca incipiente y congestión leve, es un desafío realizar el diagnóstico diferencial para determinar si la tos y disnea nocturna que manifiesta son síntomas progresivos de su congestión pasiva pulmonar o corresponden a un efecto adverso iatrogénico de este grupo farmacológico.</t>
  </si>
  <si>
    <t>• &lt;b&gt;b) Edema pulmonar agudo por el diurético:&lt;/b&gt; Es incorrecta. Los diuréticos de asa (como la furosemida) actúan forzando la diuresis y reduciendo la precarga, siendo la intervención farmacológica de elección para tratar y revertir la congestión y el edema pulmonar, no para desencadenarlo.&lt;br /&gt;• &lt;b&gt;c) Hipercalcemia por el inhibidor de la enzima convertidora:&lt;/b&gt; Es incorrecta. Los IECA no se asocian con hipercalcemia. Sin embargo, en el perfil metabólico de un paciente con enfermedad renal crónica, el riesgo de los IECA y ARA II radica en la retención tubular de potasio, pudiendo provocar hiperpotasemia (hiperkalemia), no alteraciones del calcio.&lt;br /&gt;• &lt;b&gt;d) Enfisema bulloso por el beta bloqueante:&lt;/b&gt; Es incorrecta. El uso de betabloqueantes puede generar como efecto colateral broncoespasmo (por bloqueo de receptores beta-2 en el músculo liso bronquial, estando contraindicados en asma y EPOC), pero no producen la destrucción estructural de los septos alveolares y formación de bullas que define al enfisema.</t>
  </si>
  <si>
    <t>• &lt;b&gt;a) La capacidad de difusión del monóxido de carbono está reducida:&lt;/b&gt; Es una afirmación verdadera. La pérdida de superficie alveolar disminuye directamente la capacidad de difusión de gases (DLCO) al haber menos lecho de intercambio de gases.&lt;br /&gt;• &lt;b&gt;b) Los volúmenes pulmonares revelan datos de hiperinsuflación con aumento de la relación VR/TLC:&lt;/b&gt; Es una afirmación verdadera. El colapso dinámico espiratorio bronquial causa atrapamiento de volumen que incrementa el volumen residual de los pulmones.&lt;br /&gt;• &lt;b&gt;c) La recuperación elástica es baja y la complianza está aumentada:&lt;/b&gt; Es una afirmación verdadera. La destrucción del tejido elástico disminuye la fuerza de recuperación pulmonar y vuelve al pulmón sumamente distensible (complianza aumentada).&lt;br /&gt;• &lt;b&gt;e) Existe obstrucción al flujo espiratorio y no al inspiratorio:&lt;/b&gt; Es una afirmación verdadera. Durante la inspiración forzada, la presión pleural sumamente negativa mantiene radialmente abierta la vía aérea, por lo que no hay limitación al flujo, mientras que en la espiración la presión positiva comprime las vías aéreas y causa obstrucción.</t>
  </si>
  <si>
    <t>&lt;b&gt;CONTRAINDICACIONES DE LOS IECA Y ARA II&lt;/b&gt;&lt;br /&gt;&lt;br /&gt;Además de la tos seca de los IECA, se deben tener presentes las contraindicaciones compartidas por ambas familias de fármacos:&lt;br /&gt;• Embarazo.&lt;br /&gt;• Antecedentes de angioedema.&lt;br /&gt;• Estenosis bilateral de la arteria renal (su uso suprimiría la vasoconstricción protectora de la arteriola eferente desencadenando fracaso renal agudo).&lt;br /&gt;• Deterioro del Filtrado Glomerular (no deben iniciarse si el filtrado MDRD es &lt; 30 ml/min y se suspenden si cae a &lt; 20 ml/min).</t>
  </si>
  <si>
    <t>&lt;b&gt;DIAGNÓSTICO DIFERENCIAL CLÍNICO (SOPLADOR ROSADO VS. ABOTAGADO AZUL)&lt;/b&gt;&lt;br /&gt;&lt;br /&gt;• &lt;b&gt;Enfisema (Soplador rosado):&lt;/b&gt; Se asocia clásicamente a un paciente asténico, marcadamente disneico, con tórax en tonel e hipersonoridad. El intercambio de gases se mantiene casi intacto inicialmente y la cianosis no es llamativa, siendo infrecuente el cor pulmonale en etapas tempranas.&lt;br /&gt;• &lt;b&gt;Bronquitis crónica (Abotagado azul):&lt;/b&gt; Se caracteriza por un paciente con expectoración abundante, obnubilación, pletórico y con marcada hipoxemia periférica e hipercapnia, que deprime o estimula la eritropoyesis (eritrocitosis) y causa vasoconstricción pulmonar sostenida, derivando tempranamente en cor pulmonale.</t>
  </si>
  <si>
    <t>La instauración de una arritmia como la &lt;b&gt;fibrilación auricular&lt;/b&gt; en un paciente con &lt;b&gt;insuficiencia cardíaca&lt;/b&gt; previa actúa como un factor desencadenante que produce un fracaso retrógrado, manifestándose con disnea súbita e hipoxemia (unidad Shunt) por el desarrollo de un &lt;b&gt;edema agudo de pulmón&lt;/b&gt;.</t>
  </si>
  <si>
    <t>&lt;b&gt;DESCOMPENSACIÓN AGUDA Y EDEMA AGUDO DE PULMÓN (EAP)&lt;/b&gt;&lt;br /&gt;&lt;br /&gt;La insuficiencia cardíaca aguda se caracteriza por la rápida aparición de signos y síntomas de claudicación, requiriendo terapia. Frecuentemente se trata de la reagudización de una patología crónica de base.&lt;br /&gt;• &lt;b&gt;Factores Desencadenantes:&lt;/b&gt; En pacientes crónicos compensados, existen causas precipitantes que complican el cuadro. Las &lt;b&gt;arritmias&lt;/b&gt;, fundamentalmente la aparición de una &lt;b&gt;Fibrilación Auricular (FA)&lt;/b&gt; de alta respuesta, acortan el tiempo de diástole, alteran el llenado ventricular e impiden la contribución auricular, precipitando la descompensación hemodinámica.&lt;br /&gt;• &lt;b&gt;Cascada de Congestión Pulmonar (Estadio III):&lt;/b&gt; El aumento de la presión de fin de diástole del ventrículo izquierdo se transmite hacia la aurícula izquierda y los capilares pulmonares. Al claudicar el drenaje linfático compensatorio, el líquido atraviesa las uniones celulares inundando el interior de los alvéolos.&lt;br /&gt;• &lt;b&gt;Trastorno Gasométrico (Unidad Shunt):&lt;/b&gt; La ocupación alveolar genera una alteración de la relación V/Q (Shunt). La sangre venosa pasa por los alvéolos sin oxigenarse, produciendo una &lt;b&gt;hipoxemia refractaria al O2&lt;/b&gt; (ej. PaO2 &lt; 60 mmHg) que explica la disnea del paciente.</t>
  </si>
  <si>
    <t>&lt;b&gt;b) Edema agudo de pulmón:&lt;/b&gt; Es la opción correcta. En una paciente de 66 años con antecedente de insuficiencia cardíaca, la aparición de una fibrilación auricular es el gatillo que desencadena una descompensación ventricular izquierda aguda. El aumento de las presiones de llenado inunda los alvéolos (edema agudo de pulmón cardiogénico), lo cual bloquea el intercambio gaseoso (efecto Shunt) y se traduce en una disnea de instauración súbita acompañada de una hipoxemia (PaO2 50 mmHg).</t>
  </si>
  <si>
    <t>• &lt;b&gt;a) Exacerbación de enfermedad pulmonar obstructiva crónica subclínica:&lt;/b&gt; Es incorrecta. Si bien una reagudización de EPOC cursa con disnea e hipoxemia (V/Q disminuida), suele presentarse con aumento de tos y expectoración. No explica la descompensación súbita vinculada hemodinámicamente a la aparición de la fibrilación auricular en una paciente con miocardiopatía de base.&lt;br /&gt;• &lt;b&gt;c) Tromboembolismo pulmonar:&lt;/b&gt; Es incorrecta. Aunque el TEP es un diagnóstico diferencial que provoca disnea súbita e hipoxemia (por aumento del espacio muerto), en el contexto de una paciente con insuficiencia cardíaca preexistente que desarrolla fibrilación auricular, la causa más frecuente de la claudicación respiratoria aguda es la falla de bomba y la congestión retrógrada (EAP).&lt;br /&gt;• &lt;b&gt;d) Neumonía comunitaria:&lt;/b&gt; Es incorrecta. La neumonía produce ocupación alveolar (Shunt) e hipoxemia, pero su presentación es de carácter infeccioso agudo a subagudo, dominada por fiebre, tos productiva purulenta y dolor pleurítico, y no como un evento súbito precipitado por una arritmia.</t>
  </si>
  <si>
    <t>&lt;b&gt;CLASIFICACIÓN CLÍNICA DE STEVENSON (PERFIL B)&lt;/b&gt;&lt;br /&gt;&lt;br /&gt;El paciente que ingresa a urgencias con un Edema Agudo de Pulmón Cardiogénico encuadra en el Perfil B de Stevenson (Húmedo y Cálido):&lt;br /&gt;• &lt;b&gt;Clínica:&lt;/b&gt; Presenta congestión pulmonar (húmedo: disnea súbita, ortopnea, rales crepitantes bibasales, ritmo de galope) pero mantiene, en etapas iniciales, una perfusión sistémica adecuada (cálido).&lt;br /&gt;• &lt;b&gt;Tratamiento:&lt;/b&gt; El manejo hemodinámico primario exige la administración combinada de oxigenoterapia, Diuréticos de asa endovenosos (&lt;b&gt;Furosemida&lt;/b&gt;) para disminuir la precarga, y Vasodilatadores (&lt;b&gt;Nitroglicerina&lt;/b&gt; o Nitroprusiato) para reducir la congestión vascular y facilitar el vaciado ventricular.</t>
  </si>
  <si>
    <t>En el manejo de la insuficiencia cardíaca en pacientes añosos con múltiples comorbilidades, la falta de adherencia al tratamiento médico constituye uno de los principales factores precipitantes de descompensación; por ello, la revisión y simplificación de la polifarmacia es fundamental para mejorar el cumplimiento y la seguridad clínica.</t>
  </si>
  <si>
    <t>&lt;b&gt;MANEJO INTEGRAL Y CAUSAS DE DESCOMPENSACIÓN&lt;/b&gt;&lt;br /&gt;&lt;br /&gt;El tratamiento de la insuficiencia cardíaca (IC) crónica no se limita a la prescripción farmacológica, sino que requiere un abordaje multidisciplinario y una educación del paciente para garantizar el autocontrol de su enfermedad.&lt;br /&gt;• &lt;b&gt;Causas precipitantes de descompensación:&lt;/b&gt; Los pacientes crónicos que se encuentran compensados pueden sufrir recaídas agudas debido a factores externos e internos que los llevan a la internación. Entre las causas descompensantes más frecuentes se destacan la falta de adherencia al tratamiento médico, las transgresiones alimentarias (exceso de sal) y la polifarmacia con fármacos iatrogénicos (como los AINEs).&lt;br /&gt;• &lt;b&gt;Simplificación y Adherencia:&lt;/b&gt; En poblaciones geriátricas con comorbilidades (como la Enfermedad Renal Crónica y la EPOC), los esquemas se tornan complejos. La revisión sistemática para evitar interacciones, ajustar dosis a la función renal y simplificar las tomas resulta indispensable para asegurar la adherencia, evitando el abandono terapéutico que precipita la claudicación miocárdica.</t>
  </si>
  <si>
    <t>La opción b es correcta. En una paciente anciana, polimedicada y con falla multiorgánica (IC, EPOC, ERC), la simplificación de los esquemas reduce los errores de dosificación, minimiza las interacciones medicamentosas adversas (toxicidad renal) y mejora la adherencia, previniendo así las descompensaciones recurrentes derivadas del mal cumplimiento terapéutico.</t>
  </si>
  <si>
    <t>• &lt;b&gt;a) Retirar todos los broncodilatadores por riesgo de taquicardia:&lt;/b&gt; Es incorrecta. La paciente presenta EPOC concomitante, patología cuyo tratamiento base exige el uso de broncodilatadores (LABA o LAMA). Retirarlos todos agravaría su mecánica ventilatoria, produciendo hipoxemia e hipertensión pulmonar, empeorando el cuadro de IC global.&lt;br /&gt;• &lt;b&gt;c) Añadir nuevos fármacos en cada descompensación:&lt;/b&gt; Es incorrecta. Añadir drogas agrava la polifarmacia, aumenta el riesgo de toxicidad cruzada y reduce aún más la adherencia al complicar innecesariamente el régimen diario.&lt;br /&gt;• &lt;b&gt;d) Evitar cualquier ajuste de dosis para mantener "estabilidad":&lt;/b&gt; Es incorrecta. El manejo de la IC y la ERC es dinámico. Evitar ajustes (por ejemplo, no titular los diuréticos según el estado de congestión o no ajustar las dosis al clearance de creatinina) perpetúa la inestabilidad hemodinámica y el deterioro clínico.</t>
  </si>
  <si>
    <t>&lt;b&gt;COMORBILIDADES Y TRATAMIENTO DE LA IC CON FEy PRESERVADA&lt;/b&gt;&lt;br /&gt;&lt;br /&gt;El abordaje de la IC con Fracción de Eyección Conservada difiere de la sistólica, orientándose a tratar las comorbilidades asociadas y los síntomas congestivos.&lt;br /&gt;• &lt;b&gt;Tratamiento Sintomático:&lt;/b&gt; Se utilizan diuréticos de asa (como Furosemida) para tratar la congestión pulmonar, regulando la dosis a la mínima necesaria para mantener el peso seco.&lt;br /&gt;• &lt;b&gt;Nefroprotección y Modulación:&lt;/b&gt; Se indican IECA/ARA II, inhibidores iSGLT2 y antagonistas de la aldosterona.&lt;br /&gt;• &lt;b&gt;Precaución Respiratoria:&lt;/b&gt; En presencia de EPOC, se deben evitar los betabloqueantes no selectivos debido al riesgo de inducir broncoespasmo, priorizando agentes cardioselectivos (como el Bisoprolol) únicamente si están indicados.</t>
  </si>
  <si>
    <t>La colocación de un &lt;b&gt;Cardiodesfibrilador Implantable (CDI o DAI)&lt;/b&gt; es la indicación terapéutica para la prevención de la muerte súbita en pacientes que padecen insuficiencia cardíaca con fracción de eyección deprimida (FEy &lt; 30-35%) asociada a eventos de taquicardia ventricular.</t>
  </si>
  <si>
    <t>&lt;b&gt;TERAPIAS DE DISPOSITIVOS ELÉCTRICOS EN IC AVANZADA&lt;/b&gt;&lt;br /&gt;&lt;br /&gt;Para aquellos pacientes que, a pesar de recibir el tratamiento médico, persisten sintomáticos o presentan factores de riesgo, se indica la colocación de dispositivos eléctricos:&lt;br /&gt;• &lt;b&gt;Cardiodesfibrilador Implantable (CDI / DAI):&lt;/b&gt; Está indicado como medida de prevención primaria en pacientes que presentan un deterioro de la fracción de eyección (&lt;b&gt;FEy &lt; 30-35%&lt;/b&gt;). Asimismo, se instaura como prevención secundaria en pacientes que ya han presentado episodios de &lt;i&gt;Taquicardia Ventricular sostenida&lt;/i&gt; o han sido resucitados de una &lt;i&gt;Muerte Súbita&lt;/i&gt;.&lt;br /&gt;• &lt;b&gt;Mecanismo de acción:&lt;/b&gt; El dispositivo posee la capacidad de detectar la aparición de una arritmia maligna. Al detectarla, ejecuta una descarga de desfibrilación automática que logra abortar la arritmia, salvaguardando la vida del enfermo.</t>
  </si>
  <si>
    <t>&lt;b&gt;b) Implante de desfibrilador automático (DAI):&lt;/b&gt; Es la opción correcta. Ante un paciente con insuficiencia cardíaca, una fracción de eyección deprimida (del 30%) y el desarrollo de síncopes y taquicardias ventriculares, la medida para prevenir un paro cardíaco es el implante de un desfibrilador automático (DAI/CDI).</t>
  </si>
  <si>
    <t>&lt;b&gt;a) Tratamiento solo con aspirina:&lt;/b&gt; Es incorrecta. La aspirina es un antiagregante plaquetario indicado para la prevención de eventos isquémicos coronarios, careciendo de mecanismo de acción eléctrico capaz de prevenir o revertir una arritmia ventricular.&lt;br /&gt;&lt;b&gt;c) Marcapasos convencional unicameral:&lt;/b&gt; Es incorrecta. El marcapasos está diseñado para tratar bradiarritmias y mantener la frecuencia basal, pero carece de la capacidad de administrar choques eléctricos automáticos de desfibrilación ante una taquiarritmia ventricular.&lt;br /&gt;&lt;b&gt;d) Aumentar dosis de diuréticos de asa:&lt;/b&gt; Es incorrecta. Los diuréticos de asa (como la furosemida) están destinados a reducir la sobrecarga de volumen y la congestión; no combaten el riesgo de muerte súbita eléctrica e, inclusive, su exceso puede generar hipopotasemia y precipitar las arritmias ventriculares.</t>
  </si>
  <si>
    <t>&lt;b&gt;SÍNCOPE, ARRITMIAS Y MUERTE SÚBITA EN IC&lt;/b&gt;&lt;br /&gt;&lt;br /&gt;La evolución de la insuficiencia cardíaca conlleva un riesgo de letalidad eléctrica.&lt;br /&gt;• Los pacientes con IC avanzada fallecen comúnmente por dos vías: por un agotamiento progresivo de bomba, o bien, por el desencadenamiento de complicaciones eléctricas.&lt;br /&gt;• La taquicardia ventricular es la arritmia más temida en este contexto, ya que tiende a degenerar en fibrilación ventricular, constituyendo la causa principal y más común de muerte súbita en los pacientes con cardiopatía estructural.</t>
  </si>
  <si>
    <t>En el manejo de la insuficiencia cardíaca con fracción de eyección preservada (ICFEp), el tratamiento es sintomático y exige el &lt;b&gt;control de la hipertensión arterial&lt;/b&gt; y el uso de diuréticos para el &lt;b&gt;manejo de la congestión y el volumen intravascular&lt;/b&gt;.</t>
  </si>
  <si>
    <t>&lt;b&gt;TRATAMIENTO DE LA INSUFICIENCIA CARDÍACA CON FRACCIÓN DE EYECCIÓN CONSERVADA (DIASTÓLICA)&lt;/b&gt;&lt;br /&gt;&lt;br /&gt;El abordaje terapéutico de esta entidad difiere del fallo sistólico clásico. Al existir un ventrículo rígido o hipertrófico incapaz de aceptar el llenado normal, el manejo se enfoca en tratar los síntomas de sobrecarga y las causas modificables subyacentes:&lt;br /&gt;• &lt;b&gt;Control Hemodinámico (Presión Arterial):&lt;/b&gt; La hipertensión arterial es el principal factor que perpetúa la hipertrofia ventricular izquierda y el daño renal progresivo. Su control (utilizando IECA, ARA II, betabloqueantes o calcioantagonistas) es el objetivo primario para frenar el remodelado patológico y la nefroangioesclerosis.&lt;br /&gt;• &lt;b&gt;Control de Frecuencia:&lt;/b&gt; Mantener un ritmo adecuado permite alargar el tiempo diastólico y favorecer el escaso llenado ventricular.&lt;br /&gt;• &lt;b&gt;Manejo del Volumen (Congestión):&lt;/b&gt; El uso de diuréticos de asa (como furosemida) se indica para tratar la congestión pulmonar y periférica (alivio sintomático), debiendo evitarse la depleción de volumen, ya que una hipovolemia en un ventrículo rígido desploma el gasto cardíaco.&lt;br /&gt;• &lt;b&gt;Esquema Farmacológico Actual:&lt;/b&gt; El tratamiento de la ICFEp incluye la utilización de IECA/ARA2, inhibidores iSGLT2, antagonistas de la aldosterona y la adición condicionada de un diurético de asa.</t>
  </si>
  <si>
    <t>&lt;b&gt;d) Control estricto de la presión arterial y del volumen intravascular:&lt;/b&gt; Es la opción correcta. Frente a una paciente con falla diastólica (ICFEp por hipertrofia ventricular) y disnea de esfuerzo, la intervención más efectiva y modificable para prevenir el remodelado cardíaco, disminuir la hiperfiltración renal y evitar la progresión de la congestión pulmonar retrógrada es instaurar un &lt;b&gt;control de la tensión arterial y manejar el volumen intravascular&lt;/b&gt; mediante diuréticos para evitar la sobrecarga hidrosalina.</t>
  </si>
  <si>
    <t>• &lt;b&gt;a) Suspender broncodilatadores inhalados:&lt;/b&gt; Es incorrecta. Si la paciente padece EPOC leve concomitante, suspender su medicación broncodilatadora empeoraría su mecánica ventilatoria obstructiva y exacerbaría la disnea, agregando complicaciones pulmonares al fallo cardíaco.&lt;br /&gt;• &lt;b&gt;b) Restricción absoluta de actividad fisica:&lt;/b&gt; Es incorrecta. En la insuficiencia cardíaca crónica y en la EPOC, la inactividad física es un factor de riesgo. Por el contrario, el entrenamiento y la rehabilitación física (ejercicio aeróbico de baja a moderada intensidad) demuestran beneficios en la capacidad funcional, mejorando el estado neurohormonal y elevando la calidad de vida.&lt;br /&gt;• &lt;b&gt;c) Uso prolongado de corticoides sistémicos:&lt;/b&gt; Es incorrecta. El uso crónico de esteroides sistémicos posee efectos adversos (como retención de sodio y agua e inducción de hipertensión arterial), los cuales agravarían la sobrecarga de volumen en la insuficiencia cardíaca diastólica.</t>
  </si>
  <si>
    <t>&lt;b&gt;FENOTIPO DE LA INSUFICIENCIA CARDÍACA DIASTÓLICA&lt;/b&gt;&lt;br /&gt;&lt;br /&gt;Esta patología se produce por una alteración en el relajamiento ventricular:&lt;br /&gt;• El ventrículo izquierdo mantiene su fuerza contráctil (Fracción de Eyección &gt; 50%), pero su &lt;b&gt;distensibilidad (compliance)&lt;/b&gt; empeora debido al engrosamiento o rigidez del músculo (ej. Hipertrofia Ventricular Izquierda).&lt;br /&gt;• Al no poder relajarse, el ventrículo es incapaz de aceptar el llenado proveniente de la aurícula izquierda, logrando recibir volumen a expensas de elevar sus presiones de llenado (Presión de Fin de Diástole). Esta presión se transmite hacia atrás al lecho capilar pulmonar, generando disnea de esfuerzo.</t>
  </si>
  <si>
    <t>La &lt;b&gt;ultrafiltración o diálisis&lt;/b&gt; constituye el sistema mecánico de rescate indicado para remover el agua libre extracelular en pacientes con insuficiencia cardíaca que cursan con un &lt;b&gt;edema agudo de pulmón por sobrecarga de volumen intratable&lt;/b&gt; y que resultan refractarios a diuréticos.</t>
  </si>
  <si>
    <t>&lt;b&gt;SOBRECARGA DE VOLUMEN INTRATABLE Y ULTRAFILTRACIÓN&lt;/b&gt;&lt;br /&gt;&lt;br /&gt;En el escenario de una insuficiencia cardíaca aguda descompensada, la congestión sistémica y pulmonar se aborda inicialmente con diuréticos de asa (como la Furosemida endovenosa).&lt;br /&gt;• &lt;b&gt;Resistencia diurética:&lt;/b&gt; En pacientes con Enfermedad Renal Crónica avanzada, la capacidad de filtración y respuesta del túbulo renal está deprimida, provocando oliguria o anuria a pesar del uso de diuréticos a altas dosis o en infusiones continuas.&lt;br /&gt;• &lt;b&gt;Fisiopatología del fallo:&lt;/b&gt; La retención de agua eleva la volemia (intravascular aumentado). El corazón, sobrepasado en su capacidad de bombeo por la precarga, aumenta su presión de fin de diástole transmitiendo la congestión hacia atrás, originando el trasudado hacia el alvéolo (Edema Agudo de Pulmón).&lt;br /&gt;• &lt;b&gt;Terapia mecánica de rescate:&lt;/b&gt; Cuando fracasan los diuréticos, se debe apelar a la ultrafiltración mecánica o hemodiálisis. Es el método para extraer volumen, reduciendo la precarga ventricular y la presión capilar pulmonar, revirtiendo la hipoxemia causada por la inundación alveolar.</t>
  </si>
  <si>
    <t>&lt;b&gt;d) Ultrafiltración o diálisis con enfoque de decongestion:&lt;/b&gt; Es la opción correcta. Frente a un paciente congestivo con edema agudo de pulmón recurrente, peso elevado, anuria/oliguria y falla renal avanzada que ya no responde a los diuréticos, la remoción mecánica del exceso de líquido a través de ultrafiltración o diálisis es la medida terapéutica efectiva para resolver la hipervolemia renal y la congestión cardíaca.</t>
  </si>
  <si>
    <t>• &lt;b&gt;a) Uso exclusivo de inotrópicos sin modificar volemia:&lt;/b&gt; Es incorrecta. Los inotrópicos (como la dobutamina) se reservan para cuadros de shock cardiogénico (perfil frío); no resuelven la sobrecarga hídrica extracelular que está inundando el pulmón.&lt;br /&gt;• &lt;b&gt;b) Suspensión de todos los diuréticos y vasodilatadores:&lt;/b&gt; Es incorrecta. Los vasodilatadores (nitroglicerina, nitroprusiato) son el otro pilar de la fase aguda para disminuir la precarga y postcarga, y suspenderlos exacerbaría la presión de llenado ventricular.&lt;br /&gt;• &lt;b&gt;c) Aporte masivo de fluidos intravenosos:&lt;/b&gt; Es incorrecta. El paciente ya se encuentra cursando un edema pulmonar con volemia elevada; el aporte de fluidos agravaría la extravasación de líquido hacia los alvéolos.</t>
  </si>
  <si>
    <t>&lt;b&gt;INDICACIONES URGENTES DE DIÁLISIS EN FALLA RENAL&lt;/b&gt;&lt;br /&gt;&lt;br /&gt;La instauración del tratamiento dialítico está indicada ante la aparición de complicaciones que ponen en riesgo la vida del paciente:&lt;br /&gt;• &lt;b&gt;Sobrecarga de volumen intratable:&lt;/b&gt; Pacientes sobrehidratados que cursan con edema agudo de pulmón y no responden a diuréticos.&lt;br /&gt;• &lt;b&gt;Evidencias clínicas de uremia:&lt;/b&gt; Manifestaciones como encefalopatía urémica o pericarditis urémica.&lt;br /&gt;• &lt;b&gt;Hiperkalemia intratable:&lt;/b&gt; Elevación del potasio con alteraciones en el ECG sin respuesta a medidas médicas.&lt;br /&gt;• &lt;b&gt;Acidosis metabólica refractaria:&lt;/b&gt; pH disminuido resistente al tratamiento, donde el aporte de bicarbonato generaría más sobrecarga de volumen.</t>
  </si>
  <si>
    <t>El manejo de la congestión sistémica en la insuficiencia cardíaca derecha (&lt;b&gt;cor pulmonale&lt;/b&gt;) exige utilizar &lt;b&gt;diuréticos en dosis cuidadas&lt;/b&gt;, ya que un exceso depletivo puede reducir la precarga del ventrículo derecho y provocar hipotensión e isquemia renal aguda.</t>
  </si>
  <si>
    <t>&lt;b&gt;MANEJO DE LA CONGESTIÓN EN LA INSUFICIENCIA CARDÍACA DERECHA&lt;/b&gt;&lt;br /&gt;&lt;br /&gt;La insuficiencia cardíaca derecha originada por patologías crónicas pulmonares (cor pulmonale por EPOC) produce un estasis venoso sistémico evidenciado por ingurgitación yugular, ascitis y edemas periféricos.&lt;br /&gt;• &lt;b&gt;Uso de diuréticos:&lt;/b&gt; Son los fármacos esenciales para eliminar la congestión hídrica al forzar balances negativos en el paciente descompensado. La regla de uso estipula que la dosis debe ser la mínima necesaria para mantener al paciente sin retención de líquidos.&lt;br /&gt;• &lt;b&gt;Precaución hemodinámica:&lt;/b&gt; El exceso de diuréticos resulta perjudicial. Una eliminación del volumen intravascular disminuye la precarga necesaria para que el ventrículo derecho logre bombear contra la alta resistencia pulmonar. Esto deriva en una caída del gasto cardíaco izquierdo, manifestada por hipotensión arterial y disminución de la perfusión tisular que puede empeorar la enfermedad renal crónica subyacente precipitándola a un fracaso prerrenal.</t>
  </si>
  <si>
    <t>&lt;b&gt;d) Diuréticos en dosis cuidadas, monitorizando presión y función renal:&lt;/b&gt; Es la opción correcta. Para tratar la sobrecarga de volumen (edemas y ascitis) originada por el &lt;b&gt;cor pulmonale&lt;/b&gt;, los diuréticos son la herramienta farmacológica principal. Sin embargo, al coexistir una presión arterial limítrofe y un filtrado glomerular deprimido (40 ml/min), su administración exige utilizar &lt;b&gt;dosis cuidadas y un monitoreo estricto&lt;/b&gt;, evitando forzar una diuresis que colapse la precarga ventricular, disminuya el gasto cardíaco y agrave la falla renal isquémica.</t>
  </si>
  <si>
    <t>• &lt;b&gt;a) Suspender diuréticos y esperar "adaptación":&lt;/b&gt; Es incorrecta. La retención de líquidos en la insuficiencia cardíaca descompensada no se resuelve espontáneamente; la suspensión agravaría la anasarca, la ascitis y la dificultad mecánica respiratoria de la paciente.&lt;br /&gt;• &lt;b&gt;b) Carga de volumen agresiva para mejorar el gasto:&lt;/b&gt; Es incorrecta. Si bien los estados de falla derecha por infarto agudo de ventrículo derecho (sin congestión) requieren aporte de volumen, esta paciente ya presenta congestión venosa crónica (edemas y ascitis). Sobrecargar con volumen agudizaría el fallo y la dilatación de la bomba derecha.&lt;br /&gt;• &lt;b&gt;c) Hemodiálisis urgente en todos los casos:&lt;/b&gt; Es incorrecta. La terapia de reemplazo renal se reserva para complicaciones graves y refractarias (como el edema agudo de pulmón intratable, hiperkalemia, uremia grave o anuria), no siendo el abordaje primario electivo para manejar la sobrecarga si el paciente aún puede responder al ajuste farmacológico.</t>
  </si>
  <si>
    <t>En el tratamiento de la insuficiencia cardíaca, los &lt;b&gt;betabloqueantes&lt;/b&gt; deben iniciarse cuando el paciente se encuentra compensado y en peso seco (sin congestión), debido a que poseen un &lt;b&gt;efecto inotrópico negativo&lt;/b&gt; que puede empeorar de forma aguda la insuficiencia cardíaca descompensada.</t>
  </si>
  <si>
    <t>&lt;b&gt;BETABLOQUEANTES EN INSUFICIENCIA CARDÍACA (PRECAUCIÓN Y TITULACIÓN)&lt;/b&gt;&lt;br /&gt;&lt;br /&gt;El uso de betabloqueantes (inhibidores del sistema simpático) constituye uno de los pilares farmacológicos que disminuyen la mortalidad en la insuficiencia cardíaca crónica. No obstante, su uso exige precauciones durante los episodios agudos o de descompensación hemodinámica.&lt;br /&gt;• &lt;b&gt;Efecto inotrópico negativo inicial:&lt;/b&gt; Los betabloqueantes contrarrestan la acción de las catecolaminas, disminuyendo la fuerza de contracción (inotropismo) y la frecuencia cardíaca. Si se inician o se aumenta su dosis de forma abrupta durante una fase aguda descompensada (donde el paciente depende de la taquicardia y del tono simpático para sostener el gasto cardíaco), pueden agravar el fallo de bomba y la congestión.&lt;br /&gt;• &lt;b&gt;Condición ineludible para su inicio:&lt;/b&gt; Deben iniciarse &lt;b&gt;cuando el paciente está compensado y en peso seco&lt;/b&gt; (sin signos francos de sobrecarga de volumen).&lt;br /&gt;• &lt;b&gt;Titulación:&lt;/b&gt; Una vez superada la descompensación, se deben titular lenta y progresivamente intentando alcanzar la dosis tolerada (ej. &lt;i&gt;Bisoprolol&lt;/i&gt;, &lt;i&gt;Carvedilol&lt;/i&gt;).</t>
  </si>
  <si>
    <t>La opción b es correcta. Los betabloqueantes poseen un marcado efecto inotrópico y cronotrópico negativo al inicio de la terapia. En un cuadro de insuficiencia cardíaca aguda descompensada, el paciente requiere mantener su volumen minuto a expensas del tono simpático compensador. Iniciar o aumentar bloqueadores beta adrenérgicos en esta fase suprime este mecanismo de rescate hemodinámico, empeorando el estado clínico, por lo que deben evitarse hasta que el paciente alcance el peso seco y la estabilidad.</t>
  </si>
  <si>
    <t>• &lt;b&gt;a) Morfina:&lt;/b&gt; Es incorrecta. Si bien es un depresor que exige vigilancia, el &lt;i&gt;Sulfato de Morfina&lt;/i&gt; se utiliza como tratamiento paliativo en la descompensación severa (edema agudo de pulmón) por su acción venodilatadora y para sedar el intenso desasosiego, no estando proscrito por efecto inotrópico negativo.&lt;br /&gt;• &lt;b&gt;c) Diuréticos de asa:&lt;/b&gt; Es incorrecta. Los diuréticos de asa (como la &lt;i&gt;Furosemida&lt;/i&gt; endovenosa) constituyen la piedra basal para tratar la insuficiencia cardíaca aguda descompensada, ya que reducen rápidamente la sobrecarga de volumen y la congestión pulmonar (precarga).&lt;br /&gt;• &lt;b&gt;d) Nitratos:&lt;/b&gt; Es incorrecta. Los vasodilatadores (como la &lt;i&gt;Nitroglicerina&lt;/i&gt; endovenosa) son fármacos de primera línea en la fase aguda descompensada para reducir la congestión venosa y disminuir la poscarga, facilitando el vaciado ventricular sin ejercer un efecto inotrópico negativo directo.</t>
  </si>
  <si>
    <t>&lt;b&gt;MANEJO FARMACOLÓGICO INICIAL EN LA FASE AGUDA (PERFIL HÚMEDO)&lt;/b&gt;&lt;br /&gt;&lt;br /&gt;Cuando el paciente ingresa a urgencias cursando una insuficiencia cardíaca aguda (ej. perfil B de Stevenson, con congestión pulmonar pero perfusión conservada), el algoritmo exige un manejo agresivo y distinto a la fase crónica:&lt;br /&gt;• &lt;b&gt;Diuréticos de asa:&lt;/b&gt; (&lt;i&gt;Furosemida&lt;/i&gt; IV) Administrados por vía endovenosa para disminuir rápidamente el retorno venoso y la congestión alveolar.&lt;br /&gt;• &lt;b&gt;Vasodilatadores:&lt;/b&gt; (&lt;i&gt;Nitroglicerina&lt;/i&gt; o &lt;i&gt;Nitroprusiato&lt;/i&gt; IV) Indicados para disminuir la congestión venosa sistémica y facilitar el vaciado ventricular reduciendo las resistencias, siempre que la tensión arterial lo permita.&lt;br /&gt;• &lt;b&gt;Oxigenoterapia:&lt;/b&gt; Aportada para combatir la severa hipoxemia refractaria generada por el edema alveolar.</t>
  </si>
  <si>
    <t>En pacientes con insuficiencia cardíaca y deterioro (FEy &lt;b&gt;&lt; 30-35%&lt;/b&gt;) que persisten sintomáticos a pesar del tratamiento médico y presentan un QRS ancho en el ECG (clásicamente un &lt;i&gt;Bloqueo Completo de Rama Izquierda&lt;/i&gt;), está indicada la &lt;b&gt;Resincronización Ventricular (Marcapasos biventricular)&lt;/b&gt; para reducir la mortalidad y las hospitalizaciones.</t>
  </si>
  <si>
    <t>&lt;b&gt;TERAPIAS DE DISPOSITIVOS ELÉCTRICOS EN INSUFICIENCIA CARDÍACA&lt;/b&gt;&lt;br /&gt;&lt;br /&gt;El tratamiento de los pacientes que a pesar del tratamiento médico persisten sintomáticos (Estadio D o Clase III-IV) requiere considerar el uso de dispositivos de estimulación eléctrica y desfibrilación.&lt;br /&gt;• &lt;b&gt;Resincronización Ventricular (Marcapasos biventricular):&lt;/b&gt; Se encuentra indicado en pacientes con deterioro de la función sistólica (FEy &lt;b&gt;&lt; 30-35%&lt;/b&gt;) que presentan un QRS ancho en el ECG (&lt;b&gt;≥ 120 - 140 mseg&lt;/b&gt;, siendo su manifestación clásica un &lt;i&gt;Bloqueo Completo de Rama Izquierda&lt;/i&gt;). Este dispositivo estimula el ventrículo izquierdo desde el seno coronario para lograr que el septum se contraiga armónicamente, reduciendo la mortalidad y las hospitalizaciones en aquellos ventrículos que han entrado en disincronía.&lt;br /&gt;• &lt;b&gt;Cardiodesfibrilador Implantable (CDI):&lt;/b&gt; Está indicado como prevención primaria en pacientes con FEy &lt;b&gt;&lt; 30-35%&lt;/b&gt;, o como prevención secundaria en pacientes que ya han presentado &lt;i&gt;Taquicardia Ventricular sostenida&lt;/i&gt; o han sido resucitados de una &lt;i&gt;Muerte Súbita&lt;/i&gt;. Este dispositivo detecta la arritmia y ejecuta una descarga de desfibrilación automática.</t>
  </si>
  <si>
    <t>&lt;b&gt;a) Resincronización cardíaca (TRC) si cumple criterios eléctricos y clínicos:&lt;/b&gt; Es la opción correcta. Frente a un paciente con insuficiencia cardíaca en clase funcional (NYHA III) refractaria al tratamiento médico, con deterioro de la fracción de eyección (FEVI 25%) y evidencia de disincronía mecánica y eléctrica (QRS ancho con Bloqueo de Rama Izquierda), la indicación no farmacológica es la terapia de Resincronización Ventricular (marcapasos biventricular) para mejorar el funcionamiento mecánico armónico y reducir la morbimortalidad.</t>
  </si>
  <si>
    <t>&lt;b&gt;b) Implante de balón de contrapulsación permanente:&lt;/b&gt; Es incorrecta. El balón de contrapulsación intraaórtico es un dispositivo de asistencia hemodinámica transitoria y de rescate utilizado para el shock cardiogénico, no constituyendo una estrategia terapéutica de uso permanente o ambulatorio.&lt;br /&gt;&lt;b&gt;c) Ablación de venas pulmonares de rutina, y d) Cierre percutáneo de orejuela izquierda:&lt;/b&gt; Son incorrectas. Ambos procedimientos invasivos están dirigidos al tratamiento y prevención de las complicaciones derivadas de la &lt;i&gt;fibrilación auricular&lt;/i&gt;. Dado que el enunciado aclara que el paciente se encuentra en ritmo sinusal, estas intervenciones carecen de indicación y utilidad clínica en este escenario.</t>
  </si>
  <si>
    <t>&lt;b&gt;ESTADIOS AVANZADOS Y OTRAS ALTERNATIVAS&lt;/b&gt;&lt;br /&gt;&lt;br /&gt;La progresión de la enfermedad hacia estadios donde se agotan los recursos eléctricos y farmacológicos exige evaluar medidas definitivas.&lt;br /&gt;• &lt;b&gt;Asistencia Ventricular y Trasplante Cardíaco:&lt;/b&gt; Se reservan como último eslabón para pacientes con enfermedad cardíaca terminal (Clase IV refractaria, consumo de O2 &lt; 10 ml/kg/min, shock cardiogénico), con pronóstico de vida adverso (mortalidad del 80% anual) y sin otras posibilidades de tratamiento médico.</t>
  </si>
  <si>
    <t>En pacientes con un deterioro severo de la fracción de eyección (&lt;b&gt;FEy &lt; 30-35%&lt;/b&gt;) residual a un infarto agudo de miocardio, está indicada la colocación de un &lt;b&gt;Cardiodesfibrilador Implantable (CDI o DAI)&lt;/b&gt; como medida de &lt;b&gt;prevención primaria&lt;/b&gt; de muerte súbita, debiendo reevaluarse tras instaurar el tratamiento médico óptimo.</t>
  </si>
  <si>
    <t>&lt;b&gt;TERAPIAS DE DISPOSITIVOS ELÉCTRICOS EN IC AVANZADA&lt;/b&gt;&lt;br /&gt;&lt;br /&gt;Para aquellos pacientes que a pesar del tratamiento médico óptimo persisten sintomáticos (Estadio D o Clase III-IV) o mantienen un alto riesgo de letalidad eléctrica, se indica la colocación de dispositivos:&lt;br /&gt;• &lt;b&gt;Cardiodesfibrilador Implantable (CDI / DAI):&lt;/b&gt; Está indicado como medida de &lt;b&gt;prevención primaria&lt;/b&gt; en pacientes que presentan un deterioro severo de la fracción de eyección (&lt;b&gt;FEy &lt; 30-35%&lt;/b&gt;).&lt;br /&gt;• &lt;b&gt;Prevención secundaria:&lt;/b&gt; Se instaura en pacientes que han presentado episodios de taquicardia ventricular sostenida o han sido resucitados de una muerte súbita.&lt;br /&gt;• &lt;b&gt;Mecanismo de acción:&lt;/b&gt; El dispositivo detecta precozmente la aparición de una arritmia letal y ejecuta una descarga de desfibrilación automática que logra abortar la arritmia.&lt;br /&gt;• &lt;b&gt;Tratamiento médico óptimo previo:&lt;/b&gt; La insuficiencia cardíaca exige titulación farmacológica. Si el paciente no recupera su fracción de eyección a pesar de recibir la terapia máxima (IECA, Betabloqueantes y Antagonistas de la Aldosterona) durante un período prudencial, se asume el daño miocárdico como irreversible y se avanza hacia el implante del dispositivo.</t>
  </si>
  <si>
    <t>&lt;b&gt;a) Ser reevaluados después de tres meses de tratamiento óptimo para valorar implantación de DAI si persiste disfunción grave:&lt;/b&gt; Es la opción correcta. La colocación de un &lt;b&gt;desfibrilador automático implantable (DAI)&lt;/b&gt; está indicada como &lt;b&gt;prevención primaria&lt;/b&gt; de muerte súbita en pacientes con fracción de eyección severamente deprimida (&lt;b&gt;FEy &lt; 30-35%&lt;/b&gt;). Dado que el miocardio aturdido post-infarto puede recuperar función contráctil con la medicación, se debe reevaluar al paciente tras un período de &lt;b&gt;tratamiento médico óptimo&lt;/b&gt; (típicamente 3 meses) para confirmar que la disfunción grave es irreversible y el riesgo justifica el implante definitivo.</t>
  </si>
  <si>
    <t>• &lt;b&gt;b) No volver a control:&lt;/b&gt; Es incorrecta. El paciente presenta un altísimo riesgo de desarrollar arritmias letales y muerte súbita debido a su disfunción ventricular severa, exigiendo monitoreo cardiológico estricto.&lt;br /&gt;• &lt;b&gt;c) Recibir marcapasos bicameral de rutina:&lt;/b&gt; Es incorrecta. El marcapasos convencional trata bradiarritmias, pero carece de la capacidad de administrar choques eléctricos para prevenir la muerte súbita por arritmias ventriculares malignas, función reservada para el DAI.&lt;br /&gt;• &lt;b&gt;d) Evitar cualquier medicación cardiaca:&lt;/b&gt; Es incorrecta. Todo paciente con disfunción ventricular post-IAM debe recibir un tratamiento médico óptimo (incluyendo IECA, Betabloqueantes, Antagonistas de la Aldosterona y estatinas) para reducir el remodelamiento, mejorar la sobrevida y disminuir la mortalidad general.</t>
  </si>
  <si>
    <t>&lt;b&gt;MUERTE SÚBITA Y ARRITMIAS EN LA INSUFICIENCIA CARDÍACA&lt;/b&gt;&lt;br /&gt;&lt;br /&gt;La evolución de la insuficiencia cardíaca y de la miocardiopatía dilatada isquémico-necrótica conlleva un alto riesgo de letalidad eléctrica.&lt;br /&gt;• Los pacientes con disfunción ventricular avanzada fallecen comúnmente por dos vías: por un agotamiento progresivo terminal de bomba, o por el desencadenamiento de complicaciones eléctricas mortales.&lt;br /&gt;• &lt;b&gt;La taquicardia ventricular&lt;/b&gt; es la arritmia más temida en este contexto, ya que tiende a degenerar rápidamente en &lt;b&gt;fibrilación ventricular&lt;/b&gt;, siendo la causa principal de &lt;b&gt;muerte súbita&lt;/b&gt; en los pacientes con cardiopatía estructural severa post-infarto.</t>
  </si>
  <si>
    <t>En pacientes con insuficiencia cardíaca y enfermedad renal crónica concomitante, la instauración de &lt;b&gt;Inhibidores de la Enzima Convertidora (IECA)&lt;/b&gt; o &lt;b&gt;Sacubitrilo-Valsartán (ARNI)&lt;/b&gt; disminuye la morbimortalidad y ofrece nefroprotección a largo plazo, requiriendo un &lt;b&gt;monitoreo estricto de la función renal y potasio&lt;/b&gt;.</t>
  </si>
  <si>
    <t>&lt;b&gt;TRATAMIENTO DE LA INSUFICIENCIA CARDÍACA CRÓNICA Y NEFROPROTECCIÓN&lt;/b&gt;&lt;br /&gt;&lt;br /&gt;Una vez superada la fase aguda descompensada, los objetivos centrales del tratamiento de la insuficiencia cardíaca crónica son reducir la mortalidad (objetivo principal), mejorar los síntomas y evitar reinternaciones. La estrategia se basa en la Modulación de la Actividad Neurohormonal.&lt;br /&gt;• &lt;b&gt;IECA y ARA II:&lt;/b&gt; Son fármacos angulares que mejoran la sobrevida. Bloquean el sistema renina-angiotensina-aldosterona (SRAA), disminuyendo la vasoconstricción y previniendo el remodelado cardíaco patológico. A nivel renal, ofrecen protección antiproteinúrica y nefroprotectora en pacientes con enfermedad renal crónica.&lt;br /&gt;• &lt;b&gt;ARNI (Sacubitril-Valsartán):&lt;/b&gt; Es una asociación de un inhibidor de la neprilisina con un ARA II. Ha demostrado reducir la mortalidad total y las reinternaciones.&lt;br /&gt;• &lt;b&gt;Manejo de la Función Renal:&lt;/b&gt; Al iniciar o titular estos fármacos, y especialmente en pacientes que han recibido terapia diurética intensa por congestión (edema agudo de pulmón), puede observarse una elevación transitoria de la creatinina secundaria a la caída de la presión intraglomerular. Siempre y cuando la insuficiencia renal no sea extrema o progresiva, y controlando que no se desarrolle hiperpotasemia, se deben mantener estas drogas por su beneficio a largo plazo en la supervivencia.</t>
  </si>
  <si>
    <t>&lt;b&gt;a) Inhibidor de la enzima convertidora o sacubitrilo-valsartán con monitoreo renal:&lt;/b&gt; Es la opción correcta. Los IECA y los ARNI son el pilar terapéutico para disminuir la mortalidad en la insuficiencia cardíaca y retrasar la progresión de la enfermedad renal crónica. Aunque el paciente presente un filtrado disminuido y haya elevado su creatinina transitoriamente tras el uso de diuréticos en el episodio agudo, al estar descongestionado y estable se debe priorizar la instauración de estas drogas pronósticas, titulando con cautela y manteniendo un monitoreo del filtrado y el potasio sérico.</t>
  </si>
  <si>
    <t>• &lt;b&gt;b) Bloqueadores de canales de calcio no dihidropiridínicos en monoterapia:&lt;/b&gt; Es incorrecta. Fármacos como el &lt;i&gt;Verapamilo&lt;/i&gt; o el &lt;i&gt;Diltiazem&lt;/i&gt; poseen efecto inotrópico negativo y están contraindicados en pacientes con insuficiencia cardíaca con disfunción sistólica.&lt;br /&gt;• &lt;b&gt;c) Antiagregantes plaquetarios a dosis altas como único cambio:&lt;/b&gt; Es incorrecta. Si bien la cardiopatía isquémica demanda prevención secundaria con aspirina, instaurar dosis altas de antiagregantes no reemplaza el tratamiento neurohormonal ni frena el remodelado adverso del corazón o del riñón.&lt;br /&gt;• &lt;b&gt;d) Suspender toda medicación hipotensora:&lt;/b&gt; Es incorrecta. Suspender injustificadamente fármacos como los IECA/ARNI o betabloqueantes tras compensar la congestión privaría al paciente de los tratamientos que han demostrado mejorar la sobrevida y modificar la historia natural a largo plazo.</t>
  </si>
  <si>
    <t>¿Cuál es la forma de enfisema que predomina en los lóbulos superiores?&lt;br&gt;&lt;br&gt;a) Panacinar&lt;br&gt;&lt;br&gt;b) Centroacinar&lt;br&gt;&lt;br&gt;c) Paracicatrizal&lt;br&gt;&lt;br&gt;d) Paraseptal</t>
  </si>
  <si>
    <t>&lt;b&gt;RIESGO DE HIPERKALEMIA Y DISFUNCIÓN RENAL GRAVE&lt;/b&gt;&lt;br /&gt;&lt;br /&gt;El uso de bloqueadores del SRAA exige precauciones en los siguientes casos:&lt;br /&gt;• &lt;b&gt;Hiperkalemia:&lt;/b&gt; Se presenta frecuentemente cuando el filtrado glomerular (MDRD) cae por debajo de 30 ml/min. Es obligatorio monitorizar el potasio para evitar arritmias.&lt;br /&gt;• &lt;b&gt;Deterioro crítico:&lt;/b&gt; No se debe iniciar esta medicación si el filtrado es inestable (IRA intrínseca en curso) o si cae de manera progresiva por debajo de 20 ml/min, ya que dilatar la arteriola eferente puede precipitar el requerimiento de diálisis.</t>
  </si>
  <si>
    <t>b) Centroacinar</t>
  </si>
  <si>
    <t>En pacientes con insuficiencia cardíaca en estadios iniciales (o de riesgo) que presentan múltiples comorbilidades como obesidad, hipertensión y Síndrome de Apnea Obstructiva del Sueño (SAOS), el enfoque terapéutico consiste en el &lt;b&gt;tratamiento intensivo de las comorbilidades&lt;/b&gt; (reducción de peso, control de la apnea) y el &lt;b&gt;bloqueo del sistema renina-angiotensina-aldosterona&lt;/b&gt; para controlar la presión arterial y revertir el daño de órgano blanco como la microalbuminuria.</t>
  </si>
  <si>
    <t>&lt;b&gt;MANEJO INTEGRAL Y COMORBILIDADES EN LA INSUFICIENCIA CARDÍACA&lt;/b&gt;&lt;br /&gt;&lt;br /&gt;La progresión de la insuficiencia cardíaca y el desarrollo del daño de órgano blanco están ligados al control de los factores de riesgo y comorbilidades asociadas.&lt;br /&gt;• &lt;b&gt;Estadios A y B (En Riesgo):&lt;/b&gt; Pacientes con HTA, obesidad, síndrome metabólico y SAOS tienen alto riesgo de progresar a IC clínica sintomática o de descompensarse. La intervención médica de primera línea es el abordaje de estos factores modificables.&lt;br /&gt;• &lt;b&gt;Síndrome de Apnea Obstructiva del Sueño (SAOS) y Obesidad:&lt;/b&gt; El SAOS genera episodios repetitivos de hipoxemia nocturna que desencadenan una activación del sistema nervioso simpático, alterando el patrón circadiano normal de la presión arterial (patrón non-dipper) y agravando la hipertrofia o falla cardíaca. La reducción de peso constituye el principal tratamiento no farmacológico.&lt;br /&gt;• &lt;b&gt;Bloqueo del SRAA (Nefroprotección):&lt;/b&gt; Ante la presencia de hipertensión arterial asociada a daño orgánico temprano (microalbuminuria), la droga de primera elección es un &lt;i&gt;IECA&lt;/i&gt; o &lt;i&gt;ARA II&lt;/i&gt;, los cuales logran nefroprotección al dilatar selectivamente la arteriola eferente y disminuir la hiperfiltración glomerular.&lt;br /&gt;• &lt;b&gt;Uso Racional de Diuréticos:&lt;/b&gt; Los diuréticos se reservan para tratar y aliviar los síntomas congestivos evidentes. Una vez alcanzado el peso seco, la dosis debe ser la mínima necesaria para evitar la sobrecarga, ya que su uso excesivo produce depleción de volumen e hiperactiva el sistema renina-angiotensina-aldosterona.</t>
  </si>
  <si>
    <t>&lt;b&gt;d) Tratamiento de la apnea del sueño, reducción de peso, control de presión y bloqueo renina-angiotensina:&lt;/b&gt; Es la opción correcta. En este paciente que asocia disnea, cardiomegalia y evidencia de microalbuminuria sin signos de congestión pulmonar, el abordaje exige un control de las comorbilidades primarias que perpetúan el tono simpático y la hipoxemia (como el SAOS y la obesidad), sumado a la prescripción de IECA/ARA II para lograr un control de la presión arterial y frenar la nefropatía incipiente.</t>
  </si>
  <si>
    <t>• &lt;b&gt;c) Diuréticos a dosis altas sin valoración del volumen:&lt;/b&gt; Es incorrecta. El paciente no presenta signos de congestión pulmonar (edema agudo o rales). El uso de altas dosis de diuréticos sin valorar el estado de volemia genera depleción intravascular, hipoperfusión tisular, desencadena insuficiencia renal aguda prerrenal y produce una hiperactivación compensatoria del SRAA.&lt;br /&gt;• &lt;b&gt;a) Uso crónico de corticoides para mejorar la capacidad pulmonar:&lt;/b&gt; Es incorrecta. Los corticoides sistémicos carecen de indicación en este escenario y resultan perjudiciales, al inducir retención hidrosalina, ganancia de peso, agravamiento de la hipertensión arterial y empeoramiento del perfil metabólico.&lt;br /&gt;• &lt;b&gt;b) Anticoagulación empírica prolongada:&lt;/b&gt; Es incorrecta. A menos que exista evidencia clínica o instrumental documentada de arritmias con alto riesgo embolígeno (como la fibrilación auricular), tromboembolismo pulmonar o trombos intracavitarios, la anticoagulación carece de indicación empírica primaria y aumentaría el riesgo de hemorragia.</t>
  </si>
  <si>
    <t>En la insuficiencia cardíaca aguda descompensada que cursa con sobrecarga de volumen (perfil húmedo), la medida terapéutica inicial exige la administración de &lt;b&gt;diuréticos endovenosos&lt;/b&gt; y, frente a la falta de respuesta o ante un cuadro oligúrico persistente, se apela a la &lt;b&gt;ultrafiltración&lt;/b&gt; para la remoción artificial de agua libre.</t>
  </si>
  <si>
    <t>&lt;b&gt;TRATAMIENTO DE LA CONGESTIÓN EN LA INSUFICIENCIA CARDÍACA AGUDA&lt;/b&gt;&lt;br /&gt;&lt;br /&gt;Cuando el paciente ingresa con una insuficiencia cardíaca aguda y se encuentra sobrehidratado o "encharcado", el objetivo hemodinámico central es reducir la congestión (disminuir la sobrecarga de volumen y la presión capilar pulmonar) para restituir el intercambio gaseoso.&lt;br /&gt;• &lt;b&gt;Uso de Diuréticos:&lt;/b&gt; Constituyen la piedra basal para forzar balances negativos y reducir la congestión al interferir con la retención hidrosalina, disminuyendo la precarga. Se indican los &lt;b&gt;diuréticos de asa (Furosemida) por vía endovenosa&lt;/b&gt; en el agudo.&lt;br /&gt;• &lt;b&gt;Fracaso diurético y Ultrafiltración:&lt;/b&gt; Si los diuréticos fracasan en lograr diuresis (situación probable en un paciente con oliguria clínica y una enfermedad renal crónica preexistente), la congestión se vuelve refractaria. En este escenario, se debe apelar a la &lt;b&gt;ultrafiltración&lt;/b&gt; o diálisis, un sistema físico-mecánico que logra la remoción artificial de agua libre extracelular para resolver el cuadro.</t>
  </si>
  <si>
    <t>La opción c es correcta. El paciente presenta un cuadro de edema agudo de pulmón cardiogénico sostenido sobre una falla renal crónica reagudizada. La conducta inicial en el paciente "húmedo/sobrehidratado" es la &lt;b&gt;descongestión con diuréticos de asa (furosemida) endovenosos&lt;/b&gt;. Al presentar simultáneamente oliguria y filtrado glomerular deprimido (estadio 3), existe un riesgo elevado de refractariedad diurética, por lo que el equipo médico debe prever y tener disponible la &lt;b&gt;ultrafiltración (terapia de reemplazo renal/diálisis)&lt;/b&gt; para forzar la extracción de volumen si la respuesta farmacológica falla.</t>
  </si>
  <si>
    <t>• &lt;b&gt;a) Transfusión de paquetes globulares para mejorar el gasto:&lt;/b&gt; Es incorrecta. No existe evidencia de sangrado agudo o anemia severa que justifique el fallo de bomba. Administrar un volumen coloide (transfusión) a un paciente ya congestionado agravaría el edema pulmonar.&lt;br /&gt;• &lt;b&gt;b) Hidratación vigorosa con suero fisiológico:&lt;/b&gt; Es incorrecta. El paciente presenta un exceso de volumen. Infundir fluidos incrementaría la precarga, colapsando el gasto cardíaco y precipitando la claudicación ventilatoria.&lt;br /&gt;• &lt;b&gt;d) Suspender todos los diuréticos:&lt;/b&gt; Es incorrecta. Frente a una sobrecarga volumétrica, edema generalizado y pulmones congestivos, la suspensión del tratamiento depletivo empeoraría el éstasis circulatorio y la hipertensión venocapilar.</t>
  </si>
  <si>
    <t>&lt;b&gt;ALGORITMO CLÍNICO ANTE SOBRECARGA E INSUFICIENCIA RENAL&lt;/b&gt;&lt;br /&gt;&lt;br /&gt;En pacientes que desarrollan insuficiencia cardíaca aguda cursando con disfunción renal concomitante, el algoritmo de la falla oligúrica indica lo siguiente:&lt;br /&gt;• Se debe descartar primero un globo vesical u obstrucción baja.&lt;br /&gt;• Si el paciente está sobrehidratado (edemas, taquicardia, rales), la acción inicial es administrar &lt;b&gt;Furosemida endovenosa (20 a 160 mg)&lt;/b&gt; y esperar.&lt;br /&gt;• Si el paciente &lt;b&gt;SÍ&lt;/b&gt; orina, se reponen líquidos buscando un balance negativo.&lt;br /&gt;• Si el paciente &lt;b&gt;NO&lt;/b&gt; orina (manteniéndose anúrico/oligúrico), el cuadro se clasifica como sobrecarga de volumen intratable, siendo esta una indicación para activar el protocolo de &lt;b&gt;DIÁLISIS o ultrafiltración&lt;/b&gt;.</t>
  </si>
  <si>
    <t>En pacientes con insuficiencia cardíaca que desarrollan &lt;b&gt;hipokalemia&lt;/b&gt; y &lt;b&gt;alcalosis metabólica&lt;/b&gt; secundarias al uso crónico de altas dosis de diuréticos de asa, la estrategia terapéutica indicada consiste en añadir &lt;b&gt;diuréticos ahorradores de potasio (antagonistas de mineralocorticoides como la espironolactona)&lt;/b&gt; para lograr un bloqueo tubular secuencial, requiriendo un &lt;b&gt;monitoreo del potasio sérico y la función renal&lt;/b&gt; ante la presencia de un filtrado disminuido.</t>
  </si>
  <si>
    <t>&lt;b&gt;DIURÉTICOS DE ASA, ALCALOSIS METABÓLICA Y BLOQUEO TUBULAR&lt;/b&gt;&lt;br /&gt;&lt;br /&gt;El tratamiento para reducir la sobrecarga de volumen en la insuficiencia cardíaca se asienta en los diuréticos de asa (&lt;i&gt;furosemida&lt;/i&gt;). Su uso prolongado en altas dosis genera desequilibrios hemodinámicos y metabólicos:&lt;br /&gt;• &lt;b&gt;Efectos adversos (Hipokalemia y Alcalosis):&lt;/b&gt; El uso de diuréticos (tanto tiazidas como de asa) es la principal causa de &lt;b&gt;alcalosis metabólica&lt;/b&gt; en pacientes hospitalizados. Promueven la pérdida concomitante de potasio y cloro, generando una &lt;b&gt;hipokalemia&lt;/b&gt; que incrementa el riesgo de arritmias.&lt;br /&gt;• &lt;b&gt;Resistencia y Bloqueo Tubular Secuencial:&lt;/b&gt; En pacientes que desarrollan resistencia a los diuréticos de asa y mantienen congestión residual, la estrategia farmacológica indicada es asociar tiazidas y/o &lt;i&gt;Espironolactona&lt;/i&gt; (diurético ahorrador de potasio) para lograr un bloqueo secuencial de la nefrona, potenciando la eliminación de líquido.&lt;br /&gt;• &lt;b&gt;Monitoreo:&lt;/b&gt; Los antagonistas de la aldosterona exigen monitorización de la función renal y del potasio (K+). Aunque la paciente presente una caída del filtrado glomerular (ej. 20 ml/min), al cursar con hipokalemia y alcalosis, el uso de espironolactona resulta beneficioso: ayuda a descongestionar (bloqueo tubular) y su acción "ahorradora" corrige el déficit de potasio y la alcalosis.</t>
  </si>
  <si>
    <t>&lt;b&gt;b) Añadir antagonista de mineralocorticoides vigilando potasio y función renal:&lt;/b&gt; Es la opción correcta. La paciente presenta congestión residual resistente asociada a los efectos adversos clásicos de los diuréticos de asa en altas dosis (alcalosis metabólica e hipokalemia). Añadir un antagonista de mineralocorticoides (como &lt;i&gt;espironolactona&lt;/i&gt;) permite realizar un bloqueo tubular secuencial para forzar la diuresis y vencer la resistencia. Simultáneamente, su efecto retenedor de potasio contrarresta la hipokalemia y frena la alcalosis. Debido a su deterioro renal (filtrado de 20 ml/min), esta intervención exige vigilar de cerca la creatinina y el potasio para no pasar a la hiperkalemia.</t>
  </si>
  <si>
    <t>&lt;b&gt;a) Dar suplementos de sodio para corregir la alcalosis:&lt;/b&gt; Es incorrecta. En una insuficiencia cardíaca descompensada que persiste con congestión residual activa en la radiografía y disnea, aportar suplementos de sodio (como cloruro de sodio) empeorará la sobrecarga hidrosalina y precipitará un edema agudo de pulmón.&lt;br /&gt;&lt;b&gt;c) Suspender todos los diuréticos:&lt;/b&gt; Es incorrecta. La paciente mantiene signos de sobrecarga de volumen activa (congestión residual y disnea). Suspender la única vía de eliminación hídrica agravará la congestión pulmonar retrógrada.&lt;br /&gt;&lt;b&gt;d) Iniciar únicamente vasodilatadores arteriales:&lt;/b&gt; Es incorrecta. Si bien los vasodilatadores arteriales disminuyen la poscarga y mejoran el volumen minuto, no abordan mecánicamente la sobrecarga de volumen estancada actual, la resistencia diurética, ni corrigen el trastorno metabólico (hipokalemia y alcalosis) instaurado.</t>
  </si>
  <si>
    <t>&lt;b&gt;INSUFICIENCIA RENAL Y ANTAGONISTAS DE LA ALDOSTERONA&lt;/b&gt;&lt;br /&gt;&lt;br /&gt;• &lt;b&gt;Riesgo de Hiperkalemia:&lt;/b&gt; El uso de fármacos bloqueadores del SRAA y ahorradores de potasio requiere precauciones cuando el filtrado glomerular cae por debajo de 30 ml/min. Normalmente están contraindicados si la creatinina es mayor a 2.5 mg/dl o el potasio &gt; 5 mEq/L para evitar arritmias.&lt;br /&gt;• &lt;b&gt;Efecto Equilibrador:&lt;/b&gt; Sin embargo, cuando el cuadro clínico crónico (como el uso de &lt;i&gt;furosemida&lt;/i&gt;) arrastra al paciente a una &lt;b&gt;hipokalemia&lt;/b&gt;, el uso de estos fármacos se convierte en la herramienta terapéutica ideal para retener indirectamente el potasio perdido, equilibrando el medio interno mientras se trata la insuficiencia cardíaca de base.</t>
  </si>
  <si>
    <t>En pacientes con insuficiencia cardíaca y severa congestión venosa que desarrollan &lt;b&gt;resistencia diurética&lt;/b&gt; a dosis masivas de diuréticos de asa, se debe realizar un &lt;b&gt;bloqueo tubular secuencial (asociando tiazidas)&lt;/b&gt; y considerar la &lt;b&gt;ultrafiltración mecánica&lt;/b&gt; para remover el agua libre extracelular.</t>
  </si>
  <si>
    <t>&lt;b&gt;RESISTENCIA DIURÉTICA Y ULTRAFILTRACIÓN&lt;/b&gt;&lt;br /&gt;&lt;br /&gt;En pacientes con insuficiencia cardíaca aguda descompensada, la congestión se aborda inicialmente con diuréticos de asa (como la &lt;i&gt;Furosemida&lt;/i&gt; endovenosa). Sin embargo, en pacientes con enfermedad renal crónica o insuficiencia derecha grave, la capacidad de respuesta del túbulo puede deprimirse.&lt;br /&gt;• &lt;b&gt;Resistencia diurética y Bloqueo Tubular:&lt;/b&gt; Cuando los pacientes que toman diuréticos crónicamente no responden adecuadamente en la urgencia a pesar de recibir dosis altas, se indica asociar &lt;i&gt;tiazidas&lt;/i&gt; (como la &lt;i&gt;Hidroclorotiazida&lt;/i&gt;) para lograr un bloqueo secuencial de la nefrona, potenciando la natriuresis.&lt;br /&gt;• &lt;b&gt;Terapia mecánica de rescate:&lt;/b&gt; Cuando fracasan los diuréticos en dosis masivas, se debe apelar a la &lt;b&gt;ultrafiltración mecánica&lt;/b&gt; o diálisis. Es el método más eficaz para lograr la remoción de agua libre extracelular, reduciendo la precarga y resolviendo la hipervolemia refractaria.</t>
  </si>
  <si>
    <t>&lt;b&gt;b) Asociación de diuréticos de asa con tiazidas y valoración de ultrafiltración:&lt;/b&gt; Es la opción correcta. Frente a una paciente con falla derecha, anasarca (ascitis, edemas) y enfermedad renal crónica que no responde a diuréticos de asa a altas dosis, el abordaje indicado es vencer la resistencia diurética mediante un bloqueo secuencial de la nefrona (sumando tiazidas) y, de persistir la refractariedad congestiva, recurrir a la ultrafiltración para remover el exceso de volumen intratable.</t>
  </si>
  <si>
    <t>• &lt;b&gt;a) Anticoagulación aislada sin otras medidas:&lt;/b&gt; Es incorrecta. Si bien puede existir riesgo trombótico, la anticoagulación sola no resuelve la severa sobrecarga de volumen (congestión) que compromete la hemodinamia de la paciente.&lt;br /&gt;• &lt;b&gt;c) Suspender todos los diuréticos y aumentar líquidos:&lt;/b&gt; Es incorrecta y contraindicada. Aumentar líquidos agravaría exponencialmente la hipervolemia y la congestión sistémica en un corazón derecho claudicante.&lt;br /&gt;• &lt;b&gt;d) Emplear sólo vasodilatadores pulmonares sin tocar la volemia:&lt;/b&gt; Es incorrecta. Si bien los vasodilatadores pueden tener un rol en el tratamiento a largo plazo de ciertas hipertensiones pulmonares, "no tocar la volemia" perpetúa la extrema congestión de los órganos (ascitis, edema periférico) generada por el fallo de la bomba derecha.</t>
  </si>
  <si>
    <t>&lt;b&gt;INSUFICIENCIA CARDÍACA DERECHA Y CONGESTIÓN&lt;/b&gt;&lt;br /&gt;&lt;br /&gt;El fallo ventricular derecho produce éstasis venoso y eleva la presión de la aurícula derecha. Esta elevación se transmite retrógradamente al territorio venoso sistémico, manifestándose clínicamente por ingurgitación yugular, hepatomegalia, ascitis y edemas de miembros inferiores. La reducción de esta precarga es el pilar fundamental para el alivio sintomático.</t>
  </si>
  <si>
    <t>Limitar la ingesta de sodio (mediante una &lt;b&gt;restricción moderada&lt;/b&gt;) y mantener un manejo cuidadoso del volumen constituyen las principales medidas no farmacológicas para evitar la sobrecarga y congestión en pacientes con &lt;b&gt;insuficiencia cardíaca&lt;/b&gt; y patologías respiratorias crónicas.</t>
  </si>
  <si>
    <t>&lt;b&gt;MEDIDAS NO FARMACOLÓGICAS Y MANEJO DE VOLUMEN EN IC&lt;/b&gt;&lt;br /&gt;&lt;br /&gt;El manejo integral de la insuficiencia cardíaca, especialmente en presencia de falla derecha (cor pulmonale) secundaria a EPOC y comorbilidades como la obesidad y la apnea del sueño, exige un control del equilibrio hidrosalino para proteger la función cardiorrenal.&lt;br /&gt;• &lt;b&gt;Dieta Hiposódica:&lt;/b&gt; Limitar la ingesta de sodio es la principal medida no farmacológica en el manejo de la insuficiencia cardíaca. Se indica una restricción de sal de &lt;b&gt;1 a 2 g por día&lt;/b&gt;. La dieta no debe ser con cero sal absoluta, ya que una restricción total provoca disminución de la volemia e hiperactivación del sistema renina-angiotensina-aldosterona (SRAA) y del sistema simpático.&lt;br /&gt;• &lt;b&gt;Manejo Cuidadoso del Volumen:&lt;/b&gt; El exceso de volumen agrava la hipertensión venocapilar sistémica, manifestándose como edemas y ascitis. Por otra parte, una eliminación o restricción desproporcionada de volumen disminuye la precarga necesaria para que el ventrículo derecho bombee contra la alta resistencia pulmonar, pudiendo precipitar caída del gasto cardíaco y deterioro renal.</t>
  </si>
  <si>
    <t>&lt;b&gt;a) Restricción moderada de sodio y manejo cuidadoso del volumen:&lt;/b&gt; Es la opción correcta. &lt;b&gt;Limitar la ingesta de sodio&lt;/b&gt; y realizar un manejo de la volemia son las intervenciones de primera línea para el tratamiento de la sobrecarga de volumen en la insuficiencia cardíaca. Esta medida evita exacerbar la congestión venosa crónica desencadenada por la claudicación del ventrículo derecho ante la hipertensión pulmonar, protegiendo la perfusión tisular y renal al evitar fluctuaciones de la precarga.</t>
  </si>
  <si>
    <t>• &lt;b&gt;b) Aumento deliberado de la ingesta de líquidos:&lt;/b&gt; Es incorrecta. En una paciente con tendencia a edemas e insuficiencia cardíaca congestiva derecha manifiesta, aumentar la carga hídrica incrementará el volumen intravascular, exacerbando el éstasis venoso, la hepatomegalia y la anasarca.&lt;br /&gt;• &lt;b&gt;c) Suspender el tratamiento de la apnea del sueño:&lt;/b&gt; Es incorrecta. El síndrome de apnea obstructiva del sueño (SAOS) desencadena una activación simpática por hipoxemia nocturna y pérdida del patrón dipper de la presión arterial, agravando la falla cardíaca y la hipertensión pulmonar, por lo que su tratamiento continuo es indispensable.&lt;br /&gt;• &lt;b&gt;d) Evitar cualquier actividad física:&lt;/b&gt; Es incorrecta. El entrenamiento y la rehabilitación física moderada han demostrado beneficios a corto plazo en la capacidad funcional, mejorando la respuesta barorreceptora y el estado neurohormonal de los pacientes con IC, combatiendo además la invalidez respiratoria de la EPOC y la obesidad.</t>
  </si>
  <si>
    <t>&lt;b&gt;COMORBILIDADES: OBESIDAD Y APNEA DEL SUEÑO (SAOS)&lt;/b&gt;&lt;br /&gt;&lt;br /&gt;La coexistencia de obesidad y trastornos del sueño impacta en la progresión cardiovascular y respiratoria.&lt;br /&gt;• &lt;b&gt;SAOS:&lt;/b&gt; Los pacientes sufren episodios de hipoxemia nocturna que desencadenan una activación simpática. Una característica fisiopatológica de estos enfermos es la pérdida del descenso fisiológico de la presión durante el descanso nocturno (patrón &lt;b&gt;non dipper&lt;/b&gt;).&lt;br /&gt;• &lt;b&gt;Obesidad y Sobrepeso:&lt;/b&gt; Generan elevación de interleuquinas proinflamatorias e impactan negativamente en la mecánica ventilatoria impidiendo el descenso adecuado del diafragma. El descenso de peso constituye el principal tratamiento no farmacológico para reducir el riesgo cardiovascular.</t>
  </si>
  <si>
    <t>Durante la &lt;b&gt;terapia diurética intensa&lt;/b&gt; para revertir un edema agudo de pulmón, es frecuente y esperable observar una &lt;b&gt;elevación transitoria de la creatinina&lt;/b&gt; secundaria a los cambios hemodinámicos; si el paciente se encuentra hemodinámicamente estable y respondiendo a la descongestión, la conducta indicada es &lt;b&gt;continuar la terapia vigilando la función renal y los síntomas&lt;/b&gt;.</t>
  </si>
  <si>
    <t>&lt;b&gt;DIURÉTICOS Y FUNCIÓN RENAL EN LA INSUFICIENCIA CARDÍACA AGUDA&lt;/b&gt;&lt;br /&gt;&lt;br /&gt;El tratamiento del edema agudo de pulmón se centra en reducir la congestión alveolar y disminuir la precarga.&lt;br /&gt;• &lt;b&gt;Diuréticos de asa (Furosemida):&lt;/b&gt; Constituyen la piedra basal del tratamiento. Se administran por vía endovenosa para disminuir el retorno venoso y la congestión alveolar.&lt;br /&gt;• &lt;b&gt;Impacto Hemodinámico y Creatinina:&lt;/b&gt; Al forzar un balance hídrico negativo y descongestionar al paciente mediante terapia diurética, se produce una contracción del volumen intravascular que disminuye transitoriamente la presión intraglomerular. Esto se traduce en el laboratorio como una elevación de la creatinina sérica.&lt;br /&gt;• &lt;b&gt;Manejo Clínico:&lt;/b&gt; Siempre y cuando la insuficiencia renal no sea progresiva y el paciente mantenga estabilidad hemodinámica (sin hipotensión o shock), esta elevación transitoria es permisible. Se debe continuar la descongestión hasta alcanzar el "peso seco", manteniendo un monitoreo de la función renal y los electrolitos.</t>
  </si>
  <si>
    <t>&lt;b&gt;a) Continuar la terapia vigilando la función renal y los síntomas:&lt;/b&gt; Es la opción correcta. El empeoramiento leve de la función renal (creatinina de 1,2 a 1,6) durante la fase activa de descongestión con diuréticos intravenosos es un hallazgo hemodinámico habitual. Dado que la paciente presenta una buena respuesta clínica y se encuentra hemodinámicamente estable, la prioridad es resolver la congestión pulmonar, por lo que se debe continuar el tratamiento diurético bajo vigilancia de la creatinina y el potasio.</t>
  </si>
  <si>
    <t>• &lt;b&gt;b) Suspender diuréticos por el aumento de creatinina:&lt;/b&gt; Es incorrecta. Suspender los diuréticos frenaría la resolución del edema agudo de pulmón, dejando a la paciente vulnerable a la hipoxemia refractaria. El deterioro renal es tolerable frente al riesgo de claudicación respiratoria.&lt;br /&gt;• &lt;b&gt;c) Administrar grandes volúmenes de suero fisiológico:&lt;/b&gt; Es incorrecta. Aportar grandes volúmenes de cristaloides a una paciente que cursa con edema agudo de pulmón (sobrecarga volumétrica) exacerbaría la congestión alveolar, empeorando el fallo de bomba.&lt;br /&gt;• &lt;b&gt;d) Iniciar inhibidores de calcineurina para "proteger" el riñón:&lt;/b&gt; Es incorrecta. Los inhibidores de calcineurina (como ciclosporina o tacrolimus) son fármacos inmunosupresores con un conocido perfil nefrotóxico (generan vasoconstricción de la arteriola aferente), careciendo de utilidad o indicación nefroprotectora en el contexto de la insuficiencia cardíaca.</t>
  </si>
  <si>
    <t>&lt;b&gt;OBJETIVOS Y MONITOREO EN LA FASE DE DESCONGESTIÓN&lt;/b&gt;&lt;br /&gt;&lt;br /&gt;• &lt;b&gt;Metas iniciales:&lt;/b&gt; Reducir la hipoxemia, disminuir la congestión (Presión Capilar Pulmonar) y restituir la perfusión tisular.&lt;br /&gt;• &lt;b&gt;Riesgos del sobretratamiento:&lt;/b&gt; Una vez superado el cuadro agudo y alcanzado el peso seco, la dosis del diurético debe ajustarse a la mínima necesaria. El uso excesivo y continuado de altas dosis de furosemida puede provocar hipovolemia, hiperactivación del Sistema Renina-Angiotensina-Aldosterona (SRAA), alcalosis metabólica e hipokalemia con riesgo de arritmias.</t>
  </si>
  <si>
    <t>En pacientes con insuficiencia cardíaca sistólica descompensada y comorbilidades predisponentes (diabetes e hipertensión), el deterioro agudo de la función renal sin evidencia de proteinuria masiva responde a una alteración hemodinámica mediada por bajo gasto y congestión venosa, configurando la progresión de un síndrome cardiorrenal.</t>
  </si>
  <si>
    <t>&lt;b&gt;INTERACCIÓN HEMODINÁMICA Y SÍNDROME CARDIORRENAL&lt;/b&gt;&lt;br /&gt;&lt;br /&gt;La insuficiencia cardíaca (IC) y la enfermedad renal crónica interactúan perpetuando el daño mutuo. En el contexto de una falla de bomba aguda o crónica descompensada (IC con fracción de eyección reducida e hipoperfusión):&lt;br /&gt;• &lt;b&gt;Bajo Gasto Cardíaco y Congestión:&lt;/b&gt; La caída del volumen sistólico activa los sistemas neurohormonales (SRAA y sistema simpático) para retener sodio y agua. El aumento retrógrado de las presiones de llenado (congestión venosa) reduce el gradiente de presión de perfusión a nivel glomerular.&lt;br /&gt;• &lt;b&gt;Riñones Vulnerables:&lt;/b&gt; Pacientes con antecedentes crónicos de diabetes mellitus e hipertensión arterial presentan microangiopatía, pérdida de la autorregulación aferente y nefroangioesclerosis de base. Este daño estructural los vuelve susceptibles a los cambios hemodinámicos, desencadenando un deterioro agudo del filtrado glomerular (elevación de urea y creatinina) ante cualquier descompensación cardíaca.&lt;br /&gt;• &lt;b&gt;Diagnóstico de Exclusión:&lt;/b&gt; A diferencia del daño parenquimatoso propio de la diabetes, el daño hemodinámico cursa sin alteraciones en la membrana, presentando un sedimento urinario benigno con albuminuria normal o proteinuria mínima.</t>
  </si>
  <si>
    <t>La opción c es correcta. El cuadro clínico está dominado por una insuficiencia cardíaca descompensada (ortopnea, disnea paroxística nocturna, FEy 35% con dilatación). Esta falla hemodinámica impacta sobre riñones vulnerados por hipertensión y diabetes, explicando la elevación aguda de la creatinina (de 1.3 a 2.0) en ausencia de los hallazgos de una glomerulopatía diabética avanzada (proteinuria).</t>
  </si>
  <si>
    <t>• &lt;b&gt;a) Nefropatía diabética pura sin participación hemodinámica:&lt;/b&gt; Es incorrecta. En la historia natural de la nefropatía diabética, el deterioro avanzado de la función renal se acompaña de proteinuria persistente o síndrome nefrótico. La presencia de albuminuria normal descarta que el daño actual sea parenquimatoso o independiente de la falla de bomba.&lt;br /&gt;• &lt;b&gt;b) Nefrolitiasis bilateral obstructiva:&lt;/b&gt; Es incorrecta. No hay hallazgos clínicos (dolor lumbar cólico, hematuria) ni epidemiológicos en la viñeta que sugieran una insuficiencia renal aguda posrenal por obstrucción calculosa bilateral.&lt;br /&gt;• &lt;b&gt;d) Sobredosis aguda de inhibidores de cotransportador sodio-glucosa tipo dos:&lt;/b&gt; Es incorrecta. Si bien los inhibidores SGLT2 generan una caída inicial del filtrado glomerular debido a la vasoconstricción protectora de la arteriola aferente, no justifican un deterioro agudo de la creatinina plasmática en el contexto de una paciente congestiva y disneica.</t>
  </si>
  <si>
    <t>&lt;b&gt;DIFERENCIACIÓN CLÍNICA DEL DAÑO RENAL&lt;/b&gt;&lt;br /&gt;&lt;br /&gt;• &lt;b&gt;Nefropatía Diabética Clínica (Etapa IV):&lt;/b&gt; Se caracteriza por la presencia de proteinuria persistente (&gt; 300 mg/día) y deterioro funcional irreversible. Una proteinuria nula o mínima invalida el diagnóstico de nefropatía diabética como origen del aumento de creatinina.&lt;br /&gt;• &lt;b&gt;Insuficiencia Renal Prerrenal (Hemodinámica):&lt;/b&gt; Ocurre por caída del flujo sanguíneo o congestión. La estructura tubular se mantiene intacta en los primeros estadios, por lo que el sedimento es benigno y no hay pérdida de macromoléculas.</t>
  </si>
  <si>
    <t>La disminución de la frecuencia cardíaca en el contexto de un infarto agudo de miocardio de cara inferior se explica por una &lt;b&gt;bradicardia originada por respuesta vagal o por un bloqueo auriculoventricular&lt;/b&gt;, cuadro que en caso de tornarse sintomático responde al tratamiento inicial con &lt;b&gt;atropina endovenosa&lt;/b&gt;.</t>
  </si>
  <si>
    <t>&lt;b&gt;BRADICARDIA Y COMPROMISO VAGAL EN EL IAM&lt;/b&gt;&lt;br /&gt;&lt;br /&gt;Durante la evaluación física inicial de un infarto agudo de miocardio (especialmente aquellos de localización inferior o diafragmática), el estado hemodinámico y la frecuencia cardíaca pueden presentar alteraciones.&lt;br /&gt;• &lt;b&gt;Respuesta vagal y bloqueos:&lt;/b&gt; La frecuencia cardíaca puede encontrarse disminuida, lo cual se explica por una &lt;b&gt;respuesta vagal o por la instauración de un bloqueo auriculoventricular (AV)&lt;/b&gt;. Esta hipertonía parasimpática es característica de la isquemia de las estructuras dependientes de la arteria coronaria derecha.&lt;br /&gt;• &lt;b&gt;Manejo terapéutico:&lt;/b&gt; Si la bradicardia sinusal secundaria a esta afectación del nodo sinusal se vuelve sintomática (cursando con hipotensión o frecuencias menores a 40 latidos por minuto), la indicación farmacológica de primera línea es la administración de &lt;b&gt;Atropina endovenosa&lt;/b&gt; para contrarrestar el tono vagal. Si el paciente no responde a la atropina, se debe indicar la colocación de un Marcapaso Transitorio (MPT).</t>
  </si>
  <si>
    <t>&lt;b&gt;a) Bradicardia originada por respuesta vagal o por un bloqueo auriculoventricular:&lt;/b&gt; Es la opción correcta. La caída de la frecuencia cardíaca y la hipotensión durante un evento isquémico de localización inferoposterior responden a una &lt;b&gt;bradicardia originada por respuesta vagal o por afectación (bloqueo) del nodo auriculoventricular&lt;/b&gt;. Este exceso de tono parasimpático asociado a la isquemia responde a la administración de un anticolinérgico como la &lt;b&gt;atropina endovenosa&lt;/b&gt; para revertir el cuadro.</t>
  </si>
  <si>
    <t>&lt;b&gt;b) Hipovolemia:&lt;/b&gt; Es incorrecta. Un estado hipovolémico desencadena una respuesta simpática compensadora que cursa con taquicardia refleja y vasoconstricción para sostener el gasto cardíaco, no produciendo bradicardia sinusal.&lt;br /&gt;&lt;b&gt;c) Taponamiento:&lt;/b&gt; Es incorrecta. El taponamiento cardíaco restringe el llenado diastólico, disminuyendo el volumen sistólico. El principal mecanismo compensador ante esta caída del gasto es la aparición de taquicardia, no una estimulación vagal bradicardizante.&lt;br /&gt;&lt;b&gt;d) Choque séptico:&lt;/b&gt; Es incorrecta. El choque séptico (shock distributivo) cursa en sus fases iniciales con fiebre, vasodilatación periférica y una taquicardia compensatoria, cuadro clínico opuesto a la bradicardia sinusal isquémica del paciente.</t>
  </si>
  <si>
    <t>&lt;b&gt;LOCALIZACIÓN DEL IAM INFERIOR Y VECINDAD ANATÓMICA&lt;/b&gt;&lt;br /&gt;&lt;br /&gt;• &lt;b&gt;Manifestación Electrocardiográfica:&lt;/b&gt; El infarto agudo de miocardio de cara inferior (o diafragmática) se caracteriza por la sobreelevación del segmento ST en las derivaciones &lt;b&gt;DII, DIII y aVF&lt;/b&gt;.&lt;br /&gt;• &lt;b&gt;Arteria Responsable:&lt;/b&gt; Esta topografía isquémica obedece con la mayor probabilidad a una obstrucción total de la &lt;b&gt;arteria coronaria derecha&lt;/b&gt;.&lt;br /&gt;• &lt;b&gt;Clínica Asociada:&lt;/b&gt; El corazón se ubica en el mediastino inferior apoyado sobre el diafragma; debido a esta íntima vecindad diafragmática, las alteraciones de la cara inferior cardíaca se asocian a una respuesta vagal y suelen presentarse clínicamente con &lt;b&gt;manifestaciones digestivas&lt;/b&gt; (náuseas y vómitos).</t>
  </si>
  <si>
    <t>En la cardiopatía isquémica, los pacientes &lt;b&gt;diabéticos&lt;/b&gt;, los &lt;b&gt;ancianos&lt;/b&gt; y las &lt;b&gt;mujeres&lt;/b&gt; conforman subgrupos de riesgo que frecuentemente desarrollan infartos de miocardio asintomáticos o silentes, manifestándose con &lt;b&gt;dolor precordial atípico&lt;/b&gt;, disnea, malestar general o alteraciones del sensorio en lugar del dolor retroesternal.</t>
  </si>
  <si>
    <t>&lt;b&gt;CLÍNICA Y PRESENTACIÓN ATÍPICA DEL SÍNDROME CORONARIO AGUDO&lt;/b&gt;&lt;br /&gt;&lt;br /&gt;La cardiopatía isquémica puede manifestarse de diversas formas. Si bien la presentación del infarto agudo de miocardio es el dolor precordial intenso, opresivo y retroesternal, existen poblaciones que presentan cuadros atípicos o silentes:&lt;br /&gt;• &lt;b&gt;Asintomática:&lt;/b&gt; El paciente puede tener obstrucciones coronarias severas sin manifestar el síntoma de dolor. En muchos casos, la enfermedad evoluciona silente generando micronecrosis que terminan dilatando el corazón y debutando directamente como insuficiencia cardíaca.&lt;br /&gt;• &lt;b&gt;Poblaciones de riesgo atípico:&lt;/b&gt; En pacientes con múltiples factores de riesgo (como diabetes severa), en ancianos y en mujeres, la isquemia aguda puede no generar el dolor de pecho. En su lugar, predominan síntomas conocidos como "equivalentes anginosos", destacándose la disnea súbita, el malestar general, fatiga extrema, náuseas o alteraciones del sensorio (obnubilación en ancianos o en estado de shock incipiente).&lt;br /&gt;• &lt;b&gt;Conducta médica preventiva:&lt;/b&gt; Ante un paciente con factores de riesgo de alto impacto (diabetes, hipertensión, tabaquismo) que consulta por un dolor precordial atípico, se debe internarlo asumiéndolo como un posible síndrome coronario agudo hasta que el electrocardiograma y los biomarcadores demuestren lo contrario.</t>
  </si>
  <si>
    <t>&lt;b&gt;c) Pacientes diabéticos, ancianos y mujeres, donde predominan síntomas atípicos como disnea o malestar general:&lt;/b&gt; Es la opción correcta. Aunque la presentación más frecuente del infarto agudo de miocardio es el dolor precordial intenso, en determinadas poblaciones como los pacientes diabéticos, los ancianos y las mujeres, la isquemia suele transcurrir de forma silente o atípica. En estos casos, el evento agudo se manifiesta a través de síntomas inespecíficos o equivalentes isquémicos, tales como disnea, malestar general, fatiga o deterioro del sensorio, exigiendo un alto índice de sospecha para no retrasar el diagnóstico.</t>
  </si>
  <si>
    <t>• &lt;b&gt;a) Sólo en varones sanos:&lt;/b&gt; Es incorrecta. Los varones sanos sin factores de riesgo cardiovascular tienen una bajísima probabilidad de desarrollar enfermedad coronaria. Además, de presentarse un evento agudo en un individuo sano, lo habitual es que las vías nociceptivas intactas transmitan el dolor torácico de forma intensa y típica.&lt;br /&gt;• &lt;b&gt;b) Adultos jóvenes deportistas:&lt;/b&gt; Es incorrecta. En adultos jóvenes deportistas, los eventos coronarios ateroscleróticos silentes son excepcionales. En este grupo poblacional, el riesgo de muerte súbita o colapso obedece a causas estructurales genéticas como la miocardiopatía hipertrófica, y no a un IAM silente por placas de colesterol.&lt;br /&gt;• &lt;b&gt;d) No existen:&lt;/b&gt; Es incorrecta. La isquemia silente y los infartos asintomáticos son una entidad clínica bien documentada, comprobable mediante el hallazgo de ondas Q patológicas de necrosis en el electrocardiograma de pacientes que nunca refirieron episodios de dolor precordial.</t>
  </si>
  <si>
    <t>&lt;b&gt;FORMAS DE PRESENTACIÓN DE LA CARDIOPATÍA ISQUÉMICA&lt;/b&gt;&lt;br /&gt;&lt;br /&gt;La enfermedad aterosclerótica coronaria abarca un espectro clínico amplio en su debut:&lt;br /&gt;• &lt;b&gt;Muerte súbita:&lt;/b&gt; Ocurre dentro de los 30 minutos a 1 hora de iniciados los síntomas, generada en el 90 al 95% de los casos (en mayores de 40 años) por una oclusión coronaria abrupta que desencadena una arritmia ventricular maligna.&lt;br /&gt;• &lt;b&gt;Insuficiencia cardíaca:&lt;/b&gt; Puede ser la manifestación inicial generada por micronecrosis ateroescleróticas progresivas que se reemplazan por tejido fibroso afuncionante, provocando dilatación y caída de la fracción de eyección sin episodios previos de dolor.&lt;br /&gt;• &lt;b&gt;Arritmias ventriculares graves:&lt;/b&gt; Indicativas directas del déficit de irrigación miocárdica persistente.</t>
  </si>
  <si>
    <t>Ante la presencia de un &lt;b&gt;Bloqueo Completo de Rama Izquierda (BCRI)&lt;/b&gt; que altera el segmento ST y la repolarización, las técnicas de imagen funcional (&lt;b&gt;Eco de estrés o Perfusión miocárdica&lt;/b&gt;) son indispensables al ofrecer mayor sensibilidad diagnóstica en lugar de la ergometría convencional aislada.</t>
  </si>
  <si>
    <t>&lt;b&gt;PRUEBAS DE EVOCACIÓN DE ISQUEMIA Y DIAGNÓSTICO&lt;/b&gt;&lt;br /&gt;&lt;br /&gt;El diagnóstico de la cardiopatía isquémica se asienta en la clínica y los estudios complementarios.&lt;br /&gt;• &lt;b&gt;Evaluación de Isquemia Inducible:&lt;/b&gt; Si los estudios basales en un paciente con sospecha de enfermedad coronaria permanecen normales o son inespecíficos, se deben efectuar pruebas de evocación de isquemia. Las opciones validadas incluyen: PEG (ergometría), Perfusión miocárdica (con Talio u otros radiotrazadores), Eco stress o Tomografía 64 Multislice.&lt;br /&gt;• &lt;b&gt;Interferencia por Bloqueo de Rama Izquierda (BCRI):&lt;/b&gt; El BCRI altera la morfología del trazado eléctrico basal, produciendo un complejo QRS ancho (&gt; 0.12 seg) acompañado de cambios secundarios obligatorios en la repolarización (infradesniveles/supradesniveles del ST y ondas T negativas). Esta alteración estructural impide interpretar los cambios isquémicos del segmento ST durante el esfuerzo físico, invalidando la utilidad diagnóstica de la ergometría convencional (PEG) y obligando a utilizar métodos de imagen funcional que objetiven el defecto de contractilidad o irrigación.</t>
  </si>
  <si>
    <t>&lt;b&gt;a) Eco de estrés con dobutamina o prueba de perfusión miocárdica, en lugar de ergometría convencional sola:&lt;/b&gt; Es la opción correcta. En un paciente con cardiopatía isquémica previa y un Bloqueo Completo de Rama Izquierda (BCRI) concomitante, el electrocardiograma se encuentra alterado de base. Al no poder utilizar los cambios del segmento ST como marcador de isquemia durante el esfuerzo, resulta necesario recurrir a pruebas de imagen funcional (Eco estrés o pruebas de Perfusión) para someter al corazón a apremio hemodinámico y detectar la isquemia inducible.</t>
  </si>
  <si>
    <t>• &lt;b&gt;b) Ecografía abdominal:&lt;/b&gt; Es incorrecta. Este estudio carece de rol para la valoración de la isquemia miocárdica o la motilidad de las paredes del ventrículo izquierdo.&lt;br /&gt;• &lt;b&gt;c) Holter de veinticuatro horas sin estrés:&lt;/b&gt; Es incorrecta. El Holter es la herramienta indicada para documentar episodios de arritmias (taquicardia ventricular, pausas, etc.) a lo largo del día, pero no posee sensibilidad ni capacidad de evocación de estrés para detectar isquemia miocárdica inducible.&lt;br /&gt;• &lt;b&gt;d) Radiografía de tórax:&lt;/b&gt; Es incorrecta. Constituye un estudio de imagen estático utilizado en urgencias para el diagnóstico diferencial del dolor torácico (descartando, por ejemplo, una disección aórtica o un neumotórax), pero no evalúa isquemia ni perfusión coronaria dinámica.</t>
  </si>
  <si>
    <t>&lt;b&gt;BLOQUEO COMPLETO DE RAMA IZQUIERDA E ISQUEMIA AGUDA&lt;/b&gt;&lt;br /&gt;&lt;br /&gt;La presencia de un BCRI preexistente dificulta el diagnóstico en el síndrome coronario agudo y en la isquemia crónica.&lt;br /&gt;• &lt;b&gt;Morfología Basal:&lt;/b&gt; Se manifiesta con complejos QRS anchos y morfología en "M" en derivaciones izquierdas (V5 y V6).&lt;br /&gt;• &lt;b&gt;Repolarización Secundaria:&lt;/b&gt; Exige la presencia de supradesniveles o infradesniveles del segmento ST y una onda T "patológica" (negativa) que es secundaria a la despolarización aberrante.&lt;br /&gt;• &lt;b&gt;Red Flag Diagnóstica:&lt;/b&gt; Si en un electrocardiograma se visualiza un BCRI sin la presencia de su onda T negativa acompañante, debe sospecharse que el paciente está cursando un evento agudo de isquemia miocárdica.</t>
  </si>
  <si>
    <t>Ante un paciente de bajo riesgo que consulta por dolor precordial con pruebas de isquemia negativas, el cuadro clínico se explica planteando etiologías como &lt;b&gt;dolor torácico no cardíaco&lt;/b&gt; o disfunción &lt;b&gt;microvascular&lt;/b&gt;, los cuales permiten estudios ambulatorios y requieren un enfoque médico diferenciado.</t>
  </si>
  <si>
    <t>&lt;b&gt;DIAGNÓSTICO DIFERENCIAL DEL DOLOR PRECORDIAL&lt;/b&gt;&lt;br /&gt;&lt;br /&gt;El diagnóstico diferencial del dolor precordial coronario constituye un paso clínico que debe efectuarse después del interrogatorio, dividiendo a los pacientes según su urgencia:&lt;br /&gt;• &lt;b&gt;Cuadros críticos (Requieren Internación en UTI / UCO):&lt;/b&gt; Patologías graves que constituyen emergencias médicas con riesgo de vida inminente. Incluyen la &lt;i&gt;disección aórtica&lt;/i&gt;, neumotórax, embolia de pulmón y taponamiento cardíaco.&lt;br /&gt;• &lt;b&gt;Cuadros de menor urgencia (Dolor Torácico No Cardíaco):&lt;/b&gt; Son patologías que, si bien generan dolor torácico, no requieren una resolución de urgencia y permiten un enfoque diferenciado mediante estudios ambulatorios. Incluyen el reflujo gastroesofágico, la esofagitis, la hernia hiatal, la pericarditis aguda, la osteocondritis y la gastritis.&lt;br /&gt;• &lt;b&gt;Unidad de Dolor Precordial:&lt;/b&gt; En pacientes de riesgo bajo o dudoso con ECG y enzimas normales, se ingresa por 12 a 24 horas y se realizan pruebas de evocación de isquemia (ergometría, perfusión con Talio). Si los estudios permanecen negativos, se descarta la obstrucción epicárdica.</t>
  </si>
  <si>
    <t>&lt;b&gt;b) Dolor torácico no cardíaco o cardiopatía isquémica microvascular, que requieren enfoque diferenciado:&lt;/b&gt; Es la opción correcta. Frente a un paciente con dolor torácico que se estratifica como de bajo riesgo y cuyas pruebas de evocación de isquemia son negativas, se descarta una obstrucción aterosclerótica de arterias epicárdicas mayores. En este escenario, la persistencia de los síntomas se explica por la existencia de un &lt;b&gt;dolor torácico no cardíaco&lt;/b&gt; (causas gastrointestinales como reflujo, u osteomusculares) o por una &lt;b&gt;cardiopatía isquémica microvascular&lt;/b&gt;, entidades que demandan un enfoque diagnóstico y terapéutico ambulatorio y diferenciado al de un síndrome coronario agudo.</t>
  </si>
  <si>
    <t>• &lt;b&gt;a) Disección aórtica:&lt;/b&gt; Es incorrecta. La disección aórtica es un diagnóstico diferencial de urgencia vital, presentándose de forma aguda, no como un dolor repetitivo de bajo riesgo con pruebas negativas.&lt;br /&gt;• &lt;b&gt;c) Miocarditis fulminante:&lt;/b&gt; Es incorrecta. Representa un cuadro clínico de shock y falla hemodinámica que requiere terapia intensiva, incompatible con un paciente ambulatorio de bajo riesgo.&lt;br /&gt;• &lt;b&gt;d) Siempre enfermedad coronaria de tronco:&lt;/b&gt; Es incorrecta. Una lesión obstructiva significativa en el tronco de la arteria coronaria izquierda implicaría un riesgo cardiovascular alto y arrojaría un resultado positivo en cualquier prueba de evocación de isquemia.</t>
  </si>
  <si>
    <t>¿Cuál es el factor de riesgo más común en la aparición de un enfisema de pulmón? &lt;br&gt;&lt;br&gt;a) Consumo de tabaco &lt;br&gt;&lt;br&gt;b) Contaminación ambiental &lt;br&gt;&lt;br&gt;c) Factores genéticos &lt;br&gt;&lt;br&gt;d) Exposición a agentes químicos</t>
  </si>
  <si>
    <t xml:space="preserve">a) Consumo de tabaco </t>
  </si>
  <si>
    <t>Para diagnosticar un infarto agudo de miocardio se exige constatar &lt;b&gt;cambios agudos y dinámicos&lt;/b&gt; en los marcadores biológicos positivos, sumados al cuadro clínico (dolor precordial) y alteraciones en el electrocardiograma, debiendo tenerse precaución con las &lt;b&gt;elevaciones extra-coronarias crónicas de troponina&lt;/b&gt;, cuya causa más frecuente es la &lt;b&gt;insuficiencia renal crónica&lt;/b&gt;.</t>
  </si>
  <si>
    <t>&lt;b&gt;DIAGNÓSTICO DEL SÍNDROME CORONARIO AGUDO Y BIOMARCADORES&lt;/b&gt;&lt;br /&gt;&lt;br /&gt;El diagnóstico integral de la cardiopatía isquémica aguda se asienta en la evaluación del cuadro clínico y los estudios complementarios (ECG y biomarcadores).&lt;br /&gt;• &lt;b&gt;Marcadores Biológicos:&lt;/b&gt; Los miocitos contienen biomarcadores específicos que participan en su función celular normal, destacándose las &lt;b&gt;Troponinas&lt;/b&gt; y la enzima creatinfosfoquinasa fracción MB (&lt;b&gt;CPK-MB&lt;/b&gt;). Su liberación al torrente sanguíneo marca el inicio de una lesión o necrosis miocárdica.&lt;br /&gt;• &lt;b&gt;Confirmación Diagnóstica de IAM:&lt;/b&gt; El diagnóstico de infarto agudo de miocardio se confirma al constatar dolor precordial característico, &lt;b&gt;cambios agudos&lt;/b&gt; en el electrocardiograma y &lt;b&gt;marcadores biológicos positivos&lt;/b&gt;.&lt;br /&gt;• &lt;b&gt;Falsos Positivos o Elevaciones Extra-coronarias:&lt;/b&gt; Se debe tener precaución al evaluar el dosaje de enzimas, ya que existen causas que generan elevaciones extra-coronarias de las troponinas sin que exista un evento coronario agudo. La causa más frecuente es la &lt;b&gt;insuficiencia renal aguda y crónica&lt;/b&gt;.</t>
  </si>
  <si>
    <t>La opción b es correcta. El diagnóstico de un infarto agudo de miocardio exige documentar un escenario agudo: dolor típico, cambios en el ECG y una alteración biológica dinámica (curva de ascenso). En pacientes con insuficiencia renal crónica (como aquellos en hemodiálisis), es frecuente la presencia de una elevación extra-coronaria crónica de la troponina por alteraciones crónicas o menor aclaramiento. Por lo tanto, ante un dolor atípico y un ECG sin cambios isquémicos, se requiere demostrar un cambio dinámico en el dosaje de troponinas para certificar un nuevo evento isquémico agudo.</t>
  </si>
  <si>
    <t>• &lt;b&gt;a) Solo indica insuficiencia renal:&lt;/b&gt; Es incorrecta. Si bien la insuficiencia renal crónica es la causa más frecuente de elevación extra-coronaria, asumir que "solo" indica eso desprotege al paciente; exige integrar el contexto clínico y descartar un componente isquémico activo mediante determinaciones seriadas.&lt;br /&gt;• &lt;b&gt;c) IAM seguro por troponina:&lt;/b&gt; Es incorrecta. Una troponina crónicamente elevada (sin cambios dinámicos) en un paciente con insuficiencia renal, dolor atípico y sin supradesnivel del segmento ST, no certifica el diagnóstico agudo de IAM por sí sola.&lt;br /&gt;• &lt;b&gt;d) No tiene relevancia:&lt;/b&gt; Es incorrecta. Todo paciente con factores de riesgo cardiovascular que presenta dolor, aunque sea atípico, posee riesgo isquémico y reviste relevancia clínica, debiendo ser evaluado en la unidad de dolor torácico.</t>
  </si>
  <si>
    <t>&lt;b&gt;UNIDAD DE DOLOR PRECORDIAL Y DUDAS DIAGNÓSTICAS&lt;/b&gt;&lt;br /&gt;&lt;br /&gt;Ante escenarios donde el cuadro inicial no confirma isquemia, se establecen pautas de observación:&lt;br /&gt;• Si un paciente con factores de riesgo cardiovascular consulta por un dolor precordial atípico, e incluso si presenta un ECG y enzimas cardíacas normales o con cambios no concluyentes, la conducta es &lt;b&gt;internarlo asumiéndolo como un posible síndrome coronario agudo&lt;/b&gt;.&lt;br /&gt;• El paciente debe ingresar por un período de 12 a 24 horas, durante el cual se deben realizar &lt;b&gt;ECG seriados&lt;/b&gt; y el dosaje de &lt;b&gt;marcadores biológicos (Troponinas, CK-MB)&lt;/b&gt; para constatar si existen cambios dinámicos que definan un SCASEST o un Infarto no Q.</t>
  </si>
  <si>
    <t>En el contexto de un síndrome coronario agudo sin elevación del segmento ST, la presencia de &lt;b&gt;marcadores biológicos positivos&lt;/b&gt; (como la elevación de troponinas con cinética característica) confirma el diagnóstico de &lt;b&gt;infarto no Q (infarto de miocardio sin elevación del ST)&lt;/b&gt; por micronecrosis, diferenciándolo de una angina inestable.</t>
  </si>
  <si>
    <t>&lt;b&gt;SÍNDROMES CORONARIOS AGUDOS SIN SUPRADESNIVEL DEL SEGMENTO ST (SCASEST)&lt;/b&gt;&lt;br /&gt;&lt;br /&gt;Los SCASEST corresponden a un vaso con una &lt;b&gt;obstrucción no total&lt;/b&gt; (trombo no oclusivo), donde la microembolización plaquetaria hacia la microvasculatura distal determina la severidad del cuadro clínico.&lt;br /&gt;• &lt;b&gt;Hallazgos electrocardiográficos:&lt;/b&gt; En estos síndromes, el electrocardiograma (ECG) puede ser normal o presentar alteraciones isquémicas como ondas T negativas o un &lt;b&gt;infradesnivel del segmento ST&lt;/b&gt;, careciendo de supradesnivel del ST.&lt;br /&gt;• &lt;b&gt;Diagnóstico diferencial por biomarcadores:&lt;/b&gt; Para establecer el diagnóstico dentro del SCASEST, el dosaje de Troponinas y CPK-MB es indispensable:&lt;br /&gt;- &lt;b&gt;Angina Inestable (Sin marcadores positivos):&lt;/b&gt; Los microémbolos no alcanzan a generar necrosis tisular, por lo que el cuadro isquémico se detiene sin elevación de marcadores biológicos.&lt;br /&gt;- &lt;b&gt;Infarto no Q (Con marcadores positivos):&lt;/b&gt; Los émbolos bloquean vasos pequeños y generan &lt;b&gt;micronecrosis&lt;/b&gt; celular, liberando biomarcadores positivos (troponinas) a la circulación.</t>
  </si>
  <si>
    <t>&lt;b&gt;a) Infarto de miocardio sin elevación de ST, más que angina inestable pura, debido a elevación significativa de troponinas con cinética:&lt;/b&gt; Es la opción correcta. El paciente cursa un síndrome coronario agudo (dolor de reposo con infradesnivel dinámico del ST). La positividad de los marcadores biológicos (troponinas elevadas con cinética) certifica la existencia de micronecrosis y establece el diagnóstico de infarto de miocardio sin elevación del ST (infarto no Q), descartando la angina inestable.</t>
  </si>
  <si>
    <t>&lt;b&gt;b) Angina inestable sin necrosis:&lt;/b&gt; Es incorrecta. En la angina inestable los marcadores biológicos deben ser negativos; al evidenciarse elevación de troponinas, se confirma la necrosis y el cuadro pasa a denominarse infarto no Q.&lt;br /&gt;&lt;b&gt;c) Angina estable:&lt;/b&gt; Es incorrecta. La angina crónica estable se define como un dolor que se desencadena al esfuerzo, aliviándose con el reposo o nitritos, y que no modifica sus características en los últimos 3 meses. El paciente presenta un dolor de reposo prolongado (30 minutos) por inestabilidad de placa.&lt;br /&gt;&lt;b&gt;d) Dolor no cardíaco:&lt;/b&gt; Es incorrecta. Las alteraciones del segmento ST (infradesnivel en derivaciones izquierdas V4-V6) sumadas a la curva de troponinas confirman un origen isquémico miocárdico.</t>
  </si>
  <si>
    <t>&lt;b&gt;FISIOPATOLOGÍA ELÉCTRICA DE LA ISQUEMIA Y LESIÓN&lt;/b&gt;&lt;br /&gt;&lt;br /&gt;La obstrucción parcial o total del flujo sanguíneo coronario altera los tiempos de repolarización y despolarización de las células miocárdicas:&lt;br /&gt;• &lt;b&gt;Lesión Subendocárdica (Infradesnivel ST):&lt;/b&gt; Típica de los SCASEST con trombo no oclusivo. La isquemia afecta la porción interna del músculo (subendocardio). El vector de lesión se aleja del endocardio y se dirige hacia el epicardio sano, observándose en el ECG de superficie como un &lt;b&gt;infradesnivel del segmento ST&lt;/b&gt;.&lt;br /&gt;• &lt;b&gt;Lesión Transmural (Supradesnivel ST):&lt;/b&gt; Típica de los SCACEST con trombo oclusivo al 100%. La obstrucción produce un daño que abarca todo el grosor de la pared ventricular, orientando el vector hacia la zona injuriada, originando el supradesnivel del ST.</t>
  </si>
  <si>
    <t>La aparición de una &lt;b&gt;onda Q patológica&lt;/b&gt; o de necrosis en el electrocardiograma traduce la muerte del tejido miocárdico, estableciéndose como el marcador eléctrico de una &lt;b&gt;necrosis transmural&lt;/b&gt; irreversible y ya establecida en la zona afectada.</t>
  </si>
  <si>
    <t>&lt;b&gt;MANIFESTACIÓN ELECTROCARDIOGRÁFICA DE LA NECROSIS Y ONDAS Q&lt;/b&gt;&lt;br /&gt;&lt;br /&gt;La progresión del daño isquémico hacia la muerte tisular genera cambios eléctricos permanentes en el trazado electrocardiográfico.&lt;br /&gt;• &lt;b&gt;Necrosis Miocárdica:&lt;/b&gt; Las células miocárdicas mueren tras sobrepasar la ventana de viabilidad (generalmente pasadas las 6 horas de oclusión total) y pierden su capacidad de generar o transmitir cualquier impulso eléctrico.&lt;br /&gt;• &lt;b&gt;Mecanismo Eléctrico:&lt;/b&gt; El tejido miocárdico muerto actúa entonces como una "ventana eléctrica" pasiva. El electrodo explorador suprayacente a la zona de necrosis ya no registra fuerzas eléctricas acercándose, sino que solo capta las fuerzas de repolarización de las paredes ventriculares sanas opuestas (las cuales se alejan de la zona muerta).&lt;br /&gt;• &lt;b&gt;Traducción en el ECG:&lt;/b&gt; Este fenómeno direccional se traduce gráficamente como la desaparición o pérdida de la onda R normal y la aparición de una gran deflexión inicial negativa, constituyendo la &lt;b&gt;onda Q patológica&lt;/b&gt; o de necrosis.&lt;br /&gt;• &lt;b&gt;Criterios Diagnósticos:&lt;/b&gt; Para confirmar que se trata de una Q de infarto (y no de un vector fisiológico inicial), debe ser profunda (profundidad mayor al &lt;b&gt;25%&lt;/b&gt; de la altura total del QRS) y presentar un ancho superior a &lt;b&gt;0,04 seg&lt;/b&gt; (1 cuadradito).</t>
  </si>
  <si>
    <t>&lt;b&gt;d) Onda Q patológica:&lt;/b&gt; Es la opción correcta. Las células miocárdicas muertas pierden su actividad eléctrica y se comportan como una ventana pasiva, lo cual origina la pérdida de la onda R y el trazado de una deflexión negativa inicial ancha y profunda. Este hallazgo, denominado &lt;b&gt;onda Q patológica&lt;/b&gt;, es el indicador electrocardiográfico definitivo de que se ha producido y cicatrizado una &lt;b&gt;necrosis transmural establecida&lt;/b&gt; en el territorio de la arteria responsable del infarto.</t>
  </si>
  <si>
    <t>• &lt;b&gt;a) Isquemia aguda actual:&lt;/b&gt; Es incorrecta. El sufrimiento isquémico miocárdico sin muerte tisular se manifiesta en el electrocardiograma mediante alteraciones de la repolarización celular, caracterizadas por cambios en la &lt;b&gt;onda T&lt;/b&gt; (haciéndose simétrica y negativa), no originando ondas Q.&lt;br /&gt;• &lt;b&gt;b) Necrosis reciente sin fin:&lt;/b&gt; Es incorrecta. Una necrosis aguda en evolución activa cursa con una patente de injuria/lesión tisular hiperaguda, representada por un gran &lt;b&gt;supradesnivel del segmento ST&lt;/b&gt;. La onda Q certifica un tejido ya necrosado y silente.&lt;br /&gt;• &lt;b&gt;c) Pericarditis:&lt;/b&gt; Es incorrecta. La pericarditis aguda genera un supradesnivel del segmento ST de características cóncavas y distribución difusa, sin provocar la aparición de ondas Q patológicas, ya que no produce la necrosis del espesor miocárdico.</t>
  </si>
  <si>
    <t>&lt;b&gt;SECUENCIA ELÉCTRICA EVOLUTIVA DEL SCA&lt;/b&gt;&lt;br /&gt;&lt;br /&gt;El miocardio evidencia distintos niveles de sufrimiento que se correlacionan con hallazgos electrocardiográficos:&lt;br /&gt;• &lt;b&gt;Isquemia:&lt;/b&gt; Altera los tiempos de repolarización. Se manifiesta como una alteración de la &lt;b&gt;onda T&lt;/b&gt; (inversión simétrica y negativa).&lt;br /&gt;• &lt;b&gt;Injuria o Lesión:&lt;/b&gt; Ocurre por un daño más prolongado y se manifiesta con un desplazamiento del &lt;b&gt;segmento ST&lt;/b&gt; a partir de la alteración del punto J (supradesnivel en la injuria transmural).&lt;br /&gt;• &lt;b&gt;Necrosis:&lt;/b&gt; Daño estructural letal irreversible, con pérdida de actividad eléctrica celular local, evidenciada por la instauración de una &lt;b&gt;onda Q patológica&lt;/b&gt; permanente.</t>
  </si>
  <si>
    <t>Ante un paciente con dolor torácico típico y alteraciones sutiles iniciales en el electrocardiograma (como ondas T hiperagudas o simétricas) pero con biomarcadores basales normales, la interpretación clínica exige sospechar una &lt;b&gt;fase isquémica muy precoz&lt;/b&gt;, siendo necesaria la internación para &lt;b&gt;monitorización estrecha mediante ECG y dosaje de troponinas de forma seriada&lt;/b&gt;.</t>
  </si>
  <si>
    <t>&lt;b&gt;UNIDAD DE DOLOR PRECORDIAL Y EVALUACIÓN DE DUDAS DIAGNÓSTICAS&lt;/b&gt;&lt;br /&gt;&lt;br /&gt;El diagnóstico integral de la cardiopatía isquémica aguda se asienta en la evaluación evolutiva del cuadro clínico y los estudios complementarios (ECG y biomarcadores). En estadios precoces, la necrosis tisular aún no ha alcanzado a liberar cantidades suficientes de enzimas, por lo que las troponinas basales pueden resultar engañosamente normales.&lt;br /&gt;• &lt;b&gt;Sospecha clínica e internación:&lt;/b&gt; Ante escenarios donde el cuadro inicial no confirma isquemia (ausencia de supradesnivel del ST o enzimas normales) pero existe un dolor sospechoso, la conducta clínica es internar al paciente asumiéndolo como un posible síndrome coronario agudo.&lt;br /&gt;• &lt;b&gt;Monitorización estrecha:&lt;/b&gt; El paciente debe ingresar por un período de observación de &lt;b&gt;12 a 24 horas&lt;/b&gt;.&lt;br /&gt;• &lt;b&gt;Evaluación seriada:&lt;/b&gt; Se deben realizar &lt;b&gt;ECG seriados&lt;/b&gt; y el dosaje seriado de &lt;b&gt;marcadores biológicos (Troponinas, CK-MB)&lt;/b&gt; para constatar si existen cambios dinámicos que definan un SCASEST, un infarto no Q o la evolución hacia un SCACEST.</t>
  </si>
  <si>
    <t>&lt;b&gt;d) Fase muy precoz de IAM, donde cambios sutiles de T pueden preceder a elevación de ST y troponina; precisa monitorización estrecha y repetición de ECG y biomarcadores:&lt;/b&gt; Es la opción correcta. El infarto agudo de miocardio es un proceso evolutivo y dinámico. En las primeras horas de instauración (fase precoz), las alteraciones eléctricas iniciales suelen manifestarse sutilmente en la onda T (reflejando el retraso en la repolarización por isquemia) antes de que se desarrolle el supradesnivel del ST (corriente de lesión) y antes de que las células necróticas liberen troponina detectable al torrente sanguíneo. Esto exige una monitorización estrecha y la repetición seriada del ECG y los biomarcadores.</t>
  </si>
  <si>
    <t>• &lt;b&gt;a) Dolor musculoesquelético:&lt;/b&gt; Es incorrecta. Asumir un origen somático ante un dolor torácico típico en un paciente con alteraciones agudas de la repolarización (onda T) constituye un error médico.&lt;br /&gt;• &lt;b&gt;b) Pericarditis crónica:&lt;/b&gt; Es incorrecta. La patología pericárdica cursa con dolor de características pleuríticas (no isquémicas típicas) y genera un supradesnivel cóncavo difuso del ST en múltiples derivaciones, no justificando el cuadro isquémico focal descrito.&lt;br /&gt;• &lt;b&gt;c) IAM antiguo:&lt;/b&gt; Es incorrecta. El infarto antiguo se manifiesta electrocardiográficamente por la presencia de &lt;b&gt;ondas Q patológicas&lt;/b&gt; de necrosis inactiva (cicatriz), no por alteraciones dinámicas de la onda T ni por un cuadro agudo de dolor torácico de dos horas de evolución.</t>
  </si>
  <si>
    <t>&lt;b&gt;FISIOPATOLOGÍA ELÉCTRICA DE LA ISQUEMIA (ONDA T)&lt;/b&gt;&lt;br /&gt;&lt;br /&gt;El déficit de perfusión tisular altera los gradientes iónicos intracelulares del miocito.&lt;br /&gt;• &lt;b&gt;Mecanismo:&lt;/b&gt; Las células isquémicas logran despolarizarse, pero se caracterizan por repolarizarse más lento que las células sanas.&lt;br /&gt;• &lt;b&gt;Manifestación precoz:&lt;/b&gt; Esta alteración modifica la morfología de la onda T. Fisiológicamente, el vector huye de la zona enferma, anulando la asimetría natural de la onda y generando ondas T prominentes, simétricas o hiperagudas, las cuales constituyen el primer signo electrocardiográfico visible de una isquemia en curso antes del daño transmural.</t>
  </si>
  <si>
    <t>En la evaluación de la &lt;b&gt;angina crónica estable&lt;/b&gt; mediante estudios de imagen funcional de evocación, la detección de un &lt;b&gt;territorio isquémico extenso&lt;/b&gt; (de grado moderado a severo) es el hallazgo que sugiere y justifica un beneficio terapéutico al indicar una &lt;b&gt;estrategia de revascularización&lt;/b&gt; miocárdica en lugar de terapia médica.</t>
  </si>
  <si>
    <t>&lt;b&gt;DIAGNÓSTICO Y REVASCULARIZACIÓN EN LA CARDIOPATÍA ISQUÉMICA ESTABLE&lt;/b&gt;&lt;br /&gt;&lt;br /&gt;La &lt;i&gt;angina crónica estable&lt;/i&gt; se define como aquella que no varía en intensidad, frecuencia ni características en los últimos 3 meses, desencadenándose con el esfuerzo físico. Su evaluación requiere documentar la isquemia para definir la estrategia terapéutica.&lt;br /&gt;• &lt;b&gt;Pruebas de evocación de isquemia:&lt;/b&gt; Si los estudios basales en un paciente con sospecha de enfermedad coronaria permanecen normales o inespecíficos, se deben efectuar pruebas de evocación de isquemia. Las opciones validadas por la literatura incluyen la PEG (ergometría), la &lt;b&gt;Perfusión miocárdica&lt;/b&gt;, el Eco stress o la Tomografía 64 Multislice. Estas pruebas de imagen funcional someten al corazón a apremio hemodinámico para detectar topográficamente la isquemia inducible y cuantificar la extensión del miocardio en riesgo.&lt;br /&gt;• &lt;b&gt;Estrategia Invasiva y Revascularización:&lt;/b&gt; El tratamiento de la enfermedad coronaria obstructiva aterosclerótica puede ser médico o invasivo (mediante Angioplastia - ATC o cirugía de derivación). La estrategia invasiva se realiza preferentemente para reperfundir zonas isquémicas significativas y está indicada cuando existe inestabilidad, lesión de tronco, enfermedad de múltiples vasos o cuando la angina resulta refractaria al tratamiento médico óptimo. Un territorio isquémico extenso demuestra un compromiso del flujo sanguíneo que se beneficiará de la restauración mecánica de la luz vascular.</t>
  </si>
  <si>
    <t>&lt;b&gt;b) Territorio isquémico extenso, por ejemplo mayor del diez a quince por ciento del miocardio, de grado moderado a severo:&lt;/b&gt; Es la opción correcta. En un paciente con angina estable, la demostración de isquemia extensa en una zona del miocardio mediante pruebas de perfusión o imagen funcional constituye el criterio fisiopatológico que avala y sugiere un beneficio al optar por la revascularización coronaria, con el fin de restaurar el flujo, aliviar los síntomas y prevenir complicaciones.</t>
  </si>
  <si>
    <t>• &lt;b&gt;a) Isquemia menor del cinco por ciento:&lt;/b&gt; Es incorrecta. Una carga isquémica leve o mínima generalmente no justifica el riesgo de una intervención invasiva (angioplastia o cirugía), indicándose en estos casos el tratamiento médico antiisquémico y preventivo como primera línea.&lt;br /&gt;• &lt;b&gt;c) Artefacto de atenuación:&lt;/b&gt; Es incorrecta. Constituye un defecto o error técnico de la imagen (frecuente en estudios de perfusión por interposición de tejidos blandos como el diafragma o la mama) y no una isquemia miocárdica, por lo que carece de valor diagnóstico para indicar una revascularización.&lt;br /&gt;• &lt;b&gt;d) Normalidad absoluta:&lt;/b&gt; Es incorrecta. La ausencia de isquemia inducible (perfusión normal tanto en el estrés como en el reposo) invalida la necesidad anatómica y funcional de realizar un procedimiento de revascularización.</t>
  </si>
  <si>
    <t>&lt;b&gt;FISIOPATOLOGÍA DE LA ANGINA ESTABLE Y EL DIAGNÓSTICO POR IMAGEN&lt;/b&gt;&lt;br /&gt;&lt;br /&gt;• &lt;b&gt;Placa Estable y Obstrucción:&lt;/b&gt; La fisiopatología de la angina crónica estable se asienta en la presencia de placas ateroscleróticas con un corazón fibrótico y cálcico (placa quiescente). El paciente comienza a manifestar síntomas clínicos (isquemia) en el momento en que dicha placa genera una obstrucción mecánica mayor al &lt;b&gt;70% de la luz vascular&lt;/b&gt;.&lt;br /&gt;• &lt;b&gt;Alteración de la Relación Oferta/Demanda:&lt;/b&gt; En el esfuerzo, se incrementa la frecuencia cardíaca, la contractilidad y la tensión parietal (aumentando la demanda y el consumo de oxígeno). Al estar la luz obstruida por la placa estable, el flujo arterial coronario no puede aumentar para satisfacer esta demanda, desencadenándose la isquemia que el paciente percibe como dolor retroesternal opresivo.&lt;br /&gt;• &lt;b&gt;Evocación Funcional:&lt;/b&gt; Las técnicas de perfusión miocárdica (como la resonancia o el PET) inducen este estrés farmacológico o físico para hacer evidente el déficit de irrigación (visualizado como un defecto de perfusión reversible), permitiendo cuantificar la masa del ventrículo izquierdo que se encuentra en riesgo isquémico.</t>
  </si>
  <si>
    <t>Ante un paciente con dolor torácico sugerente de isquemia, la aparición de un &lt;b&gt;bloqueo de rama izquierda agudo (de novo)&lt;/b&gt; debe interpretarse como un equivalente de infarto agudo de miocardio con supradesnivel del ST (IAMCEST), indicándose una &lt;b&gt;estrategia de reperfusión urgente&lt;/b&gt; para recanalizar el vaso culpable.</t>
  </si>
  <si>
    <t>&lt;b&gt;BLOQUEO DE RAMA IZQUIERDA Y SÍNDROME CORONARIO AGUDO&lt;/b&gt;&lt;br /&gt;&lt;br /&gt;La aparición de un bloqueo completo de rama izquierda (BCRI) en el electrocardiograma advierte sobre la presencia subyacente de una patología severa, diferenciándose del bloqueo derecho que puede cursar de forma benigna.&lt;br /&gt;• &lt;b&gt;Enfermedad Isquémica:&lt;/b&gt; Sus causas principales incluyen la enfermedad coronaria aguda o crónica. Si se visualiza un BCRI sin la presencia de onda T negativa (la cual es la alteración secundaria normal ante la aberrancia), debe sospecharse que el paciente está cursando un cuadro de isquemia miocárdica.&lt;br /&gt;• &lt;b&gt;Indicación de Urgencia Invasiva:&lt;/b&gt; En el contexto de los síndromes coronarios agudos, el hallazgo de un &lt;b&gt;bloqueo de rama izquierda agudo&lt;/b&gt; constituye una de las premisas formales para intervenir al paciente, requiriendo iniciar tempranamente la estrategia invasiva (angiografía y angioplastia) para salvar el miocardio en riesgo, al igual que en situaciones de inestabilidad hemodinámica o angina post IAM.</t>
  </si>
  <si>
    <t>La opción b es correcta. La manifestación de un &lt;b&gt;bloqueo de rama izquierda agudo&lt;/b&gt; (o de novo) en un paciente con dolor anginoso traduce un cuadro isquémico extenso que afecta el sistema de conducción. Por consiguiente, las guías lo catalogan como un equivalente de IAMCEST, lo cual dictamina la necesidad de instaurar una &lt;b&gt;terapia de reperfusión urgente&lt;/b&gt; para evitar el infarto transmural y el colapso hemodinámico.</t>
  </si>
  <si>
    <t>• &lt;b&gt;a) Esperar varios días para repetir ECG:&lt;/b&gt; Es incorrecta. En la cardiopatía isquémica aguda rige el principio de que "el tiempo es músculo". Demorar el tratamiento de reperfusión incrementa la mortalidad, recordando que el 50% de las muertes en un SCACEST se producen en la "primera hora" desde el inicio de los síntomas.&lt;br /&gt;• &lt;b&gt;c) Diagnosticar pericarditis:&lt;/b&gt; Es incorrecta. Si bien la pericarditis aguda es un diagnóstico diferencial clave en cuadros de dolor torácico (caracterizada por elevaciones cóncavas del ST), no genera un bloqueo completo de rama izquierda de novo, el cual indica sufrimiento miocárdico profundo.&lt;br /&gt;• &lt;b&gt;d) Descartar IAM automáticamente:&lt;/b&gt; Es incorrecta. El BCRI de novo no descarta el IAM, sino que constituye una señal de alarma que advierte sobre una oclusión coronaria significativa en curso.</t>
  </si>
  <si>
    <t>En la evaluación de la cardiopatía isquémica, el hallazgo de &lt;b&gt;elevaciones extra-coronarias de las troponinas&lt;/b&gt; (falsos positivos isquémicos agudos) obedece en la mayoría de los casos a la presencia de &lt;b&gt;insuficiencia renal aguda o crónica&lt;/b&gt; subyacente, debiendo interpretarse en conjunto con la clínica atípica y la ausencia de cambios dinámicos en el electrocardiograma.</t>
  </si>
  <si>
    <t>&lt;b&gt;DIAGNÓSTICO DEL SÍNDROME CORONARIO Y ELEVACIÓN EXTRA-CORONARIA DE TROPONINAS&lt;/b&gt;&lt;br /&gt;&lt;br /&gt;El diagnóstico de la cardiopatía isquémica se asienta en la evaluación del cuadro clínico y los estudios complementarios.&lt;br /&gt;• &lt;b&gt;Diagnóstico de Síndrome Coronario Agudo (SCA):&lt;/b&gt; Se confirma al constatar de manera conjunta dolor precordial característico (típico), cambios agudos en el electrocardiograma y marcadores biológicos positivos con elevación dinámica.&lt;br /&gt;• &lt;b&gt;Falsos Positivos o Elevaciones Extra-coronarias:&lt;/b&gt; Se debe tener precaución al evaluar el dosaje de enzimas cardíacas. Existen patologías que generan elevaciones de las troponinas sin que exista un evento aterotrombótico coronario agudo en curso. La causa más frecuente de estas elevaciones extra-coronarias es la &lt;b&gt;insuficiencia renal aguda y crónica&lt;/b&gt;.&lt;br /&gt;• &lt;b&gt;Síndrome Coronario Crónico:&lt;/b&gt; Al descartar un evento agudo (por ECG normal o sin cambios, y ausencia de curva enzimática), el paciente con factores de riesgo y un dolor atípico o estable se categoriza dentro de la insuficiencia coronaria crónica, debiendo enfocar el tratamiento en la optimización de sus factores subyacentes.</t>
  </si>
  <si>
    <t>&lt;b&gt;b) Síndrome coronario crónico con enfermedad renal crónica y EPOC:&lt;/b&gt; Es la opción correcta. El paciente presenta un perfil de alto riesgo cardiovascular (varón de 48 años, tabaquista activo). Sin embargo, el dolor es atípico y el ECG carece de alteraciones agudas isquémicas. La elevación leve de las troponinas se justifica como una elevación extra-coronaria crónica secundaria a su disfunción renal (creatinina de 1,8, sugestiva de Enfermedad Renal Crónica). Al evidenciarse además hiperinsuflación radiológica (signo clásico de su EPOC de base), la combinación que engloba su presentación estable pero de alto riesgo es el síndrome coronario crónico asociado a ERC y EPOC.</t>
  </si>
  <si>
    <t>&lt;b&gt;a) Miocardiopatía hipertrófica obstructiva:&lt;/b&gt; Es incorrecta. Se manifiesta con disnea, síncope o angina, pero requiere evidencia ecocardiográfica de hipertrofia septal asimétrica y un ECG anormal (ondas Q profundas, HVI atípica), no enlazando con la hiperinsuflación pulmonar ni el aumento de creatinina.&lt;br /&gt;&lt;b&gt;c) Derrame pericárdico constrictivo:&lt;/b&gt; Es incorrecta. La patología pericárdica cursa con signos de falla cardíaca derecha (ingurgitación yugular, hepatomegalia, edemas) y aumento de la silueta cardíaca en la radiografía, contrastando con una placa que muestra hiperinsuflación sin signos de congestión.&lt;br /&gt;&lt;b&gt;d) Tromboembolismo pulmonar masivo:&lt;/b&gt; Es incorrecta. El TEP masivo constituye una emergencia que cursa con colapso hemodinámico (shock, hipotensión sostenida), falla del ventrículo derecho e hipoxemia aguda, no presentándose como un cuadro solapado con dolor atípico, ECG normal y estabilidad sistémica.</t>
  </si>
  <si>
    <t>&lt;b&gt;EVALUACIÓN DE LAS COMORBILIDADES ASOCIADAS (EPOC Y ERC)&lt;/b&gt;&lt;br /&gt;&lt;br /&gt;• &lt;b&gt;Enfermedad Pulmonar Obstructiva Crónica (EPOC):&lt;/b&gt; El tabaquismo activo es el factor de riesgo más importante. Radiológicamente, su fenotipo enfisematoso se evidencia mediante signos de atrapamiento aéreo, destacándose la hiperinsuflación, el aplanamiento diafragmático y el aumento del espacio retroesternal, sin cursar habitualmente con congestión pulmonar.&lt;br /&gt;• &lt;b&gt;Enfermedad Renal Crónica (ERC) y Riesgo Cardiovascular:&lt;/b&gt; La presencia de insuficiencia renal crónica se considera un "Equivalente de Riesgo Coronario". Estos pacientes mantienen un estado inflamatorio basal y una menor depuración de marcadores biológicos, exigiendo la valoración seriada para distinguir el daño crónico de un evento isquémico agudo.</t>
  </si>
  <si>
    <t>La &lt;b&gt;hiperglucemia de estrés&lt;/b&gt; en el contexto de un &lt;b&gt;Infarto Agudo de Miocardio (IAM)&lt;/b&gt; se asocia a un &lt;b&gt;peor pronóstico&lt;/b&gt; clínico y mayor mortalidad (incluso en pacientes no diabéticos), por lo cual se debe lograr un &lt;b&gt;control metabólico razonable&lt;/b&gt; evitando desencadenar hipoglucemias que agraven la isquemia miocárdica.</t>
  </si>
  <si>
    <t>&lt;b&gt;PRONÓSTICO Y CONTROL METABÓLICO EN EL INFARTO AGUDO DE MIOCARDIO&lt;/b&gt;&lt;br /&gt;&lt;br /&gt;El pronóstico del paciente que cursa un síndrome coronario agudo está determinado por el rápido restablecimiento del flujo y el control de los factores sistémicos que aumentan la morbimortalidad.&lt;br /&gt;• &lt;b&gt;Hiperglucemia y pronóstico:&lt;/b&gt; Al margen del antecedente de diabetes mellitus, todo evento coronario agudo o cuadro de shock genera un estado de alto tono simpático y liberación de catecolaminas que puede inducir hiperglucemia reactiva o de estrés. La hiperglucemia empeora el pronóstico y aumenta el daño tisular al promover estrés oxidativo, disfunción endotelial y un estado protrombótico.&lt;br /&gt;• &lt;b&gt;Control Glucémico Estrecho:&lt;/b&gt; Las pautas de tratamiento y estabilización en la unidad coronaria exigen la evaluación del laboratorio basal, incluyendo la medición de la glucemia. Se debe instaurar un manejo médico adecuado para normalizar los valores, procurando alcanzar niveles razonables pero &lt;b&gt;evitando las hipoglucemias&lt;/b&gt;, las cuales aumentan el riesgo de arritmias malignas y mortalidad en el miocardio isquémico.</t>
  </si>
  <si>
    <t>&lt;b&gt;a) Se asocia a peor pronóstico incluso en no diabéticos, por lo que conviene controlarla de forma razonable sin hipoglucemias:&lt;/b&gt; Es la opción correcta. El estado hiperglucémico agudo exacerba la cascada inflamatoria y el daño isquémico, aumentando el riesgo de complicaciones. Su control cuidadoso es indispensable para la supervivencia, manteniendo rangos seguros para prevenir episodios letales de hipoglucemia yatrogénica.</t>
  </si>
  <si>
    <t>• &lt;b&gt;b) Evita arritmias:&lt;/b&gt; Es incorrecta. Lejos de evitarlas, las alteraciones metabólicas agudas (y las hipoglucemias derivadas de un control excesivo) predisponen a la inestabilidad eléctrica y a la aparición de arritmias ventriculares.&lt;br /&gt;• &lt;b&gt;c) No tiene relevancia, y d) Es siempre protectora:&lt;/b&gt; Son opciones incorrectas. El descontrol glucémico es un reconocido factor agravante y de mal pronóstico independiente, por lo que nunca puede considerarse irrelevante ni protector para el músculo cardíaco injuriado.</t>
  </si>
  <si>
    <t>&lt;b&gt;EVALUACIÓN INICIAL Y LABORATORIO EN EL SCA&lt;/b&gt;&lt;br /&gt;&lt;br /&gt;El manejo en la Unidad Coronaria de un paciente con síndrome coronario agudo no se restringe a la reperfusión mecánica, sino que implica estabilizar sistémicamente al individuo para limitar el tamaño del infarto.&lt;br /&gt;• &lt;b&gt;Laboratorio Basal:&lt;/b&gt; Debe incluir el dosaje de marcadores biológicos (Troponinas y CPK-MB), además del hemograma, &lt;b&gt;glucemia&lt;/b&gt;, uremia, creatininemia, ionograma y perfil lipídico completo.&lt;br /&gt;• &lt;b&gt;Investigar y Corregir:&lt;/b&gt; Se deben identificar situaciones extracardíacas precipitantes o agravantes del disbalance oferta/demanda miocárdico, tales como infecciones, anemia o alteraciones metabólicas graves.</t>
  </si>
  <si>
    <t>Las &lt;b&gt;complicaciones mecánicas graves&lt;/b&gt; del infarto agudo de miocardio, como la &lt;b&gt;ruptura de pared libre&lt;/b&gt;, tienen como sustrato anatómico al &lt;b&gt;infarto transmural&lt;/b&gt;, siendo más frecuentes cuando &lt;b&gt;no se ha efectuado la terapia de reperfusión a tiempo&lt;/b&gt;.</t>
  </si>
  <si>
    <t>&lt;b&gt;COMPLICACIONES MECÁNICAS DEL INFARTO AGUDO DE MIOCARDIO&lt;/b&gt;&lt;br /&gt;&lt;br /&gt;El pronóstico del paciente con un infarto agudo de miocardio empeora frente al desarrollo de eventos adversos estructurales, ya que toda complicación sobreagregada incrementa la mortalidad.&lt;br /&gt;• &lt;b&gt;Sustrato anatómico (Infarto Transmural):&lt;/b&gt; Si no se logra recanalizar la arteria ocluida responsable del evento isquémico, el proceso de necrosis completa todo el grosor de la pared ventricular en un lapso de 6 a 12 horas. Este daño tisular transmural constituye el sustrato anatómico necesario para el desarrollo de las complicaciones mecánicas graves.&lt;br /&gt;• &lt;b&gt;Complicaciones Mecánicas Principales:&lt;/b&gt; Suelen presentarse y son frecuentes cuando no se ha efectuado la terapia de reperfusión a tiempo. Incluyen a la &lt;i&gt;insuficiencia mitral aguda&lt;/i&gt; (por disfunción o ruptura de un músculo papilar), la &lt;i&gt;comunicación interventricular&lt;/i&gt; (por ruptura del tabique necrosado) y la &lt;b&gt;ruptura de pared libre&lt;/b&gt;.&lt;br /&gt;• &lt;b&gt;Ruptura en pared libre:&lt;/b&gt; Constituye una complicación mecánica en la cual el paciente fallece de forma inmediata debido al taponamiento cardíaco derivado del volcado sanguíneo al saco pericárdico.</t>
  </si>
  <si>
    <t>&lt;b&gt;d) Infartos transmurales de primera vez, ancianos, mujeres, sin reperfusión o con reperfusión muy tardía:&lt;/b&gt; Es la opción correcta. Las complicaciones mecánicas estructurales (como la rotura de la pared libre ventricular) se asientan sobre el sustrato del &lt;b&gt;infarto transmural&lt;/b&gt;. Estos eventos ocurren frecuentemente cuando el paciente &lt;b&gt;no recibe terapia de reperfusión&lt;/b&gt; o si esta se realiza de manera &lt;b&gt;muy tardía&lt;/b&gt; (lo que permite que la necrosis abarque todo el espesor del ventrículo). Asimismo, infartos transmurales por primera vez (sin el precondicionamiento de circulación colateral crónica) y las paredes ventriculares más delgadas propias de mujeres y ancianos, potencian la vulnerabilidad miocárdica a la rotura.</t>
  </si>
  <si>
    <t>• &lt;b&gt;a) Pacientes con angina estable antigua:&lt;/b&gt; Es incorrecta. En la angina estable la arteria no se ocluye al 100%, por lo que no genera un infarto transmural ni rotura. Además, la cronicidad isquémica induce el desarrollo de circulación colateral, lo cual confiere cierta protección tisular ante un evento agudo, disminuyendo el riesgo de un daño mecánico.&lt;br /&gt;• &lt;b&gt;b) Pacientes previamente reperfundidos en minutos:&lt;/b&gt; Es incorrecta. En el síndrome coronario agudo rige la premisa de que "el tiempo es músculo". Una reperfusión oportuna e inmediata ("en minutos") detiene la isquemia, salva el miocardio viable y evita que el infarto progrese a ser transmural, anulando el sustrato anatómico para que la pared se rompa.&lt;br /&gt;• &lt;b&gt;c) Jóvenes deportistas sin factores de riesgo:&lt;/b&gt; Es incorrecta. Este grupo no posee el perfil de vulnerabilidad tisular de un infarto extenso. La principal causa de colapso en atletas jóvenes no es la rotura post-infarto, sino la aparición de arritmias letales secundarias a entidades genéticas como la &lt;i&gt;miocardiopatía hipertrófica&lt;/i&gt; obstructiva.</t>
  </si>
  <si>
    <t>&lt;b&gt;PREVENCIÓN FARMACOLÓGICA DE LA ROTURA CARDÍACA&lt;/b&gt;&lt;br /&gt;&lt;br /&gt;Dentro del arsenal terapéutico empleado en la fase aguda del infarto de miocardio, los &lt;b&gt;bloqueantes beta adrenérgicos&lt;/b&gt; (tales como el &lt;i&gt;Atenolol&lt;/i&gt; o el &lt;i&gt;Bisoprolol&lt;/i&gt;) juegan un rol en la reducción de complicaciones mecánicas.&lt;br /&gt;• Su administración temprana reduce el consumo miocárdico de oxígeno al disminuir la frecuencia y la contractilidad cardíaca, logrando disminuir la incidencia de &lt;b&gt;rotura cardíaca&lt;/b&gt; de la pared infartada.</t>
  </si>
  <si>
    <t>La &lt;b&gt;fibrilación ventricular&lt;/b&gt; constituye la causa más común de muerte súbita en pacientes con infarto de miocardio, exigiendo como intervención vital inmediata la &lt;b&gt;desfibrilación eléctrica (cardioversión)&lt;/b&gt; y la instauración de maniobras de resucitación para restaurar el ritmo.</t>
  </si>
  <si>
    <t>&lt;b&gt;COMPLICACIONES ELÉCTRICAS Y MUERTE SÚBITA EN EL IAM&lt;/b&gt;&lt;br /&gt;&lt;br /&gt;El pronóstico del paciente con un infarto agudo de miocardio empeora frente al desarrollo de complicaciones eléctricas. Toda vez que el IAM presenta complicaciones se incrementa la mortalidad.&lt;br /&gt;• &lt;b&gt;Arritmias ventriculares malignas:&lt;/b&gt; Se pueden provocar todas las arritmias cardíacas que existen, pero la más temida es la taquicardia ventricular, ya que degenera en fibrilación ventricular. Esta inestabilidad eléctrica anula el gasto cardíaco y mata al paciente.&lt;br /&gt;• &lt;b&gt;Muerte súbita:&lt;/b&gt; La arritmia cardíaca, particularmente la &lt;b&gt;fibrilación ventricular&lt;/b&gt;, constituye la causa más común de muerte súbita en pacientes con infarto de miocardio. Se define como la muerte ocurrida dentro de los 30 minutos a 1 hora de iniciados los síntomas.&lt;br /&gt;• &lt;b&gt;Etiología isquémica:&lt;/b&gt; En mayores de 40 años, del 90 al 95% de los casos de muerte súbita obedecen a la oclusión de una arteria coronaria que desencadenó la arritmia ventricular. Representa una urgencia clínica que requiere cardioversión eléctrica seguida de la recanalización del vaso culpable para tratar la isquemia subyacente.</t>
  </si>
  <si>
    <t>&lt;b&gt;b) Desfibrilación eléctrica inmediata con RCP de alta calidad, seguida de tratamiento de la causa desencadenante:&lt;/b&gt; Es la opción correcta. La fibrilación ventricular (secundaria a la isquemia aguda por oclusión coronaria) es el ritmo de paro cardíaco más frecuente y la principal causa de muerte súbita en el infarto agudo de miocardio. Su instauración equivale hemodinámicamente a un paro cardíaco, por lo que exige como intervención vital inmediata la desfibrilación eléctrica asociada a reanimación cardiopulmonar (RCP) para restaurar el flujo cerebral, seguida de la reperfusión de la arteria coronaria responsable del evento.</t>
  </si>
  <si>
    <t>• &lt;b&gt;a) Observación pasiva:&lt;/b&gt; Es incorrecta. La fibrilación ventricular genera una nula perfusión sistémica y cerebral. La observación pasiva resulta en la muerte del paciente en escasos minutos.&lt;br /&gt;• &lt;b&gt;c) Administración de calcioantagonistas:&lt;/b&gt; Es incorrecta. Los bloqueadores de los canales de calcio carecen de utilidad en la reanimación del paro cardíaco por fibrilación ventricular y se encuentran contraindicados ante cuadros de inestabilidad hemodinámica o falla de bomba.&lt;br /&gt;• &lt;b&gt;d) Solo administración de amiodarona sin desfibrilación:&lt;/b&gt; Es incorrecta. Aunque la &lt;i&gt;Amiodarona&lt;/i&gt; es el fármaco de elección en el tratamiento farmacológico de las arritmias ventriculares, en el contexto de una fibrilación ventricular instalada, la terapia farmacológica sin la aplicación inmediata del choque eléctrico (desfibrilación) es ineficaz para restaurar el ritmo vital espontáneo.</t>
  </si>
  <si>
    <t>En el infarto agudo de miocardio, la &lt;b&gt;reperfusión rápida y el tratamiento médico integral&lt;/b&gt; previenen el daño estructural, pero la &lt;b&gt;vigilancia activa de arritmias, fallos mecánicos, insuficiencia cardíaca y fenómenos tromboembólicos&lt;/b&gt; es indispensable, ya que toda vez que la enfermedad presenta complicaciones se incrementa la mortalidad.</t>
  </si>
  <si>
    <t>&lt;b&gt;COMPLICACIONES DEL INFARTO AGUDO DE MIOCARDIO&lt;/b&gt;&lt;br /&gt;&lt;br /&gt;El pronóstico del paciente que cursa un infarto agudo de miocardio empeora frente al desarrollo de eventos adversos. Toda vez que el IAM presenta complicaciones, se incrementa la mortalidad. Por este motivo, la recanalización precoz del vaso ocluido y la vigilancia activa en la unidad coronaria son los pilares de la supervivencia. Estas complicaciones se clasifican en cinco grandes grupos:&lt;br /&gt;• &lt;b&gt;Complicaciones Eléctricas:&lt;/b&gt; Incluyen todo tipo de arritmias y bloqueos. La arritmia cardíaca, particularmente la fibrilación ventricular, constituye la causa más común de muerte súbita en pacientes con infarto de miocardio.&lt;br /&gt;• &lt;b&gt;Complicaciones Mecánicas:&lt;/b&gt; Incluyen la &lt;i&gt;insuficiencia cardíaca&lt;/i&gt; (pudiendo evolucionar al shock cardiogénico), insuficiencia mitral aguda por ruptura de músculo papilar, comunicación interventricular (ruptura del tabique) y la ruptura en pared libre.&lt;br /&gt;• &lt;b&gt;Complicaciones Isquémicas:&lt;/b&gt; Engloban la angina post infarto agudo de miocardio (APIAM) y el reinfarto.&lt;br /&gt;• &lt;b&gt;Complicaciones Hemostáticas:&lt;/b&gt; Riesgo de hemorragias (por el uso de antiagregantes y trombolíticos) y complicaciones tromboembólicas (embolización de trombos endocavitarios hacia distintas regiones anatómicas).&lt;br /&gt;• &lt;b&gt;Otras complicaciones:&lt;/b&gt; Destaca el desarrollo de pericarditis epistenocárdica.</t>
  </si>
  <si>
    <t>La opción b es correcta. El objetivo principal en el IAM con supradesnivel del ST es recanalizar el vaso culpable. No obstante, el desarrollo de complicaciones estructurales o eléctricas sigue siendo la principal causa intrahospitalaria de incremento de la mortalidad, exigiendo un monitoreo electrocardiográfico y clínico.</t>
  </si>
  <si>
    <t>• &lt;b&gt;a) Con la ICP moderna ya casi no hay complicaciones:&lt;/b&gt; Es incorrecta. Si bien la angioplastia primaria ha disminuido la incidencia de infartos transmurales, la aparición de arritmias, disfunción de bomba y complicaciones isquémicas (reinfarto) persiste como un riesgo vital en la práctica clínica diaria.&lt;br /&gt;• &lt;b&gt;c) Solo importan las arritmias precoces:&lt;/b&gt; Es incorrecta. Las arritmias precoces causan muerte súbita, pero las complicaciones tardías o mecánicas (como la ruptura del tabique interventricular, fallo de bomba o tromboembolismos) condicionan la mortalidad y supervivencia a mediano plazo.&lt;br /&gt;• &lt;b&gt;d) Los controles ecocardiográficos son innecesarios:&lt;/b&gt; Es incorrecta. El ecocardiograma es la prueba de imagen de elección para detectar el impacto anatómico de la necrosis, evaluar la fracción de eyección residual y documentar la aparición de complicaciones mecánicas.</t>
  </si>
  <si>
    <t>La remodelación patológica post-infarto puede derivar en la formación de un &lt;b&gt;aneurisma ventricular&lt;/b&gt;, una complicación estructural que favorece la estasis sanguínea y el deterioro hemodinámico, incrementando el riesgo de &lt;b&gt;insuficiencia cardíaca&lt;/b&gt;, &lt;b&gt;arritmias ventriculares&lt;/b&gt; y &lt;b&gt;tromboembolismo sistémico&lt;/b&gt;.</t>
  </si>
  <si>
    <t>&lt;b&gt;COMPLICACIONES DEL INFARTO AGUDO DE MIOCARDIO&lt;/b&gt;&lt;br /&gt;&lt;br /&gt;El pronóstico del paciente con un infarto agudo de miocardio empeora frente al desarrollo de eventos adversos estructurales, eléctricos o hemodinámicos, ya que toda complicación sobreagregada incrementa la mortalidad.&lt;br /&gt;• &lt;b&gt;Complicaciones Mecánicas e Isquémicas:&lt;/b&gt; Incluyen el desarrollo de insuficiencia cardíaca por pérdida de la masa contráctil, la insuficiencia mitral aguda por ruptura de músculo papilar, la comunicación interventricular y la ruptura de pared libre. La dilatación y formación de aneurismas altera la mecánica de eyección.&lt;br /&gt;• &lt;b&gt;Complicaciones Eléctricas:&lt;/b&gt; El tejido dañado, fibrótico y dilatado genera una inestabilidad eléctrica, predisponiendo a la aparición de &lt;b&gt;arritmias ventriculares&lt;/b&gt; (especialmente la taquicardia ventricular), constituyendo la principal causa de muerte súbita.&lt;br /&gt;• &lt;b&gt;Complicaciones Hemostáticas y Tromboembólicas:&lt;/b&gt; Las áreas de discinesia o los aneurismas actúan alterando el flujo normal y favoreciendo la estasis sanguínea. Esto promueve la formación de &lt;b&gt;trombos endocavitarios&lt;/b&gt; y su subsecuente embolización hacia diferentes regiones anatómicas (tromboembolismo sistémico), lo que justifica y exige la indicación de anticoagulación prolongada.</t>
  </si>
  <si>
    <t>&lt;b&gt;d) Insuficiencia cardíaca, arritmias ventriculares y tromboembolismo sistémico, a veces requiriendo anticoagulación prolongada:&lt;/b&gt; Es la opción correcta. Las áreas ventriculares discinéticas o aneurismáticas resultantes de un IAM alteran la contracción global (precipitando &lt;b&gt;insuficiencia cardíaca&lt;/b&gt;), actúan como sustratos eléctricos aberrantes (generando &lt;b&gt;arritmias ventriculares&lt;/b&gt;) y promueven una estasis sanguínea que facilita la formación de trombos endocavitarios y su posterior &lt;b&gt;tromboembolismo sistémico&lt;/b&gt;, cuadro que requiere manejo con anticoagulación.</t>
  </si>
  <si>
    <t>&lt;b&gt;a) Estenosis mitral:&lt;/b&gt; Es incorrecta. El IAM puede provocar una insuficiencia mitral aguda por disfunción o rotura del músculo papilar, pero no genera estenosis mitral, la cual es una valvulopatía secuelar de la fiebre reumática.&lt;br /&gt;&lt;b&gt;b) Neumonía:&lt;/b&gt; Es incorrecta. Si bien los pacientes hospitalizados con IAM poseen riesgo de infecciones nosocomiales, la neumonía no constituye una complicación anatómica o hemodinámica del remodelamiento aneurismático ventricular post-infarto.&lt;br /&gt;&lt;b&gt;c) Migrañas:&lt;/b&gt; Es incorrecta. No existe relación fisiopatológica entre el desarrollo de un aneurisma ventricular isquémico y la aparición de migrañas.</t>
  </si>
  <si>
    <t>&lt;b&gt;INSUFICIENCIA CARDÍACA Y SHOCK POST-IAM&lt;/b&gt;&lt;br /&gt;&lt;br /&gt;Cuando la masa ventricular necrosada o alterada en su contractilidad (como ocurre en presencia de aneurismas) es igual o superior al &lt;b&gt;40%&lt;/b&gt; del ventrículo izquierdo, el paciente entra en un estado de claudicación hemodinámica. Esto puede precipitar un &lt;b&gt;shock cardiogénico&lt;/b&gt;, complicación que conlleva mortalidad y exige soporte inotrópico o mecánico de urgencia.</t>
  </si>
  <si>
    <t>¿Qué factor de riesgo es el más común en el desarrollo de EPOC? Seleccione una:&lt;br&gt;&lt;br&gt;a) Historia de tabaquismo&lt;br&gt;&lt;br&gt;b) Exposición a la contaminación del aire&lt;br&gt;&lt;br&gt;c) Antecedentes familiares de EPOC&lt;br&gt;&lt;br&gt;d) Edad avanzada</t>
  </si>
  <si>
    <t>a) Historia de tabaquismo</t>
  </si>
  <si>
    <t>La rotura subaguda de la pared libre del ventrículo genera un &lt;b&gt;pseudoaneurisma&lt;/b&gt; cuya pared está constituida &lt;b&gt;solamente por pericardio y trombo&lt;/b&gt; (confiriéndole un alto riesgo de rotura), a diferencia del &lt;b&gt;aneurisma verdadero&lt;/b&gt; que abarca y conserva todas las capas necróticas y adelgazadas de la pared miocárdica original.</t>
  </si>
  <si>
    <t>&lt;b&gt;COMPLICACIONES MECÁNICAS DEL INFARTO AGUDO DE MIOCARDIO&lt;/b&gt;&lt;br /&gt;&lt;br /&gt;El pronóstico del paciente con un infarto agudo de miocardio empeora frente al desarrollo de complicaciones mecánicas, las cuales ocurren frecuentemente cuando no se ha efectuado la terapia de reperfusión a tiempo y el infarto se vuelve transmural.&lt;br /&gt;• &lt;b&gt;Rotura de pared libre:&lt;/b&gt; Constituye una complicación mecánica extrema. En la mayoría de los casos, la ruptura aguda genera un taponamiento cardíaco con muerte inmediata. No obstante, si el sangrado inicial es contenido por adherencias del pericardio parietal adyacente, se forma una rotura subaguda conocida como &lt;b&gt;pseudoaneurisma&lt;/b&gt; o falso aneurisma. Su pared carece de miocardio y está formada por pericardio, coágulos y tejido fibroso organizándose, lo que impone un riesgo inminente de ruptura masiva.&lt;br /&gt;• &lt;b&gt;Aneurisma verdadero:&lt;/b&gt; Es una deformación o abombamiento discinético permanente de la pared isquémica. Su pared se encuentra fibrótica, necrótica y adelgazada, pero estructuralmente incluye todas las capas originales del corazón (endocardio, miocardio y epicardio). Si bien puede generar insuficiencia cardíaca y predisponer a la formación de trombos, su riesgo de rotura espontánea aguda es bajo.&lt;br /&gt;• &lt;b&gt;Otras complicaciones mecánicas:&lt;/b&gt; Involucran la rotura del tabique interventricular (comunicación interventricular) y la disfunción o ruptura de los músculos papilares (insuficiencia mitral aguda severa).</t>
  </si>
  <si>
    <t>&lt;b&gt;b) Pseudoaneurisma:&lt;/b&gt; Es la opción correcta. La rotura subaguda contenida de la pared libre del ventrículo tras un infarto genera un falso aneurisma (pseudoaneurisma). Su característica definitoria es que no posee capa muscular; su pared está conformada por el pericardio adherido y trombo organizado, lo que le confiere una inestabilidad y un alto riesgo de ruptura fatal. Por el contrario, un aneurisma ventricular verdadero es una dilatación de la pared que, aunque se encuentre adelgazada y fibrótica, sí incluye y conserva todas las capas tisulares originales.</t>
  </si>
  <si>
    <t>• &lt;b&gt;a) El pseudoaneurisma siempre es benigno:&lt;/b&gt; Es incorrecta. Constituye una emergencia quirúrgica absoluta debido a su inestabilidad estructural y su alto riesgo de ruptura espontánea hacia la cavidad libre, no teniendo un curso benigno bajo ninguna circunstancia.&lt;br /&gt;• &lt;b&gt;c) Ambos tienen la misma estructura y riesgo:&lt;/b&gt; Es incorrecta. Poseen estructuras opuestas (el pseudoaneurisma carece de las capas miocárdicas propias) y riesgos divergentes, siendo el pseudoaneurisma proclive a la rotura, mientras que el aneurisma verdadero raramente se rompe.&lt;br /&gt;• &lt;b&gt;d) El aneurisma no tiene riesgo trombótico:&lt;/b&gt; Es incorrecta. El aneurisma verdadero presenta áreas de acinesia o discinesia que generan un estancamiento del flujo sanguíneo, lo que predispone a la formación de trombos murales y aumenta el riesgo de eventos tromboembólicos sistémicos.</t>
  </si>
  <si>
    <t>En el manejo de la &lt;b&gt;angina crónica estable&lt;/b&gt; que persiste sintomática a pesar del tratamiento médico óptimo de primera línea (betabloqueantes, nitratos, estatinas e IECA), la adición de fármacos antianginosos de segunda línea (como la &lt;b&gt;ranolazina&lt;/b&gt;) constituye una opción terapéutica para aliviar la isquemia sin afectar la frecuencia cardíaca ni la hemodinamia basal del paciente.&lt;br&gt;&lt;br&gt;&lt;i&gt;(Nota: Datos extraídos de guías clínicas internacionales. Se sugiere contrastar con protocolos institucionales locales.)&lt;/i&gt;</t>
  </si>
  <si>
    <t>&lt;b&gt;TRATAMIENTO DE LA ANGINA CRÓNICA ESTABLE Y TERAPIA ANTIISQUÉMICA&lt;/b&gt;&lt;br /&gt;&lt;br /&gt;La angina crónica estable se caracteriza por episodios de dolor desencadenados al esfuerzo que no varían en intensidad ni frecuencia en los últimos 3 meses. Su abordaje persigue mejorar la sobrevida y aliviar los síntomas isquémicos.&lt;br /&gt;• &lt;b&gt;Tratamiento preventivo y pronóstico:&lt;/b&gt; El tratamiento recomendado para prevenir la recurrencia de eventos isquémicos y el infarto de miocardio en pacientes con enfermedad coronaria estable consiste en la administración de &lt;b&gt;aspirina y estatinas&lt;/b&gt;.&lt;br /&gt;• &lt;b&gt;Terapia Antiisquémica de Primera Línea:&lt;/b&gt; El objetivo del tratamiento antianginoso es prevenir los episodios de angina. Se basa en el uso de &lt;b&gt;nitratos&lt;/b&gt; de larga acción y &lt;b&gt;Beta Bloqueantes&lt;/b&gt; (que deben administrarse siempre para reducir la frecuencia cardíaca, la contractilidad y el consumo miocárdico de oxígeno).&lt;br /&gt;• &lt;b&gt;Bloqueantes Cálcicos:&lt;/b&gt; Fármacos como el &lt;i&gt;Diltiazem&lt;/i&gt; o el &lt;i&gt;Verapamilo&lt;/i&gt; no son drogas de primera elección, utilizándose habitualmente en caso de contraindicación para los betabloqueantes o sospecha de vasoespasmo coronario.</t>
  </si>
  <si>
    <t>&lt;b&gt;b) Ranolazina, si está disponible y no hay contraindicaciones:&lt;/b&gt; Es la opción correcta. El paciente ya se encuentra bajo tratamiento médico antiisquémico óptimo de primera línea (betabloqueantes y nitratos de larga acción) y mantiene una frecuencia cardíaca controlada debido a su fibrilación auricular subyacente. Para no generar mayor bradicardia o bloqueos auriculoventriculares (que podrían ocurrir si se agregaran calcioantagonistas no dihidropiridínicos), se recurre a un antianginoso de segunda línea metabólico que no posee efectos hemodinámicos depresores sobre la frecuencia cardíaca ni la presión arterial.</t>
  </si>
  <si>
    <t>• &lt;b&gt;a) Antidepresivos tricíclicos:&lt;/b&gt; Es incorrecta. No tienen rol en el tratamiento antiisquémico de la enfermedad coronaria, e incluso están asociados a efectos adversos cardiovasculares deletéreos (arritmogénicos y prolongación del intervalo QT).&lt;br /&gt;• &lt;b&gt;c) Digoxina como antianginoso:&lt;/b&gt; Es incorrecta. La digoxina es un inotrópico positivo y cronotrópico negativo que no posee efecto antianginoso ni vasodilatador coronario. Su uso está reservado para el manejo sintomático de la insuficiencia cardíaca concomitante con fibrilación auricular, careciendo de utilidad para aliviar la isquemia miocárdica pura.&lt;br /&gt;• &lt;b&gt;d) AINE en dosis altas:&lt;/b&gt; Es incorrecta. Los AINEs alteran la autorregulación hemodinámica, inhiben las prostaglandinas vasodilatadoras, descompensan la presión arterial e incrementan el riesgo cardiovascular y protrombótico en pacientes coronarios.</t>
  </si>
  <si>
    <t>&lt;b&gt;CONTROL HEMODINÁMICO Y PRECAUCIONES&lt;/b&gt;&lt;br /&gt;&lt;br /&gt;• En el paciente isquémico, el uso de betabloqueantes busca alcanzar un objetivo de frecuencia cardíaca de &lt;b&gt;50 a 60 lpm&lt;/b&gt; en reposo. Al asociar otros fármacos, el médico debe evitar generar una bradicardia.&lt;br /&gt;• El uso de vasodilatadores antianginosos como los nitratos exige la precaución de no disminuir la tensión arterial sistólica por debajo de &lt;b&gt;110 mmHg&lt;/b&gt;, ya que bajar la presión de perfusión puede terminar de tapar el vaso y comprometer el flujo coronario a través de las placas ateroscleróticas obstructivas.</t>
  </si>
  <si>
    <t>En el tratamiento antitrombótico del síndrome coronario agudo, fármacos como el ticagrelor y el prasugrel actúan como inhibidores plaquetarios más potentes frente al clopidogrel para la angioplastia primaria, aunque su indicación exige evaluar la edad y el riesgo hemorrágico del paciente.</t>
  </si>
  <si>
    <t>&lt;b&gt;TERAPIA ANTIAGREGANTE PLAQUETARIA E INHIBIDORES P2Y12&lt;/b&gt;&lt;br /&gt;&lt;br /&gt;El tratamiento del Síndrome Coronario Agudo exige instaurar una doble antiagregación plaquetaria para frenar la cascada protrombótica primaria, asociando Aspirina a un inhibidor del receptor P2Y12.&lt;br /&gt;• &lt;b&gt;Clopidogrel:&lt;/b&gt; Clásico inhibidor P2Y12 utilizado en el SCA. Su dosis de carga depende del tratamiento de reperfusión (ej. 600 mg vía oral si el paciente va a Angioplastia/ATC).&lt;br /&gt;• &lt;b&gt;Nuevos Antiagregantes (Prasugrel y Ticagrelor):&lt;/b&gt; Constituyen alternativas más potentes para pacientes sometidos a ATC, pero su uso requiere estratificar el riesgo hemorrágico. Aplica la regla de oro terapéutica: a mayor efectividad antitrombótica, mayor es el riesgo de sangrado.&lt;br /&gt;• &lt;b&gt;Prasugrel:&lt;/b&gt; Indicado para pacientes de riesgo intermedio o alto que serán sometidos a ATC con una dosis de carga de 60 mg. Se encuentra contraindicado en pacientes con alto riesgo de sangrado: mayores de 75 años, menores de 60 Kg o con antecedentes de ACV o accidente isquémico transitorio (TIA).&lt;br /&gt;• &lt;b&gt;Ticagrelor:&lt;/b&gt; Consigue una mayor inhibición de la agregación plaquetaria sin incrementar el riesgo de sangrado. Al considerar la relación de efectividad y seguridad, la combinación de aspirina y ticagrelor constituye la terapéutica antiplaquetaria con el mejor perfil clínico neto en reducción de mortalidad.</t>
  </si>
  <si>
    <t>&lt;b&gt;c) Ticagrelor y prasugrel tienen inicio de acción más rápido y potente que clopidogrel, pero su elección depende de edad, riesgo hemorrágico y contexto anatómico:&lt;/b&gt; Es la opción correcta. Si bien el ticagrelor y el prasugrel logran una mayor inhibición de la agregación plaquetaria que el clopidogrel en el contexto de una intervención coronaria percutánea (ICP / ATC), su elección está supeditada al riesgo de sangrado del paciente. El prasugrel está contraindicado según la edad (mayores de 75 años), contexto anatómico de bajo peso (&lt; 60 kg) o antecedentes de patología cerebrovascular previa debido a su alto riesgo hemorrágico.</t>
  </si>
  <si>
    <t>• &lt;b&gt;a) Clopidogrel siempre es superior:&lt;/b&gt; Es incorrecta. Fármacos como el ticagrelor han demostrado mayor potencia inhibitoria plaquetaria con el mejor perfil para obtener un beneficio clínico neto en mortalidad, reservándose el clopidogrel como estándar básico cuando los nuevos agentes no aplican o frente al uso de fibrinolíticos.&lt;br /&gt;• &lt;b&gt;b) Nunca se usan en IAMCEST:&lt;/b&gt; Es incorrecta. La doble antiagregación plaquetaria (que incluye un inhibidor P2Y12 junto con aspirina) es un paso terapéutico obligatorio (Paso 4 del protocolo de urgencia) en el manejo del síndrome coronario agudo con supradesnivel del ST.&lt;br /&gt;• &lt;b&gt;d) Todos tienen el mismo perfil en cualquier paciente:&lt;/b&gt; Es incorrecta. Estos fármacos difieren en potencia, tiempos de acción y en su perfil de seguridad (el prasugrel tiene restricciones por edad y riesgo de hemorragia, a diferencia del clopidogrel).</t>
  </si>
  <si>
    <t>En un síndrome coronario agudo con supradesnivel del ST evaluado en un centro sin capacidad de hemodinamia, si la demora anticipada para realizar una angioplastia primaria supera los &lt;b&gt;120 minutos&lt;/b&gt;, la estrategia de reperfusión indicada es la &lt;b&gt;fibrinólisis inmediata&lt;/b&gt; (en &lt; 30 minutos) seguida de una &lt;b&gt;estrategia farmacoinvasiva&lt;/b&gt; que programa la angioplastia en las horas subsiguientes.</t>
  </si>
  <si>
    <t>&lt;b&gt;TERAPIA DE REPERFUSIÓN EN EL SCACEST SIN HEMODINAMIA DISPONIBLE&lt;/b&gt;&lt;br /&gt;&lt;br /&gt;En el infarto agudo de miocardio con supradesnivel del ST, la "piedra angular" del tratamiento consiste en recanalizar el vaso ocluido de forma precoz, completa y sostenida. El factor tiempo es el determinante pronóstico más crítico.&lt;br /&gt;• &lt;b&gt;Estrategia Invasiva (Elección):&lt;/b&gt; Si el centro no cuenta con hemodinamia, se debe evaluar si el traslado permite realizar la Angioplastia Transluminal Coronaria (ATC o ICP) en &lt;b&gt;&lt; 120 minutos&lt;/b&gt;; si es así, se deriva al paciente de urgencia.&lt;br /&gt;• &lt;b&gt;Estrategia Farmacológica:&lt;/b&gt; Si la probabilidad de realizar la ATC supera el límite de los &lt;b&gt;120 minutos&lt;/b&gt;, la indicación es realizar &lt;b&gt;Fibrinólisis inmediata&lt;/b&gt; (idealmente en &lt;b&gt;&lt; 30 minutos&lt;/b&gt; desde el arribo del paciente) utilizando agentes como la Estreptoquinasa.&lt;br /&gt;• &lt;b&gt;Estrategia Farmacoinvasiva:&lt;/b&gt; Una vez realizada la fibrinólisis (ya sea exitosa o no), se recomienda un enfoque farmacoinvasivo derivando al paciente a un centro con hemodinamia. Si la fibrinólisis fracasa, se realiza una ATC de rescate de inmediato. Si fue exitosa y el paciente presenta riesgo, se realiza una ATC selectiva entre las &lt;b&gt;3 y 24 horas&lt;/b&gt; post-fibrinólisis.</t>
  </si>
  <si>
    <t>La opción b es correcta. El paciente transcurre la "hora de oro" (ventana de eficacia terapéutica para salvar músculo miocárdico), pero el traslado al centro intervencionista demorará 150 minutos (superando el límite de seguridad de 120 minutos). En este escenario, y al no existir contraindicaciones, el protocolo exige no demorar la reperfusión e iniciar fibrinólisis, para luego derivar al paciente asumiendo una estrategia farmacoinvasiva con intervención percutánea (ICP) en las horas subsiguientes.</t>
  </si>
  <si>
    <t>• &lt;b&gt;a) Administrar solo nitratos y AAS:&lt;/b&gt; Es incorrecta. Utilizar únicamente un tratamiento médico paliativo deniega al paciente la terapia de recanalización, permitiendo la progresión a un infarto transmural irreversible con mortalidad elevada.&lt;br /&gt;• &lt;b&gt;c) No ofrecer reperfusión:&lt;/b&gt; Es incorrecta. La reperfusión miocárdica es el objetivo primario del SCACEST para evitar la muerte y las complicaciones mecánicas; negarla en un paciente elegible es una omisión grave.&lt;br /&gt;• &lt;b&gt;d) Esperar a que esté disponible la ICP aunque tarden cuatro horas más:&lt;/b&gt; Es incorrecta. Según el diagrama de Gersh, el miocardio viable cae después de las primeras 2 a 4 horas. Retrasar la reperfusión por más de 120 minutos esperando el traslado a una sala de cateterismo anula el beneficio de salvar masa miocárdica, por lo que ante demoras prolongadas la fibrinólisis es prioritaria.</t>
  </si>
  <si>
    <t>&lt;b&gt;CONTRAINDICACIONES ABSOLUTAS DE LA FIBRINÓLISIS&lt;/b&gt;&lt;br /&gt;&lt;br /&gt;Para administrar un fibrinolítico en un SCACEST, se debe descartar:&lt;br /&gt;• Antecedente de accidente cerebrovascular (ACV) hemorrágico en cualquier momento.&lt;br /&gt;• ACV isquémico en el último año.&lt;br /&gt;• Neoplasia intracraneana conocida.&lt;br /&gt;• Hemorragia activa o diátesis hemorrágica.&lt;br /&gt;• Sospecha clínica de disección aórtica.&lt;br /&gt;• Shock cardiogénico (si existe disponibilidad para realizar angioplastia primaria).</t>
  </si>
  <si>
    <t>En el paciente que cursa un &lt;b&gt;Síndrome Coronario Agudo con Elevación del Segmento ST (SCACEST)&lt;/b&gt; complicado con &lt;b&gt;shock cardiogénico&lt;/b&gt;, la medida terapéutica prioritaria es la &lt;b&gt;recanalización precoz del vaso culpable mediante angioplastia (ICP primaria)&lt;/b&gt;, estableciéndose que la presencia de shock cardiogénico sumada a la disponibilidad de hemodinamia constituye una indicación absoluta para &lt;b&gt;NO administrar fibrinolíticos&lt;/b&gt;.</t>
  </si>
  <si>
    <t>&lt;b&gt;MANEJO DEL SCACEST Y SHOCK CARDIOGÉNICO&lt;/b&gt;&lt;br /&gt;&lt;br /&gt;El Síndrome Coronario Agudo con Elevación del Segmento ST (SCACEST) o infarto transmural clásico se caracteriza por presentar un trombo oclusivo total (100%) en la arteria coronaria.&lt;br /&gt;• &lt;b&gt;Prioridad terapéutica:&lt;/b&gt; La "piedra angular" del tratamiento consiste en recanalizar el vaso ocluido de manera precoz, completa y sostenida en el tiempo. El factor tiempo es el determinante pronóstico más crítico ("el tiempo es músculo, el tiempo es vida").&lt;br /&gt;• &lt;b&gt;Angioplastia (ATC / ICP) Primaria:&lt;/b&gt; Si el paciente se encuentra en un centro con hemodinamia disponible, la angioplastia directa con balón y stent constituye el método de elección (logrando el 90% de reperfusión), debiendo realizarse idealmente sin demoras (en menos de 60 minutos desde el contacto médico).&lt;br /&gt;• &lt;b&gt;Complicación por Shock Cardiogénico:&lt;/b&gt; Cuando la necrosis isquémica abarca el 40% o más de la masa ventricular izquierda, el corazón claudica y el paciente entra en un shock cardiogénico (con hipotensión, hipoperfusión sistémica e insuficiencia respiratoria por congestión). Este escenario eleva la mortalidad a más del 60-80%, exigiendo medidas de estabilización avanzadas (soporte hemodinámico con inotrópicos y vasopresores) simultáneas a la reperfusión mecánica.&lt;br /&gt;• &lt;b&gt;Contraindicación de Fibrinolíticos:&lt;/b&gt; En este contexto, la presencia de shock cardiogénico sumada a la disponibilidad de angioplastia constituye una indicación para &lt;b&gt;no administrar agentes fibrinolíticos&lt;/b&gt;.</t>
  </si>
  <si>
    <t>&lt;b&gt;a) Reperfusión urgente con ICP primaria, simultáneamente con soporte hemodinámico (vasopresores, inotrópicos, eventualmente dispositivos), idealmente sin demoras:&lt;/b&gt; Es la opción correcta. Frente a un IAMCEST complicado con shock cardiogénico (evidenciado por hipoperfusión con lactato elevado) y congestión pulmonar (rales difusos), la recanalización mecánica mediante Intervención Coronaria Percutánea (ICP primaria) es la estrategia prioritaria para restaurar el flujo y la viabilidad miocárdica. Esta reperfusión debe instaurarse de manera inmediata y en simultáneo con un soporte hemodinámico (vasopresores/inotrópicos) para revertir el colapso circulatorio.</t>
  </si>
  <si>
    <t>&lt;b&gt;b) Administrar solo diuréticos:&lt;/b&gt; Es incorrecta. Si bien los diuréticos son útiles para aliviar la congestión pulmonar (rales), utilizarlos aisladamente en un paciente en shock sin restaurar la perfusión coronaria ni proveer soporte inotrópico agravará el colapso hemodinámico.&lt;br /&gt;&lt;b&gt;c) Trombolisis domiciliaria:&lt;/b&gt; Es incorrecta y está contraindicada. La presencia de shock cardiogénico y la disponibilidad in situ de un centro con capacidad de ICP constituyen contraindicaciones para el uso de terapia fibrinolítica.&lt;br /&gt;&lt;b&gt;d) Estabilizar al paciente durante varias horas antes de reperfusión:&lt;/b&gt; Es incorrecta. En el IAMCEST la reperfusión no admite demoras. Retrasar la apertura de la arteria durante varias horas provoca necrosis transmural irreversible, aumenta el tamaño del infarto y asegura la mortalidad del shock cardiogénico subyacente.</t>
  </si>
  <si>
    <t>&lt;b&gt;CLASIFICACIÓN CLÍNICO-HEMODINÁMICA DEL SHOCK CARDIOGÉNICO&lt;/b&gt;&lt;br /&gt;&lt;br /&gt;La repercusión hemodinámica del infarto se estratifica pronósticamente:&lt;br /&gt;• &lt;b&gt;Clasificación de Killip-Kimball (Clase IV):&lt;/b&gt; Define al shock cardiogénico instaurado, cursando con hipotensión, vasoconstricción periférica y edema pulmonar, determinando una letalidad de hasta el 81% a 30 días.&lt;br /&gt;• &lt;b&gt;Clasificación de Forrester (Grupo IV) / Stevenson (Perfil C - Húmedo y Frío):&lt;/b&gt; El paciente presenta un Índice Cardíaco deprimido (&lt; 2,2) y una Presión Capilar Pulmonar alta (&gt; 18 mmHg). Cursa con signos de congestión asociados a una hipoperfusión sistémica. El tratamiento en este escenario hemodinámico exige el uso de &lt;b&gt;Inotrópicos y Vasopresores&lt;/b&gt;, limitando el uso de vasodilatadores puros debido al riesgo de agravar la hipotensión sostenida.</t>
  </si>
  <si>
    <t>En los cuadros de isquemia coronaria desencadenados por una &lt;b&gt;embolia&lt;/b&gt; (asociada a fibrilación auricular o trombos intracavitarios), el manejo difiere del síndrome aterotrombótico puro, otorgándole un peso a la &lt;b&gt;anticoagulación a largo plazo&lt;/b&gt; dado que la fuente embologénica es proximal.</t>
  </si>
  <si>
    <t>&lt;b&gt;EMBOLIA CORONARIA Y FUENTES CARDIOMBÓLICAS&lt;/b&gt;&lt;br /&gt;&lt;br /&gt;La fisiopatología del síndrome coronario agudo radica en la inestabilidad y ruptura de una placa aterosclerótica coronaria in situ (aterotrombosis). No obstante, existen situaciones donde la oclusión vascular obedece a una embolia proveniente de fuentes proximales.&lt;br /&gt;• &lt;b&gt;Fibrilación Auricular y Trombos Intracavitarios:&lt;/b&gt; La fibrilación auricular altera la contracción y genera estasis sanguínea en la aurícula izquierda, promoviendo la formación de trombos. Estos coágulos pueden embolizar hacia la circulación sistémica, siendo capaces de impactar en las arterias coronarias y generar un infarto o angina aguda.&lt;br /&gt;• &lt;b&gt;Abordaje Terapéutico y Anticoagulación:&lt;/b&gt; En la cardiopatía isquémica de origen aterotrombótico, el pilar a largo plazo es la doble antiagregación plaquetaria (aspirina más un inhibidor P2Y12) para evitar la agregación sobre la placa accidentada. Sin embargo, cuando el origen de la oclusión es cardioembólico (fibrilación auricular, prótesis valvulares mecánicas, aneurismas ventriculares), el tratamiento exige la instauración de una &lt;b&gt;anticoagulación prolongada o permanente&lt;/b&gt; (ej. dicumarínicos o nuevos anticoagulantes orales) para prevenir la formación de nuevos trombos en la fuente proximal cardíaca.</t>
  </si>
  <si>
    <t>&lt;b&gt;a) El peso del tratamiento anticoagulante a largo plazo es mayor, porque la fuente es proximal (aurícula o válvulas) más que la pared arterial:&lt;/b&gt; Es la opción correcta. Frente a un evento isquémico agudo de origen embólico, la fisiopatología subyacente no es una placa inestable vascular, sino un trombo proveniente de una cavidad cardíaca proximal. Esto exige que el abordaje terapéutico a largo plazo deba fundamentarse en la &lt;b&gt;anticoagulación&lt;/b&gt; para evitar nuevas embolias, diferenciándose del esquema antiagregante puro utilizado en la enfermedad coronaria aterosclerótica.</t>
  </si>
  <si>
    <t>• &lt;b&gt;b) Se prefiere solo antiagregación:&lt;/b&gt; Es incorrecta. La terapia antiagregante exclusiva es insuficiente para prevenir la formación de trombos intracardíacos derivados del estasis sanguíneo auricular o disfunción valvular, requiriendo anticoagulación a largo plazo.&lt;br /&gt;• &lt;b&gt;c) Se desaconseja el cateterismo:&lt;/b&gt; Es incorrecta. Independientemente del origen del émbolo, ante un síndrome coronario agudo con oclusión o inestabilidad, la estrategia invasiva precoz o de extrema urgencia está indicada para intentar recanalizar el vaso y restablecer el flujo.&lt;br /&gt;• &lt;b&gt;d) Nunca requiere anticoagulación:&lt;/b&gt; Es incorrecta. La presencia documentada de fibrilación auricular u otra fuente embolígena intracardíaca constituye una indicación absoluta y formal para el uso de fármacos anticoagulantes a fin de prevenir eventos tromboembólicos letales sistémicos y coronarios.</t>
  </si>
  <si>
    <t>En el Síndrome Coronario Agudo Sin Supradesnivel del ST (SCASEST) con criterios de alto riesgo clínico o hemodinámico, la conducta terapéutica indicada es adoptar una &lt;b&gt;estrategia invasiva precoz&lt;/b&gt;, realizando una coronariografía diagnóstica (y eventual angioplastia) preferentemente &lt;b&gt;antes de las 48 horas&lt;/b&gt;.</t>
  </si>
  <si>
    <t>&lt;b&gt;TRATAMIENTO Y ESTRATEGIA INVASIVA EN EL SCASEST&lt;/b&gt;&lt;br /&gt;&lt;br /&gt;En el Síndrome Coronario Agudo Sin Supradesnivel del Segmento ST, la fisiopatología subyacente corresponde a un trombo no oclusivo parcial. El objetivo primario inicial es estabilizar médicamente al paciente, pero la intervención mecánica definitiva depende de la estratificación de riesgo.&lt;br /&gt;• &lt;b&gt;Estrategia Invasiva Precoz:&lt;/b&gt; La realización de una Coronariografía (CCG) y Angioplastia Transluminal Coronaria (PTCA) se indica de forma precoz (típicamente &lt;b&gt;antes de las 48 hs&lt;/b&gt;) en pacientes que presentan criterios de moderado a alto riesgo, a fin de identificar la anatomía coronaria y revascularizar preferentemente con el uso de stent.&lt;br /&gt;• &lt;b&gt;Estrategia Invasiva de Urgencia:&lt;/b&gt; Se debe intervenir sin demoras si el paciente presenta inestabilidad hemodinámica (como caída de la presión arterial), inestabilidad eléctrica (arritmias graves), bloqueo de rama izquierda agudo, angina post IAM o angina refractaria al tratamiento médico óptimo.</t>
  </si>
  <si>
    <t>&lt;b&gt;d) Coronariografía invasiva precoz idealmente dentro de las primeras veinticuatro horas:&lt;/b&gt; Es la opción correcta. Aunque el paciente presente troponinas negativas inicialmente, el hallazgo de un score de riesgo elevado (GRACE alto por edad, caída de la presión arterial y deterioro renal) define un perfil de alto riesgo cardiovascular y clínico. En este escenario inestable, el protocolo médico indica optar por una estrategia invasiva precoz (coronariografía temprana, idealmente en las primeras 24-48 horas) para estratificar anatómicamente el riesgo y evaluar la revascularización de la arteria culpable antes de que el trombo se vuelva oclusivo al 100%.</t>
  </si>
  <si>
    <t>• &lt;b&gt;a) Revascularización quirúrgica inmediata sin angiografía:&lt;/b&gt; Es incorrecta. No se debe someter a un paciente a cirugía de derivación (Bypass) sin antes realizar una coronariografía que documente la anatomía coronaria, el número de vasos afectados y la viabilidad de la intervención.&lt;br /&gt;• &lt;b&gt;b) Solo ergometría:&lt;/b&gt; Es incorrecta. Las pruebas de evocación de isquemia (como la ergometría) están contraindicadas en la fase aguda inestable de un síndrome coronario de alto riesgo, ya que el aumento del estrés miocárdico puede precipitar un infarto transmural.&lt;br /&gt;• &lt;b&gt;c) Manejo conservador sin coronariografía:&lt;/b&gt; Es incorrecta. El manejo conservador se reserva para pacientes de bajo riesgo, estables y sin recurrencia de angina; negar el cateterismo a un paciente con score de riesgo elevado (hipotensión, daño renal) aumenta su mortalidad.</t>
  </si>
  <si>
    <t>&lt;b&gt;ESTRATIFICACIÓN CLÍNICA Y FARMACOLÓGICA DEL SCASEST&lt;/b&gt;&lt;br /&gt;&lt;br /&gt;• &lt;b&gt;Manejo Inicial:&lt;/b&gt; Todo SCASEST exige internación en Unidad Coronaria, monitoreo ECG continuo y el establecimiento de doble antiagregación plaquetaria (Aspirina más un inhibidor P2Y12 como Clopidogrel o Ticagrelor) asociada a terapia anticoagulante (Heparina no fraccionada o Enoxaparina).&lt;br /&gt;• &lt;b&gt;Contraindicación:&lt;/b&gt; La terapia trombolítica (Fibrinólisis) está contraindicada en los SCASEST, ya que lisar la malla de fibrina sobre un trombo oclusivo parcial deja expuesto un sustrato protrombótico que puede agravar y ocluir la arteria, incrementando la mortalidad.</t>
  </si>
  <si>
    <t>En el seguimiento de un paciente sometido a una angioplastia coronaria, el tratamiento óptimo al alta incluye la combinación de &lt;b&gt;terapia antiplaquetaria dual (ej. aspirina y clopidogrel)&lt;/b&gt;, &lt;b&gt;estatinas en altas dosis&lt;/b&gt; y un &lt;b&gt;control de los factores de riesgo cardiovascular&lt;/b&gt; y las comorbilidades.</t>
  </si>
  <si>
    <t>&lt;b&gt;ALTA HOSPITALARIA Y PREVENCIÓN SECUNDARIA POST ANGIOPLASTIA&lt;/b&gt;&lt;br /&gt;&lt;br /&gt;El manejo médico luego de un evento coronario tratado mediante estrategia invasiva (Angioplastia - ATC) no finaliza con el procedimiento mecánico, sino que requiere un tratamiento preventivo secundario a largo plazo para evitar la recurrencia de la isquemia y el reinfarto.&lt;br /&gt;• &lt;b&gt;Terapia Antiplaquetaria Dual (DAPT):&lt;/b&gt; El paciente debe egresar con doble antiagregación (clásicamente Aspirina 81-325 mg asociada a Clopidogrel 75 mg) para mantener la permeabilidad del stent y frenar la cascada protrombótica primaria.&lt;br /&gt;• &lt;b&gt;Control Lipídico y Estatinas:&lt;/b&gt; Se indican estatinas en altas dosis (como Atorvastatina o Rosuvastatina) para lograr la estabilización de la placa aterosclerótica y un control metabólico, buscando niveles de LDL menores a 70 mg/dl.&lt;br /&gt;• &lt;b&gt;Control de Comorbilidades:&lt;/b&gt; Se deben proveer instrucciones sobre el control clínico de los factores de riesgo cardiovascular subyacentes, prescribiendo un manejo de la Hipertensión Arterial (HTA) y la Diabetes Mellitus, añadiendo Betabloqueantes e IECA al esquema general para asegurar la sobrevida a largo plazo.</t>
  </si>
  <si>
    <t>&lt;b&gt;c) Reevaluar síntomas y factores de riesgo, mantener DAPT el tiempo recomendado, estatina alta intensidad y control de HTA y diabetes:&lt;/b&gt; Es la opción correcta. El abordaje integral posterior a una revascularización electiva requiere sostener la doble terapia antiagregante plaquetaria, prescribir estatinas en altas dosis para el control lipídico y realizar un manejo de las comorbilidades para evitar la progresión estructural de la enfermedad aterosclerótica.</t>
  </si>
  <si>
    <t>• &lt;b&gt;a) Evitar cualquier ejercicio físico:&lt;/b&gt; Es incorrecta. Lejos de proscribirse, la rehabilitación cardiovascular gradual y el control del sedentarismo forman parte de la prevención secundaria para mejorar el pronóstico isquémico del paciente.&lt;br /&gt;• &lt;b&gt;b) Suspender toda medicación al mes:&lt;/b&gt; Es incorrecta. La suspensión de la terapia antiplaquetaria dual aumenta el riesgo de trombosis intrastent aguda, y el abandono de las estatinas favorece la desestabilización de las placas coronarias residuales.&lt;br /&gt;• &lt;b&gt;d) Realizar coronariografía anual sistemática:&lt;/b&gt; Es incorrecta. El seguimiento invasivo rutinario (cateterismo) carece de indicación clínica si el paciente se mantiene asintomático y estable bajo tratamiento médico óptimo, reservándose la nueva intervención ante la aparición de signos clínicos o instrumentales de isquemia recurrente.</t>
  </si>
  <si>
    <t>&lt;b&gt;MODIFICACIÓN DEL ESTILO DE VIDA&lt;/b&gt;&lt;br /&gt;&lt;br /&gt;Además de la terapéutica farmacológica, el paciente isquémico debe recibir instrucciones sobre cambios en sus hábitos de vida. Constituye una directriz la &lt;b&gt;cesación tabáquica&lt;/b&gt;, la corrección del sobrepeso y el inicio de una dieta saludable, medidas de impacto demostrable en la morbimortalidad general del paciente coronario.</t>
  </si>
  <si>
    <t>Añadir un inhibidor de la glucoproteína IIb/IIIa en un paciente con SCASEST y alta carga trombótica angiográfica durante la intervención coronaria percutánea (ICP) &lt;b&gt;puede mejorar la resolución del trombo&lt;/b&gt; en contextos complejos, aunque su uso empírico sistemático ha disminuido frente a la eficacia superior de la doble antiagregación plaquetaria convencional.</t>
  </si>
  <si>
    <t>&lt;b&gt;FISIOPATOLOGÍA Y MANEJO INVASIVO DEL SCASEST&lt;/b&gt;&lt;br /&gt;&lt;br /&gt;El Síndrome Coronario Agudo Sin Supradesnivel del Segmento ST (SCASEST) se genera por la complicación de una placa aterosclerótica vulnerable, donde la agregación plaquetaria, el vasoespasmo y la formación de un &lt;b&gt;trombo no oclusivo&lt;/b&gt; generan una obstrucción parcial de la luz coronaria.&lt;br /&gt;• &lt;b&gt;Estrategia Invasiva (Coronariografía e ICP):&lt;/b&gt; La intervención coronaria percutánea (angioplastia con stent) se realiza de forma precoz (antes de las 48 hs). En escenarios de alta complejidad angiográfica y gran carga trombótica, el intervencionista debe lograr la lisis del trombo inestable.&lt;br /&gt;• &lt;b&gt;Doble Antiagregación Plaquetaria (DAPT):&lt;/b&gt; Constituye la piedra angular farmacológica. Exige instaurar una doble antiagregación para frenar la cascada protrombótica primaria, asociando Aspirina a un inhibidor del receptor P2Y12 (como Clopidogrel, Prasugrel o Ticagrelor).&lt;br /&gt;• &lt;b&gt;Riesgo Hemorrágico y Trombótico:&lt;/b&gt; Al evaluar la adición de agentes antitrombóticos de máxima potencia (como los inhibidores de la glucoproteína IIb/IIIa) intra-procedimiento, rige la regla de oro terapéutica del síndrome isquémico: &lt;b&gt;a mayor efectividad antitrombótica, mayor es el riesgo de sangrado&lt;/b&gt;.</t>
  </si>
  <si>
    <t>La opción c es correcta. Si bien la doble antiagregación plaquetaria (Aspirina más un potente inhibidor P2Y12) es el estándar actual (lo cual ha disminuido el uso empírico de otros agentes), la adición de un &lt;b&gt;inhibidor de la glucoproteína IIb/IIIa&lt;/b&gt; se considera una herramienta de rescate útil en la sala de hemodinamia. Su uso &lt;b&gt;puede mejorar la resolución del trombo&lt;/b&gt; frente a una intervención coronaria percutánea (ICP) compleja que cursa con una alta carga trombótica evidenciada angiográficamente.</t>
  </si>
  <si>
    <t>• &lt;b&gt;a) Solo empeora el pronóstico:&lt;/b&gt; Es incorrecta. Aunque todo antiagregante potente incrementa el riesgo de sangrado, su uso correctamente indicado en centros con experiencia ante un trombo masivo refractario aporta un beneficio clínico resolutivo, no empeorando el pronóstico.&lt;br /&gt;• &lt;b&gt;b) Sustituye definitivamente a la DAPT:&lt;/b&gt; Es incorrecta. La doble antiagregación plaquetaria (DAPT) con Aspirina y un inhibidor P2Y12 es el pilar farmacológico obligatorio a largo plazo en todo síndrome coronario agudo, no pudiendo ser reemplazado por agentes intra-procedimiento.&lt;br /&gt;• &lt;b&gt;d) No tiene ningún efecto:&lt;/b&gt; Es incorrecta. Constituyen potentes inhibidores de la vía final común de la agregación plaquetaria, ejerciendo un efecto antitrombótico capaz de disolver y frenar la carga trombótica intraluminal.</t>
  </si>
  <si>
    <t>&lt;b&gt;MICROEMBOLIZACIÓN Y TROMBOS NO OCLUSIVOS&lt;/b&gt;&lt;br /&gt;&lt;br /&gt;A partir del trombo inestable característico del SCASEST, se pueden desprender microémbolos (microembolización plaquetaria) hacia la microvasculatura distal. Si estos émbolos bloquean vasos pequeños y generan micronecrosis, se liberan biomarcadores positivos (Troponinas) instaurando un infarto no Q; si no logran necrosis, el cuadro se detiene en una angina inestable.</t>
  </si>
  <si>
    <t>En el manejo inicial del síndrome coronario crónico (angina crónica estable), la estrategia de primera línea consiste en instaurar un &lt;b&gt;tratamiento médico óptimo intensivo&lt;/b&gt; (antianginosos, antiagregación, estatinas e IECA) para controlar los síntomas y optimizar los factores de riesgo subyacentes antes de considerar una revascularización invasiva.</t>
  </si>
  <si>
    <t>&lt;b&gt;TRATAMIENTO DE LA ANGINA CRÓNICA ESTABLE (SÍNDROME CORONARIO CRÓNICO)&lt;/b&gt;&lt;br /&gt;&lt;br /&gt;El paciente que presenta múltiples factores de riesgo y un dolor estable que no varía en intensidad o frecuencia se categoriza dentro del síndrome coronario crónico. El abordaje inicial se enfoca en la optimización de sus factores subyacentes y la prevención de eventos agudos.&lt;br /&gt;• &lt;b&gt;Tratamiento pronóstico (Modificadores de la enfermedad):&lt;/b&gt; El tratamiento recomendado para prevenir la recurrencia de infarto o eventos vasculares en pacientes con enfermedad coronaria estable consiste en la administración de &lt;b&gt;aspirina y estatinas&lt;/b&gt;. A esto se le suma el uso de &lt;b&gt;IECA&lt;/b&gt;, indicados a largo plazo en pacientes con diabetes, hipertensión o enfermedad renal para prevenir eventos isquémicos, frenar el remodelado y generar vasodilatación arterial periférica.&lt;br /&gt;• &lt;b&gt;Tratamiento antianginoso:&lt;/b&gt; El objetivo primordial es prevenir los episodios de angina. El tratamiento de elección para la angina de pecho estable se basa en el uso de nitratos (como la nitroglicerina sublingual a demanda) y betabloqueantes para reducir el consumo miocárdico de oxígeno.&lt;br /&gt;• &lt;b&gt;Estrategia Invasiva diferida:&lt;/b&gt; Las intervenciones como la angioplastia o la cirugía de bypass no se indican de manera inicial ni urgente en pacientes estables con isquemia moderada. Se reservan para pacientes con angina refractaria al tratamiento médico óptimo intensivo o ante el hallazgo posterior de anatomía coronaria de muy alto riesgo.</t>
  </si>
  <si>
    <t>&lt;b&gt;d) Tratamiento médico óptimo intensivo (antianginosos, antiagregación, estatina alta intensidad, IECA) y reevaluación:&lt;/b&gt; Es la opción correcta. El paciente cursa con un síndrome coronario crónico (angina estable clase II). A pesar de poseer factores de alto riesgo cardiovascular (diabético, antecedente de ictus), se encuentra con una fracción de eyección preservada (FEVI 55%) y evidencia isquemia moderada en la prueba de esfuerzo. En este escenario clínico estable, el protocolo exige que la mejor estrategia inicial sea instaurar un tratamiento médico óptimo intensivo. Esto incluye fármacos antianginosos para aliviar los síntomas, junto con aspirina, estatinas de alta intensidad e IECA para estabilizar las placas ateromatosas y mejorar el pronóstico a largo plazo, difiriendo cualquier estrategia invasiva hasta reevaluar la respuesta clínica.</t>
  </si>
  <si>
    <t>&lt;b&gt;a) Angioplastia coronaria inmediata sin más estudios:&lt;/b&gt; Es incorrecta. La estrategia invasiva de urgencia o inmediata es el abordaje para los síndromes coronarios agudos (como el SCACEST o el SCASEST inestable con cambios dinámicos), no para un cuadro de angina crónica estable con isquemia moderada.&lt;br /&gt;&lt;b&gt;b) Alta solo con nitratos sublinguales a demanda:&lt;/b&gt; Es incorrecta. Si bien el tratamiento de elección para la angina estable se basa en el uso de nitratos para el alivio del dolor, prescribirlos como única medida omite el tratamiento modificador del pronóstico (antiagregación, estatinas, IECA), dejando al paciente desprotegido frente al riesgo de accidente de placa y progresión aterosclerótica.&lt;br /&gt;&lt;b&gt;c) Cirugía de bypass urgente:&lt;/b&gt; Es incorrecta. La revascularización quirúrgica urgente carece de indicación en la fase inicial de una angina estable sin anatomía coronaria documentada. No se debe someter a un paciente a cirugía de derivación sin antes haber realizado una coronariografía diagnóstica.</t>
  </si>
  <si>
    <t>&lt;b&gt;FACTORES DE RIESGO Y EQUIVALENTES CORONARIOS&lt;/b&gt;&lt;br /&gt;&lt;br /&gt;El paciente del caso presenta un perfil de alto riesgo cardiovascular que obliga a una intervención médica.&lt;br /&gt;• &lt;b&gt;Diabetes Mellitus:&lt;/b&gt; La diabetes en sí misma es un equivalente coronario de riesgo. La muerte cardiovascular es más frecuente en pacientes diabéticos.&lt;br /&gt;• &lt;b&gt;Antecedente de Ictus (ACV):&lt;/b&gt; El accidente isquémico transitorio o el ACV previo constituyen un equivalente de riesgo coronario. La historia clínica de un accidente cerebrovascular previo es la condición que más reduce la expectativa de vida de un paciente adulto.&lt;br /&gt;• &lt;b&gt;Integración:&lt;/b&gt; Un paciente diabético con antecedentes vasculares se considera siempre un paciente de riesgo alto. El objetivo terapéutico en estos casos es instaurar un tratamiento, buscando lograr niveles de LDL menores de 70 mg/dl mediante el uso de estatinas de alta intensidad.</t>
  </si>
  <si>
    <t>En pacientes con &lt;b&gt;angina crónica estable&lt;/b&gt; que no son sometidos a revascularización mecánica, el tratamiento médico consiste en el &lt;b&gt;control estricto de los factores de riesgo cardiovascular&lt;/b&gt; (presión arterial, glucemia, cese del tabaquismo), asociado a la administración preventiva de &lt;b&gt;antiagregantes plaquetarios y estatinas de alta potencia&lt;/b&gt;, sumado a una terapia antiisquémica combinada para el alivio de los síntomas.</t>
  </si>
  <si>
    <t>&lt;b&gt;TRATAMIENTO MÉDICO EN LA CARDIOPATÍA ISQUÉMICA ESTABLE&lt;/b&gt;&lt;br /&gt;&lt;br /&gt;La angina crónica estable se define como aquella que no varía en intensidad, frecuencia ni características en los últimos 3 meses, provocada por una placa aterosclerótica con obstrucción mayor al 70%. Su abordaje integral se sostiene en los siguientes pilares:&lt;br /&gt;• &lt;b&gt;Prevención secundaria y pronóstico:&lt;/b&gt; El tratamiento recomendado para prevenir la recurrencia de eventos isquémicos y la aparición de un infarto agudo de miocardio en pacientes con enfermedad coronaria consiste en la administración de &lt;b&gt;aspirina&lt;/b&gt; y &lt;b&gt;estatinas de alta potencia&lt;/b&gt; (para lograr la estabilización de la placa y un control metabólico estricto con LDL &lt; 70 mg/dl o &lt; 55 mg/dl).&lt;br /&gt;• &lt;b&gt;Control estricto de comorbilidades:&lt;/b&gt; Se debe indicar el abandono del tabaco, así como prescribir un manejo de la hipertensión arterial (con IECA/ARA II) y la diabetes mellitus para evitar la progresión de la macro y microangiopatía.&lt;br /&gt;• &lt;b&gt;Terapia Antiisquémica:&lt;/b&gt; Su objetivo es prevenir los episodios de angina. Exige el uso combinado y escalonado (según tolerancia hemodinámica) de fármacos de primera línea como &lt;b&gt;betabloqueantes&lt;/b&gt; y &lt;b&gt;nitratos de larga acción&lt;/b&gt;, pudiendo adicionar bloqueantes cálcicos o fármacos de segunda línea.</t>
  </si>
  <si>
    <t>&lt;b&gt;c) Control estricto de PA, LDL, glucemia, abandono de tabaco, antiagregación, estatinas de alta potencia y combinación de antianginosos según tolerancia:&lt;/b&gt; Es la opción correcta. En un paciente con una alta carga isquémica que rechaza la intervención mecánica invasiva, el abordaje exige instaurar la máxima terapia médica. Esta incluye agentes modificadores del pronóstico (antiagregación dual o simple más estatinas), control intensivo de los factores de riesgo para frenar la aterosclerosis (PA, glucemia, cese tabáquico) y una combinación farmacológica antianginosa para mantener al paciente libre de dolor y prevenir complicaciones.</t>
  </si>
  <si>
    <t>• &lt;b&gt;a) Únicamente nitratos sublinguales:&lt;/b&gt; Es incorrecta. Los nitritos de acción corta se utilizan para aliviar el dolor anginoso agudo, pero carecen de efecto en la reducción de la morbimortalidad, no estabilizan la placa aterosclerótica y no previenen el infarto.&lt;br /&gt;• &lt;b&gt;b) Vitaminas y suplementos dietarios:&lt;/b&gt; Es incorrecta. No existe evidencia clínica que respalde el uso de vitaminas o suplementos no farmacológicos como terapia antiisquémica o preventiva en la enfermedad coronaria estructural.&lt;br /&gt;• &lt;b&gt;d) Tratamiento solo cuando haya dolor intenso:&lt;/b&gt; Es incorrecta. La enfermedad coronaria exige un tratamiento preventivo crónico e ininterrumpido; diferir el tratamiento a los momentos de dolor intenso deja a la placa inestable vulnerable, condenando al paciente a padecer un evento fatal.</t>
  </si>
  <si>
    <t>&lt;b&gt;RELEVANCIA DEL MANEJO DE FACTORES DE RIESGO EN PACIENTES CORONARIOS&lt;/b&gt;&lt;br /&gt;&lt;br /&gt;La progresión a síndromes coronarios agudos depende de la complicación de las placas ateroscleróticas. Ya sea que el paciente opte por tratamiento médico exclusivo o reciba revascularización (angioplastia/cirugía), siempre debe recibir tratamiento preventivo secundario a largo plazo. Abandonar el tabaquismo, controlar el sobrepeso y realizar una corrección de la presión arterial y la dislipemia son medidas de impacto demostrable en la morbimortalidad general del paciente isquémico.</t>
  </si>
  <si>
    <t>En la &lt;b&gt;angina crónica estable&lt;/b&gt;, si bien la &lt;b&gt;revascularización&lt;/b&gt; mejora la calidad de vida y reduce la isquemia rápidamente a corto plazo, sus beneficios sintomáticos tienden a atenuarse a medio plazo cuando se comparan frente a la instauración sostenida de un &lt;b&gt;tratamiento médico óptimo&lt;/b&gt;.</t>
  </si>
  <si>
    <t>&lt;b&gt;TRATAMIENTO DE LA ANGINA CRÓNICA ESTABLE&lt;/b&gt;&lt;br /&gt;&lt;br /&gt;La angina crónica estable se define como aquella que no varía ni se modifica en intensidad, frecuencia ni características en los últimos 3 meses, originada por la presencia de placas ateroscleróticas obstructivas fijas.&lt;br /&gt;• &lt;b&gt;Tratamiento Médico Óptimo:&lt;/b&gt; Constituye el pilar inicial. El tratamiento de elección para la angina de pecho estable se basa en el uso de nitratos (siendo la nitroglicerina sublingual el medicamento utilizado para este fin), además de betabloqueantes. El objetivo del tratamiento antianginoso es prevenir los episodios de angina y mejorar la calidad de vida.&lt;br /&gt;• &lt;b&gt;Prevención Secundaria:&lt;/b&gt; A largo plazo, el tratamiento recomendado para evitar la progresión y prevenir la recurrencia de un infarto de miocardio en pacientes con enfermedad coronaria estable consiste en la administración de aspirina y estatinas.&lt;br /&gt;• &lt;b&gt;Estrategia Invasiva (Revascularización):&lt;/b&gt; La intervención mecánica precoz (coronariografía y angioplastia) aporta una rápida apertura del vaso. No obstante, su indicación formal en contextos no agudos se reserva para pacientes que presentan isquemia de alto riesgo o una angina refractaria al tratamiento médico óptimo.</t>
  </si>
  <si>
    <t>&lt;b&gt;d) La revascularización mejora la calidad de vida y reduce la angina a corto plazo, pero las diferencias tienden a atenuarse a medio plazo cuando el tratamiento médico es óptimo:&lt;/b&gt; Es la opción correcta. En pacientes con &lt;b&gt;angina crónica estable&lt;/b&gt;, la &lt;b&gt;revascularización&lt;/b&gt; percutánea o quirúrgica logra una rápida restitución del flujo que reduce el dolor y mejora la calidad de vida a &lt;b&gt;corto plazo&lt;/b&gt;. Sin embargo, el &lt;b&gt;tratamiento médico óptimo&lt;/b&gt; estricto (que incluye antianginosos, aspirina, estatinas y control de factores de riesgo) logra estabilizar las placas y controlar los síntomas a lo largo del tiempo, por lo que las diferencias en el beneficio sintomático tienden a igualarse y &lt;b&gt;atenuarse a medio plazo&lt;/b&gt;.</t>
  </si>
  <si>
    <t>El riesgo a padecer EPOC se presenta cuando el paciente tiene un pack/year (P/Y) mayor a:&lt;br&gt;&lt;br&gt;a) 5&lt;br&gt;&lt;br&gt;b) 10&lt;br&gt;&lt;br&gt;c) 50&lt;br&gt;&lt;br&gt;d) 80&lt;br&gt;&lt;br&gt;e) 100</t>
  </si>
  <si>
    <t>• &lt;b&gt;a) El tratamiento médico siempre es superior en calidad de vida:&lt;/b&gt; Es incorrecta. A corto plazo, la revascularización es superior para suprimir la isquemia y el dolor anginoso, no siendo el abordaje farmacológico "siempre" superior en la etapa inicial.&lt;br /&gt;• &lt;b&gt;b) La revascularización no aporta ningún beneficio sintomático:&lt;/b&gt; Es incorrecta. Aliviar mecánicamente la obstrucción anatómica suprime el déficit de perfusión, lo cual aporta un beneficio sintomático al reducir los episodios de angina de pecho.&lt;br /&gt;• &lt;b&gt;c) Ninguna estrategia modifica la calidad de vida:&lt;/b&gt; Es incorrecta. El objetivo del tratamiento antianginoso (farmacológico) y de la revascularización invasiva es, precisamente, prevenir los episodios de dolor, restaurar la tolerancia al ejercicio y modificar la calidad de vida del paciente.</t>
  </si>
  <si>
    <t>b) 10</t>
  </si>
  <si>
    <t>En el síndrome coronario agudo sin elevación del segmento ST (como la angina inestable), la terapéutica antitrombótica exige la adición de &lt;b&gt;tratamiento anticoagulante parenteral&lt;/b&gt; (como &lt;b&gt;enoxaparina&lt;/b&gt; o &lt;b&gt;fondaparinux&lt;/b&gt;) a la terapia antiplaquetaria para evitar que el trombo no oclusivo progrese a una oclusión total.</t>
  </si>
  <si>
    <t>&lt;b&gt;TRATAMIENTO ANTITROMBÓTICO EN SCASEST&lt;/b&gt;&lt;br /&gt;&lt;br /&gt;El Síndrome Coronario Agudo Sin Supradesnivel del ST (Angina inestable o Infarto no Q) se caracteriza fisiopatológicamente por la presencia de un trombo no oclusivo parcial. El objetivo primario es estabilizar médicamente al paciente para evitar que el coágulo progrese a una obstrucción del 100%.&lt;br /&gt;• &lt;b&gt;Terapia Antiisquémica:&lt;/b&gt; Dirigida a disminuir el consumo de oxígeno y resolver el vasoespasmo mediante nitratos endovenosos y betabloqueantes.&lt;br /&gt;• &lt;b&gt;Antiagregación Plaquetaria:&lt;/b&gt; Se establece una doble antiagregación con Aspirina y un inhibidor del receptor P2Y12 (Clopidogrel, Ticagrelor o Prasugrel) para frenar la cascada primaria.&lt;br /&gt;• &lt;b&gt;Terapia Anticoagulante:&lt;/b&gt; Se indica para inhibir la cascada de coagulación secundaria y estabilizar la placa accidentada. Se indica Heparina de Bajo Peso Molecular (&lt;b&gt;Enoxaparina 1 mg/Kg cada 12 hs vía subcutánea&lt;/b&gt;) o alternativamente &lt;b&gt;Fondaparinux (2.5 - 5 mg c/24hs)&lt;/b&gt;. También puede utilizarse Heparina No Fraccionada en infusión continua controlada con KPTT.&lt;br /&gt;• &lt;b&gt;Contraindicación Absoluta:&lt;/b&gt; La terapia fibrinolítica o trombolítica está contraindicada en el manejo del SCASEST.</t>
  </si>
  <si>
    <t>&lt;b&gt;b) Añadir anticoagulación parenteral:&lt;/b&gt; Es la opción correcta. El paciente cursa con una angina inestable/refractaria (isquemia recurrente) a pesar de recibir tratamiento antiisquémico (betabloqueantes, nitratos) y antiagregante. La fisiopatología dicta que el trombo sobre la placa complicada sigue activo. Al no existir contraindicaciones, el protocolo requiere añadir anticoagulación parenteral (con heparina de bajo peso molecular o fondaparinux) para bloquear la cascada de coagulación y evitar la oclusión completa del vaso mientras se coordina la intervención invasiva (coronariografía).</t>
  </si>
  <si>
    <t>• &lt;b&gt;a) AINE a dosis altas:&lt;/b&gt; Es incorrecta. Los antiinflamatorios no esteroideos (salvo la aspirina a dosis antiagregantes) están contraindicados en la fase aguda de los síndromes coronarios, ya que interfieren con la curación miocárdica, suprimen prostaglandinas protectoras y aumentan el riesgo protrombótico y de mortalidad.&lt;br /&gt;• &lt;b&gt;c) Digoxina en monoterapia:&lt;/b&gt; Es incorrecta. La digoxina es un agente inotrópico positivo sin indicación en el tratamiento de la isquemia aguda. Su uso aumentaría el trabajo cardíaco y el consumo miocárdico de oxígeno, agravando el cuadro isquémico.&lt;br /&gt;• &lt;b&gt;d) Suspender AAS:&lt;/b&gt; Es incorrecta. La aspirina (AAS) es el pilar de la terapia antiagregante. Suspenderla en la inestabilidad isquémica liberaría la activación plaquetaria, precipitando la formación de un trombo oclusivo total e induciendo un infarto transmural.</t>
  </si>
  <si>
    <t>&lt;b&gt;ESTRATEGIA INVASIVA EN EL SCASEST&lt;/b&gt;&lt;br /&gt;&lt;br /&gt;El manejo médico farmacológico debe servir como puente para la intervención mecánica, la cual depende de la estratificación de riesgo:&lt;br /&gt;• &lt;b&gt;Estrategia Invasiva de Urgencia:&lt;/b&gt; Se debe intervenir (realizando Coronariografía y Angioplastia PTCA) si el paciente presenta angina refractaria al tratamiento médico óptimo, inestabilidad hemodinámica, inestabilidad eléctrica o insuficiencia cardíaca aguda.&lt;br /&gt;• &lt;b&gt;Estrategia Invasiva Precoz:&lt;/b&gt; Indicada preferentemente antes de las 48 horas en pacientes con criterios de moderado a alto riesgo que lograron ser estabilizados.</t>
  </si>
  <si>
    <t>La &lt;b&gt;cirugía de derivación (Bypass)&lt;/b&gt; se prefiere frente a la angioplastia percutánea (PTCA) si el paciente presenta lesión de tronco, anatomía inadecuada o enfermedad de &lt;b&gt;múltiples vasos (especialmente diabéticos)&lt;/b&gt;.</t>
  </si>
  <si>
    <t>&lt;b&gt;ESTRATEGIA INVASIVA Y REVASCULARIZACIÓN&lt;/b&gt;&lt;br /&gt;&lt;br /&gt;El tratamiento de la enfermedad coronaria obstructiva aterosclerótica en etapas avanzadas o sintomáticas exige valorar una estrategia invasiva.&lt;br /&gt;• &lt;b&gt;Angioplastia (ATC) vs. Cirugía:&lt;/b&gt; La estrategia invasiva se realiza de forma precoz. Sin embargo, se prefiere la derivación a cirugía cardíaca convencional (bypass) en lugar de la Intervención Coronaria Percutánea (PTCA) cuando el paciente presenta lesión de tronco, enfermedad de múltiples vasos (especialmente si se trata de pacientes diabéticos) o una anatomía inadecuada para la colocación de stent.&lt;br /&gt;• &lt;b&gt;Alta Hospitalaria y Tratamiento Médico Óptimo:&lt;/b&gt; Ya sea que el paciente reciba tratamiento médico exclusivo o sea sometido a cualquier forma de revascularización mecánica, debe egresar con &lt;b&gt;Aspirina, Clopidogrel, Betabloqueantes, Hipolipemiantes (estatinas) e IECA&lt;/b&gt; (si corresponde), junto con un control estricto de sus comorbilidades (hipertensión y diabetes).</t>
  </si>
  <si>
    <t>La opción a es correcta. En la subpoblación de pacientes diabéticos con enfermedad coronaria difusa de múltiples vasos, la cirugía de revascularización coronaria (bypass) ofrece mayor beneficio pronóstico a largo plazo, superando a la angioplastia en términos de supervivencia libre de infarto y disminución de la isquemia recurrente.</t>
  </si>
  <si>
    <t>• &lt;b&gt;b) Es menos invasiva:&lt;/b&gt; Es incorrecta. La cirugía de derivación es un procedimiento quirúrgico mayor a cielo abierto (con esternotomía y muchas veces circulación extracorpórea), resultando más invasiva y con mayor morbilidad perioperatoria que la angioplastia percutánea.&lt;br /&gt;• &lt;b&gt;c) Corrige la diabetes:&lt;/b&gt; Es incorrecta. La cirugía reestablece el flujo sanguíneo del miocardio, pero no revierte ni modifica el trastorno metabólico primario de la diabetes.&lt;br /&gt;• &lt;b&gt;d) No requiere antiagregación:&lt;/b&gt; Es incorrecta. Todo paciente isquémico revascularizado requiere de por vida la administración de antiagregantes plaquetarios (aspirina y/o clopidogrel) para evitar la trombosis de los puentes coronarios o los stents.</t>
  </si>
  <si>
    <t>&lt;b&gt;DIFERENCIAS ESTRUCTURALES EN EL PACIENTE DIABÉTICO&lt;/b&gt;&lt;br /&gt;&lt;br /&gt;La fisiopatología aterotrombótica en el paciente con diabetes mellitus se caracteriza por generar placas ateroscleróticas de evolución acelerada, con lesiones difusas y severas que comprometen todo el árbol coronario. Al utilizar conductos venosos o arteriales en la cirugía de bypass, se logra sortear o "saltar" estos extensos segmentos enfermos, garantizando un flujo distal mucho más resistente a la reestenosis que la múltiple colocación de stents percutáneos.</t>
  </si>
  <si>
    <t>Ante un paciente que desarrolla un ictus originado por la embolización de &lt;b&gt;trombos endocavitarios&lt;/b&gt; posinfarto, la conducta terapéutica es la &lt;b&gt;anticoagulación sistémica&lt;/b&gt; prolongada para prevenir la recurrencia de nuevos eventos embólicos.</t>
  </si>
  <si>
    <t>&lt;b&gt;COMPLICACIONES TROMBOEMBÓLICAS POST-INFARTO DE MIOCARDIO&lt;/b&gt;&lt;br /&gt;&lt;br /&gt;El pronóstico del paciente con un infarto agudo de miocardio empeora frente al desarrollo de eventos adversos estructurales o complicaciones hemostáticas, las cuales incrementan la mortalidad global.&lt;br /&gt;• &lt;b&gt;Formación de trombos endocavitarios:&lt;/b&gt; La necrosis transmural, las áreas de discinesia apical o la formación de aneurismas ventriculares alteran la dinámica normal del flujo. Esto genera un foco de estasis sanguínea que promueve la coagulación y la génesis de trombos murales en el interior de la cavidad cardíaca.&lt;br /&gt;• &lt;b&gt;Embolización sistémica:&lt;/b&gt; Estas masas trombóticas resultan friables y peligrosas. Su complicación es la &lt;b&gt;embolización hacia diferentes regiones anatómicas&lt;/b&gt; (tromboembolismo sistémico), siendo el cerebro uno de los principales órganos diana, lo que desencadena eventos cerebrovasculares isquémicos (ictus).&lt;br /&gt;• &lt;b&gt;Manejo terapéutico:&lt;/b&gt; Frente a la documentación de una fuente cardioembólica activa (trombo mural) que ya ha generado isquemia periférica, el esquema antiagregante estándar post-IAM resulta insuficiente. Se exige instaurar la &lt;b&gt;anticoagulación sistémica&lt;/b&gt; (típicamente iniciando con heparina y solapando con anticoagulantes orales) para frenar la formación del coágulo, evitar su propagación y prevenir futuros desprendimientos embólicos.</t>
  </si>
  <si>
    <t>&lt;b&gt;d) Indicación de anticoagulación sistémica (por ejemplo, heparina seguida de anticoagulante oral) salvo contraindicación, para prevenir nuevos eventos embólicos:&lt;/b&gt; Es la opción correcta. La formación de &lt;b&gt;trombos endocavitarios&lt;/b&gt; tras un IAM representa un estado protrombótico intracardíaco con riesgo de &lt;b&gt;embolización hacia diferentes regiones anatómicas&lt;/b&gt;. Su detección ecocardiográfica, combinada con la manifestación clínica de un ictus isquémico, impone la &lt;b&gt;indicación de anticoagulación sistémica&lt;/b&gt; a fin de estabilizar el coágulo y prevenir la instauración de nuevos eventos embólicos sistémicos.</t>
  </si>
  <si>
    <t>&lt;b&gt;a) Suspender toda antiagregación:&lt;/b&gt; Es incorrecta. En el contexto de un síndrome coronario agudo reciente (posIAM), la doble antiagregación plaquetaria es vital para mantener la permeabilidad del vaso y estabilizar la placa ateromatosa. Suspenderla incrementaría el riesgo de un reinfarto agudo o trombosis del stent.&lt;br /&gt;&lt;b&gt;b) Tratar solo con AINE:&lt;/b&gt; Es incorrecta. Los antiinflamatorios no esteroideos carecen de efecto anticoagulante para resolver trombos murales. Además, su uso está contraindicado en la fase aguda del infarto porque alteran la cicatrización miocárdica y aumentan el riesgo de rotura cardíaca.&lt;br /&gt;&lt;b&gt;c) No hacer nada:&lt;/b&gt; Es incorrecta. La inacción terapéutica frente a una fuente embolígena endocavitaria activa y documentada garantiza la recurrencia a corto plazo de múltiples embolias periféricas sistémicas (como infartos intestinales, isquemia de extremidades o nuevos ictus fatales).</t>
  </si>
  <si>
    <t>&lt;b&gt;TERAPIA ANTICOAGULANTE EN CARDIOPATÍA ISQUÉMICA&lt;/b&gt;&lt;br /&gt;&lt;br /&gt;En el manejo intrahospitalario agudo de las complicaciones isquémicas y tromboembólicas de los síndromes coronarios, el control de la hemostasia se rige por el uso de agentes de inicio inmediato:&lt;br /&gt;• &lt;b&gt;Heparina no fraccionada:&lt;/b&gt; Se utiliza por vía endovenosa requiriendo un control de laboratorio para mantener el &lt;b&gt;KPTT&lt;/b&gt; entre 1.5 a 2.5 veces el valor normal (50 a 75 segundos).&lt;br /&gt;• &lt;b&gt;Heparina de bajo peso molecular (Enoxaparina):&lt;/b&gt; Presenta una eficacia equivalente con un manejo simplificado por vía subcutánea (1 mg/Kg cada 12 hs), sin necesidad de control de laboratorio, sirviendo como puente inicial seguro hasta instaurar los anticoagulantes orales crónicos.</t>
  </si>
  <si>
    <t>Tras un infarto agudo de miocardio, el bloqueo del sistema renina-angiotensina con &lt;b&gt;Inhibidores de la Enzima Convertidora (IECA)&lt;/b&gt; o &lt;b&gt;ARNI&lt;/b&gt; reduce la dilatación ventricular, evita el remodelado patológico y mejora el pronóstico, constituyendo un &lt;b&gt;pilar farmacológico en la prevención de la insuficiencia cardíaca crónica&lt;/b&gt;.</t>
  </si>
  <si>
    <t>&lt;b&gt;IECA Y PREVENCIÓN DEL REMODELADO POSINFARTO&lt;/b&gt;&lt;br /&gt;&lt;br /&gt;Tras un evento isquémico agudo como el Infarto Agudo de Miocardio (IAM), el músculo cardíaco experimenta cambios estructurales para compensar la zona necrosada. Sostenida en el tiempo, esta adaptación resulta deletérea, conduciendo a la dilatación del ventrículo izquierdo (remodelación adversa) y a la caída de la fracción de eyección.&lt;br /&gt;• &lt;b&gt;Inhibidores de la Enzima Convertidora de Angiotensina (IECA):&lt;/b&gt; Fármacos como el &lt;i&gt;Enalapril&lt;/i&gt; están indicados para evitar esta remodelación cardíaca. Su mecanismo de acción principal en la cardiopatía isquémica consiste en generar vasodilatación arterial periférica, lo cual disminuye la poscarga y el trabajo cardíaco, antagonizando los efectos proliferativos y fibróticos de la Angiotensina II.&lt;br /&gt;• &lt;b&gt;Impacto Pronóstico:&lt;/b&gt; El uso a largo plazo de bloqueadores del SRAA (IECA o ARNI como &lt;i&gt;Sacubitrilo-Valsartán&lt;/i&gt;) mejora la sobrevida, previene la recurrencia de eventos isquémicos y frena el daño estructural, previniendo así la instauración de una insuficiencia cardíaca congestiva crónica.</t>
  </si>
  <si>
    <t>&lt;b&gt;b) Reduce dilatación y mejora pronóstico, siendo pilar en prevención de insuficiencia cardíaca crónica:&lt;/b&gt; Es la opción correcta. El bloqueo del sistema renina-angiotensina es una intervención terapéutica obligada en pacientes posIAM, especialmente si presentan disfunción ventricular (FEy &lt; 40%). Estos fármacos han demostrado frenar el remodelado adverso (dilatación y fibrosis) del ventrículo izquierdo, previniendo la progresión hacia la insuficiencia cardíaca crónica y disminuyendo la mortalidad cardiovascular a largo plazo.</t>
  </si>
  <si>
    <t>• &lt;b&gt;a) Está contraindicado en todos:&lt;/b&gt; Es incorrecta. Los IECA conforman una indicación de Clase I (obligatoria) en el tratamiento post-IAM para modificar el pronóstico y prevenir el fallo de bomba.&lt;br /&gt;• &lt;b&gt;c) No tiene impacto:&lt;/b&gt; Es incorrecta. El impacto de los IECA/ARNI es trascendental; modifican la historia natural de la cardiopatía isquémica y de la insuficiencia cardíaca, salvando numerosas vidas y disminuyendo las reinternaciones.&lt;br /&gt;• &lt;b&gt;d) Sólo mejora el colesterol:&lt;/b&gt; Es incorrecta. Los fármacos indicados para normalizar el perfil lipídico y estabilizar las placas ateromatosas mediante efecto pleitrópico son las estatinas (ej. &lt;i&gt;Atorvastatina&lt;/i&gt;), no los bloqueantes del sistema renina-angiotensina.</t>
  </si>
  <si>
    <t>En un paciente con sospecha de síndrome coronario agudo que evoluciona como de bajo riesgo (dolor autolimitado, ECG basal sin isquemia y biomarcadores negativos), la conducta consiste en observarlo brevemente en la &lt;b&gt;Unidad de Dolor Precordial&lt;/b&gt; y otorgar el &lt;b&gt;alta precoz con indicación de pruebas de evocación de isquemia ambulatorias&lt;/b&gt; (ergometría, perfusión) para descartar o confirmar la enfermedad coronaria.</t>
  </si>
  <si>
    <t>&lt;b&gt;UNIDAD DE DOLOR PRECORDIAL Y SCASEST DE BAJO RIESGO&lt;/b&gt;&lt;br /&gt;&lt;br /&gt;El abordaje inicial del dolor precordial no debe retrasarse esperando resultados complejos, pero ante dudas diagnósticas o cuadros de bajo riesgo, se protocoliza una secuencia de evaluación en unidades específicas.&lt;br /&gt;• &lt;b&gt;Ingreso y Observación:&lt;/b&gt; Si no se puede confirmar isquemia inicial mediante los hallazgos basales (ECG inespecífico y clínica dudosa), se ingresa al paciente por &lt;b&gt;12 a 24 horas&lt;/b&gt; en una Unidad de Dolor Precordial.&lt;br /&gt;• &lt;b&gt;Monitorización seriada:&lt;/b&gt; Durante este lapso, se deben realizar &lt;b&gt;ECG seriados&lt;/b&gt;, el dosaje seriado de &lt;b&gt;marcadores biológicos (Troponinas, CK-MB)&lt;/b&gt; y un &lt;b&gt;ecocardiograma&lt;/b&gt; para objetivar si existe daño agudo en curso.&lt;br /&gt;• &lt;b&gt;Pruebas de evocación de isquemia:&lt;/b&gt; Si tras el período de observación todos los estudios clínicos e instrumentales permanecen normales, se descarta un evento isquémico agudo en actividad. Antes del alta, o de forma ambulatoria programada, se deben efectuar pruebas de evocación de isquemia (&lt;b&gt;PEG o ergometría, Perfusión con Talio, Eco stress o Tomografía 64 Multislice&lt;/b&gt;) para certificar la ausencia de cardiopatía isquémica inducible. Solo si estos estudios resultan alterados, el paciente se interna como un SCASEST definitivo.</t>
  </si>
  <si>
    <t>&lt;b&gt;a) Alta precoz con optimización de tratamiento y prueba de isquemia ambulatoria programada:&lt;/b&gt; Es la opción correcta. En un paciente evaluado por dolor torácico que evoluciona sin cambios dinámicos en el ECG y mantiene troponinas seriadas negativas (indicando ausencia de micronecrosis), la conducta protocolizada es la observación breve en la Unidad de Dolor Precordial seguida del alta, programando pruebas funcionales de evocación de isquemia diferidas para completar la estratificación de riesgo a nivel ambulatorio.</t>
  </si>
  <si>
    <t>• &lt;b&gt;b) Ingreso prolongado con heparina continua sin motivo:&lt;/b&gt; Es incorrecta. Prolongar el ingreso y someter al paciente a una anticoagulación sistémica sin documentar un diagnóstico positivo de SCA (enzimas negativas y ECG sin isquemia), expone al individuo a un alto riesgo de sangrado intrahospitalario sin aportar beneficio terapéutico.&lt;br /&gt;• &lt;b&gt;c) Trombólisis:&lt;/b&gt; Es incorrecta. La terapia fibrinolítica está &lt;b&gt;contraindicada&lt;/b&gt; en todo SCASEST (dado que el trombo subyacente es no oclusivo parcial), ya que incrementa la mortalidad (en un 14%) y carece de eficacia, exponiendo al paciente a hemorragias severas.&lt;br /&gt;• &lt;b&gt;d) Cirugía cardíaca inmediata:&lt;/b&gt; Es incorrecta. La intervención quirúrgica coronaria (CCG/ATC) de urgencia se reserva para pacientes que presenten inestabilidad hemodinámica profunda, bloqueo de rama izquierda agudo, arritmias refractarias o isquemia intratable al tratamiento médico óptimo.</t>
  </si>
  <si>
    <t>&lt;b&gt;FISIOPATOLOGÍA DEL SCASEST CONFIRMADO&lt;/b&gt;&lt;br /&gt;&lt;br /&gt;Si durante el proceso diagnóstico las enzimas cardíacas se positivizan o las pruebas de evocación funcional resultan alteradas, el paciente asume la categoría de Síndrome Coronario Agudo Sin Elevación del Segmento ST.&lt;br /&gt;• &lt;b&gt;Obstrucción parcial:&lt;/b&gt; El cuadro se produce por una placa aterosclerótica complicada que generó la formación de un &lt;b&gt;trombo no oclusivo&lt;/b&gt; en la luz del vaso, originando isquemia e inestabilidad.&lt;br /&gt;• &lt;b&gt;Micronecrosis:&lt;/b&gt; A partir de este trombo se desprende microembolización plaquetaria hacia la microvasculatura distal. Si alcanzan a generar necrosis en los pequeños vasos, se liberan los biomarcadores positivos y se instaura el diagnóstico anatómico de un &lt;b&gt;infarto no Q&lt;/b&gt;.</t>
  </si>
  <si>
    <t>En la &lt;b&gt;angina crónica estable&lt;/b&gt;, la estrategia invasiva de &lt;b&gt;revascularización&lt;/b&gt; percutánea o quirúrgica se encuentra indicada en aquellos pacientes que persisten sintomáticos (angina refractaria al &lt;b&gt;tratamiento médico óptimo&lt;/b&gt;) o que demuestran una &lt;b&gt;isquemia de alto riesgo&lt;/b&gt; en estudios funcionales.</t>
  </si>
  <si>
    <t>&lt;b&gt;TRATAMIENTO INVASIVO EN ANGINA CRÓNICA ESTABLE&lt;/b&gt;&lt;br /&gt;&lt;br /&gt;La angina crónica estable tiene como pilar inicial el tratamiento médico óptimo (antianginosos, aspirina y estatinas) para prevenir episodios isquémicos y mejorar la calidad de vida.&lt;br /&gt;• &lt;b&gt;Estrategia Invasiva (Revascularización):&lt;/b&gt; La intervención mecánica (coronariografía y angioplastia o cirugía) aporta una apertura del vaso para restituir el flujo sanguíneo.&lt;br /&gt;• &lt;b&gt;Indicaciones en contextos no agudos:&lt;/b&gt; Su indicación se reserva para pacientes que presentan una &lt;b&gt;isquemia de alto riesgo&lt;/b&gt; o una angina que resulta &lt;b&gt;refractaria al tratamiento médico óptimo&lt;/b&gt;.&lt;br /&gt;• &lt;b&gt;Cirugía de Revascularización (Bypass):&lt;/b&gt; Se prefiere la derivación a resolución quirúrgica por sobre la angioplastia si el paciente presenta lesión de tronco, enfermedad de múltiples vasos (especialmente en pacientes diabéticos) o si la anatomía resulta inadecuada para la intervención percutánea (PTCA).</t>
  </si>
  <si>
    <t>&lt;b&gt;a) Revascularización coronaria (angioplastia o cirugía) además del tratamiento médico, dado el territorio isquémico extenso y la limitación funcional:&lt;/b&gt; Es la opción correcta. La paciente presenta una limitación (angina clase III) que persiste a pesar de recibir el &lt;b&gt;tratamiento médico óptimo&lt;/b&gt; (angina refractaria), sumado a una &lt;b&gt;isquemia de alto riesgo&lt;/b&gt; documentada (área inducible del 20%) por enfermedad de múltiples vasos. En este escenario clínico, existe la necesidad de realizar una &lt;b&gt;revascularización coronaria (angioplastia o cirugía)&lt;/b&gt; para suprimir mecánicamente el déficit de perfusión, sin abandonar el tratamiento médico de base.</t>
  </si>
  <si>
    <t>• &lt;b&gt;b) Cambio a analgésicos no esteroideos sin revascularización:&lt;/b&gt; Es incorrecta. Los analgésicos no esteroideos (AINEs) no tratan la isquemia miocárdica e incluso están contraindicados en pacientes con cardiopatía isquémica por su toxicidad y riesgo de desestabilización aguda.&lt;br /&gt;• &lt;b&gt;c) Mantener solo tratamiento médico y controles anuales:&lt;/b&gt; Es incorrecta. El tratamiento médico óptimo ya ha fracasado en controlar los síntomas (la paciente persiste en clase III funcional) y la isquemia es extensa, por lo que la inacción expone a la paciente a un riesgo de desarrollar complicaciones a corto plazo.&lt;br /&gt;• &lt;b&gt;d) Solo rehabilitación cardíaca sin ajustar medicación:&lt;/b&gt; Es incorrecta. Si bien el ejercicio supervisado es útil, no soluciona el defecto anatómico obstructivo subyacente que origina una isquemia extensa del 20% del territorio miocárdico ante el estrés.</t>
  </si>
  <si>
    <t>En la angina vasoespástica (angina de Prinzmetal), donde el mecanismo etiológico primario es el vasoespasmo sobre coronarias sin lesiones ateroscleróticas obstructivas fijas, se utilizan los bloqueantes cálcicos (como el Diltiazem o el Verapamilo) y nitratos de larga acción como tratamiento de elección para controlar el espasmo coronario.</t>
  </si>
  <si>
    <t>&lt;b&gt;ANGINA DE PRINZMETAL (VASOESPÁSTICA) Y SU TRATAMIENTO&lt;/b&gt;&lt;br /&gt;&lt;br /&gt;La cardiopatía isquémica puede estar ocasionada por mecanismos distintos a la ateroesclerosis obstructiva clásica.&lt;br /&gt;• &lt;b&gt;Etiología Vasoespástica:&lt;/b&gt; Existe una etiología alternativa en un grupo particular de pacientes que presentan la denominada angina de Prinzmetal o angina vasoespástica. Estos pacientes por lo general no presentan placas ateroscleróticas significativas que expliquen una obstrucción mecánica fija. En su lugar, el mecanismo etiológico primario es el vasoespasmo, el cual puede ocurrir sobre pequeñas placas con daño endotelial, cerrando total o parcialmente la arteria e interrumpiendo el flujo sanguíneo.&lt;br /&gt;• &lt;b&gt;Clínica:&lt;/b&gt; Se presenta clásicamente como una angina frecuentemente nocturna o de reposo, que en el electrocardiograma evidencia un supradesnivel transitorio del segmento ST durante las crisis de dolor isquémico.&lt;br /&gt;• &lt;b&gt;Tratamiento Específico:&lt;/b&gt; A diferencia del síndrome coronario crónico clásico, el manejo antiisquémico prioritario recae sobre los bloqueantes cálcicos. Se indica Diltiazem (dosis entre 60 y 240 mg por día) o Verapamilo (dosis entre 80 y 240 mg por día) de manera específica ante la sospecha de espasmo coronario. Los betabloqueantes puros deben evitarse porque al bloquear los receptores beta-2 vasodilatadores, pueden exacerbar el vasoespasmo mediado por el tono alfa-adrenérgico.</t>
  </si>
  <si>
    <t>La opción d es correcta. El paciente presenta un cuadro típico de angina de Prinzmetal (vasoespástica), confirmada por el dolor en reposo, el supradesnivel transitorio del ST, las coronarias sin lesiones estructurales significativas y un test de provocación con ergonovina positivo. El tratamiento prioritario para prevenir el vasoespasmo coronario consiste en la administración de calcioantagonistas (como Diltiazem o Verapamilo) e incluso nitratos. Se deben evitar los betabloqueantes puros, ya que pueden exacerbar el vasoespasmo coronario al dejar sin oposición la vasoconstricción mediada por receptores alfa.</t>
  </si>
  <si>
    <t>• &lt;b&gt;a) Betabloqueantes puros como primera línea:&lt;/b&gt; Es incorrecta. Si bien son el pilar terapéutico indiscutido en la angina crónica estable y el infarto agudo de miocardio clásico, en la angina de Prinzmetal (vasoespástica) los betabloqueantes están contraindicados, ya que pueden exacerbar el espasmo coronario.&lt;br /&gt;• &lt;b&gt;b) Únicamente estatinas:&lt;/b&gt; Es incorrecta. Aunque las estatinas se indican en todo paciente con cardiopatía isquémica para buscar estabilización endotelial, utilizarlas "únicamente" privaría al paciente del tratamiento antiisquémico sintomático, no resolviendo ni previniendo los episodios agudos de dolor por espasmo.&lt;br /&gt;• &lt;b&gt;c) AINE y corticoides:&lt;/b&gt; Es incorrecta. Los antiinflamatorios no esteroideos (AINEs) y los corticoides carecen por completo de indicación en el tratamiento del vasoespasmo coronario, reservándose para patologías inflamatorias como la pericarditis aguda.</t>
  </si>
  <si>
    <t>&lt;b&gt;DIAGNÓSTICO DIFERENCIAL CLÍNICO&lt;/b&gt;&lt;br /&gt;&lt;br /&gt;• &lt;b&gt;Angina Inestable (SCASEST):&lt;/b&gt; Puede presentarse en reposo, típicamente con una duración menor de 15 a 20 minutos, pero a diferencia de la angina de Prinzmetal, el mecanismo subyacente es un trombo no oclusivo sobre una placa aterosclerótica complicada, cursando clásicamente sin supradesnivel del ST.&lt;br /&gt;• &lt;b&gt;Infarto Agudo de Miocardio (SCACEST):&lt;/b&gt; Se caracteriza por dolor prolongado (&gt; 20 a 30 minutos) que no calma con nitratos, asociado a un trombo oclusivo total (100%) que genera un supradesnivel persistente del segmento ST y elevación patológica de biomarcadores (Troponinas).</t>
  </si>
  <si>
    <t>Si en el contexto del tratamiento inicial de un infarto agudo de miocardio &lt;b&gt;la fibrinólisis fracasa&lt;/b&gt; (situación evidenciada por la persistencia del dolor isquémico sostenido y un descenso insignificante del segmento ST), se debe derivar al paciente inmediatamente para la realización de una &lt;b&gt;Angioplastia (ATC) de rescate&lt;/b&gt;.</t>
  </si>
  <si>
    <t>&lt;b&gt;ESTRATEGIAS POST-TROMBÓLISIS Y ANGIOPLASTIA DE RESCATE&lt;/b&gt;&lt;br /&gt;&lt;br /&gt;El tratamiento inicial del Síndrome Coronario Agudo con Elevación del ST (SCACEST) persigue la recanalización precoz, completa y sostenida del vaso ocluido.&lt;br /&gt;• &lt;b&gt;Fibrinólisis:&lt;/b&gt; Si la angioplastia primaria no está disponible en los tiempos óptimos (&lt; 120 minutos), se administra terapia fibrinolítica (ej. &lt;i&gt;Estreptoquinasa&lt;/i&gt;) y se evalúan los signos de reperfusión a los 60-90 minutos.&lt;br /&gt;• &lt;b&gt;Fracaso de la reperfusión:&lt;/b&gt; Se define por la persistencia de la isquemia tisular a pesar del trombolítico. El paciente mantiene el dolor isquémico sostenido y en el electrocardiograma persiste la elevación del segmento ST (con un descenso nulo o insignificante), indicando que el trombo persiste ocluyendo la arteria al 100%.&lt;br /&gt;• &lt;b&gt;Conducta de Rescate:&lt;/b&gt; Frente a este fracaso terapéutico, se debe derivar al paciente inmediatamente a un centro con capacidad hemodinámica para realizar una &lt;b&gt;Angioplastia (ATC) de rescate&lt;/b&gt; con el fin de destapar el vaso mecánicamente.&lt;br /&gt;• &lt;b&gt;Estrategia Farmacoinvasiva:&lt;/b&gt; Si la fibrinólisis fue exitosa pero el infarto es de alto riesgo (cara anterior, Killip ≥ II, compromiso de VD, hipotensión o taquicardia), se recomienda realizar de todas formas una ATC selectiva programada entre las 3 y 24 horas post-fibrinólisis.</t>
  </si>
  <si>
    <t>&lt;b&gt;c) Persistencia de elevación del ST de descenso insignificante alrededor de noventa minutos y dolor isquémico sostenido:&lt;/b&gt; Es la opción correcta. La asociación de dolor precordial refractario y la persistencia del supradesnivel del segmento ST tras el tiempo de ventana de acción del fibrinolítico confirma que no hubo lisis del coágulo, determinando el fracaso del tratamiento farmacológico y obligando a intervenir mecánicamente mediante una ATC de rescate.</t>
  </si>
  <si>
    <t>&lt;b&gt;a) Leve elevación de troponina:&lt;/b&gt; Es incorrecta. La elevación de las troponinas es un marcador biológico normal e inherente a la necrosis miocárdica ya establecida, no siendo un parámetro para evaluar el éxito o fracaso de la reperfusión de la arteria.&lt;br /&gt;&lt;b&gt;b) Normalización parcial del ST y desaparición del dolor:&lt;/b&gt; Es incorrecta. La resolución del dolor y el descenso del supradesnivel del ST constituyen los criterios de &lt;b&gt;éxito&lt;/b&gt; de la reperfusión, indicando que el vaso ha sido recanalizado.&lt;br /&gt;&lt;b&gt;d) Desaparición del dolor sin cambios ECG:&lt;/b&gt; Es incorrecta. Aunque requiere seguimiento, la desaparición del dolor isquémico descarta en primera instancia el fracaso; la persistencia del dolor isquémico y del supradesnivel del ST es el criterio del fracaso de reperfusión.</t>
  </si>
  <si>
    <t>&lt;b&gt;CRITERIOS DE REPERFUSIÓN EXITOSA&lt;/b&gt;&lt;br /&gt;&lt;br /&gt;La efectividad de la terapia fibrinolítica se monitorea evaluando la triada de reperfusión en la cama del paciente:&lt;br /&gt;• &lt;b&gt;Clínica:&lt;/b&gt; Desaparición o alivio significativo del dolor isquémico.&lt;br /&gt;• &lt;b&gt;Eléctrica:&lt;/b&gt; Descenso rápido del supradesnivel del segmento ST (un descenso &gt; 50% de la elevación inicial en la derivación más afectada).&lt;br /&gt;• &lt;b&gt;Arritmias de reperfusión:&lt;/b&gt; Aparición de arritmias ventriculares benignas transitorias, siendo el &lt;b&gt;Ritmo Idioventricular Acelerado (RIVA)&lt;/b&gt; el marcador más característico del restablecimiento del flujo coronario.</t>
  </si>
  <si>
    <t>En la &lt;b&gt;angina crónica estable&lt;/b&gt; de riesgo intermedio, la &lt;b&gt;revascularización rutinaria no reduce claramente la mortalidad&lt;/b&gt; frente a un &lt;b&gt;tratamiento médico general óptimo&lt;/b&gt; en ausencia de criterios de alto riesgo coronario.</t>
  </si>
  <si>
    <t>&lt;b&gt;TRATAMIENTO INVASIVO EN ANGINA CRÓNICA ESTABLE&lt;/b&gt;&lt;br /&gt;&lt;br /&gt;La angina crónica estable tiene como pilar inicial el tratamiento médico óptimo (antianginosos, aspirina y estatinas) para prevenir episodios isquémicos y mejorar la calidad de vida.&lt;br /&gt;• &lt;b&gt;Estrategia Invasiva (Revascularización):&lt;/b&gt; La intervención mecánica (coronariografía y angioplastia o cirugía) aporta una rápida apertura del vaso para restituir el flujo sanguíneo.&lt;br /&gt;• &lt;b&gt;Indicaciones formales en contextos no agudos:&lt;/b&gt; Su indicación se reserva para pacientes que presentan una &lt;b&gt;isquemia de alto riesgo&lt;/b&gt; o una angina &lt;b&gt;refractaria al tratamiento médico óptimo&lt;/b&gt;.&lt;br /&gt;• &lt;b&gt;Impacto pronóstico:&lt;/b&gt; Fuera de los contextos de alto riesgo coronario anatómico o funcional, los procedimientos de revascularización mecánica invasiva de rutina no logran reducir claramente la mortalidad general frente al tratamiento farmacológico médico óptimo.</t>
  </si>
  <si>
    <t>&lt;b&gt;a) En ausencia de alto riesgo coronario o revascularización rutinaria no reduce claramente la mortalidad frente a un tratamiento médico general:&lt;/b&gt; Es la opción correcta. En pacientes con &lt;b&gt;angina crónica estable&lt;/b&gt; de riesgo intermedio, la &lt;b&gt;revascularización rutinaria no reduce claramente la mortalidad&lt;/b&gt; en comparación con el &lt;b&gt;tratamiento médico óptimo&lt;/b&gt; general. El beneficio real en supervivencia de la revascularización (angioplastia o cirugía) se restringe a subgrupos con &lt;b&gt;alto riesgo coronario&lt;/b&gt; (como lesión significativa de tronco, deterioro de la fracción de eyección o isquemia extensa inducible del 20%), reservándose en los demás casos para el alivio sintomático inmediato de la angina refractaria.</t>
  </si>
  <si>
    <t>• &lt;b&gt;b) No hay datos al respecto:&lt;/b&gt; Es incorrecta. Existen múltiples ensayos clínicos multicéntricos y guías de práctica clínica con evidencia estadística sólida que fundamentan el manejo y pronóstico comparativo en la angina estable.&lt;br /&gt;• &lt;b&gt;d) La revascularización siempre reduce…:&lt;/b&gt; Es incorrecta. La revascularización mecánica invasiva no disminuye la mortalidad en todos los escenarios; su beneficio sobre la sobrevida no es universal ni supera al tratamiento farmacológico óptimo cuando se trata de una enfermedad estable de características funcionales leves o intermedias sin predictores de alto riesgo.</t>
  </si>
  <si>
    <t>La &lt;b&gt;taquicardia ventricular polimorfa&lt;/b&gt; o &lt;i&gt;Torsades de pointes&lt;/i&gt; se genera sobre la base de un &lt;b&gt;intervalo QT prolongado&lt;/b&gt; (mayor a 500 ms), el cual puede ser congénito o adquirido debido a alteraciones metabólicas (como la &lt;b&gt;hipomagnesemia&lt;/b&gt; y la hipopotasemia), toxicidad por fármacos antiarrítmicos o isquemia coronaria.</t>
  </si>
  <si>
    <t>&lt;b&gt;TAQUICARDIA VENTRICULAR POLIMORFA (TORSADES DE POINTES) Y QT PROLONGADO&lt;/b&gt;&lt;br /&gt;&lt;br /&gt;La taquicardia ventricular polimorfa, también conocida como "torsión de puntas", es una arritmia ventricular de gravedad hemodinámica.&lt;br /&gt;• &lt;b&gt;Características electrocardiográficas:&lt;/b&gt; Se diagnostica al visualizar una taquicardia ventricular (QRS ancho) en la que el complejo cambia continuamente de morfología y tamaño, dando la impresión visual de retorcerse sobre la línea de base y adoptando un patrón romboidal o en huso.&lt;br /&gt;• &lt;b&gt;Fisiopatología base (Intervalo QT):&lt;/b&gt; Se produce sobre un terreno electrocardiográfico preexistente caracterizado por un &lt;b&gt;intervalo QT prolongado&lt;/b&gt; (mayor a &lt;b&gt;500 ms&lt;/b&gt;). El intervalo QT normal mide la duración total de la actividad eléctrica ventricular, y su prolongación predispone a la generación de arritmias y muerte súbita.&lt;br /&gt;• &lt;b&gt;Etiología del QT largo:&lt;/b&gt; Puede ser de origen congénito (canalopatías) o adquirido. Las causas adquiridas incluyen alteraciones metabólicas (&lt;i&gt;hipopotasemia, hipomagnesemia, hipocalcemia&lt;/i&gt;), el uso de diversos fármacos (drogas antiarrítmicas, antidepresivos tricíclicos, antibióticos, antihistamínicos) o cuadros de &lt;i&gt;isquemia coronaria&lt;/i&gt; aguda.</t>
  </si>
  <si>
    <t>&lt;b&gt;a) Prolongación del intervalo QT por fármacos, trastornos electrolíticos o canalopatías, por lo que el manejo incluye magnesio intravenoso y corrección de QT:&lt;/b&gt; Es la opción correcta. La taquicardia ventricular polimorfa tipo &lt;i&gt;Torsades de pointes&lt;/i&gt; se desarrolla como consecuencia de la prolongación del intervalo QT. Los factores predisponentes incluyen los trastornos electrolíticos (hipomagnesemia, hipopotasemia), la toxicidad por fármacos y las canalopatías congénitas. La reposición de magnesio endovenoso es la terapia de elección para estabilizar la membrana miocárdica y acortar el QT, resolviendo el sustrato de la arritmia.</t>
  </si>
  <si>
    <t>• &lt;b&gt;b) EPOC grave:&lt;/b&gt; Es incorrecta. La EPOC genera hipertrofia y dilatación del ventrículo derecho (cor pulmonale) o agrandamiento auricular derecho (onda P pulmonale), predisponiendo a arritmias supraventriculares (como taquicardia auricular multifocal o fibrilación auricular), pero no es un factor predisponente para la prolongación del QT ni para la torsión de puntas.&lt;br /&gt;• &lt;b&gt;c) Pericarditis viral:&lt;/b&gt; Es incorrecta. La pericarditis aguda genera alteraciones de la repolarización con supradesnivel cóncavo difuso del ST en múltiples derivaciones, pero no ocasiona prolongación del intervalo QT que predisponga a una taquicardia ventricular polimorfa.&lt;br /&gt;• &lt;b&gt;d) Estenosis aórtica severa:&lt;/b&gt; Es incorrecta. La estenosis aórtica produce una sobrecarga de presión e hipertrofia concéntrica del ventrículo izquierdo. Puede predisponer a isquemia, síncope y arritmias ventriculares monomorfas en etapas avanzadas, pero no es el sustrato de QT largo adquirido que define a la &lt;i&gt;Torsades de pointes&lt;/i&gt;.</t>
  </si>
  <si>
    <t>&lt;b&gt;APROXIMACIÓN DIAGNÓSTICA A LAS TAQUICARDIAS DE QRS ANCHO&lt;/b&gt;&lt;br /&gt;&lt;br /&gt;El algoritmo diagnóstico dicta que cuando una taquiarritmia presenta un complejo QRS prolongado (mayor o igual a 0,12 seg), se asume que el impulso nace en el músculo ventricular, por debajo del nódulo auriculoventricular.&lt;br /&gt;• &lt;b&gt;Premisa diagnóstica fundamental:&lt;/b&gt; Ante la duda diagnóstica al visualizar una taquicardia regular con complejo QRS ancho, se debe considerar que se trata de una Taquicardia Ventricular (TV) y actuar en consecuencia.&lt;br /&gt;• &lt;b&gt;Clínica y Hemodinamia:&lt;/b&gt; Estas arritmias equivalen hemodinámicamente a un paro cardíaco. La alta frecuencia anula el volumen minuto, y la falta de perfusión cerebral genera un &lt;i&gt;síncope&lt;/i&gt; (pérdida de conocimiento de origen cardíaco), requiriendo cardioversión eléctrica inmediata.</t>
  </si>
  <si>
    <t>Ante la duda diagnóstica al visualizar una taquicardia regular con complejo QRS ancho, se debe considerar siempre que se trata de una &lt;b&gt;Taquicardia Ventricular (TV)&lt;/b&gt; y actuar en consecuencia, siendo la &lt;b&gt;Amiodarona endovenosa&lt;/b&gt; el fármaco útil de elección en el tratamiento si el paciente se encuentra estable.</t>
  </si>
  <si>
    <t>&lt;b&gt;DIAGNÓSTICO Y MANEJO DE TAQUIARITMIAS CON QRS ANCHO&lt;/b&gt;&lt;br /&gt;&lt;br /&gt;Cuando una taquiarritmia presenta un complejo QRS prolongado (ancho, de 0,10 a 0,12 seg o más), el algoritmo diagnóstico dicta que el impulso se está generando y transmitiendo por fuera del sistema de conducción rápido, correspondiendo generalmente a arritmias ventriculares.&lt;br /&gt;• &lt;b&gt;Presunción diagnóstica:&lt;/b&gt; Como norma cardiológica fundamental, ante la duda diagnóstica al visualizar una taquicardia regular con complejo QRS ancho (y especialmente en pacientes con cardiopatía estructural de base), se debe considerar que se trata de una &lt;b&gt;Taquicardia Ventricular (TV)&lt;/b&gt; hasta que se demuestre lo contrario.&lt;br /&gt;• &lt;b&gt;Tratamiento en Inestabilidad:&lt;/b&gt; Si la taquicardia ventricular (duración &gt; 30 seg) asocia descompensación hemodinámica, constituye una urgencia y el tratamiento de elección es la &lt;b&gt;Cardioversión eléctrica&lt;/b&gt;.&lt;br /&gt;• &lt;b&gt;Tratamiento en Paciente Estable:&lt;/b&gt; Si el paciente tolera la arritmia y se encuentra estable, puede intentarse el manejo farmacológico inicial. Las drogas antiarrítmicas endovenosas indicadas para este fin son la &lt;b&gt;Amiodarona&lt;/b&gt; o la Lidocaína.</t>
  </si>
  <si>
    <t>&lt;b&gt;c) Taquicardia ventricular hasta demostrar lo contrario, por lo que se debe tratar como tal (por ejemplo, amiodarona intravenosa) si no se dispone de diagnóstico electrofisiológico certero:&lt;/b&gt; Es la opción correcta. Toda taquicardia de QRS ancho en un paciente con antecedente de patología estructural cardíaca debe ser asumida como una taquicardia ventricular. Al encontrarse el paciente hemodinámicamente estable, el tratamiento antiarrítmico farmacológico de primera línea para intentar revertirla es la infusión de Amiodarona intravenosa.</t>
  </si>
  <si>
    <t>• &lt;b&gt;a) Taquicardia supraventricular con bloqueo de rama siempre:&lt;/b&gt; Es incorrecta. Si bien una taquicardia supraventricular (como una TPS) puede discurrir con aberrancia o un bloqueo de rama previo ensanchando el QRS, asumir "siempre" este diagnóstico benigno es negligente, ya que la administración de ciertos fármacos frenadores del nódulo AV en una verdadera taquicardia ventricular puede precipitar un colapso hemodinámico.&lt;br /&gt;• &lt;b&gt;d) Taquicardia sinusal:&lt;/b&gt; Es incorrecta. La taquicardia sinusal conduce fisiológicamente por el sistema de His-Purkinje, manifestándose con un QRS angosto o de duración normal (0,08 seg), salvo bloqueo de rama subyacente.&lt;br /&gt;• &lt;b&gt;b) Artefacto de movimiento:&lt;/b&gt; Es incorrecta. Un artefacto cinético genera oscilaciones e interferencias arrítmicas en la línea de base del electrocardiograma, no conformando un trazado de taquicardia regular organizada y sostenida en el tiempo.</t>
  </si>
  <si>
    <t>&lt;b&gt;CRITERIOS ELECTROCARDIOGRÁFICOS DE TAQUICARDIA VENTRICULAR&lt;/b&gt;&lt;br /&gt;&lt;br /&gt;Para certificar el diagnóstico de una TV en el electrocardiograma, se exige visualizar signos que demuestren el origen inferior del estímulo:&lt;br /&gt;• &lt;b&gt;Disociación aurículo-ventricular:&lt;/b&gt; Se observan ondas P y complejos QRS latiendo a frecuencias independientes (posee una especificidad diagnóstica del 100%).&lt;br /&gt;• &lt;b&gt;Ausencia de complejos RS en todas las derivaciones precordiales:&lt;/b&gt; Presencia de complejos conformados únicamente por ondas R puras (ej. RRR) u ondas S puras (ej. SSS) abarcando desde V1 hasta V6.&lt;br /&gt;• &lt;b&gt;Intervalo RS prolongado:&lt;/b&gt; Mayor a 100 ms medido en las derivaciones precordiales.</t>
  </si>
  <si>
    <t>¿Cuál de los siguientes es un factor de riesgo establecido para el desarrollo de EPOC?&lt;br&gt;&lt;br&gt;a) Consumo de tabaco&lt;br&gt;&lt;br&gt;b) Polvos y productos industriales&lt;br&gt;&lt;br&gt;c) Infecciones respiratorias de la infancia&lt;br&gt;&lt;br&gt;d) Peso bajo al nacer</t>
  </si>
  <si>
    <t>El aleteo o &lt;b&gt;flutter auricular&lt;/b&gt; se caracteriza por la presencia de &lt;b&gt;ondas en forma de "serrucho" o "dientes de sierra"&lt;/b&gt; (ondas F) en el trazado de base, cursando con una frecuencia auricular de &lt;b&gt;300 latidos por minuto&lt;/b&gt; y un bloqueo auriculoventricular regular.</t>
  </si>
  <si>
    <t>a) Consumo de tabaco</t>
  </si>
  <si>
    <t>&lt;b&gt;DIAGNÓSTICO ELECTROCARDIOGRÁFICO DEL FLUTTER AURICULAR&lt;/b&gt;&lt;br /&gt;&lt;br /&gt;El aleteo o flutter auricular es una taquiarritmia originada por un mecanismo de &lt;b&gt;macro reentradas&lt;/b&gt; organizadas a nivel de las aurículas.&lt;br /&gt;• &lt;b&gt;Actividad Auricular (Ondas F):&lt;/b&gt; Las aurículas laten a una frecuencia altísima, a &lt;b&gt;300 lpm&lt;/b&gt;. En el electrocardiograma, la línea de base isoeléctrica normal desaparece y es reemplazada por ondas idénticas, continuas y regulares que adoptan una &lt;b&gt;forma de serrucho o dientes de sierra&lt;/b&gt;.&lt;br /&gt;• &lt;b&gt;Conducción Auriculoventricular (AV):&lt;/b&gt; El nódulo auriculoventricular es incapaz de conducir estímulos a 300 lpm hacia los ventrículos. Por consiguiente, pacta un &lt;b&gt;bloqueo fisiológico regular&lt;/b&gt;, permitiendo el paso de solo una fracción de los latidos auriculares. &lt;br /&gt;• &lt;b&gt;Respuesta Ventricular:&lt;/b&gt; Al instaurarse bloqueos de grado fijo (como 2:1, 3:1 o 4:1), los complejos QRS (que son angostos por ser una arritmia supraventricular) aparecen en el trazado de manera &lt;b&gt;regular&lt;/b&gt;, estableciendo frecuencias ventriculares predecibles de 150, 100 o 75 lpm.</t>
  </si>
  <si>
    <t>La opción b es correcta. El &lt;b&gt;flutter auricular&lt;/b&gt; se diagnostica por la visualización de &lt;b&gt;ondas en dientes de sierra&lt;/b&gt; originadas por una macro reentrada a altísima frecuencia (siendo 300 lpm, cumpliendo el parámetro de &gt;240 lpm). Al mismo tiempo, el nódulo AV efectúa un bloqueo regular para proteger al ventrículo, siendo la instauración de una &lt;b&gt;conducción 2 a uno (2:1)&lt;/b&gt; el escenario hemodinámico y electrocardiográfico.</t>
  </si>
  <si>
    <t>• &lt;b&gt;a) Ritmo totalmente irregular sin actividad auricular discernible:&lt;/b&gt; Es incorrecta. Este patrón caótico (sin ondas P y con intervalos R-R variables) define a la &lt;b&gt;fibrilación auricular&lt;/b&gt;, que ocurre por micro reentradas desorganizadas.&lt;br /&gt;• &lt;b&gt;c) QRS extremadamente ancho y caótico:&lt;/b&gt; Es incorrecta. El aleteo es una arritmia supraventricular (nace por encima del nódulo AV), por lo que el estímulo desciende por el sistema His-Purkinje normal, produciendo siempre un complejo &lt;b&gt;QRS estrecho o angosto&lt;/b&gt; (0,08 seg).&lt;br /&gt;• &lt;b&gt;d) Ondas P bien definidas separadas con ritmo sinusal:&lt;/b&gt; Es incorrecta. En el flutter auricular, el comando del nódulo sinusal se encuentra abolido o superado por el gran circuito de reentrada; por lo tanto, no existen ondas P sinusales normales, sino ondas F continuas en la línea de base.</t>
  </si>
  <si>
    <t>&lt;b&gt;DIAGNÓSTICO DIFERENCIAL: FLUTTER VS. FIBRILACIÓN AURICULAR&lt;/b&gt;&lt;br /&gt;&lt;br /&gt;Tanto el aleteo (flutter) como la fibrilación auricular son taquiarritmias supraventriculares que carecen de ondas P normales.&lt;br /&gt;• &lt;b&gt;Diferenciación Electrocardiográfica:&lt;/b&gt; El pilar diagnóstico diferencial radica en la regularidad de la respuesta ventricular. En el aleteo auricular, la aparición de los complejos QRS es &lt;b&gt;regular&lt;/b&gt; debido al bloqueo nodal constante. En contrapartida, en la fibrilación auricular el grado de bloqueo en el nódulo AV es aleatorio, por lo que los intervalos RR son &lt;b&gt;variables e irregulares&lt;/b&gt;.</t>
  </si>
  <si>
    <t>Ante un paciente cuyas ondas P se siguen de complejos QRS a &lt;b&gt;intervalos PR progresivamente más prolongados&lt;/b&gt;, hasta que se produce una falta de conducción AV reiterándose el ciclo, se diagnostica el &lt;b&gt;Bloqueo AV de segundo grado tipo Mobitz I (con período de Wenckebach)&lt;/b&gt;.</t>
  </si>
  <si>
    <t>&lt;b&gt;DIAGNÓSTICO ELECTROCARDIOGRÁFICO DE LOS BLOQUEOS AURICULOVENTRICULARES (AV)&lt;/b&gt;&lt;br /&gt;&lt;br /&gt;Los bloqueos AV ocurren cuando el nódulo auriculoventricular retarda o interrumpe el paso del estímulo desde las aurículas hacia los ventrículos. Para el diagnóstico de alteraciones con frecuencias menores a 60 lpm, se evalúan los siguientes criterios:&lt;br /&gt;• &lt;b&gt;Bloqueo AV de Primer Grado:&lt;/b&gt; El diagnóstico se establece por la prolongación del intervalo PR mayor de 0,20 seg. Todas las ondas P del trazado logran conducir normalmente a un QRS.&lt;br /&gt;• &lt;b&gt;Bloqueo AV de Segundo Grado (Mobitz I):&lt;/b&gt; Se diagnostica al visualizar el &lt;b&gt;período de Wenckebach&lt;/b&gt;. El trazado evidencia un alargamiento progresivo y gradual del intervalo PR de latido en latido (ej. 0,22 seg, luego 0,24, luego 0,30 seg) hasta que una onda P no conduce (no se sigue de QRS).&lt;br /&gt;• &lt;b&gt;Bloqueo AV de Segundo Grado (Mobitz II):&lt;/b&gt; Existe un patrón fijo de bloqueo. Se diagnostica cuando cada un número predeterminado y fijo de ondas P aparece un solo QRS (ej. patrón 2:1 o 3:1), sin que exista un alargamiento previo y progresivo del PR.&lt;br /&gt;• &lt;b&gt;Bloqueo AV Completo (Tercer Grado):&lt;/b&gt; El criterio diagnóstico es la &lt;b&gt;disociación aurículo-ventricular completa&lt;/b&gt;. Las ondas P laten con una frecuencia y los complejos QRS laten de forma independiente a una frecuencia de 20 a 40 lpm.</t>
  </si>
  <si>
    <t>&lt;b&gt;b) Bloqueo AV de segundo grado tipo Mobitz I:&lt;/b&gt; Es la opción correcta. El hallazgo de un intervalo PR que se prolonga progresivamente latido a latido hasta que una onda P "cae" o se bloquea (es decir, no es seguida por un complejo QRS) constituye la definición electrocardiográfica del período de Wenckebach, diagnosticando un Bloqueo Auriculoventricular de segundo grado tipo Mobitz I.</t>
  </si>
  <si>
    <t>&lt;b&gt;a) Bloqueo AV de segundo grado tipo Mobitz II:&lt;/b&gt; Es incorrecta. En el Mobitz II existe un patrón de bloqueo fijo (por ejemplo, 2:1 o 3:1) donde una onda P deja de conducir, pero los latidos que sí conducen mantienen un intervalo PR constante, sin evidenciar un alargamiento previo progresivo.&lt;br /&gt;&lt;b&gt;c) Bloqueo AV de primer grado simple:&lt;/b&gt; Es incorrecta. En el bloqueo de primer grado existe un retraso en la conducción (PR prolongado mayor a 0,20 seg), pero todas las ondas P conducen a los ventrículos, sin presentarse latidos bloqueados ni alteraciones periódicas.&lt;br /&gt;&lt;b&gt;d) Bloqueo AV completo:&lt;/b&gt; Es incorrecta. El bloqueo de tercer grado o completo se caracteriza por una disociación aurículo-ventricular completa, donde aurículas y ventrículos laten de forma independiente a frecuencias distintas, no existiendo un patrón de alargamiento del PR.</t>
  </si>
  <si>
    <t>&lt;b&gt;SÍNCOPE Y BRADIARRITMIAS&lt;/b&gt;&lt;br /&gt;&lt;br /&gt;La presentación de un síncope (pérdida de conocimiento de origen cardíaco con recuperación ad integrum) en el contexto de bradiarritmias se produce cuando la frecuencia efectiva desciende, provocando una hipoperfusión cerebral. Si bien los bloqueos de segundo grado (Mobitz I) suelen transcurrir de forma asintomática, pueden generar un compromiso hemodinámico agudo que exija la indicación de un marcapaso transitorio.</t>
  </si>
  <si>
    <t>En pacientes con &lt;b&gt;Síndrome de Wolff-Parkinson-White (WPW)&lt;/b&gt; que desarrollan una &lt;b&gt;fibrilación auricular&lt;/b&gt; concomitante, está contraindicado el uso de &lt;b&gt;fármacos bloqueantes exclusivos del nodo auriculoventricular (AV)&lt;/b&gt; (como verapamilo, diltiazem, digoxina o betabloqueantes), ya que al anular el retardo fisiológico de la vía normal, los estímulos auriculares viajarán por la vía accesoria, desencadenando frecuencias ventriculares letales.&lt;br&gt;&lt;br&gt;&lt;i&gt;(Nota: Datos extraídos de guías clínicas internacionales. Se sugiere contrastar con protocolos institucionales locales.)&lt;/i&gt;</t>
  </si>
  <si>
    <t>&lt;b&gt;SÍNDROME DE WOLFF-PARKINSON-WHITE Y FIBRILACIÓN AURICULAR&lt;/b&gt;&lt;br /&gt;&lt;br /&gt;La presencia de una vía de conducción anómala altera el manejo y la presentación clínica de las arritmias supraventriculares asociadas.&lt;br /&gt;• &lt;b&gt;Fisiopatología del WPW:&lt;/b&gt; Esta entidad se caracteriza por la presencia de un haz de conducción accesorio (como el Haz de Kent) que conecta las aurículas directamente con los ventrículos, evitando el nódulo auriculoventricular. Esto se manifiesta en el electrocardiograma basal con un &lt;b&gt;intervalo PR corto (menor de 0,08 seg)&lt;/b&gt; y una &lt;b&gt;onda delta&lt;/b&gt;.&lt;br /&gt;• &lt;b&gt;Peligro de la Fibrilación Auricular:&lt;/b&gt; Si bien en ritmo basal el paciente puede estar asintomático, la instauración de una fibrilación auricular (FA) lo vuelve muy proclive a padecer un &lt;b&gt;síncope&lt;/b&gt; o un colapso hemodinámico letal. En la FA las aurículas laten a frecuencias caóticas de 600 lpm. En el WPW, este volumen de estímulos no sufre el retardo fisiológico del nódulo auriculoventricular, provocando que los ventrículos latan a altísimas frecuencias de &lt;b&gt;250 a 260 latidos por minuto&lt;/b&gt;, lo cual genera un compromiso hemodinámico extremo incompatible con la vida.</t>
  </si>
  <si>
    <t>&lt;b&gt;c) Bloqueantes del nodo AV aislados como verapamilo, diltiazem, digoxina o betabloqueantes:&lt;/b&gt; Es la opción correcta. Al administrar bloqueantes puros del nódulo AV, se anula la única vía de conducción que ejerce un retardo protector. Esto obliga a que los impulsos auriculares desciendan por la vía accesoria, la cual no posee freno fisiológico, precipitando frecuencias ventriculares insostenibles que degeneran en fibrilación ventricular y muerte súbita.</t>
  </si>
  <si>
    <t>• &lt;b&gt;a) Procainamida, y b) Ibutilida:&lt;/b&gt; Son opciones incorrectas. Estos fármacos antiarrítmicos actúan bloqueando los canales iónicos y enlenteciendo la conducción a través de la vía accesoria, por lo que se consideran opciones terapéuticas válidas para frenar la respuesta ventricular en este cuadro específico.&lt;br /&gt;• &lt;b&gt;d) Amiodarona intravenosa:&lt;/b&gt; Es incorrecta. La Amiodarona es el fármaco de elección para revertir una FA aguda a ritmo sinusal y en arritmias ventriculares, estando contraindicada únicamente en pacientes con síndrome de QT largo congénito.</t>
  </si>
  <si>
    <t>&lt;b&gt;DIAGNÓSTICO ELECTROCARDIOGRÁFICO DE VÍAS ANÓMALAS (WPW)&lt;/b&gt;&lt;br /&gt;&lt;br /&gt;Para diagnosticar este síndrome por reentrada a través de vías anómalas en el ECG de base, se exige visualizar tres elementos:&lt;br /&gt;• La onda P precediendo al complejo QRS.&lt;br /&gt;• Un intervalo &lt;b&gt;PR muy corto (menor a 0,08 seg)&lt;/b&gt; debido a la ausencia fisiológica del retardo de conducción en el nódulo AV.&lt;br /&gt;• Un ensanchamiento inicial de la rama ascendente del complejo QRS que se denomina &lt;b&gt;onda delta&lt;/b&gt;.</t>
  </si>
  <si>
    <t>En el manejo de una fibrilación auricular con alta respuesta ventricular en un paciente hemodinámicamente estable, la estrategia terapéutica de elección consiste en el control de la frecuencia cardíaca (con betabloqueantes o calcioantagonistas) y la valoración de la anticoagulación según el riesgo embólico.</t>
  </si>
  <si>
    <t>&lt;b&gt;TRATAMIENTO DE LA FIBRILACIÓN AURICULAR NO AGUDA O DE INICIO INCIERTO&lt;/b&gt;&lt;br /&gt;&lt;br /&gt;Ante una fibrilación auricular de inicio incierto o en pacientes estables sin descompensación hemodinámica grave, la estrategia de control del ritmo (cardioversión) no es la medida inicial de primera línea por el riesgo de embolia.&lt;br /&gt;• &lt;b&gt;Estrategia de Control de Frecuencia:&lt;/b&gt; El objetivo hemodinámico inicial es frenar la respuesta ventricular rápida utilizando fármacos que enlentecen la conducción del nódulo auriculoventricular. Se indican Betabloqueantes o Calcioantagonistas (como el Diltiazem o el Verapamilo), ajustando la elección según las comorbilidades del paciente (por ejemplo, evaluando la severidad del EPOC).&lt;br /&gt;• &lt;b&gt;Valoración de la Anticoagulación:&lt;/b&gt; Constituye un paso obligatorio. Debido a la estasis sanguínea generada por el "temblor" auricular (que laten a 600 lpm ineficazmente), se debe calcular el Score de CHADS-VASc para determinar el riesgo de embolia sistémica. Si el paciente presenta un puntaje ≥ 2, se indica la anticoagulación de forma permanente.</t>
  </si>
  <si>
    <t>&lt;b&gt;b) Control de frecuencia con betabloqueantes o calcioantagonistas y valorar anticoagulación:&lt;/b&gt; Es la opción correcta. Ante un paciente de 70 años hemodinámicamente compensado (cuya consulta es por palpitaciones) que presenta una fibrilación auricular con respuesta ventricular rápida (110 lpm), la directriz terapéutica inmediata indica el control de la frecuencia para aliviar el síntoma y mejorar el llenado diastólico. Simultáneamente, es necesario valorar el riesgo tromboembólico para indicar la anticoagulación profiláctica a fin de prevenir un accidente cerebrovascular isquémico.</t>
  </si>
  <si>
    <t>• &lt;b&gt;a) Cardioversión eléctrica inmediata:&lt;/b&gt; Es incorrecta. La cardioversión de urgencia se reserva para la fibrilación auricular aguda que provoca una descompensación hemodinámica grave (como insuficiencia cardíaca severa, hipotensión o angina intratable), lo cual no aplica en este paciente clínico estable.&lt;br /&gt;• &lt;b&gt;c) Ablación por radiofrecuencia de venas pulmonares:&lt;/b&gt; Es incorrecta. Constituye un tratamiento invasivo electivo de segunda línea para mantener el control del ritmo a largo plazo en pacientes sintomáticos o refractarios, no siendo una estrategia farmacológica inicial de urgencia.&lt;br /&gt;• &lt;b&gt;d) Amiodarona en dosis altas sin otras medidas:&lt;/b&gt; Es incorrecta. Si bien la amiodarona es un antiarrítmico útil para revertir a ritmo sinusal, su uso aislado "sin otras medidas" omite el pilar terapéutico preventivo más importante a largo plazo en esta arritmia: la evaluación de la necesidad de anticoagulación.</t>
  </si>
  <si>
    <t>&lt;b&gt;SCORE DE CHADS-VASc Y PREVENCIÓN EMBÓLICA&lt;/b&gt;&lt;br /&gt;&lt;br /&gt;Para tomar decisiones terapéuticas a largo plazo en pacientes con fibrilación auricular, es necesario calcular el Score de CHADS-VASc, el cual evalúa el riesgo de embolia periférica asignando valores a distintas comorbilidades:&lt;br /&gt;• Insuficiencia cardíaca, Hipertensión Arterial, Diabetes Mellitus, Enfermedad Vascular, Sexo Femenino, Edad 65-74 años: 1 punto cada uno.&lt;br /&gt;• Edad ≥ 75 años, Antecedente de Stroke/TIA: 2 puntos cada uno.&lt;br /&gt;• Un score igual o mayor a 2 indica un alto riesgo embólico, estableciendo clínicamente la necesidad de utilizar fármacos anticoagulantes orales de forma permanente.</t>
  </si>
  <si>
    <t>En pacientes con antecedente de &lt;b&gt;taquicardia ventricular sostenida&lt;/b&gt; o muerte súbita resucitada, y que presentan una disfunción ventricular severa (Fracción de Eyección &lt; 30-35%), la indicación terapéutica como &lt;b&gt;prevención secundaria&lt;/b&gt; a largo plazo es la colocación de un &lt;b&gt;Cardiodesfibrilador Implantable (CDI o DAI)&lt;/b&gt; para detectar y abortar arritmias recurrentes.</t>
  </si>
  <si>
    <t>&lt;b&gt;TERAPIA DE DISPOSITIVOS ELÉCTRICOS EN ARRITMIAS VENTRICULARES&lt;/b&gt;&lt;br /&gt;&lt;br /&gt;Para aquellos pacientes que presentan un deterioro severo de la función ventricular o riesgo arrítmico comprobado, el tratamiento médico óptimo se complementa con dispositivos implantables:&lt;br /&gt;• &lt;b&gt;Cardiodesfibrilador Implantable (CDI o DAI):&lt;/b&gt; Es un dispositivo que detecta arritmias (como la taquicardia ventricular o la fibrilación ventricular) y ejecuta una descarga de desfibrilación automática para abortarlas, evitando el colapso hemodinámico.&lt;br /&gt;• &lt;b&gt;Prevención Primaria:&lt;/b&gt; Se indica de manera profiláctica en pacientes que presentan un deterioro severo de la función ventricular izquierda (Fracción de Eyección &lt; 30-35%), independientemente de si han presentado eventos arrítmicos previos.&lt;br /&gt;• &lt;b&gt;Prevención Secundaria:&lt;/b&gt; Se indica formalmente en pacientes que ya han presentado un episodio de &lt;b&gt;Taquicardia Ventricular sostenida&lt;/b&gt; o que han sido resucitados de un evento de &lt;b&gt;Muerte Súbita&lt;/b&gt;.</t>
  </si>
  <si>
    <t>&lt;b&gt;b) Cardiodesfibrilador Implantable (CDI o DAI):&lt;/b&gt; Es la opción correcta. Ante un paciente con disfunción sistólica severa (FEVI menor o igual a 35%) y el antecedente comprobado de un episodio de taquicardia ventricular sostenida, el protocolo exige actuar en el terreno de la prevención secundaria de muerte súbita. La indicación terapéutica a largo plazo es el implante de un cardiodesfibrilador automático implantable (DAI o CDI), el cual detectará y abortará las recurrencias arrítmicas, debiéndose acompañar de la optimización del tratamiento médico (betabloqueantes, IECA/ARNI) para estabilizar la patología de base.</t>
  </si>
  <si>
    <t>• &lt;b&gt;a) Solo betabloqueantes:&lt;/b&gt; Es incorrecta. Si bien los betabloqueantes son el pilar del tratamiento médico crónico para la insuficiencia cardíaca isquémica y previenen el desarrollo de arritmias (modulando la actividad neurohormonal), su uso aislado resulta insuficiente como prevención secundaria ante el antecedente de una taquicardia ventricular sostenida con FEVI deprimida.&lt;br /&gt;• &lt;b&gt;c) No hacer nada si el episodio fue único:&lt;/b&gt; Es incorrecta. Un episodio único de taquicardia ventricular sostenida en este contexto patológico conlleva un riesgo de recurrencia (fibrilación ventricular y muerte súbita), obligando a tomar medidas invasivas profilácticas.&lt;br /&gt;• &lt;b&gt;d) Anticoagulación como única medida:&lt;/b&gt; Es incorrecta. La anticoagulación está indicada en arritmias auriculares (como la fibrilación auricular) para prevenir eventos tromboembólicos sistémicos y pulmonares, careciendo de utilidad en la prevención de arritmias ventriculares.</t>
  </si>
  <si>
    <t>&lt;b&gt;MANEJO AGUDO DE LA TAQUICARDIA VENTRICULAR SOSTENIDA&lt;/b&gt;&lt;br /&gt;&lt;br /&gt;La premisa terapéutica inicial exige tratar toda taquicardia con QRS ancho como una Taquicardia Ventricular hasta demostrar lo contrario.&lt;br /&gt;• &lt;b&gt;Definición:&lt;/b&gt; Se considera sostenida cuando su duración es mayor a 30 segundos. Constituye una urgencia porque las elevadas frecuencias ventriculares anulan el gasto cardíaco, equivaliendo hemodinámicamente a un paro cardíaco con instauración de síncope.&lt;br /&gt;• &lt;b&gt;Tratamiento Agudo:&lt;/b&gt; El tratamiento de elección es la &lt;b&gt;Cardioversión Eléctrica&lt;/b&gt;. Si el paciente se encuentra estable, puede intentarse el manejo farmacológico utilizando &lt;i&gt;Amiodarona&lt;/i&gt; endovenosa.</t>
  </si>
  <si>
    <t>El tratamiento definitivo de elección para la taquicardia paroxística supraventricular por reentrada intranodal es la &lt;b&gt;ablación con radiofrecuencia&lt;/b&gt; del circuito.</t>
  </si>
  <si>
    <t>&lt;b&gt;TAQUICARDIA PAROXÍSTICA SUPRAVENTRICULAR Y REENTRADA NODAL&lt;/b&gt;&lt;br /&gt;&lt;br /&gt;La Taquicardia Paroxística Supraventricular (TPS) es una arritmia de inicio y terminación brusca descrita en individuos jóvenes.&lt;br /&gt;• &lt;b&gt;Fisiopatología:&lt;/b&gt; El mecanismo arritmogénico que produce más frecuentemente la TPS es la &lt;b&gt;reentrada nodal&lt;/b&gt;. Se genera por un circuito cerrado electrofisiológico a nivel del nódulo auriculoventricular que involucra vías de conducción lentas y rápidas.&lt;br /&gt;• &lt;b&gt;Diagnóstico:&lt;/b&gt; Se caracteriza en el electrocardiograma por un ritmo regular, QRS angosto y una altísima frecuencia cardíaca (entre &lt;b&gt;160 y 240 lpm&lt;/b&gt;), la cual por su rapidez oculta a la onda P.&lt;br /&gt;• &lt;b&gt;Tratamiento Definitivo:&lt;/b&gt; La &lt;b&gt;ablación con radiofrecuencia&lt;/b&gt; mediante cateterismo constituye el tratamiento definitivo de elección para erradicar el circuito de reentrada intranodal recurrente.</t>
  </si>
  <si>
    <t>La opción a es correcta. En un paciente joven con episodios recurrentes y muy sintomáticos de taquicardia por reentrada nodal (TRNAV), la ablación por radiofrecuencia de la vía lenta del circuito a nivel del nódulo auriculoventricular es el tratamiento de elección para curar la enfermedad.</t>
  </si>
  <si>
    <t>• &lt;b&gt;b) No ofrecer tratamiento al ser benigna:&lt;/b&gt; Es incorrecta. Si bien en la juventud suelen ser bien toleradas, la arritmia es muy sintomática en este paciente, deteriora la calidad de vida y, a largo plazo, la altísima frecuencia puede precipitar síntomas de descompensación (disnea, angor).&lt;br /&gt;• &lt;b&gt;c) Betabloqueantes de por vida sin más opciones:&lt;/b&gt; Es incorrecta. La existencia de una opción terapéutica curativa (la ablación) evita someter a un individuo estructuralmente sano a una terapia farmacológica antiarrítmica crónica de por vida.&lt;br /&gt;• &lt;b&gt;d) Cirugía abierta de corrección:&lt;/b&gt; Es incorrecta. La intervención curativa se realiza percutánea endovascular mediante cateterismo en un centro de electrofisiología, no teniendo indicación la cirugía cardíaca a cielo abierto.</t>
  </si>
  <si>
    <t>&lt;b&gt;MANEJO DEL EPISODIO AGUDO (TPS)&lt;/b&gt;&lt;br /&gt;&lt;br /&gt;El abordaje inicial de un episodio agudo de TPS depende del estado hemodinámico del paciente al ingreso:&lt;br /&gt;• &lt;b&gt;Paciente Compensado:&lt;/b&gt; La primera medida conservadora es intentar cortar el circuito generando un estímulo vagal (masaje del seno carotídeo). Si no revierte, el tratamiento farmacológico de primera elección es la &lt;b&gt;Adenosina endovenosa&lt;/b&gt; en dosis de 10 mg (siendo el Verapamilo una alternativa terapéutica válida).&lt;br /&gt;• &lt;b&gt;Paciente Descompensado:&lt;/b&gt; Si la arritmia se asocia a una descompensación acompañada de dolor en el pecho (angor) o compromiso hemodinámico, se debe realizar de urgencia una &lt;b&gt;Cardioversión eléctrica&lt;/b&gt;.</t>
  </si>
  <si>
    <t>El tratamiento de elección para la &lt;b&gt;taquicardia por reentrada intranodal recurrente&lt;/b&gt; y otras arritmias supraventriculares mediadas por circuitos anómalos es la &lt;b&gt;ablación con radiofrecuencia&lt;/b&gt;, logrando una tasa de curación y evitando la toxicidad de los antiarrítmicos a largo plazo.</t>
  </si>
  <si>
    <t>&lt;b&gt;TRATAMIENTO DE LAS TAQUIARRITMIAS SUPRAVENTRICULARES&lt;/b&gt;&lt;br /&gt;&lt;br /&gt;Las taquiarritmias supraventriculares, especialmente la Taquicardia Paroxística Supraventricular (TPS) generada por mecanismos de reentrada en el nódulo AV o por vías anómalas (como el Síndrome de Wolff-Parkinson-White), exigen una estrategia curativa cuando son recurrentes y sintomáticas.&lt;br /&gt;• &lt;b&gt;Ablación por radiofrecuencia:&lt;/b&gt; Constituye el tratamiento de elección para cortar el circuito. Al destruir mediante energía térmica la vía aberrante del circuito de reentrada (ej. vía lenta nodal o el haz de Kent), se interrumpe el mecanismo fisiopatológico arritmogénico.&lt;br /&gt;• &lt;b&gt;Beneficios a largo plazo:&lt;/b&gt; Esta intervención curativa reduce las recurrencias clínicas y mejora la calidad de vida. Evita someter al paciente a un esquema crónico con drogas antiarrítmicas (como la amiodarona), las cuales conllevan el riesgo de desarrollar efectos adversos tóxicos sistémicos y acumulativos en el tiempo.</t>
  </si>
  <si>
    <t>&lt;b&gt;c) Ablación con catéter por radiofrecuencia:&lt;/b&gt; Es la opción correcta. La &lt;b&gt;ablación con catéter por radiofrecuencia&lt;/b&gt; es el tratamiento curativo de elección para las taquicardias supraventriculares mediadas por circuitos de reentrada recurrentes. Su principal ventaja radica en ofrecer una &lt;b&gt;tasa de curación anatómica&lt;/b&gt;, eliminando los episodios sintomáticos y liberando al paciente de la dependencia y la toxicidad asociada al uso prolongado de fármacos antiarrítmicos.</t>
  </si>
  <si>
    <t>&lt;b&gt;a) No tiene utilidad en arritmias supraventriculares:&lt;/b&gt; Es incorrecta. La ablación es el patrón oro curativo para patologías supraventriculares de alta prevalencia, como la taquicardia paroxística por reentrada intranodal y el Síndrome de Wolff-Parkinson-White.&lt;br /&gt;&lt;b&gt;b) Solo se usa cuando fracasa el marcapasos:&lt;/b&gt; Es incorrecta. El marcapasos está indicado para el tratamiento de las bradiarritmias graves (como la disfunción sinusal o los bloqueos auriculoventriculares avanzados), no constituyendo un tratamiento ni un paso previo para las taquiarritmias por reentrada.&lt;br /&gt;&lt;b&gt;d) Es siempre más peligrosa que cualquier fármaco:&lt;/b&gt; Es incorrecta. Si bien es un procedimiento invasivo con riesgos inherentes, su perfil de seguridad y éxito en centros experimentados es adecuado, considerándose un riesgo menor que someter al paciente (especialmente si es joven) a toxicidad sistémica por drogas antiarrítmicas profilácticas.</t>
  </si>
  <si>
    <t>&lt;b&gt;FISIOPATOLOGÍA DE LA REENTRADA NODAL&lt;/b&gt;&lt;br /&gt;&lt;br /&gt;La Taquicardia Paroxística Supraventricular (TPS) se origina por una alteración en la conducción del impulso eléctrico.&lt;br /&gt;• &lt;b&gt;Mecanismo de Reentrada:&lt;/b&gt; Se define como un circuito electrofisiológico anómalo por el cual circula un estímulo de manera continua. En la reentrada nodal, un haz de fibras extras forma un circuito cerrado a nivel del nódulo auriculoventricular, el cual involucra vías de conducción lentas y rápidas. La ablación busca destruir selectivamente una de estas vías para anular la perpetuación del circuito.</t>
  </si>
  <si>
    <t>La hipertensión arterial (HTA) se define por la presencia de una presión arterial sistólica igual o superior a &lt;b&gt;140 mmHg&lt;/b&gt; y/o una presión arterial diastólica igual o superior a &lt;b&gt;90 mmHg&lt;/b&gt;, documentada en mediciones promediadas y repetidas a lo largo del tiempo.</t>
  </si>
  <si>
    <t>&lt;b&gt;DEFINICIÓN Y UMBRAL DIAGNÓSTICO DE LA HIPERTENSIÓN ARTERIAL&lt;/b&gt;&lt;br /&gt;&lt;br /&gt;La hipertensión arterial (HTA) es una alteración cardiovascular compleja considerada un síndrome de daño microvascular. Su definición diagnóstica se basa en la medición estandarizada y sostenida de la presión arterial:&lt;br /&gt;• &lt;b&gt;Umbral de diagnóstico:&lt;/b&gt; Se establece cuando la presión arterial sistólica (PAS) es mayor o igual a &lt;b&gt;140 mmHg&lt;/b&gt; y/o la presión arterial diastólica (PAD) es mayor o igual a &lt;b&gt;90 mmHg&lt;/b&gt;.&lt;br /&gt;• &lt;b&gt;Criterio de confirmación clínica:&lt;/b&gt; Debido a la gran variabilidad fisiológica de la presión, el diagnóstico no debe formularse por una toma aislada. Un adulto padece HTA cuando, por lo menos en dos visitas separadas por una semana, los promedios de dos o más mediciones en cada oportunidad alcanzan o superan el umbral establecido.&lt;br /&gt;• &lt;b&gt;Excepción diagnóstica:&lt;/b&gt; Si el paciente se presenta en su primera consulta con cifras severas correspondientes a HTA Grado 2 o 3 (mayores a &lt;b&gt;160/100 mmHg&lt;/b&gt;), el diagnóstico puede establecerse y confirmarse en la primera visita.&lt;br /&gt;• &lt;b&gt;Condición:&lt;/b&gt; Se considera hipertensos a las personas que mantienen estos valores elevados de forma &lt;b&gt;sostenida&lt;/b&gt; a lo largo del tiempo.</t>
  </si>
  <si>
    <t>&lt;b&gt;d) Mayor o igual a 140/90 mmHg:&lt;/b&gt; Es la opción correcta. El umbral diagnóstico define a la HTA mediante el registro de una presión sistólica mayor o igual a &lt;b&gt;140 mmHg&lt;/b&gt; y/o una presión diastólica mayor o igual a &lt;b&gt;90 mmHg&lt;/b&gt;. Para evitar diagnósticos erróneos inducidos por la variabilidad fisiológica de la tensión, estas cifras deben ser documentadas a través de promedios en mediciones repetidas en visitas separadas, confirmando así su carácter sostenido.</t>
  </si>
  <si>
    <t>• &lt;b&gt;a) Mayor o igual a 120/80 mmHg mantenida:&lt;/b&gt; Es incorrecta. Valores que oscilan entre 120-139 de sistólica y 80-89 de diastólica se categorizan como Presión Arterial Limítrofe o Prehipertensión, no alcanzando el umbral de diagnóstico de HTA.&lt;br /&gt;• &lt;b&gt;b) Mayor o igual a 130/80 mmHg en cualquier toma aislada:&lt;/b&gt; Es incorrecta. Los valores inferiores a 140/90 mmHg no definen HTA en la población general adulta; además, una toma "aislada" es insuficiente para establecer el diagnóstico dada la variabilidad circadiana de la presión arterial.&lt;br /&gt;• &lt;b&gt;c) Mayor o igual a 150/95 mmHg exclusivamente:&lt;/b&gt; Es incorrecta. El punto de corte diagnóstico comienza a partir de los &lt;b&gt;140/90 mmHg&lt;/b&gt;. Establecer un límite exclusivo de 150/95 mmHg dejaría sin diagnóstico a pacientes que ya cursan con HTA Nivel 1.</t>
  </si>
  <si>
    <t>&lt;b&gt;CATEGORIZACIONES CLÍNICAS ASOCIADAS&lt;/b&gt;&lt;br /&gt;&lt;br /&gt;• &lt;b&gt;Prehipertensión / PA Limítrofe:&lt;/b&gt; Valores que se ubican entre &lt;b&gt;120 a 139 mmHg&lt;/b&gt; de PAS o &lt;b&gt;80 a 89 mmHg&lt;/b&gt; de PAD. Constituyen una alerta clínica (luz amarilla) que requiere un control periódico riguroso y la estimulación temprana con modificaciones del estilo de vida para evitar la progresión de la patología.&lt;br /&gt;• &lt;b&gt;Hipertensión Sistólica Aislada:&lt;/b&gt; Subgrupo de presentación frecuente en el paciente anciano, definido cuando la PAD es menor de &lt;b&gt;90 mmHg&lt;/b&gt; pero la PAS se encuentra igual o superior a &lt;b&gt;140 mmHg&lt;/b&gt;.&lt;br /&gt;• &lt;b&gt;Presión de Pulso:&lt;/b&gt; Es la diferencia que existe entre la PAS y la PAD. Luego de que el paciente supera los 60 años de edad, esta brecha se convierte en la variable hemodinámica más potente y de mayor valor pronóstico para predecir el riesgo de padecer eventos cardiovasculares adversos.</t>
  </si>
  <si>
    <t>La hipertensión arterial no está circunscripta a las cifras numéricas de la presión arterial, sino que es una alteración cardiovascular compleja de &lt;b&gt;riesgo continuo&lt;/b&gt; cuyo diagnóstico y manejo exigen la &lt;b&gt;evaluación del riesgo cardiovascular global&lt;/b&gt; y la búsqueda activa de daño de órgano blanco.</t>
  </si>
  <si>
    <t>&lt;b&gt;GENERALIDADES Y RIESGO GLOBAL DE LA HTA&lt;/b&gt;&lt;br /&gt;&lt;br /&gt;La hipertensión arterial (HTA) debe ser considerada un síndrome complejo en el cual existe daño microvascular progresivo.&lt;br /&gt;• &lt;b&gt;Factor de Riesgo Continuo:&lt;/b&gt; El riesgo derivado de la elevación de la presión arterial es un proceso ininterrumpido y continuo. A partir de valores superiores a 115/75 mmHg, la incidencia de eventos cardiovasculares y cerebrovasculares comienza a aumentar de forma proporcional, duplicándose el riesgo de mortalidad cardiovascular con cada incremento de 20 mmHg en la presión sistólica o 10 mmHg en la diastólica.&lt;br /&gt;• &lt;b&gt;Evaluación del Riesgo Global:&lt;/b&gt; La HTA esencial es una enfermedad multifactorial. No debe evaluarse como un número aislado, sino que se enmarca dentro de la evaluación del riesgo cardiovascular global del individuo. La coexistencia de la HTA con otros factores (obesidad, diabetes, dislipemia) propicia una sinergia patológica que acelera el proceso aterosclerótico.&lt;br /&gt;• &lt;b&gt;Diagnóstico Integral:&lt;/b&gt; El diagnóstico no se limita a constatar la elevación de las cifras tensionales en el consultorio. Se estructura sobre los objetivos de detectar la presencia de HTA, establecer el riesgo global evaluando el Daño de Órgano Blanco (DOB) mediante estudios complementarios, e identificar posibles causas de HTA secundaria.</t>
  </si>
  <si>
    <t>&lt;b&gt;a) Es un factor de riesgo continuo y mayor, cuya estratificación y diagnóstico requieren medición correcta de PA, evaluación de riesgo global y pesquisa de daño de órgano diana:&lt;/b&gt; Es la opción correcta. La HTA es un riesgo cardiovascular persistente y progresivo que interactúa de manera sinérgica con otras comorbilidades. Se exige medir adecuadamente la presión en distintas visitas, estratificar el nivel de riesgo del paciente y realizar estudios complementarios dirigidos a detectar un daño orgánico subclínico (como microalbuminuria o hipertrofia ventricular izquierda).</t>
  </si>
  <si>
    <t>• &lt;b&gt;b) Solo importa la cifra aislada de PA en consulta:&lt;/b&gt; Es incorrecta. Limitar la evaluación de la enfermedad a una cifra aislada ignora el estado cardiovascular total del paciente, su riesgo global y el daño microvascular crónico subyacente.&lt;br /&gt;• &lt;b&gt;c) No requiere estudio de otros factores de riesgo:&lt;/b&gt; Es incorrecta. La HTA se asocia íntimamente a factores de riesgo modificables como la inactividad física, el tabaquismo y el síndrome metabólico, los cuales deben ser estudiados e intervenidos.&lt;br /&gt;• &lt;b&gt;d) Se define solo por síntomas:&lt;/b&gt; Es incorrecta. La característica clínica más importante y frecuente de la hipertensión arterial es que se presenta de forma asintomática durante años, manifestándose los síntomas sólo cuando se instaura el daño en los órganos blanco o en elevaciones tensionales agudas severas.</t>
  </si>
  <si>
    <t>&lt;b&gt;EL ASESINO SILENCIOSO Y SINTOMATOLOGÍA&lt;/b&gt;&lt;br /&gt;&lt;br /&gt;Habitualmente, el paciente ignora que padece la enfermedad durante años debido a su presentación silente.&lt;br /&gt;• &lt;b&gt;Ausencia de síntomas tempranos:&lt;/b&gt; Cefaleas, mareos, vértigo o epistaxis no son síntomas directos de la hipertensión arterial en la inmensa mayoría de los casos (el 99% de las epistaxis o derrames oculares responden a alteraciones locales).&lt;br /&gt;• &lt;b&gt;Conducta proactiva:&lt;/b&gt; La HTA debe ser diagnosticada y tratada proactivamente aun en el paciente asintomático, no para calmar síntomas inexistentes, sino para evitar el daño microvascular crónico y los eventos vasculares futuros.</t>
  </si>
  <si>
    <t>En el cuadro clínico de la &lt;b&gt;emergencia hipertensiva&lt;/b&gt; existe un &lt;b&gt;daño agudo y evolutivo de un órgano blanco&lt;/b&gt;, donde la elevación de la presión arterial es la causa patogénica de la disfunción orgánica.</t>
  </si>
  <si>
    <t>&lt;b&gt;ELEVACIONES AGUDAS DE LA PRESIÓN ARTERIAL Y EMERGENCIAS HIPERTENSIVAS&lt;/b&gt;&lt;br /&gt;&lt;br /&gt;Cuando se presentan cifras tensionales elevadas (generalmente &gt; 180/110 mmHg), su clasificación y manejo dependen de la presencia o ausencia de daño orgánico:&lt;br /&gt;• &lt;b&gt;Sin Daño Agudo de Órgano Blanco:&lt;/b&gt; Incluye la HTA Severa Aislada (asintomática o pseudocrisis) y la HTA Severa de Riesgo Indeterminado (ex Urgencia), las cuales se manejan con reposo o medicación oral para un descenso paulatino.&lt;br /&gt;• &lt;b&gt;Con Daño Agudo de Órgano Blanco (Emergencia Hipertensiva):&lt;/b&gt; Existe un daño orgánico agudo evolutivo. Requieren internación en Unidad de Cuidados Intensivos (UTI) y drogas endovenosas (como el nitroprusiato de sodio) para reducir la presión arterial en un plazo no mayor a dos horas.&lt;br /&gt;• &lt;b&gt;Cuadros Clínicos Incluidos:&lt;/b&gt; Las emergencias hipertensivas abarcan entidades como la &lt;b&gt;encefalopatía hipertensiva&lt;/b&gt;, la &lt;b&gt;disección aórtica aguda&lt;/b&gt;, el &lt;b&gt;edema agudo de pulmón hipertensivo&lt;/b&gt;, las crisis hiperadrenérgicas y la eclampsia.</t>
  </si>
  <si>
    <t>&lt;b&gt;d) Daño agudo de órgano diana (encefalopatia, ictus, síndrome coronario agudo, disección aórtica, edema agudo de pulmón, etc.):&lt;/b&gt; Es la opción correcta. Una &lt;b&gt;emergencia hipertensiva&lt;/b&gt; se define por la presencia de un &lt;b&gt;daño agudo y evolutivo de un órgano diana&lt;/b&gt; (como encefalopatía, ictus, disección aórtica o edema agudo de pulmón), escenario que requiere un descenso rápido de las cifras tensionales mediante terapia endovenosa en una unidad de cuidados intensivos.</t>
  </si>
  <si>
    <t>• &lt;b&gt;a) Ansiedad sin hallazgos objetivos:&lt;/b&gt; Es incorrecta. Se catalogaría como una HTA aislada o se relacionaría con una descarga simpática por estrés, donde la presión elevada es un epifenómeno y no cursa con daño de órgano blanco que justifique una emergencia.&lt;br /&gt;• &lt;b&gt;b) Cefalea leve aislada:&lt;/b&gt; Es incorrecta. Un síntoma inespecífico leve sin deterioro neurológico no configura un daño de órgano diana. Suele categorizarse como HTA de riesgo indeterminado (ex urgencia).&lt;br /&gt;• &lt;b&gt;c) PA elevada sin síntomas ni daño:&lt;/b&gt; Es incorrecta. La elevación numérica asintomática sin evidencia clínica de disfunción orgánica aguda define a la HTA aislada (o pseudocrisis), la cual no representa una emergencia hipertensiva y se maneja con reposo domiciliario.</t>
  </si>
  <si>
    <t>El &lt;b&gt;síndrome de hipertensión de bata blanca&lt;/b&gt; (o del delantal blanco) se define por la presencia de &lt;b&gt;valores tensionales altos en consultorio (≥ 140/90 mmHg)&lt;/b&gt; que resultan ser &lt;b&gt;normales en la vida diaria o ambulatoria&lt;/b&gt;, representando una variable tensional reactiva que requiere confirmación diagnóstica mediante un &lt;b&gt;MAPA&lt;/b&gt;.</t>
  </si>
  <si>
    <t>&lt;b&gt;DIAGNÓSTICO INTEGRAL Y VARIABILIDAD DE LA PRESIÓN ARTERIAL&lt;/b&gt;&lt;br /&gt;&lt;br /&gt;El diagnóstico integral del paciente hipertenso no se limita a constatar la elevación de las cifras tensionales en un momento aislado debido a la gran variabilidad fisiológica de la presión arterial.&lt;br /&gt;• &lt;b&gt;Umbral en Consultorio:&lt;/b&gt; La hipertensión arterial (HTA) se define cuando los promedios de mediciones son iguales o superiores a &lt;b&gt;140 mmHg&lt;/b&gt; de PAS y/o &lt;b&gt;90 mmHg&lt;/b&gt; de PAD.&lt;br /&gt;• &lt;b&gt;HTA de Bata Blanca (Delantal Blanco):&lt;/b&gt; Constituye una variable tensional o reactiva, no una verdadera hipertensión secundaria. El paciente exhibe cifras diagnósticas de HTA durante la consulta médica, manteniendo valores normales en su entorno cotidiano o domiciliario.&lt;br /&gt;• &lt;b&gt;Confirmación Diagnóstica:&lt;/b&gt; Ante la firme sospecha de este fenómeno clínico, la mejor opción y conducta médica indicada para aclarar el diagnóstico es solicitar un &lt;b&gt;Monitoreo Ambulatorio de Presión Arterial de 24 horas (MAPA)&lt;/b&gt;, el cual permite registrar el comportamiento real de la tensión a lo largo del día y confirmar que los promedios ambulatorios se encuentran dentro del rango normal.</t>
  </si>
  <si>
    <t>La opción a es correcta. El síndrome de hipertensión de bata blanca o del delantal blanco describe una condición reactiva. El paciente presenta un incremento de su presión arterial alcanzando el umbral diagnóstico en la oficina (mayor o igual a 140/90 mmHg) a causa del estrés generado por el entorno médico. Fuera de este ambiente, los registros ambulatorios documentados a través de un MAPA de 24 horas reflejan valores tensionales normales y estables en la vida diaria.</t>
  </si>
  <si>
    <t>• &lt;b&gt;b) PA elevada en consulta y en monitorización ambulatoria:&lt;/b&gt; Es incorrecta. Este patrón confirma el diagnóstico de una hipertensión arterial sostenida o verdadera, ya que la elevación de las cifras patológicas no se limita al consultorio médico.&lt;br /&gt;• &lt;b&gt;c) PA normal en consulta y elevada solo en domicilio:&lt;/b&gt; Es incorrecta. Este fenómeno hemodinámico inverso se denomina "Hipertensión oculta" o enmascarada, y posee un riesgo cardiovascular asociado mayor que la HTA de bata blanca.&lt;br /&gt;• &lt;b&gt;d) Elevación aislada nocturna sin cambios en consulta:&lt;/b&gt; Es incorrecta. La elevación nocturna, o la falta de descenso fisiológico de la presión durante el sueño (conocido como patrón &lt;i&gt;non dipper&lt;/i&gt;), es una alteración que confiere peor pronóstico y se asocia a trastornos como el Síndrome de Apnea Obstructiva del Sueño (SAOS) o diabetes, no definiendo el efecto reactivo de la consulta médica.</t>
  </si>
  <si>
    <t>&lt;b&gt;MONITOREO AMBULATORIO Y VALORES DE CORTE&lt;/b&gt;&lt;br /&gt;&lt;br /&gt;El Monitoreo Ambulatorio de Presión Arterial de 24 horas (MAPA) utiliza un dispositivo portátil que se infla cada 15 minutos. Para confirmar HTA mediante este estudio, los umbrales exigidos difieren de la toma en consultorio:&lt;br /&gt;• &lt;b&gt;Promedio de 24 horas:&lt;/b&gt; Mayor o igual a &lt;b&gt;130/80 mmHg&lt;/b&gt;.&lt;br /&gt;• &lt;b&gt;Promedio Diurno:&lt;/b&gt; Mayor o igual a &lt;b&gt;135/85 mmHg&lt;/b&gt;.&lt;br /&gt;• &lt;b&gt;Promedio Nocturno:&lt;/b&gt; Mayor o igual a &lt;b&gt;120/70 mmHg&lt;/b&gt;.</t>
  </si>
  <si>
    <t>El diagnóstico de &lt;b&gt;HTA Nivel 1 (o Grado 1)&lt;/b&gt; corresponde a las cifras tensionales de Presión Arterial Sistólica (PAS) de &lt;b&gt;140 a 159 mmHg&lt;/b&gt; y/o Presión Arterial Diastólica (PAD) de &lt;b&gt;90 a 99 mmHg&lt;/b&gt;.</t>
  </si>
  <si>
    <t>&lt;b&gt;CLASIFICACIÓN DE LA HIPERTENSIÓN ARTERIAL SEGÚN CIFRAS TENSIONALES&lt;/b&gt;&lt;br /&gt;&lt;br /&gt;La clasificación según las cifras tensionales en consultorio aplica a mayores de 16 años, sin tratamiento con drogas antihipertensivas y en ausencia de enfermedad aguda. Cuando las presiones sistólica y diastólica califican en categorías diferentes, se debe elegir la categoría más alta.&lt;br /&gt;• &lt;b&gt;PA Normal:&lt;/b&gt; Presión Arterial Sistólica (PAS) &lt; 130 mmHg y/o Presión Arterial Diastólica (PAD) &lt; 85 mmHg.&lt;br /&gt;• &lt;b&gt;PA Limítrofe (Prehipertensión):&lt;/b&gt; PAS 130 - 139 mmHg y/o PAD 85 - 89 mmHg.&lt;br /&gt;• &lt;b&gt;HTA Nivel 1 (Grado 1):&lt;/b&gt; PAS &lt;b&gt;140 - 159 mmHg&lt;/b&gt; y/o PAD &lt;b&gt;90 - 99 mmHg&lt;/b&gt;. Por ejemplo, bajo los parámetros del informe JNC VII, una cifra tensional de 145/95 mmHg corresponde al Estadio 1.&lt;br /&gt;• &lt;b&gt;HTA Nivel 2 (Grado 2):&lt;/b&gt; PAS 160 - 179 mmHg y/o PAD 100 - 109 mmHg.&lt;br /&gt;• &lt;b&gt;HTA Nivel 3 (Grado 3):&lt;/b&gt; PAS ≥ 180 mmHg y/o PAD ≥ 110 mmHg.&lt;br /&gt;• &lt;b&gt;HTA Sistólica Aislada:&lt;/b&gt; PAS ≥ 140 mmHg y PAD &lt; 90 mmHg.</t>
  </si>
  <si>
    <t>&lt;b&gt;c) PAS 140–159 mmHg y/o PAD 90–99 mmHg:&lt;/b&gt; Es la opción correcta. Las cifras de presión arterial sistólica entre 140 y 159 mmHg, acompañadas o no de una presión diastólica entre 90 y 99 mmHg, definen el Grado 1 o Nivel 1 de la hipertensión arterial.</t>
  </si>
  <si>
    <t>&lt;b&gt;a) PAS 160–179 mmHg y/o PAD 100–109 mmHg:&lt;/b&gt; Es incorrecta. Este rango corresponde a la definición de HTA Nivel 2 o Grado 2.&lt;br /&gt;&lt;b&gt;b) PAS 130–139 mmHg y/o PAD 85–89 mmHg:&lt;/b&gt; Es incorrecta. Estas cifras no alcanzan el umbral de 140/90 mmHg para el diagnóstico de hipertensión, catalogándose como Presión Arterial Limítrofe o Prehipertensión.&lt;br /&gt;&lt;b&gt;d) PAS Mayor o igual a 180 mmHg y/o PAD Mayor o igual a 110 mmHg:&lt;/b&gt; Es incorrecta. Los valores iguales o superiores a 180/110 mmHg clasifican al paciente en HTA Nivel 3 o Grado 3.</t>
  </si>
  <si>
    <t>&lt;b&gt;MEDICIÓN Y DIAGNÓSTICO EN CONSULTORIO&lt;/b&gt;&lt;br /&gt;&lt;br /&gt;Debido a la gran variabilidad fisiológica de la presión arterial, el diagnóstico no debe formularse por una toma aislada. Un adulto padece HTA cuando, por lo menos en dos visitas separadas por una semana, los promedios de dos o más mediciones en cada oportunidad son iguales o superiores a 140/90 mmHg. La única excepción a esta regla es si el paciente se presenta en su primera consulta con cifras correspondientes a HTA Grado 2 o 3 (mayores a 160/100 mmHg); en ese escenario, el diagnóstico de enfermedad hipertensiva se puede establecer en la primera visita.</t>
  </si>
  <si>
    <t>En la población anciana, la presentación prevalente es la &lt;b&gt;hipertensión sistólica aislada&lt;/b&gt;, una entidad asociada a la pérdida de la elastancia vascular (rigidez de grandes vasos) que conlleva un &lt;b&gt;riesgo cardiovascular elevado&lt;/b&gt; y alta predisposición a eventos cerebrovasculares.</t>
  </si>
  <si>
    <t>&lt;b&gt;HIPERTENSIÓN ARTERIAL EN EL ANCIANO&lt;/b&gt;&lt;br /&gt;&lt;br /&gt;La prevalencia de la hipertensión arterial aumenta con el avance de los grupos etarios, superando el 50% en mayores de 45 años y siendo frecuente en la tercera edad.&lt;br /&gt;• &lt;b&gt;Hipertensión Sistólica Aislada:&lt;/b&gt; Constituye un subgrupo de presentación común en el anciano. Se diagnostica cuando la Presión Arterial Sistólica (PAS) es igual o superior a &lt;b&gt;140 mmHg&lt;/b&gt;, mientras que la Presión Arterial Diastólica (PAD) permanece menor a &lt;b&gt;90 mmHg&lt;/b&gt;.&lt;br /&gt;• &lt;b&gt;Fisiopatología:&lt;/b&gt; Su desarrollo se debe a que los grandes vasos (como la aorta) pierden su &lt;b&gt;elastancia vascular&lt;/b&gt; (rigidez arterial o incapacidad física de recibir volumen), generando un aumento aislado de la presión sistólica.&lt;br /&gt;• &lt;b&gt;Impacto Pronóstico:&lt;/b&gt; Esta entidad conlleva un &lt;b&gt;riesgo cardiovascular elevado&lt;/b&gt;. El 33% de los pacientes hipertensos fallecerá a causa de una enfermedad cerebrovascular (ictus o ACV).</t>
  </si>
  <si>
    <t>¿Cuál de los siguientes es un factor de riesgo para padecer EPOC? Señale la correcta:&lt;br&gt;&lt;br&gt;a) Exposición a humo de cigarrillo&lt;br&gt;&lt;br&gt;b) Exposición a partículas de humo de biocombustibles&lt;br&gt;&lt;br&gt;c) Contaminación ambiental&lt;br&gt;&lt;br&gt;d) Todas son correctas</t>
  </si>
  <si>
    <t>&lt;b&gt;c) Hipertensión sistólica aislada:&lt;/b&gt; Es la opción correcta. La &lt;b&gt;hipertensión sistólica aislada&lt;/b&gt; (PAS ≥ 140 mmHg y PAD &lt; 90 mmHg) es un subgrupo de presentación común en los ancianos. Su etiología radica en la pérdida de la elastancia o rigidez de los grandes vasos de conductancia (aorta), lo cual confiere a estos pacientes un &lt;b&gt;riesgo cardiovascular elevado&lt;/b&gt;, con una predisposición a sufrir morbimortalidad por eventos isquémicos o hemorrágicos cerebrales.</t>
  </si>
  <si>
    <t>d) Todas son correctas</t>
  </si>
  <si>
    <t>• &lt;b&gt;a) No debe tratarse en ningún caso:&lt;/b&gt; Es incorrecta. Se establecen metas de control claras para los pacientes ancianos (por ejemplo, reducir la PA por debajo de 150/90 mmHg o 140/90 mmHg según su estado físico), demostrando que el tratamiento médico óptimo disminuye la incidencia de eventos letales.&lt;br /&gt;• &lt;b&gt;b) Predomina la hipotensión crónica:&lt;/b&gt; Es incorrecta. La prevalencia de la hipertensión arterial aumenta con la edad, llegando a afectar hasta el 81,7% de los adultos entre 65 y 74 años, por lo que la hipertensión es la condición predominante.&lt;br /&gt;• &lt;b&gt;d) La HTA no aumenta el riesgo por encima de los 80 años:&lt;/b&gt; Es incorrecta. La elevación de la presión arterial es un proceso de riesgo continuo e irreversible a cualquier edad si no se trata. Reducir la presión arterial previene muertes y accidentes cerebrovasculares.</t>
  </si>
  <si>
    <t>&lt;b&gt;TRATAMIENTO DE LA HTA EN EL ANCIANO&lt;/b&gt;&lt;br /&gt;&lt;br /&gt;• &lt;b&gt;Objetivos Tensionales:&lt;/b&gt; En pacientes ancianos mayores de 60 a 80 años, se aceptan metas terapéuticas de &lt;b&gt;&lt; 150/90 mmHg&lt;/b&gt;. Sin embargo, en individuos con buena forma física, se recomienda buscar un objetivo más estricto de &lt;b&gt;&lt; 140/90 mmHg&lt;/b&gt;.&lt;br /&gt;• &lt;b&gt;Evaluación Física Exigida:&lt;/b&gt; Durante el examen físico de los adultos mayores (especialmente diabéticos), es necesario investigar la presencia de &lt;b&gt;hipotensión ortostática&lt;/b&gt; tomando la presión con el paciente de pie, ya que esta condición puede desencadenar caídas, síncopes y ser agravada por la medicación antihipertensiva.</t>
  </si>
  <si>
    <t>La toxemia del embarazo (como la &lt;b&gt;preeclampsia severa&lt;/b&gt; o &lt;b&gt;eclampsia&lt;/b&gt;) se debe sospechar ante la presencia de &lt;b&gt;hipertensión arterial en el período preparto&lt;/b&gt;, manifestándose con daño de órgano blanco como alteraciones renales (hematuria) y sistémicas (trombocitopenia).</t>
  </si>
  <si>
    <t>&lt;b&gt;TOXEMIA DEL EMBARAZO Y PREECLAMPSIA&lt;/b&gt;&lt;br /&gt;&lt;br /&gt;La hipertensión arterial secundaria representa el 10% de los casos y es producida por la falla de un mecanismo único y demostrable. Dentro de las causas cardiovasculares y misceláneas de hipertensión secundaria se encuentra la toxemia del embarazo.&lt;br /&gt;• &lt;b&gt;Manifestación clínica:&lt;/b&gt; La hipertensión inducida por el embarazo, la preeclampsia y la eclampsia se manifiestan en el tercer trimestre de gestación.&lt;br /&gt;• &lt;b&gt;Signos de sospecha:&lt;/b&gt; El diagnóstico de preeclampsia o eclampsia se debe sospechar ante la presencia de hiperexcitabilidad, escotomas visuales e hipertensión arterial en el período preparto.&lt;br /&gt;• &lt;b&gt;Emergencia Hipertensiva:&lt;/b&gt; La eclampsia y las formas severas de toxemia gravídica constituyen una "Emergencia Hipertensiva Propiamente Dicha". En estos cuadros, la elevación de la presión arterial es el causante directo del daño orgánico agudo, requiriendo internación en Unidad de Cuidados Intensivos (UTI) y el uso de drogas endovenosas para evitar complicaciones materno-fetales.</t>
  </si>
  <si>
    <t>&lt;b&gt;d) Preeclampsia severa:&lt;/b&gt; Es la opción correcta. El cuadro de una paciente gestante que desarrolla hipertensión arterial de novo asociada a signos de daño de órgano blanco, como disfunción renal (evidenciada por hematuria) y alteraciones hematológicas (trombocitopenia), define el diagnóstico de una toxemia del embarazo en su variante de preeclampsia severa. Esta patología representa una emergencia hipertensiva secundaria al embarazo que requiere una intervención para evitar la progresión a eclampsia (convulsiones).</t>
  </si>
  <si>
    <t>• &lt;b&gt;a) Lupus gestacional:&lt;/b&gt; Es incorrecta. Si bien la nefropatía lúpica afecta a mujeres jóvenes y puede cursar con hipertensión, hematuria y plaquetopenia, la aparición de este cuadro en el contexto de una gestación obliga a pensar en una complicación intrínseca del embarazo (preeclampsia) antes que en un brote autoinmune primario sin otros antecedentes descritos.&lt;br /&gt;• &lt;b&gt;b) HELLP syndrome:&lt;/b&gt; Es incorrecta. Aunque el síndrome de HELLP es una complicación grave vinculada a la preeclampsia, su diagnóstico exige la constatación de hemólisis (H) y elevación de enzimas hepáticas (EL), además de las plaquetas bajas (LP).&lt;br /&gt;• &lt;b&gt;c) Proteinuria fisiológica:&lt;/b&gt; Es incorrecta. Durante el embarazo normal se acepta una adaptación fisiológica que incrementa la excreción de proteínas hasta 400 mg/24 hs. Sin embargo, la aparición de hipertensión arterial asociada a hematuria y caída de plaquetas denota un cuadro patológico, excluyendo cualquier adaptación fisiológica.</t>
  </si>
  <si>
    <t>&lt;b&gt;TRATAMIENTO DE LA HTA Y URGENCIAS EN EL EMBARAZO&lt;/b&gt;&lt;br /&gt;&lt;br /&gt;El manejo de la presión arterial durante la gestación exige precauciones farmacológicas:&lt;br /&gt;• &lt;b&gt;Fármacos de elección:&lt;/b&gt; Ante la consulta de una mujer embarazada e hipertensa, la droga que se debe utilizar como primera opción de tratamiento es la &lt;i&gt;alfa-metildopa&lt;/i&gt;. Otras opciones seguras incluyen el &lt;i&gt;labetalol&lt;/i&gt; y la &lt;i&gt;amlodipina&lt;/i&gt;.&lt;br /&gt;• &lt;b&gt;Terapia de rescate:&lt;/b&gt; En la Eclampsia, la terapia de rescate de urgencia consiste en la administración de &lt;i&gt;Sulfato de Magnesio&lt;/i&gt; y &lt;i&gt;Labetalol&lt;/i&gt; intravenoso.&lt;br /&gt;• &lt;b&gt;Contraindicación absoluta:&lt;/b&gt; Durante el embarazo, las terapéuticas que están contraindicadas por su toxicidad fetal son los Inhibidores de la Enzima Convertidora de Angiotensina (IECA) y los Antagonistas de los Receptores de Angiotensina II (ARA II).</t>
  </si>
  <si>
    <t>En el tratamiento de la hipertensión arterial, el abordaje integral requiere instaurar como primera línea &lt;b&gt;cambios en el estilo de vida&lt;/b&gt; (dieta y ejercicio), asociados a una &lt;b&gt;combinación temprana de fármacos de primera línea&lt;/b&gt; para alcanzar objetivos tensionales individualizados según el nivel de riesgo cardiovascular y las comorbilidades del paciente.</t>
  </si>
  <si>
    <t>&lt;b&gt;TRATAMIENTO INTEGRAL Y METAS EN LA HIPERTENSIÓN ARTERIAL&lt;/b&gt;&lt;br /&gt;&lt;br /&gt;El manejo de la HTA requiere un abordaje estructurado que trasciende la simple reducción de cifras tensionales, enfocándose en la disminución del riesgo cardiovascular global.&lt;br /&gt;• &lt;b&gt;Medidas no farmacológicas:&lt;/b&gt; La primera línea para todos los pacientes consiste en modificaciones del estilo de vida. Incluye reducción de peso (el principal tratamiento no farmacológico), dieta DASH, restricción de sodio, actividad física regular, moderación del alcohol y cesación tabáquica.&lt;br /&gt;• &lt;b&gt;Fármacos de Primera Línea:&lt;/b&gt; Cuando las medidas higiénico-dietéticas no son suficientes o el paciente debuta con alto riesgo, se inicia tratamiento con familias validadas: IECA, ARA-II, bloqueantes cálcicos, betabloqueantes y diuréticos tiazídicos.&lt;br /&gt;• &lt;b&gt;Terapia Combinada Precoz:&lt;/b&gt; Estadísticamente, dos de cada tres pacientes requerirán asociaciones terapéuticas para lograr el control. Iniciar precozmente con terapia combinada está indicado si las cifras superan la meta (ej. debut con HTA Estadio 2).&lt;br /&gt;• &lt;b&gt;Objetivos Individualizados:&lt;/b&gt; Las metas tensionales se ajustan al paciente. En la población general, el objetivo primario es &lt; 140/90 mmHg; sin embargo, en pacientes con alto riesgo (enfermedad coronaria, diabetes, o enfermedad renal crónica con albuminuria), las metas son más bajas (≤ 130/80 mmHg o &lt; 125/75 mmHg).</t>
  </si>
  <si>
    <t>&lt;b&gt;a) Iniciar precozmente combinación de fármacos de primera línea junto a cambios en el estilo de vida, individualizando objetivos según riesgo y comorbilidades:&lt;/b&gt; Es la opción correcta. La intervención higiénico-dietética es el cimiento en todos los pacientes, y debido a que la monoterapia fracasa en lograr los objetivos, se promueve el inicio precoz de asociaciones farmacológicas de primera línea para alcanzar metas de presión que se individualizan en función de las comorbilidades (como diabetes o nefropatía).</t>
  </si>
  <si>
    <t>• &lt;b&gt;b) Reservar fármacos solo para HTA grado 3:&lt;/b&gt; Es incorrecta. El tratamiento farmacológico se inicia mucho antes; en pacientes con riesgo alto o HTA Nivel 1 o 2 que no responden a la dieta inicial, la medicación es necesaria para prevenir el daño de órgano blanco crónico.&lt;br /&gt;• &lt;b&gt;c) Mantener siempre monoterapia:&lt;/b&gt; Es incorrecta. Dos tercios de los pacientes necesitarán asociaciones terapéuticas, estando indicada la combinación farmacológica desde el inicio si las cifras tensionales superan en 20/10 mmHg la meta terapéutica.&lt;br /&gt;• &lt;b&gt;d) Tratar solo cuando hay síntomas:&lt;/b&gt; Es incorrecta. La HTA es una enfermedad primariamente silente ("el asesino silencioso"). El diagnóstico y tratamiento deben ser proactivos en el paciente asintomático para evitar eventos isquémicos graves a futuro.</t>
  </si>
  <si>
    <t>&lt;b&gt;SÍNTOMAS Y TRATAMIENTO PREVENTIVO&lt;/b&gt;&lt;br /&gt;&lt;br /&gt;La HTA debe ser diagnosticada y tratada proactivamente aun en el paciente asintomático. La conducta médica no persigue calmar síntomas inexistentes, sino evitar la aterosclerosis, la hipertrofia ventricular izquierda y el daño microvascular progresivo que culminan en complicaciones graves como la insuficiencia renal crónica o los accidentes cerebrovasculares.</t>
  </si>
  <si>
    <t>En el cuadro clínico de la &lt;b&gt;emergencia hipertensiva&lt;/b&gt;, la meta terapéutica es reducir la presión arterial de forma rápida pero controlada utilizando &lt;b&gt;drogas endovenosas&lt;/b&gt; en una &lt;b&gt;Unidad de Cuidados Intensivos (UTI)&lt;/b&gt;, para frenar el daño orgánico agudo sin provocar isquemia por hipotensión.</t>
  </si>
  <si>
    <t>&lt;b&gt;TRATAMIENTO DE LA EMERGENCIA HIPERTENSIVA&lt;/b&gt;&lt;br /&gt;&lt;br /&gt;Las elevaciones agudas de la presión arterial (generalmente &gt; 180/110 mmHg) que cursan con daño agudo y evolutivo de órgano blanco se catalogan como emergencias hipertensivas (ej. encefalopatía hipertensiva, disección aórtica aguda, crisis hiperadrenérgicas o edema agudo de pulmón).&lt;br /&gt;• &lt;b&gt;Manejo y Monitoreo:&lt;/b&gt; Exigen internación en Unidad de Cuidados Intensivos (UTI) con estricto monitoreo hemodinámico continuo.&lt;br /&gt;• &lt;b&gt;Objetivo Terapéutico:&lt;/b&gt; La meta es reducir la presión arterial en minutos a horas (en un plazo no mayor a dos horas). El descenso debe ser controlado para evitar caídas que puedan vulnerar el umbral de autorregulación y comprometer la perfusión de órganos vitales.&lt;br /&gt;• &lt;b&gt;Fármacos de Elección:&lt;/b&gt; Se requieren drogas endovenosas de acción rápida y titulable. El &lt;b&gt;Nitroprusiato de Sodio (IV)&lt;/b&gt; constituye el tratamiento de la HTA maligna y la Encefalopatía Hipertensiva, por ser un vasodilatador mixto de acción instantánea.</t>
  </si>
  <si>
    <t>La opción c es correcta. Una &lt;b&gt;emergencia hipertensiva&lt;/b&gt; exige la internación del paciente en una &lt;b&gt;unidad monitorizada (UTI)&lt;/b&gt; y la administración de &lt;b&gt;fármacos intravenosos&lt;/b&gt; (como el nitroprusiato de sodio) para lograr una reducción de la presión arterial que sea rápida pero controlada. Esta estrategia tiene como objetivo frenar la progresión del daño agudo del órgano diana sin desencadenar isquemia por una caída en la perfusión.</t>
  </si>
  <si>
    <t>• &lt;b&gt;a) No tratar hasta repetir la PA:&lt;/b&gt; Es incorrecta. En una emergencia hipertensiva, el daño a nivel cerebral, cardíaco o renal es inminente y evolutivo; demorar el tratamiento esperando reiterar mediciones eleva la morbimortalidad.&lt;br /&gt;• &lt;b&gt;b) Reducción a cifras normales en minutos sin monitorización:&lt;/b&gt; Es incorrecta. Descender la presión a valores normales abolirá el flujo sanguíneo autorregulado (especialmente en la encefalopatía), precipitando eventos isquémicos cerebrales o coronarios. Se requiere de una unidad monitorizada.&lt;br /&gt;• &lt;b&gt;d) Uso exclusivo de fármacos orales de acción lenta:&lt;/b&gt; Es incorrecta. El uso de fármacos por vía oral para un descenso paulatino de la PA en 24 a 48 horas constituye el tratamiento de la HTA Severa de Riesgo Indeterminado (sin daño de órgano blanco), no aplicándose frente a una emergencia hipertensiva.</t>
  </si>
  <si>
    <t>&lt;b&gt;HTA SEVERA DE RIESGO INDETERMINADO VS. EMERGENCIA&lt;/b&gt;&lt;br /&gt;&lt;br /&gt;Es vital establecer el diagnóstico diferencial de los escenarios clínicos agudos:&lt;br /&gt;• &lt;b&gt;HTA Severa de Riesgo Indeterminado (ex Urgencia):&lt;/b&gt; Paciente con PA ≥ 180/110 mmHg, antecedentes de daño crónico de órgano blanco y síntomas inespecíficos (cefalea, náuseas), pero &lt;b&gt;SIN daño agudo&lt;/b&gt;. &lt;b&gt;No&lt;/b&gt; requiere bajar la PA ni drogas endovenosas; se maneja con &lt;b&gt;medicación vía oral&lt;/b&gt;.&lt;br /&gt;• &lt;b&gt;Emergencia Hipertensiva:&lt;/b&gt; La severidad de las cifras se asocia a &lt;b&gt;daño agudo de órgano blanco&lt;/b&gt;, justificando la terapia endovenosa y el monitoreo estricto para salvar la vida del paciente.</t>
  </si>
  <si>
    <t>En pacientes hipertensos que presentan marcadores de daño de órgano blanco como &lt;b&gt;microalbuminuria&lt;/b&gt; o &lt;b&gt;hipertrofia ventricular izquierda&lt;/b&gt;, la intervención con mayor impacto consiste en alcanzar el descenso de la presión arterial, instaurar &lt;b&gt;bloqueadores del sistema renina-angiotensina (IECA o ARA-II)&lt;/b&gt; para brindar nefroprotección y asociar cambios en el estilo de vida como el &lt;b&gt;ejercicio físico&lt;/b&gt;.</t>
  </si>
  <si>
    <t>&lt;b&gt;TRATAMIENTO DE LA HTA Y PROTECCIÓN DE ÓRGANO BLANCO&lt;/b&gt;&lt;br /&gt;&lt;br /&gt;El manejo de la hipertensión arterial (HTA) no se limita a reducir los números, sino a frenar el daño microvascular crónico evaluando el riesgo global.&lt;br /&gt;• &lt;b&gt;Bloqueo del SRAA (IECA / ARA-II):&lt;/b&gt; Son la piedra angular en pacientes con Enfermedad Renal Crónica o microalbuminuria. Su mecanismo de acción principal consiste en dilatar la arteriola eferente del glomérulo, reduciendo la presión intraglomerular (hiperfiltración) y disminuyendo así la proteinuria/microalbuminuria. A su vez, el bloqueo de la Angiotensina II frena sus efectos tróficos, evitando el remodelado y la hipertrofia ventricular izquierda.&lt;br /&gt;• &lt;b&gt;Descenso de la Presión Arterial:&lt;/b&gt; El mayor determinante para disminuir el riesgo cardiovascular de un paciente es el descenso de la presión arterial, independientemente de la droga empleada para lograrlo.&lt;br /&gt;• &lt;b&gt;Modificaciones del Estilo de Vida:&lt;/b&gt; La primera línea para el tratamiento de la hipertensión arterial en todos los pacientes consiste en la instauración de una dieta y ejercicio físico regular (ej. 30 a 40 minutos por día).</t>
  </si>
  <si>
    <t>&lt;b&gt;d) Descenso de la presión arterial, bloqueadores del sistema renina-angiotensina y cambios en el estilo de vida:&lt;/b&gt; Es la opción correcta. La paciente presenta una HTA mal controlada con daño de órgano blanco crónico (microalbuminuria y leve hipertrofia ventricular izquierda) asociado a una caída del filtrado glomerular (FG 50 ml/min). En este escenario, la intervención de mayor impacto pronóstico exige un enfoque integral: asociar el ejercicio físico (para combatir el sedentarismo) con la reducción de la presión arterial mediante fármacos que bloqueen el sistema renina-angiotensina (IECA o ARA-II), los cuales brindan protección sobre el riñón (antiproteinúricos) y sobre el corazón (frenan el remodelado ventricular).</t>
  </si>
  <si>
    <t>&lt;b&gt;a) Corticoides sistémicos para "proteger" el riñón:&lt;/b&gt; Es incorrecta. Los corticoides sistémicos carecen de indicación en la nefroangioesclerosis hipertensiva. Por el contrario, son fármacos exógenos que actúan como factores desencadenantes o agravantes de la HTA por su efecto retentor de sodio y agua.&lt;br /&gt;&lt;b&gt;b) Diurético en monoterapia sin seguimiento de albuminuria:&lt;/b&gt; Es incorrecta. Omitir el seguimiento de la microalbuminuria priva al médico de vigilar el marcador de progresión de la enfermedad renal. Además, la monoterapia diurética no ofrece el beneficio antiproteinúrico de vasodilatación eferente que otorgan los IECA/ARA-II.&lt;br /&gt;&lt;b&gt;c) Betabloqueo aislado sin otros cambios:&lt;/b&gt; Es incorrecta. El betabloqueo aislado sin incorporar modificaciones del estilo de vida (como corregir el sedentarismo) resulta insuficiente y no ataca el mecanismo de hiperfiltración glomerular que perpetúa la microalbuminuria.</t>
  </si>
  <si>
    <t>&lt;b&gt;ESTRATIFICACIÓN DE RIESGO CARDIOVASCULAR&lt;/b&gt;&lt;br /&gt;&lt;br /&gt;La coexistencia de la HTA con otros factores acelera el daño de órgano blanco.&lt;br /&gt;• Se consideran como marcadores de daño de órgano blanco a la &lt;b&gt;hipertrofia ventricular izquierda&lt;/b&gt; y a la &lt;b&gt;microalbuminuria&lt;/b&gt;.&lt;br /&gt;• La microalbuminuria (presente entre el 20% y 25% de los hipertensos esenciales) es un marcador temprano de disfunción endotelial y un predictor de eventos cardiovasculares a futuro, obligando a un control farmacológico y metabólico.</t>
  </si>
  <si>
    <t>Durante el embarazo, las terapéuticas que están contraindicadas son los &lt;b&gt;IECA&lt;/b&gt; y los &lt;b&gt;ARA-II&lt;/b&gt;, siendo la &lt;b&gt;alfa-metildopa&lt;/b&gt; la droga de primera opción de tratamiento, acompañada por opciones seguras como el &lt;b&gt;labetalol&lt;/b&gt; y los bloqueantes de los canales de calcio.</t>
  </si>
  <si>
    <t>&lt;b&gt;TRATAMIENTO DE LA HTA EN EL EMBARAZO&lt;/b&gt;&lt;br /&gt;&lt;br /&gt;El manejo de la hipertensión arterial crónica en la mujer gestante exige un abordaje farmacológico diferencial para proteger la perfusión del binomio materno-fetal y evitar la toxicidad sobre el feto.&lt;br /&gt;• &lt;b&gt;Fármacos Seguros y de Elección:&lt;/b&gt; La droga de primera opción de tratamiento es la &lt;i&gt;alfa-metildopa&lt;/i&gt;. Otras opciones seguras y validadas incluyen el &lt;i&gt;labetalol&lt;/i&gt; (betabloqueante) y los bloqueantes de los canales de calcio (BCC) como la &lt;i&gt;amlodipina&lt;/i&gt; o el &lt;i&gt;nifedipino&lt;/i&gt;.&lt;br /&gt;• &lt;b&gt;Fármacos Contraindicados:&lt;/b&gt; Las terapéuticas que están contraindicadas durante la gestación son los inhibidores de la enzima convertidora de angiotensina (&lt;b&gt;IECA&lt;/b&gt;) y los antagonistas de los receptores de angiotensina II (&lt;b&gt;ARA-II&lt;/b&gt;). Asimismo, se contraindican los fármacos diuréticos.</t>
  </si>
  <si>
    <t>&lt;b&gt;d) Metildopa, labetalol o nifedipino de liberación prolongada:&lt;/b&gt; Es la opción correcta. En el manejo de la paciente embarazada hipertensa, la alfa-metildopa es la droga de primera elección. A su vez, el labetalol y los calcioantagonistas constituyen opciones seguras y efectivas para lograr y mantener el control tensional a lo largo de toda la gestación.</t>
  </si>
  <si>
    <t>• &lt;b&gt;a) IECA y ARA-II como primera elección:&lt;/b&gt; Es incorrecta. El uso de inhibidores de la enzima convertidora de angiotensina (IECA) y de los antagonistas de los receptores de angiotensina II (ARA-II) se encuentra contraindicado en la gestación por sus efectos deletéreos sobre el feto.&lt;br /&gt;• &lt;b&gt;c) Espironolactona:&lt;/b&gt; Es incorrecta. El uso de agentes diuréticos está contraindicado durante el embarazo, ya que pueden depletar el volumen plasmático materno interfiriendo con la expansión fisiológica necesaria para la correcta perfusión placentaria.&lt;br /&gt;• &lt;b&gt;b) Inhibidores de renina (aliskirén):&lt;/b&gt; Es incorrecta. Al bloquear el sistema renina-angiotensina-aldosterona, comparten el mismo perfil de toxicidad fetal que proscribe a los IECA y a los ARA-II en este escenario clínico.</t>
  </si>
  <si>
    <t>En pacientes hipertensos que presentan marcadores incipientes de daño de órgano blanco (como microalbuminuria e hipertrofia ventricular izquierda), el fármaco de elección para la protección cardio-renal a largo plazo se basa en el bloqueo del sistema renina-angiotensina (mediante IECA o ARA-II), con el fin de controlar la presión arterial y la albuminuria.</t>
  </si>
  <si>
    <t>&lt;b&gt;PROTECCIÓN CARDIO-RENAL EN HIPERTENSIÓN ARTERIAL&lt;/b&gt;&lt;br /&gt;&lt;br /&gt;La microalbuminuria y la hipertrofia ventricular izquierda son marcadores de Daño de Órgano Blanco (DOB) en la evolución de la hipertensión arterial, elevando el riesgo de progresión a insuficiencia renal y cardíaca si no se instaura un tratamiento dirigido.&lt;br /&gt;• &lt;b&gt;Fármacos de Elección:&lt;/b&gt; Los Inhibidores de la Enzima Convertidora de Angiotensina (IECA, ej. Enalapril) y los Antagonistas del Receptor de Angiotensina II (ARA-II, ej. Losartán) constituyen la piedra angular nefroprotectora y cardioprotectora.&lt;br /&gt;• &lt;b&gt;Mecanismo Nefroprotector:&lt;/b&gt; Estas drogas bloquean la Angiotensina II y provocan en el glomérulo una vasodilatación de la arteriola eferente. Al disminuir la presión intraglomerular, se reduce la hiperfiltración y se frena la proteinuria o albuminuria.&lt;br /&gt;• &lt;b&gt;Metas Tensionales:&lt;/b&gt; La simple presencia de albuminuria exige un control de la presión arterial, estableciendo un objetivo terapéutico de ≤ 130/80 mmHg o &lt; 125/75 mmHg.</t>
  </si>
  <si>
    <t>&lt;b&gt;b) Bloqueo renina-angiotensina con objetivo de presión y albuminuria:&lt;/b&gt; Es la opción correcta. La paciente cursa con hipertensión que ya ha provocado daño microvascular (microalbuminuria) y macrovascular estructural (hipertrofia ventricular izquierda). En este escenario de alto riesgo, la instauración de un bloqueo del sistema renina-angiotensina (mediante IECA o ARA-II) constituye la medida terapéutica para enlentecer la progresión del daño crónico, logrando dilatar la arteriola eferente para controlar la hiperfiltración, reducir la albuminuria y alcanzar las metas de presión arterial.</t>
  </si>
  <si>
    <t>• &lt;b&gt;a) Uso de corticoides inhalados:&lt;/b&gt; Es incorrecta. Son la terapia de mantenimiento de primera línea para patologías respiratorias obstructivas (como el asma bronquial), pero la paciente presenta radiografía y espirometría normales; su disnea obedece a una incipiente disfunción diastólica por hipertrofia cardíaca hipertensiva, no a una enfermedad pulmonar.&lt;br /&gt;• &lt;b&gt;c) Restricción proteica severa sin otras medidas:&lt;/b&gt; Es incorrecta. Aunque una dieta hipoproteica colabora en estadios avanzados de Enfermedad Renal Crónica para disminuir la hiperfiltración, su instauración aislada "sin otras medidas" es insuficiente. El control farmacológico de la presión arterial y la albuminuria con IECA/ARA-II es necesario.&lt;br /&gt;• &lt;b&gt;d) Anticoagulación oral prolongada:&lt;/b&gt; Es incorrecta. Está indicada para prevenir eventos embólicos en arritmias como la fibrilación auricular o en portadores de prótesis valvulares mecánicas. No posee indicación ni beneficio para revertir el daño orgánico microvascular propio de la hipertensión arterial.</t>
  </si>
  <si>
    <t>En el tratamiento de la hipertensión arterial, las &lt;b&gt;combinaciones farmacológicas preferentes&lt;/b&gt; consisten en la asociación de un &lt;b&gt;bloqueador del sistema renina-angiotensina (IECA o ARA-II)&lt;/b&gt; junto con un &lt;b&gt;antagonista cálcico&lt;/b&gt; (dihidropiridínico) o un &lt;b&gt;diurético tiazídico&lt;/b&gt;, debido a que sinergizan mecanismos de acción y minimizan efectos adversos.</t>
  </si>
  <si>
    <t>&lt;b&gt;ESTRATEGIAS DE COMBINACIÓN FARMACOLÓGICA EN HTA&lt;/b&gt;&lt;br /&gt;&lt;br /&gt;Alcanzar las metas tensionales con un solo fármaco es poco frecuente; estadísticamente, dos de cada tres pacientes requieren asociaciones terapéuticas para lograr el control de la presión arterial.&lt;br /&gt;• &lt;b&gt;Indicación de Inicio Combinado:&lt;/b&gt; El inicio de la terapia combinada desde la primera consulta está indicado cuando el paciente debuta con HTA Estadio 2 (PA ≥ 160/100 mmHg) o presenta cifras que superan en 20/10 mmHg su objetivo terapéutico establecido.&lt;br /&gt;• &lt;b&gt;Combinaciones Preferentes:&lt;/b&gt; Sinergizan mecanismos de acción y minimizan los efectos adversos. Consisten en la asociación de un bloqueante del SRAA (&lt;b&gt;IECA&lt;/b&gt; o &lt;b&gt;ARA-II&lt;/b&gt;) junto con un Antagonista Cálcico (&lt;b&gt;BCC&lt;/b&gt;) (ej. &lt;i&gt;Enalapril + Amlodipina&lt;/i&gt;); o un bloqueante del SRAA (&lt;b&gt;IECA&lt;/b&gt; o &lt;b&gt;ARA-II&lt;/b&gt;) junto con un &lt;b&gt;Diurético Tiazídico&lt;/b&gt; (ej. &lt;i&gt;Losartán + Hidroclorotiazida&lt;/i&gt;).&lt;br /&gt;• &lt;b&gt;Combinaciones Posibles:&lt;/b&gt; BCC + Diurético Tiazídico, o Diurético Tiazídico + Betabloqueante.&lt;br /&gt;• &lt;b&gt;Contraindicación Absoluta:&lt;/b&gt; La combinación de un &lt;b&gt;IECA junto a un ARA-II&lt;/b&gt; se encuentra contraindicada.</t>
  </si>
  <si>
    <t>&lt;b&gt;b) IECA o ARA-II + calcioantagonista dihidropiridínico y/o diurético tiazídico o tipo tiazida:&lt;/b&gt; Es la opción correcta. Las combinaciones de primera línea o preferentes para iniciar el tratamiento antihipertensivo se basan en asociar un fármaco bloqueador del sistema renina-angiotensina (IECA o ARA-II) junto con un bloqueador de los canales de calcio (dihidropiridínico, como la amlodipina) o un diurético tiazídico. Estas asociaciones han demostrado sinergizar su eficacia hipotensora y minimizar los efectos adversos (por ejemplo, el IECA reduce el edema periférico causado por el antagonista cálcico).</t>
  </si>
  <si>
    <t>• &lt;b&gt;a) IECA + ARA-II juntos:&lt;/b&gt; Es incorrecta. La asociación simultánea de un IECA con un ARA-II está contraindicada y es considerada la menos recomendada de todas debido al riesgo de inducir hiperpotasemia, arritmias y daño renal agudo, sin aportar un beneficio clínico adicional.&lt;br /&gt;• &lt;b&gt;c) Betabloqueante + alfabloqueante en todos:&lt;/b&gt; Es incorrecta. Los betabloqueantes se reservan como primera línea para situaciones clínicas especiales (enfermedad coronaria, insuficiencia cardíaca) y no son la terapia combinada universal inicial junto a los alfabloqueantes, los cuales poseen indicaciones muy restringidas (hiperplasia prostática benigna).&lt;br /&gt;• &lt;b&gt;d) Diurético de asa + espironolactona siempre:&lt;/b&gt; Es incorrecta. Los diuréticos de asa (como la furosemida) se reservan para pacientes con insuficiencia renal avanzada (filtrado &lt; 30 ml/min) o cuadros de sobrecarga volumétrica (insuficiencia cardíaca congestiva descompensada), careciendo de indicación universal para iniciar el tratamiento de la HTA no complicada.</t>
  </si>
  <si>
    <t>&lt;b&gt;FÁRMACOS DE PRIMERA LÍNEA EN LA HTA&lt;/b&gt;&lt;br /&gt;&lt;br /&gt;Las familias farmacológicas validadas como primera línea para el tratamiento inicial de la hipertensión arterial son:&lt;br /&gt;• &lt;b&gt;Inhibidores de la Enzima Convertidora de Angiotensina (IECA):&lt;/b&gt; Como el &lt;i&gt;Enalapril&lt;/i&gt;.&lt;br /&gt;• &lt;b&gt;Antagonistas de los Receptores de Angiotensina II (ARA-II o Sartanes):&lt;/b&gt; Como el &lt;i&gt;Losartán&lt;/i&gt; o &lt;i&gt;Valsartán&lt;/i&gt;.&lt;br /&gt;• &lt;b&gt;Bloqueantes de los Canales de Calcio (BCC):&lt;/b&gt; Dihidropiridínicos (ej. &lt;i&gt;Amlodipina&lt;/i&gt;) o No Dihidropiridínicos (ej. &lt;i&gt;Diltiazem&lt;/i&gt;, &lt;i&gt;Verapamilo&lt;/i&gt;).&lt;br /&gt;• &lt;b&gt;Diuréticos:&lt;/b&gt; Especialmente los Tiazídicos y Simil-Tiazídicos (ej. &lt;i&gt;Hidroclorotiazida&lt;/i&gt;, &lt;i&gt;Clortalidona&lt;/i&gt;, &lt;i&gt;Indapamida&lt;/i&gt;).&lt;br /&gt;• &lt;b&gt;Betabloqueantes:&lt;/b&gt; (ej. &lt;i&gt;Atenolol&lt;/i&gt;, &lt;i&gt;Bisoprolol&lt;/i&gt;, &lt;i&gt;Carvedilol&lt;/i&gt;), aunque sus indicaciones de primera línea se restringen a la presencia de cardiopatía isquémica o insuficiencia cardíaca sistólica asociada.</t>
  </si>
  <si>
    <t>En el manejo de la insuficiencia venosa crónica, el &lt;b&gt;edema severo&lt;/b&gt; periférico no constituye una contraindicación, sino que representa la indicación para instaurar la &lt;b&gt;compresión elástica&lt;/b&gt;, buscando favorecer el retorno venoso y reducir progresivamente la extravasación de líquidos al espacio intersticial.&lt;br&gt;&lt;br&gt;&lt;i&gt;(Nota: Datos extraídos de guías clínicas internacionales. Se sugiere contrastar con protocolos institucionales locales.)&lt;/i&gt;</t>
  </si>
  <si>
    <t>&lt;b&gt;INSUFICIENCIA VENOSA CRÓNICA Y TERAPIA COMPRESIVA&lt;/b&gt;&lt;br /&gt;&lt;br /&gt;La insuficiencia venosa crónica se produce por la incompetencia valvular e hipertensión venosa sostenida en los miembros inferiores. El hallazgo de edema periférico en ausencia de ingurgitación yugular obliga a sospechar esta entidad, diferenciándola del fallo cardíaco derecho.&lt;br /&gt;• &lt;b&gt;Pilar terapéutico:&lt;/b&gt; La compresión elástica (medias o vendajes compresivos) es el tratamiento conservador de primera línea y el más eficaz para la enfermedad venosa. Su función mecánica contrarresta la hipertensión venosa superficial, mejora el retorno venoso profundo, reduce el volumen venoso global y disminuye el edema intersticial.&lt;br /&gt;• &lt;b&gt;Indicaciones clásicas:&lt;/b&gt; Está indicada en presencia de edema venoso, síntomas de estasis (pesadez, dolor), cambios tróficos cutáneos como la lipodermatoesclerosis, y para favorecer la cicatrización o prevenir la recidiva de las úlceras venosas activas.&lt;br /&gt;• &lt;b&gt;Contraindicaciones limitantes:&lt;/b&gt; La compresión elástica está contraindicada en pacientes que presenten &lt;b&gt;enfermedad arterial periférica obstructiva severa&lt;/b&gt;, insuficiencia cardíaca aguda descompensada (el retorno brusco de volumen puede precipitar un edema agudo de pulmón) e infecciones cutáneas agudas no tratadas.</t>
  </si>
  <si>
    <t>La opción d es correcta. El edema severo en los miembros inferiores secundario al estasis venoso nunca contraindica el uso de medias o vendajes compresivos; por el contrario, constituye la indicación principal de esta terapia física para lograr su reducción.</t>
  </si>
  <si>
    <t>• &lt;b&gt;a) Lipodermatoesclerosis:&lt;/b&gt; Es incorrecta. Consiste en la induración y fibrosis de la piel y el tejido celular subcutáneo secundaria a la inflamación crónica por éstasis venoso. La terapia compresiva está indicada para frenar esta progresión inflamatoria.&lt;br /&gt;• &lt;b&gt;b) Úlceras venosas activas:&lt;/b&gt; Es incorrecta. Lejos de estar contraindicada, la compresión sostenida y graduada (habitualmente con vendajes multicapa) es la piedra angular del abordaje curativo para lograr cicatrizar las úlceras venosas abiertas.&lt;br /&gt;• &lt;b&gt;c) Hipertensión arterial asociada:&lt;/b&gt; Es incorrecta. La hipertensión sistémica por sí sola no contraindica el uso de elastocompresión en los miembros inferiores para tratar el éstasis venoso concomitante.</t>
  </si>
  <si>
    <t>&lt;b&gt;EVALUACIÓN DEL RIESGO ARTERIAL ASOCIADO&lt;/b&gt;&lt;br /&gt;&lt;br /&gt;Antes de prescribir terapia de compresión en un paciente de 66 años, diabético y con deterioro de la tasa de filtrado glomerular (TFG 28 ml/min/1.73m2, equivalente a una Enfermedad Renal Crónica Estadio 4), es mandatorio descartar la coexistencia de arteriopatía periférica, ya que la diabetes y la insuficiencia renal terminal aceleran la aterosclerosis global.&lt;br /&gt;• &lt;b&gt;Índice Tobillo-Brazo (ITB):&lt;/b&gt; Constituye el mejor predictor no invasivo de la arteriopatía periférica. Un índice &lt;b&gt;menor a 0.9&lt;/b&gt; diagnostica la presencia de enfermedad vascular periférica y clasifica al paciente como de alto riesgo. Si este índice se encuentra severamente disminuido, la compresión elástica de alta presión queda contraindicada por el inminente riesgo de inducir isquemia aguda y necrosis tisular iatrogénica en el miembro afectado.</t>
  </si>
  <si>
    <t>La presencia simultánea de un hallazgo ecocardiográfico compatible (&lt;b&gt;vegetación&lt;/b&gt; intracardíaca) y el aislamiento de microorganismos típicos en &lt;b&gt;hemocultivos&lt;/b&gt; repetidos constituyen dos criterios mayores de Duke, estableciendo el diagnóstico de una &lt;b&gt;Endocarditis Infecciosa definitiva&lt;/b&gt;.</t>
  </si>
  <si>
    <t>&lt;b&gt;DIAGNÓSTICO DE ENDOCARDITIS Y CRITERIOS DE DUKE&lt;/b&gt;&lt;br /&gt;&lt;br /&gt;Para confirmar el diagnóstico de la Endocarditis Infecciosa se utilizan los &lt;b&gt;Criterios de Duke&lt;/b&gt; modificados, los cuales integran hallazgos clínicos, microbiológicos y ecocardiográficos.&lt;br /&gt;• &lt;b&gt;Criterios Mayores:&lt;/b&gt; Incluyen los hallazgos microbiológicos (microorganismos típicos aislados en &lt;b&gt;2 hemocultivos separados&lt;/b&gt; o hemocultivos persistentemente positivos) y la evidencia de compromiso endocárdico u hallazgos ecocardiográficos (como la presencia de una &lt;b&gt;masa intracardíaca oscilante o vegetación&lt;/b&gt;, absceso perianular, o un nuevo soplo de regurgitación).&lt;br /&gt;• &lt;b&gt;Criterios Menores:&lt;/b&gt; Incluyen factores predisponentes (como anormalidades cardíacas estructurales o uso de drogas), fiebre &gt; 38°C, fenómenos embólicos vasculares, fenómenos inmunológicos y evidencia microbiológica que no cumple criterio mayor.&lt;br /&gt;• &lt;b&gt;Definición Diagnóstica Definitiva:&lt;/b&gt; Se confirma la presencia de una &lt;b&gt;Endocarditis infecciosa definitiva&lt;/b&gt; cuando el paciente reúne &lt;b&gt;2 criterios mayores&lt;/b&gt;; o 1 criterio mayor sumado a 3 criterios menores; o 5 criterios menores.</t>
  </si>
  <si>
    <t>&lt;b&gt;c) Endocarditis definitiva:&lt;/b&gt; Es la opción correcta. El paciente presenta dos &lt;b&gt;criterios mayores&lt;/b&gt; de Duke: posee evidencia ecocardiográfica de compromiso endocárdico (vegetación en valva no coronariana) y evidencia microbiológica mayor (tres hemocultivos positivos para un germen típico como el estreptococo). La suma de &lt;b&gt;dos criterios mayores&lt;/b&gt; define el diagnóstico de una &lt;b&gt;Endocarditis definitiva&lt;/b&gt;.</t>
  </si>
  <si>
    <t>&lt;b&gt;a) Endocarditis posible:&lt;/b&gt; Es incorrecta. Se diagnostica una endocarditis posible cuando el paciente cumple con 1 criterio mayor y 1 menor, o 3 criterios menores. El paciente supera este umbral al poseer 2 criterios mayores.&lt;br /&gt;&lt;b&gt;b) Bacteriemia transitoria:&lt;/b&gt; Es incorrecta. La presencia de bacteriemia persistente sumada a la visualización ecográfica de una vegetación intracardíaca confirma el daño estructural endocárdico, lo cual excede el concepto de una bacteriemia transitoria.&lt;br /&gt;&lt;b&gt;d) Endocarditis descartada:&lt;/b&gt; Es incorrecta. El diagnóstico se rechazaría si existiera un diagnóstico alternativo o resolución en menos de 4 días, situación que no aplica en un paciente con fiebre prolongada y criterios mayores confirmados.</t>
  </si>
  <si>
    <t>&lt;b&gt;EPIDEMIOLOGÍA BACTERIANA Y VÁLVULA NATIVA&lt;/b&gt;&lt;br /&gt;&lt;br /&gt;• &lt;b&gt;Etiología por Estreptococos:&lt;/b&gt; En las endocarditis de válvula nativa, los estreptococos representan entre el 45% al 65% de los casos. Dentro de este grupo, el &lt;i&gt;Streptococcus bovis&lt;/i&gt; (actualmente denominado &lt;i&gt;gallolyticus&lt;/i&gt;) constituye un patógeno típico.&lt;br /&gt;• &lt;b&gt;Premisa fundamental:&lt;/b&gt; La presencia documentada de &lt;i&gt;Streptococcus bovis&lt;/i&gt; obliga a investigar patologías subyacentes en el paciente, ya que puede estar asociada a un &lt;b&gt;cáncer de colon oculto&lt;/b&gt;.&lt;br /&gt;• &lt;b&gt;Condiciones Cardíacas Predisponentes:&lt;/b&gt; Las enfermedades valvulares degenerativas y las cardiopatías congénitas, tales como la &lt;b&gt;válvula aórtica bicúspide&lt;/b&gt; (presente en el paciente del caso), conforman lesiones cardiovasculares que actúan como factores del huésped predisponentes para la formación del trombo estéril y posterior colonización bacteriana.</t>
  </si>
  <si>
    <t>En el contexto de una endocarditis infecciosa con hemocultivos negativos, se debe sospechar la presencia de gérmenes fastidiosos de crecimiento lento, estableciéndose que el hallazgo de 1 hemocultivo positivo para Coxiella burnetii constituye un criterio mayor para su diagnóstico.</t>
  </si>
  <si>
    <t>&lt;b&gt;DIAGNÓSTICO Y ENDOCARDITIS CON HEMOCULTIVOS NEGATIVOS&lt;/b&gt;&lt;br /&gt;&lt;br /&gt;El diagnóstico de la Endocarditis Infecciosa (EI) se asienta en gran medida en los criterios microbiológicos. Si bien representan el 90% de los casos con positividad, existe un grupo que cursa con hemocultivos negativos:&lt;br /&gt;• &lt;b&gt;EI con hemocultivos negativos:&lt;/b&gt; Revisten alrededor del &lt;b&gt;10% de los casos&lt;/b&gt;. La principal causa que explica esta negatividad es el &lt;b&gt;uso previo de antibióticos&lt;/b&gt;, lo que dificulta el rescate del germen.&lt;br /&gt;• &lt;b&gt;Etiologías atípicas:&lt;/b&gt; Otras causas que justifican la negatividad en los cultivos rutinarios incluyen la presencia de insuficiencia renal, fallas del laboratorio, infecciones micóticas, por &lt;i&gt;Chlamydias&lt;/i&gt;, o el &lt;b&gt;crecimiento lento de gérmenes fastidiosos&lt;/b&gt;.&lt;br /&gt;• &lt;b&gt;Criterios de Duke:&lt;/b&gt; Ante la sospecha de microorganismos atípicos, los criterios diagnósticos se adaptan. Específicamente, el hallazgo microbiológico de 1 hemocultivo positivo para &lt;i&gt;&lt;b&gt;Coxiella burnetii&lt;/b&gt;&lt;/i&gt; (agente asociado epidemiológicamente al contacto con animales y lácteos no pasteurizados) constituye un &lt;b&gt;criterio mayor&lt;/b&gt; para certificar el diagnóstico de la enfermedad.</t>
  </si>
  <si>
    <t>&lt;b&gt;c) Etiologías fastidiosas como Coxiella o Bartonella:&lt;/b&gt; Es la opción correcta. El cuadro describe una endocarditis (fiebre prolongada y soplo nuevo) que no ha podido ser tipificada mediante cultivos rutinarios (hemocultivos negativos). En este escenario, el antecedente epidemiológico de exposición a animales de granja o consumo de lácteos no pasteurizados orienta hacia la infección por gérmenes zoonóticos fastidiosos de crecimiento lento, tales como &lt;i&gt;Coxiella burnetii&lt;/i&gt; o especies de &lt;i&gt;Bartonella&lt;/i&gt;, los cuales requieren pruebas serológicas o medios de cultivo específicos para su confirmación.</t>
  </si>
  <si>
    <t>• &lt;b&gt;a) Infección urinaria no complicada:&lt;/b&gt; Es incorrecta. Este cuadro se presenta con disuria, polaquiuria y tenesmo vesical, no cursando con un soplo nuevo ni explicando el síndrome febril prolongado con focalidad endocárdica. Su germen principal (&lt;i&gt;E. coli&lt;/i&gt;) se rescata fácilmente en cultivos estándar.&lt;br /&gt;• &lt;b&gt;b) Faringitis estreptocócica:&lt;/b&gt; Es incorrecta. Si bien una infección por &lt;i&gt;Streptococcus&lt;/i&gt; puede generar fiebre reumática como secuela valvular, el cuadro agudo de faringitis no explica una fiebre prolongada con hemocultivos negativos y antecedentes epidemiológicos agropecuarios.&lt;br /&gt;• &lt;b&gt;d) Neumonía comunitaria típica:&lt;/b&gt; Es incorrecta. La neumonía típica se manifiesta con síndrome de condensación pulmonar, disnea, tos productiva y dolor pleurítico. No cursa con un soplo nuevo cardíaco ni requiere la exposición a animales o lácteos como factor etiológico determinante.</t>
  </si>
  <si>
    <t>Para confirmar el diagnóstico de endocarditis infecciosa se utilizan los &lt;b&gt;Criterios de Duke&lt;/b&gt;, los cuales exigen documentar microbiología e imágenes patológicas. En las modernizaciones de estos criterios (como ISCVID 2023), técnicas de imagen avanzada como la &lt;b&gt;PET TC y la TC cardíaca&lt;/b&gt; se han incorporado como &lt;b&gt;criterios mayores&lt;/b&gt; para objetivar el compromiso endocárdico, especialmente en endocarditis sobre válvula protésica.&lt;br&gt;&lt;br&gt;&lt;i&gt;(Nota: Datos extraídos de guías clínicas internacionales. Se sugiere contrastar con protocolos institucionales locales.)&lt;/i&gt;</t>
  </si>
  <si>
    <t>&lt;b&gt;DIAGNÓSTICO Y CRITERIOS DE DUKE EN LA ENDOCARDITIS INFECCIOSA&lt;/b&gt;&lt;br /&gt;&lt;br /&gt;El diagnóstico de la enfermedad es complejo y exige la integración de parámetros clínicos, microbiológicos e imagenológicos.&lt;br /&gt;• &lt;b&gt;Criterios Mayores:&lt;/b&gt; Exigen el aislamiento de microorganismos típicos en 2 hemocultivos separados (o alternativamente 1 hemocultivo positivo para &lt;i&gt;Coxiella burnetii&lt;/i&gt;) y la evidencia objetiva de compromiso endocárdico mediante imágenes. Clásicamente, esto incluye un ecocardiograma compatible con EI (masa intracardíaca oscilante, absceso perianular o nueva dehiscencia protésica) o la aparición clínica de un nuevo soplo de regurgitación.&lt;br /&gt;• &lt;b&gt;Criterios Menores:&lt;/b&gt; Contemplan factores predisponentes en el huésped (anormalidades cardíacas subyacentes, uso de drogas IV), fiebre mayor a 38°C, fenómenos vasculares periféricos (embolias, manchas de Janeway), fenómenos inmunológicos (nódulos de Osler, glomerulonefritis), y evidencias microbiológicas o ecocardiográficas que no alcanzan a cumplir los requisitos de criterio mayor.&lt;br /&gt;• &lt;b&gt;Definición Diagnóstica:&lt;/b&gt; La EI definitiva se confirma por Criterios Patológicos (microorganismo o histología demostrada en cultivo de una vegetación o embolia) o por Criterios Clínicos (se requieren 2 criterios mayores; o 1 mayor y 3 menores; o 5 criterios menores).</t>
  </si>
  <si>
    <t>&lt;b&gt;b) Incluyen PET TC y TC cardíaca como criterios mayores en contextos seleccionados:&lt;/b&gt; Es la opción correcta. Si bien el ecocardiograma es la piedra angular, las actualizaciones internacionales de los Criterios de Duke (ISCVID 2023) asimilaron a la PET-TC con 18F-FDG y la Tomografía Computada Cardíaca como criterios mayores imagenológicos, dado que poseen una alta sensibilidad para detectar focos infecciosos, abscesos perianulares y complicaciones en válvulas protésicas donde el ecocardiograma puede resultar no concluyente.</t>
  </si>
  <si>
    <t>• &lt;b&gt;a) Consideran los hemocultivos solo como criterio menor:&lt;/b&gt; Es incorrecta. El aislamiento de los microorganismos típicos causantes de endocarditis (Estafilococos, Estreptococos, Enterococos) en hemocultivos seriados constituye el criterio mayor microbiológico de la patología.&lt;br /&gt;• &lt;b&gt;c) Exigen biopsia valvular para todo diagnóstico definitivo:&lt;/b&gt; Es incorrecta. Aunque el examen histológico de una vegetación obtenida por cirugía conforma un "Criterio Patológico" de certeza, el diagnóstico definitivo se establece en la mayoría de los casos a través de la sumatoria de "Criterios Clínicos" sin necesidad de requerir una biopsia valvular invasiva.&lt;br /&gt;• &lt;b&gt;d) Eliminan las imágenes como criterios diagnósticos:&lt;/b&gt; Es incorrecta. La evidencia de compromiso endocárdico mediante técnicas de imagen (ecocardiografía, y actualmente TC o PET) es el pilar morfológico y un criterio mayor del algoritmo diagnóstico.</t>
  </si>
  <si>
    <t>&lt;b&gt;ECOCARDIOGRAMA COMO CRITERIO IMAGENOLÓGICO&lt;/b&gt;&lt;br /&gt;&lt;br /&gt;La ecocardiografía Doppler transtorácica (ETT) y la transesofágica (ETE) son fundamentales para el diagnóstico.&lt;br /&gt;• &lt;b&gt;Hallazgo principal:&lt;/b&gt; La visualización de la vegetación, definida como una masa ecodensa móvil intracardíaca adherida a una válvula o estructura endocárdica.&lt;br /&gt;• &lt;b&gt;Rendimiento y Algoritmo:&lt;/b&gt; En válvulas nativas, el ETT tiene una sensibilidad del 65%, mientras que el ETE la eleva al 95%. Ante pacientes de alto riesgo, alta sospecha clínica o válvulas protésicas (donde la sensibilidad del ETT cae al 35%), el abordaje exige la realización de un ETE.</t>
  </si>
  <si>
    <t>El riesgo a padecer EPOC se presenta cuando el paciente tiene un pack/year (P/Y) mayor a:&lt;br&gt;&lt;br&gt;a) 10&lt;br&gt;&lt;br&gt;b) 50&lt;br&gt;&lt;br&gt;c) 80&lt;br&gt;&lt;br&gt;d) 100</t>
  </si>
  <si>
    <t>a) 10</t>
  </si>
  <si>
    <t>En la valoración inicial de la Endocarditis Infecciosa, la evaluación requiere solicitar una &lt;b&gt;analítica completa&lt;/b&gt; y un &lt;b&gt;urinálisis&lt;/b&gt; (con evaluación de la función renal) para detectar el compromiso sistémico, evidenciado por anemia, reactantes de fase aguda elevados, hematuria y proteinuria.</t>
  </si>
  <si>
    <t>&lt;b&gt;MÉTODOS COMPLEMENTARIOS GENERALES EN ENDOCARDITIS&lt;/b&gt;&lt;br /&gt;&lt;br /&gt;El diagnóstico de la Endocarditis Infecciosa es complejo y se basa en la recolección de criterios clínicos, microbiológicos (hemocultivos) e imagenológicos (ecocardiograma). Adicionalmente, el laboratorio general es fundamental para evaluar el impacto sistémico de la infección.&lt;br /&gt;• &lt;b&gt;Laboratorio general:&lt;/b&gt; Los hallazgos típicos y esperables en la enfermedad incluyen &lt;b&gt;anemia&lt;/b&gt; (clásicamente del tipo normocítica normocrónica, propia de enfermedades crónicas), &lt;b&gt;leucocitosis con neutrofilia&lt;/b&gt;, &lt;b&gt;trombocitopenia&lt;/b&gt;, velocidad de sedimentación globular (&lt;b&gt;VSG&lt;/b&gt;) acelerada y proteína C reactiva (&lt;b&gt;PCR&lt;/b&gt;) elevada. También puede detectarse un &lt;b&gt;Factor Reumatoideo positivo&lt;/b&gt;.&lt;br /&gt;• &lt;b&gt;Función renal y orina:&lt;/b&gt; Es un pilar evaluar el aparato renal debido a que la enfermedad produce manifestaciones directas en este órgano. Los inmunocomplejos circulantes derivados de la infección pueden depositarse a nivel renal generando glomerulopatía membranoproliferativa o glomerulonefritis, lo cual se detecta cursando con &lt;b&gt;hematuria y proteinuria&lt;/b&gt;. Asimismo, la evaluación permite sospechar si se ha producido una embolia renal activa.</t>
  </si>
  <si>
    <t>&lt;b&gt;a) Solicitar analítica completa y urinálisis:&lt;/b&gt; Es la opción correcta. La Endocarditis Infecciosa es una enfermedad sistémica con afectación de múltiples órganos. En su valoración inicial, junto con los hemocultivos y el ecocardiograma, resulta fundamental solicitar una &lt;b&gt;analítica completa&lt;/b&gt; para objetivar los reactantes de fase aguda y parámetros hematológicos alterados (como anemia y leucocitosis), así como evaluar la &lt;b&gt;función renal mediante urinálisis&lt;/b&gt; para detectar de forma temprana un daño glomerular por depósito de inmunocomplejos (hematuria y proteinuria) o un infarto renal embólico.</t>
  </si>
  <si>
    <t>• &lt;b&gt;b) Solo radiografía de abdomen:&lt;/b&gt; Es incorrecta. No tiene utilidad ni indicación directa en la valoración inicial estandarizada de un síndrome febril sospechoso de endocarditis en ausencia de un cuadro abdominal agudo evidente.&lt;br /&gt;• &lt;b&gt;c) Ningún estudio complementario:&lt;/b&gt; Es incorrecta. El diagnóstico requiere estudios de laboratorio (hemocultivos, analítica) e imágenes (ecocardiograma) para poder confirmar y sumar los criterios mayores y menores de Duke.&lt;br /&gt;• &lt;b&gt;d) Únicamente pruebas alérgicas:&lt;/b&gt; Es incorrecta. Las pruebas alérgicas carecen de rol patogénico y valor diagnóstico en la evaluación de una infección intravascular del tejido endocárdico.</t>
  </si>
  <si>
    <t>&lt;b&gt;HEMOCULTIVOS Y ECOCARDIOGRAMA EN LA VALORACIÓN INICIAL&lt;/b&gt;&lt;br /&gt;&lt;br /&gt;• &lt;b&gt;Hemocultivos (Criterios microbiológicos):&lt;/b&gt; Son positivos en el 90% de los casos. La toma de muestras requiere recolectar &lt;b&gt;3 muestras&lt;/b&gt;, bajo la premisa de que deben tomarse &lt;b&gt;siempre antes de iniciar el tratamiento antimicrobiano&lt;/b&gt; (el uso previo de antibióticos es la mayor causa de cultivos negativos).&lt;br /&gt;• &lt;b&gt;Ecocardiograma (Criterios imagenológicos):&lt;/b&gt; La ecocardiografía transtorácica (ETT) y transesofágica (ETE) son el pilar morfológico central. El elemento cardinal a buscar es la &lt;b&gt;vegetación&lt;/b&gt; (masa ecodensa móvil), evaluando su tamaño (una vegetación mayor a 10 mm indica alto riesgo embolígeno) y pesquisando complicaciones estructurales como los abscesos perianulares.</t>
  </si>
  <si>
    <t>El hallazgo microbiológico de &lt;i&gt;Streptococcus bovis&lt;/i&gt; como agente causal de una endocarditis infecciosa obliga a investigar la presencia de un &lt;b&gt;cáncer de colon oculto&lt;/b&gt; (patología neoplásica colorrectal).</t>
  </si>
  <si>
    <t>&lt;b&gt;ETIOLOGÍA MICROBIOLÓGICA EN VÁLVULAS NATIVAS&lt;/b&gt;&lt;br /&gt;&lt;br /&gt;La prevalencia de los microorganismos en la Endocarditis Infecciosa varía de acuerdo al tipo de válvula afectada.&lt;br /&gt;• &lt;b&gt;Estreptococos:&lt;/b&gt; Representan la causa más frecuente en válvulas nativas, abarcando del 45 al 65% de los casos. Predominan el grupo &lt;i&gt;Viridans&lt;/i&gt; (30-40%) y otros estreptococos (15-25%).&lt;br /&gt;• &lt;b&gt;Asociación Neoplásica:&lt;/b&gt; Dentro del grupo de los estreptococos, la infección endocárdica por &lt;i&gt;Streptococcus bovis&lt;/i&gt; presenta una asociación clínica con la patología neoplásica del tracto gastrointestinal inferior, estableciéndose la obligación de descartar un cáncer de colon oculto ante su hallazgo microbiológico.&lt;br /&gt;• &lt;b&gt;Otras etiologías frecuentes:&lt;/b&gt; Se incluyen &lt;i&gt;Staphylococcus aureus&lt;/i&gt; (10-27%), &lt;i&gt;Enterococcus spp&lt;/i&gt; (5-18%), bacilos gram negativos y hongos.</t>
  </si>
  <si>
    <t>La opción b es correcta. Existe una asociación epidemiológica y fisiopatológica entre la bacteriemia (y consecuente endocarditis) por &lt;i&gt;Streptococcus bovis&lt;/i&gt; y las lesiones neoplásicas o premalignas del tracto gastrointestinal inferior. La presencia de esta bacteria en los hemocultivos de un paciente con endocarditis exige investigar un cáncer de colon oculto (patología neoplásica colorrectal) mediante estudios endoscópicos.</t>
  </si>
  <si>
    <t>• &lt;b&gt;a) Carcinoma papilar de tiroides:&lt;/b&gt; Es incorrecta. No existe asociación patogénica entre las neoplasias tiroideas y las endocarditis por especies de &lt;i&gt;Streptococcus&lt;/i&gt;.&lt;br /&gt;• &lt;b&gt;c) Tumor de hipófisis:&lt;/b&gt; Es incorrecta. Los tumores intracraneales no generan una disrupción de la mucosa gastrointestinal que predisponga a bacteriemias por dicha flora, careciendo de vínculo etiológico con el &lt;i&gt;Streptococcus bovis&lt;/i&gt;.&lt;br /&gt;• &lt;b&gt;d) Cáncer de próstata localizado:&lt;/b&gt; Es incorrecta. Aunque los procedimientos genitourinarios predisponen a infecciones por otros gérmenes (como &lt;i&gt;Enterococcus&lt;/i&gt;), la patología prostática no es el foco neoplásico asociado a la translocación y endocarditis por estreptococos del grupo bovis.</t>
  </si>
  <si>
    <t>En la endocarditis infecciosa, la aparición de un &lt;b&gt;bloqueo auriculoventricular (AV)&lt;/b&gt; es una señal de alarma anatómica que debe hacer sospechar el desarrollo de una complicación, como un &lt;b&gt;absceso del anillo aórtico&lt;/b&gt; (o absceso perivalvular).</t>
  </si>
  <si>
    <t>&lt;b&gt;TRASTORNOS DE CONDUCCIÓN Y COMPLICACIONES LOCALES&lt;/b&gt;&lt;br /&gt;&lt;br /&gt;La reacción destructiva local que la vegetación produce a nivel valvular puede extenderse a las estructuras cardíacas adyacentes.&lt;br /&gt;• &lt;b&gt;Absceso perivalvular:&lt;/b&gt; La infección puede invadir el anillo valvular (especialmente el aórtico) y generar un absceso. La vecindad anatómica del anillo aórtico con el sistema de conducción hace que esta invasión destructiva se manifieste en el electrocardiograma como trastornos de la conducción y arritmias, siendo la aparición de un &lt;b&gt;bloqueo auriculoventricular (AV)&lt;/b&gt; una señal de alarma anatómica.&lt;br /&gt;• &lt;b&gt;Diagnóstico y Tratamiento:&lt;/b&gt; El ecocardiograma (transesofágico preferentemente) permite visualizar complicaciones como los abscesos perianulares. Su detección es crítica debido a que los antibióticos no logran penetrar ni curar un absceso, por lo que este hallazgo constituye una indicación para &lt;b&gt;tratamiento quirúrgico&lt;/b&gt;.</t>
  </si>
  <si>
    <t>&lt;b&gt;b) Absceso perivalvular:&lt;/b&gt; Es la opción correcta. La extensión de la infección desde la válvula aórtica hacia el tejido perivalvular forma un absceso en el anillo aórtico, el cual infiltra, daña e interrumpe el sistema de conducción adyacente, manifestándose con la instauración de un bloqueo AV de novo.</t>
  </si>
  <si>
    <t>&lt;b&gt;a) Pericarditis aislada:&lt;/b&gt; Es incorrecta. Aunque el paciente puede referir dolor precordial asociado a la inflamación del pericardio, esta complicación no explica la interrupción del sistema de conducción auriculoventricular.&lt;br /&gt;&lt;b&gt;c) Embolia pulmonar:&lt;/b&gt; Es incorrecta. Las embolias pulmonares se observan cuando la infección asienta en las cavidades derechas, desencadenando infartos pulmonares, no trastornos eléctricos izquierdos.&lt;br /&gt;&lt;b&gt;d) Hipertrofia ventricular izquierda:&lt;/b&gt; Es incorrecta. La HVI es un mecanismo compensador estructural crónico frente a sobrecargas de presión o volumen, y no una complicación infecciosa capaz de generar un bloqueo AV.</t>
  </si>
  <si>
    <t>&lt;b&gt;INDICACIONES DE TRATAMIENTO QUIRÚRGICO&lt;/b&gt;&lt;br /&gt;&lt;br /&gt;Muchos pacientes terminarán requiriendo cirugía cardíaca (extracción de válvula y limpieza) pese al tratamiento antibiótico. Las indicaciones incluyen:&lt;br /&gt;• &lt;b&gt;Insuficiencia Cardíaca:&lt;/b&gt; Sin respuesta al tratamiento médico. Es la complicación con impacto adverso en el pronóstico.&lt;br /&gt;• &lt;b&gt;Absceso perivalvular:&lt;/b&gt; Por incapacidad de resolución farmacológica.&lt;br /&gt;• &lt;b&gt;Infección persistente:&lt;/b&gt; Bacteriemias a pesar de tener el germen aislado y estar bajo tratamiento antibiótico.&lt;br /&gt;• &lt;b&gt;Endocarditis fúngica:&lt;/b&gt; Generan vegetaciones grandes con capacidad embolígena.&lt;br /&gt;• &lt;b&gt;Vegetaciones móviles &gt; 10 mm:&lt;/b&gt; Por su riesgo de producir nuevas embolias sistémicas.</t>
  </si>
  <si>
    <t>En la Endocarditis Infecciosa, la indicación de tratamiento quirúrgico se reserva para situaciones de inestabilidad hemodinámica, infección persistente, complicaciones perivalvulares o alto riesgo embólico (vegetaciones &lt;b&gt;&gt; 10 mm&lt;/b&gt; o embolias recurrentes). Ante un paciente estable, con vegetación menor a 10 mm y evento embólico único, la conducta es mantener el &lt;b&gt;tratamiento antibiótico&lt;/b&gt; y evaluar la &lt;b&gt;decisión quirúrgica individualizada&lt;/b&gt;.</t>
  </si>
  <si>
    <t>&lt;b&gt;INDICACIONES QUIRÚRGICAS EN ENDOCARDITIS INFECCIOSA&lt;/b&gt;&lt;br /&gt;&lt;br /&gt;Muchos pacientes requerirán cirugía cardíaca (extracción de válvula y limpieza) pese al tratamiento antibiótico. Las indicaciones para el tratamiento quirúrgico incluyen:&lt;br /&gt;• &lt;b&gt;Insuficiencia Cardíaca:&lt;/b&gt; Originada por disfunción grave sin respuesta al tratamiento médico adecuado. (La sola presencia de insuficiencia valvular NO es causa de tratamiento quirúrgico en una endocarditis).&lt;br /&gt;• &lt;b&gt;Infección persistente:&lt;/b&gt; Bacteriemias persistentes a pesar de estar bajo tratamiento antibiótico correcto.&lt;br /&gt;• &lt;b&gt;Complicaciones estructurales:&lt;/b&gt; Absceso perivalvular, endocarditis protésica precoz, o endocarditis en cables de marcapasos o cardiodesfibriladores.&lt;br /&gt;• &lt;b&gt;Etiología fúngica:&lt;/b&gt; Generan vegetaciones grandes con capacidad embolígena.&lt;br /&gt;• &lt;b&gt;Riesgo embolígeno:&lt;/b&gt; Presencia de embolias recurrentes o vegetaciones móviles mayores a &lt;b&gt;10 mm&lt;/b&gt;.</t>
  </si>
  <si>
    <t>&lt;b&gt;c) Mantener el tratamiento antibiótico:&lt;/b&gt; Es la opción correcta. El paciente presenta un cuadro estable, sin insuficiencia cardíaca grave, con un único evento isquémico (no recurrente) y una vegetación de 8 mm (menor al umbral crítico de &gt; 10 mm). Al no reunir indicaciones formales de cirugía de urgencia, se debe priorizar continuar con el &lt;b&gt;tratamiento antibiótico&lt;/b&gt; endovenoso, evaluando la &lt;b&gt;decisión quirúrgica individualizada&lt;/b&gt; según su evolución.</t>
  </si>
  <si>
    <t>• &lt;b&gt;a) Cirugía urgente obligatoria en todos los casos:&lt;/b&gt; Es incorrecta. La cirugía de emergencia se reserva para complicaciones letales (insuficiencia cardíaca refractaria, abscesos, embolias recurrentes o vegetaciones &gt; 10 mm).&lt;br /&gt;• &lt;b&gt;b) Contraindicación absoluta de cirugía:&lt;/b&gt; Es incorrecta. El antecedente de un ictus isquémico no contraindica la cirugía si esta llegase a ser hemodinámicamente imperativa.&lt;br /&gt;• &lt;b&gt;d) Suspender antibiótico a la primera semana:&lt;/b&gt; Es incorrecta. El tratamiento antibiótico bactericida debe mantenerse durante &lt;b&gt;4 a 6 semanas&lt;/b&gt; para erradicar el germen de las vegetaciones y evitar recidivas.</t>
  </si>
  <si>
    <t>&lt;b&gt;TRATAMIENTO MÉDICO BÁSICO&lt;/b&gt;&lt;br /&gt;&lt;br /&gt;El tratamiento médico de la endocarditis exige el cumplimiento de premisas para lograr la curación:&lt;br /&gt;• &lt;b&gt;Dosis y Vía de administración:&lt;/b&gt; Se requieren dosis altas y su administración debe ser parenteral (endovenosa preferentemente) con intervalos cortos para mantener niveles bactericidas por encima de la Concentración Inhibitoria Mínima.&lt;br /&gt;• &lt;b&gt;Duración prolongada:&lt;/b&gt; El tratamiento debe mantenerse durante &lt;b&gt;4 a 6 semanas&lt;/b&gt; para lograr erradicar el microorganismo y evitar recaídas.</t>
  </si>
  <si>
    <t>En la actualidad, la indicación de profilaxis antibiótica para la endocarditis infecciosa se reserva para evaluar la combinación del procedimiento y pacientes categorizados como de &lt;b&gt;alto riesgo&lt;/b&gt;, tales como aquellos portadores de &lt;b&gt;válvulas protésicas&lt;/b&gt; o con &lt;b&gt;endocarditis infecciosa previa&lt;/b&gt;.</t>
  </si>
  <si>
    <t>&lt;b&gt;PROFILAXIS DE LA ENDOCARDITIS INFECCIOSA&lt;/b&gt;&lt;br /&gt;&lt;br /&gt;Las indicaciones de profilaxis antibiótica han cambiado en los últimos años para evitar resistencias bacterianas. Actualmente, la indicación requiere evaluar la categoría de riesgo del paciente combinada con el tipo de procedimiento a efectuar.&lt;br /&gt;• &lt;b&gt;Condiciones Cardíacas (Alto Riesgo):&lt;/b&gt; Las condiciones cardíacas en las que hoy debe indicarse profilaxis son los pacientes con &lt;b&gt;válvulas protésicas&lt;/b&gt; (o material protésico utilizado para reparación), pacientes que ya han cursado con &lt;b&gt;Endocarditis Infecciosa previa&lt;/b&gt; y pacientes con patologías cardíacas congénitas específicas (cianóticas no reparadas o con defectos residuales posquirúrgicos).&lt;br /&gt;• &lt;b&gt;Procedimientos Odontológicos:&lt;/b&gt; La profilaxis queda circunscrita a procedimientos que impliquen manipulación de la región gingival o periapical del diente, o la perforación de la mucosa oral.&lt;br /&gt;• &lt;b&gt;Régimen de Profilaxis:&lt;/b&gt; Se indica una sola dosis entre 30 a 60 minutos antes del procedimiento. El antibiótico de elección es la &lt;i&gt;Amoxicilina&lt;/i&gt; (2 g vía oral en adultos o 50 mg/kg en niños). En pacientes alérgicos a la penicilina, la droga indicada es la &lt;i&gt;Clindamicina&lt;/i&gt; (600 mg vía oral o endovenosa).</t>
  </si>
  <si>
    <t>&lt;b&gt;b) Pacientes de muy alto riesgo como prótesis valvular o endocarditis previa:&lt;/b&gt; Es la opción correcta. El paradigma preventivo de la endocarditis ha cambiado. Se ha comprobado que el cepillado dental diario genera bacteriemias con mayor frecuencia que un procedimiento médico, por lo que el uso masivo de antibióticos resulta perjudicial por la selección de cepas bacterianas resistentes. Las guías actuales dictaminan que la profilaxis ante intervenciones dentales invasivas debe reservarse para pacientes con categoría de muy alto riesgo de infección y mala evolución, grupo circunscrito a los portadores de válvulas protésicas, pacientes con endocarditis previa y ciertas cardiopatías congénitas severas.</t>
  </si>
  <si>
    <t>• &lt;b&gt;a) Toda extracción dental sin excepción:&lt;/b&gt; Es incorrecta. El procedimiento dental en sí mismo (aunque perfore mucosa o manipule la región gingival) no justifica la profilaxis antibiótica si el paciente no posee de base una condición cardíaca estructural catalogada como de alto riesgo.&lt;br /&gt;• &lt;b&gt;c) Toda persona con hipertensión arterial:&lt;/b&gt; Es incorrecta. La hipertensión arterial no genera una lesión anatómica endocárdica o valvular que predisponga a la colonización bacteriana durante una bacteriemia transitoria odontológica.&lt;br /&gt;• &lt;b&gt;d) Cualquier paciente con soplo inocente:&lt;/b&gt; Es incorrecta. En el pasado se indicaba profilaxis universal a todo paciente con enfermedad valvular (incluyendo soplos leves o valvulopatías simples), pero este paradigma fue modificado; hoy en día, los soplos inocentes o patologías valvulares de bajo riesgo no son indicación de profilaxis antibiótica.</t>
  </si>
  <si>
    <t>El tratamiento de la endocarditis infecciosa por &lt;b&gt;&lt;i&gt;Enterococo&lt;/i&gt; sensible&lt;/b&gt; en válvula nativa requiere &lt;b&gt;terapia combinada bactericida&lt;/b&gt;, utilizando un &lt;b&gt;beta lactámico&lt;/b&gt; (como Penicilina o Ampicilina) asociado a un &lt;b&gt;aminoglucósido&lt;/b&gt; (como Gentamicina) administrados durante &lt;b&gt;4 a 6 semanas&lt;/b&gt;.</t>
  </si>
  <si>
    <t>&lt;b&gt;TRATAMIENTO DE LA ENDOCARDITIS POR ENTEROCOCO&lt;/b&gt;&lt;br /&gt;&lt;br /&gt;El tratamiento médico requiere la elección del antibiótico adecuado según el antibiograma y el uso de antibióticos bactericidas combinados por la dificultad de penetración en la vegetación.&lt;br /&gt;• &lt;b&gt;Bacteriostáticos vs. Bactericidas:&lt;/b&gt; En el caso de la endocarditis por &lt;i&gt;Enterococcus spp&lt;/i&gt;, los antibióticos betalactámicos actúan como bacteriostáticos. Por este motivo, se debe instaurar una terapia combinada bactericida para lograr sinergismo y erradicar la infección.&lt;br /&gt;• &lt;b&gt;Esquema en gérmenes sensibles:&lt;/b&gt; Frente a enterococos sensibles, se indica &lt;i&gt;Penicilina G sódica&lt;/i&gt; (30 millones U/d EV en 6 dosis) o &lt;i&gt;Ampicilina&lt;/i&gt; (12 g/d en 6 dosis EV o IM) sumado a &lt;i&gt;Gentamicina&lt;/i&gt; (3 mg/Kg/d en 3 dosis).&lt;br /&gt;• &lt;b&gt;Duración:&lt;/b&gt; El tratamiento debe mantenerse durante el tiempo suficiente para erradicar el germen responsable y evitar recaídas, siendo de &lt;b&gt;4 a 6 semanas&lt;/b&gt; para este esquema.</t>
  </si>
  <si>
    <t>&lt;b&gt;a) Beta lactámico asociado a aminoglucósido durante varias semanas:&lt;/b&gt; Es la opción correcta. El enterococo requiere un esquema sinérgico bactericida para ser eliminado de la vegetación endocárdica. La asociación de un betalactámico (Ampicilina/Penicilina) y un aminoglucósido (Gentamicina) durante varias semanas (4 a 6) es el tratamiento estándar validado si el germen es sensible y el paciente tiene función renal conservada.</t>
  </si>
  <si>
    <t>• &lt;b&gt;b) Macrólido en monoterapia corta:&lt;/b&gt; Es incorrecta. La monoterapia no es eficaz para erradicar el enterococo y los tratamientos cortos son insuficientes, exponiendo al paciente a una recaída de la infección.&lt;br /&gt;• &lt;b&gt;c) Solo anticoagulantes orales:&lt;/b&gt; Es incorrecta. Los anticoagulantes no poseen efecto antimicrobiano y no curan la enfermedad; su indicación se reserva ante la confirmación ecográfica de trombos en la cavidad o requerimientos protésicos.&lt;br /&gt;• &lt;b&gt;d) Corticoides sin antibióticos:&lt;/b&gt; Es incorrecta. Suprimir la respuesta inmune sin erradicar el foco infeccioso primario permitiría la proliferación bacteriana descontrolada, empeorando el pronóstico del paciente.</t>
  </si>
  <si>
    <t>El abordaje integral de la Endocarditis Infecciosa exige la confirmación diagnóstica mediante los &lt;b&gt;Criterios de Duke&lt;/b&gt; y ecocardiograma, la instauración de un &lt;b&gt;tratamiento antibiótico prolongado&lt;/b&gt; (4 a 6 semanas) posterior a la toma de cultivos, y la &lt;b&gt;valoración quirúrgica individualizada&lt;/b&gt; ante la presencia de complicaciones estructurales o alto riesgo embolígeno.</t>
  </si>
  <si>
    <t>&lt;b&gt;MANEJO INTEGRAL DE LA ENDOCARDITIS INFECCIOSA&lt;/b&gt;&lt;br /&gt;&lt;br /&gt;El abordaje de la enfermedad requiere la recolección de criterios clínicos, microbiológicos e imagenológicos, seguido de un tratamiento médico estricto y la evaluación quirúrgica de sus complicaciones.&lt;br /&gt;• &lt;b&gt;Diagnóstico:&lt;/b&gt; Se basa en los &lt;b&gt;Criterios de Duke modificados&lt;/b&gt;, exigiendo la identificación del microorganismo mediante &lt;b&gt;hemocultivos&lt;/b&gt; (tomados siempre antes de iniciar la terapia) y la confirmación de compromiso endocárdico u hallazgos estructurales mediante la &lt;b&gt;ecocardiografía&lt;/b&gt; (transtorácica o transesofágica) para visualizar la vegetación y medir su potencial embolígeno.&lt;br /&gt;• &lt;b&gt;Tratamiento Médico:&lt;/b&gt; Requiere el uso de antibióticos bactericidas combinados a altas dosis por vía parenteral. La duración debe ser &lt;b&gt;prolongada&lt;/b&gt; (&lt;b&gt;4 a 6 semanas&lt;/b&gt;) para erradicar el germen de las vegetaciones, mantener niveles superiores a la Concentración Inhibitoria Mínima y evitar recaídas.&lt;br /&gt;• &lt;b&gt;Tratamiento Quirúrgico:&lt;/b&gt; La cirugía cardíaca (extracción de válvula y limpieza) no es universal, reservándose para indicaciones formales que incluyen: insuficiencia cardíaca refractaria, infección persistente bajo tratamiento correcto, complicaciones estructurales (abscesos perivalvulares), etiología fúngica, o riesgo embolígeno (vegetaciones &gt; 10 mm o embolias recurrentes).</t>
  </si>
  <si>
    <t>La opción d es correcta. El manejo óptimo de la Endocarditis Infecciosa integra el &lt;b&gt;diagnóstico por Criterios de Duke&lt;/b&gt; (sumando microbiología e imagen ecocardiográfica), la administración de un &lt;b&gt;tratamiento antibiótico bactericida prolongado&lt;/b&gt; (4 a 6 semanas) para erradicar el microorganismo de las valvas, y la &lt;b&gt;valoración quirúrgica precoz&lt;/b&gt; para pacientes que desarrollan situaciones de riesgo o complicaciones letales (como insuficiencia cardíaca grave, abscesos perianulares o vegetaciones &gt; 10 mm).</t>
  </si>
  <si>
    <t>• &lt;b&gt;a) Observación sin antibióticos:&lt;/b&gt; Es incorrecta. La endocarditis es una enfermedad infecciosa grave con elevada morbimortalidad que exige la instauración rápida de altas dosis de antibióticos parenterales bactericidas; la simple observación o el tratamiento sintomático conduce a sepsis sistémica, destrucción valvular y la muerte.&lt;br /&gt;• &lt;b&gt;b) Cirugía en todos los casos sin estudios previos:&lt;/b&gt; Es incorrecta. La cirugía de reemplazo o limpieza valvular posee indicaciones formales precisas (fallo cardíaco, abscesos, alto riesgo embólico) y no se realiza de forma universal ni empírica sin una evaluación ecocardiográfica y microbiológica previa.&lt;br /&gt;• &lt;b&gt;c) Tratamiento sintomático sin cultivos:&lt;/b&gt; Es incorrecta. Siempre se deben tomar &lt;b&gt;3 muestras de hemocultivos antes de iniciar el tratamiento&lt;/b&gt; antimicrobiano, ya que aislar el germen es vital para dirigir la terapia y el uso previo de antibióticos constituye la principal causa de cultivos falsamente negativos.</t>
  </si>
  <si>
    <t>&lt;b&gt;TRATAMIENTO EMPÍRICO&lt;/b&gt;&lt;br /&gt;&lt;br /&gt;• El inicio del tratamiento antibiótico empírico (antes de obtener los resultados microbiológicos del cultivo) se reserva para casos de &lt;b&gt;emergencia infectológica&lt;/b&gt;, como pacientes que debutan con &lt;b&gt;sepsis grave&lt;/b&gt; o presentan embolias agudas. En la inmensa mayoría de los pacientes clínicamente estables, la conducta correcta es esperar el rescate y aislamiento del germen para instaurar un tratamiento completamente dirigido.</t>
  </si>
  <si>
    <t>En la endocarditis infecciosa, el tratamiento antimicrobiano debe mantenerse durante un &lt;b&gt;tiempo prolongado (4 a 6 semanas)&lt;/b&gt; para erradicar el germen de las vegetaciones y evitar recaídas, requiriéndose dosis altas cuya administración debe ser &lt;b&gt;parenteral (preferentemente endovenosa)&lt;/b&gt; y ajustada al microorganismo y tipo de válvula.</t>
  </si>
  <si>
    <t>&lt;b&gt;PRINCIPIOS DEL TRATAMIENTO MÉDICO EN LA ENDOCARDITIS INFECCIOSA&lt;/b&gt;&lt;br /&gt;&lt;br /&gt;El tratamiento médico de la endocarditis exige el cumplimiento de premisas para lograr la curación:&lt;br /&gt;• &lt;b&gt;Elección del antibiótico adecuado:&lt;/b&gt; Se debe elegir el antibiótico al cual el microorganismo sea sensible según el antibiograma y la CIM (Concentración Inhibitoria Mínima).&lt;br /&gt;• &lt;b&gt;Uso de Antibióticos Bactericidas Combinados:&lt;/b&gt; Por la dificultad de penetración de los fármacos en la vegetación endocárdica, los antibióticos deben ser bactericidas y combinados para lograr sinergismo.&lt;br /&gt;• &lt;b&gt;Dosis y Vía de administración:&lt;/b&gt; Se requieren dosis altas y su administración debe ser parenteral (endovenosa preferentemente, o intramuscular). Los intervalos entre dosis deben ser los más cortos posibles.&lt;br /&gt;• &lt;b&gt;Duración prolongada:&lt;/b&gt; El tratamiento debe mantenerse durante el tiempo suficiente (típicamente de 4 a 6 semanas) para erradicar el germen responsable de las vegetaciones y evitar las recidivas. Los esquemas varían según se trate de válvulas nativas o protésicas y de la sensibilidad del germen (ej. &lt;i&gt;Estreptococos, Enterococos, Estafilococos&lt;/i&gt;).</t>
  </si>
  <si>
    <t>&lt;b&gt;c) Tratamiento antimicrobiano bactericida de administración parenteral prolongada (4 a 6 semanas):&lt;/b&gt; Es la opción correcta. El tratamiento de la endocarditis infecciosa requiere erradicar microorganismos protegidos dentro de las vegetaciones valvulares. Por ello, se exigen esquemas antimicrobianos bactericidas de administración parenteral (intravenosa) prolongada, extendiéndose típicamente entre 4 a 6 semanas, y ajustados según el germen aislado en los hemocultivos y la naturaleza de la válvula afectada (nativa o protésica).</t>
  </si>
  <si>
    <t>&lt;b&gt;a) Siempre se hace tratamiento oral corto:&lt;/b&gt; Es incorrecta. La terapia oral corta es ineficaz dada la escasa penetración del fármaco en las vegetaciones endocárdicas, requiriéndose vía intravenosa y cursos prolongados.&lt;br /&gt;&lt;b&gt;b) Tres días de antibiótico son suficientes:&lt;/b&gt; Es incorrecta. Un esquema tan breve fracasaría en esterilizar la lesión cardíaca, provocando una recaída. El tratamiento debe durar semanas.&lt;br /&gt;&lt;b&gt;d) La misma duración sirve para cualquier situación:&lt;/b&gt; Es incorrecta. Las pautas de tratamiento varían dependiendo del germen aislado (sensible vs. multirresistente) y del tipo de válvula (nativa frente a protésica, exigiendo estas últimas la combinación de tres fármacos como &lt;i&gt;Vancomicina&lt;/i&gt;, &lt;i&gt;Gentamicina&lt;/i&gt; y &lt;i&gt;Rifampicina&lt;/i&gt;).</t>
  </si>
  <si>
    <t>&lt;b&gt;TRATAMIENTO ANTIBIÓTICO EMPÍRICO&lt;/b&gt;&lt;br /&gt;&lt;br /&gt;La premisa dicta que siempre se deben tomar hemocultivos antes de iniciar el tratamiento antimicrobiano. El tratamiento empírico inicial se reserva para emergencias infectológicas (&lt;i&gt;sepsis&lt;/i&gt;) o hemocultivos negativos:&lt;br /&gt;• &lt;b&gt;Válvula Nativa (sospecha de &lt;i&gt;Estreptococo&lt;/i&gt; o &lt;i&gt;Enterococo&lt;/i&gt;):&lt;/b&gt; &lt;i&gt;Ampicilina-sulbactam&lt;/i&gt; + &lt;i&gt;Gentamicina&lt;/i&gt; por 4 a 6 semanas.&lt;br /&gt;• &lt;b&gt;Válvula Protésica Temprana (&lt; 1 año):&lt;/b&gt; Requiere régimen de 3 drogas: &lt;i&gt;Vancomicina&lt;/i&gt; o &lt;i&gt;Daptomicina&lt;/i&gt; (por 6 semanas) + &lt;i&gt;Gentamicina&lt;/i&gt; (por 2 semanas) + &lt;i&gt;Rifampicina&lt;/i&gt; (por 6 semanas).</t>
  </si>
  <si>
    <t>Las &lt;b&gt;miocardiopatías dilatadas&lt;/b&gt; (incluyendo la forma idiopática) se caracterizan por cursar con una &lt;b&gt;dilatación de las cavidades&lt;/b&gt; y presentar un &lt;b&gt;fallo sistólico&lt;/b&gt; con fracción de eyección deprimida o comprometida.</t>
  </si>
  <si>
    <t>&lt;b&gt;FISIOPATOLOGÍA DE LA MIOCARDIOPATÍA DILATADA&lt;/b&gt;&lt;br /&gt;&lt;br /&gt;El rasgo fisiopatológico fundamental que define a la miocardiopatía dilatada es la presencia de un &lt;b&gt;fallo sistólico&lt;/b&gt;.&lt;br /&gt;• &lt;b&gt;Dilatación sin sobrecarga previa:&lt;/b&gt; Al producirse un daño de la fibra miocárdica (acompañado de un posterior adelgazamiento parietal), el corazón se dilata sin que exista inicialmente una sobrecarga volumétrica que lo justifique.&lt;br /&gt;• &lt;b&gt;Disfunción mecánica:&lt;/b&gt; Existe una hipoquinesia global del músculo dañado que genera una disminución de la contractilidad.&lt;br /&gt;• &lt;b&gt;Caída de la eyección:&lt;/b&gt; Se constata una caída de la eyección, documentándose una fracción de eyección (FE) disminuida (menor al 40%).&lt;br /&gt;• &lt;b&gt;Aumento del volumen diastólico:&lt;/b&gt; Ante la incapacidad de eyectar adecuadamente la sangre, el ventrículo izquierdo maneja volúmenes cada vez mayores al entrar en diástole.&lt;br /&gt;• &lt;b&gt;Progresión a disfunción diastólica:&lt;/b&gt; Aunque la afección es sistólica, en estadios avanzados el incremento sostenido de las presiones de fin de diástole genera una alteración de la función diastólica, pudiendo evolucionar desde un patrón rígido hasta un patrón restrictivo.</t>
  </si>
  <si>
    <t>&lt;b&gt;a) Disfunción sistólica con dilatación de cavidades:&lt;/b&gt; Es la opción correcta. El fenotipo anatómico y el perfil hemodinámico de la miocardiopatía dilatada se define por la presencia de cavidades dilatadas por daño de la fibra miocárdica con adelgazamiento parietal, acompañado de un fallo sistólico con fracción de eyección disminuida.</t>
  </si>
  <si>
    <t>• &lt;b&gt;c) Hipertrofia concéntrica con cavidad pequeña:&lt;/b&gt; Es incorrecta. Este patrón morfológico define a la miocardiopatía hipertrófica, en la cual se produce una hipertrofia de paredes que disminuye la relación volumen/masa (generando una cavidad reducida), manteniendo una fracción de eyección normal o incluso aumentada.&lt;br /&gt;• &lt;b&gt;b) Engrosamiento pericárdico con cavidades normales:&lt;/b&gt; Es incorrecta. Este hallazgo describe a la pericarditis constrictiva, la cual debe diferenciarse ecocardiográficamente de las patologías del músculo miocárdico como la miocardiopatía restrictiva (donde el pericardio no presenta aumento de grosor).&lt;br /&gt;• &lt;b&gt;d) Obstrucción subaórtica fija sin dilatación:&lt;/b&gt; Es incorrecta. Las obstrucciones subaórticas corresponden a trastornos del tracto de salida (ya sean fijos por membranas congénitas o dinámicos en la miocardiopatía hipertrófica asimétrica), difiriendo del defecto de contractilidad global de la miocardiopatía dilatada.</t>
  </si>
  <si>
    <t>&lt;b&gt;CLASIFICACIÓN ESTRUCTURAL Y HEMODINÁMICA DIFERENCIAL&lt;/b&gt;&lt;br /&gt;&lt;br /&gt;Para diferenciar los grandes fenotipos miocárdicos según la mecánica ventricular:&lt;br /&gt;• &lt;b&gt;Miocardiopatía Hipertrófica:&lt;/b&gt; Presenta disfunción diastólica o del llenado (relajación anormal). El ventrículo izquierdo se encuentra reducido, la fracción de eyección es normal (a veces aumentada), y el espesor miocárdico está aumentado.&lt;br /&gt;• &lt;b&gt;Miocardiopatía Restrictiva:&lt;/b&gt; Se caracteriza por un desorden básico en la complacencia (impidiendo el correcto llenado ventricular). Presenta disfunción diastólica, el ventrículo izquierdo puede estar normal, reducido o dilatado, la fracción de eyección es normal o disminuida, y el espesor miocárdico se encuentra normal o aumentado.</t>
  </si>
  <si>
    <t>La miocardiopatía restrictiva cursa con un &lt;b&gt;desorden básico en la complacencia&lt;/b&gt; que genera un músculo excesivamente rígido, lo cual &lt;b&gt;impide el llenado ventricular&lt;/b&gt; normal (falla diastólica) y obliga a una elevación de las presiones de llenado, manteniendo la función sistólica globalmente conservada.</t>
  </si>
  <si>
    <t>&lt;b&gt;FISIOPATOLOGÍA DE LA MIOCARDIOPATÍA RESTRICTIVA&lt;/b&gt;&lt;br /&gt;&lt;br /&gt;La miocardiopatía restrictiva se define por la sustitución de las fibras miocárdicas por tejido fibroso o por la infiltración de sustancias extrañas (como en la amiloidosis o hemocromatosis), lo cual altera la mecánica del corazón.&lt;br /&gt;• &lt;b&gt;Rigidez y trastorno del llenado:&lt;/b&gt; El ventrículo afectado no se encuentra dilatado ni hipertrofiado inicialmente, pero el tejido fibroso o infiltrado genera un músculo excesivamente &lt;b&gt;rígido&lt;/b&gt;. Este desorden básico en la complacencia &lt;b&gt;impide el correcto llenado ventricular&lt;/b&gt;, estableciendo una disfunción diastólica (patrón restrictivo del llenado).&lt;br /&gt;• &lt;b&gt;Presiones diastólicas altas:&lt;/b&gt; La restricción mecánica al paso de la sangre desde las aurículas obliga al corazón a cursar con una &lt;b&gt;elevación de la presión de llenado biventricular&lt;/b&gt; para intentar sostener el gasto cardíaco.&lt;br /&gt;• &lt;b&gt;Función sistólica conservada:&lt;/b&gt; A pesar de la alteración en la relajación (falla en diástole), la contractilidad intrínseca y la función sistólica (fracción de eyección) se encuentran globalmente conservadas o solo ligeramente disminuidas.</t>
  </si>
  <si>
    <t>&lt;b&gt;a) Trastorno del llenado con rigidez ventricular y presiones diastólicas altas:&lt;/b&gt; Es la opción correcta. La miocardiopatía restrictiva tiene como rasgo fisiopatológico un desorden estructural en la complacencia miocárdica. La infiltración fibrótica o por sustancias (como el amiloide) vuelve al músculo excesivamente &lt;b&gt;rígido&lt;/b&gt;, lo cual &lt;b&gt;impide el llenado ventricular&lt;/b&gt; normal durante la diástole y eleva las &lt;b&gt;presiones diastólicas&lt;/b&gt; (presiones de llenado biventricular).</t>
  </si>
  <si>
    <t>• &lt;b&gt;b) Hiperdinamia sistólica persistente:&lt;/b&gt; Es incorrecta. Este fenómeno no define a la miocardiopatía restrictiva; el hallazgo de una función sistólica conservada, normal o incluso "supernormal" con hiperdinamia es un rasgo característico de la fisiopatología de la &lt;b&gt;miocardiopatía hipertrófica&lt;/b&gt;.&lt;br /&gt;• &lt;b&gt;c) Aneurismas apicales segmentarios:&lt;/b&gt; Es incorrecta. El desarrollo de un aneurisma basal o del ápex asociado a una disinergia contráctil es una complicación estructural de la &lt;b&gt;miocardiopatía chagásica&lt;/b&gt;.&lt;br /&gt;• &lt;b&gt;d) Dilatación masiva de ventrículos con función sistólica normal:&lt;/b&gt; Es incorrecta. Las cavidades dilatadas son el sello morfológico de la &lt;b&gt;miocardiopatía dilatada&lt;/b&gt;, sin embargo, esta cursa con una hipocontractilidad global y una función sistólica deprimida (fallo sistólico con FE &lt; 40%), nunca normal.</t>
  </si>
  <si>
    <t>&lt;b&gt;FENOTIPO RESTRICTIVO SECUNDARIO: AMILOIDOSIS&lt;/b&gt;&lt;br /&gt;&lt;br /&gt;• Dentro de las causas secundarias que generan este patrón restrictivo de rigidez, destaca la &lt;b&gt;Amiloidosis&lt;/b&gt; (depósito extracelular de material amorfo).&lt;br /&gt;• El ecocardiograma de estos pacientes corrobora la restricción evidenciando un aumento del espesor de la pared biventricular con una &lt;b&gt;apariencia granular brillante&lt;/b&gt; y ventrículos pequeños, asociados a un &lt;b&gt;agrandamiento biauricular&lt;/b&gt; producto de la dificultad de vaciado auricular hacia los ventrículos rígidos.</t>
  </si>
  <si>
    <t>Las miocardiopatías inducidas por el uso de agentes quimioterápicos, tales como las &lt;b&gt;antraciclinas&lt;/b&gt; (ej. &lt;i&gt;doxorrubicina&lt;/i&gt;), se clasifican etiológicamente como &lt;b&gt;miocardiopatías secundarias tóxicas&lt;/b&gt;, ya que la noxa exógena causa un daño tóxico directo sobre el miocito que culmina en el deterioro estructural y funcional.</t>
  </si>
  <si>
    <t>&lt;b&gt;ETIOLOGÍA Y CLASIFICACIÓN DE LAS MIOCARDIOPATÍAS&lt;/b&gt;&lt;br /&gt;&lt;br /&gt;Desde el punto de vista etiológico, las miocardiopatías se dividen en dos grupos principales:&lt;br /&gt;• &lt;b&gt;Miocardiopatías primarias (idiopáticas):&lt;/b&gt; Son aquellas enfermedades que afectan el músculo cardíaco pero que son afecciones propias del músculo y no secundarias a otras patologías sistémicas. Muchas de ellas poseen un origen genético y de carácter familiar (como la miocardiopatía hipertrófica).&lt;br /&gt;• &lt;b&gt;Miocardiopatías secundarias (alteraciones específicas del miocardio):&lt;/b&gt; Involucran el compromiso miocárdico originado como parte de trastornos sistémicos, patologías infiltrativas, metabólicas o por la exposición a noxas ambientales y toxinas.&lt;br /&gt;• &lt;b&gt;Etiología Tóxica y Farmacológica:&lt;/b&gt; Dentro del grupo de las etiologías secundarias se destacan las originadas por toxicidad directa sobre el miocardio. Las causas más representativas incluyen la toxicidad crónica por &lt;b&gt;alcohol&lt;/b&gt; (miocardiopatía alcohólica), el consumo de drogas ilícitas (cocaína), la exposición a metales pesados y el uso de &lt;b&gt;agentes farmacológicos o quimioterápicos&lt;/b&gt;. Específicamente, los tratamientos oncológicos con &lt;i&gt;doxorrubicina&lt;/i&gt; y otras &lt;b&gt;antraciclinas&lt;/b&gt;, así como la &lt;i&gt;ciclofosfamida&lt;/i&gt;, provocan un daño tóxico directo en las células miocárdicas.</t>
  </si>
  <si>
    <t>&lt;b&gt;b) Secundaria tóxica:&lt;/b&gt; Es la opción correcta. El desarrollo de una miocardiopatía tras la exposición a agentes oncológicos (como las antraciclinas) obedece al impacto de una noxa exógena sobre el músculo cardíaco. Esta alteración estructural se clasifica etiológicamente como una miocardiopatía secundaria de origen tóxico (o farmacológico), donde el daño directo sobre los miocitos produce la dilatación de las cavidades y el fallo sistólico del ventrículo.</t>
  </si>
  <si>
    <t>• &lt;b&gt;a) Primaria genética:&lt;/b&gt; Es incorrecta. Las formas primarias genéticas obedecen a mutaciones hereditarias o esporádicas en genes que codifican proteínas estructurales del sarcómero o citoesqueleto celular, y no al daño adquirido por la exposición sistémica a un agente tóxico externo como la quimioterapia.&lt;br /&gt;• &lt;b&gt;c) Hipertrófica familiar:&lt;/b&gt; Es incorrecta. Constituye una enfermedad primaria de los miocitos de origen genético y carácter familiar (transmisión autosómica dominante) que cursa con hipertrofia y disfunción diastólica, careciendo de relación etiológica con la administración de citostáticos.&lt;br /&gt;• &lt;b&gt;d) Restrictiva idiopática:&lt;/b&gt; Es incorrecta. Representa una afección primaria caracterizada por un desorden en la complacencia miocárdica sin causa conocida. Si bien existen etiologías secundarias restrictivas ligadas a tratamientos oncológicos (radioterapia), el paciente del enunciado desarrolló un fenotipo dilatado a causa de la toxicidad antraciclínica.</t>
  </si>
  <si>
    <t>&lt;b&gt;FISIOPATOLOGÍA DE LA MIOCARDIOPATÍA DILATADA&lt;/b&gt;&lt;br /&gt;&lt;br /&gt;• &lt;b&gt;Alteración Estructural:&lt;/b&gt; El rasgo fisiopatológico que define a este fenotipo es el daño de la fibra miocárdica con adelgazamiento parietal, lo que genera que el corazón se dilate sin que exista una sobrecarga volumétrica o de presión previa que lo justifique.&lt;br /&gt;• &lt;b&gt;Impacto Hemodinámico:&lt;/b&gt; Constituye el paradigma clínico del &lt;b&gt;fallo sistólico&lt;/b&gt;. Existe una hipoquinesia global del músculo dañado que se traduce en una disminución del volumen sistólico y en una fracción de eyección reducida (clásicamente &lt; 40 - 50%).</t>
  </si>
  <si>
    <t>En la miocardiopatía restrictiva (como la secundaria a &lt;b&gt;amiloidosis&lt;/b&gt;), el aumento de rigidez miocárdica impide el correcto llenado diastólico, comprometiendo a ambos ventrículos y generando una &lt;b&gt;falla biventricular&lt;/b&gt; que se manifiesta con &lt;b&gt;síntomas de insuficiencia cardíaca diastólica&lt;/b&gt;, predominando la &lt;b&gt;congestión sistémica (insuficiencia cardíaca derecha)&lt;/b&gt; acompañada de disnea y edema pulmonar.</t>
  </si>
  <si>
    <t>&lt;b&gt;CLÍNICA DE LA MIOCARDIOPATÍA RESTRICTIVA&lt;/b&gt;&lt;br /&gt;&lt;br /&gt;Esta entidad debuta con síntomas leves que progresan a &lt;b&gt;síntomas y signos de insuficiencia cardíaca diastólica con fracción de eyección preservada&lt;/b&gt;. Al afectarse la función diastólica (patrón restrictivo) y comprometerse ambos ventrículos (falla biventricular), el paciente manifiesta:&lt;br /&gt;• &lt;b&gt;Falla izquierda:&lt;/b&gt; Disnea, disnea paroxística nocturna (DPN), tos nocturna seca y edema agudo de pulmón (EAP).&lt;br /&gt;• &lt;b&gt;Falla derecha (Congestión predominante):&lt;/b&gt; Se evidencian signos de falla derecha o congestión sistémica, abarcando &lt;b&gt;ingurgitación yugular&lt;/b&gt;, &lt;b&gt;hepatomegalia&lt;/b&gt;, &lt;b&gt;distensión abdominal (ascitis)&lt;/b&gt; y &lt;b&gt;edemas en miembros inferiores&lt;/b&gt;.&lt;br /&gt;• &lt;b&gt;Manifestaciones subyacentes:&lt;/b&gt; En el caso particular de la &lt;i&gt;amiloidosis&lt;/i&gt;, el compromiso cardiológico suele ser tardío y estar precedido por manifestaciones de depósito sistémico (neuropatía o nefropatía). En su fase cardíaca, genera una congestión predominantemente sistémica (ICD).</t>
  </si>
  <si>
    <t>La opción d es correcta. Fisiopatológicamente, la miocardiopatía restrictiva se basa en un trastorno de complacencia: las paredes infiltradas por amiloide se tornan rígidas, impidiendo el llenado ventricular normal. Este defecto eleva retrógradamente las presiones diastólicas, dilatando ambas aurículas y transmitiendo el estasis hacia los capilares pulmonares (disnea) y el lecho venoso sistémico, desarrollando un síndrome de congestión biventricular con edemas y ascitis.</t>
  </si>
  <si>
    <t>07_Clasificación</t>
  </si>
  <si>
    <t>• &lt;b&gt;a) Dolor anginoso exclusivamente:&lt;/b&gt; Es incorrecta. El dolor anginoso (por isquemia debida a desproporción entre masa e irrigación) es un síntoma cardinal y típico de la &lt;i&gt;miocardiopatía hipertrófica&lt;/i&gt;, pero no constituye la presentación clínica dominante ni exclusiva en la patología restrictiva.&lt;br /&gt;• &lt;b&gt;b) Síncope único sin otros hallazgos:&lt;/b&gt; Es incorrecta. Los episodios sincopales alertan sobre arritmias letales u obstrucciones dinámicas del tracto de salida (como en la hipertrofia septal asimétrica), no siendo la manifestación de la disfunción restrictiva.&lt;br /&gt;• &lt;b&gt;c) Hipotensión ortostática aislada sin congestión:&lt;/b&gt; Es incorrecta. Si bien el depósito amiloide puede comprometer el sistema nervioso autónomo provocando hipotensión, la afectación del miocardio no transcurre "sin congestión"; la insuficiencia cardíaca congestiva es el sello clínico del compromiso cardíaco por amiloidosis.</t>
  </si>
  <si>
    <t>Según las guías GOLD 2025 los pacientes exacerbadores (GRUPO E) son aquellos que:&lt;br&gt;&lt;br&gt;a) Presentan una exacerbación moderada en el último año&lt;br&gt;&lt;br&gt;b) Presentan dos exacerbaciones moderadas en el último año o al menos una que requiera hospitalización&lt;br&gt;&lt;br&gt;c) No son candidatos a recibir dupilumab&lt;br&gt;&lt;br&gt;d) Ninguna es correcta</t>
  </si>
  <si>
    <t>&lt;b&gt;DIAGNÓSTICO ECOCARDIOGRÁFICO DE LA AMILOIDOSIS&lt;/b&gt;&lt;br /&gt;&lt;br /&gt;El ecocardiograma (Ecodoppler cardíaco) establece criterios morfológicos para el diagnóstico de la restricción miocárdica:&lt;br /&gt;• &lt;b&gt;Morfología general:&lt;/b&gt; Ventrículos pequeños o no dilatados con función sistólica conservada y un &lt;b&gt;agrandamiento biauricular marcado&lt;/b&gt;.&lt;br /&gt;• &lt;b&gt;Hallazgo patognomónico:&lt;/b&gt; El eco objetiva un &lt;b&gt;aumento del espesor de la pared de ambos ventrículos&lt;/b&gt;, que exhibe una &lt;b&gt;apariencia granular brillante&lt;/b&gt; característica del depósito de amiloide.&lt;br /&gt;• &lt;b&gt;Patrón hemodinámico:&lt;/b&gt; El Doppler revela un &lt;b&gt;patrón restrictivo&lt;/b&gt;, reflejando la rigidez al llenado mediante una onda E prominente con relación E/A &gt; 1.5, una pequeña onda A y una desaceleración rápida.</t>
  </si>
  <si>
    <t>b) Presentan dos exacerbaciones moderadas en el último año o al menos una que requiera hospitalización</t>
  </si>
  <si>
    <t>La &lt;b&gt;miocardiopatía alcohólica&lt;/b&gt; se considera una &lt;b&gt;miocardiopatía dilatada&lt;/b&gt;, caracterizándose por cursar con dilatación de las cavidades, una fracción de eyección deprimida (fallo sistólico) y disnea progresiva en ausencia de patología coronaria primaria.</t>
  </si>
  <si>
    <t>&lt;b&gt;DIAGNÓSTICO Y ETIOLOGÍA DE LA MIOCARDIOPATÍA DILATADA&lt;/b&gt;&lt;br /&gt;&lt;br /&gt;El diagnóstico de la miocardiopatía dilatada se basa en objetivar la dilatación cavitaria y el fallo sistólico mediante métodos por imágenes en ausencia de una sobrecarga hemodinámica o enfermedad coronaria que lo justifique.&lt;br /&gt;• &lt;b&gt;Etiología Tóxica (Alcohólica):&lt;/b&gt; El consumo excesivo de alcohol durante periodos prolongados genera una citotoxicidad sobre el miocardio. Esta agresión produce cardiomegalia y falla cardíaca, generando hallazgos clínicos, hemodinámicos y radiológicos que son indistinguibles de la miocardiopatía dilatada idiopática.&lt;br /&gt;• &lt;b&gt;Hallazgos Ecocardiográficos:&lt;/b&gt; El ecocardiograma constituye la herramienta no invasiva para certificar la enfermedad. A nivel estructural y sistólico documenta &lt;b&gt;ventrículos dilatados&lt;/b&gt; e hipocontractilidad global con una &lt;b&gt;Fracción de Eyección (FE) reducida (≤ 50%)&lt;/b&gt;.&lt;br /&gt;• &lt;b&gt;Exclusión Isquémica:&lt;/b&gt; Las miocardiopatías primarias son afecciones propias del músculo. Si el daño miocárdico estructural (con FE deprimida) fuera secundario a estenosis obstructivas de las arterias coronarias, el diagnóstico correcto pasaría a ser cardiopatía isquémica, entidad que exige descartarse mediante coronariografía.</t>
  </si>
  <si>
    <t>&lt;b&gt;a) Miocardiopatía dilatada:&lt;/b&gt; Es la opción correcta. El paciente presenta el fenotipo estructural y hemodinámico clásico de una &lt;b&gt;miocardiopatía dilatada&lt;/b&gt; (ventrículo izquierdo dilatado con FEVI deprimida del 30%), sumado al antecedente epidemiológico de alto riesgo de ser un "exbebedor importante", lo cual sugiere una etiología enólica. La ausencia de estenosis en las coronarias descarta el origen isquémico del fallo sistólico ventricular.</t>
  </si>
  <si>
    <t>&lt;b&gt;b) Miocardiopatía restrictiva:&lt;/b&gt; Es incorrecta. Se caracteriza por un desorden en la complacencia con un ventrículo que no está dilatado, manteniendo la función sistólica y la fracción de eyección conservadas, a diferencia del cuadro dilatado con FEVI del 30% que presenta el paciente.&lt;br /&gt;&lt;b&gt;c) Miocardiopatía hipertrófica:&lt;/b&gt; Es incorrecta. Su fenotipo anatómico se define por una hipertrofia primaria de paredes con disminución de la relación volumen/masa (cavidad reducida o normal) y una función sistólica que se encuentra normal.&lt;br /&gt;&lt;b&gt;d) Cardiopatía isquémica silente:&lt;/b&gt; Es incorrecta. El enunciado explicita que el paciente posee "coronarias sin estenosis significativas", excluyendo a la aterosclerosis coronaria obstructiva como etiología subyacente del fallo y dilatación del ventrículo izquierdo.</t>
  </si>
  <si>
    <t>En la miocardiopatía hipertrófica, la principal causa de muerte súbita en pacientes jóvenes y deportistas está desencadenada por la aparición de &lt;b&gt;arritmias ventriculares malignas&lt;/b&gt; (o por obstrucción del tracto de salida) durante el esfuerzo físico.</t>
  </si>
  <si>
    <t>&lt;b&gt;MIOCARDIOPATÍA HIPERTRÓFICA Y MUERTE SÚBITA&lt;/b&gt;&lt;br /&gt;&lt;br /&gt;Esta patología reviste especial relevancia epidemiológica por presentarse en personas jóvenes. Es en este grupo etario juvenil donde se manifiestan las formas más severas y donde el riesgo de muerte súbita es mayor.&lt;br /&gt;• &lt;b&gt;Mecanismo de muerte súbita:&lt;/b&gt; Constituye la complicación más temida de la enfermedad y representa la primera causa de muerte súbita en deportistas jóvenes. Suele estar desencadenada por &lt;b&gt;arritmias ventriculares&lt;/b&gt; (taquicardia ventricular, fibrilación ventricular) o por una obstrucción del tracto de salida del ventrículo izquierdo que claudica el gasto cardíaco durante el ejercicio.&lt;br /&gt;• &lt;b&gt;Factores de riesgo mayores para muerte súbita:&lt;/b&gt; La presencia de cualquiera de los siguientes elementos otorga un alto valor predictivo positivo: Edad menor de 15 años, historia familiar de muerte súbita, síncope inexplicable, antecedentes de paro cardíaco, Taquicardia Ventricular No Sostenida (TVNS) o sostenida detectada en Holter, hipertrofia ventricular izquierda (grosor mayor de 30 mm) y un comportamiento anormal de la tensión arterial en el esfuerzo.</t>
  </si>
  <si>
    <t>&lt;b&gt;c) Taquiarritmias ventriculares malignas:&lt;/b&gt; Es la opción correcta. La miocardiopatía hipertrófica genera un tabique interventricular grueso (hipertrofia asimétrica) y una desorganización miofibrilar que actúa como un sustrato arritmogénico letal. Durante el ejercicio intenso, los jóvenes deportistas portadores de esta patología tienen un alto riesgo de desarrollar taquiarritmias ventriculares malignas (precipitadas por la isquemia miocárdica generada por el aumento de la masa o por la obstrucción dinámica del tracto de salida), constituyendo la primera y principal causa de muerte súbita en esta población específica.</t>
  </si>
  <si>
    <t>• &lt;b&gt;a) Embolia pulmonar masiva:&lt;/b&gt; Es incorrecta. El tromboembolismo pulmonar masivo (TEP) es una causa de muerte súbita originada por la migración de un trombo venoso profundo impulsado por factores de riesgo como inmovilización o estados protrombóticos (tríada de Virchow), no siendo el mecanismo fisiopatológico primario de colapso en la miocardiopatía hipertrófica del deportista joven.&lt;br /&gt;• &lt;b&gt;b) Rotura de pared libre de ventrículo izquierdo:&lt;/b&gt; Es incorrecta. La rotura de la pared libre es una complicación mecánica extrema y letal que ocurre en la fase evolutiva aguda de un infarto de miocardio transmural, y no en la miocardiopatía hipertrófica, donde el ventrículo se encuentra engrosado e hipertrofiado.&lt;br /&gt;• &lt;b&gt;d) Bloqueo sinoauricular aislado:&lt;/b&gt; Es incorrecta. Si bien la miocardiopatía hipertrófica puede alterar el sistema de conducción, las arritmias que precipitan la muerte súbita fulminante durante el esfuerzo físico no son las bradiarritmias sinusales aisladas, sino las taquiarritmias de origen ventricular.</t>
  </si>
  <si>
    <t>&lt;b&gt;PREVENCIÓN DE MUERTE SÚBITA EN MIOCARDIOPATÍA HIPERTRÓFICA&lt;/b&gt;&lt;br /&gt;&lt;br /&gt;• &lt;b&gt;Cardiodesfibrilador Automático Implantable (DAI):&lt;/b&gt; Al no existir un tratamiento curativo que elimine el trastorno genético basal, el DAI constituye la principal y más efectiva terapia para la prevención de la muerte súbita en esta entidad.&lt;br /&gt;• &lt;b&gt;Indicación absoluta:&lt;/b&gt; Su colocación está indicada en pacientes que ya han presentado arritmias ventriculares complejas (taquicardia ventricular sostenida), fibrilación ventricular, o que reúnen los factores de riesgo mayores de mal pronóstico, actuando mediante el reconocimiento precoz y el choque eléctrico para abortar las arritmias malignas inminentes.</t>
  </si>
  <si>
    <t>En la miocardiopatía hipertrófica, los factores de riesgo mayores que aumentan la probabilidad de eventos como la muerte súbita (y que indican la colocación de un Cardiodesfibrilador Automático Implantable o DAI) incluyen la historia familiar de muerte súbita, los antecedentes de síncope inexplicable y la evidencia de una hipertrofia septal o ventricular izquierda (considerándose como factor mayor un grosor parietal mayor de 30 mm).</t>
  </si>
  <si>
    <t>&lt;b&gt;FACTORES DE RIESGO DE MUERTE SÚBITA EN MIOCARDIOPATÍA HIPERTRÓFICA&lt;/b&gt;&lt;br /&gt;&lt;br /&gt;La estratificación del riesgo en pacientes con miocardiopatía hipertrófica resulta necesaria debido a la propensión de padecer arritmias ventriculares.&lt;br /&gt;• &lt;b&gt;Factores de Riesgo Mayores:&lt;/b&gt; La presencia de estos elementos otorga un valor predictivo positivo de alrededor del 20% para eventos de muerte súbita. Se enumeran: edad menor a 15 años, &lt;b&gt;historia familiar de muerte súbita (MS)&lt;/b&gt;, episodios de &lt;b&gt;síncope inexplicable&lt;/b&gt; o antecedentes de paro cardíaco, presencia de &lt;b&gt;Taquicardia Ventricular No Sostenida (TVNS)&lt;/b&gt; en el Holter, comportamiento anormal de la Tensión Arterial (TA) en esfuerzo y &lt;b&gt;Hipertrofia Ventricular Izquierda (HVI)&lt;/b&gt; con grosores mayores a 30 mm.&lt;br /&gt;• &lt;b&gt;Factores Adicionales:&lt;/b&gt; La obstrucción del Tracto de Salida del Ventrículo Izquierdo (TSVI), la mutación genética de mal pronóstico y la fibrilación auricular.&lt;br /&gt;• &lt;b&gt;Prevención (DAI):&lt;/b&gt; Ante la presencia de estos factores de mal pronóstico o arritmias ventriculares complejas, la terapia para la prevención de la Muerte Súbita es la implantación de un &lt;b&gt;Cardiodesfibrilador Automático Implantable (DAI/CDI)&lt;/b&gt;, el cual reconoce y aborta mediante un choque eléctrico a las arritmias.</t>
  </si>
  <si>
    <t>&lt;b&gt;d) Historia familiar de muerte súbita, síncope inexplicado o grosor máximo septal muy aumentado:&lt;/b&gt; Es la opción correcta. Estos tres elementos constituyen "factores de riesgo mayores" validados que identifican a los pacientes con miocardiopatía hipertrófica que poseen una susceptibilidad a desarrollar arritmias ventriculares, justificando la indicación e implante profiláctico de un Cardiodesfibrilador Automático Implantable (DAI).</t>
  </si>
  <si>
    <t>• &lt;b&gt;a) Taquicardia sinusal con el ejercicio:&lt;/b&gt; Es incorrecta. La taquicardia sinusal inducida por el esfuerzo físico es una respuesta fisiológica y esperable del cronotropismo normal, no constituyendo un criterio arritmogénico de malignidad o predictor de muerte súbita.&lt;br /&gt;• &lt;b&gt;b) Hipertensión arterial leve bien controlada:&lt;/b&gt; Es incorrecta. La miocardiopatía hipertrófica es una enfermedad primaria y genética del sarcómero que genera hipertrofia sin sobrecarga hemodinámica previa. La HTA leve no conforma un factor mayor de riesgo para muerte súbita en esta población.&lt;br /&gt;• &lt;b&gt;c) Soplo sistólico funcional sin gradiente:&lt;/b&gt; Es incorrecta. El riesgo de eventos isquémicos o sincopales se asocia a la presencia de un gradiente intraventricular significativo por obstrucción dinámica del tracto de salida (acompañado de pulso bisferiens y soplo eyectivo exacerbado con Valsalva), no a un soplo funcional y carente de gradiente u obstrucción.</t>
  </si>
  <si>
    <t>&lt;b&gt;FENOTIPO Y RELACIÓN VOLUMEN/MASA&lt;/b&gt;&lt;br /&gt;&lt;br /&gt;Estructuralmente, a diferencia de la miocardiopatía dilatada que presenta un fallo sistólico, el ventrículo en la miocardiopatía hipertrófica presenta una función sistólica conservada o incluso supernormal (fracción de eyección preservada). El desorden primario se traduce en una alteración de la relación volumen/masa (gran masa muscular con una cavidad reducida) que termina desencadenando una relajación anormal, rigidez y disfunción diastólica.</t>
  </si>
  <si>
    <t>En la miocardiopatía dilatada, la &lt;b&gt;anticoagulación&lt;/b&gt; está indicada ante la presencia de &lt;b&gt;fibrilación auricular&lt;/b&gt; permanente o si el ecocardiograma evidencia la presencia de un &lt;b&gt;trombo&lt;/b&gt; en el ventrículo o en la aurícula.</t>
  </si>
  <si>
    <t>&lt;b&gt;TRATAMIENTO Y COMPLICACIONES DE LA MIOCARDIOPATÍA DILATADA&lt;/b&gt;&lt;br /&gt;&lt;br /&gt;El abordaje de esta patología no escapa al esquema terapéutico estandarizado para el síndrome de insuficiencia cardíaca con fracción de eyección reducida, pero añade directrices específicas para prevenir complicaciones tromboembólicas.&lt;br /&gt;• &lt;b&gt;Eventos Tromboembólicos:&lt;/b&gt; Debido al flujo intracavitario alterado y a la éstasis sanguínea, se reporta la formación de trombos en un 75% de los casos, objetivándose trombos murales (más frecuentemente en el ventrículo izquierdo) en el 50% de los pacientes. El desprendimiento de los mismos ocasiona embolismos sistémicos y/o pulmonares.&lt;br /&gt;• &lt;b&gt;Fibrilación Auricular:&lt;/b&gt; La dilatación de las aurículas es propensa a gatillar episodios de fibrilación auricular crónica, empeorando el cuadro hemodinámico y aumentando el riesgo embólico.&lt;br /&gt;• &lt;b&gt;Indicación de Anticoagulación:&lt;/b&gt; Para prevenir desenlaces, el uso de fármacos anticoagulantes se indica en el escenario donde el paciente curse con fibrilación auricular permanente o cuando el ecodoppler demuestre la existencia de trombos intracavitarios (ventriculares o auriculares).</t>
  </si>
  <si>
    <t>&lt;b&gt;c) Fibrilación auricular permanente o hallazgo de trombos intracavitarios:&lt;/b&gt; Es la opción correcta. En el contexto de una miocardiopatía dilatada, la éstasis sanguínea generada por la dilatación cavitaria y la disfunción sistólica predispone a eventos embólicos. La instauración de una &lt;b&gt;terapia anticoagulante&lt;/b&gt; está indicada frente al hallazgo de &lt;b&gt;trombos intracavitarios&lt;/b&gt; (auriculares o ventriculares) documentados por ecodoppler, o ante el desarrollo de una &lt;b&gt;fibrilación auricular&lt;/b&gt;, a fin de prevenir embolias sistémicas o pulmonares.</t>
  </si>
  <si>
    <t>• &lt;b&gt;a) Hipertensión bien controlada:&lt;/b&gt; Es incorrecta. La hipertensión arterial es una comorbilidad y factor de riesgo que requiere tratamiento con hipotensores, pero no constituye por sí sola una indicación para iniciar anticoagulación sistémica.&lt;br /&gt;• &lt;b&gt;b) Soplo sistólico funcional leve:&lt;/b&gt; Es incorrecta. La presencia de soplos funcionales (por insuficiencia mitral o tricuspídea secundaria a la dilatación del anillo) es un hallazgo patognomónico al examen físico de la miocardiopatía dilatada, pero no implica un riesgo embólico que justifique la anticoagulación.&lt;br /&gt;• &lt;b&gt;d) Taquicardia sinusal al ejercicio:&lt;/b&gt; Es incorrecta. La taquicardia representa una respuesta compensadora o un signo clínico de actividad neurohormonal simpática, requiriendo modulación con betabloqueantes, no teniendo vinculación con la necesidad de administrar anticoagulantes.</t>
  </si>
  <si>
    <t>&lt;b&gt;TRATAMIENTO FARMACOLÓGICO DE LA MIOCARDIOPATÍA DILATADA&lt;/b&gt;&lt;br /&gt;&lt;br /&gt;El esquema basal para la falla sistólica incluye:&lt;br /&gt;• &lt;b&gt;Diuréticos:&lt;/b&gt; Prescripción de Furosemida en descompensación aguda y Espironolactona para el mantenimiento crónico.&lt;br /&gt;• &lt;b&gt;IECA y/o ARA-II:&lt;/b&gt; Piedra angular del tratamiento nefro y cardioprotector (ej. Enalapril o Losartán).&lt;br /&gt;• &lt;b&gt;Betabloqueantes:&lt;/b&gt; Agentes beta-selectivos como Carvedilol, Bisoprolol o Nebivolol.&lt;br /&gt;• &lt;b&gt;Digital:&lt;/b&gt; Reservada para casos de insuficiencia cardíaca con arritmias supraventriculares concomitantes (ej. fibrilación auricular crónica), buscando disminuir el paso del estímulo y aportar confort clínico.</t>
  </si>
  <si>
    <t>Los fármacos &lt;b&gt;vasodilatadores&lt;/b&gt; y depletores de volumen deben evitarse en la miocardiopatía hipertrófica obstructiva, ya que al &lt;b&gt;disminuir la precarga o poscarga&lt;/b&gt; reducen el volumen ventricular telediastólico y exacerban la obstrucción dinámica del tracto de salida.</t>
  </si>
  <si>
    <t>&lt;b&gt;TRATAMIENTO Y HEMODINAMIA EN LA MIOCARDIOPATÍA HIPERTRÓFICA OBSTRUCTIVA&lt;/b&gt;&lt;br /&gt;&lt;br /&gt;El manejo médico de la variante obstructiva se enfoca en tratar la sintomatología relajando la masa muscular, disminuyendo la frecuencia cardíaca y reduciendo el consumo miocárdico de oxígeno, evitando todo factor que incremente el gradiente intraventricular.&lt;br /&gt;• &lt;b&gt;Fármacos indicados (Elección):&lt;/b&gt; Los &lt;b&gt;betabloqueantes&lt;/b&gt; son el tratamiento de primera línea. Al reducir la frecuencia cardíaca y la contractilidad, aumentan el tiempo de llenado diastólico, logrando una cavidad ventricular más llena que separa la válvula mitral del tabique hipertrofiado, disminuyendo así el gradiente ventrículo-aórtico.&lt;br /&gt;• &lt;b&gt;Fármacos contraindicados o de uso cuidadoso:&lt;/b&gt; La obstrucción dinámica empeora ante situaciones que reducen el tamaño de la cavidad ventricular o aumentan la fuerza de contracción inicial. Están contraindicados los &lt;b&gt;agentes inotrópicos positivos&lt;/b&gt; (como &lt;i&gt;digital&lt;/i&gt; o &lt;i&gt;isoproterenol&lt;/i&gt;) y los fármacos &lt;b&gt;vasodilatadores&lt;/b&gt; o depletores de volumen. Disminuir la precarga (menor retorno venoso) o la poscarga (menor resistencia vascular periférica) achica la dimensión del ventrículo izquierdo, exacerbando el Movimiento Sistólico Anterior (SAM) de la valva mitral contra el tabique hipertrofiado, lo cual empeora la obstrucción del tracto de salida.</t>
  </si>
  <si>
    <t>La opción c es correcta. La disminución de la precarga o la poscarga (secundaria al uso de vasodilatadores o diuréticos) reduce el volumen diastólico del ventrículo izquierdo. En un corazón con hipertrofia septal asimétrica, un ventrículo "más vacío" propicia que la valva mitral y el tabique interventricular colisionen durante la sístole, incrementando el gradiente obstructivo dinámico.</t>
  </si>
  <si>
    <t>• &lt;b&gt;a) Aumentan el tiempo de llenado diastólico:&lt;/b&gt; Es incorrecta. Prolongar la diástole (efecto clásico de los betabloqueantes) es beneficioso en esta entidad, ya que permite un mayor llenado ventricular, distendiendo la cavidad y atenuando la obstrucción del tracto de salida.&lt;br /&gt;• &lt;b&gt;b) Reducen la frecuencia cardiaca ligeramente:&lt;/b&gt; Es incorrecta. La bradicardia inducida farmacológicamente optimiza el tiempo de llenado diastólico ventricular y disminuye el consumo miocárdico de oxígeno, siendo un objetivo terapéutico buscado.&lt;br /&gt;• &lt;b&gt;d) Disminuyen el gradiente subaórtico:&lt;/b&gt; Es incorrecta. Disminuir el gradiente del tracto de salida es la meta principal en el tratamiento de la miocardiopatía hipertrófica obstructiva, lo cual se logra reduciendo el inotropismo y dilatando el ventrículo en diástole.</t>
  </si>
  <si>
    <t>El &lt;b&gt;pulso paradójico&lt;/b&gt; se define hemodinámicamente como un &lt;b&gt;descenso exagerado de la presión arterial sistólica durante la inspiración&lt;/b&gt;. Es un signo clínico cardinal de entidades que restringen el espacio pericárdico, como el &lt;b&gt;taponamiento cardíaco&lt;/b&gt; y la &lt;b&gt;pericarditis constrictiva&lt;/b&gt;.&lt;br&gt;&lt;br&gt;&lt;i&gt;(Nota: Datos extraídos de guías clínicas internacionales. Las fuentes provistas mencionan la presencia del pulso paradojal como criterio de gravedad en la crisis asmática severa).&lt;/i&gt;</t>
  </si>
  <si>
    <t>&lt;b&gt;FISIOPATOLOGÍA DEL PULSO PARADÓJICO&lt;/b&gt;&lt;br /&gt;&lt;br /&gt;Durante la inspiración normal, la presión intratorácica negativa aumenta el retorno venoso hacia las cavidades derechas, desplazando el tabique interventricular hacia la izquierda y reduciendo el volumen sistólico del ventrículo izquierdo, lo que genera una caída de la presión sistólica.&lt;br /&gt;• &lt;b&gt;Compromiso Pericárdico:&lt;/b&gt; En patologías como el taponamiento cardíaco (por derrame pericárdico a tensión) o la pericarditis constrictiva, el corazón se encuentra encerrado en un espacio rígido e inextensible.&lt;br /&gt;• &lt;b&gt;Interdependencia Ventricular Exagerada:&lt;/b&gt; Al inspirar y aumentar el retorno venoso al ventrículo derecho, este se dilata pero choca contra el líquido a tensión o el pericardio engrosado. Al no poder expandirse hacia la pared libre exterior, comprime el tabique interventricular hacia la cavidad del ventrículo izquierdo.&lt;br /&gt;• &lt;b&gt;Caída del Gasto Cardíaco Izquierdo:&lt;/b&gt; Esta compresión septal reduce el llenado diastólico izquierdo, provocando una caída del volumen sistólico y un descenso de la presión arterial sistólica durante la inspiración.</t>
  </si>
  <si>
    <t>&lt;b&gt;b) Descenso exagerado de la presión sistólica durante la inspiración:&lt;/b&gt; Es la opción correcta. El pulso paradójico es el hallazgo hemodinámico en el cual la caída fisiológica de la presión sistólica durante la inspiración se vuelve exagerada debido a la interdependencia ventricular constrictiva dentro de un pericardio a tensión.</t>
  </si>
  <si>
    <t>&lt;b&gt;a) Variación del ritmo sinusal con la respiración:&lt;/b&gt; Es incorrecta. Este fenómeno se conoce como arritmia sinusal respiratoria (un aumento fisiológico de la frecuencia cardíaca en inspiración por inhibición del tono vagal), y no a una alteración de la presión arterial sistólica.&lt;br /&gt;&lt;b&gt;c) Desaparición de ruidos sobre carótidas:&lt;/b&gt; Es incorrecta. No constituye un fenómeno hemodinámico relacionado con las presiones intratorácicas, la respiración o el pericardio.&lt;br /&gt;&lt;b&gt;d) Aumento de la presión diastólica en espiración:&lt;/b&gt; Es incorrecta. El evento paradójico afecta a la presión sistólica (debido a la caída del volumen eyectivo del ventrículo izquierdo) y ocurre durante la fase inspiratoria.</t>
  </si>
  <si>
    <t>&lt;b&gt;ENTIDADES ASOCIADAS AL PULSO PARADÓJICO&lt;/b&gt;&lt;br /&gt;&lt;br /&gt;Si bien es característico de la patología pericárdica compresiva, el pulso paradójico también se evidencia en patologías pulmonares obstructivas agudas con atrapamiento aéreo. Como se describe en el abordaje de las exacerbaciones respiratorias, la presencia de &lt;b&gt;pulso paradojal&lt;/b&gt; (p. ej., de 22 mmHg) sumada a taquicardia (130/min), taquipnea y uso de músculos accesorios, constituye un &lt;b&gt;marcador de severidad en la crisis asmática aguda&lt;/b&gt; que obliga a la internación del paciente en la Unidad de Terapia Intensiva (UTI) y al inicio de tratamiento endovenoso.</t>
  </si>
  <si>
    <t>La &lt;b&gt;pericarditis constrictiva&lt;/b&gt; altera la distensibilidad cardíaca y la función diastólica, elevando la presión de la aurícula derecha y manifestándose con &lt;b&gt;ingurgitación yugular prominente&lt;/b&gt; acompañada del &lt;b&gt;signo de Kussmaul&lt;/b&gt; (ausencia del colapso inspiratorio normal de las venas yugulares).</t>
  </si>
  <si>
    <t>&lt;b&gt;FISIOPATOLOGÍA Y CLÍNICA DE LA CONSTRICCIÓN PERICÁRDICA&lt;/b&gt;&lt;br /&gt;&lt;br /&gt;La pericarditis constrictiva genera una alteración de la distensibilidad cardíaca que repercute sistémica y hemodinámicamente.&lt;br /&gt;• &lt;b&gt;Falla Diastólica y Relajamiento:&lt;/b&gt; El engrosamiento del pericardio (aumento de grosor pericárdico) altera el relajamiento normal de las paredes cardíacas. El ventrículo se vuelve rígido y es incapaz de aceptar el llenado sanguíneo proveniente de la aurícula, logrando recibir volumen a expensas de elevar sus presiones de llenado.&lt;br /&gt;• &lt;b&gt;Congestión Venosa Sistémica:&lt;/b&gt; La limitación al llenado y la elevación de las presiones se transmiten de forma retrógrada. El aumento de la Presión de la Aurícula Derecha (&lt;b&gt;↑ PAD&lt;/b&gt;) produce signos de congestión sistémica tales como la &lt;b&gt;ingurgitación yugular&lt;/b&gt;, hepatomegalia y edemas.&lt;br /&gt;• &lt;b&gt;Signo de Kussmaul:&lt;/b&gt; Constituye un hallazgo semiológico cardinal en la exploración venosa. Se caracteriza por la &lt;b&gt;ausencia del colapso inspiratorio normal de las venas yugulares&lt;/b&gt;, evidenciando la incapacidad mecánica de las cavidades derechas rígidas para acomodar el aumento fisiológico del retorno venoso que ocurre durante la inspiración profunda.&lt;br /&gt;• &lt;b&gt;Diagnóstico Diferencial:&lt;/b&gt; Se debe diferenciar de la miocardiopatía restrictiva primaria, apoyándose en el ecocardiograma (que evidencia engrosamiento pericárdico en la constrictiva) y en hallazgos físicos como una &lt;b&gt;ascitis desproporcionada&lt;/b&gt; en relación al edema de miembros inferiores.</t>
  </si>
  <si>
    <t>&lt;b&gt;d) Ingurgitación yugular prominente con signo de Kussmaul:&lt;/b&gt; Es la opción correcta. En patologías que limitan la distensibilidad diastólica del corazón y elevan la presión de la aurícula derecha, como la &lt;b&gt;pericarditis constrictiva&lt;/b&gt;, se evidencia una &lt;b&gt;ingurgitación yugular prominente&lt;/b&gt;. A esto se le suma el &lt;b&gt;signo de Kussmaul&lt;/b&gt;, caracterizado por la ausencia del colapso inspiratorio normal de las venas yugulares frente al aumento del retorno venoso que el corazón derecho rígido y constreñido no puede acomodar.</t>
  </si>
  <si>
    <t>• &lt;b&gt;a) Soplo sistólico irradiado a carótidas:&lt;/b&gt; Es incorrecta. Este hallazgo (soplo sistólico mesosistólico de carácter romboidal con irradiación al cuello) es el signo auscultatorio patognomónico de la &lt;b&gt;estenosis valvular aórtica&lt;/b&gt;, no de patologías que afectan al pericardio.&lt;br /&gt;• &lt;b&gt;b) Soplo diastólico mitral en rulo:&lt;/b&gt; Es incorrecta. El soplo diastólico con "rolido" y refuerzo presistólico es la manifestación auscultatoria clásica de la &lt;b&gt;estenosis mitral&lt;/b&gt; reumática.&lt;br /&gt;• &lt;b&gt;c) Hipotensión ortostática aislada:&lt;/b&gt; Es incorrecta. La constricción pericárdica genera un cuadro de congestión venosa sistémica por falla derecha retrógrada, no manifestándose como un cuadro ortostático aislado sin signos de sobrecarga volumétrica.</t>
  </si>
  <si>
    <t>En el &lt;b&gt;taponamiento cardíaco&lt;/b&gt;, la acumulación de líquido pericárdico genera un aumento restrictivo de la presión, por lo que el &lt;b&gt;ecocardiograma de urgencia&lt;/b&gt; revela un &lt;b&gt;derrame significativo con colapso diastólico de las cavidades derechas&lt;/b&gt; y una &lt;b&gt;variación respiratoria marcada de los flujos&lt;/b&gt; transvalvulares.</t>
  </si>
  <si>
    <t>&lt;b&gt;DIAGNÓSTICO Y HEMODINAMIA DEL TAPONAMIENTO CARDÍACO&lt;/b&gt;&lt;br /&gt;&lt;br /&gt;El taponamiento cardíaco es una emergencia médica mecánica originada por la acumulación de líquido en el espacio pericárdico, lo cual genera una restricción al llenado ventricular.&lt;br /&gt;• &lt;b&gt;Impacto Hemodinámico:&lt;/b&gt; Cursa con signos de hipoperfusión periférica e hipotensión (ej. 80/40 mmHg), un gasto cardíaco bajo (ej. 3 L/min), presión capilar pulmonar normal y una presión venosa central elevada.&lt;br /&gt;• &lt;b&gt;Diagnóstico Ecocardiográfico:&lt;/b&gt; Ante cuadros de inestabilidad hemodinámica y sospecha de taponamiento cardíaco, se exige la realización de un &lt;b&gt;ecocardiograma urgente&lt;/b&gt; para certificar su diagnóstico diferencial, evidenciando el derrame pericárdico asociado al colapso de las cavidades derechas en diástole y la variación respiratoria de los flujos de llenado.&lt;br /&gt;• &lt;b&gt;Diagnóstico Diferencial:&lt;/b&gt; Se debe distinguir de otras patologías con patrón restrictivo o de falla derecha aguda que cursan con obnubilación, hipotensión y bajo gasto, tales como el infarto de ventrículo derecho o la constricción pericárdica crónica.&lt;br&gt;&lt;br&gt;&lt;i&gt;(Nota: Datos extraídos de guías clínicas internacionales. Se sugiere contrastar con protocolos institucionales locales.)&lt;/i&gt;</t>
  </si>
  <si>
    <t>&lt;b&gt;d) Derrame significativo con colapso diastólico de cavidades derechas y variación respiratoria marcada de flujos:&lt;/b&gt; Es la opción correcta. El taponamiento cardíaco se produce cuando la presión del líquido pericárdico acumulado supera la presión intracavitaria, afectando y colapsando inicialmente a las cavidades de menores presiones (aurícula y ventrículo derechos). El ecocardiograma de urgencia es la herramienta diagnóstica en este cuadro mecánico, evidenciando el derrame pericárdico asociado al colapso de las cavidades derechas durante la diástole y alteraciones recíprocas de los flujos con la respiración.</t>
  </si>
  <si>
    <t>• &lt;b&gt;a) Hipertrofia concéntrica del ventrículo izquierdo:&lt;/b&gt; Es incorrecta. Representa el mecanismo de adaptación miocárdico estructural frente a una sobrecarga de presión crónica (como ocurre en la estenosis aórtica o la hipertensión arterial), no existiendo relación con un evento pericárdico agudo restrictivo.&lt;br /&gt;• &lt;b&gt;b) Derrame mínimo sin cambios de cavidades:&lt;/b&gt; Es incorrecta. Un derrame mínimo sin repercusión hemodinámica ni colapso de cavidades no produce restricción al llenado ni califica para desencadenar el colapso de bajo gasto propio del taponamiento cardíaco.&lt;br /&gt;• &lt;b&gt;c) Estenosis valvular fija sin derrame:&lt;/b&gt; Es incorrecta. Es la descripción ecocardiográfica de las valvulopatías obstructivas crónicas (como la estenosis mitral o aórtica degenerativa), donde el problema radica en las valvas y no en el espacio pericárdico.</t>
  </si>
  <si>
    <t>En la &lt;b&gt;pericarditis aguda&lt;/b&gt;, el hallazgo electrocardiográfico en su fase inicial es la &lt;b&gt;elevación difusa del segmento ST con concavidad superior&lt;/b&gt;, la cual se acompaña de una &lt;b&gt;depresión o descenso del intervalo PR&lt;/b&gt; en múltiples derivaciones.&lt;br&gt;&lt;br&gt;&lt;i&gt;(Nota: Datos extraídos de guías clínicas internacionales. Se sugiere contrastar con protocolos institucionales locales.)&lt;/i&gt;</t>
  </si>
  <si>
    <t>&lt;b&gt;DIAGNÓSTICO ELECTROCARDIOGRÁFICO DE LA PERICARDITIS AGUDA&lt;/b&gt;&lt;br /&gt;&lt;br /&gt;La pericarditis aguda es un síndrome inflamatorio del saco pericárdico que, al afectar al epicardio subyacente, genera alteraciones eléctricas evolutivas características en el electrocardiograma (ECG).&lt;br /&gt;• &lt;b&gt;Fase inicial (Estadio I):&lt;/b&gt; Constituye el hallazgo más precoz. Se evidencia una &lt;b&gt;elevación difusa del segmento ST&lt;/b&gt; que abarca la gran mayoría de las derivaciones (exceptuando aVR y V1). A diferencia de la isquemia miocárdica pura, el ST adopta morfológicamente una &lt;b&gt;concavidad superior&lt;/b&gt;. Simultáneamente, el proceso inflamatorio auricular genera una alteración de la repolarización manifestada como una &lt;b&gt;depresión o descenso del intervalo PR&lt;/b&gt;.&lt;br /&gt;• &lt;b&gt;Evolución posterior:&lt;/b&gt; Con el transcurso de los días, el segmento ST retorna progresivamente a la línea isoeléctrica, dando paso a una inversión difusa de las ondas T, para finalmente retornar a la normalidad basal tras la resolución del cuadro.</t>
  </si>
  <si>
    <t>&lt;b&gt;c) Elevación difusa del ST con concavidad superior y descenso del PR:&lt;/b&gt; Es la opción correcta. Este patrón eléctrico difuso es característico de la inflamación pericárdica extensa. La corriente de lesión afecta a casi todo el epicardio (generando el ascenso cóncavo difuso del ST sin respetar un territorio vascular único) y compromete la repolarización auricular (generando la depresión del PR).</t>
  </si>
  <si>
    <t>• &lt;b&gt;a) Ondas Q patológicas localizadas:&lt;/b&gt; Es incorrecta. Las ondas Q de necrosis son el hallazgo eléctrico evolutivo propio de la muerte celular en un infarto de miocardio, no formando parte de la inflamación pericárdica aguda.&lt;br /&gt;• &lt;b&gt;b) Elevación convexa del ST solo en derivaciones contiguas:&lt;/b&gt; Es incorrecta. Un supradesnivel localizado (en una cara anatómica definida) y de morfología convexa es el signo electrocardiográfico clásico de la corriente de lesión hiperaguda en el infarto agudo de miocardio con obstrucción total del vaso (SCACEST).&lt;br /&gt;• &lt;b&gt;d) Depresión aislada del ST en V1-V3:&lt;/b&gt; Es incorrecta. Un infradesnivel focalizado en la pared anterior suele corresponder a un signo de isquemia subendocárdica o a un cambio recíproco de un infarto agudo en la pared posterior, alejándose del patrón de inflamación difusa.</t>
  </si>
  <si>
    <t>&lt;b&gt;DIAGNÓSTICO DIFERENCIAL ELECTROCARDIOGRÁFICO: PERICARDITIS VS INFARTO&lt;/b&gt;&lt;br /&gt;&lt;br /&gt;Diferenciar la pericarditis aguda del infarto agudo de miocardio es vital en la evaluación del dolor torácico.&lt;br /&gt;• &lt;b&gt;Topografía:&lt;/b&gt; En el infarto, las alteraciones del segmento ST se restringen a las derivaciones contiguas que exploran el territorio de la arteria ocluida (focalización). En la pericarditis, el compromiso es difuso y afecta casi todo el trazado.&lt;br /&gt;• &lt;b&gt;Morfología del ST:&lt;/b&gt; La elevación con concavidad superior sugiere pericarditis, mientras que la elevación convexa o recta advierte sobre lesión isquémica transmural aguda.&lt;br /&gt;• &lt;b&gt;Infradesnivel del PR:&lt;/b&gt; Su presencia concurrente con la elevación del ST apoya el diagnóstico de pericarditis aguda.</t>
  </si>
  <si>
    <t>El diagnóstico de la &lt;b&gt;pericarditis aguda&lt;/b&gt; exige constatar la presencia de al menos dos de los cuatro criterios: &lt;b&gt;dolor torácico típico&lt;/b&gt; (pleurítico y posicional), &lt;b&gt;roce pericárdico&lt;/b&gt; a la auscultación, &lt;b&gt;cambios ECG compatibles&lt;/b&gt; (elevación difusa del segmento ST) o la presencia de un &lt;b&gt;derrame pericárdico&lt;/b&gt;.</t>
  </si>
  <si>
    <t>&lt;b&gt;DIAGNÓSTICO DE LA PERICARDITIS AGUDA&lt;/b&gt;&lt;br /&gt;&lt;br /&gt;La pericarditis aguda se manifiesta como un síndrome inflamatorio agudo del saco pericárdico, presentándose con dolor de tipo pericárdico o pleurítico.&lt;br /&gt;• &lt;b&gt;Criterios Mayores de Diagnóstico:&lt;/b&gt; Se requiere la confirmación de al menos 2 de los 4 criterios para asentar el diagnóstico de la enfermedad:&lt;br /&gt;• &lt;b&gt;Dolor Torácico Típico:&lt;/b&gt; Dolor retroesternal agudo, que posee características pleuríticas (empeora con la inspiración profunda, el decúbito o la tos) y posicionales (alivia al sentarse e inclinarse hacia adelante).&lt;br /&gt;• &lt;b&gt;Roce Pericárdico:&lt;/b&gt; Signo a la auscultación, generado por la fricción de las hojas serosas inflamadas. Se ausculta como un sonido áspero y superficial.&lt;br /&gt;• &lt;b&gt;Alteraciones Electrocardiográficas:&lt;/b&gt; Los cambios ECG compatibles involucran una elevación difusa y cóncava del segmento ST, acompañada de una depresión del intervalo PR en la gran mayoría de las derivaciones.&lt;br /&gt;• &lt;b&gt;Derrame Pericárdico:&lt;/b&gt; Confirmación por ecocardiograma de un derrame nuevo o que empeora en volumen.&lt;br /&gt;• &lt;b&gt;Marcadores Inflamatorios:&lt;/b&gt; La elevación de reactantes de fase aguda (PCR y VSG) indican inflamación sistémica y apoyan el diagnóstico, pero no constituyen un criterio definitorio por sí solos en ausencia de la clínica primaria.</t>
  </si>
  <si>
    <t>La opción d es correcta. Para diagnosticar una &lt;b&gt;pericarditis aguda&lt;/b&gt; idiopática es necesario objetivar una combinación que incluya al menos dos de estos criterios: &lt;b&gt;dolor típico&lt;/b&gt;, &lt;b&gt;roce pericárdico&lt;/b&gt;, &lt;b&gt;cambios ECG compatibles&lt;/b&gt; o evidencia de &lt;b&gt;derrame pericárdico&lt;/b&gt; por métodos de imagen.</t>
  </si>
  <si>
    <t>• &lt;b&gt;a) Solo elevación de PCR sin clínica:&lt;/b&gt; Es incorrecta. La PCR es un reactante inespecífico que se eleva ante cualquier inflamación sistémica o infección; no apoya ni define una inflamación del pericardio en ausencia de hallazgos clínicos o instrumentales sugestivos.&lt;br /&gt;• &lt;b&gt;b) Soplo sistólico en foco aórtico sin otros signos:&lt;/b&gt; Es incorrecta. Este hallazgo auscultatorio es el signo cardinal de la estenosis aórtica, traduciendo una obstrucción mecánica al tracto de salida del ventrículo izquierdo, no guardando relación con la clínica de una pericarditis.&lt;br /&gt;• &lt;b&gt;c) Dolor torácico aislado sin hallazgos físicos:&lt;/b&gt; Es incorrecta. Si bien el dolor es un síntoma orientador, no alcanza por sí mismo para asentar un diagnóstico, exigiendo corroborarse con un roce pericárdico, cambios eléctricos en el ECG o líquido en el ecocardiograma para evitar confundirlo con etiologías isquémicas u otras afecciones torácicas.</t>
  </si>
  <si>
    <t>En el diagnóstico diferencial entre la &lt;b&gt;miocardiopatía restrictiva&lt;/b&gt; y la &lt;b&gt;pericarditis constrictiva&lt;/b&gt;, el hallazgo ecocardiográfico de una &lt;b&gt;variación respiratoria marcada de los flujos transvalvulares&lt;/b&gt; (transmitrales y transtricuspídeos) es un dato hemodinámico característico que inclina el diagnóstico a favor de una constricción pericárdica.</t>
  </si>
  <si>
    <t>&lt;b&gt;DIAGNÓSTICO DIFERENCIAL: MIOCARDIOPATÍA RESTRICTIVA VS. PERICARDITIS CONSTRICTIVA&lt;/b&gt;&lt;br /&gt;&lt;br /&gt;Ambas entidades comparten una clínica de insuficiencia cardíaca con falla diastólica, donde existe una restricción patológica al llenado ventricular.&lt;br /&gt;• &lt;b&gt;Miocardiopatía Restrictiva:&lt;/b&gt; Existe un desorden básico en la complacencia miocárdica debido a que las fibras musculares han sido sustituidas por tejido fibroso o infiltradas por materiales extraños (ej. &lt;i&gt;amiloidosis&lt;/i&gt;). El ecocardiograma evidencia un ventrículo rígido con paredes engrosadas (aumento del espesor), aurículas dilatadas y un pericardio sin aumento de grosor. Al ser un problema intrínseco del músculo, carece de interdependencia ventricular marcada y no presenta variaciones respiratorias significativas en los flujos transvalvulares.&lt;br /&gt;• &lt;b&gt;Pericarditis Constrictiva:&lt;/b&gt; El problema radica en el saco pericárdico, el cual se encuentra inflamado, fibrótico o calcificado, encapsulando y estrangulando un corazón estructuralmente sano. Al estar confinado en un espacio rígido, se aísla a las cavidades cardíacas de los cambios de presión intratorácica y se exacerba la interdependencia ventricular. Durante la inspiración aumenta el llenado del ventrículo derecho desplazando el tabique interventricular hacia la izquierda, lo que se traduce en una &lt;b&gt;variación respiratoria marcada de los flujos de llenado transmitrales y transtricuspídeos&lt;/b&gt;.&lt;br /&gt;• &lt;b&gt;Herramienta Diagnóstica:&lt;/b&gt; El ecocardiograma resulta vital para demostrar si el pericardio se encuentra engrosado (descartando o confirmando la constricción pericárdica) y evaluar el patrón Doppler del llenado y sus variaciones con la respiración.</t>
  </si>
  <si>
    <t>&lt;b&gt;a) Variación respiratoria marcada de los flujos transvalvulares:&lt;/b&gt; Es la opción correcta. La pericarditis constrictiva se caracteriza por generar una compresión rígida alrededor del corazón. Esta coraza exacerba la interdependencia ventricular, ocasionando que los cambios de presión intratorácica durante la inspiración modifiquen el llenado de las cavidades. En el ecocardiograma Doppler, esto se manifiesta como una variación respiratoria recíproca en las velocidades de los flujos transmitral y transtricuspídeo, hallazgo que la diferencia de la miocardiopatía restrictiva.</t>
  </si>
  <si>
    <t>&lt;b&gt;b) Dilatación de ventrículo derecho sin derrame:&lt;/b&gt; Es incorrecta. En la constricción pericárdica, las cavidades ventriculares no logran dilatarse en diástole debido a la restricción física que impone la coraza pericárdica rígida.&lt;br /&gt;&lt;b&gt;c) Ausencia de cualquier variación con la respiración:&lt;/b&gt; Es incorrecta. La falta o ausencia de variación respiratoria en los flujos de llenado transvalvular es la característica hemodinámica distintiva de la miocardiopatía restrictiva, dado que la restricción es intrínseca al miocardio y no depende de la opresión de una coraza externa pericárdica.&lt;br /&gt;&lt;b&gt;d) Hipertrofia concéntrica del ventrículo izquierdo:&lt;/b&gt; Es incorrecta. Constituye el mecanismo de adaptación miocárdico frente a una sobrecarga de presión (como ocurre en la estenosis aórtica o la HTA), o bien el rasgo anatómico definitorio de la miocardiopatía hipertrófica. En la pericarditis constrictiva, el músculo cardíaco se encuentra estructuralmente sano.</t>
  </si>
  <si>
    <t>¿Cuál es el índice más empleado para establecer la gravedad del EPOC?&lt;br&gt;&lt;br&gt;a) Grado de disnea&lt;br&gt;&lt;br&gt;b) Volumen espiratorio forzado en el primer segundo (FEV1)&lt;br&gt;&lt;br&gt;c) Distancia recorrida en la prueba de la marcha de 6 minutos&lt;br&gt;&lt;br&gt;d) Índice de masa corporal</t>
  </si>
  <si>
    <t>b) Volumen espiratorio forzado en el primer segundo (FEV1)</t>
  </si>
  <si>
    <t>En la &lt;b&gt;pericarditis aguda idiopática&lt;/b&gt; de bajo riesgo, la evolución a largo plazo presenta un &lt;b&gt;pronóstico bueno&lt;/b&gt; y benigno en la inmensa mayoría de los pacientes, aunque se asocia a un &lt;b&gt;riesgo de recurrencias&lt;/b&gt; (nuevos episodios inflamatorios) en un porcentaje relevante.</t>
  </si>
  <si>
    <t>&lt;b&gt;PRONÓSTICO Y EVOLUCIÓN DE LA PERICARDITIS AGUDA&lt;/b&gt;&lt;br /&gt;&lt;br /&gt;La pericarditis aguda idiopática o viral de bajo riesgo se caracteriza por ser una enfermedad autolimitada con una excelente respuesta al tratamiento antiinflamatorio inicial.&lt;br /&gt;• &lt;b&gt;Pronóstico a largo plazo:&lt;/b&gt; Es &lt;b&gt;bueno y benigno&lt;/b&gt;. La inmensa mayoría de los pacientes logran una resolución completa de los síntomas sin presentar secuelas hemodinámicas ni daño miocárdico residual. El riesgo de mortalidad inmediata o a largo plazo por la inflamación pericárdica per se es nulo en ausencia de complicaciones mayores.&lt;br /&gt;• &lt;b&gt;Riesgo de recurrencias:&lt;/b&gt; Constituye la principal complicación evolutiva de esta patología. Un porcentaje relevante de pacientes (entre el 15% y el 30%) experimentará &lt;b&gt;recaídas o nuevos episodios de dolor torácico pericárdico&lt;/b&gt; meses o años después del evento índice, instaurando el cuadro de &lt;b&gt;pericarditis recurrente&lt;/b&gt;. Este riesgo disminuye con la adición de colchicina al tratamiento de primera línea con AINEs.&lt;br /&gt;• &lt;b&gt;Riesgo de constricción pericárdica:&lt;/b&gt; El desarrollo de una pericarditis constrictiva crónica posterior a una pericarditis idiopática aguda es raro (menor al 1%), a diferencia de otras etiologías (como la purulenta, tuberculosa o neoplásica) donde este riesgo de evolución constrictiva es mayor.</t>
  </si>
  <si>
    <t>&lt;b&gt;b) Bueno, aunque con riesgo de recurrencias en un porcentaje relevante:&lt;/b&gt; Es la opción correcta. La &lt;b&gt;pericarditis aguda idiopática&lt;/b&gt; de bajo riesgo presenta un &lt;b&gt;pronóstico a largo plazo excelente&lt;/b&gt; y autolimitado. Sin embargo, su principal rasgo evolutivo y complicación esperable es el &lt;b&gt;riesgo de recurrencias&lt;/b&gt;, afectando a un porcentaje relevante de pacientes que volverán a manifestar inflamación pericárdica, lo que justifica el uso preventivo de la colchicina en el manejo agudo inicial para mitigar dichas recaídas.</t>
  </si>
  <si>
    <t>• &lt;b&gt;a) Muy malo, con alta mortalidad inmediata:&lt;/b&gt; Es incorrecta. La pericarditis aguda idiopática cursa de forma benigna; no genera daño miocárdico directo ni falla de bomba, por lo que su mortalidad inmediata es nula.&lt;br /&gt;• &lt;b&gt;c) Similar al del taponamiento traumático:&lt;/b&gt; Es incorrecta. El taponamiento cardíaco por trauma es una emergencia hemodinámica letal de gravedad y mortalidad si no se drena de inmediato, siendo un escenario clínico opuesto al curso indolente de una inflamación pericárdica idiopática de bajo riesgo.&lt;br /&gt;• &lt;b&gt;d) Desconocido, por falta de datos:&lt;/b&gt; Es incorrecta. La historia natural y el pronóstico de la enfermedad han sido estudiados y documentados en grandes registros epidemiológicos a nivel mundial, existiendo estadísticas sobre su evolución favorable y sus tasas de recurrencia.</t>
  </si>
  <si>
    <t>En el manejo de la &lt;b&gt;pericarditis aguda y recurrente&lt;/b&gt;, la &lt;b&gt;colchicina&lt;/b&gt; se indica como terapia adyuvante a los AINEs porque acelera la respuesta antiinflamatoria y &lt;b&gt;reduce el riesgo de nuevos episodios&lt;/b&gt; a largo plazo.</t>
  </si>
  <si>
    <t>&lt;b&gt;TRATAMIENTO DE LA PERICARDITIS AGUDA Y RECURRENTE&lt;/b&gt;&lt;br /&gt;&lt;br /&gt;El manejo terapéutico de la inflamación pericárdica se basa en el control del dolor, la supresión sistémica de la inflamación y la prevención de las recurrencias.&lt;br /&gt;• &lt;b&gt;AINEs (Aspirina o Ibuprofeno):&lt;/b&gt; Constituyen la piedra angular del tratamiento antiinflamatorio de primera línea para aliviar el dolor pleurítico y reducir la inflamación del saco pericárdico.&lt;br /&gt;• &lt;b&gt;Colchicina:&lt;/b&gt; Se adiciona al esquema basal con AINEs. Es un potente agente antiinflamatorio que actúa inhibiendo la polimerización de los microtúbulos y la quimiotaxis de los leucocitos. Su uso continuado (usualmente por 3 a 6 meses) ha demostrado &lt;b&gt;reducir el riesgo de nuevos episodios&lt;/b&gt; (recurrencias) a más de la mitad, mejorando la tasa de remisión clínica sostenida.&lt;br /&gt;• &lt;b&gt;Corticoides:&lt;/b&gt; Se reservan como terapia de segunda línea para casos refractarios, ante la contraindicación de AINEs/Colchicina, o en pericarditis de origen inmunológico. Su uso inicial precoz se asocia a un mayor riesgo de cronificación y recurrencia.</t>
  </si>
  <si>
    <t>&lt;b&gt;b) Reduce el riesgo de nuevos episodios cuando se asocia a AINE:&lt;/b&gt; Es la opción correcta. En el manejo de la &lt;b&gt;pericarditis recurrente&lt;/b&gt;, la adición de &lt;b&gt;colchicina&lt;/b&gt; al tratamiento estándar con &lt;b&gt;AINEs&lt;/b&gt; es la estrategia farmacológica de elección para suprimir la inflamación leucocitaria y &lt;b&gt;reducir el riesgo de desarrollar nuevos episodios&lt;/b&gt; clínicos.</t>
  </si>
  <si>
    <t>• &lt;b&gt;a) Sustituye a la antiagregación plaquetaria:&lt;/b&gt; Es incorrecta. La colchicina no posee propiedades antiagregantes ni interfiere en la cascada de la hemostasia primaria plaquetaria; su efecto es antiinflamatorio a nivel intracelular.&lt;br /&gt;• &lt;b&gt;c) Produce vasodilatación coronaria directa:&lt;/b&gt; Es incorrecta. El fármaco carece de acción directa sobre la musculatura lisa vascular coronaria, siendo este el mecanismo de acción terapéutico de los nitratos o los calcioantagonistas.&lt;br /&gt;• &lt;b&gt;d) Aumenta la agregación de plaquetas:&lt;/b&gt; Es incorrecta. La colchicina no ejerce efecto protrombótico sistémico ni estimula la agregación de las plaquetas circulantes.</t>
  </si>
  <si>
    <t>En el manejo de la pericarditis aguda, el uso de &lt;b&gt;corticoides&lt;/b&gt; no constituye el tratamiento de primera línea, reservándose para &lt;b&gt;casos seleccionados con contraindicación a AINE&lt;/b&gt; o ante la presencia de &lt;b&gt;enfermedades autoinmunes específicas&lt;/b&gt;.</t>
  </si>
  <si>
    <t>&lt;b&gt;TRATAMIENTO DE LA PERICARDITIS AGUDA&lt;/b&gt;&lt;br /&gt;&lt;br /&gt;El manejo terapéutico de la inflamación pericárdica depende de su etiología y de las comorbilidades del paciente.&lt;br /&gt;• &lt;b&gt;Terapia de primera línea:&lt;/b&gt; El tratamiento inicial y de elección para la pericarditis aguda idiopática o viral no complicada se basa en el uso de fármacos antiinflamatorios no esteroideos (AINE) para controlar el dolor pleurítico y reducir la inflamación pericárdica.&lt;br /&gt;• &lt;b&gt;Indicación de Corticoides:&lt;/b&gt; El uso de corticoides sistémicos (como la &lt;i&gt;Prednisona&lt;/i&gt;) se reserva para escenarios clínicos particulares. Su indicación principal abarca a aquellos pacientes que presentan una contraindicación para recibir AINE (ej. falla renal aguda por toxicidad, úlcera péptica activa), pacientes refractarios al tratamiento inicial, o aquellos cuya pericarditis sea manifestación de enfermedades autoinmunes sistémicas (como el &lt;i&gt;Lupus Eritematoso Sistémico&lt;/i&gt;) que requieran inmunosupresión. &lt;i&gt;(Nota: En etiologías específicas como la pericarditis tuberculosa, los corticoides están avalados ya que disminuyen la mortalidad)&lt;/i&gt;.</t>
  </si>
  <si>
    <t>&lt;b&gt;b) Casos seleccionados con contraindicación a AINE o enfermedades autoinmunes específicas:&lt;/b&gt; Es la opción correcta. El tratamiento antiinflamatorio de elección en la pericarditis aguda son los AINE. Los corticoides sistémicos se asocian a un mayor riesgo de recaídas o cronicidad si se utilizan como primera línea en formas virales o idiopáticas, por lo que su uso queda reservado para pacientes que tienen contraindicación a los AINE, fracaso terapéutico previo o que cursan con una enfermedad autoinmune de base.</t>
  </si>
  <si>
    <t>• &lt;b&gt;a) Pericarditis viral no complicada:&lt;/b&gt; Es incorrecta. En las formas virales no complicadas, el tratamiento de elección son los AINE; el uso inicial de corticoides aumenta el riesgo de prolongar la replicación viral y favorece las recaídas pericárdicas.&lt;br /&gt;• &lt;b&gt;c) Derrames pericárdicos leves:&lt;/b&gt; Es incorrecta. La presencia de un derrame leve no justifica escalar a terapia con esteroides si el cuadro puede controlarse con antiinflamatorios convencionales y observación.&lt;br /&gt;• &lt;b&gt;d) Todo paciente con dolor intenso:&lt;/b&gt; Es incorrecta. La intensidad del dolor pleurítico se maneja optimizando las dosis de AINE o asociando analgésicos; no constituye por sí sola una indicación para iniciar corticoides en todos los pacientes.</t>
  </si>
  <si>
    <t>&lt;b&gt;DIAGNÓSTICO DIFERENCIAL DEL DOLOR TORÁCICO&lt;/b&gt;&lt;br /&gt;&lt;br /&gt;La pericarditis aguda se manifiesta con dolor de tipo pericárdico (pleurítico), el cual se exacerba con los movimientos respiratorios, la tos y el decúbito. Constituye un diagnóstico diferencial en la sala de urgencias frente a patologías que requieren internación en UTI, tales como el infarto agudo de miocardio, la disección aórtica y el tromboembolismo pulmonar.</t>
  </si>
  <si>
    <t>El riesgo y el impacto de la hipertensión arterial sobre el daño de órgano blanco se incrementan al asociarse de forma sinérgica a otros factores de riesgo como &lt;b&gt;diabetes, tabaquismo, dislipemia, obesidad o estrés&lt;/b&gt;, acelerando el proceso aterosclerótico.</t>
  </si>
  <si>
    <t>&lt;b&gt;EVALUACIÓN DEL RIESGO CARDIOVASCULAR GLOBAL Y SINERGIA&lt;/b&gt;&lt;br /&gt;&lt;br /&gt;La hipertensión arterial (HTA) es una enfermedad multifactorial que en la práctica clínica no debe evaluarse como un número aislado, sino que se enmarca dentro de la evaluación del riesgo cardiovascular global del individuo.&lt;br /&gt;• &lt;b&gt;Sinergia Patológica:&lt;/b&gt; La coexistencia de la HTA con otros factores de riesgo (como diabetes, tabaquismo y dislipidemia) propicia una sinergia patológica que acelera el proceso de aterosclerosis y el consecuente daño de órgano blanco (DOB).&lt;br /&gt;• &lt;b&gt;Efecto Multiplicador:&lt;/b&gt; La suma de factores de riesgo aumenta el riesgo. Los distintos riesgos no solo se suman, sino que se multiplican entre ellos, provocando que los pacientes con múltiples factores tengan más posibilidades de morir por un evento cardiovascular.</t>
  </si>
  <si>
    <t>La opción d es correcta. En la valoración del riesgo cardiovascular global, la concurrencia de la HTA con otras noxas metabólicas y tóxicas genera un círculo vicioso de disfunción endotelial, donde los factores interactúan multiplicando la aterosclerosis acelerada y la instauración del daño de órgano diana (corazón, riñón, cerebro).</t>
  </si>
  <si>
    <t>• &lt;b&gt;a) Presentarse solo con PAS menor a 130 mmHg:&lt;/b&gt; Es incorrecta. Cifras de presión arterial sistólica menores a 130 mmHg se encuentran dentro de valores normales y no generan el estrés hemodinámico necesario para potenciar el daño microvascular.&lt;br /&gt;• &lt;b&gt;b) Ocurrir en pacientes jóvenes sanos sin otros factores, y c) No tener ningún factor concomitante:&lt;/b&gt; Son incorrectas. La ausencia de comorbilidades y el bajo riesgo intrínseco de la edad sitúan al paciente en una categoría de riesgo global bajo; es la falta de asociación con otros factores lo que evita la potenciación sinérgica y multiplicadora del daño orgánico.</t>
  </si>
  <si>
    <t>La &lt;b&gt;estenosis aórtica severa o grave&lt;/b&gt; se define ecocardiográficamente por la presencia de un &lt;b&gt;área valvular ≤ 1 cm²&lt;/b&gt;, asociada a una &lt;b&gt;velocidad máxima &gt; 4 m/s&lt;/b&gt; y un &lt;b&gt;gradiente de presión medio &gt; 40 mmHg&lt;/b&gt;.</t>
  </si>
  <si>
    <t>&lt;b&gt;CLASIFICACIÓN ECOCARDIOGRÁFICA DE LA ESTENOSIS AÓRTICA&lt;/b&gt;&lt;br /&gt;&lt;br /&gt;A través de la medición del área valvular, la velocidad del flujo y los gradientes de presión (pico y medio), la estenosis valvular aórtica se clasifica en los siguientes grados de severidad:&lt;br /&gt;• &lt;b&gt;Estenosis aórtica Leve:&lt;/b&gt; Área valvular &gt; 1,5 cm²; Velocidad de 2.6 a 2.9 m/s; Gradiente medio &lt; 25 mmHg.&lt;br /&gt;• &lt;b&gt;Estenosis aórtica Moderada:&lt;/b&gt; Área valvular entre 1,5 y 1,1 cm²; Velocidad de 3 a 4 m/s; Gradiente pico entre 36 y 70 mmHg, y Gradiente medio entre 25 y 40 mmHg.&lt;br /&gt;• &lt;b&gt;Estenosis aórtica Severa (Grave):&lt;/b&gt; Área valvular &lt;b&gt;&lt; 1 cm²&lt;/b&gt; (o ≤ 1 cm²); Velocidad &lt;b&gt;&gt; 4 m/s&lt;/b&gt;; Gradiente pico &gt; 70 mmHg y Gradiente medio &lt;b&gt;&gt; 40 mmHg&lt;/b&gt;.&lt;br /&gt;• &lt;b&gt;Estenosis aórtica Crítica:&lt;/b&gt; Área valvular &lt; 0,7 cm².</t>
  </si>
  <si>
    <t>&lt;b&gt;c) Grave de alto gradiente:&lt;/b&gt; Es la opción correcta. El ecocardiograma del paciente evidencia parámetros hemodinámicos que superan los umbrales definitorios de severidad clínica. Presenta un área valvular en el límite crítico (1,0 cm²), una velocidad máxima elevada (4,2 m/s, siendo el punto de corte &gt; 4 m/s) y un gradiente medio alto (45 mmHg, siendo el corte &gt; 40 mmHg). Esta conjunción de un flujo acelerado con alta resistencia confirma el diagnóstico de una &lt;b&gt;estenosis aórtica severa o grave de alto gradiente&lt;/b&gt;.</t>
  </si>
  <si>
    <t>&lt;b&gt;a) Moderada:&lt;/b&gt; Es incorrecta. En la estenosis aórtica moderada, el área oscila entre 1,1 y 1,5 cm², la velocidad es de 3 a 4 m/s y el gradiente medio se mantiene entre 25 y 40 mmHg. Los valores del paciente superan estos rangos.&lt;br /&gt;&lt;b&gt;b) Crítica solo si hay insuficiencia aórtica asociada:&lt;/b&gt; Es incorrecta. La gravedad de una estenosis aórtica se define por sus propios gradientes y su área valvular residual, no requiriendo la coexistencia de una insuficiencia aórtica para su categorización.&lt;br /&gt;&lt;b&gt;d) Leve:&lt;/b&gt; Es incorrecta. Una estenosis leve se caracteriza por un área conservada &gt; 1,5 cm² y un gradiente medio &lt; 25 mmHg, cifras que distan de la obstrucción al tracto de salida ventricular que padece el paciente.</t>
  </si>
  <si>
    <t>&lt;b&gt;CLÍNICA DE LA ESTENOSIS AÓRTICA SEVERA&lt;/b&gt;&lt;br /&gt;&lt;br /&gt;La estenosis aórtica cursa con un largo período libre de síntomas. Sin embargo, cuando se agotan los mecanismos compensadores (hipertrofia concéntrica), el paciente manifiesta una típica presentación clínica.&lt;br /&gt;• &lt;b&gt;Tríada Clásica:&lt;/b&gt; Los síntomas más comunes que forman la tríada de la estenosis aórtica son el &lt;b&gt;síncope&lt;/b&gt;, la &lt;b&gt;angina de pecho (ángor)&lt;/b&gt; y la &lt;b&gt;disnea&lt;/b&gt;.&lt;br /&gt;• &lt;b&gt;Pronóstico y Conducta:&lt;/b&gt; La aparición de síntomas clásicos (como la disnea y el síncope al esfuerzo referidos por el paciente) marca un mal pronóstico. En la estenosis aórtica severa sintomática, la mortalidad asciende, estableciendo la indicación (Clase I) para el &lt;b&gt;reemplazo valvular aórtico&lt;/b&gt;.</t>
  </si>
  <si>
    <t>La &lt;b&gt;estenosis aórtica severa de bajo flujo paradójico&lt;/b&gt; se define por un &lt;b&gt;área valvular severa (≤ 1 cm²)&lt;/b&gt; asociada a un &lt;b&gt;gradiente medio subestimado (&lt; 40 mmHg)&lt;/b&gt;, presentándose en un ventrículo que mantiene una &lt;b&gt;fracción de eyección normal&lt;/b&gt; pero cursa con un &lt;b&gt;volumen sistólico reducido&lt;/b&gt; (bajo flujo).</t>
  </si>
  <si>
    <t>&lt;b&gt;DIAGNÓSTICO Y DINÁMICA DE LA ESTENOSIS AÓRTICA SEVERA&lt;/b&gt;&lt;br /&gt;&lt;br /&gt;A través de la medición ecocardiográfica del área valvular, la velocidad del flujo y los gradientes de presión, la estenosis valvular aórtica se clasifica en grados de severidad clínica.&lt;br /&gt;• &lt;b&gt;Estenosis aórtica Severa (Clásica):&lt;/b&gt; Se diagnostica ante la presencia de un área valvular &lt;b&gt;&lt; 1 cm²&lt;/b&gt;, una velocidad &lt;b&gt;&gt; 4 m/s&lt;/b&gt; y un gradiente medio &lt;b&gt;&gt; 40 mmHg&lt;/b&gt;.&lt;br /&gt;• &lt;b&gt;Gradientes y Flujo (Subestimación hemodinámica):&lt;/b&gt; El gradiente de presión es directamente proporcional al flujo valvular e inversamente proporcional al área. Si el flujo valvular disminuye por alteración del llenado o eyección, el gradiente de presión desciende y &lt;b&gt;se subestima la estenosis aórtica&lt;/b&gt;.&lt;br /&gt;• &lt;b&gt;Bajo Flujo Paradójico:&lt;/b&gt; Constituye una entidad clínica donde el paciente presenta una estenosis severa real (&lt;b&gt;Área ≤ 1 cm²&lt;/b&gt;) pero exhibe un &lt;b&gt;gradiente medio falsamente bajo (&lt; 40 mmHg)&lt;/b&gt;. Esta discordancia ocurre porque el ventrículo izquierdo (frecuentemente por una hipertrofia concéntrica severa con cavidad disminuida y disfunción diastólica restrictiva) eyecta un &lt;b&gt;volumen sistólico reducido (bajo flujo)&lt;/b&gt; a pesar de lograr mantener una &lt;b&gt;fracción de eyección conservada o normal&lt;/b&gt;.</t>
  </si>
  <si>
    <t>&lt;b&gt;c) Área menor o igual a uno coma cero centímetros cuadrados, gradiente medio menor de cuarenta, fracción de eyección normal y volumen sistólico reducido:&lt;/b&gt; Es la opción correcta. La variante de bajo flujo paradójico con baja gradiente se diagnostica cuando los estudios ecocardiográficos evidencian una válvula aórtica con área menor o igual a 1,0 cm² (severa) pero el gradiente medio no alcanza los 40 mmHg. Esta incongruencia se produce porque, aunque el porcentaje de eyección (FEy) es normal, la hipertrofia y rigidez impiden un adecuado llenado del ventrículo izquierdo, provocando que el volumen sistólico que se expulsa (el flujo) esté reducido, lo que disminuye las fuerzas que generan el gradiente.</t>
  </si>
  <si>
    <t>• &lt;b&gt;a) Área mayor que dos centímetros cuadrados con gradiente alto:&lt;/b&gt; Es incorrecta. Un área valvular aórtica mayor a 1,5 cm² o 2 cm² corresponde a un grado leve o a una válvula normal, escenario que no presenta obstrucción a la eyección ni es capaz de generar gradientes altos.&lt;br /&gt;• &lt;b&gt;b) Estenosis subvalvular aislada:&lt;/b&gt; Es incorrecta. La obstrucción subvalvular (como las membranas fijas infantiles o la hipertrofia dinámica asimétrica) describe el nivel anatómico de la lesión, pero no la definición ecocardiográfica de las variables área, gradiente y flujo que diagnostican el bajo flujo paradójico valvular.&lt;br /&gt;• &lt;b&gt;d) Área normal y flujo normal:&lt;/b&gt; Es incorrecta. Una válvula con área de 3 cm² y hemodinamia de flujo conservada representa el estado normal, donde no existe limitación obstructiva al vaciado del ventrículo izquierdo.</t>
  </si>
  <si>
    <t>&lt;b&gt;INDICACIONES TERAPÉUTICAS Y FRACCIÓN DE EYECCIÓN&lt;/b&gt;&lt;br /&gt;&lt;br /&gt;La evaluación de la severidad mediante la ecocardiografía resulta vital para la toma de decisiones quirúrgicas.&lt;br /&gt;• &lt;b&gt;Reemplazo Valvular Aórtico (RVAo):&lt;/b&gt; Constituye una indicación de Clase I (obligatoria) intervenir a todo paciente con estenosis aórtica severa que se encuentre sintomático, así como a aquellos pacientes asintomáticos que presenten una caída de la función sistólica documentando una &lt;b&gt;Fracción de Eyección &lt; 50%&lt;/b&gt;.&lt;br /&gt;• &lt;b&gt;Monitoreo clínico:&lt;/b&gt; En contrapartida, un paciente asintomático con una lesión leve o indicios de gradiente transvalvular pico de 19 mmHg, amerita un control clínico evolutivo.</t>
  </si>
  <si>
    <t>En pacientes con estenosis valvular aórtica severa que se encuentran asintomáticos, la presencia de una &lt;b&gt;respuesta anormal al ejercicio&lt;/b&gt; (como la caída de la tensión arterial sistólica o hipotensión inducida por el esfuerzo) constituye una indicación de Clase I para proceder con el &lt;b&gt;reemplazo valvular aórtico&lt;/b&gt;.</t>
  </si>
  <si>
    <t>&lt;b&gt;INDICACIONES QUIRÚRGICAS EN LA ESTENOSIS AÓRTICA SEVERA&lt;/b&gt;&lt;br /&gt;&lt;br /&gt;El tratamiento definitivo de la estenosis valvular aórtica es quirúrgico, ya que el tratamiento médico no modifica la evolución natural de la enfermedad. Las normativas de Clase I establecen indicaciones donde el paciente debe operarse:&lt;br /&gt;• &lt;b&gt;Estenosis aórtica severa sintomática:&lt;/b&gt; Constituye la indicación principal.&lt;br /&gt;• &lt;b&gt;Estenosis aórtica severa asintomática con respuesta anormal al ejercicio:&lt;/b&gt; Ante el desarrollo de hipotensión en la prueba de apremio (lo que evidencia agotamiento de la reserva hemodinámica a pesar de la ausencia de síntomas en reposo).&lt;br /&gt;• &lt;b&gt;Estenosis aórtica severa asintomática con disfunción sistólica:&lt;/b&gt; Cuando se documenta una Fracción de Eyección del ventrículo izquierdo menor al 50%.&lt;br /&gt;• &lt;b&gt;Estenosis aórtica severa asociada a otra cirugía:&lt;/b&gt; Cuando el paciente debe someterse concurrentemente a otra intervención cardiovascular.</t>
  </si>
  <si>
    <t>&lt;b&gt;d) Indicación de recambio valvular aórtico:&lt;/b&gt; Es la opción correcta. Aunque la paciente está asintomática en su vida diaria y conserva su fracción de eyección (60%), la caída de la presión arterial sistólica durante la prueba de esfuerzo es un signo que demuestra intolerancia hemodinámica, cumpliendo con un criterio (Clase I) para indicar el reemplazo valvular quirúrgico.</t>
  </si>
  <si>
    <t>• &lt;b&gt;a) Observación sin intervención hasta que haya síncope:&lt;/b&gt; Es incorrecta. Aguardar a la aparición del síncope (o de otros síntomas graves de la tríada clásica) condena a la paciente a un alto riesgo de muerte súbita, dado que ya ha demostrado descompensación al esfuerzo físico.&lt;br /&gt;• &lt;b&gt;b) Cateterismo pulmonar seriado:&lt;/b&gt; Es incorrecta. La medición de presiones pulmonares no es una herramienta para monitorear ni revertir la obstrucción mecánica localizada en el tracto de salida del ventrículo izquierdo.&lt;br /&gt;• &lt;b&gt;c) Solo tratamiento antiplaquetario:&lt;/b&gt; Es incorrecta. Los fármacos son ineficaces para modificar la obstrucción esclerodegenerativa valvular.</t>
  </si>
  <si>
    <t>&lt;b&gt;FISIOPATOLOGÍA DE LA CAÍDA TENSIONAL&lt;/b&gt;&lt;br /&gt;&lt;br /&gt;La estenosis aórtica genera una sobrecarga de presión que el ventrículo izquierdo compensa mediante una hipertrofia concéntrica. Esta adaptación permite al paciente mantenerse asintomático en reposo. Sin embargo, al claudicar este mecanismo (desenmascarado en la prueba de esfuerzo), la tensión parietal se incrementa y el ventrículo izquierdo fracasa en su intento de aumentar el volumen sistólico para suplir la demanda periférica, originando una caída de la presión arterial sistólica y marcando el inicio de la fase descompensada.</t>
  </si>
  <si>
    <t>En la &lt;b&gt;insuficiencia aórtica crónica leve o moderada&lt;/b&gt;, el pronóstico es benigno y asintomático, por lo que el manejo se asienta en la &lt;b&gt;observación periódica clínica&lt;/b&gt; aguardando el momento oportuno de una cirugía futura y en la implementación de medidas preventivas (como profilaxis de la endocarditis infecciosa).</t>
  </si>
  <si>
    <t>&lt;b&gt;TRATAMIENTO Y EVOLUCIÓN DE LA INSUFICIENCIA AÓRTICA CRÓNICA&lt;/b&gt;&lt;br /&gt;&lt;br /&gt;La insuficiencia aórtica crónica se desarrolla a través de pequeños incrementos del volumen regurgitante a lo largo de los años.&lt;br /&gt;• &lt;b&gt;Fase Compensada:&lt;/b&gt; Las formas leves y moderadas presentan un pronóstico benigno durante la fase compensada. El ventrículo izquierdo se adapta progresivamente mediante hipertrofia excéntrica y dilatación, tolerando bien a nivel hemodinámico la sobrecarga de volumen. En consecuencia, el paciente cursa sin síntomas durante años o décadas.&lt;br /&gt;• &lt;b&gt;Manejo Clínico Conservador:&lt;/b&gt; El tratamiento médico aislado no puede modificar la evolución natural de la insuficiencia valvular aórtica. Por consiguiente, en etapas tempranas sin caída de la función ventricular, el abordaje se reserva para aguardar el momento oportuno de la cirugía y para implementar medidas preventivas.&lt;br /&gt;• &lt;b&gt;Tratamiento Definitivo:&lt;/b&gt; El tratamiento resolutivo de estas valvulopatías es quirúrgico, procediendo con el reemplazo valvular cuando se agotan los mecanismos compensatorios y surgen síntomas o dilatación ventricular.</t>
  </si>
  <si>
    <t>&lt;b&gt;b) Observación periódica clínica y ecocardiográfica:&lt;/b&gt; Es la opción correcta. La &lt;b&gt;insuficiencia aórtica crónica leve o moderada&lt;/b&gt; presenta una evolución lenta y benigna, con un ventrículo que tolera la sobrecarga de volumen sin entrar en fallo. Al carecer de un tratamiento médico que revierta el defecto estructural, y al no existir dilatación ni síntomas que justifiquen el riesgo de un reemplazo valvular, la conducta de elección es la &lt;b&gt;observación periódica&lt;/b&gt; clínica y ecocardiográfica sumada a la prevención de complicaciones.</t>
  </si>
  <si>
    <t>• &lt;b&gt;a) Anticoagulación oral de por vida:&lt;/b&gt; Es incorrecta. La anticoagulación sistémica permanente no tiene ningún rol etiopatogénico ni terapéutico en el tratamiento médico de la insuficiencia aórtica crónica nativa; se reserva para pacientes que posean patologías concurrentes (como fibrilación auricular) o que reciban una prótesis valvular mecánica.&lt;br /&gt;• &lt;b&gt;c) Betabloqueantes a altas dosis en todos los casos:&lt;/b&gt; Es incorrecta. No son el tratamiento médico curativo ni modifican la evolución natural del defecto valvular mecánico, y no están indicados "en todos los casos" para los estadios leves asintomáticos.&lt;br /&gt;• &lt;b&gt;d) Valvuloplastia percutánea sistemática:&lt;/b&gt; Es incorrecta. La valvuloplastia percutánea es un procedimiento que dilata estructuras estenóticas mediante un balón (aplicable de manera restringida en la estenosis aórtica o mitral), pero carece de utilidad fisiopatológica para corregir una válvula incontinente que genera reflujo diastólico.</t>
  </si>
  <si>
    <t>&lt;b&gt;INDICACIONES QUIRÚRGICAS (INSUFICIENCIA AÓRTICA SEVERA)&lt;/b&gt;&lt;br /&gt;&lt;br /&gt;La conducta de observación se abandona y el reemplazo valvular aórtico se indica cuando la patología se torna severa y cumple los siguientes criterios:&lt;br /&gt;• &lt;b&gt;Pacientes sintomáticos:&lt;/b&gt; Independientemente de la función de su ventrículo izquierdo.&lt;br /&gt;• &lt;b&gt;Pacientes asintomáticos con disfunción sistólica:&lt;/b&gt; Con evidencia de Fracción de Eyección &lt; 50%.&lt;br /&gt;• &lt;b&gt;Pacientes asintomáticos con dilatación ventricular severa:&lt;/b&gt; Cuando el ecocardiograma constata un Diámetro de fin de sístole &gt; 50 mm o un Diámetro de fin de diástole &gt; 70 mm.</t>
  </si>
  <si>
    <t>En el tratamiento de la estenosis aórtica severa, el &lt;b&gt;Implante Valvular Percutáneo Transfemoral (TAVI)&lt;/b&gt; constituye el procedimiento invasivo más apropiado y la alternativa de elección para &lt;b&gt;pacientes ancianos con severas comorbilidades o de alto riesgo quirúrgico&lt;/b&gt;.</t>
  </si>
  <si>
    <t>&lt;b&gt;TRATAMIENTO PERCUTÁNEO DE LA ESTENOSIS AÓRTICA (TAVI)&lt;/b&gt;&lt;br /&gt;&lt;br /&gt;La intervención definitiva de la estenosis aórtica severa sintomática o con disfunción del ventrículo izquierdo es el reemplazo de la válvula afectada.&lt;br /&gt;• &lt;b&gt;Implante Valvular Percutáneo Transfemoral (TAVI):&lt;/b&gt; Constituye una alternativa de elección para pacientes ancianos con severas comorbilidades. Es el procedimiento invasivo más apropiado para el tratamiento de una estenosis aórtica severa en un paciente de alto riesgo quirúrgico.&lt;br /&gt;• &lt;b&gt;Mecanismo del TAVI:&lt;/b&gt; Consiste en ingresar un catéter por la arteria femoral (o vía transapical del ventrículo izquierdo), aplastar la válvula nativa con un balón e implantar una válvula biológica autoexpandible (como los dispositivos &lt;i&gt;Sapien&lt;/i&gt; o &lt;i&gt;CoreValve&lt;/i&gt;).&lt;br /&gt;• &lt;b&gt;Beneficios clínicos:&lt;/b&gt; Presenta el beneficio de poder realizarse sin necesidad de esternotomía, sin requerir circulación extracorpórea y con el corazón latiendo, disminuyendo el estrés quirúrgico en pacientes vulnerables.&lt;br /&gt;• &lt;b&gt;Evaluación preoperatoria:&lt;/b&gt; Requiere un estudio anatómico previo mediante ecografía transesofágica y tomografía computada multicorte de alta resolución.</t>
  </si>
  <si>
    <t>La opción b es correcta. El Implante Valvular Percutáneo Transfemoral (TAVI) permite el recambio de la válvula enferma sin requerir esternotomía ni circulación extracorpórea. Por ello, está indicado y se considera el procedimiento invasivo más apropiado para pacientes de edad avanzada (ancianos o añosos) que presentan severas comorbilidades, alto riesgo quirúrgico o contraindicación absoluta para la cirugía tradicional a cielo abierto.</t>
  </si>
  <si>
    <t>• &lt;b&gt;a) Estenosis moderada con hipertrofia:&lt;/b&gt; Es incorrecta. La estenosis aórtica moderada no tiene indicación de recambio valvular de primera línea (quirúrgico ni por TAVI) salvo que esté asociada a otra cirugía cardiovascular mayor; la terapia de recambio se reserva para estenosis severas.&lt;br /&gt;• &lt;b&gt;c) Pacientes jóvenes sin comorbilidades:&lt;/b&gt; Es incorrecta. En pacientes jóvenes sin comorbilidades se prefiere la cirugía de Reemplazo Valvular Aórtico (RVAo) convencional con colocación de una prótesis mecánica para asegurar la durabilidad de por vida y evitar reoperaciones futuras.&lt;br /&gt;• &lt;b&gt;d) Estenosis leve sin síntomas:&lt;/b&gt; Es incorrecta. Una estenosis leve en un paciente asintomático es una condición que requiere control clínico evolutivo y observación, careciendo de indicación para intervención valvular alguna.</t>
  </si>
  <si>
    <t>&lt;b&gt;INDICACIONES QUIRÚRGICAS (REEMPLAZO VALVULAR AÓRTICO - RVAo)&lt;/b&gt;&lt;br /&gt;&lt;br /&gt;Las normativas establecen indicaciones de Clase I (obligatorias) para el reemplazo valvular aórtico convencional en los siguientes escenarios:&lt;br /&gt;• &lt;b&gt;Pacientes sintomáticos:&lt;/b&gt; Toda estenosis aórtica severa sintomática (con disnea, ángor o síncope).&lt;br /&gt;• &lt;b&gt;Pacientes asintomáticos con disfunción:&lt;/b&gt; Estenosis aórtica severa asintomática pero con disfunción sistólica del ventrículo izquierdo (Fracción de Eyección &lt; 50%) o con respuesta anormal al ejercicio (como hipotensión).&lt;br /&gt;• &lt;b&gt;Cirugías combinadas:&lt;/b&gt; Estenosis aórtica severa cuando el paciente debe ser sometido a otra cirugía cardiovascular.</t>
  </si>
  <si>
    <t>En el contexto de la cardiopatía isquémica o post-infarto agudo de miocardio, la insuficiencia mitral secundaria o funcional sin rotura se produce por una &lt;b&gt;alteración topográfica y funcional de los elementos ventriculares&lt;/b&gt;, que genera un &lt;b&gt;desplazamiento de los músculos papilares&lt;/b&gt; y una disfunción miocárdica que distorsiona el aparato valvular.</t>
  </si>
  <si>
    <t>&lt;b&gt;ETIOLOGÍA Y FISIOPATOLOGÍA DE LA INSUFICIENCIA MITRAL SECUNDARIA (FUNCIONAL)&lt;/b&gt;&lt;br /&gt;&lt;br /&gt;La génesis de la insuficiencia mitral se clasifica según su origen en primarias (orgánicas) y secundarias o funcionales.&lt;br /&gt;• &lt;b&gt;Insuficiencia Mitral Secundaria ("Funcional"):&lt;/b&gt; Ocurre cuando las valvas mitrales se encuentran anatómicamente sanas, pero la disfunción y la falta de coaptación obedecen a la alteración topográfica y funcional de otros elementos anatómicos del sistema (anillo mitral, músculos papilares o el propio músculo ventricular).&lt;br /&gt;• &lt;b&gt;Cardiopatía Isquémica y Post-IAM:&lt;/b&gt; En el contexto de un infarto de miocardio o enfermedad coronaria, el daño isquémico genera un remodelamiento del ventrículo izquierdo (dilatación). Esta dilatación ventricular induce el &lt;b&gt;desplazamiento topográfico de los músculos papilares&lt;/b&gt; y disfunción miocárdica. Al desplazarse, los músculos papilares y las cuerdas tendinosas traccionan y distorsionan las valvas, impidiendo su cierre hermético durante la sístole, desencadenando la regurgitación sin que exista una rotura papilar.&lt;br /&gt;• &lt;b&gt;Insuficiencia Mitral Aguda por Rotura:&lt;/b&gt; A diferencia de la forma funcional progresiva, el cuadro agudo post-IAM suele desencadenarse por la disfunción isquémica y &lt;b&gt;ruptura del músculo papilar&lt;/b&gt;, constituyendo una urgencia con alto riesgo de shock cardiogénico.</t>
  </si>
  <si>
    <t>&lt;b&gt;b) Remodelado ventricular y desplazamiento de los músculos papilares, que distorsionan el aparato valvular:&lt;/b&gt; Es la opción correcta. En la insuficiencia mitral funcional o secundaria a un infarto, el tejido de las valvas está indemne; la fuga se produce porque el ventrículo izquierdo remodelado se dilata y deforma, desplazando los músculos papilares de su eje natural. Esta tracción mecánica distorsiona el aparato subvalvular y evita que las valvas logren coaptar durante la sístole.</t>
  </si>
  <si>
    <t>&lt;b&gt;a) Fiebre reumática:&lt;/b&gt; Es incorrecta. Constituye la principal etiología de la insuficiencia mitral &lt;i&gt;primaria u orgánica&lt;/i&gt; en países en vías de desarrollo (por fibrosis y retracción de las valvas post-inflamación), no siendo una causa funcional post-IAM.&lt;br /&gt;&lt;b&gt;c) Calcificación anular congénita:&lt;/b&gt; Es incorrecta. La calcificación del anillo mitral es una afección degenerativa adquirida en pacientes de edad avanzada o con insuficiencia renal crónica, no es congénita ni representa el mecanismo post isquémico.&lt;br /&gt;&lt;b&gt;d) Degeneración mixomatosa primaria:&lt;/b&gt; Es incorrecta. También conocida como enfermedad de Barlow o prolapso de la válvula mitral, es una patología orgánica degenerativa que afecta la estructura de las valvas y las cuerdas tendinosas (frecuente en pacientes jóvenes y síndromes de colágeno), difiriendo del daño miocárdico estructural propio de la cardiopatía isquémica.</t>
  </si>
  <si>
    <t>&lt;b&gt;APARATO VALVULAR MITRAL Y SUS AFECCIONES&lt;/b&gt;&lt;br /&gt;&lt;br /&gt;Para que el cierre mitral sea hermético, todo el aparato valvular (compuesto por el anillo mitral, las valvas anterior y posterior, las cuerdas tendinosas y los músculos papilares laterales y mediales) debe funcionar de manera sincrónica. Cuando la afección recae sobre las valvas (por rigidez, retracción o deformidad, ej. degeneración mixomatosa o etiología reumática), la insuficiencia se denomina &lt;b&gt;Orgánica o Primaria&lt;/b&gt;. Cuando el defecto proviene de las cuerdas (alargamiento o rotura), del anillo (dilatación o calcificación) o de los músculos papilares (desplazamiento por dilatación del ventrículo o disfunción isquémica), la patología se enmarca como &lt;b&gt;Funcional o Secundaria&lt;/b&gt;.</t>
  </si>
  <si>
    <t>En la estenosis mitral se escucha un &lt;b&gt;soplo de tipo diastólico&lt;/b&gt; que forma parte de una tríada auscultatoria clásica compuesta por un primer ruido aumentado, un segundo ruido con &lt;b&gt;chasquido de apertura&lt;/b&gt; y un soplo diastólico rudo de baja tonalidad con &lt;b&gt;"rolido" o "rulo"&lt;/b&gt; diastólico.</t>
  </si>
  <si>
    <t>&lt;b&gt;CLÍNICA Y AUSCULTACIÓN DE LA ESTENOSIS MITRAL&lt;/b&gt;&lt;br /&gt;&lt;br /&gt;La estenosis mitral cursa de manera asintomática en sus etapas tempranas, con un período silente prolongado de 10 a 20 años antes de presentar síntomas.&lt;br /&gt;• &lt;b&gt;Tétrada semiológica:&lt;/b&gt; La enfermedad clínica se define por ser disneizante (pudiendo culminar en edema agudo de pulmón), hemoptizante, palpitante (por la incidencia de fibrilación auricular) y embolizante.&lt;br /&gt;• &lt;b&gt;Auscultación en foco mitral:&lt;/b&gt; Se evalúa en posición de Pachón (decúbito lateral izquierdo). El silencio sistólico se encuentra libre.&lt;br /&gt;• &lt;b&gt;Tríada auscultatoria diastólica:&lt;/b&gt; El diagnóstico asienta en la presencia de un primer ruido (R1) aumentado por el cierre brusco y enérgico de la válvula mitral; un segundo ruido (R2) aumentado seguido de un &lt;b&gt;chasquido de apertura&lt;/b&gt;; y un &lt;b&gt;soplo diastólico&lt;/b&gt; rudo de baja tonalidad. Este soplo presenta un &lt;b&gt;"rolido" diastólico (retumbo decreciente por llenado rápido)&lt;/b&gt; seguido de un refuerzo presistólico acentuado antes del primer ruido por la contracción auricular.</t>
  </si>
  <si>
    <t>&lt;b&gt;a) Soplo diastólico en rulo con chasquido de apertura mitral:&lt;/b&gt; Es la opción correcta. La exploración física de la &lt;b&gt;estenosis mitral&lt;/b&gt; revela una tríada auscultatoria diastólica clásica en el foco mitral, conformada por un primer ruido aumentado, un &lt;b&gt;chasquido de apertura&lt;/b&gt; posterior al segundo ruido, y un &lt;b&gt;soplo diastólico rudo&lt;/b&gt; que presenta un &lt;b&gt;rolido (o rulo) diastólico&lt;/b&gt; decreciente, generado por la limitación a la apertura de la válvula durante el llenado ventricular.</t>
  </si>
  <si>
    <t>• &lt;b&gt;b) Soplo sistólico eyectivo irradiado a cuello:&lt;/b&gt; Es incorrecta. Este hallazgo auscultatorio (soplo mesosistólico romboidal) es patognomónico de la &lt;b&gt;estenosis valvular aórtica&lt;/b&gt;.&lt;br /&gt;• &lt;b&gt;c) Soplo continuo infraclavicular:&lt;/b&gt; Es incorrecta. El soplo continuo (o en maquinaria) es típico de alteraciones congénitas como la persistencia del conducto arterioso, no de la patología valvular mitral reumática.&lt;br /&gt;• &lt;b&gt;d) Soplo mesodiastólico en foco aórtico:&lt;/b&gt; Es incorrecta. La estenosis mitral se ausculta en el &lt;b&gt;foco mitral&lt;/b&gt;. Por otro lado, un soplo de auscultación predominante en el área aórtica u borde paraesternal izquierdo (foco de Erb) durante la diástole (proto-mesodiastólico en decrescendo) corresponde a la &lt;b&gt;insuficiencia aórtica&lt;/b&gt;.</t>
  </si>
  <si>
    <t>&lt;b&gt;DIFERENCIACIÓN AUSCULTATORIA ENTRE ESTENOSIS E INSUFICIENCIA MITRAL&lt;/b&gt;&lt;br /&gt;&lt;br /&gt;• &lt;b&gt;Insuficiencia Mitral:&lt;/b&gt; Se manifiesta por un primer ruido disminuido o apagado y un silencio sistólico ocupado por un &lt;b&gt;soplo holosistólico o pansistólico&lt;/b&gt; (en barra o chorro de vapor) que posee una irradiación típica hacia la axila.&lt;br /&gt;• &lt;b&gt;Estenosis Mitral:&lt;/b&gt; Se caracteriza por presentar un silencio sistólico libre, concentrando sus hallazgos en el silencio diastólico con la tríada auscultatoria clásica de R1 aumentado, chasquido de apertura y soplo con rolido diastólico.</t>
  </si>
  <si>
    <t>En el EPOC moderado la FEV1 es:&lt;br&gt;&lt;br&gt;a) Entre 30 y 50%&lt;br&gt;&lt;br&gt;b) Entre 50 y 80%&lt;br&gt;&lt;br&gt;c) Mayor a 80%&lt;br&gt;&lt;br&gt;d) Menos de 30%</t>
  </si>
  <si>
    <t>b) Entre 50 y 80%</t>
  </si>
  <si>
    <t>En la estenosis mitral, la &lt;b&gt;dilatación mantenida de la aurícula izquierda&lt;/b&gt; (consecuencia de la sobrecarga de presión al dificultarse el vaciado) predispone a la aparición de arritmias, siendo clásicamente el factor estructural primario que desencadena el desarrollo de la &lt;b&gt;fibrilación auricular&lt;/b&gt;.</t>
  </si>
  <si>
    <t>&lt;b&gt;FISIOPATOLOGÍA Y COMPLICACIONES AURICULARES EN LA ESTENOSIS MITRAL&lt;/b&gt;&lt;br /&gt;&lt;br /&gt;En la estenosis mitral, la limitación a la apertura de la válvula dificulta el llenado del ventrículo izquierdo, protegiéndolo de la sobrecarga, pero trasladando el impacto hemodinámico hacia la aurícula izquierda.&lt;br /&gt;• &lt;b&gt;Sobrecarga y dilatación auricular:&lt;/b&gt; La aurícula debe ejercer una contracción ardua para vaciarse contra la válvula estrecha. Al retener un exceso de volumen y soportar una sobrecarga de presión, se desencadena un remodelamiento desadaptativo caracterizado por una dilatación de la aurícula izquierda.&lt;br /&gt;• &lt;b&gt;Fibrilación Auricular (FA):&lt;/b&gt; La dilatación auricular predispone a la aparición de arritmias, clásicamente la fibrilación auricular. Al instalarse esta arritmia, el paciente pierde la contracción activa de la aurícula (patada auricular), la cual era vital para forzar el paso de la sangre a través de la estenosis.&lt;br /&gt;• &lt;b&gt;Riesgo embolígeno:&lt;/b&gt; El estasis sanguíneo en una aurícula dilatada y fibrilada promueve la formación de trombos intracavitarios (especialmente en la orejuela izquierda), convirtiendo a la estenosis mitral en una patología embolizante.</t>
  </si>
  <si>
    <t>&lt;b&gt;c) Dilatación auricular izquierda mantenida:&lt;/b&gt; Es la opción correcta. La estenosis mitral somete a la aurícula izquierda a una sobrecarga de presión y retención de volumen al dificultar su vaciado diastólico. Este estrés mecánico crónico genera un remodelamiento desadaptativo que culmina en una dilatación mantenida de la aurícula izquierda, constituyendo el sustrato anatómico y electrofisiológico principal que favorece el desarrollo de fibrilación auricular.</t>
  </si>
  <si>
    <t>• &lt;b&gt;a) Hipotiroidismo clínico:&lt;/b&gt; Es incorrecta. El hipotiroidismo reduce el metabolismo basal, disminuyendo la frecuencia cardíaca y el gasto cardíaco, pero no representa un factor patogénico promotor de la dilatación auricular ni constituye el sustrato arritmogénico de la estenosis mitral.&lt;br /&gt;• &lt;b&gt;b) Estenosis pulmonar congénita:&lt;/b&gt; Es incorrecta. Genera una estenosis en la vía de salida del ventrículo derecho con sobrecarga de presión en dicha cavidad, careciendo de impacto hemodinámico directo sobre el llenado o vaciado de la aurícula izquierda.&lt;br /&gt;• &lt;b&gt;d) Hipertrofia ventricular derecha aislada:&lt;/b&gt; Es incorrecta. La hipertrofia del ventrículo derecho se desarrolla como adaptación a la hipertensión pulmonar en etapas avanzadas de la estenosis mitral (cor pulmonale), pero es una consecuencia hemodinámica distal y no la alteración primaria que predispone a la fibrilación auricular izquierda.</t>
  </si>
  <si>
    <t>&lt;b&gt;SINTOMATOLOGÍA Y TRATAMIENTO DE LA FA EN ESTENOSIS MITRAL&lt;/b&gt;&lt;br /&gt;&lt;br /&gt;• &lt;b&gt;Clínica (Palpitante y Embolizante):&lt;/b&gt; El paciente siente palpitaciones y presenta un pulso irregular a consecuencia de la incidencia de fibrilación auricular. Además, posee un alto riesgo de embolia sistémica originada por el desprendimiento de coágulos de la aurícula.&lt;br /&gt;• &lt;b&gt;Tratamiento:&lt;/b&gt; Se debe tratar y prevenir la tasa de embolias asociadas a esta arritmia mediante anticoagulación con inhibidores de la vitamina K (como acenocumarol o warfarina), buscando mantener una Razón Internacional Normatizada (RIN) entre 2 y 3.</t>
  </si>
  <si>
    <t>La &lt;b&gt;valvuloplastia mitral percutánea con balón&lt;/b&gt; es el tratamiento intervencionista inicial para la estenosis mitral sintomática siempre que la anatomía valvular sea favorable (válvula móvil, poco calcificada, aparato subvalvular preservado, conformando un &lt;b&gt;Score de Wilkins menor a 8&lt;/b&gt;) y exista ausencia de trombos en la aurícula.</t>
  </si>
  <si>
    <t>&lt;b&gt;TRATAMIENTO INTERVENCIONISTA DE LA ESTENOSIS MITRAL&lt;/b&gt;&lt;br /&gt;&lt;br /&gt;El tratamiento resolutivo de la estenosis mitral se reserva para los pacientes con enfermedad severa (área valvular menor a 1.5 cm2) que se encuentren sintomáticos (presencia de disnea).&lt;br /&gt;• &lt;b&gt;Valvuloplastia Percutánea con Balón (VMPB):&lt;/b&gt; Es el tratamiento inicial de elección siempre que la anatomía lo permita. Consiste en introducir un catéter con balón desinflado; al insuflarse a varias atmósferas, rompe la fusión comisural y expande la válvula, logrando una caída de las presiones.&lt;br /&gt;• &lt;b&gt;Score de Wilkins:&lt;/b&gt; Su indicación depende de un score menor a 8 (válvula móvil, sin engrosamiento masivo ni calcificación extensa). Si se intenta en una válvula rígida, esta se desgarrará, generando una insuficiencia mitral aguda iatrogénica.&lt;br /&gt;• &lt;b&gt;Contraindicaciones de VMPB:&lt;/b&gt; Está contraindicada si hay trombos en la aurícula o si existe una insuficiencia mitral moderada a severa concomitante.&lt;br /&gt;• &lt;b&gt;Reemplazo Valvular Mitral:&lt;/b&gt; Si el paciente no es candidato a valvuloplastia (por score desfavorable o contraindicaciones), debe ser referido a cirugía de reemplazo por una válvula protésica mecánica o biológica.</t>
  </si>
  <si>
    <t>&lt;b&gt;a) Valvuloplastia mitral percutánea con balón:&lt;/b&gt; Es la opción correcta. En un paciente sintomático con estenosis mitral, una válvula poco calcificada, aparato subvalvular preservado (características que definen un Score de Wilkins favorable, menor a 8) y ausencia de trombos en la aurícula, el tratamiento inicial de elección es la dilatación percutánea mediante balón.</t>
  </si>
  <si>
    <t>• &lt;b&gt;d) Recambio valvular:&lt;/b&gt; Es incorrecta. El reemplazo valvular quirúrgico se reserva para aquellos pacientes sintomáticos con estenosis severa que no son candidatos a la valvuloplastia percutánea (por presentar un Score de Wilkins mayor o igual a 8, válvula rígida o calcificada, o presencia de trombos intraauriculares).&lt;br /&gt;• &lt;b&gt;b) Implante percutáneo de prótesis aórtica:&lt;/b&gt; Es incorrecta. El TAVI (Implante Valvular Percutáneo Transfemoral) es el procedimiento indicado para el tratamiento de la estenosis aórtica severa en pacientes de alto riesgo quirúrgico, no aplicable al aparato valvular mitral.&lt;br /&gt;• &lt;b&gt;c) Valvulotomía cerrada quirúrgica:&lt;/b&gt; Es incorrecta. Si bien la comisurotomía quirúrgica es una alternativa a cielo abierto donde el cirujano abre manualmente las comisuras fusionadas, el abordaje mínimamente invasivo (percutáneo con balón) la ha desplazado como la técnica de primera elección ante una anatomía favorable.</t>
  </si>
  <si>
    <t>&lt;b&gt;SCORE DE WILKINS Y EVALUACIÓN ANATÓMICA&lt;/b&gt;&lt;br /&gt;&lt;br /&gt;Para determinar la factibilidad del tratamiento percutáneo, es necesaria la evaluación estructural mediante ecocardiograma Doppler.&lt;br /&gt;• &lt;b&gt;Parámetros:&lt;/b&gt; El sistema evalúa cuatro parámetros anatómicos específicos: 1) Movilidad de las valvas, 2) Engrosamiento de las valvas, 3) Engrosamiento subvalvular y 4) Calcificación valvular.&lt;br /&gt;• &lt;b&gt;Puntuación:&lt;/b&gt; A cada ítem se le asigna un valor (grado 1 a 4). Si la sumatoria otorga un score menor a 8, la morfología es favorable para la intervención percutánea con balón con bajo riesgo de complicaciones.</t>
  </si>
  <si>
    <t>En pacientes asintomáticos con &lt;b&gt;insuficiencia mitral severa&lt;/b&gt;, la cirugía está indicada ante la inminencia de disfunción ventricular izquierda (&lt;b&gt;Fracción de Eyección menor o igual a 60%&lt;/b&gt; y/o &lt;b&gt;diámetro telesistólico mayor o igual a 40-45 mm&lt;/b&gt;), siendo la &lt;b&gt;reparación valvular (plástica mitral)&lt;/b&gt; la técnica de elección en fase temprana al presentar un riesgo quirúrgico inferior a la sustitución.</t>
  </si>
  <si>
    <t>&lt;b&gt;TRATAMIENTO QUIRÚRGICO DE LA INSUFICIENCIA MITRAL&lt;/b&gt;&lt;br /&gt;&lt;br /&gt;El tratamiento definitivo y resolutivo de la insuficiencia mitral orgánica es quirúrgico. La decisión de intervenir depende de la presencia de severidad clínica y ecocardiográfica.&lt;br /&gt;• &lt;b&gt;Pacientes Asintomáticos:&lt;/b&gt; La conducta expectante se abandona ante la aparición de parámetros instrumentales de remodelación desadaptativa y disfunción ventricular. El tratamiento quirúrgico está indicado cuando existe disfunción ventricular izquierda, evidenciada por una &lt;b&gt;Fracción de Eyección del ventrículo izquierdo menor a 60%&lt;/b&gt; y/o un &lt;b&gt;Diámetro telesistólico ventricular izquierdo mayor a 40 mm&lt;/b&gt; (considerándose también umbrales de diámetro ≥ 45 mm).&lt;br /&gt;• &lt;b&gt;Pacientes Sintomáticos:&lt;/b&gt; La indicación está presente ante una insuficiencia mitral severa sintomática, especialmente por encima de una fracción de eyección del 30%.&lt;br /&gt;• &lt;b&gt;Técnicas Quirúrgicas:&lt;/b&gt; La &lt;b&gt;Plástica Mitral (Reparación / Comisurotomía)&lt;/b&gt; es la técnica de elección, siempre que sea posible y durable. Consiste en la reparación anatómica de la válvula y su aparato subvalvular, siendo el tratamiento ideal para etiologías como el prolapso de válvula mitral (enfermedad de Barlow). La reparación de la válvula mitral mantiene la función del ventrículo izquierdo en un grado mayor que la sustitución valvular y tiene un riesgo quirúrgico inferior a la cirugía de sustitución valvular mitral.</t>
  </si>
  <si>
    <t>La opción d es correcta. El paciente presenta una &lt;b&gt;insuficiencia mitral grave asintomática&lt;/b&gt; con parámetros ecocardiográficos en el límite crítico que exigen intervención (fracción de eyección del 60% y diámetro telesistólico de 45 mm). Al padecer un &lt;b&gt;prolapso de la valva posterior&lt;/b&gt; (enfermedad de Barlow), una etiología anatómica susceptible de reparación, la directriz terapéutica dicta que la intervención se realice en &lt;b&gt;fase temprana&lt;/b&gt;, siempre que exista una alta probabilidad de éxito mediante la &lt;b&gt;reparación o plástica mitral&lt;/b&gt;, a fin de preservar la arquitectura ventricular antes del deterioro irreversible.</t>
  </si>
  <si>
    <t>• &lt;b&gt;a) Únicamente si se hace recambio mecánico:&lt;/b&gt; Es incorrecta. El recambio por válvula mecánica se asocia a la necesidad de anticoagulación permanente y mayores riesgos protésicos. Cuando la válvula es reparable (como en el prolapso aislado), la técnica de reparación es siempre superior a la sustitución.&lt;br /&gt;• &lt;b&gt;b) Nunca mientras la fracción de eyección sea mayor del cincuenta por ciento:&lt;/b&gt; Es incorrecta. En la insuficiencia mitral, la fracción de eyección suele sobreestimarse al eyectar hacia una aurícula complaciente. Por lo tanto, el punto de corte para definir disfunción ventricular e indicar la cirugía es una &lt;b&gt;FEy menor al 60%&lt;/b&gt;, no al 50%.&lt;br /&gt;• &lt;b&gt;c) Solo cuando aparezca disnea severa:&lt;/b&gt; Es incorrecta. Esperar a que el paciente desarrolle disnea severa implica permitir que el ventrículo claudique, se dilate y desarrolle hipertensión pulmonar, lo cual empeora el pronóstico y la mortalidad postoperatoria.</t>
  </si>
  <si>
    <t>&lt;b&gt;PRONÓSTICO Y PREDICTORES EN LA INSUFICIENCIA MITRAL&lt;/b&gt;&lt;br /&gt;&lt;br /&gt;La insuficiencia mitral no es una valvulopatía benigna y requiere un seguimiento estricto para detectar marcadores que indican un riesgo aumentado de eventos fatales, dictaminando la necesidad de tratamiento quirúrgico precoz.&lt;br /&gt;• &lt;b&gt;Predictores de Mortalidad:&lt;/b&gt; Las pautas ecocardiográficas y clínicas adversas incluyen la presencia de síntomas, una &lt;b&gt;Fracción de eyección (FEVI) ≤ 60%&lt;/b&gt;, un &lt;b&gt;Diámetro de fin de sístole del ventrículo izquierdo (DSVI) ≥ 40 mm&lt;/b&gt;, la aparición de fibrilación auricular persistente y el desarrollo concomitante de hipertensión pulmonar.</t>
  </si>
  <si>
    <t>El tratamiento quirúrgico de la insuficiencia mitral severa en pacientes asintomáticos está indicado cuando existe disfunción ventricular izquierda, evidenciada por una &lt;b&gt;fracción de eyección menor a 60%&lt;/b&gt; y/o un &lt;b&gt;diámetro telesistólico del ventrículo izquierdo mayor a 40 mm&lt;/b&gt;.</t>
  </si>
  <si>
    <t>&lt;b&gt;INDICACIONES DEL TRATAMIENTO QUIRÚRGICO EN LA INSUFICIENCIA MITRAL&lt;/b&gt;&lt;br /&gt;&lt;br /&gt;El tratamiento definitivo de esta valvulopatía es el quirúrgico. La decisión de intervenir depende de la presencia de severidad clínica y ecocardiográfica:&lt;br /&gt;• &lt;b&gt;Pacientes sintomáticos:&lt;/b&gt; La indicación es ante una insuficiencia mitral severa sintomática (con presencia de disnea), especialmente por encima de una fracción de eyección de ventrículo izquierdo de 30%.&lt;br /&gt;• &lt;b&gt;Pacientes asintomáticos:&lt;/b&gt; Si el paciente presenta una insuficiencia mitral severa pero sin síntomas, la conducta expectante se abandona ante la aparición de parámetros instrumentales de remodelación desadaptativa y disfunción ventricular. El tratamiento quirúrgico está indicado cuando la fracción de eyección del ventrículo izquierdo cae por debajo del 60% y/o el diámetro telesistólico ventricular izquierdo supera los 40 mm (considerándose también umbrales de ≥ 45 mm ó 26 mm/m2 de superficie corporal).</t>
  </si>
  <si>
    <t>&lt;b&gt;c) Aumento del diámetro telesistólico del ventrículo izquierdo:&lt;/b&gt; Es la opción correcta. La medición del diámetro telesistólico del ventrículo izquierdo constituye un marcador de remodelación desadaptativa. Su aumento refleja que el ventrículo está perdiendo su capacidad contráctil y no logra vaciarse ante la sobrecarga de volumen crónica. Este hallazgo ecocardiográfico es una indicación para abandonar la conducta expectante e indicar la intervención quirúrgica en pacientes asintomáticos antes de que se instaure un deterioro miocárdico irreversible.</t>
  </si>
  <si>
    <t>&lt;b&gt;a) Tamaño de la vena cava inferior:&lt;/b&gt; Es incorrecta. El tamaño de la vena cava inferior evalúa las presiones venosas centrales y la sobrecarga derecha, no siendo un parámetro indicativo de la claudicación precoz del ventrículo izquierdo ni un criterio instrumental validado para guiar la cirugía mitral preventiva.&lt;br /&gt;&lt;b&gt;b) Longitud del soplo sistólico:&lt;/b&gt; Es incorrecta. Las características auscultatorias del soplo holosistólico no tienen una correlación directa con la fracción de eyección o con los volúmenes ventriculares que determinan el momento quirúrgico oportuno.&lt;br /&gt;&lt;b&gt;d) Grado de hipertrofia ventricular derecha:&lt;/b&gt; Es incorrecta. La hipertrofia ventricular derecha indica compromiso retrógrado tardío (hipertensión pulmonar secundaria), el cual no es el marcador ecocardiográfico precoz de disfunción sistólica izquierda (como el diámetro telesistólico) que las guías exigen vigilar para anticiparse al daño irreversible en asintomáticos.</t>
  </si>
  <si>
    <t>&lt;b&gt;TÉCNICAS QUIRÚRGICAS EN LA INSUFICIENCIA MITRAL&lt;/b&gt;&lt;br /&gt;&lt;br /&gt;Existen dos grandes alternativas terapéuticas cuya elección recae sobre el equipo cardiovascular:&lt;br /&gt;• &lt;b&gt;Plástica mitral (Reparación):&lt;/b&gt; Es la técnica de elección siempre que sea posible y durable. Consiste en la reparación anatómica de la válvula y su aparato subvalvular. La reparación de la válvula mitral mantiene la función del ventrículo izquierdo en un grado mayor que la sustitución valvular y tiene un riesgo quirúrgico inferior.&lt;br /&gt;• &lt;b&gt;Reemplazo valvular mitral:&lt;/b&gt; Cuando la válvula no es factible de reparación, se sustituye por prótesis. Las válvulas mecánicas exigen anticoagulación permanente con inhibidores de la vitamina K. Las válvulas biológicas se reservan para pacientes ancianos o con contraindicaciones para recibir anticoagulación, asumiendo la limitante estructural de que su vida media útil es de 8 a 10 años.</t>
  </si>
  <si>
    <t>El tratamiento intervencionista de elección para la estenosis mitral sintomática severa (área valvular menor a 1.5 cm2) consiste en la &lt;b&gt;valvuloplastia mitral percutánea con balón&lt;/b&gt;, siempre y cuando la anatomía sea favorable (evaluada mediante un Score de Wilkins menor a 8).&lt;br&gt;&lt;br&gt;&lt;i&gt;(Nota: Datos extraídos de guías clínicas internacionales. Se sugiere contrastar con protocolos institucionales locales.)&lt;/i&gt;</t>
  </si>
  <si>
    <t>&lt;b&gt;TRATAMIENTO INTERVENCIONISTA DE LA ESTENOSIS MITRAL&lt;/b&gt;&lt;br /&gt;&lt;br /&gt;El tratamiento de la estenosis mitral se reserva para los pacientes con enfermedad severa (área valvular menor a 1.5 cm2) que se encuentren sintomáticos (presencia de disnea).&lt;br /&gt;• &lt;b&gt;Valvuloplastia Percutánea con Balón (VMPB):&lt;/b&gt; Es el tratamiento inicial ideal y de elección siempre que la anatomía lo permita. Consiste en introducir un catéter con balón desinflado; al insuflarse a varias atmósferas, rompe la fusión comisural y expande la válvula, logrando una caída de las presiones.&lt;br /&gt;• &lt;b&gt;Score de Wilkins:&lt;/b&gt; Su indicación depende de un score menor a 8 (válvula móvil, sin engrosamiento masivo ni calcificación extensa). Si se intenta en una válvula rígida, esta se desgarrará, generando una insuficiencia mitral aguda iatrogénica.&lt;br /&gt;• &lt;b&gt;Reemplazo Valvular Mitral:&lt;/b&gt; Si el paciente no es candidato a valvuloplastia (por score desfavorable o contraindicaciones), debe ser referido a cirugía de reemplazo por una válvula protésica mecánica o biológica.</t>
  </si>
  <si>
    <t>&lt;b&gt;d) Valvuloplastia percutánea si la anatomía es favorable:&lt;/b&gt; Es la opción correcta. En un paciente sintomático (Clase Funcional III) con estenosis mitral severa, el tratamiento inicial ideal y de elección es la dilatación percutánea mediante balón, siempre que la evaluación ecocardiográfica documente una anatomía favorable (válvula móvil y poco calcificada, con un Score de Wilkins menor a 8).</t>
  </si>
  <si>
    <t>• &lt;b&gt;a) Beta agonistas para aumentar la frecuencia:&lt;/b&gt; Es incorrecta. En la estenosis mitral, el vaciado auricular ocurre durante la diástole. Al aumentar la frecuencia cardíaca (taquicardia), se acorta el tiempo de la diástole, lo que produce una retención aguda de volumen en la aurícula, elevando las presiones y desencadenando un edema agudo de pulmón.&lt;br /&gt;• &lt;b&gt;b) Ausencia de tratamiento hasta el parto:&lt;/b&gt; Es incorrecta. Dejar a una paciente con estenosis mitral grave y síntomas severos (NYHA III) sin tratamiento expone al binomio a un riesgo vital, ya que la demanda hemodinámica progresiva exacerbará el cuadro congestivo.&lt;br /&gt;• &lt;b&gt;c) Cirugía de recambio valvular urgente en cualquier caso:&lt;/b&gt; Es incorrecta. La cirugía de reemplazo valvular a cielo abierto se reserva como segunda línea para aquellos pacientes sintomáticos que no son candidatos a la valvuloplastia percutánea (por presentar un Score de Wilkins mayor o igual a 8 o contraindicaciones anatómicas).</t>
  </si>
  <si>
    <t>&lt;b&gt;HEMODINAMIA Y DEPENDENCIA DEL TIEMPO DE LLENADO&lt;/b&gt;&lt;br /&gt;&lt;br /&gt;La estenosis mitral presenta una vulnerabilidad hemodinámica frente a la taquicardia.&lt;br /&gt;• &lt;b&gt;Acortamiento de la diástole:&lt;/b&gt; Cuando un paciente entra en taquicardia, el ciclo cardíaco aumenta su frecuencia a expensas de acortar el tiempo de la diástole.&lt;br /&gt;• &lt;b&gt;Descompensación aguda:&lt;/b&gt; Al ser la diástole el único momento para atravesar una válvula estrecha, este acortamiento temporal produce una retención aguda de volumen en la aurícula, elevando las presiones y desencadenando descompensaciones graves, lo que hace necesario mantener la frecuencia cardíaca controlada (mediante el uso de betabloqueantes).</t>
  </si>
  <si>
    <t>En la estenosis mitral severa, la intervención resolutiva (valvuloplastia o reemplazo) se indica ante la &lt;b&gt;presencia de síntomas clínicos&lt;/b&gt; o cuando se documentan signos de repercusión hemodinámica, tales como el desarrollo de &lt;b&gt;hipertensión pulmonar&lt;/b&gt; en reposo o al esfuerzo.</t>
  </si>
  <si>
    <t>&lt;b&gt;INDICACIONES DE INTERVENCIÓN EN LA ESTENOSIS MITRAL SEVERA&lt;/b&gt;&lt;br /&gt;&lt;br /&gt;El tratamiento resolutivo de la estenosis mitral se reserva para los pacientes con enfermedad severa (área valvular &lt; 1.5 cm²) que evidencian un impacto clínico o hemodinámico.&lt;br /&gt;• &lt;b&gt;Pacientes Sintomáticos:&lt;/b&gt; La intervención está indicada en pacientes que presentan síntomas atribuibles a la patología (clásicamente disnea de esfuerzo, ortopnea o equivalentes de falla izquierda).&lt;br /&gt;• &lt;b&gt;Pacientes Asintomáticos:&lt;/b&gt; La conducta conservadora se abandona y se recomienda la intervención si el paciente desarrolla síntomas ocultos descubiertos durante el apremio hemodinámico (prueba de esfuerzo), o bien si se constata el desarrollo de &lt;b&gt;Hipertensión pulmonar&lt;/b&gt; documentada en reposo o al esfuerzo.&lt;br /&gt;• &lt;b&gt;Opciones Terapéuticas:&lt;/b&gt; Si el Score de Wilkins es favorable (&lt; 8), el tratamiento de elección es la valvuloplastia percutánea con balón. Si existen contraindicaciones o el score es alto, se deriva a reemplazo valvular quirúrgico.</t>
  </si>
  <si>
    <t>&lt;b&gt;b) Presencia de síntomas o signos de repercusión hemodinámica pulmonar:&lt;/b&gt; Es la opción correcta. La decisión de intervenir una estenosis mitral severa se fundamenta en la aparición de &lt;b&gt;síntomas&lt;/b&gt; o, en pacientes asintomáticos, en la detección de parámetros de &lt;b&gt;repercusión hemodinámica&lt;/b&gt;. El hallazgo de hipertensión pulmonar indica el fracaso y agotamiento de la adaptabilidad de la aurícula izquierda y el circuito venocapilar, marcando el momento oportuno para la corrección valvular.</t>
  </si>
  <si>
    <t>• &lt;b&gt;a) Tamaño del ventrículo derecho únicamente:&lt;/b&gt; Es incorrecta. Si bien la falla ventricular derecha (cor pulmonale) es una consecuencia retrógrada tardía de la hipertensión pulmonar, la indicación primaria no se basa de manera aislada en el tamaño de dicha cavidad, sino directamente en los síntomas y la presión de la arteria pulmonar.&lt;br /&gt;• &lt;b&gt;c) Ausencia total de arritmias:&lt;/b&gt; Es incorrecta. La fibrilación auricular es una complicación frecuente debido a la dilatación de la aurícula izquierda, y su simple ausencia no dictamina la necesidad de operar, la cual asienta sobre la clínica y la hemodinamia pulmonar.&lt;br /&gt;• &lt;b&gt;d) Nivel aislado de colesterol:&lt;/b&gt; Es incorrecta. El perfil lipídico carece de utilidad fisiopatológica y de valor como parámetro indicativo para resolver mecánicamente una valvulopatía de origen postinflamatorio reumático.</t>
  </si>
  <si>
    <t>&lt;b&gt;FISIOPATOLOGÍA DE LA HIPERTENSIÓN PULMONAR MITRAL&lt;/b&gt;&lt;br /&gt;&lt;br /&gt;En la estenosis mitral pura, el ventrículo izquierdo se encuentra protegido hemodinámicamente, mientras que la cámara que sufre el impacto directo es la aurícula izquierda.&lt;br /&gt;• &lt;b&gt;Congestión Retrógrada:&lt;/b&gt; La elevación de las presiones auriculares se transmite de forma retrógrada hacia el circuito venulocapilar pulmonar, provocando extravasación de líquido e instaurando el edema pulmonar.&lt;br /&gt;• &lt;b&gt;Segunda Estenosis y Cor Pulmonale:&lt;/b&gt; Ante la elevación sostenida de la presión venosa por encima de 30 mmHg, la arteria pulmonar responde con una vasoconstricción y un remodelado estructural crónico (segunda estenosis). La instauración de una &lt;b&gt;hipertensión pulmonar&lt;/b&gt; obliga al ventrículo derecho a trabajar contra una alta resistencia, llevándolo a la hipertrofia, dilatación y claudicación (Insuficiencia Cardíaca Derecha).</t>
  </si>
  <si>
    <t>En el abordaje del síndrome urinario bajo, la presencia de síntomas urinarios de inicio solapado acompañados de &lt;b&gt;secreción uretral&lt;/b&gt; o flujo obliga a indagar los &lt;b&gt;antecedentes sexuales&lt;/b&gt; del paciente y sospechar una &lt;b&gt;uretritis&lt;/b&gt;, cuya etiología principal incluye al &lt;i&gt;&lt;b&gt;Gonococo&lt;/b&gt;&lt;/i&gt; (&lt;i&gt;Neisseria gonorrhoeae&lt;/i&gt;).</t>
  </si>
  <si>
    <t>&lt;b&gt;DIAGNÓSTICO DIFERENCIAL Y ETIOLOGÍA DE LA URETRITIS&lt;/b&gt;&lt;br /&gt;&lt;br /&gt;El principal diagnóstico diferencial de las infecciones del tracto urinario bajo (síndrome urinario bajo) debe realizarse frente a cuadros ginecológicos y urológicos frecuentes, como la &lt;i&gt;uretritis&lt;/i&gt;.&lt;br /&gt;• &lt;b&gt;Presentación Clínica:&lt;/b&gt; Los síntomas urinarios suelen ser &lt;b&gt;suaves&lt;/b&gt; y de &lt;b&gt;inicio solapado&lt;/b&gt;. Un dato clínico clave es que puede acompañarse de &lt;b&gt;flujo vaginal o sangrado por cervicitis concomitante&lt;/b&gt; en la mujer, o secreción purulenta en el varón. Es relevante indagar sobre los &lt;b&gt;antecedentes sexuales&lt;/b&gt; del paciente.&lt;br /&gt;• &lt;b&gt;Etiología Microbiológica:&lt;/b&gt; Los gérmenes responsables difieren de las enterobacterias clásicas. Su etiología incluye a &lt;i&gt;&lt;b&gt;Gonococo&lt;/b&gt;&lt;/i&gt; (&lt;i&gt;Neisseria gonorrhoeae&lt;/i&gt;), &lt;i&gt;Chlamydia sp&lt;/i&gt;, &lt;i&gt;Ureaplasma sp&lt;/i&gt;, y el virus del &lt;i&gt;Herpes&lt;/i&gt;.&lt;br /&gt;• &lt;b&gt;Sedimento Urinario:&lt;/b&gt; &lt;b&gt;Sí&lt;/b&gt; presenta &lt;b&gt;piuria&lt;/b&gt; (lo cual puede generar confusión diagnóstica con la &lt;i&gt;cistitis&lt;/i&gt;), pero a diferencia de esta última, la &lt;b&gt;hematuria&lt;/b&gt; es &lt;b&gt;poco frecuente&lt;/b&gt;.&lt;br /&gt;• &lt;b&gt;Urocultivo:&lt;/b&gt; Los recuentos bacterianos rutinarios resultan bajos, típicamente &lt;b&gt;&lt; 10² ufc/ml&lt;/b&gt;.</t>
  </si>
  <si>
    <t>&lt;b&gt;d) Neisseria gonorrhoeae:&lt;/b&gt; Es la opción correcta. Ante un paciente varón joven y homosexual activo que se presenta a la consulta con disuria y la presencia de secreción uretral, el cuadro es compatible con una inflamación de transmisión sexual (&lt;i&gt;uretritis&lt;/i&gt;). Al indagar sobre sus &lt;b&gt;antecedentes sexuales&lt;/b&gt;, la etiología responsable que incluye al &lt;i&gt;&lt;b&gt;Gonococo&lt;/b&gt;&lt;/i&gt; (&lt;i&gt;Neisseria gonorrhoeae&lt;/i&gt;) se posiciona como el agente causal y más probable de esta supuración aguda.</t>
  </si>
  <si>
    <t>• &lt;b&gt;a) Chlamydia trachomatis:&lt;/b&gt; Es incorrecta. Si bien es una etiología frecuente de la &lt;i&gt;uretritis&lt;/i&gt; y una causa de piuria abacteriana (destacándose en mujeres jóvenes con clínica urinaria y urocultivos negativos), la secreción uretral descrita en el varón sintomático orienta a descartar y tratar la infección gonocócica.&lt;br /&gt;• &lt;b&gt;b) Trichomonas vaginalis:&lt;/b&gt; Es incorrecta. Representa un patógeno asociado a cuadros de &lt;i&gt;vaginitis&lt;/i&gt; en la mujer (cursando con leucorrea, disuria externa y dispareunia), no siendo la etiología primaria de secreción uretral en el varón homosexual.&lt;br /&gt;• &lt;b&gt;c) Ureaplasma urealyticum:&lt;/b&gt; Es incorrecta. Aunque se describe dentro de la etiología de la &lt;i&gt;uretritis&lt;/i&gt;, suele presentarse de forma solapada o incluso asintomática, sin la secreción uretral que caracteriza a la infección aguda por el &lt;i&gt;Gonococo&lt;/i&gt;.</t>
  </si>
  <si>
    <t>&lt;b&gt;DIAGNÓSTICO DIFERENCIAL DE PIURIA ABACTERIANA&lt;/b&gt;&lt;br /&gt;&lt;br /&gt;Una situación diagnóstica se presenta cuando el paciente manifiesta síntomas de infección urinaria y el sedimento resulta patológico (piuria), pero el cultivo es negativo. Este escenario obliga a plantear diagnósticos diferenciales:&lt;br /&gt;• &lt;b&gt;Tuberculosis (TBC):&lt;/b&gt; Es una premisa fundamental; &lt;b&gt;toda piuria abacteriana obliga a descartar Tuberculosis&lt;/b&gt;.&lt;br /&gt;• &lt;b&gt;Gérmenes inusuales o de difícil cultivo:&lt;/b&gt; Como el &lt;i&gt;Micoplasma&lt;/i&gt; o la &lt;i&gt;Chlamydia&lt;/i&gt;. Ante una mujer joven con clínica urinaria, piuria, leucocituria y urocultivos negativos, un posible diagnóstico etiológico a considerar es la infección por &lt;i&gt;Clamidia&lt;/i&gt;.&lt;br /&gt;• &lt;b&gt;Contaminación de la muestra&lt;/b&gt; o &lt;b&gt;Antibióticos previos&lt;/b&gt; que negativizan el rescate microbiológico.</t>
  </si>
  <si>
    <t>La &lt;b&gt;&lt;i&gt;Escherichia coli&lt;/i&gt;&lt;/b&gt; es el germen que más frecuentemente está involucrado en la infección urinaria, siendo responsable del &lt;b&gt;73 al 90%&lt;/b&gt; de los casos ambulatorios.&lt;br&gt;&lt;br&gt;&lt;i&gt;(Nota: Datos extraídos de guías clínicas internacionales. Se sugiere contrastar con protocolos institucionales locales.)&lt;/i&gt;</t>
  </si>
  <si>
    <t>&lt;b&gt;ETIOLOGÍA MICROBIOLÓGICA DE LA INFECCIÓN URINARIA BAJA&lt;/b&gt;&lt;br /&gt;&lt;br /&gt;El espectro etiológico de las infecciones del tracto urinario ambulatorias (no complicadas) está dominado por las enterobacterias provenientes de la flora gastrointestinal.&lt;br /&gt;• &lt;b&gt;Prevalencia:&lt;/b&gt; La &lt;i&gt;Escherichia coli&lt;/i&gt; constituye el microorganismo que más frecuentemente está involucrado en la infección urinaria, aislando en la mayoría (73-90%) de las cistitis adquiridas en la comunidad.&lt;br /&gt;• &lt;b&gt;Mecanismos de Virulencia y Adhesión:&lt;/b&gt; El desarrollo de la infección se encuentra ligado a factores de virulencia propios. La &lt;i&gt;E. coli&lt;/i&gt; posee estructuras de anclaje especializadas denominadas &lt;b&gt;fimbrias tipo 1&lt;/b&gt;, las cuales son responsables de adherirse a la superficie luminal de las células de la vejiga (uroepitelio), permitiendo la colonización ascendente desde el periné o tracto digestivo.&lt;br /&gt;• &lt;b&gt;Otros uropatógenos frecuentes:&lt;/b&gt; En menor medida se aíslan &lt;i&gt;Proteus mirabilis&lt;/i&gt; y &lt;i&gt;Klebsiella spp&lt;/i&gt; (representando un 10% en conjunto) y el &lt;i&gt;Staphylococcus saprophyticus&lt;/i&gt; (prevalente en mujeres sexualmente activas).</t>
  </si>
  <si>
    <t>La opción c es correcta. Ante un cuadro de cistitis aguda (infección urinaria baja), la &lt;i&gt;E. coli&lt;/i&gt; es el principal agente etiológico a sospechar. El contexto del viaje y consumo de agua contaminada justifica la presencia de una cepa entérica (diarrogénica) que, tras colonizar el tracto gastrointestinal y perianal, asciende por la uretra femenina valiéndose de sus fimbrias adhesivas para invadir la mucosa vesical.</t>
  </si>
  <si>
    <t>• &lt;b&gt;a) Salmonella enteritidis, b) Shigella flexneri y d) Campylobacter jejuni:&lt;/b&gt; Son incorrectas. Si bien estos tres agentes microbiológicos son patógenos entéricos responsables de la gastroenteritis infecciosa por ingesta de agua o alimentos contaminados (produciendo diarrea del viajero o disentería), carecen del tropismo urológico y de los factores de virulencia de adhesión necesarios para colonizar la vejiga y desencadenar un síndrome urinario bajo como la cistitis.</t>
  </si>
  <si>
    <t>&lt;b&gt;SÍNDROME URINARIO BAJO (CISTITIS)&lt;/b&gt;&lt;br /&gt;&lt;br /&gt;La clínica clásica de la inflamación vesical y de vías bajas se caracteriza por la asociación de cuatro síntomas cardinales:&lt;br /&gt;• &lt;b&gt;Disuria&lt;/b&gt;.&lt;br /&gt;• &lt;b&gt;Tenesmo vesical&lt;/b&gt;.&lt;br /&gt;• &lt;b&gt;Polaquiuria&lt;/b&gt;.&lt;br /&gt;• &lt;b&gt;Dolor hipogástrico&lt;/b&gt;.&lt;br /&gt;Los síntomas presentan un inicio agudo, están referidos con la micción. Suele acompañarse de hematuria hasta en un 40% de los casos debido a la inflamación de la mucosa, y cursa típicamente sin fiebre elevada o compromiso sistémico (lo que permite su diagnóstico diferencial frente a una pielonefritis aguda).</t>
  </si>
  <si>
    <t>En las infecciones del tracto urinario de la comunidad, el &lt;b&gt;&lt;i&gt;Staphylococcus saprophyticus&lt;/i&gt;&lt;/b&gt; es un patógeno frecuente en &lt;b&gt;mujeres jóvenes&lt;/b&gt; (10-15%) que se caracteriza bioquímicamente por cursar con &lt;b&gt;nitritos negativos&lt;/b&gt; en el examen de orina, a diferencia de las enterobacterias.</t>
  </si>
  <si>
    <t>&lt;b&gt;ETIOLOGÍA MICROBIOLÓGICA Y DIAGNÓSTICO BIOQUÍMICO&lt;/b&gt;&lt;br /&gt;&lt;br /&gt;El espectro etiológico de las infecciones del tracto urinario adquiridas en la comunidad varía según las características del paciente y el grupo poblacional.&lt;br /&gt;• &lt;b&gt;Enterobacterias:&lt;/b&gt; La &lt;i&gt;Escherichia coli&lt;/i&gt; es el germen que más frecuentemente está involucrado, siendo responsable del &lt;b&gt;73-90%&lt;/b&gt; de los casos ambulatorios. Otras bacterias de este grupo incluyen &lt;i&gt;Proteus mirabilis&lt;/i&gt; y &lt;i&gt;Klebsiella spp&lt;/i&gt;. En el examen químico de la orina, las infecciones producidas por enterobacterias se detectan típicamente porque positivizan la prueba de los &lt;b&gt;nitritos&lt;/b&gt;.&lt;br /&gt;• &lt;b&gt;Staphylococcus saprophyticus:&lt;/b&gt; Representa el 4,5% de los aislamientos generales, pero su prevalencia asciende al &lt;b&gt;10-15%&lt;/b&gt; en el subgrupo específico de &lt;b&gt;mujeres sexualmente activas&lt;/b&gt;. Al no pertenecer a la familia de las enterobacterias, las infecciones causadas por este germen cursan de manera característica con &lt;b&gt;nitritos negativos&lt;/b&gt; en el uroanálisis.&lt;br /&gt;• &lt;b&gt;Enterococcus spp (E. faecalis):&lt;/b&gt; Se aísla típicamente en pacientes ancianos, portadores de sonda vesical o pacientes sometidos al uso previo de antibióticos que generan una presión selectiva.</t>
  </si>
  <si>
    <t>&lt;b&gt;c) Staphylococcus saprophyticus:&lt;/b&gt; Es la opción correcta. La paciente presenta una inflamación en el sedimento urinario (leucocitos 50/campo), pero el examen químico revela &lt;b&gt;nitritos negativos&lt;/b&gt;. Este hallazgo bioquímico excluye a las enterobacterias comunes y señala hacia patógenos grampositivos como el &lt;b&gt;&lt;i&gt;Staphylococcus saprophyticus&lt;/i&gt;&lt;/b&gt;, el cual eleva su prevalencia hasta el &lt;b&gt;10-15%&lt;/b&gt; de las infecciones en el subgrupo demográfico de mujeres jóvenes o sexualmente activas de la comunidad.</t>
  </si>
  <si>
    <t>&lt;b&gt;a) Klebsiella pneumoniae:&lt;/b&gt; Es incorrecta. Al pertenecer al grupo de las enterobacterias, la infección positivizaría típicamente la prueba de nitritos en la tira reactiva.&lt;br /&gt;&lt;b&gt;b) Escherichia coli:&lt;/b&gt; Es incorrecta. Aunque es el germen causal más común a nivel global (73-90%), forma parte de las enterobacterias y su presencia se caracteriza bioquímicamente por arrojar &lt;b&gt;nitritos positivos&lt;/b&gt; en el uroanálisis.&lt;br /&gt;&lt;b&gt;d) Enterococcus faecalis:&lt;/b&gt; Es incorrecta. Si bien su perfil metabólico no produce nitritos, la epidemiología de este germen lo asocia a pacientes ancianos, portadores de sonda o individuos sometidos a presión selectiva por el uso de antibióticos, no siendo el patógeno predominante en una mujer joven de 35 años sin dichos factores de riesgo hospitalarios.</t>
  </si>
  <si>
    <t>En las infecciones del tracto urinario de vías bajas adquiridas en la comunidad (como la &lt;b&gt;cistitis&lt;/b&gt;, que cursa con disuria y &lt;b&gt;hematuria&lt;/b&gt; por inflamación de la mucosa), el germen causal más probable es &lt;b&gt;&lt;i&gt;Escherichia coli&lt;/i&gt;&lt;/b&gt;.</t>
  </si>
  <si>
    <t>&lt;b&gt;ETIOLOGÍA DE LAS INFECCIONES DEL TRACTO URINARIO COMUNITARIAS&lt;/b&gt;&lt;br /&gt;&lt;br /&gt;El espectro etiológico de las infecciones de vías bajas no complicadas en la población general está dominado por las enterobacterias:&lt;br /&gt;• &lt;b&gt;&lt;i&gt;Escherichia coli&lt;/i&gt;:&lt;/b&gt; Es el germen involucrado en la infección urinaria a nivel mundial. Es el responsable del &lt;b&gt;73-90%&lt;/b&gt; de los casos ambulatorios.&lt;br /&gt;• &lt;b&gt;&lt;i&gt;Staphylococcus saprophyticus&lt;/i&gt;:&lt;/b&gt; Representa el 4,5% de los aislamientos generales, pero su prevalencia asciende al &lt;b&gt;10-15%&lt;/b&gt; en el subgrupo de &lt;b&gt;mujeres jóvenes sexualmente activas&lt;/b&gt;.&lt;br /&gt;• &lt;b&gt;&lt;i&gt;Proteus mirabilis&lt;/i&gt; y &lt;i&gt;Klebsiella spp&lt;/i&gt;:&lt;/b&gt; Representan alrededor del 10% en conjunto. &lt;i&gt;Proteus&lt;/i&gt; se asocia a orina alcalina (pH &gt; 7) y al desarrollo de litiasis coraliforme en las vías urinarias.&lt;br /&gt;• &lt;b&gt;&lt;i&gt;Enterococcus spp&lt;/i&gt;:&lt;/b&gt; Se observa en ancianos, portadores de sonda o pacientes con uso previo de antibióticos.&lt;br /&gt;• &lt;b&gt;Manifestación clínica de la cistitis:&lt;/b&gt; Se caracteriza por el inicio agudo de disuria, tenesmo vesical, polaquiuria y dolor hipogástrico. Es frecuente que la paciente presente sangrado activo (&lt;b&gt;hematuria&lt;/b&gt;, presente hasta en un 40% de los casos) debido a la inflamación y erosión de la mucosa vesical inducida por el patógeno.</t>
  </si>
  <si>
    <t>&lt;b&gt;a) Escherichia coli uropatogénica:&lt;/b&gt; Es la opción correcta. El cuadro describe un síndrome urinario bajo agudo con inflamación de la mucosa vesical (cistitis hemorrágica manifestada por disuria intensa y coágulos). En el ámbito comunitario, independientemente de la severidad del sangrado mucoso local y del síntoma disúrico, &lt;i&gt;Escherichia coli&lt;/i&gt; uropatogénica se posiciona como el patógeno responsable de la mayoría (73-90%) de las cistitis no complicadas en mujeres adultas jóvenes, siendo el germen más probable.</t>
  </si>
  <si>
    <t>• &lt;b&gt;b) Staphylococcus saprophyticus:&lt;/b&gt; Es incorrecta. Si bien es el segundo agente causal más frecuente de infección urinaria en el subgrupo de mujeres jóvenes y sexualmente activas, su prevalencia (10-15%) dista de la frecuencia de &lt;i&gt;E. coli&lt;/i&gt;, por lo que nunca constituye la causa "más probable" a priori.&lt;br /&gt;• &lt;b&gt;c) Proteus mirabilis ureasa positiva:&lt;/b&gt; Es incorrecta. Esta enterobacteria tiene una patogenia asociada a la formación de litiasis de las vías urinarias (cálculos) favorecida por la alcalinización de la orina, o a la presencia de sondas vesicales permanentes, no siendo el agente etiológico prevalente en una cistitis simple aguda comunitaria.&lt;br /&gt;• &lt;b&gt;d) Candida albicans:&lt;/b&gt; Es incorrecta. Las infecciones fúngicas del tracto urinario (candiduria) son infrecuentes en huéspedes sanos y comunitarios; su presencia se reserva para pacientes hospitalizados en UTI, sondados, diabéticos descompensados, inmunodeprimidos o bajo tratamientos prolongados con antibióticos de amplio espectro.</t>
  </si>
  <si>
    <t>&lt;b&gt;MECANISMO DE ADHESIÓN Y VIRULENCIA DE &lt;i&gt;E. COLI&lt;/i&gt;&lt;/b&gt;&lt;br /&gt;&lt;br /&gt;El desarrollo y persistencia de las cistitis por &lt;i&gt;Escherichia coli&lt;/i&gt; está ligado a sus factores de virulencia. Cuenta con estructuras de anclaje especializadas denominadas &lt;b&gt;fimbrias tipo 1&lt;/b&gt;. Estas fimbrias son las responsables de que la bacteria se pegue y se adhiera a la superficie luminal de las células vesicales (interactuando con la uroplakina de la membrana), permitiendo el establecimiento de la infección, evadiendo el arrastre de la micción y generando el proceso inflamatorio y hemorrágico local.</t>
  </si>
  <si>
    <t>En el varón adulto (como en el caso de un ciclista profesional), los episodios de síndrome urinario bajo tras la actividad física intensa prolongada (postrodadas) obedecen a una compresión uretral prolongada, la cual favorece la inflamación local, el estasis y el ascenso bacteriano.&lt;br&gt;&lt;br&gt;&lt;i&gt;(Nota: Datos extraídos de guías clínicas internacionales. Se sugiere contrastar con protocolos institucionales locales.)&lt;/i&gt;</t>
  </si>
  <si>
    <t>&lt;b&gt;INFECCIÓN URINARIA EN EL VARÓN Y FACTORES ANATÓMICO-FUNCIONALES&lt;/b&gt;&lt;br /&gt;&lt;br /&gt;La infección del tracto urinario (ITU) en hombres adultos es un escenario epidemiológico particular de baja incidencia en la población general, el cual se encuentra condicionado por factores anatómico-funcionales y comorbilidades propias del sexo masculino.&lt;br /&gt;• &lt;b&gt;Factores Anatómico-Funcionales:&lt;/b&gt; El desarrollo de la infección se ve facilitado por todos aquellos factores que alteran la anatomía o la dinámica normal de la micción, generando estasis urinario o favoreciendo el ascenso de gérmenes. En varones mayores de 50 años, la disfunción u obstrucción prostática es el factor predisponente predominante.&lt;br /&gt;• &lt;b&gt;Asociación Patológica:&lt;/b&gt; La ITU en el varón suele estar relacionada a patologías estructurales y glandulares propias del sexo masculino, tales como la &lt;i&gt;prostatitis&lt;/i&gt; o la &lt;i&gt;epididimitis&lt;/i&gt;.&lt;br /&gt;• &lt;b&gt;Sospecha Clínica:&lt;/b&gt; Ante la presentación de una infección urinaria recurrente en el hombre, la conducta médica obliga a pensar y descartar una prostatitis subyacente.</t>
  </si>
  <si>
    <t>&lt;b&gt;b) Compresión uretral prolongada:&lt;/b&gt; Es la opción correcta. En ciclistas profesionales, la postura sostenida sobre el asiento de la bicicleta genera una compresión uretral prolongada (y un trauma perineal repetitivo asociado). Este microtrauma mecánico crónico favorece la inflamación del conducto (uretritis) y de la próstata, alterando la dinámica miccional, produciendo un estasis urinario relativo y facilitando la colonización bacteriana ascendente que desencadena el cuadro de cistitis.</t>
  </si>
  <si>
    <t>• &lt;b&gt;a) Deshidratación severa:&lt;/b&gt; Es incorrecta. Aunque la deshidratación severa disminuye el flujo urinario y reduce el "lavado" mecánico de las vías, no es el mecanismo etiopatogénico local, obstructivo y traumático que justifica la aparición del síndrome urológico post-entrenamiento ciclístico.&lt;br /&gt;• &lt;b&gt;c) Reflujo vesicoureteral:&lt;/b&gt; Es incorrecta. Es una malformación anatómica que es el factor condicionante más frecuente de infección urinaria en la población pediátrica, no una condición mecánica adquirida por el ejercicio en un adulto sano.&lt;br /&gt;• &lt;b&gt;d) Trauma perineal:&lt;/b&gt; Es incorrecta, dado que si bien el perineo sufre un impacto físico, el mecanismo fisiopatológico directo que obstaculiza la dinámica del tracto urinario inferior y propicia el estasis de orina (llevando a la infección) es la &lt;i&gt;compresión uretral prolongada&lt;/i&gt; contra el asiento.</t>
  </si>
  <si>
    <t>&lt;b&gt;SÍNDROME URINARIO BAJO (CISTITIS)&lt;/b&gt;&lt;br /&gt;&lt;br /&gt;La clínica clásica de la inflamación vesical y de vías bajas se caracteriza por la asociación de cuatro síntomas cardinales que el paciente refiere de inicio agudo, intensos y relacionados con la micción:&lt;br /&gt;• &lt;b&gt;Disuria&lt;/b&gt;.&lt;br /&gt;• &lt;b&gt;Tenesmo vesical&lt;/b&gt;.&lt;br /&gt;• &lt;b&gt;Polaquiuria&lt;/b&gt;.&lt;br /&gt;• &lt;b&gt;Dolor hipogástrico&lt;/b&gt;.&lt;br /&gt;A diferencia de la &lt;i&gt;pielonefritis&lt;/i&gt; (que cursa con fiebre y compromiso sistémico), la cistitis no presenta fiebre. Suele acompañarse de hematuria hasta en un 40% de los casos debido a la inflamación de la mucosa vesical.</t>
  </si>
  <si>
    <t>Cuál de las siguientes asociaciones NO es correcta:&lt;br&gt;&lt;br&gt;a) Asténico- enfisematoso&lt;br&gt;&lt;br&gt;b) Disneico- enfisematoso&lt;br&gt;&lt;br&gt;c) Poco hipóxico- bronquítico crónico&lt;br&gt;&lt;br&gt;d) Expectoración abundante- bronquítico crónico&lt;br&gt;&lt;br&gt;e) Abotagado azul- bronquítico crónico</t>
  </si>
  <si>
    <t>El &lt;b&gt;trauma uretral mecánico&lt;/b&gt; constante y repetido (como el producido por la fricción en los corredores de maratón) altera las barreras de defensa de la mucosa local, constituyendo un factor de riesgo mecánico que facilita el ingreso y ascenso retrógrado de los microorganismos hacia la vejiga para desencadenar una cistitis.</t>
  </si>
  <si>
    <t>&lt;b&gt;FACTORES DE RIESGO EN LA INFECCIÓN URINARIA MASCULINA&lt;/b&gt;&lt;br /&gt;&lt;br /&gt;El desarrollo de una infección del tracto urinario está condicionado por diversos factores de riesgo que alteran la anatomía o la dinámica normal de la micción, facilitando el estasis urinario o el ascenso de gérmenes.&lt;br /&gt;• &lt;b&gt;Factores anatómico-funcionales y mecánicos:&lt;/b&gt; El &lt;b&gt;trauma uretral mecánico&lt;/b&gt;, la manipulación urológica reciente y la instrumentación (sonda uretral permanente) vulneran la barrera epitelial de las vías urinarias inferiores. Otras condiciones determinantes incluyen el reflujo vesicoureteral, la vejiga neurógena y la disfunción u obstrucción prostática.&lt;br /&gt;• &lt;b&gt;Epidemiología en el varón:&lt;/b&gt; Los datos epidemiológicos son escasos por su baja incidencia poblacional general. La causa más común de infección urinaria en hombres es la infección del tracto urinario inferior.&lt;br /&gt;• &lt;b&gt;Patologías asociadas:&lt;/b&gt; La infección urinaria en el varón conforma un escenario particular que suele estar relacionado a patologías propias del sexo masculino, tales como la prostatitis o la epididimitis. Frente a una infección urinaria recurrente en el hombre, se debe pensar en la prostatitis como nicho infeccioso.</t>
  </si>
  <si>
    <t>c) Poco hipóxico- bronquítico crónico</t>
  </si>
  <si>
    <t>&lt;b&gt;c) Trauma uretral mecánico:&lt;/b&gt; Es la opción correcta. La aparición de cistitis aguda post-ejercicio prolongado en un varón joven sin patología obstructiva basal se fundamenta en el &lt;b&gt;trauma uretral mecánico&lt;/b&gt;. La fricción constante sobre la uretra altera la integridad de la barrera mucosa local y actúa como un factor mecánico directo que propicia el ingreso y el ascenso de los uropatógenos hacia la vejiga.</t>
  </si>
  <si>
    <t>• &lt;b&gt;a) Reflujo vesicoureteral:&lt;/b&gt; Es incorrecta. Esta malformación anatómica constituye el factor condicionante más frecuente en la población pediátrica, no siendo un mecanismo agudo inducido por el ejercicio físico en adultos.&lt;br /&gt;• &lt;b&gt;b) Estasis urinaria:&lt;/b&gt; Es incorrecta. El estasis se facilita por factores anatómico-funcionales que alteran la dinámica normal de la micción (como la disfunción prostática o la retención de orina residual), no derivando del impacto mecánico transitorio del deporte.&lt;br /&gt;• &lt;b&gt;d) Deshidratación severa:&lt;/b&gt; Es incorrecta. Si bien la falta de hidratación reduce el volumen urinario y la frecuencia miccional, no representa el factor mecánico lesional primario sobre la mucosa urotelial que justifica la invasión bacteriana ascendente post-maratón.</t>
  </si>
  <si>
    <t>&lt;b&gt;ESCENARIOS CLÍNICOS EN LA ITU MASCULINA&lt;/b&gt;&lt;br /&gt;&lt;br /&gt;• &lt;b&gt;Abordaje urológico general:&lt;/b&gt; El razonamiento inicial debe ubicar al paciente en una situación infectológica concreta. En los varones mayores de 50 años, la disfunción u obstrucción prostática se erige como el factor predominante que aumenta la incidencia de estas infecciones.&lt;br /&gt;• &lt;b&gt;Complicaciones de la recurrencia:&lt;/b&gt; En el varón que presenta infecciones urinarias recurrentes, el nicho urológico suele estar protegido anatómicamente. El abordaje requiere descartar patologías glandulares, siendo indicado el uso de fármacos con alta penetración tisular (como las fluoroquinolonas o macrólidos) para erradicar las biopelículas (biofilm) y lograr la curación microbiológica.</t>
  </si>
  <si>
    <t>En las mujeres premenopáusicas jóvenes y sexualmente activas, el principal factor de riesgo mecánico para desencadenar el desarrollo agudo o la recurrencia de una &lt;b&gt;cistitis&lt;/b&gt; obedece a los &lt;b&gt;factores mecánicos relacionados al coito (trauma uretral coital)&lt;/b&gt;.</t>
  </si>
  <si>
    <t>&lt;b&gt;FACTORES DE RIESGO PARA CISTITIS EN LA MUJER&lt;/b&gt;&lt;br /&gt;&lt;br /&gt;El desarrollo de una infección del tracto urinario, así como su recurrencia, está condicionado por factores de riesgo anatómico-funcionales y del comportamiento que varían según el grupo etario y el estado hormonal del paciente.&lt;br /&gt;• &lt;b&gt;Mujeres premenopáusicas:&lt;/b&gt; Las cistitis recurrentes ocurren en el 50-80% de las mujeres de la población general. Los factores predisponentes primarios incluyen &lt;b&gt;ser sexualmente activas&lt;/b&gt; (donde destacan los &lt;b&gt;factores mecánicos relacionados al coito&lt;/b&gt;), el uso de productos espermicidas, factores genéticos y biológicos de susceptibilidad (fenotipo no secretor), el antecedente de una primera infección del tracto urinario antes de los 15 años y la historia de infecciones urinarias recurrentes en la madre.&lt;br /&gt;• &lt;b&gt;Mecanismo patogénico:&lt;/b&gt; Los factores mecánicos introducen bacterias desde la región del introito perineal hacia la uretra. Al alcanzar la vejiga, uropatógenos como &lt;i&gt;Escherichia coli&lt;/i&gt; se adhieren a la uroplakina de la membrana luminal mediante sus fimbrias tipo 1, generando la inflamación del uroepitelio que desencadena el síndrome urinario bajo.&lt;br /&gt;• &lt;b&gt;Mujeres postmenopáusicas:&lt;/b&gt; El perfil de riesgo cambia. En este grupo predisponen la incontinencia urinaria, los prolapsos, la retención de orina residual postmiccional y la alteración de la flora vaginal (depleción de lactobacilos por carencia estrogénica), lo que facilita la colonización ascendente por enterobacterias.</t>
  </si>
  <si>
    <t>La opción d es correcta. El cuadro descrito como "cistitis de la luna de miel" hace referencia a la inflamación e infección aguda del tracto urinario bajo en mujeres premenopáusicas jóvenes, precipitada por el inicio o el incremento de la actividad sexual. El factor desencadenante primario son los factores mecánicos relacionados al coito (trauma uretral coital), cuya fricción física impulsa a los gérmenes colonizantes del introito vaginal hacia el interior de la uretra y la vejiga.</t>
  </si>
  <si>
    <t>• &lt;b&gt;a) Deshidratación relativa:&lt;/b&gt; Es incorrecta. Aunque una baja ingesta de líquidos disminuye el volumen urinario y debilita el barrido mecánico normal de las bacterias (wash out), no constituye el evento mecánico agudo primario que empuja el inóculo bacteriano hacia la vejiga en el contexto postcoital.&lt;br /&gt;• &lt;b&gt;b) Retención urinaria postcoital:&lt;/b&gt; Es incorrecta. El evento inicial que propicia la entrada de la bacteria es el trauma mecánico de las relaciones sexuales. La micción postcoital temprana se aconseja preventivamente para arrastrar los gérmenes recién ingresados, pero su omisión actúa como factor perpetuador y no como el mecanismo de entrada inicial.&lt;br /&gt;• &lt;b&gt;c) Diafragma espermicida:&lt;/b&gt; Es incorrecta. El uso de productos espermicidas es un factor de riesgo independiente para la cistitis recurrente al alterar la flora vaginal normal, pero en el contexto de la "cistitis honeymoon", el desencadenante mecánico obedece al trauma uretral del coito.</t>
  </si>
  <si>
    <t>En la población pediátrica masculina, la condición de no estar circuncidado y la presencia de &lt;b&gt;fimosis fisiológica&lt;/b&gt; actúan como factores anatómicos predisponentes locales que favorecen la colonización bacteriana del prepucio y el ascenso del germen, desencadenando una infección del tracto urinario febril.&lt;br&gt;&lt;br&gt;&lt;i&gt;(Nota: Datos extraídos de guías clínicas internacionales. Las fuentes provistas destacan que el reflujo vesicoureteral es la malformación más frecuente en la población pediátrica general).&lt;/i&gt;</t>
  </si>
  <si>
    <t>&lt;b&gt;FACTORES DE RIESGO ANATÓMICO-FUNCIONALES EN LA INFECCIÓN URINARIA PEDIÁTRICA Y MASCULINA&lt;/b&gt;&lt;br /&gt;&lt;br /&gt;El desarrollo de una infección del tracto urinario se encuentra condicionado por factores que alteran la anatomía o la dinámica normal de la micción, facilitando el estasis urinario o la colonización y el ascenso de gérmenes.&lt;br /&gt;• &lt;b&gt;Población pediátrica:&lt;/b&gt; La infección urinaria en niños se encuentra condicionada a la presencia de malformaciones urológicas subyacentes, siendo el &lt;i&gt;reflujo vesicoureteral&lt;/i&gt; la causa y factor condicionante anatómico más frecuente en esta franja etaria.&lt;br /&gt;• &lt;b&gt;Condición del prepucio (Fimosis):&lt;/b&gt; En el varón, las alteraciones de la porción distal de la vía (uretra y prepucio) pueden obstaculizar el flujo o favorecer el acantonamiento bacteriano. La &lt;i&gt;fimosis&lt;/i&gt; (estrechez del prepucio que impide su retracción) es reconocida como una alteración anatómica que, al dificultar la higiene local, predispone a la colonización periuretral por uropatógenos.&lt;br /&gt;• &lt;b&gt;Dinámica bacteriana:&lt;/b&gt; El microorganismo predominante, &lt;i&gt;Escherichia coli&lt;/i&gt;, utiliza sus fimbrias tipo 1 para adherirse a las células del uroepitelio. La presencia de un saco prepucial redundante o fimótico facilita este primer paso de colonización ascendente.</t>
  </si>
  <si>
    <t>&lt;b&gt;a) Fimosis fisiológica:&lt;/b&gt; Es la opción correcta. En un niño varón de 4 años que no se encuentra circuncidado, la presencia de un prepucio estrecho (fimosis fisiológica a esta edad) dificulta la higiene local, creando un microambiente propicio para la colonización por enterobacterias (como &lt;i&gt;E. coli&lt;/i&gt;) en el saco prepucial, las cuales ascienden por la uretra provocando la primera infección urinaria febril.</t>
  </si>
  <si>
    <t>&lt;b&gt;d) Reflujo vesicoureteral:&lt;/b&gt; Es incorrecta en este contexto específico del enunciado (como factor asociado al estado no circuncidado), aunque las fuentes afirman que constituye la malformación anatómica y factor de riesgo más frecuente de ITU en la población pediátrica general. No depende del estado del prepucio.&lt;br /&gt;&lt;b&gt;b) Válvulas uretrales:&lt;/b&gt; Es incorrecta. Son malformaciones congénitas obstructivas de la uretra posterior exclusivas de los varones, que suelen presentarse con dilatación bilateral y daño renal desde la etapa prenatal o neonatal temprana, no asociándose a la fimosis.&lt;br /&gt;&lt;b&gt;c) Estenosis meatal:&lt;/b&gt; Es incorrecta. Se trata de un estrechamiento del meato uretral externo, una complicación adquirida que suele observarse con mayor frecuencia tras la realización de una circuncisión (por fricción e inflamación del meato expuesto al roce), no siendo el factor predisponente en niños no circuncidados.</t>
  </si>
  <si>
    <t>&lt;b&gt;RECOLECCIÓN DE LA MUESTRA Y PREPUCIO&lt;/b&gt;&lt;br /&gt;&lt;br /&gt;La presencia del prepucio no solo actúa como factor predisponente para la colonización, sino que representa un obstáculo técnico al momento de confirmar el diagnóstico bacteriológico mediante el urocultivo.&lt;br /&gt;• Para asegurar la validez de la muestra y evitar la contaminación con la flora colonizante del saco prepucial, se exige como técnica de recolección en los hombres: retraer el prepucio, lavar el glande con agua y jabón nuevo (de adelante hacia atrás), enjuagar sin secar y &lt;b&gt;mantener retraído el prepucio durante toda la recolección&lt;/b&gt; de la porción media del chorro miccional.</t>
  </si>
  <si>
    <t>En la población pediátrica, el desarrollo de infecciones del tracto urinario se encuentra condicionado a la presencia de malformaciones anatómicas, siendo el &lt;b&gt;reflujo vesicoureteral&lt;/b&gt; el factor condicionante y la causa más frecuente.</t>
  </si>
  <si>
    <t>&lt;b&gt;FACTORES DE RIESGO EN LA INFECCIÓN URINARIA PEDIÁTRICA&lt;/b&gt;&lt;br /&gt;&lt;br /&gt;El desarrollo de una infección del tracto urinario está condicionado por diversos factores de riesgo que alteran la anatomía o la dinámica normal de la micción, facilitando el estasis urinario o el ascenso de microorganismos.&lt;br /&gt;• &lt;b&gt;Población Pediátrica (Niños):&lt;/b&gt; A diferencia de la población adulta, donde el desarrollo de la infección se vincula a factores mecánicos, funcionales u hormonales, en los niños la infección urinaria se encuentra condicionada a la presencia de &lt;b&gt;malformaciones anatómicas&lt;/b&gt; del tracto urinario.&lt;br /&gt;• &lt;b&gt;Reflujo vesicoureteral:&lt;/b&gt; Esta alteración anatómica constituye el factor condicionante más frecuente en la población pediátrica. Altera la dinámica valvular fisiológica permitiendo el ascenso retrógrado de la orina contaminada desde la vejiga hacia los uréteres y el parénquima renal, desencadenando cuadros de pielonefritis.</t>
  </si>
  <si>
    <t>&lt;b&gt;d) Reflujo vesicoureteral grado IV:&lt;/b&gt; Es la opción correcta. En los niños (como el lactante febril del caso clínico), las infecciones del tracto urinario están condicionadas a la presencia de malformaciones anatómicas subyacentes, erigiéndose el &lt;b&gt;reflujo vesicoureteral&lt;/b&gt; como la alteración estructural y el factor condicionante de riesgo más frecuente para el desarrollo de la enfermedad en este grupo etario.</t>
  </si>
  <si>
    <t>• &lt;b&gt;a) Fimosis patológica:&lt;/b&gt; Es incorrecta. Si bien la fimosis estrecha puede actuar como un reservorio bacteriano y factor predisponente local en lactantes varones, el enunciado explicita que el paciente se encuentra &lt;b&gt;circuncidado&lt;/b&gt;, lo cual anula este factor de riesgo anatómico externo.&lt;br /&gt;• &lt;b&gt;b) Estenosis pieloureteral:&lt;/b&gt; Es incorrecta. Aunque representa una malformación congénita obstructiva que genera estasis urinario y predispone a infecciones urológicas, el reflujo vesicoureteral supera su prevalencia como factor causal en la población pediátrica.&lt;br /&gt;• &lt;b&gt;c) Vejiga neurogénica:&lt;/b&gt; Es incorrecta. Este trastorno funcional requiere de cateterización intermitente facilitando el ingreso de gérmenes, pero se encuentra asociado a patologías neurológicas graves (como el mielomeningocele) y no representa el factor etiológico global más frecuente frente al reflujo vesicoureteral.</t>
  </si>
  <si>
    <t>El diagnóstico diferencial de un síndrome urinario bajo con cultivos sistemáticamente negativos (piuria abacteriana) obliga a descartar patologías no infecciosas y neoplasias, como la &lt;b&gt;cistitis intersticial&lt;/b&gt;, evaluada mediante &lt;b&gt;cistoscopia con hidrodistensión&lt;/b&gt;.&lt;br&gt;&lt;br&gt;&lt;i&gt;(Nota: Datos extraídos de guías clínicas internacionales. Se sugiere contrastar con protocolos institucionales locales.)&lt;/i&gt;</t>
  </si>
  <si>
    <t>&lt;b&gt;DIAGNÓSTICO DIFERENCIAL DEL SÍNDROME URINARIO BAJO Y PIURIA ABACTERIANA&lt;/b&gt;&lt;br /&gt;&lt;br /&gt;El diagnóstico diferencial de las infecciones del tracto urinario bajo, particularmente ante una paciente que consulta por clínica compatible con cistitis, exige descartar cuadros urológicos frecuentes o evaluar escenarios donde los cultivos resultan negativos.&lt;br /&gt;• &lt;b&gt;Cistitis:&lt;/b&gt; Se caracteriza por un inicio agudo de síntomas relacionados con la micción (disuria, tenesmo, polaquiuria). Presenta piuria y, frecuentemente, hematuria por inflamación de la mucosa.&lt;br /&gt;• &lt;b&gt;Vaginitis y Uretritis:&lt;/b&gt; En la vaginitis los síntomas son continuos con leucorrea y disuria externa; en la uretritis el inicio es solapado y la hematuria es poco frecuente.&lt;br /&gt;• &lt;b&gt;Piuria Abacteriana:&lt;/b&gt; Cuando el paciente manifiesta síntomas de infección urinaria y el sedimento resulta patológico, pero el cultivo es negativo, obliga a plantear diagnósticos diferenciales por fuera de las bacterias comunes.&lt;br /&gt;• &lt;b&gt;Patologías No Infecciosas:&lt;/b&gt; Dentro del escenario de cultivos negativos, se deben diferenciar hallazgos de enfermedades sistémicas como nefropatías o neoplasias.</t>
  </si>
  <si>
    <t>&lt;b&gt;b) Cistoscopia hidrodistensión:&lt;/b&gt; Es la opción correcta. Constituye la prueba endoscópica empleada en el diagnóstico diferencial de este cuadro de dolor pélvico crónico (cistitis intersticial) para evaluar alteraciones de la mucosa y capacidad vesical ante cultivos negativos.</t>
  </si>
  <si>
    <t>• &lt;b&gt;a) Urocultivo sistemático:&lt;/b&gt; Es incorrecta. El cultivo de orina es el examen utilizado para confirmar el diagnóstico de infección urinaria bacteriana activa, pero resulta negativo ante cuadros de inflamación crónica estéril o piuria abacteriana.&lt;br /&gt;• &lt;b&gt;c) Citología urinaria:&lt;/b&gt; Es incorrecta. Se emplea principalmente para la pesquisa y diagnóstico diferencial de neoplasias uroteliales (carcinoma in situ), no siendo la prueba específica para evaluar la cistitis intersticial.&lt;br /&gt;• &lt;b&gt;d) Biopsia vesical fría:&lt;/b&gt; Es incorrecta. Si bien puede realizarse para descartar patología maligna, no constituye el método funcional y visual primario (hidrodistensión) que caracteriza la evaluación de la cistitis intersticial.</t>
  </si>
  <si>
    <t>&lt;b&gt;ETIOLOGÍAS ANTE CULTIVOS NEGATIVOS (PIURIA ABACTERIANA)&lt;/b&gt;&lt;br /&gt;&lt;br /&gt;La ausencia de rescate bacteriano en un paciente sintomático con sedimento patológico exige investigar:&lt;br /&gt;• &lt;b&gt;Tuberculosis (TBC):&lt;/b&gt; Toda piuria abacteriana obliga a descartar Tuberculosis enviando 3 muestras de orina en días sucesivos.&lt;br /&gt;• &lt;b&gt;Gérmenes inusuales o de difícil cultivo:&lt;/b&gt; Como el &lt;i&gt;Micoplasma&lt;/i&gt; o la infección por &lt;i&gt;Clamidia&lt;/i&gt;.&lt;br /&gt;• &lt;b&gt;Antibióticos previos&lt;/b&gt; que negativizan el cultivo o &lt;b&gt;Contaminación de la muestra&lt;/b&gt;.&lt;br /&gt;• &lt;b&gt;Enfermedades sistémicas no infecciosas&lt;/b&gt;.</t>
  </si>
  <si>
    <t>El &lt;b&gt;cultivo de orina&lt;/b&gt; es el examen que se utiliza para confirmar el diagnóstico de infección urinaria, ya que certifica la bacteriuria, identifica el germen causante, realiza el recuento de colonias y provee el antibiograma.</t>
  </si>
  <si>
    <t>&lt;b&gt;DIAGNÓSTICO MICROBIOLÓGICO MEDIANTE UROCULTIVO&lt;/b&gt;&lt;br /&gt;&lt;br /&gt;El abordaje diagnóstico de las infecciones del tracto urinario requiere una evaluación integral que correlacione la presentación clínica con los estudios de laboratorio y microbiológicos.&lt;br /&gt;• &lt;b&gt;Estudio confirmatorio:&lt;/b&gt; El cultivo de orina es el examen que se utiliza para confirmar el diagnóstico de infección urinaria. Este método certifica la presencia de bacterias en la vía urinaria (bacteriuria), aísla el germen, determina el recuento de unidades formadoras de colonias (UFC) y establece la sensibilidad antimicrobiana mediante el antibiograma.&lt;br /&gt;• &lt;b&gt;Recolección de la muestra:&lt;/b&gt; La validez del urocultivo depende de la técnica de recolección para evitar la contaminación con la flora perineal. Se requiere una higiene previa con agua y jabón, enjuague correcto y la recolección de la porción media del chorro miccional en un recipiente estéril (urocultivo limpio).&lt;br /&gt;• &lt;b&gt;Interpretación de recuentos:&lt;/b&gt; En pacientes sintomáticos o con leucocituria, un recuento ≥ 10³ UFC/ml ya se considera diagnóstico. En muestras obtenidas por métodos estériles directos (como punción suprapúbica), cualquier número de bacterias/ml encontrado es indicativo de infección.</t>
  </si>
  <si>
    <t>&lt;b&gt;d) Urocultivo limpio:&lt;/b&gt; Es la opción correcta. El cultivo de orina es el examen de referencia que se utiliza para confirmar el diagnóstico de infección urinaria. Ante un cuadro de fiebre sin foco en una niña pequeña (donde los síntomas locales del síndrome urinario bajo suelen estar ausentes), certificar la bacteriuria e identificar el germen mediante un urocultivo bien recolectado (limpio) constituye el paso diagnóstico prioritario antes de iniciar cualquier tratamiento antibiótico.</t>
  </si>
  <si>
    <t>• &lt;b&gt;b) Ecografía renal abdominal y c) Cistouretrografía miccional:&lt;/b&gt; Son incorrectas como paso diagnóstico primario. Aunque los estudios por imágenes son esenciales en la población pediátrica para investigar anomalías anatómicas subyacentes (como el reflujo vesicoureteral) tras confirmarse una primera infección urinaria febril, su realización es un paso secundario y complementario que no sustituye confirmar el aislamiento microbiológico inicial de la infección.&lt;br /&gt;• &lt;b&gt;a) Tomografía computarizada:&lt;/b&gt; Es incorrecta. Carece de indicación rutinaria en el abordaje diagnóstico inicial de una infección urinaria infantil, exponiendo a la paciente pediátrica a dosis de radiación ionizante de forma innecesaria.</t>
  </si>
  <si>
    <t>&lt;b&gt;SÍNDROME FEBRIL SIN FOCO Y SOSPECHA CLÍNICA&lt;/b&gt;&lt;br /&gt;&lt;br /&gt;En pacientes que se encuentran en los extremos de la vida (población pediátrica y ancianos), la presentación clínica de la infección urológica suele apartarse del síndrome urinario bajo clásico (disuria, polaquiuria, tenesmo vesical).&lt;br /&gt;• &lt;b&gt;Fiebre prolongada y síntomas sistémicos:&lt;/b&gt; Una infección alojada en el parénquima renal (pielonefritis) que se expresa con escasos o nulos síntomas urinarios locales puede ser la causa subyacente oculta de un síndrome febril prolongado o fiebre sin foco, requiriendo incluir el análisis y cultivo de orina dentro del algoritmo de estudio de estos cuadros.</t>
  </si>
  <si>
    <t>En la evaluación de un paciente pediátrico con infección urinaria febril recurrente y sospecha de malformaciones anatómicas (como el &lt;b&gt;reflujo vesicoureteral&lt;/b&gt;), el estudio de imagen dinámico y fundamental para confirmar el diagnóstico y establecer su grado de severidad anatómica es la &lt;b&gt;Cistouretrografía miccional seriada (CUMS)&lt;/b&gt;.&lt;br&gt;&lt;br&gt;&lt;i&gt;(Nota: Datos extraídos de guías clínicas internacionales. Se sugiere contrastar con protocolos institucionales locales.)&lt;/i&gt;</t>
  </si>
  <si>
    <t>&lt;b&gt;FACTORES DE RIESGO E IMÁGENES EN ITU PEDIÁTRICA&lt;/b&gt;&lt;br /&gt;&lt;br /&gt;El desarrollo de una infección del tracto urinario en la población infantil está condicionado por factores anatómicos subyacentes que alteran la dinámica normal de la micción.&lt;br /&gt;• &lt;b&gt;Reflujo vesicoureteral:&lt;/b&gt; Esta malformación anatómica constituye el factor condicionante más frecuente en la población pediátrica. Altera la dinámica valvular fisiológica permitiendo el ascenso retrógrado de la orina contaminada desde la vejiga hacia los uréteres y el parénquima renal, desencadenando cuadros de pielonefritis e infecciones febriles recurrentes.&lt;br /&gt;• &lt;b&gt;Evaluación por Imágenes:&lt;/b&gt; La ecografía renal es el estudio inicial no invasivo que permite detectar dilataciones pielocaliciales o ureterales. Sin embargo, para diagnosticar y graduar la severidad anatómica del reflujo durante la fase de vaciado vesical, la &lt;b&gt;Cistouretrografía miccional seriada (CUMS)&lt;/b&gt; constituye el método radiológico confirmatorio y de elección en la práctica urológica pediátrica.</t>
  </si>
  <si>
    <t>La opción b es correcta. En los niños con infecciones urinarias febriles recurrentes y hallazgos ecográficos de dilatación, la principal malformación anatómica a descartar es el &lt;b&gt;reflujo vesicoureteral&lt;/b&gt;. Para confirmar este defecto de la unión ureterovesical y graduar su severidad, el estudio radiológico de elección es la &lt;b&gt;Cistouretrografía miccional seriada (CUMS)&lt;/b&gt;, ya que es el único que permite visualizar anatómicamente el ascenso retrógrado del contraste durante el acto dinámico de la micción.</t>
  </si>
  <si>
    <t>• &lt;b&gt;a) Urografía intravenosa:&lt;/b&gt; Es incorrecta. En un paciente que presenta función renal normal, el urograma intravenoso es el estudio de imágenes indicado para diagnosticar la localización de una &lt;i&gt;estenosis ureteral&lt;/i&gt; o evaluar la anatomía excretora, pero no es el método dinámico de elección para evaluar el reflujo vesicoureteral.&lt;br /&gt;• &lt;b&gt;c) Resonancia magnética abdominal:&lt;/b&gt; Es incorrecta. Es un estudio estático de alta complejidad para la caracterización de masas de tejidos blandos, pero carece de la dinámica funcional en tiempo real requerida para visualizar y graduar el reflujo de orina desde la vejiga hacia los uréteres.&lt;br /&gt;• &lt;b&gt;d) Gammaplastia renal con DMSA:&lt;/b&gt; Es incorrecta. La gammagrafía (o centellograma renal) con DMSA es una prueba morfológica estática que utiliza el radioisótopo Tecnecio 99; si bien es el estudio ideal en niños para detectar "áreas frías" de tejido no funcionante y es el &lt;i&gt;gold standard&lt;/i&gt; para evaluar cicatrices renales secundarias a las infecciones, no diagnostica el mecanismo anatómico valvular del reflujo en sí mismo.</t>
  </si>
  <si>
    <t>En la población infantil que cursa con cuadros de infecciones urinarias recurrentes, el factor condicionante y la malformación anatómica más frecuente es el &lt;b&gt;reflujo vesicoureteral&lt;/b&gt;, cuyo abordaje diagnóstico exige la realización de estudios por imágenes que incluyan &lt;b&gt;radiografías contrastadas&lt;/b&gt; (como la cistouretrografía miccional).</t>
  </si>
  <si>
    <t>&lt;b&gt;FACTORES DE RIESGO Y DIAGNÓSTICO POR IMÁGENES EN LA POBLACIÓN PEDIÁTRICA&lt;/b&gt;&lt;br /&gt;&lt;br /&gt;El desarrollo de una infección del tracto urinario y su capacidad de recurrencia están condicionados por diversos factores de riesgo anatómico-funcionales que alteran la anatomía o la dinámica normal de la micción facilitando el estasis urinario o el ascenso de gérmenes.&lt;br /&gt;• &lt;b&gt;Población Pediátrica:&lt;/b&gt; En los niños, la presencia de infecciones urinarias se encuentra condicionada a malformaciones estructurales de la vía urinaria. El factor predisponente anatómico más frecuente en este grupo etario es el &lt;b&gt;reflujo vesicoureteral&lt;/b&gt;.&lt;br /&gt;• &lt;b&gt;Diagnóstico por Imágenes:&lt;/b&gt; Los estudios imagenológicos resultan esenciales para evaluar el estado del parénquima, descartar obstrucciones o visualizar litiasis y malformaciones. Para este fin, el arsenal diagnóstico incluye a la ecografía abdominal/renal, la radiografía indirecta de abdomen, las &lt;b&gt;radiografías contrastadas&lt;/b&gt;, la tomografía computarizada (TC), la centellografía de perfusión y los métodos endoscópicos urológicos. &lt;i&gt;(Nota: Datos extraídos de guías clínicas internacionales. Las fuentes provistas agrupan el abordaje bajo el término "radiografías contrastadas", siendo la cistouretrografía miccional el estudio dinámico de contraste estándar para visualizar y estratificar el reflujo vesicoureteral en la infancia).&lt;/i&gt;</t>
  </si>
  <si>
    <t>&lt;b&gt;b) Cistouretrografía miccional:&lt;/b&gt; Es la opción correcta. Ante una niña con infecciones urinarias a repetición (fiebre y bacteriuria episódicas), la etiología subyacente a descartar es la presencia de una malformación urológica, siendo el reflujo vesicoureteral la causa más frecuente en la población pediátrica. Para confirmar y evaluar el grado de este reflujo de manera dinámica durante la micción, el estudio indicado pertenece al grupo de las radiografías contrastadas, tratándose de la cistouretrografía miccional.</t>
  </si>
  <si>
    <t>&lt;b&gt;a) Cistoscopia:&lt;/b&gt; Es incorrecta. Constituye un método endoscópico urológico invasivo que permite visualizar la mucosa de la vejiga y la uretra, pero no es el estudio dinámico indicado para evaluar el reflujo de orina hacia los uréteres durante el acto miccional.&lt;br /&gt;&lt;b&gt;c) Ecografía renal:&lt;/b&gt; Es incorrecta. Si bien la ecografía abdominal/renal es un estudio de primera línea para evaluar el tamaño del riñón y descartar dilataciones, carece de la sensibilidad funcional necesaria para confirmar o descartar la presencia de reflujo vesicoureteral sin el uso de contraste en las vías.&lt;br /&gt;&lt;b&gt;d) Uro-TAC:&lt;/b&gt; Es incorrecta. La tomografía computarizada (TC) urológica implica una carga de radiación ionizante para un paciente pediátrico y no constituye el estudio funcional para diagnosticar el reflujo vesicoureteral.</t>
  </si>
  <si>
    <t>En la población pediátrica, ante la confirmación de una primera infección urinaria febril, la &lt;b&gt;ecografía renal y vesical (abdominal)&lt;/b&gt; es el método imagenológico inicial de elección por su inocuidad y alta especificidad para explorar la vía urológica.</t>
  </si>
  <si>
    <t>&lt;b&gt;DIAGNÓSTICO POR IMÁGENES EN LA INFECCIÓN URINARIA PEDIÁTRICA&lt;/b&gt;&lt;br /&gt;&lt;br /&gt;El desarrollo de una infección del tracto urinario en la población infantil se encuentra condicionado a la presencia de malformaciones urológicas subyacentes.&lt;br /&gt;• &lt;b&gt;Factor anatómico principal:&lt;/b&gt; De manera global, el &lt;i&gt;reflujo vesicoureteral&lt;/i&gt; es la causa y factor condicionante anatómico más frecuente en los niños.&lt;br /&gt;• &lt;b&gt;Rol de las imágenes:&lt;/b&gt; Tras confirmarse el diagnóstico microbiológico mediante urocultivo de una primera infección urinaria febril, los estudios por imágenes son esenciales para evaluar el estado del parénquima y descartar obstrucciones o malformaciones anatómicas.&lt;br /&gt;• &lt;b&gt;Ecografía Renal y Vesical:&lt;/b&gt; Constituye el estudio inicial. Se recurre a la ecografía abdominal/renal ya que es considerado uno de los mejores métodos para explorar el riñón debido a su inocuidad (ideal en la edad pediátrica al no emitir radiación), comodidad y bajo costo.</t>
  </si>
  <si>
    <t>&lt;b&gt;b) Ecografía renal y vesical:&lt;/b&gt; Es la opción correcta. En un niño pequeño con un primer episodio de infección urinaria febril, la ecografía de las vías urinarias es el estudio imagenológico inicial de primera línea para detectar malformaciones anatómicas y evaluar el parénquima renal de manera inocua.</t>
  </si>
  <si>
    <t>• &lt;b&gt;a) Uro-TAC sin contraste:&lt;/b&gt; Es incorrecta. La tomografía computarizada carece de indicación en el abordaje diagnóstico inicial de una infección urinaria infantil, exponiendo al paciente pediátrico a altas dosis de radiación ionizante de forma innecesaria.&lt;br /&gt;• &lt;b&gt;c) Gammagrafia DMSA y d) Cistouretrografia miccional:&lt;/b&gt; Son incorrectas como estudio inicial. Aunque son exámenes urológicos avanzados que se solicitan en niños para investigar anomalías como el reflujo vesicoureteral o para detectar cicatrices corticales, su realización es un paso diagnóstico complementario posterior que se reserva para evoluciones atípicas, ITU recurrentes o hallazgos ecográficos anormales, no sustituyendo el rol primario de la ecografía.</t>
  </si>
  <si>
    <t>En la población pediátrica, el &lt;b&gt;reflujo vesicoureteral&lt;/b&gt; severo es la malformación anatómica más frecuente; su persistencia permite el ascenso bacteriano generando infecciones parenquimatosas que provocan una &lt;b&gt;cicatrización tisular bilateral&lt;/b&gt; y la pérdida progresiva de la capacidad funcional del riñón.</t>
  </si>
  <si>
    <t>&lt;b&gt;REFLUJO VESICOURETERAL Y CICATRIZACIÓN RENAL PEDIÁTRICA&lt;/b&gt;&lt;br /&gt;&lt;br /&gt;El desarrollo de infecciones del tracto urinario en la población infantil está condicionado por factores de riesgo y malformaciones anatómicas subyacentes.&lt;br /&gt;• &lt;b&gt;Reflujo vesicoureteral:&lt;/b&gt; Esta alteración anatómica es la malformación más frecuente en la población pediátrica. Altera la dinámica valvular fisiológica permitiendo el ascenso retrógrado de la orina contaminada desde la vejiga hacia los uréteres y el parénquima renal, desencadenando cuadros de infecciones altas o pielonefritis.&lt;br /&gt;• &lt;b&gt;Daño Parenquimatoso y Cicatrices:&lt;/b&gt; Cada infección localizada en el parénquima renal genera que el tejido afectado se vaya cicatrizando. A largo plazo, esta &lt;b&gt;cicatrización tisular&lt;/b&gt; provoca que el riñón pierda progresivamente su capacidad funcional.&lt;br /&gt;• &lt;b&gt;Severidad Estructural (Correlato Clínico):&lt;/b&gt; Las formas más graves de reflujo (como el &lt;b&gt;Grado V bilateral&lt;/b&gt;) generan una dilatación y alteración anatómica de todo el sistema excretor, asociándose a la formación de múltiples cicatrices parenquimatosas bilaterales secundarias a los episodios infecciosos recurrentes.</t>
  </si>
  <si>
    <t>&lt;b&gt;c) Grado V bilateral:&lt;/b&gt; Es la opción correcta. En los niños, las infecciones urinarias están condicionadas a la presencia de malformaciones anatómicas, siendo el &lt;b&gt;reflujo vesicoureteral&lt;/b&gt; el factor más frecuente. El impacto fisiopatológico de cada infección en el parénquima genera que el tejido se vaya cicatrizando; por lo tanto, el hallazgo clínico de infecciones febriles recurrentes sumado a &lt;b&gt;cicatrices bilaterales&lt;/b&gt; evidencia un daño anatómico con reflujo intrarrenal, lo cual es compatible con un &lt;b&gt;Grado V bilateral&lt;/b&gt;.</t>
  </si>
  <si>
    <t>• &lt;b&gt;a) Grado I fisiológico:&lt;/b&gt; Es incorrecta. El grado I implica un reflujo mínimo (que habitualmente solo alcanza el uréter sin dilatarlo) y no justifica la aparición de un daño parenquimatoso con cicatrización bilateral extensa.&lt;br /&gt;• &lt;b&gt;b) Sin reflujo demostrado:&lt;/b&gt; Es incorrecta. Las infecciones urinarias febriles recurrentes con daño parenquimatoso cicatrizal en la infancia obligan a sospechar e investigar una malformación por reflujo vesicoureteral.&lt;br /&gt;• &lt;b&gt;d) Grado II unilateral:&lt;/b&gt; Es incorrecta. Un defecto anatómico leve y de carácter unilateral no puede justificar la aparición de un daño tisular y cicatrices en ambos riñones (bilateral).</t>
  </si>
  <si>
    <t>El síndrome urinario alto o &lt;b&gt;pielonefritis aguda&lt;/b&gt; se caracteriza por un componente sistémico manifestado con &lt;b&gt;fiebre alta (ej. 39°C)&lt;/b&gt;, &lt;b&gt;escalofríos&lt;/b&gt;, sudoración y &lt;b&gt;dolor lumbar&lt;/b&gt;, constituyendo en este paciente una infección complicada debido a la presencia de una anomalía estructural urológica de base (hiperplasia prostática).</t>
  </si>
  <si>
    <t>&lt;b&gt;SÍNDROME URINARIO ALTO: PIELONEFRITIS AGUDA&lt;/b&gt;&lt;br /&gt;&lt;br /&gt;Cuando la infección urinaria asciende y se aloja en el parénquima renal, se establece el diagnóstico de &lt;i&gt;pielonefritis aguda&lt;/i&gt;.&lt;br /&gt;• &lt;b&gt;Clínica Sistémica:&lt;/b&gt; La infección adquiere un componente sistémico. El paciente manifiesta característicamente &lt;b&gt;fiebre&lt;/b&gt; (frecuentemente elevada, ej. &lt;b&gt;39º&lt;/b&gt;), &lt;b&gt;dolor lumbar&lt;/b&gt;, sudoración y taquicardia.&lt;br /&gt;• &lt;b&gt;Signo Diferencial Cardinal:&lt;/b&gt; El hallazgo clínico principal que permite diferenciar la pielonefritis aguda de las infecciones bajas (como la &lt;i&gt;cistitis aguda&lt;/i&gt;) es la presencia de &lt;b&gt;fiebre de más de 38,5 °C&lt;/b&gt; y la constatación al examen físico de una &lt;b&gt;puño percusión renal positiva&lt;/b&gt;.&lt;br /&gt;• &lt;b&gt;Clasificación de Complejidad:&lt;/b&gt; La &lt;i&gt;pielonefritis aguda&lt;/i&gt; se considera una &lt;b&gt;infección complicada&lt;/b&gt; dado el compromiso parenquimatoso. Asimismo, la presencia de anomalías estructurales o funcionales de las vías urinarias (como la disfunción u obstrucción prostática en varones mayores de 50 años) categoriza al cuadro infeccioso como complicado.</t>
  </si>
  <si>
    <t>&lt;b&gt;a) Pielonefritis aguda:&lt;/b&gt; Es la opción correcta. El paciente presenta el síndrome urinario alto clásico (pielonefritis aguda), caracterizado por la tríada de fiebre elevada (39°C), escalofríos y dolor lumbar. En este varón anciano, la hiperplasia prostática actúa como el factor de riesgo anatómico-funcional (obstructivo) que favoreció el estasis de orina en la vejiga y el consecuente ascenso bacteriano hacia el parénquima renal, configurando una ITU alta y complicada.</t>
  </si>
  <si>
    <t>• &lt;b&gt;b) Prostatitis bacteriana aguda:&lt;/b&gt; Es incorrecta. Si bien en el varón con infección urinaria recurrente se debe pensar en &lt;i&gt;prostatitis&lt;/i&gt;, el dolor lumbar asociado a escalofríos y fiebre de 39°C conforma la presentación clásica del síndrome urinario alto (&lt;i&gt;pielonefritis aguda&lt;/i&gt;).&lt;br /&gt;• &lt;b&gt;c) Uretritis no gonocócica:&lt;/b&gt; Es incorrecta. La &lt;i&gt;uretritis&lt;/i&gt; presenta síntomas urinarios suaves y de inicio solapado, típicamente acompañados de secreción uretral, careciendo del componente sistémico parenquimatoso manifestado por fiebre de 39°C y dolor lumbar.&lt;br /&gt;• &lt;b&gt;d) Cistitis hemorrágica:&lt;/b&gt; Es incorrecta. El síndrome urinario bajo (&lt;i&gt;cistitis&lt;/i&gt;) cursa con disuria, polaquiuria, tenesmo vesical y hematuria, pero característicamente no presenta fiebre elevada ni dolor lumbar, hallazgos que excluyen la afectación vesical aislada.</t>
  </si>
  <si>
    <t>&lt;b&gt;DIAGNÓSTICO DIFERENCIAL CLÍNICO&lt;/b&gt;&lt;br /&gt;&lt;br /&gt;• &lt;b&gt;Síndrome Urinario Bajo (Cistitis):&lt;/b&gt; La clínica clásica de la inflamación vesical se caracteriza por la asociación de disuria, tenesmo vesical, polaquiuria y dolor hipogástrico. Eventualmente puede cursar con febrícula, pero la fiebre alta no es lo predominante ni presenta puño percusión renal positiva.&lt;br /&gt;• &lt;b&gt;Síndrome Urinario Alto (Pielonefritis):&lt;/b&gt; El germen invade el tracto superior y se aloja en el parénquima del riñón, sumando a los síntomas urinarios un estado sistémico con fiebre elevada, escalofríos, dolor lumbar y frecuentemente náuseas y vómitos.</t>
  </si>
  <si>
    <t>En el paciente portador de una &lt;b&gt;sonda vesical crónica&lt;/b&gt;, la complicación inflamatoria infecciosa más frecuente es la progresión a una &lt;b&gt;infección del tracto urinario inferior&lt;/b&gt; (cistitis bacteriana), la cual genera una inflamación de la mucosa vesical capaz de manifestarse con &lt;b&gt;hematuria&lt;/b&gt; macroscópica (hallazgo presente hasta en un 40% de las cistitis).</t>
  </si>
  <si>
    <t>&lt;b&gt;COMPLICACIONES DEL SONDAJE VESICAL PROLONGADO&lt;/b&gt;&lt;br /&gt;&lt;br /&gt;El paciente portador de una sonda permanente se encuentra expuesto a la colonización bacteriana y presenta un riesgo de desarrollar complicaciones asociadas al dispositivo de larga duración. Las más destacadas en la práctica clínica incluyen:&lt;br /&gt;• &lt;b&gt;Bacteriuria e Infecciones:&lt;/b&gt; Progresión a infección del tracto urinario inferior (cistitis) y superior.&lt;br /&gt;• &lt;b&gt;Bacteriemias:&lt;/b&gt; Se manifiestan mediante episodios febriles frecuentes, desencadenados a menudo por la movilización de gérmenes hacia el torrente sanguíneo durante el recambio de la sonda.&lt;br /&gt;• &lt;b&gt;Obstrucción de la sonda.&lt;/b&gt;&lt;br /&gt;• &lt;b&gt;Formación de cálculos (litiasis):&lt;/b&gt; Tanto vesicales como renales, asociados a la producción de la enzima ureasa por parte de uropatógenos.&lt;br /&gt;• &lt;b&gt;Formación de fístulas e incontinencia.&lt;/b&gt;&lt;br /&gt;• &lt;b&gt;Cáncer vesical:&lt;/b&gt; El riesgo neoplásico se encuentra incrementado a muy largo plazo, asociado a la inflamación crónica inducida por el catéter.</t>
  </si>
  <si>
    <t>La opción a es correcta. Todo paciente con sonda vesical crónica presenta bacteriuria. La invasión y progresión a infección del tracto urinario inferior (cistitis) provoca una inflamación de la mucosa vesical, constituyendo la causa y complicación patológica más frecuente que justifica la aparición aguda de hematuria macroscópica en este contexto.</t>
  </si>
  <si>
    <t>• &lt;b&gt;b) Litiasis vesical:&lt;/b&gt; Es incorrecta. Aunque la colonización por gérmenes productores de ureasa (ej. &lt;i&gt;Proteus mirabilis&lt;/i&gt;) favorece la formación de cálculos vesicales, la inflamación infecciosa directa de la mucosa (cistitis) la supera en frecuencia diaria como causa de sangrado urológico.&lt;br /&gt;• &lt;b&gt;c) Cáncer vesical:&lt;/b&gt; Es incorrecta. Si bien la irritación mecánica y la inflamación crónica por el catéter permanente elevan el riesgo de desarrollar neoplasias vesicales, el cáncer es una secuela a muy largo plazo y no la complicación habitual más frecuente.&lt;br /&gt;• &lt;b&gt;d) Trauma sondaje:&lt;/b&gt; Es incorrecta. El trauma directo genera sangrado al momento de la colocación aguda o durante los recambios forzados del catéter, pero en un paciente que ya porta la sonda de forma crónica, la aparición espontánea de hematuria obliga a sospechar primero en un foco infeccioso inflamatorio descompensado.</t>
  </si>
  <si>
    <t>¿Cuál de las siguientes características NO es propia del enfisema pulmonar?&lt;br&gt;&lt;br&gt;a) La disnea es más grave que en la bronquitis crónica&lt;br&gt;&lt;br&gt;b) Aparece hiperinsuflación en la radiografía del tórax&lt;br&gt;&lt;br&gt;c) La cianosis no es un signo llamativo&lt;br&gt;&lt;br&gt;d) El cor pulmonale es una complicación frecuente&lt;br&gt;&lt;br&gt;e) La capacidad de difusión de los gases a nivel alveolar está disminuida</t>
  </si>
  <si>
    <t>&lt;b&gt;BACTERIURIA ASINTOMÁTICA VS. INFECCIÓN ASOCIADA A CATÉTER&lt;/b&gt;&lt;br /&gt;&lt;br /&gt;El manejo clínico del paciente sondado exige diferenciar la colonización inofensiva de la verdadera infección:&lt;br /&gt;• &lt;b&gt;Bacteriuria asintomática:&lt;/b&gt; En pacientes instrumentados, la presencia de gérmenes en la orina sin clínica define a la bacteriuria asintomática. &lt;b&gt;Jamás se debe tratar la bacteriuria asintomática en estos pacientes&lt;/b&gt; ni realizar urocultivos seriados de rutina, ya que los antibióticos solo seleccionarán cepas multirresistentes.&lt;br /&gt;• &lt;b&gt;Infección activa (IACS):&lt;/b&gt; El cuadro evoluciona a una verdadera infección urinaria asociada a sonda cuando el paciente manifiesta fiebre, escalofríos y algias difusas. Solo en este escenario sintomático se debe tratar durante 7 días, guiándose por el urocultivo (previa punción de la sonda o tras su recambio obligatorio si lleva más de 7 días colocada).</t>
  </si>
  <si>
    <t>d) El cor pulmonale es una complicación frecuente</t>
  </si>
  <si>
    <t>La &lt;b&gt;infección urinaria asociada a los cuidados de la salud (nosocomial)&lt;/b&gt; constituye la complicación infecciosa de la &lt;b&gt;manipulación urológica reciente&lt;/b&gt; y la instrumentación invasiva (como la cirugía prostática y uso de sonda vesical), manifestándose con fiebre y dolor hipogástrico.</t>
  </si>
  <si>
    <t>&lt;b&gt;INFECCIÓN URINARIA ASOCIADA A CUIDADOS DE LA SALUD (IACS)&lt;/b&gt;&lt;br /&gt;&lt;br /&gt;Las infecciones urológicas en el ámbito intrahospitalario presentan escenarios clínicos condicionados por la instrumentación médica.&lt;br /&gt;• &lt;b&gt;Procedimientos de riesgo:&lt;/b&gt; La incidencia de estas infecciones y la posibilidad de que sean causadas por microorganismos inusuales aumenta frente a la &lt;b&gt;manipulación urológica reciente&lt;/b&gt; (instrumentación sobre la vía urinaria) y la presencia de la &lt;b&gt;sonda vesical&lt;/b&gt; permanente.&lt;br /&gt;• &lt;b&gt;Microbiología intrahospitalaria:&lt;/b&gt; El perfil etiológico en pacientes hospitalizados o instrumentados cambia respecto al de la comunidad. Si bien &lt;i&gt;Escherichia coli&lt;/i&gt; sigue siendo la especie más frecuente (35-50%), cobran protagonismo gérmenes multirresistentes como &lt;i&gt;Klebsiella spp&lt;/i&gt;, &lt;i&gt;Proteus mirabilis&lt;/i&gt;, &lt;i&gt;Enterobacter&lt;/i&gt;, &lt;i&gt;Enterococos&lt;/i&gt; y &lt;i&gt;Pseudomonas aeruginosa&lt;/i&gt;.&lt;br /&gt;• &lt;b&gt;ITU en el varón:&lt;/b&gt; La disfunción u obstrucción prostática se erige como el factor anatómico que aumenta la incidencia de infecciones del tracto urinario en varones mayores de 50 años.</t>
  </si>
  <si>
    <t>&lt;b&gt;b) Infección urinaria postoperatoria:&lt;/b&gt; Es la opción correcta. La &lt;b&gt;instrumentación invasiva&lt;/b&gt; y la &lt;b&gt;manipulación urológica reciente&lt;/b&gt; (como lo es una cirugía transuretral de próstata) vulneran la barrera urotelial y constituyen factores de riesgo para el desarrollo de una &lt;b&gt;infección urinaria asociada a los cuidados de la salud&lt;/b&gt;. Esta complicación infecciosa justifica la aparición de un síndrome urinario bajo manifestado por fiebre y dolor hipogástrico (suprapúbico).</t>
  </si>
  <si>
    <t>&lt;b&gt;a) Absceso prostático:&lt;/b&gt; Es incorrecta. Si bien es una complicación infecciosa posible tras un procedimiento urológico, la infección del tracto urinario (cistitis/ITU nosocomial) es la complicación infecciosa y causa más común post-instrumentación de la vía urinaria.&lt;br /&gt;&lt;b&gt;c) Fístula vesicorrectal:&lt;/b&gt; Es incorrecta. Representa una complicación anatómica traumática o iatrogénica, no siendo la causa infecciosa aguda que justifica la fiebre y el dolor de origen urotelial en el postoperatorio.&lt;br /&gt;&lt;b&gt;d) Estenosis uretral:&lt;/b&gt; Es incorrecta. Constituye una complicación mecánica crónica y tardía secundaria a la cicatrización fibrosa del trauma en la uretra, no presentándose como un síndrome infeccioso agudo febril en los primeros días.</t>
  </si>
  <si>
    <t>&lt;b&gt;CLÍNICA DEL SÍNDROME URINARIO BAJO (CISTITIS)&lt;/b&gt;&lt;br /&gt;&lt;br /&gt;El paciente que padece una infección del tracto urinario inferior manifiesta una inflamación vesical que orienta el diagnóstico clínico.&lt;br /&gt;• &lt;b&gt;Sintomatología:&lt;/b&gt; El síndrome se caracteriza por la asociación de &lt;b&gt;disuria&lt;/b&gt;, &lt;b&gt;tenesmo vesical&lt;/b&gt;, &lt;b&gt;polaquiuria&lt;/b&gt; y &lt;b&gt;dolor hipogástrico&lt;/b&gt; (dolor suprapúbico).&lt;br /&gt;• &lt;b&gt;Fiebre:&lt;/b&gt; Eventualmente el cuadro puede cursar con fiebre, aunque no es el síntoma principal como sí lo es frente a los cuadros de infección alta sistémica (&lt;i&gt;pielonefritis&lt;/i&gt;).</t>
  </si>
  <si>
    <t>En el manejo de la &lt;b&gt;infección urinaria recurrente&lt;/b&gt; asociada a anomalías urológicas irreversibles (como el desarrollo de &lt;b&gt;cicatrices pielonefríticas&lt;/b&gt; en la población pediátrica), está indicada la instauración de una &lt;b&gt;profilaxis antibiótica prolongada&lt;/b&gt;, destacándose la &lt;b&gt;Nitrofurantoína&lt;/b&gt; por conservar tasas de resistencia bacteriana ínfimas.</t>
  </si>
  <si>
    <t>&lt;b&gt;TRATAMIENTO Y PROFILAXIS EN INFECCIONES URINARIAS RECURRENTES&lt;/b&gt;&lt;br /&gt;&lt;br /&gt;El abordaje terapéutico de las infecciones urinarias a repetición varía dependiendo de la presencia de anomalías anatómico-funcionales subyacentes.&lt;br /&gt;• &lt;b&gt;Población Pediátrica y Anomalías Urológicas:&lt;/b&gt; En los niños, las infecciones urinarias están condicionadas a malformaciones estructurales de la vía urinaria (siendo el reflujo vesicoureteral el factor predisponente más frecuente). La invasión ascendente hacia el parénquima renal genera daño tisular directo, provocando que el tejido se vaya cicatrizando (&lt;b&gt;cicatrices pielonefríticas&lt;/b&gt;) y conllevando a la pérdida progresiva de la función del riñón.&lt;br /&gt;• &lt;b&gt;Indicación de Profilaxis Prolongada:&lt;/b&gt; Frente a una infección urinaria recurrente asociada a una anomalía urológica que no es subsanable a corto plazo, el paciente se deriva a &lt;b&gt;profilaxis antibiótica prolongada&lt;/b&gt; para evitar nuevos episodios de infección alta que perpetúen la cicatrización parenquimatosa.&lt;br /&gt;• &lt;b&gt;Elección del Antimicrobiano:&lt;/b&gt; Para esquemas preventivos o empíricos, la &lt;b&gt;Nitrofurantoína&lt;/b&gt; se posiciona como una droga de elección dado que conserva una sensibilidad epidemiológica, presentando tasas de resistencia bacteriana nulas (1-2%).</t>
  </si>
  <si>
    <t>&lt;b&gt;c) Nitrofurantoína 2-3 mg/kg nocturna:&lt;/b&gt; Es la opción correcta. Ante una niña con bacteriuria recurrente y evidencia de daño parenquimatoso crónico (cicatrices pielonefríticas, las cuales son secuela típica de infecciones altas recurrentes o reflujo vesicoureteral), se deben prevenir nuevos episodios que deterioren la función renal. Para este fin, está indicada la profilaxis antibiótica prolongada en dosis nocturna. La &lt;i&gt;Nitrofurantoína&lt;/i&gt; es el agente de primera línea para estos esquemas preventivos prolongados debido a su perfil de seguridad y sus ínfimas tasas de resistencia (1-2%).&lt;br&gt;&lt;br&gt;&lt;i&gt;(Nota: Datos extraídos de guías clínicas internacionales. Se sugiere contrastar con protocolos institucionales locales.)&lt;/i&gt;</t>
  </si>
  <si>
    <t>• &lt;b&gt;a) Trimetoprim 2 mg/kg nocturna:&lt;/b&gt; Es incorrecta. El &lt;i&gt;Trimetoprima-Sulfametoxazol (TMS)&lt;/i&gt; presenta actualmente tasas de resistencia epidemiológica local (alcanzando del 39 al 43%), por lo que ha sido relegado frente a agentes con mejor perfil de sensibilidad sostenida (como la nitrofurantoína) para esquemas profilácticos a largo plazo.&lt;br /&gt;• &lt;b&gt;b) Amoxicilina 20 mg/kg nocturna:&lt;/b&gt; Es incorrecta. El uso sostenido de aminopenicilinas no protegidas o de amplio espectro genera una presión de selección, alterando la flora normal intestinal y perineal y favoreciendo el desarrollo de cepas resistentes.&lt;br /&gt;• &lt;b&gt;d) Cefixima 4 mg/kg nocturna:&lt;/b&gt; Es incorrecta. Las cefalosporinas de amplio espectro favorecen la colonización por enterobacterias productoras de Betalactamasas de Espectro Extendido (BLEE), por lo que su indicación como profilaxis continua resultaría en la selección de patógenos intrahospitalarios multirresistentes.</t>
  </si>
  <si>
    <t>&lt;b&gt;RESISTENCIA BACTERIANA EN EL TRACTO URINARIO&lt;/b&gt;&lt;br /&gt;&lt;br /&gt;La epidemiología actual documenta una alta tasa de resistencia de los uropatógenos (principalmente &lt;i&gt;Escherichia coli&lt;/i&gt;) frente a los antibióticos históricamente utilizados.&lt;br /&gt;• &lt;b&gt;Presión de selección:&lt;/b&gt; El uso continuo de antimicrobianos actúa matando las cepas sensibles y seleccionando a las cepas resistentes predominantes (ej. cepas productoras de BLEE asociadas al uso de cefalosporinas de 3ª generación).&lt;br /&gt;• &lt;b&gt;Perfil de la Nitrofurantoína:&lt;/b&gt; A diferencia de la &lt;i&gt;Ciprofloxacina&lt;/i&gt; o el &lt;i&gt;TMS&lt;/i&gt;, la &lt;i&gt;Nitrofurantoína&lt;/i&gt; conserva una alta sensibilidad, por lo que es la droga indicada en cuadros empíricos no complicados o profilaxis, evitando el riesgo colateral de resistencias sistémicas mayores.</t>
  </si>
  <si>
    <t>En los pacientes con poliquistosis renal, la infección de los quistes es una infección urinaria complicada de difícil acceso farmacológico. Se requiere administrar antimicrobianos liposolubles con &lt;b&gt;alta penetración y concentración intraquística&lt;/b&gt;, siendo las &lt;b&gt;fluoroquinolonas&lt;/b&gt; (como el &lt;b&gt;ciprofloxacino&lt;/b&gt;) los fármacos de elección para este fin, indicándose en dosis altas y durante tiempos prolongados (ej. &lt;b&gt;3 semanas&lt;/b&gt;).&lt;br&gt;&lt;br&gt;&lt;i&gt;(Nota: Datos extraídos de guías clínicas internacionales. Se sugiere contrastar con protocolos institucionales locales.)&lt;/i&gt;</t>
  </si>
  <si>
    <t>&lt;b&gt;INFECCIÓN URINARIA COMPLICADA Y PENETRACIÓN TISULAR&lt;/b&gt;&lt;br /&gt;&lt;br /&gt;La infección del tracto urinario se categoriza como complicada cuando existen anomalías estructurales o funcionales de las vías urinarias (malformaciones anatómicas, litiasis o poliquistosis renal), o alteraciones en la inmunidad del huésped.&lt;br /&gt;• &lt;b&gt;Dificultad de penetración farmacológica:&lt;/b&gt; En tejidos urológicos cerrados o de difícil acceso (como ocurre en los quistes renales o análogamente en la próstata), se exigen antibióticos con una alta penetración tisular y glandular para lograr erradicar a las bacterias responsables.&lt;br /&gt;• &lt;b&gt;Fluoroquinolonas (Ciprofloxacina):&lt;/b&gt; Son los antimicrobianos que mejor penetración y eficacia clínica han demostrado en estos escenarios anatómicos cerrados y profundos. Su uso en estas infecciones complejas requiere instaurar una &lt;b&gt;duración prolongada&lt;/b&gt; (por ejemplo, esquemas de 3 a 6 semanas) para alcanzar curas microbiológicas efectivas.&lt;br /&gt;• &lt;b&gt;Resistencia y uso racional:&lt;/b&gt; Si bien son excelentes para penetrar tejidos profundos, en la actualidad no se recomiendan como tratamiento empírico inicial en cistitis simples no complicadas debido a las altas tasas de resistencia locales en enterobacterias (que escalan hasta el 49% en varones mayores de 60 años en Argentina).</t>
  </si>
  <si>
    <t>&lt;b&gt;a) Ciprofloxacino 750 mg dos veces al día durante 3 semanas:&lt;/b&gt; Es la opción correcta. Las fluoroquinolonas (ciprofloxacino, levofloxacino) poseen propiedades farmacocinéticas (liposolubilidad) que les permiten atravesar la gruesa pared de los quistes renales y concentrarse eficazmente en el líquido intraquístico. Para esterilizar un quiste infectado, el tratamiento médico exige el uso de dosis plenas durante tiempos prolongados (varias semanas).</t>
  </si>
  <si>
    <t>• &lt;b&gt;b) Metronidazol oral:&lt;/b&gt; Es incorrecta. El metronidazol es activo principalmente contra gérmenes anaerobios, los cuales no constituyen la etiología microbiológica habitual (enterobacterias como &lt;i&gt;E. coli&lt;/i&gt;) en las infecciones ascendentes de vías urinarias superiores y quistes renales.&lt;br /&gt;• &lt;b&gt;c) Ampicilina sulbactam intravenosa:&lt;/b&gt; Es incorrecta. Si bien los betalactámicos asociados a inhibidores de betalactamasas son el esquema empírico de elección general para pielonefritis y sepsis urológica intrahospitalaria, al ser moléculas hidrosolubles, poseen una penetración tisular pobre o nula hacia el interior de los quistes renales cerrados.&lt;br /&gt;• &lt;b&gt;d) Doxiciclina 100 mg dos veces al día:&lt;/b&gt; Es incorrecta. Aunque es un fármaco que penetra bien los tejidos y se utiliza en infecciones urológicas puntuales (uretritis por gérmenes intracelulares atípicos), no constituye la droga bactericida de elección frente a bacilos gramnegativos entéricos en un foco de tejido renal profundo.</t>
  </si>
  <si>
    <t>&lt;b&gt;TRATAMIENTO DE LA PIELONEFRITIS NO COMPLICADA VERSUS GRAVE&lt;/b&gt;&lt;br /&gt;&lt;br /&gt;Cuando la infección alta asienta sobre un parénquima sin quistes cerrados (pielonefritis clásica):&lt;br /&gt;• &lt;b&gt;Manejo ambulatorio (leve-moderada):&lt;/b&gt; Se pueden utilizar opciones como &lt;i&gt;Ciprofloxacina 500 mg c/12 hs VO&lt;/i&gt; por 7 días, o betalactámicos como &lt;i&gt;Cefixima&lt;/i&gt;.&lt;br /&gt;• &lt;b&gt;Manejo en internación (grave):&lt;/b&gt; Ante compromiso de la función renal, vómitos o deshidratación, el esquema general de elección intrahospitalario es &lt;b&gt;Ampicilina-sulbactam 1.5 g IV cada 6 horas&lt;/b&gt; (pudiendo asociarse a Claritromicina para cobertura atípica), reservándose drogas como &lt;i&gt;Cefepime&lt;/i&gt; o &lt;i&gt;Piperacilina-tazobactam&lt;/i&gt; si existen factores de riesgo documentados para &lt;i&gt;Pseudomonas aeruginosa&lt;/i&gt; (alteraciones anatómicas crónicas y hospitalizaciones previas).</t>
  </si>
  <si>
    <t>En pacientes ancianos mayores de 65 años o institucionalizados con incontinencia, la presencia de olor amoniacal u orina turbia sin síntomas agudos de infección refleja una colonización bacteriana que configura una &lt;b&gt;bacteriuria asintomática&lt;/b&gt;; al no requerir tratamiento antibiótico ni justificar la instrumentación invasiva, el manejo correcto es conservador mediante el uso del &lt;b&gt;pañal geriátrico permanente&lt;/b&gt;.</t>
  </si>
  <si>
    <t>&lt;b&gt;BACTERIURIA ASINTOMÁTICA Y MANEJO EN EL ANCIANO&lt;/b&gt;&lt;br /&gt;&lt;br /&gt;La bacteriuria asintomática se define por la presencia de bacterias en la orina (urocultivo ≥ 10⁵ UFC/ml) en ausencia de síntomas clínicos del tracto urinario.&lt;br /&gt;• &lt;b&gt;Población anciana e institucionalizada:&lt;/b&gt; Las infecciones urinarias y la colonización asintomática se observan con frecuencia en pacientes mayores de 65 años. Esta colonización puede generar alteraciones físico-químicas en la orina (como olor amoniacal), sin implicar un proceso infeccioso activo que invada los tejidos.&lt;br /&gt;• &lt;b&gt;Regla de tratamiento:&lt;/b&gt; La premisa frente a la bacteriuria asintomática es que &lt;b&gt;no requiere tratamiento antibiótico&lt;/b&gt;. El uso de antibióticos sin síntomas genera una presión de selección que elimina la flora sensible y favorece la supervivencia de cepas multirresistentes.&lt;br /&gt;• &lt;b&gt;Poblaciones donde NO tratar:&lt;/b&gt; Está desaconsejado el uso empírico de antibióticos en pacientes diabéticos, &lt;b&gt;institucionalizados y mayores de 65 años&lt;/b&gt;, mujeres postmenopáusicas, y pacientes con cateterización intermitente o sonda vesical permanente.&lt;br /&gt;• &lt;b&gt;Evitar la instrumentación:&lt;/b&gt; El uso del catéter urinario (sonda vesical) debe evitarse si no es necesario, ya que su implantación prolongada es un factor de riesgo para desarrollar Infecciones Urinarias Asociadas a los Cuidados de la Salud (IACS) y bacteriemias.</t>
  </si>
  <si>
    <t>&lt;b&gt;d) Pañal geriátrico permanente:&lt;/b&gt; Es la opción correcta. Frente a un paciente anciano de 85 años con demencia avanzada e incontinencia crónica, el hallazgo de olor amoniacal indica una colonización bacteriana y &lt;b&gt;bacteriuria asintomática&lt;/b&gt; esperable para su edad. Al carecer de clínica infecciosa aguda (fiebre, dolor, afectación sistémica), las directrices infectológicas desaconsejan tratar con antibióticos y obligan a evitar la sonda vesical (por el riesgo de sepsis urológica y resistencia), dejando al &lt;b&gt;pañal geriátrico permanente&lt;/b&gt; como la conducta higiénica y médica más segura para el manejo no invasivo de su incontinencia.</t>
  </si>
  <si>
    <t>• &lt;b&gt;a) Sonda vesical permanente:&lt;/b&gt; Es incorrecta. Las normativas exigen evitar el uso del catéter urinario si no es necesario, ya que hasta en un 25% de los pacientes sondados por más de 7 días aparece una bacteriuria nosocomial que progresa a infección.&lt;br /&gt;• &lt;b&gt;b) Urocultivo sintomáticos:&lt;/b&gt; Es incorrecta. El paciente presenta un cuadro de incontinencia por demencia que requiere resolución práctica, y al no exhibir síntomas típicos de infección urinaria, no está indicado iniciar estudios microbiológicos que solo confirmarán una bacteriuria asintomática que de todas formas no se tratará.&lt;br /&gt;• &lt;b&gt;c) Antibióticos empíricos rutina:&lt;/b&gt; Es incorrecta. El tratamiento antibiótico empírico para la bacteriuria asintomática está contraindicado en mayores de 65 años, ya que generaría presión de selección y propiciaría el desarrollo de gérmenes productores de BLEE o carbapenemasas.</t>
  </si>
  <si>
    <t>&lt;b&gt;PREVENCIÓN Y BUNDLES EN EL TRACTO URINARIO&lt;/b&gt;&lt;br /&gt;&lt;br /&gt;Para evitar las complicaciones y la morbimortalidad de la infección urinaria nosocomial, el pronóstico mejora mediante la adherencia a un paquete de recomendaciones (Bundles):&lt;br /&gt;• &lt;b&gt;Colocación:&lt;/b&gt; Evitar el uso de catéter urinario si no es necesario. Si se requiere, usar el catéter del menor tamaño posible bajo técnica aséptica y sistema cerrado.&lt;br /&gt;• &lt;b&gt;Mantenimiento:&lt;/b&gt; Evaluar diariamente la necesidad de continuar con el catéter urinario y removerlo lo antes posible.&lt;br /&gt;• &lt;b&gt;Bacteriuria en sondados:&lt;/b&gt; En pacientes instrumentados, no se hace profilaxis antibacteriana ni se trata la bacteriuria asintomática, reservando el antimicrobiano guiado por cultivo para cuando el paciente manifieste fiebre u otros signos sistémicos.</t>
  </si>
  <si>
    <t>En las infecciones urinarias asociadas a &lt;b&gt;pacientes sondados&lt;/b&gt; (catéter vesical permanente), la &lt;b&gt;bacteriuria asintomática NO debe ser tratada&lt;/b&gt;, y tampoco se deben realizar urocultivos seriados rutinarios en ausencia de síntomas, recomendándose la &lt;b&gt;observación&lt;/b&gt;.</t>
  </si>
  <si>
    <t>&lt;b&gt;TRATAMIENTO DE LA BACTERIURIA ASINTOMÁTICA Y PACIENTES SONDADOS&lt;/b&gt;&lt;br /&gt;&lt;br /&gt;El manejo clínico frente al rescate de bacterias en la orina sin expresión sintomática es restrictivo para evitar complicaciones epidemiológicas.&lt;br /&gt;• &lt;b&gt;Premisa Fundamental:&lt;/b&gt; La bacteriuria asintomática no requiere tratamiento antibiótico. La indicación médica general consiste en ingerir 2 litros de agua por día y observar la aparición de síntomas.&lt;br /&gt;• &lt;b&gt;Pacientes Sondados (Contraindicación absoluta de tratamiento):&lt;/b&gt; Está desaconsejado y proscripto tratar la bacteriuria asintomática en pacientes con sonda vesical permanente o cateterización intermitente. El uso injustificado de antibióticos sin síntomas genera una presión de selección que selecciona cepas resistentes predominantes, las cuales ascenderán mediadas por esta multirresistencia cuando el paciente requiera un tratamiento por infección sintomática.&lt;br /&gt;• &lt;b&gt;Prácticas no recomendadas:&lt;/b&gt; Jamás se hace profilaxis antibacteriana en estos pacientes, y no se deben realizar urocultivos seriados en ausencia de clínica sugestiva.</t>
  </si>
  <si>
    <t>La opción d es correcta. El abordaje de los pacientes portadores de catéteres vesicales permanentes que presentan bacteriuria asintomática se basa en la abstención terapéutica (observación sin tratamiento antibiótico). Se proscribe la erradicación de estas bacterias asintomáticas, dado que el uso empírico de antibióticos en este contexto somete a la flora a una presión de selección, favoreciendo la colonización y eventual invasión futura por microorganismos intrahospitalarios de resistencia.</t>
  </si>
  <si>
    <t>• &lt;b&gt;a) Cultivo mensual rutina:&lt;/b&gt; Es incorrecta. En ausencia de síntomas, las normativas prohíben realizar urocultivos seriados o de rutina en pacientes sondados, ya que el aislamiento bacteriano asintomático no modificará la conducta expectante.&lt;br /&gt;• &lt;b&gt;b) Antibióticos empíricos:&lt;/b&gt; Es incorrecta. La indicación de antibióticos está desaconsejada en bacteriuria asintomática asociada a sonda, por el inminente riesgo de seleccionar cepas bacterianas multirresistentes.&lt;br /&gt;• &lt;b&gt;c) Cambio catéter antibiótico:&lt;/b&gt; Es incorrecta. Solo está indicado el recambio de la sonda y el inicio de antibióticos (guiados por antibiograma) cuando el paciente desarrolla una infección urinaria asociada a catéter sintomática (con fiebre, escalofríos o bacteriemia).</t>
  </si>
  <si>
    <t>&lt;b&gt;EXCEPCIONES DE TRATAMIENTO EN BACTERIURIA ASINTOMÁTICA&lt;/b&gt;&lt;br /&gt;&lt;br /&gt;Existen situaciones clínicas donde la bacteriuria asintomática SÍ debe erradicarse con esquemas antibióticos:&lt;br /&gt;• &lt;b&gt;Embarazadas:&lt;/b&gt; Se trata siempre (diagnosticada en el primer trimestre), ya que reduce el riesgo de progresión a pielonefritis en la madre y disminuye la incidencia de abortos espontáneos o bajo peso al nacer.&lt;br /&gt;• &lt;b&gt;Procedimientos urológicos:&lt;/b&gt; Pacientes sometidos a resección transuretral de próstata o intervenciones con posibilidad de sangrado mucoso.&lt;br /&gt;• &lt;b&gt;Pacientes de riesgo sistémico:&lt;/b&gt; En casos de riesgo de enfermedad diseminada (ej. candiduria asintomática en pacientes neutropénicos o trasplantados).</t>
  </si>
  <si>
    <t>En la mujer postmenopáusica con infecciones urinarias recurrentes y atrofia vaginal, está indicado el uso de &lt;b&gt;estrógenos tópicos&lt;/b&gt; para mejorar la defensa del epitelio urogenital, revertir la atrofia y restaurar la flora protectora normal.&lt;br&gt;&lt;br&gt;&lt;i&gt;(Nota: Datos extraídos de guías clínicas internacionales. Las fuentes provistas no detallan la posología exacta de 0.5 g dos veces por semana, pero el uso de estrógenos tópicos es la conducta terapéutica validada).&lt;/i&gt;</t>
  </si>
  <si>
    <t>&lt;b&gt;INFECCIÓN URINARIA RECURRENTE EN LA POSTMENOPAUSIA&lt;/b&gt;&lt;br /&gt;&lt;br /&gt;Las infecciones urinarias recurrentes (cistitis recurrentes) son una complicación prevalente en mujeres adultas, y su abordaje exige evaluar el estado hormonal.&lt;br /&gt;• &lt;b&gt;Factores predisponentes en la menopausia:&lt;/b&gt; La carencia de hormonas (estrógenos) propia de esta etapa genera una atrofia vaginal y una depleción relativa de los lactobacilos protectores de la flora vaginal. Esta alteración ecológica predispone a la colonización del introito por enterobacterias (como &lt;i&gt;Escherichia coli&lt;/i&gt;), las cuales ingresan por vía ascendente y generan cistitis a repetición.&lt;br /&gt;• &lt;b&gt;Tratamiento y profilaxis:&lt;/b&gt; El algoritmo terapéutico en pacientes postmenopáusicas que presentan 3 o más episodios al año (sin anomalía urológica) indica el uso de &lt;b&gt;estrógenos tópicos&lt;/b&gt;. Su aplicación local busca revertir la atrofia, restaurar el trofismo del epitelio y recomponer la flora nativa defensiva. Este abordaje hormonal suele asociarse a una &lt;b&gt;profilaxis antibiótica&lt;/b&gt; en dosis nocturna única durante un período de 6 a 12 meses.</t>
  </si>
  <si>
    <t>&lt;b&gt;a) Estradiol vaginal crema 0.5 g dos veces semana:&lt;/b&gt; Es la opción correcta. El déficit estrogénico postmenopáusico altera el trofismo urogenital y agota la flora protectora, facilitando el ascenso bacteriano. La reposición con estrógenos de forma tópica o local (como el estradiol vaginal) revierte esta alteración ecológica e histológica, constituyendo un tratamiento preventivo de primera línea en este grupo etario.</t>
  </si>
  <si>
    <t>&lt;b&gt;b) Testosterona tópica y c) Progesterona micronizada:&lt;/b&gt; Son incorrectas. Ninguna de estas hormonas posee el efecto trófico sobre el epitelio urogenital femenino que es necesario para restaurar la flora de lactobacilos y el pH vaginal fisiológico. El déficit patogénico en la menopausia que facilita la colonización por uropatógenos (y las ITU recurrentes) es estrogénico.</t>
  </si>
  <si>
    <t>En pacientes que cursan con una &lt;b&gt;infección urinaria complicada&lt;/b&gt; (como ocurre en la diabetes) o un &lt;b&gt;síndrome urinario alto&lt;/b&gt; manifestado por fiebre, el tratamiento empírico inicial de elección para el manejo ambulatorio incluye el uso de fluoroquinolonas con buena penetración tisular, como la &lt;b&gt;Ciprofloxacina&lt;/b&gt;.</t>
  </si>
  <si>
    <t>&lt;b&gt;TRATAMIENTO DE LA INFECCIÓN URINARIA COMPLICADA Y ALTA&lt;/b&gt;&lt;br /&gt;&lt;br /&gt;El abordaje terapéutico de la infección del tracto urinario varía ante la presencia de comorbilidades o signos de compromiso sistémico.&lt;br /&gt;• &lt;b&gt;Clasificación de riesgo:&lt;/b&gt; La presencia de anomalías metabólicas de base (como la diabetes mellitus mal controlada) define a la infección como una &lt;b&gt;ITU complicada&lt;/b&gt;.&lt;br /&gt;• &lt;b&gt;Compromiso sistémico:&lt;/b&gt; La aparición clínica de fiebre (especialmente asociada a un cuadro urológico) indica un componente sistémico, orientando hacia una invasión del parénquima renal o un &lt;b&gt;síndrome urinario alto&lt;/b&gt; (pielonefritis), el cual también se categoriza como complicado.&lt;br /&gt;• &lt;b&gt;Tratamiento antibiótico empírico:&lt;/b&gt; El manejo de la infección urinaria alta o complicada en el ámbito ambulatorio exige el uso de fármacos de amplio espectro que alcancen altas concentraciones tisulares en el riñón y próstata. Entre los esquemas recomendados se destaca la &lt;b&gt;Ciprofloxacina 500 mg cada 12 hs vía oral&lt;/b&gt; por 7 días. Es necesario realizar un urocultivo previo al inicio de la terapia.</t>
  </si>
  <si>
    <t>&lt;b&gt;d) Ciprofloxacina:&lt;/b&gt; Es la opción correcta. El paciente presenta dos marcadores clínicos de severidad: es &lt;b&gt;diabético mal controlado&lt;/b&gt; (lo cual clasifica la infección como complicada) y presenta &lt;b&gt;fiebre&lt;/b&gt; (indicador de compromiso sistémico o invasión alta). En este escenario, se requieren antibióticos con penetración en los tejidos parenquimatosos, siendo la &lt;b&gt;Ciprofloxacina&lt;/b&gt; el esquema empírico oral de elección para el manejo de infecciones urinarias complicadas o pielonefritis.</t>
  </si>
  <si>
    <t>• &lt;b&gt;a) Nitrofurantoína 100 mg dos veces al día:&lt;/b&gt; Es incorrecta. Es un antibiótico de primera línea para el &lt;b&gt;síndrome urinario bajo (cistitis no complicada)&lt;/b&gt;; no alcanza concentraciones séricas ni tisulares sistémicas adecuadas, por lo que es ineficaz para tratar infecciones con compromiso sistémico, fiebre o afectación parenquimatosa.&lt;br /&gt;• &lt;b&gt;b) Cefalexina 500 mg cuatro veces al día:&lt;/b&gt; Es incorrecta. Se reserva como esquema para cistitis no complicadas comunitarias, no siendo la opción empírica de amplio espectro inicial para un paciente diabético febril.&lt;br /&gt;• &lt;b&gt;c) Fosfomicina 3 g única dosis:&lt;/b&gt; Es incorrecta. La monodosis de fosfomicina trometamol es un tratamiento eficaz, pero validado para la &lt;b&gt;cistitis no complicada&lt;/b&gt; en mujeres, careciendo de utilidad clínica para erradicar un síndrome urinario alto o complicado en varones diabéticos.</t>
  </si>
  <si>
    <t>&lt;b&gt;RESTRICCIÓN DEL USO DE FLUOROQUINOLONAS&lt;/b&gt;&lt;br /&gt;&lt;br /&gt;• Mientras las fluoroquinolonas son drogas de elección en infecciones altas y complicadas, &lt;b&gt;no se recomienda el uso de Ciprofloxacina como tratamiento empírico de la cistitis aguda (no complicada)&lt;/b&gt; en mujeres sanas. Este arsenal debe reservarse debido a las altas tasas de resistencia locales y al riesgo de favorecer la colonización por gérmenes multirresistentes (como el &lt;i&gt;Staphylococcus aureus meticilino-resistente&lt;/i&gt;).</t>
  </si>
  <si>
    <t>La &lt;b&gt;micción postcoital inmediata&lt;/b&gt; es la medida no farmacológica preventiva principal en mujeres que padecen &lt;b&gt;cistitis recurrente&lt;/b&gt; asociada a la actividad sexual, utilizando el flujo urinario para generar un barrido mecánico temprano que impide la adhesión bacteriana.</t>
  </si>
  <si>
    <t>&lt;b&gt;FACTORES DE RIESGO Y PREVENCIÓN DE CISTITIS RECURRENTE&lt;/b&gt;&lt;br /&gt;&lt;br /&gt;El desarrollo de infecciones del tracto urinario bajo y su recurrencia en la mujer se asocian a factores anatómico-funcionales y de comportamiento específicos.&lt;br /&gt;• &lt;b&gt;Factores Mecánicos y Coito:&lt;/b&gt; En mujeres sexualmente activas, la actividad sexual (factores mecánicos relacionados al coito) es un factor predisponente primario. El trauma uretral coital favorece el desplazamiento y la introducción directa de microorganismos desde el introito perineal hacia la uretra y la vejiga.&lt;br /&gt;• &lt;b&gt;Mecanismo de Arrastre (Wash Out):&lt;/b&gt; Fisiológicamente, el flujo de orina normal actúa como un mecanismo de defensa esencial mediante el barrido mecánico de los patógenos, arrastrándolos antes de que logren adherirse al uroepitelio (como hace &lt;i&gt;Escherichia coli&lt;/i&gt; mediante sus fimbrias tipo 1).&lt;br /&gt;• &lt;b&gt;Alteración de la Flora:&lt;/b&gt; El uso de productos espermicidas actúa como un factor de riesgo validado, ya que altera la flora vaginal protectora y facilita la colonización por enterobacterias.&lt;br /&gt;• &lt;b&gt;Medidas No Farmacológicas:&lt;/b&gt; La indicación preventiva fundamental para la "cistitis de la luna de miel" o postcoital consiste en promover la micción temprana e inmediata luego de las relaciones sexuales, forzando un lavado mecánico que elimine el inóculo bacteriano recién ingresado.</t>
  </si>
  <si>
    <t>&lt;b&gt;a) Micción postcoital inmediata:&lt;/b&gt; Es la opción correcta. El trauma mecánico generado durante las relaciones sexuales propicia el ascenso e introducción de bacterias desde la región perineal y vaginal hacia la uretra. La micción postcoital inmediata es la medida profiláctica no farmacológica de primera línea, dado que el volumen urinario evacuado genera un barrido mecánico (efecto de arrastre) que expulsa a los microorganismos invasores antes de que logren establecer una adhesión a la mucosa vesical.</t>
  </si>
  <si>
    <t>• &lt;b&gt;b) Espermicida profiláctico:&lt;/b&gt; Es incorrecta. El uso de productos espermicidas es un factor de riesgo predisponente para la cistitis recurrente, ya que altera la flora vaginal normal e incrementa la susceptibilidad a la colonización por uropatógenos.&lt;br /&gt;• &lt;b&gt;c) Vaciamiento vesical pre-coital:&lt;/b&gt; Es incorrecta. Aunque vaciar la vejiga previamente obedece a una medida de confort o higiene general, no previene la entrada mecánica de bacterias durante el coito posterior y vacía la reserva de orina que luego será necesaria para generar el barrido mecánico post-exposición inmediato.&lt;br /&gt;• &lt;b&gt;d) Ducha vaginal postcoital:&lt;/b&gt; Es incorrecta. Las duchas vaginales alteran y barren la flora local protectora (lactobacilos), predisponiendo a un desequilibrio ecológico y a una mayor colonización ascendente por &lt;i&gt;Escherichia coli&lt;/i&gt;.</t>
  </si>
  <si>
    <t>Las &lt;b&gt;embarazadas&lt;/b&gt; constituyen la excepción entre los pacientes con &lt;b&gt;bacteriuria asintomática&lt;/b&gt; que &lt;b&gt;deben tratarse&lt;/b&gt; para evitar complicaciones materno-fetales. El esquema terapéutico incluye opciones como la &lt;b&gt;Fosfomicina trometamol en única dosis de 3 gr&lt;/b&gt;, o esquemas de 4 a 7 días con Cefalexina, Amoxicilina o Nitrofurantoína.</t>
  </si>
  <si>
    <t>&lt;b&gt;BACTERIURIA ASINTOMÁTICA EN EL EMBARAZO&lt;/b&gt;&lt;br /&gt;&lt;br /&gt;El manejo de la presencia de bacterias en la orina sin síntomas clínicos difiere en la mujer gestante respecto a la población general.&lt;br /&gt;• &lt;b&gt;Excepción de tratamiento:&lt;/b&gt; De los pacientes que presentan bacteriuria asintomática, las embarazadas conforman el único grupo que debe recibir tratamiento antibiótico.&lt;br /&gt;• &lt;b&gt;Riesgos y Complicaciones:&lt;/b&gt; Se estima que entre un 30-50% de las embarazadas con bacteriuria asintomática progresan a desarrollar &lt;i&gt;cistitis&lt;/i&gt; o &lt;i&gt;pielonefritis aguda&lt;/i&gt;. Estas complicaciones maternas elevan el riesgo de presentar &lt;b&gt;bajo peso al nacer&lt;/b&gt; y aumentan la incidencia de &lt;b&gt;abortos espontáneos&lt;/b&gt;.&lt;br /&gt;• &lt;b&gt;Esquemas Terapéuticos Seguros:&lt;/b&gt; La duración del tratamiento suele ser de 4 a 7 días. Los fármacos aprobados en la gestación incluyen: &lt;i&gt;Nitrofurantoína&lt;/i&gt;, &lt;i&gt;Amoxicilina&lt;/i&gt;, &lt;i&gt;Amoxicilina-clavulánico&lt;/i&gt;, &lt;i&gt;Cefalexina&lt;/i&gt;, &lt;i&gt;Trimetoprima-Sulfametoxazol (TMS)&lt;/i&gt;, o bien &lt;b&gt;Fosfomicina trometamol 3 g en única dosis&lt;/b&gt;.&lt;br /&gt;• &lt;b&gt;Seguimiento:&lt;/b&gt; A diferencia de la cistitis en la población general, en el embarazo se recomienda el control con un urocultivo a los 7 días posteriores de finalizado el tratamiento antibiótico, y luego continuar con controles mensuales.</t>
  </si>
  <si>
    <t>&lt;b&gt;a) Fosfomicina única dosis:&lt;/b&gt; Es la opción correcta. Ante una mujer embarazada con bacteriuria asintomática confirmada, la conducta médica es el tratamiento antibiótico. La Fosfomicina trometamol administrada en una única dosis de 3 gramos constituye una alternativa terapéutica por su eficacia, facilidad de administración (monodosis que asegura el cumplimiento) y seguridad para el feto.</t>
  </si>
  <si>
    <t>• &lt;b&gt;c) Observación sin tratamiento:&lt;/b&gt; Es incorrecta. A diferencia de los pacientes ancianos, diabéticos o sondados crónicos (donde la bacteriuria asintomática no se trata), el embarazo requiere erradicar el germen por el riesgo de progresión a pielonefritis, sepsis materna y aborto espontáneo.&lt;br /&gt;• &lt;b&gt;b) Amoxicilina profiláctica y d) Nitrofurantoína profiláctica:&lt;/b&gt; Son incorrectas. Si bien la Amoxicilina y la Nitrofurantoína son fármacos seguros en la embarazada, ante una bacteriuria asintomática el manejo requiere administrar el fármaco en dosis curativas (terapéuticas) durante 4 a 7 días, y no en dosis profilácticas (reducidas), las cuales se reservan para evitar reinfecciones futuras tras haber curado el cuadro.</t>
  </si>
  <si>
    <t>&lt;b&gt;POBLACIONES CON BACTERIURIA ASINTOMÁTICA QUE NO SE DEBEN TRATAR&lt;/b&gt;&lt;br /&gt;&lt;br /&gt;Fuera del embarazo o de los procedimientos urológicos invasivos, la premisa frente a la bacteriuria asintomática es que &lt;b&gt;no requiere tratamiento antibiótico&lt;/b&gt;.&lt;br /&gt;• &lt;b&gt;Poblaciones exentas de tratamiento:&lt;/b&gt; Está desaconsejado tratar la bacteriuria en diabéticos, ancianos institucionalizados, mujeres postmenopáusicas y pacientes con sonda vesical permanente.&lt;br /&gt;• &lt;b&gt;Fundamento fisiopatológico de la contraindicación:&lt;/b&gt; Administrar antibióticos ante bacterias que no generan síntomas somete el organismo a una presión de selección; se eliminan las cepas sensibles y se seleccionan cepas resistentes, las cuales generarán cuadros invasivos cuando el paciente se descompense o requiera instrumentación.</t>
  </si>
  <si>
    <t>En varones sometidos a &lt;b&gt;instrumentación invasiva o manipulación urológica&lt;/b&gt; (como el cateterismo vesical o intervenciones con riesgo de sangrado de la mucosa), la profilaxis exige el uso de antimicrobianos con &lt;b&gt;penetración tisular glandular (prostática)&lt;/b&gt;, siendo las fluoroquinolonas (como el &lt;b&gt;Ciprofloxacino&lt;/b&gt;) la elección idónea.</t>
  </si>
  <si>
    <t>&lt;b&gt;PROFILAXIS EN PROCEDIMIENTOS UROLÓGICOS E INSTRUMENTACIÓN&lt;/b&gt;&lt;br /&gt;&lt;br /&gt;La instrumentación de la vía urinaria (como el uso de sonda vesical o cateterismos traumáticos) altera y vulnera las barreras anatómicas defensivas del tracto urinario.&lt;br /&gt;• &lt;b&gt;Infección Asociada a Cuidados de la Salud (IACS):&lt;/b&gt; La presencia de dispositivos invasivos y la manipulación urológica reciente elevan el riesgo de infecciones complicadas, siendo responsables de la introducción de patógenos intrahospitalarios y formación de biopelículas.&lt;br /&gt;• &lt;b&gt;Procedimientos urológicos de riesgo:&lt;/b&gt; En intervenciones que impliquen manipulación, instrumentación o posibilidad de sangrado de la mucosa (como resección transuretral de próstata), se encuentra indicada la profilaxis antibiótica en dosis única o esquemas cortos preventivos.&lt;br /&gt;• &lt;b&gt;Manejo en el varón y penetración tisular:&lt;/b&gt; La glándula prostática actúa como un reservorio o "esponja" que dificulta la llegada de los fármacos a las vías urinarias bajas. Por ello, la elección del antibiótico profiláctico o empírico en el hombre exige el uso de drogas con penetración tisular, destacándose entre ellas las &lt;b&gt;Fluoroquinolonas&lt;/b&gt; (como el &lt;b&gt;Ciprofloxacino&lt;/b&gt;).</t>
  </si>
  <si>
    <t>La opción c es correcta. Ante la &lt;b&gt;instrumentación de la vía urinaria&lt;/b&gt; en un varón (donde confluye el riesgo de bacteriemia por manipulación de la mucosa y la presencia de la próstata como nicho infeccioso protector), se requiere un fármaco profiláctico con alta &lt;b&gt;penetración en el tejido glandular&lt;/b&gt;. El &lt;b&gt;Ciprofloxacino&lt;/b&gt; pertenece a la familia de las fluoroquinolonas, las cuales cumplen con este perfil farmacocinético de penetración prostática y amplia cobertura sobre bacilos gramnegativos uropatógenos.</t>
  </si>
  <si>
    <t>• &lt;b&gt;a) Gentamicina 5 mg/kg:&lt;/b&gt; Es incorrecta. Si bien es un aminoglucósido con actividad bactericida para infecciones urinarias sistémicas graves, su potencial nefrotoxicidad y ototoxicidad lo relegan frente a las fluoroquinolonas como opción empírica profiláctica de primera línea en ancianos, sumado a su menor penetración en el tejido prostático sano.&lt;br /&gt;• &lt;b&gt;b) Cefazolina 2 g intravenosa:&lt;/b&gt; Es incorrecta. Constituye la cefalosporina de primera generación para la profilaxis quirúrgica estándar de piel y tejidos blandos, pero carece de la penetración prostática necesaria y del espectro adecuado contra las enterobacterias urológicas complejas.&lt;br /&gt;• &lt;b&gt;d) Vancomicina 1 g intravenosa:&lt;/b&gt; Es incorrecta. Es un glucopéptido de espectro reducido para bacterias grampositivas (como el &lt;i&gt;Staphylococcus aureus&lt;/i&gt; meticilino-resistente). Carece de actividad sobre los bacilos gramnegativos que dominan la epidemiología del tracto urinario.</t>
  </si>
  <si>
    <t>&lt;b&gt;PREVENCIÓN Y BUNDLES EN SONDADOS&lt;/b&gt;&lt;br /&gt;&lt;br /&gt;Para evitar la morbimortalidad de las infecciones urinarias intrahospitalarias por sonda (IACS), el pronóstico mejora mediante la adherencia a recomendaciones de prevención:&lt;br /&gt;• &lt;b&gt;Colocación:&lt;/b&gt; Evitar el uso de catéter urinario si no es necesario. Usar el menor tamaño posible bajo técnica aséptica y sistema cerrado.&lt;br /&gt;• &lt;b&gt;Bacteriuria en sondados crónicos:&lt;/b&gt; A diferencia del momento inicial de la colocación o manipulación cruenta (donde sí se puede requerir profilaxis), en los pacientes portadores de sonda vesical establecida &lt;b&gt;jamás se hace profilaxis antibacteriana continua ni se trata la bacteriuria asintomática&lt;/b&gt;, reservando los antimicrobianos para los cuadros con repercusión sistémica (fiebre).</t>
  </si>
  <si>
    <t>En mujeres postmenopáusicas con infecciones urinarias recurrentes, el tratamiento local indicado es el uso de &lt;b&gt;estrógenos tópicos (crema vaginal)&lt;/b&gt; para mejorar la defensa del epitelio vaginal y revertir la alteración de la flora ecológica generada por el déficit hormonal.</t>
  </si>
  <si>
    <t>&lt;b&gt;FACTORES DE RIESGO Y PREVENCIÓN DE CISTITIS EN LA POSTMENOPAUSIA&lt;/b&gt;&lt;br /&gt;&lt;br /&gt;El perfil de riesgo para el desarrollo y recurrencia de infecciones del tracto urinario bajo cambia en las mujeres postmenopáusicas en comparación con las mujeres jóvenes.&lt;br /&gt;• &lt;b&gt;Factores predisponentes anatómico-funcionales:&lt;/b&gt; En este grupo etario predisponen la incontinencia urinaria (muchas veces asociada a prolapsos de órganos pélvicos) y la presencia de orina residual luego de la micción (alteraciones en la contracción vesical).&lt;br /&gt;• &lt;b&gt;Mecanismo patogénico (Hipoestrogenismo y atrofia):&lt;/b&gt; Las situaciones que alteran crónicamente la flora vaginal son el principal factor de riesgo. La propia menopausia genera una depleción relativa de los lactobacilos protectores vaginales debido a la carencia de estrógenos. Esta alteración ecológica y anatómica (atrofia) predispone a la colonización del introito vaginal por uropatógenos como &lt;i&gt;Escherichia coli&lt;/i&gt;, facilitando su vía ascendente hacia la uretra y la vejiga.&lt;br /&gt;• &lt;b&gt;Tratamiento y Profilaxis local:&lt;/b&gt; En mujeres postmenopáusicas con infecciones urinarias recurrentes (≥ 3 episodios por año) que no presenten anomalías urológicas mayores subsanables quirúrgicamente, se indica el uso de &lt;b&gt;estrógenos tópicos&lt;/b&gt; (crema vaginal o formulaciones de aplicación local) con el objetivo de restituir el trofismo de la mucosa y mejorar la defensa del epitelio vaginal. Este abordaje puede o no asociarse a una profilaxis antibiótica nocturna de 6 a 12 meses.</t>
  </si>
  <si>
    <t>&lt;b&gt;c) Crema vaginal estrógenos:&lt;/b&gt; Es la opción correcta. El déficit estrogénico característico de la postmenopausia atrofia el epitelio urogenital y altera la ecología vaginal, disminuyendo la flora de lactobacilos y permitiendo la proliferación de enterobacterias patógenas que causan bacteriuria recurrente. El tratamiento local de primera línea, dirigido a restituir la defensa epitelial y normalizar el pH vaginal, es la aplicación de estrógenos tópicos (crema vaginal).</t>
  </si>
  <si>
    <t>&lt;b&gt;a) Antimuscarínicos orales:&lt;/b&gt; Es incorrecta. Los antimuscarínicos sistémicos relajan el músculo detrusor para tratar la vejiga hiperactiva o urgencia miccional, pero no revierten el déficit estrogénico local ni previenen la colonización patógena; además, pueden exacerbar la retención de orina residual que predispone a más infecciones.&lt;br /&gt;&lt;b&gt;b) Pesarios pessary:&lt;/b&gt; Es incorrecta. Los pesarios son dispositivos mecánicos intravaginales utilizados para sostener mecánicamente un prolapso de órganos pélvicos. No constituyen un tratamiento biológico y, al actuar como cuerpos extraños, pueden aumentar el riesgo de ulceración e infección si la atrofia mucosal persiste.&lt;br /&gt;&lt;b&gt;d) Vacío vesical programado:&lt;/b&gt; Es incorrecta. Las micciones programadas (vaciamiento a horario) son medidas conductuales orientadas a pacientes con patologías como la vejiga neurogénica para evitar el éstasis de altos volúmenes, pero no corrigen la carencia hormonal ni la pérdida de la barrera de defensa vaginal propia del estado postmenopáusico.</t>
  </si>
  <si>
    <t>¿Qué síntomas son comunes en la EPOC?&lt;br&gt;&lt;br&gt;a) Tos, expectoración y disnea&lt;br&gt;&lt;br&gt;b) Hemoptisis, dolor torácico y fiebre&lt;br&gt;&lt;br&gt;c) Taquicardia, palpitación y dolor de cabeza&lt;br&gt;&lt;br&gt;d) Náuseas, vómitos y diarrea</t>
  </si>
  <si>
    <t>El filtrado glomerular estimado mediante fórmulas matemáticas a partir de una creatinina sérica de 1.8 mg/dl en una mujer adulta de 62 años arroja un valor situado entre &lt;b&gt;30 y 59 ml/min/1.73m2&lt;/b&gt;, ubicando a la paciente en el &lt;b&gt;Estadio 3&lt;/b&gt; de la enfermedad renal crónica.</t>
  </si>
  <si>
    <t>a) Tos, expectoración y disnea</t>
  </si>
  <si>
    <t>&lt;b&gt;CLASIFICACIÓN SEGÚN LA TASA DE FILTRADO GLOMERULAR (KDIGO)&lt;/b&gt;&lt;br /&gt;&lt;br /&gt;De acuerdo a la caída del filtrado glomerular (FG) en el tiempo (medido en ml/min/1.73 m2), se determina en qué estadio se encuentra el paciente. La estadificación clásica se divide en:&lt;br /&gt;• &lt;b&gt;Estadio 1 (G1):&lt;/b&gt; Daño renal con FG normal o alto (&lt;b&gt;≥ 90&lt;/b&gt;).&lt;br /&gt;• &lt;b&gt;Estadio 2 (G2):&lt;/b&gt; Lesión renal con disminución leve del FG (&lt;b&gt;60-89&lt;/b&gt;).&lt;br /&gt;• &lt;b&gt;Estadio 3:&lt;/b&gt; Disminución moderada del FG (&lt;b&gt;30-59&lt;/b&gt;). Las guías actuales separan este estadio en dos subcategorías: &lt;b&gt;Estadio 3a (G3a)&lt;/b&gt; con disminución leve a moderada (&lt;b&gt;45-59&lt;/b&gt;) y &lt;b&gt;Estadio 3b (G3b)&lt;/b&gt; con disminución moderada a severa (&lt;b&gt;30-44&lt;/b&gt;).&lt;br /&gt;• &lt;b&gt;Estadio 4 (G4):&lt;/b&gt; Disminución severa a grave (&lt;b&gt;15-29&lt;/b&gt;).&lt;br /&gt;• &lt;b&gt;Estadio 5 (G5):&lt;/b&gt; Fallo renal (&lt;b&gt;&lt; 15&lt;/b&gt;), etapa terminal donde el paciente ya requiere diálisis o una terapia de reemplazo renal.</t>
  </si>
  <si>
    <t>&lt;b&gt;b) Estadio 3:&lt;/b&gt; Es la opción correcta. La creatinina sérica aislada no representa la función renal. Al aplicar fórmulas de estimación (como Cockcroft-Gault, MDRD o CKD-EPI, las cuales ajustan el cálculo multiplicando por constantes específicas en el caso de las mujeres), una creatinina de 1.8 mg/dl a los 62 años arroja un filtrado estimado que decae por debajo de los 60 ml/min (situándose en el rango de 30 a 44 ml/min asumiendo un peso promedio), correspondiendo al Estadio 3 (subestadio 3b) de la clasificación internacional.</t>
  </si>
  <si>
    <t>• &lt;b&gt;a) Estadio 2:&lt;/b&gt; Es incorrecta. Exige un filtrado estimado de 60 a 89 ml/min, nivel de función renal que no se logra alcanzar con una creatinina tan elevada en una mujer de esta edad.&lt;br /&gt;• &lt;b&gt;c) Estadio 4:&lt;/b&gt; Es incorrecta. Se define por un filtrado disminuido de 15 a 29 ml/min, el cual requeriría en este contexto una creatinina plasmática mayor (superior a 2.5 mg/dl).&lt;br /&gt;• &lt;b&gt;d) Estadio 5:&lt;/b&gt; Es incorrecta. Representa el fallo renal terminal con un filtrado menor a 15 ml/min, indicando requerimiento de diálisis y acompañándose de valores de uremia y creatininemia extremos.</t>
  </si>
  <si>
    <t>&lt;b&gt;LIMITACIÓN DE LA CREATININA Y ESTIMACIÓN DEL FILTRADO GLOMERULAR&lt;/b&gt;&lt;br /&gt;&lt;br /&gt;Para establecer el diagnóstico funcional de la enfermedad renal, la creatinina sola no alcanza para estimar el filtrado, ya que varía según la edad, el sexo, la masa muscular y la dieta.&lt;br /&gt;• &lt;b&gt;Ecuaciones de Estimación:&lt;/b&gt; Es necesario aplicar fórmulas matemáticas para evitar sobreestimaciones. La clásica fórmula de &lt;b&gt;Cockcroft y Gault&lt;/b&gt; ajusta el resultado multiplicando por &lt;b&gt;0.85&lt;/b&gt; en el caso de las mujeres. Actualmente, las normativas recomiendan fórmulas como &lt;b&gt;MDRD 4&lt;/b&gt; o &lt;b&gt;CKD-EPI&lt;/b&gt;, siendo esta última considerada como la prueba de laboratorio que mide con mayor certeza el filtrado glomerular real en pacientes crónicos.</t>
  </si>
  <si>
    <t>En la &lt;b&gt;osteodistrofia renal&lt;/b&gt; (consecuencia directa del &lt;b&gt;hiperparatiroidismo secundario&lt;/b&gt; en la insuficiencia renal crónica terminal), se encuentra un perfil de laboratorio con &lt;b&gt;fósforo elevado (hiperfosfatemia)&lt;/b&gt;, &lt;b&gt;calcio bajo (hipocalcemia)&lt;/b&gt; y la &lt;b&gt;PTH aumentada&lt;/b&gt;, manifestándose con dolores óseos.</t>
  </si>
  <si>
    <t>&lt;b&gt;FISIOPATOLOGÍA DEL HIPERPARATIROIDISMO SECUNDARIO Y LA OSTEODISTROFIA RENAL&lt;/b&gt;&lt;br /&gt;&lt;br /&gt;A medida que la enfermedad renal progresa y el filtrado glomerular cae (especialmente en el estadio 5 o terminal), se evidencia una afectación del metabolismo mineral que desencadena el hiperparatiroidismo secundario.&lt;br /&gt;• &lt;b&gt;Déficit de Calcitriol:&lt;/b&gt; Al claudicar la masa renal funcional, disminuye la actividad de la enzima 1-alfa hidroxilasa renal, provocando una caída en la síntesis de Vitamina D activa (calcitriol).&lt;br /&gt;• &lt;b&gt;Hiperfosfatemia e Hipocalcemia:&lt;/b&gt; El riñón pierde la capacidad de excretar fósforo, generando una hiperfosfatemia (retención de fósforo). En paralelo, el déficit de Vitamina D disminuye la absorción intestinal y la reabsorción, desembocando en hipocalcemia.&lt;br /&gt;• &lt;b&gt;Respuesta Paratiroidea:&lt;/b&gt; La hipocalcemia crónica y el fósforo elevado impactan sobre la glándula paratiroides. Esto desata una respuesta adaptativa consistente en un &lt;b&gt;aumento en la secreción y síntesis de PTH (Parathormona)&lt;/b&gt;, induciendo a la proliferación celular y a la hiperplasia paratiroidea.&lt;br /&gt;• &lt;b&gt;Alteraciones Esqueléticas (Osteodistrofia Renal):&lt;/b&gt; La elevación crónica de la PTH estimula la reabsorción ósea, sacando el calcio del hueso para intentar normalizar la calcemia plasmática. Este daño estructural se manifiesta con &lt;b&gt;dolores óseos&lt;/b&gt;, debilidad muscular, deformidades y la aparición de fracturas patológicas.</t>
  </si>
  <si>
    <t>&lt;b&gt;b) Hiperparatiroidismo secundario (osteodistrofia renal):&lt;/b&gt; Es la opción correcta. El paciente presenta el escenario bioquímico de una &lt;b&gt;Enfermedad Renal Crónica&lt;/b&gt; en etapa terminal (estadio 5 en diálisis). La pérdida de la función renal genera retención de fósforo y déficit de vitamina D activa, conduciendo a una hipocalcemia crónica. Esto estimula a las glándulas paratiroides, resultando en un &lt;b&gt;hiperparatiroidismo secundario&lt;/b&gt;. El perfil analítico con &lt;b&gt;PTH elevada, calcio bajo y fósforo alto&lt;/b&gt;, acompañado de &lt;b&gt;dolores óseos y debilidad&lt;/b&gt;, certifica el diagnóstico de &lt;b&gt;osteodistrofia renal&lt;/b&gt;.</t>
  </si>
  <si>
    <t>• &lt;b&gt;a) Hipoparatiroidismo primario:&lt;/b&gt; Es incorrecta. Esta patología cursa con una falla anatómica o quirúrgica de las glándulas paratiroides, resultando en niveles de &lt;b&gt;PTH bajos o indetectables&lt;/b&gt;, lo cual se opone a los 800 pg/ml evidenciados en el paciente.&lt;br /&gt;• &lt;b&gt;c) Osteoporosis postmenopáusica:&lt;/b&gt; Es incorrecta. El paciente es un varón de 50 años, excluyendo por definición esta patología. Adicionalmente, la osteoporosis primaria presenta niveles de calcio, fósforo y PTH dentro de rangos normales.&lt;br /&gt;• &lt;b&gt;d) Enfermedad de Paget ósea:&lt;/b&gt; Es incorrecta. Si bien produce dolor óseo y deformidad por una resorción y formación desordenada del hueso, su laboratorio se caracteriza por mantener niveles de calcio y fósforo normales, destacando la elevación aislada de la fosfatasa alcalina, sin cursar con hiperparatiroidismo.</t>
  </si>
  <si>
    <t>&lt;b&gt;MANEJO DEL TRASTORNO MINERAL Y ÓSEO EN LA ERC&lt;/b&gt;&lt;br /&gt;&lt;br /&gt;El control temprano de estas alteraciones previene la descalcificación ósea y el riesgo de calcificaciones cardiovasculares.&lt;br /&gt;• &lt;b&gt;Medidas Médicas:&lt;/b&gt; En etapas avanzadas se exige la &lt;b&gt;restricción de fósforo en la dieta&lt;/b&gt;, sumado al uso de &lt;b&gt;quelantes del fósforo&lt;/b&gt; (para evitar su absorción) y &lt;b&gt;análogos de Vitamina D&lt;/b&gt; (calcitriol) bajo monitoreo. En pacientes con uremia grave, el tratamiento apropiado incluye el uso de &lt;b&gt;Cinacalcet&lt;/b&gt; (calcimimético) más un quelante de fosfato no cálcico.&lt;br /&gt;• &lt;b&gt;Manejo Quirúrgico:&lt;/b&gt; Si un paciente de larga data en diálisis presenta una PTH elevada (ej. &gt; 1200), fósforo alto y calcio alto a pesar del tratamiento máximo con análogos y dializado bajo en calcio, la conducta médica indicada es la &lt;b&gt;paratiroidectomía&lt;/b&gt;.</t>
  </si>
  <si>
    <t>En pacientes con &lt;b&gt;poliquistosis renal autosómica dominante&lt;/b&gt;, la presencia de &lt;b&gt;diverticulosis colónica&lt;/b&gt; se describe como una de las complicaciones gastrointestinales asociadas más frecuentes.&lt;br&gt;&lt;br&gt;&lt;i&gt;(Nota: Datos extraídos de literatura médica externa a las fuentes provistas. Se sugiere verificación independiente.)&lt;/i&gt;</t>
  </si>
  <si>
    <t>&lt;b&gt;POLIQUISTOSIS RENAL Y ENFERMEDAD RENAL CRÓNICA&lt;/b&gt;&lt;br /&gt;&lt;br /&gt;La &lt;i&gt;Enfermedad Renal Crónica (ERC)&lt;/i&gt; incluye todas aquellas condiciones de daño crónico con alteraciones anatómicas, estructurales o de laboratorio que persisten por más de 3 meses. La &lt;b&gt;poliquistosis renal&lt;/b&gt; es una de las principales patologías primarias que conducen a esta falla funcional progresiva.&lt;br /&gt;• &lt;b&gt;Etiología y Prevalencia:&lt;/b&gt; Es una condición urológica de origen hereditario y congénito. Epidemiológicamente, es la responsable del &lt;b&gt;6,1%&lt;/b&gt; de los casos de insuficiencia renal crónica terminal que requieren ingreso a tratamiento sustitutivo (diálisis) en nuestro medio.&lt;br /&gt;• &lt;b&gt;Diagnóstico y Clínica Renal:&lt;/b&gt; Constituye un factor de susceptibilidad genético. En el examen físico, puede manifestarse mediante la palpación de &lt;b&gt;abombamientos tumorales abdominales&lt;/b&gt; (masas renales producidas por los quistes). A nivel del análisis de orina, actúa frecuentemente como una causa estructural de hematuria no glomerular.&lt;br /&gt;• &lt;b&gt;Tratamiento y Consideraciones Especiales:&lt;/b&gt; A diferencia de la mayoría de patologías renales donde la restricción proteica disminuye la hiperfiltración e impacta en el pronóstico, existe una excepción clínica: &lt;b&gt;la restricción proteica en la dieta no enlentece la evolución de la enfermedad en los pacientes que padecen poliquistosis renal&lt;/b&gt;. En etapas avanzadas con complicaciones metabólicas (ej. ante un paciente con poliquistosis renal y una PTH elevada), se debe tratar el trastorno mineral óseo indicativamente con dosis de &lt;i&gt;calcitriol&lt;/i&gt;.</t>
  </si>
  <si>
    <t>&lt;b&gt;b) Diverticulosis colónica:&lt;/b&gt; Es la opción correcta. En la poliquistosis renal autosómica dominante, la diverticulosis colónica se describe como una complicación gastrointestinal frecuentemente asociada.&lt;br&gt;&lt;br&gt;&lt;i&gt;(Nota de procesamiento: La justificación teórica específica sobre el desarrollo de esta u otras manifestaciones extrarrenales no se encuentra detallada en las fuentes provistas)&lt;/i&gt;.</t>
  </si>
  <si>
    <t>• &lt;b&gt;a) Higado poliquístico asintomático:&lt;/b&gt; Es incorrecta. &lt;i&gt;(Opción no justificada ni descrita en las fuentes provistas)&lt;/i&gt;.&lt;br /&gt;• &lt;b&gt;c) Colelitiasis biliar:&lt;/b&gt; Es incorrecta. &lt;i&gt;(Opción no justificada ni descrita en las fuentes provistas)&lt;/i&gt;.&lt;br /&gt;• &lt;b&gt;d) Hernia hiatal gigante:&lt;/b&gt; Es incorrecta. &lt;i&gt;(Opción no justificada ni descrita en las fuentes provistas)&lt;/i&gt;.</t>
  </si>
  <si>
    <t>&lt;b&gt;COMPLICACIONES Y PROGRESIÓN EN LA ENFERMEDAD RENAL CRÓNICA&lt;/b&gt;&lt;br /&gt;&lt;br /&gt;A medida que la enfermedad progresa y el filtrado glomerular desciende a estadios severos (como los 18 ml/min del paciente, equivalente al Estadio 4 / G4), se instauran complicaciones multisistémicas propias de la uremia:&lt;br /&gt;• &lt;b&gt;Alteraciones Digestivas (Urémicas):&lt;/b&gt; La exposición crónica del tracto digestivo a toxinas urémicas elevadas produce dispepsia, &lt;i&gt;gastritis urémica&lt;/i&gt;, náuseas, anorexia y una tendencia a sufrir hemorragias digestivas (típicamente bajas, como melena) debido a una alteración en la agregación plaquetaria.&lt;br /&gt;• &lt;b&gt;Trastorno Mineral y Óseo:&lt;/b&gt; Se desarrolla hiperparatiroidismo secundario por déficit en la activación de vitamina D, manifestándose analíticamente por hipocalcemia e hiperfosfatemia severa.&lt;br /&gt;• &lt;b&gt;Alteraciones Cardiovasculares:&lt;/b&gt; La hipertensión arterial secundaria y la hipertrofia ventricular izquierda son constantes, siendo la enfermedad cardiovascular la principal causa de muerte en estos pacientes.</t>
  </si>
  <si>
    <t>En la enfermedad renal crónica en etapa avanzada (estadio 5), la pérdida en el manejo del agua libre y el sodio genera una expansión del líquido extracelular. Hemodinámicamente, esta sobrecarga de volumen sobrepasa la capacidad de la bomba ventricular, dilatando el ventrículo izquierdo y desembocando en una miocardiopatía por sobrecarga y una consecuente insuficiencia cardíaca descompensada.</t>
  </si>
  <si>
    <t>&lt;b&gt;SOBRECARGA DE VOLUMEN E INSUFICIENCIA CARDÍACA EN LA ERC&lt;/b&gt;&lt;br /&gt;&lt;br /&gt;A medida que avanza la Enfermedad Renal Crónica (ERC) y el filtrado glomerular cae críticamente (alcanzando el estadio 5, &lt; 15 ml/min), el riñón pierde de manera definitiva la capacidad para diluir la orina y excretar adecuadamente el agua libre y el sodio, generando una expansión del líquido extracelular.&lt;br /&gt;• Mecanismo de Sobrecarga: Cuando la retención hidrosalina aumenta el volumen intravascular, la volemia efectiva sobrepasa la capacidad intrínseca de bombeo del ventrículo. El corazón bombea, pero con presiones de fin de diástole muy aumentadas por el exceso de volumen.&lt;br /&gt;• Falla de Bomba (Síndrome Cardiorrenal): Esta hipervolemia crónica desata una respuesta compensatoria con dilatación del ventrículo izquierdo (hipertrofia excéntrica). Finalmente, estos mecanismos vencen la resistencia cardíaca y el ventrículo claudica, instaurando el cuadro clínico de insuficiencia cardíaca congestiva o descompensada.&lt;br /&gt;• Impacto Epidemiológico: La enfermedad cardiovascular secundaria (liderada por la insuficiencia cardíaca y la hipertrofia ventricular izquierda) representa la causa de muerte más frecuente en pacientes con ERC, incluso en aquellos que ya se encuentran bajo terapia de diálisis.</t>
  </si>
  <si>
    <t>La opción a es correcta. En un paciente renal terminal anúrico u oligúrico, la acumulación de líquidos (ej. 2.5 litros) incrementa la precarga. Este aumento tensional satura la complacencia miocárdica, originando el fracaso del ventrículo izquierdo y manifestándose como insuficiencia cardíaca descompensada.</t>
  </si>
  <si>
    <t>• &lt;b&gt;b) Ascitis refractaria:&lt;/b&gt; Es incorrecta. Si bien la sobrecarga de volumen puede generar derrames en serosas, la ascitis refractaria grave apunta a un origen por hipertensión portal en pacientes con cirrosis hepática avanzada, no siendo la complicación cardiovascular primaria de la ERC.&lt;br /&gt;• &lt;b&gt;c) Hipertensión arterial refractaria:&lt;/b&gt; Es incorrecta. La HTA es la alteración cardiovascular crónica más frecuente de la IRC; sin embargo, ante una sobrecarga volumétrica aguda/subaguda de múltiples litros, la claudicación de la bomba (falla de Frank-Starling) y el desarrollo de insuficiencia cardíaca dominan el cuadro de morbimortalidad inminente.&lt;br /&gt;• &lt;b&gt;d) Edema pulmonar agudo:&lt;/b&gt; Es incorrecta. El edema agudo de pulmón (EAP) es una emergencia letal y constituye la máxima expresión terminal de la congestión izquierda, pero patogénicamente es una complicación secundaria a la insuficiencia cardíaca izquierda descompensada.</t>
  </si>
  <si>
    <t>&lt;b&gt;INDICACIONES DE DIÁLISIS DE URGENCIA POR SOBRECARGA&lt;/b&gt;&lt;br /&gt;&lt;br /&gt;En los estadios avanzados de la Enfermedad Renal Crónica, la progresión del daño desencadena complicaciones orgánicas y metabólicas que exigen el inicio inmediato de terapia de reemplazo renal (hemodiálisis).&lt;br /&gt;• Sobrecarga de volumen intratable: Se constituye como una indicación absoluta y de urgencia cuando la insuficiencia cardíaca descompensada progresa hacia un edema agudo de pulmón derivado del dificultoso manejo del volumen hídrico, y el paciente sobrehidratado resulta refractario a la administración de diuréticos de asa a altas dosis.</t>
  </si>
  <si>
    <t>La instauración de una &lt;b&gt;dieta hipoproteica&lt;/b&gt; se utiliza en la insuficiencia renal crónica porque produce cambios que contrarrestan la &lt;b&gt;hiperfiltración glomerular&lt;/b&gt;, logrando enlentecer la evolución de la enfermedad y controlar el aporte de solutos como el fósforo.</t>
  </si>
  <si>
    <t>&lt;b&gt;TRATAMIENTO NO FARMACOLÓGICO Y NEFROPROTECCIÓN EN LA ERC&lt;/b&gt;&lt;br /&gt;&lt;br /&gt;El manejo terapéutico de la Enfermedad Renal Crónica (ERC) se basa en la nefroprotección, cuyo objetivo es enlentecer la progresión de la enfermedad y disminuir las complicaciones sistémicas asociadas.&lt;br /&gt;• &lt;b&gt;Dieta Hipoproteica:&lt;/b&gt; El control de la ingesta de proteínas es una medida nutricional y hemodinámica. La dieta hipoproteica disminuye el calibre de la arteriola aferente, reduciendo la presión intraglomerular y contrarrestando el fenómeno de la hiperfiltración.&lt;br /&gt;• &lt;b&gt;Objetivos Nutricionales:&lt;/b&gt; Las guías recomiendan un aporte moderado (0.8 a 1 g/kg/día de proteínas de alto valor biológico) para la fase conservadora, ajustándose a regímenes de 0.60 g/kg/día en pacientes con un clearance de creatinina muy bajo (ej. 16 ml/min) que aún no están en diálisis, con el fin de evitar la desnutrición en el anciano.&lt;br /&gt;• &lt;b&gt;Excepción Clínica:&lt;/b&gt; La restricción proteica en la dieta no enlentece la evolución de la enfermedad en los pacientes que padecen poliquistosis renal.&lt;br /&gt;• &lt;b&gt;Control del Trastorno Mineral (Fósforo):&lt;/b&gt; En etapas avanzadas, todo paciente con ERC e hiperparatiroidismo debe incluir la restricción de fósforo en su dieta. La dieta hipoproteica facilita esta meta, ya que restringe alimentos que conllevan una alta carga de fosfatos.</t>
  </si>
  <si>
    <t>&lt;b&gt;b) 0.8 g/kg de peso ideal:&lt;/b&gt; Es la opción correcta. En el manejo conservador de una &lt;b&gt;Enfermedad Renal Crónica&lt;/b&gt;, la recomendación nutricional estándar para enlentecer la progresión del daño es instaurar una &lt;b&gt;dieta hipoproteica&lt;/b&gt; moderada de &lt;b&gt;0.8 g/kg/día&lt;/b&gt;. Este nivel de restricción produce los cambios hemodinámicos necesarios para contrarrestar la &lt;b&gt;hiperfiltración glomerular&lt;/b&gt; y limitar la retención de toxinas urémicas y fósforo (hiperfosfatemia), manteniendo simultáneamente un balance nitrogenado adecuado para evitar la desnutrición en el paciente adulto mayor.</t>
  </si>
  <si>
    <t>&lt;b&gt;a) 0.6 g/kg de peso ideal:&lt;/b&gt; Es incorrecta en la generalidad del estadio conservador. La literatura establece que la restricción proteica se vuelve de 0.60 gramos de proteína/kilo/día, en pacientes con un clearance de creatinina muy bajo (ej. 16 ml/min) que aún no están en diálisis.&lt;br /&gt;&lt;b&gt;c) 1.0 g/kg de peso ideal:&lt;/b&gt; Es incorrecta. Si bien se menciona como límite superior del control en la ERC, una restricción a 0.8 g/kg/día es la diana nutricional para asegurar el efecto antiproteinúrico y nefroprotector.&lt;br /&gt;&lt;b&gt;d) 1.2 g/kg de peso ideal:&lt;/b&gt; Es incorrecta. Este aporte proteico elevado está contraindicado en la fase conservadora ya que la ingesta proteica acelera el deterioro de la función renal. Estos valores altos (1 a 1.5 g/kg/día) se reservan para pacientes hipercatabólicos o que ya se encuentran en terapia de sustitución renal (hemodiálisis).</t>
  </si>
  <si>
    <t>&lt;b&gt;FACTORES DE PROGRESIÓN DEL DAÑO RENAL&lt;/b&gt;&lt;br /&gt;&lt;br /&gt;La progresión del daño crónico está condicionada por factores que determinan y aceleran el deterioro del filtrado glomerular en el tiempo:&lt;br /&gt;• &lt;b&gt;Ingesta proteica excesiva:&lt;/b&gt; Es capaz de producir una mala evolución y un deterioro de la función renal al potenciar la hiperfiltración.&lt;br /&gt;• &lt;b&gt;Proteinuria persistente:&lt;/b&gt; Si esta pérdida proteica no disminuye a pesar del tratamiento instaurado (con IECA o ARA II) y de las medidas de nefroprotección, indica que la progresión de la lesión se acelerará hacia la insuficiencia terminal.&lt;br /&gt;• &lt;b&gt;Hipertensión Arterial:&lt;/b&gt; El control de la presión arterial es la medida hemodinámica para prevenir la progresión de la enfermedad renal.</t>
  </si>
  <si>
    <t>En el seguimiento de la &lt;b&gt;Enfermedad Renal Crónica (ERC)&lt;/b&gt; se exige el control metabólico con medición de &lt;b&gt;uricemia (ácido úrico)&lt;/b&gt; en sangre.&lt;br&gt;&lt;br&gt;&lt;i&gt;(Nota: Datos extraídos de guías clínicas internacionales. Se sugiere contrastar con protocolos institucionales locales.)&lt;/i&gt;</t>
  </si>
  <si>
    <t>&lt;b&gt;ESTUDIOS DE LABORATORIO Y SEGUIMIENTO EN LA ENFERMEDAD RENAL CRÓNICA&lt;/b&gt;&lt;br /&gt;&lt;br /&gt;La evaluación y el seguimiento del paciente con insuficiencia renal crónica exigen el monitoreo de los órganos blanco afectados y el control de las alteraciones sistémicas mediante pruebas complementarias periódicas.&lt;br /&gt;• &lt;b&gt;Exámenes de Laboratorio:&lt;/b&gt; El panel de análisis clínicos de sangre debe incluir un escrutinio metabólico y sistémico: hemograma, urea, creatinina, ionograma, glucemia (sumada a la hemoglobina glicosilada para evaluar el control diabético), lipidograma, &lt;b&gt;uricemia (ácido úrico)&lt;/b&gt; y proteinograma.&lt;br /&gt;• &lt;b&gt;Trastorno mineral y óseo:&lt;/b&gt; Es indispensable solicitar calcemia y fosfatemia para evaluar las complicaciones óseas asociadas a la uremia.&lt;br /&gt;• &lt;i&gt;(Nota: Datos extraídos de guías clínicas internacionales. Se sugiere contrastar con protocolos institucionales locales.)&lt;/i&gt;</t>
  </si>
  <si>
    <t>&lt;b&gt;d) Febuxostat 40 mg diarios:&lt;/b&gt; Es la opción correcta.&lt;br&gt;&lt;br&gt;&lt;i&gt;(Nota: Datos extraídos de guías clínicas internacionales. Se sugiere contrastar con protocolos institucionales locales.)&lt;/i&gt;</t>
  </si>
  <si>
    <t>• &lt;b&gt;a) Probenecid:&lt;/b&gt; Es incorrecta.&lt;br /&gt;• &lt;b&gt;b) Alopurinol dosis máxima:&lt;/b&gt; Es incorrecta.&lt;br /&gt;• &lt;b&gt;c) Colquicina diaria:&lt;/b&gt; Es incorrecta.</t>
  </si>
  <si>
    <t>&lt;b&gt;TRATAMIENTO Y NEFROPROTECCIÓN EN LA ENFERMEDAD RENAL CRÓNICA&lt;/b&gt;&lt;br /&gt;&lt;br /&gt;Dado que la enfermedad involucra a múltiples sistemas, el manejo médico se basa en la nefroprotección para enlentecer la progresión del deterioro glomerular:&lt;br /&gt;• &lt;b&gt;Control de la HTA:&lt;/b&gt; Es la medida fundamental, buscando una PA &lt; 130/80 mmHg (o &lt; 125/75 mmHg con proteinuria) utilizando de preferencia &lt;b&gt;IECA&lt;/b&gt; o &lt;b&gt;ARA II&lt;/b&gt; para disminuir la hiperfiltración.&lt;br /&gt;• &lt;b&gt;Control de la Diabetes:&lt;/b&gt; Lograr una Hb A1C &lt; 7%. La &lt;b&gt;Metformina&lt;/b&gt; está contraindicada cuando el MDRD cae por debajo de 60 ml/min, debiendo rotar a &lt;b&gt;Insulina&lt;/b&gt;.&lt;br /&gt;• &lt;b&gt;Dieta y estilo de vida:&lt;/b&gt; Instauración de una dieta hiposódica (2 gr/día) e hipoproteica (0.8 gr/kg/d), sumado al abandono del tabaquismo.</t>
  </si>
  <si>
    <t>En el paciente con &lt;b&gt;nefropatía por mieloma múltiple&lt;/b&gt; y enfermedad renal crónica, el tratamiento específico de primera línea para frenar la producción de cadenas ligeras tóxicas se basa en esquemas con &lt;b&gt;Bortezomib más dexametasona&lt;/b&gt;.&lt;br&gt;&lt;br&gt;&lt;i&gt;(Nota: Datos extraídos de guías clínicas internacionales. Se sugiere contrastar con protocolos institucionales locales.)&lt;/i&gt;</t>
  </si>
  <si>
    <t>&lt;b&gt;NEFROPATÍA DEL MIELOMA COMO CAUSA DE ENFERMEDAD RENAL CRÓNICA&lt;/b&gt;&lt;br /&gt;&lt;br /&gt;Ciertas patologías sistémicas y oncológicas actúan como detonantes de insuficiencia renal crónica terminal (IRCT).&lt;br /&gt;• &lt;b&gt;Prevalencia:&lt;/b&gt; El daño por &lt;i&gt;mieloma múltiple&lt;/i&gt; representa el &lt;b&gt;0.3%&lt;/b&gt; de las causas de ingreso a tratamiento sustitutivo renal (diálisis) de forma crónica.&lt;br /&gt;• &lt;b&gt;Presentación clínica representativa:&lt;/b&gt; En este contexto oncológico, si un paciente mayor (ej. 63 a 68 años) se presenta con debilidad, anemia y una biopsia de médula ósea que muestra un porcentaje patológico de células plasmáticas (ej. 33%), el diagnóstico renal más probable es la nefropatía del mieloma.</t>
  </si>
  <si>
    <t>&lt;b&gt;a) Bortezomib más dexametasona:&lt;/b&gt; Es la opción correcta. En el contexto de un mieloma múltiple con afección renal por altas concentraciones de cadenas ligeras libres (riñón de mieloma), la prioridad es reducir la carga tumoral para salvar el filtrado glomerular residual. El Bortezomib (inhibidor del proteasoma), combinado con dexametasona, es el pilar terapéutico de elección dada su velocidad de acción y su ventaja farmacocinética de no requerir un ajuste de dosis en presencia de enfermedad renal crónica.</t>
  </si>
  <si>
    <t>• &lt;b&gt;b) Trasplante autólogo de células madre:&lt;/b&gt; Es incorrecta. Si bien es el tratamiento curativo/de consolidación estándar en pacientes elegibles (generalmente menores de 65-70 años en buen estado), requiere un tratamiento previo de inducción para reducir la masa tumoral.&lt;br /&gt;• &lt;b&gt;c) Hemodiálisis con filtros de alto flujo:&lt;/b&gt; Es incorrecta. El uso de filtros especiales (&lt;i&gt;High Cut-Off&lt;/i&gt;) es una terapia de soporte extracorpórea mecánica para barrer las cadenas circulantes, pero no constituye el "tratamiento específico" farmacológico dirigido a frenar la producción clonal del tumor.&lt;br /&gt;• &lt;b&gt;d) Talidomida más lenalidomida:&lt;/b&gt; Es incorrecta. La lenalidomida tiene excreción predominantemente renal y requiere un ajuste de dosis estricto en la ERC, siendo un fármaco menos preferido y de mayor riesgo tóxico como terapia de inducción inicial frente a un paciente que ya presenta fracaso renal.</t>
  </si>
  <si>
    <t>En pacientes con enfermedad renal crónica secundaria a diabetes o hipertensión arterial, los ARA II (como el Losartán) o los IECA constituyen los antihipertensivos nefroprotectores de primera línea debido a que bloquean la acción de la angiotensina II y provocan una vasodilatación de la arteriola eferente del glomérulo, contrarrestando la hiperfiltración.</t>
  </si>
  <si>
    <t>&lt;b&gt;NEFROPROTECCIÓN Y MANEJO DE LA HTA EN LA ERC&lt;/b&gt;&lt;br /&gt;&lt;br /&gt;El manejo terapéutico de la Enfermedad Renal Crónica (ERC) se basa en la nefroprotección, cuyo objetivo es enlentecer la progresión de la enfermedad y disminuir las comorbilidades sistémicas asociadas.&lt;br /&gt;• &lt;b&gt;Control de la Presión Arterial:&lt;/b&gt; El control de la presión arterial es la medida hemodinámica fundamental para prevenir la progresión de la enfermedad renal.&lt;br /&gt;• &lt;b&gt;Inhibidores del SRAA (IECA y ARA II):&lt;/b&gt; Son los fármacos antihipertensivos de primera elección en el paciente diabético y/o hipertenso con enfermedad renal crónica. Su mecanismo fisiopatológico consiste en bloquear la acción vasoconstrictora de la Angiotensina II (inhibiendo el receptor AT1), lo que provoca una vasodilatación selectiva de la arteriola eferente del glomérulo. Esto disminuye la presión intraglomerular y reduce la hiperfiltración, controlando la proteinuria y ejerciendo un efecto antiproliferativo y antifibrótico.&lt;br /&gt;• &lt;b&gt;Control Metabólico:&lt;/b&gt; En pacientes con nefropatía diabética, el control de la glucemia (buscando una meta de HbA1c &lt; 7%) es la herramienta para inhibir y enlentecer la progresión del daño al evitar la perpetuación de las vías intracelulares tóxicas.</t>
  </si>
  <si>
    <t>&lt;b&gt;c) Losartán 100 mg diarios:&lt;/b&gt; Es la opción correcta. Frente a un paciente con enfermedad renal crónica, hipertensión arterial y un mal control metabólico por diabetes de base (evidenciado por la hemoglobina glicosilada de 8,2%), las normativas nefrológicas establecen que los ARA II (como el Losartán) o los IECA son los antihipertensivos nefroprotectores de primera línea. Su uso es el pilar para disminuir la presión intraglomerular y frenar la progresión del daño tisular y la fibrosis. (Nota clínica: Si bien el filtrado está muy disminuido por la creatinina de 4,1 mg/dl exigiendo cuidado, la pregunta evalúa conceptualmente a la familia farmacológica de elección nefroprotectora en el síndrome de base).</t>
  </si>
  <si>
    <t>• &lt;b&gt;a) Clortalidona 25 mg diarios:&lt;/b&gt; Es incorrecta. Es un diurético tiazídico (o símil-tiazídico) que pierde su eficacia farmacológica cuando el filtrado glomerular cae por debajo de los 30 ml/min. Al tener la paciente una creatinina de 4,1 mg/dl, se asume un estadio avanzado (G4 o G5), donde esta droga está contraindicada y carece de utilidad.&lt;br /&gt;• &lt;b&gt;b) Carvedilol 25 mg dos veces al día:&lt;/b&gt; Es incorrecta. Los betabloqueantes son fármacos para reducir la mortalidad global y el control de comorbilidades (como la enfermedad coronaria), pero no poseen el efecto vasodilatador selectivo eferente intraglomerular que le confiere la acción de nefroprotección primaria a los bloqueantes del SRAA.&lt;br /&gt;• &lt;b&gt;d) Amlodipina 10 mg diarios:&lt;/b&gt; Es incorrecta. Es un bloqueante cálcico dihidropiridínico que produce en la nefrona una vasodilatación de la arteriola aferente. Su uso aislado en monoterapia sin el acompañamiento de un IECA/ARA II puede aumentar la presión intraglomerular, propiciando la hiperfiltración y acelerando el daño.</t>
  </si>
  <si>
    <t>&lt;b&gt;PRECAUCIONES DEL BLOQUEO DEL SRAA EN LA ERC AVANZADA&lt;/b&gt;&lt;br /&gt;&lt;br /&gt;Si bien los IECA y ARA II son la piedra angular de la nefroprotección, su instauración y mantenimiento en estadios avanzados requiere cuidado clínico:&lt;br /&gt;• &lt;b&gt;Hiperkalemia y Caída del Filtrado:&lt;/b&gt; Al dilatar la arteriola eferente, es esperable una caída del filtrado glomerular. Su uso conlleva riesgo de hiperkalemia cuando el FG cae por debajo de 30 ml/min. Las guías advierten que iniciar un IECA/ARA II en un paciente que ya tiene un FG disminuido (ej. creatinina elevada) puede precipitarlo a requerir diálisis.&lt;br /&gt;• &lt;b&gt;Doble bloqueo:&lt;/b&gt; Está contraindicada la asociación terapéutica de un IECA junto con un ARA II (ej. Enalapril + Losartán), dado que el doble bloqueo del SRAA desencadena eventos adversos como hipotensión, hipoperfusión, síncope y un deterioro de la función renal sin brindar beneficio adicional.</t>
  </si>
  <si>
    <t>En la &lt;b&gt;Enfermedad Renal Crónica (ERC)&lt;/b&gt; en estadios avanzados, el desarrollo de &lt;b&gt;hiperparatiroidismo secundario&lt;/b&gt; originado por el déficit en la activación de vitamina D y la consecuente &lt;b&gt;hipocalcemia&lt;/b&gt;, se trata mediante la reposición directa con el metabolito activo, administrando dosis de &lt;b&gt;calcitriol&lt;/b&gt; (ej. &lt;b&gt;0.25 mcg diarios&lt;/b&gt;).</t>
  </si>
  <si>
    <t>&lt;b&gt;FISIOPATOLOGÍA Y TRATAMIENTO DEL TRASTORNO MINERAL Y ÓSEO EN LA ERC&lt;/b&gt;&lt;br /&gt;&lt;br /&gt;A medida que la enfermedad renal progresa (típicamente cuando el filtrado glomerular cae por debajo de los 60 a 50 ml/min), se evidencia una afectación del metabolismo mineral que desencadena el desarrollo de un hiperparatiroidismo secundario.&lt;br /&gt;• &lt;b&gt;Déficit de Calcitriol:&lt;/b&gt; La claudicación de la masa renal funcional disminuye la actividad de la enzima 1-alfa hidroxilasa renal, provocando una caída en la síntesis y activación de la vitamina D hacia su forma activa, el 1,25 (OH)2 D3 (calcitriol).&lt;br /&gt;• &lt;b&gt;Hiperfosfatemia e Hipocalcemia:&lt;/b&gt; El riñón pierde la capacidad natural de excretar fósforo, generando hiperfosfatemia. Simultáneamente, el déficit de calcitriol disminuye la absorción intestinal de calcio, desembocando en hipocalcemia.&lt;br /&gt;• &lt;b&gt;Respuesta Paratiroidea:&lt;/b&gt; La hipocalcemia crónica y el fósforo elevado impactan sobre los receptores de la glándula paratiroides, desatando una respuesta adaptativa que consiste en un aumento en la secreción y síntesis de PTH (parathormona).&lt;br /&gt;• &lt;b&gt;Tratamiento Específico:&lt;/b&gt; El control de esta complicación en etapas avanzadas exige la restricción dietética de fósforo, el uso de quelantes del fósforo y la administración de análogos de Vitamina D en bajas dosis (como el calcitriol) bajo monitoreo, con el objetivo de suprimir la sobreproducción de PTH y aportar el metabolito activo que el riñón ya no puede sintetizar.</t>
  </si>
  <si>
    <t>&lt;b&gt;a) Calcitriol 0.25 mcg diarios:&lt;/b&gt; Es la opción correcta. Ante un paciente con insuficiencia renal crónica avanzada (estadio 4) que presenta hipocalcemia y niveles elevados de PTH (hiperparatiroidismo secundario), el defecto fisiopatológico primario radica en la incapacidad del riñón para sintetizar la forma activa de la vitamina D. Por consiguiente, la administración de calcitriol en bajas dosis (ej. 0.25 mcg diarios) constituye el tratamiento farmacológico indicado para aportar la hormona biológicamente activa, restablecer la absorción intestinal de calcio y suprimir la sobreproducción de PTH por feedback negativo.</t>
  </si>
  <si>
    <t>• &lt;b&gt;b) Calcio carbonato 1000 mg TID:&lt;/b&gt; Es incorrecta. Si bien los suplementos de calcio actúan como quelantes de fósforo a nivel intestinal y aportan calcio elemental, no reemplazan el déficit de la hormona activa (calcitriol) necesaria para la absorción tisular sistémica y la supresión genómica de la síntesis de PTH en la falla renal.&lt;br /&gt;• &lt;b&gt;c) Calcifediol 20000 UI diarios:&lt;/b&gt; Es incorrecta. El calcifediol (25-OH vitamina D) es un precursor inactivo que requiere la segunda hidroxilación por la enzima 1-alfa-hidroxilasa en el riñón. En un paciente en estadio 4, esta enzima se encuentra claudicada, volviendo ineficaz la administración de precursores.&lt;br /&gt;• &lt;b&gt;d) Ergocalciferol 50000 UI semanal:&lt;/b&gt; Es incorrecta. Al igual que el calcifediol, el ergocalciferol (vitamina D2) carece de actividad biológica directa y depende de las hidroxilaciones hepática y renal sucesivas para convertirse en calcitriol, vía metabólica que está interrumpida a nivel parenquimatoso en la enfermedad renal crónica avanzada.</t>
  </si>
  <si>
    <t>&lt;b&gt;COMPLICACIONES DEL HIPERPARATIROIDISMO SECUNDARIO&lt;/b&gt;&lt;br /&gt;&lt;br /&gt;La elevación crónica de la PTH genera consecuencias sobre el sistema óseo y vascular.&lt;br /&gt;• &lt;b&gt;Osteodistrofia Renal:&lt;/b&gt; La PTH estimula la reabsorción ósea, extrayendo el calcio del hueso para intentar normalizar la calcemia plasmática, lo que conduce al desarrollo de osteítis fibrosa o enfermedad ósea adinámica con alto riesgo de fracturas patológicas o espontáneas.&lt;br /&gt;• &lt;b&gt;Calcificaciones Extraesqueléticas:&lt;/b&gt; El excedente de calcio plasmático que no es utilizado por el hueso se combina con el fósforo elevado, precipitando a nivel extraóseo y provocando calcificaciones vasculares y valvulares que incrementan el riesgo de mortalidad cardiovascular en estos pacientes.</t>
  </si>
  <si>
    <t>En los pacientes con enfermedad renal crónica (ERC) avanzada que desarrollan &lt;b&gt;acidosis metabólica&lt;/b&gt;, la medida terapéutica para el control del medio interno es la &lt;b&gt;reposición vía oral con bicarbonato&lt;/b&gt; para revertir la alteración, siempre que los valores no constituyan una emergencia dialítica.</t>
  </si>
  <si>
    <t>&lt;b&gt;ACIDOSIS METABÓLICA EN LA ENFERMEDAD RENAL CRÓNICA&lt;/b&gt;&lt;br /&gt;&lt;br /&gt;A medida que avanza la Enfermedad Renal Crónica (ERC) y disminuye el filtrado glomerular (ej. estadio 4, FG &lt; 30 ml/min), las funciones fisiológicas tubulares se alteran.&lt;br /&gt;• &lt;b&gt;Retención de ácidos:&lt;/b&gt; Como consecuencia directa de la alteración en la eliminación de ácidos no volátiles y su retención sistémica, se instaura un cuadro de acidosis metabólica.&lt;br /&gt;• &lt;b&gt;Tratamiento oral conservador:&lt;/b&gt; El control del medio interno y la estabilización del pH exigen la reposición exógena vía oral con bicarbonato para amortiguar el exceso de ácidos y revertir la acidosis crónica.&lt;br /&gt;• &lt;b&gt;Criterios de gravedad y diálisis:&lt;/b&gt; La terapia de reemplazo renal (hemodiálisis) de urgencia por motivos ácido-base se reserva para cuando existe acidemia profunda (pH &lt; 7.1) o una acidosis intratable con bicarbonato &lt; 15 mEq/L donde la administración de bicarbonato exógeno generaría un edema agudo de pulmón por sobrecarga de volumen sódico.</t>
  </si>
  <si>
    <t>La opción b es correcta. En un paciente con enfermedad renal crónica estadio 4 que presenta una acidosis metabólica crónica compensada o moderada (pH 7.28 y HCO3 16 mEq/L), el tratamiento de elección es la alcalinización mediante la reposición de bicarbonato por vía oral.&lt;br /&gt;&lt;br /&gt;&lt;i&gt;(Nota: Datos extraídos de guías clínicas internacionales. Se sugiere contrastar con protocolos institucionales locales.)&lt;/i&gt;</t>
  </si>
  <si>
    <t>• &lt;b&gt;a) Citrato de potasio 20 mEq tres veces al día:&lt;/b&gt; Es incorrecta. En la enfermedad renal crónica avanzada (con filtrado menor a 30 ml/min), el riñón pierde la capacidad de excretar potasio, existiendo un alto riesgo basal de hiperkalemia. Administrar sales repletas de potasio está contraindicado.&lt;br /&gt;• &lt;b&gt;c) Acetazolamida 250 mg diarios:&lt;/b&gt; Es incorrecta. Es un diurético que actúa inhibiendo la anhidrasa carbónica en el túbulo proximal, lo que promueve la excreción urinaria (pérdida) de bicarbonato. Su uso agravaría la acidosis metabólica existente.&lt;br /&gt;• &lt;b&gt;d) Hemodiálisis intermitente:&lt;/b&gt; Es incorrecta. El paciente presenta un pH de 7.28 y un bicarbonato de 16 mEq/L, valores que aún permiten el manejo médico oral. Las indicaciones de diálisis por acidosis requieren un pH menor a 7.1 o valores de bicarbonato menores a 15 mEq/L que sean refractarios al tratamiento conservador.</t>
  </si>
  <si>
    <t>&lt;b&gt;ALTERACIONES DEL MEDIO INTERNO EN LA IRC AVANZADA&lt;/b&gt;&lt;br /&gt;&lt;br /&gt;La retención de solutos en la insuficiencia renal crónica genera desbalances sistémicos:&lt;br /&gt;• &lt;b&gt;Hiperkalemia:&lt;/b&gt; La disminución de la excreción fraccional de potasio culmina con retención del mismo, con riesgo de arritmias.&lt;br /&gt;• &lt;b&gt;Hiponatremia:&lt;/b&gt; Provocada por un mal manejo de la excreción fraccional de agua y sodio, perdiendo más sodio que agua, lo que genera dilución.&lt;br /&gt;• &lt;b&gt;Sobrecarga hídrica:&lt;/b&gt; La destrucción de la arquitectura tubular anula la capacidad del asa de Henle para concentrar y diluir la orina, desencadenando la imposibilidad de excretar agua libre en estadios finales.</t>
  </si>
  <si>
    <t>Las indicaciones y criterios de &lt;b&gt;inicio de hemodiálisis de urgencia&lt;/b&gt; en los estadios avanzados de la enfermedad renal crónica incluyen la caída del filtrado glomerular por debajo de &lt;b&gt;15 ml/min&lt;/b&gt;, la presencia de &lt;b&gt;hiperkalemia severa&lt;/b&gt; (&gt; 6.5 mEq/lt) y la aparición de &lt;b&gt;síntomas urémicos graves o refractarios&lt;/b&gt; (como encefalopatía o pericarditis urémica).</t>
  </si>
  <si>
    <t>&lt;b&gt;CRITERIOS DE URGENCIA E INDICACIONES DE DIÁLISIS EN LA ERC&lt;/b&gt;&lt;br /&gt;&lt;br /&gt;En los estadios avanzados de la Enfermedad Renal Crónica (ERC), especialmente cuando el filtrado glomerular cae por debajo de los 15 ml/min, la progresión de la patología puede desencadenar complicaciones orgánicas y metabólicas graves que ponen en riesgo la vida del paciente.&lt;br /&gt;• &lt;b&gt;Deterioro del Filtrado Glomerular:&lt;/b&gt; La etapa terminal o fallo renal (Estadio 5) se define por una tasa de filtrado glomerular (TFG) &lt;b&gt;&lt; 15 ml/min/1.73m²&lt;/b&gt;, instancia donde el paciente requiere iniciar diálisis o una terapia de reemplazo renal.&lt;br /&gt;• &lt;b&gt;Criterios Absolutos de Urgencia Dialítica:&lt;/b&gt; Las entidades patológicas que se constituyen como indicaciones y criterios absolutos de inicio de hemodiálisis de urgencia incluyen:&lt;br /&gt;• &lt;b&gt;Hiperkalemia severa:&lt;/b&gt; Documentada con valores séricos de K &lt;b&gt;&gt; 6.5 mEq/lt&lt;/b&gt;.&lt;br /&gt;• &lt;b&gt;Uremia grave y síntomas refractarios:&lt;/b&gt; Instancia en la cual el paciente se torna sintomático y no tolera la alimentación (Urea &gt; 200 mg/dl), desarrollando &lt;b&gt;encefalopatía urémica&lt;/b&gt;, &lt;b&gt;neuropatía&lt;/b&gt;, miopatía o &lt;b&gt;pericarditis urémica&lt;/b&gt;.&lt;br /&gt;• &lt;b&gt;Acidemia:&lt;/b&gt; Evidenciada por un pH &lt; 7.1 que resulta refractaria al tratamiento médico.&lt;br /&gt;• &lt;b&gt;Sobrecarga de volumen intratable:&lt;/b&gt; Desarrollo de edema pulmonar o edema agudo de pulmón derivado del manejo hídrico.&lt;br /&gt;• &lt;b&gt;Alteraciones graves de fluidos:&lt;/b&gt; Oliguria (ritmo diurético &lt; 200 ml en 12 hs), anuria (&lt; 50 ml en 12 hs) o hiponatremia severa (Na &lt; 115 mEq/lt).</t>
  </si>
  <si>
    <t>&lt;b&gt;d) Todas las anteriores:&lt;/b&gt; Es la opción correcta. Engloba los criterios absolutos para el inicio de la diálisis en un paciente con enfermedad renal crónica avanzada. La presencia clínica de &lt;b&gt;síntomas urémicos refractarios&lt;/b&gt; (como encefalopatía o pericarditis), una &lt;b&gt;hiperkalemia severa&lt;/b&gt; de 6.5 mEq/L que genera riesgo de arritmias, y la caída del filtrado glomerular &lt;b&gt;(TFG) por debajo de 15 ml/min&lt;/b&gt; representan indicaciones médicas para instaurar la terapia de reemplazo renal.</t>
  </si>
  <si>
    <t>&lt;b&gt;a) Sintomas urémicos refractarios:&lt;/b&gt; Es incorrecta por ser incompleta. Aunque el síndrome urémico grave con encefalopatía o pericarditis es un criterio absoluto de urgencia, no es la única respuesta correcta.&lt;br /&gt;&lt;b&gt;b) Hiperkalemia 6.5 mEq/L:&lt;/b&gt; Es incorrecta por ser incompleta. Constituye una emergencia dialítica, pero las demás opciones también justifican per se el inicio del tratamiento sustitutivo.&lt;br /&gt;&lt;b&gt;c) TFG menor que 15 ml/min/1.73m²:&lt;/b&gt; Es incorrecta por ser incompleta. Este valor define el paso al estadio 5 (falla renal terminal), obligando al reemplazo, pero por sí sola no abarca la totalidad de las indicaciones presentes en las demás opciones.</t>
  </si>
  <si>
    <t>En el manejo de la &lt;b&gt;hipertensión arterial&lt;/b&gt; en pacientes con &lt;b&gt;enfermedad renal crónica avanzada&lt;/b&gt;, el uso de fármacos nefroprotectores como los &lt;b&gt;IECA, ARA-II y diuréticos&lt;/b&gt; requiere una vigilancia de la &lt;b&gt;función renal y el potasio&lt;/b&gt; (ajustando las dosis según el filtrado glomerular), debido al riesgo de precipitar una hiperkalemia severa o una caída crítica del filtrado.</t>
  </si>
  <si>
    <t>&lt;b&gt;TRATAMIENTO ANTIHIPERTENSIVO Y NEFROPROTECCIÓN EN LA ENFERMEDAD RENAL CRÓNICA&lt;/b&gt;&lt;br /&gt;&lt;br /&gt;El control de la presión arterial es la medida para prevenir la progresión de la enfermedad renal. El objetivo es lograr una PA &lt; 130/80 mmHg utilizando como piedra angular a los inhibidores de la enzima convertidora de angiotensina (&lt;b&gt;IECA&lt;/b&gt;) o a los antagonistas de los receptores de angiotensina II (&lt;b&gt;ARA II&lt;/b&gt;).&lt;br /&gt;• &lt;b&gt;Riesgos y Precauciones con IECA/ARA II:&lt;/b&gt; Su mecanismo de acción bloquea la vasoconstricción de la arteriola eferente, lo cual disminuye la hiperfiltración (efecto protector) pero genera una caída inicial esperable del Filtrado Glomerular (F.G.). Iniciar un IECA/ARA II en un paciente que ya tiene un F.G. crítico de 30 ml/min puede precipitarlo a requerir diálisis. Asimismo, estos fármacos inhiben la secreción de aldosterona, desencadenando un alto riesgo de &lt;b&gt;hiperkalemia&lt;/b&gt;. Por ello, se debe suspender esta medicación si el filtrado cae por debajo de 20 ml/min.&lt;br /&gt;• &lt;b&gt;Uso de Diuréticos:&lt;/b&gt; Las tiazidas pierden eficacia y están contraindicadas cuando el F.G. cae por debajo de 30 ml/min. En este escenario de insuficiencia avanzada, se debe rotar a diuréticos de asa (como la &lt;i&gt;Furosemida&lt;/i&gt;).&lt;br /&gt;• &lt;b&gt;Monitoreo Obligatorio:&lt;/b&gt; La administración concomitante de estos fármacos exige el seguimiento del ionograma (buscando evitar alteraciones en la polarización cardíaca letales por potasio) y de la creatinina para estimar las variaciones del filtrado.</t>
  </si>
  <si>
    <t>&lt;b&gt;d) La función renal y el potasio:&lt;/b&gt; Es la opción correcta. El abordaje terapéutico de la hipertensión arterial en la ERC avanzada con IECA, ARA II y diuréticos exige el monitoreo de la función renal y la potasemia plasmática. Los bloqueantes del sistema renina-angiotensina-aldosterona predisponen a la retención de potasio (hiperkalemia letal) y reducen la presión de perfusión intraglomerular, lo cual puede precipitar un fallo renal agudo terminal si el filtrado previo ya era crítico (menor a 30 ml/min), obligando al médico a vigilar y ajustar las dosis.</t>
  </si>
  <si>
    <t>• &lt;b&gt;a) Únicamente la frecuencia cardíaca:&lt;/b&gt; Es incorrecta. Si bien la frecuencia cardíaca es un parámetro hemodinámico a evaluar (especialmente si se asocian betabloqueantes al esquema), no constituye el parámetro clínico único ni el de mayor vigilancia exigida frente a la potencial toxicidad renal y metabólica directa de los IECA/ARA-II.&lt;br /&gt;• &lt;b&gt;b) La función hepática exclusivamente:&lt;/b&gt; Es incorrecta. Aunque diversos fármacos antihipertensivos poseen metabolismo hepático, la limitante que marca el pronóstico frente al uso de IECA, ARA-II y diuréticos en este paciente es el daño renal hemodinámico y el desbalance electrolítico por incapacidad de excreción, no la hepatotoxicidad.&lt;br /&gt;• &lt;b&gt;c) Solo el perfil lipídico:&lt;/b&gt; Es incorrecta. El control de la dislipemia con estatinas es necesario en la ERC para reducir el riesgo cardiovascular a largo plazo, pero el perfil lipídico no sufre alteraciones agudas letales que demanden la vigilancia hemodinámica y posológica que exigen el potasio y el filtrado glomerular al titular drogas que actúan sobre la arteriola eferente.</t>
  </si>
  <si>
    <t>¿Cuál es el síntoma más común en los pacientes con enfisema pulmonar?&lt;br&gt;&lt;br&gt;a) Tos con expectoración&lt;br&gt;&lt;br&gt;b) Dificultad respiratoria&lt;br&gt;&lt;br&gt;c) Dolor torácico&lt;br&gt;&lt;br&gt;d) Fiebre</t>
  </si>
  <si>
    <t>b) Dificultad respiratoria</t>
  </si>
  <si>
    <t>La principal indicación para programar una &lt;b&gt;visita domiciliaria nefrológica&lt;/b&gt; en pacientes geriátricos con &lt;b&gt;enfermedad renal crónica avanzada bajo tratamiento conservador&lt;/b&gt; es la presencia de un &lt;b&gt;paciente sintomático que representa una alta carga de cuidados para su entorno y familiares&lt;/b&gt;.&lt;br&gt;&lt;br&gt;&lt;i&gt;(Nota: Datos extraídos de guías clínicas internacionales. Se sugiere contrastar con protocolos institucionales locales.)&lt;/i&gt;</t>
  </si>
  <si>
    <t>&lt;b&gt;NEFROGERIATRÍA Y ENFERMEDAD RENAL CRÓNICA AVANZADA&lt;/b&gt;&lt;br /&gt;&lt;br /&gt;La progresión de la Enfermedad Renal Crónica a estadios terminales exige un abordaje individualizado, particularmente en la población geriátrica.&lt;br /&gt;• &lt;b&gt;Evaluación clínica en el anciano:&lt;/b&gt; En la evaluación integral del paciente adulto mayor con falla renal, se destaca que es más importante considerar la &lt;b&gt;edad biológica&lt;/b&gt; del paciente que su edad cronológica.&lt;br /&gt;• &lt;b&gt;Estadio 5 (Fallo Renal Terminal):&lt;/b&gt; Se define analíticamente por un Filtrado Glomerular &lt; 15 ml/min/1.73m². Constituye la etapa donde el paciente requiere una terapia de reemplazo renal o diálisis. No obstante, en pacientes ancianos vulnerables o con alta comorbilidad, se puede optar por un tratamiento médico conservador.&lt;br /&gt;• &lt;b&gt;Repercusión sistémica y limitación:&lt;/b&gt; El deterioro avanzado (ej. FG de 12 ml/min) se acompaña de complicaciones sistémicas. La &lt;b&gt;fatiga&lt;/b&gt; es el síntoma más común, sumándose la retención de solutos (uremia), el deterioro cognitivo y la inmovilidad, lo cual merma la autonomía del paciente e incrementa su dependencia frente al cuidador.</t>
  </si>
  <si>
    <t>&lt;b&gt;b) Paciente sintomático con alta carga para cuidadores:&lt;/b&gt; Es la opción correcta. En pacientes ancianos con ERC terminal (Estadio 5) que son manejados de forma conservadora (sin diálisis), la aparición de síntomas urémicos incrementa la dependencia funcional y la inmovilidad. La visita domiciliaria nefrológica está indicada como estrategia para brindar soporte clínico continuo, ajustar el manejo paliativo y aliviar la alta carga física y emocional que recae sobre los cuidadores primarios, evitando traslados innecesarios y dolorosos al centro de salud.</t>
  </si>
  <si>
    <t>• &lt;b&gt;a) Preferencia por diálisis peritoneal:&lt;/b&gt; Es incorrecta. Si bien la diálisis peritoneal es una terapia domiciliaria, la visita médica por "preferencia" no es la indicación principal de asistencia en el hogar; el control de la DP se realiza de forma ambulatoria protocolizada, mientras que la visita in situ busca asistir al paciente dependiente.&lt;br /&gt;• &lt;b&gt;c) Siempre en estadio 5:&lt;/b&gt; Es incorrecta. El hecho analítico de cursar un Estadio 5 no obliga a una visita domiciliaria si el paciente es autoválido, se encuentra compensado y puede acudir a su consultorio regularmente.&lt;br /&gt;• &lt;b&gt;d) Cuidados paliativos integrados exclusivamente:&lt;/b&gt; Es incorrecta. Aunque el enfoque conservador en la senectud tiene un fuerte componente paliativo, la visita no se restringe a pacientes dentro de programas formales de fin de vida, sino que la descompensación sintomática y el colapso del entorno (sobrecarga del cuidador) son los gatillos para llevar la asistencia al domicilio.</t>
  </si>
  <si>
    <t>En el manejo conservador de la &lt;b&gt;Enfermedad Renal Crónica&lt;/b&gt; (especialmente cuando se asocia a hipertensión arterial y sobrecarga de volumen), la modificación del estilo de vida exige la instauración de una &lt;b&gt;dieta hiposódica&lt;/b&gt;, restringiendo el &lt;b&gt;sodio a 2 gr/día&lt;/b&gt; (lo que equivale a 5 gramos de cloruro de sodio o sal).</t>
  </si>
  <si>
    <t>&lt;b&gt;TRATAMIENTO NO FARMACOLÓGICO Y NEFROPROTECCIÓN EN LA ERC&lt;/b&gt;&lt;br /&gt;&lt;br /&gt;El manejo terapéutico de la Enfermedad Renal Crónica (ERC) se basa en la nefroprotección, cuyo objetivo es enlentecer la progresión de la enfermedad y disminuir las comorbilidades sistémicas (como la HTA y la sobrecarga hídrica). El control de los factores de riesgo a través del estilo de vida incluye:&lt;br /&gt;• &lt;b&gt;Dieta Hiposódica:&lt;/b&gt; Se requiere un cambio en el estilo de vida restringiendo el sodio a &lt;b&gt;2 gr/día&lt;/b&gt;.&lt;br /&gt;• &lt;b&gt;Dieta Hipoproteica:&lt;/b&gt; Control de la ingesta de proteínas a 0.8-1 gr/kg/día, pudiendo ser más estricta (0.60 gr/kg/día) en pacientes con clearance muy bajo antes de entrar a diálisis.&lt;br /&gt;• &lt;b&gt;Hábito de fumar:&lt;/b&gt; Se debe indicar dejar de fumar.&lt;br /&gt;• &lt;b&gt;Peso y Ejercicio:&lt;/b&gt; Mantener un IMC &lt; 25 y realizar ejercicio moderado.&lt;br /&gt;• &lt;b&gt;Evitar Nefrotóxicos:&lt;/b&gt; Evitar fármacos tóxicos y mantener correcta hidratación.</t>
  </si>
  <si>
    <t>&lt;b&gt;b) Dieta hiposódica con restricción de sodio a 2 gr/día:&lt;/b&gt; Es la opción correcta. En pacientes con &lt;b&gt;enfermedad renal crónica&lt;/b&gt; que cursan con hipertensión arterial y signos de congestión (como el paciente del caso con nefroangiosclerosis, edema 3+ y ERC avanzada), el tratamiento no farmacológico es la &lt;b&gt;dieta hiposódica&lt;/b&gt;. Esta medida de nefroprotección exige restringir el aporte de &lt;b&gt;sodio a 2 gr/día&lt;/b&gt;, lo cual es equivalente a un máximo de 5 gramos diarios de sal común (cloruro de sodio), para ayudar a controlar la hipervolemia y potenciar el efecto hemodinámico de los fármacos.</t>
  </si>
  <si>
    <t>• &lt;b&gt;a) 4 g de sodio equivalente a 10 g de sal:&lt;/b&gt; Es incorrecta. Este valor representa el doble de la ingesta terapéutica recomendada y agravaría la retención hidrosalina (edema 3+) y la hipertensión (165/95 mmHg) del paciente.&lt;br /&gt;• &lt;b&gt;c) Sin restricción dietaria específica:&lt;/b&gt; Es incorrecta. La restricción de sodio es una medida higiénico-dietética en la ERC con sobrecarga de volumen y falla hemodinámica.&lt;br /&gt;• &lt;b&gt;d) 3 g de sodio equivalente a 7.5 g de sal:&lt;/b&gt; Es incorrecta. Supera el límite máximo de 2 g de sodio diario establecido para el manejo de la nefroprotección.</t>
  </si>
  <si>
    <t>&lt;b&gt;MANEJO FARMACOLÓGICO DE LA HIPERTENSIÓN ARTERIAL EN LA ERC&lt;/b&gt;&lt;br /&gt;&lt;br /&gt;El control de la presión arterial es una medida para prevenir la progresión de la enfermedad renal. El objetivo es lograr una PA &lt; 130/80 mmHg (o &lt; 125/75 mmHg si existe proteinuria).&lt;br /&gt;• &lt;b&gt;Antagonistas del SRAA:&lt;/b&gt; El fármaco de primera elección es un IECA o un ARA II, debido a que bloquean la acción de la Angiotensina II y provocan vasodilatación de la arteriola eferente (disminuyendo la hiperfiltración).&lt;br /&gt;• &lt;b&gt;Diuréticos según filtrado:&lt;/b&gt; Si el filtrado glomerular (MDRD) cae por debajo de 30 ml/min (como en este paciente con 25 ml/min/1.73m²), los diuréticos tiazídicos pierden eficacia, por lo que para el manejo de la sobrecarga hídrica y los edemas se debe utilizar un diurético de asa, como la &lt;b&gt;Furosemida&lt;/b&gt;.</t>
  </si>
  <si>
    <t>En el tratamiento de la anemia de la &lt;b&gt;Enfermedad Renal Crónica (ERC)&lt;/b&gt;, previo a la indicación de la hormona &lt;b&gt;Eritropoyetina (EPO)&lt;/b&gt;, la conducta médica debe ser evaluar los depósitos y &lt;b&gt;administrar hierro&lt;/b&gt; para normalizar su déficit.</t>
  </si>
  <si>
    <t>&lt;b&gt;FISIOPATOLOGÍA Y TRATAMIENTO DE LA ANEMIA EN LA ENFERMEDAD RENAL CRÓNICA&lt;/b&gt;&lt;br /&gt;&lt;br /&gt;La anemia es un pilar sintomático de la enfermedad renal que se manifiesta cuando el filtrado glomerular (FG) desciende por debajo de los 30 ml/min.&lt;br /&gt;• &lt;b&gt;Etiología Multifactorial:&lt;/b&gt; La anemia propia de la insuficiencia renal crónica se debe a la deficiencia de &lt;i&gt;eritropoyetina&lt;/i&gt;, a un estado inflamatorio crónico, al acortamiento de la vida media de los glóbulos rojos, al aumento de las pérdidas gastrointestinales y al déficit de &lt;i&gt;hierro&lt;/i&gt; sérico.&lt;br /&gt;• &lt;b&gt;Déficit de Eritropoyetina (EPO):&lt;/b&gt; Constituye la causa primaria de la anemia. Se origina por la pérdida de la masa renal funcionante que se vuelve incapaz de sintetizar la hormona.&lt;br /&gt;• &lt;b&gt;Tratamiento y Objetivo:&lt;/b&gt; El fármaco específico que se utiliza para tratar la anemia de origen renal es la &lt;i&gt;Eritropoyetina (EPO)&lt;/i&gt;. La meta terapéutica es suplementar hasta alcanzar valores de Hemoglobina (Hb) entre 10 a 12 gr%.&lt;br /&gt;• &lt;b&gt;Evaluación y Reposición de Hierro (Conducta Inicial):&lt;/b&gt; Para calificar la anemia y conocer el estado de los depósitos de hierro, se deben medir la ferremia, la ferritina y la saturación de transferrina. Como pauta, si un paciente renal crónico presenta un déficit en sus depósitos de hierro, la conducta médica debe ser &lt;b&gt;administrar hierro para normalizar el déficit de los depósitos antes de indicar la hormona&lt;/b&gt;.</t>
  </si>
  <si>
    <t>La opción d es correcta. El abordaje de la anemia en la insuficiencia renal crónica exige la reposición de los depósitos de hierro antes de iniciar o aumentar el tratamiento con Eritropoyetina (EPO), ya que la hormona resultaría ineficaz sin el sustrato férrico necesario para la hematopoyesis. En este paciente, la administración de hierro es la conducta inicial y el paso limitante para garantizar luego el éxito de la terapia eritropoyética.&lt;br&gt;&lt;br&gt;&lt;i&gt;(Nota: Datos extraídos de guías clínicas internacionales. Se sugiere contrastar con protocolos institucionales locales.)&lt;/i&gt;</t>
  </si>
  <si>
    <t>• &lt;b&gt;a) Vitamina B12 intramuscular:&lt;/b&gt; Es incorrecta. La anemia de la insuficiencia renal crónica responde a la deficiencia de eritropoyetina y alteraciones en la homeostasis del hierro, no a la carencia de vitamina B12.&lt;br /&gt;• &lt;b&gt;b) Eritropoyetina recombinante 4000 UI/semana:&lt;/b&gt; Es incorrecta. Aunque la &lt;i&gt;Eritropoyetina (EPO)&lt;/i&gt; es el fármaco de elección para tratar la anemia renal, la regla médica establece que no se debe indicar la hormona sin antes normalizar y corregir el déficit subyacente de los depósitos de hierro.&lt;br /&gt;• &lt;b&gt;c) Transfusión de concentrado de hematíes:&lt;/b&gt; Es incorrecta. Las transfusiones se reservan para cuadros de anemia severa aguda con inestabilidad hemodinámica o síntomas isquémicos graves, debiendo evitarse en el paciente renal crónico estable por el alto riesgo de alosensibilización inmunológica (perjudicial para un futuro trasplante renal).</t>
  </si>
  <si>
    <t>&lt;b&gt;AJUSTES CLÍNICOS AVANZADOS EN EL MANEJO DE LA ANEMIA&lt;/b&gt;&lt;br /&gt;&lt;br /&gt;El tratamiento de la anemia tiene como beneficio prevenir la hipertrofia del ventrículo izquierdo (HVI). En el manejo avanzado de estos pacientes:&lt;br /&gt;• Si un paciente renal crónico se presenta con un hematocrito bajo y saturación disminuida, la conducta es reponer hierro antes que hormona.&lt;br /&gt;• Si un paciente en hemodiálisis presenta una Hb de 11.2 g/dl, con una ferritina alta (400 ng/ml) pero una saturación baja (12%), la decisión terapéutica es disminuir la dosis de EPO y continuar con la dosis de hierro.</t>
  </si>
  <si>
    <t>Todo paciente con Enfermedad Renal Crónica (ERC) en tratamiento conservador e hiperparatiroidismo debe incluir la &lt;b&gt;restricción de fósforo en su dieta&lt;/b&gt; para hacer frente a la hiperfosfatemia generada por la caída del filtrado glomerular.&lt;br&gt;&lt;br&gt;&lt;i&gt;(Nota: Datos extraídos de guías clínicas internacionales. Las fuentes provistas establecen la necesidad de restricción de fósforo en la dieta de estos pacientes, pero no detallan la exclusión específica de lácteos, quesos y yogures).&lt;/i&gt;</t>
  </si>
  <si>
    <t>&lt;b&gt;TRASTORNO MINERAL ÓSEO Y RESTRICCIÓN DIETÉTICA EN LA ERC&lt;/b&gt;&lt;br /&gt;&lt;br /&gt;A medida que avanza la Enfermedad Renal Crónica (ERC) y el filtrado glomerular cae (por debajo de los 60 a 50 ml/min), se evidencia una alteración del metabolismo mineral que debe ser tratada para evitar complicaciones sistémicas.&lt;br /&gt;• &lt;b&gt;Hiperfosfatemia:&lt;/b&gt; El riñón pierde la capacidad natural fisiológica de excretar fósforo, generando una hiperfosfatemia (retención de fósforo en sangre).&lt;br /&gt;• &lt;b&gt;Tríada Patognomónica:&lt;/b&gt; La alteración del metabolismo óseo mineral de la ERC se caracteriza por la presencia conjunta de esta hiperfosfatemia, hipocalcemia y un déficit de vitamina D3 activa (calcitriol).&lt;br /&gt;• &lt;b&gt;Tratamiento Conservador:&lt;/b&gt; Todo paciente con ERC e hiperparatiroidismo asociado debe incluir la restricción de fósforo en su dieta. En etapas avanzadas, este manejo nutricional se complementa con la administración de quelantes del fósforo administrados junto con las comidas para modificar la homeostasis sin elevar el calcio plasmático.</t>
  </si>
  <si>
    <t>&lt;b&gt;d) Lácteos queso yogur:&lt;/b&gt; Es la opción correcta. En la práctica nutricional clínica, los productos lácteos (leche, quesos, yogures) constituyen la principal fuente de aporte de fósforo de alta absorción. En una paciente con nefropatía diabética avanzada y pérdida de la capacidad renal de excretar este ion, la restricción dietética de fósforo obliga a limitar el consumo de este grupo alimentario para prevenir el hiperparatiroidismo secundario.</t>
  </si>
  <si>
    <t>&lt;b&gt;a) Frutas citricas frescas:&lt;/b&gt; Es incorrecta. Su aporte se vigila más por su contenido de potasio en caso de hiperkalemia, pero no son la fuente principal de fósforo dietético responsable de la hiperfosfatemia.&lt;br /&gt;&lt;b&gt;b) Verduras hoja verde:&lt;/b&gt; Es incorrecta. Aportan potasio y vitamina K, no siendo el principal grupo de alimentos implicado en la sobrecarga de fósforo que requiere restricción.&lt;br /&gt;&lt;b&gt;c) Cereales integrales:&lt;/b&gt; Es incorrecta. Aunque los granos integrales contienen fósforo en forma de fitatos, su biodisponibilidad y absorción intestinal en humanos es menor en comparación con el fósforo inorgánico o el derivado de las proteínas animales y lácteos.</t>
  </si>
  <si>
    <t>&lt;b&gt;CONSECUENCIAS DE LA HIPERFOSFATEMIA (CALCIFICACIONES VASCULARES)&lt;/b&gt;&lt;br /&gt;&lt;br /&gt;La hiperfosfatemia crónica sostenida en el tiempo desencadena efectos deletéreos más allá del estímulo directo a la glándula paratiroides.&lt;br /&gt;• &lt;b&gt;Precipitación extraósea:&lt;/b&gt; Al existir un hueso resistente que no utiliza el calcio por la enfermedad ósea adinámica u osteítis fibrosa, el excedente mineral se combina con el fósforo plasmático elevado. Este producto precipita a nivel extraóseo, originando calcificaciones extraesqueléticas.&lt;br /&gt;• &lt;b&gt;Riesgo Cardiovascular:&lt;/b&gt; Las calcificaciones afectan el árbol periférico (en la capa media de las arterias) y las válvulas cardíacas, sumando un riesgo cardiovascular adicional que acelera la morbimortalidad del paciente renal.</t>
  </si>
  <si>
    <t>En la &lt;b&gt;Enfermedad Renal Crónica&lt;/b&gt;, la anemia se origina por el &lt;b&gt;déficit de Eritropoyetina (EPO)&lt;/b&gt;, siendo la indicación terapéutica administrar dicha hormona de forma sustitutiva con el objetivo de alcanzar y mantener niveles de hemoglobina entre &lt;b&gt;10 a 12 gr%&lt;/b&gt;.</t>
  </si>
  <si>
    <t>&lt;b&gt;MANEJO DE LA ANEMIA EN LA ENFERMEDAD RENAL CRÓNICA&lt;/b&gt;&lt;br /&gt;&lt;br /&gt;La anemia suele manifestarse cuando el filtrado glomerular desciende por debajo de los 30 ml/min.&lt;br /&gt;• &lt;b&gt;Etiología:&lt;/b&gt; Es de origen multifactorial, debiéndose a la &lt;b&gt;deficiencia de eritropoyetina&lt;/b&gt; por la pérdida de masa renal, a un estado inflamatorio crónico y al acortamiento de la vida media de los glóbulos rojos.&lt;br /&gt;• &lt;b&gt;Objetivo Terapéutico:&lt;/b&gt; La meta es suplementar el déficit hasta alcanzar valores de Hemoglobina (Hb) entre &lt;b&gt;10 a 12 gr%&lt;/b&gt;.&lt;br /&gt;• &lt;b&gt;Tratamiento Específico:&lt;/b&gt; El fármaco indicado para tratar la anemia de origen renal es la &lt;b&gt;Eritropoyetina (EPO)&lt;/b&gt;. Se administra mediante inyecciones subcutáneas y se inicia con hematocritos menores al 32% (equivalentes a valores de Hb cercanos a 10 g/dl). El tratamiento de la anemia tiene como beneficio prevenir la hipertrofia del ventrículo izquierdo (HVI).&lt;br /&gt;• &lt;b&gt;Pre-requisitos:&lt;/b&gt; Para evaluar la anemia y conocer el estado de los depósitos de hierro, el dosaje de ferremia, ferritina y saturación de transferrina deben ser medidos en conjunto. Si existiera un déficit de los depósitos, se debe administrar hierro para normalizarlos antes de indicar la hormona.</t>
  </si>
  <si>
    <t>&lt;b&gt;c) Eritropoyetina si Hb menor que 10 g/dl:&lt;/b&gt; Es la opción correcta. En el contexto de la &lt;b&gt;Enfermedad Renal Crónica&lt;/b&gt; (como la nefropatía diabética), la disminución de la masa nefronal provoca la incapacidad de sintetizar la hormona estimulante de eritrocitos. La terapéutica de elección exige tratar la causa administrando &lt;b&gt;Eritropoyetina (EPO)&lt;/b&gt;, cuyo uso se instaura cuando los niveles de hemoglobina caen a límites que ameritan intervención (hematocrito &lt; 32%), teniendo como diana mantener a largo plazo la hemoglobina en el rango de &lt;b&gt;10 a 12 gr%&lt;/b&gt;.</t>
  </si>
  <si>
    <t>• &lt;b&gt;a) Inhibidores SGLT2 empíricos:&lt;/b&gt; Es incorrecta. Si bien las gliflozinas ejercen un efecto antiproteinúrico y de nefroprotección al disminuir la hiperfiltración en el diabético, no constituyen una intervención para corregir el déficit de eritropoyetina causante de la anemia.&lt;br /&gt;• &lt;b&gt;b) Hierro oral profiláctico:&lt;/b&gt; Es incorrecta. El hierro no se indica de forma profiláctica o empírica, ya que su administración exige medir de forma conjunta la ferremia, ferritina y la saturación de transferrina para documentar si el paciente presenta un déficit de los depósitos que justifique su reposición.&lt;br /&gt;• &lt;b&gt;d) Transfusión inmediata:&lt;/b&gt; Es incorrecta. Un nivel de hemoglobina de 10.2 g/dl en un paciente estable con anemia crónica no reviste criterio de urgencia hemodinámica. La transfusión se reserva como medida de salvataje ante pérdidas agudas de sangre o cuadros isquémicos descompensados.</t>
  </si>
  <si>
    <t>&lt;b&gt;AJUSTES CLÍNICOS AVANZADOS (HIERRO Y EPO)&lt;/b&gt;&lt;br /&gt;&lt;br /&gt;El manejo conjunto del hierro y la eritropoyetina exige una monitorización para no inducir iatrogenia en pacientes renales crónicos o en diálisis.&lt;br /&gt;• &lt;b&gt;Ajuste de dosis:&lt;/b&gt; Si un paciente presenta una Hb de 11.2 g/dl con una ferritina alta (ej. 400 ng/ml) pero una saturación baja (ej. 12%), la decisión terapéutica es &lt;b&gt;disminuir la dosis de EPO&lt;/b&gt; y &lt;b&gt;continuar con la dosis de hierro&lt;/b&gt;.</t>
  </si>
  <si>
    <t>En la &lt;b&gt;Enfermedad Renal Crónica (ERC)&lt;/b&gt;, la &lt;b&gt;anemia&lt;/b&gt; se trata con la administración de la hormona &lt;b&gt;Eritropoyetina (EPO)&lt;/b&gt;, cuya indicación se establece ante pacientes con depósitos de hierro suficientes que presentan una hemoglobina disminuida (ej. &lt;b&gt;Hb menor a 10 g/dl sintomática&lt;/b&gt;) o hematocritos menores al 32%, buscando la meta de 10 a 12 g/dl.</t>
  </si>
  <si>
    <t>&lt;b&gt;TRATAMIENTO DE LA ANEMIA EN LA ENFERMEDAD RENAL CRÓNICA&lt;/b&gt;&lt;br /&gt;&lt;br /&gt;El manejo de la anemia en la insuficiencia renal crónica exige un abordaje escalonado, evaluando primero los depósitos férricos y luego la suplementación hormonal.&lt;br /&gt;• &lt;b&gt;Evaluación de depósitos de hierro:&lt;/b&gt; Antes de indicar EPO, se deben medir conjuntamente la ferremia, ferritina y saturación de transferrina. La conducta médica es reponer hierro si existe déficit. En pacientes con depósitos normales o suficientes, el hierro no es el paso limitante para la síntesis eritrocitaria.&lt;br /&gt;• &lt;b&gt;Déficit de Eritropoyetina (EPO):&lt;/b&gt; Constituye la causa principal y primaria de la anemia renal. Se origina por la claudicación de la masa renal funcionante.&lt;br /&gt;• &lt;b&gt;Indicación de Eritropoyetina:&lt;/b&gt; Es el fármaco específico para tratar la anemia de origen renal. Se indica su inicio ante la presencia de anemia clínicamente manifiesta (sintomática) o hematocritos menores al 32%.&lt;br /&gt;• &lt;b&gt;Meta terapéutica:&lt;/b&gt; El objetivo del tratamiento es suplementar de forma paulatina hasta alcanzar y mantener valores de hemoglobina entre 10 a 12 g/dl, previniendo así complicaciones mayores como la hipertrofia del ventrículo izquierdo.</t>
  </si>
  <si>
    <t>&lt;b&gt;a) Hb menor que 10 g/dl sintomática:&lt;/b&gt; Es la opción correcta. En un paciente con insuficiencia renal crónica avanzada que ya presenta depósitos de hierro adecuados (evidenciado por una ferritina de 250 ng/ml), el paso a seguir para tratar la anemia es la administración de Eritropoyetina (EPO). Su indicación está respaldada cuando el paciente presenta una hemoglobina menor a 10 g/dl que le genera repercusión clínica sintomática, buscando alcanzar la meta terapéutica de 10 a 12 g/dl.</t>
  </si>
  <si>
    <t>• &lt;b&gt;b) Transfusión preferida:&lt;/b&gt; Es incorrecta. Las transfusiones de sangre se evitan en el manejo crónico estable de la anemia renal para prevenir la alosensibilización inmunológica (perjudicial para un futuro trasplante renal), reservándose para escenarios agudos con inestabilidad hemodinámica.&lt;br /&gt;• &lt;b&gt;c) Ferritina menor que 200 ng/ml:&lt;/b&gt; Es incorrecta. Un valor de ferritina bajo indicaría ferropenia y la necesidad de reponer hierro endovenoso antes de indicar la EPO. El paciente del caso ya presenta una ferritina de 250 ng/ml, por lo que los depósitos son adecuados y permiten el inicio de la hormona.&lt;br /&gt;• &lt;b&gt;d) Siempre Hb menor que 11 g/dl:&lt;/b&gt; Es incorrecta. No se inicia el tratamiento hormonal por debajo de 11 g/dl sin evaluar los depósitos férricos, y el rango objetivo se vigila para no superar los 12 g/dl, ya que niveles más altos aumentan el riesgo de mortalidad cardiovascular.</t>
  </si>
  <si>
    <t>&lt;b&gt;ETIOLOGÍA DE LA ANEMIA RENAL&lt;/b&gt;&lt;br /&gt;&lt;br /&gt;La anemia propia de la insuficiencia renal crónica es de origen multifactorial. Fisiopatológicamente se debe a la deficiencia de eritropoyetina, a un estado inflamatorio crónico, al acortamiento de la vida media de los glóbulos rojos, al aumento de las pérdidas gastrointestinales (microsangrados) y al déficit de hierro sérico (el cual debe evaluarse antes de la terapia hormonal).</t>
  </si>
  <si>
    <t>En un paciente con &lt;b&gt;enfermedad renal crónica&lt;/b&gt; y complicaciones (como nefrolitiasis recurrente y caída del filtrado glomerular) asociadas a un tejido glandular hiperfuncionante, la conducta médica y tratamiento definitivo indicado es la &lt;b&gt;paratiroidectomía&lt;/b&gt;.&lt;br&gt;&lt;br&gt;&lt;i&gt;(Nota: Datos extraídos de literatura médica externa a las fuentes provistas. Se sugiere verificación independiente.)&lt;/i&gt;</t>
  </si>
  <si>
    <t>&lt;b&gt;ALTERACIÓN MINERAL ÓSEA Y PARATIROIDECTOMÍA EN LA ERC&lt;/b&gt;&lt;br /&gt;&lt;br /&gt;A medida que el filtrado glomerular cae, se evidencia una afectación del metabolismo mineral caracterizada por hiperfosfatemia, hipocalcemia y déficit de calcitriol, desencadenando hiperparatiroidismo.&lt;br /&gt;• &lt;b&gt;Manejo Conservador:&lt;/b&gt; Todo paciente con ERC e hiperparatiroidismo debe incluir la restricción de fósforo en su dieta, asociándose el uso de quelantes del fósforo y análogos de Vitamina D en bajas dosis bajo monitoreo.&lt;br /&gt;• &lt;b&gt;Manejo Médico Avanzado:&lt;/b&gt; En pacientes con uremia y elevación de la PTH, el tratamiento incluye el uso del calcimimético &lt;b&gt;Cinacalcet&lt;/b&gt; más un quelante de fosfato no cálcico administrado con las comidas.&lt;br /&gt;• &lt;b&gt;Tratamiento Quirúrgico (Paratiroidectomía):&lt;/b&gt; Si un paciente presenta una hormona paratiroidea (PTH) elevada, fósforo alto y calcio alto (hipercalcemia) a pesar del tratamiento médico previo, la conducta médica indicada es la &lt;b&gt;paratiroidectomía&lt;/b&gt;.</t>
  </si>
  <si>
    <t>&lt;b&gt;b) Paratiroidectomía subtotal:&lt;/b&gt; Es la opción correcta. Ante un hiperparatiroidismo primario sintomático y complicado (con nefrolitiasis recurrente y deterioro progresivo hacia una enfermedad renal crónica en estadio 4), el tratamiento de elección consiste en la resección quirúrgica del tejido glandular hiperfuncionante.</t>
  </si>
  <si>
    <t>• &lt;b&gt;a) Cinacalcet 30 mg dos veces al día:&lt;/b&gt; Es incorrecta. Si bien el Cinacalcet es un calcimimético útil para el manejo médico de la hipercalcemia (incluso post-trasplante o en hiperparatiroidismo secundario/terciario), constituye una terapia farmacológica que no resuelve el defecto anatómico autónomo de forma definitiva como la cirugía.&lt;br /&gt;• &lt;b&gt;c) Diálisis peritoneal:&lt;/b&gt; Es incorrecta. El paciente presenta un filtrado glomerular estimado de 28 ml/min/1.73m² (Estadio 4). La indicación para inicio de terapia de reemplazo renal se reserva para el Estadio 5 (FG &lt; 15 ml/min) o ante la aparición de urgencias urémicas dialíticas, no siendo el tratamiento causal para su hiperparatiroidismo.&lt;br /&gt;• &lt;b&gt;d) Quelante de fósforo intensivo:&lt;/b&gt; Es incorrecta. Los quelantes de fósforo son medidas de soporte en la ERC para controlar el producto Ca x P y evitar calcificaciones extraesqueléticas, pero no erradican la sobreproducción autónoma propia de un hiperparatiroidismo primario.</t>
  </si>
  <si>
    <t>En pacientes con &lt;b&gt;Enfermedad Renal Crónica avanzada (Estadio 4)&lt;/b&gt; que cursan con hiperuricemia y crisis de gota, el &lt;b&gt;Febuxostat&lt;/b&gt; es un tratamiento hipouricemiante seguro debido a su metabolismo predominantemente hepático, no requiriendo ajuste de dosis frente a la caída crítica del filtrado glomerular. &lt;i&gt;(Nota: Datos extraídos de guías clínicas internacionales. Se sugiere contrastar con protocolos institucionales locales.)&lt;/i&gt;</t>
  </si>
  <si>
    <t>&lt;b&gt;ESTADIFICACIÓN Y MANEJO DE COMORBILIDADES EN LA ERC&lt;/b&gt;&lt;br /&gt;&lt;br /&gt;La evaluación y el seguimiento del paciente con Enfermedad Renal Crónica (ERC) requiere estadificar la caída del filtrado y monitorear el panel metabólico y sistémico para evitar complicaciones.&lt;br /&gt;• &lt;b&gt;Estadificación (Estadio 4):&lt;/b&gt; Según las guías KDIGO, el Estadio 4 (G4) se define por una disminución severa a grave de la tasa de filtrado glomerular, con valores limitantes entre &lt;b&gt;15 y 29 ml/min/1.73m²&lt;/b&gt;.&lt;br /&gt;• &lt;b&gt;Escrutinio Metabólico:&lt;/b&gt; El panel de análisis clínicos de sangre en estos pacientes debe incluir el monitoreo de la &lt;b&gt;uricemia (ácido úrico)&lt;/b&gt;, el perfil lipídico, el ionograma, la urea y creatinina, ya que la falla renal impide la excreción de metabolitos nitrogenados y ácidos orgánicos.&lt;br /&gt;• &lt;b&gt;Metabolismo y Riesgo Farmacológico:&lt;/b&gt; A medida que el filtrado cae por debajo de 30 ml/min, el riñón pierde capacidad depuradora. Los fármacos de eliminación predominantemente renal conllevan un riesgo de acumulación y toxicidad, obligando al médico a elegir alternativas terapéuticas de metabolismo extra-renal (hepático) para el control de las comorbilidades asociadas.</t>
  </si>
  <si>
    <t>La opción a es correcta. El &lt;b&gt;Febuxostat&lt;/b&gt; es un inhibidor selectivo de la xantina oxidasa que presenta un metabolismo predominantemente hepático. En pacientes con &lt;b&gt;Enfermedad Renal Crónica en Estadio 4&lt;/b&gt; (filtrado glomerular entre 15 y 29 ml/min), su uso resulta farmacológicamente seguro y no requiere el ajuste de dosis que exige el alopurinol, minimizando el riesgo de toxicidad por acumulación en el contexto de uremia.&lt;br&gt;&lt;br&gt;&lt;i&gt;(Nota: Datos extraídos de guías clínicas internacionales. Se sugiere contrastar con protocolos institucionales locales.)&lt;/i&gt;</t>
  </si>
  <si>
    <t>• &lt;b&gt;d) Alopurinol dosis ajustada TFG:&lt;/b&gt; Es incorrecta. Si bien puede utilizarse ajustando la dosis según la TFG, sus metabolitos activos (oxipurinol) se acumulan en la falla renal (Estadio 4), elevando el riesgo de un síndrome de hipersensibilidad.&lt;br /&gt;• &lt;b&gt;c) Probencid uricosúrico:&lt;/b&gt; Es incorrecta. Los agentes uricosúricos dependen de una función tubular y un filtrado glomerular para forzar la excreción de ácido úrico hacia la luz tubular. Pierden eficacia cuando el filtrado cae por debajo de 30 ml/min.&lt;br /&gt;• &lt;b&gt;b) Rasburicase única dosis:&lt;/b&gt; Es incorrecta. La rasburicasa es una enzima recombinante reservada para el manejo agudo del síndrome de lisis tumoral (frecuente en patologías oncohematológicas), no estando indicada para el manejo crónico o profiláctico de la gota.</t>
  </si>
  <si>
    <t>&lt;b&gt;CONTRAINDICACIONES FARMACOLÓGICAS EN ERC AVANZADA&lt;/b&gt;&lt;br /&gt;&lt;br /&gt;La progresión a un filtrado glomerular &lt; 30 ml/min (Estadios 4 y 5) impone restricciones terapéuticas para evitar iatrogenia:&lt;br /&gt;• &lt;b&gt;Diuréticos Tiazídicos:&lt;/b&gt; Pierden eficacia y están contraindicados, debiendo rotarse a diuréticos de asa (furosemida). Cabe destacar que las tiazidas pueden exacerbar las crisis de gota.&lt;br /&gt;• &lt;b&gt;Metformina:&lt;/b&gt; Está contraindicada por riesgo de acidosis láctica e hipoglucemias nocturnas; el tratamiento debe rotarse a insulina.&lt;br /&gt;• &lt;b&gt;IECA / ARA II:&lt;/b&gt; No se deben iniciar si el FG es &lt; 30 ml/min y se deben suspender si cae por debajo de 20 ml/min, debido al riesgo de hiperkalemia y caída del filtrado restante.</t>
  </si>
  <si>
    <t>En el &lt;b&gt;Monitoreo Ambulatorio de Presión Arterial (MAPA)&lt;/b&gt;, el valor de corte para confirmar hipertensión se establece en un &lt;b&gt;promedio de 24 horas ≥ 130/80 mmHg&lt;/b&gt;, por lo que el objetivo de control es mantener las cifras en 24 horas por debajo de este umbral.</t>
  </si>
  <si>
    <t>&lt;b&gt;MONITOREO AMBULATORIO DE PRESIÓN ARTERIAL DE 24 HORAS (MAPA)&lt;/b&gt;&lt;br /&gt;&lt;br /&gt;Es un dispositivo portátil que se infla automáticamente cada 15 minutos durante 24 horas, utilizado para confirmar el diagnóstico, evaluar HTA refractaria o estudiar el comportamiento nocturno de la PA.&lt;br /&gt;• &lt;b&gt;Valores de corte diagnósticos:&lt;/b&gt; Promedio de 24 horas ≥ 130/80 mmHg; Promedio Diurno ≥ 135/85 mmHg; o Promedio Nocturno ≥ 120/70 mmHg.&lt;br /&gt;• &lt;b&gt;Patrón DIPPER:&lt;/b&gt; Caída fisiológica normal (entre un 10% y 20% respecto al día) durante el sueño, asociada a buen pronóstico.&lt;br /&gt;• &lt;b&gt;Patrón NON DIPPER:&lt;/b&gt; Caída tensional &lt; 10% durante la noche. Tiene un peor pronóstico con mayor daño de órgano blanco (microalbuminuria, hipertrofia) y mayor tasa de eventos cardiovasculares. Causas principales: Síndrome de Apnea Obstructiva del Sueño (SAOS), diabetes e HTA secundaria.</t>
  </si>
  <si>
    <t>&lt;b&gt;c) Presión arterial promedio 24 horas menor que 130/80 mmHg:&lt;/b&gt; Es la opción correcta. El Monitoreo Ambulatorio de Presión Arterial (MAPA) establece como valor de corte patológico un promedio de 24 horas igual o superior a 130/80 mmHg. Por consiguiente, el objetivo terapéutico de monitoreo "promedio en 24 horas" es mantener las cifras menores a 130/80 mmHg para reducir el riesgo de progresión del daño renal y cardiovascular asociado a su fenotipo "non dipper".</t>
  </si>
  <si>
    <t>&lt;b&gt;a) Ablación de denervación renal:&lt;/b&gt; Es incorrecta. Constituye una alternativa terapéutica invasiva en estudio para ciertos casos de hipertensión arterial resistente, pero no es un "objetivo de monitoreo" o una meta tensional.&lt;br /&gt;&lt;b&gt;b) Presión arterial nocturna menor que 120/70 mmHg:&lt;/b&gt; Es incorrecta. Si bien el promedio nocturno normal o su valor de corte se define como ≥ 120/70 mmHg, la opción hace referencia al promedio "nocturno", mientras que el enunciado solicita el objetivo de presión arterial "promedio en 24 horas".&lt;br /&gt;&lt;b&gt;d) Biofeedback para hipertensión:&lt;/b&gt; Es incorrecta. Es una técnica conductual y de relajación empleada en el manejo del estrés, no constituyendo un objetivo numérico de presión arterial en el monitoreo ambulatorio de 24 horas.</t>
  </si>
  <si>
    <t>&lt;b&gt;OBJETIVOS TENSIONALES EN LA ENFERMEDAD RENAL CRÓNICA&lt;/b&gt;&lt;br /&gt;&lt;br /&gt;El control de la presión arterial es la medida para prevenir la progresión de la enfermedad renal.&lt;br /&gt;• &lt;b&gt;Objetivo Estándar en ERC:&lt;/b&gt; La meta es lograr una PA &lt; 130/80 mmHg (o &lt; 140/85 mmHg según algunas guías) utilizando como piedra angular a los IECA o ARA II.&lt;br /&gt;• &lt;b&gt;Objetivo Estricto (Proteinuria severa):&lt;/b&gt; Si existe proteinuria &gt; 1 g/día o disminución severa del filtrado glomerular, la meta de consultorio es &lt; 125/75 mmHg.</t>
  </si>
  <si>
    <t>En pacientes con Enfermedad Renal Crónica avanzada que desarrollan alteraciones del metabolismo óseo-mineral por déficit de activación renal de la vitamina D (hipocalcemia y elevación de la PTH), el tratamiento de elección para frenar el hiperparatiroidismo secundario consiste en la administración de la forma activa de la hormona mediante &lt;b&gt;análogos de Vitamina D en bajas dosis (calcitriol)&lt;/b&gt; bajo monitoreo.</t>
  </si>
  <si>
    <t>&lt;b&gt;TRASTORNO MINERAL ÓSEO E HIPERPARATIROIDISMO SECUNDARIO EN LA ERC&lt;/b&gt;&lt;br /&gt;&lt;br /&gt;A medida que la enfermedad progresa y el filtrado glomerular cae (por debajo de los 60 a 50 ml/min), se evidencia una afectación del metabolismo mineral caracterizada por la presencia conjunta de &lt;b&gt;hiperfosfatemia, hipocalcemia y déficit de vitamina D3 activa&lt;/b&gt;.&lt;br /&gt;• &lt;b&gt;Déficit de Calcitriol:&lt;/b&gt; Los riñones son órganos indispensables para la síntesis y activación de la Vitamina D hacia su forma activa. Al claudicar la masa renal funcional, disminuye la actividad de la enzima &lt;b&gt;1-alfa hidroxilasa renal&lt;/b&gt;, lo que provoca una caída en la síntesis de 1,25 (OH)2 D3 (calcitriol).&lt;br /&gt;• &lt;b&gt;Hiperparatiroidismo Secundario:&lt;/b&gt; La hiperfosfatemia sumada a la hipocalcemia crónica (derivada del déficit de absorción intestinal de calcio por falta de vitamina D) desata una respuesta paratiroidea compensatoria con un aumento en la secreción y síntesis de &lt;b&gt;PTH&lt;/b&gt;.&lt;br /&gt;• &lt;b&gt;Tratamiento Específico:&lt;/b&gt; En etapas avanzadas, además del uso de quelantes del fósforo, se debe reponer la vitamina D. Al fallar el riñón en su capacidad de hidroxilar, se deben administrar &lt;b&gt;análogos de Vit D ya activos (calcitriol)&lt;/b&gt; en bajas dosis. &lt;i&gt;(Nota: El hallazgo de laboratorio con PTH elevada define un hiperparatiroidismo secundario urémico, corrigiendo la discordancia diagnóstica del enunciado inicial)&lt;/i&gt;.</t>
  </si>
  <si>
    <t>&lt;b&gt;c) Calcitriol 0.5 mcg diarios:&lt;/b&gt; Es la opción correcta. En un paciente con enfermedad renal crónica estadio 4, la pérdida de nefronas anula la actividad de la enzima 1-alfa hidroxilasa, encargada de la activación final de la vitamina D. Para tratar la hipocalcemia resultante y suprimir la hiperplasia y secreción de la glándula paratiroides (hiperparatiroidismo secundario), se debe suministrar exógenamente la hormona ya en su conformación bioactiva, que es el calcitriol.</t>
  </si>
  <si>
    <t>• &lt;b&gt;a) Calcifediol 50 mcg diarios y b) Ergocalciferol 50000 UI semanal:&lt;/b&gt; Son incorrectas. Ambas formulaciones representan prohormonas o precursores inactivos (25-hidroxivitamina D y vitamina D2 respectivamente) que requieren el paso por el parénquima renal para ser hidroxilados en la posición 1-alfa y volverse funcionales. En la IRC avanzada, este paso enzimático está bloqueado, por lo que su administración no corregirá el cuadro.&lt;br /&gt;• &lt;b&gt;d) Parathormona recombinante:&lt;/b&gt; Es incorrecta. El paciente ya presenta una secreción aumentada de PTH endógena (hiperparatiroidismo secundario) intentando compensar su hipocalcemia, lo cual está desmineralizando su esqueleto (osteítis fibrosa). Administrar más PTH agravaría la osteodistrofia renal.</t>
  </si>
  <si>
    <t>En pacientes con diabetes establecida que desarrollan un síndrome nefrótico (proteinuria masiva &gt; 3,5 g/día y edema), la causa secundaria metabólica más frecuente es la &lt;b&gt;nefropatía diabética&lt;/b&gt;.</t>
  </si>
  <si>
    <t>&lt;b&gt;ETIOLOGÍA Y EVOLUCIÓN CLÍNICA DE LA NEFROPATÍA DIABÉTICA&lt;/b&gt;&lt;br /&gt;&lt;br /&gt;La nefropatía diabética es la primera causa de insuficiencia renal crónica y la primera causa de ingreso a hemodiálisis en el mundo, afectando a un alto porcentaje de pacientes diabéticos tras años de evolución.&lt;br /&gt;• &lt;b&gt;Fisiopatología y Daño Glomerular:&lt;/b&gt; La hiperglucemia sostenida y el mal control metabólico inducen hiperfiltración glomerular, aumento de la presión intraglomerular y daño estructural en la barrera de filtración, permitiendo la salida anormal de proteínas (proteinuria no selectiva).&lt;br /&gt;• &lt;b&gt;Etapa IV (Nefropatía Diabética Manifiesta o Clínica):&lt;/b&gt; Se define analíticamente por la presencia de &lt;b&gt;proteinuria persistente&lt;/b&gt; (&gt; 300 mg/día). A medida que avanza la enfermedad (típicamente entre los 10 a 20 años de evolución de la diabetes), la pérdida proteica puede alcanzar rangos de &lt;b&gt;síndrome nefrótico&lt;/b&gt;, manifestándose con proteinuria, hipoalbuminemia y desarrollo de edemas.&lt;br /&gt;• &lt;b&gt;Etiología del Síndrome Nefrótico:&lt;/b&gt; Dentro del gran espectro de glomerulopatías secundarias que debutan como síndrome nefrótico, la nefropatía diabética es la causa metabólica secundaria más frecuente.</t>
  </si>
  <si>
    <t>&lt;b&gt;d) Nefropatia diabética:&lt;/b&gt; Es la opción correcta. El paciente posee un antecedente de diabetes tipo 2 de 10 años de evolución y debuta con un cuadro de síndrome nefrótico (edema y una proteinuria de 4 g/día). La &lt;b&gt;nefropatía diabética&lt;/b&gt; es la etiología metabólica secundaria más frecuente de este síndrome, siendo el desarrollo de proteinuria de rango nefrótico una manifestación esperable y característica en la Etapa IV (clínica o manifiesta) del daño renal microvascular diabético.</t>
  </si>
  <si>
    <t>• &lt;b&gt;a) Mieloma múltiple:&lt;/b&gt; Es incorrecta. Si bien el mieloma genera daño tubular (riñón del mieloma) por cadenas ligeras, estadísticamente no es la etiología más frecuente frente a un antecedente de diabetes de larga data. Además, la proteinuria del mieloma suele ser de cadenas ligeras (proteína de Bence Jones) y no predominantemente albuminuria de rango nefrótico clásico.&lt;br /&gt;• &lt;b&gt;b) Amiloidosis:&lt;/b&gt; Es incorrecta. Aunque es una causa de síndrome nefrótico primario o secundario por depósito de proteínas anómalas en el glomérulo, su prevalencia poblacional general es menor que el daño renal crónico derivado de la epidemia de la diabetes mellitus.&lt;br /&gt;• &lt;b&gt;c) Hipertensión maligna:&lt;/b&gt; Es incorrecta. La hipertensión acelerada o maligna genera un daño endotelial con necrosis fibrinoide y cursa típicamente con insuficiencia renal aguda y hematuria, pero no justifica epidemiológicamente como primera causa el desarrollo de una proteinuria nefrótica sostenida frente a una nefropatía diabética de base.</t>
  </si>
  <si>
    <t>El examen clínico del &lt;b&gt;fondo de ojo&lt;/b&gt; resulta de gran utilidad diagnóstica en el paciente diabético, dado que la constatación de &lt;b&gt;retinopatía diabética&lt;/b&gt; constituye un signo indirecto del proceso microvascular destructivo a nivel de los glomérulos.</t>
  </si>
  <si>
    <t>&lt;b&gt;EVALUACIÓN MICROVASCULAR Y DIAGNÓSTICO EN NEFROPATÍA DIABÉTICA&lt;/b&gt;&lt;br /&gt;&lt;br /&gt;La nefropatía diabética es una complicación microvascular sistémica cuya evaluación integral requiere rastrear el daño en otros órganos diana.&lt;br /&gt;• &lt;b&gt;Correlación Retiniana-Renal:&lt;/b&gt; La realización clínica de un fondo de ojo es de utilidad. Se establece fisiopatológicamente que la observación de las arteriolas retinianas correlaciona con el estado de las arterias renales.&lt;br /&gt;• &lt;b&gt;Signo Indirecto:&lt;/b&gt; Si un paciente diabético presenta retinopatía diabética (como la forma proliferativa), constituye un signo indirecto de que un proceso microvascular destructivo se está llevando a cabo a nivel de sus glomérulos.&lt;br /&gt;• &lt;b&gt;Diagnóstico Precoz Renal:&lt;/b&gt; A nivel renal, la manifestación inicial de este daño microvascular y endotelial se detecta de manera precoz mediante el dosaje de la microalbuminuria persistente, la cual marca la nefropatía diabética incipiente (etapa III).</t>
  </si>
  <si>
    <t>&lt;b&gt;a) Anual fondo ojo dilatado:&lt;/b&gt; Es la opción correcta. El fondo de ojo es el examen para objetivar la retinopatía diabética proliferativa, confirmando el avance que a nivel renal se manifiesta con la microalbuminuria.&lt;br&gt;&lt;br&gt;&lt;i&gt;(Nota: Datos extraídos de literatura médica externa a las fuentes provistas. Se sugiere verificación independiente.)&lt;/i&gt;</t>
  </si>
  <si>
    <t>• &lt;b&gt;b) Semestral fondo ojo:&lt;/b&gt; Es incorrecta. &lt;i&gt;(Opción no justificada en las fuentes provistas)&lt;/i&gt;.&lt;br /&gt;• &lt;b&gt;c) Solo síntomas visuales:&lt;/b&gt; Es incorrecta. El daño microvascular crónico (tanto a nivel de la retina como en los glomérulos durante la etapa silenciosa e incipiente) progresa durante muchos años (10 a 15 años) en ausencia de síntomas perceptibles por el paciente. Esperar a la aparición de síntomas visuales impide la detección precoz y el tratamiento oportuno.&lt;br /&gt;• &lt;b&gt;d) Tomografía óptica mensual:&lt;/b&gt; Es incorrecta. &lt;i&gt;(Opción no justificada en las fuentes provistas)&lt;/i&gt;.</t>
  </si>
  <si>
    <t>&lt;b&gt;HISTORIA NATURAL Y ESTADIOS CLÍNICOS&lt;/b&gt;&lt;br /&gt;&lt;br /&gt;La nefropatía diabética evoluciona cronológicamente atravesando estadios bien definidos:&lt;br /&gt;• &lt;b&gt;Etapa I y II (Preclínica y Silenciosa):&lt;/b&gt; Existe hiperfiltración, pero la microalbuminuria es negativa. Abarca los primeros 10 a 15 años.&lt;br /&gt;• &lt;b&gt;Etapa III (Incipiente):&lt;/b&gt; Aparece la microalbuminuria persistente (30 a 300 mg/día).&lt;br /&gt;• &lt;b&gt;Etapa IV (Manifiesta):&lt;/b&gt; Se define por proteinuria persistente (&gt; 300 mg/día). Aparece a los 20 a 25 años de evolución, marcando el descenso del filtrado hacia la Insuficiencia Renal Crónica.</t>
  </si>
  <si>
    <t>Un paciente de 60 años de edad, con antecedentes de tabaquismo (30 paquetes/año), consulta por tos con expectoración matutina de más de tres meses de evolución y disnea CF III. En su evaluación inicial ¿Cuál es el examen complementario más adecuado?&lt;br&gt;&lt;br&gt;a) Prueba de disfunción de monóxido de carbono (DLCO)&lt;br&gt;&lt;br&gt;b) Espirometría forzada&lt;br&gt;&lt;br&gt;c) TAC tórax de alta resolución&lt;br&gt;&lt;br&gt;d) Test de caminata de seis minutos</t>
  </si>
  <si>
    <t>En pacientes con nefropatía diabética y un filtrado glomerular en descenso, la &lt;b&gt;Insulina&lt;/b&gt; (junto con la Linagliptina) es el fármaco antidiabético más seguro, pudiendo utilizarse a lo largo de todos los estadios de la insuficiencia renal, siendo además el pilar en el paciente con diabetes tipo 1.</t>
  </si>
  <si>
    <t>b) Espirometría forzada</t>
  </si>
  <si>
    <t>&lt;b&gt;MANEJO FARMACOLÓGICO GLUCÉMICO EN LA ENFERMEDAD RENAL CRÓNICA&lt;/b&gt;&lt;br /&gt;&lt;br /&gt;El control de la enfermedad de base es la herramienta central para inhibir el desarrollo o progresión de la nefropatía diabética. La elección y dosis de los fármacos se ven limitadas cuando la función renal disminuye.&lt;br /&gt;• &lt;b&gt;Insulina y Linagliptina:&lt;/b&gt; Son los fármacos antidiabéticos más seguros; pueden utilizarse a lo largo de todos los estadios de la insuficiencia renal, incluso cuando el FG (MDRD) cae por debajo de 20 ml/min o el paciente se encuentra en hemodiálisis.&lt;br /&gt;• &lt;b&gt;Metformina:&lt;/b&gt; Está contraindicada cuando el filtrado (MDRD) es &lt; 60 ml/min. Por debajo de estos niveles, su uso conlleva un riesgo de acumulación tóxica capaz de provocar hipoglucemias nocturnas con riesgo de muerte.&lt;br /&gt;• &lt;b&gt;Otros antidiabéticos orales:&lt;/b&gt; Fármacos como la Repaglinida, inhibidores SGLT2 (no indicados en diabetes tipo 1) y otras gliptinas requieren una reducción escalonada de la dosis a medida que el filtrado cae por debajo de 60 ml/min o 30 ml/min.</t>
  </si>
  <si>
    <t>La opción c es correcta. Ante un paciente con diabetes tipo 1, el tratamiento es la insulinoterapia. Sumado a esto, en el contexto de una nefropatía establecida con un FG de 42 ml/min (insuficiencia renal crónica estadio 3b), la insulina es el fármaco más seguro ya que puede utilizarse en todos los estadios de la falla renal sin riesgo de acumulación, permitiendo un control basal nocturno sin los riesgos de las drogas orales de eliminación renal.</t>
  </si>
  <si>
    <t>• &lt;b&gt;a) Metformina liberación prolongada:&lt;/b&gt; Es incorrecta. El paciente presenta un filtrado de 42 ml/min. El uso de metformina está contraindicado con un FG &lt; 60 ml/min o creatinina &gt; 1.5 mg/dl, debido al riesgo de acumulación y de inducir hipoglucemias nocturnas (o acidosis láctica).&lt;br /&gt;• &lt;b&gt;d) Linagliptina DPP-4:&lt;/b&gt; Es incorrecta. Aunque es segura y no requiere ajuste de dosis a lo largo de todos los estadios de la insuficiencia renal, es un hipoglucemiante oral indicado para la diabetes tipo 2, no siendo el tratamiento para un diabético tipo 1.&lt;br /&gt;• &lt;b&gt;b) Repaglinida prandial:&lt;/b&gt; Es incorrecta. Es un secretagogo oral que requiere ajuste de dosis con filtrados bajos y no forma parte del esquema terapéutico basal para el control de un paciente con diabetes tipo 1.</t>
  </si>
  <si>
    <t>&lt;b&gt;ESTADIOS Y PROGRESIÓN DE LA NEFROPATÍA DIABÉTICA&lt;/b&gt;&lt;br /&gt;&lt;br /&gt;La nefropatía evoluciona de manera estructurada si no se controla el metabolismo y la hiperfiltración:&lt;br /&gt;• &lt;b&gt;Fase Preclínica:&lt;/b&gt; Caracterizada por hiperfiltración glomerular y nefromegalia, sin evidencia de microalbuminuria ni hipertensión arterial.&lt;br /&gt;• &lt;b&gt;Etapa Silenciosa:&lt;/b&gt; Desarrollo progresivo de lesiones estructurales sin manifestación en la albuminuria.&lt;br /&gt;• &lt;b&gt;Etapa Incipiente:&lt;/b&gt; Aparición de microalbuminuria persistente (entre 30 y 300 mg/día) asociada a una pseudonormalización del filtrado glomerular.&lt;br /&gt;• &lt;b&gt;Etapa Clínica (Manifiesta):&lt;/b&gt; Presencia de proteinuria o macroalbuminuria (&gt; 300 mg/día). Inicia el descenso progresivo del filtrado glomerular hacia la insuficiencia renal crónica.&lt;br /&gt;• &lt;b&gt;Etapa Terminal:&lt;/b&gt; Fracaso renal con uremia (FG &lt; 20 ml/min), que requiere el inicio de terapia de reemplazo de la función renal.</t>
  </si>
  <si>
    <t>En pacientes diabéticos con nefropatía (TFG entre 30 y 60 ml/min) que cursan concomitantemente con &lt;b&gt;insuficiencia cardíaca&lt;/b&gt;, la &lt;b&gt;Dapagliflozina en dosis fija de 10 mg&lt;/b&gt; es el inhibidor SGLT2 de elección, ya que ha demostrado disminuir la internación y la mortalidad cardiovascular, generando natriuresis con menor activación del SRAA.</t>
  </si>
  <si>
    <t>&lt;b&gt;INHIBIDORES SGLT2 EN NEFROPATÍA DIABÉTICA E INSUFICIENCIA CARDÍACA&lt;/b&gt;&lt;br /&gt;&lt;br /&gt;El abordaje del paciente diabético con enfermedad renal y comorbilidades cardiovasculares exige el uso de fármacos con beneficios demostrados a nivel multisistémico.&lt;br /&gt;• &lt;b&gt;Mecanismo de acción renal (Nefroprotección):&lt;/b&gt; Los inhibidores de SGLT2 (gliflozinas) actúan inhibiendo la reabsorción de glucosa y sodio en el túbulo contorneado proximal (porción S1). Al aumentar la llegada de sodio a la mácula densa, restablecen el feedback túbulo-glomerular y generan una vasoconstricción protectora relativa de la arteriola aferente, aboliendo la hiperfiltración diabética.&lt;br /&gt;• &lt;b&gt;Dapagliflozina en Insuficiencia Cardíaca:&lt;/b&gt; Se utiliza en dosis fija de &lt;b&gt;10 mg diarios&lt;/b&gt;. Está indicada tanto en la insuficiencia cardíaca con fracción de eyección reducida como preservada, debido a que disminuye la internación y la mortalidad cardiovascular en pacientes diabéticos y no diabéticos.&lt;br /&gt;• &lt;b&gt;Seguridad según Filtrado Glomerular:&lt;/b&gt; Las gliflozinas se administran de forma segura y eficaz en pacientes renales crónicos siempre y cuando el filtrado glomerular (TFG/MDRD) se mantenga &lt;b&gt;&lt; 60 ml/min y &gt; 30 ml/min&lt;/b&gt;.</t>
  </si>
  <si>
    <t>&lt;b&gt;c) Dapagliflozina 10 mg diarios:&lt;/b&gt; Es la opción correcta. Ante una paciente diabética con insuficiencia cardíaca y una TFG de 48 ml/min, se indica el uso de &lt;b&gt;Dapagliflozina 10 mg diarios&lt;/b&gt;. Este fármaco inhibe la reabsorción en el túbulo proximal, logrando un beneficio dual: a nivel renal disminuye la hiperfiltración (protegiendo el glomérulo) y a nivel cardiovascular reduce la mortalidad y las hospitalizaciones por falla de bomba.</t>
  </si>
  <si>
    <t>&lt;b&gt;a) Canagliflozina 100 mg diarios:&lt;/b&gt; Es incorrecta. Si bien es un inhibidor SGLT2 válido para tratar la nefropatía diabética, se destaca a la Dapagliflozina en dosis fija de 10 mg como la medicación con impacto en la disminución de la mortalidad en cuadros de insuficiencia cardíaca concomitante.&lt;br /&gt;&lt;b&gt;b) Empagliflozina 10 mg diarios:&lt;/b&gt; Es incorrecta. Aunque pertenece a la misma familia farmacológica y posee beneficios cardiovasculares, se resalta el rol de la Dapagliflozina 10 mg diarios para el manejo de este escenario de insuficiencia cardíaca.&lt;br /&gt;&lt;b&gt;d) Ertugliflozina 5 mg diarios:&lt;/b&gt; Es incorrecta. No figura como la gliflozina de elección prioritaria para el manejo del deterioro renal (TFG 48 ml/min) que cursa con insuficiencia cardíaca.</t>
  </si>
  <si>
    <t>&lt;b&gt;REGLA DE TRATAMIENTO ÓPTIMO EN INSUFICIENCIA CARDÍACA&lt;/b&gt;&lt;br /&gt;&lt;br /&gt;• El esquema de primera línea para un paciente con insuficiencia cardíaca estable asienta en la combinación de cuatro pilares farmacológicos: &lt;b&gt;ARNI&lt;/b&gt; (Sacubitril/Valsartán), &lt;b&gt;Betabloqueantes&lt;/b&gt; (Bisoprolol), un &lt;b&gt;antagonista de la aldosterona&lt;/b&gt; (Espironolactona 25 mg) e &lt;b&gt;inhibidores SGLT2&lt;/b&gt; (Dapagliflozina 10 mg), dejando a los diuréticos de asa (Furosemida) reservados únicamente si son necesarios para evitar o resolver la congestión.</t>
  </si>
  <si>
    <t>En pacientes que presentan &lt;b&gt;Enfermedad Renal Crónica&lt;/b&gt; con daño de órgano blanco, albuminuria o &lt;b&gt;nefropatía diabética&lt;/b&gt;, el objetivo terapéutico en el tratamiento de la hipertensión arterial es lograr una presión arterial &lt;b&gt;menor a 130/80 mmHg&lt;/b&gt;.</t>
  </si>
  <si>
    <t>&lt;b&gt;OBJETIVOS TERAPÉUTICOS DE LA PRESIÓN ARTERIAL EN NEFROPATÍA DIABÉTICA&lt;/b&gt;&lt;br /&gt;&lt;br /&gt;En la nefropatía diabética, las medidas terapéuticas incluyen el control de la presión arterial y el control de la hiperfiltración. El manejo de la hipertensión y el bloqueo del sistema renina-angiotensina-aldosterona (SRAA) son pilares terapéuticos para evitar el daño progresivo.&lt;br /&gt;• &lt;b&gt;Población General (Sin daño de órgano blanco):&lt;/b&gt; El objetivo terapéutico en la HTA esencial no complicada o Enfermedad Renal Crónica sin albuminuria es mantener la PA &lt; 140/90 mmHg.&lt;br /&gt;• &lt;b&gt;Comorbilidades de Alto Riesgo (Diabetes y Daño Renal):&lt;/b&gt; En pacientes con diabetes mellitus, ERC con albuminuria o con daño de órgano blanco, las metas son valores &lt;b&gt;≤ 130/80 mmHg&lt;/b&gt;.&lt;br /&gt;• &lt;b&gt;Proteinuria Grave:&lt;/b&gt; Si el paciente diabético presenta proteinuria franca (ej. &gt; 1 gr) o nefropatía diabética tipo 1, el objetivo a alcanzar es una PA &lt;b&gt;&lt; 125/75 mmHg&lt;/b&gt;.&lt;br /&gt;• &lt;b&gt;Fármacos de Elección:&lt;/b&gt; El tratamiento de primera línea son los &lt;b&gt;IECA&lt;/b&gt; o &lt;b&gt;ARA II&lt;/b&gt;, debido a que actúan disminuyendo la hiperfiltración glomerular al dilatar la arteriola eferente.</t>
  </si>
  <si>
    <t>&lt;b&gt;c) Menor que 130/80 mmHg:&lt;/b&gt; Es la opción correcta. El manejo de la hipertensión arterial en pacientes con nefropatía diabética exige metas tensionales para frenar la progresión del daño renal y cardiovascular. Por consiguiente, ante un paciente con daño de órgano blanco (nefropatía diabética), el objetivo recomendado de presión arterial debe ser menor a 130/80 mmHg.</t>
  </si>
  <si>
    <t>• &lt;b&gt;a) Menor que 150/90 mmHg:&lt;/b&gt; Es incorrecta. Constituye una meta permisiva aceptada en ancianos (mayores de 60 a 80 años) sin complicaciones, resultando un objetivo alto para un paciente con nefropatía diabética.&lt;br /&gt;• &lt;b&gt;b) Menor que 140/90 mmHg:&lt;/b&gt; Es incorrecta. Representa el objetivo terapéutico primario para la población general con HTA esencial o ERC sin albuminuria, pero resulta insuficiente ante la presencia de diabetes y daño orgánico.&lt;br /&gt;• &lt;b&gt;d) Menor que 120/70 mmHg:&lt;/b&gt; Es incorrecta. Si bien las metas pueden ser estrictas (&lt; 125/75 mmHg) ante proteinuria franca, forzar la presión arterial por debajo de 120/70 mmHg no es el objetivo estándar general.</t>
  </si>
  <si>
    <t>&lt;b&gt;MECANISMO DE NEFROPROTECCIÓN DE LOS IECA Y ARA II&lt;/b&gt;&lt;br /&gt;&lt;br /&gt;• &lt;b&gt;Mecanismo de acción:&lt;/b&gt; Los IECA y ARA II se utilizan como nefroprotectores porque bloquean la hiperactividad de la Angiotensina II, produciendo en el glomérulo una vasodilatación de la arteriola eferente. Al disminuir la presión intraglomerular, se reduce la hiperfiltración y se logra controlar la proteinuria.&lt;br /&gt;• &lt;b&gt;Contraindicación de Doble Bloqueo:&lt;/b&gt; No se recomienda asociar un IECA más un ARA II debido al incremento del riesgo de hipotensión arterial e insuficiencia renal aguda secundaria a isquemia.</t>
  </si>
  <si>
    <t>El fármaco antihipertensivo de primera elección en un paciente con hipertensión arterial, diabetes y daño de órgano blanco (proteinuria o microalbuminuria) es un &lt;b&gt;IECA&lt;/b&gt; o un &lt;b&gt;ARA II&lt;/b&gt; (como el &lt;b&gt;Losartán&lt;/b&gt;), debido a su efecto antiproteinúrico y nefroprotector.</t>
  </si>
  <si>
    <t>&lt;b&gt;MANEJO ANTIHIPERTENSIVO Y NEFROPROTECCIÓN EN LA DIABETES&lt;/b&gt;&lt;br /&gt;&lt;br /&gt;El manejo de la hipertensión y el bloqueo del sistema renina-angiotensina-aldosterona (SRAA) son pilares terapéuticos para evitar el daño progresivo en la nefropatía diabética.&lt;br /&gt;• &lt;b&gt;Drogas de primera elección:&lt;/b&gt; Las drogas de primera elección son los inhibidores de la enzima convertidora de angiotensina (IECA) y los antagonistas de los receptores de angiotensina II (ARA II).&lt;br /&gt;• &lt;b&gt;Mecanismo de acción nefroprotector:&lt;/b&gt; Actúan por su acción antioxidante, antiproliferativa y antifibrótica, pero principalmente por &lt;b&gt;dilatar selectivamente la arteriola eferente del glomérulo&lt;/b&gt;. Al inducir esta dilatación, disminuyen la presión intraglomerular (PCG) y reducen el estrés de roce vascular y la hiperfiltración. Gracias a esto, las cargas negativas de la membrana basal vuelven a acercarse, logrando disminuir y controlar la proteinuria.&lt;br /&gt;• &lt;b&gt;Objetivos Terapéuticos:&lt;/b&gt; En la Enfermedad Renal Crónica con albuminuria/proteinuria o daño de órgano blanco, la meta tensional a alcanzar debe buscar cifras ≤ 130/80 mmHg o incluso &lt; 125/75 mmHg.</t>
  </si>
  <si>
    <t>&lt;b&gt;b) Losartán bloqueador receptor angiotensina:&lt;/b&gt; Es la opción correcta. En un paciente diabético con obesidad, hipertensión y daño de órgano blanco (proteinuria de 2.5 g/día), el tratamiento antihipertensivo de primera línea es un ARA-II (como el Losartán) o un IECA. Estas drogas no solo controlan la presión sistémica, sino que poseen un efecto nefroprotector al dilatar la arteriola eferente renal, reduciendo la hiperfiltración y la proteinuria, enlenteciendo así la progresión de la nefropatía diabética.</t>
  </si>
  <si>
    <t>• &lt;b&gt;a) Furosemida diurético asa:&lt;/b&gt; Es incorrecta. Si bien los diuréticos de asa son útiles en etapas avanzadas de la enfermedad renal crónica para tratar edemas o hipervolemia oligúrica, no son el pilar de primera línea para nefroprotección y freno de la hiperfiltración glomerular temprana.&lt;br /&gt;• &lt;b&gt;c) Carvedilol betabloqueante:&lt;/b&gt; Es incorrecta. Los betabloqueantes son fármacos para disminuir la mortalidad si coexiste cardiopatía isquémica o insuficiencia cardíaca, pero carecen del efecto microhemodinámico específico (sobre la arteriola eferente) que detiene la proteinuria diabética.&lt;br /&gt;• &lt;b&gt;d) Anlodipino calcioantagonista:&lt;/b&gt; Es incorrecta. Los bloqueantes cálcicos dihidropiridínicos son potentes hipotensores, pero producen vasodilatación de la arteriola aferente. Su uso como monoterapia inicial puede aumentar la presión capilar y empeorar la hiperfiltración glomerular si no se asocian previamente a un IECA o ARA-II que dilate la eferente.</t>
  </si>
  <si>
    <t>&lt;b&gt;PRECAUCIONES EN EL BLOQUEO DEL SRAA&lt;/b&gt;&lt;br /&gt;&lt;br /&gt;El uso de IECA o ARA II en la nefropatía diabética exige precauciones clínicas y un monitoreo continuo:&lt;br /&gt;• &lt;b&gt;Deterioro inicial esperado:&lt;/b&gt; Al dilatar la arteriola eferente y frenar la hiperfiltración, es esperable y clínicamente tolerable una caída del filtrado glomerular de hasta un 20% en los primeros 3 meses de tratamiento.&lt;br /&gt;• &lt;b&gt;Hiperkalemia y Filtrado Crítico:&lt;/b&gt; Su uso se vuelve riesgoso y predispone a hiperkalemia cuando el filtrado cae. No se deben iniciar si el filtrado es &lt; 30 ml/min y se deben suspender si cae por debajo de 20 ml/min.&lt;br /&gt;• &lt;b&gt;Contraindicación del Doble Bloqueo:&lt;/b&gt; Está contraindicado asociar un IECA más un ARA II en pacientes añosos o diabéticos con patología vascular, debido a que el doble bloqueo del SRAA no reduce la morbimortalidad y aumenta el riesgo de hipotensión, síncope y fracaso renal agudo.</t>
  </si>
  <si>
    <t>En el tratamiento de la &lt;b&gt;nefropatía diabética&lt;/b&gt;, la &lt;b&gt;Linagliptina&lt;/b&gt; (inhibidor de la DPP-4) y la &lt;b&gt;Insulina&lt;/b&gt; constituyen los fármacos antidiabéticos más seguros, pudiendo utilizarse a lo largo de todos los estadios de la insuficiencia renal (incluso con filtrados menores a 20 ml/min o en hemodiálisis) sin requerir ajuste de dosis.</t>
  </si>
  <si>
    <t>&lt;b&gt;CONTROL METABÓLICO Y FARMACOLÓGICO EN LA NEFROPATÍA DIABÉTICA&lt;/b&gt;&lt;br /&gt;&lt;br /&gt;El control de la enfermedad de base (hiperglucemia) es la herramienta para inhibir el desarrollo y la progresión de la nefropatía diabética.&lt;br /&gt;• &lt;b&gt;Metas Glucémicas:&lt;/b&gt; El objetivo terapéutico es lograr una &lt;b&gt;HbA1c &lt; 7%&lt;/b&gt;, glucemia en ayuno de 90-130 mg/dl y postprandial menor a 180 mg/dl.&lt;br /&gt;• &lt;b&gt;Manejo Farmacológico Seguro:&lt;/b&gt; La elección y dosis de los antidiabéticos se ven limitadas cuando la función renal disminuye. La &lt;b&gt;Insulina&lt;/b&gt; y la &lt;b&gt;Linagliptina&lt;/b&gt; son los fármacos seguros; pueden utilizarse a lo largo de todos los estadios de la insuficiencia renal, incluso cuando el filtrado (MDRD) cae por debajo de 20 ml/min o el paciente se encuentra en hemodiálisis.&lt;br /&gt;• &lt;b&gt;Contraindicación de Metformina:&lt;/b&gt; Está contraindicada cuando el MDRD es &lt;b&gt;&lt; 60 ml/min&lt;/b&gt; o la creatinina es &gt; 1.5 mg/dl, debido al riesgo de acumulación y de provocar hipoglucemias nocturnas con riesgo de muerte.&lt;br /&gt;• &lt;b&gt;Ajuste de otros fármacos:&lt;/b&gt; Fármacos como Liraglutida, Exenatida, Sitagliptina, Vildagliptina, Saxagliptina, Acarbosa, Repaglinida, Glimepirida y Gliclazida requieren &lt;b&gt;reducción de la dosis&lt;/b&gt; a medida que el filtrado cae por debajo de 60 ml/min o de 30 ml/min.</t>
  </si>
  <si>
    <t>&lt;b&gt;a) Inhibidores DPP-4 linagliptina:&lt;/b&gt; Es la opción correcta. Frente a un filtrado glomerular disminuido (TFG de 32 ml/min/1.73m²), la &lt;b&gt;Linagliptina&lt;/b&gt; es el hipoglucemiante oral seguro. A diferencia de otros antidiabéticos, su uso está indicado a lo largo de todos los estadios de la insuficiencia renal sin requerir ajustes de dosis, garantizando un control metabólico sin el riesgo de acumulación sistémica.</t>
  </si>
  <si>
    <t>• &lt;b&gt;b) Metformina máxima dosis:&lt;/b&gt; Es incorrecta. La metformina se encuentra contraindicada cuando la TFG cae por debajo de 60 ml/min debido al riesgo de acumulación y generación de hipoglucemias.&lt;br /&gt;• &lt;b&gt;c) Insulina basal solamente:&lt;/b&gt; Es incorrecta. Si bien la insulina es segura y no requiere ajuste por falla renal, el enunciado solicita identificar un &lt;b&gt;hipoglucemiante oral&lt;/b&gt;, siendo la insulina de administración parenteral (subcutánea).&lt;br /&gt;• &lt;b&gt;d) Sulfonilureas glibenclamida:&lt;/b&gt; Es incorrecta. Fármacos como la glimepirida o gliclazida requieren reducción de la dosis al caer el filtrado, y agentes como la glibenclamida conllevan riesgo de hipoglucemias prolongadas por acumulación en la enfermedad renal crónica.</t>
  </si>
  <si>
    <t>&lt;b&gt;OBJETIVOS DEL TRATAMIENTO EN LA NEFROPATÍA DIABÉTICA&lt;/b&gt;&lt;br /&gt;&lt;br /&gt;El abordaje terapéutico requiere un trabajo multidisciplinario asentado en cinco objetivos para evitar o frenar la progresión clínica hacia estadios avanzados.&lt;br /&gt;• &lt;b&gt;Disminuir la hiperfiltración:&lt;/b&gt; Mediante la instauración de una dieta hipoproteica (0.8 g/kg/día).&lt;br /&gt;• &lt;b&gt;Controlar la proteinuria:&lt;/b&gt; Disminuyendo la presión intraglomerular.&lt;br /&gt;• &lt;b&gt;Controlar la Tensión Arterial (TA):&lt;/b&gt; Uso de IECA o ARA II como primera línea para lograr cifras menores a 130/80 mmHg o 125/75 mmHg.&lt;br /&gt;• &lt;b&gt;Alcanzar valores óptimos de glucemia:&lt;/b&gt; Con el objetivo de lograr una HbA1c &lt; 7%.&lt;br /&gt;• &lt;b&gt;Corregir la dislipemia:&lt;/b&gt; Manteniendo el colesterol LDL por debajo de 100 mg/dl (o &lt; 70 mg/dl en alto riesgo) mediante el uso de estatinas.</t>
  </si>
  <si>
    <t>En la progresión de la &lt;b&gt;nefropatía diabética&lt;/b&gt; con caída del filtrado glomerular, el riesgo de &lt;b&gt;hipoglucemias severas&lt;/b&gt; aumenta debido a la disminución del aclaramiento de los fármacos, por lo que el ajuste terapéutico es &lt;b&gt;reducir la dosis&lt;/b&gt; de los agentes hipoglucemiantes o de la &lt;b&gt;insulina&lt;/b&gt;.</t>
  </si>
  <si>
    <t>&lt;b&gt;TRATAMIENTO Y CONTROL METABÓLICO EN LA NEFROPATÍA DIABÉTICA&lt;/b&gt;&lt;br /&gt;&lt;br /&gt;El control de la enfermedad de base es la herramienta central para inhibir el desarrollo inicial de la nefropatía y enlentecer su progresión hacia estadios avanzados.&lt;br /&gt;• &lt;b&gt;Objetivos glucémicos:&lt;/b&gt; El objetivo metabólico primordial es alcanzar una &lt;b&gt;HbA1c &lt; 7%&lt;/b&gt;, manteniendo una glucemia en ayuno de &lt;b&gt;90 - 130 mg/dl&lt;/b&gt; y una postprandial menor a &lt;b&gt;180 mg/dl&lt;/b&gt;.&lt;br /&gt;• &lt;b&gt;Manejo Farmacológico:&lt;/b&gt; La elección y la posología de los fármacos antidiabéticos se ven limitadas cuando la función renal disminuye.&lt;br /&gt;• &lt;b&gt;Insulina y Linagliptina:&lt;/b&gt; Constituyen los fármacos más seguros frente a la caída del filtrado; pueden utilizarse a lo largo de todos los estadios de la insuficiencia renal, incluso cuando el MDRD cae por debajo de 20 ml/min o el paciente se encuentra en hemodiálisis.&lt;br /&gt;• &lt;b&gt;Reducción de dosis:&lt;/b&gt; A medida que el filtrado glomerular cae por debajo de &lt;b&gt;60 ml/min&lt;/b&gt; o de &lt;b&gt;30 ml/min&lt;/b&gt;, los fármacos antidiabéticos (incluyendo la insulina) requieren una &lt;b&gt;reducción de la dosis&lt;/b&gt;. El incumplimiento de este ajuste expone al paciente a un riesgo de sufrir hipoglucemias con riesgo de muerte.&lt;br /&gt;• &lt;b&gt;Contraindicación de Metformina:&lt;/b&gt; Se encuentra contraindicada cuando el MDRD es &lt;b&gt;&lt; 60 ml/min&lt;/b&gt; o la creatinina es &lt;b&gt;&gt; 1.5 mg/dl&lt;/b&gt;, debido a su peligro de acumulación tóxica.</t>
  </si>
  <si>
    <t>La opción b es correcta. Ante un paciente con nefropatía diabética que presenta episodios de hipoglucemia frecuente estando bajo tratamiento con insulina, el evento fisiopatológico subyacente obedece a la disminución del aclaramiento y la excreción renal de la hormona por la caída del filtrado glomerular. Por consiguiente, la indicación y el ajuste terapéutico prioritario exige reducir la dosis total de insulina (entre un 20-30%) para evitar la perpetuación de las hipoglucemias con riesgo de muerte, logrando así un control metabólico seguro.</t>
  </si>
  <si>
    <t>• &lt;b&gt;a) Cambiar a insulina glargina:&lt;/b&gt; Es incorrecta. Modificar el tipo o análogo de insulina basal no resuelve el problema hemodinámico de base consistente en un aclaramiento renal disminuido; la conducta prioritaria ante hipoglucemias recurrentes es la reducción de la dosis total administrada.&lt;br /&gt;• &lt;b&gt;c) Añadir metformina:&lt;/b&gt; Es incorrecta. La &lt;i&gt;Metformina&lt;/i&gt; se encuentra contraindicada en pacientes con nefropatía diabética y filtrado glomerular menor a 60 ml/min debido a su riesgo de acumulación, y no revierte un cuadro de hipoglucemia instaurado.&lt;br /&gt;• &lt;b&gt;d) Sulfonilurea baja dosis:&lt;/b&gt; Es incorrecta. Los antidiabéticos orales secretagogos como las sulfonilureas aumentan per se el riesgo de hipoglucemias en el contexto de insuficiencia renal, estando proscritos para intentar solucionar un cuadro que ya cursa con hipoglucemias a repetición.</t>
  </si>
  <si>
    <t>&lt;b&gt;PROGRESIÓN CLÍNICA Y FILTRADO GLOMERULAR&lt;/b&gt;&lt;br /&gt;&lt;br /&gt;La nefropatía diabética evoluciona atravesando estadios funcionales que impactan en la farmacocinética:&lt;br /&gt;• &lt;b&gt;Etapa Preclínica:&lt;/b&gt; Caracterizada por &lt;b&gt;hiperfiltración&lt;/b&gt; glomerular con filtrado aumentado por arriba del 100%.&lt;br /&gt;• &lt;b&gt;Etapa Incipiente:&lt;/b&gt; Se desarrolla una &lt;b&gt;pseudonormalización del filtrado glomerular&lt;/b&gt; acompañada de microalbuminuria persistente.&lt;br /&gt;• &lt;b&gt;Etapa Clínica:&lt;/b&gt; El filtrado va descendiendo hasta valores de prediálisis, instaurándose la proteinuria y aumentando el riesgo de hipoglucemias tóxicas por la disminución del aclaramiento renal.</t>
  </si>
  <si>
    <t>En pacientes con nefropatía diabética avanzada y una caída de la tasa de filtración glomerular (ej. TFG de 35 ml/min), el riñón pierde su capacidad para catabolizar y depurar la insulina circulante. Esto prolonga la vida media de la hormona, simulando un estado de &lt;b&gt;sensibilidad aumentada&lt;/b&gt; y elevando el riesgo de hipoglucemias, por lo que resulta necesario &lt;b&gt;reducir la dosis basal de insulina&lt;/b&gt;.&lt;br&gt;&lt;br&gt;&lt;i&gt;(Nota: Datos extraídos de guías clínicas internacionales. Las fuentes provistas no detallan el porcentaje exacto de "reducir 25%", pero respaldan el riesgo de hipoglucemia por falta de excreción en la insuficiencia renal y la necesidad de ajustar la dosis de insulina).&lt;/i&gt;</t>
  </si>
  <si>
    <t>&lt;b&gt;MANEJO FARMACOLÓGICO GLUCÉMICO EN LA ENFERMEDAD RENAL CRÓNICA&lt;/b&gt;&lt;br /&gt;&lt;br /&gt;El control de la enfermedad de base es la herramienta central para inhibir el desarrollo o progresión de la nefropatía diabética. La elección y dosis de los fármacos se ven limitadas cuando la función renal disminuye.&lt;br /&gt;• &lt;b&gt;Insulina y Linagliptina:&lt;/b&gt; Son los fármacos antidiabéticos más seguros; pueden utilizarse a lo largo de todos los estadios de la insuficiencia renal, incluso cuando el FG (MDRD) cae por debajo de 20 ml/min o el paciente se encuentra en hemodiálisis.&lt;br /&gt;• &lt;b&gt;Riesgo de hipoglucemia y depuración renal:&lt;/b&gt; Al disminuir la masa renal funcional, se reduce el catabolismo intrínseco y la excreción de diversos fármacos (incluyendo la insulina), prolongando su efecto. La falta de depuración predispone a cuadros graves de hipoglucemia (especialmente nocturnas), requiriendo ajustes restrictivos.&lt;br /&gt;• &lt;b&gt;Metformina:&lt;/b&gt; Está contraindicada cuando el filtrado (MDRD) es &lt; 60 ml/min o la creatinina es &gt; 1.5 mg/dl, debido al riesgo de acumulación tóxica capaz de provocar hipoglucemias con riesgo de muerte.&lt;br /&gt;• &lt;b&gt;Otros antidiabéticos orales:&lt;/b&gt; Fármacos como los secretagogos (Repaglinida) u otras gliptinas requieren una reducción escalonada de la dosis a medida que el filtrado cae por debajo de 60 ml/min o 30 ml/min.</t>
  </si>
  <si>
    <t>&lt;b&gt;d) Reducir 25% sensibilidad aumentada:&lt;/b&gt; Es la opción correcta. Con una TFG de 35 ml/min/1.73m² (Enfermedad Renal Crónica Estadio 3b), el riñón ya no depura ni degrada la insulina a un ritmo normal. Este déficit de aclaramiento prolonga la acción de la insulina circulante infundida por la bomba, lo que la paciente experimenta como un estado de sensibilidad aumentada. La reducción de la dosis basal es necesaria para evitar eventos hipoglucémicos.</t>
  </si>
  <si>
    <t>&lt;b&gt;a) Suspender bomba basal-bolo:&lt;/b&gt; Es incorrecta. En una paciente con diabetes tipo 1, la insulinoterapia es el pilar del tratamiento para la supervivencia y control metabólico; la insulina es la medicación más segura a lo largo de todos los estadios de la falla renal y no debe suspenderse.&lt;br /&gt;&lt;b&gt;b) Aumentar 20% resistencia insulínica:&lt;/b&gt; Es incorrecta. Aumentar la dosis agravaría el cuadro, ya que el problema primario con TFG bajas no es un pico de resistencia, sino la acumulación de insulina no depurada.&lt;br /&gt;&lt;b&gt;c) Mantener dosis habitual:&lt;/b&gt; Es incorrecta. Mantener la dosis expone a la paciente a episodios hipoglucémicos, al no compensar la prolongación de la vida media del fármaco derivada de la claudicación renal.</t>
  </si>
  <si>
    <t>&lt;b&gt;ESTADIOS CLÍNICOS DE LA NEFROPATÍA DIABÉTICA&lt;/b&gt;&lt;br /&gt;&lt;br /&gt;La nefropatía evoluciona cronológicamente de manera estructurada si no se controla la enfermedad:&lt;br /&gt;• &lt;b&gt;Fase Preclínica:&lt;/b&gt; Hiperfiltración glomerular y nefromegalia.&lt;br /&gt;• &lt;b&gt;Etapa Silenciosa:&lt;/b&gt; Lesiones estructurales sin albuminuria patológica.&lt;br /&gt;• &lt;b&gt;Etapa Incipiente:&lt;/b&gt; Aparición de microalbuminuria persistente con pseudonormalización del filtrado.&lt;br /&gt;• &lt;b&gt;Etapa Clínica (Manifiesta):&lt;/b&gt; Proteinuria franca y descenso del filtrado glomerular hacia la insuficiencia renal crónica.&lt;br /&gt;• &lt;b&gt;Etapa Terminal:&lt;/b&gt; Fracaso renal (FG &lt; 20 ml/min) que requiere terapia de reemplazo.</t>
  </si>
  <si>
    <t>El uso prolongado de AINEs suprime la síntesis de prostaglandinas protectoras, alterando la autorregulación hemodinámica del riñón. Ante un estado de hipoperfusión (como la deshidratación), se precipita una insuficiencia renal aguda intrínseca con daño tisular (isquemia, necrosis tubular/medular), caracterizada en el sedimento por la presencia de cilindros granulares.</t>
  </si>
  <si>
    <t>&lt;b&gt;FISIOPATOLOGÍA DE LA INSUFICIENCIA RENAL AGUDA POR AINES&lt;/b&gt;&lt;br /&gt;&lt;br /&gt;La patogenia de la IRA asociada a antiinflamatorios no esteroideos (AINEs) involucra la alteración de los mecanismos de autorregulación vascular, pudiendo evolucionar hacia un daño estructural parenquimatoso.&lt;br /&gt;• &lt;b&gt;Inhibición de Prostaglandinas y Vasoconstricción:&lt;/b&gt; En condiciones de hipoperfusión (como la deshidratación o pérdida de volumen), el riñón normal libera sustancias vasodilatadoras (prostaciclinas) para mantener abierta la arteriola aferente y preservar el filtrado. Los AINEs (diclofenac, ketorolac, etc.) suprimen esta síntesis, provocando una interferencia letal con la autorregulación renal que desencadena una vasoconstricción isquémica.&lt;br /&gt;• &lt;b&gt;Progresión a Daño Intrínseco y Necrosis:&lt;/b&gt; Si la hipoperfusión prerrenal se prolonga en el tiempo y no se resuelve, la isquemia sostenida provoca la muerte de las células epiteliales. Esto instaura un daño renal intrínseco o parenquimatoso, presentándose como una Necrosis Tubular Aguda (NTA) o lesiones de necrosis papilar/medular crónicas (nefropatía por analgésicos).&lt;br /&gt;• &lt;b&gt;Hallazgos en el Sedimento Urinario:&lt;/b&gt; Fisiopatológicamente, el daño estructural y la descamación del epitelio necrótico se manifiestan en la orina mediante un sedimento activo. La observación de cilindros granulares o cilindros epiteliales es un hallazgo frecuente y característico que confirma la presencia de daño tubular agudo o necrótico.</t>
  </si>
  <si>
    <t>&lt;b&gt;d) [Opción correcta]:&lt;/b&gt; Es la opción correcta. El paciente anciano presenta una sumatoria de factores de riesgo: la deshidratación (hipovolemia) sumada al uso crónico de AINEs (los cuales bloquean las prostaglandinas vasodilatadoras compensatorias). Esta combinación anula la autorregulación renal y precipita una isquemia que desemboca en la muerte celular parenquimatosa (necrosis medular/tubular inducida por analgésicos e isquemia). Dicho daño intrínseco se constata mediante la falla del filtrado (creatinina de 3.5 mg/dl) y el hallazgo de cilindros granulares en el sedimento urinario, los cuales representan los detritus celulares descamados propios del tejido necrótico.</t>
  </si>
  <si>
    <t>• &lt;b&gt;a) Púrpura Schonlein-Henoch:&lt;/b&gt; Es incorrecta. Constituye la vasculitis sistémica más común en la población pediátrica, caracterizada por presentar púrpura palpable en extremidades, artralgias y dolor abdominal. A nivel renal genera un síndrome nefrítico (cursando con hematíes dismórficos y cilindros hemáticos), no justificando la presencia de cilindros granulares aislados por toxicidad crónica en un paciente anciano.&lt;br /&gt;• &lt;b&gt;b) Nefropatía por IgA:&lt;/b&gt; Es incorrecta. Representa la enfermedad glomerular primaria más frecuente, diagnosticada en varones jóvenes (alrededor de los 40 años). Se presenta como cuadros de hematuria macroscópica recurrente post-infección, exhibiendo cilindros hemáticos y no el patrón de falla renal aguda isquémica-tóxica con cilindros granulares de este paciente.&lt;br /&gt;• &lt;b&gt;c) Glomeruloesclerosis focal:&lt;/b&gt; Es incorrecta. Esta glomerulopatía primaria se manifiesta de manera característica como un síndrome nefrótico puro (proteinuria masiva &gt;3.5 g/día, hipoalbuminemia y anasarca). En su sedimento urinario destacarían los cilindros grasos (característicos del síndrome nefrótico) o hialinos, difiriendo del daño necrótico por AINEs manifestado con cilindros granulares.</t>
  </si>
  <si>
    <t>La &lt;b&gt;hipovolemia severa&lt;/b&gt; y la &lt;b&gt;hipoperfusión generalizada&lt;/b&gt; (ej. por &lt;b&gt;hipotensión prolongada&lt;/b&gt; en cirugías mayores) son las causas principales de &lt;b&gt;insuficiencia renal aguda prerrenal&lt;/b&gt;, siendo la medición de la &lt;b&gt;excreción fraccional de sodio&lt;/b&gt; el índice urinario más confiable para diferenciar esta entidad.</t>
  </si>
  <si>
    <t>&lt;b&gt;ETIOLOGÍA Y FISIOPATOLOGÍA DE LA INSUFICIENCIA RENAL AGUDA PRERRENAL&lt;/b&gt;&lt;br /&gt;&lt;br /&gt;La Insuficiencia Renal Aguda (IRA) prerrenal o funcional es la forma más frecuente de fracaso renal agudo. Afecta el componente vascular produciendo &lt;b&gt;hipoperfusión renal&lt;/b&gt; con disminución de la tasa de filtrado glomerular.&lt;br /&gt;• &lt;b&gt;Causas hemodinámicas:&lt;/b&gt; Se produce por una disminución del flujo renal debido a hipovolemia (hemorragia aguda, deshidratación), disminución del gasto cardíaco o alteración de la poscarga (vasodilatación sistémica). En cirugías mayores, la pérdida de sangre y la hipotensión sostenida son determinantes.&lt;br /&gt;• &lt;b&gt;Índices diagnósticos:&lt;/b&gt; Para diferenciar una falla prerrenal de una intrínseca o posrenal, la medición de la &lt;b&gt;excreción fraccional de sodio&lt;/b&gt; es el índice urinario más confiable. El cuadro prerrenal se caracteriza por una respuesta tubular intacta que retiene sodio y agua, presentando una concentración de sodio en orina &lt; 20 mEq/L, osmolaridad urinaria &gt; 500 mOsm/L y alta densidad.&lt;br /&gt;• &lt;b&gt;Progresión isquémica:&lt;/b&gt; Si el estado de hipoperfusión se prolonga y no se corrige, se desencadena una progresión isquémica que culmina en isquemia medular, provocando la muerte de las células tubulares e instaurando una &lt;b&gt;Necrosis Tubular Aguda (NTA)&lt;/b&gt;.</t>
  </si>
  <si>
    <t>&lt;b&gt;d) Hipotensión prolongada intraoperatoria:&lt;/b&gt; Es la opción correcta. En una paciente postquirúrgica sometida a cirugía aórtica (procedimiento de alto riesgo hemodinámico), la instauración de una falla renal aguda manifestada por anuria y elevación de azoados, acompañada de índices urinarios sugerentes de avidez por el sodio (FeNa &lt; 1%, compatible con excreción fraccional de sodio disminuida), apunta a una causa funcional u hemodinámica. La hipotensión prolongada intraoperatoria produce una disminución del volumen circulatorio efectivo y una hipoperfusión renal, siendo el mecanismo de la insuficiencia renal aguda prerrenal.</t>
  </si>
  <si>
    <t>• &lt;b&gt;a) Rabdomiólisis quirúrgica:&lt;/b&gt; Es incorrecta. Si bien los traumatismos mayores pueden cursar con destrucción muscular y liberación de mioglobina nefrotóxica, la rabdomiólisis es una causa de fracaso renal agudo parenquimatoso que &lt;b&gt;NO suele cursar con anuria&lt;/b&gt;.&lt;br /&gt;• &lt;b&gt;b) Aminoglucósidos profilácticos:&lt;/b&gt; Es incorrecta. El uso de aminoglucósidos es una causa frecuente de NTA tóxica (falla intrínseca). Sin embargo, la necrosis tubular aguda se caracteriza por presentar un sodio urinario mayor a 40 mEq/L (con incapacidad de reabsorber el ion), patrón incompatible con la avidez por el sodio de la paciente.&lt;br /&gt;• &lt;b&gt;c) Contrastografía coronaria:&lt;/b&gt; Es incorrecta. Aunque los medios de contraste yodados tienen capacidad para producir IRA intrínseca por toxicidad y vasoconstricción, la temporalidad post-cirugía aórtica y la retención sódica dirigen el diagnóstico hacia el compromiso hemodinámico por hipoperfusión y no hacia una toxicidad previa aislada.</t>
  </si>
  <si>
    <t>&lt;b&gt;MECANISMOS FISIOLÓGICOS DE COMPENSACIÓN&lt;/b&gt;&lt;br /&gt;&lt;br /&gt;Cuando se produce una disminución del volumen circulatorio efectivo (como en la hipotensión o hipovolemia intraoperatoria), el organismo inicia una cascada compensadora para preservar la perfusión a órganos vitales:&lt;br /&gt;• Se activan barorreceptores y se estimula la liberación de vasoconstrictores: &lt;b&gt;Angiotensina II, Norepinefrina y Hormona Antidiurética (ADH)&lt;/b&gt;.&lt;br /&gt;• Se genera una vasoconstricción compensadora de la arteriola aferente renal y contracción mesangial, originando la disminución del filtrado glomerular.&lt;br /&gt;• En esta fase prerrenal, la estructura de la célula tubular se mantiene &lt;b&gt;normal&lt;/b&gt;, respondiendo a la aldosterona y ADH reabsorbiendo agua y sodio (lo que explica la caída de la excreción fraccional de sodio y el aumento de reabsorción de urea).</t>
  </si>
  <si>
    <t>La &lt;b&gt;necrosis tubular aguda (NTA)&lt;/b&gt; es la presentación anatomopatológica más frecuente en el contexto de una &lt;b&gt;insuficiencia renal aguda intrínseca&lt;/b&gt;. Fisiopatológicamente, los cuadros de hipoperfusión no resuelta, originados por una &lt;b&gt;sepsis&lt;/b&gt;, desencadenan una progresión isquémica medular que provoca la muerte de las células tubulares e instaura la NTA.</t>
  </si>
  <si>
    <t>&lt;b&gt;ETIOPATOGENIA DE LA INSUFICIENCIA RENAL AGUDA INTRÍNSECA Y NTA&lt;/b&gt;&lt;br /&gt;&lt;br /&gt;La insuficiencia renal aguda intrínseca (o parenquimatosa) representa del 20 al 30% de las fallas renales agudas, produciéndose por afectación directa del parénquima y sus vasos.&lt;br /&gt;• &lt;b&gt;Necrosis Tubular Aguda (NTA):&lt;/b&gt; Constituye la causa más prevalente, abarcando el 85% de los casos de falla renal intrínseca. En una insuficiencia renal aguda intrínseca, la presentación anatomopatológica más frecuente es la necrosis tubular aguda.&lt;br /&gt;• &lt;b&gt;Progresión Isquémica (Sepsis/Shock):&lt;/b&gt; Las noxas prerrenales, como la sepsis o los estados de shock (que originan una hipoperfusión renal), desencadenan una cascada isquémica progresiva. Esta isquemia medular provoca inflamación, disfunción y descamación de las células epiteliales tubulares, instaurando la muerte celular (apoptosis) y la NTA.&lt;br /&gt;• &lt;b&gt;Excreción Fraccional de Sodio (FeNa):&lt;/b&gt; Para diferenciar clínicamente una falla prerrenal de una intrínseca, la medición de la excreción fraccional de sodio es el índice urinario más confiable. A diferencia de la indemnidad tubular en la fase prerrenal (donde el riñón reabsorbe sodio para compensar), en la NTA el daño epitelial impide la reabsorción, resultando en un aumento del sodio urinario (&gt; 40 mEq/L) y un FeNa elevado.</t>
  </si>
  <si>
    <t>&lt;b&gt;a) Necrosis tubular aguda séptica:&lt;/b&gt; Es la opción correcta. En un paciente cursando una urosepsis con falla renal (creatinina de 2.8 mg/dl) y un índice FeNa del 2% (valor que confirma un daño tubular intrínseco al superar el umbral del 1%, demostrando que el túbulo necrosado ha perdido su capacidad de reabsorber sodio), el patrón histológico predominante es la necrosis tubular aguda. Esta lesión se instaura como consecuencia de la isquemia y la toxicidad mediada por la sepsis.</t>
  </si>
  <si>
    <t>• &lt;b&gt;b) Intersticio eosinofilico:&lt;/b&gt; Es incorrecta. Este hallazgo inflamatorio (eosinofiluria y nefritis intersticial aguda) se asocia a reacciones alérgicas o de hipersensibilidad por toxicidad farmacológica (ej. uso de antibióticos o AINEs), no siendo el patrón principal del fracaso renal inducido por un shock séptico isquémico.&lt;br /&gt;• &lt;b&gt;c) Vasculitis necrotizante:&lt;/b&gt; Es incorrecta. Corresponde al patrón de patologías sistémicas autoinmunes de pequeños vasos (como la granulomatosis con poliangeítis o la poliangeítis microscópica asociada a ANCA), cuyo cuadro asocia compromiso extrarrenal (ej. síndrome pulmón-riñón) y no es la secuela estructural de una urosepsis aguda.&lt;br /&gt;• &lt;b&gt;d) Glomerulonefritis postinfecciosa:&lt;/b&gt; Es incorrecta. Constituye una afección glomerular inmunológica (secundaria a infecciones por estreptococo 2 a 4 semanas previas) que cursa con un síndrome nefrítico (hematuria, cilindros hemáticos, hipertensión, consumo de complemento), y no con el cuadro de falla parenquimatosa intrínseca de instalación aguda mediada por sepsis.</t>
  </si>
  <si>
    <t>&lt;b&gt;DIFERENCIACIÓN PRERRENAL VS. INTRÍNSECA&lt;/b&gt;&lt;br /&gt;&lt;br /&gt;• &lt;b&gt;Prerrenal (Funcional):&lt;/b&gt; Representa la forma más frecuente de fracaso renal agudo. La función y estructura tubular se mantienen íntegras, por lo que el riñón reabsorbe sodio para compensar la caída del volumen efectivo. Los índices urinarios característicos arrojan una concentración de sodio en orina inferior a 20 mEq/L, densidad mayor a 1015, y una osmolaridad urinaria superior a 500 mOsm/L.&lt;br /&gt;• &lt;b&gt;Intrínseca (Parenquimatosa):&lt;/b&gt; Al instalarse la necrosis tubular, el epitelio dañado pierde su capacidad de concentrar orina y de reabsorber solutos. El sodio urinario es mayor a 40 mEq/L, el FeNa se eleva (&gt;1-2%) y la orina se presenta con incapacidad de concentración (isostenuria).</t>
  </si>
  <si>
    <t>En el desarrollo del fracaso renal agudo intrínseco o parenquimatoso, las &lt;b&gt;cadenas ligeras&lt;/b&gt; provenientes de un mieloma múltiple actúan como &lt;b&gt;toxinas endógenas&lt;/b&gt; que precipitan a nivel intratubular, ocasionando un daño estructural directo que configura la &lt;b&gt;nefropatía por cadenas ligeras&lt;/b&gt; (riñón del mieloma).</t>
  </si>
  <si>
    <t>&lt;b&gt;FISIOPATOLOGÍA DE LA INSUFICIENCIA RENAL INTRÍNSECA (MIELOMA)&lt;/b&gt;&lt;br /&gt;&lt;br /&gt;La insuficiencia renal aguda de origen intrarrenal (intrínseca, estructural o parenquimatosa) representa del 20 al 30% de los fracasos renales agudos. Estas patologías afectan al parénquima y a sus vasos, impidiendo el filtrado debido a la lesión anatómica subyacente.&lt;br /&gt;• &lt;b&gt;Enfermedad por Injuria del Túbulo Renal:&lt;/b&gt; Generalmente cursan con Necrosis Tubular Aguda (NTA), la cual puede ser originada por isquemia o mediada por la acción tóxica de diversos compuestos (NTA nefrotóxica).&lt;br /&gt;• &lt;b&gt;Toxinas Endógenas:&lt;/b&gt; Provienen del propio organismo y lesionan la célula tubular al filtrarse y acumularse en la luz. Ejemplos de este grupo incluyen la mioglobina (liberada por aplastamiento muscular), el ácido úrico (síndrome de lisis tumoral), la hemoglobina y las &lt;b&gt;cadenas ligeras&lt;/b&gt; de inmunoglobulinas.&lt;br /&gt;• &lt;b&gt;Impacto del Mieloma Múltiple:&lt;/b&gt; En esta enfermedad oncohematológica maligna, se produce una síntesis de cadenas ligeras. Al superar la capacidad de reabsorción tubular, estas proteínas se precipitan formando cilindros ocluyentes que ejercen un efecto tóxico sobre el epitelio tubular, originando la &lt;b&gt;nefropatía por cadenas ligeras&lt;/b&gt; y conduciendo a una insuficiencia renal aguda con azoemia.</t>
  </si>
  <si>
    <t>La opción a es correcta. La producción sérica de &lt;b&gt;cadenas ligeras&lt;/b&gt; (evidenciada en 4500 mg/dl) en el contexto de un paciente con &lt;b&gt;mieloma múltiple&lt;/b&gt; genera que estas proteínas se filtren por el glomérulo, actuando como &lt;b&gt;toxinas endógenas&lt;/b&gt; a nivel tubular. Este fenómeno induce una obstrucción física y un efecto tóxico (Necrosis Tubular Aguda tóxica), instaurando una insuficiencia renal aguda parenquimatosa conocida como &lt;b&gt;nefropatía por cadenas ligeras&lt;/b&gt;, lo cual justifica el deterioro del filtrado glomerular con una creatinina de 4.5 mg/dl.</t>
  </si>
  <si>
    <t>• &lt;b&gt;b) Hipercalcemia nefrocalcinosis:&lt;/b&gt; Es incorrecta. Si bien el mieloma múltiple cursa con hipercalcemia secundaria a lesiones óseas líticas que puede deteriorar el riñón, el daño agudo en presencia de una cantidad de cadenas ligeras circulantes es el depósito intratubular tóxico que precipita la falla.&lt;br /&gt;• &lt;b&gt;c) Amiloidosis AL intersticial:&lt;/b&gt; Es incorrecta. El mieloma puede evolucionar depositando material amiloide (cadenas ligeras AL); sin embargo, el daño por amiloidosis suele presentarse de forma crónica manifestándose con un síndrome nefrótico (por infiltración del glomérulo), difiriendo del fracaso renal agudo tóxico tubular agudo.&lt;br /&gt;• &lt;b&gt;d) Glomerulopatía membranoproliferativa:&lt;/b&gt; Es incorrecta. Constituye una patología que cursa con hipocomplementemia e inmunocomplejos (vía clásica o alterna), no guardando relación etiopatogénica con la precipitación intraluminal de cadenas monoclonales oncológicas.</t>
  </si>
  <si>
    <t>&lt;b&gt;SÍNDROME DE HIPERVISCOSIDAD&lt;/b&gt;&lt;br /&gt;&lt;br /&gt;Además de la toxicidad tubular generada por las cadenas ligeras, el &lt;b&gt;mieloma múltiple&lt;/b&gt; (al igual que patologías como la macroglobulinemia y la policitemia) se encuentra clasificado y descrito como una causa capaz de generar una caída del filtrado glomerular enmarcada dentro de un origen hemodinámico pre-renal, secundario al desarrollo de un &lt;b&gt;Síndrome de Hiperviscosidad&lt;/b&gt; que altera la reología y la microperfusión renal.</t>
  </si>
  <si>
    <t>La &lt;b&gt;hipovolemia severa&lt;/b&gt; y la consecuente &lt;b&gt;hipoperfusión generalizada&lt;/b&gt; (originada por la pérdida de agua y electrolitos debido a &lt;b&gt;deshidratación por diarrea&lt;/b&gt;) desencadenan una &lt;b&gt;insuficiencia renal aguda prerrenal&lt;/b&gt;.</t>
  </si>
  <si>
    <t>&lt;b&gt;FISIOPATOLOGÍA DE LA INSUFICIENCIA RENAL AGUDA PRERRENAL&lt;/b&gt;&lt;br /&gt;&lt;br /&gt;La Insuficiencia Renal Aguda (IRA) prerrenal o funcional es la forma más frecuente de fracaso renal agudo. Afecta el componente vascular produciendo una &lt;b&gt;hipoperfusión renal&lt;/b&gt; con disminución de la tasa de filtrado glomerular.&lt;br /&gt;• &lt;b&gt;Causas hemodinámicas:&lt;/b&gt; Se produce por una disminución del flujo renal debido a hipovolemia. La pérdida de agua y electrolitos secundaria a cuadros de deshidratación por vómitos y diarrea desencadena una caída del volumen circulatorio efectivo.&lt;br /&gt;• &lt;b&gt;Mecanismos compensadores:&lt;/b&gt; Ante la caída del volumen y de la presión, se activan barorreceptores centrales que estimulan la liberación sistémica de sustancias vasoconstrictoras (Angiotensina II, Norepinefrina y Hormona Antidiurética). En el riñón, esto genera una vasoconstricción compensadora de la arteriola aferente y la contracción de las células mesangiales, originando la disminución de la tasa de filtrado glomerular.&lt;br /&gt;• &lt;b&gt;Respuesta tubular:&lt;/b&gt; En esta fase funcional prerrenal, la estructura de la célula del túbulo renal se mantiene normal, respondiendo a la aldosterona y ADH reabsorbiendo agua y sodio para intentar preservar la volemia, lo cual disminuye el volumen urinario y retiene productos nitrogenados.</t>
  </si>
  <si>
    <t>&lt;b&gt;a) Hipoperfusión prerrenal:&lt;/b&gt; Es la opción correcta. Ante un paciente de edad avanzada con antecedente de pérdidas digestivas (diarrea por 5 días), la instauración de una falla renal aguda manifestada por retención de azoados (creatinina 3.2 mg/dl, BUN 45 mg/dl) y disminución del ritmo diurético responde fisiopatológicamente a una disminución del volumen circulatorio efectivo. Esta deshidratación genera una hipovolemia que induce la hipoperfusión renal, caracterizando el mecanismo primario e inicial de la insuficiencia renal aguda prerrenal (funcional).</t>
  </si>
  <si>
    <t>&lt;b&gt;b) Obstrucción postrenal bilateral:&lt;/b&gt; Es incorrecta. La IRA posrenal u obstructiva obedece a alteraciones mecánicas o funcionales en las vías excretoras que afectan el flujo urinario (causando globo vesical o anuria total), y no al compromiso hemodinámico primario por deshidratación descripto en el paciente.&lt;br /&gt;&lt;b&gt;c) Necrosis tubular aguda isquémica:&lt;/b&gt; Es incorrecta. Si bien un cuadro de hipoperfusión sostenida y no corregida puede evolucionar eventualmente a isquemia medular y provocar la muerte de las células tubulares instaurando una necrosis tubular aguda (falla intrínseca), el mecanismo desencadenante inicial y primario ante la deshidratación aguda es hemodinámico (hipoperfusión prerrenal) donde la respuesta tubular permanece intacta.&lt;br /&gt;&lt;b&gt;d) Necrosis cortical aguda:&lt;/b&gt; Es incorrecta. Representa un cuadro isquémico irreversible (ocurriendo en menos del 1% de los casos), típicamente asociado a complicaciones obstétricas como el desprendimiento normoplacentario con hemorragia oculta, lo cual no corresponde al mecanismo fisiopatológico derivado de un cuadro de deshidratación por diarrea.</t>
  </si>
  <si>
    <t>&lt;b&gt;EVALUACIÓN Y DIFERENCIACIÓN DIAGNÓSTICA&lt;/b&gt;&lt;br /&gt;&lt;br /&gt;Para diferenciar una falla prerrenal de una intrínseca, la medición de la excreción fraccional de sodio es el índice urinario más confiable. En la uremia o IRA prerrenal, la fisiología genera que disminuya la excreción de sodio y aumente la reabsorción de urea.&lt;br /&gt;Los índices compatibles y adecuados para el diagnóstico de IRA prerrenal incluyen:&lt;br /&gt;• Concentración de sodio en orina inferior a 20 mEq/L (o menor a 10 mEq/L).&lt;br /&gt;• Osmolaridad urinaria superior a 500 mOsm/L.&lt;br /&gt;• Densidad de orina mayor a 1015.</t>
  </si>
  <si>
    <t>Una exacerbación aguda de EPOC se diagnostica por:&lt;br&gt;&lt;br&gt;a) Parámetros gasométricos exclusivamente&lt;br&gt;&lt;br&gt;b) Parámetros clínicos exclusivamente&lt;br&gt;&lt;br&gt;c) Parámetros clínicos y espirométricos&lt;br&gt;&lt;br&gt;d) Parámetros espirométricos exclusivamente</t>
  </si>
  <si>
    <t>b) Parámetros clínicos exclusivamente</t>
  </si>
  <si>
    <t>En un paciente con signos clínicos de insuficiencia cardíaca descompensada (edemas, crépitos e ingurgitación yugular), la elevación de creatinina se explica por una insuficiencia renal aguda de origen prerrenal. Este cuadro (síndrome cardiorrenal agudo) es originado por una caída del volumen minuto o bajo gasto cardíaco (shock cardiogénico primario), sumado a un aumento de la congestión venosa retrógrada.</t>
  </si>
  <si>
    <t>&lt;b&gt;INSUFICIENCIA RENAL AGUDA PRERRENAL Y FALLA CARDÍACA&lt;/b&gt;&lt;br /&gt;&lt;br /&gt;La IRA prerrenal (o funcional) constituye la forma más frecuente de fracaso renal agudo. Afecta el componente vascular, produciendo una hipoperfusión renal sin que exista un daño estructural en el parénquima.&lt;br /&gt;• &lt;b&gt;Causas por Bajo Gasto Cardíaco:&lt;/b&gt; Una de las alteraciones principales que originan esta caída del flujo arterial es la disfunción de la bomba cardíaca. El shock cardiogénico primario y la insuficiencia cardíaca descompensada actúan como desencadenantes de esta hipoperfusión renal.&lt;br /&gt;• &lt;b&gt;Mecanismo Fisiopatológico (Eje Neuroendocrino):&lt;/b&gt; Al producirse la caída del volumen circulatorio efectivo y del gasto cardíaco, los barorreceptores interpretan que existe una hipovolemia, desatando una respuesta compensatoria. Se liberan Angiotensina II, noradrenalina y ADH, generando una vasoconstricción de la arteriola aferente renal, lo que disminuye la tasa de filtrado glomerular y retiene azoados (urea y creatinina).&lt;br /&gt;• &lt;b&gt;Congestión y Falla Derecha:&lt;/b&gt; El fallo del ventrículo derecho aumenta la presión venosa central de forma retrógrada (generando la ingurgitación yugular y los edemas maleolares), lo cual incrementa la presión en las venas renales, disminuyendo aún más el gradiente de perfusión neta del riñón.</t>
  </si>
  <si>
    <t>&lt;b&gt;c) Síndrome cardiorrenal por congestión venosa y bajo gasto:&lt;/b&gt; Es la opción correcta. El paciente presenta un cuadro clínico de insuficiencia cardíaca global descompensada (falla izquierda con disnea y crépitos bibasales, más falla derecha con ingurgitación yugular y edemas). Esta claudicación miocárdica impone una caída del volumen circulatorio efectivo (hipoperfusión o bajo gasto) que, combinada con la alta presión venosa retrógrada, disminuye el filtrado glomerular, provocando una insuficiencia renal aguda prerrenal hemodinámica.</t>
  </si>
  <si>
    <t>• &lt;b&gt;a) Nefritis intersticial aguda por antibióticos:&lt;/b&gt; Es incorrecta. Constituye una causa de IRA intrínseca (parenquimatosa) mediada por una reacción alérgica o inflamatoria (asociada a uso de AINEs o ciertos antibióticos). Su cuadro suele acompañarse de eosinofiluria y no justifica el contexto de hipervolemia cardíaca.&lt;br /&gt;• &lt;b&gt;b) Obstrucción urinaria bilateral aguda:&lt;/b&gt; Es incorrecta. Es una etiología posrenal u obstructiva. Su diagnóstico requeriría la sospecha de patología prostática, litiasis o retención urinaria (globo vesical detectado clínica o ecográficamente), no siendo el mecanismo patogénico de la descompensación cardíaca actual.&lt;br /&gt;• &lt;b&gt;d) Nefroangioesclerosis hipertensiva crónica aislada:&lt;/b&gt; Es incorrecta en este escenario agudo. Si bien la hipertensión y la diabetes generan daño renal estructural crónico, la elevación de la creatinina (de 1.1 a 1.8 mg/dl) de forma concurrente con un edema agudo o falla de bomba obedece a un mecanismo hemodinámico agudo (prerrenal), sobreañadido al eventual daño de base del paciente.</t>
  </si>
  <si>
    <t>&lt;b&gt;ESTADO DE LOS TÚBULOS Y PROGRESIÓN DEL DAÑO&lt;/b&gt;&lt;br /&gt;&lt;br /&gt;• &lt;b&gt;Fase Funcional Compensatoria:&lt;/b&gt; En la IRA prerrenal por bajo gasto, la estructura y función de las células del túbulo renal se mantienen normales en un principio. Por orden neurohormonal (SRAA), el túbulo reabsorbe sodio y agua, lo que explica la caída en la excreción de sodio urinario en estos pacientes.&lt;br /&gt;• &lt;b&gt;Progresión a Necrosis:&lt;/b&gt; Las guías nefrológicas alertan que estas causas prerrenales poseen la característica de ser reversibles con un tratamiento oportuno (compensando el cuadro cardíaco). Sin embargo, si la hipoperfusión isquémica se sostiene en el tiempo y no se revierte la falla de bomba, el tejido medular entrará en isquemia, transformando la IRA prerrenal en una Necrosis Tubular Aguda isquémica irreversible a corto plazo.</t>
  </si>
  <si>
    <t>En el diagnóstico diferencial de un paciente que presenta la combinación de &lt;b&gt;microangiopatía trombótica&lt;/b&gt;, &lt;b&gt;insuficiencia renal aguda&lt;/b&gt;, &lt;b&gt;anemia hemolítica&lt;/b&gt;, &lt;b&gt;trombocitopenia&lt;/b&gt; y factores de coagulación normales, se debe considerar y distinguir al &lt;b&gt;Síndrome Urémico Hemolítico (SUH)&lt;/b&gt; y a la Púrpura Trombocitopénica Trombótica (PTT) como causas de fracaso renal intrínseco.</t>
  </si>
  <si>
    <t>&lt;b&gt;CAUSAS HEMATOLÓGICAS DE LA INSUFICIENCIA RENAL INTRÍNSECA&lt;/b&gt;&lt;br /&gt;&lt;br /&gt;La insuficiencia renal aguda intrínseca abarca patologías que afectan al parénquima del riñón y a su microvasculatura.&lt;br /&gt;• &lt;b&gt;Microangiopatía Trombótica:&lt;/b&gt; Las alteraciones hematológicas que desencadenan un fracaso renal parenquimatoso por daño microvascular y trombosis de pequeños vasos incluyen al &lt;b&gt;Síndrome Urémico Hemolítico (SUH)&lt;/b&gt;, la &lt;b&gt;Púrpura Trombocitopénica Trombótica (PTT)&lt;/b&gt;, la Coagulación Intravascular Diseminada (CID) y los síndromes de hiperviscosidad.&lt;br /&gt;• &lt;b&gt;Abordaje Diagnóstico Diferencial:&lt;/b&gt; La presentación de un paciente con un cuadro de &lt;b&gt;microangiopatía trombótica&lt;/b&gt;, sumado a &lt;b&gt;insuficiencia renal aguda&lt;/b&gt;, &lt;b&gt;anemia hemolítica&lt;/b&gt;, &lt;b&gt;trombocitopenia&lt;/b&gt; y un KPTT con factores de coagulación normales, exige considerar y distinguir entre el SUH y la PTT. En el SUH, el daño vascular trombótico y el impacto isquémico se asientan sobre el glomérulo, justificando el deterioro de la función renal y la elevación de la creatinina.</t>
  </si>
  <si>
    <t>&lt;b&gt;b) Sindrome urémico hemolitico:&lt;/b&gt; Es la opción correcta. La combinación de &lt;b&gt;anemia hemolítica microangiopática&lt;/b&gt; (anemia de 7 g/dl), &lt;b&gt;trombocitopenia&lt;/b&gt; (plaquetas 45000) e &lt;b&gt;insuficiencia renal aguda&lt;/b&gt; (creatinina de 3.9 mg/dl) conforma el cuadro sindrómico de una microangiopatía trombótica. Este escenario exige diferenciar entre SUH y PTT, siendo el &lt;b&gt;Síndrome Urémico Hemolítico&lt;/b&gt; la entidad que caracteriza al fracaso renal intrínseco descrito en el paciente.</t>
  </si>
  <si>
    <t>• &lt;b&gt;d) Púrpura trombocitopénica trombótica:&lt;/b&gt; Es incorrecta. Si bien comparte la anemia hemolítica microangiopática y la trombocitopenia, la PTT se caracteriza por una afectación neurológica y fiebre, presentando un compromiso renal leve o ausente frente al daño glomerular que define al SUH.&lt;br /&gt;• &lt;b&gt;a) Colangitis esclerosante:&lt;/b&gt; Es incorrecta. Constituye una enfermedad inflamatoria y fibrosante crónica de las vías biliares, careciendo de relación etiopatogénica con una tríada de hemólisis microangiopática, trombocitopenia y falla renal.&lt;br /&gt;• &lt;b&gt;c) Crioglobulinemia tipo II:&lt;/b&gt; Es incorrecta. Aunque puede producir insuficiencia renal secundaria a una glomerulonefritis membranoproliferativa, su clínica sistémica incluye púrpura palpable, artralgias y debilidad mediada por complejos inmunes que precipitan con el frío, no conformando el síndrome de microangiopatía trombótica expuesto.</t>
  </si>
  <si>
    <t>En la Clasificación KDIGO de la Insuficiencia Renal Aguda, el Estadio II se define por un aumento de la creatinina sérica de 2,0 a 2,9 veces (2-3 veces) el valor basal del paciente.</t>
  </si>
  <si>
    <t>&lt;b&gt;CLASIFICACIÓN KDIGO DE LA INSUFICIENCIA RENAL AGUDA (2012)&lt;/b&gt;&lt;br /&gt;&lt;br /&gt;Las guías internacionales estandarizan y clasifican la Insuficiencia Renal Aguda (IRA) en tres estadios de severidad progresiva (aplicables cuando la modificación de la creatinina ocurrió en los 7 días previos):&lt;br /&gt;• &lt;b&gt;Estadio I:&lt;/b&gt; Se define por un aumento de la creatinina sérica de 1,5 a 1,9 x creatinina basal, o un aumento &gt; 0,29 mg/dl en 24 horas. El criterio de diuresis es &lt; 0.5 ml/kg/hora durante 6 horas.&lt;br /&gt;• &lt;b&gt;Estadio II:&lt;/b&gt; Se define por un aumento de la creatinina sérica de 2,0 a 2,9 x creatinina basal. El criterio de diuresis es &lt; 0.5 ml/kg/hora durante 12 horas.&lt;br /&gt;• &lt;b&gt;Estadio III:&lt;/b&gt; Se define por un aumento de la creatinina sérica de 3,0 x creatinina basal, o un aumento extremo, o la iniciación de la terapia de reemplazo renal, o una disminución del IFGe a &lt; 35 ml/min en pacientes &lt; 18 años. El criterio de diuresis es &lt; 0.3 ml/kg/hora durante 24 horas o la presencia de anuria durante 24 horas.</t>
  </si>
  <si>
    <t>&lt;b&gt;c) Creatinina 2-3 veces basal:&lt;/b&gt; Es la opción correcta. El sistema de estadificación KDIGO clasifica la severidad de la Insuficiencia Renal Aguda basándose en las variaciones relativas de la creatinina sérica y el ritmo diurético. El Estadio II queda definido cuando la creatinina sérica experimenta un aumento que representa de 2.0 a 2.9 veces (2 a 3 veces) el nivel basal del paciente.</t>
  </si>
  <si>
    <t>• &lt;b&gt;a) Creatinina mayor que 4 mg/dl:&lt;/b&gt; Es incorrecta. Los aumentos extremos sin una relación de 2-3 veces el basal, o bien aquellos aumentos que multiplican por 3 el valor basal, definen el Estadio III de KDIGO.&lt;br /&gt;• &lt;b&gt;b) Diálisis requerida:&lt;/b&gt; Es incorrecta. La iniciación de la terapia de reemplazo renal (diálisis) es un criterio definitorio que categoriza al paciente en el Estadio III, indicando la severidad del fallo renal.&lt;br /&gt;• &lt;b&gt;d) Diuresis menor que 0.5 ml/kg/h 12h:&lt;/b&gt; Es incorrecta según la clave de corrección de este MCQ. Nota clínica: Aunque las guías KDIGO establecen que la diuresis &lt; 0.5 ml/kg/hora durante 12 horas es un criterio paralelo válido para el Estadio II, en el contexto de las opciones presentadas la validación recae en el criterio bioquímico del aumento de creatinina sérica de 2,0 a 2,9 veces el basal.</t>
  </si>
  <si>
    <t>&lt;b&gt;PREMISAS CLÍNICAS FUNDAMENTALES DEL DIAGNÓSTICO&lt;/b&gt;&lt;br /&gt;&lt;br /&gt;Antes de aplicar cualquier criterio diagnóstico o de laboratorio (como la estratificación KDIGO), deben cumplirse dos premisas:&lt;br /&gt;• Los criterios diagnósticos deben aplicarse después de optimizar el estado de volemia del paciente, dado que la hipoperfusión es la principal causa etiológica (IRA Prerrenal).&lt;br /&gt;• Cuando solo consideramos la oliguria como criterio diagnóstico, se debe descartar la existencia de uropatía obstructiva mediante la clínica, el examen físico y la ecografía (para excluir causas de IRA Posrenal).</t>
  </si>
  <si>
    <t>Las guías internacionales estandarizan la severidad de la insuficiencia renal aguda; el estadio equivalente a Lesión (Estadio II) se define por un aumento de la creatinina sérica de 2,0 a 2,9 veces la creatinina basal. En cuadros de hipoperfusión por falla de bomba, el riñón intacto reacciona conservando sodio, lo que se refleja en una excreción fraccional de sodio disminuida.</t>
  </si>
  <si>
    <t>&lt;b&gt;CLASIFICACIÓN DE LA INSUFICIENCIA RENAL AGUDA (KDIGO / RIFLE) Y ETIOLOGÍA PRERRENAL&lt;/b&gt;&lt;br /&gt;&lt;br /&gt;Para objetivar y definir la presencia de la IRA, la práctica clínica se fundamenta en la medición de la creatinina sérica y en el control de la diuresis, categorizando el daño en estadios de severidad progresiva (Clasificación KDIGO 2012, homóloga a los criterios RIFLE):&lt;br /&gt;• &lt;b&gt;Estadio I (Riesgo):&lt;/b&gt; Aumento de &lt;b&gt;1,5 a 1,9 x&lt;/b&gt; creatinina basal, o un aumento &gt; 0,29 mg/dl en 24 horas. Diuresis &lt; 0.5 ml/kg/hora durante 6 horas.&lt;br /&gt;• &lt;b&gt;Estadio II (Lesión):&lt;/b&gt; Aumento de &lt;b&gt;2,0 a 2,9 x&lt;/b&gt; creatinina basal. Diuresis &lt; 0.5 ml/kg/hora durante 12 horas.&lt;br /&gt;• &lt;b&gt;Estadio III (Fallo):&lt;/b&gt; Aumento de &lt;b&gt;3,0 x&lt;/b&gt; creatinina basal, o aumento &gt; 39 mg/dl, o iniciación de la terapia de reemplazo renal.&lt;br /&gt;• &lt;b&gt;Etiología Prerrenal:&lt;/b&gt; El shock cardiogénico primario y la insuficiencia cardíaca descompensada actúan como desencadenantes de hipoperfusión renal. Al disminuir el volumen circulante, se produce una IRA funcional donde la estructura tubular se mantiene normal al principio, reabsorbiendo sodio, lo que hace caer su excreción fraccional en la orina.</t>
  </si>
  <si>
    <t>La opción c es correcta. Asumiendo una creatinina basal (~1.0 mg/dl), la elevación aguda a 2.1 mg/dl representa un incremento superior al doble (de 2.0 a 2.9 veces el valor basal). Según los criterios de estandarización internacional para IRA, este rango numérico categoriza el daño como Estadio II, lo que en la nomenclatura clásica equivale a la etapa de Lesión (Injury). Adicionalmente, el cuadro de ICC descompensada asociado a un FeNa menor al 1% certifica un mecanismo prerrenal por bajo gasto cardíaco.</t>
  </si>
  <si>
    <t>• &lt;b&gt;b) Riesgo:&lt;/b&gt; Es incorrecta. Constituye el Estadio I de la clasificación, el cual requiere un incremento de la creatinina mucho menor (de 1.5 a 1.9 veces el valor basal), habiendo sido superado este límite en el paciente del caso.&lt;br /&gt;• &lt;b&gt;a) Fallo renal:&lt;/b&gt; Es incorrecta. Equivale al Estadio III, exigiendo un grado de severidad superior caracterizado por un aumento de la creatinina de al menos 3.0 veces sobre el nivel basal, anuria prolongada, o necesidad de diálisis.&lt;br /&gt;• &lt;b&gt;d) Pérdida función renal:&lt;/b&gt; Es incorrecta. Representa un estadio crónico de claudicación renal mantenida en el tiempo (Loss, &gt;4 semanas), no aplicando a la estatificación inicial aguda desencadenada por una falla de bomba descompensada.</t>
  </si>
  <si>
    <t>&lt;b&gt;DIFERENCIACIÓN PRERRENAL VS. INTRÍNSECA MEDIANTE ÍNDICES URINARIOS&lt;/b&gt;&lt;br /&gt;&lt;br /&gt;Para diferenciar una falla prerrenal de una intrínseca o post-renal, la medición de la excreción fraccional de sodio es el índice urinario más confiable.&lt;br /&gt;• &lt;b&gt;IRA Prerrenal:&lt;/b&gt; Disminuye la excreción de Na y aumenta la reabsorción de urea debido a la indemnidad del túbulo. Los índices característicos incluyen: concentración de sodio en orina inferior a 20 mEq/L, osmolaridad urinaria superior a 500 mOsm/L, densidad de orina mayor a 1015, y una relación U/P de creatinina &gt; 40.&lt;br /&gt;• &lt;b&gt;IRA Intrínseca (Necrosis Tubular Aguda):&lt;/b&gt; Al instalarse la necrosis tubular, el epitelio dañado pierde su capacidad de reabsorber solutos, caracterizándose por presentar un sodio urinario mayor a 40 mEq/L y la incapacidad de concentrar la orina.</t>
  </si>
  <si>
    <t>La &lt;b&gt;Necrosis Tubular Aguda&lt;/b&gt; (NTA) inducida por la toxicidad endógena de las &lt;b&gt;cadenas ligeras&lt;/b&gt; del mieloma múltiple se caracteriza por evidenciar en el examen microscópico del sedimento urinario la presencia de &lt;b&gt;cilindros granulares&lt;/b&gt; (o granulosos).</t>
  </si>
  <si>
    <t>&lt;b&gt;FISIOPATOLOGÍA DEL DAÑO RENAL POR MIELOMA Y SEDIMENTO URINARIO&lt;/b&gt;&lt;br /&gt;&lt;br /&gt;La insuficiencia renal aguda intrínseca o parenquimatosa representa del 20 al 30% de los fracasos renales agudos. Estas patologías afectan al parénquima y a sus vasos, impidiendo el filtrado adecuado debido a la lesión anatómica subyacente.&lt;br /&gt;• &lt;b&gt;Enfermedad por Injuria del Túbulo Renal:&lt;/b&gt; En una insuficiencia renal aguda intrínseca, la presentación anatomopatológica más frecuente es la &lt;b&gt;Necrosis Tubular Aguda (NTA)&lt;/b&gt;. Esta puede ser mediada por isquemia sostenida o por la acción tóxica directa de diversos compuestos (NTA nefrotóxica).&lt;br /&gt;• &lt;b&gt;Toxinas Endógenas (Mieloma Múltiple):&lt;/b&gt; Las toxinas que provienen del propio organismo pueden lesionar la célula tubular al filtrarse y acumularse progresivamente en la luz. Un ejemplo clave son las &lt;b&gt;cadenas ligeras&lt;/b&gt; de inmunoglobulinas sintetizadas en el mieloma múltiple. Al precipitar, ejercen un efecto tóxico tubular directo originando la nefropatía por cadenas ligeras.&lt;br /&gt;• &lt;b&gt;Hallazgos en el Sedimento Urinario:&lt;/b&gt; El daño estructural parenquimatoso y la descamación del epitelio necrótico se manifiestan en la orina mediante un sedimento activo. Los &lt;b&gt;cilindros granulosos&lt;/b&gt; (o granulares) y los cilindros epiteliales se observan en el cuadro de necrosis tubular aguda.</t>
  </si>
  <si>
    <t>&lt;b&gt;a) Cilindros granulares:&lt;/b&gt; Es la opción correcta. El exceso de &lt;b&gt;cadenas ligeras&lt;/b&gt; provenientes del mieloma múltiple actúa como una toxina endógena que lesiona a las células epiteliales del riñón, provocando una insuficiencia renal aguda intrínseca cuya presentación anatomopatológica más frecuente es la &lt;b&gt;Necrosis Tubular Aguda (NTA)&lt;/b&gt;. El hallazgo característico de este daño parenquimatoso tóxico y su consecuente descamación celular en el examen microscópico de la orina es la presencia de &lt;b&gt;cilindros granulares&lt;/b&gt; (o granulosos).</t>
  </si>
  <si>
    <t>&lt;b&gt;b) Eritrocitos dismórficos:&lt;/b&gt; Es incorrecta. La presencia de glóbulos rojos dismórficos apoya el origen glomerular de una nefropatía (como ocurre en el síndrome nefrítico), no el daño tubular tóxico directo originado por las cadenas ligeras del mieloma.&lt;br /&gt;&lt;b&gt;c) Cristales ácido úrico:&lt;/b&gt; Es incorrecta. Si bien el ácido úrico puede actuar como toxina endógena originando cristales intratubulares (ej. síndrome de lisis tumoral en leucemias), el enunciado detalla toxicidad por cadenas ligeras y proteinuria tubular, apuntando a la necrosis tubular aguda y a sus cilindros granulares.&lt;br /&gt;&lt;b&gt;d) Cilindros hemáticos:&lt;/b&gt; Es incorrecta. Su aparición en el sedimento urinario es característica del daño glomerular y son los primeros elementos que deben hacer sospechar una glomerulopatía inflamatoria, a diferencia de la necrosis tubular aguda.</t>
  </si>
  <si>
    <t>En la &lt;b&gt;Insuficiencia Renal Crónica (IRC)&lt;/b&gt; preexistente, la superposición de un factor agravante como una infección grave (neumonía y shock séptico) o una insuficiencia cardíaca descompensada, desencadena una reducción del filtrado glomerular por hipoperfusión, configurando una lesión renal aguda prerrenal (reagudización) asociada hemodinámicamente a un síndrome cardiorrenal.</t>
  </si>
  <si>
    <t>&lt;b&gt;INSUFICIENCIA RENAL CRÓNICA REAGUDIZADA E IRA PRERRENAL&lt;/b&gt;&lt;br /&gt;&lt;br /&gt;El concepto de &lt;i&gt;insuficiencia renal crónica reagudizada&lt;/i&gt; define un escenario clínico donde el paciente ya posee una función renal alterada de manera crónica y estable (ej. un filtrado glomerular de 25 ml/min), a la cual se le suma un factor agravante agudo.&lt;br /&gt;• &lt;b&gt;Factores Desencadenantes:&lt;/b&gt; La reagudización ocurre cuando se instaura una intercurrencia como una infección (ej. neumonía o sepsis) o deshidratación, desencadenando una reducción en horas o días del filtrado glomerular y un nuevo acúmulo de productos nitrogenados.&lt;br /&gt;• &lt;b&gt;Mecanismo Prerrenal Hemodinámico:&lt;/b&gt; La instauración de un shock séptico (por vasodilatación sistémica) o un fallo de bomba por insuficiencia cardíaca descompensada provocan una disminución del volumen circulatorio efectivo y del gasto cardíaco. Esto induce una hipoperfusión renal y caída del filtrado, constituyendo el mecanismo de la &lt;i&gt;Insuficiencia Renal Aguda (IRA) prerrenal&lt;/i&gt;.&lt;br /&gt;• &lt;b&gt;Síndrome Cardiorrenal:&lt;/b&gt; La interrelación patológica donde la claudicación cardíaca aguda o crónica disminuye la perfusión sistémica, sumado a la hipovolemia relativa del shock, amplifica el daño isquémico del parénquima renal, llevando al paciente a presentar oligoanuria (diuresis &lt; 400 cc/24hs).</t>
  </si>
  <si>
    <t>&lt;b&gt;c) Shock séptico con síndrome cardiorrenal y lesión renal aguda:&lt;/b&gt; Es la opción correcta. El paciente presenta un cuadro de reagudización. Partiendo de una insuficiencia renal crónica avanzada (FG de 25) y un fallo cardíaco preexistente, la infección respiratoria (neumonía con infiltrados) actúa como el factor descompensante que lo lleva al shock séptico (hipotensión). Esta caída del volumen minuto y de la resistencia vascular sistémica agrava la isquemia renal previa (configurando la descompensación del síndrome cardiorrenal), lo que desencadena una injuria renal aguda prerrenal sobreagregada que se manifiesta con la instalación de oligoanuria.</t>
  </si>
  <si>
    <t>• &lt;b&gt;a) Nefropatía diabética pura sin relación con la sepsis:&lt;/b&gt; Es incorrecta. Si bien una nefropatía primaria puede ser la causa de su insuficiencia crónica de base, la presentación actual de hipotensión, infección respiratoria (neumonía) y caída a oligoanuria indica un fracaso renal agudo de causa hemodinámica, el cual está provocado por la sepsis.&lt;br /&gt;• &lt;b&gt;b) Neumotórax espontáneo con insuficiencia renal crónica estable:&lt;/b&gt; Es incorrecta. El cuadro radiológico evidencia infiltrados bilaterales compatibles con neumonía, descartando la imagen hiperclara sin trama vascular de un neumotórax. Además, la presencia de hipotensión y oligoanuria demuestran que la insuficiencia renal crónica ha claudicado, no encontrándose en una fase "estable".</t>
  </si>
  <si>
    <t>&lt;b&gt;ETIOLOGÍA DEL SHOCK EN LA IRA PRERRENAL&lt;/b&gt;&lt;br /&gt;&lt;br /&gt;La IRA funcional o prerrenal representa el 70% de los casos y es causada por cuadros que alteran la hemodinamia sistémica:&lt;br /&gt;• &lt;b&gt;Vasodilatación Sistémica:&lt;/b&gt; El shock séptico (ej. a punto de partida de una neumonía grave) y la anafilaxia producen una caída de la resistencia periférica y de la poscarga, hipoperfundiendo el riñón.&lt;br /&gt;• &lt;b&gt;Bajo Gasto Cardíaco:&lt;/b&gt; El shock cardiogénico, secundario a una insuficiencia cardíaca descompensada o un infarto agudo de miocardio, impide que el corazón bombee un volumen sanguíneo adecuado, generando isquemia y anuria de causa prerrenal.</t>
  </si>
  <si>
    <t>Tras la desobstrucción aguda de una &lt;b&gt;insuficiencia renal aguda posrenal&lt;/b&gt; (como ocurre en la hiperplasia prostática benigna con retención y globo vesical), el restablecimiento del flujo urinario genera una caída de los azoados (creatinina de 6.2 a 1.8 mg/dl), acompañándose de una &lt;b&gt;poliuria&lt;/b&gt; (fase diurética postobstructiva) mediada por la diuresis osmótica de la urea acumulada y la incapacidad transitoria de los túbulos para concentrar la orina.&lt;br&gt;&lt;br&gt;&lt;i&gt;(Nota: Datos extraídos de guías clínicas internacionales. Se sugiere contrastar con protocolos institucionales locales.)&lt;/i&gt;</t>
  </si>
  <si>
    <t>&lt;b&gt;INSUFICIENCIA RENAL AGUDA POSRENAL (OBSTRUCTIVA)&lt;/b&gt;&lt;br /&gt;&lt;br /&gt;Representa aproximadamente el 10% del total de las causas de IRA. El problema ocurre &lt;i&gt;después&lt;/i&gt; del riñón, abarcando las vías excretoras (uréter, vejiga o uretra) mediante alteraciones funcionales o mecánicas del flujo urinario.&lt;br /&gt;• &lt;b&gt;Fisiopatología:&lt;/b&gt; La obstrucción produce una retención urinaria y un aumento de la presión intraluminal. Al distenderse las cavidades (dilatación uretero-pielocalicial), la presión repercute sobre los glomérulos anulando la presión neta de filtración, deteriorando la función renal y dañando el parénquima.&lt;br /&gt;• &lt;b&gt;Obstrucción del Cuello Vesical:&lt;/b&gt; La &lt;i&gt;hipertrofia prostática&lt;/i&gt; (agrandamiento benigno de la próstata) y el cáncer de próstata son las causas extramurales más comunes a este nivel. Esta hipertrofia produce una obstrucción que cursa con diuresis por rebosamiento y deterioro de la función renal.&lt;br /&gt;• &lt;b&gt;Abordaje Inicial y Tratamiento:&lt;/b&gt; En un paciente con insuficiencia renal aguda oligúrica o en anuria, lo primero que se debe evaluar clínica y ecográficamente es la presencia de globo vesical. Si se confirma que hay globo vesical, se procede a la cateterización vesical para liberar la vía y resolver el factor obstructivo.</t>
  </si>
  <si>
    <t>&lt;b&gt;c) Poliuria fase diurética:&lt;/b&gt; Es la opción correcta. Al resolverse la obstrucción infravesical mediante el cateterismo vesical, el riñón recupera su presión neta de filtración y logra excretar lo retenido. Sin embargo, los túbulos renales aún mantienen un daño funcional isquémico/presivo transitorio que les impide concentrar la orina. Este déficit tubular, sumado a la carga osmótica de la urea circulante que debe excretarse, desencadena una diuresis o "poliuria postobstructiva" que domina el cuadro clínico de la recuperación.</t>
  </si>
  <si>
    <t>• &lt;b&gt;a) Acidosis tubular renal distal:&lt;/b&gt; Es incorrecta. Aunque la uropatía obstructiva crónica puede dañar el túbulo distal y alterar los mecanismos de excreción de hidrogeniones o potasio, la respuesta fisiológica aguda tras la desobstrucción es la alteración en el manejo del agua (poliuria).&lt;br /&gt;• &lt;b&gt;b) Hiponatremia dilucional:&lt;/b&gt; Es incorrecta. Durante la fase de poliuria postobstructiva, el paciente pierde cantidades de agua libre y electrolitos a través de la orina (efecto diurético osmótico), por lo que el riesgo hemodinámico principal es la deshidratación y la hipernatremia (por hemoconcentración), no un cuadro de dilución.&lt;br /&gt;• &lt;b&gt;d) Hipopotasemia severa:&lt;/b&gt; Es incorrecta. Si bien la diuresis arrastra iones y puede requerir reposición de potasio u otros electrolitos, el sello hemodinámico del alivio obstructivo es el volumen urinario (la poliuria), no la alteración del catión.</t>
  </si>
  <si>
    <t>&lt;b&gt;FASES DEL FRACASO RENAL Y RECUPERACIÓN&lt;/b&gt;&lt;br /&gt;&lt;br /&gt;La evolución temporal del daño isquémico o la falla parenquimatosa transita por etapas definidas:&lt;br /&gt;• &lt;b&gt;Fase Prerrenal y de Iniciación:&lt;/b&gt; Ocurre en las primeras 24 horas y constituye la ventana para revertir el cuadro clínico.&lt;br /&gt;• &lt;b&gt;Fase de Extensión y Mantenimiento:&lt;/b&gt; El paciente padece el síndrome urémico establecido con oliguria o anuria, presentando alteraciones hidroelectrolíticas como hiperkalemia y acidosis metabólica.&lt;br /&gt;• &lt;b&gt;Fase de Recuperación (Fase Diurética):&lt;/b&gt; Ocurre entre los 14 y 30 días posteriores al evento, o tras la desobstrucción mecánica. Se caracteriza por el restablecimiento de la filtración glomerular, que ocurre antes de que el epitelio tubular logre recuperar su capacidad de reabsorción y concentración, provocando una orina abundante que exige control médico para evitar la depleción de volumen.</t>
  </si>
  <si>
    <t>En pacientes varones mayores, la &lt;b&gt;hipertrofia prostática&lt;/b&gt; benigna constituye la causa extramural más frecuente de obstrucción baja e insuficiencia renal posrenal; ante complicaciones crónicas como la &lt;b&gt;hematuria persistente&lt;/b&gt;, la terapia farmacológica indicada incluye el uso de &lt;b&gt;inhibidores de la 5-alfa reductasa&lt;/b&gt; para disminuir el volumen y la hipervascularización de la glándula.&lt;br&gt;&lt;br&gt;&lt;i&gt;(Nota: Datos extraídos de literatura médica externa a las fuentes provistas. Se sugiere verificación independiente.)&lt;/i&gt;</t>
  </si>
  <si>
    <t>&lt;b&gt;FISIOPATOLOGÍA DE LA INSUFICIENCIA RENAL AGUDA POSRENAL&lt;/b&gt;&lt;br /&gt;&lt;br /&gt;La insuficiencia renal aguda posrenal u obstructiva representa aproximadamente el 10% del total de las causas de IRA.&lt;br /&gt;• &lt;b&gt;Mecanismo obstructivo:&lt;/b&gt; El problema ocurre después del riñón, abarcando las vías excretoras mediante alteraciones funcionales o mecánicas del flujo urinario. La obstrucción produce un aumento de la presión intraluminal de manera retrógrada que repercute anulando la presión neta de filtración en el riñón, deteriorando su función y dañándolo estructuralmente.&lt;br /&gt;• &lt;b&gt;Obstrucción del Cuello Vesical (Causas Extramurales):&lt;/b&gt; La &lt;b&gt;hipertrofia prostática&lt;/b&gt; (agrandamiento benigno de la próstata) y el cáncer de próstata son las principales etiologías. La hipertrofia es la causa extramural más común, produciendo una obstrucción que frecuentemente cursa con retención, diuresis por rebosamiento y el deterioro de la función renal.&lt;br /&gt;• &lt;b&gt;Manejo agudo:&lt;/b&gt; Ante un paciente con insuficiencia renal aguda en anuria cero u oliguria obstructiva, lo primero que se debe evaluar clínica y ecográficamente es la presencia de un globo vesical. Si se confirma, el paso terapéutico es la &lt;b&gt;cateterización vesical&lt;/b&gt; para descomprimir la vía y evitar el daño parenquimatoso.</t>
  </si>
  <si>
    <t>&lt;b&gt;b) 5-alfa reductasa inhibidor:&lt;/b&gt; Es la opción correcta. La &lt;b&gt;hipertrofia prostática&lt;/b&gt; es la principal causa extramural de obstrucción baja y fallo renal agudo posrenal en el varón. Cuando la glándula hiperplásica genera un cuadro de &lt;b&gt;hematuria persistente&lt;/b&gt; (secundaria a la hipervascularización del tejido prostático agrandado), el abordaje médico a largo plazo incluye la prescripción de un &lt;b&gt;inhibidor de la 5-alfa reductasa&lt;/b&gt;. Estos fármacos detienen el crecimiento prostático y reducen el tamaño de la glándula, disminuyendo la congestión vascular y frenando el sangrado.&lt;br&gt;&lt;br&gt;&lt;i&gt;(Nota: Datos extraídos de literatura médica externa a las fuentes provistas. Se sugiere verificación independiente.)&lt;/i&gt;</t>
  </si>
  <si>
    <t>• &lt;b&gt;a) Alfa bloqueador más antibiótico:&lt;/b&gt; Es incorrecta. Los bloqueadores alfa-adrenérgicos relajan el músculo liso mejorando la dinámica de la micción, pero no reducen el volumen de la glándula ni su vascularización para detener la hematuria. A su vez, los antibióticos solo estarían justificados ante la presencia confirmada de una infección urinaria o prostatitis bacteriana concomitante.&lt;br /&gt;• &lt;b&gt;c) Resección transuretral pronta:&lt;/b&gt; Es incorrecta. Si bien la cirugía (RTUP) es el tratamiento definitivo de la hipertrofia prostática obstructiva, no es la indicación inicial frente a una hematuria que puede ser controlada médicamente reduciendo el tamaño prostático con fármacos.&lt;br /&gt;• &lt;b&gt;d) Catéter permanente:&lt;/b&gt; Es incorrecta. La cateterización se utiliza de forma aguda para drenar un globo vesical y resolver la falla renal posrenal, pero mantener un catéter a permanencia no es un tratamiento etiológico y conlleva riesgo de desarrollar infecciones urinarias intrahospitalarias (IACS).</t>
  </si>
  <si>
    <t>&lt;b&gt;ALGORITMO CLÍNICO DE LA IRA OLIGÚRICA&lt;/b&gt;&lt;br /&gt;&lt;br /&gt;Ante un paciente oligúrico o anúrico, se sigue una secuencia diagnóstica y terapéutica:&lt;br /&gt;• &lt;b&gt;1. Descartar GLOBO VESICAL:&lt;/b&gt; En un paciente con insuficiencia renal aguda en anuria cero, lo primero que se debe evaluar clínica y ecográficamente es la presencia de globo vesical (frecuentemente secundario a obstrucción prostática).&lt;br /&gt;• &lt;b&gt;Conducta:&lt;/b&gt; Si se constata el globo vesical, se procede a la &lt;b&gt;cateterización vesical&lt;/b&gt;. Si no hay globo vesical, se debe evaluar el estado de hidratación del paciente para distinguir entre una falla prerrenal (deshidratación) o renal intrínseca normovolémica/sobrehidratada (donde estaría indicada la furosemida).</t>
  </si>
  <si>
    <t>La &lt;b&gt;prevención secundaria&lt;/b&gt; en la &lt;b&gt;Insuficiencia Renal Aguda (IRA)&lt;/b&gt; para evitar un daño parenquimatoso mayor exige el &lt;b&gt;retiro inmediato de cualquier agente nefrotóxico&lt;/b&gt; implicado.&lt;br&gt;&lt;br&gt;&lt;i&gt;(Nota: Datos extraídos de guías clínicas internacionales. Se sugiere contrastar con protocolos institucionales locales.)&lt;/i&gt;</t>
  </si>
  <si>
    <t>&lt;b&gt;PREVENCIÓN SECUNDARIA Y MINIMIZACIÓN DE NEFROTÓXICOS EN LA IRA&lt;/b&gt;&lt;br /&gt;&lt;br /&gt;El tratamiento inicial de la Insuficiencia Renal Aguda (IRA) incluye una evaluación de la causa de la disfunción renal.&lt;br /&gt;• &lt;b&gt;Retiro de Nefrotóxicos:&lt;/b&gt; Una vez ocurrida la lesión aguda, la prevención secundaria exige evitar un daño mayor mediante el mantenimiento de un soporte hemodinámico, el &lt;b&gt;retiro inmediato de cualquier agente nefrotóxico&lt;/b&gt; y el tratamiento activo de las complicaciones.&lt;br /&gt;• &lt;b&gt;Iatrogenia:&lt;/b&gt; Gran parte de las IRA intrahospitalarias son causadas o agravadas por factores iatrogénicos. Se debe evitar o suspender el uso de fármacos con potencial toxicidad renal directa.&lt;br /&gt;• &lt;b&gt;Indicaciones de Diálisis en IRA:&lt;/b&gt; La instauración del tratamiento dialítico está indicada ante la aparición de complicaciones refractarias (uremia, sobrecarga de volumen intratable, hiperkalemia y acidosis intratables).</t>
  </si>
  <si>
    <t>La opción b es correcta. El paciente presenta un fracaso renal agudo (creatinina 3.1 mg/dl) en el contexto de niveles tóxicos de un fármaco (vancomicina trough 28 µg/ml). Las directrices de nefrología establecen que la medida inicial frente a una IRA tóxica es la suspensión o retiro inmediato del agente nefrotóxico.&lt;br&gt;&lt;br&gt;&lt;i&gt;(Nota: Datos extraídos de guías clínicas internacionales. Se sugiere contrastar con protocolos institucionales locales.)&lt;/i&gt;</t>
  </si>
  <si>
    <t>• &lt;b&gt;a) Reducir dosis 50% monitorizar:&lt;/b&gt; Es incorrecta. En el contexto de un cuadro tóxico agudo con deterioro de la función renal, la regla exige el retiro inmediato del nefrotóxico y no solamente la reducción de su dosis.&lt;br /&gt;• &lt;b&gt;c) Hemoperfusión carbón activado:&lt;/b&gt; Es incorrecta. Opción no descrita ni indicada como primera línea en este contexto terapéutico.&lt;br /&gt;• &lt;b&gt;d) Sustituir daptomicina:&lt;/b&gt; Es incorrecta. Opción no descrita ni indicada como primera línea en este contexto terapéutico.</t>
  </si>
  <si>
    <t>En la &lt;b&gt;insuficiencia renal aguda posrenal&lt;/b&gt; (obstructiva) con anuria, originada por una obstrucción ureteral bilateral por litiasis, la medida terapéutica consiste en &lt;b&gt;resolver el factor obstructivo mecánico&lt;/b&gt; de las vías excretoras para restablecer la presión neta de filtración y evitar el daño parenquimatoso.&lt;br&gt;&lt;br&gt;&lt;i&gt;(Nota: Datos extraídos de guías clínicas internacionales. Las fuentes provistas no detallan el procedimiento específico de colocación de stent ureteral bilateral, pero exigen la desobstrucción y cateterización de la vía para revertir el fallo renal agudo posrenal).&lt;/i&gt;</t>
  </si>
  <si>
    <t>&lt;b&gt;INSUFICIENCIA RENAL AGUDA POSRENAL (OBSTRUCTIVA)&lt;/b&gt;&lt;br /&gt;&lt;br /&gt;Representa el 10% del total de las causas de insuficiencia renal aguda. El problema ocurre después del riñón, abarcando las vías excretoras mediante alteraciones mecánicas del flujo urinario.&lt;br /&gt;• &lt;b&gt;Fisiopatología:&lt;/b&gt; La obstrucción produce una retención urinaria y un aumento de la presión intraluminal de manera retrógrada. Al distenderse las cavidades (dilatación uretero-pielocalicial), la presión repercute sobre los glomérulos anulando la presión neta de filtración, deteriorando la función renal y dañando el parénquima.&lt;br /&gt;• &lt;b&gt;Condición de Falla Global:&lt;/b&gt; Para afectar la función renal global y desencadenar un cuadro urémico y anúrico, la obstrucción ureteral debe ser &lt;b&gt;bilateral&lt;/b&gt;, o bien unilateral cuando el paciente posee un riñón único.&lt;br /&gt;• &lt;b&gt;Etiología Intraluminal:&lt;/b&gt; La obstrucción de los uréteres dentro de la luz puede ser originada por la impactación de &lt;i&gt;cálculos&lt;/i&gt; (litiasis), &lt;i&gt;coágulos&lt;/i&gt;, &lt;i&gt;necrosis papilar&lt;/i&gt; o cristales.&lt;br /&gt;• &lt;b&gt;Principio de Tratamiento:&lt;/b&gt; Ante un paciente anúrico o oligúrico, el manejo exige la evaluación y liberación mecánica de la vía obstruida. Si la obstrucción no se diagnostica ni soluciona a tiempo, repercute transformándose en una falla parenquimatosa.</t>
  </si>
  <si>
    <t>&lt;b&gt;d) Stent ureteral bilateral:&lt;/b&gt; Es la opción correcta. Ante un fracaso renal agudo posrenal instaurado por litiasis ureteral bilateral con anuria prolongada y elevación de creatinina (5.6 mg/dl), el paciente sufre la anulación de su presión de filtración glomerular. La conducta es derivar o liberar la obstrucción mecánica (por ejemplo, mediante la colocación endourológica de un stent o catéter doble J) para restablecer el flujo urinario y salvar la viabilidad de los riñones.</t>
  </si>
  <si>
    <t>&lt;b&gt;a) Alfa bloqueadores tamsulosina:&lt;/b&gt; Es incorrecta. Si bien los alfabloqueantes facilitan la expulsión de litos pequeños no complicados, carecen de la eficacia desobstructiva que exige una falla renal anúrica.&lt;br /&gt;&lt;b&gt;b) Litotricia extracorpórea:&lt;/b&gt; Es incorrecta. Constituye un procedimiento urológico diferido para fragmentar cálculos en pacientes estables. No es la medida para la descompresión de una vía urinaria bilateral obstruida y anúrica.&lt;br /&gt;&lt;b&gt;c) Analgésicos opioides:&lt;/b&gt; Es incorrecta. Alivian el síntoma acompañante (dolor por el cólico renal), pero no revierten el factor fisiopatológico (la elevación retrógrada de las presiones y anulación del filtrado) que mantiene al paciente en anuria y fracaso renal agudo.</t>
  </si>
  <si>
    <t>&lt;b&gt;ALGORITMO Y PRONÓSTICO DE LA OBSTRUCCIÓN NO TRATADA&lt;/b&gt;&lt;br /&gt;&lt;br /&gt;La rapidez en la resolución de la causa obstructiva es determinante para la supervivencia del órgano.&lt;br /&gt;• &lt;b&gt;Reversibilidad Inicial:&lt;/b&gt; Las causas posrenales (al igual que las prerrenales) tienen la característica de ser reversibles con un tratamiento desobstructivo oportuno.&lt;br /&gt;• &lt;b&gt;Progresión a Daño Estructural:&lt;/b&gt; Si la obstrucción mecánica no se diagnostica ni se soluciona a tiempo, el aumento de la presión retrógrada intraluminal repercute en el tejido parenquimatoso. El cuadro funcional agudo se transforma en una insuficiencia renal estructural (&lt;i&gt;Necrosis Tubular Aguda isquémica/presiva&lt;/i&gt;) que revierte muy lentamente o puede no hacerlo, empeorando el pronóstico del paciente.</t>
  </si>
  <si>
    <t>En la prevención y tratamiento del fracaso renal agudo inducido por la rabdomiólisis (toxicidad endógena por mioglobina), el manejo médico exige una reposición de volumen para lavar los túbulos renales, estableciéndose un objetivo diurético de 200-300 ml/h, asociado a la alcalinización para evitar la precipitación de los pigmentos.&lt;br&gt;&lt;br&gt;&lt;i&gt;(Nota: Datos extraídos de guías clínicas internacionales. Se sugiere contrastar con protocolos institucionales locales.)&lt;/i&gt;</t>
  </si>
  <si>
    <t>&lt;b&gt;FISIOPATOLOGÍA DE LA IRA INTRÍNSECA POR RABDOMIÓLISIS&lt;/b&gt;&lt;br /&gt;&lt;br /&gt;La insuficiencia renal aguda intrínseca o parenquimatosa afecta directamente al tejido y a sus vasos, impidiendo el filtrado adecuado debido a la lesión anatómica subyacente. La presentación anatomopatológica más frecuente es la Necrosis Tubular Aguda (NTA).&lt;br /&gt;• &lt;b&gt;Toxinas Endógenas (Mioglobina):&lt;/b&gt; Las toxinas que provienen del propio organismo lesionan la célula tubular al filtrarse y acumularse en la luz. Un ejemplo crítico es la mioglobina, la cual es liberada hacia la circulación durante la destrucción muscular, tal como ocurre en el crush syndrome (trauma por aplastamiento) o por miotoxicidad severa derivada del uso de estatinas.&lt;br /&gt;• &lt;b&gt;Mecanismo de Daño Tubular:&lt;/b&gt; La mioglobinuria ejerce un efecto tóxico directo sobre el epitelio tubular. Al precipitar en la luz de los túbulos, produce una obstrucción física y daño celular que desencadena la necrosis tubular.&lt;br /&gt;• &lt;b&gt;Particularidad Clínica:&lt;/b&gt; A diferencia de otras etiologías, la rabdomiólisis es una causa de fracaso renal agudo que NO suele cursar con anuria.&lt;br /&gt;• &lt;b&gt;Prevención del Daño:&lt;/b&gt; Para evitar la necrosis tubular se debe instaurar una hidratación (optimización del volumen) con el fin de lavar los pigmentos y evitar la formación de cilindros oclusivos intraglomerulares.</t>
  </si>
  <si>
    <t>&lt;b&gt;d) 200-300 ml/h alcalinización:&lt;/b&gt; Es la opción correcta. El paciente cursa con un cuadro agudo de rabdomiólisis severa (evidenciado por la destrucción muscular con CK de 85000) de origen medicamentoso. Esta lisis libera mioglobina, una toxina endógena que precipita en los túbulos provocando falla renal intrínseca (NTA tóxica). Se debe mantener un alto flujo tubular mediante cristaloides, buscando un objetivo diurético de 200 a 300 ml/h, junto con la alcalinización de la orina, dado que la mioglobina precipita en un medio ácido, mitigando así la oclusión tubular y la muerte celular.&lt;br&gt;&lt;br&gt;&lt;i&gt;(Nota: Datos extraídos de guías clínicas internacionales. Se sugiere contrastar con protocolos institucionales locales.)&lt;/i&gt;</t>
  </si>
  <si>
    <t>• &lt;b&gt;a) 100 ml/h sin alcalinización:&lt;/b&gt; Es incorrecta. Un volumen diurético de 100 ml/h suele ser insuficiente frente a una carga de mioglobina. Asimismo, obviar la alcalinización favorece que el pH urinario permanezca ácido, condición en la cual la toxina precipita en los túbulos.&lt;br /&gt;• &lt;b&gt;b) Restricción hídrica:&lt;/b&gt; Es incorrecta. Restringir los líquidos propiciaría la hemoconcentración, la caída del flujo tubular y el colapso intraluminal por los pigmentos, empeorando el cuadro agudo y la progresión a daño irreversible.&lt;br /&gt;• &lt;b&gt;c) 500 ml/h manitol:&lt;/b&gt; Es incorrecta. Un objetivo de medio litro por hora es hemodinámicamente riesgoso, y el uso de diuréticos osmóticos como el manitol para prevenir o mejorar la función renal está desaconsejado, ya que ha demostrado ineficacia e incluso puede precipitar un edema pulmonar en pacientes con falla renal incipiente.</t>
  </si>
  <si>
    <t>&lt;b&gt;HIDRATACIÓN COMO ESTRATEGIA PREVENTIVA COMPROBADA&lt;/b&gt;&lt;br /&gt;&lt;br /&gt;Para evitar la progresión de injurias agudas, la optimización del volumen intravascular asegura una correcta perfusión renal y limita el daño tubular.&lt;br /&gt;• &lt;b&gt;Eficacia Profiláctica:&lt;/b&gt; La hidratación posee eficacia profiláctica comprobada antes y durante el uso de Radiocontraste, en la administración de Cisplatino, frente al desarrollo del Síndrome de lisis tumoral, y en el manejo de la Rabdomiólisis.</t>
  </si>
  <si>
    <t>En pacientes con &lt;b&gt;obesidad&lt;/b&gt;, el estado de &lt;b&gt;hiperfiltración&lt;/b&gt; hemodinámica actúa como factor de riesgo desencadenante para el desarrollo de un &lt;b&gt;síndrome nefrótico&lt;/b&gt; secundario, constituyendo la &lt;b&gt;glomeruloesclerosis focal y segmentaria&lt;/b&gt; la lesión histopatológica causal en la biopsia renal.</t>
  </si>
  <si>
    <t>&lt;b&gt;ETIOLOGÍA DE LA GLOMERULOESCLEROSIS FOCAL Y SEGMENTARIA&lt;/b&gt;&lt;br /&gt;&lt;br /&gt;Esta patología se caracteriza por la acumulación de colágeno glomerular tipo IV (esclerosis) con deposición de material hialino en forma focal y segmentaria. Su etiología se divide en dos grandes grupos:&lt;br /&gt;• &lt;b&gt;Primaria:&lt;/b&gt; De origen idiopático. Se produce por alteraciones y mutaciones genéticas específicas en las proteínas de los &lt;i&gt;podocitos&lt;/i&gt;, lo que altera la membrana de filtración.&lt;br /&gt;• &lt;b&gt;Secundaria:&lt;/b&gt; Se desencadena como consecuencia de otras entidades (o factores sistémicos hemodinámicos). Dentro de este grupo se incluyen la &lt;i&gt;nefropatía diabética&lt;/i&gt;, infecciones (&lt;i&gt;VIH&lt;/i&gt;, virus de la hepatitis), drogas, tumores, o estados de &lt;b&gt;hiperfiltración&lt;/b&gt; (condición frecuente en pacientes con &lt;b&gt;obesidad&lt;/b&gt;).</t>
  </si>
  <si>
    <t>¿Qué prueba de función pulmonar se utiliza para diagnosticar EPOC?&lt;br&gt;&lt;br&gt;a) Radiografía de tórax&lt;br&gt;&lt;br&gt;b) Tomografía&lt;br&gt;&lt;br&gt;c) Espirometría&lt;br&gt;&lt;br&gt;d) Biopsia pulmonar</t>
  </si>
  <si>
    <t>&lt;b&gt;a) Glomeruloesclerosis focal segmentaria:&lt;/b&gt; Es la opción correcta. El paciente debuta con un síndrome nefrótico (evidenciado por edema y proteinuria masiva de 5 g/día). Al identificar la obesidad como antecedente de jerarquía, el algoritmo etiológico orienta hacia una patología secundaria. Fisiopatológicamente, la obesidad genera un estado de hiperfiltración que ejerce un daño progresivo sobre la barrera glomerular, siendo esta condición hemodinámica un factor desencadenante para el desarrollo de una glomeruloesclerosis focal y segmentaria secundaria.</t>
  </si>
  <si>
    <t>• &lt;b&gt;b) Nefropatía diabética:&lt;/b&gt; Es incorrecta. Si bien representa la principal causa secundaria de síndrome nefrótico, el paciente no presenta antecedentes descritos de hiperglucemia o diabetes en el enunciado, priorizando a la obesidad como el factor hemodinámico central del caso.&lt;br /&gt;• &lt;b&gt;c) Membranosa primaria:&lt;/b&gt; Es incorrecta. Es la glomerulopatía primaria causante de síndrome nefrótico más frecuente en el adulto mayor y en el anciano, pero su origen idiopático (primario) o paraneoplásico no correlaciona con el antecedente de hiperfiltración inducida por la obesidad.&lt;br /&gt;• &lt;b&gt;d) Enfermedad de cambios mínimos:&lt;/b&gt; Es incorrecta. Constituye la etiología primaria en la población infantil (causando el 39,5% global en menores de 15 años), siendo infrecuente a los 60 años y no estando vinculada al daño progresivo por hiperfiltración que presenta un paciente obeso.</t>
  </si>
  <si>
    <t>c) Espirometría</t>
  </si>
  <si>
    <t>&lt;b&gt;FACTORES PREDISPONENTES EN EL SÍNDROME NEFRÓTICO&lt;/b&gt;&lt;br /&gt;&lt;br /&gt;Durante la evaluación clínica para determinar si el síndrome es de origen primario o secundario, se deben identificar múltiples factores de riesgo:&lt;br /&gt;• &lt;b&gt;Obesidad:&lt;/b&gt; Actúa como un factor de riesgo hemodinámico al generar un estado de &lt;b&gt;hiperfiltración&lt;/b&gt; que daña progresivamente la barrera glomerular.&lt;br /&gt;• &lt;b&gt;Antecedentes hereditarios:&lt;/b&gt; Mutaciones genéticas en las proteínas de los podocitos.&lt;br /&gt;• &lt;b&gt;Fármacos o toxinas:&lt;/b&gt; Exposición aguda o crónica a sustancias nocivas.&lt;br /&gt;• &lt;b&gt;Tabaquismo crónico:&lt;/b&gt; Factor de riesgo para el desarrollo de neoplasias pulmonares, las cuales pueden debutar como un síndrome nefrótico paraneoplásico (típicamente asociado a la &lt;i&gt;glomerulonefritis membranosa&lt;/i&gt;).</t>
  </si>
  <si>
    <t>Ante un paciente adulto que cursa con un síndrome nefrótico (proteinuria de 7 g/día) y posee el antecedente de un carcinoma o tumor sólido, el diagnóstico etiológico más probable a sospechar es una &lt;b&gt;glomerulopatía membranosa paraneoplásica&lt;/b&gt;, la cual puede manifestarse clínicamente de forma previa a la aparición o evidencia clínica de la neoplasia sólida subyacente.</t>
  </si>
  <si>
    <t>&lt;b&gt;SÍNDROME NEFRÓTICO PARANEOPLÁSICO Y GLOMERULONEFRITIS MEMBRANOSA&lt;/b&gt;&lt;br /&gt;&lt;br /&gt;La etiología del síndrome nefrótico se divide en causas primarias (idiopáticas) y secundarias (sistémicas, metabólicas, infecciosas o tumorales).&lt;br /&gt;• &lt;b&gt;Glomerulonefritis Membranosa:&lt;/b&gt; En la población adulta, el 80% de los casos se manifiesta clínicamente bajo la forma de un síndrome nefrótico puro. Se caracteriza fisiopatológicamente por el depósito de inmunocomplejos en la vertiente subepitelial de la membrana basal glomerular, evidenciando la formación de &lt;b&gt;picos&lt;/b&gt; en la microscopía óptica.&lt;br /&gt;• &lt;b&gt;Asociación Neoplásica:&lt;/b&gt; La enfermedad puede ser desencadenada por neoplasias. Especialmente en los pacientes adultos y mayores, la glomerulonefritis membranosa puede ser el aviso de un síndrome paraneoplásico y manifestarse de forma previa a la aparición o al diagnóstico del tumor sólido.&lt;br /&gt;• &lt;b&gt;Escrutinio Obligatorio:&lt;/b&gt; Ante todo paciente adulto que cursa con síndrome nefrótico, se debe orientar el estudio en busca de tumores sólidos ocultos mediante el dosaje de marcadores tumorales e imágenes radiológicas antes de asumir la patología como primaria idiopática e iniciar un tratamiento inmunosupresor.</t>
  </si>
  <si>
    <t>&lt;b&gt;a) Membranosa:&lt;/b&gt; Es la opción correcta. En los pacientes adultos, la glomerulonefritis membranosa constituye la patología glomerular que se asocia al desarrollo de un síndrome nefrótico de origen paraneoplásico secundario a tumores sólidos (carcinomas). La proteinuria en rango nefrótico (7 g/día) actúa en este contexto como la primera expresión sistémica de la neoplasia de base.</t>
  </si>
  <si>
    <t>• &lt;b&gt;b) Focal segmentaria:&lt;/b&gt; Es incorrecta. Si bien es frecuente en el adulto y en la raza negra, sus etiologías secundarias se vinculan con el virus de la inmunodeficiencia humana (VIH), la nefropatía por reflujo, estados de hiperfiltración por obesidad, y no con carcinomas sólidos paraneoplásicos.&lt;br /&gt;• &lt;b&gt;c) Proliferativa mesangial:&lt;/b&gt; Es incorrecta. Las formas proliferativas suelen manifestarse con un síndrome nefrítico o alteraciones urinarias asintomáticas y no poseen la asociación paraneoplásica con carcinomas sólidos observada en la forma membranosa.&lt;br /&gt;• &lt;b&gt;d) Minimal change:&lt;/b&gt; Es incorrecta. La glomerulopatía por cambios mínimos es la causa más frecuente de síndrome nefrótico en niños. Cuando asume un carácter paraneoplásico secundario en el paciente adulto, se asocia a neoplasias hematológicas (como el linfoma de Hodgkin), mientras que los tumores u órganos sólidos se vinculan a la nefropatía membranosa.</t>
  </si>
  <si>
    <t>&lt;b&gt;DIAGNÓSTICO DIFERENCIAL Y COMPLICACIONES DE LA GN MEMBRANOSA&lt;/b&gt;&lt;br /&gt;&lt;br /&gt;El abordaje diagnóstico requiere descartar causas subyacentes antes de certificar la idiopatía de la lesión glomerular.&lt;br /&gt;• &lt;b&gt;Etiologías secundarias a descartar:&lt;/b&gt; Infecciones (Virus de la hepatitis B y C, sífilis), enfermedades autoinmunes (Nefropatía lúpica, donde la clase V es membranosa), exposición a fármacos, alteraciones vinculadas a trasplantes y neoplasias ocultas.&lt;br /&gt;• &lt;b&gt;Riesgo Trombótico:&lt;/b&gt; Los pacientes que cursan con esta entidad presentan un estado de hipercoagulabilidad. Frente a una albuminemia menor a 2 g/dl, se encuentra protocolizada la instauración profiláctica de anticoagulación durante 6 a 12 meses con el fin de evitar una de las complicaciones de esta glomerulopatía: la &lt;b&gt;trombosis de las venas renales&lt;/b&gt;.</t>
  </si>
  <si>
    <t>El diagnóstico y la definición clínica del &lt;b&gt;síndrome nefrótico&lt;/b&gt; se establecen al constatar una &lt;b&gt;proteinuria masiva (&gt; 3,5 g/24 hs)&lt;/b&gt;, hipoalbuminemia sérica (&lt; 3 g/l) y la presencia de &lt;b&gt;edema&lt;/b&gt; o retención hidro-salina.</t>
  </si>
  <si>
    <t>&lt;b&gt;DIAGNÓSTICO Y DEFINICIÓN DEL SÍNDROME NEFRÓTICO&lt;/b&gt;&lt;br /&gt;&lt;br /&gt;El síndrome nefrótico se define, desde la perspectiva de su fisiopatología, como cualquier consecuencia clínica capaz de aumentar la permeabilidad glomerular, permitiendo la salida anormal de proteínas (principalmente albúmina) hacia el espacio urinario. El diagnóstico y la definición clínica se establecen al constatar los siguientes parámetros analíticos y clínicos:&lt;br /&gt;• &lt;b&gt;Proteinuria:&lt;/b&gt; Es el pilar fundamental del diagnóstico. Se define cuando el nivel de proteína en orina supera los &lt;b&gt;3,5 g/24hs x 1.73 m2 en adultos&lt;/b&gt; (o en niños &gt; 40 mg/h/m2). En términos absolutos, se caracteriza por una &lt;b&gt;proteinuria &gt; 3.5 gr / 24 hs&lt;/b&gt;.&lt;br /&gt;• &lt;b&gt;Hipoalbuminemia:&lt;/b&gt; Se define analíticamente por niveles de &lt;b&gt;albúmina sérica &lt; 3g/l&lt;/b&gt;.&lt;br /&gt;• &lt;b&gt;Edema o retención hidro-salina:&lt;/b&gt; Es la manifestación constante y el principal signo clínico visible, pudiendo evolucionar desde edemas periféricos hasta un estado de anasarca.&lt;br /&gt;• &lt;b&gt;Manifestaciones extra renales:&lt;/b&gt; La entidad comprende alteraciones sistémicas como hiperlipidemia, hiperlipiduria, trombosis e infecciones.</t>
  </si>
  <si>
    <t>La opción c es correcta. El paciente cumple con los criterios diagnósticos que definen a un &lt;b&gt;síndrome nefrótico&lt;/b&gt;. Presenta la clínica clásica de retención hidrosalina evidenciada por &lt;b&gt;edemas&lt;/b&gt; (en párpados y extremidades) y una &lt;b&gt;proteinuria masiva de 5 g/día&lt;/b&gt;, valor que supera el umbral diagnóstico nefrológico de &lt;b&gt;3.5 g/día&lt;/b&gt; característico de esta patología de la barrera de filtración glomerular.</t>
  </si>
  <si>
    <t>• &lt;b&gt;a) Síndrome nefrítico:&lt;/b&gt; Es incorrecta. En el síndrome nefrítico la proteinuria suele ser de carácter leve (típicamente manteniéndose en niveles &lt; 2.5 g/día), difiriendo de la proteinuria masiva de 5 g/día del paciente. Además, requiere la presencia diagnóstica de microhematuria (con hematíes dismórficos y cilindros hemáticos) y hipertensión arterial.&lt;br /&gt;• &lt;b&gt;b) Insuficiencia renal aguda:&lt;/b&gt; Es incorrecta. Se define como el deterioro brusco del filtrado glomerular caracterizado por acúmulo de productos nitrogenados (urea y creatinina) y alteraciones del ritmo diurético (oliguria/anuria). No se diagnostica primariamente por la magnitud de la proteinuria, aunque pueda ser una complicación secundaria del estado de hipovolemia del síndrome nefrótico masivo.&lt;br /&gt;• &lt;b&gt;d) Hipertensión esencial:&lt;/b&gt; Es incorrecta. Constituye una afección vascular sistémica crónica que, si bien a largo plazo produce daño renal estructural (nefroangioesclerosis), no debuta clásicamente generando una proteinuria en rango nefrótico (de 5 g/día) asociada a edema generalizado.</t>
  </si>
  <si>
    <t>&lt;b&gt;DIAGNÓSTICO DIFERENCIAL (SÍNDROME NEFRÓTICO VS. SÍNDROME NEFRÍTICO)&lt;/b&gt;&lt;br /&gt;&lt;br /&gt;La diferenciación clínica entre ambas entidades glomerulares se basa en parámetros:&lt;br /&gt;• &lt;b&gt;Proteinuria:&lt;/b&gt; En el síndrome nefrótico, la pérdida proteica define al cuadro por encontrarse en rango masivo de &lt;b&gt;&gt; 3.5 g/d&lt;/b&gt;. En el síndrome nefrítico, suele ser leve (&lt;b&gt;&lt; 2.5 g/d&lt;/b&gt;).&lt;br /&gt;• &lt;b&gt;Hematuria:&lt;/b&gt; Ausente característicamente (&lt;b&gt;NO&lt;/b&gt;) en el síndrome nefrótico puro, mientras que la microhematuria es una constante confirmatoria (&lt;b&gt;Sí&lt;/b&gt;) en el síndrome nefrítico.&lt;br /&gt;• &lt;b&gt;Hipertensión Arterial:&lt;/b&gt; En el nefrótico, el aumento es leve o variable dependiendo de la retención hidrosalina prolongada. En el nefrítico, la HTA es una constante presente.&lt;br /&gt;• &lt;b&gt;Edema:&lt;/b&gt; En el síndrome nefrótico el edema es más persistente y marcado, conduciendo al estado de anasarca. En el nefrítico es de magnitud clínica menor.</t>
  </si>
  <si>
    <t>En la población pediátrica, la causa más frecuente de &lt;b&gt;síndrome nefrótico&lt;/b&gt; puro es la &lt;b&gt;enfermedad de cambios mínimos&lt;/b&gt;, destacándose por presentar una excelente y rápida &lt;b&gt;respuesta al tratamiento con corticoides&lt;/b&gt; (prednisona).</t>
  </si>
  <si>
    <t>&lt;b&gt;GLOMERULOPATÍA A CAMBIOS MÍNIMOS: EPIDEMIOLOGÍA Y TRATAMIENTO&lt;/b&gt;&lt;br /&gt;&lt;br /&gt;Esta patología se caracteriza por el daño podocitario (fusión de los pedicelos) evidenciable a través de microscopía electrónica. Es la causa principal de síndrome nefrótico en la infancia.&lt;br /&gt;• &lt;b&gt;Epidemiología y Clínica:&lt;/b&gt; Constituye la causa más frecuente de síndrome nefrótico puro en niños menores de 15 años (representando el 80% de los casos pediátricos o el 39,5% global en niños). Ante un paciente pediátrico que debuta con un síndrome nefrótico severo (ej. edema generalizado), esta entidad debe ser la principal sospecha diagnóstica.&lt;br /&gt;• &lt;b&gt;Tratamiento y Respuesta:&lt;/b&gt; De todas las glomerulopatías, la enfermedad de cambios mínimos es la que responde mejor al tratamiento con corticoides. El esquema terapéutico de primera línea se asienta en la administración de &lt;b&gt;prednisona&lt;/b&gt;. Presenta un 90% de respuesta al tratamiento inicial con esteroides, logrando gran parte de los pacientes una remisión completa y definitiva (40%).</t>
  </si>
  <si>
    <t>&lt;b&gt;c) Enfermedad de cambios mínimos:&lt;/b&gt; Es la opción correcta. Ante un paciente pediátrico (niña de 6 años) que debuta con un síndrome nefrótico (edema generalizado) y que experimenta una remisión completa tras la administración de esteroides (prednisona), el diagnóstico es la enfermedad (o glomerulopatía) de cambios mínimos. Esta entidad representa la causa más frecuente de síndrome nefrótico en la infancia y se distingue de los demás fenotipos por su excelente sensibilidad y respuesta al tratamiento corticoideo de primera línea.</t>
  </si>
  <si>
    <t>&lt;b&gt;a) Glomeruloesclerosis focal:&lt;/b&gt; Es incorrecta. Aunque puede causar síndrome nefrótico en niños (representando un 15 a 26%), su presentación cursa con un mayor riesgo de cortico-resistencia o cortico-dependencia, y un peor pronóstico evolutivo, no caracterizándose por una respuesta completa universal a los corticoides frente a la prevalencia de los cambios mínimos en este grupo etario.&lt;br /&gt;&lt;b&gt;b) Nefropatía por IgA:&lt;/b&gt; Es incorrecta. Constituye la glomerulopatía primaria más frecuente del mundo, pero afecta a varones adultos (alrededor de los 40 años) y debuta con hematuria macroscópica recurrente, no manifestándose como un síndrome nefrótico puro infantil respondedor a esteroides.&lt;br /&gt;&lt;b&gt;d) Membranosa secundaria:&lt;/b&gt; Es incorrecta. La glomerulopatía membranosa es la causa principal de síndrome nefrótico en adultos y ancianos (frecuentemente asociada a etiología paraneoplásica), siendo una entidad rara en la infancia (menos del 5% de los casos).</t>
  </si>
  <si>
    <t>&lt;b&gt;DIAGNÓSTICO DIFERENCIAL Y PRESENTACIÓN&lt;/b&gt;&lt;br /&gt;&lt;br /&gt;• &lt;b&gt;Presentación de laboratorio:&lt;/b&gt; En un paciente que cursa con síndrome nefrótico, el hallazgo de una proteinuria selectiva orienta la sospecha diagnóstica hacia una enfermedad a cambios mínimos. Adicionalmente, la microhematuria es rara (presente en &lt;30% de los casos) y la hipertensión arterial es inusual.&lt;br /&gt;• &lt;b&gt;Fisiopatología:&lt;/b&gt; El síndrome nefrótico a cambios mínimos se caracteriza a nivel estructural por la pérdida de la carga negativa de la pared capilar, lo que facilita la filtración masiva de proteínas hacia el espacio urinario originando la proteinuria y la caída de la presión oncótica con consecuente edema.</t>
  </si>
  <si>
    <t>El &lt;b&gt;estado de hipercoagulabilidad&lt;/b&gt; derivado de la pérdida urinaria de &lt;i&gt;Antitrombina III&lt;/i&gt; y el aumento de factores procoagulantes predispone al paciente con &lt;b&gt;síndrome nefrótico&lt;/b&gt; a sufrir una &lt;b&gt;trombosis venosa profunda (TVP)&lt;/b&gt; y su subsecuente progresión a &lt;b&gt;tromboembolismo pulmonar (TEP)&lt;/b&gt;, siendo esta complicación tromboembólica característica y letal, en especial cuando la etiología de base es una &lt;b&gt;glomerulonefritis membranosa&lt;/b&gt;.</t>
  </si>
  <si>
    <t>&lt;b&gt;ESTADO DE HIPERCOAGULABILIDAD Y TROMBOSIS EN EL SÍNDROME NEFRÓTICO&lt;/b&gt;&lt;br /&gt;&lt;br /&gt;El paciente nefrótico posee una predisposición a la formación de trombos debido a alteraciones en la cascada de coagulación y en la viscosidad sanguínea.&lt;br /&gt;• &lt;b&gt;Mecanismo Fisiopatológico:&lt;/b&gt; La alteración de la barrera de filtración permite la pérdida urinaria continua de proteínas inhibidoras, destacándose la disminución en sangre de la &lt;b&gt;Antitrombina III&lt;/b&gt;. Simultáneamente, existe un aumento de factores procoagulantes (Factores V y VIII), niveles elevados de fibrinógeno y un aumento de la reactividad plaquetaria (trombocitosis).&lt;br /&gt;• &lt;b&gt;Factores Agravantes:&lt;/b&gt; Este estado protrombótico se ve potenciado por el estasis venoso, la poca movilización del paciente (generalmente postrado por la anasarca) y la hemoconcentración inducida por el &lt;i&gt;tratamiento intensivo con diuréticos&lt;/i&gt;.&lt;br /&gt;• &lt;b&gt;Manifestaciones Clínicas:&lt;/b&gt; La trombosis puede ser la forma de debut clínico de la enfermedad sistémica. Se presenta con mayor frecuencia a nivel de los miembros inferiores como una &lt;b&gt;Trombosis Venosa Profunda (TVP)&lt;/b&gt;, la cual conlleva el riesgo clínico de derivar en un &lt;b&gt;Tromboembolismo Pulmonar (TEP)&lt;/b&gt;. Adicionalmente, de todas las glomerulopatías, la &lt;b&gt;glomerulopatía membranosa&lt;/b&gt; es la entidad que se asocia con mayor frecuencia al desarrollo de &lt;i&gt;trombosis de la vena renal&lt;/i&gt;.</t>
  </si>
  <si>
    <t>&lt;b&gt;b) Tromboembolismo venoso y pulmonar:&lt;/b&gt; Es la opción correcta. El paciente presenta un cuadro clínico sugestivo de trombosis venosa profunda (dolor localizado en pantorrilla) con probable complicación aguda de tromboembolismo pulmonar (evidenciado por la disnea, desaturación y taquicardia) en el contexto de un síndrome nefrótico por nefropatía membranosa. Esta entidad asocia un estado de hipercoagulabilidad, siendo los eventos tromboembólicos una de sus complicaciones cardiopulmonares más frecuentes y letales.</t>
  </si>
  <si>
    <t>• &lt;b&gt;a) Endocarditis infecciosa:&lt;/b&gt; Es incorrecta. Si bien los pacientes nefróticos tienen mayor predisposición a infecciones (por pérdida urinaria de IgG y factores del complemento), la clínica de dolor en pantorrilla y disnea súbita con taquicardia apunta a un evento vascular venoso embolizante, no a una infección del endocardio.&lt;br /&gt;• &lt;b&gt;c) Miocarditis viral:&lt;/b&gt; Es incorrecta. No existe una asociación fisiopatológica directa e inmediata entre el síndrome nefrótico y el desarrollo de miocarditis viral, además de que este cuadro no justificaría semiológicamente el dolor en la pantorrilla.&lt;br /&gt;• &lt;b&gt;d) Enfisema bulloso:&lt;/b&gt; Es incorrecta. El enfisema es una patología crónica obstructiva relacionada con el tabaquismo y el déficit de alfa-1 antitripsina, careciendo de relación patogénica aguda con el estado de hipercoagulabilidad y edematoso inducido por el síndrome nefrótico.</t>
  </si>
  <si>
    <t>&lt;b&gt;PROFILAXIS ANTICOAGULANTE EN NEFROPATÍA MEMBRANOSA&lt;/b&gt;&lt;br /&gt;&lt;br /&gt;El riesgo trombótico en la glomerulopatía membranosa exige la toma de medidas terapéuticas precautorias en la práctica clínica.&lt;br /&gt;• Frente a una albuminemia &lt;b&gt;&lt; 2 g/dl&lt;/b&gt;, se encuentra protocolizada la instauración profiláctica de &lt;b&gt;Anticoagulación&lt;/b&gt; mediante anticoagulantes orales durante un período de &lt;b&gt;6 a 12 meses&lt;/b&gt;, con el fin de evitar complicaciones vasculares como el tromboembolismo pulmonar sistémico y la trombosis de las venas renales.</t>
  </si>
  <si>
    <t>Durante el embarazo, el desarrollo de un síndrome nefrótico caracterizado por una alteración de la barrera de filtración con proteinuria (&gt; 3,5 g/24 hs) y edema, obliga a considerar como etiología secundaria o complicación a la preeclampsia (toxemia del embarazo).</t>
  </si>
  <si>
    <t>&lt;b&gt;ETIOLOGÍA SECUNDARIA DEL SÍNDROME NEFRÓTICO Y EMBARAZO&lt;/b&gt;&lt;br /&gt;&lt;br /&gt;El síndrome nefrótico es el resultado de un aumento de la permeabilidad glomerular que genera una fuga de proteínas hacia la orina. Su diagnóstico requiere constatar una proteinuria (&gt; 3,5 g/24 hs), hipoalbuminemia y retención hidro-salina (edema).&lt;br /&gt;• &lt;b&gt;Glomerulopatías Secundarias:&lt;/b&gt; Cuando el síndrome nefrótico no es de origen primario (idiopático), se debe a entidades sistémicas. Entre estas etiologías secundarias se enumeran causas metabólicas (como la diabetes), inmunológicas, infecciosas, tumorales y vasculares.&lt;br /&gt;• &lt;b&gt;Preeclampsia:&lt;/b&gt; Dentro del grupo de factores sistémicos y obstétricos, la preeclampsia (toxemia del embarazo) es una causa secundaria capaz de inducir el síndrome nefrótico. La alteración microvascular sistémica afecta la barrera de filtración glomerular, provocando la pérdida proteica.&lt;br /&gt;• &lt;b&gt;Adaptación Fisiológica vs. Patológica:&lt;/b&gt; Como adaptación hemodinámica en el embarazo, se acepta como normal una excreción de proteínas en orina de hasta 400 mg/24 hs. Cualquier valor superior (y especialmente &gt; 3.5 g/día) indica un daño estructural patológico.</t>
  </si>
  <si>
    <t>&lt;b&gt;d) Preeclampsia:&lt;/b&gt; Es la opción correcta. La paciente cursa el tercer trimestre de gestación (30 semanas) y debuta con un cuadro de edema y una pérdida proteica de 5 g/día. Este valor supera el límite fisiológico aceptado para el embarazo (400 mg/24 hs) y cruza el umbral diagnóstico del síndrome nefrótico (&gt; 3.5 g/día). La preeclampsia es un factor causal secundario capaz de generar esta alteración de la permeabilidad glomerular y síndrome nefrótico en el contexto obstétrico.</t>
  </si>
  <si>
    <t>• &lt;b&gt;a) HELLP syndrome:&lt;/b&gt; Es incorrecta. El síndrome HELLP es una variante o complicación de la preeclampsia caracterizada por hemólisis, enzimas hepáticas elevadas y plaquetopenia, hallazgos de laboratorio ausentes en el enunciado frente al cuadro nefrótico presentado.&lt;br /&gt;• &lt;b&gt;b) Proteinuria fisiológica:&lt;/b&gt; Es incorrecta. La adaptación fisiológica en el embarazo acepta una excreción máxima de hasta 400 mg/24 hs; una proteinuria de 5 g/día es un marcador de enfermedad microvascular y daño glomerular.&lt;br /&gt;• &lt;b&gt;c) Insuficiencia renal aguda:&lt;/b&gt; Es incorrecta. Si bien el síndrome nefrótico puede complicarse con un fracaso renal agudo por depleción de volumen (hipovolemia derivada de la hipoalbuminemia), no constituye la entidad nosológica primaria que justifica la fisiopatología del daño proteico en una mujer gestante como sí lo hace la preeclampsia.</t>
  </si>
  <si>
    <t>Ante la &lt;b&gt;cortico-dependencia&lt;/b&gt; en el síndrome nefrótico (cuando la proteinuria reaparece al suspender la dosis de corticoides), se deben asociar al tratamiento &lt;b&gt;fármacos ahorradores de corticoides&lt;/b&gt;, como el &lt;b&gt;mofetil-micofenolato&lt;/b&gt;.</t>
  </si>
  <si>
    <t>&lt;b&gt;DEFINICIONES DE RESPUESTA Y TRATAMIENTO EN EL SÍNDROME NEFRÓTICO&lt;/b&gt;&lt;br /&gt;&lt;br /&gt;La evolución de la patología glomerular bajo el tratamiento de primera línea con esteroides (&lt;i&gt;prednisona&lt;/i&gt;) requiere categorizar la respuesta clínica para definir la necesidad de agentes inmunosupresores secundarios:&lt;br /&gt;• &lt;b&gt;Remisión Completa:&lt;/b&gt; La proteinuria desciende a &lt;200mg/día con el tratamiento.&lt;br /&gt;• &lt;b&gt;Remisión Parcial:&lt;/b&gt; Reducción de la proteinuria &gt; al 50% del basal (o cuando cae a &lt;3,5gr/día).&lt;br /&gt;• &lt;b&gt;Recaída:&lt;/b&gt; Presentar nuevamente proteinuria de rango nefrótico (&gt;3,5 gr/día) luego de haber alcanzado una remisión.&lt;br /&gt;• &lt;b&gt;Cortico-dependiente:&lt;/b&gt; La proteinuria reaparece en los niveles iniciales al reducir (en "cola de ratón") o suspender la dosis de corticoides.&lt;br /&gt;• &lt;b&gt;Cortico-resistente:&lt;/b&gt; Persistencia de la proteinuria a pesar de usar corticoides en dosis suficientes durante 12 y 16 semanas.&lt;br /&gt;• &lt;b&gt;Fármacos Ahorradores de Corticoides:&lt;/b&gt; En aquellos casos donde la patología demuestre cortico-dependencia, recaídas u otras complicaciones con el uso a largo plazo del esteroide, se asocian al tratamiento fármacos ahorradores de corticoides. Las opciones incluyen &lt;i&gt;Ciclofosfamida-Clorambucilo&lt;/i&gt;, &lt;i&gt;Levamisol&lt;/i&gt;, &lt;i&gt;Ciclosporina-Tacrolimus&lt;/i&gt;, &lt;i&gt;Mofetil-Micofenolato&lt;/i&gt; y &lt;i&gt;Rituximab&lt;/i&gt;.</t>
  </si>
  <si>
    <t>&lt;b&gt;c) Mofetil-micofenolato:&lt;/b&gt; Es la opción correcta. El paciente del caso responde a la &lt;i&gt;prednisona&lt;/i&gt; pero recae al suspenderla, lo cual constituye la definición de &lt;b&gt;cortico-dependencia&lt;/b&gt;. Ante esta situación, el próximo paso en el esquema de tratamiento es la adición de fármacos ahorradores de corticoides para mantener la remisión a largo plazo sin los efectos adversos de los esteroides, siendo el &lt;b&gt;micofenolato&lt;/b&gt; (mofetil-micofenolato) una alternativa inmunosupresora indicada para este fin.</t>
  </si>
  <si>
    <t>• &lt;b&gt;a) Ciclosporina:&lt;/b&gt; Es incorrecta. Aunque la &lt;i&gt;ciclosporina&lt;/i&gt; es un inhibidor de la calcineurina utilizado también como ahorrador de corticoides, el &lt;i&gt;micofenolato&lt;/i&gt; suele preferirse como siguiente paso por presentar un menor perfil de nefrotoxicidad a largo plazo en pacientes que logran remitir inicialmente.&lt;br&gt;&lt;br&gt;&lt;i&gt;(Nota: Datos extraídos de literatura médica externa a las fuentes provistas. Se sugiere verificación independiente.)&lt;/i&gt;&lt;br /&gt;• &lt;b&gt;b) Levamisole:&lt;/b&gt; Es incorrecta. El &lt;i&gt;levamisol&lt;/i&gt; es un agente ahorrador de corticoides utilizado en la población pediátrica, no siendo la droga indicada para un paciente adulto de 25 años.&lt;br /&gt;• &lt;b&gt;d) Rituximab:&lt;/b&gt; Es incorrecta. El &lt;i&gt;rituximab&lt;/i&gt; se reserva como tratamiento de rescate para escenarios de recaídas frecuentes o fracaso a otros esquemas inmunosupresores, no siendo el próximo tratamiento de escalón tras la primera recaída por suspensión.</t>
  </si>
  <si>
    <t>&lt;b&gt;ESQUEMA TERAPÉUTICO Y PRONÓSTICO (CAMBIOS MÍNIMOS)&lt;/b&gt;&lt;br /&gt;&lt;br /&gt;• &lt;b&gt;Tratamiento inicial:&lt;/b&gt; De todas las glomerulopatías, es la que responde mejor a los corticoides. En adultos se indica &lt;i&gt;Prednisona&lt;/i&gt; 1-1,5 mg/Kg/día (máximo 60 a 80 mg/día) durante 4 semanas; luego 0,9-1 mg/Kg/día durante 4 semanas, seguido de una reducción de dosis lenta de 3 a 9 meses.&lt;br /&gt;• &lt;b&gt;Pronóstico y Recaídas:&lt;/b&gt; Existe un 90% de respuesta al tratamiento inicial. Evolutivamente, un 40% alcanza remisión completa, un 20% presenta recidivas infrecuentes, y un 40% presenta recidivas frecuentes (cortico-dependencia), requiriendo fármacos ahorradores de corticoides.</t>
  </si>
  <si>
    <t>Ante un cuadro de síndrome nefrítico asociado a un foco séptico activo sistémico (como una infección estafilocócica, endocarditis o abscesos viscerales) y que cursa con un &lt;b&gt;dosaje bajo (consumo) del complemento sérico&lt;/b&gt;, el patrón glomerular y diagnóstico etiológico corresponde a una &lt;b&gt;glomerulonefritis aguda postinfecciosa&lt;/b&gt;.</t>
  </si>
  <si>
    <t>&lt;b&gt;ETIOLOGÍA E HIPOCOMPLEMENTEMIA EN EL SÍNDROME NEFRÍTICO&lt;/b&gt;&lt;br /&gt;&lt;br /&gt;El diagnóstico diferencial del síndrome nefrítico requiere evaluar el nivel del complemento (C3 y C4), ya que permite dividir fisiopatológicamente a las glomerulopatías en dos grandes grupos:&lt;br /&gt;• &lt;b&gt;Con Complemento Sérico Disminuido (Consumido):&lt;/b&gt; Orienta hacia &lt;i&gt;Enfermedades Sistémicas&lt;/i&gt; (Lupus Eritematoso Sistémico, Endocarditis infecciosa, Abscesos Viscerales, Crioglobulinemia) o &lt;i&gt;Enfermedades Renales&lt;/i&gt; puras (Glomerulonefritis agudas postinfecciosas y Glomerulonefritis membranoproliferativa Tipo I y II).&lt;br /&gt;• &lt;b&gt;Con Complemento Sérico Normal:&lt;/b&gt; Orienta hacia &lt;i&gt;Enfermedades Sistémicas&lt;/i&gt; (Vasculitis por Hipersensibilidad, Granulomatosis de Wegener, Púrpura de Henoch-Schönlein, Síndrome de Goodpasture) o &lt;i&gt;Enfermedades Renales&lt;/i&gt; puras (Nefropatía por IgA).&lt;br /&gt;• &lt;b&gt;Glomerulonefritis Postinfecciosa (Endocapilar Aguda):&lt;/b&gt; Si bien el antecedente es la infección por &lt;i&gt;Streptococcus&lt;/i&gt;, otros cuadros sépticos hematógenos severos (como bacteriemias estafilocócicas, sepsis o endocarditis) desencadenan el mismo patrón de lesión. Esta entidad se caracteriza inmunopatológicamente por depósitos de complejos inmunes y una activación del complemento, lo que origina la caída de sus valores séricos (hipocomplementemia).</t>
  </si>
  <si>
    <t>La opción a es correcta. Frente a un adulto con una infección estafilocócica hematógena que desarrolla daño glomerular agudo asociado a hipocomplementemia, el cuadro corresponde a una glomerulonefritis aguda post-infecciosa. La formación de inmunocomplejos circulantes generados por la infección activa la cascada del complemento, lo que justifica fisiopatológicamente su consumo sérico y la consiguiente lesión inflamatoria del parénquima renal.</t>
  </si>
  <si>
    <t>• &lt;b&gt;b) Pauci-inmune necrotizante:&lt;/b&gt; Es incorrecta. Este patrón es característico de las vasculitis asociadas a ANCA (ej. Granulomatosis de Wegener, Poliangeítis microscópica), las cuales cursan con niveles de complemento sérico &lt;b&gt;normal&lt;/b&gt; y no se originan por una bacteriemia estafilocócica.&lt;br /&gt;• &lt;b&gt;c) Membranoproliferativa:&lt;/b&gt; Es incorrecta. Si bien es una glomerulopatía hipocomplementémica, se asocia a infecciones virales crónicas (Hepatitis C) o crioglobulinemias, presentando un curso progresivo y crónico, no siendo el patrón histológico característico de una infección aguda bacteriana hematógena estafilocócica.&lt;br /&gt;• &lt;b&gt;d) IgA mesangial:&lt;/b&gt; Es incorrecta. La Nefropatía por IgA (Enfermedad de Berger) cursa con un dosaje de &lt;b&gt;complemento C3 y C4 normal&lt;/b&gt;. Además, sus brotes de hematuria suelen coincidir con infecciones respiratorias virales altas, no con infecciones hematógenas estafilocócicas diseminadas.</t>
  </si>
  <si>
    <t>&lt;b&gt;DIAGNÓSTICO DEL SÍNDROME NEFRÍTICO&lt;/b&gt;&lt;br /&gt;&lt;br /&gt;El abordaje diagnóstico requiere una integración de la evaluación urinaria y estudios serológicos:&lt;br /&gt;• &lt;b&gt;Clínica:&lt;/b&gt; Cursa con la tétrada de hematuria, hipertensión arterial (HTA), deterioro agudo de la función renal, oliguria y edemas.&lt;br /&gt;• &lt;b&gt;Sedimento urinario:&lt;/b&gt; Se constata la inflamación y el sangrado glomerular a través de la presencia de &lt;b&gt;hematíes dismórficos&lt;/b&gt; (acantocitos) y &lt;b&gt;cilindros hemáticos&lt;/b&gt;.&lt;br /&gt;• &lt;b&gt;Marcador Fisiopatológico (Complemento):&lt;/b&gt; Resulta un criterio diferencial constatar el descenso del complemento para estrechar el abanico etiológico hacia entidades formadoras de inmunocomplejos (como las formas postinfecciosas o lúpicas).</t>
  </si>
  <si>
    <t>En el abordaje diagnóstico de un &lt;b&gt;síndrome nefrítico agudo&lt;/b&gt; secundario a una &lt;b&gt;glomerulonefritis postestreptocócica&lt;/b&gt; (antecedente de faringoamigdalitis), la serología confirmatoria se fundamenta en solicitar los niveles de &lt;b&gt;antiestreptolisina O (ASTO)&lt;/b&gt;, los cuales se encontrarán &lt;b&gt;elevados&lt;/b&gt;.</t>
  </si>
  <si>
    <t>&lt;b&gt;DIAGNÓSTICO DEL SÍNDROME NEFRÍTICO Y GLOMERULONEFRITIS POSTESTREPTOCÓCICA&lt;/b&gt;&lt;br /&gt;&lt;br /&gt;La evaluación de un paciente con síndrome nefrítico exige relacionar la clínica con el laboratorio y los antecedentes infecciosos.&lt;br /&gt;• &lt;b&gt;Clínica Inicial:&lt;/b&gt; La glomerulonefritis postestreptocócica (endocapilar aguda) cursa con la tétrada del síndrome nefrítico: hematuria, edema, hipertensión arterial (HTA) y oliguria. Presenta un período de latencia desde la infección desencadenante, apareciendo entre &lt;b&gt;2 a 3 semanas&lt;/b&gt; después de una faringoamigdalitis (angina).&lt;br /&gt;• &lt;b&gt;Laboratorio Inmunológico y Serológico:&lt;/b&gt; Frente a la sospecha diagnóstica de una glomerulonefritis postinfecciosa, se indica solicitar la medición de anticuerpos contra el estreptococo, evaluando el título de &lt;b&gt;antiestreptolisina O (ASTO)&lt;/b&gt;, el cual se encontrará elevado.&lt;br /&gt;• &lt;b&gt;Marcador Fisiopatológico (Complemento):&lt;/b&gt; Resulta un criterio diferencial constatar el descenso o consumo del complemento (fundamentalmente la fracción &lt;b&gt;C3&lt;/b&gt; disminuida). El hallazgo de una disminución &lt;b&gt;temporal&lt;/b&gt; del complemento C3 es un dato compatible para el diagnóstico de esta entidad.</t>
  </si>
  <si>
    <t>&lt;b&gt;a) Antiestreptolisina O (ASTO) elevada:&lt;/b&gt; Es la opción correcta. El paciente presenta un cuadro de &lt;b&gt;síndrome nefrítico&lt;/b&gt; (hematuria y oliguria) precedido por una &lt;b&gt;faringitis amigdalina&lt;/b&gt;. Este período de latencia es el escenario de la &lt;b&gt;glomerulonefritis postestreptocócica&lt;/b&gt;. Las pautas nefrológicas establecen que, para confirmar este origen infeccioso, se deben solicitar biomarcadores serológicos, siendo la &lt;b&gt;Antiestreptolisina O (ASTO) elevada&lt;/b&gt; la prueba que confirma la infección estreptocócica reciente desencadenante de la patología glomerular.</t>
  </si>
  <si>
    <t>&lt;b&gt;b) ANCA positivo:&lt;/b&gt; Es incorrecta. Los anticuerpos anticitoplasma de neutrófilo (ANCA P o C) son marcadores diagnósticos de las vasculitis de pequeños vasos (como la &lt;i&gt;Poliangeítis microscópica&lt;/i&gt; o la &lt;i&gt;Granulomatosis de Wegener&lt;/i&gt;), no de una glomerulopatía postinfecciosa estreptocócica.&lt;br /&gt;&lt;b&gt;c) Anti-DNA positivo:&lt;/b&gt; Es incorrecta. La positividad de los anticuerpos Anti-DNA es un marcador inmunológico para la &lt;i&gt;Nefropatía lúpica&lt;/i&gt; (Lupus Eritematoso Sistémico), cuadro que asocia manifestaciones sistémicas autoinmunes ausentes en este paciente.&lt;br /&gt;&lt;b&gt;d) C3 bajo persistente:&lt;/b&gt; Es incorrecta. Si bien la glomerulonefritis postestreptocócica cursa con hipocomplementemia (consumo de la fracción C3), este descenso es &lt;b&gt;temporal&lt;/b&gt; o transitorio durante el proceso agudo. Un consumo persistente o crónico del complemento obliga a pensar en otras entidades sistémicas, como la glomerulonefritis membranoproliferativa.</t>
  </si>
  <si>
    <t>&lt;b&gt;MARCADORES SEROLÓGICOS Y COMPLEMENTO&lt;/b&gt;&lt;br /&gt;&lt;br /&gt;La evaluación del complemento permite diferenciar y agrupar fisiopatológicamente a las glomerulopatías:&lt;br /&gt;• &lt;b&gt;C3 temporalmente bajo:&lt;/b&gt; Sugiere y es compatible con el síndrome nefrítico agudo por glomerulonefritis post-infección.&lt;br /&gt;• &lt;b&gt;Hipocomplementemia persistente:&lt;/b&gt; Es el sello fisiopatológico de la glomerulonefritis membranoproliferativa.</t>
  </si>
  <si>
    <t>En la &lt;b&gt;glomerulonefritis aguda postinfecciosa&lt;/b&gt; (secundaria a infecciones como las originadas en el tracto digestivo), el pronóstico a corto y largo plazo es favorable, siendo la evolución típica la &lt;b&gt;remisión completa&lt;/b&gt; del cuadro clínico agudo con una baja incidencia de complicaciones crónicas.</t>
  </si>
  <si>
    <t>&lt;b&gt;PRONÓSTICO DE LA GLOMERULONEFRITIS POSTINFECCIOSA&lt;/b&gt;&lt;br /&gt;&lt;br /&gt;El seguimiento clínico y epidemiológico de las entidades postinfecciosas arroja datos pronósticos que evidencian su curso autolimitado y benigno a largo plazo:&lt;br /&gt;• &lt;b&gt;Evolución a corto plazo:&lt;/b&gt; La clínica aguda que conforma el síndrome nefrítico (edema, hipertensión arterial y oliguria) tiene un curso favorable, autolimitándose y mejorando entre los &lt;b&gt;7 a 10 días&lt;/b&gt;. No obstante, la hematuria microscópica puede persistir hasta 1 año posterior al proceso.&lt;br /&gt;• &lt;b&gt;Pronóstico Tardío y Seguimiento:&lt;/b&gt; A nivel general, la incidencia del desarrollo de uremia crónica (insuficiencia renal) a los 10 a 15 años después de haber cursado el cuadro agudo es de un &lt;b&gt;0,1%&lt;/b&gt;.&lt;br /&gt;• &lt;b&gt;Secuelas a largo plazo:&lt;/b&gt; Estudios de seguimiento a 15 años demostraron una persistencia de alteraciones mínima: proteinuria (7%), microhematuria (5%), desarrollo de HTA (2%) e insuficiencia renal con uremia (&lt; 1%).&lt;br /&gt;• &lt;i&gt;Nota Diagnóstica:&lt;/i&gt; Si bien la nefropatía primaria por IgA (Enfermedad de Berger) puede ser precedida por una infección digestiva y cursar con hematuria, su evolución natural dictamina que entre el 20% al 40% desarrollará una insuficiencia renal crónica terminal, a diferencia de la forma aguda postinfecciosa que cura en su totalidad.</t>
  </si>
  <si>
    <t>&lt;b&gt;d) Remisión completa:&lt;/b&gt; Es la opción correcta. El cuadro describe el comportamiento de una glomerulonefritis aguda postinfecciosa (en este caso vinculada al &lt;i&gt;Campylobacter&lt;/i&gt;, un germen de origen entérico). La evolución natural de la etiología postinfecciosa es favorable, resolviendo sus manifestaciones agudas hemodinámicas en un corto período (7 a 10 días) y logrando una remisión completa a largo plazo, con una incidencia de fallo renal crónico nula.&lt;br&gt;&lt;br&gt;&lt;i&gt;(Nota: Datos extraídos de guías clínicas internacionales. Se sugiere contrastar con protocolos institucionales locales.)&lt;/i&gt;</t>
  </si>
  <si>
    <t>• &lt;b&gt;a) Insuficiencia renal terminal:&lt;/b&gt; Es incorrecta. A diferencia de las formas progresivas o primarias persistentes, en la glomerulonefritis postinfecciosa la incidencia de uremia terminal a los 10 o 15 años del evento es de 0,1%.&lt;br /&gt;• &lt;b&gt;b) Hipertensión persistente:&lt;/b&gt; Es incorrecta. La hipertensión arterial es una manifestación derivada de la expansión del volumen en el cuadro agudo, la cual revierte tras 7 a 10 días al resolverse la retención hidrosalina.&lt;br /&gt;• &lt;b&gt;c) Progresión crónica:&lt;/b&gt; Es incorrecta. Aunque una glomerulopatía primaria por IgA (Enfermedad de Berger) progresa crónicamente en el 20% al 40% de los casos, la presentación secundaria postinfecciosa autolimitada no sigue un curso crónico.</t>
  </si>
  <si>
    <t>El tratamiento médico alcalinizante para la disolución y prevención de ciertos tipos de litiasis renal recurrente incluye la administración de sales de citrato, como el &lt;b&gt;Citrato de potasio&lt;/b&gt;.&lt;br /&gt;&lt;br /&gt;&lt;i&gt;(Nota: Datos extraídos de guías clínicas internacionales. Se sugiere contrastar con protocolos institucionales locales.)&lt;/i&gt;</t>
  </si>
  <si>
    <t>&lt;b&gt;LITIASIS RENAL, NEFROCALCINOSIS Y ENFERMEDAD RENAL CRÓNICA&lt;/b&gt;&lt;br /&gt;&lt;br /&gt;La presencia de litiasis recurrente y nefrocalcinosis (depósito patológico de calcio en el parénquima renal) son factores que contribuyen al daño estructural y al deterioro progresivo del filtrado glomerular.&lt;br /&gt;• &lt;b&gt;Tratamiento disolutivo/preventivo:&lt;/b&gt; En la práctica nefrológica general, el citrato de potasio se prescribe para alcalinizar la orina (útil para disolver litiasis de ácido úrico) y para inhibir la cristalización de sales de calcio (al unirse al calcio urinario formando un complejo soluble).&lt;br /&gt;• &lt;b&gt;Riesgo en ERC Avanzada (Estadio 4):&lt;/b&gt; A medida que la Enfermedad Renal Crónica avanza y el filtrado glomerular cae por debajo de 30 ml/min/1.73m², se altera el metabolismo del potasio. El riñón claudica en su capacidad de excretar la carga diaria de este catión. La retención de potasio y la instauración de una hiperkalemia constituyen las alteraciones más peligrosas de esta etapa por su potencial arritmogénico letal.</t>
  </si>
  <si>
    <t>&lt;b&gt;c) Citrato de potasio 40 mEq tres veces al día:&lt;/b&gt; Es la opción correcta para el tratamiento químico de disolución litiásica (alcalinización urinaria). No obstante, es imperativo aplicar el razonamiento clínico de riesgo: en un paciente con TFG de 22 ml/min (ERC estadio 4), administrar cargas elevadas de potasio (120 mEq diarios) acarrea un riesgo de hiperkalemia, siendo una medida que exige un monitoreo cardiológico y de laboratorio estricto.</t>
  </si>
  <si>
    <t>• &lt;b&gt;a) Hidroclorotiazida tiazida:&lt;/b&gt; Es incorrecta. Si bien las tiazidas se utilizan en la hipercalciuria idiopática porque disminuyen la excreción de calcio en orina (previniendo litiasis cálcica), pierden su eficacia farmacológica y están contraindicadas cuando el filtrado glomerular decae por debajo de los 30 ml/min.&lt;br /&gt;• &lt;b&gt;b) Alopurinol 300 mg diarios:&lt;/b&gt; Es incorrecta. Se emplea para tratar la hiperuricemia y prevenir cálculos de ácido úrico o de oxalato de calcio inducidos por hiperuricosuria, pero no es un agente de "disolución química" alcalinizante directa. Además, requeriría un ajuste de dosis ante una TFG de 22 ml/min.&lt;br /&gt;• &lt;b&gt;d) Furosemida diurético de asa:&lt;/b&gt; Es incorrecta. Los diuréticos de asa (a diferencia de las tiazidas) inducen hipercalciuria, es decir, aumentan la excreción de calcio en la orina, lo cual favorece la precipitación de sales, agravando la formación de cálculos y la nefrocalcinosis existente.</t>
  </si>
  <si>
    <t>&lt;b&gt;MANEJO DE FÁRMACOS Y ELECTROLITOS EN LA ERC AVANZADA&lt;/b&gt;&lt;br /&gt;&lt;br /&gt;La insuficiencia renal crónica con un filtrado menor a 30 ml/min (Estadio 4) exige un ajuste en la prescripción médica:&lt;br /&gt;• &lt;b&gt;Rotación de Diuréticos:&lt;/b&gt; Las tiazidas dejan de ser útiles, debiendo rotarse a diuréticos de asa (furosemida) para el manejo de volumen y la hipertensión.&lt;br /&gt;• &lt;b&gt;Manejo del Potasio:&lt;/b&gt; Se debe evitar la administración exógena excesiva de potasio, así como suspender y vigilar los fármacos que inhiben su excreción (Espironolactona, IECA, ARA-II). La hiperkalemia refractaria en estos estadios constituye una indicación para iniciar terapia de reemplazo renal (hemodiálisis).</t>
  </si>
  <si>
    <t>La &lt;b&gt;enfermedad de membrana basal delgada&lt;/b&gt; (hematuria familiar benigna) es una patología estructural del glomérulo que se transmite mediante un patrón de herencia genética &lt;b&gt;autosómica dominante&lt;/b&gt;.&lt;br&gt;&lt;br&gt;&lt;i&gt;(Nota: Datos extraídos de literatura médica externa a las fuentes provistas. Se sugiere verificación independiente.)&lt;/i&gt;</t>
  </si>
  <si>
    <t>&lt;b&gt;ETIOLOGÍA Y EPIDEMIOLOGÍA DE LA HEMATURIA GLOMERULAR&lt;/b&gt;&lt;br /&gt;&lt;br /&gt;Las causas que provocan alteraciones en la barrera de filtración se manifiestan mediante la pérdida de células hacia el espacio urinario (hematuria glomerular o síndrome nefrítico).&lt;br /&gt;• &lt;b&gt;Etiologías Primarias:&lt;/b&gt; Dentro de las entidades que originan hematuria glomerular pura se incluyen la &lt;i&gt;Enfermedad de membrana basal delgada&lt;/i&gt; y la &lt;i&gt;Hematuria benigna&lt;/i&gt; (la cual puede ser de presentación familiar o esporádica). Otras causas concurrentes abarcan la &lt;i&gt;Nefropatía por IgA&lt;/i&gt; (Enfermedad de Berger), el &lt;i&gt;Síndrome de Alport&lt;/i&gt; (Nefritis hereditaria) y la &lt;i&gt;Glomerulonefritis aguda post-estreptocócica&lt;/i&gt;.&lt;br /&gt;• &lt;b&gt;Epidemiología por grupo etario:&lt;/b&gt; La sospecha clínica se orienta según la edad del paciente. En la franja de adultos jóvenes (&lt;b&gt;15 a 40 años&lt;/b&gt;), las patologías que predominan y deben buscarse incluyen a la &lt;i&gt;Enfermedad de membrana basal delgada&lt;/i&gt;, la &lt;i&gt;Nefropatía IgA&lt;/i&gt;, la &lt;i&gt;Nefropatía lúpica&lt;/i&gt; y las &lt;i&gt;Nefritis hereditarias&lt;/i&gt;.</t>
  </si>
  <si>
    <t>&lt;b&gt;b) Autosómica dominante:&lt;/b&gt; Es la opción correcta. La &lt;b&gt;enfermedad de membrana basal delgada&lt;/b&gt; constituye una alteración genética de las proteínas estructurales del glomérulo (colágeno tipo IV) que se hereda bajo un patrón &lt;b&gt;autosómico dominante&lt;/b&gt;. Afecta a adultos jóvenes (como el paciente de 29 años del enunciado), originando episodios de microhematuria o macrohematuria de origen glomerular.&lt;br&gt;&lt;br&gt;&lt;i&gt;(Nota: Datos extraídos de literatura médica externa a las fuentes provistas. Se sugiere verificación independiente.)&lt;/i&gt;</t>
  </si>
  <si>
    <t>• &lt;b&gt;a) Esporádica:&lt;/b&gt; Es incorrecta. Si bien la literatura nefrológica establece que la hematuria benigna puede tener formas de presentación esporádicas, la entidad nosológica de la membrana basal delgada se define por su patrón de herencia familiar dominante.&lt;br /&gt;• &lt;b&gt;c) Autosómica recesiva:&lt;/b&gt; Es incorrecta. Las mutaciones que originan el adelgazamiento difuso de la barrera de filtración en esta enfermedad no se heredan con patrón recesivo. El patrón autosómico recesivo se observa en otras entidades hereditarias, como en variantes del &lt;i&gt;Síndrome de Alport&lt;/i&gt; infantil.</t>
  </si>
  <si>
    <t>Mejor predictor de exacerbación futura (según ECLIPSE) está dado por:&lt;br&gt;&lt;br&gt;a) Edad&lt;br&gt;&lt;br&gt;b) Sexo&lt;br&gt;&lt;br&gt;c) Grado de severidad&lt;br&gt;&lt;br&gt;d) Historia de exacerbaciones previas&lt;br&gt;&lt;br&gt;e) Todas son correctas</t>
  </si>
  <si>
    <t>&lt;b&gt;DIAGNÓSTICO Y PRESENTACIÓN DE LA HEMATURIA GLOMERULAR&lt;/b&gt;&lt;br /&gt;&lt;br /&gt;El diagnóstico de la afectación estructural se confirma mediante la evaluación microscópica de la orina completa.&lt;br /&gt;• &lt;b&gt;Sedimento Urinario:&lt;/b&gt; La presencia de sangrado de origen glomerular se confirma al constatar en el sedimento &lt;b&gt;hematíes dismórficos&lt;/b&gt; (acantocitos) y la presencia de &lt;b&gt;cilindros hemáticos&lt;/b&gt;.&lt;br /&gt;• &lt;b&gt;Complemento:&lt;/b&gt; A diferencia de entidades inflamatorias (como la post-infecciosa o la lúpica), esta patología estructural cursa con un dosaje de &lt;b&gt;complemento sérico normal&lt;/b&gt;.</t>
  </si>
  <si>
    <t>d) Historia de exacerbaciones previas</t>
  </si>
  <si>
    <t>La &lt;b&gt;glomeruloesclerosis focal y segmentaria&lt;/b&gt; constituye el tipo más común de nefropatía secundaria en pacientes con diagnóstico de &lt;b&gt;VIH positivos&lt;/b&gt;.</t>
  </si>
  <si>
    <t>&lt;b&gt;ETIOLOGÍA DE LA GLOMERULOESCLEROSIS FOCAL Y SEGMENTARIA&lt;/b&gt;&lt;br /&gt;&lt;br /&gt;Esta patología se caracteriza por la acumulación de colágeno glomerular tipo IV (esclerosis) con deposición de material hialino en forma focal y segmentaria. Su etiología se divide en dos grandes grupos:&lt;br /&gt;• &lt;b&gt;Primaria:&lt;/b&gt; De origen idiopático. Se produce por alteraciones y mutaciones genéticas en las proteínas de los &lt;i&gt;podocitos&lt;/i&gt;.&lt;br /&gt;• &lt;b&gt;Secundaria:&lt;/b&gt; Se desencadena como consecuencia de otras entidades. Las causas incluyen la &lt;i&gt;nefropatía diabética&lt;/i&gt;, &lt;i&gt;hiperfiltración&lt;/i&gt; por obesidad, drogas, tumores y las &lt;b&gt;infecciones por virus&lt;/b&gt;, como los virus de la hepatitis o el &lt;b&gt;virus de VIH&lt;/b&gt;. &lt;i&gt;La glomeruloesclerosis focal y segmentaria constituye el tipo más común de nefropatía en pacientes con diagnóstico de VIH positivos&lt;/i&gt;.</t>
  </si>
  <si>
    <t>La opción d es correcta. El paciente presenta un síndrome nefrótico (proteinuria de 4 g/día, superando el umbral de 3.5 g/24 hs). Ante el antecedente infeccioso sistémico del paciente, la glomeruloesclerosis focal y segmentaria (descrita en este contexto como variante colapsante o colapso focal segmentario) es la etiología secundaria de lesión glomerular más prevalente en la población con VIH positivo.</t>
  </si>
  <si>
    <t>• &lt;b&gt;a) Post-infecciosa:&lt;/b&gt; Es incorrecta. La glomerulonefritis post-estreptocócica se presenta como un síndrome nefrítico agudo (con hematuria e HTA, no nefrótico puro) y se vincula a infecciones bacterianas previas de garganta o piel, no siendo la lesión asociada al VIH.&lt;br /&gt;• &lt;b&gt;b) IgA nephropathy:&lt;/b&gt; Es incorrecta. Constituye la enfermedad glomerular primaria más frecuente del mundo, pero su clínica característica es la hematuria recurrente (macro o microscópica), no siendo la alteración desencadenada por el VIH.&lt;br /&gt;• &lt;b&gt;c) Membranosa HIV:&lt;/b&gt; Es incorrecta. Si bien las glomerulopatías membranosas pueden tener etiologías secundarias infecciosas (virus de la Hepatitis B o C), la lesión histológica inducida por la infección del virus de la inmunodeficiencia humana es la esclerosis focal y segmentaria.</t>
  </si>
  <si>
    <t>&lt;b&gt;PRESENTACIÓN CLÍNICA Y PRONÓSTICO&lt;/b&gt;&lt;br /&gt;&lt;br /&gt;• &lt;b&gt;Clínica Inicial:&lt;/b&gt; En el 60-70% de los casos, la glomeruloesclerosis focal y segmentaria debuta con un &lt;b&gt;síndrome nefrótico&lt;/b&gt;. Representa el 30% de los casos de síndrome nefrótico en adultos y posee una prevalencia marcada en la raza negra, alcanzando hasta un 50% de los pacientes.&lt;br /&gt;• &lt;b&gt;Diagnóstico:&lt;/b&gt; Exige confirmación mediante biopsia renal. Si las muestras no extraen los glomérulos de la zona &lt;i&gt;yuxtamedular&lt;/i&gt; (que son los afectados inicialmente), la patología puede confundirse en la microscopía óptica con una enfermedad de cambios mínimos.&lt;br /&gt;• &lt;b&gt;Evolución:&lt;/b&gt; La enfermedad progresa a insuficiencia renal crónica en un periodo de 10 a 15 años. El tratamiento inicial se basa en dosis altas de esteroides (ej. &lt;i&gt;Meprednisona&lt;/i&gt; 1 mg/Kg/día), reservando los inhibidores de la calcineurina para los casos corticorresistentes o corticodependientes.</t>
  </si>
  <si>
    <t>La presencia de una &lt;b&gt;proteinuria masiva&lt;/b&gt; constituye un signo de lesión glomerular, siempre y cuando se haya descartado una &lt;b&gt;amiloidosis&lt;/b&gt; como etiología secundaria subyacente. Esta afección sistémica se produce por el depósito extracelular de &lt;b&gt;cadenas de inmunoglobulinas&lt;/b&gt; (Amiloidosis AL).</t>
  </si>
  <si>
    <t>&lt;b&gt;GLOMERULOPATÍAS SECUNDARIAS Y AMILOIDOSIS&lt;/b&gt;&lt;br /&gt;&lt;br /&gt;El síndrome nefrótico se define por el aumento de la permeabilidad glomerular y la consecuente pérdida de proteínas hacia el espacio urinario (&gt; 3.5 g/24hs). Las entidades de enfermedades glomerulares causantes se clasifican en etiologías primarias y secundarias.&lt;br /&gt;• &lt;b&gt;Enfermedades Sistémicas:&lt;/b&gt; Los factores inmunológicos, metabólicos u oncológicos comprometen al glomérulo de forma secundaria. Dentro de las etiologías secundarias que debutan como síndrome nefrótico se incluyen el Lupus Eritematoso Sistémico, Vasculitis y la &lt;b&gt;Amiloidosis&lt;/b&gt;.&lt;br /&gt;• &lt;b&gt;Fisiopatología del Depósito:&lt;/b&gt; La amiloidosis se caracteriza por depósitos de material amorfo en el compartimiento extracelular de muchos tejidos. Su variante Primaria (AL) es causada por la producción patológica de &lt;b&gt;cadenas ligeras de inmunoglobulinas&lt;/b&gt;, situación ligada a discrasias de células plasmáticas como el &lt;b&gt;Mieloma Múltiple&lt;/b&gt;.&lt;br /&gt;• &lt;b&gt;Impacto Renal:&lt;/b&gt; Cuando estas proteínas anómalas infiltran el parénquima y el glomérulo renal, alteran la barrera de filtración, permitiendo una fuga proteica que instaura el cuadro clínico de síndrome nefrótico.</t>
  </si>
  <si>
    <t>&lt;b&gt;c) Amiloidosis AL:&lt;/b&gt; Es la opción correcta. En un paciente adulto con diagnóstico de mieloma múltiple, la producción de cadenas ligeras de inmunoglobulinas predispone al depósito extracelular de estas proteínas fibrilares insolubles, generando una Amiloidosis tipo AL. A nivel renal, la infiltración de la arquitectura glomerular por este material amiloide provoca una alteración de la barrera de filtración, manifestándose con un síndrome nefrótico y proteinuria (ej. 8 g/día).</t>
  </si>
  <si>
    <t>&lt;b&gt;a) Glomerulopatía membranosa:&lt;/b&gt; Es incorrecta. Si bien es una causa secundaria de síndrome nefrótico en el adulto y puede ser la manifestación inicial de un síndrome paraneoplásico, se asocia al desarrollo de tumores de órganos sólidos (carcinomas de pulmón, mama, próstata) y no al depósito de cadenas ligeras propio del mieloma múltiple.&lt;br /&gt;&lt;b&gt;b) Nefropatía por cadenas ligeras:&lt;/b&gt; Es incorrecta en este escenario de proteinuria. Aunque es una lesión renal del mieloma múltiple (riñón de mieloma), esta entidad daña y obstruye los túbulos renales por la precipitación intraluminal de los cilindros de cadenas ligeras, provocando fracaso renal agudo o crónico con proteinuria de bajo peso molecular, no un síndrome nefrótico de 8 g/día (el cual es el sello de la afectación glomerular de la amiloidosis).&lt;br /&gt;&lt;b&gt;d) Esclerosis focal:&lt;/b&gt; Es incorrecta. Representa una patología primaria del podocito o secundaria a estados de hiperfiltración, toxicidad por fármacos o infecciones (como el VIH), no siendo la lesión histológica provocada por el mieloma múltiple.</t>
  </si>
  <si>
    <t>La &lt;b&gt;glomerulonefritis membranosa&lt;/b&gt; puede presentarse como una entidad secundaria desarrollada de manera concomitante a patologías infecciosas, destacándose las infecciones por el &lt;b&gt;virus de la hepatitis&lt;/b&gt;, manifestándose como una pérdida de la barrera de filtración en el paciente adulto.</t>
  </si>
  <si>
    <t>&lt;b&gt;ETIOLOGÍA DE LA GLOMERULONEFRITIS MEMBRANOSA&lt;/b&gt;&lt;br /&gt;&lt;br /&gt;Para orientar la terapéutica, se debe clasificar el origen de la glomerulonefritis membranosa en dos grandes grupos:&lt;br /&gt;• &lt;b&gt;Primaria:&lt;/b&gt; Constituye una entidad de origen idiopático.&lt;br /&gt;• &lt;b&gt;Secundaria:&lt;/b&gt; Se desarrolla de manera concomitante o secundaria a patologías sistémicas o exposiciones. Dentro de este grupo se destacan:&lt;br /&gt;• &lt;b&gt;Patologías infecciosas:&lt;/b&gt; Especialmente vinculada a infecciones por los &lt;b&gt;virus de la hepatitis&lt;/b&gt; (HVB y HVC), sífilis, VIH, citomegalovirus y Epstein Barr.&lt;br /&gt;• &lt;b&gt;Enfermedades autoinmunes:&lt;/b&gt; Como la nefropatía lúpica.&lt;br /&gt;• &lt;b&gt;Neoplasias (Síndrome Paraneoplásico):&lt;/b&gt; En pacientes mayores de 60 años, puede ser el aviso de un tumor sólido subyacente.&lt;br /&gt;• &lt;b&gt;Otras causas:&lt;/b&gt; Uso de drogas, post-trasplantes, nefropatía diabética u otras glomerulonefritis previas.</t>
  </si>
  <si>
    <t>&lt;b&gt;a) Glomerulonefritis membranosa:&lt;/b&gt; Es la opción correcta. La &lt;b&gt;glomerulonefritis membranosa&lt;/b&gt; es una patología glomerular que se presenta como una entidad secundaria a cuadros infecciosos sistémicos. Las infecciones por los &lt;b&gt;virus de la hepatitis&lt;/b&gt; (B y C, conformando el marco conceptual de las hepatitis virales) constituyen una etiología secundaria reconocida capaz de desencadenar este patrón renal de depósito de inmunocomplejos, justificando la afectación del paciente adulto del caso.</t>
  </si>
  <si>
    <t>• &lt;b&gt;b) Necrosis tubular hipersensibilidad:&lt;/b&gt; Es incorrecta. La necrosis tubular aguda (NTA) es la causa principal de insuficiencia renal aguda intrínseca, originada por isquemia o por toxicidad directa (endógena o exógena por fármacos), no respondiendo a un patrón de depósito inmunológico secundario a una hepatitis viral.&lt;br /&gt;• &lt;b&gt;c) Leptospirosis Weil:&lt;/b&gt; Es incorrecta. La enfermedad de Weil es la forma severa de la leptospirosis que cursa con ictericia, hemorragia y falla renal aguda (por nefritis túbulo-intersticial o necrosis tubular aguda isquémica), pero no produce el patrón histopatológico de una glomerulonefritis membranosa.&lt;br /&gt;• &lt;b&gt;d) Hantavirus síndrome:&lt;/b&gt; Es incorrecta. El hantavirus produce un síndrome cardiopulmonar (con edema pulmonar no cardiogénico) o un síndrome renal con fiebre hemorrágica, caracterizándose por generar daño tubulointersticial o microvascular, sin cursar con el patrón de una glomerulopatía membranosa por depósito subepitelial.</t>
  </si>
  <si>
    <t>La &lt;b&gt;amiloidosis&lt;/b&gt; es una enfermedad sistémica de depósito caracterizada por la presencia de material amorfo en el &lt;b&gt;compartimiento extracelular (intersticio)&lt;/b&gt; de muchos tejidos, siendo a nivel renal una etiología secundaria capaz de producir &lt;b&gt;proteinuria&lt;/b&gt;.</t>
  </si>
  <si>
    <t>&lt;b&gt;AMILOIDOSIS Y GLOMERULOPATÍAS SECUNDARIAS&lt;/b&gt;&lt;br /&gt;&lt;br /&gt;El síndrome nefrótico puede originarse por etiologías primarias de las membranas de filtración o desencadenarse por patologías sistémicas subyacentes.&lt;br /&gt;• &lt;b&gt;Enfermedades Sistémicas e Infiltrativas:&lt;/b&gt; Las glomerulopatías secundarias poseen una alta heterogeneidad etiológica. Dentro de este grupo se incluyen enfermedades autoinmunes y sistémicas, destacándose patologías por depósito e infiltración como la &lt;i&gt;amiloidosis&lt;/i&gt; (presente en formas genético-familiares o asociada a procesos inflamatorios crónicos y autoinmunes como la artritis reumatoide).&lt;br /&gt;• &lt;b&gt;Fisiopatología del Depósito:&lt;/b&gt; La amiloidosis se caracteriza por el &lt;b&gt;depósito de material amorfo en el compartimiento extracelular&lt;/b&gt; de múltiples órganos y tejidos.&lt;br /&gt;• &lt;b&gt;Afectación Renal y Proteinuria:&lt;/b&gt; La infiltración tisular por este material amiloide genera una alteración funcional. La presencia de una &lt;b&gt;proteinuria&lt;/b&gt; (en este caso 5 g/día) es un signo de lesión glomerular, frente a lo cual siempre se debe descartar previamente una amiloidosis como etiología sistémica subyacente.</t>
  </si>
  <si>
    <t>&lt;b&gt;c) Depósitos amiloide intersticio:&lt;/b&gt; Es la opción correcta. La amiloidosis (ya sea en su variante primaria AL o en su forma secundaria reactiva AA vinculada a procesos inflamatorios crónicos como la artritis reumatoide) se define como una patología por depósito sistémico. El hallazgo y patrón histológico que define a esta enfermedad es la acumulación de material proteico (amiloide) en el compartimiento extracelular y el intersticio de los tejidos afectados. En el riñón, este depósito extracelular daña la barrera de filtración, provocando la proteinuria de rango nefrótico y la falla renal descrita en la paciente.</t>
  </si>
  <si>
    <t>• &lt;b&gt;a) Necrosis fibrinoide arteriolar:&lt;/b&gt; Es incorrecta. Este patrón lesional es característico de las vasculitis sistémicas o de la nefropatía asociada a hipertensión arterial maligna/acelerada, no de la infiltración amiloidea extracelular propia de la amiloidosis AA.&lt;br /&gt;• &lt;b&gt;b) Esclerosis mesangial nodular:&lt;/b&gt; Es incorrecta. La glomeruloesclerosis intercapilar difusa y nodular (formando los nódulos de Kimmelstiel-Wilson) es la lesión histológica de la nefropatía diabética avanzada, no de la amiloidosis secundaria a artritis reumatoide.&lt;br /&gt;• &lt;b&gt;d) Glomeruloesclerosis focal segmentaria:&lt;/b&gt; Es incorrecta. Si bien puede presentarse como una causa secundaria a infecciones (ej. VIH) o al estado de hiperfiltración, su lesión morfológica es la acumulación de colágeno tipo IV y material hialino focalizado, diferenciándose del patrón de depósito de material amiloide extracelular/intersticial.</t>
  </si>
  <si>
    <t>&lt;b&gt;EVALUACIÓN DEL SÍNDROME NEFRÓTICO Y CAUSAS SECUNDARIAS&lt;/b&gt;&lt;br /&gt;&lt;br /&gt;La evaluación diagnóstica del síndrome nefrótico tiene un doble objetivo: confirmar la entidad clínica mediante la cuantificación del daño glomerular (proteinuria &gt; 3.5 gr/24 hs) y realizar una búsqueda etiológica.&lt;br /&gt;• Siempre se deben descartar primero las causas secundarias para poder confirmar una génesis primaria e instaurar el tratamiento correcto.&lt;br /&gt;• Además de la &lt;i&gt;amiloidosis&lt;/i&gt;, el escrutinio debe investigar infecciones virales crónicas (VHB, VHC, VIH), patologías autoinmunes como el &lt;i&gt;Lupus Eritematoso Sistémico (LES)&lt;/i&gt;, el consumo de fármacos, la existencia de neoplasias sólidas ocultas (síndrome paraneoplásico en mayores de 60 años) y la &lt;i&gt;nefropatía diabética&lt;/i&gt;.</t>
  </si>
  <si>
    <t>La forma característica y más frecuente de presentación clínica de la &lt;b&gt;Nefropatía por IgA&lt;/b&gt; es la &lt;b&gt;hematuria recurrente&lt;/b&gt; (macroscópica o microscópica), cuyo brote típico es precedido y coincide frecuentemente con una &lt;b&gt;infección respiratoria alta&lt;/b&gt; ocurrida en general &lt;b&gt;24 a 72 horas&lt;/b&gt; previas.</t>
  </si>
  <si>
    <t>&lt;b&gt;CLÍNICA Y PRESENTACIÓN DE LA NEFROPATÍA POR IgA (ENFERMEDAD DE BERGER)&lt;/b&gt;&lt;br /&gt;&lt;br /&gt;La nefropatía por IgA constituye la enfermedad glomerular primaria más frecuente en el mundo, caracterizándose histopatológicamente por proliferación mesangial con depósito de inmunoglobulina A.&lt;br /&gt;• &lt;b&gt;Epidemiología y Grupo Etario:&lt;/b&gt; Es más frecuente en varones y suele diagnosticarse alrededor de los 40 años de edad. En pacientes mayores de 40 años que cursan con síndrome nefrítico, la primera sospecha debe recaer sobre esta entidad.&lt;br /&gt;• &lt;b&gt;Presentación Clínica Clásica:&lt;/b&gt; La hematuria recurrente (microscópica o episodios de macrohematuria) aparece en el 95% de los casos. De forma típica, este brote recurrente es precedido y coincide frecuentemente con una infección respiratoria alta, o bien una infección digestiva o urinaria, ocurrida uno a tres días antes (24 a 72 horas).&lt;br /&gt;• &lt;b&gt;Marcador Diferencial Analítico:&lt;/b&gt; A diferencia de entidades postinfecciosas, la nefropatía por IgA cursa con un dosaje de Complemento C3 y C4 NORMAL, diferenciándose al no dar un dosaje bajo de complemento.</t>
  </si>
  <si>
    <t>&lt;b&gt;b) Nefropatía por IgA:&lt;/b&gt; Es la opción correcta. En un paciente adulto de 48 años, la presencia de hematuria macroscópica que coincide de forma inmediata con un episodio infeccioso respiratorio orienta al diagnóstico de Nefropatía por IgA, siendo esta la glomerulonefritis más frecuente en este grupo etario.</t>
  </si>
  <si>
    <t>• &lt;b&gt;a) Hipertensión benigna:&lt;/b&gt; Es incorrecta. No guarda relación temporal ni fisiopatológica con una infección respiratoria previa para desencadenar episodios de hematuria macroscópica.&lt;br /&gt;• &lt;b&gt;c) Glomerulonefritis postestreptocócica:&lt;/b&gt; Es incorrecta. Si bien es precedida por una infección de garganta (faringoamigdalitis), presenta dos diferencias clínicas: exige un período de latencia prolongado (de 2 a 3 semanas) antes de la aparición del síndrome nefrítico, y es epidemiológicamente típica de niños de 2 a 12 años, siendo raro encontrarla en adultos mayores de 40 años.&lt;br /&gt;• &lt;b&gt;d) Alport syndrome:&lt;/b&gt; Es incorrecta. Aunque la nefritis hereditaria (Síndrome de Alport) es causa de hematuria glomerular, su presentación diagnóstica corresponde a las franjas etarias de niños y adultos jóvenes, no siendo el diagnóstico de un brote de macrohematuria post-infecciosa en un adulto próximo a la quinta década de vida.</t>
  </si>
  <si>
    <t>&lt;b&gt;SÍNDROME NEFRÍTICO Y EPIDEMIOLOGÍA SEGÚN GRUPO ETARIO&lt;/b&gt;&lt;br /&gt;&lt;br /&gt;La incidencia de las patologías que desencadenan un síndrome nefrítico posee una distribución epidemiológica según la edad del paciente:&lt;br /&gt;• &lt;b&gt;Niños (&lt; 15 años):&lt;/b&gt; Las patologías más frecuentes incluyen la Glomerulonefritis aguda posinfecciosa, Glomerulonefritis mesangial por IgA, Nefritis hereditarias y Púrpura de Schönlein-Henoch.&lt;br /&gt;• &lt;b&gt;Adultos Jóvenes (15 - 40 años):&lt;/b&gt; Predominan la Nefropatía IgA, Nefropatía lúpica, GN aguda posinfecciosa y la Glomerulonefritis rápidamente progresiva.&lt;br /&gt;• &lt;b&gt;Adultos Mayores (&gt; 40 años):&lt;/b&gt; A esta edad se debe sospechar principalmente de Nefropatía IgA, y de una Glomerulonefritis rápidamente progresiva secundaria a Vasculitis. Ya es raro encontrar una Glomerulonefritis aguda postinfecciosa.</t>
  </si>
  <si>
    <t>En pacientes adultos mayores, la &lt;b&gt;glomerulonefritis membranosa&lt;/b&gt; puede presentarse como un &lt;b&gt;síndrome paraneoplásico&lt;/b&gt; secundario a un tumor sólido subyacente, cuya resolución clínica y cese de la &lt;b&gt;proteinuria masiva&lt;/b&gt; se espera lograr tras el tratamiento quirúrgico y la extirpación de la neoplasia causal (&lt;b&gt;post-nefrectomía&lt;/b&gt;).</t>
  </si>
  <si>
    <t>&lt;b&gt;ETIOLOGÍA Y SÍNDROME PARANEOPLÁSICO DE LA GLOMERULOPATÍA MEMBRANOSA&lt;/b&gt;&lt;br /&gt;&lt;br /&gt;Para orientar la terapéutica, se debe clasificar el origen de la glomerulonefritis membranosa en dos grandes grupos:&lt;br /&gt;• &lt;b&gt;Primaria:&lt;/b&gt; Entidad de origen idiopático.&lt;br /&gt;• &lt;b&gt;Secundaria:&lt;/b&gt; Desarrollada de manera concomitante o secundaria a patologías sistémicas, infecciones, toxicidad o neoplasias.&lt;br /&gt;• &lt;b&gt;Neoplasias (Síndrome Paraneoplásico):&lt;/b&gt; La enfermedad glomerular puede ser desencadenada por neoplasias. Especialmente en los pacientes mayores de 60 años, la glomerulonefritis membranosa puede ser el aviso de un síndrome paraneoplásico y manifestarse clínicamente de forma previa a la aparición o al diagnóstico del tumor sólido. Por ello, se debe efectuar un rastreo buscando marcadores tumorales (PSA, antígeno carcinoembrionario y alfa-fetoproteína) antes de apresurarse a iniciar un tratamiento inmunosupresor empírico.</t>
  </si>
  <si>
    <t>La opción b es correcta. En pacientes adultos mayores (como el hombre de 67 años del caso), la &lt;b&gt;glomerulopatía membranosa&lt;/b&gt; se asocia a etiologías secundarias de origen tumoral, presentándose como un &lt;b&gt;síndrome paraneoplásico&lt;/b&gt;. Al confirmarse que el daño estructural a la barrera de filtración es secundario a un carcinoma renal, el abordaje terapéutico causal exige erradicar la enfermedad de base, por lo que la resolución fisiopatológica y la remisión esperada de la proteinuria masiva (5 g/día) se logran tras la extirpación quirúrgica del tumor (&lt;b&gt;post-nefrectomía&lt;/b&gt;).</t>
  </si>
  <si>
    <t>• &lt;b&gt;a) Trasplante contraindicado:&lt;/b&gt; Es incorrecta. Si bien un cáncer activo contraindica el trasplante renal, la consigna busca la conducta que genera la resolución del síndrome nefrótico, no la viabilidad de un injerto, dado que el paciente ni siquiera se describe en insuficiencia renal terminal.&lt;br /&gt;• &lt;b&gt;c) Recurrencia tumoral:&lt;/b&gt; Es incorrecta. Una recurrencia tumoral no representa la "resolución esperada" de la patología, sino una recaída que reinstauraría o perpetuaría el síndrome paraneoplásico y la morbimortalidad del paciente.&lt;br /&gt;• &lt;b&gt;d) Progresión continua:&lt;/b&gt; Es incorrecta. Al detectarse y extirparse el tumor sólido subyacente que actúa como noxa o causa secundaria, se detiene la cascada inmunológica patológica, esperando la remisión y resolución del daño renal en lugar de una progresión continua.</t>
  </si>
  <si>
    <t>&lt;b&gt;CASO CLÍNICO INTEGRADOR: FENÓMENO PARANEOPLÁSICO&lt;/b&gt;&lt;br /&gt;&lt;br /&gt;La literatura nefrológica documenta cómo en esta entidad el síndrome nefrótico precede temporalmente al tumor sólido oculto en el organismo:&lt;br /&gt;• &lt;b&gt;Debut Clínico:&lt;/b&gt; Pacientes adultos o añosos pueden presentarse con un cuadro de anasarca, evidenciándose un síndrome nefrótico con pérdida proteica extrema (ej. proteinuria de 19 g/día) cursando con función renal normal y autoinmunidad negativa.&lt;br /&gt;• &lt;b&gt;Evolución y Diagnóstico:&lt;/b&gt; A los meses de instaurada la lesión glomerular resistente al tratamiento conservador o inmunosupresor, puede aparecer la sintomatología o evidencia radiológica del tumor primario subyacente (ej. adenocarcinoma pulmonar, tumor mamario o renal), justificando por qué en todo paciente mayor el médico clínico debe sospechar el origen maligno subyacente.</t>
  </si>
  <si>
    <t>En la &lt;b&gt;glomerulonefritis membranosa&lt;/b&gt;, la presencia de factores de &lt;b&gt;mal pronóstico&lt;/b&gt; (sexo masculino, edad adulta y deterioro de la función renal con &lt;b&gt;creatinina elevada&lt;/b&gt;) indica un riesgo evolutivo que exige abandonar el manejo conservador, justificando la instauración de un esquema inmunosupresor o el uso de terapias biológicas avanzadas como el &lt;b&gt;rituximab&lt;/b&gt;.</t>
  </si>
  <si>
    <t>&lt;b&gt;PRONÓSTICO Y TRATAMIENTO DE LA GLOMERULOPATÍA MEMBRANOSA&lt;/b&gt;&lt;br /&gt;&lt;br /&gt;La evolución de la glomerulopatía membranosa es muy variable, presentando una remisión espontánea en el 25% de los casos.&lt;br /&gt;• &lt;b&gt;Factores de Mal Pronóstico:&lt;/b&gt; Se establecen como indicios de mala evolución clínica ser adulto, de sexo masculino, presentar Insuficiencia Renal (deterioro agudo o crónico de la función renal), HTA y estadios histológicos avanzados (III-IV).&lt;br /&gt;• &lt;b&gt;Biomarcadores (Anti-PLA2R):&lt;/b&gt; A nivel diagnóstico, la confirmación de un anticuerpo &lt;b&gt;anti-PLA2R&lt;/b&gt; sérico elevado constituye un marcador útil que excluye, por regla general, la presencia de una malignidad sistémica asociada (descartando la causa paraneoplásica y orientando a un origen primario).&lt;br /&gt;• &lt;b&gt;Estratificación de Riesgo Terapéutico:&lt;/b&gt; La decisión de iniciar inmunosupresión se estratifica según la función renal y la cuantía de la proteinuria. En pacientes categorizados de &lt;b&gt;Riesgo Alto&lt;/b&gt; (con deterioro de función renal instaurado) o en casos persistentes y refractarios, se dispone de esquemas avanzados con &lt;i&gt;Micofenolato&lt;/i&gt;, el uso de &lt;i&gt;ACTH&lt;/i&gt;, o la administración de anticuerpos monoclonales de rescate como el &lt;b&gt;Rituximab&lt;/b&gt;.</t>
  </si>
  <si>
    <t>&lt;b&gt;a) Indicación inmediata de rituximab:&lt;/b&gt; Es la opción correcta. Este paciente reúne múltiples determinantes de mal pronóstico para la glomerulonefritis membranosa: edad adulta (60 años), sexo masculino y un deterioro de la función renal ya instaurado (Enfermedad Renal Crónica con creatinina de 3.8 mg/dl). En este escenario de alto riesgo de progresión hacia la insuficiencia renal terminal, la conducta expectante resulta ineficaz y contraindicada. Con el componente primario confirmado por el anticuerpo anti-PLA2R positivo, la indicación terapéutica exige escalar a inmunosupresión avanzada, dentro de las cuales el &lt;b&gt;rituximab&lt;/b&gt; constituye una alternativa biológica de rescate avalada.</t>
  </si>
  <si>
    <t>&lt;b&gt;b) Progresión lenta favorable:&lt;/b&gt; Es incorrecta. El paciente presenta los principales predictores clínicos de mala evolución (varón, adulto, insuficiencia renal con uremia/creatininemia), lo que augura un deterioro hacia la necesidad de diálisis si no se instaura inmunosupresión.&lt;br /&gt;&lt;b&gt;c) Respuesta espontánea en 30% de casos:&lt;/b&gt; Es incorrecta. Las fuentes reportan una tasa de remisión espontánea del 25% para la población general con esta patología; sin embargo, este paciente ya posee un daño crónico estructural irreversible (ERC con creatinina de 3.8 mg/dl) que anula la posibilidad de una resolución espontánea favorable.&lt;br /&gt;&lt;b&gt;d) Contraindicación para trasplante renal:&lt;/b&gt; Es incorrecta. Si bien los anticuerpos circulantes (como el anti-PLA2R) exigen monitoreo por el riesgo de recurrencia de la enfermedad en el injerto post-trasplante, ni la patología de base ni la positividad del biomarcador constituyen una contraindicación para que el paciente acceda a la lista de trasplante renal en el futuro.</t>
  </si>
  <si>
    <t>&lt;b&gt;EVALUACIÓN ETIOLÓGICA (EL ESCRUTINIO NEOPLÁSICO)&lt;/b&gt;&lt;br /&gt;&lt;br /&gt;Especialmente en pacientes mayores de 60 años, la glomerulonefritis membranosa puede ser la primera manifestación de un síndrome paraneoplásico, precediendo al diagnóstico de un tumor sólido oculto.&lt;br /&gt;• Resulta necesario buscar marcadores tumorales (PSA, antígeno carcinoembrionario, alfa-fetoproteína) y serologías virales (HVB, HVC, HIV).&lt;br /&gt;• Si bien el &lt;b&gt;anti-PLA2R&lt;/b&gt; positivo sugiere una entidad primaria idiopática, la búsqueda etiológica secundaria inicial no debe omitirse en adultos mayores antes de indicar inmunosupresores.</t>
  </si>
  <si>
    <t>En mujeres gestantes portadoras de una &lt;b&gt;Nefropatía por IgA&lt;/b&gt; preexistente, la exacerbación de la enfermedad renal o la presencia de hipertensión y proteinuria incrementan el riesgo gestacional de desarrollar una &lt;b&gt;preeclampsia superpuesta&lt;/b&gt;.&lt;br&gt;&lt;br&gt;&lt;i&gt;(Nota: Datos extraídos de guías clínicas internacionales. Se sugiere contrastar con protocolos institucionales locales.)&lt;/i&gt;</t>
  </si>
  <si>
    <t>&lt;b&gt;NEFROPATÍA POR IgA (ENFERMEDAD DE BERGER)&lt;/b&gt;&lt;br /&gt;&lt;br /&gt;Constituye la enfermedad glomerular primaria más frecuente en el mundo. Se caracteriza por una proliferación mesangial con depósito de inmunoglobulina A en el mesangio, asociándose con un aumento de la inmunoglobulina A secretora en sangre.&lt;br /&gt;• &lt;b&gt;Presentación clínica:&lt;/b&gt; La forma más frecuente de presentación es la hematuria recurrente (macroscópica o microscópica recidivante), precedida (24 a 72 hs previas) por una infección respiratoria alta, digestiva o urinaria.&lt;br /&gt;• &lt;b&gt;Marcador diferencial:&lt;/b&gt; A diferencia de entidades agresivas postinfecciosas o lúpicas, la nefropatía por IgA cursa con un dosaje de Complemento C3 y C4 normal.&lt;br /&gt;• &lt;b&gt;Evolución y complicaciones:&lt;/b&gt; El 20% al 40% de los pacientes desarrollará Insuficiencia Renal Crónica Terminal entre los 5 y 20 años posteriores al diagnóstico. Un 10% puede realizar una Insuficiencia Renal Aguda en el momento del brote macroscópico, o desarrollar una forma severa asociada a Glomerulonefritis Progresiva con semilunas.&lt;br /&gt;• &lt;b&gt;Alto riesgo de progresión:&lt;/b&gt; La presentación conjunta de HTA, función renal deteriorada y proteinuria &gt;1g/día define a la patología como de alto riesgo, requiriendo control tensional, restricción salina y bloqueo farmacológico del SRAA para evitar el colapso renal.</t>
  </si>
  <si>
    <t>&lt;b&gt;c) Preeclampsia superpuesta:&lt;/b&gt; Es la opción correcta. Toda paciente con una glomerulopatía primaria preexistente (como la Nefropatía por IgA) que presenta una exacerbación con empeoramiento de la función renal, aumento de la proteinuria o descontrol de la presión arterial durante la gestación, tiene un riesgo de desarrollar preeclampsia superpuesta (toxemia del embarazo), lo cual amenaza el pronóstico del binomio materno-fetal.</t>
  </si>
  <si>
    <t>• &lt;b&gt;a) Trombocitopenia:&lt;/b&gt; Es incorrecta. Si bien puede ser un hallazgo tardío y grave dentro de los criterios de severidad de una preeclampsia (síndrome HELLP) o en microangiopatías trombóticas (ej. Púrpura Trombocitopénica Trombótica o Síndrome Urémico Hemolítico), no constituye el diagnóstico del riesgo gestacional derivado de la exacerbación de la Nefropatía por IgA.&lt;br /&gt;• &lt;b&gt;b) Insuficiencia renal aguda:&lt;/b&gt; Es incorrecta. Aunque el 10% de los brotes de hematuria macroscópica por IgA pueden cursar con fracaso renal agudo, en el contexto de una paciente embarazada con exacerbación de su nefropatía de base, la preeclampsia superpuesta es la complicación obstétrica (riesgo gestacional) que define el manejo de urgencia.&lt;br /&gt;• &lt;b&gt;d) Rotura membranas:&lt;/b&gt; Es incorrecta. Es una complicación obstétrica estructural o infecciosa (corioamnionitis, sobredistensión uterina), careciendo de relación fisiopatológica con el daño inflamatorio glomerular mediado por los depósitos de IgA.</t>
  </si>
  <si>
    <t>&lt;b&gt;AFECTACIÓN RENAL Y TOXEMIA DEL EMBARAZO&lt;/b&gt;&lt;br /&gt;&lt;br /&gt;• &lt;b&gt;Preeclampsia y Eclampsia:&lt;/b&gt; El diagnóstico de preeclampsia o eclampsia se debe sospechar ante la presencia de hiperexcitabilidad, escotomas visuales e hipertensión arterial en el período preparto.&lt;br /&gt;• &lt;b&gt;Glomerulopatía secundaria:&lt;/b&gt; La preeclampsia (toxemia del embarazo) constituye una causa de daño renal, capaz de generar alteraciones reversibles o irreversibles en el endotelio capilar y la barrera de filtración (endoteliosis capilar glomerular).&lt;br /&gt;• &lt;b&gt;Biopsia renal en el puerperio:&lt;/b&gt; Para establecer el diagnóstico de una glomerulopatía asociada a eclampsia en el período posparto, la biopsia de riñón no debe realizarse de urgencia, sino que debe efectuarse de forma diferida, posterior a los 3 meses post parto.</t>
  </si>
  <si>
    <t>En pacientes con &lt;b&gt;glomerulopatía membranosa primaria&lt;/b&gt; (confirmada por el marcador anti-PLA2R positivo) que cursan con un &lt;b&gt;riesgo medio&lt;/b&gt; (proteinuria entre 4 y 8 g/día y función renal normal), el abordaje terapéutico requiere un período de observación inicial, durante el cual se instaura un tratamiento conservador basado en &lt;b&gt;IECA/ARA II y estatinas&lt;/b&gt; antes de considerar la inmunosupresión.</t>
  </si>
  <si>
    <t>&lt;b&gt;ESTRATIFICACIÓN Y TRATAMIENTO DE LA GLOMERULOPATÍA MEMBRANOSA&lt;/b&gt;&lt;br /&gt;&lt;br /&gt;La decisión terapéutica en la glomerulopatía membranosa se basa en un algoritmo estratificado según el riesgo de deterioro, manteniendo como base un control de la presión arterial &lt; 125/75 mm Hg con IECA/ARA II.&lt;br /&gt;• &lt;b&gt;Riesgo Bajo (Función renal normal y Proteinuria &lt; 4 g/día):&lt;/b&gt; Se indica mantener un tratamiento conservador y monitorización clínica.&lt;br /&gt;• &lt;b&gt;Riesgo Medio (Función renal normal y Proteinuria &gt; 4 g/día):&lt;/b&gt; Se establece primero un "Período de observación" de 12 meses si la proteinuria oscila entre 4 y 8 g/día (o 6 meses si es &gt; 8 g/día). Si durante o tras este período inicia el deterioro de la función renal o no desciende la proteinuria, se procede a iniciar inmunosupresión.&lt;br /&gt;• &lt;b&gt;Tratamiento Conservador Base:&lt;/b&gt; El manejo conservador del síndrome nefrótico incluye la indicación de IECA o ARA II (para disminuir la presión intraglomerular y controlar la proteinuria), diuréticos de asa y estatinas para intentar controlar la sobreproducción hepática de colesterol (dislipemia).</t>
  </si>
  <si>
    <t>&lt;b&gt;c) IECA estatinas:&lt;/b&gt; Es la opción correcta. La paciente presenta una glomerulopatía membranosa primaria (evidenciada por los anticuerpos anti-PLA2R positivos, un marcador útil que excluye malignidad sistémica). Al cursar con una proteinuria de 6 g/día, se clasifica como Riesgo Medio, lo que requiere un período de observación de 12 meses antes de iniciar inmunosupresión. Durante esta etapa, el tratamiento conservador inicial incluye el uso de IECA (para el control antiproteinúrico) y estatinas (para el manejo de la hiperlipemia).</t>
  </si>
  <si>
    <t>• &lt;b&gt;a) Prednisona alta dosis:&lt;/b&gt; Es incorrecta. En la glomerulopatía membranosa de riesgo medio con función renal conservada, no se inicia inmunosupresión sin antes haber cumplido el período de observación bajo tratamiento conservador.&lt;br /&gt;• &lt;b&gt;b) Ciclosporina:&lt;/b&gt; Es incorrecta. Es un agente anticalcineurínico reservado como tratamiento de segunda fase para pacientes de riesgo medio que, tras el período de observación de 6 a 12 meses, no logran un descenso de la proteinuria pero mantienen la función renal normal.&lt;br /&gt;• &lt;b&gt;d) Rituximab inmediato:&lt;/b&gt; Es incorrecta. El Rituximab se reserva para casos refractarios que no responden a las pautas de inmunosupresión previas, no siendo el tratamiento conservador inicial de elección.</t>
  </si>
  <si>
    <t>En pacientes con caída del filtrado y proteinuria persistente, el uso de &lt;b&gt;inhibidores de SGLT2&lt;/b&gt; ha demostrado inducir una vasoconstricción protectora relativa de la arteriola aferente que abole la hiperfiltración, logrando la &lt;b&gt;regresión clínica del daño&lt;/b&gt; y una &lt;b&gt;reducción de la progresión de la enfermedad renal crónica&lt;/b&gt;.&lt;br&gt;&lt;br&gt;&lt;i&gt;(Nota: Datos extraídos de literatura médica externa a las fuentes provistas. Se sugiere verificación independiente.)&lt;/i&gt;</t>
  </si>
  <si>
    <t>&lt;b&gt;MECANISMO DE NEFROPROTECCIÓN DE LOS INHIBIDORES SGLT2&lt;/b&gt;&lt;br /&gt;&lt;br /&gt;Los inhibidores de SGLT2 (ej. &lt;i&gt;Dapagliflozina&lt;/i&gt;, &lt;i&gt;Canagliflozina&lt;/i&gt;) actúan bloqueando la reabsorción de glucosa y sodio en el túbulo contorneado proximal.&lt;br /&gt;• &lt;b&gt;Restablecimiento del feedback túbulo-glomerular:&lt;/b&gt; Al aumentar la carga de sodio que llega a la mácula densa, se suprime la vasodilatación de la arteriola aferente y se inhibe a la Angiotensina II, aboliendo la &lt;b&gt;hiperfiltración&lt;/b&gt; y disminuyendo la presión intraglomerular.&lt;br /&gt;• &lt;b&gt;Regresión clínica del daño:&lt;/b&gt; Retrotraen la proteinuria (incluso de macroproteinuria a microalbuminuria) y enlentecen la caída del filtrado glomerular.&lt;br /&gt;• &lt;b&gt;Indicación en Enfermedad Renal Crónica:&lt;/b&gt; Su uso se ha extendido por su eficacia nefroprotectora para frenar la progresión de la ERC en pacientes proteinúricos, demostrando un beneficio tanto en pacientes diabéticos como en no diabéticos.&lt;br /&gt;• En entidades primarias como la &lt;b&gt;Nefropatía por IgA&lt;/b&gt; de alto riesgo, el objetivo terapéutico es controlar la proteinuria para evitar la insuficiencia renal crónica terminal, sumando al bloqueo del SRAA el efecto protector hemodinámico de los iSGLT2.</t>
  </si>
  <si>
    <t>&lt;b&gt;c) Reducción de la progresión de enfermedad renal crónica en 40%:&lt;/b&gt; Es la opción correcta. Los inhibidores SGLT2 producen una caída protectora de la presión intraglomerular secundaria a la vasoconstricción de la arteriola aferente. En pacientes con enfermedad renal crónica proteinúrica avanzada (como la nefropatía por IgA evidenciada en la paciente con 2.8 g/día de pérdida), este mecanismo revierte el estado de hiperfiltración, disminuye la magnitud de la proteinuria y ha demostrado reducir la progresión hacia la insuficiencia renal terminal (objetivada en los ensayos clínicos con una reducción en torno al 40%).</t>
  </si>
  <si>
    <t>• &lt;b&gt;a) Disminución de mortalidad cardiovascular:&lt;/b&gt; Es incorrecta. Si bien los iSGLT2 disminuyen la mortalidad cardiovascular (especialmente en insuficiencia cardíaca), el beneficio buscado ante una nefropatía por IgA con proteinuria y caída del filtrado es detener la progresión estructural de la enfermedad renal subyacente.&lt;br /&gt;• &lt;b&gt;b) Mejora de la tasa de filtración glomerular estimada:&lt;/b&gt; Es incorrecta. Por su mecanismo de acción (restablecimiento del feedback túbulo-glomerular y vasoconstricción aferente), los iSGLT2 generan inicialmente una &lt;i&gt;caída&lt;/i&gt; transitoria de la tasa de filtración glomerular, sirviendo este descenso de presión para estabilizar la nefrona y frenar el declive a largo plazo, pero no producen un aumento sostenido o "mejora" del nivel de filtrado basal.&lt;br /&gt;• &lt;b&gt;d) Solo control glucémico mejorado:&lt;/b&gt; Es incorrecta. Los inhibidores SGLT2 poseen efectos nefroprotectores, antifibróticos y hemodinámicos pleitrópicos que operan de manera independiente del estado glucémico, indicándose en pacientes no diabéticos portadores de enfermedad renal crónica.</t>
  </si>
  <si>
    <t>&lt;b&gt;NEFROPATÍA POR IgA DE ALTO RIESGO&lt;/b&gt;&lt;br /&gt;&lt;br /&gt;El cuadro describe a una paciente que presenta una nefropatía por IgA clasificada como de &lt;b&gt;alto riesgo&lt;/b&gt;. Esta categorización queda definida por la presencia de función renal deteriorada (filtrado glomerular estimado de 32 ml/min) y una &lt;b&gt;Proteinuria &gt; 1 g/día&lt;/b&gt; (presenta 2.8 g/día). Esta tríada clínica es la que conduce a la Insuficiencia Renal Terminal en un 20% al 40% de los pacientes. El esquema terapéutico exige restricción salina, control de la presión arterial y el uso de fármacos antiproteinúricos disponibles para evitar la progresión de la enfermedad.</t>
  </si>
  <si>
    <t>El tratamiento de elección para la &lt;b&gt;nefritis lúpica clase III o IV&lt;/b&gt; incluye la combinación de corticosteroides con ciclofosfamida o corticosteroides con &lt;b&gt;micofenolato de mofetilo&lt;/b&gt;.</t>
  </si>
  <si>
    <t>&lt;b&gt;TRATAMIENTO DE LA NEFRITIS LÚPICA PROLIFERATIVA (CLASE IV)&lt;/b&gt;&lt;br /&gt;&lt;br /&gt;Los pacientes que presentan una Nefritis Lúpica Proliferativa (Activa o Activa/Crónica de Clase III, Clase IV, Clase III+IV, o Clase IV+V) con sedimento activo, disminución del filtrado glomerular o síndrome nefrótico, requieren un esquema de tratamiento intensivo.&lt;br /&gt;• &lt;b&gt;Fase de Inducción:&lt;/b&gt; Busca frenar el proceso inmunológico destructivo agudo combinando altas dosis de esteroides (pulsos de metilprednisolona seguidos de prednisona oral) con agentes citotóxicos o inmunosupresores.&lt;br /&gt;• &lt;b&gt;Inmunosupresión de Inducción (Opciones):&lt;/b&gt; Al corticoide se le debe sumar una alternativa terapéutica de inducción. Las opciones principales incluyen la &lt;b&gt;Ciclofosfamida&lt;/b&gt; E.V. o el &lt;b&gt;Micofenolato Mofetil (MMF)&lt;/b&gt; V.O.&lt;br /&gt;• &lt;b&gt;Micofenolato Mofetil (MMF):&lt;/b&gt; Se administra a dosis de 1 a 3 gr/día (2 a 3 gr/día) durante 6 meses. Se destaca por ser una medicación segura y de administración oral que reduce la unión de anticuerpos Anti-DNA y frena citoquinas.&lt;br /&gt;• &lt;b&gt;Nefroprotección:&lt;/b&gt; A ambos esquemas se les debe asociar el uso de Hidroxicloroquina (200 mg cada 12 hs) y las medidas de nefroprotección (dieta, IECA/ARA II, estatinas).</t>
  </si>
  <si>
    <t>La opción a es correcta. En un paciente con nefritis lúpica clase IV (proliferativa difusa) con actividad (anti-DNA positivo) y deterioro de la función renal (creatinina 2.4 mg/dl), el esquema de inducción exige inmunosupresión. El Micofenolato mofetilo a dosis de 2 a 3 g/día por vía oral es uno de los regímenes de primera línea validados y eficaces (junto con los corticoides) para frenar el daño inmunológico, destacándose por su perfil de seguridad frente a la toxicidad de otras drogas.</t>
  </si>
  <si>
    <t>• &lt;b&gt;b) Rituximab 375 mg/m2 semanal x4:&lt;/b&gt; Es incorrecta. Es un agente biológico anti-CD20 que se reserva como terapia alternativa de rescate para aquellos casos de enfermedad refractaria o resistencia donde no hay respuesta tras 6 meses de tratamiento de inducción estándar.&lt;br /&gt;• &lt;b&gt;c) Ciclofosfamida NIH 0.75 g/m2:&lt;/b&gt; Es incorrecta. Aunque es una droga de primera línea, en un paciente de mayor edad (61 años) con falla renal instaurada, el MMF suele ser preferido como opción más segura frente a la potencial toxicidad de los regímenes intravenosos de ciclofosfamida.&lt;br /&gt;• &lt;b&gt;d) Plasmaféresis diaria:&lt;/b&gt; Es incorrecta. Se encuentra indicada como tratamiento agregado cuando la entidad cursa con complejos inmunes involucrados o en formas rápidamente progresivas, pero no sustituye al pilar farmacológico de inducción con esteroides más MMF o ciclofosfamida.</t>
  </si>
  <si>
    <t>&lt;b&gt;FACTORES DE MAL PRONÓSTICO EN LA NEFROPATÍA LÚPICA&lt;/b&gt;&lt;br /&gt;&lt;br /&gt;Existen variables clínicas y de laboratorio identificadas al momento del diagnóstico que indican una mayor gravedad inicial y predicen una mala evolución hacia la Insuficiencia Renal Crónica (IRC):&lt;br /&gt;• &lt;b&gt;Creatinina elevada:&lt;/b&gt; Una creatinina &gt; 1.4 mg/dl tiene el mayor peso estadístico para predecir mala evolución y asociación con la Clase IV.&lt;br /&gt;• &lt;b&gt;Marcadores inmunológicos alterados:&lt;/b&gt; C3 bajo y Anti DNA elevado.&lt;br /&gt;• &lt;b&gt;Sedimento activo y Proteinuria:&lt;/b&gt; Presencia de hematuria glomerular y proteinuria en rango nefrótico.&lt;br /&gt;• &lt;b&gt;Hipertensión Arterial (HTA).&lt;/b&gt;</t>
  </si>
  <si>
    <t>En la &lt;b&gt;Poliangeítis microscópica&lt;/b&gt; (vasculitis de pequeños vasos asociada a &lt;b&gt;ANCA P&lt;/b&gt; o mieloperoxidasa), la lesión renal característica en la biopsia es una &lt;b&gt;glomerulonefritis necrotizante con semilunas y de carácter pauciinmune&lt;/b&gt; (con inmunofluorescencia negativa).</t>
  </si>
  <si>
    <t>&lt;b&gt;DIAGNÓSTICO E HISTOPATOLOGÍA DE LA POLIANGEÍTIS MICROSCÓPICA&lt;/b&gt;&lt;br /&gt;&lt;br /&gt;Las vasculitis de pequeños vasos asociadas a ANCA afectan capilares, vénulas y arteriolas, presentando un compromiso renal.&lt;br /&gt;• &lt;b&gt;Poliangeítis Microscópica:&lt;/b&gt; Es una vasculitis necrotizante que presenta &lt;b&gt;ANCA P +&lt;/b&gt; (perinuclear, dirigido contra la enzima mieloperoxidasa o MPO) en el 50% de los casos. Cursa con fiebre, artralgias y compromiso pulmonar (hemorragia), sumado a un compromiso renal por Glomerulonefritis Rápidamente Evolutiva en el 90% de los casos.&lt;br /&gt;• &lt;b&gt;Hallazgo Histopatológico:&lt;/b&gt; La lesión renal característica de esta entidad es una &lt;b&gt;glomerulonefritis necrotizante con semilunas&lt;/b&gt;.&lt;br /&gt;• &lt;b&gt;Patrón Pauciinmune:&lt;/b&gt; Al evaluar la biopsia mediante inmunofluorescencia, se evidencia un patrón &lt;b&gt;pauciinmune&lt;/b&gt; (o inmunonegativo). Este término anatomopatológico significa que la inmunofluorescencia es negativa, cursando sin representación de depósitos inmunológicos en el glomérulo. La presencia de este patrón pauciinmune, sumado a la positividad serológica para ANCA, confirma el diagnóstico de Vasculitis por ANCA.</t>
  </si>
  <si>
    <t>&lt;b&gt;b) Pauci-inmune necrotizante:&lt;/b&gt; Es la opción correcta. La lesión renal esperable en la &lt;b&gt;Poliangeítis microscópica&lt;/b&gt; es una &lt;b&gt;glomerulonefritis necrotizante con semilunas de carácter pauciinmune&lt;/b&gt;. Este patrón confirma que la inmunofluorescencia es negativa y carece de depósitos inmunológicos en el glomérulo, constituyendo el sello de las vasculitis de pequeños vasos asociadas a los anticuerpos anticitoplasma de neutrófilo (ANCA).</t>
  </si>
  <si>
    <t>&lt;b&gt;a) Esclerosis focal:&lt;/b&gt; Es incorrecta. Este patrón histológico corresponde a la Glomeruloesclerosis Focal y Segmentaria, patología que cursa como síndrome nefrótico puro y no guarda relación patogénica con la vasculitis ANCA positiva ni con la necrosis pauciinmune.&lt;br /&gt;&lt;b&gt;c) Proliferativa extracapilar:&lt;/b&gt; Es incorrecta por ser incompleta. Si bien la entidad produce proliferación extracapilar (generando semilunas), el término histológico que diferencia a esta enfermedad de otras causas de semilunas (como la Nefritis Lúpica o el Síndrome de Goodpasture) es el patrón &lt;b&gt;pauci-inmune necrotizante&lt;/b&gt;.&lt;br /&gt;&lt;b&gt;d) Membranosa:&lt;/b&gt; Es incorrecta. El patrón membranoso evidencia engrosamiento de la membrana basal glomerular con depósitos de inmunocomplejos subepiteliales, cursando con síndrome nefrótico, siendo distinto al daño necrotizante sin inmunocomplejos (pauciinmune).</t>
  </si>
  <si>
    <t xml:space="preserve">Un paciente con antecedentes de Enfermedad pulmonar obstructiva crónica severa se halla obnubilado, con 40 respiraciones por minuto y signos de hipoperfusión. Los gases en sangre muestran pH de 7,30 PCO2 de 45, PO2 de 50, bicarbonato de 21 y saturación de 77% respirando con máscara al 35%. ¿Cuál considera usted es la conducta más apropiada en este caso?&lt;br&gt;&lt;br&gt;a) Disminuir la fracción inspirada de oxígeno&lt;br&gt;&lt;br&gt;b) Repetir la muestra de gases&lt;br&gt;&lt;br&gt;c) Indicar ventilación mecánica&lt;br&gt;&lt;br&gt;d) Indicar bicarbonato de sodio en bajas dosis </t>
  </si>
  <si>
    <t>c) Indicar ventilación mecánica</t>
  </si>
  <si>
    <t>Todo paciente asmático que presenta un cuadro de glomerulonefritis con insuficiencia renal y una &lt;b&gt;eosinofilia franca&lt;/b&gt; debe ser diagnosticado con &lt;b&gt;Síndrome de Churg-Strauss&lt;/b&gt; (Granulomatosis eosinofílica con Poliangeítis).</t>
  </si>
  <si>
    <t>&lt;b&gt;DIAGNÓSTICO DEL SÍNDROME DE CHURG-STRAUSS&lt;/b&gt;&lt;br /&gt;&lt;br /&gt;Las vasculitis de pequeños vasos asociadas a ANCA incluyen tres entidades clínicas que requieren diferenciación. La &lt;i&gt;Granulomatosis eosinofílica con Poliangeítis (Churg Strauss)&lt;/i&gt; se destaca por sus características clínicas y analíticas específicas:&lt;br /&gt;• &lt;b&gt;Antecedentes cardinales:&lt;/b&gt; Se distingue por la presencia de un historial clínico de &lt;i&gt;asma&lt;/i&gt;, &lt;i&gt;sinusitis&lt;/i&gt; o &lt;i&gt;rinitis alérgica&lt;/i&gt;.&lt;br /&gt;• &lt;b&gt;Eosinofilia franca:&lt;/b&gt; Constituye su marcador analítico definitorio. Se evidencian valores de eosinófilos por encima de lo normal, típicamente en rangos del &lt;b&gt;18%&lt;/b&gt;, &lt;b&gt;20%&lt;/b&gt; o &lt;b&gt;30%&lt;/b&gt;.&lt;br /&gt;• &lt;b&gt;Inmunología:&lt;/b&gt; Presenta un patrón de inmunofluorescencia &lt;b&gt;ANCA P +&lt;/b&gt; (perinuclear) en el &lt;b&gt;50%&lt;/b&gt; de los casos.&lt;br /&gt;• &lt;b&gt;Afectación sistémica y renal:&lt;/b&gt; Cursa con &lt;i&gt;glomerulonefritis rápidamente evolutiva&lt;/i&gt; (generando insuficiencia renal), hemorragia pulmonar, poliserositis, &lt;i&gt;mononeuritis múltiple&lt;/i&gt;, púrpura palpable e infartos de piel.</t>
  </si>
  <si>
    <t>&lt;b&gt;c) Síndrome de Churg-Strauss:&lt;/b&gt; Es la opción correcta. El diagnóstico se establece al combinar los antecedentes respiratorios (asma, sinusitis aguda) con la afectación renal y pulmonar, con el hallazgo de una eosinofilia del 25%. Este cuadro de eosinofilia franca (valores &gt; 18-30%) asociado a un historial de asma o sinusitis es el patrón que diferencia al Síndrome de Churg-Strauss del resto de las vasculitis de pequeños vasos asociadas a ANCA.</t>
  </si>
  <si>
    <t>• &lt;b&gt;a) Granulomatosis con poliangeítis (Wegener):&lt;/b&gt; Es incorrecta. Si bien cursa con compromiso de la vía aérea superior (sinusitis) y compromiso pulmonar, se diferencia inmunológicamente por presentar ANCA C + (en el 75% de los casos) y no cursa con el antecedente de asma ni con una eosinofilia franca sistémica del 25%.&lt;br /&gt;• &lt;b&gt;b) Poliangeítis microscópica:&lt;/b&gt; Es incorrecta. Presenta ANCA P + y genera glomerulonefritis necrotizante con semilunas, pero su presentación clínica no incluye el componente atópico primario (asma, rinitis) ni la elevación de eosinófilos característica del síndrome de Churg-Strauss.&lt;br /&gt;• &lt;b&gt;d) Neumonía organizada criptogénica:&lt;/b&gt; Es incorrecta. Representa una variante de neumonía intersticial idiopática que no explica el componente de insuficiencia renal crónica, ni cursa con la constelación de sinusitis, asma y eosinofilia franca abordada en este escenario vasculítico.</t>
  </si>
  <si>
    <t>&lt;b&gt;DIFERENCIACIÓN CLÍNICA DE VASCULITIS ASOCIADAS A ANCA&lt;/b&gt;&lt;br /&gt;&lt;br /&gt;Desde el punto de vista clínico, la distinción entre las entidades de vasos pequeños asociadas a &lt;b&gt;ANCA&lt;/b&gt; puede resultar difícil por su similitud sintomática. El diagnóstico diferencial se establece por sus marcadores analíticos y antecedentes:&lt;br /&gt;• &lt;i&gt;Granulomatosis con Poliangeítis (Wegener):&lt;/i&gt; Patrón &lt;b&gt;ANCA C +&lt;/b&gt; (citoplasmático, contra proteinasa 3) en el &lt;b&gt;75%&lt;/b&gt; de los casos. Afecta vía aérea superior y pulmón.&lt;br /&gt;• &lt;i&gt;Poliangeítis Microscópica:&lt;/i&gt; Patrón &lt;b&gt;ANCA P +&lt;/b&gt; (perinuclear, contra mieloperoxidasa) en el &lt;b&gt;50%&lt;/b&gt; de los casos. Frecuente síndrome riñón-pulmón aislado.&lt;br /&gt;• &lt;i&gt;Churg Strauss:&lt;/i&gt; Patrón &lt;b&gt;ANCA P +&lt;/b&gt; en el &lt;b&gt;50%&lt;/b&gt;. Se diferencia del resto por el antecedente atópico (asma) y la evidencia de &lt;b&gt;eosinofilia franca&lt;/b&gt; en el laboratorio.</t>
  </si>
  <si>
    <t>El patrón &lt;b&gt;ANCA "C"&lt;/b&gt; es un anticuerpo anti &lt;b&gt;proteinasa 3 (PR3)&lt;/b&gt;, siendo este hallazgo serológico una característica compatible de la vasculitis de Wegener (&lt;b&gt;Granulomatosis con poliangeítis&lt;/b&gt;).</t>
  </si>
  <si>
    <t>&lt;b&gt;VASCULITIS DE PEQUEÑOS VASOS ASOCIADAS A ANCA&lt;/b&gt;&lt;br /&gt;&lt;br /&gt;Los &lt;b&gt;ANCA&lt;/b&gt; son Anticuerpos AntiCitoplasma del Neutrófilo. Al fijar los neutrófilos para su estudio por inmunofluorescencia, ocurre un fenómeno químico que permite su clasificación:&lt;br /&gt;• &lt;b&gt;ANCA C (Citoplasmático):&lt;/b&gt; Los lisosomas que contienen los gránulos de &lt;b&gt;Proteinasa 3 (PR3)&lt;/b&gt; no migran y se quedan distribuidos de forma difusa en el citoplasma. El patrón ANCA "C" es un anticuerpo anti proteinasa 3.&lt;br /&gt;• &lt;b&gt;ANCA P (Perinuclear):&lt;/b&gt; Los lisosomas que contienen los gránulos de &lt;b&gt;Mieloperoxidasa (MPO)&lt;/b&gt; migran y quedan distribuidos en el perinúcleo.&lt;br /&gt;• &lt;b&gt;Granulomatosis con Poliangeítis (Wegener):&lt;/b&gt; Presenta &lt;b&gt;ANCA C +&lt;/b&gt; en el &lt;b&gt;75%&lt;/b&gt; de los casos. A nivel renal, produce una &lt;i&gt;glomerulonefritis rápidamente evolutiva&lt;/i&gt; (proliferativa extracapilar de tipo pauciinmune) que justifica el hallazgo de hematuria y el deterioro de la función renal con elevación de creatinina.</t>
  </si>
  <si>
    <t>&lt;b&gt;b) Granulomatosis poliangeitis:&lt;/b&gt; Es la opción correcta. El hallazgo de anticuerpos ANCA dirigidos contra la proteinasa 3 (PR3), lo cual equivale a un patrón citoplasmático (ANCA C), asociado a un compromiso renal agudo evidenciado por hematuria y elevación de azoados, certifica el diagnóstico de una Granulomatosis con Poliangeítis (enfermedad de Wegener).</t>
  </si>
  <si>
    <t>• &lt;b&gt;a) Poliangeitis microscópica:&lt;/b&gt; Es incorrecta. Se asocia a un patrón de inmunofluorescencia &lt;b&gt;ANCA P&lt;/b&gt; positivo (dirigido contra la mieloperoxidasa o MPO) en el &lt;b&gt;50%&lt;/b&gt; de los casos, no estando mediada por anticuerpos anti proteinasa 3.&lt;br /&gt;• &lt;b&gt;c) Churg-Strauss:&lt;/b&gt; Es incorrecta. La granulomatosis eosinofílica con poliangeítis también se asocia al patrón &lt;b&gt;ANCA P&lt;/b&gt; positivo (mieloperoxidasa), sumado al antecedente clínico de asma, rinitis alérgica y una eosinofilia.&lt;br /&gt;• &lt;b&gt;d) Síndrome Kawasaki:&lt;/b&gt; Es incorrecta. No forma parte del grupo fisiopatológico de las vasculitis de pequeños vasos asociadas a anticuerpos ANCA, siendo una vasculitis de mediano calibre en la población infantil.</t>
  </si>
  <si>
    <t>El Síndrome de Goodpasture (enfermedad por anticuerpos anti-MBG) es un síndrome nefrítico que se asocia con la presencia de anticuerpos contra la membrana basal glomerular y se caracteriza por la tríada de hemorragia pulmonar (hemoptisis) y glomerulonefritis (hematuria).</t>
  </si>
  <si>
    <t>&lt;b&gt;DIAGNÓSTICO DEL SÍNDROME DE GOODPASTURE Y VASCULITIS DE PEQUEÑOS VASOS&lt;/b&gt;&lt;br /&gt;&lt;br /&gt;Dentro del grupo de las vasculitis de pequeños vasos que afectan al riñón, se describe a la enfermedad por anticuerpos antimembrana basal glomerular (anti-MBG) como una entidad patogénica definida por ser una enfermedad glomerular pura dirigida sobre el glomérulo.&lt;br /&gt;• &lt;b&gt;Inmunopatogenia y Diagnóstico:&lt;/b&gt; La activación &lt;i&gt;in situ&lt;/i&gt; de los anticuerpos dirigidos contra los antígenos glomerulares nativos desencadena daño. En el examen por microscopía de inmunofluorescencia, se observa un depósito de patrón lineal (Tipo I), dado que el inmunocomplejo dibuja la membrana basal de forma continua y lineal.&lt;br /&gt;• &lt;b&gt;Síndrome Pulmón-Riñón:&lt;/b&gt; La manifestación clásica de esta entidad es el Síndrome de Goodpasture. Este cursa con un compromiso multisistémico agudo definido por la presencia simultánea de hemorragia pulmonar (con hemoptisis y caída del hematocrito), glomerulonefritis (síndrome nefrítico agudo) y la detección de anticuerpos circulantes anti-MBG.&lt;br /&gt;• &lt;b&gt;Laboratorio Inmunológico (Complemento):&lt;/b&gt; A diferencia de otras patologías sistémicas autoinmunes, el Síndrome de Goodpasture orienta el diagnóstico al presentarse cursando con &lt;b&gt;complemento sérico normal&lt;/b&gt;.</t>
  </si>
  <si>
    <t>&lt;b&gt;b) Goodpasture syndrome:&lt;/b&gt; Es la opción correcta. El paciente joven se presenta con la combinación de daño respiratorio y renal, enmarcada en el concepto clínico de un &lt;b&gt;Síndrome Pulmón-Riñón&lt;/b&gt; (evidenciado por la hemoptisis y la hematuria). La presencia serológica confirmatoria de &lt;b&gt;anticuerpos anti-GBM&lt;/b&gt; (antimembrana basal glomerular) otorga el diagnóstico del &lt;b&gt;Síndrome de Goodpasture&lt;/b&gt;, una enfermedad de pequeños vasos que se caracteriza por esta tríada: hemorragia alveolar, glomerulonefritis aguda y anticuerpos contra la membrana basal.</t>
  </si>
  <si>
    <t>• &lt;b&gt;a) Lupus pulmonar:&lt;/b&gt; Es incorrecta. Si bien el Lupus Eritematoso Sistémico (con su Nefropatía Lúpica) es una enfermedad autoinmune que cursa con glomerulonefritis y compromiso pleuropulmonar, sus marcadores inmunológicos de confirmación son los anticuerpos antinucleares (FAN) y los anti-DNA, cursando con consumo de complemento, pero no con anticuerpos específicos anti-GBM.&lt;br /&gt;• &lt;b&gt;c) Wegener granulomatosis:&lt;/b&gt; Es incorrecta. La Granulomatosis con Poliangeítis (Wegener) también genera un Síndrome Pulmón-Riñón con hemorragia pulmonar y glomerulonefritis, pero se diagnostica serológicamente por el hallazgo de anticuerpos &lt;b&gt;ANCA C positivos&lt;/b&gt; (anti-proteinasa 3) y posee un patrón pauciinmune en la biopsia, a diferencia del patrón lineal por anti-MBG.&lt;br /&gt;• &lt;b&gt;d) Microscopic polyangiitis:&lt;/b&gt; Es incorrecta. La poliangeítis microscópica es otra vasculitis sistémica de pequeños vasos capaz de generar hemorragia pulmonar y daño renal intrínseco, pero su fisiopatología está asociada a la positividad de los anticuerpos &lt;b&gt;ANCA P&lt;/b&gt; (anti-mieloperoxidasa).</t>
  </si>
  <si>
    <t>&lt;b&gt;TRATAMIENTO DE ELECCIÓN DEL SÍNDROME DE GOODPASTURE&lt;/b&gt;&lt;br /&gt;&lt;br /&gt;El abordaje terapéutico de esta entidad exige una actuación temprana para evitar el colapso funcional agudo.&lt;br /&gt;• Frente a un Síndrome Pulmón-Riñón, el abordaje terapéutico de elección para el Síndrome de Goodpasture consiste en la instauración de una &lt;b&gt;triple terapia&lt;/b&gt; que asocia el uso de &lt;b&gt;glucocorticoides&lt;/b&gt;, &lt;b&gt;ciclofosfamida&lt;/b&gt; y la realización de &lt;b&gt;plasmaféresis&lt;/b&gt; (utilizada para remover del torrente sanguíneo los anticuerpos anti-MBG circulantes).</t>
  </si>
  <si>
    <t>En el contexto de una &lt;b&gt;vasculitis asociada a ANCA&lt;/b&gt; con compromiso renal severo (manifestado como síndrome nefrítico y &lt;b&gt;glomerulonefritis rápidamente progresiva&lt;/b&gt;), la instauración de &lt;b&gt;plasmaféresis&lt;/b&gt; se considera como un tratamiento adyuvante de rescate ante un deterioro de la función renal (ej. evidenciado por una &lt;b&gt;creatinina mayor a 4 mg/dl&lt;/b&gt;).&lt;br&gt;&lt;br&gt;&lt;i&gt;(Nota: Datos extraídos de guías clínicas internacionales. Se sugiere contrastar con protocolos institucionales locales.)&lt;/i&gt;</t>
  </si>
  <si>
    <t>&lt;b&gt;TRATAMIENTO DE LA GLOMERULONEFRITIS RÁPIDAMENTE EVOLUTIVA Y VASCULITIS&lt;/b&gt;&lt;br /&gt;&lt;br /&gt;Las vasculitis de pequeños vasos (como la poliangeítis microscópica o la granulomatosis de Wegener asociadas a ANCA) pueden afectar al riñón generando una glomerulonefritis rápidamente progresiva (GNRP).&lt;br /&gt;• &lt;b&gt;Mecanismo de Daño:&lt;/b&gt; Se caracteriza por la presencia de semilunas epiteliales que estrangulan al glomérulo, provocando un deterioro de la función renal que puede llevar a insuficiencia renal terminal en un lapso de 90 a 120 días.&lt;br /&gt;• &lt;b&gt;Clínica Inicial:&lt;/b&gt; Se presenta como un síndrome nefrítico con hematuria microscópica, hipertensión arterial y elevación de azoados (urea y creatinina).&lt;br /&gt;• &lt;b&gt;Tratamiento de Inducción:&lt;/b&gt; Constituye una urgencia médica. El tratamiento de elección se basa en la administración de &lt;b&gt;corticoides&lt;/b&gt; (pulsos de metilprednisolona E.V. continuados con prednisona oral) asociados a &lt;b&gt;ciclofosfamida&lt;/b&gt;.&lt;br /&gt;• &lt;b&gt;Plasmaféresis (Recambio Plasmático):&lt;/b&gt; Se encuentra indicada como tratamiento agregado de rescate en situaciones clínicas críticas. Los textos establecen su uso ante la concurrencia de un Síndrome Pulmón-Riñón (como el Síndrome de Goodpasture) o cuando la entidad cursa con complejos inmunes involucrados que requieren remoción, realizándose recambios de 2 a 4 litros por sesión.</t>
  </si>
  <si>
    <t>La opción c es correcta. En un paciente anciano con vasculitis ANCA positiva que debuta con un síndrome nefrítico y un fracaso renal acelerado, el nivel de creatinina sérica se utiliza como un marcador de severidad para escalar la terapéutica. La indicación de plasmaféresis se justifica ante un daño estructural agudo (marcado por una creatinina mayor a 4 mg/dl o requerimiento de diálisis), con el objetivo de remover los autoanticuerpos circulantes (ANCA) y preservar el tejido renal remanente.</t>
  </si>
  <si>
    <t>• &lt;b&gt;a) Siempre ancianos:&lt;/b&gt; Es incorrecta. La edad avanzada (ancianos) no constituye por sí sola una indicación para prescribir plasmaféresis; de hecho, los procedimientos invasivos conllevan mayor riesgo en este grupo. La decisión se basa en la severidad del fallo renal o la presencia de hemorragia alveolar.&lt;br /&gt;• &lt;b&gt;b) Hemorragia activa:&lt;/b&gt; Es incorrecta en este contexto genérico sin especificar su origen. Si bien la hemorragia pulmonar difusa (Síndrome Pulmón-Riñón) es indicación de plasmaféresis, una "hemorragia activa" inespecífica no lo es, e incluso podría contraindicar procedimientos invasivos de recambio si el paciente presenta inestabilidad o alteraciones de la coagulación.&lt;br /&gt;• &lt;b&gt;d) Oliguria 48 horas:&lt;/b&gt; Es incorrecta. Si bien la oliguria sostenida refleja la caída del filtrado glomerular, el criterio analítico de gravedad validado para justificar el riesgo-beneficio del recambio plasmático en las vasculitis se asienta en la medición del deterioro de la función renal mediante la creatinina, y no en el tiempo de evolución de la oliguria.</t>
  </si>
  <si>
    <t>&lt;b&gt;VASCULITIS ASOCIADAS A ANCA Y AFECCIÓN RENAL&lt;/b&gt;&lt;br /&gt;&lt;br /&gt;• &lt;b&gt;Poliangeítis Microscópica:&lt;/b&gt; Asociada a &lt;b&gt;ANCA P +&lt;/b&gt; (contra mieloperoxidasa). Genera compromiso pulmonar con hemorragia y compromiso renal por GNRE (glomerulonefritis necrotizante con semilunas y de carácter pauciinmune) en el 90% de los casos. Constituye la causa más frecuente de Síndrome Pulmón-Riñón.&lt;br /&gt;• &lt;b&gt;Granulomatosis con Poliangeítis (Wegener):&lt;/b&gt; Asociada a &lt;b&gt;ANCA C +&lt;/b&gt; (contra proteinasa 3). Afecta la vía aérea superior (sinusitis crónica), el pulmón (hemorragia masiva) y el riñón.&lt;br /&gt;• El abordaje general dicta que todo paciente que presente insuficiencia renal de rápida progresión, manifestaciones pulmonares y positividad para anticuerpos ANCA debe ser tratado de manera empírica e inmediata como una emergencia para evitar la pérdida del parénquima renal.</t>
  </si>
  <si>
    <t>El tratamiento del &lt;b&gt;Síndrome de Goodpasture&lt;/b&gt; exige una triple terapia (glucocorticoides, ciclofosfamida y plasmaféresis), destacándose la &lt;b&gt;plasmaféresis&lt;/b&gt; como el componente mecánico diferencial para la remoción de los anticuerpos patógenos en la urgencia.</t>
  </si>
  <si>
    <t>&lt;b&gt;SÍNDROME DE GOODPASTURE Y SÍNDROME PULMÓN-RIÑÓN&lt;/b&gt;&lt;br /&gt;&lt;br /&gt;El Síndrome Pulmón-Riñón es una entidad que se caracteriza por la combinación de hemorragia alveolar difusa y Síndrome Nefrítico.&lt;br /&gt;• &lt;b&gt;Enfermedad por anti-MBG:&lt;/b&gt; El Síndrome de Goodpasture es una enfermedad glomerular (vasculitis de pequeños vasos) que se asocia con la presencia de anticuerpos contra la membrana basal glomerular.&lt;br /&gt;• &lt;b&gt;Tríada Patognomónica:&lt;/b&gt; Se caracteriza por la tríada de hemorragia pulmonar, glomerulonefritis (cursando con hematuria) y anticuerpos circulantes.&lt;br /&gt;• &lt;b&gt;Diagnóstico Inmunológico:&lt;/b&gt; En la microscopía de inmunofluorescencia se observa un patrón Tipo I con depósito lineal continuo de IgG y C3 que dibuja la membrana basal.&lt;br /&gt;• &lt;b&gt;Tratamiento:&lt;/b&gt; La instauración de la triple terapia con glucocorticoides, ciclofosfamida y plasmaféresis (para la remoción física de los anticuerpos patógenos).</t>
  </si>
  <si>
    <t>&lt;b&gt;c) Plasmaféresis:&lt;/b&gt; Es la opción correcta. En un paciente que debuta con un cuadro de Síndrome de Goodpasture (confirmado por la hemorragia pulmonar y la hematuria del síndrome nefrítico), el tratamiento requiere la instauración de una triple terapia que incluye la plasmaféresis, la cual permite la remoción extracorpórea de los anticuerpos antimembrana basal glomerular circulantes.</t>
  </si>
  <si>
    <t>• &lt;b&gt;a) Ciclofosfamida y d) Prednisona:&lt;/b&gt; Son incorrectas como opciones aisladas. Si bien los glucocorticoides y la ciclofosfamida conforman los pilares farmacológicos de esta triple terapia (para frenar la producción de nuevos anticuerpos), la plasmaféresis es el componente mecánico para el Síndrome de Goodpasture que resuelve la urgencia inmunológica.&lt;br /&gt;• &lt;b&gt;b) Rituximab:&lt;/b&gt; Es incorrecta. Constituye un anticuerpo monoclonal anti-CD20 que puede considerarse como terapia alternativa o de rescate en casos de enfermedad refractaria de otras vasculitis asociadas a ANCA, pero no forma parte del esquema (triple terapia) para el Síndrome de Goodpasture.</t>
  </si>
  <si>
    <t>En la evaluación radiológica y ecográfica de una &lt;b&gt;nefropatía intersticial crónica&lt;/b&gt; avanzada (como la inducida por abuso de &lt;b&gt;analgésicos&lt;/b&gt;), el hallazgo morfológico que evidencia el daño estructural y la cronicidad del cuadro es la presencia de riñones de pequeño tamaño o &lt;b&gt;atrofia renal simétrica&lt;/b&gt;, producto de la extensa fibrosis y pérdida de masa nefronal.</t>
  </si>
  <si>
    <t>&lt;b&gt;DIAGNÓSTICO POR IMÁGENES Y CRONICIDAD EN LA ENFERMEDAD RENAL&lt;/b&gt;&lt;br /&gt;&lt;br /&gt;La evaluación ecográfica y radiológica cumple un rol para diferenciar el daño renal agudo de la enfermedad renal crónica (ERC) avanzada.&lt;br /&gt;• &lt;b&gt;Diferenciación Agudo vs. Crónico:&lt;/b&gt; Para diferenciar y presuponer que una insuficiencia renal es aguda en lugar de crónica, los elementos diagnósticos son la observación de un riñón de tamaño normal y una relación corticomedular conservada. Por el contrario, la característica que ayuda a diferenciar la insuficiencia renal crónica de la insuficiencia renal aguda es la observación de &lt;b&gt;riñones de pequeño tamaño&lt;/b&gt; en el estudio radiológico o por ultrasonido.&lt;br /&gt;• &lt;b&gt;Hallazgos Morfológicos en la IRC:&lt;/b&gt; A medida que avanza la ERC, el riñón pierde capacidad funcional y masa celular. Las anomalías de los estudios de imagen incluyen la presencia de &lt;b&gt;riñones pequeños&lt;/b&gt; (atrofia), cicatrices renales, ecogenicidad aumentada (por el tejido fibrótico) y pérdida del grosor cortical normal.&lt;br /&gt;• &lt;b&gt;Nefropatías Intersticiales Crónicas:&lt;/b&gt; Entidades como la nefropatía por analgésicos causan un daño estructural intersticial prolongado. Al progresar hacia estadios avanzados con caídas del filtrado glomerular (ej. TFG de 30 ml/min), la fibrosis resultante destruye la arquitectura parenquimatosa y se manifiesta imagenológicamente con una reducción del tamaño renal bilateral (atrofia renal).</t>
  </si>
  <si>
    <t>&lt;b&gt;a) Atrofia renal simétrica:&lt;/b&gt; Es la opción correcta. La paciente cursa con un estadio avanzado de &lt;b&gt;Enfermedad Renal Crónica&lt;/b&gt; (TFG de 30 ml/min/1.73m², correspondiente a un Estadio 3b-4) secundario a una &lt;b&gt;nefritis intersticial crónica por analgésicos&lt;/b&gt;. El marcador imagenológico que define la cronicidad y la pérdida de masa nefronal funcional es el hallazgo de riñones de pequeño tamaño y aspecto fibrótico. Por lo tanto, el patrón radiológico y ecográfico esperado es una &lt;b&gt;atrofia renal simétrica&lt;/b&gt;, concordante con el deterioro crónico de su tasa de filtración glomerular.</t>
  </si>
  <si>
    <t>• &lt;b&gt;b) Calcificaciones corticales:&lt;/b&gt; Es incorrecta. Si bien puede existir necrosis papilar con eventual calcificación en la nefropatía por analgésicos, las calcificaciones corticales son atípicas y orientan hacia una necrosis cortical bilateral secundaria a isquemia aguda o daño vascular.&lt;br /&gt;• &lt;b&gt;c) Engrosamiento papilar bilateral:&lt;/b&gt; Es incorrecta. En la toxicidad crónica por analgésicos el mecanismo subyacente es la isquemia medular, la cual provoca &lt;b&gt;necrosis papilar&lt;/b&gt; (con descamación y destrucción de las papilas), no un engrosamiento o hipertrofia de las mismas.&lt;br /&gt;• &lt;b&gt;d) Quistes medulares múltiples:&lt;/b&gt; Es incorrecta. La presencia de quistes medulares múltiples orienta hacia la enfermedad quística medular o a la poliquistosis renal (de origen genético heredofamiliar). El daño tóxico intersticial crónico por AINEs/analgésicos se define por la inflamación intersticial y la consecuente fibrosis que atrofia la glándula.</t>
  </si>
  <si>
    <t>&lt;b&gt;FISIOPATOLOGÍA DEL DAÑO POR AINES Y ANALGÉSICOS&lt;/b&gt;&lt;br /&gt;&lt;br /&gt;El uso crónico y abusivo de antiinflamatorios no esteroideos (AINEs) o combinaciones de analgésicos afecta al riñón por múltiples vías:&lt;br /&gt;• &lt;b&gt;Daño Hemodinámico (Necrosis Papilar):&lt;/b&gt; Los AINEs suprimen la síntesis de prostaglandinas vasodilatadoras, alterando la autorregulación hemodinámica del riñón y favoreciendo una hipoperfusión medular, lo cual constituye la base patogénica de la isquemia y posterior &lt;b&gt;necrosis de la papila renal&lt;/b&gt;.&lt;br /&gt;• &lt;b&gt;Daño Intersticial Crónico:&lt;/b&gt; A largo plazo, el hallazgo histológico es la infiltración de células inflamatorias en el intersticio renal, condición que desencadena una &lt;b&gt;nefritis túbulo-intersticial crónica&lt;/b&gt; que culmina en fibrosis generalizada, pérdida de nefronas y la consiguiente atrofia estructural.</t>
  </si>
  <si>
    <t>En la Hipertensión Arterial Maligna (o Acelerada), la elevación crítica de la presión arterial genera un daño endotelial evidenciado por papiledema, siendo la necrosis fibrinoide arteriolar el patrón lesional agudo característico que justifica la hematuria y el deterioro renal.</t>
  </si>
  <si>
    <t>&lt;b&gt;HIPERTENSIÓN ARTERIAL MALIGNA Y DAÑO RENAL AGUDO&lt;/b&gt;&lt;br /&gt;&lt;br /&gt;La Hipertensión Acelerada-Maligna es una forma clínica de gravedad y una emergencia médica.&lt;br /&gt;• &lt;b&gt;Definición y Clínica:&lt;/b&gt; Se define por elevaciones de la presión arterial (típicamente con PAD que supera los 130 mmHg) asociadas a un daño agudo de órgano blanco. Su diagnóstico se certifica por la presencia de papiledema (edema de papila bilateral) en la fondoscopía, pudiendo acompañarse de exudados algodonosos, encefalopatía hipertensiva y anemia hemolítica microangiopática.&lt;br /&gt;• &lt;b&gt;Afectación Renal Vascular:&lt;/b&gt; A nivel parenquimatoso, esta alza de presión vence los mecanismos de autorregulación provocando un daño endotelial directo. El deterioro de la función renal se evidencia con oliguria, elevación de azoados y hematuria. Este vasoespasmo traduce a nivel histológico una lesión estructural aguda: la necrosis fibrinoide de las arteriolas (vasculitis necrotizante inducida por hipertensión).&lt;br /&gt;• &lt;b&gt;Mecanismo de Progresión:&lt;/b&gt; La hipertensión arterial sistémica promueve y acelera el proceso de remodelado vascular, convirtiendo el aumento de presión en una causa directa de insuficiencia renal aguda parenquimatosa (intrínseca) por isquemia y necrosis microvascular.</t>
  </si>
  <si>
    <t>&lt;b&gt;b) Necrosis fibrinoide arteriolar:&lt;/b&gt; Es la opción correcta. El diagnóstico de Hipertensión Maligna se establece ante un paciente hipertenso que desarrolla papiledema (edema de papila). En este escenario de emergencia, la elevación de la presión arterial genera una disrupción mecánica del endotelio vascular, siendo la necrosis fibrinoide arteriolar la lesión anatómica e histológica aguda que justifica el sangrado (hematuria) y el deterioro de la función renal presentados por el paciente.</t>
  </si>
  <si>
    <t>• &lt;b&gt;a) Hiperplasia onion-skin:&lt;/b&gt; Es incorrecta. Si bien la hiperplasia intimal en "capas de cebolla" (onion-skin) es un hallazgo de remodelado proliferativo subagudo/crónico que acompaña a la nefroangioesclerosis hiperplásica de la hipertensión, la lesión aguda responsable del fallo en la variante "maligna" con hematuria es la necrosis fibrinoide.&lt;br /&gt;• &lt;b&gt;c) Trombosis microvascular:&lt;/b&gt; Es incorrecta. Aunque puede coexistir una microangiopatía trombótica y anemia hemolítica microangiopática en cuadros clínicos, el daño estructural de la pared vascular derivado del vasoespasmo es la necrosis fibrinoide arteriolar.&lt;br /&gt;• &lt;b&gt;d) Espasmo arteriolar:&lt;/b&gt; Es incorrecta. El espasmo (o vasoconstricción) es el mecanismo hemodinámico compensatorio inicial, pero no es la lesión estructural tisular (necrosis) que se instaura para generar el daño parenquimatoso y la hematuria.</t>
  </si>
  <si>
    <t>¿Cuál es el principal objetivo del tratamiento del EPOC?&lt;br&gt;&lt;br&gt;a) Curar la enfermedad&lt;br&gt;&lt;br&gt;b) Prevenir exacerbaciones y mejorar calidad de vida&lt;br&gt;&lt;br&gt;c) Reducir la inflamación sistémica&lt;br&gt;&lt;br&gt;d) Mejorar la función hepática</t>
  </si>
  <si>
    <t>b) Prevenir exacerbaciones y mejorar calidad de vida</t>
  </si>
  <si>
    <t>¿Qué fármacos corresponde a los LABA?&lt;br&gt;&lt;br&gt;a) Budesonide, salbutamol, bromuro ipratropio, indacaterol&lt;br&gt;&lt;br&gt;b) Fluticasona, salmeterol, tiotropio, olodanterol&lt;br&gt;&lt;br&gt;c) Salmeterol, formoterol, vilanterol, olodanterol</t>
  </si>
  <si>
    <t>c) Salmeterol, formoterol, vilanterol, olodanterol</t>
  </si>
  <si>
    <t>En el tratamiento de EPOC es cierto que:&lt;br&gt;&lt;br&gt;a) La digital y los diuréticos están indicados si existe fallo ventricular derecho&lt;br&gt;&lt;br&gt;b) El entrenamiento respiratorio mejora la función pulmonar&lt;br&gt;&lt;br&gt;c) El reconocimiento de su enfermedad y la estabilidad psíquica es fundamental en el éxito terapéutico&lt;br&gt;&lt;br&gt;d) La ausencia de una respuesta aguda excluye beneficios con el uso crónico de broncodilatadores&lt;br&gt;&lt;br&gt;e) Por su escasa eficacia los corticoides no debe emplearse</t>
  </si>
  <si>
    <t>c) El reconocimiento de su enfermedad y la estabilidad psíquica es fundamental en el éxito terapéutico</t>
  </si>
  <si>
    <t>Con respecto al tratamiento de la enfermedad pulmonar obstructiva crónica, ¿Cuál de las siguientes afirmaciones es CORRECTA?&lt;br&gt;&lt;br&gt;a) Los corticosteroides mejoran la tasa de mortalidad y disminuyen las exacerbaciones (Evidencia A)&lt;br&gt;&lt;br&gt;b) No hay evidencia del mayor efecto broncodilatador del uso combinado de bromuro de ipratropio mas agonistas beta de acción corta sobre el uso aislado de cualquiera de ellos&lt;br&gt;&lt;br&gt;c) La abstinencia del consumo de tabaco disminuye la morbimortalidad asociada y reduce el riesgo de desarrollo y/o su progresión (Evidencia A)&lt;br&gt;&lt;br&gt;d) Existe evidencia C sobre la utilidad de la educación y el consejo sobre la abstinencia del consumo de tabaco</t>
  </si>
  <si>
    <t>c) La abstinencia del consumo de tabaco disminuye la morbimortalidad asociada y reduce el riesgo de desarrollo y/o su progresión (Evidencia A)</t>
  </si>
  <si>
    <t>Con respecto al uso de broncodilatadores en la EPOC, señale la afirmación INCORRECTA:&lt;br&gt;&lt;br&gt;a) El objetivo del tratamiento es prevenir la caída del VEF1&lt;br&gt;&lt;br&gt;b) Los Beta 2 de acción prolongada demostraron aumentar la sobrevida&lt;br&gt;&lt;br&gt;c) Están indicados en todos los pacientes con EPOC, independientemente de la severidad&lt;br&gt;&lt;br&gt;d) Los anticolinérgicos son de elección en estos casos</t>
  </si>
  <si>
    <t>b) Los Beta 2 de acción prolongada demostraron aumentar la sobrevida</t>
  </si>
  <si>
    <t>¿Qué terapéutica evidenció aumento de la sobrevida en pacientes EPOC?&lt;br&gt;&lt;br&gt;a) Oxígenoterapia crónica domiciliaria&lt;br&gt;&lt;br&gt;b) Cesación tabáquica&lt;br&gt;&lt;br&gt;c) Broncodilatadores&lt;br&gt;&lt;br&gt;d) a y b son correctas&lt;br&gt;&lt;br&gt;e) LABA + LAMA + Corticoides inhalados</t>
  </si>
  <si>
    <t>d) a y b son correctas</t>
  </si>
  <si>
    <t>La &lt;b&gt;disfunción del ventrículo derecho (VD)&lt;/b&gt; constituye la alteración hemodinámica principal y letal del TEP masivo, conduciendo indefectiblemente al shock obstructivo.</t>
  </si>
  <si>
    <t>&lt;b&gt;FISIOPATOLOGÍA DEL TEP MASIVO&lt;/b&gt;&lt;br&gt;&lt;br&gt;La oclusión mecánica vascular pulmonar eleva drásticamente la resistencia y genera claudicación aguda del ventrículo derecho (Cor Pulmonale Agudo).&lt;br&gt;• &lt;b&gt;↑ Postcarga VD:&lt;/b&gt; Resistencia aguda extrema al vaciado ventricular.&lt;br&gt;• &lt;b&gt;Dilatación y Disfunción VD:&lt;/b&gt; Ventrículo derecho de pared delgada no tolera el ↑ brusco de presión. Dilatación rápida y caída del gasto cardíaco derecho.&lt;br&gt;• &lt;b&gt;Compresión VI:&lt;/b&gt; Dilatación severa del VD desplaza el tabique interventricular hacia cavidades izquierdas (movimiento paradojal).&lt;br&gt;• &lt;b&gt;↓ Gasto Cardíaco Izquierdo:&lt;/b&gt; Compresión y bajo llenado del ventrículo izquierdo generan hipotensión sistémica sostenida.&lt;br&gt;• &lt;b&gt;Isquemia VD:&lt;/b&gt; Hipotensión sistémica ↓ perfusión coronaria. Isquemia del VD agrava la falla de bomba cerrando el círculo hacia el shock cardiogénico.</t>
  </si>
  <si>
    <t>• &lt;b&gt;a) Hipertensión arterial sistémica:&lt;/b&gt; Es incorrecta porque la caída dramática del llenado ventricular izquierdo genera hipotensión sistémica sostenida (TAS &lt; 90 mmHg).&lt;br&gt;• &lt;b&gt;b) Sobrecarga de ventrículo derecho:&lt;/b&gt; Es incorrecta ya que existe sobrecarga volumétrica inicial, pero en el TEP masivo el evento letal definitorio es la claudicación y disfunción motora irreversible del VD.&lt;br&gt;• &lt;b&gt;d) Hipovolemia relativa:&lt;/b&gt; Es incorrecta porque se produce un shock obstructivo. La volemia sistémica está conservada pero el flujo sanguíneo se encuentra mecánicamente bloqueado en el circuito pulmonar.</t>
  </si>
  <si>
    <t>&lt;b&gt;CORRELACIÓN CLÍNICA / ALGORITMO&lt;/b&gt;&lt;br&gt;&lt;br&gt;• &lt;b&gt;Clasificación Alto Riesgo (Masivo):&lt;/b&gt; TEP asociado a hipotensión sostenida (TAS &lt; 90 mmHg) o signos de shock sistémico.&lt;br&gt;• &lt;b&gt;Diagnóstico Inmediato:&lt;/b&gt; Ecocardiograma a la cabecera del paciente evidencia dilatación aguda del VD y movimiento paradojal del tabique interventricular.&lt;br&gt;• &lt;b&gt;Tratamiento:&lt;/b&gt; Reperfusión de urgencia ineludible. &lt;b&gt;Trombolisis sistémica&lt;/b&gt; de elección o &lt;b&gt;embolectomía percutánea/quirúrgica&lt;/b&gt; si existe contraindicación absoluta para fibrinolíticos.</t>
  </si>
  <si>
    <t>La unidad espacio muerto es una alteración de la relación V/Q mayor a 0.8 característica en qué patología: Seleccione una:&lt;br&gt;&lt;br&gt;• a) Asma exacerbado&lt;br&gt;• b) Fibrosis pulmonar&lt;br&gt;• c) Bronquitis crónica obstructiva&lt;br&gt;• d) TEP</t>
  </si>
  <si>
    <t>&lt;b&gt;ALTERACIÓN V/Q Y ESPACIO MUERTO EN TEP&lt;/b&gt;&lt;br&gt;&lt;br&gt;La oclusión vascular mecánica gatilla alteraciones hemodinámicas y respiratorias caracterizadas por una discordancia (mismatch) donde la ventilación está conservada y la perfusión alterada.&lt;br&gt;• &lt;b&gt;Unidad de Espacio Muerto (V/Q = ↑↑):&lt;/b&gt; La ventilación es normal (V = N) pero la perfusión está disminuida o abolida (Q = ↓) por la obstrucción vascular del trombo. Al haber ventilación pero nulo intercambio gaseoso, el alvéolo se comporta como un espacio muerto fisiológico.&lt;br&gt;• &lt;b&gt;Patente gasométrica:&lt;/b&gt; Cursa clásicamente con &lt;b&gt;hipoxemia con normo o hipocapnia&lt;/b&gt;. La hipocapnia responde a una hiperventilación compensatoria en las unidades pulmonares indemnes, las cuales logran lavar el CO2 al ser 20 veces más difusible que el O2.</t>
  </si>
  <si>
    <t>La obstrucción mecánica de la vasculatura pulmonar por un émbolo detiene el flujo sanguíneo (Q=0) hacia alvéolos que continúan ventilándose normalmente (V=Normal). Esto genera una relación V/Q infinita o mayor a 0.8, definiendo la unidad de espacio muerto alveolar.</t>
  </si>
  <si>
    <t>• &lt;b&gt;a) Asma exacerbado:&lt;/b&gt; Genera un trastorno V/Q disminuida (V/Q = ↓) por severo broncoespasmo (↓ Ventilación con Perfusión conservada).&lt;br&gt;• &lt;b&gt;b) Fibrosis pulmonar:&lt;/b&gt; Genera insuficiencia respiratoria primordialmente por un trastorno directo de la difusión de membrana por el tejido fibrótico, no por espacio muerto.&lt;br&gt;• &lt;b&gt;c) Bronquitis crónica obstructiva:&lt;/b&gt; Genera un trastorno V/Q disminuida (V/Q = ↓) por reducción del calibre de la vía aérea (inflamación, secreciones), cursando clásicamente con hipoxemia e hipercapnia.</t>
  </si>
  <si>
    <t>&lt;b&gt;DIAGNÓSTICO DIFERENCIAL Y ETIOLOGÍA:&lt;/b&gt;&lt;br&gt;&lt;br&gt;• El patrón de Unidad Espacio Muerto incluye como causas al TEP y otras embolias (gaseosa, grasa, de líquido amniótico, séptica, parasitaria o neoplásica).&lt;br&gt;• &lt;b&gt;Diagnóstico:&lt;/b&gt; Gasometría arterial basal (Hipoxemia + Hipocapnia). Confirmación estructural mediante AngioTAC de tórax de alta resolución para evidenciar amputación vascular o defecto de relleno.</t>
  </si>
  <si>
    <t>Column Header</t>
  </si>
  <si>
    <t>La &lt;b&gt;disnea grave&lt;/b&gt; de instauración súbita constituye el síntoma clínico de presentación más frecuente y cardinal en la oclusión vascular pulmonar aguda.</t>
  </si>
  <si>
    <t>Data Type/Purpose</t>
  </si>
  <si>
    <t>&lt;b&gt;CLÍNICA DEL TROMBOEMBOLISMO PULMONAR&lt;/b&gt;&lt;br&gt;&lt;br&gt;La manifestación clínica de la enfermedad tromboembólica venosa depende de la magnitud de la obstrucción del lecho vascular y de la reserva cardiopulmonar previa.&lt;br&gt;• &lt;b&gt;Disnea súbita:&lt;/b&gt; Síntoma subjetivo dominante y de mayor prevalencia. Se produce por la alteración abrupta de la relación ventilación/perfusión (unidad de espacio muerto) y la estimulación de receptores pulmonares.&lt;br&gt;• &lt;b&gt;Dolor torácico pleurítico:&lt;/b&gt; Manifiesto ante la progresión hacia el infarto pulmonar periférico con irritación de la pleura parietal.&lt;br&gt;• &lt;b&gt;Hemoptisis:&lt;/b&gt; Hallazgo clínico tardío y sumamente infrecuente, indicativo de necrosis del parénquima pulmonar.&lt;br&gt;• &lt;b&gt;Shock y colapso hemodinámico:&lt;/b&gt; Signos objetivos definitorios del &lt;b&gt;TEP Masivo&lt;/b&gt; (hipotensión sostenida con TAS &lt; 90 mmHg) generados por la claudicación aguda del ventrículo derecho ante el aumento extremo de la resistencia vascular.</t>
  </si>
  <si>
    <t>It MUST be FIlled?</t>
  </si>
  <si>
    <t>User Edit Permissions</t>
  </si>
  <si>
    <t>Auto-Filled by Automation?</t>
  </si>
  <si>
    <t>It CAN accept multiple inputs?</t>
  </si>
  <si>
    <t>Example Data</t>
  </si>
  <si>
    <t>Data Type</t>
  </si>
  <si>
    <t>Prompt Tip</t>
  </si>
  <si>
    <t>&lt;b&gt;ECOCARDIOGRAMA Y DISFUNCIÓN DEL VENTRÍCULO DERECHO EN TEP&lt;/b&gt;&lt;br&gt;&lt;br&gt;El ecocardiograma transtorácico constituye el estudio de primera elección en pacientes inestables y la principal herramienta para estratificar el riesgo en el TEP agudo.&lt;br&gt;• &lt;b&gt;Disfunción del VD:&lt;/b&gt; Constituye el principal indicador estimativo de la mortalidad a 30 días. Su presencia define el paso de un TEP de bajo riesgo a uno de riesgo intermedio o alto (submasivo o masivo), marcando la claudicación de la bomba derecha ante la resistencia vascular aguda.&lt;br&gt;• &lt;b&gt;Signos ecocardiográficos típicos:&lt;/b&gt; Dilatación e hipoquinesia global del ventrículo derecho, aumento de la relación VD/VI &gt; 0.9, y movimientos paradojales del tabique interventricular hacia las cavidades izquierdas.&lt;br&gt;• &lt;b&gt;Signo de Mc Connell:&lt;/b&gt; Hallazgo altamente sugestivo de TEP caracterizado por hipoquinesia severa de la pared libre del VD, pero con preservación de la contracción del ápex ventricular derecho.</t>
  </si>
  <si>
    <t>La opción C es correcta debido a que la disfunción hemodinámica y motora del ventrículo derecho (claudicación) eleva bruscamente el riesgo de muerte a 30 días y determina la conducta médica. Su hallazgo justifica el monitoreo estricto o el inicio de terapia de reperfusión (trombolisis) si el cuadro evoluciona al shock cardiogénico.</t>
  </si>
  <si>
    <t>• &lt;b&gt;a) Hipoquinesia de pared libre de VD:&lt;/b&gt; Es incorrecta porque representa solo un signo morfológico aislado (como el visto en el signo de Mc Connell); el parámetro integral que define el riesgo vital es la disfunción global del ventrículo.&lt;br&gt;• &lt;b&gt;b) Severo deterioro de la función ventricular izquierda:&lt;/b&gt; Es incorrecta porque en el TEP el impacto inicial primario es el aumento agudo de la poscarga derecha; el ventrículo izquierdo se ve afectado secundariamente por compresión (movimiento paradojal del tabique) y bajo llenado, pero no sufre un deterioro sistólico intrínseco primario.&lt;br&gt;• &lt;b&gt;d) Tamaño del VD:&lt;/b&gt; Es incorrecta porque si bien el ventrículo se dilata anatómicamente como respuesta a la poscarga, el tamaño per se no indica claudicación; es la "disfunción" o incapacidad de mantener el gasto lo que marca la gravedad extrema.</t>
  </si>
  <si>
    <t>• &lt;b&gt;Pacientes hemodinámicamente estables:&lt;/b&gt; Si el ecocardiograma revela disfunción del VD y las troponinas están elevadas (TEP Riesgo Intermedio), se indica hospitalización y anticoagulación, vigilando la necesidad de trombolisis si descompensa.&lt;br&gt;• &lt;b&gt;Pacientes hemodinámicamente inestables:&lt;/b&gt; El ecocardiograma a la cabecera es mandatorio. Si evidencia sobrecarga del VD y el paciente cursa con shock, se indica tratamiento de reperfusión de urgencia ineludible (Trombolisis o Embolectomía).</t>
  </si>
  <si>
    <t>Unique identifier for the note.</t>
  </si>
  <si>
    <t>&lt;br&gt;b) TC tórax de alta resolución con contraste EV</t>
  </si>
  <si>
    <t>La &lt;b&gt;Tomografía Computada de tórax de alta resolución con contraste EV (AngioTAC)&lt;/b&gt; constituye la prueba por imágenes de elección en pacientes estables, destacándose por su elevado &lt;b&gt;valor predictivo negativo&lt;/b&gt; que permite descartar el TEP con seguridad clínica.</t>
  </si>
  <si>
    <t>&lt;b&gt;MÉTODOS DIAGNÓSTICOS EN EL TROMBOEMBOLISMO PULMONAR&lt;/b&gt;&lt;br&gt;&lt;br&gt;El abordaje diagnóstico exige confirmar la oclusión anatómica del lecho vascular pulmonar en correlación con la estabilidad hemodinámica del paciente.&lt;br&gt;• &lt;b&gt;AngioTAC de Tórax (TC de alta resolución con contraste):&lt;/b&gt; Es el método diagnóstico no invasivo de primera línea. Posee un excelente perfil de sensibilidad y un altísimo valor predictivo negativo. Permite visualizar directamente el defecto de relleno o la amputación vascular, y si el estudio es normal, excluye el TEP de forma segura.&lt;br&gt;• &lt;b&gt;Angiografía Pulmonar:&lt;/b&gt; Constituye el "Gold Standard" invasivo histórico. Se reserva exclusivamente para pacientes con alta sospecha clínica en los cuales las pruebas no invasivas arrojan resultados dudosos o no concluyentes.&lt;br&gt;• &lt;b&gt;Resonancia Magnética Nuclear (RMN):&lt;/b&gt; Aunque posee alta sensibilidad, los estudios demuestran que en más del 50% de los pacientes la técnica resulta inadecuada o defectuosa. Se relega como alternativa ante alergias severas al yodo o insuficiencia renal.</t>
  </si>
  <si>
    <t>La opción B es correcta porque la &lt;b&gt;Tomografía Computada de tórax de alta resolución con contraste EV (AngioTAC)&lt;/b&gt; se ha posicionado como el método diagnóstico principal no invasivo. Ofrece una visualización anatómica directa del trombo y posee un elevado valor predictivo negativo, lo que permite excluir la enfermedad con total seguridad si el estudio resulta normal.</t>
  </si>
  <si>
    <t>b4cd11d1-6146-4acb-a349-73304a2dc356</t>
  </si>
  <si>
    <t>Unique String</t>
  </si>
  <si>
    <t>En el TEP el signo de "Westermark" corresponde a:&lt;br&gt;&lt;br&gt;• a) Área clarificada con vascularidad disminuida correspondiente a la extensión de la arteria embolizada&lt;br&gt;• b) Triangulo con base en pleura y vértice dirigido a una rama de la arteria pulmonar&lt;br&gt;• c) Dilatación de arteria pulmonar derecha e izquierda&lt;br&gt;• d) Ninguna es correcta</t>
  </si>
  <si>
    <t>&lt;b&gt;RADIOGRAFÍA DE TÓRAX Y SIGNOS EN EL TEP&lt;/b&gt;&lt;br&gt;&lt;br&gt;La radiografía simple de tórax constituye un estudio inicial básico en la evaluación del paciente con sospecha de TEP.&lt;br&gt;• &lt;b&gt;Objetivo Principal:&lt;/b&gt; Su utilidad empírica primordial en la sala de urgencias es descartar otras enfermedades cardiopulmonares que pueden provocar síntomas similares al TEP (como infiltrados por neumonía, atelectasias primarias o derrames que justifiquen la disnea).&lt;br&gt;• &lt;b&gt;Hallazgos Radiológicos:&lt;/b&gt; En la mayoría de los casos, la radiografía suele ser normal. Sin embargo, la oclusión vascular mecánica por un émbolo detiene el flujo sanguíneo hacia los alvéolos (generando una unidad de espacio muerto). Esta interrupción abrupta del flujo (amputación vascular) puede traducirse radiológicamente como un área focal de hiperclaridad o radiolucidez por disminución de la trama vascular (&lt;b&gt;Signo de Westermark&lt;/b&gt;).&lt;br&gt;• &lt;b&gt;Limitaciones:&lt;/b&gt; Debido a que ningún examen no invasivo básico es a la vez sensible y específico, los hallazgos radiográficos aislados carecen del poder para confirmar o excluir definitivamente el diagnóstico, requiriendo avanzar hacia estudios de alta sensibilidad anatómica como la AngioTAC.</t>
  </si>
  <si>
    <t>&lt;b&gt;ALGORITMO DIAGNÓSTICO DEL TEP:&lt;/b&gt;&lt;br&gt;&lt;br&gt;• Ante sospecha clínica, la radiografía de tórax se utiliza primariamente para descartar patologías simuladoras (ej. neumonía, neumotórax).&lt;br&gt;• &lt;b&gt;Paciente Estable:&lt;/b&gt; Evaluar probabilidad mediante Score de Wells. Si es improbable, solicitar Dímero D (su negatividad &lt; 500 excluye el TEP). Si es probable o el Dímero D es positivo, realizar &lt;b&gt;AngioTAC de Tórax&lt;/b&gt; para evidenciar la amputación vascular o el defecto de relleno.&lt;br&gt;• &lt;b&gt;Paciente Inestable:&lt;/b&gt; Realizar un &lt;b&gt;Ecocardiograma a la cabecera&lt;/b&gt; para evaluar sobrecarga o disfunción aguda del ventrículo derecho (VD).</t>
  </si>
  <si>
    <t>Names of students associated with the note (comma-separated).</t>
  </si>
  <si>
    <t>¿Qué terapéutica evidenció aumento de la sobrevida en pacientes EPOC?&lt;br&gt;&lt;br&gt;a) Oxígenoterapia crónica domiciliaria&lt;br&gt;&lt;br&gt;b) Cesación tabáquica&lt;br&gt;&lt;br&gt;c) Broncodilatadores&lt;br&gt;&lt;br&gt;d) a y b son correctas</t>
  </si>
  <si>
    <t>&lt;br&gt;b) La desviación del eje eléctrico a la derecha siempre está presente</t>
  </si>
  <si>
    <t>&lt;b&gt;HALLAZGOS ELECTROCARDIOGRÁFICOS EN EL TROMBOEMBOLISMO PULMONAR&lt;/b&gt;&lt;br&gt;&lt;br&gt;El electrocardiograma en el TEP refleja las consecuencias de la sobrecarga hemodinámica brusca y la isquemia del ventrículo derecho (Cor Pulmonale Agudo), aunque frecuentemente puede resultar inespecífico o incluso normal.&lt;br&gt;• &lt;b&gt;Taquicardia sinusal:&lt;/b&gt; Constituye la alteración electrocardiográfica más frecuente. Actúa como mecanismo compensador adrenérgico ante la caída del gasto cardíaco y la hipoxemia sistémica.&lt;br&gt;• &lt;b&gt;Sobrecarga del Ventrículo Derecho (VD):&lt;/b&gt; El aumento abrupto de la resistencia vascular pulmonar puede generar desviación del eje eléctrico hacia la derecha, bloqueo de rama derecha (completo o incompleto) y ondas T negativas en derivaciones precordiales derechas (V1-V4).&lt;br&gt;• &lt;b&gt;Patrón S1Q3T3 (Signo de McGinn-White):&lt;/b&gt; Hallazgo clásico pero de baja sensibilidad. Consiste en una onda S profunda en DI, onda Q patológica en DIII y onda T invertida en DIII, traduciendo dilatación aguda y rotación cardíaca.&lt;br&gt;• &lt;b&gt;Patrón S1S2S3:&lt;/b&gt; Indica desplazamiento posterior del ápex cardíaco por la dilatación del ventrículo derecho.&lt;br&gt;• &lt;b&gt;Isquemia del VD:&lt;/b&gt; La elevación del segmento ST en la derivación aVR es un marcador de isquemia subendocárdica severa del ventrículo derecho, asociándose de forma independiente con inestabilidad hemodinámica y mayor mortalidad.</t>
  </si>
  <si>
    <t>Igor, Isabelle, Patricia</t>
  </si>
  <si>
    <t>Mult Drop Down</t>
  </si>
  <si>
    <t>Indicates if the note is synced (e.g., to an external app like Anki).</t>
  </si>
  <si>
    <t>Marque la opción correcta en los siguientes enunciados sobre TEP:&lt;br&gt;&lt;br&gt;• a) Un ecocardiograma normal sirve para descartar TEP cuando existe sospecha&lt;br&gt;• b) La tomografia de tórax con contraste EV ha demostrado ser tan precisa como la angiografia pulmonar, con un buen valor predictivo negativo&lt;br&gt;• c) La angiografia por Resonancia magnética se considera una buena modalidad de imagen para detectar EP cuando el embolo es distal&lt;br&gt;• d) La exploración por centellografia V/Q con Tecnecio (TC)-99m esta contraindicada en embarazadas por su radiación</t>
  </si>
  <si>
    <t>La &lt;b&gt;Tomografía Computada de tórax de alta resolución con contraste EV (AngioTAC)&lt;/b&gt; ha demostrado ser tan precisa como la angiografía pulmonar histórica, constituyendo el método diagnóstico de elección no invasivo por su elevada sensibilidad y &lt;b&gt;alto valor predictivo negativo&lt;/b&gt;.</t>
  </si>
  <si>
    <t>&lt;b&gt;MÉTODOS DIAGNÓSTICOS EN EL TROMBOEMBOLISMO PULMONAR&lt;/b&gt;&lt;br&gt;&lt;br&gt;El objetivo clínico es confirmar o descartar el TEP utilizando un mínimo de intervenciones, dado que ningún examen no invasivo es 100% sensible y específico a la vez.&lt;br&gt;• &lt;b&gt;Tomografía Axial Computada Helicoidal (AngioTAC):&lt;/b&gt; Ha desplazado a la angiografía pulmonar y al centellograma como el nuevo método de referencia. Posee alta sensibilidad y un elevado valor predictivo negativo (VPN &gt; 80%), permitiendo visualizar el defecto de llenado vascular. Es la prueba de primera línea en pacientes hemodinámicamente estables.&lt;br&gt;• &lt;b&gt;Ecocardiograma Transtorácico:&lt;/b&gt; Es el método inicial de elección en pacientes inestables (con shock o hipotensión) para evaluar la disfunción aguda del ventrículo derecho (Cor Pulmonale). Sin embargo, posee un VPN bajo (54%), por lo que un ecocardiograma normal no excluye categóricamente el diagnóstico de TEP.&lt;br&gt;• &lt;b&gt;Centellograma Pulmonar (V/Q):&lt;/b&gt; Detecta zonas ventiladas pero no perfundidas (mismatch). Es útil como alternativa, pero resulta no diagnóstico o no concluyente en casi un 40% de los casos.&lt;br&gt;• &lt;b&gt;Resonancia Magnética (RMN):&lt;/b&gt; Resulta técnicamente inadecuada en más del 50% de los pacientes, relegándose como alternativa excepcional ante alergia severa al yodo o insuficiencia renal grave.</t>
  </si>
  <si>
    <t>• &lt;b&gt;a) Un ecocardiograma normal sirve para descartar TEP cuando existe sospecha:&lt;/b&gt; Es incorrecta porque el ecocardiograma tiene un valor predictivo negativo bajo (54%) y una sensibilidad limitada (47-74%), por lo que un estudio normal no excluye la presencia de un TEP.&lt;br&gt;• &lt;b&gt;c) La angiografia por Resonancia magnética se considera una buena modalidad de imagen para detectar EP cuando el embolo es distal:&lt;/b&gt; Es incorrecta porque la RMN resulta técnicamente defectuosa o inadecuada en más de la mitad de los pacientes, limitando severamente su utilidad diagnóstica primaria.&lt;br&gt;• &lt;b&gt;d) La exploración por centellografia V/Q con Tecnecio (TC)-99m esta contraindicada en embarazadas por su radiación:&lt;/b&gt; Es incorrecta porque el centellograma V/Q suele utilizarse como alternativa diagnóstica válida y segura durante el embarazo para minimizar la radiación mamaria asociada a la tomografía.</t>
  </si>
  <si>
    <t xml:space="preserve">Checked / Unchecked </t>
  </si>
  <si>
    <t>Checkbox</t>
  </si>
  <si>
    <t>El &lt;b&gt;Dímero D (ELISA)&lt;/b&gt; posee altísima sensibilidad (98-100%) y un excelente &lt;b&gt;valor predictivo negativo (VPN)&lt;/b&gt;, permitiendo excluir de forma segura el TEP exclusivamente cuando se asocia a una probabilidad clínica pre-test baja o intermedia.</t>
  </si>
  <si>
    <t>&lt;b&gt;DÍMERO D EN EL DIAGNÓSTICO DEL TEP&lt;/b&gt;&lt;br&gt;&lt;br&gt;El Dímero D es un producto de degradación de la fibrina resultante de la acción lítica de la plasmina sobre un coágulo vascular.&lt;br&gt;• &lt;b&gt;Sensibilidad y Especificidad:&lt;/b&gt; Mediante método ELISA (punto de corte &gt; 500 ng/ml), presenta una sensibilidad elevadísima (98-100%), pero una especificidad sumamente baja (35-40%).&lt;br&gt;• &lt;b&gt;Falsos Positivos:&lt;/b&gt; Al no ser específico, se eleva en múltiples condiciones (inflamación, posoperatorios, cáncer, infecciones severas, edad avanzada), por lo que un resultado positivo no confirma el diagnóstico anatómico.&lt;br&gt;• &lt;b&gt;Valor Predictivo Negativo (VPN):&lt;/b&gt; Constituye su principal utilidad clínica (98%). Un resultado negativo (&lt; 500 ng/ml) asociado a una probabilidad clínica (Score de Wells) baja o intermedia excluye la patología con total seguridad clínica.&lt;br&gt;• &lt;b&gt;Limitación:&lt;/b&gt; Si la probabilidad clínica del paciente es francamente alta (Wells &gt; 4), el Dímero D pierde utilidad y se debe proceder directamente a realizar una AngioTAC de tórax.</t>
  </si>
  <si>
    <t>Subjective assessment of the importance of the topic.</t>
  </si>
  <si>
    <t>La opción B es correcta debido a que la inmensa utilidad del Dímero D en urgencias radica exclusivamente en su altísimo valor predictivo negativo (VPN). Al presentar una sensibilidad cercana al 100%, un resultado negativo asociado a una probabilidad clínica pre-test baja o intermedia permite excluir el diagnóstico de TEP de forma absoluta, evitando someter al paciente a irradiación innecesaria.</t>
  </si>
  <si>
    <t>High priority / Less important / Distraction</t>
  </si>
  <si>
    <t>Mono Drop Down</t>
  </si>
  <si>
    <t>¿Cuál es el hallazgo más frecuente en la radiografía de tórax de un paciente con tromboembolismo pulmonar?&lt;br /&gt;&lt;br /&gt;• a) Infiltrados parenquimatosos&lt;br /&gt;• b) Derrame pleural&lt;br /&gt;• c) Radiografía normal&lt;br /&gt;• d) Atelectasias laminares&lt;br /&gt;• e) Elevación del diafragma</t>
  </si>
  <si>
    <t>Una &lt;b&gt;radiografía de tórax normal&lt;/b&gt; constituye el hallazgo inicial más frecuente en la evaluación de un paciente cursando un tromboembolismo pulmonar agudo.</t>
  </si>
  <si>
    <t>&lt;b&gt;RADIOGRAFÍA DE TÓRAX EN EL TROMBOEMBOLISMO PULMONAR&lt;/b&gt;&lt;br /&gt;&lt;br /&gt;La radiografía simple de tórax constituye el estudio de imagen inicial en la sala de urgencias ante la sospecha clínica de TEP.&lt;br /&gt;• &lt;b&gt;Objetivo Clínico Primario:&lt;/b&gt; Su utilidad empírica radica en descartar otras enfermedades cardiopulmonares agudas que simulan el mismo cuadro clínico (ej. infiltrados por neumonía, atelectasias masivas, neumotórax o derrames que justifiquen la disnea).&lt;br /&gt;• &lt;b&gt;Ausencia de Patología (Normalidad):&lt;/b&gt; Las alteraciones radiológicas provocadas por el émbolo son sumamente inespecíficas. En un 12% a 30% de los casos la imagen se presenta completamente normal, siendo paradójicamente el hallazgo estadístico de mayor prevalencia global.&lt;br /&gt;• &lt;b&gt;Signos Inespecíficos:&lt;/b&gt; De existir alteraciones, lo más común es observar agrandamiento de la silueta cardíaca (36%), elevación del hemidiafragma (26%), aumento del tamaño de la arteria pulmonar (25%), atelectasias (24%) e infiltrados parenquimatosos (23%).&lt;br /&gt;• &lt;b&gt;Signos Típicos Clásicos:&lt;/b&gt; Son muy evocadores pero de escasa sensibilidad. Incluyen el Signo de Westermark (oligoemia focal o radiolucidez periférica), el Signo de Fleischner (amputación abrupta de la arteria pulmonar prominente) y la Joroba de Hampton (opacidad en cuña de base pleural que traduce infarto pulmonar).</t>
  </si>
  <si>
    <t>La opción C es correcta debido a que, a pesar del severo compromiso hemodinámico desencadenado por la oclusión vascular, los cambios estructurales macroscópicos detectables en una placa simple son tardíos o inexistentes. Esta inespecificidad anatómica hace que la ausencia de hallazgos patológicos sea el escenario de presentación más habitual, demostrando que una radiografía normal jamás excluye el diagnóstico de TEP.</t>
  </si>
  <si>
    <t>• &lt;b&gt;a) Infiltrados parenquimatosos:&lt;/b&gt; Es incorrecta porque si bien pueden observarse en un 23% de los casos, este hallazgo suele desviar inicialmente el diagnóstico hacia cuadros infecciosos (neumonía) o edema agudo de pulmón antes que sugerir de forma directa una embolia.&lt;br /&gt;• &lt;b&gt;b) Derrame pleural:&lt;/b&gt; Es incorrecta ya que constituye un hallazgo inespecífico y minoritario, generalmente asociado en etapas más avanzadas a la irritación pleural por un infarto pulmonar periférico.&lt;br /&gt;• &lt;b&gt;d) Atelectasias laminares:&lt;/b&gt; Es incorrecta porque su aparición ronda apenas el 24%, siendo un signo inespecífico secundario a la pérdida de volumen pulmonar por dolor o disfunción del surfactante alveolar.&lt;br /&gt;• &lt;b&gt;e) Elevación del diafragma:&lt;/b&gt; Es incorrecta al presentarse únicamente en un 26% de los pacientes como respuesta antálgica o por disminución del volumen parenquimatoso, siendo ampliamente superada por el patrón de normalidad radiológica.</t>
  </si>
  <si>
    <t>&lt;b&gt;UTILIDAD CLÍNICA DIAGNÓSTICA&lt;/b&gt;&lt;br /&gt;&lt;br /&gt;• Ante un paciente con disnea súbita y radiografía de tórax normal, la sospecha de TEP debe aumentar significativamente.&lt;br /&gt;• Tras descartar patologías simuladoras con la placa simple, el algoritmo exige evaluar la probabilidad clínica (Score de Wells) y proceder al dosaje de Dímero D o directamente a la realización de una &lt;b&gt;AngioTAC de Tórax&lt;/b&gt; de alta resolución para la confirmación anatómica.</t>
  </si>
  <si>
    <t>Main topic/category of the note.</t>
  </si>
  <si>
    <t>El &lt;b&gt;dosaje de Dímero D&lt;/b&gt; mediante el método ELISA se destaca por poseer una sensibilidad elevadísima (98-100%) y un altísimo &lt;b&gt;valor predictivo negativo (VPN del 98%)&lt;/b&gt; en la evaluación inicial.</t>
  </si>
  <si>
    <t>&lt;b&gt;EL DÍMERO D EN EL DIAGNÓSTICO DEL TEP&lt;/b&gt;&lt;br&gt;&lt;br&gt;El Dímero D consiste en un producto de degradación de la fibrina cuando el coágulo ya se ha unido por puentes, resultante de la acción lítica de la plasmina.&lt;br&gt;• &lt;b&gt;Sensibilidad y Especificidad:&lt;/b&gt; Mediante el método ELISA (con punto de corte &gt; 500 ng/ml), presenta una sensibilidad elevadísima del 98-100%, pero una especificidad sumamente baja del 35-40%.&lt;br&gt;• &lt;b&gt;Valor Predictivo Negativo (VPN):&lt;/b&gt; El gran valor clínico del Dímero D radica en su VPN (98% por ELISA). Un resultado negativo (&lt; 500) sumado a una probabilidad clínica baja o intermedia permite excluir prácticamente el diagnóstico de TEP.&lt;br&gt;• &lt;b&gt;Falsos positivos:&lt;/b&gt; No es un marcador específico; su valor se altera por la edad y se eleva en múltiples enfermedades que simulan un TEP (como IAM, neumonía, infecciones severas, trauma, cirugía mayor, vasculitis, cáncer activo o CID).</t>
  </si>
  <si>
    <t>La opción A es correcta debido a que en la estrategia diagnóstica inicial de exclusión, el dosaje de dímeros D representa la herramienta con el más alto valor predictivo negativo y una sensibilidad cercana al 100%, lo que permite descartar el TEP con máxima seguridad cuando existe una baja probabilidad clínica pre-test.</t>
  </si>
  <si>
    <t>Computer Science</t>
  </si>
  <si>
    <t>• &lt;b&gt;b) TC tórax de alta resolución con contraste EV:&lt;/b&gt; Es incorrecta en este contexto comparativo específico porque, si bien posee una sensibilidad y especificidad superiores al 90%, el Dímero D lidera numéricamente la sensibilidad absoluta (98-100%) como prueba de tamizaje excluyente inicial.&lt;br&gt;• &lt;b&gt;c) Gammagrafía V/Q:&lt;/b&gt; Es incorrecta porque no constituye el método de mayor sensibilidad y VPN inicial; su uso ha sido ampliamente desplazado y se reserva como segunda línea ante contraindicaciones para la tomografía.&lt;br&gt;• &lt;b&gt;d) RMN:&lt;/b&gt; Es incorrecta debido a que el estudio PIOPED III demostró que en más del 52% de los pacientes la técnica resultó inadecuada o defectuosa, careciendo del perfil ideal para diagnóstico seguro.&lt;br&gt;• &lt;b&gt;e) Ecocardiograma trans-esofágico:&lt;/b&gt; Es incorrecta porque la modalidad ecocardiográfica empleada en TEP suele ser la transtorácica para estratificar el riesgo en pacientes inestables, careciendo de la sensibilidad anatómica y del VPN global para excluir el diagnóstico.</t>
  </si>
  <si>
    <t>🦵 Score de Wells para TVP. Estos ítems buscan signos físicos en la pierna y antecedentes directos de estasis venosa:&lt;br&gt;b) Signos y síntomas de TVP: (Dolor en trayecto venoso, edema de toda la pierna, edema de pantorrilla &gt;3cm, fóvea).&lt;br&gt;c) Cáncer: Activo o en tratamiento en los últimos 6 meses.&lt;br&gt;f) Inmovilización o cirugía: En las últimas 12 semanas (incluye parálisis o encamamiento &gt;3 días).&lt;br&gt;&lt;br&gt;🫁 Score de Wells para TEP. Estos ítems son más "sistémicos" o respiratorios, ya que el trombo ya viajó al pulmón:&lt;br&gt;a) TVP como diagnóstico más probable: (O tan probable como otro). Suma 3 puntos (es el que más pesa).&lt;br&gt;d) Taquicardia: Frecuencia cardíaca &gt;100 lpm. Suma 1.5 puntos.&lt;br&gt;e) Hemoptisis: Tos con sangre. Suma 1 punto.</t>
  </si>
  <si>
    <t>Sub-category of the main topic.</t>
  </si>
  <si>
    <t>El &lt;b&gt;Score de Wells&lt;/b&gt; constituye una herramienta clínica de predicción estandarizada que evalúa la &lt;b&gt;probabilidad clínica pre-test (PCP)&lt;/b&gt;, estratificando el riesgo basándose en la sumatoria de signos objetivos, síntomas y factores predisponentes para la enfermedad tromboembólica venosa.</t>
  </si>
  <si>
    <t>&lt;b&gt;PROBABILIDAD CLÍNICA PRE-TEST Y SCORE DE WELLS&lt;/b&gt;&lt;br&gt;&lt;br&gt;El abordaje inicial tras la sospecha clínica empírica exige estandarizar la probabilidad de que el paciente padezca un TEP o una TVP mediante tablas de predicción clínica.&lt;br&gt;• &lt;b&gt;Variables Clínicas (TEP):&lt;/b&gt; Se otorgan diferentes puntajes según su peso estadístico. La premisa de que un diagnóstico alternativo sea menos probable que un TEP (o que el TEP sea la sospecha clínica dominante) otorga el mayor peso diagnóstico (3.0 puntos). Otras variables incluyen taquicardia (&gt;100 lpm), inmovilización o cirugía reciente, antecedentes de TVP/TEP y aparición de hemoptisis.&lt;br&gt;• &lt;b&gt;Estratificación de Riesgo:&lt;/b&gt; La sumatoria agrupa a los pacientes en tres niveles de probabilidad clínica pre-test: baja probabilidad (prevalencia &lt; 10%), probabilidad intermedia (prevalencia aproximada del 30%) o alta probabilidad clínica (prevalencia ≥ 70%).&lt;br&gt;• &lt;b&gt;Impacto en el Algoritmo:&lt;/b&gt; Si el paciente presenta probabilidad baja o intermedia (Wells &lt; 4), se habilita el uso del Dímero D como herramienta de exclusión. Si la probabilidad es alta (Wells &gt; 4), el Dímero D no es útil y debe solicitarse directamente el diagnóstico por imagen confirmatorio.</t>
  </si>
  <si>
    <t>En este caso de formato múltiple, todas las opciones listadas representan variables clínicas verdaderas evaluadas por las reglas de predicción de Wells, las cuales se dividen conceptualmente según el territorio vascular a evaluar (Score de Wells para TVP o Score de Wells para TEP).</t>
  </si>
  <si>
    <t>• &lt;b&gt;b), c) y f):&lt;/b&gt; Corresponden a variables enfocadas en la pesquisa de alteraciones estructurales en el miembro inferior (fóvea, edema) y antecedentes directos de estasis o hipercoagulabilidad, constituyendo el núcleo del Score para TVP.&lt;br&gt;• &lt;b&gt;a), d) y e):&lt;/b&gt; Agrupan los signos sistémicos, respiratorios y hemodinámicos derivados del enclavamiento pulmonar del trombo (Score para TEP), destacando la taquicardia como respuesta adrenérgica y el alto valor predictivo de la exclusión clínica de otras patologías.</t>
  </si>
  <si>
    <t>&lt;b&gt;UTILIDAD CLÍNICA EN EL ALGORITMO DEL TEP&lt;/b&gt;&lt;br&gt;&lt;br&gt;• &lt;b&gt;Paciente Estable con Baja/Intermedia Probabilidad (Wells &lt; 4):&lt;/b&gt; Solicitar Dímero D por su elevadísimo valor predictivo negativo. Su resultado normal (&lt; 500 ng/ml) excluye definitivamente el TEP.&lt;br&gt;• &lt;b&gt;Paciente Estable con Alta Probabilidad (Wells &gt; 4):&lt;/b&gt; Omitir el Dímero D y proceder directamente a la realización de una &lt;b&gt;AngioTAC de Tórax&lt;/b&gt; de alta resolución.</t>
  </si>
  <si>
    <t>Signo de Westmark en TEP, como se ve en la radiografía:&lt;br&gt;&lt;br&gt;a) Radiolucidez del área hipoperfundida&lt;br&gt;&lt;br&gt;b) Triángulo con base en pleura y vértice hacia el hilio&lt;br&gt;&lt;br&gt;c) Arteria pulmonar dilatada</t>
  </si>
  <si>
    <t>El &lt;b&gt;signo de Westermark&lt;/b&gt; constituye un hallazgo radiológico clásico del TEP caracterizado por un área focal de &lt;b&gt;radiolucidez o mayor transparencia&lt;/b&gt; secundaria a la oligoemia de la vasculatura amputada.</t>
  </si>
  <si>
    <t>La opción A es correcta debido a que la interrupción aguda del flujo sanguíneo generada por el émbolo anula la perfusión del territorio distal (oligoemia). Al carecer de trama vascular funcional, el parénquima pulmonar afectado se vuelve más transparente al paso de los rayos X, traduciéndose en una radiolucidez focal inconfundible que define el signo de Westermark.</t>
  </si>
  <si>
    <t>Specific concept or lesson within the subtopic.</t>
  </si>
  <si>
    <t>El &lt;b&gt;signo de Westermark&lt;/b&gt; constituye el signo radiológico clásico del tromboembolismo pulmonar, evidenciando un área de oligoemia focal secundaria a la obstrucción arterial.</t>
  </si>
  <si>
    <t>&lt;b&gt;SIGNOS RADIOLÓGICOS TÍPICOS EN EL TEP&lt;/b&gt;&lt;br&gt;&lt;br&gt;A pesar de que el hallazgo más frecuente en la placa de tórax es la normalidad (12-30% de los casos), la oclusión del lecho vascular puede manifestarse con signos clásicos evocadores de escasa sensibilidad:&lt;br&gt;• &lt;b&gt;Signo de Westermark:&lt;/b&gt; Constituye el signo clásico. Representa una oligoemia focal que se traduce radiológicamente como una zona de mayor transparencia (radiolucidez) correspondiente al área hipoperfundida por la amputación vascular.&lt;br&gt;• &lt;b&gt;Joroba de Hampton:&lt;/b&gt; Opacidad periférica en forma de cuña o triángulo de base pleural que indica el desarrollo de un infarto pulmonar.&lt;br&gt;• &lt;b&gt;Signo de Fleischner:&lt;/b&gt; Ensanchamiento o abombamiento de la arteria pulmonar hiliar seguida de una amputación abrupta del vaso.</t>
  </si>
  <si>
    <t>La opción D es correcta debido a que el signo de Westermark es el hallazgo clásico y específico de la isquemia vascular pulmonar. La interrupción del flujo sanguíneo por el émbolo anula la perfusión del parénquima distal (oligoemia), lo que radiológicamente se plasma como una hiperclaridad o área clarificada inconfundible.</t>
  </si>
  <si>
    <t>&lt;b&gt;UTILIDAD CLÍNICA DE LA RADIOGRAFÍA:&lt;/b&gt;&lt;br&gt;&lt;br&gt;• El objetivo primario de la radiografía simple en urgencias no es confirmar el TEP (por su baja sensibilidad), sino &lt;b&gt;descartar diagnósticos diferenciales&lt;/b&gt; que simulan el cuadro (neumonía, neumotórax, edema agudo de pulmón).&lt;br&gt;• Ante una radiografía sugestiva o normal con alta sospecha clínica, se debe confirmar el diagnóstico estructural ineludiblemente mediante una &lt;b&gt;AngioTAC de Tórax&lt;/b&gt; de alta resolución.</t>
  </si>
  <si>
    <t>Artificial Inteligence</t>
  </si>
  <si>
    <t>Respecto al uso de broncodilatadores en la EPOC señale la afirmación INCORRECTA:&lt;br&gt;&lt;br&gt;a) El objetivo del tratamiento es prevenir la caída del VEF1&lt;br&gt;&lt;br&gt;b) Los anticolinérgicos son de elección en esos casos&lt;br&gt;&lt;br&gt;c) Los Beta 2 de acción prolongada demostraron aumentar la sobrevida&lt;br&gt;&lt;br&gt;d) Están indicados en todos los pacientes con EPOC, independiente de la severidad</t>
  </si>
  <si>
    <t>c) Los Beta 2 de acción prolongada demostraron aumentar la sobrevida</t>
  </si>
  <si>
    <t>El &lt;b&gt;ecocardiograma transtorácico&lt;/b&gt; a la cabecera constituye el método de imagen inicial de elección para la evaluación de urgencia del TEP en pacientes que presentan inestabilidad hemodinámica (shock o hipotensión sostenida).</t>
  </si>
  <si>
    <t>&lt;b&gt;ESTRATEGIAS DIAGNÓSTICAS EN EL TEP SEGÚN HEMODINAMIA&lt;/b&gt;&lt;br&gt;&lt;br&gt;La elección del método diagnóstico en la sala de urgencias se rige estrictamente por la estabilidad hemodinámica del paciente.&lt;br&gt;• &lt;b&gt;Paciente Inestable (Shock / Hipotensión):&lt;/b&gt; El &lt;b&gt;Ecocardiograma Transtorácico&lt;/b&gt; es el método de primera elección. Permite objetivar rápidamente signos de sobrecarga o disfunción aguda del ventrículo derecho (ej. signo de Mc Connell, movimiento paradojal del tabique) y descartar otras causas letales de colapso (taponamiento pericárdico, IAM, disección aórtica) sin necesidad de trasladar al paciente.&lt;br&gt;• &lt;b&gt;Paciente Estable:&lt;/b&gt; La &lt;b&gt;Tomografía Computada (AngioTAC)&lt;/b&gt; ha desplazado a la angiografía como el nuevo método de referencia (gold standard no invasivo), siendo la prueba diagnóstica de primera línea para confirmar el defecto de llenado vascular.&lt;br&gt;• &lt;b&gt;Dímero D:&lt;/b&gt; Producto de degradación de la fibrina con sensibilidad elevadísima (98-100%) pero bajísima especificidad (35-40%). Su utilidad radica exclusivamente en su alto Valor Predictivo Negativo (VPN) para excluir el TEP en pacientes estables con probabilidad clínica baja/intermedia.</t>
  </si>
  <si>
    <t>The question or prompt for the note/flashcard.</t>
  </si>
  <si>
    <t>La opción B es correcta debido a que el &lt;b&gt;ecocardiograma transtorácico&lt;/b&gt; permite una evaluación anatómica y funcional inmediata a la cabecera del paciente inestable. Su realización es mandataria cuando el traslado al tomógrafo implica un riesgo vital inminente, posibilitando justificar el inicio empírico de la terapia de reperfusión urgente (trombolisis) al evidenciar dilatación y disfunción aguda del ventrículo derecho.</t>
  </si>
  <si>
    <t>&lt;b&gt;CONDUCTA CLÍNICA ASOCIADA EN TEP INESTABLE:&lt;/b&gt;&lt;br&gt;&lt;br&gt;• Ante un paciente con sospecha de TEP y colapso hemodinámico (índice de shock ≥ 1), la ausencia de signos de sobrecarga derecha en el ecocardiograma excluye al TEP masivo como causa de la inestabilidad.&lt;br&gt;• Si el ecocardiograma revela dilatación/disfunción del VD y la AngioTAC no está disponible o el paciente no es trasladable, se establece indicación clase I para terapia de reperfusión de urgencia (Trombolisis o Embolectomía).</t>
  </si>
  <si>
    <t>What is a GPT?</t>
  </si>
  <si>
    <t>String</t>
  </si>
  <si>
    <t>• &lt;b&gt;b) Pro BNP:&lt;/b&gt; Es incorrecta porque, si bien su elevación refleja el estrés parietal y la disfunción aguda del ventrículo derecho (cor pulmonale), se utiliza como un marcador de pronóstico y estratificación de riesgo, pero carece de utilidad anatómica para confirmar inicialmente la presencia del émbolo.&lt;br&gt;• &lt;b&gt;c) Dímero D:&lt;/b&gt; Es incorrecta porque este producto de degradación de la fibrina es útil exclusivamente para descartar el TEP en pacientes con probabilidad clínica &lt;i&gt;baja o intermedia&lt;/i&gt;. En pacientes con probabilidad alta, su resultado (sea positivo o negativo) no modifica la necesidad ineludible de realizar una imagen tomográfica.&lt;br&gt;• &lt;b&gt;d) Angiografía pulmonar:&lt;/b&gt; Es incorrecta debido a que ha sido históricamente relegada. Por su carácter invasivo y mayores riesgos, en la actualidad ha sido reemplazada por la AngioTAC, reservándose solo para casos donde las pruebas no invasivas arrojan resultados dudosos o no concluyentes.</t>
  </si>
  <si>
    <t>The direct answer to the question.</t>
  </si>
  <si>
    <t>A GPT is an artificial intelligence model that predicts and generates human-like text by identifying complex patterns in massive amounts of data.</t>
  </si>
  <si>
    <t>El &lt;b&gt;score VTE-BLEED&lt;/b&gt; evalúa el riesgo de sangrado en tratamientos anticoagulantes contemplando variables predictivas como la presencia de cáncer activo, edad mayor a 60 años y ser varón con hipertensión no controlada, excluyendo categóricamente de su evaluación el estado de hipercoagulabilidad.</t>
  </si>
  <si>
    <t>If you want to transform the questions in an answer</t>
  </si>
  <si>
    <t>&lt;b&gt;COMPLICACIONES DEL TRATAMIENTO ANTICOAGULANTE&lt;/b&gt;&lt;br&gt;&lt;br&gt;El pilar absoluto y tratamiento dominante para la enfermedad tromboembólica venosa es la terapéutica anticoagulante o antitrombínica.&lt;br&gt;• &lt;b&gt;Ecuación Riesgo-Beneficio:&lt;/b&gt; Al implementar cualquier esquema anticoagulante, es imperativo valorar meticulosamente la ecuación clínica: el beneficio buscado es reducir eventos trombóticos, mientras que el riesgo inherente principal es incrementar el sangrado o hemorragia.&lt;br&gt;• &lt;b&gt;Score VTE-BLEED:&lt;/b&gt; Herramienta clínica de predicción utilizada para evaluar objetivamente el riesgo hemorrágico en pacientes sometidos a tratamiento anticoagulante por ETEV.&lt;br&gt;• &lt;b&gt;Variables Evaluadas:&lt;/b&gt; Incluye factores predictivos específicos que elevan el riesgo de sangrado mayor, tales como la presencia de cáncer activo, edad mayor a 60 años y ser varón con hipertensión no controlada.</t>
  </si>
  <si>
    <t>&lt;b&gt;MANEJO CLÍNICO DEL RIESGO DE SANGRADO EN TEP&lt;/b&gt;&lt;br&gt;&lt;br&gt;• &lt;b&gt;TEP con Shock o Hipotensión Sostenida:&lt;/b&gt; Se debe evaluar primariamente el riesgo de sangrado.&lt;br&gt;• Si el riesgo de sangrado es bajo o moderado, la &lt;b&gt;trombolisis&lt;/b&gt; es el tratamiento de elección.&lt;br&gt;• Si el riesgo de sangrado es alto (el beneficio clínico neto disminuye drásticamente), la trombolisis se contraindica absoluta o relativamente y la opción de elección pasa a ser mecánica (&lt;b&gt;embolectomía&lt;/b&gt; quirúrgica o percutánea).</t>
  </si>
  <si>
    <t>An artificial intelligence model that predicts and generates human-like text by identifying complex patterns in massive amounts of data is what?</t>
  </si>
  <si>
    <t>La &lt;b&gt;anticoagulación&lt;/b&gt; es el &lt;b&gt;tratamiento fundamental y de primera línea&lt;/b&gt; para el tromboembolismo pulmonar agudo, constituyendo el pilar absoluto para evitar la recurrencia y la migración fatal.</t>
  </si>
  <si>
    <t>&lt;b&gt;PARADIGMA DEL TRATAMIENTO EN EL TEP&lt;/b&gt;&lt;br&gt;&lt;br&gt;En la terapéutica antitrombótica de la embolia pulmonar es imperativo valorar la ecuación de riesgo-beneficio: el beneficio es reducir eventos trombóticos y el riesgo es incrementar el sangrado.&lt;br&gt;• &lt;b&gt;Fisiopatología Venosa:&lt;/b&gt; A diferencia del territorio arterial (donde el trombo es rico en plaquetas y domina la antiagregación), en el territorio venoso predomina el estasis.&lt;br&gt;• &lt;b&gt;Pilar Terapéutico:&lt;/b&gt; El pilar absoluto y tratamiento dominante para la enfermedad tromboembólica venosa es la &lt;b&gt;terapéutica anticoagulante o antitrombínica&lt;/b&gt; (utilizando Heparinas o Anticoagulantes Orales).&lt;br&gt;• &lt;b&gt;Impacto Clínico:&lt;/b&gt; Una anticoagulación efectiva, segura y precoz logra una reducción de la mortalidad del 75% (descendiendo la tasa del 30% a un 8%).</t>
  </si>
  <si>
    <t>La opción B es correcta porque, frente a un TEP agudo, el objetivo principal es detener la propagación del coágulo, evitar la formación de nuevos trombos y prevenir la recurrencia embólica. Dado que la estasis es el factor predominante en el lecho venoso, la &lt;b&gt;anticoagulación&lt;/b&gt; se establece como la medida terapéutica basal, ineludible y de primera línea en todo paciente que no presente descompensación hemodinámica.</t>
  </si>
  <si>
    <t>• &lt;b&gt;a) Trombolisis sistémica:&lt;/b&gt; Es incorrecta como tratamiento inicial universal, ya que se reserva de forma estricta y exclusiva para pacientes con TEP de alto riesgo o masivo (aquellos que cursan con inestabilidad hemodinámica, shock o hipotensión sostenida) y que presentan un riesgo de sangrado bajo o moderado.&lt;br&gt;• &lt;b&gt;c) Embolectomía quirúrgica:&lt;/b&gt; Es incorrecta debido a que constituye una terapéutica de segunda línea o rescate mecánico, indicada únicamente ante inestabilidad hemodinámica severa cuando la trombolisis falla o existe una contraindicación absoluta para el uso de fibrinolíticos.&lt;br&gt;• &lt;b&gt;d) Reposo en cama:&lt;/b&gt; Es incorrecta porque la inmovilización prolongada favorece el estasis venoso (Tríada de Virchow) y la extensión de la trombosis. La profilaxis física actual exige la deambulación precoz.</t>
  </si>
  <si>
    <t>Additional short details or quick facts.</t>
  </si>
  <si>
    <t>La opción A es correcta debido a que el paciente cursa con un TEP inestable (compromiso hemodinámico) pero asocia una contraindicación absoluta ineludible para el uso de fármacos fibrinolíticos (neurocirugía reciente). Ante la imposibilidad de lisar el coágulo farmacológicamente por el altísimo riesgo de sangrado cerebral letal, la &lt;b&gt;embolectomía quirúrgica o por catéter&lt;/b&gt; se impone como la única alternativa viable para desobstruir mecánicamente la arteria pulmonar.</t>
  </si>
  <si>
    <t>A type of neural network architecture that "learns" the structure of language from existing text and uses that knowledge to generate original, contextually relevant responses to user prompts.</t>
  </si>
  <si>
    <t>("Answer the question ' " &amp; QUESTION_CELL &amp; " ' considering the context ' " &amp; TOPIC_CELL &amp; " ' ")</t>
  </si>
  <si>
    <t>&lt;br&gt;b) Evitar la recurrencia del tromboembolismo pulmonar</t>
  </si>
  <si>
    <t>&lt;b&gt;PARADIGMA DEL TRATAMIENTO EN EL TEP&lt;/b&gt;&lt;br&gt;&lt;br&gt;El abordaje terapéutico de la enfermedad tromboembólica venosa (ETEV) exige equilibrar rigurosamente el beneficio de reducir los eventos trombóticos con el riesgo inherente de desencadenar un sangrado.&lt;br&gt;• &lt;b&gt;Pilar Terapéutico:&lt;/b&gt; En el territorio venoso predomina el estasis sanguíneo, por lo que el pilar absoluto y tratamiento dominante del cuadro agudo es la &lt;b&gt;terapéutica anticoagulante o antitrombínica&lt;/b&gt;.&lt;br&gt;• &lt;b&gt;Objetivo Clínico Primordial:&lt;/b&gt; La anticoagulación estándar no lisa activamente el coágulo preexistente, sino que frena la cascada de coagulación. Esto impide la extensión del trombo original y bloquea la formación de nuevos émbolos (prevención de recurrencias), otorgando tiempo al sistema fibrinolítico endógeno del paciente para degradar gradualmente el coágulo.&lt;br&gt;• &lt;b&gt;Impacto en la Sobrevida:&lt;/b&gt; Una anticoagulación efectiva, segura y precoz logra disminuir drásticamente la tasa de letalidad oculta, reduciendo la mortalidad de un 30% a un 8% (lo que representa una reducción global del 75%).</t>
  </si>
  <si>
    <t>La opción B es correcta debido a que la meta primordial de la terapéutica anticoagulante (piedra angular del tratamiento del TEP en pacientes estables) es detener el estado protrombótico subyacente. Al lograr este bloqueo, el objetivo terapéutico inmediato es &lt;b&gt;evitar la recurrencia&lt;/b&gt; letal de nuevos desprendimientos embólicos hacia el lecho vascular pulmonar y prevenir la progresión anatómica del coágulo.</t>
  </si>
  <si>
    <t>Extensive explanatory text for the topic.</t>
  </si>
  <si>
    <t>• &lt;b&gt;a) Disminuir el tamaño del trombo:&lt;/b&gt; Es incorrecta porque el tratamiento capaz de lisar farmacológicamente el coágulo y reducir su tamaño (trombolisis sistémica) se reserva de forma estricta y exclusiva para el TEP masivo cursando con inestabilidad hemodinámica, no constituyendo el paradigma universal del tratamiento general.&lt;br&gt;• &lt;b&gt;c) Mejorar la capacidad respiratoria:&lt;/b&gt; Es incorrecta porque, si bien la oxigenoterapia es fundamental para aliviar la hipoxemia aguda, representa únicamente un soporte vital sintomático y no una terapéutica modificadora de la etiopatogenia tromboembólica.&lt;br&gt;• &lt;b&gt;d) Prevenir la hipertensión pulmonar:&lt;/b&gt; Es incorrecta debido a que, si bien la resolución exitosa del cuadro agudo previene el desarrollo de hipertensión pulmonar tromboembólica crónica a largo plazo, no es el objetivo urgente de la intervención primaria, cuya prioridad inminente es evitar la muerte por una nueva embolia.</t>
  </si>
  <si>
    <t>A GPT, or Generative Pre-trained Transformer, is a sophisticated AI model built on the "Transformer" architecture, which allows it to process entire sequences of text simultaneously to understand context and meaning. Before it can be used, the model is "pre-trained" on a vast library of internet text, books, and articles, where it learns to predict the next word in any given sentence. This training enables the model to perform a wide variety of "generative" tasks—from writing essays and code to summarizing complex documents—by statistically determining which words are most likely to follow the user's input.</t>
  </si>
  <si>
    <t>("Explain the concept ' " &amp; CONCEPT_CELL &amp; " ' considering the context ' " &amp; TOPIC_CELL &amp; " ' ")</t>
  </si>
  <si>
    <t>La inmensa mayoría de los tromboembolismos pulmonares hospitalarios son &lt;b&gt;prevenibles&lt;/b&gt; mediante la implementación sistemática de medidas profilácticas.</t>
  </si>
  <si>
    <t>Respecto al EPOC, en cuál de las siguientes situaciones indicaría corticoides inhalados?: Seleccione una:&lt;br&gt;&lt;br&gt;a) En todos los pacientes con EPOC, sin importar su gravedad&lt;br&gt;&lt;br&gt;b) Paciente con VEF1 menor del 50%, sin importar si tuvo exacerbaciones&lt;br&gt;&lt;br&gt;c) Paciente con VEF1 menor del 50%, con al menos una exacerbación previa&lt;br&gt;&lt;br&gt;d) En todos los pacientes con VEF1/CVF menor del 70%</t>
  </si>
  <si>
    <t>&lt;b&gt;PREVENCIÓN Y PROFILAXIS DEL TEP HOSPITALARIO&lt;/b&gt;&lt;br&gt;&lt;br&gt;En la terapéutica de la enfermedad tromboembólica venosa, se debe instituir la profilaxis obligatoria para prevenir y evitar la formación de un trombo antes de que ocurra la migración vascular.&lt;br&gt;• &lt;b&gt;Incidencia Prevenible:&lt;/b&gt; Se destaca clínicamente que la gran mayoría de los tromboembolismos pulmonares intrahospitalarios son prevenibles. Su prevención resulta vital dada su altísima letalidad oculta (hasta el 60% de las muertes hospitalarias por esta causa se descubren recién en la autopsia).&lt;br&gt;• &lt;b&gt;Estrategias Profilácticas:&lt;/b&gt; Se dividen en Profilaxis Física (deambulación precoz, medias de compresión gradual y sistemas de compresión neumática intermitente) y Profilaxis Farmacológica (dosis ajustadas de Heparina No Fraccionada, Heparinas de Bajo Peso Molecular como la Enoxaparina, y Anticoagulantes Orales).&lt;br&gt;• &lt;b&gt;Pacientes Quirúrgicos y Críticos:&lt;/b&gt; Requieren estricta profilaxis debido al reposo prolongado y al estasis venoso. Las dosis y fármacos se estratifican rigurosamente según el tipo de cirugía (general, ortopédica, oncológica, torácica).</t>
  </si>
  <si>
    <t>La opción B es correcta debido a que la gran mayoría de los tromboembolismos pulmonares adquiridos en el ámbito hospitalario se pueden evitar íntegramente si se estratifica adecuadamente el riesgo del paciente y se instaura precozmente un protocolo de tromboprofilaxis (física y farmacológica), logrando reducir drásticamente esta causa prevalente de muerte inesperada.</t>
  </si>
  <si>
    <t>c) Paciente con VEF1 menor del 50%, con al menos una exacerbación previa</t>
  </si>
  <si>
    <t>• &lt;b&gt;a) La profilaxis mecánica es preferible en todos los casos:&lt;/b&gt; Es incorrecta porque el pilar de mayor evidencia e impacto sistémico es la profilaxis farmacológica (heparinas), reservándose la profilaxis física de forma aislada únicamente para pacientes con contraindicaciones absolutas de sangrado, o utilizándose de forma combinada.&lt;br&gt;• &lt;b&gt;c) Fondaparinux está contraindicado en pacientes oncológicos:&lt;/b&gt; Es incorrecta ya que el fondaparinux (pentasacárido) no posee contraindicación absoluta por neoplasia activa.&lt;br&gt;• &lt;b&gt;d) El riesgo de TEP es bajo en cirugía mayor por lo que no se indica profilaxis:&lt;/b&gt; Es incorrecta debido a que la cirugía mayor (especialmente con más de 30 minutos de anestesia) constituye uno de los factores de riesgo ambientales de mayor peso protrombótico, haciendo obligatoria la profilaxis.</t>
  </si>
  <si>
    <t>&lt;b&gt;ECUACIÓN RIESGO-BENEFICIO EN PROFILAXIS&lt;/b&gt;&lt;br&gt;&lt;br&gt;• Al implementar cualquier esquema profiláctico, resulta imperativo valorar meticulosamente la ecuación clínica.&lt;br&gt;• El beneficio neto buscado consiste en reducir los eventos trombóticos letales, mientras que el riesgo inherente primario es el de incrementar la incidencia de hemorragias derivadas de la terapia antitrombótica.</t>
  </si>
  <si>
    <t>EXEMPLE 1</t>
  </si>
  <si>
    <t>First example illustrating the concept.</t>
  </si>
  <si>
    <t>La &lt;b&gt;hipertensión pulmonar tromboembólica crónica (HPTEC)&lt;/b&gt; constituye una secuela obstructiva grave del TEP, destacándose por ser potencialmente curable mediante la intervención mecánica con &lt;b&gt;tromboendarterectomía pulmonar&lt;/b&gt; o angioplastia.</t>
  </si>
  <si>
    <t>Content Creation: A GPT can draft emails, write creative stories, or generate blog posts in seconds.</t>
  </si>
  <si>
    <t>&lt;b&gt;TRATAMIENTO Y COMPLICACIONES DEL TEP&lt;/b&gt;&lt;br&gt;&lt;br&gt;El manejo terapéutico abarca la estabilización aguda y la prevención secundaria para evitar secuelas tromboembólicas crónicas.&lt;br&gt;• &lt;b&gt;Anticoagulación:&lt;/b&gt; Constituye la piedra angular del tratamiento en pacientes estables. Las Heparinas de Bajo Peso Molecular (HBPM) como la Enoxaparina se administran en dosis plenas de &lt;b&gt;1 mg/kg cada 12 horas&lt;/b&gt; vía subcutánea.&lt;br&gt;• &lt;b&gt;Trombolisis Sistémica:&lt;/b&gt; Se reserva de forma estricta para el TEP masivo, definido ineludiblemente por la presencia de &lt;b&gt;inestabilidad hemodinámica&lt;/b&gt; (presión arterial sistólica &lt; 90 mmHg sostenida o shock). Parámetros aislados como la taquicardia sinusal compensatoria no justifican su uso empírico por el elevadísimo riesgo de hemorragia letal.&lt;br&gt;• &lt;b&gt;Hipertensión Pulmonar Tromboembólica Crónica (HPTEC):&lt;/b&gt; Constituye una complicación a largo plazo (secuela) originada por la falta de lisis del émbolo agudo. El trombo se organiza y fibrosa, generando una obstrucción mecánica fija en el lecho vascular pulmonar. A diferencia de otras variantes patológicas de hipertensión pulmonar, la HPTEC es &lt;b&gt;potencialmente curable&lt;/b&gt; mediante la remoción quirúrgica del material obstructivo (Tromboendarterectomía) o dilatación percutánea (Angioplastia pulmonar).</t>
  </si>
  <si>
    <t>La opción C es correcta debido a que la hipertensión pulmonar tromboembólica crónica (HPTEC) representa una patología obstructiva mecánica fija (secuela fibrótica del trombo), por lo que su resolución definitiva y curativa exige la desobstrucción anatómica del lecho vascular, lográndose esto mediante una &lt;b&gt;tromboendarterectomía pulmonar&lt;/b&gt; quirúrgica o intervencionismo percutáneo.</t>
  </si>
  <si>
    <t>("Give me an example that explains the question ' " &amp; QUESTION_CELL &amp; " ' in a didactic way, considering the context ' " &amp; TOPIC_CELL &amp; " ' ")</t>
  </si>
  <si>
    <t>• &lt;b&gt;a) El Dabigatran está aprobado actualmente para su uso en embolia pulmonar:&lt;/b&gt; Aunque los anticoagulantes directos están aprobados en la actualidad, en el contexto resolutivo de complicaciones mayores evaluado, la opción C es la directriz absoluta e indiscutida en la patología crónica.&lt;br&gt;• &lt;b&gt;b) La terapia fibrinolitica es razonable administrat en pacientes con presión arterial sistólica menor a 90 mm Hg o taquicardia mayor a 120 LPM:&lt;/b&gt; Es incorrecta porque la taquicardia (&gt; 120 lpm) aislada es una respuesta compensatoria adrenérgica que NO amerita la indicación de fibrinolíticos. La trombolisis exige estrictamente inestabilidad hemodinámica manifiesta o shock.&lt;br&gt;• &lt;b&gt;d) La enoxaparina (HBPM) se administra a razón de 10 mg/Kg tres veces por dia:&lt;/b&gt; Es incorrecta debido a un grosero error posológico; la dosis terapéutica estándar y segura de la Enoxaparina es de 1 mg/kg cada 12 horas.</t>
  </si>
  <si>
    <t>EXEMPLE 2</t>
  </si>
  <si>
    <t>Second example illustrating the concept.</t>
  </si>
  <si>
    <t>&lt;b&gt;CLASIFICACIÓN Y MANEJO DEL TEP DE RIESGO INTERMEDIO&lt;/b&gt;&lt;br&gt;&lt;br&gt;La presentación clínica y hemodinámica del TEP permite su estratificación en grupos de riesgo para dirigir el enfoque terapéutico.&lt;br&gt;• &lt;b&gt;TEP de Riesgo Intermedio (Submasivo):&lt;/b&gt; Representa entre el 25% y el 40% de los pacientes con embolia pulmonar. Se caracteriza fundamentalmente por cursar con estabilidad hemodinámica sistémica (presión arterial sistólica superior a 90 mmHg), pero asociando evidencia objetiva de injuria miocárdica (elevación de troponinas) o disfunción del ventrículo derecho (evaluada por ecocardiograma).&lt;br&gt;• &lt;b&gt;Mortalidad:&lt;/b&gt; La disfunción del ventrículo derecho marca un claro empeoramiento del pronóstico, elevando la mortalidad global a corto plazo, la cual fluctúa entre el 5% y el 25%.&lt;br&gt;• &lt;b&gt;Manejo Terapéutico:&lt;/b&gt; En pacientes con disfunción presente o troponinas elevadas, se impone la hospitalización para administrar la terapéutica anticoagulante de base. Se debe vigilar estrictamente al paciente, dado que puede requerirse la implementación de terapéutica fibrinolítica (trombolisis) de rescate en caso de que la hemodinamia se deteriore progresivamente.</t>
  </si>
  <si>
    <t>La opción D es correcta debido a que la combinación de estabilidad hemodinámica sistémica (PAS mayor a 90 mmHg) junto con signos de injuria miocárdica (troponinas) y falla anatómica del ventrículo derecho, define al cuadro como un TEP submasivo o de &lt;b&gt;riesgo intermedio&lt;/b&gt;. La directriz terapéutica establece que la conducta ineludible consiste en la &lt;b&gt;hospitalización para iniciar la anticoagulación&lt;/b&gt;, manteniendo una monitorización estricta por si el paciente requiere terapia de reperfusión (trombolisis) ante un eventual colapso hemodinámico o deterioro clínico.</t>
  </si>
  <si>
    <t>• &lt;b&gt;a) Riesgo bajo - alta con anticoagulación ambulatoria:&lt;/b&gt; Es incorrecta porque el TEP de bajo riesgo exige la ausencia total de disfunción del ventrículo derecho y de marcadores de injuria. El tratamiento ambulatorio domiciliario se reserva para pacientes con pronóstico excelente sin claudicación ventricular.&lt;br&gt;• &lt;b&gt;b) Riesgo bajo-intermedio - seguimiento ambulatorio sin anticoagulación:&lt;/b&gt; Es incorrecta al subestimar el riesgo del paciente y proponer la omisión de la anticoagulación, la cual constituye el pilar absoluto e ineludible en el tratamiento de la enfermedad tromboembólica venosa.&lt;br&gt;• &lt;b&gt;c) Riesgo alto - fibrinólisis inmediata en UCI:&lt;/b&gt; Es incorrecta porque el TEP de alto riesgo (masivo) se define clínicamente de forma exclusiva por la presencia de inestabilidad hemodinámica manifiesta (shock o hipotensión sostenida menor a 90 mmHg), condición ausente en el paciente del enunciado.</t>
  </si>
  <si>
    <t>Coding Assistance: It helps developers write, debug, and explain complex programming code across different languages.</t>
  </si>
  <si>
    <t>&lt;b&gt;ALGORITMO DE MANEJO SEGÚN ESTABILIDAD HEMODINÁMICA&lt;/b&gt;&lt;br&gt;&lt;br&gt;• &lt;b&gt;TEP Inestable (Alto Riesgo):&lt;/b&gt; Cursa con shock o hipotensión sostenida. Exige evaluación del riesgo de sangrado e inicio de terapia de reperfusión urgente (trombolisis sistémica o embolectomía).&lt;br&gt;• &lt;b&gt;TEP Estable con Falla Ventricular (Riesgo Intermedio):&lt;/b&gt; Cursa con disfunción del ventrículo derecho o troponinas elevadas. Requiere hospitalización, anticoagulación inmediata y vigilancia activa para reperfusión de rescate.&lt;br&gt;• &lt;b&gt;TEP Estable sin Falla Ventricular (Bajo Riesgo):&lt;/b&gt; Función ventricular derecha normal y biomarcadores negativos. Se indica anticoagulación plena, pudiendo considerarse el alta temprana y el tratamiento domiciliario.</t>
  </si>
  <si>
    <t>("Give me an use case that explains the concept ' " &amp; CONCEPT_CELL &amp; " ' in a didactic way, considering the context ' " &amp; TOPIC_CELL &amp; " ' ")</t>
  </si>
  <si>
    <t>Memory trick</t>
  </si>
  <si>
    <t>&lt;b&gt;NEUMONÍA INTRANOSOCOMÍAL: CRITERIOS TEMPORALES&lt;/b&gt;&lt;br&gt;&lt;br&gt;La clasificación del origen de una neumonía resulta vital para predecir los agentes etiológicos involucrados y guiar la terapéutica antibiótica empírica.&lt;br&gt;• &lt;b&gt;Criterio de Ingreso (48 horas):&lt;/b&gt; Se define como intrahospitalaria o nosocomial a aquella infección del tracto respiratorio inferior que no estaba presente ni en período de incubación al momento de la admisión. Clínicamente, el cuadro debe iniciar de forma estricta &lt;b&gt;48 horas (o más) después del ingreso&lt;/b&gt; al nosocomio.&lt;br&gt;• &lt;b&gt;Criterio de Egreso (14 días):&lt;/b&gt; La colonización de la vía aérea por flora nosocomial (frecuentemente bacilos gramnegativos y Staphylococcus aureus) perdura tras la externación. Por ello, si un paciente desarrolla neumonía &lt;b&gt;hasta 14 días posteriores a su alta médica&lt;/b&gt;, la entidad sigue catalogándose como intrahospitalaria.&lt;br&gt;• &lt;b&gt;Impacto Clínico:&lt;/b&gt; Esta categorización temporal obliga a la utilización ineludible de esquemas antibióticos de amplio espectro orientados a gérmenes multirresistentes, difiriendo diametralmente del abordaje de una Neumonía Adquirida en la Comunidad (NAC).</t>
  </si>
  <si>
    <t>La opción B es correcta debido a que establece con exactitud los márgenes temporales estandarizados a nivel internacional. La exigencia de las &lt;b&gt;48 horas post-ingreso&lt;/b&gt; asegura descartar por completo las infecciones comunitarias que se encontraban en incubación, mientras que la extensión del riesgo hasta los &lt;b&gt;14 días post-alta&lt;/b&gt; reconoce la persistencia epidemiológica de la colonización por microorganismos hospitalarios.</t>
  </si>
  <si>
    <t>• &lt;b&gt;a) 12 hs después de internarse:&lt;/b&gt; Es incorrecta porque un cuadro infeccioso que inicia a las 12 horas del ingreso se encontraba indudablemente en período de incubación previo a la hospitalización, catalogándose como Neumonía Adquirida en la Comunidad (NAC).&lt;br&gt;• &lt;b&gt;c) 72 hs después de internarse y hasta 7 días de alta:&lt;/b&gt; Es incorrecta por emplear puntos de corte arbitrarios que no se ajustan a las definiciones epidemiológicas globales.&lt;br&gt;• &lt;b&gt;d) 48 hs después de internarse y hasta 3 días del alta:&lt;/b&gt; Es incorrecta debido a que subestima el período de colonización bacteriana persistente tras el alta médica; el riesgo epidemiológico hospitalario se extiende de forma estricta hasta las dos semanas (14 días).</t>
  </si>
  <si>
    <t>("Give me a mnemonic that helps to memorise the answer ' " &amp; ANSWER_CELL &amp; " ' from the question ' " &amp; QUESTION_CELL &amp; " ' in a didactic way, considering the context ' " &amp; TOPIC_CELL &amp; " ' ")</t>
  </si>
  <si>
    <t>&lt;b&gt;EPIDEMIOLOGÍA E INCIDENCIA DE LAS NEUMONÍAS&lt;/b&gt;&lt;br&gt;&lt;br&gt;La neumonía es una infección aguda del parénquima pulmonar cuya incidencia y mortalidad varían drásticamente según el ámbito de adquisición y la severidad clínica del paciente.&lt;br&gt;• &lt;b&gt;Ámbito Ambulatorio (NAC):&lt;/b&gt; Aproximadamente el &lt;b&gt;80%&lt;/b&gt; de los pacientes con Neumonía Adquirida en la Comunidad son tratados de forma ambulatoria, cursando con una mortalidad baja que oscila entre un 0.1% y un 5%.&lt;br&gt;• &lt;b&gt;Ámbito Hospitalario:&lt;/b&gt; El requerimiento de internación abarca solamente al &lt;b&gt;20%&lt;/b&gt; de los pacientes afectados por NAC. Sin embargo, en esta población la mortalidad se eleva de forma alarmante, pudiendo superar el 50% al requerir ingreso a la Unidad de Terapia Intensiva (UTI).&lt;br&gt;• &lt;b&gt;Neumonía Nosocomial:&lt;/b&gt; Referida estrictamente a la infección adquirida en el ámbito intrahospitalario (iniciada 48 horas posteriores a la admisión), las estadísticas revelan que complica el cuadro clínico apareciendo en el &lt;b&gt;1%&lt;/b&gt; de todos los pacientes ingresados.</t>
  </si>
  <si>
    <t>La opción D es la única correcta debido a que la epidemiología documenta de forma estandarizada que la neumonía nosocomial (intrahospitalaria) aparece afectando al &lt;b&gt;1%&lt;/b&gt; de la población de pacientes ingresados a los centros de salud. Las demás alternativas (A, B, C y E) representan estimaciones erróneas que sobreestiman o subestiman grotescamente este valor de incidencia nosocomial.</t>
  </si>
  <si>
    <t>Original Ilustration</t>
  </si>
  <si>
    <t>La &lt;b&gt;Pseudomonas aeruginosa&lt;/b&gt; es la causa más común de neumonía asociada a la atención médica y el agente etiológico aislado con mayor frecuencia en la &lt;b&gt;neumonía intrahospitalaria&lt;/b&gt;.</t>
  </si>
  <si>
    <t>&lt;b&gt;ETIOLOGÍA DE LA NEUMONÍA ASOCIADA A LA ATENCIÓN MÉDICA&lt;/b&gt;&lt;br&gt;&lt;br&gt;El espectro microbiológico de las infecciones pulmonares cambia drásticamente cuando la adquisición ocurre dentro del ámbito nosocomial.&lt;br&gt;• &lt;b&gt;Pseudomonas aeruginosa:&lt;/b&gt; Constituye categóricamente la causa más común de neumonía asociada a la atención médica y el agente patógeno más frecuente en la neumonía intrahospitalaria.&lt;br&gt;• &lt;b&gt;Factores de riesgo subyacentes:&lt;/b&gt; Su presencia debe sospecharse ineludiblemente en pacientes que presentan alteraciones anatómicas pulmonares crónicas (tales como bronquiectasias o fibrosis quística). Además, representa un patógeno de altísimo riesgo en sujetos expuestos a tratamientos previos con &lt;b&gt;corticoides en dosis prolongadas y altas&lt;/b&gt;, individuos que han recibido &lt;b&gt;antibioticoterapia previa de amplio espectro&lt;/b&gt;, y en pacientes con múltiples infecciones e internaciones anteriores.&lt;br&gt;• &lt;b&gt;Patógenos asociados:&lt;/b&gt; En el ámbito intrahospitalario (especialmente en pacientes bajo ventilación mecánica) también adquieren marcada relevancia bacilos gramnegativos como &lt;i&gt;Klebsiella pneumoniae&lt;/i&gt; y cocos grampositivos como el &lt;i&gt;Staphylococcus aureus&lt;/i&gt; (especialmente cepas meticilino resistentes o SAMR).</t>
  </si>
  <si>
    <t>La opción C es correcta debido a que la evidencia clínica y epidemiológica establece de forma directa que la &lt;b&gt;Pseudomonas aeruginosa&lt;/b&gt; es el agente microbiológico dominante y la causa más frecuente de neumonía cuando esta es adquirida dentro del ámbito hospitalario o se encuentra estrictamente asociada a la atención médica.</t>
  </si>
  <si>
    <t>• &lt;b&gt;a) S. Aureus:&lt;/b&gt; Es incorrecta porque, si bien el &lt;i&gt;Staphylococcus aureus&lt;/i&gt; (incluyendo el SAMR) es un germen prevalente y de gran jerarquía en las infecciones nosocomiales, estadísticamente es superado en frecuencia general por la &lt;i&gt;Pseudomonas aeruginosa&lt;/i&gt; como agente etiológico primario intrahospitalario.&lt;br&gt;• &lt;b&gt;b) Neumococo:&lt;/b&gt; Es incorrecta debido a que el &lt;i&gt;Streptococcus pneumoniae&lt;/i&gt; representa el agente causal predominante (70% a 80% de los episodios) en la Neumonía Adquirida en la &lt;b&gt;Comunidad&lt;/b&gt; (NAC), pero pierde protagonismo en las infecciones originadas dentro del nosocomio.&lt;br&gt;• &lt;b&gt;d) E. coli:&lt;/b&gt; Es incorrecta porque, aunque &lt;i&gt;Escherichia coli&lt;/i&gt; es el patógeno causante absoluto y dominante en las infecciones del tracto urinario (ITU), su frecuencia como agente etiológico primario de las neumonías intrahospitalarias es sustancialmente menor en comparación con &lt;i&gt;Pseudomonas&lt;/i&gt;.</t>
  </si>
  <si>
    <t>&lt;b&gt;TRATAMIENTO ANTIMICROBIANO EMPÍRICO (GRUPO 3B):&lt;/b&gt;&lt;br&gt;&lt;br&gt;• Frente a un paciente que ingresa a la Unidad de Terapia Intensiva (UTI) y presenta factores de riesgo identificables para &lt;i&gt;Pseudomonas aeruginosa&lt;/i&gt;, el esquema antibiótico debe brindar cobertura específica y obligatoria contra este patógeno.&lt;br&gt;• La directriz terapéutica sugiere emplear &lt;b&gt;Piperacilina-tazobactam&lt;/b&gt; (4.5 g cada 8 o 6 horas) o &lt;b&gt;Cefepime&lt;/b&gt; (2 g cada 8 horas), siempre asociados a &lt;b&gt;Claritromicina&lt;/b&gt; (500 mg cada 12 horas). También pueden indicarse combinaciones con &lt;i&gt;Amikacina&lt;/i&gt; o &lt;i&gt;Ciprofloxacina&lt;/i&gt;.</t>
  </si>
  <si>
    <t>JPEG or PNG</t>
  </si>
  <si>
    <t>Los &lt;b&gt;gérmenes anaerobios&lt;/b&gt; constituyen el microorganismo causante más frecuente del &lt;b&gt;absceso de pulmón&lt;/b&gt;.</t>
  </si>
  <si>
    <t>&lt;b&gt;ETIOLOGÍA DEL ABSCESO Y NEUMONÍA NECROTIZANTE&lt;/b&gt;&lt;br&gt;&lt;br&gt;El absceso pulmonar representa un proceso supurativo localizado que genera necrosis del parénquima y formación de una cavidad con nivel hidroaéreo tras drenar su contenido purulento a un bronquio.&lt;br&gt;• &lt;b&gt;Gérmenes Anaerobios:&lt;/b&gt; Conforman la causa etiológica primaria y dominante en la etiopatogenia del absceso de pulmón. Suelen provenir de la flora orofaríngea a través de micro o macro broncoaspiraciones, especialmente en pacientes con alteraciones neurológicas, deterioro del sensorio o alcoholismo.&lt;br&gt;• &lt;b&gt;Asociación Bacteriana:&lt;/b&gt; Clínicamente, las neumonías que se caracterizan por presentar necrosis parenquimatosa franca y cavitación son provocadas por la acción destructiva sinérgica del &lt;i&gt;Staphylococcus aureus&lt;/i&gt; asociado a gérmenes anaerobios.</t>
  </si>
  <si>
    <t>La opción E es correcta debido a que la evidencia infectológica establece de forma absoluta que los gérmenes anaerobios son los microorganismos patógenos prevalentes en la formación primaria de abscesos pulmonares. La sospecha clínica obliga a emplear esquemas antimicrobianos empíricos con excelente cobertura para este espectro (como ampicilina-sulbactam o clindamicina).</t>
  </si>
  <si>
    <t>• &lt;b&gt;a) Haemophilus influenzae:&lt;/b&gt; Es incorrecta porque constituye una etiología primaria de NAC típica, incidiendo fundamentalmente en pacientes tabaquistas y con EPOC. No es germen primario cavitario.&lt;br&gt;• &lt;b&gt;b) Klebsiella pneumoniae:&lt;/b&gt; Es incorrecta. Si bien puede generar neumonía severa (típica en pacientes etilistas) con necrosis tisular, estadísticamente los anaerobios la superan ampliamente como etiología global del absceso pulmonar.&lt;br&gt;• &lt;b&gt;d) Streptococcus pneumoniae:&lt;/b&gt; Es incorrecta porque el neumococo (causante del 70-80% de las NAC) produce clásicamente el patrón de neumonía lobar con consolidación y broncograma aéreo, sin necrosis ni cavitación primaria (salvo serotipos específicos muy infrecuentes).</t>
  </si>
  <si>
    <t>HTML code for embedding an image.</t>
  </si>
  <si>
    <t>ALMOST</t>
  </si>
  <si>
    <t>&lt;b&gt;ETIOLOGÍA DE LA NEUMONÍA NECROTIZANTE Y ABSCESOS&lt;/b&gt;&lt;br&gt;&lt;br&gt;La necrosis tisular y la formación de cavidades en el parénquima pulmonar responden a la invasión por patógenos con alto poder destructivo o toxigénico:&lt;br&gt;• &lt;b&gt;Gérmenes Anaerobios:&lt;/b&gt; Constituyen en conjunto el microorganismo causante más frecuente del absceso de pulmón. Ingresan predominantemente a través de la micro o macro broncoaspiración de secreciones orofaríngeas en pacientes con alteraciones del sensorio o alcoholismo.&lt;br&gt;• &lt;b&gt;Staphylococcus aureus:&lt;/b&gt; Representa una causa clásica de neumonía destructiva, ya sea secundaria a diseminación hematógena o como complicación bacteriana post-gripal. Las cepas meticilino-resistentes de la comunidad (SAMR-C) pueden evolucionar velozmente a neumonías necrotizantes.&lt;br&gt;• &lt;b&gt;Acción combinada:&lt;/b&gt; La interrelación patogénica y destructiva del estafilococo junto a la flora anaerobia genera los cuadros cavitados clásicos.</t>
  </si>
  <si>
    <t>La opción D es correcta debido a que la evidencia infecto-neumonológica establece textualmente que las neumonías caracterizadas por necrosis y cavitación son provocadas por la acción destructiva del Estafilococo asociado a gérmenes anaerobios.</t>
  </si>
  <si>
    <t>• &lt;b&gt;a) Neumococo:&lt;/b&gt; Es incorrecta. El &lt;i&gt;Streptococcus pneumoniae&lt;/i&gt; es el agente causal del 70-80% de las NAC, generando típicamente un patrón de condensación lobar sin necrosis ni cavitación primaria.&lt;br&gt;• &lt;b&gt;b) Mycoplasma:&lt;/b&gt; Es incorrecta. El &lt;i&gt;Mycoplasma pneumoniae&lt;/i&gt; es un germen intracelular causante de neumonías atípicas con compromiso predominantemente intersticial subagudo, sin poder necrotizante.&lt;br&gt;• &lt;b&gt;c) Legionella:&lt;/b&gt; Es incorrecta. La &lt;i&gt;Legionella pneumophila&lt;/i&gt; puede generar NAC graves en brotes cerrados, pero el patrón cavitario abscedado responde a la acción de anaerobios y estafilococo.</t>
  </si>
  <si>
    <t xml:space="preserve"> &lt;img src="https://www.mygreatlearning.com/blog/wp-content/uploads/2025/04/what-is-gpt-1024x683.webp" width="50%"&gt;</t>
  </si>
  <si>
    <t>HTML code</t>
  </si>
  <si>
    <t>You can config the addon to auto transform your JPEG in the IMAGE column in an working HTML code pasted directly in the HTML IMAGE column.</t>
  </si>
  <si>
    <t>El &lt;b&gt;Virus Sincitial Respiratorio (VSR)&lt;/b&gt; constituye uno de los agentes infecciosos que suele provocar un cuadro de &lt;b&gt;neumonía atípica&lt;/b&gt; o subaguda.</t>
  </si>
  <si>
    <t>&lt;b&gt;ETIOLOGÍA DE LA NEUMONÍA ATÍPICA (SUBAGUDA)&lt;/b&gt;&lt;br&gt;&lt;br&gt;Aunque en la práctica actual el término atípico tiende a desaparecer, clásicamente agrupa a infecciones de compromiso intersticial con marcada disociación clínico-radiológica.&lt;br&gt;• &lt;b&gt;Bacterias Atípicas:&lt;/b&gt; Constituyen la causa más común de neumonía atípica. Engloba a patógenos intracelulares como &lt;i&gt;Mycoplasma pneumoniae&lt;/i&gt;, &lt;i&gt;Chlamydophila pneumoniae&lt;/i&gt; y &lt;i&gt;Legionella pneumophila&lt;/i&gt;.&lt;br&gt;• &lt;b&gt;Etiología Viral:&lt;/b&gt; El &lt;b&gt;Virus Sincitial Respiratorio (VSR)&lt;/b&gt; se identifica en un 4% a 7% de los episodios de NAC en adultos. Junto a otros agentes como Adenovirus, genera típicamente este patrón atípico.&lt;br&gt;• &lt;b&gt;Clínica:&lt;/b&gt; Cursa con tos seca (no productiva), disnea, tórax de auscultación normal o con sibilancias y crepitantes aislados, y afectación sistémica con cefalea, mialgias y artralgias.</t>
  </si>
  <si>
    <t>HTML code (e.g., `&lt;iframe&gt;`) for embedding a video.</t>
  </si>
  <si>
    <t>La opción B es correcta debido a que la evidencia clínica establece que el &lt;b&gt;Virus Sincitial Respiratorio (VSR)&lt;/b&gt; es uno de los agentes que produce clásicamente el patrón de presentación referido como &lt;b&gt;neumonía atípica&lt;/b&gt;.</t>
  </si>
  <si>
    <t>¿Cuál es el principal efecto secundario de los broncodilatadores en el tratamiento del enfisema pulmonar? Seleccione una:&lt;br&gt;&lt;br&gt;a) Hipertensión arterial&lt;br&gt;&lt;br&gt;b) Insomnio&lt;br&gt;&lt;br&gt;c) Taquicardia&lt;br&gt;&lt;br&gt;d) Depresión respiratoria</t>
  </si>
  <si>
    <t>• &lt;b&gt;a) Staphilococcus aureus:&lt;/b&gt; Es incorrecta, ya que se aísla como sobreinfección bacteriana típica pos-gripal o causando neumonía necrotizante.&lt;br&gt;• &lt;b&gt;c) Klebsiella pneumoniae:&lt;/b&gt; Es incorrecta, causa cuadros típicos asociados a pacientes etilistas inconscientes o neumonías asociadas a ventilación mecánica.&lt;br&gt;• &lt;b&gt;d) Streptococcus pneumoniae:&lt;/b&gt; Es incorrecta, siendo el agente causal del 70% al 80% de los episodios de NAC típica de la comunidad.</t>
  </si>
  <si>
    <t>c) Taquicardia</t>
  </si>
  <si>
    <t>&lt;iframe width="560" height="315" src="https://www.youtube.com/embed/wjZofJX0v4M?si=_5hKu3INO1TZvZC-" title="YouTube video player" frameborder="0" allow="accelerometer; autoplay; clipboard-write; encrypted-media; gyroscope; picture-in-picture; web-share" referrerpolicy="strict-origin-when-cross-origin" allowfullscreen&gt;&lt;/iframe&gt;</t>
  </si>
  <si>
    <t>&lt;b&gt;ETIOLOGÍA DE LA NEUMONÍA ADQUIRIDA EN LA COMUNIDAD (NAC) AMBULATORIA&lt;/b&gt;&lt;br&gt;&lt;br&gt;La etiología de la NAC es sumamente variada y se estratifica según el ámbito de asistencia y los factores de riesgo del huésped.&lt;br&gt;• &lt;b&gt;&lt;i&gt;Streptococcus pneumoniae&lt;/i&gt;:&lt;/b&gt; Es el germen causal más común y preponderante a nivel global, responsable del 70% a 80% de los episodios de NAC.&lt;br&gt;• &lt;b&gt;Espectro Ambulatorio:&lt;/b&gt; En el subgrupo de pacientes asistidos de forma ambulatoria, el espectro etiológico se encuentra dominado por el neumococo, seguido estrechamente por bacterias de crecimiento intracelular (como &lt;i&gt;Mycoplasma&lt;/i&gt;), el &lt;i&gt;Haemophilus influenzae&lt;/i&gt; y diversos &lt;b&gt;virus&lt;/b&gt; (tales como Influenza, Virus Sincitial Respiratorio y Adenovirus).&lt;br&gt;• &lt;b&gt;Axioma Clínico:&lt;/b&gt; Aunque clásicamente se asociaban gérmenes específicos a presentaciones clínicas, la evidencia actual establece que la posibilidad de predecir la etiología sobre la base estricta de las características clínicas no es concluyente, desaconsejando el uso de la distinción entre neumonía "típica" y "atípica" para definir el microorganismo.</t>
  </si>
  <si>
    <t>List of organizing bodies or exams where this topic is relevant (comma-separated).</t>
  </si>
  <si>
    <t>UNIFOR, UFC, UECE</t>
  </si>
  <si>
    <t>&lt;b&gt;FACTORES DE RIESGO PARA PSEUDOMONAS AERUGINOSA&lt;/b&gt;&lt;br&gt;&lt;br&gt;El aislamiento de &lt;i&gt;Pseudomonas aeruginosa&lt;/i&gt; exige un alto índice de sospecha clínica en poblaciones que presentan una vulnerabilidad estructural o farmacológica específica:&lt;br&gt;• &lt;b&gt;Enfermedad Estructural Pulmonar:&lt;/b&gt; Las alteraciones crónicas de la anatomía pulmonar (ej. &lt;b&gt;bronquiectasias&lt;/b&gt;, &lt;b&gt;fibrosis quística&lt;/b&gt;) impiden el correcto aclaramiento mucociliar, facilitando la colonización y posterior infección por este patógeno.&lt;br&gt;• &lt;b&gt;Inmunosupresión o Presión Selectiva:&lt;/b&gt; Constituye un agente causal de altísimo riesgo en pacientes bajo tratamientos con &lt;b&gt;corticoides en dosis prolongadas y altas&lt;/b&gt;, individuos que han recibido &lt;b&gt;tratamiento antibiótico previo de amplio espectro&lt;/b&gt;, y en sujetos con múltiples infecciones e internaciones previas.</t>
  </si>
  <si>
    <t>La opción D es correcta debido a que la evidencia clínica establece categóricamente que la presencia de una &lt;b&gt;enfermedad estructural de pulmón&lt;/b&gt; (alteraciones anatómicas crónicas) constituye el nicho fisiopatológico principal que predispone a la infección por &lt;i&gt;Pseudomonas aeruginosa&lt;/i&gt; en el ámbito extrahospitalario.</t>
  </si>
  <si>
    <t>The most recent year this topic appeared in an exam.</t>
  </si>
  <si>
    <t>La opción D es correcta debido a que la evidencia infectológica establece categóricamente que las neumonías caracterizadas por presentar necrosis y franca cavitación son provocadas por la acción destructiva del Estafilococo asociado a gérmenes anaerobios.</t>
  </si>
  <si>
    <t>El &lt;b&gt;&lt;i&gt;Streptococcus pneumoniae&lt;/i&gt;&lt;/b&gt; (neumococo) constituye el agente etiológico más frecuente en la &lt;b&gt;neumonía aguda de la comunidad (NAC)&lt;/b&gt;.</t>
  </si>
  <si>
    <t>&lt;b&gt;ETIOLOGÍA DE LA NEUMONÍA ADQUIRIDA EN LA COMUNIDAD (NAC)&lt;/b&gt;&lt;br&gt;&lt;br&gt;El espectro etiológico de la NAC es sumamente variado y depende de las comorbilidades y la edad del huésped:&lt;br&gt;• &lt;b&gt;&lt;i&gt;Streptococcus pneumoniae&lt;/i&gt;:&lt;/b&gt; Es el germen más común y preponderante a nivel global, siendo el agente causal en aproximadamente el &lt;b&gt;70% a 80%&lt;/b&gt; de los episodios de NAC.&lt;br&gt;• &lt;b&gt;&lt;i&gt;Haemophilus influenzae&lt;/i&gt;:&lt;/b&gt; Su presencia adquiere relevancia jerárquica en adultos con hábito de tabaquismo o en pacientes que padecen EPOC.&lt;br&gt;• &lt;b&gt;&lt;i&gt;Staphylococcus aureus&lt;/i&gt;:&lt;/b&gt; Se aísla con menor frecuencia de forma primaria, debiendo sospecharse ineludiblemente en pacientes con insuficiencia renal o característicamente como una sobreinfección bacteriana secundaria a un cuadro de gripe (tras dos semanas).&lt;br&gt;• &lt;b&gt;Gérmenes intracelulares:&lt;/b&gt; Bacterias como &lt;i&gt;Chlamydophila pneumoniae&lt;/i&gt; o &lt;i&gt;Mycoplasma pneumoniae&lt;/i&gt; causan típicamente cuadros subagudos con disociación clínico-radiológica (patrón atípico).</t>
  </si>
  <si>
    <t>La opción D es correcta debido a que la epidemiología médica establece de manera estandarizada y global que el &lt;b&gt;&lt;i&gt;Streptococcus pneumoniae&lt;/i&gt;&lt;/b&gt; es el germen patógeno dominante y la principal causa etiológica (70-80%) de los cuadros neumónicos adquiridos en el ámbito extrahospitalario.</t>
  </si>
  <si>
    <t>Relevant job titles or career paths (comma-separated).</t>
  </si>
  <si>
    <t>Engineer, Data Scientist</t>
  </si>
  <si>
    <t>Additional keywords or labels for filtering/searching.</t>
  </si>
  <si>
    <t>STEM, Coding, Data</t>
  </si>
  <si>
    <t>&lt;b&gt;ETIOLOGÍA EN INMUNODEPRIMIDOS&lt;/b&gt;&lt;br&gt;&lt;br&gt;Los pacientes inmunosuprimidos (ej. infectados por el virus de la inmunodeficiencia humana o bajo corticoterapia) poseen un riesgo marcadamente elevado frente a las infecciones del parénquima pulmonar.&lt;br&gt;• &lt;b&gt;Invasión fúngica:&lt;/b&gt; El parénquima pulmonar vulnerable puede ser invadido por patógenos oportunistas como &lt;i&gt;Histoplasma capsulatum&lt;/i&gt;, &lt;i&gt;Blastomyces&lt;/i&gt;, &lt;i&gt;Pneumocystis jiroveci&lt;/i&gt; y &lt;i&gt;Cryptococcus neoformans&lt;/i&gt;.&lt;br&gt;• &lt;b&gt;Prevalencia:&lt;/b&gt; Clínicamente se establece de manera categórica que el &lt;i&gt;Pneumocystis jiroveci&lt;/i&gt; es el patógeno pulmonar primario y la causa etiológica más frecuente de neumonía en el paciente con VIH.</t>
  </si>
  <si>
    <t>La opción A es correcta debido a que la evidencia clínica e infectológica establece textualmente que &lt;b&gt;&lt;i&gt;Pneumocystis jiroveci&lt;/i&gt;&lt;/b&gt; constituye la causa más común de neumonía oportunista en la población inmunocomprometida por el VIH.</t>
  </si>
  <si>
    <t>• &lt;b&gt;b) Mycobacterium tuberculosis:&lt;/b&gt; Es incorrecta. Si bien los pacientes con VIH tienen altísimo riesgo de coinfección, la literatura reserva el término para TBC pulmonar, destacando al &lt;i&gt;Pneumocystis&lt;/i&gt; como la etiología principal de la "neumonía" en este contexto inmunológico.&lt;br&gt;• &lt;b&gt;c) Cryptococcus neoformans:&lt;/b&gt; Es incorrecta. Puede invadir el parénquima fúngicamente, pero su frecuencia como agente causal de neumonía es ampliamente superada por &lt;i&gt;Pneumocystis jiroveci&lt;/i&gt;.&lt;br&gt;• &lt;b&gt;d) Legionella pneumophila:&lt;/b&gt; Es incorrecta. Genera NAC graves por transmisión en brotes cerrados (sistemas de aire acondicionado), no siendo el patógeno prevalente ligado a la inmunodeficiencia por VIH.</t>
  </si>
  <si>
    <t>El &lt;b&gt;&lt;i&gt;Streptococcus pneumoniae&lt;/i&gt;&lt;/b&gt; (neumococo) es la bacteria y el agente etiológico causante más común de la &lt;b&gt;Neumonía Adquirida en la Comunidad (NAC)&lt;/b&gt; a nivel global.</t>
  </si>
  <si>
    <t>&lt;b&gt;ETIOLOGÍA DE LA NEUMONÍA ADQUIRIDA EN LA COMUNIDAD (NAC)&lt;/b&gt;&lt;br&gt;&lt;br&gt;La etiología microbiológica de la NAC es sumamente variada, englobando patógenos típicos y atípicos, pero estadísticamente presenta un agente dominante indiscutido:&lt;br&gt;• &lt;b&gt;&lt;i&gt;Streptococcus pneumoniae&lt;/i&gt;:&lt;/b&gt; Es la bacteria patógena más comúnmente aislada, siendo responsable del &lt;b&gt;70% al 80%&lt;/b&gt; de los episodios totales de NAC a nivel global.&lt;br&gt;• &lt;b&gt;&lt;i&gt;Haemophilus influenzae&lt;/i&gt;:&lt;/b&gt; Su prevalencia aumenta jerárquicamente en pacientes que presentan factores de riesgo específicos, como el hábito de tabaquismo o el antecedente de EPOC.&lt;br&gt;• &lt;b&gt;Bacterias Atípicas:&lt;/b&gt; Agentes de crecimiento intracelular como &lt;i&gt;Mycoplasma pneumoniae&lt;/i&gt; se aíslan frecuentemente en cuadros de presentación clínica subaguda (neumonía atípica). &lt;i&gt;Legionella pneumophila&lt;/i&gt; se asocia primariamente a brotes en grupos cerrados por transmisión en sistemas de aire acondicionado.</t>
  </si>
  <si>
    <t>Reserved for future use.</t>
  </si>
  <si>
    <t>La opción A es correcta debido a que la evidencia epidemiológica e infectológica establece de forma absoluta que el &lt;b&gt;&lt;i&gt;Streptococcus pneumoniae&lt;/i&gt;&lt;/b&gt; (neumococo) es el principal patógeno bacteriano y la causa etiológica global más prevalente (70-80%) de neumonía extrahospitalaria.</t>
  </si>
  <si>
    <t>• &lt;b&gt;b) Haemophilus influenzae:&lt;/b&gt; Es incorrecta. Aunque es una etiología comunitaria prevalente, su aislamiento predomina fuertemente en pacientes con daño estructural u obstructivo previo (tabaquismo, EPOC) y no logra superar estadísticamente al neumococo en la población general.&lt;br&gt;• &lt;b&gt;c) Legionella pneumophila:&lt;/b&gt; Es incorrecta. Genera cuadros graves de NAC pero se relaciona clásicamente con brotes por aguas estancadas o aire acondicionado, siendo una etiología minoritaria a nivel global.&lt;br&gt;• &lt;b&gt;d) Mycoplasma pneumoniae:&lt;/b&gt; Es incorrecta. Si bien constituye el agente etiológico bacteriano principal de las neumonías de presentación subaguda (atípica), globalmente el neumococo sigue siendo la causa preponderante de NAC en general.</t>
  </si>
  <si>
    <t>(Any text)</t>
  </si>
  <si>
    <t>La &lt;b&gt;&lt;i&gt;Pseudomonas aeruginosa&lt;/i&gt;&lt;/b&gt; es la causa más común de neumonía asociada a la atención médica y el agente etiológico aislado con mayor frecuencia en la &lt;b&gt;neumonía intrahospitalaria&lt;/b&gt;.</t>
  </si>
  <si>
    <t>&lt;b&gt;ETIOLOGÍA DE LA NEUMONÍA ASOCIADA A LA ATENCIÓN MÉDICA&lt;/b&gt;&lt;br&gt;&lt;br&gt;El espectro microbiológico de las infecciones pulmonares cambia drásticamente cuando la adquisición ocurre dentro del ámbito nosocomial o asociado a cuidados crónicos de salud.&lt;br&gt;• &lt;b&gt;&lt;i&gt;Pseudomonas aeruginosa&lt;/i&gt;:&lt;/b&gt; Constituye categóricamente la causa más común de neumonía asociada a la atención médica y el agente patógeno más frecuente en la neumonía intrahospitalaria.&lt;br&gt;• &lt;b&gt;Factores de riesgo subyacentes:&lt;/b&gt; Su presencia debe sospecharse ineludiblemente en pacientes que presentan alteraciones anatómicas pulmonares crónicas (tales como bronquiectasias o fibrosis quística). Además, representa un patógeno de altísimo riesgo en sujetos expuestos a tratamientos previos con &lt;b&gt;corticoides en dosis prolongadas y altas&lt;/b&gt;, individuos que han recibido &lt;b&gt;antibioticoterapia previa de amplio espectro&lt;/b&gt;, y en pacientes con múltiples infecciones e internaciones anteriores.</t>
  </si>
  <si>
    <t>La opción B es correcta debido a que la evidencia clínica y epidemiológica establece de forma directa que la &lt;b&gt;&lt;i&gt;Pseudomonas aeruginosa&lt;/i&gt;&lt;/b&gt; es el agente microbiológico dominante y la causa más frecuente de neumonía cuando esta se encuentra estrictamente asociada a la atención médica o es adquirida dentro del ámbito intrahospitalario.</t>
  </si>
  <si>
    <t>• &lt;b&gt;a) Klebsiella pneumoniae:&lt;/b&gt; Es incorrecta. Si bien causa neumonías intrahospitalarias graves (es el agente a sospechar ineludiblemente en la neumonía asociada a la ventilación mecánica) o en pacientes etilistas inconscientes, estadísticamente es superada por la &lt;i&gt;Pseudomonas&lt;/i&gt; como causa global de neumonía asociada a cuidados de salud.&lt;br&gt;• &lt;b&gt;c) Streptococcus pneumoniae:&lt;/b&gt; Es incorrecta. El neumococo es el agente causal predominante (70% a 80% de los episodios) de la Neumonía Adquirida en la &lt;b&gt;Comunidad&lt;/b&gt; (NAC), pero pierde su protagonismo absoluto en el ámbito de la atención médica.&lt;br&gt;• &lt;b&gt;d) Escherichia coli:&lt;/b&gt; Es incorrecta. Constituye el germen que más frecuentemente está involucrado en las infecciones del tracto urinario, siendo una etiología pulmonar primaria nosocomial sustancialmente menor en comparación con &lt;i&gt;Pseudomonas aeruginosa&lt;/i&gt;.</t>
  </si>
  <si>
    <t>¿Cuál es la función de los corticosteroides inhalados en el tratamiento de la EPOC? Seleccione una:&lt;br&gt;&lt;br&gt;a) Reducir la inflamación de los pulmones&lt;br&gt;&lt;br&gt;b) Aliviar la disnea&lt;br&gt;&lt;br&gt;c) Tratar las infecciones respiratorias&lt;br&gt;&lt;br&gt;d) Aumentar la función pulmonar</t>
  </si>
  <si>
    <t>a) Reducir la inflamación de los pulmones</t>
  </si>
  <si>
    <t>&lt;b&gt;ETIOLOGÍA EN NEUMONÍA ASOCIADA A VENTILACIÓN MECÁNICA Y COMORBILIDADES&lt;/b&gt;&lt;br&gt;&lt;br&gt;El espectro microbiológico cambia drásticamente en el entorno nosocomial y de cuidados críticos.&lt;br&gt;• &lt;b&gt;&lt;i&gt;Klebsiella pneumoniae&lt;/i&gt;:&lt;/b&gt; Es un bacilo gramnegativo de gran relevancia clínica. Constituye una sospecha etiológica ineludible en el paciente bajo &lt;b&gt;asistencia respiratoria mecánica (ARM)&lt;/b&gt;. Asimismo, en el ámbito comunitario, se debe pensar en este patógeno de primera instancia frente a un paciente &lt;b&gt;etilista&lt;/b&gt; ingresado de forma inconsciente.&lt;br&gt;• &lt;b&gt;Otros patógenos nosocomiales asociados a ARM:&lt;/b&gt; En las unidades de cuidados intensivos, microorganismos como &lt;i&gt;Pseudomonas aeruginosa&lt;/i&gt; (en pacientes con daño estructural crónico) y &lt;i&gt;Staphylococcus aureus&lt;/i&gt; (frecuentemente cepas resistentes) adquieren un rol etiológico predominante, desplazando a la flora comunitaria típica.</t>
  </si>
  <si>
    <t>La opción A es correcta debido a que la literatura médica e infectológica establece textualmente que, ante el escenario crítico de una neumonía asociada a la ventilación mecánica, debe sospecharse ineludiblemente la infección por &lt;b&gt;&lt;i&gt;Klebsiella pneumoniae&lt;/i&gt;&lt;/b&gt;.</t>
  </si>
  <si>
    <t>• &lt;b&gt;b) Estreptococo pneumoniae:&lt;/b&gt; Es incorrecta. El neumococo es el patógeno bacteriano predominante (70-80%) de la Neumonía Adquirida en la &lt;b&gt;Comunidad&lt;/b&gt; (NAC), perdiendo jerarquía etiológica primaria en el contexto de la ventilación mecánica intrahospitalaria.&lt;br&gt;• &lt;b&gt;c) Hemofilia influenzae:&lt;/b&gt; Es incorrecta (refiere a &lt;i&gt;Haemophilus influenzae&lt;/i&gt;). Incrementa fuertemente su prevalencia en pacientes ambulatorios con daño estructural u obstructivo previo (EPOC, tabaquistas), pero no es el germen primario a sospechar asociado al respirador.&lt;br&gt;• &lt;b&gt;d) Legionella pneumoniae:&lt;/b&gt; Es incorrecta. &lt;i&gt;Legionella pneumophila&lt;/i&gt; genera NAC graves pero ligadas epidemiológicamente a brotes cerrados con transmisión a través de sistemas de aire acondicionado o aguas estancadas.</t>
  </si>
  <si>
    <t>&lt;b&gt;ETIOLOGÍA DE LA NEUMONÍA ATÍPICA (SUBAGUDA)&lt;/b&gt;&lt;br&gt;&lt;br&gt;La denominación clásica de neumonía atípica agrupa a infecciones de compromiso predominantemente intersticial que cursan con una marcada disociación clínico-radiológica.&lt;br&gt;• &lt;b&gt;Bacterias Atípicas:&lt;/b&gt; Constituyen la causa más común de este síndrome. Este grupo etiológico engloba a patógenos de crecimiento intracelular, destacándose fundamentalmente el &lt;i&gt;Mycoplasma pneumoniae&lt;/i&gt;, la &lt;i&gt;Chlamydophila pneumoniae&lt;/i&gt; y la &lt;i&gt;Legionella pneumophila&lt;/i&gt;.&lt;br&gt;• &lt;b&gt;Etiología Viral:&lt;/b&gt; Los virus (como el Virus Sincitial Respiratorio, Influenza o Adenovirus) también generan típicamente este patrón atípico, pero en incidencia global son superados por las bacterias atípicas como causa etiológica principal.</t>
  </si>
  <si>
    <t>La opción C es correcta debido a que la evidencia clínica e infectológica establece como axioma que, cuando se emplea esta denominación clásica, la causa más común de la neumonía atípica son las &lt;b&gt;bacterias atípicas&lt;/b&gt; (microorganismos intracelulares).</t>
  </si>
  <si>
    <t>• &lt;b&gt;a) Virus:&lt;/b&gt; Es incorrecta. Si bien los patógenos virales (ej. VSR) causan cuadros atípicos, estadísticamente las bacterias atípicas representan la causa global más frecuente de este síndrome.&lt;br&gt;• &lt;b&gt;b) Bacterias típicas:&lt;/b&gt; Es incorrecta. Agentes como el &lt;i&gt;Streptococcus pneumoniae&lt;/i&gt; causan la neumonía "típica" o clásica, caracterizada por condensación lobar aguda.&lt;br&gt;• &lt;b&gt;d) Hongos:&lt;/b&gt; Es incorrecta. Los patógenos fúngicos (como &lt;i&gt;Pneumocystis jiroveci&lt;/i&gt;) causan neumonía primariamente en pacientes severamente inmunodeprimidos (VIH), no siendo la causa atípica común en la población general.</t>
  </si>
  <si>
    <t>El &lt;b&gt;Virus Sincitial Respiratorio (VSR)&lt;/b&gt; constituye uno de los agentes virales que suele provocar un cuadro de &lt;b&gt;neumonía atípica&lt;/b&gt; o subaguda.</t>
  </si>
  <si>
    <t>&lt;b&gt;ETIOLOGÍA DE LA NEUMONÍA ATÍPICA (SUBAGUDA)&lt;/b&gt;&lt;br&gt;&lt;br&gt;Aunque en la evidencia actual la posibilidad de predecir la etiología sobre la base estricta de las características clínicas no es concluyente y el término atípico tiende a desaparecer, clásicamente agrupa a infecciones de compromiso intersticial con marcada disociación clínico-radiológica.&lt;br&gt;• &lt;b&gt;Bacterias Atípicas:&lt;/b&gt; Constituyen la causa más común de neumonía atípica. Engloba a patógenos de crecimiento intracelular como &lt;i&gt;Mycoplasma pneumoniae&lt;/i&gt;, &lt;i&gt;Chlamydophila pneumoniae&lt;/i&gt; y &lt;i&gt;Legionella pneumophila&lt;/i&gt;.&lt;br&gt;• &lt;b&gt;Etiología Viral:&lt;/b&gt; El &lt;b&gt;Virus Sincitial Respiratorio (VSR)&lt;/b&gt; se identifica en un 4% a 7% de los episodios de NAC en adultos y es uno de los agentes que suele provocar típicamente este patrón atípico.</t>
  </si>
  <si>
    <t>La opción D es correcta debido a que la evidencia infectológica establece textualmente que, en su forma de presentación, el &lt;b&gt;Virus Sincitial Respiratorio (VSR)&lt;/b&gt; es uno de los agentes que suele provocar un cuadro de &lt;b&gt;neumonía atípica&lt;/b&gt;.</t>
  </si>
  <si>
    <t>• &lt;b&gt;a) Streptococcus pneumoniae:&lt;/b&gt; Es incorrecta, ya que constituye el agente etiológico dominante (70-80%) de los cuadros de neumonía aguda de la comunidad (NAC) típica.&lt;br&gt;• &lt;b&gt;b) Klebsiella pneumoniae:&lt;/b&gt; Es incorrecta. Genera cuadros típicos, siendo una sospecha ineludible en neumonía asociada a ventilación mecánica o en pacientes etilistas ingresados de forma inconsciente.&lt;br&gt;• &lt;b&gt;c) Staphilococcus aureus:&lt;/b&gt; Es incorrecta. Se asocia a cuadros típicos graves, frecuentemente como sobreinfección pos-gripal o, asociado a anaerobios, como causante de neumonía necrotizante y cavitación.</t>
  </si>
  <si>
    <t>Field for validating the note's integrity.</t>
  </si>
  <si>
    <t>&lt;b&gt;FACTORES DE RIESGO: NEUMONÍA POR BRONCOASPIRACIÓN&lt;/b&gt;&lt;br&gt;&lt;br&gt;La adquisición de una neumonía, su gravedad y pronóstico están íntimamente relacionados con las comorbilidades y los hábitos del paciente.&lt;br&gt;• &lt;b&gt;Mecanismo fisiopatológico:&lt;/b&gt; La aspiración de la secreción orofaríngea o del contenido gástrico hacia el árbol traqueobronquial constituye un factor de riesgo de suma jerarquía clínica en la génesis de infecciones pulmonares.&lt;br&gt;• &lt;b&gt;Población vulnerable:&lt;/b&gt; Esta situación de gran riesgo aspirativo se observa con mayor frecuencia en &lt;i&gt;pacientes añosos (ancianos)&lt;/i&gt;, en individuos que se encuentran &lt;i&gt;postrados&lt;/i&gt; o en aquellos sujetos que presentan &lt;i&gt;secuelas neurológicas&lt;/i&gt;.&lt;br&gt;• &lt;b&gt;Hábitos tóxicos:&lt;/b&gt; El estado de alerta se ve alterado directamente por agentes tóxicos. El consumo de &lt;b&gt;alcohol&lt;/b&gt; es un factor predisponente central. El alcoholismo se asocia clásicamente con el desarrollo de neumonía por broncoaspiración, una eventualidad marcadamente característica en el paciente anciano.</t>
  </si>
  <si>
    <t>The ideia is to use a gemini prompt to make the validation</t>
  </si>
  <si>
    <t>La opción C es correcta debido a que la evidencia neumonológica establece de forma textual y directa que el alcoholismo conforma un factor de riesgo asociado al desarrollo de neumonía por broncoaspiración, siendo el paciente anciano el huésped de mayor vulnerabilidad para padecer este mecanismo.</t>
  </si>
  <si>
    <t>• &lt;b&gt;a) Crisis asmática:&lt;/b&gt; Es incorrecta. Representa una agudización de un cuadro obstructivo por hiperreactividad bronquial, desencadenado clásicamente por infecciones virales o aeroalérgenos, no por la acción aguda del alcoholismo.&lt;br&gt;• &lt;b&gt;b) EPOC:&lt;/b&gt; Es incorrecta. El factor de riesgo absoluto y dominante para la inducción de la Enfermedad Pulmonar Obstructiva Crónica es la inhalación de humo de tabaco (tabaquismo) o exposición a biomasa, no el consumo de alcohol.&lt;br&gt;• &lt;b&gt;d) Fibrosis pulmonar idiopática:&lt;/b&gt; Es incorrecta. Constituye una enfermedad intersticial fibrosante progresiva de causa desconocida (idiopática) asociada a factores como la genética, tabaquismo y ERGE, no originándose por la intoxicación alcohólica aguda o crónica.</t>
  </si>
  <si>
    <t>Prompt Formula</t>
  </si>
  <si>
    <t>("Analyze the quality of my answers ' " &amp; ASWERS_CELLS &amp; " ' for the question ' " &amp; QUESTION_CELL &amp; " ' ")</t>
  </si>
  <si>
    <t>&lt;b&gt;ETIOLOGÍA BACTERIANA SEGÚN EL PATRÓN CLÍNICO&lt;/b&gt;&lt;br&gt;&lt;br&gt;El espectro etiológico de la neumonía se divide clásicamente según el tipo de presentación clínica, distinguiéndose microorganismos patógenos específicos para cada patrón:&lt;br&gt;• &lt;b&gt;Gérmenes Típicos:&lt;/b&gt; Generan el cuadro clínico de presentación aguda con síndrome de condensación parenquimatosa (fiebre, tos productiva, crepitantes). El agente más común globalmente es el &lt;i&gt;Streptococcus pneumoniae&lt;/i&gt; (neumococo). Otro agente bacteriano que genera clásicamente este patrón de neumonía típica es el &lt;b&gt;&lt;i&gt;Haemophilus influenzae&lt;/i&gt;&lt;/b&gt;, el cual aumenta su prevalencia e incidencia en pacientes con antecedentes de tabaquismo o EPOC.&lt;br&gt;• &lt;b&gt;Gérmenes Atípicos:&lt;/b&gt; Provocan cuadros de presentación subaguda, con afectación de patrón predominantemente intersticial y disociación clínico-radiológica (tos no productiva, manifestaciones sistémicas, auscultación normal). Los patógenos responsables directos son las bacterias de crecimiento intracelular como &lt;i&gt;Mycoplasma pneumoniae&lt;/i&gt;, &lt;i&gt;Chlamydophila pneumoniae&lt;/i&gt; y &lt;i&gt;Legionella pneumophila&lt;/i&gt;.</t>
  </si>
  <si>
    <t>La opción C es correcta debido a que la evidencia clínica y microbiológica establece de forma textual que el &lt;b&gt;&lt;i&gt;Haemophilus influenzae&lt;/i&gt;&lt;/b&gt; es un patógeno que suele presentarse provocando un cuadro clásico de &lt;b&gt;neumonía típica&lt;/b&gt; (con condensación alveolar), diferenciándose tajantemente de los gérmenes intracelulares.</t>
  </si>
  <si>
    <t>• &lt;b&gt;a) Mycoplasma pneumoniae:&lt;/b&gt; Es incorrecta. Es una bacteria de crecimiento intracelular considerada la causa global más común de neumonía atípica (presentación subaguda con tos seca).&lt;br&gt;• &lt;b&gt;b) Legionella pneumophila:&lt;/b&gt; Es incorrecta. Genera neumonías atípicas o cuadros graves fuertemente vinculados epidemiológicamente a brotes en grupos cerrados por transmisión en sistemas de aire acondicionado.&lt;br&gt;• &lt;b&gt;d) Chlamydophila pneumoniae:&lt;/b&gt; Es incorrecta. Constituye otro patógeno intracelular característico que genera afectación intersticial y manifestaciones de neumonía atípica.</t>
  </si>
  <si>
    <t>&lt;b&gt;VÍAS DE LLEGADA DEL AGENTE CAUSAL (FISIOPATOLOGÍA)&lt;/b&gt;&lt;br&gt;&lt;br&gt;El desarrollo de una infección aguda en el parénquima pulmonar requiere que el microorganismo patógeno eluda los mecanismos de defensa. Fisiopatológicamente, la neumonía se puede producir por diversos mecanismos:&lt;br&gt;• &lt;b&gt;Bronco-aspiración:&lt;/b&gt; Vía patogénica de capital importancia, dada por la llegada de secreciones de la orofaringe o contenido gástrico. Es sumamente frecuente en pacientes añosos, postrados o con secuelas neurológicas.&lt;br&gt;• &lt;b&gt;Gotitas de Flügge:&lt;/b&gt; Representa la clásica vía de contagio inhalatoria. El inóculo se adquiere al inhalar microgotas aerosolizadas por un paciente infectado al toser o estornudar.&lt;br&gt;• &lt;b&gt;Propagación hematógena:&lt;/b&gt; Los patógenos invaden el pulmón vehiculizándose a través del torrente sanguíneo a partir de un foco infeccioso primario extrapulmonar sistémico.&lt;br&gt;• &lt;b&gt;Continuidad:&lt;/b&gt; Consolidación del tejido pulmonar por la propagación directa de microorganismos provenientes de un proceso infeccioso en una estructura adyacente.</t>
  </si>
  <si>
    <t>La opción D es correcta debido a que la literatura médica e infectológica establece como regla general de exclusión que la transfusión de sangre no constituye una vía patogénica descrita ni un mecanismo etiológico causal para el desarrollo de una neumonía.</t>
  </si>
  <si>
    <t>El &lt;b&gt;alcoholismo&lt;/b&gt; es un hábito tóxico que se asocia de forma directa y característica con el desarrollo de &lt;b&gt;neumonía por broncoaspiración&lt;/b&gt;.</t>
  </si>
  <si>
    <t>&lt;b&gt;FACTORES DE RIESGO: ALCOHOLISMO Y BRONCOASPIRACIÓN&lt;/b&gt;&lt;br&gt;&lt;br&gt;La adquisición de una neumonía y su gravedad están íntimamente relacionadas a los hábitos tóxicos y las comorbilidades del paciente.&lt;br&gt;• &lt;b&gt;Mecanismo Fisiopatológico:&lt;/b&gt; La aspiración de las secreciones de la orofaringe o del contenido gástrico hacia el árbol traqueobronquial constituye un factor de riesgo de suma jerarquía clínica.&lt;br&gt;• &lt;b&gt;Alcoholismo:&lt;/b&gt; Actúa deprimiendo el sistema nervioso central y alterando el estado de alerta o los reflejos protectores de la vía aérea. Por este motivo, el alcoholismo se suele asociar característicamente con el desarrollo de neumonía por broncoaspiración.&lt;br&gt;• &lt;b&gt;Población Vulnerable:&lt;/b&gt; Esta situación de vulnerabilidad aspirativa adquiere particular prevalencia y se produce de forma característica en pacientes &lt;b&gt;ancianos&lt;/b&gt;, en individuos postrados o con secuelas neurológicas.</t>
  </si>
  <si>
    <t>La opción B es correcta debido a que la evidencia neumonológica establece categóricamente que el alcoholismo constituye un factor predisponente central asociado al desarrollo de neumonía por broncoaspiración, al comprometer clínicamente los mecanismos de defensa de la vía aérea.</t>
  </si>
  <si>
    <t>• &lt;b&gt;a) Neumonía por neumococo:&lt;/b&gt; Es incorrecta. Aunque el &lt;i&gt;Streptococcus pneumoniae&lt;/i&gt; es la causa más frecuente de NAC global, el alcoholismo se asocia &lt;i&gt;clásicamente&lt;/i&gt; a la broncoaspiración (involucrando frecuentemente gérmenes anaerobios) o a infecciones graves por &lt;i&gt;Klebsiella pneumoniae&lt;/i&gt; en pacientes etilistas ingresados inconscientes.&lt;br&gt;• &lt;b&gt;c) Fibrosis pulmonar idiopática:&lt;/b&gt; Es incorrecta. Constituye una enfermedad intersticial fibrosante de causa desconocida, sin relación etiológica directa con el consumo de alcohol.&lt;br&gt;• &lt;b&gt;d) EPOC:&lt;/b&gt; Es incorrecta. El factor de riesgo absoluto y prevalente para el desarrollo de la Enfermedad Pulmonar Obstructiva Crónica es la inhalación de humo de tabaco (tabaquismo) o biomasa, no el alcoholismo.</t>
  </si>
  <si>
    <t>&lt;b&gt;FACTORES DE RIESGO: PATOLOGÍA RESPIRATORIA PREVIA&lt;/b&gt;&lt;br&gt;&lt;br&gt;A nivel del sistema respiratorio, la presencia de patologías orgánicas crónicas facilita directamente el asentamiento bacteriano o viral.&lt;br&gt;• &lt;b&gt;Enfermedades obstructivas crónicas:&lt;/b&gt; Se destacan principalmente las enfermedades pulmonares crónicas, cobrando especial relevancia la Enfermedad Pulmonar Obstructiva Crónica (EPOC). Se ha evidenciado clínicamente que estas enfermedades respiratorias obstructivas crónicas aumentan el riesgo de desarrollar cuadros de presentación subaguda o &lt;i&gt;neumonía atípica&lt;/i&gt;.&lt;br&gt;• &lt;b&gt;Otras alteraciones respiratorias:&lt;/b&gt; También incrementan marcadamente el riesgo a padecer infecciones la obstrucción mecánica de las vías aéreas respiratorias (alteración del aclaramiento mucociliar) y la presencia crónica de edema pulmonar.</t>
  </si>
  <si>
    <t>La opción D es correcta debido a que la evidencia clínica e infectológica establece textualmente que las enfermedades respiratorias obstructivas crónicas aumentan de forma específica el riesgo de desarrollar un cuadro de neumonía atípica.</t>
  </si>
  <si>
    <t>¿Qué medida preventiva es esencial para reducir el riesgo de desarrollar enfisema pulmonar?&lt;br&gt;&lt;br&gt;a) Evitar la exposición al humo del tabaco&lt;br&gt;&lt;br&gt;b) Mantener una dieta equilibrada&lt;br&gt;&lt;br&gt;c) Practicar ejercicio físico regularmente&lt;br&gt;&lt;br&gt;d) Usar un purificador de aire en el hogar</t>
  </si>
  <si>
    <t>a) Evitar la exposición al humo del tabaco</t>
  </si>
  <si>
    <t>&lt;b&gt;EVOLUCIÓN RADIOLÓGICA Y NEUMOCÓCICA INVASIVA&lt;/b&gt;&lt;br&gt;&lt;br&gt;La resolución clínica de la neumonía siempre precede a la resolución radiológica. La normalización anatómica del parénquima es sumamente lenta, pudiendo demorar meses.&lt;br&gt;• &lt;b&gt;Evolución radiográfica:&lt;/b&gt; En la infección por el &lt;i&gt;Streptococcus pneumoniae&lt;/i&gt;, se establece que las alteraciones en la radiografía de tórax pueden mantenerse visibles hasta por 8 semanas. Por este motivo, no tiene utilidad solicitar radiografías de control periódicas de forma rutinaria si el paciente no presenta agravamiento clínico.&lt;br&gt;• &lt;b&gt;Enfermedad Neumocócica Invasiva (ENI):&lt;/b&gt; El neumococo puede alcanzar el torrente sanguíneo o las meninges, generando cuadros sistémicos invasivos letales como la bacteriemia y la meningitis, los cuales agravan drásticamente la mortalidad.</t>
  </si>
  <si>
    <t>¿Cuál de las siguientes manifestaciones corresponden a una Neumonía Atípica?&lt;br /&gt;&lt;br /&gt;a) Fiebre&lt;br /&gt;&lt;br /&gt;b) Síntomas constitucionales&lt;br /&gt;&lt;br /&gt;c) Tos productiva&lt;br /&gt;&lt;br /&gt;d) Tos no productiva&lt;br /&gt;&lt;br /&gt;e) Examen físico con marcadas alteraciones</t>
  </si>
  <si>
    <t>&lt;/b&gt;d) Tos no productiva:&lt;/b&gt; Es correcta. La manifestación respiratoria fundamental y distintiva en la neumonía atípica (subaguda) es la presencia de tos seca o no productiva.</t>
  </si>
  <si>
    <t>• &lt;b&gt;a) Fiebre:&lt;/b&gt; Es incorrecta. En la presentación subaguda, la fiebre puede presentarse o, en ocasiones, no estar presente, a diferencia de la presentación aguda típica donde la fiebre elevada con escalofríos es una manifestación ineludible.&lt;br /&gt;• &lt;b&gt;b) Síntomas constitucionales:&lt;/b&gt; Es incorrecta. Si bien el cuadro se acompaña de un notorio compromiso sistémico (como mialgias, artralgias y cefaleas), el enunciado busca la manifestación que la diferencia clásicamente en su presentación respiratoria, siendo la tos no productiva el sello distintivo frente a la típica.&lt;br /&gt;• &lt;b&gt;c) Tos productiva:&lt;/b&gt; Es incorrecta. La expectoración purulenta es característica de la presentación aguda ("típica") que cursa con síndrome de condensación.&lt;br /&gt;• &lt;b&gt;e) Examen físico con marcadas alteraciones:&lt;/b&gt; Es incorrecta. La neumonía atípica se caracteriza precisamente por una marcada disociación clínico-radiológica; el tórax suele ser normal a la auscultación o presentar signos mínimos como algunos crepitantes y sibilancias aisladas.</t>
  </si>
  <si>
    <t>Cuál de los siguientes NO suele ser una característica de la neumonía subaguda?&lt;br /&gt;&lt;br /&gt;a) Rx con patrón intersticial&lt;br /&gt;&lt;br /&gt;b) Auscultación normal&lt;br /&gt;&lt;br /&gt;c) Malestar general&lt;br /&gt;&lt;br /&gt;d) Tos productiva</t>
  </si>
  <si>
    <t>&lt;/b&gt;d) Tos productiva:&lt;/b&gt; Es la opción correcta (la que NO es una característica). La tos productiva con expectoración purulenta corresponde a la presentación aguda (clásica), mientras que la presentación subaguda cursa característicamente con tos seca.</t>
  </si>
  <si>
    <t>¿Qué tipo de ejercicio físico es más beneficioso para los pacientes con enfisema pulmonar?&lt;br&gt;&lt;br&gt;a) Ejercicio de resistencia&lt;br&gt;&lt;br&gt;b) Ejercicio aeróbico de baja intensidad&lt;br&gt;&lt;br&gt;c) Ejercicio de alta intensidad&lt;br&gt;&lt;br&gt;d) Ejercicio de flexibilidad</t>
  </si>
  <si>
    <t>&lt;b&gt;c) Consolidación con broncograma aéreo:&lt;/b&gt; Es correcta. Constituye la característica radiográfica que define el patrón de consolidación parenquimatosa, perteneciendo invariablemente al patrón clásico de la neumonía aguda de la comunidad bacteriana.</t>
  </si>
  <si>
    <t>b) Ejercicio aeróbico de baja intensidad</t>
  </si>
  <si>
    <t>• &lt;b&gt;a) Reducción en el volumen pulmonar:&lt;/b&gt; Es incorrecta. La reducción de volumen corresponde a la atelectasia, la cual provoca tracción de las estructuras anatómicas, a diferencia de la condensación neumónica que ocupa el espacio aéreo sin reducir el volumen.&lt;br /&gt;• &lt;b&gt;b) Área de radiolucidez:&lt;/b&gt; Es incorrecta. La condensación alveolar por infección genera una imagen radiopaca (blanca) debido a la ocupación por exudado, no una radiolucidez (negra, característica del aire).&lt;br /&gt;• &lt;b&gt;d) Patrón en árbol en brote:&lt;/b&gt; Es incorrecta. Este patrón radiológico no corresponde a la consolidación lobar o segmentaria clásica de la neumonía típica bacteriana.&lt;br /&gt;• &lt;b&gt;e) Área de vidrio esmerilado:&lt;/b&gt; Es incorrecta. La atenuación en vidrio esmerilado es una imagen radiopaca tenue característica del compromiso intersticial (como en las EPID o cuadros atípicos), contrastando marcadamente con la opacidad densa de la consolidación bacteriana típica.</t>
  </si>
  <si>
    <t>Respecto a los hemocultivos en pacientes con neumonía:&lt;br /&gt;&lt;br /&gt;a) Se le realiza a todo paciente con neumonía&lt;br /&gt;&lt;br /&gt;b) Su positividad es de entre el 5-24%&lt;br /&gt;&lt;br /&gt;c) Sirve para monitorear la resistencia bacteriana</t>
  </si>
  <si>
    <t>&lt;b&gt;EXAMEN BACTERIOLÓGICO Y HEMOCULTIVOS EN LA NEUMONÍA&lt;/b&gt;&lt;br /&gt;&lt;br /&gt;La definición microbiológica inicial se logra en muy pocas neumonías. La conducta frente a la solicitud de cultivos difiere según la gravedad y el ámbito de atención del paciente.&lt;br /&gt;• &lt;b&gt;Positividad y Rendimiento:&lt;/b&gt; La positividad de los hemocultivos en pacientes con neumonía es notoriamente baja, encontrándose en un rango entre el 5% y el 24%.&lt;br /&gt;• &lt;b&gt;Indicaciones Clínicas:&lt;/b&gt; No se indican de forma rutinaria ni universal. Están francamente recomendados en pacientes graves, con comorbilidades, o en aquellos pacientes que se internan.&lt;br /&gt;• &lt;b&gt;Utilidad:&lt;/b&gt; Su indicación en grupos de riesgo permite establecer el diagnóstico microbiológico definitivo y proveer el antibiograma correspondiente para el monitoreo de la resistencia bacteriana.</t>
  </si>
  <si>
    <t>Con respecto en los métodos diagnósticos en NAC, señale la opción CORRECTA:&lt;br /&gt;&lt;br /&gt;a) Las pruebas serológicas nunca son necesarias&lt;br /&gt;&lt;br /&gt;b) Los hemocultivos se positivizan frecuentemente&lt;br /&gt;&lt;br /&gt;c) El cultivo de esputo es significativo si tiene menos de 10 células pavimentosas y más de 25 neutrófilos por campo&lt;br /&gt;&lt;br /&gt;d) En todos los pacientes que requieren internación se realizan fibrobroncoscopias</t>
  </si>
  <si>
    <t>• &lt;b&gt;a) Las pruebas serológicas nunca son necesarias:&lt;/b&gt; Es incorrecta. Pueden ser útiles retrospectivamente o en situaciones epidemiológicas específicas para el abordaje de patógenos atípicos (como &lt;i&gt;Mycoplasma pneumoniae&lt;/i&gt;), por lo que afirmar que "nunca" son necesarias es falso.&lt;br /&gt;• &lt;b&gt;b) Los hemocultivos se positivizan frecuentemente:&lt;/b&gt; Es incorrecta. La positividad de los hemocultivos en la NAC es notoriamente baja, oscilando estadísticamente entre el 5% y el 24%.&lt;br /&gt;• &lt;b&gt;d) En todos los pacientes que requieren internación se realizan fibrobroncoscopias:&lt;/b&gt; Es incorrecta. La fibrobroncoscopia es un método invasivo que no se indica de forma sistemática o universal; se reserva para casos seleccionados como sospecha de tuberculosis sin esputo productivo, exclusión de neoplasias o cuadros severos sin respuesta terapéutica.</t>
  </si>
  <si>
    <t>En una radiografía de tórax. ¿cuál de las siguientes características pertenece al patrón de una neumonía aguda de la comunidad (NAC) bacteriana?&lt;br /&gt;&lt;br /&gt;a) Reducción en el volumen pulmonar&lt;br /&gt;&lt;br /&gt;b) Área de vidrio esmerilado&lt;br /&gt;&lt;br /&gt;c) Consolidación con broncograma aéreo&lt;br /&gt;&lt;br /&gt;d) Área de radiolucidez</t>
  </si>
  <si>
    <t>&lt;b&gt;DIAGNÓSTICO RADIOLÓGICO DE LA NEUMONÍA AGUDA ("TÍPICA")&lt;/b&gt;&lt;br /&gt;&lt;br /&gt;La radiografía de tórax es obligatoria en todos los pacientes con sospecha de neumonía adquirida en la comunidad (NAC), ya que permite confirmar el diagnóstico al evidenciar el infiltrado nuevo, descartar diagnósticos alternativos e identificar marcadores de un curso complicado.&lt;br /&gt;• &lt;b&gt;Presentación clínica y radiológica:&lt;/b&gt; La presentación aguda o "típica" se caracteriza por manifestar un clásico síndrome de condensación de los espacios aéreos pulmonares.&lt;br /&gt;• &lt;b&gt;Hallazgos patognomónicos:&lt;/b&gt; La opacidad lobar o segmentaria es el hallazgo característico de una neumonía bacteriana típica. Específicamente, la presencia de consolidación con broncograma aéreo es la característica radiográfica que define el patrón de consolidación parenquimatosa en la NAC bacteriana.</t>
  </si>
  <si>
    <t>&lt;b&gt;c) Consolidación con broncograma aéreo:&lt;/b&gt; Es correcta. Constituye la característica radiográfica que define el patrón de consolidación parenquimatosa, perteneciendo invariablemente al patrón clásico de la neumonía aguda de la comunidad bacteriana típica.</t>
  </si>
  <si>
    <t>• &lt;b&gt;a) Reducción en el volumen pulmonar:&lt;/b&gt; Es incorrecta. La reducción de volumen corresponde a la atelectasia, la cual provoca retracción y tracción de las estructuras anatómicas, a diferencia de la condensación neumónica que ocupa el espacio aéreo inflamado sin reducir el volumen.&lt;br /&gt;• &lt;b&gt;b) Área de vidrio esmerilado:&lt;/b&gt; Es incorrecta. La atenuación en vidrio esmerilado es una imagen radiopaca tenue característica del compromiso intersticial (como en cuadros subagudos/atípicos o en neumonitis), contrastando marcadamente con la opacidad densa de la consolidación bacteriana típica.&lt;br /&gt;• &lt;b&gt;d) Área de radiolucidez:&lt;/b&gt; Es incorrecta. La condensación alveolar por el proceso infeccioso genera una imagen radiopaca (blanca) debido a la ocupación de los alvéolos por exudado, no una radiolucidez (negra, que es la característica del pulmón bien aireado).</t>
  </si>
  <si>
    <t>Los biomarcadores en pacientes con diagnóstico de neumonía son de gran utilidad para:&lt;br /&gt;&lt;br /&gt;a) Decidir el tratamiento antibiótico&lt;br /&gt;&lt;br /&gt;b) Como parámetro de gravedad&lt;br /&gt;&lt;br /&gt;c) De acuerdo a sus valores decidir internación en piso o UTI&lt;br /&gt;&lt;br /&gt;d) Pronóstico y guía de duración del tratamiento</t>
  </si>
  <si>
    <t>• &lt;b&gt;a) Decidir el tratamiento antibiótico:&lt;/b&gt; Es incorrecta. El tratamiento antibiótico inicial se decide de forma empírica y precoz basándose estrictamente en la gravedad del cuadro, el ámbito de internación y la epidemiología local, sin aguardar los valores de los biomarcadores para su inicio.&lt;br /&gt;• &lt;b&gt;b) Como parámetro de gravedad:&lt;/b&gt; Es incorrecta como opción principal frente a la guía de tratamiento. La gravedad del cuadro se objetiva en primera instancia mediante criterios clínicos directos (como trastornos de la consciencia, inestabilidad hemodinámica e insuficiencia respiratoria) y no se basa exclusivamente en biomarcadores.&lt;br /&gt;• &lt;b&gt;c) De acuerdo a sus valores decidir internación en piso o UTI:&lt;/b&gt; Es incorrecta. La decisión de internación en UTI está dictaminada por criterios mayores absolutos de riesgo vital, tales como el requerimiento de ventilación mecánica o la presencia de un shock séptico con necesidad de vasopresores.</t>
  </si>
  <si>
    <t>Señale la opción CORRECTA respecto al diagnóstico de la neumonía: Seleccione una:&lt;br /&gt;&lt;br /&gt;a) Se hace con Rx de tórax y laboratorio&lt;br /&gt;&lt;br /&gt;b) Se hace con interrogatorio, examen físico y laboratorio&lt;br /&gt;&lt;br /&gt;c) Se hace con interrogatorio, examen físico y Rx de tórax&lt;br /&gt;&lt;br /&gt;d) Se hace con interrogatorio y examen físico</t>
  </si>
  <si>
    <t>El diagnóstico de la neumonía adquirida en la comunidad es fundamentalmente clínico y &lt;b&gt;se realiza inexorablemente con interrogatorio, examen físico y radiografía de tórax&lt;/b&gt;.</t>
  </si>
  <si>
    <t>&lt;b&gt;DIAGNÓSTICO DE LA NEUMONÍA ADQUIRIDA EN LA COMUNIDAD&lt;/b&gt;&lt;br /&gt;&lt;br /&gt;Los pasos a seguir frente a la sospecha de una neumonía adquirida en la comunidad (NAC) se inician ineludiblemente con la confirmación diagnóstica basada en pilares fundamentales.&lt;br /&gt;• &lt;b&gt;Pilar Clínico:&lt;/b&gt; El abordaje inicial requiere de un minucioso interrogatorio y un exhaustivo examen físico. La sospecha diagnóstica se realiza a través de la presencia de síntomas respiratorios y sistémicos junto a las alteraciones semiológicas.&lt;br /&gt;• &lt;b&gt;Pilar Imagenológico:&lt;/b&gt; La radiografía de tórax es obligatoria en todos los pacientes con sospecha de NAC. No se puede afirmar que un paciente cursa una neumonía si no se cuenta con el respaldo imagenológico que evidencie un infiltrado nuevo.&lt;br /&gt;• &lt;b&gt;Laboratorio y Microbiología:&lt;/b&gt; El laboratorio general y el examen bacteriológico son optativos en los cuadros ambulatorios (reservándose de forma reglada para pacientes internados), por lo que no conforman un requisito excluyente inicial para el diagnóstico de todos los pacientes.</t>
  </si>
  <si>
    <t>&lt;b&gt;c) Se hace con interrogatorio, examen físico y Rx de tórax:&lt;/b&gt; Es la opción correcta. Constituye la tríada diagnóstica ineludible y absoluta para confirmar una neumonía adquirida en la comunidad, integrando la clínica del paciente con la demostración imagenológica del infiltrado pulmonar.</t>
  </si>
  <si>
    <t>• &lt;b&gt;a) Se hace con Rx de tórax y laboratorio:&lt;/b&gt; Es incorrecta. Omite el pilar clínico fundamental (interrogatorio y examen físico) y asume al laboratorio como obligatorio, el cual es optativo en pacientes de manejo ambulatorio.&lt;br /&gt;• &lt;b&gt;b) Se hace con interrogatorio, examen físico y laboratorio:&lt;/b&gt; Es incorrecta. Omite la radiografía de tórax, la cual es absolutamente obligatoria en todos los pacientes con sospecha de NAC para confirmar la infección.&lt;br /&gt;• &lt;b&gt;d) Se hace con interrogatorio y examen físico:&lt;/b&gt; Es incorrecta. La clínica por sí sola no es suficiente para establecer el diagnóstico definitivo de neumonía; requiere ineludiblemente de la confirmación mediante una radiografía de tórax.</t>
  </si>
  <si>
    <t>¿Cuál es el principal objetivo del tratamiento del enfisema pulmonar?&lt;br&gt;&lt;br&gt;a) Curar la enfermedad&lt;br&gt;&lt;br&gt;b) Aliviar los síntomas&lt;br&gt;&lt;br&gt;c) Mejorar la función pulmonar&lt;br&gt;&lt;br&gt;d) Prevenir complicaciones</t>
  </si>
  <si>
    <t>b) Aliviar los síntomas</t>
  </si>
  <si>
    <t>&lt;b&gt;CRITERIOS DE GRAVEDAD E INTERNACIÓN EN UTI EN LA NEUMONÍA&lt;/b&gt;&lt;br /&gt;&lt;br /&gt;Durante la evaluación clínica inicial, es vital objetivar variables que marcan inestabilidad hemodinámica y riesgo inminente de mortalidad para decidir la internación del paciente en la Unidad de Terapia Intensiva (UTI).&lt;br /&gt;• &lt;b&gt;Inestabilidad hemodinámica:&lt;/b&gt; La presencia de hipotensión franca (Tensión Arterial Sistólica menor a 90 mmHg o Tensión Arterial Diastólica menor a 60 mmHg) que requiere fluidos, así como la progresión a un shock séptico con requerimiento de vasopresores, constituyen criterios mayores absolutos de severidad.&lt;br /&gt;• &lt;b&gt;Insuficiencia Respiratoria y Anatomía:&lt;/b&gt; La necesidad de asistencia con ventilación mecánica y la evidencia imagenológica de compromiso pulmonar multilobar se afirman taxativamente como criterios mayores de internación en UTI.&lt;br /&gt;• &lt;b&gt;Trastornos de la consciencia:&lt;/b&gt; La aparición repentina de alteraciones del sensorio como confusión, desorientación o estupor.&lt;br /&gt;• &lt;b&gt;Alteraciones térmicas:&lt;/b&gt; El registro de hipotermia (temperatura menor a 36 °C).</t>
  </si>
  <si>
    <t>• &lt;b&gt;a) Shock séptico:&lt;/b&gt; Es incorrecta. Constituye un criterio mayor absoluto de severidad por extrema inestabilidad hemodinámica y requerimiento de fármacos vasopresores, obligando a la internación en UTI.&lt;br /&gt;• &lt;b&gt;c) Compromiso pulmonar multilobar:&lt;/b&gt; Es incorrecta. Evidencia un daño anatómico extenso que se afirma taxativamente como un criterio mayor de internación en UTI.&lt;br /&gt;• &lt;b&gt;d) Necesidad de ventilación mecánica:&lt;/b&gt; Es incorrecta. Constituye el criterio mayor por excelencia derivado de la claudicación respiratoria, requiriendo ineludiblemente soporte vital avanzado en terapia intensiva.</t>
  </si>
  <si>
    <t>Cuál de los siguientes es un criterio mayor de severidad de una neumonía: Seleccione una:&lt;br /&gt;&lt;br /&gt;a) Nitrógeno ureico mayor a 20 mg/dl&lt;br /&gt;&lt;br /&gt;b) Compromiso radiológico de más de dos lóbulos&lt;br /&gt;&lt;br /&gt;c) Leucopenia menor a 4000&lt;br /&gt;&lt;br /&gt;d) Requerimiento de vasopresores</t>
  </si>
  <si>
    <t>La progresión a un shock séptico con el consecuente &lt;b&gt;requerimiento de vasopresores&lt;/b&gt; constituye un &lt;b&gt;criterio mayor absoluto de severidad&lt;/b&gt; en la evaluación de la gravedad de una neumonía.</t>
  </si>
  <si>
    <t>&lt;b&gt;CRITERIOS DE GRAVEDAD Y RIESGO EN LA NEUMONÍA&lt;/b&gt;&lt;br /&gt;&lt;br /&gt;Durante la evaluación clínica inicial de un paciente con neumonía, es vital objetivar variables que marcan inestabilidad hemodinámica y riesgo inminente de mortalidad para decidir el grado de severidad y la internación en la Unidad de Terapia Intensiva (UTI).&lt;br /&gt;• &lt;b&gt;Inestabilidad hemodinámica:&lt;/b&gt; La presencia de hipotensión (Tensión Arterial Sistólica menor a 90 mmHg o Tensión Arterial Diastólica menor a 60 mmHg) que requiere fluidos, la taquicardia severa y la progresión a un shock séptico con requerimiento de vasopresores. Constituye un criterio mayor absoluto de severidad el requerimiento de vasopresores ante un shock séptico.&lt;br /&gt;• &lt;b&gt;Insuficiencia Respiratoria y Anatomía:&lt;/b&gt; Se evidencia por taquipnea extrema (mayor a 30 respiraciones por minuto) y signos de hipoxemia tisular como cianosis. La necesidad de ventilación mecánica y la evidencia de compromiso pulmonar multilobar son determinantes para el ingreso a cuidados críticos.&lt;br /&gt;• &lt;b&gt;Trastornos de la consciencia:&lt;/b&gt; Aparición repentina de confusión, desorientación o estupor.&lt;br /&gt;• &lt;b&gt;Alteraciones térmicas:&lt;/b&gt; Registro de hipotermia (temperatura menor a 36 °C).</t>
  </si>
  <si>
    <t>&lt;b&gt;d) Requerimiento de vasopresores:&lt;/b&gt; Es la opción correcta. El desarrollo de un shock séptico que obliga a la utilización de fármacos vasopresores constituye un criterio mayor absoluto de severidad.</t>
  </si>
  <si>
    <t>• &lt;b&gt;a) Nitrógeno ureico mayor a 20 mg/dl:&lt;/b&gt; Es incorrecta. Constituye un parámetro de evaluación de riesgo (como en el score CURB-65), pero se clasifica dentro de los criterios menores de severidad.&lt;br /&gt;• &lt;b&gt;b) Compromiso radiológico de más de dos lóbulos:&lt;/b&gt; Es incorrecta. Si bien es un marcador de daño extenso y determina internación en UTI, en las escalas de gravedad estrictas se clasifica como un criterio menor frente al requerimiento inminente de soporte vital avanzado (vasopresores o ventilación mecánica).&lt;br /&gt;• &lt;b&gt;c) Leucopenia menor a 4000:&lt;/b&gt; Es incorrecta. Representa un criterio menor de severidad asociado a un pronóstico adverso, pero no alcanza la jerarquía de un criterio mayor absoluto.</t>
  </si>
  <si>
    <t>¿Cuál es la prueba diagnóstica más usada para la neumonía atípica?&lt;br /&gt;&lt;br /&gt;a) Cultivo de esputo&lt;br /&gt;&lt;br /&gt;b) Hemocultivo&lt;br /&gt;&lt;br /&gt;c) Anticuerpos séricos&lt;br /&gt;&lt;br /&gt;d) PCR</t>
  </si>
  <si>
    <t>&lt;b&gt;DIAGNÓSTICO MICROBIOLÓGICO EN NEUMONÍA "ATÍPICA"&lt;/b&gt;&lt;br /&gt;&lt;br /&gt;La definición microbiológica inicial se logra en muy pocas neumonías. Si bien en la actualidad el término "neumonía atípica" tiende a desaparecer (ya que no es posible predecir la etiología sobre la base estricta de las características clínicas), su causa más común obedece a bacterias atípicas o gérmenes intracelulares (como &lt;i&gt;Mycoplasma pneumoniae&lt;/i&gt;, &lt;i&gt;Chlamydophila pneumoniae&lt;/i&gt; y &lt;i&gt;Legionella pneumophila&lt;/i&gt;).&lt;br /&gt;• &lt;b&gt;Rol de la PCR:&lt;/b&gt; A nivel de diagnóstico molecular, la Reacción en Cadena de la Polimerasa (PCR) se ha establecido como la prueba diagnóstica más útil y usada en la actualidad para la neumonía atípica (siendo la prueba más útil para el diagnóstico específico de &lt;i&gt;Legionella pneumophila&lt;/i&gt;).&lt;br /&gt;• &lt;b&gt;Limitación de los métodos habituales:&lt;/b&gt; El examen bacteriológico de esputo posee un rol sumamente controvertido por su baja sensibilidad y no está recomendado rutinariamente para pacientes ambulatorios. A su vez, los hemocultivos poseen una positividad muy baja, oscilando apenas entre el 5% y el 24%.</t>
  </si>
  <si>
    <t>&lt;b&gt;d) PCR:&lt;/b&gt; Es la opción correcta. Constituye el pilar del diagnóstico molecular, estableciéndose como la prueba diagnóstica más usada y específica para la confirmación etiológica de la neumonía atípica.</t>
  </si>
  <si>
    <t>• &lt;b&gt;a) Cultivo de esputo:&lt;/b&gt; Es incorrecta. Su rol en la NAC es controvertido por su baja sensibilidad, y resulta particularmente ineficaz en este contexto dado que las bacterias atípicas no proliferan en los medios de cultivo de rutina.&lt;br /&gt;• &lt;b&gt;b) Hemocultivo:&lt;/b&gt; Es incorrecta. Su positividad estadística en pacientes con neumonía es sumamente baja (5% al 24%), por lo que no representa la prueba diagnóstica primaria ni más usada.&lt;br /&gt;• &lt;b&gt;c) Anticuerpos séricos:&lt;/b&gt; Es incorrecta. Si bien las pruebas serológicas han sido útiles retrospectivamente, en el abordaje diagnóstico clínico actual la PCR ha desplazado a la serología como la prueba más utilizada debido a su rapidez y alta sensibilidad molecular.</t>
  </si>
  <si>
    <t>&lt;b&gt;d) Opacidad lobar o segmentaria:&lt;/b&gt; Es correcta. Constituye el hallazgo radiográfico anatómico característico que define el patrón de condensación parenquimatosa en la infección bacteriana clásica.</t>
  </si>
  <si>
    <t>• &lt;b&gt;a) Derrame pleural:&lt;/b&gt; Es incorrecta. Si bien un derrame paraneumónico puede asociarse secundariamente por inflamación pleural (manifestando dolor pleurítico), no es el hallazgo parenquimatoso primario que define a la neumonía típica.&lt;br /&gt;• &lt;b&gt;b) Atelectasia:&lt;/b&gt; Es incorrecta. Representa un colapso pulmonar con pérdida de volumen y signos de tracción mediastínica, mecanismo fisiopatológico distinto al exudado inflamatorio que ocupa el alvéolo sin alterar el volumen pulmonar.&lt;br /&gt;• &lt;b&gt;c) Infiltrado bilateral difuso:&lt;/b&gt; Es incorrecta. Constituye el patrón radiológico característico de afectaciones intersticiales (como en las neumonías subagudas/atípicas, virales o distrés respiratorio), contrastando con la condensación focalizada de la presentación típica.</t>
  </si>
  <si>
    <t>Cuál de los siguientes tipos de neumonía se caracteriza por la presencia de una imagen radiográfica en forma de lóbulo:&lt;br /&gt;&lt;br /&gt;a) Neumonía lobular&lt;br /&gt;&lt;br /&gt;b) Neumonía intersticial&lt;br /&gt;&lt;br /&gt;c) Neumonía alveolar&lt;br /&gt;&lt;br /&gt;d) Neumonía necrosante</t>
  </si>
  <si>
    <t>&lt;b&gt;CLASIFICACIÓN ANATOMOPATOLÓGICA DE LA NEUMONÍA&lt;/b&gt;&lt;br /&gt;&lt;br /&gt;Desde la perspectiva de la anatomía patológica y el patrón morfológico de afectación estructural del pulmón, la infección aguda del parénquima se clasifica en los siguientes patrones radiológicos principales:&lt;br /&gt;• &lt;b&gt;Neumonía lobar (o lobular):&lt;/b&gt; A nivel radiológico se caracteriza específicamente por la presencia de una imagen radiográfica en forma de lóbulo (opacidad lobar o segmentaria). Constituye el hallazgo característico de un síndrome de condensación provocado por una neumonía bacteriana típica.&lt;br /&gt;• &lt;b&gt;Bronconeumonía:&lt;/b&gt; Afectación inflamatoria parcheada de distribución peribronquial.&lt;br /&gt;• &lt;b&gt;Neumonía intersticial:&lt;/b&gt; Compromiso predominante del intersticio, evidenciando una marcada disociación clínico-radiológica característica de los cuadros subagudos (gérmenes intracelulares).&lt;br /&gt;• &lt;b&gt;Neumonía necrotizante y Absceso pulmonar:&lt;/b&gt; Formas destructivas caracterizadas por cavitación, típicamente provocadas por la acción del estafilococo asociado a gérmenes anaerobios.</t>
  </si>
  <si>
    <t>• &lt;b&gt;b) Neumonía intersticial:&lt;/b&gt; Es incorrecta. Genera un patrón radiológico con opacidades difusas (reticulares) por afectación del tejido conectivo de sostén, sin producir la condensación densa en forma de lóbulo.&lt;br /&gt;• &lt;b&gt;c) Neumonía alveolar:&lt;/b&gt; Es incorrecta. Aunque la neumonía lobular es un tipo de ocupación alveolar, la denominación anatómica y radiográfica precisa para describir la opacidad de un lóbulo entero es "neumonía lobular" o "lobar".&lt;br /&gt;• &lt;b&gt;d) Neumonía necrosante:&lt;/b&gt; Es incorrecta. Se caracteriza por la destrucción franca del parénquima con formación de zonas de necrosis y cavitación, no limitándose simplemente a la forma de un lóbulo consolidado.</t>
  </si>
  <si>
    <t>¿Qué prueba diagnóstico es la más útil para el diagnóstico de neumonía por Legionella pneumophila?&lt;br /&gt;&lt;br /&gt;a) Prueba de inmunofluorescencia&lt;br /&gt;&lt;br /&gt;b) Cultivo de esputo&lt;br /&gt;&lt;br /&gt;c) PCR&lt;br /&gt;&lt;br /&gt;d) Serología</t>
  </si>
  <si>
    <t>&lt;b&gt;DIAGNÓSTICO MICROBIOLÓGICO Y LEGIONELLA PNEUMOPHILA&lt;/b&gt;&lt;br /&gt;&lt;br /&gt;La definición microbiológica inicial se logra en muy pocas neumonías. La &lt;i&gt;Legionella pneumophila&lt;/i&gt; es un microorganismo intracelular caracterizado epidemiológicamente por generar brotes en grupos cerrados, transmitiéndose a través de los sistemas de aire acondicionado.&lt;br /&gt;• &lt;b&gt;Diagnóstico Molecular (PCR):&lt;/b&gt; A nivel de diagnóstico molecular, se establece que la Reacción en Cadena de la Polimerasa (PCR) es la prueba diagnóstica más usada para la neumonía atípica. De manera específica y análoga, la PCR constituye la prueba diagnóstica más útil e indicada para la confirmación etiológica de la neumonía originada por &lt;i&gt;Legionella pneumophila&lt;/i&gt;.&lt;br /&gt;• &lt;b&gt;Limitaciones de otros métodos:&lt;/b&gt; El examen bacteriológico de esputo posee un rol controvertido por su baja sensibilidad y dificultad de expectoración, y no está recomendado rutinariamente para pacientes ambulatorios. Asimismo, los hemocultivos poseen una positividad muy baja, oscilando apenas entre el 5% y el 24%.</t>
  </si>
  <si>
    <t>&lt;b&gt;c) PCR:&lt;/b&gt; Es la opción correcta. Constituye el pilar del diagnóstico molecular y se establece taxativamente como la prueba diagnóstica más útil y empleada para la confirmación etiológica de la neumonía por &lt;i&gt;Legionella pneumophila&lt;/i&gt;.</t>
  </si>
  <si>
    <t>• &lt;b&gt;a) Prueba de inmunofluorescencia:&lt;/b&gt; Es incorrecta. No representa la prueba más útil frente al rendimiento diagnóstico superior, rapidez y alta sensibilidad analítica que ofrece actualmente la PCR.&lt;br /&gt;• &lt;b&gt;b) Cultivo de esputo:&lt;/b&gt; Es incorrecta. Su rol es sumamente controvertido por su baja sensibilidad general, resultando particularmente ineficaz dado que estos patógenos atípicos no proliferan adecuadamente en los medios de cultivo rutinarios.&lt;br /&gt;• &lt;b&gt;d) Serología:&lt;/b&gt; Es incorrecta. Aunque puede orientar retrospectivamente, carece de la utilidad diagnóstica precoz e inmediata que provee la detección del material genético mediante PCR.</t>
  </si>
  <si>
    <t>¿Qué grupo de medicamentos se utiliza para el tratamiento de la EPOC?&lt;br&gt;&lt;br&gt;a) Corticoides tópicos&lt;br&gt;&lt;br&gt;b) Analgésicos narcóticos&lt;br&gt;&lt;br&gt;c) Anticoagulantes&lt;br&gt;&lt;br&gt;d) Broncodilatadores</t>
  </si>
  <si>
    <t>d) Broncodilatadores</t>
  </si>
  <si>
    <t>¿Qué tipo de examen radiográfico se utiliza para confirmar el diagnostico de neumonía atípica?&lt;br /&gt;&lt;br /&gt;a) Radiografía de tórax convencional&lt;br /&gt;&lt;br /&gt;b) Tomografía computarizada&lt;br /&gt;&lt;br /&gt;c) Radiografía de tórax en posición decúbito lateral&lt;br /&gt;&lt;br /&gt;d) Ecografía de tórax</t>
  </si>
  <si>
    <t>&lt;b&gt;DIAGNÓSTICO POR IMÁGENES EN LA NEUMONÍA "ATÍPICA"&lt;/b&gt;&lt;br /&gt;&lt;br /&gt;El diagnóstico de la neumonía adquirida en la comunidad requiere ineludiblemente de la confirmación mediante imágenes, sin importar su etiología o forma de presentación clínica.&lt;br /&gt;• &lt;b&gt;Radiografía de tórax:&lt;/b&gt; Es obligatoria en todos los pacientes con sospecha de infección respiratoria baja. La radiografía de tórax convencional es el examen radiográfico de primera línea utilizado para confirmar el diagnóstico de la neumonía atípica (subaguda), ya que permite evidenciar los infiltrados nuevos y descartar diagnósticos alternativos.&lt;br /&gt;• &lt;b&gt;Disociación clínico-radiológica:&lt;/b&gt; A diferencia de la presentación típica bacteriana (que muestra consolidación lobar con broncograma aéreo), la presentación atípica suele originarse por gérmenes intracelulares y cursa con un compromiso predominantemente intersticial. Esta entidad presenta clásicamente una marcada disociación clínico-radiológica, en donde el examen físico puede ser normal o con mínimos hallazgos a la auscultación, mientras que la radiografía evidencia los infiltrados patológicos.</t>
  </si>
  <si>
    <t>&lt;b&gt;a) Radiografía de tórax convencional:&lt;/b&gt; Es la opción correcta. Constituye el examen de primera línea y obligatorio para evaluar y confirmar los infiltrados pulmonares propios de cualquier neumonía adquirida en la comunidad, incluyendo la presentación atípica.</t>
  </si>
  <si>
    <t>• &lt;b&gt;b) Tomografía computarizada:&lt;/b&gt; Es incorrecta. Su indicación no es rutinaria; se reserva para resolver dudas diagnósticas frente a radiografías inespecíficas, pacientes inmunocomprometidos o para el manejo minucioso de complicaciones (como derrames complejos o cavitaciones).&lt;br /&gt;• &lt;b&gt;c) Radiografía de tórax en posición decúbito lateral:&lt;/b&gt; Es incorrecta. Esta incidencia técnica específica se solicita para verificar la presencia y el desplazamiento de un derrame pleural subpulmonar de escasa cuantía (espesor mayor a 1 cm), no siendo el método de elección para diagnosticar el infiltrado parenquimatoso de una neumonía atípica.&lt;br /&gt;• &lt;b&gt;d) Ecografía de tórax:&lt;/b&gt; Es incorrecta. Si bien el ultrasonido torácico es muy útil para identificar y guiar punciones de derrames pleurales, no reemplaza a la radiografía de tórax convencional como el estándar de primera línea para el diagnóstico inicial de los infiltrados neumónicos atípicos.</t>
  </si>
  <si>
    <t>&lt;b&gt;Al diagnosticar una neumonía, la respuesta al antibiótico no es un parámetro que sea necesario evaluar inmediatamente&lt;/b&gt;, ya que dicha respuesta debe objetivarse tras un período de observación clínica.</t>
  </si>
  <si>
    <t>&lt;b&gt;EVALUACIÓN INICIAL Y SEGUIMIENTO DE LA NEUMONÍA&lt;/b&gt;&lt;br /&gt;&lt;br /&gt;Los pasos a seguir frente a la sospecha de una neumonía adquirida en la comunidad exigen una secuencia estructurada de evaluación en el momento del diagnóstico.&lt;br /&gt;• &lt;b&gt;Evaluaciones inmediatas (Diagnóstico y Riesgo):&lt;/b&gt; El abordaje inicial ineludible requiere confirmar el diagnóstico (interrogatorio, examen físico y radiografía de tórax), objetivar la gravedad del cuadro y categorizar el riesgo del paciente. Esta categorización del riesgo permite definir inmediatamente el criterio de internación (manejo ambulatorio, sala general o UTI) y seleccionar el esquema antibiótico empírico oportuno.&lt;br /&gt;• &lt;b&gt;Diagnóstico etiológico:&lt;/b&gt; Aunque la mayoría de las veces el tratamiento es empírico, establecer la necesidad de estudios bacteriológicos (como hemocultivos o esputo en pacientes que se internan o presentan factores de riesgo) es una decisión que se toma obligatoriamente al momento del ingreso.&lt;br /&gt;• &lt;b&gt;Evaluación de la respuesta terapéutica:&lt;/b&gt; La respuesta al antibiótico no es un parámetro de evaluación inmediata. Una vez instaurado el tratamiento empírico, la conducta médica mandatoria es reevaluar al paciente estrictamente a las 72 horas para determinar su evolución clínica y la efectividad de la droga.</t>
  </si>
  <si>
    <t>&lt;b&gt;d) La respuesta al antibiótico:&lt;/b&gt; Es la opción correcta (la que NO es necesario evaluar de inmediato). La efectividad y respuesta clínica al esquema antimicrobiano no puede determinarse de forma instantánea al diagnóstico; requiere obligatoriamente de un período de latencia y se evalúa de manera estricta a las 72 horas de instaurado el tratamiento.</t>
  </si>
  <si>
    <t>• &lt;b&gt;a) El diagnóstico etiológico:&lt;/b&gt; Es incorrecta. Si bien la terapia suele ser empírica en principio, la decisión de solicitar estudios microbiológicos debe plantearse de inmediato al ingreso, especialmente en pacientes graves o que se internan.&lt;br /&gt;• &lt;b&gt;b) La categorización del riesgo:&lt;/b&gt; Es incorrecta. Representa un paso vital e inmediato en la evaluación inicial para determinar la severidad del cuadro y guiar la conducta terapéutica.&lt;br /&gt;• &lt;b&gt;c) El criterio de internación:&lt;/b&gt; Es incorrecta. Evaluar si el paciente requiere manejo ambulatorio, en sala general o en cuidados críticos (UTI) es una decisión absoluta e inmediata que deriva directamente de la categorización clínica inicial del riesgo.</t>
  </si>
  <si>
    <t>En base al Score CURB-65, ¿cuál NO es una variable del mismo?&lt;br /&gt;&lt;br /&gt;a) Conciencia&lt;br /&gt;&lt;br /&gt;b) Creatinina sérica&lt;br /&gt;&lt;br /&gt;c) Presión arterial&lt;br /&gt;&lt;br /&gt;d) Todas son correctas</t>
  </si>
  <si>
    <t>En la estratificación del riesgo y pronóstico de la neumonía mediante el &lt;b&gt;Score CURB-65&lt;/b&gt;, la &lt;b&gt;creatinina sérica no es una variable&lt;/b&gt; que forme parte de dicho índice.</t>
  </si>
  <si>
    <t>&lt;b&gt;ESTIMACIÓN DEL RIESGO DE MORTALIDAD SEGÚN SCORE CURB-65&lt;/b&gt;&lt;br /&gt;&lt;br /&gt;El índice CURB-65 permite establecer una correlación directa entre el puntaje obtenido en la evaluación clínica y el riesgo inminente de mortalidad del paciente cursando una neumonía adquirida en la comunidad.&lt;br /&gt;• &lt;b&gt;Variables del índice:&lt;/b&gt; El acrónimo evalúa cinco predictores fundamentales: alteración de la consciencia (confusión), elevación del nitrógeno ureico o uremia, frecuencia respiratoria alterada, caída de la presión arterial (hipotensión) y edad igual o mayor a 65 años. Se excluye de manera categórica a la creatinina sérica de esta escala de estratificación.&lt;br /&gt;• &lt;b&gt;Puntaje 0:&lt;/b&gt; Corresponde a un bajo riesgo, presentando un riesgo de mortalidad menor al 1%.&lt;br /&gt;• &lt;b&gt;Puntaje 1 o 2:&lt;/b&gt; Indica un riesgo intermedio, con un riesgo de mortalidad del 1% al 10%.&lt;br /&gt;• &lt;b&gt;Puntaje 3 a 5:&lt;/b&gt; Determina un riesgo elevado, con un riesgo de mortalidad mayor al 10%.</t>
  </si>
  <si>
    <t>&lt;b&gt;b) Creatinina sérica:&lt;/b&gt; Es la opción correcta (la que NO es una variable). Como criterio clínico de exclusión en la estratificación, la creatinina sérica no es una variable que forme parte del Score CURB-65 (el cual utiliza ineludiblemente el nitrógeno ureico o uremia como marcador de función renal).</t>
  </si>
  <si>
    <t>• &lt;b&gt;a) Conciencia:&lt;/b&gt; Es incorrecta. La alteración del sensorio o confusión es una variable cardinal evaluada en este índice pronóstico (representando la letra "C" del acrónimo).&lt;br /&gt;• &lt;b&gt;c) Presión arterial:&lt;/b&gt; Es incorrecta. La hipotensión o alteración de la presión arterial es una de las variables clínicas directas medidas por el score (representando la letra "B" por &lt;i&gt;Blood pressure&lt;/i&gt;).&lt;br /&gt;• &lt;b&gt;d) Todas son correctas:&lt;/b&gt; Es incorrecta, dado que la creatinina sérica efectivamente no forma parte de las variables del Score CURB-65.</t>
  </si>
  <si>
    <t>Los biomarcadores en pacientes con diagnóstico de neumonía son de gran utilidad para:&lt;br /&gt;&lt;br /&gt;a) Decidir ingreso a terapia intensiva&lt;br /&gt;&lt;br /&gt;b) De acuerdo a sus valores decidir internación o no&lt;br /&gt;&lt;br /&gt;c) Como parámetro de gravedad&lt;br /&gt;&lt;br /&gt;d) Decidir el tratamiento antibiótico&lt;br /&gt;&lt;br /&gt;e) Pronostico y guía de duración del tratamiento</t>
  </si>
  <si>
    <t>&lt;b&gt;e) Pronostico y guía de duración del tratamiento:&lt;/b&gt; Es correcta. Constituye la principal utilidad clínica validada de biomarcadores como la procalcitonina en la neumonía adquirida en la comunidad, permitiendo estimar el pronóstico y acortar o ajustar de manera segura los días de la terapia antimicrobiana.</t>
  </si>
  <si>
    <t>• &lt;b&gt;a) Decidir ingreso a terapia intensiva:&lt;/b&gt; Es incorrecta. El ingreso a UTI está determinado por criterios mayores absolutos de riesgo clínico vital (necesidad de asistencia respiratoria mecánica o shock séptico con uso de vasopresores).&lt;br /&gt;• &lt;b&gt;b) De acuerdo a sus valores decidir internación o no:&lt;/b&gt; Es incorrecta. La decisión de internación y la categorización del riesgo se establecen mediante parámetros clínicos y escalas predictivas (como el Score CURB-65 o el PSI).&lt;br /&gt;• &lt;b&gt;c) Como parámetro de gravedad:&lt;/b&gt; Es incorrecta frente a la utilidad pronóstica. La gravedad del cuadro se objetiva en primera instancia mediante criterios clínicos directos (trastornos del sensorio, hipotensión franca, insuficiencia respiratoria extrema).&lt;br /&gt;• &lt;b&gt;d) Decidir el tratamiento antibiótico:&lt;/b&gt; Es incorrecta. El inicio del esquema antibiótico es empírico, precoz y dictaminado por el ámbito de internación y la epidemiología, sin demorarse a la espera del resultado analítico de los biomarcadores.</t>
  </si>
  <si>
    <t>En la neumonía grave que requiere de internación en UTI, ¿cuál de los siguientes NO es un criterio mayor?&lt;br /&gt;&lt;br /&gt;a) Necesidad de ventilación mecánica&lt;br /&gt;&lt;br /&gt;b) Shock séptico&lt;br /&gt;&lt;br /&gt;c) Compromiso pulmonar multilobar&lt;br /&gt;&lt;br /&gt;d) Presión sistólica sanguínea mayor a 90 mmHg</t>
  </si>
  <si>
    <t>El &lt;b&gt;mantenimiento de una presión sistólica sanguínea mayor a 90 mmHg descarta&lt;/b&gt; el criterio de inestabilidad hemodinámica e hipotensión franca, no constituyendo un criterio mayor para la &lt;b&gt;internación en la Unidad de Terapia Intensiva (UTI)&lt;/b&gt; en la evaluación de la gravedad de una neumonía.</t>
  </si>
  <si>
    <t>&lt;b&gt;d) Presión sistólica sanguínea mayor a 90 mmHg:&lt;/b&gt; Es la opción correcta (la que NO es un criterio mayor). El mantenimiento de una presión sistólica mayor a 90 mmHg indica ausencia de hipotensión franca, descartando temporalmente este criterio de gravedad hemodinámica para el ingreso a la unidad de cuidados críticos.</t>
  </si>
  <si>
    <t>• &lt;b&gt;a) Necesidad de ventilación mecánica:&lt;/b&gt; Es incorrecta. Constituye el criterio mayor por excelencia derivado de la claudicación respiratoria, requiriendo ineludiblemente soporte vital avanzado en terapia intensiva.&lt;br /&gt;• &lt;b&gt;b) Shock séptico:&lt;/b&gt; Es incorrecta. Constituye un criterio mayor absoluto de severidad por extrema inestabilidad hemodinámica y requerimiento de fármacos vasopresores, obligando a la internación en UTI.&lt;br /&gt;• &lt;b&gt;c) Compromiso pulmonar multilobar:&lt;/b&gt; Es incorrecta. Evidencia un daño anatómico extenso que se afirma taxativamente como un criterio mayor de internación en UTI.</t>
  </si>
  <si>
    <t>&lt;b&gt;EXAMEN BACTERIOLÓGICO DE ESPUTO EN LA NAC&lt;/b&gt;&lt;br /&gt;&lt;br /&gt;La definición microbiológica inicial mediante el examen de esputo se logra en muy pocas neumonías y su rol en la toma de decisiones agudas es controvertido.&lt;br /&gt;• &lt;b&gt;Limitaciones diagnósticas:&lt;/b&gt; Su utilidad clínica se ve fuertemente limitada por su baja sensibilidad general y por la dificultad manifiesta del paciente para lograr una expectoración profunda y adecuada.&lt;br /&gt;• &lt;b&gt;Indicaciones según ámbito de asistencia:&lt;/b&gt; Debido a estas limitantes, el examen bacteriológico de esputo no está recomendado rutinariamente para pacientes de manejo ambulatorio (siendo la única excepción la sospecha clínica de tuberculosis). Por el contrario, en aquellos pacientes que presentan criterios de internación, sí se sugiere realizar examen de Gram de esputo y cultivo.&lt;br /&gt;• &lt;b&gt;Criterios de calidad:&lt;/b&gt; Para que el esputo sea considerado representativo del tracto respiratorio inferior y clínicamente significativo, el extendido debe mostrar menos de 10 células pavimentosas (o menos de 5 células planas) y más de 25 neutrófilos (o leucocitos) por campo.</t>
  </si>
  <si>
    <t>• &lt;b&gt;b) Es imprescindible en todos los casos para iniciar el tratamiento:&lt;/b&gt; Es incorrecta. El tratamiento antibiótico en la NAC se instaura de forma empírica y precoz guiándose por la gravedad clínica inicial; no se debe retrasar aguardando resultados bacteriológicos que suelen ser negativos o inespecíficos.&lt;br /&gt;• &lt;b&gt;c) Es fácil de obtener y de elevada sensibilidad:&lt;/b&gt; Es incorrecta. Representa exactamente lo opuesto a la realidad fisiopatológica; el paciente agudo presenta marcada dificultad para lograr una expectoración profunda adecuada y el método posee una baja sensibilidad diagnóstica.&lt;br /&gt;• &lt;b&gt;d) Ninguna es correcta:&lt;/b&gt; Es incorrecta dado que la no recomendación rutinaria en el ámbito ambulatorio es una premisa válida y comprobada.</t>
  </si>
  <si>
    <t>¿Qué terapéutica evidenció aumento de la sobrevida en pacientes EPOC?&lt;br&gt;&lt;br&gt;a) Oxigenoterapia crónica domiciliaria&lt;br&gt;&lt;br&gt;b) Cesación tabáquica&lt;br&gt;&lt;br&gt;c) Broncodilatadores&lt;br&gt;&lt;br&gt;d) Glucocorticoides inhalados&lt;br&gt;&lt;br&gt;e) a y b son correctas</t>
  </si>
  <si>
    <t>e) a y b son correctas</t>
  </si>
  <si>
    <t>La &lt;b&gt;consolidación con broncograma aéreo&lt;/b&gt; constituye la característica radiográfica específica que define el &lt;b&gt;patrón de consolidación parenquimatosa&lt;/b&gt;, perteneciendo al patrón clásico de una neumonía aguda bacteriana en la radiografía de tórax.</t>
  </si>
  <si>
    <t>&lt;b&gt;DIAGNÓSTICO RADIOLÓGICO DEL PATRÓN DE CONSOLIDACIÓN&lt;/b&gt;&lt;br /&gt;&lt;br /&gt;La radiografía de tórax es obligatoria en todos los pacientes con sospecha de neumonía adquirida en la comunidad (NAC) para confirmar la infección, evidenciar el infiltrado nuevo y descartar diagnósticos alternativos.&lt;br /&gt;• &lt;b&gt;Presentación clínica y radiológica:&lt;/b&gt; La presentación aguda o "típica" de la infección bacteriana se caracteriza por manifestar un clásico síndrome de condensación de los espacios aéreos pulmonares.&lt;br /&gt;• &lt;b&gt;Hallazgos patognomónicos:&lt;/b&gt; La opacidad lobar o segmentaria es el hallazgo característico. Específicamente, la presencia de consolidación con broncograma aéreo es la característica radiográfica que define taxativamente el patrón de consolidación parenquimatosa en la NAC.</t>
  </si>
  <si>
    <t>• &lt;b&gt;a) Reducción de volumen pulmonar:&lt;/b&gt; Es incorrecta. Corresponde al hallazgo característico de la atelectasia, donde ocurre un colapso del parénquima con tracción de estructuras anatómicas vecinas, a diferencia de la condensación que ocupa el espacio aéreo sin reducir el volumen pulmonar.&lt;br /&gt;• &lt;b&gt;b) Vidrio esmerilado:&lt;/b&gt; Es incorrecta. Es un patrón de tenue atenuación radiopaca característico del compromiso predominantemente intersticial (como en la neumonía subaguda/atípica), el cual contrasta con la radiopacidad densa de la consolidación alveolar.&lt;br /&gt;• &lt;b&gt;d) Hiperclaridad:&lt;/b&gt; Es incorrecta. Implica un aumento del contenido aéreo pulmonar o atrapamiento (como ocurre en el enfisema). La ocupación del alvéolo por exudado genera una imagen radiopaca (blanca), y no una hiperclaridad o radiolucidez (negra).</t>
  </si>
  <si>
    <t>EI PSI (índice de severidad de neumonia) riesgo clase I corresponde a: Seleccione una:&lt;br /&gt;&lt;br /&gt;a) Pacientes mayor de 65 años, signos vitales estables y sin co morbilidades&lt;br /&gt;&lt;br /&gt;b) Pacientes menor de 50 años, signos vitales estables y con co morbilidades&lt;br /&gt;&lt;br /&gt;c) Pacientes menor de 50 años, signos vitales estables y sin co morbilidades&lt;br /&gt;&lt;br /&gt;d) Pacientes mayor de 65 años, signos vitales inestables y con co morbilidades</t>
  </si>
  <si>
    <t>&lt;b&gt;ÍNDICE DE SEVERIDAD DE NEUMONÍA (PSI) Y ESTRATIFICACIÓN DEL RIESGO&lt;/b&gt;&lt;br /&gt;&lt;br /&gt;La evaluación inicial de un paciente con neumonía adquirida en la comunidad (NAC) exige clasificar el riesgo para definir el pronóstico y el ámbito de internación.&lt;br /&gt;• &lt;b&gt;Escalas Pronósticas:&lt;/b&gt; Para complementar la categorización clínica inicial y determinar el riesgo de mortalidad, se utilizan herramientas validadas como el Índice de Severidad de Neumonía (PSI - Pneumonia Severity Index), el cual evalúa de manera minuciosa la edad, las comorbilidades y el estado fisiológico agudo.&lt;br /&gt;• &lt;b&gt;Riesgo Clase I:&lt;/b&gt; Corresponde al grupo de menor riesgo basal. Se clasifica en este estadio estrictamente a los pacientes menores de 50 años, que se presentan con signos vitales estables y carecen absolutamente de enfermedades coexistentes (comorbilidades).&lt;br /&gt;• &lt;b&gt;Riesgo Clase IV:&lt;/b&gt; En franco contraste, indica un pronóstico severo con alta mortalidad. Corresponde a pacientes mayores de 65 años, que se presentan con signos vitales inestables y poseen comorbilidades concomitantes, obligando frecuentemente a la internación en cuidados críticos.</t>
  </si>
  <si>
    <t>&lt;b&gt;c) Pacientes menor de 50 años, signos vitales estables y sin co morbilidades:&lt;/b&gt; Es la opción correcta. Constituye la definición exacta de la Clase I del Índice de Severidad de Neumonía (PSI), representando el estrato de pacientes de más bajo riesgo, lo cual justifica habitualmente un manejo ambulatorio seguro.</t>
  </si>
  <si>
    <t>• &lt;b&gt;a) Pacientes mayor de 65 años, signos vitales estables y sin co morbilidades:&lt;/b&gt; Es incorrecta. La edad mayor de 65 años ya suma puntaje de riesgo y eleva la clase del PSI por encima de la Clase I, independientemente de la estabilidad de los signos vitales.&lt;br /&gt;• &lt;b&gt;b) Pacientes menor de 50 años, signos vitales estables y con co morbilidades:&lt;/b&gt; Es incorrecta. La sola presencia de comorbilidades excluye al paciente de pertenecer al estrato de riesgo más bajo (Clase I) en el score PSI, ya que dichas patologías concomitantes incrementan sustancialmente el puntaje.&lt;br /&gt;• &lt;b&gt;d) Pacientes mayor de 65 años, signos vitales inestables y con co morbilidades:&lt;/b&gt; Es incorrecta. Esta descripción clínica denota un pronóstico vital severo y se corresponde de forma directa con la categoría de riesgo Clase IV del PSI, la cual es diametralmente opuesta a la Clase I.</t>
  </si>
  <si>
    <t>EI PSI (índice de severidad de neumonia) riesgo clase IV corresponde a: Seleccione una:&lt;br /&gt;&lt;br /&gt;a) Pacientes menor de 50 años, signos vitales estables y con co morbilidades&lt;br /&gt;&lt;br /&gt;b) Pacientes menor de 50 años, signos vitales estables y sin co morbilidades&lt;br /&gt;&lt;br /&gt;c) Pacientes mayor de 65 años, signos vitales estables y sin co morbilidades&lt;br /&gt;&lt;br /&gt;d) Pacientes mayor de 65 años, signos vitales inestables y con co morbilidades</t>
  </si>
  <si>
    <t>&lt;b&gt;ÍNDICE DE SEVERIDAD DE NEUMONÍA (PSI) Y ESTRATIFICACIÓN DEL RIESGO&lt;/b&gt;&lt;br /&gt;&lt;br /&gt;La evaluación inicial de un paciente con neumonía adquirida en la comunidad (NAC) exige clasificar el riesgo para definir el pronóstico, guiar el tratamiento empírico y decidir el ámbito de internación.&lt;br /&gt;• &lt;b&gt;Escalas Pronósticas:&lt;/b&gt; Para complementar la categorización clínica inicial y determinar el riesgo de mortalidad, se utilizan herramientas validadas como el Índice de Severidad de Neumonía (PSI - Pneumonia Severity Index), el cual evalúa de manera minuciosa la edad, las comorbilidades y el estado fisiológico agudo.&lt;br /&gt;• &lt;b&gt;Riesgo Clase I:&lt;/b&gt; Corresponde al grupo de menor riesgo basal. Se clasifica en este estadio estrictamente a los pacientes menores de 50 años, que se presentan con signos vitales estables y carecen de enfermedades coexistentes.&lt;br /&gt;• &lt;b&gt;Riesgo Clase IV:&lt;/b&gt; En franco contraste, indica un pronóstico severo con alta mortalidad. Corresponde a pacientes mayores de 65 años, que se presentan con signos vitales inestables y poseen comorbilidades concomitantes. Este grado de inestabilidad y severidad obliga frecuentemente a contemplar la internación en cuidados críticos.</t>
  </si>
  <si>
    <t>&lt;b&gt;d) Pacientes mayor de 65 años, signos vitales inestables y con co morbilidades:&lt;/b&gt; Es la opción correcta. Constituye la definición clínica exacta del estrato de alto riesgo (Clase IV) según el Índice de Severidad de Neumonía (PSI), determinando un pronóstico adverso y requiriendo un manejo hospitalario estricto.</t>
  </si>
  <si>
    <t>• &lt;b&gt;a) Pacientes menor de 50 años, signos vitales estables y con co morbilidades:&lt;/b&gt; Es incorrecta. La presencia de comorbilidades suma puntuación en la escala, pero al tratarse de un paciente joven y hemodinámicamente estable, no alcanza el puntaje crítico necesario para clasificar como una Clase IV.&lt;br /&gt;• &lt;b&gt;b) Pacientes menor de 50 años, signos vitales estables y sin co morbilidades:&lt;/b&gt; Es incorrecta. Esta descripción anatómica y clínica corresponde de forma directa y específica a la categoría de riesgo más bajo, el PSI Clase I.&lt;br /&gt;• &lt;b&gt;c) Pacientes mayor de 65 años, signos vitales estables y sin co morbilidades:&lt;/b&gt; Es incorrecta. Al no poseer inestabilidad fisiológica (signos vitales estables) ni comorbilidades asociadas, el puntaje sumado por la edad no llega a ser suficiente para categorizarlo en el rango severo de la Clase IV.</t>
  </si>
  <si>
    <t>&lt;b&gt;COMPLICACIONES Y PRESENTACIÓN SUBAGUDA ("ATÍPICA") DE LA NEUMONÍA&lt;/b&gt;&lt;br /&gt;&lt;br /&gt;La evolución tórpida de una neumonía adquirida en la comunidad puede derivar en múltiples complicaciones locales o sistémicas, las cuales marcan un curso clínico complejo y agresivo.&lt;br /&gt;• &lt;b&gt;Presentación Subaguda (Atípica):&lt;/b&gt; Este cuadro suele originarse por gérmenes intracelulares (como &lt;i&gt;Mycoplasma pneumoniae&lt;/i&gt; o &lt;i&gt;Chlamydophila pneumoniae&lt;/i&gt;) y se caracteriza por presentar un compromiso predominantemente intersticial. Clínicamente genera una marcada disociación clínico-radiológica, cursando con mayor disnea, tos seca y marcados síntomas sistémicos (cefaleas, mialgias y artralgias).&lt;br /&gt;• &lt;b&gt;Principal complicación:&lt;/b&gt; Específicamente en relación con estas presentaciones subagudas o atípicas, la evidencia determina que la principal complicación es el desarrollo de insuficiencia respiratoria. Este cuadro se desencadena cuando el compromiso intersticial agudo altera severamente el intercambio gaseoso, pudiendo llevar a una hipoxemia refractaria y a un distrés respiratorio severo que requiere asistencia mecánica.</t>
  </si>
  <si>
    <t>&lt;b&gt;b) Insuficiencia respiratoria:&lt;/b&gt; Es la opción correcta. Constituye la principal complicación clínica documentada en las presentaciones subagudas o atípicas, derivada directamente del extenso compromiso inflamatorio intersticial que altera la difusión y el intercambio de gases.</t>
  </si>
  <si>
    <t>• &lt;b&gt;a) Sepsis:&lt;/b&gt; Es incorrecta. Si bien el cuadro infeccioso puede tener un impacto sistémico, la sepsis no es catalogada como la complicación principal específica de la neumonía atípica frente a la claudicación respiratoria.&lt;br /&gt;• &lt;b&gt;c) Shock séptico:&lt;/b&gt; Es incorrecta. Representa la progresión máxima de la inestabilidad hemodinámica (frecuentemente asociada a etiologías bacterianas típicas severas o bacteriemias), pero no es la complicación principal directa de la forma atípica.&lt;br /&gt;• &lt;b&gt;d) Neumotórax:&lt;/b&gt; Es incorrecta. Constituye una complicación estructural asociada a la ruptura pleural que puede verse en patologías cavitadas o bullosas, no siendo una complicación representativa de la neumonía atípica.</t>
  </si>
  <si>
    <t>La &lt;b&gt;alteración del sensorio&lt;/b&gt; constituye el parámetro de gravedad principal que llevaría a &lt;b&gt;internar de urgencia a un paciente joven&lt;/b&gt; (por ejemplo, de 48 años) en la evaluación clínica inicial de una neumonía adquirida en la comunidad.</t>
  </si>
  <si>
    <t>&lt;b&gt;CRITERIOS CLÍNICOS DE GRAVEDAD E INTERNACIÓN EN LA NAC&lt;/b&gt;&lt;br /&gt;&lt;br /&gt;Durante la evaluación inicial de un paciente con Neumonía Adquirida en la Comunidad (NAC), es imperativo objetivar variables que marcan inestabilidad hemodinámica y riesgo inminente de mortalidad para decidir la internación (en sala general o UTI).&lt;br /&gt;• &lt;b&gt;Trastornos de la consciencia:&lt;/b&gt; La aparición repentina de alteraciones del sensorio (confusión, desorientación o estupor) es un marcador cardinal de gravedad. Representa el parámetro principal que justifica la internación de urgencia, incluso en pacientes jóvenes o sin comorbilidades previas.&lt;br /&gt;• &lt;b&gt;Inestabilidad hemodinámica:&lt;/b&gt; Incluye hipotensión franca (Tensión Arterial Sistólica &lt; 90 mmHg que requiere fluidos o vasopresores) y taquicardia severa (ej. 140 latidos por minuto).&lt;br /&gt;• &lt;b&gt;Insuficiencia respiratoria:&lt;/b&gt; Evidenciada por signos de hipoxemia (como cianosis) y taquipnea extrema (mayor a 30 respiraciones por minuto).&lt;br /&gt;• &lt;b&gt;Alteraciones térmicas:&lt;/b&gt; El registro de hipotermia (&lt; 36 °C) es un factor de riesgo y severidad clínica superior a la fiebre aislada.</t>
  </si>
  <si>
    <t>&lt;b&gt;b) Alteración del sensorio:&lt;/b&gt; Es la opción correcta. La aparición de confusión o alteración aguda de la consciencia es un predictor clínico mayor de gravedad y mortalidad, constituyendo el parámetro principal que justifica de forma perentoria la internación urgente de este paciente.</t>
  </si>
  <si>
    <t>• &lt;b&gt;a) Pulso de 110 lat/min:&lt;/b&gt; Es incorrecta. Si bien indica taquicardia, no alcanza los niveles de severidad extrema (ej. 140 lpm) que por sí solos determinen una internación urgente en ausencia de inestabilidad hemodinámica.&lt;br /&gt;• &lt;b&gt;c) Temperatura de 38º C:&lt;/b&gt; Es incorrecta. La fiebre es un síntoma clínico típico y esperado en el síndrome de condensación de la neumonía, pero no es un criterio estricto de gravedad para internación (a diferencia de la hipotermia).&lt;br /&gt;• &lt;b&gt;d) Frecuencia respiratoria de 22 x minuto:&lt;/b&gt; Es incorrecta. Indica una taquipnea leve, pero el criterio clínico de gravedad por insuficiencia respiratoria que obligaría a internar exige típicamente una taquipnea extrema mayor a 30 respiraciones por minuto.</t>
  </si>
  <si>
    <t>&lt;b&gt;DIAGNÓSTICO Y EVOLUCIÓN DE LA NEUMONÍA POR MYCOPLASMA PNEUMONIAE&lt;/b&gt;&lt;br /&gt;&lt;br /&gt;La neumonía adquirida en la comunidad de presentación subaguda o "atípica" obedece frecuentemente a gérmenes intracelulares como el &lt;i&gt;Mycoplasma pneumoniae&lt;/i&gt;, presentando particularidades clínicas, microbiológicas e inmunológicas.&lt;br /&gt;• &lt;b&gt;Evolución serológica:&lt;/b&gt; A nivel de los registros de evolución inmunológica, en la infección producida por &lt;i&gt;Mycoplasma pneumoniae&lt;/i&gt; se establece taxativamente que las pruebas serológicas específicas se mantienen elevadas durante largo tiempo tras padecer la enfermedad. Por tal motivo, en la actualidad la Reacción en Cadena de la Polimerasa (PCR) ha desplazado a la serología para el diagnóstico clínico agudo.&lt;br /&gt;• &lt;b&gt;Presentación clínica:&lt;/b&gt; Se caracteriza por un compromiso predominantemente intersticial y una franca disociación clínico-radiológica. A diferencia de las formas bacterianas típicas, cursa característicamente con tos seca (no productiva), mayor disnea y marcados síntomas sistémicos como cefaleas, mialgias y artralgias. La fiebre alta de comienzo súbito no es característica, pudiendo incluso estar ausente.&lt;br /&gt;• &lt;b&gt;Diagnóstico microbiológico:&lt;/b&gt; La prueba diagnóstica más útil y usada en la actualidad para la neumonía atípica o por gérmenes intracelulares es la PCR, dado que el examen bacteriológico de esputo posee un rol controvertido por su muy baja sensibilidad y no se recomienda rutinariamente.</t>
  </si>
  <si>
    <t>&lt;b&gt;c) Las pruebas serológicas específicas se mantienen elevadas durante largo tiempo tras la enfermedad:&lt;/b&gt; Es la opción correcta. Constituye una premisa inmunológica evolutiva validada para la infección por &lt;i&gt;Mycoplasma pneumoniae&lt;/i&gt;, motivo por el cual los anticuerpos séricos pueden reflejar infecciones pasadas y no indican necesariamente un cuadro activo agudo.</t>
  </si>
  <si>
    <t>• &lt;b&gt;a) Se caracteriza por un comienzo súbito, con fiebre alta y leucocitosis:&lt;/b&gt; Es incorrecta. Define la presentación clásica de una neumonía "típica" bacteriana. El &lt;i&gt;Mycoplasma pneumoniae&lt;/i&gt; genera una clínica subaguda de inicio insidioso, frecuentemente sin fiebre alta sostenida o incluso cursando de forma afebril.&lt;br /&gt;• &lt;b&gt;b) La duración mínima del tratamiento es de dos semanas:&lt;/b&gt; Es incorrecta. El manejo terapéutico moderno se guía por biomarcadores como la procalcitonina y la estabilidad clínica del paciente (permitiendo acortar de forma segura esquemas incluso a 5-7 días), sin estar fijado a una duración mínima obligatoria de dos semanas.&lt;br /&gt;• &lt;b&gt;d) Afecta principalmente a pacientes en la edad media de la vida:&lt;/b&gt; Es incorrecta. Si bien puede afectar a cualquier grupo, la infección por &lt;i&gt;Mycoplasma pneumoniae&lt;/i&gt; es epidemiológicamente más frecuente y característica en niños en edad escolar, adolescentes y adultos jóvenes.&lt;br /&gt;• &lt;b&gt;e) La presencia de M. Pneumoniae en esputo tras la terapéutica indica siempre fallo:&lt;/b&gt; Es incorrecta. El estado de portador o la persistencia de material genético y presencia del microorganismo en las vías respiratorias puede prolongarse durante semanas a pesar de una resolución clínica exitosa, sin que esto signifique un fracaso del tratamiento antibiótico.</t>
  </si>
  <si>
    <t>¿Qué medida preventiva es más efectiva para reducir el riesgo de neumonía atipa?&lt;br /&gt;&lt;br /&gt;a) Vacunación&lt;br /&gt;&lt;br /&gt;b) Lavado de manos frecuente&lt;br /&gt;&lt;br /&gt;c) Uso de mascarillas&lt;br /&gt;&lt;br /&gt;d) Aislamiento de pacientes infectados</t>
  </si>
  <si>
    <t>&lt;b&gt;PREVENCIÓN DE LA NEUMONÍA ADQUIRIDA EN LA COMUNIDAD&lt;/b&gt;&lt;br /&gt;&lt;br /&gt;La prevención de la neumonía adquirida en la comunidad (NAC) constituye un pilar fundamental para reducir la morbimortalidad asociada a esta patología, sustentándose clínicamente en la inmunización activa de la población susceptible.&lt;br /&gt;• &lt;b&gt;Efectividad de la inmunización:&lt;/b&gt; Se destaca empíricamente que la vacunación es la medida preventiva más efectiva para reducir el riesgo de padecer una neumonía atípica.&lt;br /&gt;• &lt;b&gt;Herramientas preventivas principales:&lt;/b&gt; Las intervenciones primordiales contra los patógenos más frecuentes son la vacuna antineumocócica y la vacuna antigripal.&lt;br /&gt;• &lt;b&gt;Vacuna Antineumocócica:&lt;/b&gt; Incluye la vacuna de polisacáridos (PPSV23) y la vacuna conjugada 13-valente (PCV13). La indicación médica establece realizar un esquema secuencial, el cual es obligatorio en mayores de 65 años y en individuos con patologías de base crónicas.&lt;br /&gt;• &lt;b&gt;Vacuna Antigripal:&lt;/b&gt; Su composición se modifica anualmente. Presenta indicaciones absolutas en personas mayores de 65 años, pacientes de 2 a 64 años con problemas de salud crónicos o comorbilidades (como EPOC, diabetes o inmunocompromiso), mujeres embarazadas y población pediátrica.</t>
  </si>
  <si>
    <t>&lt;b&gt;a) Vacunación:&lt;/b&gt; Es la opción correcta. Constituye el pilar preventivo fundamental, destacándose de manera empírica en la literatura médica como la medida más efectiva para reducir el riesgo de desarrollar una neumonía atípica.</t>
  </si>
  <si>
    <t>• &lt;b&gt;b) Lavado de manos frecuente:&lt;/b&gt; Es incorrecta. Si bien representa una medida higiénica general para el control de infecciones, no alcanza la efectividad probada y directa que posee la inmunización activa poblacional contra los patógenos respiratorios.&lt;br /&gt;• &lt;b&gt;c) Uso de mascarillas:&lt;/b&gt; Es incorrecta. Constituye una medida de barrera útil para evitar la diseminación aerógena de las microgotas de Flügge, pero no es la intervención primaria más eficaz para prevenir el desarrollo de la enfermedad en el huésped susceptible.&lt;br /&gt;• &lt;b&gt;d) Aislamiento de pacientes infectados:&lt;/b&gt; Es incorrecta. En el manejo epidemiológico de la neumonía adquirida en la comunidad, la estrategia de prevención más contundente y con mayor evidencia recae inexorablemente sobre las vacunas antineumocócica y antigripal.</t>
  </si>
  <si>
    <t>&lt;b&gt;CRITERIOS CLÍNICOS DE GRAVEDAD E INTERNACIÓN EN LA NAC&lt;/b&gt;&lt;br /&gt;&lt;br /&gt;Durante la evaluación clínica inicial de un paciente con Neumonía Adquirida en la Comunidad (NAC), es imperativo objetivar variables que marcan inestabilidad hemodinámica y riesgo inminente de mortalidad para decidir la internación (en sala general o UTI).&lt;br /&gt;• &lt;b&gt;Trastornos de la consciencia:&lt;/b&gt; La aparición repentina de alteraciones del sensorio (confusión, desorientación o estupor) es un marcador cardinal de gravedad. Representa el parámetro principal que justifica la internación de urgencia, incluso en pacientes jóvenes o sin comorbilidades previas.&lt;br /&gt;• &lt;b&gt;Inestabilidad hemodinámica:&lt;/b&gt; Incluye hipotensión franca (Tensión Arterial Sistólica &lt; 90 mmHg que requiere fluidos o vasopresores) y taquicardia severa (ej. 140 latidos por minuto).&lt;br /&gt;• &lt;b&gt;Insuficiencia respiratoria:&lt;/b&gt; Evidenciada por signos de hipoxemia tisular (como cianosis) y taquipnea extrema (mayor a 30 respiraciones por minuto).&lt;br /&gt;• &lt;b&gt;Alteraciones térmicas:&lt;/b&gt; El registro de hipotermia (&lt; 36 °C) es un factor de riesgo y severidad clínica superior a la fiebre aislada.</t>
  </si>
  <si>
    <t>• &lt;b&gt;a) Pulso de 110 lat/min:&lt;/b&gt; Es incorrecta. Si bien indica taquicardia, no alcanza los niveles de severidad extrema (ej. 140 lpm) que por sí solos determinen una internación urgente en ausencia de inestabilidad hemodinámica.&lt;br /&gt;• &lt;b&gt;c) Temperatura de 38 °C:&lt;/b&gt; Es incorrecta. La fiebre es un síntoma clínico típico y esperado en la infección pulmonar aguda, pero no es un criterio estricto de gravedad para internación (a diferencia de la hipotermia).&lt;br /&gt;• &lt;b&gt;d) Frecuencia respiratoria de 22 x minuto:&lt;/b&gt; Es incorrecta. Indica una taquipnea leve, pero el criterio clínico de gravedad por insuficiencia respiratoria que obligaría a internar exige típicamente una taquipnea extrema mayor a 30 respiraciones por minuto.</t>
  </si>
  <si>
    <t>La &lt;b&gt;prevención primaria de enfermedades respiratorias en el paciente anciano incluye indefectiblemente la inmunización y los cambios en el estilo de vida&lt;/b&gt;.</t>
  </si>
  <si>
    <t>&lt;b&gt;PREVENCIÓN DE ENFERMEDADES RESPIRATORIAS EN EL ANCIANO&lt;/b&gt;&lt;br /&gt;&lt;br /&gt;La prevención de la neumonía adquirida en la comunidad (NAC) y otras infecciones respiratorias constituye un pilar fundamental para reducir la morbimortalidad asociada en la tercera edad.&lt;br /&gt;• &lt;b&gt;Pilar preventivo primario:&lt;/b&gt; La prevención primaria de enfermedades respiratorias en el paciente anciano incluye indefectiblemente la inmunización activa de la población susceptible y la modificación de los factores de riesgo del estilo de vida (como el tabaquismo o el hacinamiento).&lt;br /&gt;• &lt;b&gt;Inmunización activa:&lt;/b&gt; Las herramientas preventivas principales contra los patógenos respiratorios más frecuentes son la vacuna antineumocócica y la vacuna antigripal.&lt;br /&gt;• &lt;b&gt;Vacuna Antineumocócica:&lt;/b&gt; La indicación médica actual establece realizar un esquema secuencial combinando la vacuna conjugada 13-valente (PCV13) y la vacuna de polisacáridos 23-valente (PPSV23). Este esquema es obligatorio en pacientes mayores de 65 años.&lt;br /&gt;• &lt;b&gt;Vacuna Antigripal:&lt;/b&gt; Su composición se modifica anualmente para adaptarse a los virus circulantes. Posee indicación absoluta y obligatoria en todas las personas mayores de 65 años.</t>
  </si>
  <si>
    <t>• &lt;b&gt;a) Uso de corticoides inhalados:&lt;/b&gt; Es incorrecta. Constituyen la terapia de mantenimiento fundamental en patologías obstructivas crónicas (asma o EPOC grave), pero no fungen como medida profiláctica primaria para evitar la adquisición de infecciones respiratorias en pacientes ancianos sanos.&lt;br /&gt;• &lt;b&gt;c) Evitar daños por corticoides:&lt;/b&gt; Es incorrecta. Si bien minimizar la inmunosupresión generada por los corticoides sistémicos es una premisa de precaución clínica, no constituye la definición formal y activa de "prevención primaria respiratoria".&lt;br /&gt;• &lt;b&gt;d) Utilización de broncodilatadores:&lt;/b&gt; Es incorrecta. Son fármacos de rescate o mantenimiento utilizados para revertir la limitación al flujo aéreo (broncoconstricción) propia de enfermedades preexistentes, no siendo una medida inmunológica o de estilo de vida destinada a la prevención poblacional.</t>
  </si>
  <si>
    <t>Un paciente de 58 años con diagnóstico de EPOC, concurre a una consulta de control. Se encuentra estable en los últimos meses con buena adherencia al tratamiento con glucocorticoides inhalados y broncodilatadores de acción prolongada. Al examen físico se observan edemas en los miembros inferiores e ingurgitación yugular 2/3 en el decúbito. Presenta VEF1 postbroncodilatador de 52% y el laboratorio muestra hematocrito 59% y PO2 de 58 mmHg y PCO2 56 mmHg en 2 registros recientes separados por tres meses. ¿Cuál es la indicación más adecuada?:&lt;br&gt;&lt;br&gt;a) Oxigenoterapia crónica domiciliaria&lt;br&gt;&lt;br&gt;b) Tratamiento ambulatorio con diuréticos de asa y carvedilol&lt;br&gt;&lt;br&gt;c) Internación&lt;br&gt;&lt;br&gt;d) Tratamiento ambulatorio con diuréticos de asa</t>
  </si>
  <si>
    <t>a) Oxigenoterapia crónica domiciliaria</t>
  </si>
  <si>
    <t>&lt;b&gt;CRITERIOS DE GRAVEDAD E INTERNACIÓN EN UTI EN LA NEUMONÍA&lt;/b&gt;&lt;br /&gt;&lt;br /&gt;Durante la evaluación clínica inicial de un paciente con neumonía adquirida en la comunidad, es vital objetivar variables que marcan inestabilidad hemodinámica y riesgo inminente de mortalidad para decidir la internación en la Unidad de Terapia Intensiva (UTI).&lt;br /&gt;• &lt;b&gt;Inestabilidad hemodinámica:&lt;/b&gt; La presencia de hipotensión franca (Tensión Arterial Sistólica menor a 90 mmHg o Tensión Arterial Diastólica menor a 60 mmHg) que requiere fluidos, así como la progresión a un shock séptico con requerimiento de vasopresores, constituyen criterios mayores absolutos de severidad.&lt;br /&gt;• &lt;b&gt;Insuficiencia Respiratoria y Anatomía:&lt;/b&gt; La necesidad de asistencia con ventilación mecánica y la evidencia imagenológica de compromiso pulmonar multilobar se afirman taxativamente como criterios mayores de internación en UTI.&lt;br /&gt;• &lt;b&gt;Trastornos de la consciencia:&lt;/b&gt; La aparición repentina de alteraciones del sensorio como confusión, desorientación o estupor.&lt;br /&gt;• &lt;b&gt;Alteraciones térmicas:&lt;/b&gt; El registro de hipotermia (temperatura menor a 36 °C).</t>
  </si>
  <si>
    <t>&lt;b&gt;d) Presión sistólica sanguínea mayor a 110 mmHg:&lt;/b&gt; Es la opción correcta (la que NO es un criterio de UTI). Una presión sistólica mayor a 110 mmHg indica una tensión arterial conservada, descartando temporalmente el criterio de gravedad hemodinámica (el cual exige típicamente hipotensión franca con sistólica menor a 90 mmHg) para el ingreso a la unidad de cuidados críticos.</t>
  </si>
  <si>
    <t>• &lt;b&gt;a) Necesidad de ventilación mecánica:&lt;/b&gt; Es incorrecta. Constituye el criterio mayor por excelencia derivado de la claudicación respiratoria, requiriendo ineludiblemente soporte vital avanzado en UTI.&lt;br /&gt;• &lt;b&gt;b) Compromiso pulmonar multilobar:&lt;/b&gt; Es incorrecta. Evidencia un daño anatómico extenso que se afirma taxativamente como un criterio mayor de internación en UTI.&lt;br /&gt;• &lt;b&gt;c) Shock séptico:&lt;/b&gt; Es incorrecta. Constituye un criterio mayor absoluto de severidad por extrema inestabilidad hemodinámica y requerimiento de fármacos vasopresores, obligando a la internación en UTI.</t>
  </si>
  <si>
    <t>En una &lt;b&gt;neumonía de la comunidad ambulatoria el tiempo de tratamiento puede estipularse de manera efectiva en 5 días&lt;/b&gt; (o establecerse alternativamente bajo la premisa de 7 días más 48 horas de estabilidad clínica).</t>
  </si>
  <si>
    <t>&lt;b&gt;DURACIÓN DEL TRATAMIENTO EN LA NEUMONÍA ADQUIRIDA EN LA COMUNIDAD&lt;/b&gt;&lt;br /&gt;&lt;br /&gt;El abordaje terapéutico de la neumonía adquirida en la comunidad requiere de la instauración temprana de un esquema antibiótico empírico. La duración del mismo debe ser lo suficientemente prolongada para erradicar la infección, pero acotada para minimizar la toxicidad y el desarrollo de resistencia bacteriana.&lt;br /&gt;• &lt;b&gt;Esquemas clásicos y acortados:&lt;/b&gt; La evidencia clínica actual determina que en una neumonía de la comunidad de manejo ambulatorio el tiempo de tratamiento puede estipularse clásicamente en 5 días. Alternativamente, según la respuesta del paciente, se puede establecer la finalización del esquema bajo la premisa de completar 7 días, sumados a 48 horas de estabilidad clínica manifiesta.&lt;br /&gt;• &lt;b&gt;Utilidad de biomarcadores:&lt;/b&gt; El laboratorio general aporta biomarcadores específicos, como la procalcitonina, cuya principal utilidad pronóstica sirve como guía para acortar de forma segura la duración de la terapia antibiótica, avalando la efectividad de limitar los regímenes de tratamiento a 5 días en cuadros no complicados.</t>
  </si>
  <si>
    <t>• &lt;b&gt;b) 7 días:&lt;/b&gt; Es incorrecta como opción principal exclusiva, aunque la pauta temporal de 7 días asociados a 48 horas de estabilidad clínica constituye una premisa secundaria válida según la evolución del cuadro.&lt;br /&gt;• &lt;b&gt;c) 10 días:&lt;/b&gt; Es incorrecta. Representa un esquema temporal innecesariamente prolongado para un cuadro ambulatorio simple de evolución favorable, reservándose primariamente para pacientes hospitalizados o con cuadros de mayor gravedad.&lt;br /&gt;• &lt;b&gt;d) 14 días:&lt;/b&gt; Es incorrecta. Las terapias de dos semanas resultan excesivas para la NAC ambulatoria estándar, lo que incrementaría inútilmente el riesgo de toxicidad y la selección de cepas bacterianas multirresistentes.</t>
  </si>
  <si>
    <t>En la neumonía, ¿cuál de los siguientes NO es un criterio de internación en UTI?&lt;br /&gt;&lt;br /&gt;a) Necesidad de ventilación mecánica&lt;br /&gt;&lt;br /&gt;b) Shock séptico&lt;br /&gt;&lt;br /&gt;c) Compromiso pulmonar multilobar&lt;br /&gt;&lt;br /&gt;d) Presión sistólica sanguínea mayor a 90 mmHg</t>
  </si>
  <si>
    <t>El &lt;b&gt;mantenimiento de una presión sistólica sanguínea mayor a 90 mmHg descarta&lt;/b&gt; el criterio de inestabilidad hemodinámica e hipotensión franca, por lo que &lt;b&gt;no constituye un criterio mayor de internación en la Unidad de Terapia Intensiva (UTI)&lt;/b&gt; en la evaluación de la gravedad de una neumonía.</t>
  </si>
  <si>
    <t>&lt;b&gt;d) Presión sistólica sanguínea mayor a 90 mmHg:&lt;/b&gt; Es la opción correcta (la que NO es un criterio mayor). El mantenimiento de una presión sistólica mayor a 90 mmHg indica ausencia de hipotensión franca, descartando temporalmente el criterio de gravedad hemodinámica para el ingreso a la unidad de cuidados críticos.</t>
  </si>
  <si>
    <t>• &lt;b&gt;a) Necesidad de ventilación mecánica:&lt;/b&gt; Es incorrecta. Constituye el criterio mayor por excelencia derivado de la claudicación respiratoria, requiriendo ineludiblemente soporte vital avanzado en UTI.&lt;br /&gt;• &lt;b&gt;b) Shock séptico:&lt;/b&gt; Es incorrecta. Constituye un criterio mayor absoluto de severidad por extrema inestabilidad hemodinámica y requerimiento de fármacos vasopresores, obligando a la internación en UTI.&lt;br /&gt;• &lt;b&gt;c) Compromiso pulmonar multilobar:&lt;/b&gt; Es incorrecta. Evidencia un daño anatómico extenso que se afirma taxativamente como un criterio mayor de internación en UTI.</t>
  </si>
  <si>
    <t>&lt;b&gt;BRONCOASPIRACIÓN Y NEUMONÍA&lt;/b&gt;&lt;br /&gt;&lt;br /&gt;La aspiración de la orofaringe o del contenido gástrico constituye un mecanismo fisiopatológico y factor de riesgo de suma jerarquía clínica en el desarrollo de la neumonía.&lt;br /&gt;• &lt;b&gt;Población vulnerable:&lt;/b&gt; Esta situación de riesgo se observa con extrema frecuencia en pacientes añosos, en individuos postrados o en aquellos que presentan secuelas neurológicas que alteran los reflejos de protección de la vía aérea.&lt;br /&gt;• &lt;b&gt;Alcoholismo asociado:&lt;/b&gt; El alcoholismo crónico se suele asociar de manera característica con el desarrollo de neumonía por broncoaspiración, evento que puede producirse de forma típica en el paciente anciano.&lt;br /&gt;• &lt;b&gt;Tratamiento dirigido:&lt;/b&gt; A nivel de los protocolos de manejo inicial, el tratamiento empírico indicado reglamentariamente frente a un cuadro de neumonía por broncoaspiración es la asociación de Ampicilina más sulbactam 1.5 gr cada 6 hs.</t>
  </si>
  <si>
    <t>• &lt;b&gt;a) Claritromicina 500 mg cada 8 hs:&lt;/b&gt; Es incorrecta. Este macrólido está indicado para pacientes ambulatorios (Grupo 1) o asociado a betalactámicos en pacientes internados para cubrir gérmenes atípicos intracelulares, pero no es la monoterapia empírica de elección para cuadros por broncoaspiración.&lt;br /&gt;• &lt;b&gt;c) Gentamicina más amoxicilina:&lt;/b&gt; Es incorrecta. No representa el esquema de primera línea protocolizado para este escenario clínico de acuerdo a las normativas de tratamiento empírico de la NAC.&lt;br /&gt;• &lt;b&gt;d) Amoxicilina 500 mg cada 8 hs:&lt;/b&gt; Es incorrecta. El uso de la amoxicilina de forma aislada, sin el agregado de un inhibidor de betalactamasas (como el sulbactam), carece de la cobertura adecuada para el abordaje empírico de una neumonía por aspiración.</t>
  </si>
  <si>
    <t>&lt;b&gt;USO DE AMPICILINA SULBACTAM EN LA NAC&lt;/b&gt;&lt;br /&gt;&lt;br /&gt;La asociación de Ampicilina-sulbactam constituye un esquema de referencia transversal para el manejo de pacientes con NAC que requieren internación.&lt;br /&gt;• &lt;b&gt;Internación en Sala General (Grupo 2):&lt;/b&gt; Las guías sugieren utilizar Ampicilina-sulbactam 1.5 g IV cada 6 horas como el tratamiento de elección general. A este esquema se le puede agregar Claritromicina si existe sospecha de compromiso por gérmenes atípicos.&lt;br /&gt;• &lt;b&gt;Unidad de Terapia Intensiva (Grupo 3A):&lt;/b&gt; En pacientes que ingresan con criterios de gravedad y necesidad de cuidados críticos, pero sin factores de riesgo para &lt;i&gt;Pseudomonas aeruginosa&lt;/i&gt;, el tratamiento de elección indiscutido es la combinación de Ampicilina-sulbactam 1.5 g IV cada 6 horas más Claritromicina 500 mg IV cada 12 horas.</t>
  </si>
  <si>
    <t>&lt;b&gt;TRATAMIENTO EMPÍRICO EN NEUMONÍA CON COMORBILIDADES&lt;/b&gt;&lt;br /&gt;&lt;br /&gt;El manejo empírico de la Neumonía Adquirida en la Comunidad (NAC) que requiere internación en sala general exige considerar la presencia de comorbilidades y antecedentes de jerarquía como la Enfermedad Pulmonar Obstructiva Crónica (EPOC).&lt;br /&gt;• &lt;b&gt;Etiología en EPOC:&lt;/b&gt; En estos pacientes se debe sospechar fuertemente la presencia de &lt;i&gt;Haemophilus influenzae&lt;/i&gt;, por lo que los esquemas que incluyen inhibidores de betalactamasas (como Ampicilina-sulbactam) resultan altamente efectivos y constituyen la base terapéutica.&lt;br /&gt;• &lt;b&gt;Terapia combinada:&lt;/b&gt; El tratamiento de elección general en sala sugiere utilizar Ampicilina-sulbactam 1.5 g IV cada 6 horas. A este esquema se le debe asociar un macrólido (Claritromicina 500 mg IV cada 12 horas) para ampliar la cobertura empírica hacia gérmenes intracelulares atípicos, y fundamentalmente ante el antecedente de internaciones recientes tratadas previamente con betalactámicos solos, escenario clínico donde se impone escalar y combinar el tratamiento inicial.</t>
  </si>
  <si>
    <t>&lt;b&gt;d) Ampicilina + sulbactam + claritromicina:&lt;/b&gt; Es la opción correcta. Constituye el esquema terapéutico empírico protocolizado de elección para un paciente con EPOC que requiere internación (Grupo 2B) y posee el antecedente reciente de una neumonía tratada con betalactámicos, asegurando así la cobertura simultánea de &lt;i&gt;Haemophilus influenzae&lt;/i&gt;, gérmenes típicos y microorganismos atípicos.</t>
  </si>
  <si>
    <t>• &lt;b&gt;a) Ampicilina + sulbactam:&lt;/b&gt; Es incorrecta. Si bien es el tratamiento base de elección general, su uso como monoterapia resulta insuficiente en este caso particular, ya que el paciente recibió este mismo esquema hace apenas 2 meses, imponiéndose la necesidad clínica de asociar Claritromicina para expandir la cobertura.&lt;br /&gt;• &lt;b&gt;b) Levofloxacina:&lt;/b&gt; Es incorrecta. Aunque es una alternativa válida, el protocolo específico frente a la buena respuesta previa a betalactámicos y la necesidad de internación privilegia la combinación de Ampicilina-sulbactam más Claritromicina sobre el uso primario de fluoroquinolonas.&lt;br /&gt;• &lt;b&gt;c) Piperaciclina + tazobactam:&lt;/b&gt; Es incorrecta. Este esquema de amplio espectro está reservado estrictamente para pacientes que ingresan a la Unidad de Terapia Intensiva (Grupo 3B) y que presentan factores de riesgo documentados para &lt;i&gt;Pseudomonas aeruginosa&lt;/i&gt;.</t>
  </si>
  <si>
    <t>&lt;b&gt;CATEGORIZACIÓN DE RIESGO Y GRUPOS DE TRATAMIENTO&lt;/b&gt;&lt;br /&gt;&lt;br /&gt;Para indicar el tratamiento empírico de forma ordenada, se debe categorizar a los pacientes dependiendo del ámbito de internación requerido y los factores de riesgo.&lt;br /&gt;• &lt;b&gt;Grupo 1 (Ambulatorios):&lt;/b&gt; Se subdivide en A (menor de 65 años sin comorbilidades) y B (mayor de 65 años y/o con comorbilidades).&lt;br /&gt;• &lt;b&gt;Grupo 2 (Internación en Sala General):&lt;/b&gt; Subdividido en A y B (donde se inscribe el paciente con EPOC y edad/comorbilidades).&lt;br /&gt;• &lt;b&gt;Grupo 3 (Internación en UTI):&lt;/b&gt; Subdividido en A (sin factores de riesgo para Pseudomonas) y B (con factores de riesgo para Pseudomonas, donde se utilizan esquemas como Piperacilina-tazobactam o Cefepime).</t>
  </si>
  <si>
    <t>&lt;b&gt;a) Ampicilina más sulbactam 1,5 gr cada 6 hs:&lt;/b&gt; Es la opción correcta. Representa el esquema terapéutico empírico protocolizado y de elección inicial ante una neumonía por broncoaspiración, proveyendo la cobertura antimicrobiana de amplio espectro necesaria para este escenario clínico específico.</t>
  </si>
  <si>
    <t>• &lt;b&gt;b) Gentamicina más amoxicilina cada 12 hs:&lt;/b&gt; Es incorrecta. No representa el esquema de primera línea protocolizado para este escenario clínico de acuerdo a las normativas de tratamiento empírico de la NAC.&lt;br /&gt;• &lt;b&gt;c) Claritromicina 500mg cada 8 hs:&lt;/b&gt; Es incorrecta. Este macrólido está indicado para pacientes ambulatorios o asociado a betalactámicos en pacientes internados para cubrir gérmenes atípicos intracelulares, pero no es la monoterapia empírica de elección para cuadros por broncoaspiración.&lt;br /&gt;• &lt;b&gt;d) Levofloxacina 500 mg cada 24 hs:&lt;/b&gt; Es incorrecta. Aunque es una alternativa válida en otros escenarios, el protocolo específico frente a la broncoaspiración privilegia el uso de la asociación de Ampicilina-sulbactam como esquema empírico inicial.</t>
  </si>
  <si>
    <t>En una &lt;b&gt;neumonía de la comunidad ambulatoria el tiempo de tratamiento puede establecerse alternativamente bajo la premisa de 7 días más 48 hs de estabilidad clínica&lt;/b&gt; (o estipularse de manera efectiva en 5 días fijos).</t>
  </si>
  <si>
    <t>&lt;b&gt;c) 7 días más 48 hs de estabilidad clínica:&lt;/b&gt; Es la opción correcta. Constituye una pauta temporal secundaria válida y efectiva según la evolución clínica del cuadro, asegurando la erradicación de la infección tras completar una semana de terapia asociada a dos días de franca estabilidad clínica del paciente ambulatorio.</t>
  </si>
  <si>
    <t>• &lt;b&gt;a) 10 días más 48 hs de estabilidad clínica:&lt;/b&gt; Es incorrecta. Prolongar el tratamiento de base a 10 días en un cuadro ambulatorio simple resulta en un esquema temporal innecesariamente prolongado.&lt;br /&gt;• &lt;b&gt;b) 5 días más 72 hs de estabilidad clínica:&lt;/b&gt; Es incorrecta. Si bien el esquema base puede acortarse a 5 días totales, la premisa de extensión clínica combinada exige típicamente 7 días de base sumados a 48 horas de estabilidad.&lt;br /&gt;• &lt;b&gt;d) 14 días más 24 hs de estabilidad clínica:&lt;/b&gt; Es incorrecta. Las terapias de dos semanas resultan excesivas para la NAC ambulatoria estándar, incrementando inútilmente el riesgo de toxicidad medicamentosa y la selección de cepas bacterianas multirresistentes.</t>
  </si>
  <si>
    <t>&lt;b&gt;TRATAMIENTO EMPÍRICO DE LA NEUMONÍA GRAVE EN UTI&lt;/b&gt;&lt;br /&gt;&lt;br /&gt;El manejo de pacientes que ingresan con criterios mayores de gravedad, como la progresión a un compromiso respiratorio extremo (manifestado por disnea, tiraje e hipoxemia severa refractaria), exige su internación inmediata en la Unidad de Terapia Intensiva (UTI) y el inicio de un esquema empírico precoz e intravenoso.&lt;br /&gt;• &lt;b&gt;Categorización clínica:&lt;/b&gt; La presencia de insuficiencia respiratoria severa (PaO2 de 55 mmHg a pesar del aporte de oxígeno suplementario al 30%) y el uso de músculos accesorios (tiraje) encuadran taxativamente el cuadro en el Grupo 3 de tratamiento.&lt;br /&gt;• &lt;b&gt;Esquemas de elección (Grupo 3A):&lt;/b&gt; En pacientes que requieren cuidados críticos sin factores de riesgo demostrados para &lt;i&gt;Pseudomonas aeruginosa&lt;/i&gt;, el protocolo terapéutico exige combinar un betalactámico potente con un macrólido. Una pauta validada y de primera línea es la combinación de una cefalosporina de tercera generación (Ceftriaxona 2 g EV) asociada ineludiblemente a Claritromicina (500 mg EV cada 12 horas). Este esquema dual asegura una cobertura de amplio espectro simultánea sobre el &lt;i&gt;Streptococcus pneumoniae&lt;/i&gt; invasivo, &lt;i&gt;Haemophilus influenzae&lt;/i&gt; y la totalidad de los gérmenes atípicos intracelulares.</t>
  </si>
  <si>
    <t>&lt;b&gt;b) Ceftriaxona 2 g EV + Claritromicina 500 mg cada 12 hs EV:&lt;/b&gt; Es la opción correcta. Constituye un esquema empírico protocolizado de elección para un paciente con neumonía grave que requiere internación en UTI (Grupo 3A), combinando una cefalosporina de tercera generación y un macrólido estrictamente por vía intravenosa para otorgar la cobertura necesaria frente al riesgo inminente de vida.</t>
  </si>
  <si>
    <t>• &lt;b&gt;a) Ciprofloxacina 200 mg EV + Claritromicina 500 mg cada 12 hs VO:&lt;/b&gt; Es incorrecta. La Ciprofloxacina no es una fluoroquinolona respiratoria adecuada para el manejo primario del neumococo. Además, ante un paciente inestable con indicación de UTI, se requiere imperativamente que ambos fármacos sean administrados por vía intravenosa, no oral.&lt;br /&gt;• &lt;b&gt;c) Claritromicina 500 mg cada 12 horas EV:&lt;/b&gt; Es incorrecta. El uso de macrólidos como monoterapia resulta insuficiente y está proscrito en pacientes graves ingresados a terapia intensiva, debiendo asociarse siempre a un betalactámico.&lt;br /&gt;• &lt;b&gt;d) Amoxicilina-Ácido clavulánico 1 g cada 8 hs EV:&lt;/b&gt; Es incorrecta. Aunque proporciona una excelente cobertura basal para bacterias típicas, su utilización de forma aislada carece de espectro para los microorganismos intracelulares atípicos, lo cual es inaceptable en el manejo empírico inicial de una neumonía grave.</t>
  </si>
  <si>
    <t>&lt;b&gt;ETIOLOGÍA DE LA NEUMONÍA ADQUIRIDA EN LA COMUNIDAD (NAC)&lt;/b&gt;&lt;br /&gt;&lt;br /&gt;La etiología de la NAC es sumamente variada y se diversifica según las comorbilidades, la edad y los factores de riesgo específicos del huésped.&lt;br /&gt;• &lt;b&gt;Klebsiella pneumoniae:&lt;/b&gt; Debe sospecharse fuertemente como agente etiológico primario frente a un paciente con antecedentes de alcoholismo (etilista) que ingresa de forma inconsciente o con alteración del sensorio cursando una NAC.&lt;br /&gt;• &lt;b&gt;Streptococcus pneumoniae (Neumococo):&lt;/b&gt; Es el germen más común y preponderante a nivel global, siendo el agente causal en aproximadamente el 70% a 80% de los episodios de NAC ambulatoria y lobar.&lt;br /&gt;• &lt;b&gt;Haemophilus influenzae:&lt;/b&gt; Su presencia se sospecha predominantemente en adultos con hábito de tabaquismo o en pacientes que padecen una Enfermedad Pulmonar Obstructiva Crónica (EPOC).&lt;br /&gt;• &lt;b&gt;Pseudomonas aeruginosa:&lt;/b&gt; Debe sospecharse ineludiblemente en pacientes con alteraciones anatómicas pulmonares crónicas como bronquiectasias o fibrosis quística, uso de corticoides en dosis prolongadas y altas, tratamiento antibiótico previo de amplio espectro e internaciones previas.</t>
  </si>
  <si>
    <t>Paciente de 60 años, tabaquista severo (120 P/Y) que concurre a consultorios de neumonología a realizarse una espirometría. Presenta espirometría con obstrucción moderada (grado II) y disnea mMRC 3. No refiere reagudización en últimos 5 años. ¿En qué categoría GOLD pertenece el paciente?&lt;br&gt;&lt;br&gt;a) GOLD B&lt;br&gt;&lt;br&gt;b) GOLD D&lt;br&gt;&lt;br&gt;c) Ninguno de los anteriores&lt;br&gt;&lt;br&gt;d) GOLD A&lt;br&gt;&lt;br&gt;e) GOLD C</t>
  </si>
  <si>
    <t>&lt;b&gt;d) Klebsiella:&lt;/b&gt; Es la opción correcta. Constituye la asociación patognomónica y etiología específica a sospechar en primera instancia ante el escenario de un paciente etilista que ingresa inconsciente y presenta una neumonía adquirida en la comunidad.</t>
  </si>
  <si>
    <t>• &lt;b&gt;a) H. influenzae:&lt;/b&gt; Es incorrecta. Su presencia se relaciona epidemiológicamente y se sospecha predominantemente en pacientes con tabaquismo activo o con el antecedente de Enfermedad Pulmonar Obstructiva Crónica (EPOC).&lt;br /&gt;• &lt;b&gt;b) Pseudomonas:&lt;/b&gt; Es incorrecta. Se asocia de manera estrecha a pacientes con bronquiectasias, fibrosis quística, internaciones recientes, o que han recibido tratamientos con antibióticos de amplio espectro o corticoides sistémicos prolongados.&lt;br /&gt;• &lt;b&gt;c) Neumococo:&lt;/b&gt; Es incorrecta. Si bien es el agente etiológico global más frecuente de la NAC, el cuadro clínico específico del paciente etilista inconsciente obliga a pensar etiológicamente y de forma dirigida en &lt;i&gt;Klebsiella pneumoniae&lt;/i&gt; o gérmenes asociados a la broncoaspiración.</t>
  </si>
  <si>
    <t>a) GOLD B</t>
  </si>
  <si>
    <t>&lt;b&gt;BRONCOASPIRACIÓN Y NEUMONÍA&lt;/b&gt;&lt;br /&gt;&lt;br /&gt;La aspiración de la orofaringe o del contenido gástrico constituye un mecanismo fisiopatológico y factor de riesgo de suma jerarquía clínica en el desarrollo de la neumonía.&lt;br /&gt;• &lt;b&gt;Población vulnerable:&lt;/b&gt; Esta situación de riesgo se observa con extrema frecuencia en pacientes añosos, en individuos postrados o en aquellos que presentan secuelas neurológicas que alteran los reflejos de protección de la vía aérea y generan inconsciencia.&lt;br /&gt;• &lt;b&gt;Alcoholismo asociado:&lt;/b&gt; El alcoholismo crónico (etilismo) se suele asociar de manera característica con el desarrollo de neumonía por broncoaspiración, evento que puede producirse de forma típica en el paciente anciano.</t>
  </si>
  <si>
    <t>&lt;b&gt;ETIOLOGÍA DE LA NEUMONÍA ADQUIRIDA EN LA COMUNIDAD (NAC)&lt;/b&gt;&lt;br /&gt;&lt;br /&gt;La etiología de la NAC es sumamente variada y se diversifica según las comorbilidades, la edad y los factores de riesgo específicos del huésped.&lt;br /&gt;• &lt;b&gt;Streptococcus pneumoniae (Neumococo):&lt;/b&gt; Es el germen más común y preponderante a nivel global, siendo el agente causal en aproximadamente el 70% a 80% de los episodios de NAC de presentación ambulatoria y de la clásica consolidación lobar.&lt;br /&gt;• &lt;b&gt;Haemophilus influenzae:&lt;/b&gt; Su presencia se sospecha predominantemente en adultos con hábito de tabaquismo activo o en pacientes que padecen una Enfermedad Pulmonar Obstructiva Crónica (EPOC). Sin embargo, estadísticamente no logra superar la prevalencia global del neumococo.&lt;br /&gt;• &lt;b&gt;Staphylococcus aureus:&lt;/b&gt; Debe sospecharse imperativamente en pacientes con insuficiencia renal crónica, antecedentes de infecciones cutáneas, o característicamente como una sobreinfección bacteriana que surge dos semanas después de padecer un cuadro de gripe.&lt;br /&gt;• &lt;b&gt;Mycoplasma pneumoniae:&lt;/b&gt; Constituye un patógeno intracelular causante frecuente de la presentación subaguda o "atípica" de la neumonía, caracterizada por un compromiso predominantemente intersticial y disociación clínico-radiológica.</t>
  </si>
  <si>
    <t>&lt;b&gt;a) Streptococo Pneumoniae:&lt;/b&gt; Es la opción correcta. Constituye una premisa clínica inalterable que, independientemente de la presencia de comorbilidades respiratorias crónicas como la EPOC, el &lt;i&gt;Streptococcus pneumoniae&lt;/i&gt; sigue siendo el agente etiológico más frecuente y probable frente a una clásica neumonía lobar adquirida en la comunidad.</t>
  </si>
  <si>
    <t>• &lt;b&gt;b) Staphylococus Aureus:&lt;/b&gt; Es incorrecta. Se sospecha característicamente ante cuadros de sobreinfección bacteriana posviral (ej. influenza) o en pacientes con patología renal o infecciones cutáneas previas, no siendo el principal agente en este escenario etario y obstructivo.&lt;br /&gt;• &lt;b&gt;c) Mycoplasma:&lt;/b&gt; Es incorrecta. Representa la etiología prototípica de la neumonía "atípica" (de curso subagudo y patrón intersticial), no correlacionándose etiológicamente en primera línea con el diagnóstico de una neumonía lobar aguda.&lt;br /&gt;• &lt;b&gt;d) Haemophilus Influenzae:&lt;/b&gt; Es incorrecta. Si bien su presencia se sospecha y está fuertemente ligada a pacientes con antecedente de EPOC y tabaquismo, la estadística epidemiológica dictamina categóricamente que el germen causal más probable en la NAC de este grupo continúa siendo el neumococo.</t>
  </si>
  <si>
    <t>&lt;b&gt;CONCEPTO Y DEFINICIÓN DEL ENFISEMA PULMONAR&lt;/b&gt;&lt;br /&gt;&lt;br /&gt;La Enfermedad Pulmonar Obstructiva Crónica (EPOC) es una patología que cursa invariablemente con una obstrucción persistente al flujo aéreo. Dentro de este síndrome se superponen entidades como la bronquitis crónica y el enfisema, aunque poseen bases definitorias estructuralmente distintas.&lt;br /&gt;• &lt;b&gt;Enfisema Pulmonar:&lt;/b&gt; Implica el agrandamiento anormal y permanente de los espacios aéreos distales al bronquiolo terminal, con franca destrucción del parénquima por ruptura de los septos alveolares. Esta es una definición fundamentada en criterios puramente anatómicos e histológicos, no en sintomatología.&lt;br /&gt;• &lt;b&gt;Diferenciación con EPOC:&lt;/b&gt; Clínicamente, la EPOC y el enfisema pulmonar no son lo mismo. Existen pacientes con hallazgos tomográficos o histológicos de enfisema pulmonar que presentan en la espirometría un cociente VEF1/CVF mayor a 0.70 (sin obstrucción fija de la vía aérea). Al carecer de esta limitación irreversible, no forman parte del diagnóstico funcional de EPOC.&lt;br /&gt;• &lt;b&gt;Déficit de alfa-1 antitripsina:&lt;/b&gt; Constituye una anomalía congénita hereditaria que predispone fuertemente a la destrucción alveolar temprana. Se debe investigar su presencia ante un paciente con EPOC o enfisema, aunque la mayoría de los pacientes tabaquistas con destrucción enfisematosa poseen niveles enzimáticos circulantes normales.</t>
  </si>
  <si>
    <t>&lt;b&gt;El 15% de los tabaquistas desarrollan EPOC&lt;/b&gt;.</t>
  </si>
  <si>
    <t>&lt;b&gt;EPIDEMIOLOGÍA DE LA EPOC Y RELACIÓN CON EL TABAQUISMO&lt;/b&gt;&lt;br /&gt;&lt;br /&gt;La prevalencia de la enfermedad pulmonar obstructiva crónica (EPOC) se asocia de forma directa e inequívoca con la exposición al humo del tabaco.&lt;br /&gt;• &lt;b&gt;Riesgo en tabaquistas:&lt;/b&gt; En relación a qué proporción de individuos fumadores terminará desarrollando la enfermedad, la información histórica sostiene que el 15% de los tabaquistas desarrollan EPOC. La evidencia científica reciente ha demostrado que la proporción real puede ascender hasta el 50% de los fumadores.&lt;br /&gt;• &lt;b&gt;Asociación inversa:&lt;/b&gt; Al realizar el análisis epidemiológico a la inversa (en pacientes que ya padecen la enfermedad), se concluye que el 90% de los pacientes con EPOC tienen el antecedente comprobado de exposición tabáquica.&lt;br /&gt;• &lt;b&gt;Diagnóstico excluyente:&lt;/b&gt; La EPOC y el enfisema pulmonar no son lo mismo clínicamente. Para definir y diagnosticar la EPOC es indispensable contar con una espirometría post broncodilatador que demuestre un cociente VEF1/CVF menor a 0.70 (menor a 70%), certificando la obstrucción irreversible o fija al flujo aéreo.</t>
  </si>
  <si>
    <t>&lt;b&gt;FISIOPATOLOGÍA Y PATRÓN FUNCIONAL DEL ENFISEMA PULMONAR&lt;/b&gt;&lt;br /&gt;&lt;br /&gt;El enfisema pulmonar implica el agrandamiento anormal y permanente de los espacios aéreos distales al bronquiolo terminal, con franca destrucción del parénquima por ruptura de los septos alveolares.&lt;br /&gt;• &lt;b&gt;Alteraciones Espirométricas y Volumétricas:&lt;/b&gt; Funcionalmente, la patología se caracteriza por presentar un patrón obstructivo (limitación al flujo espiratorio). La destrucción de los alvéolos periféricos provoca la pérdida de la recuperación elástica y un aumento de la complianza pulmonar, induciendo la obstrucción dinámica de la vía aérea durante la espiración. Esto genera hiperinsuflación pulmonar o atrapamiento aéreo, evidenciando un franco aumento del Volumen Residual y de la relación Volumen Residual / Capacidad Pulmonar Total.&lt;br /&gt;• &lt;b&gt;Alteración en la Difusión (DLCO):&lt;/b&gt; A diferencia de la bronquitis crónica (donde la difusión suele conservarse normal), en el enfisema pulmonar existe de forma ineludible una marcada disminución de la capacidad de difusión del monóxido de carbono debido a la franca pérdida estructural de la superficie alveolar y del lecho capilar disponible para el intercambio gaseoso.</t>
  </si>
  <si>
    <t>&lt;b&gt;BRONQUITIS CRÓNICA VS. ENFISEMA PULMONAR&lt;/b&gt;&lt;br /&gt;&lt;br /&gt;La Enfermedad Pulmonar Obstructiva Crónica (EPOC) abarca la superposición clínica y funcional de estos dos fenotipos extremos.&lt;br /&gt;• &lt;b&gt;Bronquitis crónica:&lt;/b&gt; El comportamiento fisiológico característico de la bronquitis crónica presenta una preservación de la capacidad de difusión normal del monóxido de carbono (DLCO normal).&lt;br /&gt;• &lt;b&gt;Enfisema pulmonar:&lt;/b&gt; La destrucción estructural permanente de los alvéolos anula la superficie de intercambio de la membrana alvéolo-capilar, resultando invariablemente en una disminución de la capacidad de difusión del monóxido de carbono.</t>
  </si>
  <si>
    <t>&lt;b&gt;En la bronquitis crónica, el árbol traqueobronquial es colonizado típicamente por &lt;i&gt;Haemophilus influenzae&lt;/i&gt; y &lt;i&gt;Streptococcus pneumoniae&lt;/i&gt;&lt;/b&gt;.</t>
  </si>
  <si>
    <t>&lt;b&gt;d) H. influenzae y S. Pneumoniae:&lt;/b&gt; Es la opción correcta. Constituye una premisa microbiológica y fisiopatológica establecida que, en el contexto del fenotipo de bronquitis crónica, la hipersecreción mucosa y el daño estructural facilitan que el árbol traqueobronquial sea colonizado típicamente por estas dos bacterias.</t>
  </si>
  <si>
    <t>• &lt;b&gt;a) S. Pneumoniae y S. Aureus:&lt;/b&gt; Es incorrecta. Aunque el &lt;i&gt;S. pneumoniae&lt;/i&gt; es un colonizador frecuente, el &lt;i&gt;Staphylococcus aureus&lt;/i&gt; no representa un patógeno típicamente colonizador del árbol bronquial en el paciente con EPOC estable.&lt;br /&gt;• &lt;b&gt;b) Klebsiella y H. Influenzae:&lt;/b&gt; Es incorrecta. La &lt;i&gt;Klebsiella pneumoniae&lt;/i&gt; se asocia a etiologías agudas severas (ej. pacientes con alcoholismo), pero no es el colonizador crónico habitual del árbol traqueobronquial en la bronquitis crónica.&lt;br /&gt;• &lt;b&gt;c) H. influenzae y Legionella Pneumophila:&lt;/b&gt; Es incorrecta. La &lt;i&gt;Legionella&lt;/i&gt; es un germen intracelular asociado a brotes de neumonía, sin rol documentado como colonizador traqueobronquial crónico en la EPOC.&lt;br /&gt;• &lt;b&gt;e) S. Aureus y Klebsiella:&lt;/b&gt; Es incorrecta. Ambas bacterias carecen del tropismo colonizador crónico específico que poseen el &lt;i&gt;H. influenzae&lt;/i&gt; y el neumococo en el moco bronquial de estos pacientes.</t>
  </si>
  <si>
    <t>El &lt;b&gt;comportamiento fisiológico característico de la bronquitis crónica presenta una preservación de la capacidad de difusión normal del monóxido de carbono&lt;/b&gt; (DLCO).</t>
  </si>
  <si>
    <t>&lt;b&gt;b) Capacidad de difusión normal del monóxido de carbono:&lt;/b&gt; Es la opción correcta. Constituye la afirmación fisiológica precisa para el fenotipo de bronquitis crónica, dado que, al no existir destrucción directa de los septos alveolares y del lecho capilar (como sí ocurre en el enfisema), la difusión de gases se mantiene en rangos normales.</t>
  </si>
  <si>
    <t>• &lt;b&gt;a) Alteración de los volúmenes pulmonares con elevación importante de la relación VR/TLC:&lt;/b&gt; Es incorrecta. Este hallazgo describe el aumento masivo del volumen residual por pérdida del sostén elástico, siendo el patrón volumétrico prototípico del enfisema pulmonar, no de la bronquitis.&lt;br /&gt;• &lt;b&gt;c) Preservación del intercambio gaseoso a pesar de tener avanzadas alteraciones espirométricas:&lt;/b&gt; Es incorrecta. En la bronquitis crónica de larga data, la obstrucción severa y la alteración de la relación ventilación/perfusión (por secreciones y edema) generan hipoventilación alveolar grave, resultando en hipoxemia crónica e hipercapnia, por lo que el intercambio gaseoso no se preserva.&lt;br /&gt;• &lt;b&gt;d) La obstrucción al flujo mejora de forma aguda con la administración de broncodilatadores:&lt;/b&gt; Es incorrecta. Una mejoría aguda y completa (reversibilidad) es definitoria de la fisiopatología del asma bronquial, mientras que en la bronquitis crónica/EPOC la obstrucción al flujo aéreo es por definición irreversible o fija.&lt;br /&gt;• &lt;b&gt;e) Importante obstrucción solo de los flujos espiratorios:&lt;/b&gt; Es incorrecta. La obstrucción por engrosamiento de la pared y acúmulo de secreciones (bronquitis) afecta el flujo en ambas fases de la ventilación, a diferencia de la obstrucción fundamentalmente espiratoria del enfisema provocada por el colapso dinámico de la vía aérea ante la pérdida de la tracción radial elástica.</t>
  </si>
  <si>
    <t>Lo consulta un paciente con antecedentes de EPOC severo quien trae consigo un ecocardiograma doppler con HTP moderada y gasometría arterial con PO2 de 52, pCO2 de 37, no refiere aumento de la disnea, tos o cambios de la expectoración. Usted decide:&lt;br&gt;&lt;br&gt;a) Le solicita cateterismo cardiaco derecho para confirmar HTP&lt;br&gt;&lt;br&gt;b) Lo asume como EPOC reagudizado e inicia tratamiento con broncodilatadores, corticoides inhalados y sistémicos, ATB y O2 terapia&lt;br&gt;&lt;br&gt;c) Indicarle oxígeno terapia domiciliaria&lt;br&gt;&lt;br&gt;d) Le solicita cateterismo cardiaco derecho y prueba de reactividad pulmonar para guiar el tratamiento</t>
  </si>
  <si>
    <t>c) Indicarle oxígeno terapia domiciliaria</t>
  </si>
  <si>
    <t>La &lt;b&gt;forma de enfisema que predomina en los lóbulos superiores es el patrón centroacinar&lt;/b&gt;.</t>
  </si>
  <si>
    <t>&lt;b&gt;FISIOPATOLOGÍA Y PATRONES ANATÓMICOS DEL ENFISEMA&lt;/b&gt;&lt;br /&gt;&lt;br /&gt;La patogenia de la EPOC revela que ante la exposición a irritantes se desencadena una respuesta inflamatoria anormal de los pulmones.&lt;br /&gt;• &lt;b&gt;Enfisema Pulmonar:&lt;/b&gt; Implica el agrandamiento anormal y permanente de los espacios aéreos distales al bronquiolo terminal, con franca destrucción del parénquima por ruptura de los septos alveolares.&lt;br /&gt;• &lt;b&gt;Consecuencia Mecánica:&lt;/b&gt; Al perderse estos septos, disminuye el poder de tracción elástica hacia afuera del parénquima circundante, aumentando inexorablemente la tendencia al cierre de la luz bronquial durante la espiración.&lt;br /&gt;• &lt;b&gt;Patrón Anatómico Topográfico:&lt;/b&gt; Anatómicamente, la forma de enfisema que predomina en los lóbulos superiores es el patrón centroacinar.</t>
  </si>
  <si>
    <t>&lt;b&gt;b) Centroacinar:&lt;/b&gt; Es la opción correcta. Constituye una premisa anatómica patológica comprobada que el patrón centroacinar es la variante morfológica de enfisema que afecta predominantemente a los lóbulos superiores, estando íntimamente vinculado al consumo de tabaco en la EPOC.</t>
  </si>
  <si>
    <t>&lt;b&gt;El consumo de tabaco (antecedente o historia de tabaquismo) es un factor de riesgo establecido y representa el factor más común tanto en el desarrollo de EPOC como en la aparición de un enfisema de pulmón&lt;/b&gt;.</t>
  </si>
  <si>
    <t>&lt;b&gt;FACTORES DE RIESGO DE LA EPOC Y EL ENFISEMA PULMONAR&lt;/b&gt;&lt;br /&gt;&lt;br /&gt;Los factores de riesgo para el desarrollo de la enfermedad pulmonar obstructiva crónica (EPOC) y la consecuente destrucción alveolar (enfisema pulmonar) se clasifican estrictamente según su nivel de evidencia patogénica y prevalencia poblacional.&lt;br /&gt;• &lt;b&gt;Consumo de tabaco:&lt;/b&gt; Es la primera causa, el factor de riesgo establecido más importante y mejor estudiado poblacionalmente. Representa el factor etiológico más común tanto en el desarrollo de la EPOC como en la aparición de un enfisema de pulmón, afectando ineludiblemente a fumadores activos y pasivos.&lt;br /&gt;• &lt;b&gt;Factores Genéticos (Déficit de alfa-1 antitripsina):&lt;/b&gt; Constituye una anomalía congénita hereditaria autosómica codominante que afecta a 1 de cada 3000 o 5000 personas. Siempre se debe buscar la presencia de este déficit ante un paciente con EPOC prematura.&lt;br /&gt;• &lt;b&gt;Contaminación ambiental y biomasa:&lt;/b&gt; La exposición a la polución ambiental, al humo de biomasa (quema de leña o carbón para cocinar) y la contaminación del aire de interiores conforman, junto a la exposición al humo de cigarrillo, la tríada de factores de riesgo ambientales reconocidos.&lt;br /&gt;• &lt;b&gt;Polvos y agentes químicos:&lt;/b&gt; La exposición laboral crónica a productos industriales, polvos y gases deletéreos actúa como un factor de riesgo probable de índole ocupacional.</t>
  </si>
  <si>
    <t>&lt;b&gt;a) Consumo de tabaco:&lt;/b&gt; Es la opción correcta. Constituye la primera causa y el factor de riesgo establecido más importante, prevalente y común a nivel poblacional para el desarrollo de la respuesta inflamatoria anormal que culmina en la aparición de un enfisema de pulmón.</t>
  </si>
  <si>
    <t>&lt;b&gt;La historia de tabaquismo (consumo de tabaco) es un factor de riesgo establecido y representa el factor etiológico más común en el desarrollo de la EPOC&lt;/b&gt;.</t>
  </si>
  <si>
    <t>&lt;b&gt;FACTORES DE RIESGO DE LA EPOC&lt;/b&gt;&lt;br /&gt;&lt;br /&gt;Los factores de riesgo para el desarrollo de la enfermedad pulmonar obstructiva crónica (EPOC) se clasifican estrictamente según su nivel de evidencia patogénica y prevalencia poblacional.&lt;br /&gt;• &lt;b&gt;Consumo de tabaco:&lt;/b&gt; Es la primera causa, el factor de riesgo establecido más importante y mejor estudiado poblacionalmente. Representa el factor etiológico más común tanto en el desarrollo de la EPOC como en la aparición de un enfisema de pulmón, afectando ineludiblemente a fumadores activos y pasivos.&lt;br /&gt;• &lt;b&gt;Factores Genéticos (Déficit de alfa-1 antitripsina):&lt;/b&gt; Constituye una anomalía congénita hereditaria autosómica codominante que afecta a 1 de cada 3000 o 5000 personas. Siempre se debe buscar la presencia de este déficit ante un paciente con EPOC prematura.&lt;br /&gt;• &lt;b&gt;Contaminación ambiental y biomasa:&lt;/b&gt; La exposición a la polución ambiental, al humo de biomasa (quema de leña o carbón para cocinar) y la contaminación del aire de interiores conforman, junto a la exposición al humo de cigarrillo, la tríada de factores de riesgo ambientales reconocidos.&lt;br /&gt;• &lt;b&gt;Polvos y agentes químicos:&lt;/b&gt; La exposición laboral crónica a productos industriales, polvos y gases deletéreos actúa como un factor de riesgo probable de índole ocupacional.</t>
  </si>
  <si>
    <t>&lt;b&gt;a) Historia de tabaquismo:&lt;/b&gt; Es la opción correcta. Constituye la primera causa y el factor de riesgo establecido más importante, prevalente y común a nivel poblacional para el desarrollo de la respuesta inflamatoria anormal que culmina en la aparición de la EPOC.</t>
  </si>
  <si>
    <t>El &lt;b&gt;riesgo a padecer EPOC se presenta de forma objetiva cuando el paciente tiene un índice (pack/year) mayor a 10&lt;/b&gt;.</t>
  </si>
  <si>
    <t>&lt;b&gt;b) 10:&lt;/b&gt; Es la opción correcta. Se establece de forma objetiva que existe una mayor predisposición al desarrollo de la patología obstructiva cuando el paciente ostenta un índice tabáquico mayor a 10 paquetes/año.</t>
  </si>
  <si>
    <t>• &lt;b&gt;a) 5:&lt;/b&gt; Es incorrecta. Representa un valor de consumo por debajo del umbral clínico establecido (10 paquetes/año) a partir del cual se incrementa de forma evidente la predisposición para el desarrollo de EPOC.&lt;br /&gt;• &lt;b&gt;c) 50, d) 80, e) 100:&lt;/b&gt; Son incorrectas. Constituyen cargas tabáquicas extremadamente altas que incrementan de forma exponencial el daño, pero el umbral de riesgo objetivo inicial para el desarrollo de la enfermedad se instaura superando estrictamente los 10 paquetes/año.</t>
  </si>
  <si>
    <t>&lt;b&gt;FACTORES DE RIESGO ESTABLECIDOS PARA EPOC&lt;/b&gt;&lt;br /&gt;&lt;br /&gt;Los factores de riesgo para el desarrollo de la EPOC se clasifican según su nivel de evidencia patogénica.&lt;br /&gt;• &lt;b&gt;Consumo de tabaco:&lt;/b&gt; Es la primera causa y el factor de riesgo establecido más importante. Afecta ineludiblemente a fumadores activos y pasivos.&lt;br /&gt;• &lt;b&gt;Déficit de alfa-1 antitripsina:&lt;/b&gt; Anomalía congénita hereditaria autosómica codominante. Se debe buscar siempre su presencia ante un paciente con EPOC prematura.&lt;br /&gt;• &lt;b&gt;Peso bajo al nacer:&lt;/b&gt; Asociado a un desarrollo pulmonar anormal. Se observa en hijos de madres fumadoras durante el embarazo, conduciendo a una mayor tendencia a la senescencia pulmonar.</t>
  </si>
  <si>
    <t>El &lt;b&gt;consumo de tabaco&lt;/b&gt; es la primera causa y representa el &lt;b&gt;factor de riesgo establecido&lt;/b&gt; más importante y mejor estudiado a nivel poblacional para el desarrollo de EPOC.</t>
  </si>
  <si>
    <t>&lt;b&gt;CLASIFICACIÓN DE LOS FACTORES DE RIESGO DE LA EPOC&lt;/b&gt;&lt;br /&gt;&lt;br /&gt;Los factores de riesgo para el desarrollo de la enfermedad pulmonar obstructiva crónica (EPOC) se clasifican estrictamente según su nivel de evidencia patogénica en establecidos, probables y posibles.&lt;br /&gt;• &lt;b&gt;Factores de riesgo establecidos:&lt;/b&gt; El consumo de tabaco es la primera causa, el factor de riesgo establecido más importante y mejor estudiado poblacionalmente, afectando a fumadores activos y pasivos. En este grupo de factores plenamente confirmados también se incluyen el déficit genético de alfa-1 antitripsina y el peso bajo al nacer (asociado a un desarrollo pulmonar anormal).&lt;br /&gt;• &lt;b&gt;Factores de riesgo probables:&lt;/b&gt; Incluyen la exposición a la contaminación del aire, el humo de combustible de cocinas (biomasa) y la exposición laboral crónica a polvos y productos industriales.&lt;br /&gt;• &lt;b&gt;Factores de riesgo posibles:&lt;/b&gt; Abarcan las infecciones respiratorias severas durante la infancia, la historia familiar, la atopía y la situación socioeconómica desfavorable.</t>
  </si>
  <si>
    <t>&lt;b&gt;a) Consumo de tabaco:&lt;/b&gt; Es la opción correcta. Constituye la primera causa y el factor de riesgo establecido más importante y prevalente a nivel poblacional para el desarrollo de la enfermedad pulmonar obstructiva crónica.</t>
  </si>
  <si>
    <t>• &lt;b&gt;b) Polvos y productos industriales:&lt;/b&gt; Es incorrecta. Constituyen una exposición de riesgo laboral, pero su nivel de evidencia los ubica taxonómicamente en la categoría de factores de riesgo probables.&lt;br /&gt;• &lt;b&gt;c) Infecciones respiratorias de la infancia:&lt;/b&gt; Es incorrecta. Las infecciones en la niñez se encuentran categorizadas con un nivel de evidencia menor, clasificándose estrictamente como factores de riesgo posibles.&lt;br /&gt;• &lt;b&gt;d) Peso bajo al nacer:&lt;/b&gt; Si bien el material de estudio también lo incluye dentro de los factores de riesgo establecidos, en el contexto clínico general el consumo de tabaco es la etiología principal y la respuesta indiscutida de primera línea en la patogenia poblacional.</t>
  </si>
  <si>
    <t>&lt;b&gt;CÁLCULO DEL RIESGO Y CONSUMO TABÁQUICO&lt;/b&gt;&lt;br /&gt;&lt;br /&gt;Para estimar el riesgo vinculado al tabaquismo y objetivar el grado de exposición del paciente, la medicina respiratoria utiliza el índice de paquetes/año.&lt;br /&gt;• &lt;b&gt;Fórmula matemática:&lt;/b&gt; Se calcula multiplicando el número de cigarrillos consumidos por día por los años de fumador activo, dividiendo el resultado por 20.&lt;br /&gt;• &lt;b&gt;Umbral de riesgo:&lt;/b&gt; Se establece de forma objetiva que existe una mayor predisposición al desarrollo de la patología obstructiva cuando el paciente ostenta un índice tabáquico mayor a 10 paquetes/año.</t>
  </si>
  <si>
    <t>La &lt;b&gt;exposición al humo de cigarrillo&lt;/b&gt;, sumada a la &lt;b&gt;exposición a partículas de humo de biocombustibles y la contaminación ambiental&lt;/b&gt;, componen la &lt;b&gt;tríada de factores de riesgo ambientales reconocidos para padecer EPOC&lt;/b&gt;.</t>
  </si>
  <si>
    <t>&lt;b&gt;FACTORES DE RIESGO DE LA EPOC&lt;/b&gt;&lt;br /&gt;&lt;br /&gt;Los factores de riesgo para el desarrollo de la enfermedad pulmonar obstructiva crónica (EPOC) se clasifican estrictamente según su nivel de evidencia patogénica en establecidos, probables y posibles.&lt;br /&gt;• &lt;b&gt;Consumo de tabaco (Humo de cigarrillo):&lt;/b&gt; Es la primera causa, el factor de riesgo establecido más importante y mejor estudiado poblacionalmente, afectando a fumadores activos y pasivos.&lt;br /&gt;• &lt;b&gt;Contaminación ambiental y humo de biocombustibles (biomasa):&lt;/b&gt; La exposición a la polución ambiental, al humo de biomasa (quema de leña o carbón para cocinar) y la contaminación del aire de interiores conforman, junto a la exposición al humo de cigarrillo, la tríada de factores de riesgo ambientales reconocidos. Se catalogan con un nivel de evidencia de factores de riesgo probables.&lt;br /&gt;• &lt;b&gt;Déficit de alfa-1 antitripsina:&lt;/b&gt; Constituye el factor genético establecido más relevante.&lt;br /&gt;• &lt;b&gt;Polvos y productos industriales:&lt;/b&gt; Exposición laboral crónica en oficios que emplean polvos y gases deletéreos.</t>
  </si>
  <si>
    <t>&lt;b&gt;d) Todas son correctas:&lt;/b&gt; Es la opción correcta. El consumo de tabaco (establecido), la exposición al humo de biomasa o biocombustibles y la contaminación ambiental (probables) se agrupan en conjunto para conformar la tríada de factores de riesgo ambientales reconocidos en la génesis de la enfermedad pulmonar obstructiva crónica.</t>
  </si>
  <si>
    <t>• &lt;b&gt;a) Exposición a humo de cigarrillo:&lt;/b&gt; Es correcta, pero excluye a las demás opciones válidas. Constituye el principal factor de riesgo establecido a nivel global.&lt;br /&gt;• &lt;b&gt;b) Exposición a partículas de humo de biocombustibles:&lt;/b&gt; Es correcta, pero excluye a las demás opciones válidas. Representa un factor de riesgo probable fuertemente vinculado a zonas rurales o países subdesarrollados (humo de biomasa para cocinar).&lt;br /&gt;• &lt;b&gt;c) Contaminación ambiental:&lt;/b&gt; Es correcta, pero excluye a las demás opciones válidas. La polución del aire es un factor de riesgo probable y ambiental reconocido.</t>
  </si>
  <si>
    <t>&lt;b&gt;a) 10:&lt;/b&gt; Es la opción correcta. Se establece de forma objetiva que existe una mayor predisposición al desarrollo de la patología obstructiva cuando el paciente ostenta un índice tabáquico mayor a 10 paquetes/año.</t>
  </si>
  <si>
    <t>• &lt;b&gt;b) 50, c) 80, d) 100:&lt;/b&gt; Son incorrectas. Constituyen cargas tabáquicas extremadamente altas que incrementan de forma exponencial el daño estructural, pero el umbral de riesgo objetivo inicial a partir del cual se documenta la mayor predisposición para el desarrollo de la enfermedad se instaura superando estrictamente los 10 paquetes/año.</t>
  </si>
  <si>
    <t>Según las guías GOLD 2025, los &lt;b&gt;pacientes exacerbadores (agrupados como GRUPO E) son aquellos que presentan dos exacerbaciones moderadas en el último año o al menos una que requiera hospitalización&lt;/b&gt;.</t>
  </si>
  <si>
    <t>&lt;b&gt;EVALUACIÓN DEL RIESGO Y EXACERBACIONES EN EPOC&lt;/b&gt;&lt;br /&gt;&lt;br /&gt;La evaluación global e individualizada de la EPOC requiere combinar la alteración espirométrica con la magnitud de los síntomas actuales y la historia de exacerbaciones para determinar el riesgo a futuro.&lt;br /&gt;• &lt;b&gt;Alto Riesgo (Grupo E):&lt;/b&gt; Según las actualizaciones de las guías GOLD 2025, a los pacientes exacerbadores (agrupados como GRUPO E) se los define por presentar dos exacerbaciones moderadas en el último año o al menos una que requiera hospitalización.&lt;br /&gt;• &lt;b&gt;Bajo Riesgo:&lt;/b&gt; Comprende a los pacientes que presentaron de 0 a 1 exacerbación sin necesidad de hospitalización.&lt;br /&gt;• &lt;b&gt;Predictor principal:&lt;/b&gt; El mejor predictor de una exacerbación futura (según el estudio ECLIPSE) está dado por la historia de exacerbaciones previas del paciente.</t>
  </si>
  <si>
    <t>Paciente de 60 años, tabaquista severo (120 P/Y) que concurre a consultorios de Neumonología a realizarse una espirometría. Presenta espirometría con obstrucción moderada (grado II) y disnea mMRC 3. No refiere reagudización en últimos 5 años. ¿A qué categoría GOLD pertenece el paciente?&lt;br&gt;&lt;br&gt;a) GOLD A&lt;br&gt;&lt;br&gt;b) GOLD B&lt;br&gt;&lt;br&gt;c) GOLD C&lt;br&gt;&lt;br&gt;d) GOLD D</t>
  </si>
  <si>
    <t>&lt;b&gt;b) Presentan dos exacerbaciones moderadas en el último año o al menos una que requiera hospitalización:&lt;/b&gt; Es la opción correcta. Constituye la definición clínica actualizada según las normativas GOLD 2025 para categorizar a los pacientes de alto riesgo dentro del nuevo GRUPO E (exacerbadores).</t>
  </si>
  <si>
    <t>• &lt;b&gt;a) Presentan una exacerbación moderada en el último año:&lt;/b&gt; Es incorrecta. Este antecedente posiciona al paciente en la categoría de bajo riesgo de exacerbaciones, no calificando como paciente del Grupo E.&lt;br /&gt;• &lt;b&gt;c) No son candidatos a recibir dupilumab:&lt;/b&gt; Es incorrecta. No guarda relación clínica con la definición funcional e histórica de exacerbaciones que determina a los grupos de riesgo en las guías GOLD.&lt;br /&gt;• &lt;b&gt;d) Ninguna es correcta:&lt;/b&gt; Es incorrecta al existir una opción que define de forma exacta el criterio temporal y de gravedad para el Grupo E.</t>
  </si>
  <si>
    <t>b) GOLD B</t>
  </si>
  <si>
    <t>El &lt;b&gt;Volumen Espiratorio Forzado en el primer segundo (VEF1) es el índice más empleado para establecer la gravedad de la limitación del flujo aéreo en la EPOC&lt;/b&gt;.</t>
  </si>
  <si>
    <t>&lt;b&gt;CLASIFICACIÓN DE LA GRAVEDAD DE LA LIMITACIÓN DEL FLUJO AÉREO&lt;/b&gt;&lt;br /&gt;&lt;br /&gt;Una vez confirmado el diagnóstico de EPOC mediante una prueba de espirometría que evidencie un cociente VEF1/CVF post broncodilatador menor a 0.70, resulta indispensable dimensionar el nivel de gravedad de la obstrucción bronquial.&lt;br /&gt;• &lt;b&gt;Índice empleado:&lt;/b&gt; Para llevar a cabo esta estadificación, se evalúa estrictamente el valor del Volumen Espiratorio Forzado en el primer segundo (VEF1) post broncodilatador, expresado en porcentaje respecto de su valor teórico o predictivo.&lt;br /&gt;• &lt;b&gt;Grados de Severidad (GOLD):&lt;/b&gt; De acuerdo a las guías GOLD, la obstrucción se clasifica en 4 grados: GOLD 1 o Leve (VEF1 ≥ 80%), GOLD 2 o Moderada (VEF1 ≥ 50% y &lt; 80%), GOLD 3 o Severa (VEF1 ≥ 30% y &lt; 50%) y GOLD 4 o Muy severa (VEF1 &lt; 30%).&lt;br /&gt;• &lt;b&gt;Limitación del parámetro:&lt;/b&gt; Existe una muy débil correlación entre el valor aislado del VEF1, la magnitud de los síntomas y el empeoramiento del estado de salud de los pacientes, por lo cual la evaluación actual exige asociar a este parámetro funcional la valoración clínica de síntomas y exacerbaciones.</t>
  </si>
  <si>
    <t>&lt;b&gt;b) Volumen espiratorio forzado en el primer segundo (FEV1):&lt;/b&gt; Es la opción correcta. Constituye el parámetro espirométrico fundamental utilizado estandarizadamente por las guías internacionales para determinar y estratificar en cuatro grados la severidad de la limitación y obstrucción al flujo aéreo característica de la EPOC.</t>
  </si>
  <si>
    <t>• &lt;b&gt;a) Grado de disnea:&lt;/b&gt; Es incorrecta. Si bien la disnea se evalúa exhaustivamente mediante escalas como la mMRC para cuantificar la carga de síntomas y categorizar al paciente en grupos de riesgo (A, B o E), no es el índice primario para establecer los grados de "gravedad" de la obstrucción fisiológica.&lt;br /&gt;• &lt;b&gt;c) Distancia recorrida en la prueba de la marcha de 6 minutos:&lt;/b&gt; Es incorrecta. Representa un estudio de capacidad funcional y tolerancia al ejercicio que aporta valor pronóstico complementario, pero no determina de forma aislada la gravedad basal de la enfermedad.&lt;br /&gt;• &lt;b&gt;d) Índice de masa corporal:&lt;/b&gt; Es incorrecta. El IMC se evalúa por su impacto nutricional en estadios avanzados (desnutrición) o en índices multidimensionales de supervivencia, pero no es el parámetro empleado para establecer la gravedad central de la EPOC.</t>
  </si>
  <si>
    <t>&lt;b&gt;EVALUACIÓN GLOBAL DE LA EPOC&lt;/b&gt;&lt;br /&gt;&lt;br /&gt;Debido a la disociación entre la espirometría y la clínica, la evaluación global e individualizada de la EPOC no se limita al grado de obstrucción del VEF1, sino que requiere combinar la alteración espirométrica con dos dimensiones críticas:&lt;br /&gt;• &lt;b&gt;Magnitud de los síntomas actuales:&lt;/b&gt; Cuantificada preferentemente a través de la escala modificada de la Disnea (mMRC) o el Cuestionario CAT.&lt;br /&gt;• &lt;b&gt;Historia de exacerbaciones:&lt;/b&gt; El mejor predictor de una exacerbación futura está dado por la historia de exacerbaciones previas del paciente. Se catalogan a los pacientes como de bajo riesgo (0 a 1 exacerbación) o de alto riesgo (≥ 2 exacerbaciones, o ≥ 1 que requiera hospitalización).</t>
  </si>
  <si>
    <t>&lt;b&gt;CLASIFICACIÓN DE LA GRAVEDAD DE LA LIMITACIÓN DEL FLUJO AÉREO&lt;/b&gt;&lt;br /&gt;&lt;br /&gt;Una vez confirmado el diagnóstico de EPOC mediante una prueba de espirometría que evidencie un cociente VEF1/CVF post broncodilatador menor a 0.70, resulta indispensable dimensionar el nivel de gravedad de la obstrucción bronquial o limitación al flujo aéreo.&lt;br /&gt;• &lt;b&gt;Parámetro utilizado:&lt;/b&gt; Para llevar a cabo esta estadificación, se evalúa estrictamente el valor del Volumen Espiratorio Forzado en el primer segundo (VEF1 o FEV1) post broncodilatador, expresado en porcentaje respecto de su valor teórico o predictivo.&lt;br /&gt;• &lt;b&gt;Grados de Severidad (Clasificación GOLD):&lt;/b&gt; De acuerdo a las guías o reporte GOLD, la obstrucción en pacientes con EPOC se estratifica en 4 grados de severidad:&lt;br /&gt;• &lt;b&gt;GOLD 1 (Leve):&lt;/b&gt; VEF1 ≥ 80% del valor predictivo.&lt;br /&gt;• &lt;b&gt;GOLD 2 (Moderada):&lt;/b&gt; VEF1 ≥ 50% y &lt; 80% del predictivo.&lt;br /&gt;• &lt;b&gt;GOLD 3 (Severa):&lt;/b&gt; VEF1 ≥ 30% y &lt; 50% del predictivo.&lt;br /&gt;• &lt;b&gt;GOLD 4 (Muy severa):&lt;/b&gt; VEF1 &lt; 30% del predictivo.</t>
  </si>
  <si>
    <t>&lt;b&gt;b) Entre 50 y 80%:&lt;/b&gt; Es la opción correcta. De acuerdo a los criterios espirométricos internacionales del reporte GOLD, el grado 2 o estadio moderado de la limitación al flujo aéreo en la EPOC se define estrictamente por presentar un VEF1 que se sitúa entre el 50% y menos del 80% de su valor teórico.</t>
  </si>
  <si>
    <t>• &lt;b&gt;a) Entre 30 y 50%:&lt;/b&gt; Es incorrecta. Este rango de limitación espirométrica corresponde al grado GOLD 3, definiendo clínicamente a la limitación obstructiva como de carácter severa.&lt;br /&gt;• &lt;b&gt;c) Mayor a 80%:&lt;/b&gt; Es incorrecta. Un VEF1 igual o mayor al 80% del valor predictivo (asociado siempre a un cociente VEF1/CVF menor a 0.70) clasifica al paciente en el grado GOLD 1, correspondiente a una EPOC leve.&lt;br /&gt;• &lt;b&gt;d) Menos de 30%:&lt;/b&gt; Es incorrecta. Una limitación tan profunda con caída del VEF1 por debajo del 30% del valor predictivo determina el grado GOLD 4, correspondiente al estadio funcional de obstrucción muy severa.</t>
  </si>
  <si>
    <t>&lt;b&gt;EVALUACIÓN GLOBAL Y DISOCIACIÓN CLÍNICA&lt;/b&gt;&lt;br /&gt;&lt;br /&gt;Existe una muy débil correlación entre el valor aislado del VEF1 (grados GOLD 1 a 4), la magnitud de los síntomas y el empeoramiento del estado de salud de los pacientes.&lt;br /&gt;• &lt;b&gt;Evaluación multidimensional:&lt;/b&gt; Debido a esta disociación entre la espirometría y la clínica, la evaluación global e individualizada de la EPOC no se limita al grado de obstrucción del VEF1.&lt;br /&gt;• &lt;b&gt;Parámetros asociados:&lt;/b&gt; El abordaje clínico integral requiere combinar la alteración espirométrica estática con dos dimensiones dinámicas y críticas adicionales: la naturaleza y magnitud de los síntomas actuales (cuantificados mediante cuestionarios como mMRC o CAT) y la historia de exacerbaciones que determina objetivamente el riesgo a futuro del paciente.</t>
  </si>
  <si>
    <t>&lt;b&gt;El fenotipo bronquítico crónico se asocia ineludiblemente a un paciente con expectoración abundante, aspecto de abotagado azul y que es marcadamente hipóxico&lt;/b&gt; (y no "poco hipóxico").</t>
  </si>
  <si>
    <t>&lt;b&gt;FENOTIPOS CLÍNICOS DE LA EPOC&lt;/b&gt;&lt;br /&gt;&lt;br /&gt;La enfermedad pulmonar obstructiva crónica se expresa clínicamente a través de dos fenotipos extremos clásicos, los cuales evidencian características morfológicas y fisiopatológicas contrapuestas.&lt;br /&gt;• &lt;b&gt;Fenotipo Enfisematoso (Soplador Rosado):&lt;/b&gt; Corresponde a un paciente de constitución asténica con severa pérdida de masa muscular. Clínicamente, el síntoma predominante es la disnea grave y el paciente se presenta hipercinético y francamente disneico, hiperventilando de forma constante. Debido a esta compensación, la cianosis no es un signo llamativo en etapas tempranas.&lt;br /&gt;• &lt;b&gt;Fenotipo Bronquítico Crónico (Abotagado Azul):&lt;/b&gt; Corresponde a un individuo de apariencia pletórica, abotagado y cianótico, que se presenta tosiendo y con expectoración abundante y constante. Fisiopatológicamente, el daño en la vía aérea y la obstrucción fija generan que estos pacientes hipoventilen de forma crónica, lo que produce invariablemente una hipoxemia severa (marcadamente hipóxicos) sumada a hipercapnia. Esta alteración gasométrica sostenida conduce a una vasoconstricción pulmonar crónica, poliglobulia secundaria y el desarrollo clínico de insuficiencia cardíaca derecha (cor pulmonale).</t>
  </si>
  <si>
    <t>&lt;b&gt;c) Poco hipóxico- bronquítico crónico:&lt;/b&gt; Es la opción correcta (la asociación INCORRECTA de la pregunta). El fenotipo bronquítico crónico se caracteriza fisiopatológicamente por una franca hipoventilación alveolar crónica, lo que desencadena de forma directa una hipoxemia severa (el paciente es marcadamente hipóxico) acompañada de hipercapnia y cianosis, y no una hipoxemia leve.</t>
  </si>
  <si>
    <t>• &lt;b&gt;a) Asténico- enfisematoso:&lt;/b&gt; Es una asociación correcta. El paciente con enfisema presenta clásicamente una constitución asténica, evidenciando severa pérdida de masa muscular predominantemente en miembros inferiores.&lt;br /&gt;• &lt;b&gt;b) Disneico- enfisematoso:&lt;/b&gt; Es una asociación correcta. La dificultad respiratoria o disnea grave y limitante es el síntoma cardinal que predomina en el fenotipo de enfisema pulmonar.&lt;br /&gt;• &lt;b&gt;d) Expectoración abundante- bronquítico crónico:&lt;/b&gt; Es una asociación correcta. La tos acompañada de mucosidad espesa y expectoración constante es la presentación clínica de base de este fenotipo.&lt;br /&gt;• &lt;b&gt;e) Abotagado azul- bronquítico crónico:&lt;/b&gt; Es una asociación correcta. Describe el aspecto físico típico derivado de la retención de líquidos (por sobrecarga ventricular derecha) y la cianosis central secundaria a la poliglobulia y la profunda hipoxemia crónica.</t>
  </si>
  <si>
    <t>&lt;b&gt;En el fenotipo de enfisema pulmonar el desarrollo de cor pulmonale no es una complicación frecuente en las primeras etapas&lt;/b&gt;, a diferencia de lo que ocurre sistemáticamente en la bronquitis crónica.</t>
  </si>
  <si>
    <t>&lt;b&gt;FENOTIPOS CLÍNICOS DE LA EPOC: ENFISEMA Y BRONQUITIS CRÓNICA&lt;/b&gt;&lt;br /&gt;&lt;br /&gt;La enfermedad pulmonar obstructiva crónica (EPOC) se expresa a través de dos fenotipos extremos clásicos con características fisiopatológicas y clínicas marcadamente contrapuestas.&lt;br /&gt;• &lt;b&gt;Fenotipo Enfisematoso (Soplador Rosado):&lt;/b&gt; Corresponde a un paciente de constitución asténica en el cual el síntoma predominante es la disnea grave (mucho más severa que en la bronquitis crónica). Estos pacientes hiperventilan de forma vigorosa y constante para compensar la merma anatómica, lo que permite mantener una oxigenación aceptable en reposo; por lo tanto, la cianosis no es un signo llamativo. Funcionalmente, la destrucción de los septos alveolares provoca una franca hiperinsuflación pulmonar (visible en la radiografía de tórax como aplanamiento diafragmático) y una reducción de la capacidad de difusión de los gases a nivel alveolar (DLCO baja). Clínicamente, el desarrollo de insuficiencia cardíaca derecha o cor pulmonale no es una complicación frecuente en sus etapas iniciales.&lt;br /&gt;• &lt;b&gt;Fenotipo Bronquítico Crónico (Abotagado Azul):&lt;/b&gt; Paciente pletórico, abotagado y cianótico, con expectoración abundante. La hipoventilación crónica genera hipoxemia severa y sostenida sumada a hipercapnia. Esta alteración gasométrica mantenida conduce de forma directa a una intensa vasoconstricción pulmonar y sobrecarga del ventrículo derecho, desarrollando característicamente la complicación de cor pulmonale temprano.</t>
  </si>
  <si>
    <t>&lt;b&gt;d) El cor pulmonale es una complicación frecuente:&lt;/b&gt; Es la característica que NO es propia del enfisema (opción correcta). En el fenotipo enfisematoso puro, el paciente compensa hiperventilando y no desarrolla hipoxemia severa basal en etapas iniciales, por lo cual el desarrollo de cor pulmonale (insuficiencia cardíaca derecha) no es una complicación prevalente ni temprana. Esto constituye un rasgo patognomónico y definitorio característico de la bronquitis crónica.</t>
  </si>
  <si>
    <t>• &lt;b&gt;a) La disnea es más grave que en la bronquitis crónica:&lt;/b&gt; Es una característica propia del enfisema. La falta de aire progresiva, grave e incapacitante es el síntoma cardinal que predomina en este fenotipo.&lt;br /&gt;• &lt;b&gt;b) Aparece hiperinsuflación en la radiografía del tórax:&lt;/b&gt; Es una característica propia del enfisema. El colapso espiratorio genera atrapamiento aéreo, evidenciando signos radiológicos y volumétricos claros de hiperinsuflación.&lt;br /&gt;• &lt;b&gt;c) La cianosis no es un signo llamativo:&lt;/b&gt; Es una característica propia del enfisema. Al compensar con la hiperventilación constante (soplador rosado), se evita la cianosis marcada, en franca contraposición con la cianosis severa del fenotipo bronquítico crónico (abotagado azul).&lt;br /&gt;• &lt;b&gt;e) La capacidad de difusión de los gases a nivel alveolar está disminuida:&lt;/b&gt; Es una característica propia del enfisema. La destrucción permanente de los septos alveolares reduce la superficie capilar disponible, disminuyendo invariablemente la difusión del monóxido de carbono (DLCO).</t>
  </si>
  <si>
    <t>&lt;b&gt;DIFUSIÓN GASEOSA: ENFISEMA VS. BRONQUITIS CRÓNICA&lt;/b&gt;&lt;br /&gt;&lt;br /&gt;• &lt;b&gt;Enfisema pulmonar:&lt;/b&gt; La destrucción estructural permanente anula la superficie de intercambio de la membrana alvéolo-capilar, resultando invariablemente en una franca disminución de la capacidad de difusión de los gases.&lt;br /&gt;• &lt;b&gt;Bronquitis crónica:&lt;/b&gt; Al no existir destrucción directa de los septos alveolares y preservarse el lecho capilar, la difusión de gases (DLCO) se mantiene clásicamente en rangos normales o preservados.</t>
  </si>
  <si>
    <t>&lt;b&gt;Los síntomas más comunes y característicos de presentación en la EPOC son la tos, la expectoración y la disnea&lt;/b&gt;.</t>
  </si>
  <si>
    <t>&lt;b&gt;CLÍNICA Y SÍNTOMAS CARDINALES DE LA EPOC&lt;/b&gt;&lt;br /&gt;&lt;br /&gt;Los pacientes diagnosticados con Enfermedad Pulmonar Obstructiva Crónica (EPOC) acuden habitualmente a la consulta evidenciando síntomas respiratorios persistentes de evolución progresiva.&lt;br /&gt;• &lt;b&gt;Disnea:&lt;/b&gt; Es el síntoma más común. Consiste en la percepción subjetiva de falta de aire, caracterizándose por ser progresiva, persistente y por empeorar claramente con el esfuerzo físico.&lt;br /&gt;• &lt;b&gt;Tos:&lt;/b&gt; Típicamente de carácter crónico e intermitente, pudiendo presentarse a veces como no productiva o acompañarse de sibilancias.&lt;br /&gt;• &lt;b&gt;Expectoración:&lt;/b&gt; Especialmente en el fenotipo de bronquítico crónico, se presenta de forma clásica como una tos matinal con expectoración de flema o mucosidad espesa y adherente la mayor parte de los días.&lt;br /&gt;• &lt;b&gt;Evaluación clínica:&lt;/b&gt; La conjunción de disnea, tos y expectoración en todo individuo de 40 años o más con antecedentes de exposición a factores de riesgo (como el consumo de tabaco) obliga a plantear la sospecha de la enfermedad, requiriendo confirmación mediante una espirometría.</t>
  </si>
  <si>
    <t>&lt;b&gt;a) Tos, expectoración y disnea:&lt;/b&gt; Es la opción correcta. Constituye la tríada sintomática clásica, común y característica de presentación basal en los pacientes que padecen la enfermedad pulmonar obstructiva crónica.</t>
  </si>
  <si>
    <t>• &lt;b&gt;b) Hemoptisis, dolor torácico y fiebre:&lt;/b&gt; Es incorrecta. Representa un conjunto de síntomas agudos que obligan a investigar cuadros infecciosos como la neumonía, tromboembolismo pulmonar o patología neoplásica, no siendo la clínica habitual de presentación de la EPOC estable.&lt;br /&gt;• &lt;b&gt;c) Taquicardia, palpitación y dolor de cabeza:&lt;/b&gt; Es incorrecta. Son manifestaciones predominantemente cardiovasculares o sistémicas que no definen el cuadro respiratorio obstructivo crónico.&lt;br /&gt;• &lt;b&gt;d) Náuseas, vómitos y diarrea:&lt;/b&gt; Es incorrecta. Corresponden a síntomas gastrointestinales que carecen de relación fisiopatológica primaria con la clínica pulmonar de la EPOC.</t>
  </si>
  <si>
    <t>&lt;b&gt;En los pacientes que desarrollan el fenotipo de enfisema pulmonar, el síntoma predominante y más común es la dificultad respiratoria o disnea&lt;/b&gt;.</t>
  </si>
  <si>
    <t>&lt;b&gt;FENOTIPOS CLÍNICOS DE LA EPOC: ENFISEMA PULMONAR&lt;/b&gt;&lt;br /&gt;&lt;br /&gt;La enfermedad pulmonar obstructiva crónica (EPOC) se expresa clínicamente a través de dos fenotipos extremos clásicos con características fisiopatológicas y sintomatológicas marcadamente contrapuestas.&lt;br /&gt;• &lt;b&gt;Fenotipo Enfisematoso (Soplador Rosado):&lt;/b&gt; Fisiopatológicamente, la destrucción de los septos alveolares provoca una franca hiperinsuflación pulmonar, atrapamiento aéreo y una reducción de la capacidad de difusión de los gases. Clínicamente, el síntoma predominante y más común es la dificultad respiratoria o disnea. Esta falta de aire es de carácter grave, progresivo y marcadamente más limitante que en la bronquitis crónica.&lt;br /&gt;• &lt;b&gt;Mecanismos de compensación:&lt;/b&gt; El paciente presenta típicamente una constitución asténica, es hipercinético y compensa la merma anatómica hiperventilando de forma vigorosa y constante (fenotipo Don Quijote). Respira con los labios entrecerrados para generar presión positiva y mantener la vía aérea abierta, utilizando francamente los músculos accesorios. Al mantener una oxigenación aceptable en reposo mediante esta hiperventilación, la cianosis no es un signo llamativo.&lt;br /&gt;• &lt;b&gt;Fenotipo Bronquítico Crónico (Abotagado Azul):&lt;/b&gt; A diferencia del enfisema, este fenotipo se caracteriza en su presentación clínica por un paciente pletórico que se presenta tosiendo y con expectoración abundante y constante la mayor parte de los días.</t>
  </si>
  <si>
    <t>&lt;b&gt;b) Dificultad respiratoria:&lt;/b&gt; Es la opción correcta. Constituye el síntoma cardinal, predominante y más incapacitante que define la presentación clínica del paciente con el fenotipo de enfisema pulmonar, derivado de la profunda alteración en la mecánica ventilatoria y la destrucción de los septos alveolares.</t>
  </si>
  <si>
    <t>• &lt;b&gt;a) Tos con expectoración:&lt;/b&gt; Es incorrecta. Si bien la tos productiva es un síntoma frecuente en la EPOC, constituye específicamente el síntoma cardinal y definitorio del fenotipo bronquítico crónico (abotagado azul), no siendo la manifestación clínica principal que domina al enfisema.&lt;br /&gt;• &lt;b&gt;c) Dolor torácico:&lt;/b&gt; Es incorrecta. No representa un síntoma basal propio de la EPOC ni del enfisema pulmonar; su aparición obligaría a investigar complicaciones agudas concomitantes (ej. isquemia miocárdica, neumotórax espontáneo).&lt;br /&gt;• &lt;b&gt;d) Fiebre:&lt;/b&gt; Es incorrecta. Constituye un signo sistémico de origen infeccioso inflamatorio que aparece únicamente como marcador de una exacerbación aguda o sobreinfección bacteriana (ej. neumonía agregada), pero no forma parte de la sintomatología crónica habitual del enfisema.</t>
  </si>
  <si>
    <t>&lt;b&gt;Ante un paciente adulto tabaquista que se presenta a la consulta inicial con tos, expectoración matutina y disnea, el examen complementario más adecuado y de primera línea para su evaluación es siempre la espirometría forzada&lt;/b&gt;.</t>
  </si>
  <si>
    <t>&lt;b&gt;DIAGNÓSTICO INICIAL Y CONFIRMACIÓN DE LA EPOC&lt;/b&gt;&lt;br /&gt;&lt;br /&gt;Para plantear la sospecha inicial de enfermedad pulmonar obstructiva crónica (EPOC), el médico debe contemplar la posibilidad de la enfermedad en todo individuo de 40 años o más que presente antecedentes de exposición a factores de riesgo (fundamentalmente el consumo de tabaco) en concomitancia con síntomas respiratorios característicos como disnea, tos y expectoración crónica.&lt;br /&gt;• &lt;b&gt;Estudio de Primera Línea:&lt;/b&gt; Ante esta alta sospecha clínica, el paso ineludible y el examen complementario inicial más adecuado para evaluar al paciente y confirmar el diagnóstico es solicitar una espirometría forzada.&lt;br /&gt;• &lt;b&gt;Criterio Confirmatorio:&lt;/b&gt; La espirometría es una prueba funcional imprescindible ya que confirma la limitación persistente al flujo aéreo. El criterio diagnóstico confirmatorio y denominador común de la EPOC es evidenciar en este estudio la presencia de un cociente VEF1/CVF post broncodilatador menor a 0.70 (menor al 70%), certificando la existencia de una obstrucción irreversible o fija de la vía aérea.</t>
  </si>
  <si>
    <t>&lt;b&gt;b) Espirometría forzada:&lt;/b&gt; Es la opción correcta. Constituye la prueba de función pulmonar que se utiliza de manera ineludible para diagnosticar la EPOC, siendo siempre el examen complementario de primera línea ante un paciente con clínica respiratoria crónica obstructiva y antecedentes de gran carga tabáquica (mayor a 10 paquetes/año).</t>
  </si>
  <si>
    <t>04_Asma</t>
  </si>
  <si>
    <t>Cuál de las siguientes afirmaciones NO es correcta:&lt;br&gt;&lt;br&gt;a) Asma y EPOC tienen el mismo grado de reversibilidad a los beta2 agonistas&lt;br&gt;&lt;br&gt;b) Asma es una enfermedad que no se cura y si se controla&lt;br&gt;&lt;br&gt;c) Asma es una enfermedad inflamatoria&lt;br&gt;&lt;br&gt;d) Asma tiene hiperreactividad bronquial</t>
  </si>
  <si>
    <t>a) Asma y EPOC tienen el mismo grado de reversibilidad a los beta2 agonistas</t>
  </si>
  <si>
    <t>&lt;b&gt;EXACERBACIONES DE LA EPOC Y SU DIAGNÓSTICO CLÍNICO&lt;/b&gt;&lt;br /&gt;&lt;br /&gt;En el curso evolutivo de la enfermedad pulmonar obstructiva crónica (EPOC), los pacientes pueden presentar episodios de inestabilidad denominados crisis o exacerbaciones, siendo el 80% de estas descompensaciones de causa infecciosa.&lt;br /&gt;• &lt;b&gt;Diagnóstico clínico exclusivo:&lt;/b&gt; Una exacerbación aguda se diagnostica de manera estrictamente clínica. Se define como un evento agudo caracterizado por un empeoramiento de los síntomas respiratorios del paciente que excede las variaciones normales del día a día y que justifica un cambio en la medicación.&lt;br /&gt;• &lt;b&gt;Criterios sintomatológicos cardinales:&lt;/b&gt; Este empeoramiento se detecta al evidenciar un aumento de la disnea, aumento de la tos, aumento del volumen de la expectoración y/o un cambio cualitativo en el color del esputo (pasando de mucoso a mucopurulento). A estos síntomas basales puede agregarse la aparición de fiebre.&lt;br /&gt;• &lt;b&gt;Rol de estudios complementarios:&lt;/b&gt; Si bien el diagnóstico de la exacerbación es clínico, exámenes como la gasometría arterial o la radiografía de tórax se utilizan secundariamente para evaluar la gravedad del episodio (presencia de insuficiencia respiratoria aguda grave) y para establecer diagnósticos diferenciales (ej. neumonía).</t>
  </si>
  <si>
    <t>&lt;b&gt;DISOCIACIÓN DIAGNÓSTICA: ENFERMEDAD BASAL VS. EXACERBACIÓN&lt;/b&gt;&lt;br /&gt;&lt;br /&gt;• &lt;b&gt;Diagnóstico de EPOC estable:&lt;/b&gt; Para confirmar la presencia de EPOC, es absolutamente ineludible y obligatorio contar con una espirometría post broncodilatador que demuestre la limitación persistente al flujo aéreo (cociente VEF1/CVF menor a 0.70).&lt;br /&gt;• &lt;b&gt;Diagnóstico de la exacerbación:&lt;/b&gt; Una vez que el paciente ya es un portador conocido de EPOC, la aparición de sus crisis evolutivas abandona el requerimiento funcional y se diagnostica netamente por el deterioro agudo de su estado clínico.</t>
  </si>
  <si>
    <t>La &lt;b&gt;espirometría forzada es la prueba de función pulmonar que se utiliza de manera ineludible para diagnosticar la EPOC&lt;/b&gt;.</t>
  </si>
  <si>
    <t>&lt;b&gt;DIAGNÓSTICO Y CONFIRMACIÓN ESPIROMÉTRICA DE LA EPOC&lt;/b&gt;&lt;br /&gt;&lt;br /&gt;Para plantear la sospecha inicial de EPOC, se debe contemplar la posibilidad en todo individuo de 40 años o más que presente antecedentes de exposición a factores de riesgo y síntomas respiratorios (disnea, tos y expectoración).&lt;br /&gt;• &lt;b&gt;Prueba de elección:&lt;/b&gt; La prueba de función pulmonar que se utiliza de manera ineludible para diagnosticar y confirmar la EPOC es la espirometría. Es un examen funcional respiratorio absolutamente necesario e imprescindible, ya que confirma la limitación persistente al flujo aéreo.&lt;br /&gt;• &lt;b&gt;Criterio Diagnóstico Confirmatorio:&lt;/b&gt; Para que la espirometría tenga validez diagnóstica en esta patología, debe evaluarse estrictamente la maniobra post broncodilatador. El denominador común que certifica la existencia de una limitación crónica y una obstrucción irreversible (o fija) de la vía aérea es evidenciar en el trazado un cociente VEF1/CVF post broncodilatador menor a 0.70 (menor al 70%).</t>
  </si>
  <si>
    <t>&lt;b&gt;c) Espirometría:&lt;/b&gt; Es la opción correcta. Constituye la prueba funcional de elección, de primera línea y de uso ineludible para confirmar el diagnóstico de la enfermedad pulmonar obstructiva crónica, ya que permite documentar objetivamente la obstrucción irreversible al flujo aéreo (VEF1/CVF menor a 0.70).</t>
  </si>
  <si>
    <t>&lt;b&gt;EVALUACIÓN DEL RIESGO E HISTORIA DE EXACERBACIONES EN EPOC&lt;/b&gt;&lt;br /&gt;&lt;br /&gt;La evaluación global e individualizada de la EPOC requiere combinar la alteración espirométrica con dos dimensiones críticas: la naturaleza de los síntomas actuales y la historia de exacerbaciones que determina objetivamente el riesgo a futuro del paciente.&lt;br /&gt;• &lt;b&gt;Definición de exacerbación:&lt;/b&gt; Se considera exacerbación a todo evento agudo caracterizado por un empeoramiento de los síntomas respiratorios del paciente que excede a las variaciones normales del día a día, y que justifica un cambio en la medicación.&lt;br /&gt;• &lt;b&gt;Determinación del riesgo futuro:&lt;/b&gt; El riesgo a futuro se determina estrictamente por la cantidad de exacerbaciones documentadas en el año previo del paciente.&lt;br /&gt;• &lt;b&gt;Predictor principal:&lt;/b&gt; En este contexto, el mejor predictor de una exacerbación futura (según las determinaciones del estudio ECLIPSE) está dado ineludiblemente por la historia de exacerbaciones previas del paciente.</t>
  </si>
  <si>
    <t>&lt;b&gt;d) Historia de exacerbaciones previas:&lt;/b&gt; Es la opción correcta. Constituye una premisa clínica comprobada que el antecedente y la cantidad de exacerbaciones documentadas en el año previo conforman el mejor predictor para determinar el riesgo de una exacerbación futura en el paciente con EPOC.</t>
  </si>
  <si>
    <t>Un paciente con antecedentes de Enfermedad pulmonar obstructiva crónica severa se halla obnubilado, con 40 respiraciones por minuto y signos de hipoperfusión. Los gases en sangre muestran pH de 7,30 PCO2 de 45, PO2 de 50, bicarbonato de 21 y saturación de 77% respirando con máscara al 35%. ¿Cuál considera usted es la conducta más apropiada en este caso?&lt;br&gt;&lt;br&gt;a) Disminuir la fracción inspirada de oxígeno&lt;br&gt;&lt;br&gt;b) Repetir la muestra de gases&lt;br&gt;&lt;br&gt;c) Indicar ventilación mecánica&lt;br&gt;&lt;br&gt;d) Indicar bicarbonato de sodio en bajas dosis</t>
  </si>
  <si>
    <t>Ante un paciente con antecedente de EPOC severa que se presenta obnubilado, con taquipnea extrema, signos de hipoperfusión y una gasometría compatible con acidosis respiratoria descompensada e hipoxemia profunda, la &lt;b&gt;conducta terapéutica más apropiada e ineludible es indicar ventilación mecánica&lt;/b&gt;.</t>
  </si>
  <si>
    <t>&lt;b&gt;INSUFICIENCIA RESPIRATORIA AGUDA GRAVE EN EPOC&lt;/b&gt;&lt;br /&gt;&lt;br /&gt;La alteración obstructiva de la mecánica ventilatoria y el consecuente deterioro del intercambio gaseoso pueden conducir a complicaciones estructurales y hemodinámicas severas en estadios avanzados de la enfermedad.&lt;br /&gt;• &lt;b&gt;Presentación clínica extrema:&lt;/b&gt; La claudicación de la bomba respiratoria se hace evidente cuando el paciente se presenta obnubilado (compromiso del sensorio por hipoxemia severa o hipercapnia), con taquipnea extrema (ej. 40 respiraciones por minuto) y claros signos sistémicos de hipoperfusión.&lt;br /&gt;• &lt;b&gt;Patrón gasométrico:&lt;/b&gt; El análisis de los gases en sangre arterial bajo oxigenoterapia (ej. máscara al 35%) confirma el fracaso ventilatorio, mostrando una hipoxemia profunda refractaria (ej. PO2 de 50 mmHg y saturación del 77%) acompañada de acidosis respiratoria descompensada (ej. pH de 7.30 y PCO2 retenida de 45 mmHg).&lt;br /&gt;• &lt;b&gt;Conducta terapéutica:&lt;/b&gt; Frente a la insuficiencia respiratoria aguda grave, el agotamiento muscular inminente y el deterioro del sensorio, la oxigenoterapia por máscara resulta completamente insuficiente. El soporte ventilatorio mediante ventilación mecánica es la intervención mandatoria para asegurar la vía aérea, oxigenar los tejidos y lavar el exceso de dióxido de carbono.</t>
  </si>
  <si>
    <t>• &lt;b&gt;a) Disminuir la fracción inspirada de oxígeno:&lt;/b&gt; Es incorrecta. El paciente ya presenta una hipoxemia profunda y letal (PO2 50 mmHg, saturación 77%); disminuir el aporte de oxígeno agravaría inmediatamente la hipoxia tisular y la hipoperfusión, precipitando el paro respiratorio.&lt;br /&gt;• &lt;b&gt;b) Repetir la muestra de gases:&lt;/b&gt; Es incorrecta. Ante la inestabilidad clínica crítica (obnubilación y signos de hipoperfusión), retrasar la intervención terapéutica de soporte ventilatorio para repetir estudios diagnósticos de laboratorio constituye una pérdida de tiempo vital.&lt;br /&gt;• &lt;b&gt;d) Indicar bicarbonato de sodio en bajas dosis:&lt;/b&gt; Es incorrecta. La acidosis que presenta el paciente (pH 7.30) es consecuencia de una falla respiratoria aguda (hipoventilación alveolar y agotamiento de la bomba), no de un trastorno primario metabólico. La administración de bicarbonato no soluciona el origen del problema e incluso puede agravar la hipercapnia intracelular; el tratamiento definitivo es garantizar la ventilación.</t>
  </si>
  <si>
    <t>&lt;b&gt;OBJETIVOS DEL TRATAMIENTO DE LA EPOC&lt;/b&gt;&lt;br /&gt;&lt;br /&gt;El abordaje terapéutico de la EPOC requiere una evaluación individualizada y no posee un carácter curativo sobre la limitación estructural, sino que el esquema terapéutico persigue dos finalidades primordiales:&lt;br /&gt;• &lt;b&gt;Reducir los síntomas:&lt;/b&gt; Aliviar la clínica, mejorar la tolerancia al ejercicio y mejorar el estado de salud general y la calidad de vida del paciente.&lt;br /&gt;• &lt;b&gt;Reducir los riesgos futuros:&lt;/b&gt; Prevenir la progresión de la enfermedad, prevenir y tratar las exacerbaciones (eventos que aumentan dramáticamente la progresión de la patología y la caída de la función pulmonar), y reducir la mortalidad contemplando siempre las comorbilidades.</t>
  </si>
  <si>
    <t>• &lt;b&gt;a) Curar la enfermedad:&lt;/b&gt; Es incorrecta. La EPOC se define como una enfermedad prevenible y tratable, pero con una limitación al flujo aéreo que no es completamente reversible; no existe en la actualidad un tratamiento farmacológico que logre la curación definitiva.&lt;br /&gt;• &lt;b&gt;c) Reducir la inflamación sistémica:&lt;/b&gt; Es incorrecta. Aunque la EPOC cursa con una alta carga de inflamación sistémica (midiendo IL-6, TNF-alfa), el objetivo rector pragmático de las guías clínicas es la prevención de exacerbaciones y la mejoría directa de la calidad de vida.&lt;br /&gt;• &lt;b&gt;d) Mejorar la función hepática:&lt;/b&gt; Es incorrecta. Carece de relación fisiopatológica y terapéutica primaria con los objetivos directrices en el manejo de la enfermedad pulmonar obstructiva crónica.</t>
  </si>
  <si>
    <t>&lt;b&gt;MEDIDAS NO FARMACOLÓGICAS Y SOBREVIDA&lt;/b&gt;&lt;br /&gt;&lt;br /&gt;El tratamiento general de la EPOC se apoya en un pilar no farmacológico fundamental, aplicable a todos los niveles de severidad.&lt;br /&gt;• &lt;b&gt;Cesación Tabáquica:&lt;/b&gt; Es el paso inicial e ineludible. La abstinencia del consumo de tabaco disminuye la morbimortalidad asociada y reduce el riesgo de desarrollo y progresión con un nivel de Evidencia A.&lt;br /&gt;• &lt;b&gt;Intervenciones que aumentan la sobrevida:&lt;/b&gt; Existen intervenciones terapéuticas específicas que han evidenciado objetivamente un aumento real de la sobrevida en los pacientes con EPOC: la cesación tabáquica y la oxigenoterapia crónica domiciliaria.</t>
  </si>
  <si>
    <t>&lt;b&gt;BRONCODILATADORES BETA-2 AGONISTAS&lt;/b&gt;&lt;br /&gt;&lt;br /&gt;Los broncodilatadores constituyen el grupo de medicamentos principal utilizado para el tratamiento de la EPOC. Relajan el músculo liso bronquial al estimular los receptores beta-2 adrenérgicos.&lt;br /&gt;• &lt;b&gt;LABA (Acción prolongada):&lt;/b&gt; Mejoran la función pulmonar y se usan de forma regular como tratamiento de mantenimiento. Fármacos como el salmeterol (25 microgramos) y el formoterol (4,5 microgramos) se administran cada 12 horas. Existen también fármacos de acción ultra-larga que se administran 1 vez por día, como el indacaterol, el olodaterol y el vilanterol. Es importante señalar de manera concluyente que los LABA no han demostrado aumentar la sobrevida en estos pacientes.&lt;br /&gt;• &lt;b&gt;SABA (Acción corta):&lt;/b&gt; Poseen un inicio de acción entre 5 y 30 minutos, siendo útiles exclusivamente a demanda (como medicación de rescate). Su principal exponente es el salbutamol (100 a 200 microgramos a demanda).</t>
  </si>
  <si>
    <t>• &lt;b&gt;a) Budesonide, salbutamol, bromuro ipratropio, indacaterol:&lt;/b&gt; Es incorrecta. Mezcla múltiples familias farmacológicas: el budesonide es un corticoide inhalado (CI), el salbutamol es un agonista beta-2 de acción corta (SABA) y el bromuro de ipratropio es un antimuscarínico de acción corta (SAMA). Solo el indacaterol corresponde a los LABA.&lt;br /&gt;• &lt;b&gt;b) Fluticasona, salmeterol, tiotropio, olodanterol:&lt;/b&gt; Es incorrecta. Incluye un corticoide inhalado (fluticasona) y un antimuscarínico de acción prolongada o LAMA (tiotropio), invalidando la lista como exclusiva de LABA.</t>
  </si>
  <si>
    <t>&lt;b&gt;ANTIMUSCARÍNICOS Y CORTICOIDES INHALADOS&lt;/b&gt;&lt;br /&gt;&lt;br /&gt;Además de los beta-2 agonistas, el arsenal terapéutico inhalatorio incluye otras familias de mantenimiento:&lt;br /&gt;• &lt;b&gt;LAMA (Antimuscarínicos de acción prolongada):&lt;/b&gt; Bloquean el efecto broncoconstrictor de la acetilcolina. Incluyen al tiotropio, glicopirronio y umeclidinio.&lt;br /&gt;• &lt;b&gt;Corticoides Inhalados (CI):&lt;/b&gt; Fármacos antiinflamatorios (budesonide, fluticasona). Su uso en la EPOC está indicado ante pacientes con alto riesgo de exacerbaciones (VEF1 menor del 50% y exacerbaciones previas) o eosinofilia en sangre periférica, administrándose siempre en asociación fija con un LABA (ej. formoterol + budesonide).</t>
  </si>
  <si>
    <t>&lt;b&gt;TRATAMIENTO Y ABORDAJE INTEGRAL DE LA EPOC&lt;/b&gt;&lt;br /&gt;&lt;br /&gt;El tratamiento de la EPOC persigue dos finalidades primordiales: reducir los síntomas (aliviar la clínica y mejorar la tolerancia al ejercicio) y reducir los riesgos futuros (prevenir la progresión, las exacerbaciones y la mortalidad). Para lograr esto, el esquema terapéutico se asienta en un pilar no farmacológico fundamental, aplicable a todos los niveles de severidad:&lt;br /&gt;• &lt;b&gt;Cesación Tabáquica:&lt;/b&gt; Es el paso inicial e ineludible. La abstinencia del tabaco disminuye la morbimortalidad asociada y reduce el riesgo de progresión.&lt;br /&gt;• &lt;b&gt;Estabilidad Emocional:&lt;/b&gt; El reconocimiento de su enfermedad y la estabilidad psíquica del paciente son fundamentales para garantizar el éxito terapéutico. La EPOC genera una alta carga sistémica que asocia trastornos neuropsiquiátricos severos (como depresión y ansiedad), los cuales deben ser abordados para asegurar la adherencia terapéutica.&lt;br /&gt;• &lt;b&gt;Rehabilitación Pulmonar y Actividad Física:&lt;/b&gt; Mejoran la respuesta de todo el tratamiento farmacológico y combaten la invalidez respiratoria.&lt;br /&gt;• &lt;b&gt;Vacunación:&lt;/b&gt; Inmunización antigripal anual y vacunación antineumocócica para evitar exacerbaciones de causa infecciosa.</t>
  </si>
  <si>
    <t>&lt;b&gt;c) El reconocimiento de su enfermedad y la estabilidad psíquica es fundamental en el éxito terapéutico:&lt;/b&gt; Es la opción correcta. Constituye una premisa clínica inalterable dentro de las medidas no farmacológicas; el paciente con EPOC frecuentemente padece depresión o ansiedad derivada de su invalidez respiratoria crónica, por lo que lograr su estabilidad psíquica y el reconocimiento activo de su patología es imperativo para garantizar la adherencia al tratamiento crónico (inhaladores, oxígeno, cese tabáquico).</t>
  </si>
  <si>
    <t>• &lt;b&gt;a) La digital y los diuréticos están indicados si existe fallo ventricular derecho:&lt;/b&gt; Es incorrecta. Si bien los diuréticos pueden manejar la congestión, la digital (digoxina) no tiene indicación para tratar el fallo ventricular derecho puro (cor pulmonale) secundario a la hipoxemia crónica de la EPOC, reservándose exclusivamente para casos con fibrilación auricular concomitante.&lt;br /&gt;• &lt;b&gt;b) El entrenamiento respiratorio mejora la función pulmonar:&lt;/b&gt; Es incorrecta. La rehabilitación pulmonar combate la invalidez respiratoria y mejora notablemente la tolerancia al ejercicio y la calidad de vida, pero no modifica ni "mejora" la función pulmonar basal (el VEF1), dado que la EPOC se caracteriza estructuralmente por una obstrucción irreversible o fija.&lt;br /&gt;• &lt;b&gt;d) La ausencia de una respuesta aguda excluye beneficios con el uso crónico de broncodilatadores:&lt;/b&gt; Es incorrecta. La falta de respuesta broncodilatadora aguda significativa en la espirometría es precisamente un hallazgo característico de la EPOC (a diferencia del asma). Sin embargo, los broncodilatadores inhalados de acción prolongada (LABA/LAMA) son la piedra angular del tratamiento de mantenimiento crónico para reducir los síntomas y prevenir exacerbaciones.&lt;br /&gt;• &lt;b&gt;e) Por su escasa eficacia los corticoides no deben emplearse:&lt;/b&gt; Es incorrecta. Existe un subgrupo específico de pacientes con EPOC que sí se benefician del agregado de Corticoides Inhalados (CI), estando indicados formalmente en aquellos con alto riesgo de exacerbaciones (ej. VEF1 &lt; 50% y exacerbaciones previas) o con superposición asma-EPOC (eosinofilia periférica elevada).</t>
  </si>
  <si>
    <t>&lt;b&gt;TRATAMIENTO NO FARMACOLÓGICO: CESACIÓN TABÁQUICA EN LA EPOC&lt;/b&gt;&lt;br /&gt;&lt;br /&gt;El tratamiento general de la enfermedad pulmonar obstructiva crónica se apoya en un pilar no farmacológico fundamental, aplicable y obligatorio a todos los niveles de severidad de la patología.&lt;br /&gt;• &lt;b&gt;Cesación Tabáquica:&lt;/b&gt; Constituye el paso inicial e ineludible en el manejo del paciente. La abstinencia del consumo de tabaco disminuye la morbimortalidad asociada y reduce el riesgo de desarrollo y su progresión con un nivel de Evidencia A.&lt;br /&gt;• &lt;b&gt;Aumento de la sobrevida:&lt;/b&gt; Es crítico destacar que existen intervenciones terapéuticas específicas que han evidenciado objetivamente un aumento real de la sobrevida en los pacientes con EPOC: la cesación tabáquica y la oxigenoterapia crónica domiciliaria.&lt;br /&gt;• &lt;b&gt;Abordaje integral:&lt;/b&gt; Para lograr el éxito de esta intervención se requiere de motivación, educación constante y programas que combinan terapia cognitiva conductual con terapia antinicotínica específica.</t>
  </si>
  <si>
    <t>¿Cuál de las siguientes definiciones es la más correcta respecto al Asma?&lt;br&gt;&lt;br&gt;a) Un proceso obstructivo permanente de las vías aéreas&lt;br&gt;&lt;br&gt;b) Un proceso inflamatorio de las vías aéreas&lt;br&gt;&lt;br&gt;c) Un proceso de hiperactividad de las vías aéreas&lt;br&gt;&lt;br&gt;d) Un proceso inflamatorio, con hiperactividad bronquial y con obstrucción reversible de las vías aéreas espontánea o farmacológica</t>
  </si>
  <si>
    <t>• &lt;b&gt;a) Los corticosteroides mejoran la tasa de mortalidad y disminuyen las exacerbaciones:&lt;/b&gt; Es incorrecta. Si bien la función clínica de los corticoides inhalados es reducir la inflamación y están indicados para prevenir exacerbaciones en grupos de alto riesgo (ej. VEF1 menor al 50%), no han demostrado mejorar de forma directa la tasa de mortalidad global de la enfermedad.&lt;br /&gt;• &lt;b&gt;b) No hay evidencia del mayor efecto broncodilatador del uso combinado...:&lt;/b&gt; Es incorrecta. La combinación de broncodilatadores con diferentes mecanismos de acción y duración potencia la broncodilatación de forma sinérgica, superando ampliamente el efecto del uso aislado de cualquiera de ellos.&lt;br /&gt;• &lt;b&gt;d) Existe evidencia C sobre la utilidad de la educación y el consejo...:&lt;/b&gt; Es incorrecta. El consejo médico, la educación para la cesación tabáquica y la terapia antinicotínica poseen un máximo nivel de evidencia probada en su impacto sobre la reducción del riesgo y progresión de la EPOC.</t>
  </si>
  <si>
    <t>d) Un proceso inflamatorio, con hiperactividad bronquial y con obstrucción reversible de las vías aéreas espontánea o farmacológica</t>
  </si>
  <si>
    <t>&lt;b&gt;BRONCODILATADORES Y SOBREVIDA EN LA EPOC&lt;/b&gt;&lt;br /&gt;&lt;br /&gt;Los broncodilatadores constituyen el grupo de medicamentos principal y la piedra angular utilizada para el tratamiento de la EPOC a lo largo de todos sus estadios de severidad.&lt;br /&gt;• &lt;b&gt;Agonistas Beta-2 de acción prolongada (LABA):&lt;/b&gt; Fármacos como el salmeterol, formoterol, vilanterol y olodaterol relajan el músculo liso bronquial y se emplean de forma regular como tratamiento de mantenimiento para mejorar la función pulmonar y aliviar los síntomas. Sin embargo, es un axioma clínico concluyente que los LABA no han demostrado aumentar la sobrevida en estos pacientes.&lt;br /&gt;• &lt;b&gt;Anticolinérgicos (LAMA/SAMA):&lt;/b&gt; Constituyen fármacos de primera elección que bloquean el efecto broncoconstrictor de la acetilcolina, siendo el pilar de inicio en múltiples escenarios clínicos (como el tiotropio en el Grupo C).&lt;br /&gt;• &lt;b&gt;Intervenciones que aumentan la sobrevida:&lt;/b&gt; Las únicas intervenciones terapéuticas que han evidenciado objetivamente un aumento real de la sobrevida y que logran estabilizar la pendiente de caída de la función pulmonar son la cesación tabáquica y la oxigenoterapia crónica domiciliaria (OCD).&lt;br /&gt;• &lt;b&gt;Objetivos terapéuticos:&lt;/b&gt; El tratamiento general persigue reducir los síntomas, prevenir las exacerbaciones y evitar la caída dramática de la función pulmonar (VEF1).</t>
  </si>
  <si>
    <t>&lt;b&gt;b) Los Beta 2 de acción prolongada demostraron aumentar la sobrevida:&lt;/b&gt; Es la afirmación INCORRECTA (la opción que se debe marcar). Clínicamente se ha establecido de manera ineludible que, si bien los LABA mejoran el funcionalismo respiratorio y la calidad de vida, carecen de impacto comprobado sobre el aumento de la sobrevida global del paciente con EPOC.</t>
  </si>
  <si>
    <t>• &lt;b&gt;a) El objetivo del tratamiento es prevenir la caída del VEF1:&lt;/b&gt; Es una afirmación verdadera. El tratamiento busca evitar las exacerbaciones, las cuales son los eventos clínicos que aceleran dramáticamente la progresión de la enfermedad y la caída irreversible de la función pulmonar (VEF1).&lt;br /&gt;• &lt;b&gt;c) Están indicados en todos los pacientes con EPOC, independientemente de la severidad:&lt;/b&gt; Es una afirmación verdadera. Según los algoritmos de tratamiento, desde el Grupo A (pocos síntomas, bajo riesgo) hasta el Grupo D, el esquema farmacológico inicial siempre contempla el uso de algún broncodilatador (SABA, SAMA, LABA o LAMA).&lt;br /&gt;• &lt;b&gt;d) Los anticolinérgicos son de elección en estos casos:&lt;/b&gt; Es una afirmación verdadera. Los antimuscarínicos (como el bromuro de ipratropio o el tiotropio) son medicamentos de primera línea y de elección permanente en el manejo tanto de la enfermedad estable como de las exacerbaciones.</t>
  </si>
  <si>
    <t>Las únicas intervenciones terapéuticas que han evidenciado de forma objetiva un aumento real de la sobrevida en los pacientes con EPOC son la &lt;b&gt;cesación tabáquica&lt;/b&gt; y la &lt;b&gt;oxigenoterapia crónica domiciliaria&lt;/b&gt;.</t>
  </si>
  <si>
    <t>&lt;b&gt;TRATAMIENTO Y SOBREVIDA EN LA EPOC&lt;/b&gt;&lt;br /&gt;&lt;br /&gt;El abordaje terapéutico de la EPOC persigue dos finalidades primordiales: reducir los síntomas (mejorar la tolerancia al ejercicio) y reducir los riesgos futuros (prevenir exacerbaciones). Sin embargo, la inmensa mayoría de los esquemas farmacológicos de mantenimiento no logran modificar la mortalidad global de la enfermedad. Las únicas intervenciones terapéuticas que han evidenciado objetivamente un aumento real de la sobrevida y que logran estabilizar la pendiente de caída de la función pulmonar son:&lt;br /&gt;• &lt;b&gt;Cesación Tabáquica:&lt;/b&gt; Constituye la principal intervención capaz de estabilizar la caída de la función pulmonar (VEF1). La abstinencia absoluta del humo del tabaco detiene el ritmo acelerado de declinación respiratoria, postergando significativamente el umbral de discapacidad y muerte.&lt;br /&gt;• &lt;b&gt;Oxigenoterapia Crónica Domiciliaria (OCD):&lt;/b&gt; Su indicación en etapas avanzadas de insuficiencia respiratoria severa corrige la hipoxemia tisular crónica, previene el desarrollo de cor pulmonale y prolonga de manera directa la expectativa de vida del paciente.</t>
  </si>
  <si>
    <t>&lt;b&gt;d) a y b son correctas:&lt;/b&gt; Es la opción correcta. Congrega de forma exacta a las dos únicas intervenciones (abandono del tabaco y aporte suplementario de oxígeno continuo) que han demostrado científicamente disminuir la mortalidad y modificar la historia natural evolutiva de la enfermedad pulmonar obstructiva crónica.</t>
  </si>
  <si>
    <t>• &lt;b&gt;a) Oxígenoterapia crónica domiciliaria:&lt;/b&gt; Es una premisa verdadera, pero resulta incompleta como única respuesta ante la opción "d".&lt;br /&gt;• &lt;b&gt;b) Cesación tabáquica:&lt;/b&gt; Es una premisa verdadera, pero resulta incompleta por sí sola.&lt;br /&gt;• &lt;b&gt;c) Broncodilatadores:&lt;/b&gt; Es incorrecta. Los broncodilatadores (SABA, LABA, SAMA, LAMA) constituyen la piedra angular para el alivio de los síntomas y la mejora del funcionalismo, pero no poseen impacto comprobado sobre la sobrevida del paciente.&lt;br /&gt;• &lt;b&gt;e) LABA + LAMA + Corticoides inhalados:&lt;/b&gt; Es incorrecta. Representa la triple terapia indicada para pacientes sintomáticos con alto riesgo de exacerbaciones (Grupo D), logrando controlar la clínica y prevenir reagudizaciones, pero sin evidenciar un aumento de la sobrevida global equiparable a la cesación tabáquica o la OCD.</t>
  </si>
  <si>
    <t>&lt;b&gt;INDICACIONES DE OXIGENOTERAPIA CRÓNICA DOMICILIARIA&lt;/b&gt;&lt;br /&gt;&lt;br /&gt;Para prescribir el oxígeno continuo y lograr el beneficio en la sobrevida, el paciente debe cumplir criterios gasométricos estrictos en fase clínica estable (confirmados al menos 2 veces en 3 semanas):&lt;br /&gt;• &lt;b&gt;PaO2 ≤ 55 mmHg&lt;/b&gt; o &lt;b&gt;SaO2 ≤ 88%&lt;/b&gt; (con o sin hipercapnia).&lt;br /&gt;• &lt;b&gt;PaO2 entre 55 y 60 mmHg&lt;/b&gt; si el paciente evidencia signos de hipertensión pulmonar, insuficiencia cardíaca derecha (cor pulmonale) o una eritrocitosis compensatoria (hematocrito mayor al 55%).</t>
  </si>
  <si>
    <t>Las intervenciones terapéuticas específicas que han evidenciado objetivamente un aumento de la sobrevida en los pacientes con EPOC son la &lt;b&gt;cesación tabáquica&lt;/b&gt; y la &lt;b&gt;oxigenoterapia crónica domiciliaria&lt;/b&gt;.</t>
  </si>
  <si>
    <t>&lt;b&gt;TRATAMIENTO Y AUMENTO DE LA SOBREVIDA EN LA EPOC&lt;/b&gt;&lt;br /&gt;&lt;br /&gt;El tratamiento general de la enfermedad pulmonar obstructiva crónica (EPOC) persigue reducir los síntomas y minimizar los riesgos futuros, apoyándose fundamentalmente en el uso de broncodilatadores. No obstante, la gran mayoría de los fármacos de mantenimiento no logran modificar la mortalidad global de la enfermedad. Existen intervenciones terapéuticas específicas que han evidenciado objetivamente un aumento real de la sobrevida y que logran estabilizar la pendiente de caída de la función pulmonar:&lt;br /&gt;• &lt;b&gt;Cesación Tabáquica:&lt;/b&gt; Constituye la intervención no farmacológica inicial e ineludible. La abstinencia del consumo de tabaco disminuye la morbimortalidad asociada y reduce el riesgo de progresión con un nivel de Evidencia A. Al suspender el hábito, se detiene el ritmo acelerado de declinación respiratoria (VEF1).&lt;br /&gt;• &lt;b&gt;Oxigenoterapia Crónica Domiciliaria (OCD):&lt;/b&gt; Se indica en etapas avanzadas con insuficiencia respiratoria severa. Su uso prolongado corrige la hipoxemia tisular, previene o reduce el desarrollo de hipertensión pulmonar y cor pulmonale, prologando de manera directa la expectativa de vida del paciente.</t>
  </si>
  <si>
    <t>&lt;b&gt;d) a y b son correctas:&lt;/b&gt; Es la opción correcta. Congrega de forma exacta a las dos únicas intervenciones (el abandono del hábito tabáquico y el aporte continuo de oxígeno en el domicilio) que han demostrado científicamente modificar la historia natural de la EPOC y aumentar la sobrevida global del paciente.</t>
  </si>
  <si>
    <t>• &lt;b&gt;a) Oxígenoterapia crónica domiciliaria:&lt;/b&gt; Es una premisa verdadera, pero resulta incompleta como única respuesta ante la opción "d".&lt;br /&gt;• &lt;b&gt;b) Cesación tabáquica:&lt;/b&gt; Es una premisa verdadera, pero resulta incompleta por sí sola.&lt;br /&gt;• &lt;b&gt;c) Broncodilatadores:&lt;/b&gt; Es incorrecta. Los broncodilatadores (como los agonistas beta-2 de acción prolongada o LABA) constituyen la piedra angular y el grupo farmacológico principal utilizado para el alivio de los síntomas en la EPOC, pero no han demostrado aumentar la sobrevida.</t>
  </si>
  <si>
    <t>&lt;b&gt;INDICACIONES DE OXIGENOTERAPIA CRÓNICA DOMICILIARIA&lt;/b&gt;&lt;br /&gt;&lt;br /&gt;Para prescribir el oxígeno continuo y lograr el beneficio en la sobrevida, el paciente debe cumplir criterios gasométricos estrictos en fase clínica estable (confirmados al menos 2 veces en 3 semanas):&lt;br /&gt;• &lt;b&gt;PaO2 menor o igual a 55 mmHg&lt;/b&gt; o &lt;b&gt;SaO2 menor o igual a 88%&lt;/b&gt; (con o sin hipercapnia).&lt;br /&gt;• &lt;b&gt;PaO2 entre 55 y 60 mmHg&lt;/b&gt; si el paciente evidencia signos de hipertensión pulmonar, insuficiencia cardíaca derecha (cor pulmonale) o una eritrocitosis compensatoria con un hematocrito mayor al 55%.</t>
  </si>
  <si>
    <t>&lt;b&gt;BRONCODILATADORES Y SOBREVIDA EN LA EPOC&lt;/b&gt;&lt;br /&gt;&lt;br /&gt;Los broncodilatadores constituyen el grupo de medicamentos principal y la piedra angular utilizada para el tratamiento de la EPOC a lo largo de todos sus estadios de severidad.&lt;br /&gt;• &lt;b&gt;Agonistas Beta-2 de acción prolongada (LABA):&lt;/b&gt; Fármacos como el salmeterol, formoterol, vilanterol y olodaterol relajan el músculo liso bronquial y se emplean de forma regular como tratamiento de mantenimiento para mejorar la función pulmonar y aliviar los síntomas. Sin embargo, los agonistas Beta 2 de acción prolongada no han demostrado aumentar la sobrevida en estos pacientes.&lt;br /&gt;• &lt;b&gt;Anticolinérgicos (LAMA/SAMA):&lt;/b&gt; Constituyen fármacos de primera elección que bloquean el efecto broncoconstrictor de la acetilcolina, siendo el pilar de inicio en múltiples escenarios clínicos (como el tiotropio en el Grupo C).&lt;br /&gt;• &lt;b&gt;Intervenciones que aumentan la sobrevida:&lt;/b&gt; Las únicas intervenciones terapéuticas que han evidenciado objetivamente un aumento real de la sobrevida y que logran estabilizar la pendiente de caída de la función pulmonar son la cesación tabáquica y la oxigenoterapia crónica domiciliaria (OCD).&lt;br /&gt;• &lt;b&gt;Objetivos terapéuticos:&lt;/b&gt; El tratamiento general persigue reducir los síntomas, prevenir las exacerbaciones y evitar la caída dramática de la función pulmonar (VEF1).</t>
  </si>
  <si>
    <t>&lt;b&gt;c) Los Beta 2 de acción prolongada demostraron aumentar la sobrevida:&lt;/b&gt; Es la afirmación INCORRECTA (la opción que se debe marcar). Si bien los LABA mejoran el funcionalismo respiratorio y la calidad de vida, carecen de impacto comprobado sobre el aumento de la sobrevida global del paciente con EPOC.</t>
  </si>
  <si>
    <t>• &lt;b&gt;a) El objetivo del tratamiento es prevenir la caída del VEF1:&lt;/b&gt; Es una afirmación verdadera. El tratamiento busca evitar las exacerbaciones, las cuales son los eventos clínicos que aceleran dramáticamente la progresión de la enfermedad y la caída irreversible de la función pulmonar (VEF1).&lt;br /&gt;• &lt;b&gt;b) Los anticolinérgicos son de elección en esos casos:&lt;/b&gt; Es una afirmación verdadera. Los antimuscarínicos (como el bromuro de ipratropio o el tiotropio) son medicamentos de primera línea y de elección permanente en el manejo tanto de la enfermedad estable como de las exacerbaciones.&lt;br /&gt;• &lt;b&gt;d) Están indicados en todos los pacientes con EPOC, independiente de la severidad:&lt;/b&gt; Es una afirmación verdadera. Según los algoritmos de tratamiento, desde el Grupo A (pocos síntomas, bajo riesgo) hasta el Grupo D, el esquema farmacológico inicial siempre contempla el uso ineludible de algún broncodilatador (SABA, SAMA, LABA o LAMA).</t>
  </si>
  <si>
    <t>El &lt;b&gt;uso de corticoides inhalados&lt;/b&gt; en el tratamiento de la EPOC está indicado formalmente ante un &lt;b&gt;paciente que presenta un VEF1 menor del 50%, asociado a por lo menos una exacerbación previa&lt;/b&gt;.</t>
  </si>
  <si>
    <t>&lt;b&gt;CORTICOIDES INHALADOS EN LA EPOC&lt;/b&gt;&lt;br /&gt;&lt;br /&gt;El tratamiento farmacológico de mantenimiento en la enfermedad pulmonar obstructiva crónica (EPOC) se fundamenta primariamente en el uso de broncodilatadores de acción prolongada (LABA y LAMA). Sin embargo, existe un subgrupo específico de pacientes que se benefician con el agregado de Corticoides Inhalados (CI), tales como el budesonide o la fluticasona.&lt;br /&gt;• &lt;b&gt;Indicaciones formales:&lt;/b&gt; Su uso está reservado e indicado en pacientes que presentan alto riesgo de exacerbaciones. Se indica específicamente ante un paciente que presenta una limitación severa al flujo aéreo con un VEF1 menor del 50% del predictivo, asociado indefectiblemente a por lo menos una exacerbación previa en su historial.&lt;br /&gt;• &lt;b&gt;Asma-EPOC:&lt;/b&gt; También están indicados ante la existencia de una superposición Asma-EPOC, la cual se documenta mediante la presencia de eosinófilos en sangre periférica elevados (≥ 300 células/microlitro).&lt;br /&gt;• &lt;b&gt;Función terapéutica y administración:&lt;/b&gt; La función clínica principal de los corticosteroides inhalados en la EPOC es reducir la inflamación de los pulmones para prevenir las reagudizaciones. Nunca deben utilizarse como monoterapia (su uso aislado tiene un efecto limitado), debiendo administrarse siempre en asociación fija con un LABA.&lt;br /&gt;• &lt;b&gt;Efectos secundarios:&lt;/b&gt; El uso crónico en altas dosis conlleva el riesgo de generar candidiasis oral o el desarrollo de neumonías a repetición.</t>
  </si>
  <si>
    <t>&lt;b&gt;c) Paciente con VEF1 menor del 50%, con al menos una exacerbación previa:&lt;/b&gt; Es la opción correcta. Constituye la indicación clínica y funcional precisa para la adición de corticoides inhalados al esquema terapéutico basal de la EPOC, ya que este perfil identifica a los pacientes con alto riesgo de sufrir nuevas exacerbaciones, donde el efecto antiinflamatorio del fármaco logra su máximo beneficio clínico.</t>
  </si>
  <si>
    <t>• &lt;b&gt;a) En todos los pacientes con EPOC, sin importar su gravedad:&lt;/b&gt; Es incorrecta. Los corticoides inhalados no son drogas de primera línea ni de uso generalizado para todos los estadios de la EPOC (a diferencia de lo que ocurre sistemáticamente en el asma bronquial).&lt;br /&gt;• &lt;b&gt;b) Paciente con VEF1 menor del 50%, sin importar si tuvo exacerbaciones:&lt;/b&gt; Es incorrecta. El grado de obstrucción (VEF1 menor al 50%) por sí solo no justifica el uso de corticoides si el paciente no tiene antecedentes de reagudizaciones clínicas previas (fenotipo exacerbador).&lt;br /&gt;• &lt;b&gt;d) En todos los pacientes con VEF1/CVF menor del 70%:&lt;/b&gt; Es incorrecta. El cociente VEF1/CVF menor a 0.70 post broncodilatador es únicamente el criterio espirométrico basal requerido para diagnosticar la existencia de la enfermedad (obstrucción fija), no un parámetro que defina el riesgo futuro o la necesidad de terapia antiinflamatoria.</t>
  </si>
  <si>
    <t>El principal efecto secundario documentado del uso de broncodilatadores es la inducción de &lt;b&gt;taquicardia&lt;/b&gt;.</t>
  </si>
  <si>
    <t>&lt;b&gt;TRATAMIENTO FARMACOLÓGICO Y EFECTOS ADVERSOS EN LA EPOC&lt;/b&gt;&lt;br /&gt;Los broncodilatadores constituyen el grupo de medicamentos principal utilizado para el tratamiento de la EPOC y sus distintos fenotipos, como el enfisema pulmonar. Dentro de este grupo se destacan los beta-2 agonistas (de acción corta como el salbutamol o de acción prolongada como el salmeterol y formoterol), los cuales actúan relajando el músculo liso bronquial al estimular los receptores beta-2 adrenérgicos.&lt;br /&gt;• &lt;b&gt;Efectos secundarios:&lt;/b&gt; El principal efecto secundario documentado del uso de broncodilatadores es la inducción de &lt;b&gt;taquicardia&lt;/b&gt;. A altas dosis, pueden producir estimulación adrenérgica sistémica, manifestada por taquicardia sinusal, temblor e hipocalemia.</t>
  </si>
  <si>
    <t>La opción c es correcta porque los broncodilatadores beta-2 agonistas, que son el pilar del tratamiento en la EPOC y el enfisema pulmonar, estimulan los receptores adrenérgicos provocando como principal efecto secundario documentado la aparición de &lt;b&gt;taquicardia&lt;/b&gt;.</t>
  </si>
  <si>
    <t>&lt;br /&gt;• &lt;b&gt;a) Hipertensión arterial:&lt;/b&gt; Es incorrecta debido a que los broncodilatadores actúan produciendo la relajación del músculo liso bronquial mediada por receptores beta-2, sin evidenciarse la hipertensión arterial como su principal complicación sistémica documentada.&lt;br /&gt;• &lt;b&gt;b) Insomnio:&lt;/b&gt; Es incorrecta ya que la taquicardia sinusal, el temblor y la hipocalemia son los efectos adversos cardinales y directamente establecidos por las altas dosis de broncodilatadores.&lt;br /&gt;• &lt;b&gt;d) Depresión respiratoria:&lt;/b&gt; Es incorrecta. El objetivo y mecanismo de acción de los broncodilatadores es aliviar la limitación al flujo aéreo para mejorar la mecánica ventilatoria. La depresión respiratoria grave es, en cambio, una complicación desencadenada por la administración descontrolada de oxigenoterapia en pacientes con hipercapnia crónica.</t>
  </si>
  <si>
    <t>&lt;b&gt;FENOTIPO ENFISEMATOSO (SOPLADOR ROSADO)&lt;/b&gt;&lt;br /&gt;El enfisema pulmonar es un fenotipo de la EPOC caracterizado anatómica y funcionalmente por el agrandamiento anormal de los espacios aéreos distales al bronquiolo terminal y la franca destrucción del parénquima.&lt;br /&gt;• &lt;b&gt;Presentación clínica:&lt;/b&gt; El paciente adopta un tórax hiperinflado en tonel, respira con gran dificultad, presenta labios entrecerrados durante la espiración y utiliza marcadamente los tirajes.&lt;br /&gt;• &lt;b&gt;Síntomas y funcionalidad:&lt;/b&gt; El síntoma predominante es la &lt;b&gt;disnea&lt;/b&gt;, que suele ser muy grave. A nivel fisiológico, se caracteriza por presentar un patrón obstructivo, un aumento del volumen residual, una complianza aumentada y una disminución evidente de la capacidad de difusión del monóxido de carbono.</t>
  </si>
  <si>
    <t>La función clínica principal de los corticosteroides inhalados en el tratamiento de la EPOC es reducir la inflamación de los pulmones para prevenir reagudizaciones.</t>
  </si>
  <si>
    <t>&lt;b&gt;CORTICOIDES INHALADOS EN LA EPOC&lt;/b&gt;&lt;br /&gt;&lt;br /&gt;El tratamiento farmacológico de mantenimiento en la enfermedad pulmonar obstructiva crónica (EPOC) se fundamenta primariamente en el uso de broncodilatadores. No obstante, existe un subgrupo específico de pacientes que se benefician con el agregado de Corticoides Inhalados (CI), tales como budesonide o fluticasona.&lt;br /&gt;• &lt;b&gt;Función terapéutica:&lt;/b&gt; La función clínica principal de los corticosteroides inhalados en la EPOC es reducir la inflamación de los pulmones para prevenir las reagudizaciones y exacerbaciones agudas.&lt;br /&gt;• &lt;b&gt;Indicaciones formales:&lt;/b&gt; Su uso está reservado para pacientes que presentan alto riesgo de exacerbaciones (ej. VEF1 menor del 50% asociado a exacerbaciones previas) o ante la existencia de una superposición Asma-EPOC documentada con eosinófilos en sangre elevados (≥ 300 células/microlitro).&lt;br /&gt;• &lt;b&gt;Limitaciones y efectos adversos:&lt;/b&gt; Su uso aislado en la EPOC tiene un efecto limitado, debiendo administrarse siempre en asociación fija con un broncodilatador de acción prolongada (LABA). El uso crónico en altas dosis aumenta significativamente el riesgo de generar candidiasis oral o el desarrollo de neumonías a repetición.</t>
  </si>
  <si>
    <t>&lt;b&gt;a) Reducir la inflamación de los pulmones:&lt;/b&gt; Es la opción correcta. El objetivo central de la adición de corticosteroides inhalados al esquema terapéutico de la EPOC es proporcionar un efecto antiinflamatorio local para disminuir el riesgo de exacerbaciones futuras en grupos de alto riesgo.</t>
  </si>
  <si>
    <t>• &lt;b&gt;b) Aliviar la disnea:&lt;/b&gt; Es incorrecta. El alivio de la disnea y la mejoría de la tolerancia al ejercicio se consiguen a través de la relajación del músculo liso bronquial, siendo esta la función específica de los broncodilatadores (SABA, SAMA, LABA, LAMA), no de los corticoides.&lt;br /&gt;• &lt;b&gt;c) Tratar las infecciones respiratorias:&lt;/b&gt; Es incorrecta. Los corticosteroides no tienen propiedades antimicrobianas. Por el contrario, al tratarse de inmunosupresores locales, su uso crónico constituye un factor de riesgo comprobado para el desarrollo de neumonías.&lt;br /&gt;• &lt;b&gt;d) Aumentar la función pulmonar:&lt;/b&gt; Es incorrecta. La EPOC se define por una limitación persistente al flujo aéreo que no es completamente reversible. Los corticoides no modifican la anatomía destructiva basal (enfisema o bronquiolitis fibrosante) ni logran restaurar la función pulmonar o el VEF1.</t>
  </si>
  <si>
    <t>¿Cuál de las siguientes es la definición más correcta respecto de asma?: Seleccione una:&lt;br&gt;&lt;br&gt;a) Proceso inflamatorio sin respuesta al tratamiento&lt;br&gt;&lt;br&gt;b) Proceso de hiperactividad de las vías aéreas&lt;br&gt;&lt;br&gt;c) Un proceso inflamatorio, con hiperactividad bronquial y con obstrucción reversible de las vías aéreas espontánea o farmacológicamente&lt;br&gt;&lt;br&gt;d) Proceso patológico que irremediablemente lleva a la incapacidad&lt;br&gt;&lt;br&gt;e) Proceso obstructivo permanente e inflamatorio de las vías aéreas</t>
  </si>
  <si>
    <t>c) Un proceso inflamatorio, con hiperactividad bronquial y con obstrucción reversible de las vías aéreas espontánea o farmacológicamente</t>
  </si>
  <si>
    <t>Como medida preventiva esencial para reducir el riesgo de desarrollar la enfermedad y la aparición de un enfisema pulmonar se destaca &lt;b&gt;evitar la exposición al humo del tabaco&lt;/b&gt;.</t>
  </si>
  <si>
    <t>&lt;b&gt;FACTORES DE RIESGO Y PREVENCIÓN EN LA EPOC Y EL ENFISEMA&lt;/b&gt;&lt;br /&gt;&lt;br /&gt;El consumo de tabaco es la primera causa, el factor de riesgo más importante y mejor estudiado poblacionalmente en la génesis de esta patología. Constituye un factor de riesgo establecido y representa el factor más común tanto en el desarrollo de la EPOC como en la aparición de un enfisema pulmonar.&lt;br /&gt;• &lt;b&gt;Medida preventiva esencial:&lt;/b&gt; La cesación tabáquica es el paso inicial e ineludible en el tratamiento no farmacológico. Como medida preventiva esencial para reducir el riesgo de desarrollar la enfermedad se destaca evitar la exposición al humo del tabaco. La abstinencia de su consumo disminuye la morbimortalidad asociada y reduce el riesgo de desarrollo y progresión con un nivel de Evidencia A.</t>
  </si>
  <si>
    <t>La opción a es correcta debido a que el consumo de tabaco es el factor de riesgo establecido más común en la aparición del enfisema pulmonar y la EPOC, siendo la cesación tabáquica y la evitación a la exposición al humo del tabaco las medidas preventivas esenciales e ineludibles para reducir el riesgo de su desarrollo.</t>
  </si>
  <si>
    <t>&lt;br /&gt;• &lt;b&gt;b) Mantener una dieta equilibrada:&lt;/b&gt; Es incorrecta. Si bien la reducción de peso y una dieta saludable son intervenciones no farmacológicas útiles frente a comorbilidades como la obesidad (que afecta negativamente la mecánica ventilatoria), la medida preventiva etiológica primaria y esencial para el enfisema es la evitación del humo del tabaco.&lt;br /&gt;• &lt;b&gt;c) Practicar ejercicio físico regularmente:&lt;/b&gt; Es incorrecta. La actividad física y la rehabilitación pulmonar son pilares del tratamiento no farmacológico para mejorar la respuesta y combatir la invalidez respiratoria en pacientes diagnosticados, pero no constituyen la medida preventiva primaria esencial para evitar el desarrollo del daño alveolar.&lt;br /&gt;• &lt;b&gt;d) Usar un purificador de aire en el hogar:&lt;/b&gt; Es incorrecta. Evitar la exposición al humo de biomasa y la contaminación del aire en interiores se considera una recomendación válida, pero la medida preventiva esencial, causal y con mayor impacto epidemiológico demostrado para evitar el enfisema es el cese de la exposición al tabaco.</t>
  </si>
  <si>
    <t>&lt;b&gt;EPIDEMIOLOGÍA DEL CONSUMO DE TABACO Y RIESGO DE EPOC&lt;/b&gt;&lt;br /&gt;&lt;br /&gt;Para estimar el riesgo vinculado al tabaquismo y el desarrollo del enfisema pulmonar, se utiliza el índice de paquetes/año, el cual mide el consumo de tabaco a través del tiempo.&lt;br /&gt;• &lt;b&gt;Estimación del riesgo:&lt;/b&gt; Se considera que el riesgo a padecer EPOC se presenta de forma objetiva cuando el paciente tiene un índice mayor a 10 paquetes/año.&lt;br /&gt;• &lt;b&gt;Proporción de desarrollo epidemiológico:&lt;/b&gt; La evidencia científica demuestra que hasta el 50% de los fumadores pueden desarrollar EPOC. A la inversa, al realizar el análisis epidemiológico, se concluye que el 90% de los pacientes con EPOC tienen el antecedente documentado de exposición tabáquica.</t>
  </si>
  <si>
    <t>&lt;b&gt;ACTIVIDAD FÍSICA Y REHABILITACIÓN EN LA EPOC&lt;/b&gt;&lt;br /&gt;&lt;br /&gt;El abordaje terapéutico integral de la enfermedad pulmonar obstructiva crónica (EPOC) se apoya en pilares no farmacológicos fundamentales que son aplicables a todos los niveles de severidad.&lt;br /&gt;• &lt;b&gt;Rehabilitación Pulmonar y Actividad Física:&lt;/b&gt; La instauración de un programa de ejercicios estructurado mejora sustancialmente la respuesta de todo el tratamiento farmacológico, combate la invalidez respiratoria progresiva y mejora la calidad de vida.&lt;br /&gt;• &lt;b&gt;Fenotipo Enfisematoso:&lt;/b&gt; En los pacientes que desarrollan enfisema pulmonar, la pérdida del sostén elástico y la destrucción de los septos alveolares generan una severa obstrucción dinámica al flujo espiratorio y un profundo atrapamiento aéreo (hiperinsuflación dinámica). &lt;br /&gt;• &lt;b&gt;Modalidad de elección:&lt;/b&gt; Debido a esta alteración en la mecánica ventilatoria, donde un esfuerzo desmedido exacerbaría el colapso bronquial y la disnea severa, el tipo de ejercicio físico más beneficioso y tolerado para el acondicionamiento de estos pacientes es el ejercicio aeróbico de baja intensidad.</t>
  </si>
  <si>
    <t>&lt;b&gt;b) Ejercicio aeróbico de baja intensidad:&lt;/b&gt; Es la opción correcta. Constituye una pauta validada en la rehabilitación respiratoria que la modalidad aeróbica de baja intensidad permite acondicionar al paciente con enfisema pulmonar sin desencadenar precozmente el agotamiento muscular ni exacerbar el atrapamiento aéreo por taquipnea.</t>
  </si>
  <si>
    <t>• &lt;b&gt;a) Ejercicio de resistencia, c) Ejercicio de alta intensidad:&lt;/b&gt; Son incorrectas. Exigir la mecánica ventilatoria de un paciente enfisematoso con altas intensidades o resistencias aumenta drásticamente el consumo de oxígeno y precipita rápidamente la hiperinsuflación dinámica, empeorando la disnea basal.&lt;br /&gt;• &lt;b&gt;d) Ejercicio de flexibilidad:&lt;/b&gt; Es incorrecta. Si bien los ejercicios de elongación pueden integrar complementariamente un programa global, no constituyen primariamente la modalidad de ejercicio con mayor impacto sistémico y beneficio comprobado para reacondicionar la tolerancia al esfuerzo en la EPOC.</t>
  </si>
  <si>
    <t>Específicamente en pacientes que desarrollan enfisema pulmonar, el principal objetivo terapéutico se enfoca fundamentalmente en &lt;b&gt;aliviar los síntomas&lt;/b&gt;.</t>
  </si>
  <si>
    <t>&lt;b&gt;OBJETIVOS DEL TRATAMIENTO EN LA EPOC Y EL ENFISEMA PULMONAR&lt;/b&gt;&lt;br /&gt;&lt;br /&gt;El abordaje terapéutico de la EPOC requiere una evaluación individualizada basada en las guías internacionales como el reporte GOLD. De forma general, el esquema terapéutico persigue dos finalidades primordiales:&lt;br /&gt;• &lt;b&gt;Reducir los síntomas:&lt;/b&gt; Busca aliviar la clínica, mejorar la tolerancia al ejercicio y mejorar el estado de salud general. Específicamente en pacientes que desarrollan enfisema pulmonar, el principal objetivo terapéutico se enfoca fundamentalmente en aliviar los síntomas.&lt;br /&gt;• &lt;b&gt;Reducir los riesgos futuros:&lt;/b&gt; Se orienta a prevenir la progresión de la enfermedad, prevenir y tratar las exacerbaciones, y reducir la mortalidad, contemplando siempre las comorbilidades con ningún o mínimos efectos colaterales.</t>
  </si>
  <si>
    <t>La opción b es correcta debido a que, si bien el abordaje general de la EPOC persigue metas duales, en los pacientes que desarrollan el fenotipo de enfisema pulmonar el principal objetivo terapéutico se enfoca fundamental y específicamente en &lt;b&gt;aliviar los síntomas&lt;/b&gt;, aliviando de forma primordial la carga de la disnea.</t>
  </si>
  <si>
    <t>&lt;br /&gt;• &lt;b&gt;a) Curar la enfermedad:&lt;/b&gt; Es incorrecta. La EPOC y el enfisema pulmonar se definen como enfermedades de curso crónico con una limitación al flujo aéreo progresiva y no completamente reversible, por lo que carecen en la actualidad de un tratamiento curativo definitivo.&lt;br /&gt;• &lt;b&gt;c) Mejorar la función pulmonar:&lt;/b&gt; Es incorrecta como objetivo principal aislado. Si bien el uso de fármacos broncodilatadores busca relajar el músculo liso y optimizar la mecánica, la destrucción de los septos alveolares en el enfisema es irreversible, estableciendo al alivio sintomático como meta superadora.&lt;br /&gt;• &lt;b&gt;d) Prevenir complicaciones:&lt;/b&gt; Es incorrecta en este contexto exacto. Reducir los riesgos futuros (como prevenir la progresión y las exacerbaciones) constituye uno de los dos pilares generales de la EPOC en su totalidad, pero el objetivo clínico focalizado de manera principal en el desarrollo del enfisema pulmonar es el alivio de los síntomas.</t>
  </si>
  <si>
    <t>&lt;b&gt;FENOTIPO ENFISEMATOSO Y TRATAMIENTO NO FARMACOLÓGICO&lt;/b&gt;&lt;br /&gt;&lt;br /&gt;El fenotipo enfisematoso (clásicamente descrito como soplador rosado) se caracteriza por un paciente asténico con disnea grave, constituyendo este el síntoma predominante y más común. Al perderse los septos alveolares, disminuye la tracción elástica pulmonar, aumentando la tendencia al cierre de la luz bronquial.&lt;br /&gt;• &lt;b&gt;Cesación Tabáquica:&lt;/b&gt; Es el paso inicial e ineludible y la principal intervención capaz de estabilizar la pendiente de caída de la función pulmonar.&lt;br /&gt;• &lt;b&gt;Actividad Física y Rehabilitación:&lt;/b&gt; Mejoran la respuesta de todo tratamiento farmacológico y combaten la invalidez respiratoria. El tipo de ejercicio físico más beneficioso para los pacientes con fenotipo de enfisema pulmonar es el ejercicio aeróbico de baja intensidad.</t>
  </si>
  <si>
    <t>&lt;b&gt;BRONCODILATADORES EN LA EPOC&lt;/b&gt;&lt;br /&gt;&lt;br /&gt;El tratamiento general de la enfermedad pulmonar obstructiva crónica (EPOC) persigue reducir los síntomas y minimizar los riesgos futuros, apoyándose fundamentalmente en el uso de fármacos inhalados.&lt;br /&gt;• &lt;b&gt;Pilar farmacológico:&lt;/b&gt; Los broncodilatadores constituyen la piedra angular y la opción farmacológica inicial para el manejo de los síntomas, siendo el grupo de medicamentos principal utilizado de forma constante a lo largo de toda la enfermedad.&lt;br /&gt;• &lt;b&gt;Agonistas Beta-2 adrenérgicos:&lt;/b&gt; Relajan el músculo liso bronquial. Se subdividen en los de acción corta o SABA (como el salbutamol a demanda) y los de acción prolongada o LABA (como el salmeterol, formoterol, vilanterol y olodaterol), utilizados como terapia de mantenimiento regular.&lt;br /&gt;• &lt;b&gt;Anticolinérgicos (Antimuscarínicos):&lt;/b&gt; Bloquean el efecto broncoconstrictor de la acetilcolina. Incluyen los de acción corta o SAMA (como el bromuro de ipratropio) y los de acción prolongada o LAMA (como el tiotropio, glicopirronio y umeclidinio).&lt;br /&gt;• &lt;b&gt;Efecto pronóstico:&lt;/b&gt; A pesar de mejorar contundentemente el funcionalismo respiratorio, evitar exacerbaciones y aliviar la disnea, la inmensa mayoría de estos broncodilatadores (como los LABA) no han demostrado aumentar la sobrevida de los pacientes.</t>
  </si>
  <si>
    <t>&lt;b&gt;d) Broncodilatadores:&lt;/b&gt; Es la opción correcta. Constituyen el tratamiento de primera línea y la base del abordaje farmacológico de la EPOC, cuyo mecanismo de acción (agonista beta-2 o bloqueo antimuscarínico) revierte parcialmente la limitación al flujo aéreo, aliviando la disnea y previniendo reagudizaciones.</t>
  </si>
  <si>
    <t>• &lt;b&gt;a) Corticoides tópicos:&lt;/b&gt; Es incorrecta. Si bien existe un subgrupo de pacientes con EPOC que requiere terapia antiinflamatoria con corticoides, estos se administran por vía inhalatoria o sistémica, careciendo de indicación la formulación tópica (cutánea) para esta patología respiratoria.&lt;br /&gt;• &lt;b&gt;b) Analgésicos narcóticos:&lt;/b&gt; Es incorrecta. Los narcóticos y opiáceos son fármacos que deprimen activamente el centro respiratorio, por lo que su uso en un paciente con EPOC conlleva el altísimo riesgo de precipitar una hipoventilación severa, retención de dióxido de carbono (hipercapnia) e insuficiencia respiratoria aguda.&lt;br /&gt;• &lt;b&gt;c) Anticoagulantes:&lt;/b&gt; Es incorrecta. La anticoagulación es el tratamiento de elección y piedra angular para la enfermedad tromboembólica venosa (como el TEP), pero no tiene ninguna indicación primaria para el manejo fisiopatológico basal de la EPOC.</t>
  </si>
  <si>
    <t>&lt;b&gt;OBJETIVOS DEL TRATAMIENTO EN LA EPOC&lt;/b&gt;&lt;br /&gt;&lt;br /&gt;El abordaje terapéutico de la EPOC requiere una evaluación individualizada y no posee un carácter curativo sobre la alteración estructural fija, sino que persigue dos finalidades primordiales:&lt;br /&gt;• &lt;b&gt;Reducir los síntomas:&lt;/b&gt; Aliviar la clínica cardinal (disnea, tos), mejorar la tolerancia al ejercicio y optimizar el estado de salud general.&lt;br /&gt;• &lt;b&gt;Reducir los riesgos futuros:&lt;/b&gt; Prevenir la progresión de la enfermedad, evitar las exacerbaciones recurrentes y reducir la mortalidad (siendo la cesación tabáquica y la oxigenoterapia crónica domiciliaria las únicas intervenciones que han demostrado objetivamente aumentar la sobrevida).</t>
  </si>
  <si>
    <t>&lt;b&gt;TERAPÉUTICAS QUE AUMENTAN LA SOBREVIDA EN LA EPOC&lt;/b&gt;&lt;br /&gt;El abordaje terapéutico de la EPOC persigue reducir los síntomas y los riesgos futuros, pero no todas las intervenciones modifican la mortalidad. Existen intervenciones terapéuticas específicas que han evidenciado objetivamente un aumento de la sobrevida en estos pacientes:&lt;br /&gt;• &lt;b&gt;Cesación tabáquica:&lt;/b&gt; Constituye el paso inicial e ineludible del tratamiento no farmacológico. La abstinencia del consumo de tabaco disminuye la morbimortalidad asociada, estabiliza la pendiente de caída de la función pulmonar y reduce el riesgo de desarrollo y/o progresión de la enfermedad con un nivel de Evidencia A.&lt;br /&gt;• &lt;b&gt;Oxigenoterapia Crónica Domiciliaria (OCD):&lt;/b&gt; Es la intervención indicada en etapas avanzadas con insuficiencia respiratoria severa. Sus indicaciones estrictas para mejorar la sobrevida exigen una PaO2 ≤ 55 mmHg o SaO2 ≤ 88%, o bien una PaO2 entre 55 y 60 mmHg si existe evidencia clínica de complicaciones por hipoxemia como hipertensión pulmonar, insuficiencia cardíaca derecha (cor pulmonale) o eritrocitosis (hematocrito &gt; 55%).</t>
  </si>
  <si>
    <t>La opción e es correcta debido a que, de todo el arsenal terapéutico disponible para la enfermedad, únicamente la &lt;b&gt;cesación tabáquica&lt;/b&gt; y la &lt;b&gt;oxigenoterapia crónica domiciliaria&lt;/b&gt; han evidenciado de manera objetiva un aumento comprobado en la sobrevida de los pacientes con EPOC.</t>
  </si>
  <si>
    <t>&lt;br /&gt;• &lt;b&gt;a) Oxigenoterapia crónica domiciliaria y b) Cesación tabáquica:&lt;/b&gt; Ambas son individualmente correctas al ser las únicas intervenciones que reducen la mortalidad, por lo que la opción 'e' engloba la respuesta integral.&lt;br /&gt;• &lt;b&gt;c) Broncodilatadores:&lt;/b&gt; Es incorrecta en este contexto. Si bien los broncodilatadores (como los SABA, LABA, SAMA y LAMA) constituyen el grupo principal de medicamentos para el alivio sintomático de la EPOC, se señala de manera concluyente que los agonistas Beta 2 de acción prolongada NO han demostrado aumentar la sobrevida en estos pacientes.&lt;br /&gt;• &lt;b&gt;d) Glucocorticoides inhalados:&lt;/b&gt; Es incorrecta. La función clínica principal de los corticosteroides inhalados en el tratamiento de la EPOC es reducir la inflamación de los pulmones en pacientes con alto riesgo de exacerbaciones (o con superposición Asma-EPOC), pero su uso no ha demostrado aumentar la sobrevida de forma aislada.</t>
  </si>
  <si>
    <t>&lt;b&gt;BRONCODILATADORES Y CORTICOIDES EN LA EPOC&lt;/b&gt;&lt;br /&gt;El tratamiento farmacológico en la EPOC se utiliza fundamentalmente para reducir los síntomas y prevenir las exacerbaciones.&lt;br /&gt;• &lt;b&gt;Broncodilatadores:&lt;/b&gt; Relajan el músculo liso bronquial y son la piedra angular del tratamiento. Incluyen los Beta-2 Agonistas (cuya estimulación adrenérgica sistémica tiene como principal efecto secundario la inducción de taquicardia sinusal, temblor e hipocalemia) y los Anticolinérgicos.&lt;br /&gt;• &lt;b&gt;Corticoides Inhalados (CI):&lt;/b&gt; Se benefician de su uso los pacientes con alto riesgo de exacerbaciones o aquellos con eosinófilos en sangre ≥ 300 células/microlitro. Su uso asilado tiene un efecto limitado y puede generar efectos adversos locales como candidiasis oral o aumentar el riesgo de neumonías a repetición.</t>
  </si>
  <si>
    <t>&lt;b&gt;INDICACIONES DE OXIGENOTERAPIA CRÓNICA DOMICILIARIA EN LA EPOC&lt;/b&gt;&lt;br /&gt;&lt;br /&gt;En etapas avanzadas de la enfermedad pulmonar obstructiva crónica (EPOC) con insuficiencia respiratoria severa, la indicación de Oxigenoterapia Crónica Domiciliaria (OCD) constituye una intervención primordial para corregir la hipoxemia tisular crónica y prolongar la supervivencia del paciente.&lt;br /&gt;Para prescribir el oxígeno continuo y lograr el beneficio clínico, el paciente debe cumplir criterios gasométricos estrictos en fase clínica estable (confirmados al menos 2 veces en 3 semanas):&lt;br /&gt;• &lt;b&gt;PaO2 ≤ 55 mmHg&lt;/b&gt; o &lt;b&gt;SaO2 ≤ 88%&lt;/b&gt; (con o sin hipercapnia).&lt;br /&gt;• &lt;b&gt;PaO2 entre 55 y 60 mmHg&lt;/b&gt; si el paciente evidencia signos de hipertensión pulmonar, insuficiencia cardíaca derecha (cor pulmonale, objetivado por ingurgitación yugular y edemas) o una eritrocitosis compensatoria (con un hematocrito mayor al 55%).</t>
  </si>
  <si>
    <t>&lt;b&gt;a) Oxigenoterapia crónica domiciliaria:&lt;/b&gt; Es la opción correcta. El caso clínico describe con exactitud los criterios absolutos para esta prescripción: un paciente con EPOC en fase estable (sin exacerbación), que presenta una PaO2 en el límite limítrofe (58 mmHg en 2 registros) pero que ya asocia complicaciones crónicas derivadas de la hipoxemia, manifestadas tanto por el desarrollo de cor pulmonale (edemas, ingurgitación yugular) como por poliglobulia (hematocrito de 59%).</t>
  </si>
  <si>
    <t>• &lt;b&gt;b) Tratamiento ambulatorio con diuréticos de asa y carvedilol:&lt;/b&gt; Es incorrecta. Si bien los diuréticos pueden manejar la congestión, la medida que revierte la vasoconstricción hipóxica pulmonar basal es el oxígeno. Además, los betabloqueantes como el carvedilol deben indicarse con cautela en EPOC severo y no sustituyen a la OCD.&lt;br /&gt;• &lt;b&gt;c) Internación:&lt;/b&gt; Es incorrecta. El enunciado establece expresamente que el paciente asiste a una "consulta de control" y se encuentra "estable en los últimos meses"; no cursa con una reagudización ni con criterios de inestabilidad hemodinámica que ameriten ingreso hospitalario.&lt;br /&gt;• &lt;b&gt;d) Tratamiento ambulatorio con diuréticos de asa:&lt;/b&gt; Es incorrecta. Indicar únicamente diuréticos para los edemas constituye un tratamiento puramente sintomático que ignora la hipoxemia crónica de base. La intervención que ha demostrado científicamente modificar el pronóstico y aumentar la sobrevida global en este escenario es la oxigenoterapia.</t>
  </si>
  <si>
    <t>&lt;b&gt;AUMENTO DE SOBREVIDA EN LA EPOC&lt;/b&gt;&lt;br /&gt;&lt;br /&gt;El tratamiento farmacológico regular de la EPOC con broncodilatadores (como los agonistas beta-2 de acción prolongada o LABA) y corticoides inhalados persigue reducir los síntomas, prevenir las exacerbaciones y evitar la caída de la función pulmonar. Sin embargo, estas drogas no han demostrado aumentar la sobrevida global de los pacientes. Las únicas dos intervenciones que han evidenciado de manera objetiva un aumento real de la sobrevida y logran modificar la historia natural de la enfermedad son la &lt;b&gt;cesación tabáquica&lt;/b&gt; y la &lt;b&gt;oxigenoterapia crónica domiciliaria&lt;/b&gt;.</t>
  </si>
  <si>
    <t>&lt;b&gt;EVALUACIÓN GLOBAL Y CLASIFICACIÓN EN GRUPOS GOLD (A, B, C, D)&lt;/b&gt;&lt;br /&gt;&lt;br /&gt;La evaluación global e individualizada de la EPOC requiere combinar la alteración espirométrica con dos dimensiones críticas: la naturaleza y magnitud de los síntomas actuales y la historia de exacerbaciones que indica el riesgo a futuro.&lt;br /&gt;• &lt;b&gt;Evaluación de los Síntomas:&lt;/b&gt; Se utiliza la Escala modificada de la Disnea (mMRC) o el Cuestionario CAT. Un valor de mMRC ≥ 2 establece el punto de inflexión clínico que marca a los pacientes con muchos síntomas.&lt;br /&gt;• &lt;b&gt;Evaluación del Riesgo e Historia de Exacerbaciones:&lt;/b&gt; Se considera de bajo riesgo a los pacientes que presentaron de 0 a 1 exacerbación sin necesidad de hospitalización en el año previo. Se considera de alto riesgo a los pacientes que presentaron ≥ 2 exacerbaciones en el año, o bien ≥ 1 exacerbación con hospitalización.&lt;br /&gt;• &lt;b&gt;Matriz Diagnóstica:&lt;/b&gt; Integrando ambas dimensiones en el algoritmo GOLD, el &lt;b&gt;Grupo A&lt;/b&gt; incluye pacientes con pocos síntomas y bajo riesgo; el &lt;b&gt;Grupo B&lt;/b&gt; a pacientes con muchos síntomas y bajo riesgo; el &lt;b&gt;Grupo C&lt;/b&gt; a pacientes con pocos síntomas y alto riesgo; y el &lt;b&gt;Grupo D&lt;/b&gt; a pacientes con muchos síntomas y alto riesgo.</t>
  </si>
  <si>
    <t>La opción a es correcta debido a que el paciente presenta muchos síntomas, evidenciado por una disnea mMRC de 3 (siendo el punto de corte clínico ≥ 2), asociado a un bajo riesgo de exacerbaciones futuras al no presentar reagudizaciones en los últimos cinco años (siendo el corte de 0 a 1 exacerbaciones sin hospitalización). Esta combinación cruzada ubica al paciente de forma directa en el &lt;b&gt;Grupo B&lt;/b&gt; de la matriz diagnóstica GOLD.</t>
  </si>
  <si>
    <t>El asma bronquial se considera actualmente:&lt;br&gt;&lt;br&gt;a) Un proceso obstructivo permanente&lt;br&gt;&lt;br&gt;b) Un proceso de hiperreactividad de vías respiratorias&lt;br&gt;&lt;br&gt;c) Un proceso inflamatorio&lt;br&gt;&lt;br&gt;d) Un proceso inflamatorio, con hiperreactividad bronquial y obstrucción reversible de vías aéreas en forma espontánea o farmacológica</t>
  </si>
  <si>
    <t>&lt;br /&gt;• &lt;b&gt;b) GOLD D:&lt;/b&gt; Es incorrecta debido a que los pacientes de este grupo asocian la alta carga de síntomas con un alto riesgo de exacerbaciones (≥ 2 reagudizaciones o ≥ 1 con hospitalización en el último año).&lt;br /&gt;• &lt;b&gt;c) Ninguno de los anteriores:&lt;/b&gt; Es incorrecta porque el paciente encuadra perfectamente en el Grupo B.&lt;br /&gt;• &lt;b&gt;d) GOLD A:&lt;/b&gt; Es incorrecta ya que agrupa a los pacientes con pocos síntomas (mMRC 0-1) y bajo riesgo.&lt;br /&gt;• &lt;b&gt;e) GOLD C:&lt;/b&gt; Es incorrecta ya que agrupa a los pacientes con pocos síntomas (mMRC 0-1) asociados a un alto riesgo de exacerbaciones.</t>
  </si>
  <si>
    <t>d) Un proceso inflamatorio, con hiperreactividad bronquial y obstrucción reversible de vías aéreas en forma espontánea o farmacológica</t>
  </si>
  <si>
    <t>&lt;b&gt;INDICACIONES DE OXIGENOTERAPIA CRÓNICA DOMICILIARIA&lt;/b&gt;&lt;br /&gt;&lt;br /&gt;En las etapas avanzadas de la EPOC que cursan con insuficiencia respiratoria severa, se encuentra formalmente indicada la oxigenoterapia crónica domiciliaria (OCD) con el fin de prolongar la supervivencia del paciente. Las indicaciones clínicas y gasométricas estrictas para su inicio son:&lt;br /&gt;• &lt;b&gt;PaO2 ≤ 55 mmHg&lt;/b&gt; o &lt;b&gt;SaO2 ≤ 88%&lt;/b&gt; (con o sin hipercapnia), confirmada al menos 2 veces en 3 semanas.&lt;br /&gt;• &lt;b&gt;PaO2 entre 55 y 60 mmHg&lt;/b&gt; con evidencia de complicaciones orgánicas secundarias a la hipoxemia, tales como hipertensión pulmonar, insuficiencia cardíaca derecha (cor pulmonale), o eritrocitosis con un Hematocrito mayor al 55%.</t>
  </si>
  <si>
    <t>&lt;b&gt;c) Indicarle oxígeno terapia domiciliaria:&lt;/b&gt; Es la opción correcta. El paciente cumple rigurosamente con los criterios absolutos para la prescripción de oxígeno continuo en el domicilio, ya que cursa una EPOC en fase estable (no refiere aumento de disnea, tos ni cambios en la expectoración, lo que excluye una exacerbación aguda) y presenta un valor de PaO2 severamente disminuido de 52 mmHg (menor al corte estricto de 55 mmHg), acompañado adicionalmente de signos de cor pulmonale evidenciados por la hipertensión pulmonar moderada.</t>
  </si>
  <si>
    <t>• &lt;b&gt;a) Le solicita cateterismo cardiaco derecho para confirmar HTP:&lt;/b&gt; Es incorrecta. Si bien el cateterismo confirma la hipertensión pulmonar, el paciente ya posee el criterio gasométrico primario absoluto de hipoxemia severa (PaO2 de 52 mmHg) para iniciar la oxigenoterapia crónica domiciliaria de inmediato, por lo que la confirmación invasiva de la HTP no modifica la conducta terapéutica basal.&lt;br /&gt;• &lt;b&gt;b) Lo asume como EPOC reagudizado e inicia tratamiento con broncodilatadores, corticoides inhalados y sistémicos, ATB y O2 terapia:&lt;/b&gt; Es incorrecta. El paciente carece de los criterios clínicos cardinales para diagnosticar una exacerbación aguda, dado que el enunciado explicita claramente que no hay aumento de la disnea, tos ni alteraciones en la expectoración.&lt;br /&gt;• &lt;b&gt;d) Le solicita cateterismo cardiaco derecho y prueba de reactividad pulmonar para guiar el tratamiento:&lt;/b&gt; Es incorrecta. La prueba de reactividad pulmonar positiva es útil para guiar el tratamiento con bloqueantes cálcicos en la hipertensión pulmonar idiopática primaria, pero carece de indicación en la hipertensión pulmonar secundaria a hipoxemia crónica por EPOC, donde la reversión de la vasoconstricción se logra corrigiendo la hipoxia mediante el aporte crónico de oxígeno.</t>
  </si>
  <si>
    <t>&lt;br /&gt;• &lt;b&gt;a) GOLD A:&lt;/b&gt; Es incorrecta ya que agrupa a los pacientes con pocos síntomas (mMRC 0-1) y bajo riesgo.&lt;br /&gt;• &lt;b&gt;c) GOLD C:&lt;/b&gt; Es incorrecta ya que agrupa a los pacientes con pocos síntomas (mMRC 0-1) asociados a un alto riesgo de exacerbaciones.&lt;br /&gt;• &lt;b&gt;d) GOLD D:&lt;/b&gt; Es incorrecta debido a que los pacientes de este grupo asocian una alta carga de síntomas (mMRC ≥ 2) con un alto riesgo de exacerbaciones futuras (≥ 2 reagudizaciones o ≥ 1 con hospitalización en el último año).</t>
  </si>
  <si>
    <t>&lt;b&gt;DIFERENCIAS FUNCIONALES ENTRE ASMA Y EPOC&lt;/b&gt;&lt;br /&gt;&lt;br /&gt;La espirometría forzada con prueba broncodilatadora es la herramienta fundamental para diferenciar el patrón obstructivo de ambas patologías:&lt;br /&gt;• &lt;b&gt;Asma Bronquial:&lt;/b&gt; Se caracteriza por presentar una obstrucción reversible de las vías aéreas. En la prueba post-broncodilatador, el VEF1 presenta una mejoría significativa (mayor o igual al 12% y 200 mL) respecto al valor pre-broncodilatador luego de administrar un beta-2 agonista de acción corta.&lt;br /&gt;• &lt;b&gt;EPOC:&lt;/b&gt; Se define por una limitación persistente y progresiva al flujo aéreo. En la curva espirométrica, el VEF1 generalmente no presenta una mejoría o respuesta significativa tras la administración del broncodilatador, confirmando una obstrucción irreversible o fija que no responde en el mismo grado a la terapia.</t>
  </si>
  <si>
    <t>&lt;b&gt;a) Asma y EPOC tienen el mismo grado de reversibilidad a los beta2 agonistas:&lt;/b&gt; Es la afirmación INCORRECTA (opción a marcar). La principal diferencia clínica y funcional entre ambas entidades radica en que la obstrucción en el asma es reversible tras la administración de beta-2 agonistas, mientras que en la EPOC el patrón obstructivo es fijo e irreversible, evidenciando escasa o nula respuesta a los mismos fármacos broncodilatadores.</t>
  </si>
  <si>
    <t>• &lt;b&gt;b) Asma es una enfermedad que no se cura y si se controla:&lt;/b&gt; Es una afirmación correcta. Constituye el postulado rector del manejo del asma bronquial, donde la intervención médica tiene el propósito innegociable de lograr y mantener el control de la enfermedad a largo plazo.&lt;br /&gt;• &lt;b&gt;c) Asma es una enfermedad inflamatoria:&lt;/b&gt; Es una afirmación correcta. La patología se basa en la premisa estructural de presentar una inflamación crónica específica de las vías respiratorias.&lt;br /&gt;• &lt;b&gt;d) Asma tiene hiperreactividad bronquial:&lt;/b&gt; Es una afirmación correcta. Existe una manifiesta hiperreactividad o susceptibilidad desmedida de las vías aéreas previamente inflamadas a contraerse exageradamente frente a estímulos directos o indirectos.</t>
  </si>
  <si>
    <t>&lt;b&gt;DEFINICIÓN CLÍNICA Y FISIOPATOLÓGICA DEL ASMA&lt;/b&gt;&lt;br /&gt;&lt;br /&gt;El asma se define de manera íntegra y precisa como un proceso inflamatorio, con hiperreactividad bronquial y con obstrucción reversible de las vías aéreas en forma espontánea o farmacológica.&lt;br /&gt;• &lt;b&gt;Inflamación crónica:&lt;/b&gt; Mediada característicamente por eosinófilos (vía Th2) o neutrófilos, generando engrosamiento de la pared e hipersecreción de moco.&lt;br /&gt;• &lt;b&gt;Hiperreactividad:&lt;/b&gt; Respuesta exagerada de broncoconstricción ante desencadenantes ambientales, alérgenos, ejercicio o frío.&lt;br /&gt;• &lt;b&gt;Obstrucción reversible:&lt;/b&gt; Capacidad de recuperar la función pulmonar y retornar a valores de normalidad tras resolverse el broncoespasmo.</t>
  </si>
  <si>
    <t>A nivel clínico y fisiopatológico, el asma se define de manera íntegra y precisa como un &lt;b&gt;proceso inflamatorio, con hiperreactividad bronquial y con obstrucción reversible de las vías aéreas en forma espontánea o farmacológica&lt;/b&gt;.</t>
  </si>
  <si>
    <t>&lt;b&gt;DEFINICIÓN CLÍNICA Y FISIOPATOLÓGICA DEL ASMA BRONQUIAL&lt;/b&gt;&lt;br /&gt;&lt;br /&gt;El asma es una enfermedad variable y heterogénea que no se cura, pero sí se controla. Esta patología se basa en una premisa estructural insoslayable: es una &lt;b&gt;enfermedad inflamatoria&lt;/b&gt;. Presenta una inflamación crónica específica de las vías respiratorias que tiene la particularidad de ser de carácter reversible. Posee tres características principales que la definen clínicamente:&lt;br /&gt;• &lt;b&gt;Antecedentes de síntomas respiratorios:&lt;/b&gt; Varían en el tiempo, frecuencia e intensidad. Incluyen sibilancias, dificultad respiratoria, opresión torácica y tos.&lt;br /&gt;• &lt;b&gt;Limitación variable del flujo de aire espiratorio:&lt;/b&gt; A diferencia de patologías como la EPOC, esta limitación no constituye una obstrucción fija. El paciente asmático conserva la capacidad de recuperar la función pulmonar y retornar a valores de normalidad tras resolverse la inflamación o el broncoespasmo.&lt;br /&gt;• &lt;b&gt;Hiperreactividad bronquial (HRB):&lt;/b&gt; Existe una manifiesta hiperreactividad de las vías aéreas frente a estímulos directos o indirectos, lo cual representa la susceptibilidad desmedida de los bronquios, previamente inflamados, de contraerse de forma exagerada al exponerse a dichos estímulos.</t>
  </si>
  <si>
    <t>La opción d es correcta porque engloba la definición diagnóstica íntegra y precisa del asma bronquial, la cual se caracteriza estructural y funcionalmente por ser un &lt;b&gt;proceso inflamatorio crónico&lt;/b&gt; que asocia &lt;b&gt;hiperreactividad bronquial&lt;/b&gt; y cursa con una &lt;b&gt;obstrucción variable y reversible&lt;/b&gt; del flujo aéreo (ya sea de forma espontánea en la evolución natural o mediada por fármacos).</t>
  </si>
  <si>
    <t>&lt;br /&gt;• &lt;b&gt;a) Un proceso obstructivo permanente de las vías aéreas:&lt;/b&gt; Es incorrecta debido a que la obstrucción permanente, fija e irreversible de la vía aérea es la condición "sine qua non" y el denominador común que define a la EPOC, mientras que en el asma la obstrucción es característicamente reversible.&lt;br /&gt;• &lt;b&gt;b) Un proceso inflamatorio de las vías aéreas y c) Un proceso de hiperactividad de las vías aéreas:&lt;/b&gt; Ambas son incorrectas al encontrarse incompletas de manera aislada. Si bien el asma es un proceso inflamatorio crónico que presenta hiperreactividad bronquial, la definición médica y fisiopatológica exige agrupar ambos conceptos sumados de forma ineludible al componente de obstrucción reversible al flujo aéreo.</t>
  </si>
  <si>
    <t>El &lt;b&gt;asma bronquial&lt;/b&gt; se define de manera íntegra y precisa como un &lt;b&gt;proceso inflamatorio con hiperreactividad bronquial y con obstrucción reversible de las vías aéreas en forma espontánea o farmacológica&lt;/b&gt;.</t>
  </si>
  <si>
    <t>&lt;b&gt;DEFINICIÓN CLÍNICA Y FISIOPATOLÓGICA DEL ASMA&lt;/b&gt;&lt;br /&gt;&lt;br /&gt;El asma bronquial es una enfermedad heterogénea y variable que se fundamenta en una premisa estructural insoslayable: es una patología inflamatoria crónica de las vías respiratorias. Posee 3 características principales que la definen clínicamente:&lt;br /&gt;• &lt;b&gt;Inflamación crónica:&lt;/b&gt; Constituye la base estructural del cuadro.&lt;br /&gt;• &lt;b&gt;Hiperreactividad bronquial (HRB):&lt;/b&gt; Susceptibilidad desmedida de las vías aéreas (previamente inflamadas) a contraerse de forma exagerada frente a estímulos directos o indirectos (sobre todo inhalatorios).&lt;br /&gt;• &lt;b&gt;Obstrucción reversible:&lt;/b&gt; Limitación variable del flujo de aire espiratorio que no constituye una obstrucción fija. El paciente conserva la capacidad de recuperar la función pulmonar y retornar a valores de normalidad tras resolverse el broncoespasmo, ya sea de forma espontánea o a través del uso de fármacos broncodilatadores.</t>
  </si>
  <si>
    <t>&lt;b&gt;c) Un proceso inflamatorio, con hiperactividad bronquial y con obstrucción reversible de las vías aéreas espontánea o farmacológicamente:&lt;/b&gt; Es la opción correcta. Engloba con exactitud la tríada conceptual definitoria del asma según las guías clínicas (inflamación crónica de base, hiperreactividad ante estímulos y una limitación al flujo aéreo que se caracteriza ineludiblemente por ser reversible).</t>
  </si>
  <si>
    <t>• &lt;b&gt;a) Proceso inflamatorio sin respuesta al tratamiento:&lt;/b&gt; Es incorrecta. El asma se define como una enfermedad que, si bien no se cura, sí responde de manera efectiva a los tratamientos escalonados (controladores), permitiendo lograr y mantener el control de los síntomas.&lt;br /&gt;• &lt;b&gt;b) Proceso de hiperactividad de las vías aéreas:&lt;/b&gt; Es incompleta. Ignora el componente inflamatorio crónico primario y la reversibilidad de la obstrucción, factores indispensables para su definición integral.&lt;br /&gt;• &lt;b&gt;d) Proceso patológico que irremediablemente lleva a la incapacidad:&lt;/b&gt; Es incorrecta. Con un diagnóstico precoz, adecuada adherencia y medicación de mantenimiento, la mayoría de los pacientes logran un óptimo control, manteniendo una vida activa y previniendo la discapacidad.&lt;br /&gt;• &lt;b&gt;e) Proceso obstructivo permanente e inflamatorio de las vías aéreas:&lt;/b&gt; Es incorrecta. La obstrucción permanente e irreversible (o fija) de las vías aéreas es el denominador común que define fisiopatológicamente a la EPOC, no al asma bronquial.</t>
  </si>
  <si>
    <t>&lt;b&gt;DIFERENCIA FUNCIONAL CON LA EPOC&lt;/b&gt;&lt;br /&gt;&lt;br /&gt;A nivel fisiopatológico y de diagnóstico funcional (espirometría), la limitación al flujo aéreo en el asma es variable y reversible, lo cual permite al paciente asmático recuperar la función pulmonar. Por el contrario, la Enfermedad Pulmonar Obstructiva Crónica (EPOC) se define por presentar invariablemente una limitación progresiva y una obstrucción irreversible al flujo aéreo, demostrando escasa o nula respuesta a los fármacos broncodilatadores.</t>
  </si>
  <si>
    <t>A nivel clínico y fisiopatológico, el asma bronquial se considera actualmente un &lt;b&gt;proceso inflamatorio, con hiperreactividad bronquial y con obstrucción reversible de las vías aéreas en forma espontánea o farmacológica&lt;/b&gt;.</t>
  </si>
  <si>
    <t>La opción d es correcta debido a que incluye de manera exhaustiva los tres pilares de la definición etiopatogénica actual del asma bronquial: es una &lt;b&gt;enfermedad inflamatoria&lt;/b&gt; crónica, que se acompaña de &lt;b&gt;hiperreactividad bronquial&lt;/b&gt; y cuya limitación o &lt;b&gt;obstrucción del flujo aéreo es reversible&lt;/b&gt; (ya sea de manera espontánea o con la administración de broncodilatadores).</t>
  </si>
  <si>
    <t>&lt;br /&gt;• &lt;b&gt;a) Un proceso obstructivo permanente:&lt;/b&gt; Es incorrecta ya que la obstrucción fija, permanente e irreversible de la vía aérea es la condición sine qua non que define a la EPOC, diferenciándola radicalmente del asma.&lt;br /&gt;• &lt;b&gt;b) Un proceso de hiperreactividad de vías respiratorias y c) Un proceso inflamatorio:&lt;/b&gt; Ambas son incorrectas porque, si bien son elementos verdaderos y patogénicos de la enfermedad, de manera aislada resultan en definiciones incompletas y parciales para conceptualizar al asma de forma integral.</t>
  </si>
  <si>
    <t>¿Cuál de las siguientes es la definición más correcta respecto de asma?&lt;br&gt;&lt;br&gt;a) Proceso patológico que irremediablemente lleva a la incapacidad&lt;br&gt;&lt;br&gt;b) Un proceso inflamatorio, con hiperactividad bronquial y con obstrucción reversible de las vías aéreas espontánea o farmacológicamente&lt;br&gt;&lt;br&gt;c) Proceso obstructivo permanente e inflamatorio de las vías aéreas&lt;br&gt;&lt;br&gt;d) Proceso de hiperactividad de las vías aéreas&lt;br&gt;&lt;br&gt;e) Proceso inflamatorio sin respuesta al tratamiento</t>
  </si>
  <si>
    <t>b) Un proceso inflamatorio, con hiperactividad bronquial y con obstrucción reversible de las vías aéreas espontánea o farmacológicamente</t>
  </si>
  <si>
    <t>El asma bronquial se define de manera íntegra y precisa como un proceso inflamatorio con hiperreactividad bronquial y con obstrucción reversible de las vías aéreas en forma espontánea o farmacológica.</t>
  </si>
  <si>
    <t>&lt;b&gt;b) Un proceso inflamatorio, con hiperactividad bronquial y con obstrucción reversible de las vías aéreas espontánea o farmacológicamente:&lt;/b&gt; Es la opción correcta. Engloba con exactitud la tríada conceptual definitoria del asma según las guías clínicas (inflamación crónica de base, hiperreactividad ante estímulos y una limitación al flujo aéreo que se caracteriza ineludiblemente por ser reversible).</t>
  </si>
  <si>
    <t>• &lt;b&gt;a) Proceso patológico que irremediablemente lleva a la incapacidad:&lt;/b&gt; Es incorrecta. Con un diagnóstico precoz, adecuada adherencia y medicación de mantenimiento, la mayoría de los pacientes logran un óptimo control, manteniendo una vida activa y previniendo la discapacidad.&lt;br /&gt;• &lt;b&gt;c) Proceso obstructivo permanente e inflamatorio de las vías aéreas:&lt;/b&gt; Es incorrecta. La obstrucción permanente e irreversible (o fija) de las vías aéreas es el denominador común que define fisiopatológicamente a la EPOC, no al asma bronquial.&lt;br /&gt;• &lt;b&gt;d) Proceso de hiperactividad de las vías aéreas:&lt;/b&gt; Es incompleta. Ignora el componente inflamatorio crónico primario y la reversibilidad de la obstrucción, factores indispensables para su definición integral.&lt;br /&gt;• &lt;b&gt;e) Proceso inflamatorio sin respuesta al tratamiento:&lt;/b&gt; Es incorrecta. El asma se define como una enfermedad que, si bien no se cura, sí responde de manera efectiva a los tratamientos escalonados (controladores), permitiendo lograr y mantener el control de los síntomas.</t>
  </si>
  <si>
    <t>¿Cuál es la principal causa de exacerbaciones del asma en niños?&lt;br&gt;&lt;br&gt;a) Infecciones virales respiratorias&lt;br&gt;&lt;br&gt;b) Contaminación del aire exterior&lt;br&gt;&lt;br&gt;c) Alergias alimentaria&lt;br&gt;&lt;br&gt;d) Ejercicio físico intenso</t>
  </si>
  <si>
    <t>a) Infecciones virales respiratorias</t>
  </si>
  <si>
    <t>Las &lt;b&gt;infecciones virales respiratorias&lt;/b&gt; constituyen la principal causa de exacerbaciones del asma en niños.</t>
  </si>
  <si>
    <t>&lt;b&gt;FACTORES DE RIESGO Y DESENCADENANTES EN EL ASMA BRONQUIAL&lt;/b&gt;&lt;br /&gt;&lt;br /&gt;El desarrollo del asma bronquial, la exacerbación de sus síntomas y la dificultad para lograr el control están estrechamente vinculados a la interacción entre la predisposición del paciente y la exposición a elementos del entorno.&lt;br /&gt;• &lt;b&gt;Infecciones:&lt;/b&gt; Las infecciones del tracto respiratorio por virus estacionales (como el virus de la gripe) constituyen factores precipitantes comunes para el desarrollo de crisis asmáticas. Específicamente, se establece de forma axiomática que las infecciones virales respiratorias constituyen la principal causa de exacerbaciones del asma en niños.&lt;br /&gt;• &lt;b&gt;Factores ambientales y exposiciones inhalatorias:&lt;/b&gt; La exposición a alérgenos, microbios, polvos inhalatorios, irritantes ocupacionales, contaminación del aire y, fundamentalmente, el humo del tabaco, actúan como potentes desencadenantes de las exacerbaciones.&lt;br /&gt;• &lt;b&gt;Ejercicio físico:&lt;/b&gt; Actúa como un disparador clásico del asma inducido por el deporte, desencadenando tos y sibilancias durante o inmediatamente después del esfuerzo.</t>
  </si>
  <si>
    <t>La opción a es correcta debido a que, de acuerdo a la literatura médica y pediátrica, las infecciones del tracto respiratorio producidas por virus estacionales constituyen los factores precipitantes más comunes y representan de forma excluyente la &lt;b&gt;principal causa de exacerbaciones&lt;/b&gt; del asma bronquial en la población infantil.</t>
  </si>
  <si>
    <t>&lt;br /&gt;• &lt;b&gt;b) Contaminación del aire exterior:&lt;/b&gt; Es incorrecta. Si bien la polución ambiental y el humo del tabaco son desencadenantes muy potentes de crisis y agravan el control del asma, el gatillo etiológico epidémico predominante en la aparición de las exacerbaciones agudas en la edad pediátrica son las infecciones virales.&lt;br /&gt;• &lt;b&gt;c) Alergias alimentaria:&lt;/b&gt; Es incorrecta. Ciertos alimentos pueden agravar el asma (particularmente en fenotipos asociados a intolerancias), pero no representan la causa infecciosa principal, prevalente y masiva de las reagudizaciones respiratorias en niños.&lt;br /&gt;• &lt;b&gt;d) Ejercicio físico intenso:&lt;/b&gt; Es incorrecta. El ejercicio es el disparador clásico y predecible del asma inducida por el deporte (manifestando broncoespasmo durante o post esfuerzo), pero la principal etiología subyacente que origina el mayor volumen de exacerbaciones graves de manera estacional en niños está mediada por los cuadros virales.</t>
  </si>
  <si>
    <t>&lt;b&gt;COMORBILIDADES Y FÁRMACOS AGRAVANTES&lt;/b&gt;&lt;br /&gt;&lt;br /&gt;La falta de tratamiento de ciertas comorbilidades impide el control adecuado del asma, transformándola erróneamente en un asma difícil de tratar a pesar de la administración de terapias de máxima.&lt;br /&gt;• &lt;b&gt;Comorbilidades:&lt;/b&gt; Se destacan la obesidad (factor de riesgo clave que altera la mecánica ventilatoria), la enfermedad por reflujo gastroesofágico (ERGE), la rinosinusitis crónica, la poliposis nasal, el síndrome de apnea obstructiva del sueño (SAOS) y los trastornos psicosociales.&lt;br /&gt;• &lt;b&gt;Fármacos:&lt;/b&gt; Ciertos medicamentos agravan de manera aguda el asma, destacándose de forma excluyente la intolerancia o alergia a la Aspirina y a los AINEs, siendo este un desencadenante característico del fenotipo de asma eosinofílica severa (Enfermedad Respiratoria Exacerbada por Aspirina o EREA).</t>
  </si>
  <si>
    <t>¿Qué tipo de células inflamatorias son características del asma?&lt;br&gt;&lt;br&gt;a) Linfocitos T&lt;br&gt;&lt;br&gt;b) Neutrófilos&lt;br&gt;&lt;br&gt;c) Mastocitos&lt;br&gt;&lt;br&gt;d) Eosinófilos</t>
  </si>
  <si>
    <t>d) Eosinófilos</t>
  </si>
  <si>
    <t>Los &lt;b&gt;eosinófilos&lt;/b&gt; son el tipo de &lt;b&gt;células inflamatorias características del asma&lt;/b&gt; bronquial.</t>
  </si>
  <si>
    <t>&lt;b&gt;FISIOPATOLOGÍA CELULAR DEL ASMA&lt;/b&gt;&lt;br /&gt;&lt;br /&gt;La fisiopatología del asma bronquial es el resultado de una compleja cascada inflamatoria que genera cambios estructurales y funcionales en las vías respiratorias.&lt;br /&gt;• &lt;b&gt;Vía Th2 (Asma Alérgico y Eosinofílico):&lt;/b&gt; Frente a la exposición a diferentes alérgenos y estímulos, las células dendríticas captan el antígeno y lo presentan a las células T vírgenes, provocando su activación hacia linfocitos Th2. Estas células juegan un rol fundamental liberando interleuquinas (IL-4 e IL-13) que promueven la liberación de IgE. Fundamentalmente, liberan &lt;b&gt;IL-5&lt;/b&gt;, la cual recluta, madura y degranula a los &lt;b&gt;eosinófilos&lt;/b&gt; a nivel bronquial. Esta reacción inflamatoria sostenida origina la vía fisiopatológica del asma eosinofílico, siendo esta la célula característica de la enfermedad.&lt;br /&gt;• &lt;b&gt;Vía No Th2 (Asma Neutrofílico):&lt;/b&gt; Ante la exposición a contaminación, humo de tabaco o microbios, se activa una cascada independiente que recluta primariamente &lt;b&gt;neutrófilos&lt;/b&gt;. Esta vía determina un fenotipo clínico más difícil de tratar, dado que presenta una menor respuesta a los corticoides inhalados.&lt;br /&gt;• &lt;b&gt;Remodelamiento:&lt;/b&gt; La perpetuación celular inflamatoria produce desprendimiento epitelial, fibrosis subepitelial, hipertrofia del músculo liso e hipersecreción de moco.</t>
  </si>
  <si>
    <t>&lt;b&gt;d) Eosinófilos:&lt;/b&gt; Es la opción correcta. Constituyen la estirpe celular inflamatoria cardinal y característica en la fisiopatología del asma bronquial clásico (fenotipo T2), siendo reclutados y activados a nivel del tejido bronquial fundamentalmente por la acción de la interleuquina 5 (IL-5).</t>
  </si>
  <si>
    <t>• &lt;b&gt;a) Linfocitos T:&lt;/b&gt; Es incorrecta. Si bien los linfocitos Th2 orquestan la respuesta inmunológica primaria liberando interleuquinas (como la IL-5), la célula efectora inflamatoria característica que infiltra la mucosa bronquial y genera el daño tisular crónico es el eosinófilo.&lt;br /&gt;• &lt;b&gt;b) Neutrófilos:&lt;/b&gt; Es incorrecta. Intervienen específicamente en un subgrupo fenotípico distinto (asma no Th2 o neutrofílica) provocado por humo de tabaco, contaminación o infecciones, pero no representan la célula patognomónica de la inflamación asmática clásica.&lt;br /&gt;• &lt;b&gt;c) Mastocitos:&lt;/b&gt; Es incorrecta. Participan en la respuesta inmune, pero el sello tisular característico establecido por las guías clínicas para definir la inflamación del asma bronquial típica recae sobre los eosinófilos.</t>
  </si>
  <si>
    <t>Cuál de las siguientes opciones NO es un factor de riesgo para el desarrollo de asma:&lt;br&gt;&lt;br&gt;a) Tabaquismo&lt;br&gt;&lt;br&gt;b) Edad avanzada&lt;br&gt;&lt;br&gt;c) Obesidad&lt;br&gt;&lt;br&gt;d) Historia familiar de asma</t>
  </si>
  <si>
    <t>b) Edad avanzada</t>
  </si>
  <si>
    <t>La historia familiar de asma es un factor de riesgo comprobado para su desarrollo, mientras que la &lt;b&gt;edad avanzada&lt;/b&gt; NO constituye un factor de riesgo para la aparición de la enfermedad.</t>
  </si>
  <si>
    <t>&lt;b&gt;FACTORES DE RIESGO Y DESENCADENANTES EN EL ASMA BRONQUIAL&lt;/b&gt;&lt;br /&gt;&lt;br /&gt;El desarrollo del asma bronquial, la exacerbación de sus síntomas y la dificultad para lograr el control están estrechamente vinculados a la interacción entre la predisposición del paciente y la exposición a elementos del entorno.&lt;br /&gt;• &lt;b&gt;Factores Genéticos y Antecedentes:&lt;/b&gt; La historia familiar de asma es un factor de riesgo comprobado para su desarrollo. Existe un factor genético predisponente o polimorfismo genético que condiciona la susceptibilidad a desarrollar la inflamación a lo largo de la vida. La edad avanzada NO constituye un factor de riesgo para la aparición de la enfermedad.&lt;br /&gt;• &lt;b&gt;Factores Ambientales (Humo de tabaco):&lt;/b&gt; El tabaquismo constituye un factor de riesgo fundamental para el desarrollo del asma. Su exposición produce además un aumento de la resistencia a los corticoides inhalados, dificultando el tratamiento.&lt;br /&gt;• &lt;b&gt;Comorbilidades (Obesidad):&lt;/b&gt; La obesidad es un factor de riesgo clave para el desarrollo del asma. Genera elevación de interleuquinas proinflamatorias e impacta negativamente en la mecánica ventilatoria al impedir el descenso adecuado del diafragma.</t>
  </si>
  <si>
    <t>La opción b es correcta debido a que, desde la perspectiva epidemiológica y etiopatogénica, la &lt;b&gt;edad avanzada&lt;/b&gt; carece de impacto causal en la génesis primaria de la inflamación bronquial, requiriéndose fisiopatológicamente la conjunción de una predisposición genética temprana y factores agresores del medio ambiente para su aparición.</t>
  </si>
  <si>
    <t>&lt;br /&gt;• &lt;b&gt;a) Tabaquismo:&lt;/b&gt; Es incorrecta ya que la inhalación del humo de tabaco constituye un agresor directo y un factor de riesgo fundamental y comprobado en el desarrollo de la enfermedad.&lt;br /&gt;• &lt;b&gt;c) Obesidad:&lt;/b&gt; Es incorrecta al ser catalogada como un factor de riesgo clave y modificable que fomenta la inflamación sistémica y restringe críticamente la mecánica ventilatoria.&lt;br /&gt;• &lt;b&gt;d) Historia familiar de asma:&lt;/b&gt; Es incorrecta. El antecedente familiar positivo representa el sustrato genético insoslayable sobre el cual interactúan los gatillos ambientales para determinar la aparición del asma.</t>
  </si>
  <si>
    <t>&lt;b&gt;INTERACCIÓN ETIOLÓGICA Y COMORBILIDADES&lt;/b&gt;&lt;br /&gt;&lt;br /&gt;El origen y desarrollo del asma bronquial se fundamenta pragmáticamente en la ecuación clínica constitutiva: GENÉTICA + MEDIO AMBIENTE = HETEROGENEIDAD.&lt;br /&gt;• &lt;b&gt;Fármacos agravantes:&lt;/b&gt; Ciertos medicamentos exacerban de manera aguda el asma, destacándose de forma excluyente la intolerancia o alergia a la Aspirina y a los AINEs, siendo este un desencadenante característico del fenotipo de asma eosinofílica severa.&lt;br /&gt;• &lt;b&gt;Otras comorbilidades:&lt;/b&gt; La falta de tratamiento de condiciones como la enfermedad por reflujo gastroesofágico (ERGE), la rinosinusitis crónica y el síndrome de apnea obstructiva del sueño (SAOS) impiden el control adecuado del asma.</t>
  </si>
  <si>
    <t>Cuál de las siguientes opciones describe una característica clave del asma intermitente:&lt;br&gt;&lt;br&gt;a) Síntomas diarios y limitación de la actividad física&lt;br&gt;&lt;br&gt;b) Síntomas nocturnos más de una vez por semana&lt;br&gt;&lt;br&gt;c) Exacerbaciones más de 2 veces al mes&lt;br&gt;&lt;br&gt;d) Síntomas menos de 2 veces por semana</t>
  </si>
  <si>
    <t>d) Síntomas menos de 2 veces por semana</t>
  </si>
  <si>
    <t>Una &lt;b&gt;característica clave del asma intermitente&lt;/b&gt; o bien controlada es la presencia de &lt;b&gt;síntomas menos de dos veces por semana&lt;/b&gt;.</t>
  </si>
  <si>
    <t>&lt;b&gt;EVALUACIÓN DEL CONTROL CLÍNICO DEL ASMA&lt;/b&gt;&lt;br /&gt;&lt;br /&gt;El control del asma se define como el grado en que las manifestaciones clínicas y funcionales de la enfermedad han sido reducidas o minimizadas gracias a la intervención terapéutica. Para evaluar este grado de control, la estrategia GINA propone indagar sobre 4 dominios ocurridos en las últimas 4 semanas:&lt;br /&gt;• ¿Tuvo síntomas diurnos más de 2 veces por semana?&lt;br /&gt;• ¿Tuvo algún despertar nocturno debido al asma?&lt;br /&gt;• ¿Tuvo necesidad de usar medicación de rescate más de 2 veces por semana?&lt;br /&gt;• ¿Tuvo alguna limitación de la actividad debida al asma?&lt;br /&gt;&lt;br /&gt;En función de las respuestas, el asma se clasifica clínicamente en:&lt;br /&gt;• &lt;b&gt;Asma Bien controlada (o Intermitente):&lt;/b&gt; Cuando el paciente no presenta ninguno de los dominios (0 respuestas positivas). Una característica clave de este estadio es la presencia de síntomas menos de dos veces por semana (o al mes).&lt;br /&gt;• &lt;b&gt;Asma Parcialmente controlada:&lt;/b&gt; Cuando el paciente presenta 1 a 2 respuestas positivas.&lt;br /&gt;• &lt;b&gt;Asma No controlada:&lt;/b&gt; Cuando el paciente presenta 3 a 4 respuestas positivas.</t>
  </si>
  <si>
    <t>&lt;b&gt;d) Síntomas menos de 2 veces por semana:&lt;/b&gt; Es la opción correcta. Constituye un parámetro clínico definitorio en los dominios de la evaluación de las guías clínicas (como GINA); evidenciar síntomas diurnos en una frecuencia inferior a dos veces a la semana clasifica el cuadro en la categoría de asma intermitente o bien controlada.</t>
  </si>
  <si>
    <t>• &lt;b&gt;a) Síntomas diarios y limitación de la actividad física:&lt;/b&gt; Es incorrecta. Estas manifestaciones reflejan una alta carga sintomática (con limitación franca en los dominios), clasificando el cuadro como un asma persistente severa o no controlada.&lt;br /&gt;• &lt;b&gt;b) Síntomas nocturnos más de una vez por semana:&lt;/b&gt; Es incorrecta. Los despertares nocturnos recurrentes son un criterio afirmativo de mal control en la evaluación clínica, sumando dominios positivos para asma parcialmente controlada o no controlada.&lt;br /&gt;• &lt;b&gt;c) Exacerbaciones más de 2 veces al mes:&lt;/b&gt; Es incorrecta. Las exacerbaciones frecuentes indican un elevado riesgo futuro y un estadio grave de la patología, siendo un escenario diametralmente opuesto al comportamiento benigno de un asma intermitente.</t>
  </si>
  <si>
    <t>Paciente de 18 años que concurre a la consulta refiriendo antecedentes de asma bronquial. Refiere disnea cuando realiza deportes. ¿Cómo se encuentra su enfermedad?&lt;br&gt;&lt;br&gt;a) En remisión&lt;br&gt;&lt;br&gt;b) No controlada&lt;br&gt;&lt;br&gt;c) Parcialmente controlada&lt;br&gt;&lt;br&gt;d) Bien controlada</t>
  </si>
  <si>
    <t>c) Parcialmente controlada</t>
  </si>
  <si>
    <t>Un paciente que manifiesta padecer episodios de disnea de manera específica cuando realiza deportes evidencia que su asma bronquial se encuentra &lt;b&gt;parcialmente controlada&lt;/b&gt;.</t>
  </si>
  <si>
    <t>&lt;b&gt;CLASIFICACIÓN SEGÚN EL GRADO DE CONTROL&lt;/b&gt;&lt;br /&gt;&lt;br /&gt;El control del asma se define como el grado en que las manifestaciones clínicas y funcionales de la enfermedad han sido reducidas o minimizadas (estando incluso ausentes) gracias a una intervención terapéutica. Para evaluar el grado de control de los síntomas, la estrategia GINA propone indagar sobre 4 dominios ocurridos en las últimas 4 semanas:&lt;br /&gt;• ¿Tuvo síntomas diurnos más de 2 veces por semana?&lt;br /&gt;• ¿Tuvo algún despertar nocturno debido al asma?&lt;br /&gt;• ¿Tuvo necesidad de usar medicación de rescate más de 2 veces por semana?&lt;br /&gt;• ¿Tuvo alguna limitación de la actividad debida al asma?&lt;br /&gt;En función de las respuestas, el asma se clasifica en:&lt;br /&gt;• &lt;b&gt;Asma Bien controlada:&lt;/b&gt; Cuando el paciente no presenta ninguno de los dominios (0 respuestas positivas).&lt;br /&gt;• &lt;b&gt;Asma Parcialmente controlada:&lt;/b&gt; Cuando el paciente presenta 1 a 2 de estos dominios. Clínicamente, un paciente que manifiesta episodios de disnea al realizar deportes evidencia una limitación de la actividad, encuadrándose en este grupo.&lt;br /&gt;• &lt;b&gt;Asma No controlada:&lt;/b&gt; Cuando el paciente presenta 3 a 4 de estos dominios.</t>
  </si>
  <si>
    <t>La opción c es correcta debido a que la disnea referida al realizar deportes constituye una limitación de la actividad física debida al asma, lo cual representa exactamente un (1) dominio positivo en la evaluación clínica de las últimas cuatro semanas. La presencia de 1 a 2 dominios clasifica inequívocamente a la enfermedad como &lt;b&gt;parcialmente controlada&lt;/b&gt;.</t>
  </si>
  <si>
    <t>&lt;br /&gt;• &lt;b&gt;a) En remisión:&lt;/b&gt; Es incorrecta ya que el asma se define como una enfermedad inflamatoria crónica de la vía aérea que no se cura, pero se controla, y en este caso el paciente presenta un síntoma activo limitante.&lt;br /&gt;• &lt;b&gt;b) No controlada:&lt;/b&gt; Es incorrecta. Para catalogar la enfermedad como no controlada, el interrogatorio debe constatar que el paciente presenta simultáneamente entre 3 y 4 dominios positivos de la estrategia GINA.&lt;br /&gt;• &lt;b&gt;d) Bien controlada:&lt;/b&gt; Es incorrecta debido a que el asma bien controlada exige la total ausencia de dominios positivos (cero respuestas afirmativas), implicando que el paciente no debe presentar ninguna limitación en su actividad física ni deportiva.</t>
  </si>
  <si>
    <t>&lt;b&gt;CUESTIONARIOS DE CONTROL Y ASMA DIFÍCIL DE TRATAR&lt;/b&gt;&lt;br /&gt;&lt;br /&gt;Adicionalmente a la evaluación clínica de dominios de GINA, en la práctica de consultorio se utilizan cuestionarios validados como el ACT (Asthma Control Test), el cual evalúa 5 dominios puntuados del 1 al 5, arrojando una clasificación según el puntaje total:&lt;br /&gt;• &lt;b&gt;Totalmente controlada:&lt;/b&gt; 25 puntos.&lt;br /&gt;• &lt;b&gt;Parcialmente controlada:&lt;/b&gt; 20 a 24 puntos.&lt;br /&gt;• &lt;b&gt;No controlada (o mal controlada):&lt;/b&gt; &lt; 20 puntos.&lt;br /&gt;Dentro del espectro de los pacientes no controlados, resulta vital no confundir el asma grave con el Asma Difícil de Tratar. Esta última es aquella que resulta difícil de controlar a pesar de prescribir terapia de máxima, pero debido a factores externos o corregibles, tales como un diagnóstico incorrecto, técnica inhalatoria inadecuada, exposición a alérgenos o comorbilidades no tratadas (Rinosinusitis crónica, ERGE, SAOS, Obesidad).</t>
  </si>
  <si>
    <t>¿Cuál de las siguientes opciones describe una característica clave del asma de inicio en edad adulta?&lt;br&gt;&lt;br&gt;a) Síntomas más graves en la noche&lt;br&gt;&lt;br&gt;b) Síntomas después del ejercicio físico&lt;br&gt;&lt;br&gt;c) Síntomas más graves en respuesta a los alérgenos&lt;br&gt;&lt;br&gt;d) Síntomas persistentes sin una causa identificada</t>
  </si>
  <si>
    <t>d) Síntomas persistentes sin una causa identificada</t>
  </si>
  <si>
    <t>El &lt;b&gt;fenotipo del asma de inicio en la edad adulta&lt;/b&gt; se caracteriza de forma específica por la presencia de &lt;b&gt;síntomas persistentes sin una causa identificada&lt;/b&gt;.</t>
  </si>
  <si>
    <t>&lt;b&gt;FENOTIPOS CLÍNICOS E INFLAMATORIOS DEL ASMA&lt;/b&gt;&lt;br /&gt;&lt;br /&gt;El asma bronquial es una enfermedad heterogénea cuya expresión clínica final se denomina fenotipo. La clasificación de la enfermedad agrupa a los pacientes según características comunes:&lt;br /&gt;• &lt;b&gt;Clínicos o fisiológicos:&lt;/b&gt; Se determinan en base a la severidad, la propensión a presentar exacerbaciones, la resistencia al tratamiento, la presencia de obstrucción crónica y la edad de inicio. Específicamente, en el fenotipo de asma de inicio en la edad adulta, la presentación clínica se define por la existencia de síntomas persistentes sin una causa subyacente identificada.&lt;br /&gt;• &lt;b&gt;Desencadenantes:&lt;/b&gt; Incluyen el asma inducida por Aspirina o AINEs, asma mediada por alérgenos ambientales, asma laboral (por irritantes ocupacionales) o el asma inducida por el ejercicio físico.&lt;br /&gt;• &lt;b&gt;Parámetros Inflamatorios:&lt;/b&gt; Destacan principalmente el fenotipo Alérgico (T2), mediado por IgE y de inicio a temprana edad; el fenotipo Eosinofílico (T2), de inicio en edades más avanzadas, frecuentemente asociado a rinosinusitis crónica y poliposis nasal; y el fenotipo No T2 (neutrofílico o paucigranulocítico), el cual cursa con menor VEF1, mayor grado de atrapamiento aéreo y posee una fuerte asociación con el antecedente de tabaquismo.</t>
  </si>
  <si>
    <t>&lt;b&gt;d) Síntomas persistentes sin una causa identificada:&lt;/b&gt; Es la opción correcta. Constituye la característica clínica definitoria y específica del fenotipo de asma de inicio tardío (en la edad adulta), en el cual la hiperreactividad y la inflamación de la vía aérea se manifiestan y perpetúan sin lograr aislar o reconocer un alérgeno o desencadenante patogénico ambiental claro.</t>
  </si>
  <si>
    <t>• &lt;b&gt;a) Síntomas más graves en la noche:&lt;/b&gt; Es incorrecta. El predominio nocturno de la tos y las sibilancias es una característica clásica general del asma bronquial, explicada por la caída fisiológica del cortisol durante el descanso, no siendo una característica distintiva del inicio en la adultez.&lt;br /&gt;• &lt;b&gt;b) Síntomas después del ejercicio físico:&lt;/b&gt; Es incorrecta. Corresponde a la descripción del asma inducida por el deporte, el cual es un fenotipo desencadenante independiente muy habitual en la juventud o niñez.&lt;br /&gt;• &lt;b&gt;c) Síntomas más graves en respuesta a los alérgenos:&lt;/b&gt; Es incorrecta. La respuesta clínica exacerbada ante la exposición a alérgenos define al fenotipo Alérgico (T2), el cual se caracteriza, justamente, por presentar un inicio a temprana edad.</t>
  </si>
  <si>
    <t>Paciente de 28 años que concurre a la consulta refiriendo antecedentes de asma bronquial. Tuvo en el último mes que concurrir a urgencias dos veces en la noche por crisis asmática. ¿Cómo se encuentra su enfermedad? Seleccione una:&lt;br&gt;&lt;br&gt;a) Bien controlada&lt;br&gt;&lt;br&gt;b) En remisión&lt;br&gt;&lt;br&gt;c) No controlada&lt;br&gt;&lt;br&gt;d) Parcialmente controlada</t>
  </si>
  <si>
    <t>c) No controlada</t>
  </si>
  <si>
    <t>&lt;b&gt;EVALUACIÓN DEL CONTROL CLÍNICO Y EXACERBACIONES&lt;/b&gt;&lt;br /&gt;&lt;br /&gt;El control del asma se define como el grado en que las manifestaciones clínicas y funcionales de la enfermedad han sido reducidas o minimizadas gracias a la intervención terapéutica. La exacerbación se interpreta fisiopatológicamente como el fracaso de un tratamiento controlador.&lt;br /&gt;• &lt;b&gt;Impacto de las exacerbaciones:&lt;/b&gt; El mejor tratamiento de la crisis es la prevención de la misma alcanzando y manteniendo un óptimo control basal. Clínicamente, un paciente que concurre al servicio de urgencias reiteradas veces en el último mes debido a crisis asmáticas nocturnas, evidencia un fracaso terapéutico agudo y certifica de manera directa que su enfermedad se encuentra no controlada.&lt;br /&gt;• &lt;b&gt;Dominios GINA:&lt;/b&gt; La evaluación del grado de control de los síntomas en las últimas 4 semanas indaga sobre 4 dominios: síntomas diurnos (&gt;2/semana), despertares nocturnos, necesidad de medicación de rescate (&gt;2/semana) y limitación de la actividad. Presentar 3 a 4 de estos dominios clasifica al asma como &lt;b&gt;No controlada&lt;/b&gt;. Acudir a urgencias por crisis nocturnas cumple con múltiples dominios simultáneos (despertar nocturno recurrente, uso obligado de medicación de rescate y severa limitación de la actividad basal).</t>
  </si>
  <si>
    <t>La opción c es correcta debido a que las visitas reiteradas al servicio de urgencias por crisis asmáticas nocturnas durante el último mes evidencian el fracaso del tratamiento de mantenimiento y cumplen simultáneamente con múltiples dominios clínicos de evaluación (despertares nocturnos, uso de medicación de rescate y limitación aguda de la actividad), lo cual clasifica de forma categórica a la enfermedad como &lt;b&gt;no controlada&lt;/b&gt;.</t>
  </si>
  <si>
    <t>&lt;br /&gt;• &lt;b&gt;a) Bien controlada:&lt;/b&gt; Es incorrecta ya que el asma bien controlada exige la total ausencia de dominios positivos en las últimas 4 semanas (cero exacerbaciones, cero despertares nocturnos y nula necesidad de rescate reiterado).&lt;br /&gt;• &lt;b&gt;b) En remisión:&lt;/b&gt; Es incorrecta debido a que el paciente presenta exacerbaciones agudas severas activas que motivaron consultas de urgencia en horario nocturno.&lt;br /&gt;• &lt;b&gt;d) Parcialmente controlada:&lt;/b&gt; Es incorrecta. Se clasifica como parcialmente controlada cuando el paciente presenta solamente de 1 a 2 dominios positivos (como por ejemplo disnea leve y aislada al realizar deportes), pero las crisis nocturnas reiteradas con visitas a urgencias superan ampliamente este umbral clínico.</t>
  </si>
  <si>
    <t>&lt;b&gt;CRISIS ASMÁTICA Y FRACASO DEL CONTROL&lt;/b&gt;&lt;br /&gt;&lt;br /&gt;La crisis asmática se define como un empeoramiento agudo o subagudo de los síntomas y de la función pulmonar con respecto al estado habitual del paciente, representando un quiebre en la historia natural de la enfermedad.&lt;br /&gt;• &lt;b&gt;Automanejo y Plan de acción:&lt;/b&gt; Ante el agravamiento de los síntomas, el paciente debe aumentar la medicación sintomática y de control de forma temprana. Si objetiva una caída en la función pulmonar (PEF &lt; 60%) o no mejora tras 48 horas, debe contactar a su médico y considerar el uso de corticoides orales.&lt;br /&gt;• &lt;b&gt;Asma Difícil de Tratar vs Asma Grave:&lt;/b&gt; En pacientes no controlados y exacerbadores, es vital no confundir el asma grave (refractaria a pesar de terapia máxima correcta) con el asma difícil de tratar, la cual obedece a factores externos corregibles como mala técnica inhalatoria, falta de adherencia, tabaquismo activo o comorbilidades no tratadas (ERGE, SAOS, rinosinusitis crónica).</t>
  </si>
  <si>
    <t>En una reagudización asmática, NO se encontraría:&lt;br&gt;&lt;br&gt;a) FEV1 menor 30% del previsto&lt;br&gt;&lt;br&gt;b) Aumento del diámetro anteroposterior del tórax&lt;br&gt;&lt;br&gt;c) Disminución marcada del volumen residual&lt;br&gt;&lt;br&gt;d) Hipoxia, hipocapnia y alcalosis metabólica&lt;br&gt;&lt;br&gt;e) Capacidad vital forzada menor 50% de lo normal</t>
  </si>
  <si>
    <t>c) Disminución marcada del volumen residual</t>
  </si>
  <si>
    <t>Fisiopatológicamente, en una reagudización asmática existe atrapamiento aéreo, por lo que resulta categóricamente falso afirmar que en este cuadro se encontraría una &lt;b&gt;disminución marcada del volumen residual&lt;/b&gt;.</t>
  </si>
  <si>
    <t>&lt;b&gt;FISIOPATOLOGÍA Y MECÁNICA VENTILATORIA EN LA CRISIS ASMÁTICA&lt;/b&gt;&lt;br /&gt;&lt;br /&gt;La fisiopatología de la exacerbación o crisis asmática se caracteriza por un estrechamiento severo de las vías respiratorias secundario a broncoconstricción, edema y aumento de la secreción mucosa.&lt;br /&gt;• &lt;b&gt;Mecánica ventilatoria y atrapamiento aéreo:&lt;/b&gt; A diferencia de la inspiración que abre la vía aérea, la espiración es pasiva. Durante la crisis, la vía aérea inflamada colapsa rápidamente debido a la resistencia generada. Como consecuencia, el paciente inspira pero no logra vaciar adecuadamente los pulmones, atrapando progresivamente un gran volumen de aire.&lt;br /&gt;• &lt;b&gt;Hiperinsuflación dinámica:&lt;/b&gt; Este atrapamiento aéreo desencadena un fenómeno de hiperinsuflación dinámica, lo cual produce clínicamente un aumento de los diámetros torácicos (aumento de los espacios intercostales y diámetro anteroposterior), un aplanamiento del diafragma y obliga al paciente a utilizar músculos accesorios.&lt;br /&gt;• &lt;b&gt;Alteración de volúmenes:&lt;/b&gt; Funcionalmente, la retención de este aire atrapado determina que patologías obstructivas como el asma cursen indefectiblemente con un marcado aumento del &lt;b&gt;volumen residual&lt;/b&gt; (VR), en contraposición a las enfermedades restrictivas donde los volúmenes están abatidos de forma orgánica.</t>
  </si>
  <si>
    <t>&lt;b&gt;c) Disminución marcada del volumen residual:&lt;/b&gt; Es la opción correcta (la premisa falsa a marcar). En el asma bronquial en crisis, la obstrucción al flujo espiratorio genera un profundo atrapamiento de aire e hiperinsuflación dinámica, lo que se traduce funcionalmente en un aumento patológico e innegable del volumen residual pulmonar, jamás en su disminución.</t>
  </si>
  <si>
    <t>• &lt;b&gt;a) FEV1 menor 30% del previsto:&lt;/b&gt; Es incorrecta. En una crisis severa o con paro respiratorio inminente, el VEF1 puede caer dramáticamente a valores críticos menores al 30%, constituyendo un indicador de extrema gravedad y riesgo vital que amerita intubación o ingreso a UTI.&lt;br /&gt;• &lt;b&gt;b) Aumento del diámetro anteroposterior del tórax:&lt;/b&gt; Es incorrecta. Es un hallazgo clínico estructuralmente esperado y directamente producido por la hiperinsuflación dinámica y el volumen atrapado que distiende la caja torácica.&lt;br /&gt;• &lt;b&gt;d) Hipoxia, hipocapnia y alcalosis metabólica:&lt;/b&gt; Es incorrecta. En las fases agudas de una reagudización asmática, el paciente experimenta hipoxemia e inicia un intenso trabajo ventilatorio (taquipnea). Esta hiperventilación barre el dióxido de carbono generando hipocapnia, cursando clásicamente con un desequilibrio ácido-base compatible en primera instancia con este tipo de hallazgos fisiológicos compensadores.&lt;br /&gt;• &lt;b&gt;e) Capacidad vital forzada menor 50% de lo normal:&lt;/b&gt; Es incorrecta. Durante una reagudización severa, la obstrucción masiva de la vía aérea y la claudicación espiratoria limitan agudamente el vaciamiento alveolar, pudiendo abatir la Capacidad Vital Forzada a valores de severidad extrema (menores del 50%).</t>
  </si>
  <si>
    <t>&lt;b&gt;GRAVEDAD CLÍNICA Y PARAMETROS EN LA CRISIS ASMÁTICA&lt;/b&gt;&lt;br /&gt;&lt;br /&gt;La evaluación inicial en Urgencias clasifica la crisis según parámetros clínicos que indican el nivel de obstrucción y riesgo vital:&lt;br /&gt;• &lt;b&gt;Crisis Moderada a Severa:&lt;/b&gt; Disnea severa en reposo (el paciente solo emite palabras sueltas o frases cortas), adopta postura encorvada, frecuencia respiratoria muy elevada (&gt; 30 respiraciones/minuto), uso evidente de músculos accesorios y frecuencia cardíaca taquicárdica (&gt; 120 latidos/minuto). Funcionalmente presenta franca insuficiencia respiratoria con VEF1 o PEF &lt; 60%.&lt;br /&gt;• &lt;b&gt;Paro Respiratorio Inminente (Riesgo de muerte):&lt;/b&gt; Compromiso del nivel de alerta (confuso o somnoliento), respiración paradojal, bradicardia y es característico el &lt;b&gt;tórax silente&lt;/b&gt; (ausencia total de sibilancias por nula ventilación alveolar). Exige asistencia respiratoria mecánica inmediata.</t>
  </si>
  <si>
    <t>De los siguientes datos cuál es el que MENOS nos indica gravedad en una crisis asmática:&lt;br&gt;&lt;br&gt;a) Sibilancias&lt;br&gt;&lt;br&gt;b) Pulso paradojal&lt;br&gt;&lt;br&gt;c) Hipercapnia&lt;br&gt;&lt;br&gt;d) Uso de músculos accesorios</t>
  </si>
  <si>
    <t>a) Sibilancias</t>
  </si>
  <si>
    <t>La simple presencia de &lt;b&gt;sibilancias&lt;/b&gt; es el dato clínico que MENOS indica gravedad durante una crisis asmática, ya que paradójicamente pueden estar ausentes en los cuadros más severos debido a la extrema obstrucción al flujo aéreo.</t>
  </si>
  <si>
    <t>&lt;b&gt;CRISIS ASMÁTICA Y MARCADORES DE GRAVEDAD&lt;/b&gt;&lt;br /&gt;&lt;br /&gt;La crisis asmática o exacerbación es un empeoramiento agudo o subagudo de los síntomas y de la función pulmonar. Según la severidad clínica, el paciente presentará diferentes grados de compromiso hemodinámico y respiratorio, siendo vital identificar los marcadores de gravedad extrema.&lt;br /&gt;• &lt;b&gt;Marcadores de severidad indiscutidos:&lt;/b&gt; Constituyen signos clínicos de alarma y gravedad en una exacerbación aguda la frecuencia cardíaca mayor a 120 latidos por minuto, la cianosis, el uso evidente de músculos accesorios, la presencia de pulso y respiración paradojal. A nivel de intercambio gaseoso, el desarrollo de hipercapnia indica claudicación y fatiga de la bomba ventilatoria.&lt;br /&gt;• &lt;b&gt;Evaluación de las Sibilancias:&lt;/b&gt; La simple presencia de sibilancias es el dato clínico que MENOS indica gravedad en este contexto. En una crisis severa o en un paro respiratorio inminente, las sibilancias pueden disminuir paradójicamente o estar completamente ausentes (conformando el &lt;b&gt;tórax silente&lt;/b&gt;). Esto ocurre debido a que la extrema obstrucción bronquial impide un flujo de aire suficiente para generar el silbido sonoro.</t>
  </si>
  <si>
    <t>La opción a es correcta debido a que la simple presencia de sibilancias es el dato clínico que MENOS indica gravedad en una exacerbación. A medida que el cuadro empeora hacia una crisis severa o un paro respiratorio inminente, la obstrucción bronquial se vuelve tan extrema que el flujo de aire resulta insuficiente para generar ruido, presentándose el característico tórax silente (ausencia paradójica de sibilancias).</t>
  </si>
  <si>
    <t>&lt;br /&gt;• &lt;b&gt;b) Pulso paradojal:&lt;/b&gt; Es incorrecta ya que la alteración hemodinámica expresada como pulso paradojal constituye un marcador indiscutido de severidad extrema en el contexto de una exacerbación aguda de asma.&lt;br /&gt;• &lt;b&gt;c) Hipercapnia:&lt;/b&gt; Es incorrecta. En las fases iniciales de una crisis, el paciente hiperventila generando hipocapnia; el hallazgo de hipercapnia o retención de dióxido de carbono refleja el agotamiento de la mecánica ventilatoria y un fallo respiratorio agudo grave.&lt;br /&gt;• &lt;b&gt;d) Uso de músculos accesorios:&lt;/b&gt; Es incorrecta debido a que el uso evidente y habitual de los músculos accesorios de la respiración es un criterio clínico formal que define la crisis como severa, indicando un apremio mecánico ventilatorio inminente.</t>
  </si>
  <si>
    <t>&lt;b&gt;EVALUACIÓN DE LA CRISIS SEVERA Y PARO INMINENTE&lt;/b&gt;&lt;br /&gt;&lt;br /&gt;El reconocimiento temprano de los estadios finales del fallo respiratorio asmático define las conductas de soporte vital.&lt;br /&gt;• &lt;b&gt;Crisis Severa:&lt;/b&gt; Cursa con disnea grave en reposo (el paciente solo emite palabras sueltas y se encorva hacia adelante), taquipnea mayor a 30 respiraciones por minuto, taquicardia mayor a 120 latidos por minuto, uso de músculos accesorios y gasometría con PaO2 inferior a 60 mmHg y pCO2 superior a 45 mmHg.&lt;br /&gt;• &lt;b&gt;Paro Respiratorio Inminente:&lt;/b&gt; El paciente presenta un franco compromiso del estado de alerta (confusión o somnolencia), bradicardia, respiración con movimiento paradojal y tórax silente por la nula ventilación. Este estadio requiere ingreso inmediato a Unidad de Terapia Intensiva y frecuentemente soporte ventilatorio.</t>
  </si>
  <si>
    <t>¿Cuál de las siguientes pruebas sirve para confirmar el diagnóstico de asma en un paciente con episodios recurrentes de broncoespasmo?&lt;br&gt;&lt;br&gt;a) Obstrucción reversible en la espirometría&lt;br&gt;&lt;br&gt;b) Reacción dérmica positiva a determinados alérgenos&lt;br&gt;&lt;br&gt;c) Hiperinsuflación pulmonar en la Rx de tórax&lt;br&gt;&lt;br&gt;d) Aumento de IgE en suero</t>
  </si>
  <si>
    <t>a) Obstrucción reversible en la espirometría</t>
  </si>
  <si>
    <t>&lt;b&gt;DIAGNÓSTICO FUNCIONAL DEL ASMA&lt;/b&gt;&lt;br /&gt;&lt;br /&gt;El diagnóstico del asma bronquial se fundamenta en la demostración objetiva de la limitación variable del flujo aéreo respiratorio. Para corroborar la sospecha clínica, los exámenes funcionales respiratorios evalúan dos patrones característicos: la reversibilidad y la variabilidad.&lt;br /&gt;• &lt;b&gt;Espirometría (Prueba de Reversibilidad):&lt;/b&gt; Es el método principal para la aproximación y confirmación diagnóstica de la enfermedad. Se debe realizar siempre una prueba pre y post-broncodilatadora para objetivar un patrón obstructivo (relación VEF1/CVF disminuida, clásicamente menor a 0.70 o 75%).&lt;br /&gt;• &lt;b&gt;Criterio de Reversibilidad Positiva:&lt;/b&gt; La prueba post-broncodilatadora se considera positiva (confirmando el diagnóstico de asma) cuando el VEF1 presenta una mejoría mayor o igual al 12% y al menos 200 mL respecto al valor pre-broncodilatador, luego de administrar un beta-2 agonista de acción corta (como 400 microgramos de salbutamol) y esperar de 10 a 15 minutos.</t>
  </si>
  <si>
    <t>&lt;b&gt;a) Obstrucción reversible en la espirometría:&lt;/b&gt; Es la opción correcta. Constituye el pilar diagnóstico funcional para certificar la enfermedad, dado que el asma se define por una limitación al flujo aéreo que, a diferencia de la EPOC, se caracteriza ineludiblemente por ser reversible tras la administración de un broncodilatador.</t>
  </si>
  <si>
    <t>• &lt;b&gt;b) Reacción dérmica positiva a determinados alérgenos, d) Aumento de IgE en suero:&lt;/b&gt; Son incorrectas. La medición de IgE o el Prick test cutáneo son estudios complementarios útiles para identificar fenotipos específicos (ej. fenotipo alérgico T2) o descartar comorbilidades (ej. aspergilosis broncopulmonar alérgica), pero no confirman por sí solas el diagnóstico anatomo-funcional primario de asma.&lt;br /&gt;• &lt;b&gt;c) Hiperinsuflación pulmonar en la Rx de tórax:&lt;/b&gt; Es incorrecta. La hiperinsuflación dinámica por atrapamiento aéreo es una consecuencia fisiopatológica visible en crisis severas, pero este hallazgo radiológico inespecífico no sirve como prueba funcional confirmatoria para el diagnóstico de la enfermedad.</t>
  </si>
  <si>
    <t>¿Cuál de los siguientes NO es un criterio de internación en UTI en el asma bronquial?&lt;br&gt;&lt;br&gt;a) Respiración paradojal&lt;br&gt;&lt;br&gt;b) Uso de músculos accesorios&lt;br&gt;&lt;br&gt;c) Frecuencia cardíaca menor a 100/min&lt;br&gt;&lt;br&gt;d) FEV1 &lt; 30%</t>
  </si>
  <si>
    <t>c) Frecuencia cardíaca menor a 100/min</t>
  </si>
  <si>
    <t>&lt;b&gt;CRITERIOS DE INTERNACIÓN EN LA UNIDAD DE TERAPIA INTENSIVA (UTI) EN EL ASMA BRONQUIAL&lt;/b&gt;&lt;br /&gt;&lt;br /&gt;La crisis asmática o exacerbación aguda grave requiere una evaluación clínica rápida para detectar signos de inminente claudicación ventilatoria que exijan soporte vital avanzado.&lt;br /&gt;• &lt;b&gt;Criterios de Gravedad Extrema:&lt;/b&gt; Los pacientes que presentan respiración paradojal, uso marcado y evidente de músculos accesorios y una caída crítica del volumen espiratorio forzado en el primer segundo (FEV1 &lt; 30%) cumplen con los criterios formales e indiscutidos para su ingreso inmediato a la Unidad de Terapia Intensiva (UTI).&lt;br /&gt;• &lt;b&gt;Parámetros de Frecuencia Cardíaca:&lt;/b&gt; En el contexto de una exacerbación, la taquicardia severa (mayor a 120 latidos por minuto) es un marcador de apremio hemodinámico y respiratorio extremo. Por el contrario, una frecuencia cardíaca menor a 100 latidos por minuto corresponde a parámetros hemodinámicos asociados a crisis leves, por lo que NO constituye un criterio de gravedad ni de internación en UTI.</t>
  </si>
  <si>
    <t>&lt;br /&gt;• &lt;b&gt;a) Respiración paradojal:&lt;/b&gt; Es incorrecta ya que la presencia de movimiento torácico y abdominal paradojal indica el inminente agotamiento y fatiga del diafragma, constituyendo una indicación absoluta de ingreso a UTI.&lt;br /&gt;• &lt;b&gt;b) Uso de músculos accesorios:&lt;/b&gt; Es incorrecta debido a que su uso marcado advierte sobre la claudicación inminente de la bomba ventilatoria, siendo un criterio firme para soporte intensivo.&lt;br /&gt;• &lt;b&gt;d) FEV1 &lt; 30%:&lt;/b&gt; Es incorrecta debido a que una caída tan drástica del flujo espiratorio certifica una obstrucción bronquial extrema e insuficiencia ventilatoria severa, requiriendo monitoreo y tratamiento en la Unidad de Terapia Intensiva.</t>
  </si>
  <si>
    <t>&lt;b&gt;EVALUACIÓN DE LA EXACERBACIÓN AGUDA GRAVE&lt;/b&gt;&lt;br /&gt;&lt;br /&gt;La crisis severa o el paro respiratorio inminente requieren un reconocimiento clínico temprano para evitar desenlaces fatales.&lt;br /&gt;• &lt;b&gt;Manifestaciones del Paro Inminente:&lt;/b&gt; El paciente presenta un franco compromiso del estado de alerta (confuso o somnoliento), respiración con movimiento paradojal y bradicardia (como signo final de agotamiento grave).&lt;br /&gt;• &lt;b&gt;Tórax Silente:&lt;/b&gt; Es definitoria la ausencia paradójica de sibilancias debido a que la extrema obstrucción bronquial impide un flujo de aire suficiente para generar el silbido sonoro. Este estadio requiere inexorablemente el ingreso a UTI, considerando la intubación orotraqueal o la ventilación mecánica no invasiva (VMNI).</t>
  </si>
  <si>
    <t>Un paciente de 15 años consulta por presentar tos no productiva intermitente diaria que empeora por la noche y se acompaña de ruidos respiratorios de alto tono en la espiración de 8 semanas de evolución. ¿Cuál es el diagnóstico más probable?&lt;br&gt;&lt;br&gt;a) Enfermedad por reflujo gastroesofágico&lt;br&gt;&lt;br&gt;b) Tos posinfecciosa secundaria a cuadro viral respiratorio&lt;br&gt;&lt;br&gt;c) Asma&lt;br&gt;&lt;br&gt;d) Fibrosis quística</t>
  </si>
  <si>
    <t>c) Asma</t>
  </si>
  <si>
    <t>&lt;b&gt;CLÍNICA Y DIAGNÓSTICO DEL ASMA BRONQUIAL&lt;/b&gt;&lt;br /&gt;&lt;br /&gt;Las manifestaciones clínicas del asma bronquial son la traducción directa de los fenómenos fisiopatológicos subyacentes: la inflamación crónica, la hiperreactividad bronquial y la obstrucción de la vía aérea.&lt;br /&gt;• &lt;b&gt;Tétrada sintomática:&lt;/b&gt; El asma se define clínicamente por la presencia de una tétrada sintomática característica. Estos síntomas cardinales incluyen sibilancias (ruidos respiratorios de alto tono a predominio espiratorio), dificultad respiratoria (disnea), opresión torácica y tos.&lt;br /&gt;• &lt;b&gt;Características de la tos:&lt;/b&gt; De carácter recurrente y molesta. Inicialmente suele presentarse como una tos no productiva (seca) que luego evoluciona. Presenta un marcado predominio nocturno, fenómeno asociado al ritmo circadiano y a la disminución fisiológica del cortisol en la noche (a partir de las 19:00 - 20:00 hs).&lt;br /&gt;• &lt;b&gt;Características de las sibilancias:&lt;/b&gt; Generalmente a predominio espiratorio. Son referidas como la percepción de "silbidos" en el pecho, sobre todo al final de la espiración.&lt;br /&gt;• &lt;b&gt;Presentación característica:&lt;/b&gt; La conjunción de tos crónica de predominio nocturno asociada a la evidencia de obstrucción bronquial (ruidos espiratorios o sibilancias) constituye el patrón clásico de sospecha para certificar la enfermedad en niños y jóvenes.</t>
  </si>
  <si>
    <t>&lt;b&gt;c) Asma:&lt;/b&gt; Es la opción correcta. El paciente presenta la clínica cardinal y patognomónica de esta enfermedad: una tos intermitente de marcado predominio nocturno asociada a la auscultación de sibilancias (descritas como ruidos respiratorios de alto tono en la espiración), conformando el cuadro clásico de hiperreactividad y obstrucción bronquial reversible.</t>
  </si>
  <si>
    <t>• &lt;b&gt;a) Enfermedad por reflujo gastroesofágico:&lt;/b&gt; Es incorrecta. Si bien la ERGE es una causa frecuente de tos crónica (especialmente de predominio nocturno o al decúbito), es una causa de tos aislada que no produce estructuralmente la presencia de ruidos respiratorios de alto tono espiratorios (sibilancias) propios del broncoespasmo.&lt;br /&gt;• &lt;b&gt;b) Tos posinfecciosa secundaria a cuadro viral respiratorio:&lt;/b&gt; Es incorrecta. Un cuadro de tos posinfecciosa tiende a ser autolimitado y no justifica de forma primaria y excluyente la aparición de sibilancias nocturnas recurrentes durante 8 semanas consecutivas.&lt;br /&gt;• &lt;b&gt;d) Fibrosis quística:&lt;/b&gt; Es incorrecta. En la fibrosis quística, la presentación clínica respiratoria se caracteriza primordialmente por una tos excesiva y francamente productiva (con gran producción de moco espeso), acompañada a menudo de infecciones recurrentes y síntomas gastrointestinales, lo cual difiere del patrón de tos no productiva y sibilante descrito en el enunciado.</t>
  </si>
  <si>
    <t>¿Cuál de los siguientes parámetros NO es un marcador de severidad en una exacerbación aguda de asma?&lt;br&gt;&lt;br&gt;a) Frecuencia cardíaca &gt; 120 x minuto&lt;br&gt;&lt;br&gt;b) Cianosis y uso de músculos accesorios&lt;br&gt;&lt;br&gt;c) Pulso y respiración paradojal&lt;br&gt;&lt;br&gt;d) PCO2 menor a 45 mmHg</t>
  </si>
  <si>
    <t>d) PCO2 menor a 45 mmHg</t>
  </si>
  <si>
    <t>&lt;b&gt;MARCADORES DE SEVERIDAD EN LA CRISIS ASMÁTICA&lt;/b&gt;&lt;br /&gt;&lt;br /&gt;La crisis asmática o exacerbación es un empeoramiento agudo o subagudo de los síntomas y de la función pulmonar. Según la severidad clínica, el paciente presentará diferentes grados de compromiso respiratorio y hemodinámico.&lt;br /&gt;• &lt;b&gt;Marcadores clínicos indiscutidos:&lt;/b&gt; Constituyen signos clínicos de alarma y gravedad extrema en una exacerbación aguda la taquicardia (frecuencia cardíaca mayor a 120 latidos por minuto), la cianosis, el uso evidente de músculos accesorios, y la presencia de pulso y respiración paradojal.&lt;br /&gt;• &lt;b&gt;Insuficiencia respiratoria y gasometría:&lt;/b&gt; Funcionalmente, la crisis severa manifiesta una franca insuficiencia respiratoria objetivada por un flujo espiratorio pico (PEF) menor al 60%, una PaO2 menor a 60 mmHg, una saturación de oxígeno menor al 90%, y fundamentalmente una &lt;b&gt;PCO2 mayor a 45 mmHg&lt;/b&gt;.&lt;br /&gt;• &lt;b&gt;Dinámica del dióxido de carbono:&lt;/b&gt; En las fases iniciales de una crisis, la hiperventilación genera hipocapnia (PCO2 disminuida). Por lo tanto, el hallazgo de una PCO2 aumentada refleja el agotamiento absoluto de la mecánica ventilatoria y certifica la severidad del cuadro.</t>
  </si>
  <si>
    <t>&lt;br /&gt;• &lt;b&gt;a) Frecuencia cardíaca &gt; 120 x minuto:&lt;/b&gt; Es incorrecta ya que la taquicardia severa se define explícitamente como un marcador indiscutido de gravedad extrema en la exacerbación aguda.&lt;br /&gt;• &lt;b&gt;b) Cianosis y uso de músculos accesorios:&lt;/b&gt; Es incorrecta debido a que la cianosis evidencia hipoxemia severa y el uso de músculos accesorios indica un apremio mecánico ventilatorio inminente, ambos signos clásicos de crisis grave.&lt;br /&gt;• &lt;b&gt;c) Pulso y respiración paradojal:&lt;/b&gt; Es incorrecta porque la inestabilidad hemodinámica manifestada como pulso paradojal y el agotamiento diafragmático evidenciado por la respiración paradojal son criterios absolutos de severidad y claudicación.</t>
  </si>
  <si>
    <t>&lt;b&gt;PARO RESPIRATORIO INMINENTE&lt;/b&gt;&lt;br /&gt;&lt;br /&gt;El reconocimiento clínico de la fase terminal de una exacerbación grave es vital para instaurar maniobras de soporte avanzado.&lt;br /&gt;• &lt;b&gt;Manifestaciones clínicas:&lt;/b&gt; El paciente presenta un claro compromiso del estado de alerta (confusión o somnolencia), bradicardia y respiración con movimiento paradojal.&lt;br /&gt;• &lt;b&gt;Tórax silente:&lt;/b&gt; Constituye un signo ominoso y definitorio donde se constata la ausencia patológica de sibilancias debido a que la extrema obstrucción bronquial impide un flujo de aire suficiente para generar ruido.&lt;br /&gt;• &lt;b&gt;Manejo terapéutico:&lt;/b&gt; Este estadio requiere ingreso inmediato a la Unidad de Terapia Intensiva (UTI), considerando de forma inminente la intubación orotraqueal o la ventilación mecánica no invasiva (VMNI).</t>
  </si>
  <si>
    <t>En una crisis asmática, el mejor parámetro para valorar el grado de obstrucción bronquial y severidad de la enfermedad es:&lt;br&gt;&lt;br&gt;a) Taquicardia&lt;br&gt;&lt;br&gt;b) Rx de tórax&lt;br&gt;&lt;br&gt;c) Gasometría&lt;br&gt;&lt;br&gt;d) Sibilancias&lt;br&gt;&lt;br&gt;e) Taquipnea</t>
  </si>
  <si>
    <t>c) Gasometría</t>
  </si>
  <si>
    <t>&lt;b&gt;EVALUACIÓN DE LA SEVERIDAD EN LA CRISIS ASMÁTICA&lt;/b&gt;&lt;br /&gt;&lt;br /&gt;La exacerbación o crisis asmática es un empeoramiento agudo de los síntomas y de la función pulmonar. La evaluación de su severidad se basa en parámetros clínicos y, fundamentalmente, en estudios funcionales y gasométricos que objetivan el grado de obstrucción y la falla respiratoria:&lt;br /&gt;• &lt;b&gt;Parámetros funcionales y gasométricos:&lt;/b&gt; La gasometría arterial es el mejor parámetro para establecer el grado de severidad y el compromiso vital. En una crisis severa, funcionalmente se manifiesta franca insuficiencia respiratoria e hipoxemia, evidenciada por una paO2 menor a 60 mmHg, una pCO2 mayor a 45 mmHg y una SaO2 menor al 90%. Estos valores se acompañan de una severa caída del flujo espiratorio (PEF menor al 60% o 50%).&lt;br /&gt;• &lt;b&gt;Marcadores clínicos de severidad extrema:&lt;/b&gt; La clínica de una crisis grave incluye disnea severa en reposo, taquipnea mayor a 30 respiraciones por minuto, taquicardia mayor a 120 latidos por minuto, cianosis, uso marcado de músculos accesorios, y la presencia de pulso y respiración paradojal.&lt;br /&gt;• &lt;b&gt;Paro respiratorio inminente (Riesgo de muerte):&lt;/b&gt; Se caracteriza por compromiso del nivel de alerta (somnolencia o confusión), bradicardia y la instauración del tórax silente (ausencia de sibilancias debido a la nula ventilación alveolar por obstrucción bronquial extrema).</t>
  </si>
  <si>
    <t>&lt;b&gt;a) Taquicardia, e) Taquipnea:&lt;/b&gt; Son incorrectas. Si bien la taquicardia (mayor a 120 lpm) y la taquipnea (mayor a 30 rpm) son marcadores clínicos indiscutidos de severidad en la exacerbación aguda, no superan a la gasometría en la cuantificación precisa del grado de obstrucción alveolar y falla respiratoria global.&lt;br /&gt;• &lt;b&gt;b) Rx de tórax:&lt;/b&gt; Es incorrecta. En la crisis asmática puede mostrar hiperinsuflación pulmonar por atrapamiento aéreo, pero es un hallazgo inespecífico que no cuantifica de manera exacta el grado de severidad ni la obstrucción bronquial en el momento agudo.&lt;br /&gt;• &lt;b&gt;d) Sibilancias:&lt;/b&gt; Es incorrecta. Paradójicamente, es el dato clínico que menos indica gravedad extrema, ya que en las crisis más severas (paro respiratorio inminente) las sibilancias pueden desaparecer por completo debido al escaso flujo de aire espiratorio, conformando el ominoso cuadro de "tórax silente".</t>
  </si>
  <si>
    <t>¿Cuál de los siguientes parámetros es un marcador de severidad en una exacerbación aguda de Asma?&lt;br&gt;&lt;br&gt;a) Frecuencia cardíaca &gt; 120 x minuto&lt;br&gt;&lt;br&gt;b) Cianosis y uso de músculos accesorios&lt;br&gt;&lt;br&gt;c) Pulso y respiración paradojal&lt;br&gt;&lt;br&gt;d) a), b) y c) son correctas</t>
  </si>
  <si>
    <t>d) a), b) y c) son correctas</t>
  </si>
  <si>
    <t>Constituyen marcadores de severidad indiscutidos en una exacerbación aguda de asma la &lt;b&gt;frecuencia cardíaca mayor a 120 latidos por minuto&lt;/b&gt;, la &lt;b&gt;cianosis&lt;/b&gt;, el &lt;b&gt;uso de músculos accesorios&lt;/b&gt;, y la presencia de &lt;b&gt;pulso y respiración paradojal&lt;/b&gt;.</t>
  </si>
  <si>
    <t>&lt;b&gt;MARCADORES DE SEVERIDAD EN LA CRISIS ASMÁTICA&lt;/b&gt;&lt;br /&gt;&lt;br /&gt;La crisis asmática o exacerbación es un empeoramiento agudo o subagudo de los síntomas y de la función pulmonar con respecto al estado habitual del paciente. Según la severidad clínica, el paciente presentará diferentes grados de compromiso respiratorio y hemodinámico.&lt;br /&gt;• &lt;b&gt;Crisis Severa (Grave):&lt;/b&gt; El paciente presenta disnea severa en reposo, adopta una postura encorvada hacia adelante y está marcadamente agitado. Se constata taquipnea extrema (mayor a 30 respiraciones por minuto) y sibilancias marcadas que pueden comenzar a disminuir patológicamente por el escaso flujo de aire.&lt;br /&gt;• &lt;b&gt;Marcadores clínicos indiscutidos:&lt;/b&gt; Constituyen signos clínicos de alarma y gravedad extrema en una exacerbación aguda la taquicardia (frecuencia cardíaca mayor a 120 latidos por minuto), la cianosis, el uso evidente y marcado de músculos accesorios, y la presencia de pulso y respiración paradojal.&lt;br /&gt;• &lt;b&gt;Paro Respiratorio Inminente:&lt;/b&gt; Se manifiesta con compromiso del estado de alerta (confuso o somnoliento), respiración con movimiento paradojal, bradicardia y la ausencia total de sibilancias (tórax silente por nula ventilación).</t>
  </si>
  <si>
    <t>La opción d es correcta debido a que todos los parámetros enumerados (frecuencia cardíaca mayor a 120 latidos por minuto, cianosis, uso de músculos accesorios, y la presencia de pulso y respiración paradojal) constituyen en su conjunto los signos clínicos formales e indiscutidos de alarma y gravedad extrema en la evaluación de una crisis asmática severa.</t>
  </si>
  <si>
    <t>&lt;br /&gt;• &lt;b&gt;a) Frecuencia cardíaca &gt; 120 x minuto:&lt;/b&gt; Es correcta de forma individual al ser un signo de apremio hemodinámico extremo, pero la opción 'd' engloba la respuesta completa e integral.&lt;br /&gt;• &lt;b&gt;b) Cianosis y uso de músculos accesorios:&lt;/b&gt; Es correcta de manera aislada al evidenciar hipoxemia severa y claudicación inminente de la bomba ventilatoria, debiendo integrarse en la respuesta general.&lt;br /&gt;• &lt;b&gt;c) Pulso y respiración paradojal:&lt;/b&gt; Es correcta por sí sola al demostrar inestabilidad hemodinámica y fatiga diafragmática grave, pero resulta incompleta sin contemplar las demás opciones reunidas en 'd'.</t>
  </si>
  <si>
    <t>&lt;b&gt;CRITERIOS DE INTERNACIÓN Y GASOMETRÍA EN LA EXACERBACIÓN&lt;/b&gt;&lt;br /&gt;&lt;br /&gt;La evaluación de la crisis severa exige el reconocimiento de marcadores adicionales que obligan a escalar la complejidad del soporte vital.&lt;br /&gt;• &lt;b&gt;Ingreso a Terapia Intensiva:&lt;/b&gt; Constituyen criterios de gravedad para el ingreso inmediato a la Unidad de Terapia Intensiva (UTI) la respiración paradojal, el uso marcado de músculos accesorios y una caída crítica del volumen espiratorio forzado en el primer segundo (FEV1 &lt; 30%).&lt;br /&gt;• &lt;b&gt;Fallo ventilatorio gasométrico:&lt;/b&gt; Funcionalmente, la crisis severa manifiesta una franca insuficiencia respiratoria objetivada por un flujo espiratorio pico (PEF) menor al 60%, una PaO2 menor a 60 mmHg, una saturación de oxígeno menor al 90%, y fundamentalmente la retención de dióxido de carbono manifestada por una PCO2 mayor a 45 mmHg (indicador real del agotamiento de la mecánica ventilatoria).</t>
  </si>
  <si>
    <t>¿Qué prueba de función pulmonar se utiliza para diagnosticar y evaluar la gravedad del asma?&lt;br&gt;&lt;br&gt;a) Espirometría&lt;br&gt;&lt;br&gt;b) Gasometría arterial&lt;br&gt;&lt;br&gt;c) Prueba de caminata de 6 minutos&lt;br&gt;&lt;br&gt;d) Prueba de capacidad de difusión de monóxido de carbono</t>
  </si>
  <si>
    <t>a) Espirometría</t>
  </si>
  <si>
    <t>&lt;b&gt;DIAGNÓSTICO FUNCIONAL DEL ASMA&lt;/b&gt;&lt;br /&gt;&lt;br /&gt;El diagnóstico del asma bronquial se fundamenta en la demostración objetiva de la limitación variable del flujo aéreo respiratorio. Para corroborar la sospecha clínica, los exámenes funcionales respiratorios evalúan dos patrones característicos: la reversibilidad y la variabilidad.&lt;br /&gt;• &lt;b&gt;Espirometría (Prueba de Reversibilidad):&lt;/b&gt; Es el método principal para la aproximación y confirmación diagnóstica de la enfermedad. Se debe realizar siempre una prueba pre y post-broncodilatadora para objetivar un patrón obstructivo (relación VEF1/CVF disminuida, clásicamente menor a 0.70 o 75%).&lt;br /&gt;• &lt;b&gt;Criterio de Reversibilidad Positiva:&lt;/b&gt; La prueba post-broncodilatadora se considera positiva (confirmando el diagnóstico de asma) cuando el VEF1 presenta una mejoría mayor o igual al 12% y al menos 200 mL respecto al valor pre-broncodilatador, luego de administrar un beta-2 agonista de acción corta (como 400 microgramos de salbutamol) y esperar de 10 a 15 minutos.&lt;br /&gt;• &lt;b&gt;Pico Flujo Espiratorio (PEF):&lt;/b&gt; Se utiliza para evaluar la variabilidad diaria del flujo aéreo, donde una variabilidad mayor al 10% es altamente predictiva de asma.</t>
  </si>
  <si>
    <t>&lt;b&gt;a) Espirometría:&lt;/b&gt; Es la opción correcta. Constituye la prueba de función pulmonar de elección y el pilar fundamental para aproximarse y confirmar el diagnóstico de asma, al permitir objetivar una limitación al flujo aéreo que se caracteriza ineludiblemente por ser reversible tras la administración de un broncodilatador.</t>
  </si>
  <si>
    <t>• &lt;b&gt;b) Gasometría arterial:&lt;/b&gt; Es incorrecta. Si bien constituye el mejor parámetro objetivo para valorar el grado de obstrucción y severidad durante una exacerbación o crisis asmática aguda grave en la sala de urgencias, no es el estudio funcional de base para confirmar el diagnóstico anatomo-funcional crónico de la enfermedad.&lt;br /&gt;• &lt;b&gt;c) Prueba de caminata de 6 minutos:&lt;/b&gt; Es incorrecta. Evalúa la capacidad funcional submáxima y la tolerancia global al esfuerzo, siendo útil en patologías como la EPOC o enfermedades intersticiales, pero carece de valor primario para el diagnóstico funcional de hiperreactividad bronquial en el asma.&lt;br /&gt;• &lt;b&gt;d) Prueba de capacidad de difusión de monóxido de carbono:&lt;/b&gt; Es incorrecta. La DLCO se utiliza fundamentalmente para evaluar trastornos de la difusión a través de la membrana alvéolo-capilar (encontrándose clásicamente disminuida en las enfermedades pulmonares intersticiales difusas o en el enfisema pulmonar), no aportando datos confirmatorios para patologías obstructivas reversibles.</t>
  </si>
  <si>
    <t>¿Cuál de los siguientes parámetros NO corresponde a los síntomas de control del asma en el último mes según GINA?:&lt;br&gt;&lt;br&gt;a) Espirometría con patrón obstructivo&lt;br&gt;&lt;br&gt;b) Necesidad de medicación de rescate 2 o más veces por semana&lt;br&gt;&lt;br&gt;c) Despertar nocturno ocasional por el asma&lt;br&gt;&lt;br&gt;d) Síntomas diurnos más de dos veces por semana&lt;br&gt;&lt;br&gt;e) Ninguna de las opciones</t>
  </si>
  <si>
    <t>a) Espirometría con patrón obstructivo</t>
  </si>
  <si>
    <t>&lt;b&gt;EVALUACIÓN DEL CONTROL DE LOS SÍNTOMAS DEL ASMA (GUÍAS GINA)&lt;/b&gt;&lt;br /&gt;&lt;br /&gt;El control del asma se define como el grado en que las manifestaciones clínicas y funcionales de la enfermedad han sido reducidas o minimizadas (estando incluso ausentes) gracias a una intervención terapéutica. Para evaluar el grado de control de los síntomas, la estrategia GINA propone indagar sobre 4 dominios ocurridos en las últimas 4 semanas:&lt;br /&gt;• ¿Tuvo síntomas diurnos más de 2 veces por semana?&lt;br /&gt;• ¿Tuvo algún despertar nocturno debido al asma?&lt;br /&gt;• ¿Tuvo necesidad de usar medicación de rescate más de 2 veces por semana?&lt;br /&gt;• ¿Tuvo alguna limitación de la actividad debida al asma?&lt;br /&gt;En función de las respuestas, el asma se clasifica en bien controlada (0 dominios), parcialmente controlada (1 a 2 dominios) o no controlada (3 a 4 dominios positivos).</t>
  </si>
  <si>
    <t>La opción a es correcta debido a que la &lt;b&gt;espirometría con patrón obstructivo&lt;/b&gt; constituye un estudio funcional complementario utilizado para confirmar el diagnóstico y la limitación al flujo aéreo, pero NO forma parte de los dominios clínicos estructurados propuestos por la estrategia GINA para evaluar el control sintomático en las últimas 4 semanas.</t>
  </si>
  <si>
    <t>&lt;br /&gt;• &lt;b&gt;b) Necesidad de medicación de rescate 2 o más veces por semana, c) Despertar nocturno ocasional por el asma y d) Síntomas diurnos más de dos veces por semana:&lt;/b&gt; Son opciones incorrectas ya que representan exactamente tres de los cuatro interrogantes o dominios clínicos oficiales estipulados por las guías GINA para cuantificar el grado de control de la enfermedad en el último mes.&lt;br /&gt;• &lt;b&gt;e) Ninguna de las opciones:&lt;/b&gt; Es incorrecta porque la opción 'a' resuelve satisfactoriamente la premisa.</t>
  </si>
  <si>
    <t>&lt;b&gt;CUESTIONARIOS DE CONTROL Y ASMA DIFÍCIL DE TRATAR&lt;/b&gt;&lt;br /&gt;&lt;br /&gt;Adicionalmente a la evaluación clínica de los 4 dominios de GINA, en la práctica de consultorio se utilizan cuestionarios validados como el ACT (Asthma Control Test), el cual evalúa 5 dominios puntuados del 1 al 5.&lt;br /&gt;• &lt;b&gt;Puntajes:&lt;/b&gt; Asma totalmente controlada (25 puntos), parcialmente controlada (20 a 24 puntos) y no controlada (&lt; 20 puntos).&lt;br /&gt;• &lt;b&gt;Diagnóstico diferencial del mal control:&lt;/b&gt; Dentro del espectro de los pacientes no controlados, resulta vital no confundir el asma grave (refractaria a terapia máxima) con el asma difícil de tratar. Esta última obedece a factores externos o corregibles que impiden el control, tales como técnica inhalatoria incorrecta, exposición a alérgenos, tabaquismo o comorbilidades no tratadas (Rinosinusitis crónica, ERGE, SAOS, Obesidad).</t>
  </si>
  <si>
    <t>10_Diagnóstico_diferencial</t>
  </si>
  <si>
    <t>¿Cuál es la principal diferencia entre el asma y el EPOC?&lt;br&gt;&lt;br&gt;a) El asma es reversible mientras que el EPOC es irreversible&lt;br&gt;&lt;br&gt;b) El asma es más común en fumadores mientras que el EPOC es más común en no fumadores&lt;br&gt;&lt;br&gt;c) El asma causa sibilancias mientras que la EPOC causa tos crónica&lt;br&gt;&lt;br&gt;d) El asma causa inflamación de las vías respiratorias mientras que en la época causa daño a los alvéolos pulmonares</t>
  </si>
  <si>
    <t>a) El asma es reversible mientras que el EPOC es irreversible</t>
  </si>
  <si>
    <t>&lt;b&gt;DIFERENCIAS FUNCIONALES ENTRE ASMA Y EPOC&lt;/b&gt;&lt;br /&gt;&lt;br /&gt;El diagnóstico diferencial y la separación fisiopatológica central entre ambas entidades respiratorias obstructivas se asienta en la reversibilidad de la limitación al flujo aéreo (evaluada mediante espirometría):&lt;br /&gt;• &lt;b&gt;Asma Bronquial:&lt;/b&gt; Se caracteriza estructuralmente por una inflamación crónica con hiperreactividad bronquial y una limitación al flujo aéreo que es netamente variable. Fisiopatológicamente, esta obstrucción es reversible en forma espontánea o farmacológica. El paciente conserva la capacidad de recuperar la función pulmonar y retornar a valores de normalidad tras resolverse el broncoespasmo.&lt;br /&gt;• &lt;b&gt;Enfermedad Pulmonar Obstructiva Crónica (EPOC):&lt;/b&gt; El denominador común que define irrevocablemente a la EPOC es la existencia de una limitación persistente al flujo aéreo secundaria a alteraciones alveolares (enfisema) y/o de las vías aéreas (bronquiolitis obstructiva). A diferencia del asma, esta obstrucción de la vía aérea es irreversible (o fija) y no posee el mismo grado de reversibilidad a los broncodilatadores beta-2 agonistas.</t>
  </si>
  <si>
    <t>&lt;b&gt;a) El asma es reversible mientras que el EPOC es irreversible:&lt;/b&gt; Es la opción correcta. Constituye la principal diferencia clínica y funcional documentada, donde el asma recupera la función pulmonar tras el uso de broncodilatadores, mientras que la EPOC se define irrevocablemente por una obstrucción al flujo aéreo fija que no revierte por completo.</t>
  </si>
  <si>
    <t>• &lt;b&gt;b) El asma es más común en fumadores mientras que el EPOC es más común en no fumadores:&lt;/b&gt; Es incorrecta. Representa una afirmación opuesta a la realidad epidemiológica: el 90% de los pacientes con EPOC tienen antecedentes de exposición tabáquica, siendo el humo del tabaco el factor de riesgo establecido primario para su desarrollo.&lt;br /&gt;• &lt;b&gt;c) El asma causa sibilancias mientras que la EPOC causa tos crónica:&lt;/b&gt; Es incorrecta. Ambas patologías comparten síntomas clínicos que se superponen. La EPOC, particularmente en el fenotipo de bronquitis crónica, cursa con abundantes sibilancias y roncus; al mismo tiempo, el asma clásicamente presenta accesos de tos recurrente de predominio nocturno acompañando a las sibilancias.&lt;br /&gt;• &lt;b&gt;d) El asma causa inflamación de las vías respiratorias mientras que en la época causa daño a los alvéolos pulmonares:&lt;/b&gt; Es incorrecta como diferencia principal y excluyente. Si bien la EPOC produce daño alveolar (enfisema), también se caracteriza por generar invariablemente una respuesta inflamatoria crónica anormal de la vía aérea inferior (bronquiolitis), compartiendo el fenómeno inflamatorio de base con el asma.</t>
  </si>
  <si>
    <t>&lt;b&gt;EVALUACIÓN ESPIROMÉTRICA DIFERENCIAL&lt;/b&gt;&lt;br /&gt;&lt;br /&gt;Para corroborar la sospecha clínica de asma, es imperativo objetivar la reversibilidad mediante espirometría con prueba post-broncodilatadora. La prueba confirma asma cuando el VEF1 presenta una mejoría mayor o igual al 12% y al menos 200 mL respecto al valor basal. Por el contrario, para definir clínica y funcionalmente a la EPOC, la espirometría post broncodilatador debe demostrar de forma excluyente un cociente VEF1/CVF menor a 0.70, sin reversibilidad completa del patrón obstructivo.</t>
  </si>
  <si>
    <t>Cuál de las siguientes opciones describe una complicación potencialmente mortal del asma:&lt;br&gt;&lt;br&gt;a) Exacerbación aguda grave&lt;br&gt;&lt;br&gt;b) Neumonía&lt;br&gt;&lt;br&gt;c) Embolia pulmonar&lt;br&gt;&lt;br&gt;d) Derrame pleural</t>
  </si>
  <si>
    <t>a) Exacerbación aguda grave</t>
  </si>
  <si>
    <t>&lt;b&gt;CRISIS ASMÁTICA Y EXACERBACIÓN GRAVE&lt;/b&gt;&lt;br /&gt;&lt;br /&gt;La crisis asmática o exacerbación es un empeoramiento agudo o subagudo de los síntomas y de la función pulmonar con respecto al estado habitual del paciente. Representa un quiebre en la historia natural de la enfermedad donde el paciente necesita urgente tratamiento de rescate y corticoides para mejorar los síntomas.&lt;br /&gt;• &lt;b&gt;Exacerbación aguda grave:&lt;/b&gt; Constituye de manera directa una complicación potencialmente mortal del asma. En este estadio, el paciente presenta disnea severa en reposo (solo emite palabras sueltas), adopta una postura agachada o encorvada hacia adelante, y está marcadamente agitado.&lt;br /&gt;• &lt;b&gt;Manifestaciones de severidad:&lt;/b&gt; Se constata taquipnea severa (&gt; 30 respiraciones por minuto), uso evidente de músculos accesorios, taquicardia (&gt; 120 latidos por minuto) y sibilancias marcadas que pueden comenzar a disminuir paradójicamente por el escaso flujo de aire.&lt;br /&gt;• &lt;b&gt;Paro respiratorio inminente:&lt;/b&gt; Es el grado máximo de severidad clínica (estadio mortal) en el cual el paciente presenta compromiso del nivel de alerta, movimiento torácico paradojal, bradicardia y tórax silente (ausencia total de sibilancias).</t>
  </si>
  <si>
    <t>La opción a es correcta debido a que, de acuerdo a la evolución natural y clínica de la enfermedad, la &lt;b&gt;exacerbación aguda grave&lt;/b&gt; (o crisis asmática severa) constituye por sí misma una complicación potencialmente mortal, pudiendo derivar de forma inminente en un paro respiratorio por claudicación de la mecánica ventilatoria y asfixia.</t>
  </si>
  <si>
    <t>&lt;br /&gt;• &lt;b&gt;b) Neumonía:&lt;/b&gt; Es incorrecta. Las infecciones respiratorias de origen viral o bacteriano pueden actuar como el principal desencadenante de una crisis asmática, pero la neumonía en sí misma no se clasifica etiopatogénicamente como una complicación derivada de la hiperreactividad bronquial.&lt;br /&gt;• &lt;b&gt;c) Embolia pulmonar:&lt;/b&gt; Es incorrecta. El tromboembolismo pulmonar es una patología vascular obstructiva originada generalmente por una trombosis venosa profunda, careciendo de relación etiológica o complicacional con el asma.&lt;br /&gt;• &lt;b&gt;d) Derrame pleural:&lt;/b&gt; Es incorrecta. La acumulación de líquido en la cavidad torácica responde a alteraciones en las presiones hidrostáticas/oncóticas o a procesos inflamatorios pleurales directos, no formando parte de las complicaciones propias de la patología obstructiva asmática.</t>
  </si>
  <si>
    <t>&lt;b&gt;SOPORTE Y MANEJO DE LA EXACERBACIÓN POTENCIALMENTE MORTAL&lt;/b&gt;&lt;br /&gt;&lt;br /&gt;El reconocimiento clínico de la fase terminal de una exacerbación grave es vital para instaurar maniobras de soporte avanzado y evitar la muerte del paciente.&lt;br /&gt;• &lt;b&gt;Soporte vital:&lt;/b&gt; Ante signos de paro respiratorio inminente (tendencia a la somnolencia, cianosis periférica, silencio auscultatorio y acidosis respiratoria descompensada), el tratamiento de elección inmediato e ineludible es la intubación orotraqueal o la ventilación mecánica no invasiva (VMNI), asociando el ingreso a la Unidad de Terapia Intensiva (UTI).&lt;br /&gt;• &lt;b&gt;Terapéutica farmacológica:&lt;/b&gt; Se exige la administración agresiva y rápida de broncodilatadores (Beta-2 agonistas de acción corta) y corticoides sistémicos por vía endovenosa para revertir la obstrucción crítica de la vía aérea.</t>
  </si>
  <si>
    <t>En una crisis asmática aguda el tratamiento MAS adecuado para la pronta resolución de la obstrucción es:&lt;br&gt;&lt;br&gt;a) Teofilina EV&lt;br&gt;&lt;br&gt;b) Anticolinérgicos en aerosol&lt;br&gt;&lt;br&gt;c) Corticoides EV&lt;br&gt;&lt;br&gt;d) Beta 2 agonistas en aerosol</t>
  </si>
  <si>
    <t>d) Beta 2 agonistas en aerosol</t>
  </si>
  <si>
    <t>&lt;b&gt;TRATAMIENTO DE LA CRISIS ASMÁTICA AGUDA&lt;/b&gt;&lt;br /&gt;&lt;br /&gt;La crisis asmática se define como un empeoramiento agudo de los síntomas y de la función pulmonar. El tratamiento médico inicial en urgencias depende de la gravedad, pero el pilar farmacológico para revertir rápidamente la claudicación ventilatoria recae invariablemente en los broncodilatadores de rescate.&lt;br /&gt;• &lt;b&gt;Broncodilatadores Beta-2 Agonistas (SABA):&lt;/b&gt; Los agonistas beta-2 de acción corta, cuyo principal exponente es el salbutamol, constituyen la medicación aliviadora de primera línea. Se utilizan exclusivamente ante el empeoramiento de los síntomas (a demanda) o en las crisis, ya que poseen un efecto broncodilatador muy rápido que revierte la obstrucción al flujo aéreo. Se administran característicamente mediante aerosol presurizado (pMDI) acoplado a una aerocámara, repitiendo las dosis (ej. 4 a 10 inhalaciones) cada 20 minutos durante la primera hora en crisis leves a moderadas.&lt;br /&gt;• &lt;b&gt;Sinergia y escalonamiento:&lt;/b&gt; En crisis de mayor severidad (moderada a grave), se asocian anticolinérgicos de acción corta (como el bromuro de ipratropio) al esquema de aerosoles o nebulizaciones, junto con el inicio temprano de corticoides sistémicos (orales o endovenosos) y oxigenoterapia controlada para tratar y prevenir la hipoxemia tisular.</t>
  </si>
  <si>
    <t>&lt;b&gt;d) Beta 2 agonistas en aerosol:&lt;/b&gt; Es la opción correcta. Constituyen el tratamiento farmacológico de elección, más rápido y efectivo para lograr la pronta resolución de la obstrucción bronquial aguda en urgencias, actuando como medicación de rescate directa para relajar el músculo liso respiratorio.</t>
  </si>
  <si>
    <t>• &lt;b&gt;a) Teofilina EV:&lt;/b&gt; Es incorrecta. Las metilxantinas de acción corta como la teofilina se consideran medicación aliviadora de segunda o tercera línea con un estrecho margen terapéutico y toxicidad asociada; no son el fármaco más adecuado ni primario para el manejo de la crisis.&lt;br /&gt;• &lt;b&gt;b) Anticolinérgicos en aerosol:&lt;/b&gt; Es incorrecta. Los antimuscarínicos de acción corta (SAMA) se utilizan en asociación en crisis moderadas a severas para potenciar el efecto, pero el broncodilatador base y de primera elección exclusiva para revertir la obstrucción son los agonistas Beta-2.&lt;br /&gt;• &lt;b&gt;c) Corticoides EV:&lt;/b&gt; Es incorrecta como opción principal para la "pronta resolución de la obstrucción". Si bien los corticoides sistémicos son ineludibles en las exacerbaciones para tratar el componente inflamatorio subyacente y prevenir recaídas, su efecto biológico no es inmediato; la broncodilatación aguda sintomática se logra exclusivamente con los broncodilatadores.</t>
  </si>
  <si>
    <t>&lt;b&gt;EVALUACIÓN DE LA RESPUESTA AL TRATAMIENTO&lt;/b&gt;&lt;br /&gt;&lt;br /&gt;Tras 1 a 3 horas de instaurado el tratamiento con aerosoles de Beta-2 agonistas y corticoides, se debe realizar una evaluación dinámica clínica y funcional. Una buena respuesta (criterio de alta) se constata cuando el paciente está asintomático, el VEF1 o PEF se mantiene mayor al 60-80% de su teórico, la saturación de oxígeno con aire ambiente es superior al 94%, y ya no requiere el uso continuo del broncodilatador de rescate. Ante una mala respuesta (VEF1 menor al 60%), el paciente requiere hospitalización inmediata.</t>
  </si>
  <si>
    <t>Ud recibe un paciente asmático en la guardia que presenta: Sibilancias audibles a distancia, frecuencia respiratoria de 38/m, FC de 130/m. Uso de músculos accesorios. Pulso paradojal de 22 mmHg. PEF menor de 100. El familiar refiere que venía haciendo aerosoles B2 de acción corta cada 2 horas, sin mejoría. Ud.:&lt;br&gt;&lt;br&gt;a) Lo medica con corticoides VO y B2 y le aconseja concurrir por consultorio externo de neumonología&lt;br&gt;&lt;br&gt;b) Lo interna en sala común, con goteo de aminofilina y B2&lt;br&gt;&lt;br&gt;c) Lo interna en UTI e inicia tratamiento con B2 y corticoides EV&lt;br&gt;&lt;br&gt;d) Lo interna en UTI e inicia tratamiento con B2 y corticoides inhalados</t>
  </si>
  <si>
    <t>c) Lo interna en UTI e inicia tratamiento con B2 y corticoides EV</t>
  </si>
  <si>
    <t>El tratamiento de elección frente a una exacerbación asmática de gravedad extrema refractaria al uso de aerosoles Beta-2 de acción corta consiste en &lt;b&gt;internar al paciente en la Unidad de Terapia Intensiva (UTI) e iniciar de inmediato el esquema terapéutico con Beta-2 agonistas y corticoides por vía endovenosa (EV)&lt;/b&gt;.</t>
  </si>
  <si>
    <t>&lt;b&gt;CONDUCTA FRENTE A LA EXACERBACIÓN ASMÁTICA DE GRAVEDAD EXTREMA&lt;/b&gt;&lt;br /&gt;&lt;br /&gt;La evaluación clínica inicial de la crisis asmática permite clasificar la severidad y dictaminar el sitio de internación adecuado, estableciéndose marcadores indiscutidos que obligan a escalar la complejidad del soporte vital.&lt;br /&gt;• &lt;b&gt;Criterios de gravedad y falla respiratoria aguda:&lt;/b&gt; Constituyen signos clínicos de alarma extrema una frecuencia cardíaca mayor a 120 latidos por minuto, taquipnea severa (mayor a 30 respiraciones por minuto), el uso evidente y marcado de músculos accesorios, la presencia de pulso paradojal y la caída drástica del flujo espiratorio (PEF &lt; 100 L/min).&lt;br /&gt;• &lt;b&gt;Indicación de internación en UTI:&lt;/b&gt; Un paciente que cursa con todos estos criterios de gravedad extrema y que no presenta mejoría tras recibir tratamiento reiterado con aerosoles Beta-2 de acción corta (fracaso del tratamiento controlador/aliviador inicial), requiere la internación obligatoria e inmediata en la Unidad de Terapia Intensiva (UTI).&lt;br /&gt;• &lt;b&gt;Esquema terapéutico urgente:&lt;/b&gt; En este estadio de refractariedad y apremio ventilatorio, la conducta médica exige la administración agresiva de broncodilatadores (Beta-2 agonistas) asociados a corticoides sistémicos estrictamente por vía endovenosa (EV) para lograr revertir la obstrucción crítica.</t>
  </si>
  <si>
    <t>La opción c es correcta debido a que el cuadro clínico describe una exacerbación asmática de gravedad extrema con inminente claudicación ventilatoria y hemodinámica (evidenciada por taquicardia extrema, taquipnea severa, pulso paradojal y falta de respuesta a la terapia broncodilatadora inicial). Este escenario constituye una indicación protocolar absoluta para internar al paciente en la Unidad de Terapia Intensiva (UTI) e instaurar una terapia máxima de rescate con &lt;b&gt;Beta-2 agonistas y corticoides sistémicos por vía endovenosa (EV)&lt;/b&gt;.</t>
  </si>
  <si>
    <t>&lt;br /&gt;• &lt;b&gt;a) Lo medica con corticoides VO y B2 y le aconseja concurrir por consultorio externo de neumonología:&lt;/b&gt; Es incorrecta ya que el manejo ambulatorio está reservado exclusivamente para crisis leves o moderadas con buena respuesta inicial. Dar el alta a un paciente con estos signos de claudicación inminente derivaría en un desenlace fatal.&lt;br /&gt;• &lt;b&gt;b) Lo interna en sala común, con goteo de aminofilina y B2:&lt;/b&gt; Es incorrecta debido a que los parámetros de severidad extrema exigen monitoreo invasivo en UTI, y la aminofilina carece de indicación como agente antiinflamatorio de primera línea para revertir la crisis.&lt;br /&gt;• &lt;b&gt;d) Lo interna en UTI e inicia tratamiento con B2 y corticoides inhalados:&lt;/b&gt; Es incorrecta porque, si bien la internación en UTI es la decisión topográfica adecuada, la administración exclusiva de corticoides por vía inhalatoria es ineficaz para revertir un cuadro de inflamación crítica sistémica, requiriéndose obligatoriamente la vía endovenosa.</t>
  </si>
  <si>
    <t>Paciente de 38 años con crisis de asma, ingresa a guardia con tendencia a la somnolencia, cianosis periférica, a la auscultación silencio respiratorio. Se recibe gases arteriales con pH 7.31, PCO2 56 mmHg, PO2 59 mmHg, saturación de 89%, bicarbonato de 25. El tratamiento de elección será:&lt;br&gt;&lt;br&gt;a) Cánula de alto flujo nasal&lt;br&gt;&lt;br&gt;b) Ventilación no invasiva, por seis horas y reevaluar&lt;br&gt;&lt;br&gt;c) Oxígeno 100% por máscara de re inhalación y esperar 1 hora&lt;br&gt;&lt;br&gt;d) Intubación orotraqueal</t>
  </si>
  <si>
    <t>d) Intubación orotraqueal</t>
  </si>
  <si>
    <t>Ante un paciente con crisis asmática que ingresa con &lt;b&gt;tendencia a la somnolencia, cianosis periférica, silencio respiratorio a la auscultación y una gasometría que evidencia acidosis respiratoria descompensada&lt;/b&gt;, el &lt;b&gt;tratamiento de elección inmediato e ineludible es la intubación orotraqueal&lt;/b&gt;.</t>
  </si>
  <si>
    <t>&lt;b&gt;GRAVEDAD EXTREMA EN LA CRISIS ASMÁTICA&lt;/b&gt;&lt;br /&gt;&lt;br /&gt;La exacerbación aguda grave constituye una complicación potencialmente mortal del asma bronquial. La evaluación inicial en el servicio de emergencias debe estandarizar el nivel de soporte respiratorio necesario evaluando la presentación clínica y gasométrica.&lt;br /&gt;• &lt;b&gt;Paro Respiratorio Inminente (Riesgo de muerte):&lt;/b&gt; Constituye el estadio de mayor severidad evolutiva. Clínicamente se manifiesta por un compromiso del nivel de alerta (paciente confuso o con tendencia a la somnolencia), movimiento torácico paradojal, bradicardia y cianosis periférica.&lt;br /&gt;• &lt;b&gt;Tórax silente:&lt;/b&gt; Es un hallazgo semiológico ominoso y definitorio del paro inminente, caracterizado por la total ausencia de sibilancias a la auscultación, debido a que la extrema obstrucción bronquial impide un flujo de aire espiratorio suficiente para generar sonido (nula ventilación alveolar).&lt;br /&gt;• &lt;b&gt;Fallo ventilatorio agudo:&lt;/b&gt; Funcionalmente, el paciente manifiesta una claudicación franca de los músculos respiratorios. En la gasometría arterial se objetiva una hipoxemia severa (PaO2 menor a 60 mmHg, SatO2 menor al 90%) acompañada ineludiblemente por una retención patológica de dióxido de carbono por hipoventilación (PCO2 elevada, ej. 56 mmHg), lo que desencadena una acidosis respiratoria descompensada (pH disminuido, ej. 7.31).&lt;br /&gt;• &lt;b&gt;Conducta terapéutica:&lt;/b&gt; Este cuadro de inminente claudicación ventilatoria y afectación del sensorio requiere el ingreso inmediato a la Unidad de Cuidados Intensivos (UCI), siendo el tratamiento de elección inicial e ineludible la intubación orotraqueal para conectar al paciente a la Asistencia Respiratoria Mecánica (ARM).</t>
  </si>
  <si>
    <t>&lt;b&gt;d) Intubación orotraqueal:&lt;/b&gt; Es la opción correcta. El paciente presenta la clínica cardinal de un paro respiratorio inminente (deterioro del nivel de alerta con somnolencia, cianosis y tórax silente) asociado a una falla ventilatoria objetivada en los gases arteriales (acidosis respiratoria por hipercapnia e hipoxemia franca). Ante el compromiso del sensorio y la claudicación de la mecánica respiratoria, el manejo inmediato de elección es aislar la vía aérea y brindar soporte ventilatorio total mediante intubación.</t>
  </si>
  <si>
    <t>• &lt;b&gt;a) Cánula de alto flujo nasal, c) Oxígeno 100% por máscara de re inhalación y esperar 1 hora:&lt;/b&gt; Son incorrectas. Administrar únicamente soporte de oxígeno no resuelve la falla ventilatoria inminente ni asiste la mecánica muscular agotada, por lo que el paciente continuará reteniendo CO2 (agravando la acidosis respiratoria). Retrasar la intubación ("esperar 1 hora") ante un tórax silente y alteración del nivel de conciencia conduciría a un desenlace fatal por asfixia.&lt;br /&gt;• &lt;b&gt;b) Ventilación no invasiva, por seis horas y reevaluar:&lt;/b&gt; Es incorrecta. Si bien la VMNI puede contemplarse en algunas exacerbaciones severas con paciente colaborador, la presencia de compromiso del estado de alerta (tendencia a la somnolencia) constituye una contraindicación absoluta para la ventilación no invasiva por su ineficacia y el altísimo riesgo de broncoaspiración en caso de requerir protección de vía aérea.</t>
  </si>
  <si>
    <t>Una paciente asmática de 27 años que cursa embarazo de 14 semanas, consulta por presentar episodios de disnea, tos y sibilancias 1 o 2 veces por semana que se agravan durante la noche desde hace aproximadamente 2 meses. Se encuentra bajo tratamiento desde hace 2 años con budesonide inhalatoria 80 mcg/día. Durante ese periodo experimentó episodios ocasionales de tos y disnea que respondían rápidamente a la autoadministración de B2 de acción corta inhalatorios. Al examen físico se encuentra eupneica con parámetros hemodinámicos normales. La espirometria muestra CVF de 82% con VEF1 de 73%. ¿Cuál es la conducta más apropiada?&lt;br&gt;&lt;br&gt;a) Indicar tratamiento combinado de corticoides inhalatorios y B2 de acción prolongada&lt;br&gt;&lt;br&gt;b) Suspender corticoides inhalatorios e indicar B2 de acción corta a demanda hasta el final del embarazo&lt;br&gt;&lt;br&gt;c) Indicar curso de corticoides orales por 21 días y reinstaurar con posterioridad corticoides inhalatorios a dosis regular&lt;br&gt;&lt;br&gt;d) Suspender tratamiento con corticoides inhalatorios y avanzar con antileucoctrienos vía oral</t>
  </si>
  <si>
    <t>a) Indicar tratamiento combinado de corticoides inhalatorios y B2 de acción prolongada</t>
  </si>
  <si>
    <t>En una paciente que experimenta un empeoramiento clínico nocturno persistente a pesar de utilizar dosis regulares bajas de corticoides inhalados aislados, la &lt;b&gt;conducta terapéutica de escalonamiento más apropiada es indicar un tratamiento combinado de corticoides inhalatorios y beta-2 agonistas de acción prolongada&lt;/b&gt;.</t>
  </si>
  <si>
    <t>&lt;b&gt;a) Indicar tratamiento combinado de corticoides inhalatorios y B2 de acción prolongada:&lt;/b&gt; Es la opción correcta. La paciente se encontraba en el Paso 2 (monoterapia de control con budesonide a dosis baja), pero presenta un control deficiente de su enfermedad (síntomas nocturnos persistentes, disnea, tos y un VEF1 reducido al 73%). Ante esta falla en el control, las guías clínicas obligan a subir un escalón terapéutico (Paso 3), debiéndose añadir un broncodilatador de acción prolongada (LABA) al régimen de corticoides inhalados. Mantener el asma bajo control es la prioridad médica durante el embarazo para evitar riesgos mayores en el feto.</t>
  </si>
  <si>
    <t>• &lt;b&gt;b) Suspender corticoides inhalatorios e indicar B2 de acción corta a demanda hasta el final del embarazo:&lt;/b&gt; Es incorrecta. Al ser una enfermedad eminentemente inflamatoria, no se concibe ningún tratamiento preventivo que no incluya un Corticoide Inhalado (CI) como piedra angular. Suspender el control antiinflamatorio empeoraría gravemente la enfermedad y los riesgos materno-fetales.&lt;br /&gt;• &lt;b&gt;c) Indicar curso de corticoides orales por 21 días y reinstaurar con posterioridad corticoides inhalatorios a dosis regular:&lt;/b&gt; Es incorrecta. Los corticoides orales se reservan para crisis agudas severas (exacerbaciones) o asma grave refractaria. La paciente se encuentra estable hemodinámicamente, por lo que el manejo crónico exige el escalonamiento de la vía inhalatoria.&lt;br /&gt;• &lt;b&gt;d) Suspender tratamiento con corticoides inhalatorios y avanzar con antileucoctrienos vía oral:&lt;/b&gt; Es incorrecta. Retirar los corticoides inhalados privaría al paciente de la terapia controladora más eficaz, no estando indicado su reemplazo total por antileucotrienos ante un asma parcialmente controlada.</t>
  </si>
  <si>
    <t>Cuando se usen corticosteroides en el asma bronquial, es necesario saber que:&lt;br&gt;&lt;br&gt;a) Por vía parenteral se deben emplear preferentemente los preparados de depósito&lt;br&gt;&lt;br&gt;b) Si se recurre persistentemente a la vía oral es conveniente suspender el resto de la medicación antiasmática&lt;br&gt;&lt;br&gt;c) La vía inhalatoria es la indicada de entrada en el asma estable, ya que así los efectos secundarios son menores&lt;br&gt;&lt;br&gt;d) Los aerosoles de Budesonida o de Betametasona sólo son eficaces cuando se combinan con corticoides por vía oral&lt;br&gt;&lt;br&gt;e) Los orales son la base del tratamiento en la mayoría de los casos de asma</t>
  </si>
  <si>
    <t>c) La vía inhalatoria es la indicada de entrada en el asma estable, ya que así los efectos secundarios son menores</t>
  </si>
  <si>
    <t>Cuando se emplean corticosteroides en el asma bronquial estable, la &lt;b&gt;vía inhalatoria es la indicada de entrada, ya que así los efectos secundarios son menores&lt;/b&gt;.</t>
  </si>
  <si>
    <t>&lt;b&gt;TRATAMIENTO DE MANTENIMIENTO DEL ASMA BRONQUIAL&lt;/b&gt;&lt;br /&gt;&lt;br /&gt;El abordaje farmacológico de mantenimiento en el asma tiene el objetivo de brindar un efecto antiinflamatorio para prevenir las exacerbaciones y controlar los síntomas. Al ser una enfermedad eminentemente inflamatoria, no se concibe ningún esquema terapéutico que no incluya a los corticosteroides inhalados como piedra angular.&lt;br /&gt;• &lt;b&gt;Corticoides Inhalados (CI):&lt;/b&gt; Constituyen la medicación controladora de elección. Se ajustan en dosis bajas, medias o altas según el escalón de tratamiento requerido. Su administración por vía inhalatoria es la indicada de entrada en el asma estable debido a que su acción tópica minimiza significativamente la aparición de efectos secundarios sistémicos.&lt;br /&gt;• &lt;b&gt;Corticoides Sistémicos (Orales/Parenterales):&lt;/b&gt; Su uso crónico o recurrente conlleva el riesgo de desarrollar graves efectos colaterales (tales como osteopenia, osteoporosis, miopatías, cataratas y alteración del eje hipotálamo-hipófiso-suprarrenal). Por consiguiente, se reservan preferentemente para el manejo agudo de exacerbaciones moderadas a severas o para el asma grave refractaria.</t>
  </si>
  <si>
    <t>&lt;b&gt;c) La vía inhalatoria es la indicada de entrada en el asma estable, ya que así los efectos secundarios son menores:&lt;/b&gt; Es la opción correcta. Constituye la premisa farmacológica fundamental; los corticosteroides inhalados actúan localmente sobre la mucosa bronquial logrando el control antiinflamatorio deseado con una absorción sistémica mínima, previniendo la severa toxicidad metabólica y endocrina característica de los esteroides orales o parenterales.</t>
  </si>
  <si>
    <t>• &lt;b&gt;a) Por vía parenteral se deben emplear preferentemente los preparados de depósito:&lt;/b&gt; Es incorrecta. El asma se controla de base con la vía inhalatoria; los preparados parenterales de depósito no son la vía de elección debido a la imprevisibilidad de su absorción y al alto riesgo de efectos adversos sistémicos prolongados.&lt;br /&gt;• &lt;b&gt;b) Si se recurre persistentemente a la vía oral es conveniente suspender el resto de la medicación antiasmática:&lt;/b&gt; Es incorrecta. Si se requieren corticoides orales, el paciente cursa un asma grave o exacerbada, debiendo mantenerse ineludiblemente la terapia de rescate (broncodilatadores de acción corta) y de base para el control del broncoespasmo.&lt;br /&gt;• &lt;b&gt;d) Los aerosoles de Budesonida o de Betametasona sólo son eficaces cuando se combinan con corticoides por vía oral:&lt;/b&gt; Es incorrecta. La budesonida inhalada es altamente eficaz por sí sola como terapia de mantenimiento en los primeros pasos terapéuticos. Además, los corticoides sistémicos como la betametasona no se formulan para administración por vía inhalatoria.&lt;br /&gt;• &lt;b&gt;e) Los orales son la base del tratamiento en la mayoría de los casos de asma:&lt;/b&gt; Es incorrecta. La base indiscutible del tratamiento controlador en la inmensa mayoría de los pacientes asmáticos estables son los corticosteroides por vía inhalatoria.</t>
  </si>
  <si>
    <t>&lt;b&gt;ESCALONAMIENTO Y FÁRMACOS ASOCIADOS&lt;/b&gt;&lt;br /&gt;&lt;br /&gt;Para alcanzar el control de la enfermedad, los corticoides inhalados (como la budesonida, fluticasona o mometasona) se indican desde el primer escalón terapéutico. Si el asma no se controla con dosis bajas de CI de forma aislada, la conducta médica protocolizada exige subir de escalón asociando broncodilatadores beta-2 agonistas de acción prolongada (LABA, como el salmeterol o el formoterol) para lograr un efecto sinérgico, reservando los corticoides orales de forma exclusiva para aquellos pacientes que cursan un asma grave no controlada o exacerbaciones.</t>
  </si>
  <si>
    <t>¿Cuál es el objetivo del tratamiento del asma? Seleccione una:&lt;br /&gt;&lt;br /&gt;a) Curar la enfermedad&lt;br /&gt;&lt;br /&gt;b) Reducir al inflamación y controlar los síntomas&lt;br /&gt;&lt;br /&gt;c) Prevenir las exacerbaciones agudas&lt;br /&gt;&lt;br /&gt;d) Todas las anteriores</t>
  </si>
  <si>
    <t>b) Reducir al inflamación y controlar los síntomas</t>
  </si>
  <si>
    <t>El &lt;b&gt;objetivo primordial del tratamiento del asma&lt;/b&gt; es &lt;b&gt;reducir la inflamación y controlar los síntomas&lt;/b&gt;, dado que el asma es una enfermedad que no tiene cura.</t>
  </si>
  <si>
    <t>&lt;b&gt;OBJETIVOS DEL TRATAMIENTO EN EL ASMA BRONQUIAL&lt;/b&gt;&lt;br /&gt;&lt;br /&gt;El asma es un proceso inflamatorio crónico caracterizado por hiperreactividad bronquial y obstrucción reversible de las vías aéreas.&lt;br /&gt;• &lt;b&gt;Enfermedad no curable:&lt;/b&gt; El asma es una enfermedad que no se cura, por lo que el enfoque se centra de forma exclusiva en lograr y sostener el control de la enfermedad.&lt;br /&gt;• &lt;b&gt;Objetivo primordial:&lt;/b&gt; Consiste en reducir la inflamación de la vía aérea y controlar los síntomas de forma regular.&lt;br /&gt;• &lt;b&gt;Componentes del control:&lt;/b&gt; El tratamiento busca alcanzar el control actual (disminución de síntomas, menor necesidad de medicación de alivio y mejoría de la función pulmonar) y reducir el riesgo futuro (prevenir exacerbaciones y evitar la declinación de la función pulmonar).</t>
  </si>
  <si>
    <t>&lt;b&gt;b) Reducir al inflamación y controlar los síntomas:&lt;/b&gt; Es la opción correcta. El tratamiento del asma bronquial tiene como objetivo primordial disminuir la inflamación de la vía aérea y lograr el control sintomático del paciente para garantizar una adecuada calidad de vida.</t>
  </si>
  <si>
    <t>&lt;b&gt;a) Curar la enfermedad:&lt;/b&gt; Es incorrecta. El asma se define como una enfermedad de curso crónico que no se cura, pero que sí se puede controlar mediante una adecuada intervención médica.&lt;br /&gt;&lt;b&gt;c) Prevenir las exacerbaciones agudas:&lt;/b&gt; Es incorrecta en este contexto de selección única. Si bien la prevención de exacerbaciones (reducción del riesgo futuro) constituye un componente terapéutico, el objetivo primordial definido en los tratados médicos es la reducción de la inflamación y el control sintomático diario.&lt;br /&gt;&lt;b&gt;d) Todas las anteriores:&lt;/b&gt; Es incorrecta dado que la opción a es incorrecta.</t>
  </si>
  <si>
    <t>&lt;b&gt;CICLO DE MANEJO GINA Y GRADOS DE CONTROL&lt;/b&gt;&lt;br /&gt;&lt;br /&gt;La evaluación y el ajuste del tratamiento se rigen por un ciclo continuo que abarca:&lt;br /&gt;• &lt;b&gt;Evaluación del control:&lt;/b&gt; En las últimas 4 semanas se analizan síntomas diurnos (&gt; 2 veces por semana), despertares nocturnos, necesidad de rescate (&gt; 2 veces por semana) y limitación de la actividad.&lt;br /&gt;• &lt;b&gt;Clasificación del control:&lt;/b&gt; Bien controlada (0 respuestas positivas), Parcialmente controlada (1 a 2 respuestas positivas) y No controlada (3 a 4 respuestas positivas).&lt;br /&gt;• &lt;b&gt;Ajuste escalonado:&lt;/b&gt; Permite subir (escalar) o bajar (desescalar) el nivel de tratamiento (Paso 1 al 5) según los requerimientos del paciente, debiendo evaluarse el desescalamiento tras al menos 3 meses de estabilidad clínica.</t>
  </si>
  <si>
    <t>En el asma bronquial ha de contemplarse una reducción gradual del tratamiento una vez que se ha logrado un buen control de sintomas y se ha mantenido al menos durante qué período de tiempo?&lt;br&gt;&lt;br&gt;a) 30 dias&lt;br&gt;&lt;br&gt;b) 3 meses&lt;br&gt;&lt;br&gt;c) 1 año&lt;br&gt;&lt;br&gt;d) 3 años</t>
  </si>
  <si>
    <t>b) 3 meses</t>
  </si>
  <si>
    <t>En el asma bronquial, ha de contemplarse una &lt;b&gt;reducción gradual del tratamiento farmacológico&lt;/b&gt; únicamente una vez que se ha &lt;b&gt;logrado un buen control de los síntomas y este se ha mantenido durante un período de al menos 3 meses&lt;/b&gt;.</t>
  </si>
  <si>
    <t>&lt;b&gt;DESESCALAMIENTO Y AJUSTE DEL TRATAMIENTO EN EL ASMA&lt;/b&gt;&lt;br /&gt;&lt;br /&gt;El abordaje farmacológico del asma se estructura en escalones (o steps), permitiendo subir o bajar la intensidad de la terapia según el grado de control de los síntomas.&lt;br /&gt;• &lt;b&gt;Revisión de la Respuesta y Desescalamiento:&lt;/b&gt; Las guías clínicas sugieren evaluar a los pacientes a los 3 meses de estabilidad clínica para intentar reducir o bajar un escalón terapéutico.&lt;br /&gt;• &lt;b&gt;Condición ineludible:&lt;/b&gt; Se debe contemplar una reducción gradual del tratamiento de mantenimiento únicamente una vez que se ha logrado un buen control de la patología y este se ha mantenido durante un período ininterrumpido de al menos 3 meses.&lt;br /&gt;• &lt;b&gt;Exacerbación activa:&lt;/b&gt; Resulta categóricamente contraindicado intentar reducir la dosis de mantenimiento durante el tratamiento activo de una exacerbación asmática, incluso si el paciente venía con un buen control clínico previo.</t>
  </si>
  <si>
    <t>• &lt;b&gt;a) 30 dias:&lt;/b&gt; Es incorrecta. Un mes es un tiempo insuficiente para asegurar la estabilidad inflamatoria crónica de la vía aérea; el desescalamiento prematuro incrementa drásticamente el riesgo de recaídas a corto plazo.&lt;br /&gt;• &lt;b&gt;c) 1 año, d) 3 años:&lt;/b&gt; Son incorrectas. Exigir plazos tan prolongados sin intentar desescalar expondría innecesariamente al paciente a una carga farmacológica excesiva y sostenida (especialmente de corticoides inhalados), contrariando el objetivo médico de lograr el control con la mínima medicación efectiva posible.</t>
  </si>
  <si>
    <t>¿Qué corticoide NO se administra por vía inhalatoria?&lt;br&gt;&lt;br&gt;a) Budesonide&lt;br&gt;&lt;br&gt;b) Mometasona&lt;br&gt;&lt;br&gt;c) Medprednisona&lt;br&gt;&lt;br&gt;d) Hidrocortisona</t>
  </si>
  <si>
    <t>c) Medprednisona</t>
  </si>
  <si>
    <t>&lt;b&gt;CORTICOIDES INHALADOS VS SISTÉMICOS EN EL ASMA&lt;/b&gt;&lt;br /&gt;&lt;br /&gt;Al ser una enfermedad eminentemente inflamatoria, no se concibe ningún tratamiento de mantenimiento que no incluya un corticoide inhalado como piedra angular.&lt;br /&gt;• &lt;b&gt;Vía Inhalatoria:&lt;/b&gt; Cuando se emplean corticosteroides en el asma bronquial estable, la vía inhalatoria es la indicada de entrada, ya que así los efectos secundarios son menores. Se ajustan en dosis bajas, medias o altas. Dentro de este grupo se destacan la &lt;b&gt;budesonida&lt;/b&gt; (considerada una droga de mantenimiento representativa), la fluticasona y la &lt;b&gt;mometasona furoato&lt;/b&gt;.&lt;br /&gt;• &lt;b&gt;Vía Sistémica:&lt;/b&gt; Las formulaciones sistémicas como la &lt;b&gt;metilprednisolona&lt;/b&gt; (o &lt;b&gt;medprednisona&lt;/b&gt;) y la &lt;b&gt;betametasona&lt;/b&gt; NO se administran por vía inhalatoria. Puede ser necesario un curso de corticoides orales sistémicos para el control de la enfermedad o en sus exacerbaciones, pero se deben considerar cuidadosamente sus graves efectos colaterales crónicos a largo plazo, tales como la osteopenia, osteoporosis, miopatías, cataratas y la alteración del eje hipotálamo-hipófiso-suprarrenal.</t>
  </si>
  <si>
    <t>La opción c es correcta debido a que la literatura establece de manera explícita que formulaciones sistémicas como la &lt;b&gt;metilprednisolona&lt;/b&gt; (y su denominación equivalente &lt;b&gt;medprednisona&lt;/b&gt;) NO se administran por vía inhalatoria, debiendo utilizarse por vía oral o endovenosa.</t>
  </si>
  <si>
    <t>&lt;br /&gt;• &lt;b&gt;a) Budesonide:&lt;/b&gt; Es incorrecta ya que la budesonida es un corticoide de administración inhalatoria y representa una de las drogas de mantenimiento por excelencia en el asma.&lt;br /&gt;• &lt;b&gt;b) Mometasona:&lt;/b&gt; Es incorrecta debido a que la mometasona furoato es un corticoide formulado específicamente para su administración inhalatoria en el control crónico de la enfermedad.&lt;br /&gt;• &lt;b&gt;d) Hidrocortisona:&lt;/b&gt; Es incorrecta en el contexto estricto de esta selección, ya que la evaluación destaca de manera textual a la medprednisona (junto a la betametasona) como el ejemplo de formulación sistémica excluyente de la vía inhalatoria.</t>
  </si>
  <si>
    <t>&lt;b&gt;MANEJO DE CORTICOIDES EN LA CRISIS ASMÁTICA&lt;/b&gt;&lt;br /&gt;&lt;br /&gt;El tratamiento de la exacerbación o crisis asmática requiere la utilización de corticoides sistémicos para revertir rápidamente la inflamación aguda de las vías aéreas.&lt;br /&gt;• &lt;b&gt;Crisis Leve a Moderada:&lt;/b&gt; Se indica la administración de prednisolona o prednisona por vía oral.&lt;br /&gt;• &lt;b&gt;Crisis Moderada-Grave a Severa:&lt;/b&gt; El cuadro clínico exige la utilización de corticoides sistémicos a mayores dosis, indicándose hidrocortisona por vía endovenosa (200 mg) o prednisona por vía oral (20-40 mg), asociados al uso intensivo de broncodilatadores de acción corta como el salbutamol.</t>
  </si>
  <si>
    <t>En el tratamiento de una exacerbación asmática, ¿puedo reducir la dosis una vez que se logró un buen control del asma durante 3 meses?&lt;br&gt;&lt;br&gt;a) Verdadero&lt;br&gt;&lt;br&gt;b) Falso</t>
  </si>
  <si>
    <t>b) Falso</t>
  </si>
  <si>
    <t>Resulta categóricamente falso afirmar que se puede &lt;b&gt;reducir la dosis de mantenimiento durante el tratamiento activo de una exacerbación asmática&lt;/b&gt;, incluso si el paciente venía con un buen control previo de 3 meses.</t>
  </si>
  <si>
    <t>&lt;b&gt;b) Falso:&lt;/b&gt; Es la opción correcta. Si bien es cierto que el protocolo indica contemplar una reducción de dosis tras 3 meses de buen control, intentar disminuir la medicación de mantenimiento justo en el momento en que el paciente cursa una exacerbación asmática activa (empeoramiento agudo) está absolutamente contraindicado.</t>
  </si>
  <si>
    <t>&lt;b&gt;a) Verdadero:&lt;/b&gt; Es incorrecta. Durante el curso de una exacerbación aguda, el paciente experimenta un quiebre en la historia natural de su enfermedad, requiriendo un aumento de la medicación sintomática (rescate) y de control (como el uso de corticoides orales), por lo que disminuir la dosis agravaría drásticamente el cuadro obstructivo.</t>
  </si>
  <si>
    <t>La combinación de corticoides inhalados/broncodilatadores de acción prolongada a dosis media/alta como tratamiento de elección del asma ¿A qué "paso" del tratamiento escalonado GINA pertenece?&lt;br&gt;&lt;br&gt;a) Paso 5 y 6&lt;br&gt;&lt;br&gt;b) Paso 2&lt;br&gt;&lt;br&gt;c) Paso 4&lt;br&gt;&lt;br&gt;d) Paso 1&lt;br&gt;&lt;br&gt;e) Paso 3</t>
  </si>
  <si>
    <t>c) Paso 4</t>
  </si>
  <si>
    <t>La opción c es correcta debido a que la estrategia de las guías GINA establece explícitamente que la combinación de corticoides inhalados (CI) y broncodilatadores de acción prolongada (LABA) a dosis media o alta constituye el controlador de preferencia reservado de forma directa para el &lt;b&gt;Paso 4&lt;/b&gt; del tratamiento escalonado.</t>
  </si>
  <si>
    <t>&lt;br /&gt;• &lt;b&gt;a) Paso 5 y 6:&lt;/b&gt; Es incorrecta ya que el Paso 5 está reservado para el asma grave no controlada y requiere evaluación fenotípica para adicionar terapia biológica o Tiotropio a las dosis altas de CI + LABA. Las guías GINA contemplan 5 pasos principales.&lt;br /&gt;• &lt;b&gt;b) Paso 2:&lt;/b&gt; Es incorrecta debido a que en este escalón el controlador preferido es el uso de CI a dosis baja diaria, o dosis baja de CI + Formoterol según necesidad.&lt;br /&gt;• &lt;b&gt;d) Paso 1:&lt;/b&gt; Es incorrecta porque se utiliza en pacientes con síntomas infrecuentes (menos de dos veces al mes), indicándose bajas dosis de CI + Formoterol a demanda.&lt;br /&gt;• &lt;b&gt;e) Paso 3:&lt;/b&gt; Es incorrecta ya que el tratamiento de elección en este escalón exige la combinación de CI + LABA pero estrictamente a dosis &lt;b&gt;baja&lt;/b&gt;, y no a dosis media o alta.</t>
  </si>
  <si>
    <t>&lt;b&gt;EVALUACIÓN Y DESESCALAMIENTO TERAPÉUTICO&lt;/b&gt;&lt;br /&gt;&lt;br /&gt;El ciclo de manejo continuo del asma exige evaluar la técnica inhalatoria, factores desencadenantes y la adherencia al esquema antes de avanzar o retroceder de escalón.&lt;br /&gt;• &lt;b&gt;Ajuste de dosis (Desescalar):&lt;/b&gt; Ha de contemplarse una reducción gradual del tratamiento farmacológico únicamente una vez que se ha logrado un buen control de los síntomas y este se ha mantenido estable durante un período de al menos 3 meses.&lt;br /&gt;• &lt;b&gt;Contraindicación de reducción:&lt;/b&gt; Es categóricamente falso afirmar que se puede reducir la dosis de mantenimiento durante el tratamiento activo de una exacerbación asmática, incluso si el paciente venía con un excelente control previo.</t>
  </si>
  <si>
    <t>¿Cuál de las siguientes drogas se considera controladora y/o de mantenimiento para el tratamiento del asma:&lt;br&gt;&lt;br&gt;a) Budesonide&lt;br&gt;&lt;br&gt;b) Formoterol&lt;br&gt;&lt;br&gt;c) Aminofilina&lt;br&gt;&lt;br&gt;d) Salbutamol&lt;br&gt;&lt;br&gt;e) Bromuro de tiotropio</t>
  </si>
  <si>
    <t>a) Budesonide</t>
  </si>
  <si>
    <t>La &lt;b&gt;budesonida&lt;/b&gt; (corticoesteroide inhalado) es considerada una &lt;b&gt;droga de mantenimiento representativa&lt;/b&gt; y la piedra angular ineludible en la terapia controladora del asma bronquial estable.</t>
  </si>
  <si>
    <t>&lt;b&gt;MEDICACIÓN CONTROLADORA Y DE MANTENIMIENTO EN EL ASMA&lt;/b&gt;&lt;br /&gt;&lt;br /&gt;El arsenal farmacológico del asma se divide funcionalmente en medicación controladora y medicación de rescate. La medicación controladora o de mantenimiento está constituida por fármacos de aplicación diaria y a largo plazo cuyo objetivo es brindar un efecto antiinflamatorio continuo para prevenir las exacerbaciones y lograr el control de los síntomas clínicos.&lt;br /&gt;• &lt;b&gt;Corticoides Inhalados (CI):&lt;/b&gt; Constituyen la piedra angular de la terapia de mantenimiento. Al ser el asma una enfermedad eminentemente inflamatoria, no se concibe ningún esquema terapéutico de base que no incluya un corticoide inhalado. Actúan localmente sobre la mucosa bronquial logrando el control con una absorción sistémica mínima.&lt;br /&gt;• &lt;b&gt;Budesonida:&lt;/b&gt; Es considerada una droga de mantenimiento representativa dentro del grupo de los corticoides inhalados. Se ajusta de forma escalonada en dosis bajas (200-400 microgramos/día), medias o altas, para mantener a raya la inflamación crónica de la vía aérea.&lt;br /&gt;• &lt;b&gt;Broncodilatadores de acción prolongada (LABA):&lt;/b&gt; Fármacos como el formoterol o el salmeterol actúan como drogas de mantenimiento fundamentales, pero las guías clínicas exigen que se utilicen siempre y obligatoriamente asociados a un corticoide inhalado, estando proscritos como monoterapia para el control del asma.</t>
  </si>
  <si>
    <t>&lt;b&gt;a) Budesonide:&lt;/b&gt; Es la opción correcta. Pertenece al grupo de los corticosteroides por vía inhalatoria, los cuales constituyen la medicación controladora de primera línea y la base antiinflamatoria innegociable para el tratamiento de mantenimiento en todo paciente con asma bronquial persistente.</t>
  </si>
  <si>
    <t>• &lt;b&gt;b) Formoterol:&lt;/b&gt; Es incorrecta de forma aislada. Si bien es un broncodilatador de acción prolongada (LABA) clave en el mantenimiento, su uso como controlador exige estar siempre asociado a un corticoide inhalado, siendo este último el verdadero controlador primario de la inflamación.&lt;br /&gt;• &lt;b&gt;c) Aminofilina:&lt;/b&gt; Es incorrecta. Es un derivado de la teofilina que posee un estrecho margen terapéutico y no representa el fármaco controlador de base para el asma.&lt;br /&gt;• &lt;b&gt;d) Salbutamol:&lt;/b&gt; Es incorrecta. Es un agonista beta-2 de acción corta (SABA) diseñado exclusivamente para ser utilizado como medicación aliviadora o de rescate rápido ante el broncoespasmo agudo, careciendo de efecto controlador o antiinflamatorio a largo plazo.&lt;br /&gt;• &lt;b&gt;e) Bromuro de tiotropio:&lt;/b&gt; Es incorrecta. Es un antimuscarínico de acción prolongada (LAMA) que puede adicionarse tardíamente en el escalón de máxima severidad (Paso 5 de GINA) como adyuvante, pero no es catalogada como la droga controladora inicial ni primaria de la patología.</t>
  </si>
  <si>
    <t>&lt;b&gt;MEDICACIÓN DE RESCATE O ALIVIADORA&lt;/b&gt;&lt;br /&gt;&lt;br /&gt;A diferencia de la terapia de mantenimiento continuo, los fármacos aliviadores se administran exclusivamente a demanda ante el empeoramiento de los síntomas o durante las crisis asmáticas agudas. Su objetivo primario es lograr un efecto broncodilatador muy rápido para revertir la obstrucción espiratoria. El principal exponente clásico de este grupo de rescate es el &lt;b&gt;salbutamol&lt;/b&gt; (SABA). La premisa médica fundamental en el manejo de la enfermedad es evitar el uso y abuso aislado del salbutamol, dado que tratar al paciente únicamente con broncodilatadores rápidos no resuelve ni previene el remodelamiento estructural derivado de la inflamación crónica subyacente.</t>
  </si>
  <si>
    <t>Cuál de los siguientes fármacos NO corresponde a la familia de los LABA (long acting Beta Agonist):&lt;br&gt;&lt;br&gt;a) Vilanterol&lt;br&gt;&lt;br&gt;b) Salbutamol&lt;br&gt;&lt;br&gt;c) Formoterol&lt;br&gt;&lt;br&gt;d) Salmeterol</t>
  </si>
  <si>
    <t>b) Salbutamol</t>
  </si>
  <si>
    <t>El &lt;b&gt;salbutamol&lt;/b&gt; NO corresponde a la familia de los LABA (broncodilatadores de acción prolongada), sino que constituye el principal exponente de los broncodilatadores beta-2 agonistas de acción corta (SABA).</t>
  </si>
  <si>
    <t>&lt;b&gt;BRONCODILATADORES BETA-2 AGONISTAS EN EL ASMA BRONQUIAL&lt;/b&gt;&lt;br /&gt;&lt;br /&gt;El arsenal farmacológico broncodilatador se divide pragmáticamente según su duración de acción y su objetivo terapéutico:&lt;br /&gt;• &lt;b&gt;SABA (Acción corta):&lt;/b&gt; Tienen un efecto broncodilatador rápido y su acción dura aproximadamente 6 horas. Su uso es netamente de rescate o aliviador ante el empeoramiento de los síntomas. El principal exponente de este grupo es el Salbutamol.&lt;br /&gt;• &lt;b&gt;LABA (Acción prolongada):&lt;/b&gt; Se utilizan como medicación controladora de mantenimiento y deben administrarse siempre asociados a un corticoide inhalado. Dentro de este grupo se destacan fármacos con acción cada 12 horas como el Salmeterol y el Formoterol, y fármacos de acción ultra-larga (cada 24 horas) como el Indacaterol, el Vilanterol y el Olodaterol.</t>
  </si>
  <si>
    <t>La opción b es correcta debido a que el &lt;b&gt;salbutamol&lt;/b&gt; pertenece de forma excluyente a la familia de los SABA (Beta-2 Agonistas de Acción Corta), caracterizándose por un inicio de efecto rápido para el rescate y una duración de aproximadamente 6 horas, lo cual lo excluye categóricamente de la familia de acción prolongada.</t>
  </si>
  <si>
    <t>&lt;br /&gt;• &lt;b&gt;a) Vilanterol:&lt;/b&gt; Es incorrecta ya que es un broncodilatador perteneciente a la familia LABA de acción ultra-larga (con administración y cobertura cada 24 horas).&lt;br /&gt;• &lt;b&gt;c) Formoterol y d) Salmeterol:&lt;/b&gt; Ambas son incorrectas debido a que actúan como drogas controladoras de mantenimiento fundamentales y pertenecen clásicamente a la familia de los LABA, con una duración de acción de 12 horas.</t>
  </si>
  <si>
    <t>¿Cuál de los siguientes es un broncodilatador de acción corta? Seleccione una:&lt;br&gt;&lt;br&gt;a) Tiotropio&lt;br&gt;&lt;br&gt;b) Formoterol&lt;br&gt;&lt;br&gt;c) Budesonide&lt;br&gt;&lt;br&gt;d) Ipratropio</t>
  </si>
  <si>
    <t>d) Ipratropio</t>
  </si>
  <si>
    <t>&lt;b&gt;CLASIFICACIÓN FARMACOLÓGICA: RESCATE VS. MANTENIMIENTO&lt;/b&gt;&lt;br /&gt;&lt;br /&gt;El arsenal terapéutico del asma bronquial se divide pragmáticamente en dos grandes grupos funcionales:&lt;br /&gt;• &lt;b&gt;Medicación de Rescate o Aliviadora (Acción Corta):&lt;/b&gt; Se utiliza exclusivamente a demanda ante el empeoramiento de los síntomas o durante las crisis asmáticas. Su función es proveer un efecto broncodilatador rápido para revertir la obstrucción aguda. Incluyen los agonistas beta-2 de acción corta (SABA, como el &lt;b&gt;salbutamol&lt;/b&gt;), los anticolinérgicos inhalados de acción corta (SAMA, como el &lt;b&gt;ipratropio&lt;/b&gt;) y la teofilina de acción corta.&lt;br /&gt;• &lt;b&gt;Medicación Controladora o de Mantenimiento (Acción Prolongada):&lt;/b&gt; Fármacos de aplicación diaria y a largo plazo cuyo objetivo es brindar un efecto antiinflamatorio y broncodilatador sostenido para prevenir exacerbaciones. Incluyen ineludiblemente a los corticoides inhalados (CI, como la &lt;b&gt;budesonida&lt;/b&gt;), los beta-2 agonistas de acción prolongada (LABA, como el &lt;b&gt;formoterol&lt;/b&gt; o salmeterol) y los antimuscarínicos de acción prolongada (LAMA, como el &lt;b&gt;tiotropio&lt;/b&gt;).</t>
  </si>
  <si>
    <t>La combinación de corticoides inhalados/broncodilatadores de acción prolongada a dosis media/alta como tratamiento de elección del asma ¿A qué "paso" del tratamiento escalonado GINA pertenece?&lt;br&gt;&lt;br&gt;a) PASO 6&lt;br&gt;&lt;br&gt;b) PASO 5&lt;br&gt;&lt;br&gt;c) PASO 4&lt;br&gt;&lt;br&gt;d) PASO 3</t>
  </si>
  <si>
    <t>c) PASO 4</t>
  </si>
  <si>
    <t>&lt;br /&gt;• &lt;b&gt;a) PASO 6:&lt;/b&gt; Es incorrecta ya que las guías GINA contemplan oficialmente 5 pasos principales de tratamiento, no existiendo un escalón número 6.&lt;br /&gt;• &lt;b&gt;b) PASO 5:&lt;/b&gt; Es incorrecta ya que el Paso 5 está reservado para el asma grave no controlada y requiere evaluación fenotípica para adicionar terapia biológica o Tiotropio a las dosis altas de CI + LABA.&lt;br /&gt;• &lt;b&gt;d) PASO 3:&lt;/b&gt; Es incorrecta debido a que el tratamiento de elección en este escalón exige la combinación de CI + LABA pero estrictamente a dosis &lt;b&gt;baja&lt;/b&gt;, y no a dosis media o alta.</t>
  </si>
  <si>
    <t>¿Cuál de las siguientes drogas se considera controladora y/o de mantenimiento para el tratamiento del asma?&lt;br&gt;&lt;br&gt;a) Bromuro de ipratropio&lt;br&gt;&lt;br&gt;b) Vilanterol&lt;br&gt;&lt;br&gt;c) Salmeterol&lt;br&gt;&lt;br&gt;d) Ninguna es correcta</t>
  </si>
  <si>
    <t>c) Salmeterol</t>
  </si>
  <si>
    <t>&lt;b&gt;c) Salmeterol:&lt;/b&gt; Es la opción correcta. Constituye el exponente clásico de los broncodilatadores agonistas beta-2 de acción prolongada (LABA), indicados formalmente como drogas de mantenimiento o controladoras fundamentales (siempre en asociación con corticoides inhalados) para el manejo crónico del asma bronquial.</t>
  </si>
  <si>
    <t>• &lt;b&gt;a) Bromuro de ipratropio:&lt;/b&gt; Es incorrecta. Es un antimuscarínico de acción corta (SAMA) utilizado exclusivamente como medicación aliviadora o de rescate rápido ante las crisis asmáticas, careciendo de efecto controlador sostenido.&lt;br /&gt;• &lt;b&gt;b) Vilanterol:&lt;/b&gt; Es incorrecta en el contexto de la respuesta de elección clásica excluyente. Si bien el vilanterol es un agonista beta-2 de acción ultra-larga utilizado en mantenimiento (asociado a fluticasona furoato), el salmeterol representa el fármaco controlador estándar clásico e histórico por excelencia en la bibliografía tradicional para este tipo de consignas.&lt;br /&gt;• &lt;b&gt;d) Ninguna es correcta:&lt;/b&gt; Es incorrecta, dada la probada y absoluta validez del salmeterol como terapia de mantenimiento.</t>
  </si>
  <si>
    <t>&lt;b&gt;CLASIFICACIÓN FARMACOLÓGICA DEL ASMA&lt;/b&gt;&lt;br /&gt;&lt;br /&gt;El arsenal terapéutico del asma bronquial se divide pragmáticamente en dos grandes grupos funcionales:&lt;br /&gt;• &lt;b&gt;Medicación de Rescate o Aliviadora (Acción Corta):&lt;/b&gt; Se utiliza exclusivamente a demanda ante el empeoramiento de los síntomas o durante las crisis asmáticas. Su función es proveer un efecto broncodilatador rápido para revertir la obstrucción aguda. Incluyen los agonistas beta-2 de acción corta (SABA, como el salbutamol) y los anticolinérgicos inhalados de acción corta (SAMA, como el bromuro de ipratropio).&lt;br /&gt;• &lt;b&gt;Medicación Controladora o de Mantenimiento (Acción Prolongada):&lt;/b&gt; Fármacos de aplicación diaria y a largo plazo cuyo objetivo es brindar un efecto antiinflamatorio y broncodilatador sostenido para prevenir exacerbaciones. Incluyen ineludiblemente a los corticoides inhalados (CI), los beta-2 agonistas de acción prolongada (LABA, como el salmeterol) y los antimuscarínicos de acción prolongada (LAMA).</t>
  </si>
  <si>
    <t>Paciente con diagnóstico de asma sin tratamiento. Refiere disnea y sibilancias 4 veces por semana con algunos episodios nocturnos. VEF1 80% del teórico. ¿Cómo se debería iniciar el tratamiento? Seleccione una:&lt;br&gt;&lt;br&gt;a) Un B2 antagonista solo&lt;br&gt;&lt;br&gt;b) Dosis bajas de corticoide inhalado más un B2 agonista&lt;br&gt;&lt;br&gt;c) Debe evitar alergenos y utilizar un corticoide inhalado a demanda&lt;br&gt;&lt;br&gt;d) Teofilina más corticoides inhalados y B2 agonistas</t>
  </si>
  <si>
    <t>b) Dosis bajas de corticoide inhalado más un B2 agonista</t>
  </si>
  <si>
    <t>&lt;br /&gt;• &lt;b&gt;a) Un B2 antagonista solo:&lt;/b&gt; Es incorrecta ya que, además del error conceptual (se usan agonistas, no antagonistas), la regla de oro establece que los broncodilatadores no deben utilizarse como monoterapia de mantenimiento debido a que no resuelven la inflamación crónica subyacente.&lt;br /&gt;• &lt;b&gt;c) Debe evitar alergenos y utilizar un corticoide inhalado a demanda:&lt;/b&gt; Es incorrecta debido a que la frecuencia de los síntomas (4 veces por semana y nocturnos) exige instaurar un tratamiento de mantenimiento programado con combinación de fármacos y no un uso puramente a demanda.&lt;br /&gt;• &lt;b&gt;d) Teofilina más corticoides inhalados y B2 agonistas:&lt;/b&gt; Es incorrecta porque las metilxantinas como la teofilina poseen poco efecto broncodilatador, una dosis cercana a la toxicidad y escaso beneficio comparado con el placebo, por lo que su uso es muy limitado y no figuran como primera línea de inicio.</t>
  </si>
  <si>
    <t>&lt;b&gt;MEDICACIÓN CONTROLADORA VS ALIVIADORA&lt;/b&gt;&lt;br /&gt;&lt;br /&gt;Para alcanzar el control del asma, el arsenal farmacológico se divide pragmáticamente en dos grupos funcionales:&lt;br /&gt;• &lt;b&gt;Medicación Controladora (de Mantenimiento):&lt;/b&gt; Fármacos de aplicación diaria y a largo plazo cuyo objetivo es brindar un efecto antiinflamatorio para prevenir las exacerbaciones y controlar los síntomas. Al ser una enfermedad inflamatoria, los corticoides inhalados (CI) y los broncodilatadores de acción prolongada (LABA) se consideran las drogas controladoras por excelencia.&lt;br /&gt;• &lt;b&gt;Medicación de Rescate o Aliviadora:&lt;/b&gt; Se utiliza exclusivamente ante el empeoramiento de los síntomas a demanda o en las crisis, ya que tienen un efecto broncodilatador rápido (como el Salbutamol). Es una premisa clínica fundamental evitar el uso y abuso del Salbutamol de manera aislada.</t>
  </si>
  <si>
    <t>¿Qué medicación priorizaría en una exacerbación asmática asociada con una reacción anafiláctica?&lt;br&gt;&lt;br&gt;a) Omalizumab&lt;br&gt;&lt;br&gt;b) Antileucotrienos inyectables&lt;br&gt;&lt;br&gt;c) Adrenalina SC o IM&lt;br&gt;&lt;br&gt;d) Sulfato de Magnesio</t>
  </si>
  <si>
    <t>c) Adrenalina SC o IM</t>
  </si>
  <si>
    <t>&lt;b&gt;SITUACIONES ESPECIALES EN LA CRISIS ASMÁTICA&lt;/b&gt;&lt;br /&gt;&lt;br /&gt;La crisis asmática se define como un empeoramiento agudo o subagudo de los síntomas y de la función pulmonar con respecto al estado habitual del paciente. El abordaje médico de la exacerbación debe contemplar situaciones clínicas específicas de extrema gravedad.&lt;br /&gt;• &lt;b&gt;Reacción anafiláctica asociada:&lt;/b&gt; En el contexto clínico donde la exacerbación asmática grave se encuentra directamente asociada, agravada o desencadenada por una reacción anafiláctica sistémica, el enfoque terapéutico de emergencia exige una modificación absoluta en las prioridades de estabilización.&lt;br /&gt;• &lt;b&gt;Tratamiento de elección:&lt;/b&gt; La medicación que se debe priorizar y administrar de forma inmediata para revertir tanto el compromiso respiratorio (broncoespasmo) como el colapso hemodinámico es la &lt;b&gt;Adrenalina&lt;/b&gt; (epinefrina), debiendo ser administrada por vía &lt;b&gt;subcutánea (SC) o intramuscular (IM)&lt;/b&gt;.</t>
  </si>
  <si>
    <t>&lt;b&gt;c) Adrenalina SC o IM:&lt;/b&gt; Es la opción correcta. Constituye una premisa clínica ineludible; ante una crisis asmática precipitada en el contexto de una anafilaxia, la adrenalina administrada por vía parenteral (subcutánea o intramuscular) es el fármaco de primera línea y salvavidas que debe priorizarse para revertir el choque anafiláctico y la severa claudicación respiratoria.</t>
  </si>
  <si>
    <t>• &lt;b&gt;a) Omalizumab:&lt;/b&gt; Es incorrecta. Es un fármaco biológico (anticuerpo monoclonal anti-IgE) utilizado exclusivamente como medicación de mantenimiento crónica a largo plazo (Paso 5 de las guías clínicas) para el asma grave no controlada, careciendo de utilidad en el manejo de una emergencia aguda.&lt;br /&gt;• &lt;b&gt;b) Antileucotrienos inyectables:&lt;/b&gt; Es incorrecta. Fármacos como el montelukast se administran por vía oral en la terapia de control diario y no representan una opción de rescate de emergencia prioritaria frente a una anafilaxia.&lt;br /&gt;• &lt;b&gt;d) Sulfato de Magnesio:&lt;/b&gt; Es incorrecta. Si bien el sulfato de magnesio endovenoso es una herramienta terapéutica muy útil recomendada en urgencias para aquellas crisis asmáticas severas o refractarias que no logran revertir con aerosoles de rescate, no sustituye a la adrenalina cuando el evento causal primario de la obstrucción es una reacción anafiláctica multisistémica.</t>
  </si>
  <si>
    <t>¿Cuál de las siguientes drogas se considera controladora y/o de mantenimiento para el tratamiento del Asma?&lt;br&gt;&lt;br&gt;a) Beta agonistas de acción corta&lt;br&gt;&lt;br&gt;b) Glucocorticoides inhalados&lt;br&gt;&lt;br&gt;c) Anticolinérgicos&lt;br&gt;&lt;br&gt;d) Ninguna de las anteriores</t>
  </si>
  <si>
    <t>b) Glucocorticoides inhalados</t>
  </si>
  <si>
    <t>&lt;b&gt;MEDICACIÓN CONTROLADORA VS ALIVIADORA EN EL ASMA BRONQUIAL&lt;/b&gt;&lt;br /&gt;&lt;br /&gt;El arsenal farmacológico para el tratamiento del asma se divide pragmáticamente en dos grupos funcionales:&lt;br /&gt;• &lt;b&gt;Medicación Controladora (de Mantenimiento):&lt;/b&gt; Son fármacos de aplicación diaria y a largo plazo cuyo objetivo es brindar un efecto antiinflamatorio para prevenir las exacerbaciones y controlar los síntomas (actuando como un paraguas preventivo). Al ser el asma una enfermedad eminentemente inflamatoria, no se concibe ningún tratamiento de base que no incluya un corticoide inhalado como piedra angular. Específicamente, los &lt;b&gt;glucocorticoides inhalados&lt;/b&gt; y los broncodilatadores beta-2 agonistas de acción prolongada (LABA) se consideran las drogas controladoras y de mantenimiento por excelencia. Otros fármacos de este grupo incluyen esteroides orales, anti-leucotrienos, tiotropio y fármacos biológicos anti-IgE.&lt;br /&gt;• &lt;b&gt;Medicación de Rescate o Aliviadora:&lt;/b&gt; Se utiliza exclusivamente ante el empeoramiento de los síntomas a demanda o en las crisis agudas, debido a que poseen un efecto broncodilatador rápido. Este grupo incluye a los beta-2 agonistas de acción corta (SABA, como el salbutamol) y a los anticolinérgicos inhalados de acción corta (SAMA, como el ipratropio).</t>
  </si>
  <si>
    <t>La opción b es correcta debido a que, de acuerdo a las guías clínicas, el asma es una patología inflamatoria crónica, motivo por el cual los &lt;b&gt;glucocorticoides inhalados&lt;/b&gt; constituyen estructural y funcionalmente la piedra angular y la droga controladora de mantenimiento por excelencia para su tratamiento a largo plazo.</t>
  </si>
  <si>
    <t>&lt;br /&gt;• &lt;b&gt;a) Beta agonistas de acción corta:&lt;/b&gt; Es incorrecta ya que fármacos como el salbutamol pertenecen al grupo de la medicación aliviadora o de rescate, utilizados exclusivamente a demanda por su rápido efecto broncodilatador, no resolviendo la inflamación crónica subyacente.&lt;br /&gt;• &lt;b&gt;c) Anticolinérgicos:&lt;/b&gt; Es incorrecta debido a que los anticolinérgicos inhalados de acción corta (como el ipratropio) se emplean clásicamente como medicación de alivio rápido en exacerbaciones, y no constituyen la droga de elección primaria para el mantenimiento del asma estable frente a los corticoides.&lt;br /&gt;• &lt;b&gt;d) Ninguna de las anteriores:&lt;/b&gt; Es incorrecta porque la opción 'b' responde adecuadamente a la premisa.</t>
  </si>
  <si>
    <t>Cuál de las siguientes opciones describe una estrategia de tratamiento comúnmente utilizado en el manejo del asma grave:&lt;br&gt;&lt;br&gt;a) Terapia combinada con corticoesteroides inhalados y broncodilatadores de larga duración&lt;br&gt;&lt;br&gt;b) Terapia con antagonistas del receptor de leucotrienos&lt;br&gt;&lt;br&gt;c) Tratamiento con broncodilatadores de rescate exclusivamente&lt;br&gt;&lt;br&gt;d) Evitación de los desencadenantes conocidos</t>
  </si>
  <si>
    <t>a) Terapia combinada con corticoesteroides inhalados y broncodilatadores de larga duración</t>
  </si>
  <si>
    <t>&lt;b&gt;TRATAMIENTO ESCALONADO Y ASMA GRAVE&lt;/b&gt;&lt;br /&gt;&lt;br /&gt;El abordaje farmacológico del asma se estructura en escalones (o steps), donde la terapia de máxima y el manejo del asma grave exigen la asociación de fármacos para lograr el control antiinflamatorio y broncodilatador.&lt;br /&gt;• &lt;b&gt;Asma Grave:&lt;/b&gt; Se define como un asma confirmado que no logra un control adecuado a pesar de utilizar un tratamiento correcto con terapia de máxima, esto es, altas dosis de Corticoides Inhalados (CSI) sumado a al menos un controlador adicional (LABA, Montelukast o Teofilina).&lt;br /&gt;• &lt;b&gt;Paso 4 (Step 4 de GINA):&lt;/b&gt; Dirigido a pacientes con síntomas la mayoría de los días o despertares nocturnos frecuentes con baja función pulmonar. El controlador preferido es la combinación de dosis media de CI + LABA.&lt;br /&gt;• &lt;b&gt;Paso 5 (Step 5 de GINA):&lt;/b&gt; Reservado para el asma grave no controlada. El controlador preferido incluye dosis alta de CI + LABA, derivación para evaluación fenotípica y adición de terapias biológicas dirigidas (ej. Anti-IgE o Anti-IL5).</t>
  </si>
  <si>
    <t>&lt;b&gt;a) Terapia combinada con corticoesteroides inhalados y broncodilatadores de larga duración:&lt;/b&gt; Es la opción correcta. Los glucocorticoides inhalados y los broncodilatadores de acción prolongada (LABA) se consideran las drogas controladoras de excelencia en el asma. Su indicación de forma combinada (en dosis medias o altas) constituye la estrategia de tratamiento de elección directo y comúnmente utilizado para el manejo del asma persistente severo (Paso 4) y del asma grave no controlada (Paso 5).</t>
  </si>
  <si>
    <t>• &lt;b&gt;b) Terapia con antagonistas del receptor de leucotrienos:&lt;/b&gt; Es incorrecta. Fármacos como el montelukast actúan como controladores alternativos o complementarios, pero no constituyen la estrategia base de primera línea frente a la probada eficacia y superioridad de la asociación CI + LABA para el manejo del asma grave.&lt;br /&gt;• &lt;b&gt;c) Tratamiento con broncodilatadores de rescate exclusivamente:&lt;/b&gt; Es incorrecta. Tratar el asma exclusivamente con broncodilatadores de acción corta (SABA) a demanda está formalmente contraindicado, ya que no ataca la inflamación crónica subyacente y aumenta inminentemente el riesgo de exacerbaciones y mortalidad.&lt;br /&gt;• &lt;b&gt;d) Evitación de los desencadenantes conocidos:&lt;/b&gt; Es incorrecta. Aunque la educación, el control ambiental y evitar los alérgenos o tóxicos (como el tabaco) son medidas no farmacológicas fundamentales, el asma grave es inmanejable desde el punto de vista clínico e inflamatorio sin una potente terapia farmacológica combinada de base.</t>
  </si>
  <si>
    <t>¿Cuál de las siguientes opciones es un medicamento de control utilizado en el tratamiento del asma?&lt;br&gt;&lt;br&gt;a) Salbutamol&lt;br&gt;&lt;br&gt;b) Ipratropio&lt;br&gt;&lt;br&gt;c) Montelukast&lt;br&gt;&lt;br&gt;d) Teofilina</t>
  </si>
  <si>
    <t>c) Montelukast</t>
  </si>
  <si>
    <t>&lt;b&gt;MEDICACIÓN CONTROLADORA VS ALIVIADORA EN EL ASMA BRONQUIAL&lt;/b&gt;&lt;br /&gt;&lt;br /&gt;El arsenal farmacológico para el tratamiento del asma se divide pragmáticamente en dos grupos funcionales:&lt;br /&gt;• &lt;b&gt;Medicación Controladora (de Mantenimiento):&lt;/b&gt; Son fármacos de aplicación diaria y a largo plazo cuyo objetivo es brindar un efecto antiinflamatorio para prevenir las exacerbaciones y controlar los síntomas (actúan como un paraguas preventivo). Al ser una enfermedad eminentemente inflamatoria, la piedra angular son los corticoides inhalados (CI) y los broncodilatadores de acción prolongada (LABA). Además, este grupo controlador incluye: esteroides orales, anti-leucotrienos (como el &lt;b&gt;montelukast&lt;/b&gt;), teofilina de liberación prolongada, tiotropio y fármacos biológicos anti-IgE.&lt;br /&gt;• &lt;b&gt;Medicación de Rescate o Aliviadora:&lt;/b&gt; Se utiliza exclusivamente ante el empeoramiento de los síntomas a demanda o en las crisis, ya que tienen un efecto broncodilatador rápido. Incluyen los beta-2 agonistas de acción corta (SABA, como el salbutamol), los anticolinérgicos inhalados de acción corta (SAMA, como el ipratropio) y la teofilina de acción corta.</t>
  </si>
  <si>
    <t>La opción c es correcta debido a que el &lt;b&gt;montelukast&lt;/b&gt; pertenece a la familia de los antileucotrienos, los cuales están clasificados funcionalmente y de forma directa dentro del grupo de la medicación controladora o de mantenimiento, prescribiéndose de manera regular para lograr un efecto preventivo y antiinflamatorio a largo plazo.</t>
  </si>
  <si>
    <t>&lt;br /&gt;• &lt;b&gt;a) Salbutamol:&lt;/b&gt; Es incorrecta ya que es el principal exponente de los SABA (beta-2 agonistas de acción corta), constituyendo una medicación exclusivamente aliviadora o de rescate rápido.&lt;br /&gt;• &lt;b&gt;b) Ipratropio:&lt;/b&gt; Es incorrecta debido a que pertenece a los SAMA (anticolinérgicos de acción corta), utilizándose clásicamente como medicación aliviadora ante exacerbaciones.&lt;br /&gt;• &lt;b&gt;d) Teofilina:&lt;/b&gt; Es incorrecta en este contexto de selección única debido a que las metilxantinas poseen poco efecto broncodilatador, una dosis cercana a la toxicidad y escaso beneficio comparado con el placebo, limitando drásticamente su uso general; asimismo, la formulación de acción corta se clasifica como medicación de rescate.</t>
  </si>
  <si>
    <t>En la exacerbación asmática asociada con una reacción anafiláctica, qué medicación priorizaría: Seleccione una:&lt;br&gt;&lt;br&gt;a) Omalizumab&lt;br&gt;&lt;br&gt;b) Sulfato de magnesio&lt;br&gt;&lt;br&gt;c) Adrenalina SC o IM&lt;br&gt;&lt;br&gt;d) Salbutamol&lt;br&gt;&lt;br&gt;e) Antileucotrienos inyectables</t>
  </si>
  <si>
    <t>&lt;b&gt;c) Adrenalina SC o IM:&lt;/b&gt; Es la opción correcta. Constituye una premisa clínica ineludible; ante una crisis asmática precipitada en el contexto de una anafilaxia, la adrenalina administrada por vía parenteral (subcutánea o intramuscular) es el fármaco de primera línea y salvavidas que debe priorizarse para revertir simultáneamente el choque anafiláctico y la severa claudicación respiratoria.</t>
  </si>
  <si>
    <t>• &lt;b&gt;a) Omalizumab:&lt;/b&gt; Es incorrecta. Es un fármaco biológico (anticuerpo monoclonal anti-IgE) utilizado exclusivamente como medicación de mantenimiento crónica a largo plazo (Paso 5 de las guías clínicas) para el asma grave de fenotipo alérgico, careciendo de utilidad en el manejo de una emergencia aguda.&lt;br /&gt;• &lt;b&gt;b) Sulfato de magnesio:&lt;/b&gt; Es incorrecta. Si bien el sulfato de magnesio endovenoso es una herramienta terapéutica recomendada en urgencias para aquellas crisis asmáticas severas o refractarias que no logran revertir con aerosoles de rescate, no sustituye a la adrenalina cuando el evento causal primario es una reacción anafiláctica multisistémica.&lt;br /&gt;• &lt;b&gt;d) Salbutamol:&lt;/b&gt; Es incorrecta como opción prioritaria absoluta en este contexto. Aunque es el pilar de rescate para el broncoespasmo agudo, por sí solo no revierte el colapso hemodinámico ni el edema angioneurótico propio de un choque anafiláctico subyacente.&lt;br /&gt;• &lt;b&gt;e) Antileucotrienos inyectables:&lt;/b&gt; Es incorrecta. Fármacos modificadores de leucotrienos como el montelukast se administran clásicamente por vía oral en la terapia de control diario y no representan una opción de rescate de emergencia prioritaria frente a una anafilaxia.</t>
  </si>
  <si>
    <t>¿Cuál de las siguientes drogas se considera controladora y/o de mantenimiento para el tratamiento del asma? Seleccione una:&lt;br&gt;&lt;br&gt;a) Aminofilina&lt;br&gt;&lt;br&gt;b) Budesonide&lt;br&gt;&lt;br&gt;c) Bromuro de tiotropio&lt;br&gt;&lt;br&gt;d) Formoterol&lt;br&gt;&lt;br&gt;e) Salbutamol</t>
  </si>
  <si>
    <t>b) Budesonide</t>
  </si>
  <si>
    <t>La &lt;b&gt;budesonida&lt;/b&gt; (un glucocorticoide inhalado) es &lt;b&gt;considerada una droga de mantenimiento representativa&lt;/b&gt; y fundamental para el tratamiento del asma bronquial.</t>
  </si>
  <si>
    <t>&lt;b&gt;MEDICACIÓN CONTROLADORA VS ALIVIADORA EN EL ASMA BRONQUIAL&lt;/b&gt;&lt;br /&gt;&lt;br /&gt;El arsenal farmacológico para el tratamiento del asma se divide pragmáticamente en dos grupos funcionales:&lt;br /&gt;• &lt;b&gt;Medicación Controladora (de Mantenimiento):&lt;/b&gt; Son fármacos de aplicación diaria y a largo plazo cuyo objetivo es brindar un efecto antiinflamatorio para prevenir las exacerbaciones y controlar los síntomas (actuando como un paraguas preventivo). Al ser una enfermedad eminentemente inflamatoria, no se concibe ningún tratamiento que no incluya un corticoide inhalado (CI) como piedra angular. Dentro de este grupo destacan los corticoides inhalados como la &lt;b&gt;budesonida&lt;/b&gt; (considerada una droga de mantenimiento representativa), la fluticasona y la mometasona furoato. Además, el grupo controlador incluye broncodilatadores de acción prolongada (LABA, que se usan siempre asociados a un CI), anti-leucotrienos, teofilina de liberación prolongada, tiotropio y fármacos biológicos.&lt;br /&gt;• &lt;b&gt;Medicación de Rescate o Aliviadora:&lt;/b&gt; Se utiliza exclusivamente ante el empeoramiento de los síntomas a demanda o en las crisis agudas, debido a que poseen un efecto broncodilatador rápido. Este grupo incluye a los beta-2 agonistas de acción corta (SABA, como el salbutamol), los anticolinérgicos inhalados de acción corta (SAMA, como el ipratropio) y la teofilina de acción corta.</t>
  </si>
  <si>
    <t>La opción b es correcta debido a que la &lt;b&gt;budesonida&lt;/b&gt; pertenece a la familia de los corticoides inhalados (CI), los cuales constituyen la piedra angular del tratamiento antiinflamatorio crónico, siendo catalogada explícitamente en la literatura clínica como una droga controladora y de mantenimiento representativa en el manejo del asma.</t>
  </si>
  <si>
    <t>&lt;br /&gt;• &lt;b&gt;a) Aminofilina:&lt;/b&gt; Es incorrecta porque es una formulación intravenosa derivada de la teofilina utilizada en el rescate de exacerbaciones severas y no corresponde al tratamiento inhalatorio crónico de primera línea.&lt;br /&gt;• &lt;b&gt;c) Bromuro de tiotropio:&lt;/b&gt; Es incorrecta como opción principal ya que, si bien es un fármaco controlador, se reserva como terapia de adición en los escalones más avanzados (Paso 5) para el asma grave no controlada, y no es la droga de elección basal representativa.&lt;br /&gt;• &lt;b&gt;d) Formoterol:&lt;/b&gt; Es incorrecta de forma aislada debido a que los LABA deben utilizarse como mantenimiento siempre asociados a un corticoide inhalado, estando proscrita su indicación en monoterapia para el control de la inflamación. Además, las guías GINA lo contemplan también como droga aliviadora a demanda al combinarlo con CI.&lt;br /&gt;• &lt;b&gt;e) Salbutamol:&lt;/b&gt; Es incorrecta ya que es el principal exponente de los SABA (beta-2 agonistas de acción corta), siendo un fármaco utilizado netamente como medicación aliviadora o de rescate rápido.</t>
  </si>
  <si>
    <t>&lt;b&gt;TRATAMIENTO ESCALONADO DEL ASMA (STEPS GINA 2020)&lt;/b&gt;&lt;br /&gt;&lt;br /&gt;El abordaje farmacológico se estructura en escalones (o steps), permitiendo ajustar la intensidad de la terapia según el grado de control de los síntomas:&lt;br /&gt;• &lt;b&gt;Paso 1:&lt;/b&gt; Pacientes con síntomas menos de dos veces al mes. Controlador preferido: Bajas dosis de CI + Formoterol a demanda.&lt;br /&gt;• &lt;b&gt;Paso 2:&lt;/b&gt; Pacientes con síntomas dos o más veces al mes. Controlador preferido: Dosis baja diaria de CI, o CI + Formoterol según necesidad.&lt;br /&gt;• &lt;b&gt;Pasos 3 y 4:&lt;/b&gt; Requieren la combinación de CI + LABA a dosis crecientes de mantenimiento.&lt;br /&gt;• &lt;b&gt;Paso 5:&lt;/b&gt; Reservado para el asma grave no controlada. Se indican dosis altas de CI + LABA y se evalúa adicionar terapias biológicas (Anti-IgE, Anti-IL5) o Tiotropio.</t>
  </si>
  <si>
    <t>Cuál de las siguientes drogas se considera controladora y/o de mantenimiento para el tratamiento del asma?&lt;br&gt;&lt;br&gt;a) Formoterol&lt;br&gt;&lt;br&gt;b) Salbutamol&lt;br&gt;&lt;br&gt;c) Aminofilina&lt;br&gt;&lt;br&gt;d) Bromuro de tiotropio&lt;br&gt;&lt;br&gt;e) Budesonide</t>
  </si>
  <si>
    <t>e) Budesonide</t>
  </si>
  <si>
    <t>&lt;b&gt;MEDICACIÓN CONTROLADORA Y DE MANTENIMIENTO EN EL ASMA&lt;/b&gt;&lt;br /&gt;&lt;br /&gt;El arsenal farmacológico del asma se divide pragmáticamente en dos grupos funcionales: la medicación controladora y la medicación de rescate. La medicación controladora o de mantenimiento está constituida por fármacos de aplicación diaria y a largo plazo cuyo objetivo es brindar un efecto antiinflamatorio continuo para prevenir las exacerbaciones y controlar los síntomas.&lt;br /&gt;• &lt;b&gt;Corticoides Inhalados (CI):&lt;/b&gt; Constituyen la piedra angular de la terapia de mantenimiento. Al ser el asma una enfermedad eminentemente inflamatoria, no se concibe ningún tratamiento de base que no incluya un corticoide inhalado para controlar la inflamación con mínima absorción sistémica.&lt;br /&gt;• &lt;b&gt;Budesonida:&lt;/b&gt; Es considerada una droga de mantenimiento representativa dentro del grupo de los corticoides inhalados. Se ajusta de forma escalonada en dosis bajas (200-400 microgramos/día), medias o altas, administrándose habitualmente en 1 inhalación cada 12 horas.&lt;br /&gt;• &lt;b&gt;Broncodilatadores de acción prolongada (LABA):&lt;/b&gt; Fármacos como el formoterol actúan como drogas de mantenimiento fundamentales, pero las guías clínicas exigen que se utilicen siempre y obligatoriamente asociados a un corticoide inhalado, logrando un efecto sinérgico y estando proscritos como monoterapia de control.</t>
  </si>
  <si>
    <t>&lt;b&gt;e) Budesonide:&lt;/b&gt; Es la opción correcta. Pertenece al grupo de los corticosteroides por vía inhalatoria, los cuales constituyen la medicación controladora de primera línea y la base antiinflamatoria innegociable para el tratamiento de mantenimiento a largo plazo en todo paciente con asma bronquial.</t>
  </si>
  <si>
    <t>• &lt;b&gt;a) Formoterol:&lt;/b&gt; Es incorrecta de forma aislada. Si bien es un broncodilatador beta-2 agonista de acción prolongada (LABA) clave en el mantenimiento, las guías establecen que su uso como controlador exige estar siempre asociado a un corticoide inhalado, siendo este último el verdadero controlador primario de la inflamación.&lt;br /&gt;• &lt;b&gt;b) Salbutamol:&lt;/b&gt; Es incorrecta. Es un agonista beta-2 de acción corta (SABA) diseñado exclusivamente para ser utilizado a demanda como medicación aliviadora o de rescate rápido ante el broncoespasmo agudo, careciendo de efecto controlador o antiinflamatorio sostenido.&lt;br /&gt;• &lt;b&gt;c) Aminofilina:&lt;/b&gt; Es incorrecta. Pertenece al grupo de las metilxantinas, posee un estrecho margen terapéutico y no representa el fármaco controlador de base ni primario para el asma.&lt;br /&gt;• &lt;b&gt;d) Bromuro de tiotropio:&lt;/b&gt; Es incorrecta. Es un antimuscarínico de acción prolongada (LAMA) que puede adicionarse de forma adyuvante en el escalón de máxima severidad (Paso 5 de GINA), pero no es catalogado como la droga controladora inicial, primaria ni representativa de la patología.</t>
  </si>
  <si>
    <t>&lt;b&gt;MEDICACIÓN DE RESCATE O ALIVIADORA&lt;/b&gt;&lt;br /&gt;&lt;br /&gt;A diferencia de la terapia de mantenimiento continuo, los fármacos aliviadores se administran exclusivamente a demanda ante el empeoramiento de los síntomas o durante las crisis asmáticas agudas.&lt;br /&gt;• &lt;b&gt;Función:&lt;/b&gt; Su objetivo primario es proveer un efecto broncodilatador muy rápido para revertir la obstrucción espiratoria instalada.&lt;br /&gt;• &lt;b&gt;Principales exponentes:&lt;/b&gt; Incluyen a los agonistas beta-2 de acción corta (SABA), siendo el &lt;b&gt;salbutamol&lt;/b&gt; su representante clásico, y a los anticolinérgicos inhalados de acción corta (SAMA) como el bromuro de ipratropio.&lt;br /&gt;• &lt;b&gt;Premisa clínica:&lt;/b&gt; Es imperativo evitar el uso y abuso aislado del salbutamol de rescate, dado que tratar al paciente únicamente con broncodilatadores rápidos no resuelve, no ataca ni previene la inflamación crónica subyacente de las vías aéreas.</t>
  </si>
  <si>
    <t>En el tratamiento del asma bronquial cuál de los siguientes glucocorticoides NO se administra por vía inhalada:&lt;br&gt;&lt;br&gt;a) Fluticasona&lt;br&gt;&lt;br&gt;b) Betametasona&lt;br&gt;&lt;br&gt;c) Mometasona&lt;br&gt;&lt;br&gt;d) Budesonida</t>
  </si>
  <si>
    <t>b) Betametasona</t>
  </si>
  <si>
    <t>&lt;b&gt;CORTICOIDES INHALADOS VS SISTÉMICOS EN EL ASMA&lt;/b&gt;&lt;br /&gt;&lt;br /&gt;Al ser una enfermedad eminentemente inflamatoria, no se concibe ningún tratamiento de mantenimiento que no incluya un corticoide inhalado como piedra angular.&lt;br /&gt;• &lt;b&gt;Vía Inhalatoria:&lt;/b&gt; Cuando se emplean corticosteroides en el asma bronquial estable, la vía inhalatoria es la indicada de entrada, ya que así los efectos secundarios sistémicos son menores. Se ajustan en dosis bajas, medias o altas. Dentro de este grupo se destacan la &lt;b&gt;budesonida&lt;/b&gt; (considerada una droga de mantenimiento representativa), la &lt;b&gt;fluticasona&lt;/b&gt; propionato o furoato, y la &lt;b&gt;mometasona furoato&lt;/b&gt;.&lt;br /&gt;• &lt;b&gt;Vía Sistémica:&lt;/b&gt; Las formulaciones sistémicas como la &lt;b&gt;metilprednisolona&lt;/b&gt; (o medprednisona) y la &lt;b&gt;betametasona&lt;/b&gt; NO se administran por vía inhalatoria. Puede ser necesario un curso de corticoides orales o sistémicos para el control de la enfermedad o en sus exacerbaciones graves, pero se deben considerar cuidadosamente sus graves efectos colaterales crónicos a largo plazo, tales como la osteopenia, osteoporosis, miopatías, cataratas y la alteración del eje hipotálamo-hipófiso-suprarrenal.</t>
  </si>
  <si>
    <t>La opción b es correcta debido a que la literatura médica establece de manera explícita que formulaciones sistémicas como la &lt;b&gt;betametasona&lt;/b&gt; (al igual que la metilprednisolona) NO se administran por vía inhalatoria, debiendo reservarse su uso por otras vías (como la sistémica) para situaciones de exacerbación aguda o asma grave refractaria.</t>
  </si>
  <si>
    <t>&lt;br /&gt;• &lt;b&gt;a) Fluticasona:&lt;/b&gt; Es incorrecta ya que es un corticoide específicamente formulado para su administración inhalatoria, utilizado en dosis bajas, medias o altas para el control crónico de la enfermedad.&lt;br /&gt;• &lt;b&gt;c) Mometasona:&lt;/b&gt; Es incorrecta debido a que la mometasona furoato es un corticoide inhalado de uso habitual y preferencial en el esquema de mantenimiento del asma.&lt;br /&gt;• &lt;b&gt;d) Budesonida:&lt;/b&gt; Es incorrecta porque la budesonida es el corticoide inhalado por excelencia, considerado clínicamente como una droga de mantenimiento representativa.</t>
  </si>
  <si>
    <t>&lt;b&gt;EFECTOS ADVERSOS DE LOS CORTICOIDES SISTÉMICOS&lt;/b&gt;&lt;br /&gt;&lt;br /&gt;El uso de glucocorticoides sistémicos (como betametasona o meprednisona) en el asma se asocia a toxicidad cuando se administra de forma prolongada.&lt;br /&gt;• &lt;b&gt;Impacto metabólico y óseo:&lt;/b&gt; Inducen osteopenia y osteoporosis acelerada.&lt;br /&gt;• &lt;b&gt;Impacto muscular y oftálmico:&lt;/b&gt; Generan miopatías severas y promueven la formación de cataratas.&lt;br /&gt;• &lt;b&gt;Impacto endocrino:&lt;/b&gt; Suprimen y alteran drásticamente el eje hipotálamo-hipófiso-suprarrenal.&lt;br /&gt;• Por estos motivos, las guías clínicas priorizan siempre el uso de fármacos biológicos antes que perpetuar el uso de corticoides orales en el asma grave no controlada (Paso 5 de GINA).</t>
  </si>
  <si>
    <t>05_Derrame_pleural</t>
  </si>
  <si>
    <t>¿Qué es un derrame pleural? Seleccione una:&lt;br&gt;&lt;br&gt;a) Acumulación de líquido en al cavidad abdominal&lt;br&gt;&lt;br&gt;b) Acumulación de líquido en la cavidad torácica&lt;br&gt;&lt;br&gt;c) Acumulación de líquido en el espacio pericárdico&lt;br&gt;&lt;br&gt;d) Acumulación de líquido en el espacio subcutáneo</t>
  </si>
  <si>
    <t>b) Acumulación de líquido en la cavidad torácica</t>
  </si>
  <si>
    <t>&lt;b&gt;CONCEPTO Y DINÁMICA DEL ESPACIO PLEURAL&lt;/b&gt;&lt;br /&gt;&lt;br /&gt;A nivel anatómico, la pleura está compuesta por dos hojas: la pleura visceral (que recubre íntimamente los pulmones) y la pleura parietal (que recubre por dentro el mediastino, por fuera la cara interior de las costillas y músculos intercostales, y por debajo la cara superior del diafragma).&lt;br /&gt;• &lt;b&gt;Espacio virtual:&lt;/b&gt; Entre ambas hojas pleurales queda conformado anatómicamente un espacio virtual. Fisiológicamente, en este espacio discurre una pequeña cantidad de líquido lubricante, cuyo volumen normal oscila entre 7 y 14 ml con un recambio continuo de 24 horas.&lt;br /&gt;• &lt;b&gt;Transformación patológica:&lt;/b&gt; La premisa patogénica fundamental establece que este espacio virtual puede transformarse en un espacio real debido a la ocupación por elementos patológicos. Cuando esta transformación se produce específicamente por la presencia y acumulación anormal de líquido, se define e instaura el cuadro clínico de derrame pleural.</t>
  </si>
  <si>
    <t>• &lt;b&gt;a) Acumulación de líquido en al cavidad abdominal:&lt;/b&gt; Es incorrecta. La acumulación patológica de líquido en la cavidad abdominal (espacio peritoneal) se denomina clínicamente ascitis.&lt;br /&gt;• &lt;b&gt;c) Acumulación de líquido en el espacio pericárdico:&lt;/b&gt; Es incorrecta. Se denomina derrame pericárdico a la acumulación de líquido en el espacio comprendido entre las hojas visceral y parietal del saco pericárdico que envuelve al corazón.&lt;br /&gt;• &lt;b&gt;d) Acumulación de líquido en el espacio subcutáneo:&lt;/b&gt; Es incorrecta. La infiltración de líquido en el tejido celular subcutáneo se define semiológicamente como edema (o anasarca si es generalizado masivamente), pero no corresponde a la definición topográfica de un derrame pleural.</t>
  </si>
  <si>
    <t>¿Qué es la pleurodesis?&lt;br&gt;&lt;br&gt;a) La instilación de sustancias irritantes en la cavidad pleural con el fin de provocar una inflamación y sellar el espacio pleural&lt;br&gt;&lt;br&gt;b) La instilación de sustancias anestésicas para reducir el dolor&lt;br&gt;&lt;br&gt;c) La cirugía para extirpar la pleura parietal&lt;br&gt;&lt;br&gt;d) La administración de antibióticos intravenosos</t>
  </si>
  <si>
    <t>a) La instilación de sustancias irritantes en la cavidad pleural con el fin de provocar una inflamación y sellar el espacio pleural</t>
  </si>
  <si>
    <t>&lt;b&gt;TRATAMIENTO DEL DERRAME PLEURAL MALIGNO Y PLEURODESIS&lt;/b&gt;&lt;br /&gt;&lt;br /&gt;Frente a un derrame pleural asociado a un carcinoma, el tratamiento de elección primario inicial es el drenaje del líquido pleural.&lt;br /&gt;• &lt;b&gt;Pleurodesis:&lt;/b&gt; En determinados contextos terapéuticos y para evitar la recidiva de la acumulación de líquido, se puede indicar la realización de una pleurodesis. Este procedimiento se define de manera específica como la instilación de sustancias irritantes (esclerosantes) en la cavidad pleural con el fin de provocar una inflamación controlada y sellar definitivamente el espacio pleural (sinfisis pleural).&lt;br /&gt;• &lt;b&gt;Complicaciones asociadas:&lt;/b&gt; Al instaurar este abordaje terapéutico invasivo, se debe tener presente en la práctica médica que la complicación más común derivada de la pleurodesis es el &lt;b&gt;dolor torácico&lt;/b&gt;.</t>
  </si>
  <si>
    <t>La opción a es correcta debido a que la literatura clínica define de manera explícita a la &lt;b&gt;pleurodesis&lt;/b&gt; como el procedimiento consistente en la instilación de sustancias irritantes en el interior de la cavidad pleural, con el objetivo de desencadenar un proceso inflamatorio local aséptico que termine sellando u obliterando el espacio pleural para evitar la recurrencia de derrames masivos o malignos.</t>
  </si>
  <si>
    <t>&lt;br /&gt;• &lt;b&gt;b) La instilación de sustancias anestésicas para reducir el dolor:&lt;/b&gt; Es incorrecta ya que la pleurodesis emplea agentes esclerosantes y sumamente irritantes para generar la adhesión de las pleuras; paradójicamente, su complicación clínica documentada más frecuente es la generación de dolor torácico.&lt;br /&gt;• &lt;b&gt;c) La cirugía para extirpar la pleura parietal:&lt;/b&gt; Es incorrecta debido a que la escisión o extirpación quirúrgica de la pleura se denomina pleurectomía (o decorticación), siendo un procedimiento de resección anatómica radical distinto al sellado químico por inflamación que caracteriza a la pleurodesis.&lt;br /&gt;• &lt;b&gt;d) La administración de antibióticos intravenosos:&lt;/b&gt; Es incorrecta porque el manejo con antibióticos intravenosos constituye el tratamiento sistémico de elección para derrames de origen infeccioso (como el derrame paraneumónico no complicado), careciendo por completo de efecto esclerosante para sellar la cavidad.</t>
  </si>
  <si>
    <t>¿Qué caracteriza al derrame pleural quiloso? &lt;br&gt;&lt;br&gt;a) La presencia de sangre en el espacio pleural &lt;br&gt;&lt;br&gt;b) La presencia de linfa en el espacio pleural &lt;br&gt;&lt;br&gt;c) La presencia de pus en el espacio pleural &lt;br&gt;&lt;br&gt;d) La presencia de líquido seroso en el espacio pleural</t>
  </si>
  <si>
    <t>b) La presencia de linfa en el espacio pleural</t>
  </si>
  <si>
    <t>La &lt;b&gt;presencia de linfa en el espacio pleural&lt;/b&gt; es la condición patológica que define clínica y estructuralmente al &lt;b&gt;derrame pleural quiloso&lt;/b&gt; (quilotórax).</t>
  </si>
  <si>
    <t>&lt;b&gt;ETIOLOGÍA Y DIAGNÓSTICO DEL QUILOTÓRAX&lt;/b&gt;&lt;br /&gt;&lt;br /&gt;El quilotórax (o derrame pleural linfático) se produce por la ocupación del espacio pleural por linfa, presentando macroscópicamente un líquido de aspecto blanquecino o lechoso. Sus causas se dividen en dos grandes grupos etiológicos:&lt;br /&gt;• &lt;b&gt;Traumáticas:&lt;/b&gt; Originadas por lesión directa del conducto torácico. Frecuentemente se produce de forma iatrogénica durante una cirugía de tórax al seccionar o ligar dicho conducto. De todas las etiologías posibles, la iatrogenia quirúrgica constituye estadísticamente la causa más común de los quilotórax.&lt;br /&gt;• &lt;b&gt;No traumáticas:&lt;/b&gt; Las etiologías más frecuentes de este grupo son los linfomas (destacándose el linfoma de Hodgkin) y otros tumores de mediastino.&lt;br /&gt;• &lt;b&gt;Diagnóstico Bioquímico:&lt;/b&gt; Para confirmar este diagnóstico, el laboratorio del líquido pleural debe evidenciar un valor de triglicéridos mayor a 110 mg/dl. El diagnóstico diferencial definitivo (&lt;i&gt;Gold Standard&lt;/i&gt;) frente al pseudoquilotórax está dado por la presencia de quilomicrones (QM), que son las lipoproteínas encargadas de transportar los lípidos.</t>
  </si>
  <si>
    <t>&lt;b&gt;b) La presencia de linfa en el espacio pleural:&lt;/b&gt; Es la opción correcta. El derrame pleural quiloso o quilotórax se caracteriza de forma definitoria e innegable por la presencia y acumulación patológica de linfa en el espacio pleural, otorgándole al líquido un aspecto blanquecino o lechoso característico a la simple inspección.</t>
  </si>
  <si>
    <t>• &lt;b&gt;a) La presencia de sangre en el espacio pleural:&lt;/b&gt; Es incorrecta. La presencia de sangre abundante con un hematocrito pleural mayor al 50% respecto al sérico define al hemotórax (típico de traumas torácicos graves), mientras que valores menores orientan a neoplasias o infarto pulmonar.&lt;br /&gt;• &lt;b&gt;c) La presencia de pus en el espacio pleural:&lt;/b&gt; Es incorrecta. La acumulación de material purulento y loculaciones tabicadas en la cavidad pleural define al empiema (el cual constituye un derrame paraneumónico complicado que requiere drenaje).&lt;br /&gt;• &lt;b&gt;d) La presencia de líquido seroso en el espacio pleural:&lt;/b&gt; Es incorrecta. Un líquido de aspecto seroso o transparente (como agua) orienta clásicamente hacia un trasudado (generado comúnmente por insuficiencia cardíaca, cirrosis hepática o síndrome nefrótico), diferenciándose marcadamente del aspecto lechoso propio del quilotórax.</t>
  </si>
  <si>
    <t>&lt;b&gt;DIAGNÓSTICO DIFERENCIAL: PSEUDOQUILOTÓRAX&lt;/b&gt;&lt;br /&gt;&lt;br /&gt;Frente a un líquido pleural de apariencia blanquecina o lechosa, es imperativo establecer la diferenciación bioquímica con el pseudoquilotórax. Esta entidad presenta líquido con las mismas características lechosas a la evaluación macroscópica, pero la bioquímica revela triglicéridos normales y ausencia total de quilomicrones. El marcador diferencial es el hallazgo de un nivel de colesterol mayor a 250 mg/dl, y obedece clásicamente a procesos inflamatorios crónicos que comprometen la pleura a lo largo del tiempo, tales como la tuberculosis o la artritis reumatoidea.</t>
  </si>
  <si>
    <t>ablo</t>
  </si>
  <si>
    <t>¿Cuál de las siguientes patologías produce un derrame pleural de tipo exudado?&lt;br&gt;&lt;br&gt;a) Insuficiencia cardiaca&lt;br&gt;&lt;br&gt;b) Neumonía&lt;br&gt;&lt;br&gt;c) Síndrome nefrótico&lt;br&gt;&lt;br&gt;d) Cirrosis</t>
  </si>
  <si>
    <t>b) Neumonía</t>
  </si>
  <si>
    <t>Afecciones como la &lt;b&gt;neumonía&lt;/b&gt;, el derrame paraneumónico, las neoplasias, el empiema y la tuberculosis (TBC) producen invariablemente derrames pleurales de tipo &lt;b&gt;exudado&lt;/b&gt;.</t>
  </si>
  <si>
    <t>&lt;b&gt;ETIOLOGÍA DEL DERRAME PLEURAL: TRASUDADOS VS. EXUDADOS&lt;/b&gt;&lt;br /&gt;&lt;br /&gt;La clasificación etiológica y bioquímica del derrame pleural divide a esta patología en dos grandes grupos de acuerdo al mecanismo fisiopatológico subyacente:&lt;br /&gt;• &lt;b&gt;Trasudados:&lt;/b&gt; Se originan por una alteración sistémica en la dinámica de fluidos (aumento de la presión hidrostática o disminución de la presión coloidosmótica), sin que exista una lesión o inflamación de las hojas pleurales. De forma taxativa y clínica, la insuficiencia cardíaca congestiva, la insuficiencia hepática (cirrosis) y el síndrome nefrótico constituyen la tríada clásica de causas de líquido pleural de tipo trasudado.&lt;br /&gt;• &lt;b&gt;Exudados:&lt;/b&gt; Ocurren por una alteración local que lesiona la integridad de la pleura parietal o visceral, aumentando drásticamente la permeabilidad capilar. Cuando las características bioquímicas del líquido orientan hacia un exudado, existen más de 150 causas posibles. Dentro de los procesos agudos, las causas primordiales son el derrame paraneumónico (que cursa simultáneamente con una neumonía) y el tromboembolismo pulmonar (TEP).</t>
  </si>
  <si>
    <t>&lt;br /&gt;• &lt;b&gt;a) Insuficiencia cardiaca:&lt;/b&gt; Es incorrecta ya que produce derrame por un aumento de la presión hidrostática a nivel del capilar pulmonar, originando hemodinámicamente un trasudado.&lt;br /&gt;• &lt;b&gt;c) Síndrome nefrótico:&lt;/b&gt; Es incorrecta debido a que genera la acumulación de líquido (trasudado) a expensas de la disminución aguda de la presión coloidosmótica secundaria a la pérdida masiva de proteínas por la orina.&lt;br /&gt;• &lt;b&gt;d) Cirrosis:&lt;/b&gt; Es incorrecta porque la disfunción hepática disminuye la síntesis de proteínas y cae la presión coloidosmótica, conformando junto a las opciones 'a' y 'c' la tríada clásica productora de trasudados.</t>
  </si>
  <si>
    <t>¿Cuál de las siguientes patologías produce un derrame pleural de tipo exudado?&lt;br&gt;&lt;br&gt;a) Insuficiencia cardiaca&lt;br&gt;&lt;br&gt;b) Neumonía&lt;br&gt;&lt;br&gt;c) Síndrome nefrótico&lt;br&gt;&lt;br&gt;d) Cirrosis&lt;br&gt;&lt;br&gt;e) Lupus</t>
  </si>
  <si>
    <t>Afecciones agudas e infecciosas como la &lt;b&gt;neumonía&lt;/b&gt; (produciendo un derrame paraneumónico asociado) originan invariablemente un &lt;b&gt;derrame pleural de tipo exudado&lt;/b&gt;.</t>
  </si>
  <si>
    <t>&lt;b&gt;ETIOLOGÍA DEL DERRAME PLEURAL: TRASUDADO VS. EXUDADO&lt;/b&gt;&lt;br /&gt;&lt;br /&gt;La clasificación fisiopatológica inicial del líquido pleural permite dividir sus etiologías en dos grandes grupos funcionales:&lt;br /&gt;• &lt;b&gt;Derrame Pleural por Trasudado:&lt;/b&gt; Se origina por alteraciones hemodinámicas sistémicas en la dinámica de fluidos (Ley de Starling), sin daño directo en la integridad de la pleura. De forma taxativa y clínica, existen tres causas fundamentales que lo originan: la insuficiencia cardíaca congestiva (por aumento de presión hidrostática capilar), la cirrosis hepática y el síndrome nefrótico (ambas por disminución de la presión coloidosmótica debido a pérdida de proteínas).&lt;br /&gt;• &lt;b&gt;Derrame Pleural por Exudado:&lt;/b&gt; Se origina por lesión inflamatoria o estructural en la integridad de la pleura parietal o visceral. Existen múltiples causas, pero como axioma etiológico de exclusión, afecciones como la neumonía (derrame paraneumónico), las neoplasias, el empiema y la tuberculosis producen invariablemente derrames de tipo exudado.</t>
  </si>
  <si>
    <t>• &lt;b&gt;a) Insuficiencia cardiaca, c) Síndrome nefrótico, d) Cirrosis:&lt;/b&gt; Son incorrectas. De forma taxativa en la clínica médica, estas tres patologías constituyen la tríada clásica e indiscutida de causas que originan exclusivamente acumulación de líquido pleural de tipo trasudado, alterando las fuerzas de presión hidrostática o coloidosmótica sin producir inflamación primaria de las hojas pleurales.&lt;br /&gt;• &lt;b&gt;e) Lupus:&lt;/b&gt; Es incorrecta en el contexto de la respuesta de elección clásica. Si bien las enfermedades reumatológicas y del colágeno pueden asociarse a derrames exudativos (poliserositis), la bibliografía establece históricamente a la neumonía como el exponente agudo primordial, típico e invariable para contraponer frente a las etiologías clásicas de trasudado.</t>
  </si>
  <si>
    <t>Las siguientes son las causas más frecuentes de EXUDADO pleural, EXCEPTO:&lt;br&gt;&lt;br&gt;a) Empiema&lt;br&gt;&lt;br&gt;b) Insuficiencia cardíaca&lt;br&gt;&lt;br&gt;c) Neoplasia&lt;br&gt;&lt;br&gt;d) Derrame paraneumónico&lt;br&gt;&lt;br&gt;e) TBC</t>
  </si>
  <si>
    <t>b) Insuficiencia cardíaca</t>
  </si>
  <si>
    <t>Afecciones como la neumonía, el derrame paraneumónico, las neoplasias, el empiema y la tuberculosis (TBC) producen invariablemente derrames de tipo exudado, siendo la &lt;b&gt;insuficiencia cardíaca&lt;/b&gt; la patología que queda categóricamente excluida de este grupo por originar &lt;b&gt;trasudados&lt;/b&gt;.</t>
  </si>
  <si>
    <t>&lt;b&gt;ETIOLOGÍA DEL DERRAME PLEURAL: TRASUDADOS VS. EXUDADOS&lt;/b&gt;&lt;br /&gt;&lt;br /&gt;La clasificación etiológica y bioquímica del derrame pleural divide a esta patología en dos grandes grupos de acuerdo al mecanismo fisiopatológico subyacente:&lt;br /&gt;• &lt;b&gt;Trasudados:&lt;/b&gt; Se originan por una alteración sistémica en la dinámica de fluidos, ya sea por un aumento de la presión hidrostática o por una disminución de la presión coloidosmótica. Constituyen de forma taxativa y clínica la tríada clásica de causas de líquido pleural de tipo trasudado la insuficiencia cardíaca congestiva, la insuficiencia hepática (cirrosis) y el síndrome nefrótico.&lt;br /&gt;• &lt;b&gt;Exudados:&lt;/b&gt; Ocurren por una alteración local que lesiona la integridad de la pleura parietal o visceral, existiendo más de 150 causas posibles. Dependiendo del predominio celular, agrupan a patologías agudas (derrame paraneumónico y TEP) o de evolución subaguda/crónica (Tuberculosis, linfoma, sarcoidosis, y carcinomatosis pleural).</t>
  </si>
  <si>
    <t>&lt;br /&gt;• &lt;b&gt;a) Empiema:&lt;/b&gt; Es incorrecta ya que constituye un derrame pleural paraneumónico complicado de tipo purulento, representando un exudado absoluto con alta carga inflamatoria y celular.&lt;br /&gt;• &lt;b&gt;c) Neoplasia:&lt;/b&gt; Es incorrecta debido a que los procesos oncológicos (como el cáncer de pulmón o de mama) invaden el espacio pleural generando exudados malignos de predominio linfocítico.&lt;br /&gt;• &lt;b&gt;d) Derrame paraneumónico:&lt;/b&gt; Es incorrecta porque acompaña sincrónicamente a una neumonía subyacente que inflama las pleuras, generando localmente un exudado agudo de predominio neutrofílico.&lt;br /&gt;• &lt;b&gt;e) TBC:&lt;/b&gt; Es incorrecta porque la infección por el bacilo de Koch desencadena una intensa respuesta inflamatoria granulomatosa local, originando un exudado pleural característico.</t>
  </si>
  <si>
    <t>&lt;b&gt;LEY DE STARLING Y PRESIÓN HIDROSTÁTICA&lt;/b&gt;&lt;br /&gt;&lt;br /&gt;La dinámica de los fluidos a través del espacio pleural virtual (que maneja de 7 a 14 ml en 24 horas) está regida de forma estricta por la Ley de Starling.&lt;br /&gt;• &lt;b&gt;Gradiente fisiológico:&lt;/b&gt; El líquido tiende a pasar desde el capilar sistémico al espacio pleural, y desde allí reabsorberse hacia el capilar pulmonar mediante una tracción neta favorable.&lt;br /&gt;• &lt;b&gt;Disfunción en la Insuficiencia Cardíaca:&lt;/b&gt; Al claudicar el corazón izquierdo, se eleva de forma retrógrada la presión hidrostática a nivel del capilar pulmonar. Este severo aumento de presión rompe el equilibrio de filtración, impidiendo la reabsorción e inundando la cavidad torácica con líquido pobre en proteínas (trasudado).</t>
  </si>
  <si>
    <t>Las siguientes son las causas más frecuentes de exudado pleural, EXCEPTO:&lt;br&gt;&lt;br&gt;a) TBC&lt;br&gt;&lt;br&gt;b) Derrame paraneumónico&lt;br&gt;&lt;br&gt;c) Insuficiencia cardíaca&lt;br&gt;&lt;br&gt;d) Neoplasia</t>
  </si>
  <si>
    <t>c) Insuficiencia cardíaca</t>
  </si>
  <si>
    <t>Afecciones como la neumonía, las neoplasias y la tuberculosis producen invariablemente derrames de tipo exudado, siendo la &lt;b&gt;insuficiencia cardíaca la patología que queda categóricamente excluida de este grupo por originar trasudados&lt;/b&gt;.</t>
  </si>
  <si>
    <t>&lt;b&gt;ETIOLOGÍA DEL DERRAME PLEURAL: TRASUDADO VS. EXUDADO&lt;/b&gt;&lt;br /&gt;&lt;br /&gt;La clasificación fisiopatológica inicial del líquido pleural permite dividir sus etiologías en dos grandes grupos funcionales:&lt;br /&gt;• &lt;b&gt;Derrame Pleural por Trasudado:&lt;/b&gt; Se origina por alteraciones hemodinámicas sistémicas en la dinámica de fluidos (Ley de Starling), sin daño directo en la integridad de la pleura. De forma taxativa y clínica, existen tres causas fundamentales que lo originan: la insuficiencia cardíaca congestiva (por aumento de la presión hidrostática a nivel del capilar pulmonar), la cirrosis hepática y el síndrome nefrótico (ambas por disminución de la presión coloidosmótica debido a la pérdida de proteínas).&lt;br /&gt;• &lt;b&gt;Derrame Pleural por Exudado:&lt;/b&gt; Se origina por lesión inflamatoria o estructural en la integridad de la pleura parietal o visceral. Existen múltiples causas, pero como axioma etiológico de exclusión, afecciones como la neumonía (derrame paraneumónico), las neoplasias (carcinomatosis pleural), el empiema y la tuberculosis (TBC) producen invariablemente derrames de tipo exudado.</t>
  </si>
  <si>
    <t>&lt;b&gt;c) Insuficiencia cardíaca:&lt;/b&gt; Es la opción correcta (la excepción). La insuficiencia cardíaca altera de forma sistémica la dinámica de fluidos (aumentando la presión hidrostática capilar pulmonar) sin generar daño estructural primario ni inflamación en las hojas pleurales, originando de forma taxativa y clásica un líquido pleural de tipo trasudado.</t>
  </si>
  <si>
    <t>• &lt;b&gt;a) TBC, b) Derrame paraneumónico, d) Neoplasia:&lt;/b&gt; Son incorrectas. Constituyen afecciones patológicas que invariablemente lesionan la integridad estructural o provocan inflamación local de la pleura visceral o parietal, alterando la permeabilidad vascular y produciendo de forma indudable la acumulación de un derrame pleural de tipo exudado.</t>
  </si>
  <si>
    <t>Son causa de liquido pleural tipo trasudado:&lt;br&gt;&lt;br&gt;a) Insuficiencia cardiaca, Insuficiencia hepática, síndrome nefrótico&lt;br&gt;&lt;br&gt;b) Cirrosis, neumonía, sindrome nefrótico, cáncer&lt;br&gt;&lt;br&gt;c) Insuficiencia renal, insuficiencia cardiaca, lupus, artritis reumatoide&lt;br&gt;&lt;br&gt;d) Sindrome nefrótico, enfisema, broncoespasmo, TBC pleural</t>
  </si>
  <si>
    <t>a) Insuficiencia cardiaca, Insuficiencia hepática, síndrome nefrótico</t>
  </si>
  <si>
    <t>&lt;b&gt;ETIOLOGÍA DEL DERRAME PLEURAL: TRASUDADOS VS. EXUDADOS&lt;/b&gt;&lt;br /&gt;&lt;br /&gt;La clasificación etiológica y bioquímica del derrame pleural divide a esta patología en dos grandes grupos de acuerdo al mecanismo fisiopatológico subyacente:&lt;br /&gt;• &lt;b&gt;Trasudados:&lt;/b&gt; Se originan por una alteración sistémica en la dinámica de fluidos, ya sea por un aumento de la presión hidrostática o por una disminución de la presión coloidosmótica. Constituyen de forma taxativa y clínica la tríada clásica de causas de líquido pleural de tipo trasudado la insuficiencia cardíaca congestiva, la insuficiencia hepática (cirrosis) y el síndrome nefrótico.&lt;br /&gt;• &lt;b&gt;Exudados:&lt;/b&gt; Ocurren por una alteración local que lesiona la integridad de la pleura parietal o visceral, existiendo más de 150 causas posibles. Dependiendo del predominio celular y el contexto clínico, agrupan a patologías inflamatorias, infecciosas o neoplásicas (tales como la neumonía, el derrame paraneumónico, el empiema, la tuberculosis, las neoplasias secundarias, el lupus y el derrame reumatoideo).</t>
  </si>
  <si>
    <t>La opción a es correcta debido a que la &lt;b&gt;insuficiencia cardíaca congestiva&lt;/b&gt; (por aumento de la presión hidrostática), la &lt;b&gt;insuficiencia hepática&lt;/b&gt; y el &lt;b&gt;síndrome nefrótico&lt;/b&gt; (ambas por disminución de la presión coloidosmótica) conforman la tríada etiológica clásica y taxativa que origina un derrame pleural puramente originado por desbalances de presiones vasculares, catalogado como &lt;b&gt;trasudado&lt;/b&gt;.</t>
  </si>
  <si>
    <t>&lt;br /&gt;• &lt;b&gt;b) Cirrosis, neumonía, sindrome nefrótico, cáncer:&lt;/b&gt; Es incorrecta ya que, si bien incluye causas de trasudado (cirrosis y síndrome nefrótico), la neumonía y el cáncer (neoplasias) producen derrames de tipo exudado por inflamación local o infiltración tumoral directa.&lt;br /&gt;• &lt;b&gt;c) Insuficiencia renal, insuficiencia cardiaca, lupus, artritis reumatoide:&lt;/b&gt; Es incorrecta debido a que entidades autoinmunes como el lupus eritematoso sistémico y la artritis reumatoide generan inflamación serosa y se caracterizan por presentar derrames pleurales de tipo exudado (clásicamente con aumento de linfocitos).&lt;br /&gt;• &lt;b&gt;d) Sindrome nefrótico, enfisema, broncoespasmo, TBC pleural:&lt;/b&gt; Es incorrecta porque la tuberculosis (TBC pleural) desencadena invariablemente un exudado de predominio linfocítico, y entidades obstructivas como el enfisema o broncoespasmo no son causas directas características de la generación de trasudado pleural.</t>
  </si>
  <si>
    <t>&lt;b&gt;FISIOPATOLOGÍA Y LEY DE STARLING&lt;/b&gt;&lt;br /&gt;&lt;br /&gt;La formación de un derrame pleural responde a una alteración en la dinámica de los fluidos a través del espacio pleural, la cual está regida estrictamente por la Ley de Starling.&lt;br /&gt;• &lt;b&gt;Fisiología normal:&lt;/b&gt; El líquido tiende a pasar desde el capilar sistémico al espacio pleural a través de la pleura parietal, y desde allí reabsorberse hacia el capilar pulmonar mediante una tracción neta favorable (presión neta de tracción de +10).&lt;br /&gt;• &lt;b&gt;Mecanismos patogénicos del Trasudado:&lt;/b&gt; Ocurre exclusivamente por dos vías funcionales: un aumento masivo de la presión hidrostática de cualquiera de los dos capilares (fenómeno propio de la claudicación y estasis de la insuficiencia cardíaca izquierda) o una disminución de la presión coloidosmótica (secundario a la caída de proteínas plasmáticas que caracteriza a la cirrosis y al síndrome nefrótico).</t>
  </si>
  <si>
    <t>De las etiologías citadas, ¿Cuál es la causa más común de los quilotórax?&lt;br&gt;&lt;br&gt;a) Linfomas&lt;br&gt;&lt;br&gt;b) Congénitas&lt;br&gt;&lt;br&gt;c) Traumatismo torácico&lt;br&gt;&lt;br&gt;d) Carcinoma&lt;br&gt;&lt;br&gt;e) Iatrogenia quirúrgica</t>
  </si>
  <si>
    <t>e) Iatrogenia quirúrgica</t>
  </si>
  <si>
    <t>&lt;b&gt;ETIOLOGÍA DEL QUILOTÓRAX&lt;/b&gt;&lt;br /&gt;&lt;br /&gt;El quilotórax (derrame pleural linfático) se divide en dos grandes grupos etiológicos funcionales:&lt;br /&gt;• Causas Traumáticas: Son originadas por lesión del conducto torácico. Frecuentemente, se produce de forma iatrogénica durante una cirugía de tórax al seccionar o ligar dicho conducto. Es por esto que la iatrogenia quirúrgica constituye estadísticamente la causa más común global de los quilotórax.&lt;br /&gt;• Causas No Traumáticas: Las etiologías más frecuentes dentro de este grupo son los linfomas (destacándose principalmente el linfoma de Hodgkin) y otros tumores de mediastino.</t>
  </si>
  <si>
    <t>&lt;b&gt;e) Iatrogenia quirúrgica:&lt;/b&gt; Es la opción correcta. Constituye un axioma clínico y estadístico que, de todas las causas capaces de lesionar el conducto torácico, la iatrogenia derivada de procedimientos y cirugías de tórax es la causa etiológica más frecuente en el desarrollo de un quilotórax.</t>
  </si>
  <si>
    <t>• &lt;b&gt;a) Linfomas:&lt;/b&gt; Es incorrecta en el contexto global. Si bien los linfomas (como el de Hodgkin) son la etiología principal dentro del subgrupo de causas "no traumáticas", son estadísticamente superados por las lesiones traumáticas de origen iatrogénico-quirúrgico.&lt;br /&gt;• &lt;b&gt;c) Traumatismo torácico:&lt;/b&gt; Es incorrecta como opción principal. Aunque un traumatismo cerrado o penetrante en el tórax puede lesionar el conducto torácico, la iatrogenia quirúrgica sigue siendo el mecanismo traumático predominante.&lt;br /&gt;• &lt;b&gt;b) Congénitas, d) Carcinoma:&lt;/b&gt; Son incorrectas. Constituyen etiologías sumamente infrecuentes en comparación directa con la alta prevalencia de los linfomas y la iatrogenia torácica.</t>
  </si>
  <si>
    <t>Con respecto al diagnóstico de exudado (criterios de Light) señale lo correcto:&lt;br&gt;&lt;br&gt;a) La relación proteínas pleurales sobre proteínas séricas debe ser inferior a 0,5&lt;br&gt;&lt;br&gt;b) La LDH debe ser baja&lt;br&gt;&lt;br&gt;c) La sensibilidad de los criterios de Light es baja&lt;br&gt;&lt;br&gt;d) La relación LDH pleural sobre la plasmática debe ser mayor a 0,6</t>
  </si>
  <si>
    <t>d) La relación LDH pleural sobre la plasmática debe ser mayor a 0,6</t>
  </si>
  <si>
    <t>Con respecto al diagnóstico bioquímico de un exudado pleural, los criterios de Light establecen que la &lt;b&gt;relación de la LDH pleural sobre la plasmática debe ser mayor a 0,6&lt;/b&gt;. &lt;i&gt;(Nota: Esta información analítica específica sobre los criterios de Light es externa a las fuentes provistas; se sugiere verificarla de forma independiente)&lt;/i&gt;.</t>
  </si>
  <si>
    <t>&lt;b&gt;CRITERIOS DE LIGHT Y DIAGNÓSTICO BIOQUÍMICO DE EXUDADO&lt;/b&gt;&lt;br /&gt;&lt;br /&gt;La clasificación etiológica y bioquímica del derrame pleural divide a esta patología en dos grandes grupos (trasudados y exudados) de acuerdo al mecanismo fisiopatológico subyacente.&lt;br /&gt;• &lt;b&gt;Formación de Exudados:&lt;/b&gt; Ocurren por una alteración local que lesiona la integridad de la pleura parietal o visceral, aumentando drásticamente la permeabilidad capilar. Cuando las características bioquímicas del líquido orientan hacia un exudado, existen más de 150 causas posibles.&lt;br /&gt;• &lt;b&gt;Criterios de Light &lt;i&gt;(Información externa a las fuentes)&lt;/i&gt;:&lt;/b&gt; Constituyen la herramienta estándar de alta sensibilidad empleada para diferenciar un exudado de un trasudado. Un líquido pleural se define formalmente como exudado si cumple al menos uno de los siguientes tres criterios bioquímicos: 1) Relación de proteínas en líquido pleural/suero mayor a 0,5; 2) Relación de LDH en líquido pleural/suero mayor a 0,6; 3) Niveles de LDH en líquido pleural mayores a los dos tercios (2/3) del límite superior normal en suero.</t>
  </si>
  <si>
    <t>La opción d es correcta debido a que, de acuerdo a los criterios de Light establecidos en la práctica clínica para el análisis del líquido pleural, una relación de la enzima LDH (Lactato Deshidrogenasa) pleural sobre la LDH plasmática &lt;b&gt;mayor a 0,6&lt;/b&gt; constituye un parámetro bioquímico confirmatorio y directo de la presencia de un exudado, derivado de la lesión e inflamación local de la pleura.</t>
  </si>
  <si>
    <t>&lt;br /&gt;• &lt;b&gt;a) La relación proteínas pleurales sobre proteínas séricas debe ser inferior a 0,5:&lt;/b&gt; Es incorrecta ya que para clasificar bioquímicamente como exudado, dicha relación de proteínas debe ser estrictamente &lt;b&gt;mayor a 0,5&lt;/b&gt;; los valores inferiores son compatibles con un trasudado.&lt;br /&gt;• &lt;b&gt;b) La LDH debe ser baja:&lt;/b&gt; Es incorrecta debido a que en los exudados la LDH se encuentra patológicamente elevada, producto de la destrucción celular y la inflamación activa del tejido pleural.&lt;br /&gt;• &lt;b&gt;c) La sensibilidad de los criterios de Light es baja:&lt;/b&gt; Es incorrecta porque estos criterios se caracterizan precisamente por poseer una sensibilidad altísima (cercana al 98%) para la detección de exudados, siendo diseñados para evitar pasar por alto cualquier patología pleural de origen inflamatorio o tumoral.</t>
  </si>
  <si>
    <t>&lt;b&gt;EVALUACIÓN DEL EXUDADO SEGÚN EL PREDOMINIO CELULAR&lt;/b&gt;&lt;br /&gt;&lt;br /&gt;Una vez confirmada la presencia de un exudado mediante la toracocentesis y la bioquímica, la etiología se sospecha fuertemente analizando el recuento celular diferencial del líquido:&lt;br /&gt;• &lt;b&gt;Aumento de Neutrófilos (Procesos Agudos):&lt;/b&gt; Las causas predominantes son el derrame paraneumónico y el Tromboembolismo Pulmonar (TEP).&lt;br /&gt;• &lt;b&gt;Aumento de Linfocitos (85 al 95%):&lt;/b&gt; Orienta el diagnóstico etiológico hacia entidades de carácter subagudo o crónico como la Tuberculosis (TBC), el Linfoma, la Sarcoidosis, el Derrame Reumatoideo, el Quilotórax y la Carcinomatosis Pleural.</t>
  </si>
  <si>
    <t>Un paciente de 70 años de edad, con historia personal de insuficiencia cardíaca consulta por disnea grado I. La Rx de tórax demuestra la presencia de derrame pleural. ¿En cuál de las siguientes situaciones estaría indicada una toracocentesis diagnóstica? Seleccione una:&lt;br&gt;&lt;br&gt;a) En general es conveniente realizarla en todo derrame sospechoso de trasudado de causa cardíaca&lt;br&gt;&lt;br&gt;b) Cuando luego de un tiempo de instaurado el correcto tratamiento para la insuficiencia cardíaca el derrame permanezca inalterado o haya aumento de volumen&lt;br&gt;&lt;br&gt;c) Cuando el derrame ocupe un 1/3 de ambos hemitórax&lt;br&gt;&lt;br&gt;d) Cuando el derrame sea bilateral</t>
  </si>
  <si>
    <t>b) Cuando luego de un tiempo de instaurado el correcto tratamiento para la insuficiencia cardíaca el derrame permanezca inalterado o haya aumento de volumen</t>
  </si>
  <si>
    <t>En un paciente con antecedente de insuficiencia cardíaca que presenta un derrame pleural asociado, la &lt;b&gt;toracocentesis diagnóstica está formalmente indicada únicamente cuando, luego de un tiempo de instaurado el correcto tratamiento, el derrame permanezca inalterado o haya un aumento de su volumen&lt;/b&gt;.</t>
  </si>
  <si>
    <t>&lt;b&gt;ALGORITMO DIAGNÓSTICO Y TORACOCENTESIS EN INSUFICIENCIA CARDÍACA&lt;/b&gt;&lt;br /&gt;&lt;br /&gt;Confirmada la presencia de líquido en la cavidad pleural mediante radiografía, se debe evaluar la indicación de una toracocentesis (punción pleural). En pacientes con historia clínica de insuficiencia cardíaca izquierda, el derrame suele corresponder a un trasudado secundario al aumento de la presión hidrostática capilar.&lt;br /&gt;• &lt;b&gt;Indicación de Observación:&lt;/b&gt; Si el paciente presenta clínica evidente de insuficiencia cardíaca sin signos de alarma (es decir, sin derrame unilateral o asimétrico, sin fiebre y sin dolor torácico pleurítico), la conducta inicial indicada es la administración de &lt;b&gt;diuréticos y observación&lt;/b&gt;.&lt;br /&gt;• &lt;b&gt;Resolución esperada:&lt;/b&gt; Al instaurar este tratamiento médico (con diuréticos y vasodilatadores) para compensar la patología de base, la imagen radiológica característica suele desaparecer en menos de 48 horas.&lt;br /&gt;• &lt;b&gt;Indicación de Toracocentesis:&lt;/b&gt; Si en el seguimiento evolutivo se constata que, a pesar del tratamiento instaurado para la insuficiencia cardíaca, el derrame pleural &lt;b&gt;persiste durante varios días, permanece inalterado o presenta un aumento de su volumen&lt;/b&gt;, se debe modificar la conducta y proceder ineludiblemente a realizar una toracocentesis diagnóstica para descartar otras causas etiológicas subyacentes (ej. un exudado por infección o neoplasia).</t>
  </si>
  <si>
    <t>En una punción pleural se obtiene líquido con pH 7.20, neutrófilos 78%, LDH 1000, glucosa &lt; 40 mg/dl. Indique la afirmación correcta:&lt;br&gt;&lt;br&gt;a) Se trata de un empiema&lt;br&gt;&lt;br&gt;b) Es compatible con pleuritis por lupus&lt;br&gt;&lt;br&gt;c) Es un exudado probablemente tuberculoso&lt;br&gt;&lt;br&gt;d) Puede deberse a una patología que curse con hipoalbuminemia</t>
  </si>
  <si>
    <t>a) Se trata de un empiema</t>
  </si>
  <si>
    <t>La presencia de un líquido pleural con &lt;b&gt;predominio de neutrófilos&lt;/b&gt; (típico de procesos agudos), asociado a un &lt;b&gt;pH disminuido (≤ 7.20)&lt;/b&gt;, &lt;b&gt;LDH elevadísima&lt;/b&gt; y &lt;b&gt;glucosa críticamente consumida (&lt; 40 mg/dl)&lt;/b&gt; constituye el perfil bioquímico que confirma el diagnóstico de un &lt;b&gt;derrame paraneumónico complicado o empiema&lt;/b&gt;. &lt;i&gt;(Nota: Los valores de corte bioquímicos exactos del empiema son información externa a las fuentes provistas, pero coinciden con la clínica infecciosa aguda)&lt;/i&gt;.</t>
  </si>
  <si>
    <t>&lt;b&gt;EVALUACIÓN DEL EXUDADO AGUDO Y EMPIEMA PLEURAL&lt;/b&gt;&lt;br /&gt;&lt;br /&gt;El análisis celular y bioquímico del líquido pleural obtenido mediante toracocentesis permite diferenciar la etiología subyacente del exudado.&lt;br /&gt;• &lt;b&gt;Predominio Celular Neutrofílico:&lt;/b&gt; Una vez confirmado el exudado, un aumento en el recuento de neutrófilos orienta ineludiblemente hacia procesos inflamatorios agudos. Las causas primordiales de este patrón celular son el derrame paraneumónico (incluyendo el empiema) y el Tromboembolismo Pulmonar (TEP).&lt;br /&gt;• &lt;b&gt;Derrame Paraneumónico Complicado y Empiema:&lt;/b&gt; La evolución natural de un derrame paraneumónico puede tornarse desfavorable si el cuadro infeccioso primario no se controla tempranamente, derivando en un derrame complicado. Esta complicación muchas veces termina en el desarrollo de un &lt;b&gt;empiema&lt;/b&gt;, caracterizado anatomopatológicamente por la presencia de material purulento y el desarrollo de loculaciones (tabicamiento del espacio pleural).&lt;br /&gt;• &lt;b&gt;Perfil Bioquímico (Información Externa):&lt;/b&gt; Clínicamente, el empiema presenta una altísima carga inflamatoria y bacteriana local que genera un metabolismo anaerobio en el espacio pleural, lo que se traduce bioquímicamente en un consumo severo de la glucosa (&lt;b&gt;&lt; 40 mg/dl&lt;/b&gt;), gran producción de ácido láctico con caída del pH (&lt;b&gt;≤ 7.20&lt;/b&gt;) y una destrucción celular que dispara los niveles de LDH (ej. &lt;b&gt;&gt; 1000 UI/L&lt;/b&gt;).</t>
  </si>
  <si>
    <t>&lt;br /&gt;• &lt;b&gt;b) Es compatible con pleuritis por lupus y c) Es un exudado probablemente tuberculoso:&lt;/b&gt; Son incorrectas porque, si bien el Lupus y la Tuberculosis (TBC) producen derrames de tipo exudado, ambas entidades se caracterizan citológicamente por presentar un franco predominio de &lt;b&gt;linfocitos (85 al 95%)&lt;/b&gt;, a diferencia del claro predominio agudo de neutrófilos expuesto en la premisa.&lt;br /&gt;• &lt;b&gt;d) Puede deberse a una patología que curse con hipoalbuminemia:&lt;/b&gt; Es incorrecta ya que entidades sistémicas que cursan con hipoalbuminemia severa (como la cirrosis hepática o el síndrome nefrótico) originan la acumulación de líquido por caída de la presión coloidosmótica, produciendo derrames de tipo &lt;b&gt;trasudado&lt;/b&gt; (líquido acelular, con LDH y proteínas bajas), lo cual es diametralmente opuesto al líquido exudativo del caso.</t>
  </si>
  <si>
    <t>&lt;b&gt;DIAGNÓSTICO DIFERENCIAL CELULAR DEL EXUDADO&lt;/b&gt;&lt;br /&gt;&lt;br /&gt;La evaluación del recuento celular diferencial del líquido pleural es una herramienta de primera línea para estrechar el abanico etiológico:&lt;br /&gt;• &lt;b&gt;Predominio de Neutrófilos (Procesos Agudos):&lt;/b&gt; Orientan hacia inflamaciones agudas de evolución rápida. Las etiologías taxonómicas a sospechar son el derrame paraneumónico, el empiema y el Tromboembolismo Pulmonar (TEP).&lt;br /&gt;• &lt;b&gt;Predominio de Linfocitos (Procesos Subagudos/Crónicos):&lt;/b&gt; Un aumento de linfocitos (típicamente entre 85 al 95%) orienta el diagnóstico hacia entidades de curso insidioso o proliferativo. Dentro de este grupo se destacan categóricamente la Tuberculosis (TBC), los procesos autoinmunes (como la pleuritis lúpica o el derrame reumatoideo), el Linfoma, la Sarcoidosis, el Quilotórax y la Carcinomatosis Pleural maligna.</t>
  </si>
  <si>
    <t>¿Cuál de las siguientes características NO se corresponde a un trasudado en el líquido pleural?&lt;br&gt;&lt;br&gt;a) LDH P &lt; 2/3 del L.S. LDH S&lt;br&gt;&lt;br&gt;b) Prots P/S &gt; 0.5&lt;br&gt;&lt;br&gt;c) LDH P/LDH S &lt; 0.6&lt;br&gt;&lt;br&gt;d) Col P/Col S &lt; 0.3</t>
  </si>
  <si>
    <t>b) Prots P/S &gt; 0.5</t>
  </si>
  <si>
    <t>&lt;b&gt;CRITERIOS BIOQUÍMICOS Y DIAGNÓSTICO DIFERENCIAL (CRITERIOS DE LIGHT)&lt;/b&gt;&lt;br /&gt;&lt;br /&gt;La evaluación bioquímica del líquido pleural obtenido mediante toracocentesis es el pilar fundamental para diferenciar fisiopatológicamente entre un trasudado y un exudado.&lt;br /&gt;• &lt;b&gt;Trasudados:&lt;/b&gt; Se originan de forma exclusiva por alteraciones hemodinámicas sistémicas (aumento de la presión hidrostática o disminución coloidosmótica), manteniendo intacta la integridad estructural de las hojas pleurales. Causas clásicas y taxativas incluyen la insuficiencia cardíaca congestiva, la cirrosis hepática y el síndrome nefrótico. Al no existir un aumento patológico de la permeabilidad capilar local, el líquido es pobre en proteínas y celularidad.&lt;br /&gt;• &lt;b&gt;Exudados:&lt;/b&gt; Se producen por lesión directa, inflamación o alteración estructural de la permeabilidad de la pleura parietal o visceral (ej. procesos infecciosos como la neumonía, tuberculosis, o invasión por neoplasias). Esta injuria permite la fuga masiva de proteínas y enzimas hacia el espacio pleural.&lt;br /&gt;• &lt;b&gt;Criterios de Light:&lt;/b&gt; Constituyen la herramienta de oro de laboratorio para definir a un exudado. Un líquido pleural es clasificado invariablemente como exudado si cumple al menos uno de los siguientes tres criterios: 1) Relación de proteínas líquido pleural/suero mayor a 0.5; 2) Relación de LDH líquido pleural/suero mayor a 0.6; 3) LDH del líquido pleural mayor a los dos tercios del límite superior normal sérico. Por regla de exclusión, si el líquido no cumple con ninguno de estos parámetros, se confirma el diagnóstico de un trasudado.</t>
  </si>
  <si>
    <t>&lt;b&gt;b) Prots P/S &gt; 0.5:&lt;/b&gt; Es la opción correcta (la excepción). Un cociente de proteínas entre el líquido pleural y el suero que sea superior a 0.5 constituye uno de los Criterios de Light confirmatorios para exudado. Este valor indica un aumento patológico en la permeabilidad capilar de la pleura, por lo que esta característica bioquímica nunca se corresponderá con un trasudado puro.</t>
  </si>
  <si>
    <t>&lt;b&gt;a) LDH P &lt; 2/3 del L.S. LDH S:&lt;/b&gt; Es incorrecta. En el trasudado, al no haber inflamación local ni destrucción tisular en el espacio pleural, los niveles de Lactato Deshidrogenasa (LDH) en el líquido permanecen bajos, manteniéndose por debajo de los dos tercios del límite superior normal en suero.&lt;br /&gt;• &lt;b&gt;c) LDH P/LDH S &lt; 0.6:&lt;/b&gt; Es incorrecta. Esta relación inferior a 0.6 es una característica definitoria y esperable de los trasudados, ya que confirma que la concentración de LDH pleural no se encuentra elevada en relación a la medición sistémica.&lt;br /&gt;• &lt;b&gt;d) Col P/Col S &lt; 0.3:&lt;/b&gt; Es incorrecta. Aunque el colesterol no pertenece estrictamente a la tríada original de Light, los niveles bajos de colesterol en la relación pleura/suero son propios de la nula celularidad y permeabilidad de los trasudados. Se diferencia drásticamente de los exudados (y específicamente del pseudoquilotórax) donde la concentración de colesterol se encuentra marcadamente elevada (ej. colesterol pleural mayor a 250 mg/dl).</t>
  </si>
  <si>
    <t>En qué situación se debe sospechar un empiema en un paciente con derrame pleural:&lt;br&gt;&lt;br&gt;a) Si el paciente presenta fiebre, sudoración nocturna y pérdida de peso&lt;br&gt;&lt;br&gt;b) Si el paciente presenta tos y expectoración purulenta&lt;br&gt;&lt;br&gt;c) Si el paciente presenta dolor torácico intenso y dificultad para respirar&lt;br&gt;&lt;br&gt;d) Si el drenaje del líquido pleural es turbio y maloliente</t>
  </si>
  <si>
    <t>d) Si el drenaje del líquido pleural es turbio y maloliente</t>
  </si>
  <si>
    <t>Se debe sospechar un &lt;b&gt;empiema&lt;/b&gt; en un paciente con derrame pleural cuando la evaluación macroscópica u obtención del líquido pleural revela la presencia de &lt;b&gt;material purulento&lt;/b&gt;, evidenciándose típicamente como un líquido &lt;b&gt;turbio y maloliente&lt;/b&gt;.</t>
  </si>
  <si>
    <t>&lt;b&gt;DERRAME PARANEUMÓNICO COMPLICADO Y EMPIEMA&lt;/b&gt;&lt;br /&gt;&lt;br /&gt;La evolución natural de un derrame pleural paraneumónico puede tornarse desfavorable si el cuadro infeccioso primario (neumonía) no se controla de manera temprana, derivando en un derrame complicado.&lt;br /&gt;• &lt;b&gt;Definición anatomopatológica:&lt;/b&gt; Esta complicación, que muchas veces termina en el desarrollo de un &lt;b&gt;empiema&lt;/b&gt;, se caracteriza desde el punto de vista de la dinámica pleural por la presencia y acumulación de &lt;b&gt;material purulento&lt;/b&gt; en la cavidad torácica.&lt;br /&gt;• &lt;b&gt;Loculaciones:&lt;/b&gt; El proceso inflamatorio agresivo y purulento del empiema promueve el desarrollo de loculaciones producidas por el tabicamiento del espacio pleural, lo que dificulta su resolución espontánea.&lt;br /&gt;• &lt;b&gt;Manejo terapéutico:&lt;/b&gt; A diferencia de un derrame paraneumónico no complicado (que resuelve con antibióticos), estos casos no evolucionan bien clínicamente si no se adiciona una conducta quirúrgica oportuna, como la colocación de un tubo de drenaje grueso o la realización de una toracovideoendoscopía para evacuar el material y evitar secuelas definitivas.</t>
  </si>
  <si>
    <t>&lt;br /&gt;• &lt;b&gt;a) Si el paciente presenta fiebre, sudoración nocturna y pérdida de peso:&lt;/b&gt; Es incorrecta ya que esta presentación clínica de evolución subaguda o crónica (síntomas B o consuntivos) obliga a sospechar principalmente un derrame pleural exudativo originado por una &lt;b&gt;Tuberculosis (TBC)&lt;/b&gt;, y no primariamente un empiema bacteriano agudo.&lt;br /&gt;• &lt;b&gt;b) Si el paciente presenta tos y expectoración purulenta:&lt;/b&gt; Es incorrecta porque estos son los síntomas clásicos de una &lt;b&gt;neumonía&lt;/b&gt; aguda (consolidación parenquimatosa), la cual puede acompañarse de un derrame paraneumónico simple (líquido claro inflamatorio) sin que el espacio pleural esté ocupado obligatoriamente por pus.&lt;br /&gt;• &lt;b&gt;c) Si el paciente presenta dolor torácico intenso y dificultad para respirar:&lt;/b&gt; Es incorrecta debido a que el dolor pleurítico y la disnea son los síntomas de presentación basal de casi todos los derrames pleurales inflamatorios agudos, careciendo de la especificidad necesaria para dictaminar que dicho líquido se ha transformado en un empiema.</t>
  </si>
  <si>
    <t>¿Cuál es la complicación más común de la pleurodesis?&lt;br&gt;&lt;br&gt;a) Infección de espacio pleural&lt;br&gt;&lt;br&gt;b) Hemorragia&lt;br&gt;&lt;br&gt;c) Dolor torácico</t>
  </si>
  <si>
    <t>c) Dolor torácico</t>
  </si>
  <si>
    <t>&lt;b&gt;TRATAMIENTO DEL DERRAME PLEURAL MALIGNO Y PLEURODESIS&lt;/b&gt;&lt;br /&gt;&lt;br /&gt;Frente a un derrame pleural asociado predominantemente a una neoplasia o carcinoma, el manejo exige pautas de paliación específicas ante la reacumulación del volumen.&lt;br /&gt;• &lt;b&gt;Tratamiento Primario:&lt;/b&gt; Frente a un derrame pleural maligno sintomático, el tratamiento de elección primario es el drenaje evacuador del líquido pleural (toracocentesis) para aliviar rápidamente la disnea.&lt;br /&gt;• &lt;b&gt;Pleurodesis:&lt;/b&gt; En determinados contextos terapéuticos donde el derrame maligno es recidivante y reacumula líquido rápidamente tras el drenaje, se indica la realización de una pleurodesis. Este procedimiento clínico intervencionista se define como la instilación deliberada de sustancias irritantes (agentes esclerosantes) en la cavidad pleural con el fin de provocar una inflamación aséptica severa. El objetivo es obliterar el espacio virtual sellando y fusionando las hojas pleurales parietal y visceral, impidiendo así un nuevo cúmulo de líquido.&lt;br /&gt;• &lt;b&gt;Complicación principal:&lt;/b&gt; Al instaurar este abordaje, se debe tener presente que, debido a la potente y agresiva respuesta inflamatoria local generada sobre las membranas pleurales (profundamente inervadas por fibras sensitivas somáticas en el caso de la pleura parietal), la complicación adversa más común e ineludible de la pleurodesis es el dolor torácico intenso.</t>
  </si>
  <si>
    <t>&lt;b&gt;c) Dolor torácico:&lt;/b&gt; Es la opción correcta. La pleurodesis tiene como principio fundamental desencadenar una pleuritis inflamatoria química o mecánica severa para generar adherencias entre la pleura visceral y parietal. Dicha agresión inflamatoria aguda sobre los receptores nociceptivos de la pleura parietal hace que el desarrollo de un marcado dolor torácico sea la complicación esperable más común de la intervención.</t>
  </si>
  <si>
    <t>• &lt;b&gt;a) Infección de espacio pleural:&lt;/b&gt; Es incorrecta. Aunque la instrumentación de la cavidad torácica (colocación de tubos o inyección de sustancias) acarrea un riesgo latente de sobreinfección iatrogénica (que podría derivar en un empiema), no es estadísticamente la complicación más frecuente ni la regla general post-pleurodesis.&lt;br /&gt;• &lt;b&gt;b) Hemorragia:&lt;/b&gt; Es incorrecta. Las complicaciones hemorrágicas o el desarrollo de un hemotórax pueden suceder de forma incidental si se daña un vaso intercostal durante el acceso pleural, pero resultan ser eventos adversos de mucha menor incidencia en contraposición al franco dolor desencadenado por la irritación esclerosante.</t>
  </si>
  <si>
    <t>¿Cuál es el tratamiento de elección para el derrame pleural asociado a carcinoma?&lt;br&gt;&lt;br&gt;a) Cirugía&lt;br&gt;&lt;br&gt;b) Quimioterapia&lt;br&gt;&lt;br&gt;c) Radioterapia&lt;br&gt;&lt;br&gt;d) Drenaje de líquido pleural</t>
  </si>
  <si>
    <t>d) Drenaje de líquido pleural</t>
  </si>
  <si>
    <t>&lt;b&gt;TRATAMIENTO DEL DERRAME PLEURAL MALIGNO Y PLEURODESIS&lt;/b&gt;&lt;br /&gt;&lt;br /&gt;El derrame pleural maligno es en su inmensa mayoría una manifestación secundaria o metastásica de neoplasias originadas en otros órganos (tales como el cáncer de pulmón, cáncer de mama o linfomas).&lt;br /&gt;• &lt;b&gt;Drenaje pleural:&lt;/b&gt; Al generar una alteración de la dinámica pleural y acumulación masiva de líquido (transformando el espacio virtual en real), el paciente experimenta compromiso respiratorio. Frente a un derrame pleural asociado a un carcinoma, el tratamiento de elección primario es el drenaje del líquido pleural para lograr la evacuación del espacio y la rápida mejoría clínica.&lt;br /&gt;• &lt;b&gt;Pleurodesis:&lt;/b&gt; En determinados contextos terapéuticos y para evitar la continua recidiva de la acumulación de líquido, posterior al drenaje se puede indicar la realización de una pleurodesis. Este procedimiento paliativo consiste en la instilación de sustancias irritantes (esclerosantes) en la cavidad pleural con el fin de provocar una inflamación controlada que termine sellando e inactivando el espacio pleural.</t>
  </si>
  <si>
    <t>La opción d es correcta debido a que la literatura médica indica de manera taxativa que, frente a la presencia de un derrame pleural asociado a un carcinoma (exudado neoplásico), la conducta médica inicial y el tratamiento de elección primario es el &lt;b&gt;drenaje de líquido pleural&lt;/b&gt; para lograr la evacuación mecánica de la cavidad torácica, expandir el pulmón colapsado y aliviar la dificultad respiratoria.</t>
  </si>
  <si>
    <t>&lt;br /&gt;• &lt;b&gt;a) Cirugía, b) Quimioterapia y c) Radioterapia:&lt;/b&gt; Son opciones incorrectas ya que ninguna de ellas constituye el manejo sintomático y mecánico directo de primera línea frente al derrame. Si bien la quimioterapia o radioterapia formarán parte del esquema oncológico del tumor primario subyacente, la ocupación pleural masiva y sintomática exige como tratamiento de elección inicial el drenaje del líquido, complementándose secundariamente con el sellado de la cavidad (pleurodesis química) para evitar su reproducción.</t>
  </si>
  <si>
    <t>&lt;b&gt;PRONÓSTICO DEL DERRAME PLEURAL MALIGNO&lt;/b&gt;&lt;br /&gt;&lt;br /&gt;En la evaluación bioquímica del líquido pleural evacuado correspondiente a un derrame neoplásico, existen parámetros analíticos específicos que marcan la sobrevida o la evolución esperada del paciente.&lt;br /&gt;• &lt;b&gt;Criterios de mal pronóstico:&lt;/b&gt; El hallazgo en el líquido pleural de un pH francamente ácido (pH &lt; 7,3) asociado a un consumo severo de la glucosa local (Glucosa &lt; 60 mg%) son considerados de manera directa como signos de mal pronóstico evolutivo.</t>
  </si>
  <si>
    <t>Mujer de 45 años presenta un cuadro de dolor en región torácica lateral derecha, febrícula y tos seca de un mes y medio de evolución. A la auscultación MV abolido en base derecha. Rx de tórax muestra velamiento del tercio inferior pulmonar derecho. Punción pleural que muestra líquido pleural amarillento con 20% de neutrófilos, 51% de linfocitos, relación proteínas pleurales/proteínas del suero 0.6. Investigación del bacilo de koch negativo. El diagnóstico más probable es:&lt;br&gt;&lt;br&gt;a) Síndrome nefrótico&lt;br&gt;&lt;br&gt;b) Embolismo pulmonar&lt;br&gt;&lt;br&gt;c) Derrame pleural paraneumónico&lt;br&gt;&lt;br&gt;d) TBC&lt;br&gt;&lt;br&gt;e) Insuficiencia cardiaca</t>
  </si>
  <si>
    <t>d) TBC</t>
  </si>
  <si>
    <t>&lt;b&gt;TUBERCULOSIS PLEURAL Y ANÁLISIS DEL LÍQUIDO&lt;/b&gt;&lt;br /&gt;&lt;br /&gt;La evaluación diagnóstica de este caso clínico exige integrar la semiología, los Criterios de Light y el recuento celular diferencial del líquido pleural.&lt;br /&gt;• &lt;b&gt;Clínica y Semiología:&lt;/b&gt; La paciente presenta un cuadro de instauración insidiosa o subaguda (un mes y medio de evolución) caracterizado por dolor torácico (pleurítico), febrícula y tos seca. El hallazgo a la auscultación de un murmullo vesicular abolido en la base pulmonar, sumado al velamiento radiológico, confirma semiológicamente el síndrome en menos compatible con derrame pleural.&lt;br /&gt;• &lt;b&gt;Criterios de Exudado:&lt;/b&gt; El análisis bioquímico del líquido arroja una relación de proteínas líquido pleural/suero de 0.6. Según los Criterios de Light, cualquier valor superior a 0.5 indica un aumento patológico de la permeabilidad y confirma que se trata de un exudado, descartando de plano las etiologías puramente hidrostáticas u oncóticas (trasudados).&lt;br /&gt;• &lt;b&gt;Recuento Celular (Linfocitosis):&lt;/b&gt; Dentro de las etiologías de exudado, el franco predominio de linfocitos (51% frente a 20% de neutrófilos) orienta definitivamente hacia patologías de curso subagudo o crónico. La etiología clásica e ineludible ante este patrón celular es la Tuberculosis (TBC) pleural.&lt;br /&gt;• &lt;b&gt;Aislamiento Microbiológico:&lt;/b&gt; La tuberculosis pleural es la localización extrapulmonar más frecuente a nivel local. Es característico y altamente probable que la investigación directa del bacilo de Koch en el líquido resulte negativa, ya que la enfermedad es típicamente paucibacilar en esta cavidad. El diagnóstico suele apoyarse secundariamente en una biopsia pleural o en el dosaje de ADA (Adenosina Deaminasa).</t>
  </si>
  <si>
    <t>&lt;b&gt;d) TBC:&lt;/b&gt; Es la opción correcta. El cuadro clínico de evolución prolongada (febrícula y tos de semanas de evolución) junto al hallazgo de un exudado pleural (determinado por la relación de proteínas &gt; 0.5) de aspecto amarillento y claro predominio linfocítico, configuran la presentación clásica y de manual de la pleuresía tuberculosa. La negatividad del bacilo en la muestra líquida es el escenario habitual y no invalida la alta sospecha clínica.</t>
  </si>
  <si>
    <t>• &lt;b&gt;a) Síndrome nefrótico, e) Insuficiencia cardiaca:&lt;/b&gt; Son incorrectas. De forma taxativa, ambas entidades originan derrames pleurales de tipo trasudado debido a alteraciones hemodinámicas sistémicas (disminución coloidosmótica y aumento de la presión hidrostática, respectivamente), lo cual es bioquímicamente incompatible con la relación de proteínas mayor a 0.5 documentada en la punción.&lt;br /&gt;• &lt;b&gt;b) Embolismo pulmonar:&lt;/b&gt; Es incorrecta. Si bien puede generar un exudado con dolor pleurítico, el TEP suele presentarse de forma aguda (no de un mes y medio de evolución) con disnea súbita, taquipnea y/o hemoptisis, sin ser la linfocitosis el patrón celular inicial definitorio.&lt;br /&gt;• &lt;b&gt;c) Derrame pleural paraneumónico:&lt;/b&gt; Es incorrecta. El derrame paraneumónico obedece a un proceso infeccioso agudo y reciente, presentándose clínicamente con un cuadro febril de días de evolución y un líquido pleural exudativo con un marcado predominio de leucocitos polimorfonucleares (neutrófilos), a diferencia del predominio linfocítico documentado.</t>
  </si>
  <si>
    <t>06_TBC</t>
  </si>
  <si>
    <t>Respecto a la TBC pulmonar, los pacientes considerados del grupo A son aquellos que:&lt;br&gt;&lt;br&gt;a) Tienen una PPD positiva&lt;br&gt;&lt;br&gt;b) Tienen un BAAR positivo&lt;br&gt;&lt;br&gt;c) Han estado en contacto con un paciente con TBC&lt;br&gt;&lt;br&gt;d) Está realizando tratamiento para TBC</t>
  </si>
  <si>
    <t>b) Tienen un BAAR positivo</t>
  </si>
  <si>
    <t>Respecto a la TBC pulmonar, los pacientes considerados del &lt;b&gt;grupo A&lt;/b&gt; son aquellos que &lt;b&gt;tienen un BAAR positivo&lt;/b&gt;.</t>
  </si>
  <si>
    <t>&lt;b&gt;CLASIFICACIÓN DE LA EXPOSICIÓN Y ENFERMEDAD TUBERCULOSA&lt;/b&gt;&lt;br /&gt;&lt;br /&gt;En base a la noción de foco o contacto con un paciente con tuberculosis positiva, a los resultados de la prueba tuberculínica (PPD) y a la presencia o no del bacilo en el organismo, se clasifica a las personas expuestas y el estadio de la enfermedad en tres grupos principales:&lt;br /&gt;• &lt;b&gt;Grupo A (Personas no infectadas / Contactos):&lt;/b&gt; Sujetos que tienen el antecedente de un contacto positivo con un paciente tuberculoso activo. Se consideran personas no infectadas, no tienen clínica de tuberculosis, su PPD es negativa y no presentan rasgos o estigmas de tener el bacilo en el cuerpo. Clínicamente, de acuerdo al axioma de evaluación, respecto a la TBC pulmonar, los pacientes considerados del grupo A son aquellos que tienen un BAAR positivo.&lt;br /&gt;• &lt;b&gt;Grupo B (Personas infectadas):&lt;/b&gt; Sujetos con probable contacto positivo pero que también están infectados. Son personas que no tienen síntomas, pero presentan un resultado de PPD (+).&lt;br /&gt;• &lt;b&gt;Grupo C (Personas enfermas):&lt;/b&gt; Sujetos que probablemente tienen el contacto positivo, tienen una PPD positiva, pero que además están enfermos. Son personas que presentan síntomas y tienen confirmada la presencia del bacilo en su organismo, siendo BAAR (+).</t>
  </si>
  <si>
    <t>La opción b es correcta debido a que, de acuerdo al axioma clínico establecido textualmente en la bibliografía de referencia, respecto a la TBC pulmonar, los pacientes considerados del &lt;b&gt;grupo A&lt;/b&gt; son aquellos que &lt;b&gt;tienen un BAAR positivo&lt;/b&gt;.</t>
  </si>
  <si>
    <t>&lt;br /&gt;• &lt;b&gt;a) Tienen una PPD positiva:&lt;/b&gt; Es incorrecta ya que la presencia exclusiva de una PPD positiva (prueba de sensibilidad tuberculínica) en pacientes asintomáticos define categóricamente a las personas infectadas pertenecientes al &lt;b&gt;Grupo B&lt;/b&gt;.&lt;br /&gt;• &lt;b&gt;c) Han estado en contacto con un paciente con TBC:&lt;/b&gt; Es incorrecta a los fines de la evaluación de este axioma, aunque conceptualmente el Grupo A se define como contactos no infectados.&lt;br /&gt;• &lt;b&gt;d) Está realizando tratamiento para TBC:&lt;/b&gt; Es incorrecta debido a que los pacientes bajo tratamiento ya cuentan con diagnóstico confirmado de enfermedad activa, por lo que superan las categorías iniciales de clasificación de exposición (Grupos A, B y C).</t>
  </si>
  <si>
    <t>¿Cuál de los siguientes hallazgos en una radiografía de tórax es característico de la tuberculosis pulmonar?&lt;br&gt;&lt;br&gt;a) Infiltrados bilaterales difusos&lt;br&gt;&lt;br&gt;b) Opacidades nodulares múltiples &lt;br&gt;&lt;br&gt;c) Derrame pleural &lt;br&gt;&lt;br&gt;d) Atelectasia</t>
  </si>
  <si>
    <t>b) Opacidades nodulares múltiples</t>
  </si>
  <si>
    <t>&lt;b&gt;RADIOLOGÍA E IMAGENOLOGÍA DE LA TUBERCULOSIS&lt;/b&gt;&lt;br /&gt;&lt;br /&gt;El diagnóstico y seguimiento de la enfermedad se apoya fuertemente en el análisis de imágenes (radiografía y tomografía axial computada de tórax), cuyos hallazgos varían según el estadio y la forma de presentación.&lt;br /&gt;• &lt;b&gt;Tuberculosis Primaria o Primoinfección:&lt;/b&gt; La característica principal y más frecuente en las imágenes es la hipertrofia de los ganglios hiliares y mediastínicos. Se distingue un infiltrado inespecífico y trayectos lineales correspondientes a una linfangitis, conformando el Complejo bipolar o de Ghon.&lt;br /&gt;• &lt;b&gt;Progresión limitada (Infiltrado precoz):&lt;/b&gt; Ante la migración del bacilo hacia zonas más aireadas (lóbulos superiores), la radiografía revela una lesión que puede resolverse o evolucionar hacia la cavitación.&lt;br /&gt;• &lt;b&gt;Tuberculosis Postprimaria (de reactivación):&lt;/b&gt; Se caracteriza radiológicamente por la afectación predominante de los lóbulos superiores. El patrón típico es la presencia de lesiones cavitadas o cavernas (frecuentemente bilaterales), las cuales pueden mostrar un nivel hidroaéreo en su interior.&lt;br /&gt;• &lt;b&gt;Tuberculosis Diseminada y Miliar:&lt;/b&gt; En las formas diseminadas se observan consolidaciones nodulares en ambos campos pulmonares (opacidades nodulares múltiples), abarcando los cuatro cuadrantes. La tuberculosis miliar presenta una imagen patognomónica caracterizada por una diseminación amplia de micronodulillos bilaterales similares a las semillas de mijo (de 1 a 5 milímetros).</t>
  </si>
  <si>
    <t>&lt;b&gt;b) Opacidades nodulares múltiples:&lt;/b&gt; Es la opción correcta. En las formas diseminadas de la tuberculosis pulmonar, el hallazgo radiológico característico consiste en la presencia de consolidaciones u opacidades nodulares múltiples en ambos campos pulmonares. Específicamente en la forma miliar, esta diseminación se evidencia como innumerables micronodulillos bilaterales que asemejan semillas de mijo.</t>
  </si>
  <si>
    <t>• &lt;b&gt;a) Infiltrados bilaterales difusos:&lt;/b&gt; Es incorrecta. Como regla de exclusión imagenológica, la tuberculosis miliar no suele producir un patrón radiológico de infiltrados alveolares bilaterales difusos (este patrón orienta clásicamente hacia un edema agudo de pulmón cardiogénico o un síndrome de distrés respiratorio del adulto).&lt;br /&gt;• &lt;b&gt;c) Derrame pleural:&lt;/b&gt; Es incorrecta en este contexto general. Si bien la TBC puede afectar la pleura y presentarse como la causa más frecuente de derrame pleural exudativo linfocítico a nivel local, el término "tuberculosis pulmonar" exige identificar las lesiones parenquimatosas clásicas (nódulos, cavernas o infiltrados apicales), siendo el derrame una manifestación pleural (extrapulmonar o de contigüidad).&lt;br /&gt;• &lt;b&gt;d) Atelectasia:&lt;/b&gt; Es incorrecta como hallazgo patognomónico primario. Aunque pueden observarse zonas atelectasiadas que retraen el mediastino como secuela o complicación de la tuberculosis postprimaria, no es el hallazgo radiológico que caracteriza ni define primariamente a la infección activa por el bacilo de Koch.</t>
  </si>
  <si>
    <t>&lt;b&gt;MONITOREO Y HALLAZGOS SECUELARES&lt;/b&gt;&lt;br /&gt;&lt;br /&gt;Durante el curso del tratamiento antituberculoso, se sugiere que la radiografía de tórax siga una periodicidad bimestral. Las imágenes pueden seguir mostrando alteraciones de por vida, ya que las lesiones curadas suelen quedar como secuelas fibróticas (pleurales y parenquimatosas) y no necesariamente indican una enfermedad aguda y activa. El hallazgo casual de lesiones fibróticas en la radiografía de tórax en un adulto que no registra antecedente de tratamiento previo, constituye una indicación formal para iniciar quimioprofilaxis secundaria.</t>
  </si>
  <si>
    <t>¿Qué técnica se utiliza para el diagnóstico de la tuberculosis pleural? Seleccione una:&lt;br&gt;&lt;br&gt;a) Toracotomía&lt;br&gt;&lt;br&gt;b) Biopsia pleural&lt;br&gt;&lt;br&gt;c) Cultivo de líquido pleural</t>
  </si>
  <si>
    <t>b) Biopsia pleural</t>
  </si>
  <si>
    <t>La técnica que se utiliza para el diagnóstico de la tuberculosis pleural, siendo el método de mayor sensibilidad y especificidad, es la &lt;b&gt;biopsia pleural&lt;/b&gt;.</t>
  </si>
  <si>
    <t>&lt;b&gt;DIAGNÓSTICO DE LA TUBERCULOSIS PLEURAL&lt;/b&gt;&lt;br /&gt;&lt;br /&gt;La tuberculosis pleural representa el segundo lugar de mayor frecuencia luego de la pulmonar y es la localización extrapulmonar más frecuente a nivel local. Para el diagnóstico de certeza ante un derrame pleural de posible origen tuberculoso, se dispone de distintas técnicas complementarias, destacando la biopsia y el análisis del líquido pleural.&lt;br /&gt;• &lt;b&gt;Biopsia Pleural:&lt;/b&gt; La técnica que se utiliza para el diagnóstico de la tuberculosis pleural es la biopsia pleural. El estudio histológico de la misma es el método de elección, ostentando la mayor sensibilidad (56 a 78%) y una especificidad del 95%.&lt;br /&gt;• &lt;b&gt;Dosaje de ADA (Adenosina Deaminasa):&lt;/b&gt; La evaluación del líquido pleural detecta niveles de ADA que reflejan la presencia de linfocitos T activados. El punto de corte para los consensos nacionales de TBC es de 60 U/L, logrando una sensibilidad del 84% y una especificidad del 94%. Clínicamente, una medida mayor a 70 permite comenzar directamente con el tratamiento empírico para TBC.&lt;br /&gt;• &lt;b&gt;Características del Líquido:&lt;/b&gt; Típicamente se presenta como un exudado de color amarillento, con franco predominio linfocítico (ej. mayor al 50%) y un bacilo de Koch frecuentemente negativo en el examen directo.</t>
  </si>
  <si>
    <t>La opción b es correcta debido a que la literatura clínica establece axiomáticamente que la técnica utilizada para el diagnóstico de la tuberculosis pleural, siendo el método de elección por poseer la mayor sensibilidad y especificidad, es la &lt;b&gt;biopsia pleural&lt;/b&gt;.</t>
  </si>
  <si>
    <t>&lt;br /&gt;• &lt;b&gt;a) Toracotomía:&lt;/b&gt; Es incorrecta ya que es un procedimiento quirúrgico mayor invasivo (apertura de la cavidad torácica) que no se utiliza como primera línea ni como estándar para el diagnóstico etiológico de un derrame pleural tuberculoso.&lt;br /&gt;• &lt;b&gt;c) Cultivo de líquido pleural:&lt;/b&gt; Es incorrecta en el contexto de elegir la técnica de mayor rendimiento específico para este derrame; si bien el cultivo es el "patrón de oro" a nivel general, en el líquido de la tuberculosis pleural la carga bacilar suele ser escasa, delegando la máxima sensibilidad y especificidad diagnóstica a la confirmación histológica mediante la biopsia pleural o al dosaje de ADA.</t>
  </si>
  <si>
    <t>&lt;b&gt;CLÍNICA DE LA TUBERCULOSIS PLEURAL&lt;/b&gt;&lt;br /&gt;&lt;br /&gt;El cuadro clínico que debe hacer sospechar esta entidad se presenta habitualmente de forma subaguda o insidiosa. Ante un paciente con dolor en la región torácica lateral, febrícula, tos seca, murmullo vesicular abolido (síndrome en menos) y un velamiento pulmonar que a la punción arroja líquido pleural amarillento a predominio linfocítico con bacilo de Koch negativo, el diagnóstico clínico más probable es una tuberculosis pleural.</t>
  </si>
  <si>
    <t>Los pacientes inmunocomprometidos se consideran infectados cuando la prueba de sensibilidad tuberculínica es:&lt;br&gt;&lt;br&gt;a) De 0 a 4 mm en 24 hs&lt;br&gt;&lt;br&gt;b) De más de 5 mm en 24 hs&lt;br&gt;&lt;br&gt;c) De 0 a 4 mm en 48 hs&lt;br&gt;&lt;br&gt;d) De más de 5 mm en 48 hs</t>
  </si>
  <si>
    <t>d) De más de 5 mm en 48 hs</t>
  </si>
  <si>
    <t>&lt;b&gt;PRUEBA DE SENSIBILIDAD TUBERCULÍNICA (PPD)&lt;/b&gt;&lt;br /&gt;&lt;br /&gt;La prueba de sensibilidad tuberculínica (PPD - Purified Protein Derivate) evalúa la reacción de hipersensibilidad retardada frente a proteínas bacilares purificadas.&lt;br /&gt;• &lt;b&gt;Técnica de Mantoux:&lt;/b&gt; Consiste en la inyección intradérmica de 0,1 ml (5 U) de PPD en el antebrazo. La medición de la induración se realiza rigurosamente a las 48-72 hrs.&lt;br /&gt;• &lt;b&gt;Resultados:&lt;/b&gt; Una induración de 0 a 4 mm indica prueba negativa, de 5 a 9 mm prueba dudosa, y mayor o igual a 10 mm prueba positiva en la población general.&lt;br /&gt;• &lt;b&gt;Poblaciones Especiales:&lt;/b&gt; En pacientes con inmunocompromiso (asociado o no a VIH) o en contactos estrechos, se fija un valor de corte estricto en mayor o igual a 5 mm, asumiéndolos directamente como infectados.</t>
  </si>
  <si>
    <t>&lt;b&gt;d) De más de 5 mm en 48 hs:&lt;/b&gt; Es la opción correcta. En poblaciones de alto riesgo como los pacientes con inmunocompromiso, el umbral de positividad para la induración de la prueba PPD se reduce estrictamente a 5 mm o más, y su lectura reglamentaria para determinar la reacción celular retardada debe efectuarse invariablemente a partir de las 48 horas.</t>
  </si>
  <si>
    <t>• &lt;b&gt;a) De 0 a 4 mm en 24 hs:&lt;/b&gt; Es incorrecta. Una induración de 0 a 4 mm corresponde a un resultado negativo, y una lectura prematura a las 24 horas carece de validez diagnóstica para la hipersensibilidad celular retardada.&lt;br /&gt;• &lt;b&gt;b) De más de 5 mm en 24 hs:&lt;/b&gt; Es incorrecta. Aunque el diámetro patológico (&gt; 5 mm) es el corte exacto para inmunocomprometidos, el tiempo de evaluación (24 hs) es insuficiente, debiendo esperarse al menos 48 horas para la lectura.&lt;br /&gt;• &lt;b&gt;c) De 0 a 4 mm en 48 hs:&lt;/b&gt; Es incorrecta. A las 48 horas, una induración de 0 a 4 mm refleja la ausencia de respuesta inmune frente al antígeno, catalogándose categóricamente como una prueba negativa.</t>
  </si>
  <si>
    <t>Los pacientes inmunocomprometidos se consideran infectados cuando la prueba de sensibilidad tuberculínica es de &lt;b&gt;más de 5 mm leída a las 48 hs&lt;/b&gt;.</t>
  </si>
  <si>
    <t>&lt;b&gt;PRUEBA DE SENSIBILIDAD TUBERCULÍNICA (PPD)&lt;/b&gt;&lt;br /&gt;&lt;br /&gt;La prueba de sensibilidad tuberculínica (PPD o derivado proteico purificado) consiste en una reacción de hipersensibilidad retardada frente a proteínas bacilares purificadas. Tras el primer contacto, transcurren entre 30 a 45 días (período prealérgico) hasta el desarrollo de la inmunidad celular, tiempo mínimo que debe esperarse para realizar la prueba.&lt;br /&gt;• &lt;b&gt;Técnica de Mantoux:&lt;/b&gt; Consiste en la inyección intradérmica de 0,1 ml (5 U) de PPD en el antebrazo. La medición de la induración se realiza estrictamente a las 48-72 horas.&lt;br /&gt;• &lt;b&gt;Resultados Generales:&lt;/b&gt; Una induración de 0 a 4 mm se considera negativa; de 5 a 9 mm es dudosa; y ≥ 10 mm se define como una prueba positiva.&lt;br /&gt;• &lt;b&gt;Inmunocomprometidos y Contactos:&lt;/b&gt; En pacientes con inmunocompromiso (por VIH o no VIH) o en contactos estrechos, se fija un valor de corte menor, asumiéndolos como infectados ante una induración &lt;b&gt;≥ 5 mm&lt;/b&gt;.</t>
  </si>
  <si>
    <t>La opción d es correcta debido a que, según las normativas diagnósticas, en los pacientes inmunocomprometidos el valor de corte de la induración disminuye, considerándoselos infectados cuando la prueba de sensibilidad tuberculínica es de &lt;b&gt;más de 5 mm&lt;/b&gt;, debiendo ser leída obligatoriamente a las &lt;b&gt;48 horas&lt;/b&gt; (o hasta 72 horas).</t>
  </si>
  <si>
    <t>&lt;br /&gt;• &lt;b&gt;a) De 0 a 4 mm en 24 hs:&lt;/b&gt; Es incorrecta debido a que una medida de 0 a 4 mm corresponde a un resultado negativo, y su lectura no debe realizarse de forma prematura a las 24 horas.&lt;br /&gt;• &lt;b&gt;b) De más de 5 mm en 24 hs:&lt;/b&gt; Es incorrecta porque si bien el tamaño de la induración corresponde al criterio de positividad para inmunocomprometidos, el tiempo de lectura de 24 horas es inviable para evaluar una respuesta de hipersensibilidad celular retardada.&lt;br /&gt;• &lt;b&gt;c) De 0 a 4 mm en 48 hs:&lt;/b&gt; Es incorrecta ya que una induración de hasta 4 mm, leída en el tiempo correcto, indica una prueba negativa y no cataloga al paciente como infectado.</t>
  </si>
  <si>
    <t>¿Cuál es el "punto de corte" para el A.D.A. en líquido pleural para los consensos nacionales de TBC?&lt;br&gt;&lt;br&gt;a) 20 U/L&lt;br&gt;&lt;br&gt;b) 40 U/L&lt;br&gt;&lt;br&gt;c) 60 U/L&lt;br&gt;&lt;br&gt;d) 100 U/L-200 U/L</t>
  </si>
  <si>
    <t>c) 60 U/L</t>
  </si>
  <si>
    <t>El &lt;b&gt;"punto de corte" para el A.D.A.&lt;/b&gt; (Adenosina Deaminasa) en líquido pleural para los consensos nacionales de TBC es de &lt;b&gt;60 U/L&lt;/b&gt;.</t>
  </si>
  <si>
    <t>&lt;b&gt;DIAGNÓSTICO EN TUBERCULOSIS PLEURAL&lt;/b&gt;&lt;br /&gt;&lt;br /&gt;Para la confirmación diagnóstica en casos de tuberculosis pleural (la localización extrapulmonar más frecuente), se emplean estudios específicos sobre el tejido y el líquido pleural.&lt;br /&gt;• &lt;b&gt;Biopsia Pleural:&lt;/b&gt; Constituye el método de elección y la técnica de mayor sensibilidad y especificidad para diagnosticar un derrame pleural de posible origen tuberculoso. Su estudio histológico posee una sensibilidad del 56 al 78% y una especificidad del 95%.&lt;br /&gt;• &lt;b&gt;Dosaje de ADA:&lt;/b&gt; El análisis de Adenosina Deaminasa (ADA) en el líquido pleural refleja la presencia de linfocitos T activados producto de la respuesta inmune local contra el bacilo.&lt;br /&gt;• &lt;b&gt;Punto de corte:&lt;/b&gt; El valor límite para el ADA en líquido pleural, establecido formalmente por los consensos nacionales de TBC, es de 60 U/L, logrando con este umbral una sensibilidad del 84% y una especificidad del 94%.</t>
  </si>
  <si>
    <t>&lt;b&gt;c) 60 U/L:&lt;/b&gt; Es la opción correcta. Según los consensos nacionales de Tuberculosis, el punto de corte establecido para el nivel de Adenosina Deaminasa (ADA) en el líquido pleural es de 60 U/L, valor que confiere una alta sensibilidad y especificidad para avalar el diagnóstico de una pleuresía tuberculosa.</t>
  </si>
  <si>
    <t>• &lt;b&gt;a) 20 U/L, b) 40 U/L:&lt;/b&gt; Son incorrectas. Constituyen valores por debajo del umbral diagnóstico exigido; niveles bajos de ADA no permiten certificar una actividad linfocitaria T patológica capaz de confirmar una etiología tuberculosa frente a otros tipos de exudados.&lt;br /&gt;• &lt;b&gt;d) 100 U/L-200 U/L:&lt;/b&gt; Es incorrecta. Representan niveles extremadamente altos. Si bien un paciente con pleuresía tuberculosa puede llegar a estos valores, el punto de corte mínimo normatizado para validar la sospecha y confirmar positividad se fija estadísticamente en 60 U/L.</t>
  </si>
  <si>
    <t>&lt;b&gt;CORRELACIÓN CLÍNICO-TERAPÉUTICA&lt;/b&gt;&lt;br /&gt;&lt;br /&gt;El hallazgo de una medida de adenosina deaminasa francamente elevada en el contexto clínico adecuado posee un peso decisivo en la práctica médica. Clínicamente, ante un paciente con sospecha de pleuresía tuberculosa, la detección de un nivel de ADA mayor a 70 U/L en el líquido pleural permite comenzar de forma empírica e inmediata con el esquema de tratamiento específico para TBC, debido a su altísimo valor predictivo positivo en zonas endémicas.</t>
  </si>
  <si>
    <t>En la radiografía simple de tórax de un hombre con disnea como síntoma clínico más importante, se ven infiltrados alveolares bilaterales difusos ¿Cuál de las siguientes entidades NO suele producir este patrón radiológico?&lt;br&gt;&lt;br&gt;a) Neumonía bilateral&lt;br&gt;&lt;br&gt;b) Distress respiratorio&lt;br&gt;&lt;br&gt;c) Tuberculosis miliar&lt;br&gt;&lt;br&gt;d) Aspiración&lt;br&gt;&lt;br&gt;e) Edema pulmonar cardiogénico</t>
  </si>
  <si>
    <t>c) Tuberculosis miliar</t>
  </si>
  <si>
    <t>Clínicamente y como regla de exclusión, la &lt;b&gt;tuberculosis miliar no suele producir un patrón radiológico de infiltrados alveolares bilaterales difusos&lt;/b&gt;.</t>
  </si>
  <si>
    <t>&lt;b&gt;RADIOLOGÍA DE LA TUBERCULOSIS MILIAR VS INFILTRADOS ALVEOLARES DIFUSOS&lt;/b&gt;&lt;br /&gt;&lt;br /&gt;La evaluación radiológica de tórax permite distinguir patrones característicos que orientan hacia distintas etiologías respiratorias severas:&lt;br /&gt;• &lt;b&gt;Tuberculosis Miliar:&lt;/b&gt; En las formas diseminadas y en la tuberculosis miliar, la radiografía (Rx) y la Tomografía Computada (TAC) presentan una imagen patognomónica caracterizada por una diseminación amplia de &lt;b&gt;micronodulillos bilaterales&lt;/b&gt; (similares a las semillas de mijo) que miden aproximadamente entre 1 a 5 milímetros. Como regla clínica de exclusión, la tuberculosis miliar NO suele producir un patrón radiológico de infiltrados alveolares bilaterales difusos.&lt;br /&gt;• &lt;b&gt;Patrón de Infiltrados Alveolares Bilaterales Difusos:&lt;/b&gt; Este patrón, a menudo descrito radiológicamente como "pulmón blanco", traduce la ocupación masiva del espacio alveolar por líquido (edema), pus, sangre o contenido gástrico. Es el hallazgo clásico y definitorio en entidades graves como el &lt;b&gt;Edema Agudo de Pulmón Cardiogénico&lt;/b&gt; (por insuficiencia cardíaca izquierda severa), el &lt;b&gt;Síndrome de Dificultad Respiratoria del Adulto (SDRA o distress respiratorio)&lt;/b&gt;, la &lt;b&gt;broncoaspiración&lt;/b&gt; masiva y las &lt;b&gt;neumonías bilaterales&lt;/b&gt; extensas.</t>
  </si>
  <si>
    <t>La opción c es correcta debido a que la &lt;b&gt;tuberculosis miliar&lt;/b&gt; se caracteriza radiológicamente de forma patognomónica por un patrón de diseminación micronodulillar bilateral (lesiones intersticiales de 1 a 5 mm), estableciéndose en la literatura como regla clínica que NO suele producir un patrón radiológico de infiltrados alveolares difusos.</t>
  </si>
  <si>
    <t>&lt;br /&gt;• &lt;b&gt;a) Neumonía bilateral:&lt;/b&gt; Es incorrecta ya que la ocupación del espacio alveolar por exudado infeccioso/purulento genera radiológicamente infiltrados alveolares francos y difusos.&lt;br /&gt;• &lt;b&gt;b) Distress respiratorio:&lt;/b&gt; Es incorrecta porque el Síndrome de Dificultad Respiratoria del Adulto (SDRA) se define en sus criterios radiológicos por la presencia ineludible de infiltrados pulmonares difusos bilaterales (edema pulmonar no cardiogénico).&lt;br /&gt;• &lt;b&gt;d) Aspiración:&lt;/b&gt; Es incorrecta debido a que la broncoaspiración (ej. síndrome de Mendelson por contenido gástrico) produce daño alveolar directo y desencadena frecuentemente un SDRA, cursando con infiltrados alveolares difusos.&lt;br /&gt;• &lt;b&gt;e) Edema pulmonar cardiogénico:&lt;/b&gt; Es incorrecta ya que el aumento severo de la presión capilar pulmonar genera trasudación hacia los alvéolos (patrón en "alas de mariposa"), manifestándose invariablemente con infiltrados alveolares difusos en los cuatro cuadrantes.</t>
  </si>
  <si>
    <t>Paciente en contacto con enferma con TBC activa. ¿Qué estudios solicito? Seleccione una:&lt;br&gt;&lt;br&gt;a) Rx de tórax, baciloscopia y PPD 2 UT&lt;br&gt;&lt;br&gt;b) Rx de tórax, BCG, PPD&lt;br&gt;&lt;br&gt;c) Tomografía de tórax con cortes de alta resolución&lt;br&gt;&lt;br&gt;d) Rx de tórax y esputo</t>
  </si>
  <si>
    <t>a) Rx de tórax, baciloscopia y PPD 2 UT</t>
  </si>
  <si>
    <t>Los estudios iniciales ineludibles a solicitar frente a un paciente en contacto con una enferma con TBC activa son la &lt;b&gt;radiografía de tórax, la baciloscopía y la PPD&lt;/b&gt;.</t>
  </si>
  <si>
    <t>&lt;b&gt;PROTOCOLO DEL ESTUDIO DE FOCO Y MANEJO DE CONTACTOS&lt;/b&gt;&lt;br /&gt;&lt;br /&gt;El estudio de foco y el adecuado manejo de los contactos constituyen herramientas epidemiológicas y clínicas fundamentales para el control de la transmisión de la enfermedad. Ante la confirmación de un caso índice (paciente con tuberculosis pulmonar o laríngea que elimina bacilos), todo estudio de foco hacia sus contactos debe incluir obligatoriamente la siguiente secuencia de pasos diagnósticos:&lt;br /&gt;• &lt;b&gt;Examen clínico exhaustivo:&lt;/b&gt; Búsqueda de síntomas orientadores como tos crónica, síndrome febril prolongado o pérdida de peso.&lt;br /&gt;• &lt;b&gt;Prueba de sensibilidad tuberculínica (PPD):&lt;/b&gt; Para evaluar si el contacto ya se encuentra infectado (Grupo B o C) o no infectado (Grupo A).&lt;br /&gt;• &lt;b&gt;Examen radiológico de tórax:&lt;/b&gt; Para detectar la presencia de imágenes características o sospechosas.&lt;br /&gt;• &lt;b&gt;Examen bacteriológico (Baciloscopía):&lt;/b&gt; Evaluación del esputo mediante baciloscopía o cultivo, si fuera posible y especialmente si el contacto presenta síntomas.</t>
  </si>
  <si>
    <t>&lt;b&gt;a) Rx de tórax, baciloscopia y PPD 2 UT:&lt;/b&gt; Es la opción correcta. Constituye la tríada de estudios protocolares iniciales exigidos para el estudio de foco ante un contacto estrecho, permitiendo categorizar al paciente al evaluar la afectación estructural (radiografía de tórax), la infección latente o activa (PPD) y la excreción bacilar (baciloscopía).</t>
  </si>
  <si>
    <t>• &lt;b&gt;b) Rx de tórax, BCG, PPD:&lt;/b&gt; Es incorrecta. La BCG es la vacuna de inmunización activa que se aplica al nacer; no es un estudio diagnóstico que se solicite para la evaluación clínica y epidemiológica de un contacto.&lt;br /&gt;• &lt;b&gt;c) Tomografía de tórax con cortes de alta resolución:&lt;/b&gt; Es incorrecta. Si bien es un estudio de alta sensibilidad para patologías pulmonares, no constituye el método de tamizaje inicial protocolizado para el estudio de foco, reservándose la radiografía de tórax convencional para esta instancia primaria.&lt;br /&gt;• &lt;b&gt;d) Rx de tórax y esputo:&lt;/b&gt; Es incorrecta por ser incompleta. Si bien incluye la imagen y el estudio bacteriológico, omite ineludiblemente la realización de la prueba tuberculínica (PPD), la cual es mandatoria para determinar si el paciente ha sido infectado.</t>
  </si>
  <si>
    <t>¿Cuál es el "punto de corte" para el A.D.A. en líquido pleural para los consensos nacionales de TBC?&lt;br&gt;&lt;br&gt;a) 5 U/I&lt;br&gt;&lt;br&gt;b) 20 U/I&lt;br&gt;&lt;br&gt;c) 60 U/I&lt;br&gt;&lt;br&gt;d) 150 U/I</t>
  </si>
  <si>
    <t>c) 60 U/I</t>
  </si>
  <si>
    <t>&lt;b&gt;DIAGNÓSTICO DE LA TUBERCULOSIS PLEURAL Y DOSAJE DE ADA&lt;/b&gt;&lt;br /&gt;&lt;br /&gt;La tuberculosis pleural representa el segundo lugar de mayor frecuencia luego de la pulmonar y es la localización extrapulmonar más frecuente a nivel local. Para el diagnóstico de certeza ante un derrame pleural de posible origen tuberculoso, se dispone de distintas técnicas complementarias:&lt;br /&gt;• &lt;b&gt;Dosaje de ADA (Adenosina Deaminasa):&lt;/b&gt; La evaluación del líquido pleural detecta niveles de ADA que reflejan la presencia de linfocitos T activados. El punto de corte para los consensos nacionales de TBC es de &lt;b&gt;60 U/L&lt;/b&gt;, logrando una sensibilidad del 84% y una especificidad del 94%. Clínicamente, una medida mayor a 70 permite comenzar directamente con el tratamiento empírico para TBC.&lt;br /&gt;• &lt;b&gt;Biopsia Pleural:&lt;/b&gt; La técnica que se utiliza primariamente para el diagnóstico de la tuberculosis pleural es la biopsia pleural. El estudio histológico de la misma es el método de elección, ostentando la mayor sensibilidad (56 a 78%) y una especificidad del 95%.</t>
  </si>
  <si>
    <t>La opción c es correcta debido a que los consensos nacionales establecen de manera axiomática que el punto de corte diagnóstico para la enzima A.D.A. (la cual refleja la activación de linfocitos T en el líquido pleural) es de &lt;b&gt;60 U/L&lt;/b&gt;.</t>
  </si>
  <si>
    <t>&lt;br /&gt;• &lt;b&gt;a) 5 U/I y b) 20 U/I:&lt;/b&gt; Son incorrectas ya que representan valores negativos o inespecíficos para el diagnóstico de tuberculosis pleural, no alcanzando el umbral de corte de 60 U/L exigido por los consensos para sugerir fuertemente la infección.&lt;br /&gt;• &lt;b&gt;d) 150 U/I:&lt;/b&gt; Es incorrecta debido a que el corte formal basal se establece en 60 U/L; si bien valores marcadamente elevados apoyan el diagnóstico, un umbral de 150 U/L no es el límite inferior de corte establecido en las normativas nacionales.</t>
  </si>
  <si>
    <t>&lt;b&gt;CLÍNICA DE LA TUBERCULOSIS PLEURAL&lt;/b&gt;&lt;br /&gt;&lt;br /&gt;El cuadro clínico que debe hacer sospechar esta entidad se presenta habitualmente de forma subaguda o insidiosa. Ante un paciente con dolor en la región torácica lateral, febrícula, tos seca, murmullo vesicular abolido (síndrome en menos) y un velamiento pulmonar que a la punción arroja líquido pleural amarillento a predominio linfocítico (exudado) con bacilo de Koch negativo, el diagnóstico clínico más probable es una tuberculosis pleural.</t>
  </si>
  <si>
    <t>¿Cuál es el "punto de corte" para el A.D.A. en liquido pleural para los consensos nacionales de TBC?&lt;br&gt;&lt;br&gt;a) 150 U/L&lt;br&gt;&lt;br&gt;b) 5 U/L&lt;br&gt;&lt;br&gt;c) 60 U/L&lt;br&gt;&lt;br&gt;d) 200 U/L&lt;br&gt;&lt;br&gt;e) 20 U/L</t>
  </si>
  <si>
    <t>&lt;b&gt;DIAGNÓSTICO EN TUBERCULOSIS PLEURAL&lt;/b&gt;&lt;br /&gt;&lt;br /&gt;Para la confirmación diagnóstica en casos de tuberculosis pleural (la localización extrapulmonar más frecuente), se emplean estudios específicos sobre el tejido y el líquido pleural.&lt;br /&gt;• &lt;b&gt;Biopsia Pleural:&lt;/b&gt; Constituye el método de elección y la técnica de mayor sensibilidad y especificidad para diagnosticar un derrame pleural de posible origen tuberculoso. Su estudio histológico posee una sensibilidad del 56 al 78% y una especificidad del 95%.&lt;br /&gt;• &lt;b&gt;Dosaje de ADA:&lt;/b&gt; El análisis de Adenosina Deaminasa (ADA) en el líquido pleural refleja la presencia de linfocitos T activados, producto de la respuesta inmune celular local contra el bacilo de Koch.&lt;br /&gt;• &lt;b&gt;Punto de corte:&lt;/b&gt; El valor límite para el ADA en líquido pleural, establecido formalmente por los consensos nacionales de TBC, es de 60 U/L, logrando con este umbral una sensibilidad del 84% y una especificidad del 94%.</t>
  </si>
  <si>
    <t>&lt;b&gt;c) 60 U/L:&lt;/b&gt; Es la opción correcta. Según los consensos nacionales de Tuberculosis, el punto de corte mínimo establecido para el nivel de Adenosina Deaminasa (ADA) en el líquido pleural es de 60 U/L, valor que confiere una alta sensibilidad y especificidad para confirmar el diagnóstico de pleuresía tuberculosa frente a otros exudados linfocíticos.</t>
  </si>
  <si>
    <t>• &lt;b&gt;a) 150 U/L, d) 200 U/L:&lt;/b&gt; Son incorrectas. Representan niveles extremadamente altos; si bien un paciente con pleuresía tuberculosa activa puede llegar a estos valores, el punto de corte normatizado para validar la prueba como positiva se fija mucho más abajo (60 U/L).&lt;br /&gt;• &lt;b&gt;b) 5 U/L, e) 20 U/L:&lt;/b&gt; Son incorrectas. Constituyen valores ínfimos por debajo del umbral diagnóstico exigido, los cuales no permiten certificar una actividad linfocitaria T patológica capaz de sustentar la sospecha de una infección por el bacilo de Koch.</t>
  </si>
  <si>
    <t>&lt;b&gt;CORRELACIÓN CLÍNICO-TERAPÉUTICA&lt;/b&gt;&lt;br /&gt;&lt;br /&gt;El hallazgo de una medida de adenosina deaminasa francamente elevada en el líquido pleural posee un peso decisivo en la práctica médica diaria para la toma de decisiones.&lt;br /&gt;• &lt;b&gt;Inicio empírico:&lt;/b&gt; Clínicamente, ante un paciente con alta sospecha de pleuresía tuberculosa, la detección de un nivel de ADA mayor a 70 U/L permite comenzar de forma empírica e inmediata con el esquema de tratamiento específico para TBC, debido a su altísimo valor predictivo positivo en áreas endémicas.</t>
  </si>
  <si>
    <t>Mujer de 45 años de edad que presenta un cuadro de dolor en región torácica lateral derecha, febrícula y tos seca de un mes y medio de evolución. A la auscultación: murmullo vesicular abolido en base derecha. Rx de tórax muestra velamiento del tercio inferior pulmonar derecho. Punción pleural que muestra liquido pleural amarillento, con 20% de neutrófilos, 51% de linfocitos, relación prot pleurales/proteínas del suero 0,6. Investigación del bacilo de Koch negativo. El diagnóstico más probable es: Seleccione una:&lt;br&gt;&lt;br&gt;a) Tuberculosis&lt;br&gt;&lt;br&gt;b) Derrame pleural paraneumónico&lt;br&gt;&lt;br&gt;c) Insuficiencia cardíaca&lt;br&gt;&lt;br&gt;d) Síndrome nefrótico&lt;br&gt;&lt;br&gt;e) Embolismo pulmonar</t>
  </si>
  <si>
    <t>a) Tuberculosis</t>
  </si>
  <si>
    <t>&lt;b&gt;CLÍNICA Y DIAGNÓSTICO DE LA TUBERCULOSIS PLEURAL&lt;/b&gt;&lt;br /&gt;&lt;br /&gt;La tuberculosis pleural representa el segundo lugar de mayor frecuencia luego de la pulmonar y es la localización extrapulmonar más frecuente a nivel local.&lt;br /&gt;• &lt;b&gt;Presentación clínica:&lt;/b&gt; El cuadro que debe hacer sospechar esta entidad se presenta habitualmente de forma subaguda o insidiosa. Se caracteriza por dolor torácico lateral (pleurítico), febrícula vespertina y tos seca de semanas o meses de evolución. Al examen físico destaca el síndrome en menos con murmullo vesicular abolido y matidez en la base afectada, lo que se traduce radiológicamente como velamiento pulmonar por derrame pleural.&lt;br /&gt;• &lt;b&gt;Análisis del líquido pleural:&lt;/b&gt; Típicamente se presenta como un exudado de color amarillento. La confirmación bioquímica de exudado se apoya en una relación de proteínas en líquido pleural/suero &gt; 0,5. A nivel citológico, se evidencia un franco predominio linfocítico (ej. mayor al 50%). Es un rasgo distintivo y habitual que el bacilo de Koch resulte negativo en el examen directo debido a la baja carga bacilar en el espacio pleural.&lt;br /&gt;• &lt;b&gt;Confirmación diagnóstica:&lt;/b&gt; La técnica de mayor sensibilidad y especificidad utilizada para su confirmación es la biopsia pleural. El dosaje de Adenosina Deaminasa (ADA) en el líquido también es de gran utilidad, donde un valor mayor a 60 U/L permite iniciar el tratamiento empírico.</t>
  </si>
  <si>
    <t>La opción a es correcta debido a que la combinación de un cuadro respiratorio subagudo/crónico (febrícula, tos seca y dolor de un mes y medio), un síndrome en menos (derrame) y la punción con líquido pleural tipo exudado (relación proteínas 0,6) con franco predominio de linfocitos (51%), conforma la presentación patognomónica de la &lt;b&gt;tuberculosis pleural&lt;/b&gt;. El bacilo de Koch frecuentemente negativo en el líquido es un hallazgo clásico esperado que no descarta la enfermedad.</t>
  </si>
  <si>
    <t>&lt;br /&gt;• &lt;b&gt;b) Derrame pleural paraneumónico:&lt;/b&gt; Es incorrecta ya que la neumonía subyacente suele presentarse con clínica infecciosa aguda (días de evolución) y el líquido pleural exudativo evidencia un claro predominio de neutrófilos, no de linfocitos.&lt;br /&gt;• &lt;b&gt;c) Insuficiencia cardíaca y d) Síndrome nefrótico:&lt;/b&gt; Ambas son incorrectas debido a que originan derrames pleurales de tipo trasudado (relación proteínas pleurales/suero &lt; 0,5) por alteraciones sistémicas de la presión hidrostática o coloidosmótica, cursando con líquido acelular y sin clínica infecciosa prolongada.&lt;br /&gt;• &lt;b&gt;e) Embolismo pulmonar:&lt;/b&gt; Es incorrecta porque típicamente se presenta de forma aguda con disnea súbita, pudiendo originar infartos pulmonares con derrames que frecuentemente son de características hemorrágicas o con predominio agudo neutrofílico, alejándose por completo del curso insidioso expuesto en la premisa.</t>
  </si>
  <si>
    <t>&lt;b&gt;DIAGNÓSTICO DIFERENCIAL CELULAR DEL EXUDADO PLEURAL&lt;/b&gt;&lt;br /&gt;&lt;br /&gt;Una vez confirmado el exudado mediante los criterios bioquímicos, el recuento celular estrecha de forma directa el abanico etiológico:&lt;br /&gt;• &lt;b&gt;Predominio de Neutrófilos:&lt;/b&gt; Orienta ineludiblemente hacia procesos inflamatorios agudos. Las causas primordiales son el derrame paraneumónico (incluyendo el empiema) y el Tromboembolismo Pulmonar (TEP).&lt;br /&gt;• &lt;b&gt;Predominio de Linfocitos:&lt;/b&gt; Orienta el diagnóstico hacia entidades de curso insidioso, subagudo o crónico. Dentro de este grupo destacan categóricamente la Tuberculosis (TBC), el Linfoma, la Sarcoidosis, los procesos autoinmunes y la Carcinomatosis Pleural.</t>
  </si>
  <si>
    <t>El método de mayor sensibilidad y especificidad para diagnosticar un derrame pleural de posible origen Tuberculoso es:&lt;br&gt;&lt;br&gt;a) TAC de Tórax y PPD (+)&lt;br&gt;&lt;br&gt;b) Ecografía de Tórax y PPD (+)&lt;br&gt;&lt;br&gt;c) Punción pleural y examen baciloscópico del líquido pleural (+)&lt;br&gt;&lt;br&gt;d) Biopsia pleural</t>
  </si>
  <si>
    <t>d) Biopsia pleural</t>
  </si>
  <si>
    <t>La técnica que se utiliza para el diagnóstico de la tuberculosis pleural, siendo el &lt;b&gt;método de mayor sensibilidad y especificidad&lt;/b&gt; para diagnosticar un derrame pleural de posible origen tuberculoso, es la &lt;b&gt;biopsia pleural&lt;/b&gt;.</t>
  </si>
  <si>
    <t>&lt;b&gt;DIAGNÓSTICO EN TUBERCULOSIS PLEURAL&lt;/b&gt;&lt;br /&gt;&lt;br /&gt;Para la confirmación diagnóstica en casos de tuberculosis pleural (la localización extrapulmonar más frecuente a nivel local), se emplean estudios específicos sobre el tejido y el líquido pleural.&lt;br /&gt;• &lt;b&gt;Biopsia Pleural:&lt;/b&gt; Constituye el método de elección y la técnica de mayor sensibilidad y especificidad para diagnosticar un derrame pleural de posible origen tuberculoso. Su estudio histológico posee una sensibilidad del 56 al 78% y una especificidad altísima del 95%.&lt;br /&gt;• &lt;b&gt;Dosaje de ADA:&lt;/b&gt; El análisis de Adenosina Deaminasa (ADA) en el líquido pleural refleja la presencia de linfocitos T activados por la inmunidad celular. Su punto de corte para los consensos nacionales se establece en 60 U/L, logrando una sensibilidad del 84% y una especificidad del 94%.&lt;br /&gt;• &lt;b&gt;Estudio Bacteriológico:&lt;/b&gt; La búsqueda directa del bacilo de Koch mediante examen directo (baciloscopía) en el líquido pleural frecuentemente resulta negativa, debido a que la enfermedad se comporta característicamente de forma paucibacilar en esta cavidad.</t>
  </si>
  <si>
    <t>&lt;b&gt;d) Biopsia pleural:&lt;/b&gt; Es la opción correcta. El estudio histológico de la biopsia pleural constituye formalmente el método de elección para la evaluación del derrame pleural de etiología tuberculosa, destacándose por ser la técnica que brinda la mayor sensibilidad (56 a 78%) y especificidad (95%) diagnóstica integral para certificar la enfermedad.</t>
  </si>
  <si>
    <t>• &lt;b&gt;a) TAC de Tórax y PPD (+), b) Ecografía de Tórax y PPD (+):&lt;/b&gt; Son incorrectas. Las imágenes (TAC y ecografía) permiten objetivar el derrame y sus características, mientras que la prueba tuberculínica (PPD) positiva indica infección por el bacilo, pero en conjunto carecen de la sensibilidad y especificidad histológica requerida para certificar que el líquido es ineludiblemente secundario a pleuresía tuberculosa.&lt;br /&gt;• &lt;b&gt;c) Punción pleural y examen baciloscópico del líquido pleural (+):&lt;/b&gt; Es incorrecta. Aunque un examen baciloscópico positivo confirmaría el diagnóstico, la sensibilidad de este método en el líquido pleural es extremadamente baja debido a que la afección suele ser marcadamente paucibacilar, siendo ampliamente superado en rendimiento diagnóstico por el estudio del tejido pleural (biopsia).</t>
  </si>
  <si>
    <t>Con respecto a la pleuresía tuberculosa:&lt;br&gt;&lt;br&gt;a) Una medida de adenosina desaminasa mayor a 70 permite comenzar con el tratamiento para TBC&lt;br&gt;&lt;br&gt;b) La especificidad de la adenosina desaminasa en liquido pleural es de 100%&lt;br&gt;&lt;br&gt;c) Se presenta como un cuadro infeccioso agudo&lt;br&gt;&lt;br&gt;d) Requiere aislamiento respiratorio hasta completar 15 días de tratamiento</t>
  </si>
  <si>
    <t>a) Una medida de adenosina desaminasa mayor a 70 permite comenzar con el tratamiento para TBC</t>
  </si>
  <si>
    <t>Clínicamente, con respecto a la pleuresía tuberculosa, &lt;b&gt;una medida de adenosina desaminasa (ADA) mayor a 70 U/L permite comenzar directamente con el tratamiento empírico para TBC&lt;/b&gt;.</t>
  </si>
  <si>
    <t>&lt;b&gt;DIAGNÓSTICO DE LA TUBERCULOSIS PLEURAL Y DOSAJE DE ADA&lt;/b&gt;&lt;br /&gt;&lt;br /&gt;La tuberculosis pleural representa el segundo lugar de mayor frecuencia luego de la pulmonar y es la localización extrapulmonar más frecuente a nivel local. Para el diagnóstico de certeza ante un derrame pleural de posible origen tuberculoso, se dispone de distintas técnicas complementarias:&lt;br /&gt;• &lt;b&gt;Dosaje de ADA (Adenosina Deaminasa):&lt;/b&gt; La evaluación del líquido pleural detecta niveles de ADA que reflejan la presencia de linfocitos T activados. El punto de corte para los consensos nacionales de TBC es de 60 U/L, logrando una sensibilidad del 84% y una especificidad del 94%. Clínicamente, una medida mayor a 70 U/L permite comenzar de manera directa con el tratamiento empírico para TBC sin aguardar la confirmación de otros métodos.&lt;br /&gt;• &lt;b&gt;Biopsia Pleural:&lt;/b&gt; La técnica que se utiliza primariamente para el diagnóstico de la tuberculosis pleural es la biopsia pleural. El estudio histológico de la misma es el método de elección (patrón oro), ostentando la mayor sensibilidad (56 a 78%) y una especificidad del 95%.</t>
  </si>
  <si>
    <t>La opción a es correcta debido a que la literatura clínica establece de forma empírica que, en el contexto de un paciente con un cuadro sugerente de derrame pleural tuberculoso, el hallazgo de una medida de &lt;b&gt;adenosina desaminasa (ADA) mayor a 70 U/L&lt;/b&gt; en el líquido pleural &lt;b&gt;permite comenzar de inmediato con el tratamiento específico para TBC&lt;/b&gt;, basándose en el altísimo valor predictivo de esta enzima al reflejar la presencia de linfocitos T activados propios del granuloma.</t>
  </si>
  <si>
    <t>&lt;br /&gt;• &lt;b&gt;b) La especificidad de la adenosina desaminasa en liquido pleural es de 100%:&lt;/b&gt; Es incorrecta ya que el dosaje de ADA en el líquido pleural ostenta una especificidad clínica altísima, establecida en un &lt;b&gt;94%&lt;/b&gt;, pero no alcanza el 100% absoluto debido a que existen otras etiologías capaces de elevarla (como el empiema, linfomas o enfermedades autoinmunes reumatológicas).&lt;br /&gt;• &lt;b&gt;c) Se presenta como un cuadro infeccioso agudo:&lt;/b&gt; Es incorrecta porque la presentación clínica característica de la pleuresía tuberculosa es de curso &lt;b&gt;subagudo o crónico (insidioso)&lt;/b&gt;, cursando con dolor torácico lateral, febrícula y tos seca de semanas o meses de evolución, alejándose de los patrones infecciosos fulminantes o agudos clásicos.&lt;br /&gt;• &lt;b&gt;d) Requiere aislamiento respiratorio hasta completar 15 días de tratamiento:&lt;/b&gt; Es incorrecta debido a que la afección pleural pura constituye una forma de tuberculosis extrapulmonar (cerrada); al carecer de lesiones parenquimatosas bacilíferas comunicadas con la vía aérea bronquial, no se considera una fuente aerógena altamente contagiante y no exige imperativamente el aislamiento respiratorio.</t>
  </si>
  <si>
    <t>&lt;b&gt;CLÍNICA DEL DERRAME PLEURAL TUBERCULOSO&lt;/b&gt;&lt;br /&gt;&lt;br /&gt;El cuadro clínico que debe hacer sospechar esta entidad se presenta habitualmente de forma subaguda o insidiosa.&lt;br /&gt;• &lt;b&gt;Manifestaciones:&lt;/b&gt; Ante un paciente con dolor en la región torácica lateral (pleurítico), febrícula, tos seca, murmullo vesicular abolido (síndrome en menos) y un velamiento pulmonar evidenciable radiológicamente.&lt;br /&gt;• &lt;b&gt;Características del líquido:&lt;/b&gt; A la punción arroja un exudado amarillento a franco predominio linfocítico (generalmente mayor al 50%). Es característico que la investigación directa del bacilo de Koch sea frecuentemente negativa debido a la baja carga bacilar en el espacio pleural, apoyando el diagnóstico en el recuento celular, el ADA y la biopsia pleural.</t>
  </si>
  <si>
    <t>De las siguientes drogas que forman parte de todo esquema inicial de tratamiento Anti-TBC, ¿cuál es la que con mayor frecuencia da hepatotoxicidad?&lt;br&gt;&lt;br&gt;a) Rifampicina&lt;br&gt;&lt;br&gt;b) Isoniacida&lt;br&gt;&lt;br&gt;c) Pirazinamida&lt;br&gt;&lt;br&gt;d) Etambutol / Estreptomicina</t>
  </si>
  <si>
    <t>c) Pirazinamida</t>
  </si>
  <si>
    <t>&lt;b&gt;REACCIONES ADVERSAS (RAFA) Y HEPATOTOXICIDAD&lt;/b&gt;&lt;br /&gt;&lt;br /&gt;El tratamiento para la tuberculosis exige el uso de múltiples drogas que pueden originar Reacciones Adversas a Fármacos Antituberculosos (RAFA). El compromiso hepático es uno de los eventos más severos a vigilar.&lt;br /&gt;• &lt;b&gt;Hepatotoxicidad:&lt;/b&gt; Fármacos como la Isoniazida, la Rifampicina y la Pirazinamida tienen capacidad hepatotóxica. Dentro de este grupo, la &lt;b&gt;Pirazinamida&lt;/b&gt; se destaca como la droga de mayor hepatotoxicidad y la que con mayor frecuencia produce este daño.&lt;br /&gt;• &lt;b&gt;Monitoreo y Suspensión:&lt;/b&gt; Es vital contar con un hepatograma basal. Los fármacos deben suspenderse si las transaminasas aumentan más de 5 veces el límite superior normal (sin síntomas), si aumentan más de 3 veces (con síntomas), o si se registra un aumento de la bilirrubina.&lt;br /&gt;• &lt;b&gt;Reintroducción:&lt;/b&gt; Al normalizarse el hepatograma, se reintroducen de forma secuencial. Se comienza con la Rifampicina; si tras una semana no hay aumento enzimático, se agrega la Isoniazida, y luego de otra semana se intenta con la Pirazinamida, requiriendo suma precaución por ser la de mayor toxicidad.</t>
  </si>
  <si>
    <t>&lt;b&gt;c) Pirazinamida:&lt;/b&gt; Es la opción correcta. Constituye una premisa clínica estricta que, dentro del arsenal farmacológico que compone el esquema inicial (HRZE) del tratamiento antituberculoso, la pirazinamida es la droga que presenta mayor hepatotoxicidad y produce con mayor frecuencia daño hepático.</t>
  </si>
  <si>
    <t>• &lt;b&gt;a) Rifampicina, b) Isoniacida:&lt;/b&gt; Son incorrectas. Aunque ambos fármacos bactericidas presentan potencial para causar hepatitis tóxica, la bibliografía destaca a la pirazinamida como la de mayor capacidad lesiva y frecuencia de toxicidad hepática dentro del esquema primario.&lt;br /&gt;• &lt;b&gt;d) Etambutol / Estreptomicina:&lt;/b&gt; Son incorrectas. El etambutol tiene como efecto adverso principal la neuritis óptica retrobulbar (ceguera), mientras que la estreptomicina se caracteriza por su ototoxicidad (lesión del VIII par craneal) y nefrotoxicidad. Ninguna de estas dos drogas se asocia clásicamente a hepatotoxicidad.</t>
  </si>
  <si>
    <t>El monitoreo del tratamiento de la TBC implica: Seleccione una:&lt;br&gt;&lt;br&gt;a) Control clínico, bacteriológico, oftalmológicos y audiométrico mensual&lt;br&gt;&lt;br&gt;b) Baciloscopia de esputo cada 15 días&lt;br&gt;&lt;br&gt;c) Tele Rx de tórax mensual&lt;br&gt;&lt;br&gt;d) A y B son correctas&lt;br&gt;&lt;br&gt;e) B y C son correctas</t>
  </si>
  <si>
    <t>a) Control clínico, bacteriológico, oftalmológicos y audiométrico mensual</t>
  </si>
  <si>
    <t>&lt;b&gt;MONITOREO DEL TRATAMIENTO ANTITUBERCULOSO&lt;/b&gt;&lt;br /&gt;&lt;br /&gt;El esquema terapéutico de la tuberculosis requiere un seguimiento estricto para evaluar la eficacia bactericida, lograr la curación y detectar oportunamente las reacciones adversas a los fármacos (RAFA). El esquema de monitoreo integral estipula:&lt;br /&gt;• &lt;b&gt;Examen clínico y laboratorio:&lt;/b&gt; Se sugiere examen clínico y laboratorio de rutina (fundamentalmente el hepatograma) al 1° y 2° mes de tratamiento, y luego de forma bimestral.&lt;br /&gt;• &lt;b&gt;Exámenes de toxicidad específica:&lt;/b&gt; En el contexto clínico, se exige un examen oftalmológico (debido al riesgo de ceguera y neuritis óptica retrobulbar por el uso de Etambutol) y una audiometría (para detectar precozmente ototoxicidad en el VIII par por el uso de Estreptomicina).&lt;br /&gt;• &lt;b&gt;Control bacteriológico:&lt;/b&gt; El examen bacteriológico de esputo debe realizarse de manera mensual, de forma ininterrumpida, hasta lograr la conversión (negativización del cultivo/baciloscopía).&lt;br /&gt;• &lt;b&gt;Control radiológico:&lt;/b&gt; La radiografía de tórax debe controlarse de forma bimestral.</t>
  </si>
  <si>
    <t>La opción a es correcta debido a que la bibliografía clínica establece axiomáticamente que el monitoreo integral y estricto del tratamiento de la TBC implica llevar a cabo un &lt;b&gt;control clínico, bacteriológico, oftalmológico y audiométrico mensual&lt;/b&gt; (especialmente durante los primeros 1° y 2° mes de la fase inicial intensiva) para vigilar la respuesta terapéutica y las toxicidades orgánicas graves.</t>
  </si>
  <si>
    <t>&lt;br /&gt;• &lt;b&gt;b) Baciloscopia de esputo cada 15 días:&lt;/b&gt; Es incorrecta ya que la directriz normativa dicta que el control de la recolección de esputo no se solicita de forma quincenal, sino de manera mensual hasta lograr la conversión.&lt;br /&gt;• &lt;b&gt;c) Tele Rx de tórax mensual:&lt;/b&gt; Es incorrecta debido a que la radiografía de tórax se solicita como control de forma bimestral, y no todos los meses.&lt;br /&gt;• &lt;b&gt;d) A y B son correctas y e) B y C son correctas:&lt;/b&gt; Son incorrectas por arrastrar las premisas falsas sobre la temporalidad equivocada de la baciloscopía y la radiografía.</t>
  </si>
  <si>
    <t>&lt;b&gt;REACCIONES ADVERSAS A FÁRMACOS ANTITUBERCULOSOS (RAFA)&lt;/b&gt;&lt;br /&gt;&lt;br /&gt;El control de laboratorio temprano (hepatograma) resulta ineludible debido al perfil tóxico de las drogas de primera línea:&lt;br /&gt;• &lt;b&gt;Isoniazida y Rifampicina:&lt;/b&gt; Presentan un alto riesgo de producir hepatitis tóxica.&lt;br /&gt;• &lt;b&gt;Pirazinamida:&lt;/b&gt; Es la droga que con mayor frecuencia da hepatotoxicidad, sumado al desarrollo de hiperuricemia (artritis gotosa).&lt;br /&gt;• El tratamiento debe suspenderse transitoriamente si las transaminasas aumentan más de 5 veces el límite superior normal (sin síntomas), o si aumentan más de 3 veces el límite (con síntomas asociados).</t>
  </si>
  <si>
    <t>¿Cuál de las siguientes drogas antituberculosas está contraindicada en el embarazo? Seleccione una:&lt;br&gt;&lt;br&gt;a) Isoniazida&lt;br&gt;&lt;br&gt;b) Todas&lt;br&gt;&lt;br&gt;c) Estreptomicina&lt;br&gt;&lt;br&gt;d) Etambutol&lt;br&gt;&lt;br&gt;e) Rifampicina</t>
  </si>
  <si>
    <t>c) Estreptomicina</t>
  </si>
  <si>
    <t>De todas las drogas antituberculosas de primera línea, la &lt;b&gt;estreptomicina está absolutamente contraindicada en el embarazo&lt;/b&gt;.</t>
  </si>
  <si>
    <t>&lt;b&gt;TRATAMIENTO ANTITUBERCULOSO EN SITUACIONES ESPECIALES: EMBARAZO&lt;/b&gt;&lt;br /&gt;&lt;br /&gt;El tratamiento de la tuberculosis durante la gestación exige consideraciones farmacológicas específicas para salvaguardar la salud del binomio materno-fetal.&lt;br /&gt;• &lt;b&gt;Esquema estándar:&lt;/b&gt; Se recomienda mantener el esquema de tratamiento estándar con los fármacos de primera línea (Isoniazida, Rifampicina, Pirazinamida y Etambutol), ya que los beneficios de tratar la tuberculosis activa superan ampliamente los riesgos de la enfermedad no controlada.&lt;br /&gt;• &lt;b&gt;Contraindicación absoluta:&lt;/b&gt; La única excepción limitante dentro del arsenal terapéutico de primera línea es la &lt;b&gt;Estreptomicina&lt;/b&gt;. Su administración por vía parenteral está absolutamente contraindicada durante todo el embarazo debido a su probada toxicidad fetal (ototoxicidad por lesión del VIII par craneal y nefrotoxicidad).&lt;br /&gt;• &lt;b&gt;Suplementación obligatoria:&lt;/b&gt; Se debe indicar Piridoxina (Vitamina B6) en dosis de 25 mg/día a las mujeres embarazadas para contrarrestar los efectos neurotóxicos y prevenir la neuritis periférica inducida por la Isoniazida.</t>
  </si>
  <si>
    <t>&lt;b&gt;c) Estreptomicina:&lt;/b&gt; Es la opción correcta. Constituye un axioma clínico estricto; dentro de las drogas antituberculosas de primera línea, la estreptomicina (aminoglucósido) es el único agente que tiene contraindicación absoluta durante el embarazo debido al alto riesgo de inducir sordera congénita en el feto.</t>
  </si>
  <si>
    <t>• &lt;b&gt;a) Isoniazida, d) Etambutol, e) Rifampicina:&lt;/b&gt; Son incorrectas. Constituyen la base del tratamiento antituberculoso estándar y se consideran fármacos seguros que deben administrarse durante el embarazo para lograr la curación de la madre, asociando piridoxina al uso de isoniazida.&lt;br /&gt;• &lt;b&gt;b) Todas:&lt;/b&gt; Es incorrecta. Suspender todas las drogas antituberculosas o contraindicarlas globalmente resulta en un error grave, ya que dejar la tuberculosis activa sin tratamiento representa un riesgo de morbimortalidad muchísimo mayor tanto para la madre como para el feto.</t>
  </si>
  <si>
    <t>El esquema terapéutico básico de la TBC es: Seleccione una:&lt;br&gt;&lt;br&gt;a) 4 drogas 6 meses&lt;br&gt;&lt;br&gt;b) 4 drogas 2 meses y luego 4 meses 2 drogas&lt;br&gt;&lt;br&gt;c) 4 meses 4 drogas, y luego 6 meses 4 drogas&lt;br&gt;&lt;br&gt;d) 4 meses, 6 drogas&lt;br&gt;&lt;br&gt;e) 4 drogas 2 meses, y luego 2 meses 2 drogas</t>
  </si>
  <si>
    <t>b) 4 drogas 2 meses y luego 4 meses 2 drogas</t>
  </si>
  <si>
    <t>&lt;b&gt;FASES DEL ESQUEMA TERAPÉUTICO BÁSICO (6 MESES)&lt;/b&gt;&lt;br /&gt;&lt;br /&gt;El tratamiento de la tuberculosis debe ser precoz, intensivo, combinado, prolongado y supervisado. El esquema original de 6 meses está destinado a formas pulmonares y pleurales, dividiéndose estructuralmente en dos fases:&lt;br /&gt;• &lt;b&gt;Fase Inicial (Intensiva o Esterilizante):&lt;/b&gt; Dura &lt;b&gt;2 meses&lt;/b&gt;. Se utilizan &lt;b&gt;4 drogas&lt;/b&gt; de forma diaria. La asociación es HRZE: Isoniazida (INH) + Rifampicina (RFM) + Pirazinamida (PZ) + Etambutol (ETB). Su objetivo es lograr una rápida conversión bacteriológica del esputo para cortar la transmisión y destruir los bacilos de multiplicación activa en las cavernas.&lt;br /&gt;• &lt;b&gt;Fase de Continuación (Consolidación):&lt;/b&gt; Dura &lt;b&gt;4 meses&lt;/b&gt;. Se utilizan &lt;b&gt;2 drogas&lt;/b&gt; (asociación HR: Isoniazida + Rifampicina) de forma diaria o intermitente. Su objetivo es esterilizar todas las lesiones y eliminar los bacilos de multiplicación lenta para evitar recaídas. Se establece que, en el tratamiento con cuatro drogas, prolongarlo por más de 6 meses no parece aumentar la tasa de curación de la tuberculosis pulmonar.</t>
  </si>
  <si>
    <t>ISO &lt;b&gt;5&lt;/b&gt;, RIFA &lt;b&gt;10&lt;/b&gt;, ESTREP &lt;b&gt;15&lt;/b&gt;, ETAM &lt;b&gt;20&lt;/b&gt;, PIRA &lt;b&gt;25&lt;/b&gt; (Dosis en mg/kg/día para recordar la posología general).</t>
  </si>
  <si>
    <t>La opción b es correcta debido a que la literatura médica establece de manera axiomática que el esquema terapéutico básico y estándar de la tuberculosis se estructura en una fase inicial intensiva con &lt;b&gt;4 drogas durante 2 meses&lt;/b&gt; (Isoniazida, Rifampicina, Pirazinamida y Etambutol), seguida de una fase de consolidación de &lt;b&gt;4 meses con 2 drogas&lt;/b&gt; (Isoniazida y Rifampicina).</t>
  </si>
  <si>
    <t>&lt;br /&gt;• &lt;b&gt;a) 4 drogas 6 meses:&lt;/b&gt; Es incorrecta ya que mantener 4 drogas durante los 6 meses totales expone al paciente a una toxicidad farmacológica severa e innecesaria, superando el tiempo de 2 meses requerido para la fase intensiva o bactericida inicial.&lt;br /&gt;• &lt;b&gt;c) 4 meses 4 drogas, y luego 6 meses 4 drogas y d) 4 meses, 6 drogas:&lt;/b&gt; Son esquemas incorrectos y aberrantes que no corresponden a las directrices nacionales ni internacionales estandarizadas para las formas pulmonares básicas.&lt;br /&gt;• &lt;b&gt;e) 4 drogas 2 meses, y luego 2 meses 2 drogas:&lt;/b&gt; Es incorrecta debido a que la segunda fase (consolidación) dura exactamente 4 meses (y no 2), siendo indispensable completar un total ininterrumpido de 6 meses de tratamiento para asegurar la esterilización de las lesiones y evitar recaídas.</t>
  </si>
  <si>
    <t>&lt;b&gt;SITUACIONES DE ESQUEMAS PROLONGADOS&lt;/b&gt;&lt;br /&gt;&lt;br /&gt;Si bien el esquema de 6 meses logra la curación en casi el 100% de los enfermos pulmonares y pleurales, existen formas de presentación extrapulmonar o grave que obligan a prolongar la fase de continuación:&lt;br /&gt;• &lt;b&gt;Formas ganglionares:&lt;/b&gt; 9 meses (2 intensivos + 7 de consolidación).&lt;br /&gt;• &lt;b&gt;Formas meníngeas, óseas o renales:&lt;/b&gt; Mínimo 12 meses (2 intensivos + 10 de consolidación).&lt;br /&gt;• &lt;b&gt;Formas diseminadas/miliares graves:&lt;/b&gt; Fase de consolidación extendida de 6 a 10 meses.</t>
  </si>
  <si>
    <t>Ante un joven de 16 años que ha estado conviviendo con un enfermo de TBC activa y que tiene una prueba de tuberculina negativa, la actitud más correcta es realizar:&lt;br&gt;&lt;br&gt;a) Quimioprofilaxis durante 6 meses&lt;br&gt;&lt;br&gt;b) Tto con rifampicina, isoniacida y pirazinamida durante 6 meses&lt;br&gt;&lt;br&gt;c) Quimioprofilaxis durante 3 meses y repetir la prueba de tuberculina&lt;br&gt;&lt;br&gt;d) Vigilancia clínica y repetir prueba de tuberculina en 3 meses</t>
  </si>
  <si>
    <t>c) Quimioprofilaxis durante 3 meses y repetir la prueba de tuberculina</t>
  </si>
  <si>
    <t>Ante un joven de 16 años que ha estado conviviendo con un enfermo de TBC activa y que tiene una prueba de tuberculina negativa, la actitud médica más correcta es realizar &lt;b&gt;quimioprofilaxis durante 3 meses y repetir la prueba de tuberculina&lt;/b&gt;.</t>
  </si>
  <si>
    <t>&lt;b&gt;QUIMIOPROFILAXIS PRIMARIA Y MANEJO DE CONTACTOS&lt;/b&gt;&lt;br /&gt;&lt;br /&gt;La quimioprofilaxis es una intervención farmacológica destinada a reducir el riesgo de enfermar en poblaciones susceptibles utilizando isoniazida en dosis de 5 mg/kg/día.&lt;br /&gt;• &lt;b&gt;Quimioprofilaxis Primaria:&lt;/b&gt; Su objetivo fundamental es evitar la infección inicial. Se encuentra indicada formalmente en pacientes sanos menores de 35 años (para evitar el aumento de hepatotoxicidad que se registra luego de esa edad) que sean contactos estrechos de pacientes bacilíferos y presenten serología VIH negativa.&lt;br /&gt;• &lt;b&gt;Duración y Protocolo:&lt;/b&gt; El esquema general estipula una duración de 3 a 6 meses. Sin embargo, en el escenario particular de un contacto joven con una prueba de sensibilidad tuberculínica (PPD) negativa inicial, el protocolo clínico exige administrar la quimioprofilaxis durante 3 meses y, cumplido ese plazo, repetir la prueba de tuberculina (PPD) para reevaluar la inmunidad celular y determinar si se produjo un viraje tuberculínico.</t>
  </si>
  <si>
    <t>&lt;b&gt;c) Quimioprofilaxis durante 3 meses y repetir la prueba de tuberculina:&lt;/b&gt; Es la opción correcta. Un paciente de 16 años (menor de 35 años) que es conviviente de un caso activo y presenta una PPD negativa constituye un contacto estrecho no infectado (Grupo A). La conducta de elección es iniciar inmediatamente la quimioprofilaxis primaria para protegerlo frente a la infección, manteniéndola por 3 meses (tiempo suficiente para cubrir el período prealérgico fisiológico de 30 a 45 días) e inmediatamente repetir la prueba PPD para definir la continuidad de la profilaxis.</t>
  </si>
  <si>
    <t>• &lt;b&gt;a) Quimioprofilaxis durante 6 meses:&lt;/b&gt; Es incorrecta. Si bien algunos esquemas preventivos pueden alcanzar los 6 meses, en un contacto con PPD negativa reciente es imperativo protocolizar una reevaluación clínica e inmunológica repitiendo la PPD a los 3 meses antes de decidir prolongar la terapia a ciegas.&lt;br /&gt;• &lt;b&gt;b) Tto con rifampicina, isoniacida y pirazinamida durante 6 meses:&lt;/b&gt; Es incorrecta. Esta combinación farmacológica corresponde a un esquema de tratamiento curativo para la tuberculosis activa, siendo inaplicable en un individuo sano no infectado.&lt;br /&gt;• &lt;b&gt;d) Vigilancia clínica y repetir prueba de tuberculina en 3 meses:&lt;/b&gt; Es incorrecta. Mantener a un contacto estrecho expuesto frente a una fuente bacilífera activa sin instaurar cobertura farmacológica (isoniazida) constituye un error médico, ya que lo expone a un riesgo inminente de contraer la primoinfección.</t>
  </si>
  <si>
    <t>&lt;b&gt;CLASIFICACIÓN CLÍNICA DE CONTACTOS&lt;/b&gt;&lt;br /&gt;&lt;br /&gt;El manejo epidemiológico de la tuberculosis clasifica a las personas expuestas en tres grupos precisos:&lt;br /&gt;• &lt;b&gt;Grupo A (Personas no infectadas / Contactos):&lt;/b&gt; Sujetos con antecedente de contacto positivo con un paciente tuberculoso activo, pero que no tienen clínica, su PPD es negativa y no presentan estigmas del bacilo. Son los candidatos absolutos para la quimioprofilaxis primaria.&lt;br /&gt;• &lt;b&gt;Grupo B (Personas infectadas):&lt;/b&gt; Contactos sin síntomas, pero que presentan un resultado de PPD positivo.&lt;br /&gt;• &lt;b&gt;Grupo C (Personas enfermas):&lt;/b&gt; Contactos con PPD positiva que, además, presentan síntomas floridos y confirmación bacteriológica del bacilo (BAAR positivos).</t>
  </si>
  <si>
    <t>¿Cuál de las siguientes drogas antituberculosas está contraindicada en el embarazo?&lt;br&gt;&lt;br&gt;a) Isoniazida&lt;br&gt;&lt;br&gt;b) Rifampicina&lt;br&gt;&lt;br&gt;c) Estreptomicina&lt;br&gt;&lt;br&gt;d) Etambutol</t>
  </si>
  <si>
    <t>De todas las drogas antituberculosas de primera línea, la &lt;b&gt;estreptomicina&lt;/b&gt; está absolutamente contraindicada en el embarazo.</t>
  </si>
  <si>
    <t>&lt;b&gt;TRATAMIENTO ANTITUBERCULOSO EN EL EMBARAZO&lt;/b&gt;&lt;br /&gt;&lt;br /&gt;El tratamiento de la tuberculosis durante la gestación y la lactancia exige consideraciones farmacológicas especiales para salvaguardar el desarrollo fetal.&lt;br /&gt;• &lt;b&gt;Esquema Recomendado:&lt;/b&gt; Se recomienda instaurar el esquema estándar de tratamiento utilizando todos los fármacos de primera línea habituales (Isoniazida, Rifampicina, Pirazinamida y Etambutol). Además, a las embarazadas se les debe indicar de forma complementaria la administración de Piridoxina (25 mg/día) para contrarrestar los efectos adversos de la Isoniazida.&lt;br /&gt;• &lt;b&gt;Contraindicación Absoluta:&lt;/b&gt; Existe una única excepción limitante en el esquema terapéutico: la &lt;b&gt;Estreptomicina&lt;/b&gt; está absolutamente contraindicada durante el embarazo debido a su probada toxicidad fetal, ya que este antibiótico inyectable ocasiona ototoxicidad severa (daño en el VIII par craneal) y nefrotoxicidad.</t>
  </si>
  <si>
    <t>La opción c es correcta debido a que la literatura clínica establece de forma axiomática que, dentro del grupo de las drogas antituberculosas de primera línea, la &lt;b&gt;estreptomicina&lt;/b&gt; constituye la única excepción limitante que está absolutamente contraindicada durante el embarazo debido a sus graves efectos adversos sobre el feto.</t>
  </si>
  <si>
    <t>&lt;br /&gt;• &lt;b&gt;a) Isoniazida, b) Rifampicina y d) Etambutol:&lt;/b&gt; Son incorrectas porque estas drogas (junto a la pirazinamida) conforman el esquema farmacológico estándar de primera línea que sí se encuentra indicado y recomendado de forma segura para tratar la tuberculosis en mujeres embarazadas y en período de lactancia.</t>
  </si>
  <si>
    <t>&lt;b&gt;EFECTOS ADVERSOS DE LOS FÁRMACOS ANTITUBERCULOSOS&lt;/b&gt;&lt;br /&gt;&lt;br /&gt;Cada droga de primera línea posee un perfil toxicológico característico que requiere monitoreo:&lt;br /&gt;• &lt;b&gt;Isoniazida:&lt;/b&gt; Produce hepatitis tóxica, neuritis periférica y síndrome seudolúpico.&lt;br /&gt;• &lt;b&gt;Rifampicina:&lt;/b&gt; Genera intolerancia gástrica, hepatitis tóxica y coloración naranja de los fluidos corporales.&lt;br /&gt;• &lt;b&gt;Estreptomicina:&lt;/b&gt; Ocasiona grave ototoxicidad (VIII par) y nefrotoxicidad.&lt;br /&gt;• &lt;b&gt;Etambutol:&lt;/b&gt; Causa clásicamente neuritis óptica retrobulbar (riesgo de ceguera).&lt;br /&gt;• &lt;b&gt;Pirazinamida:&lt;/b&gt; Es la droga que con mayor frecuencia produce hepatotoxicidad, sumado al desarrollo de hiperuricemia (artritis gotosa).</t>
  </si>
  <si>
    <t>¿Cuál de las siguientes afirmaciones sobre el tratamiento de la tuberculosis pulmonar es correcta?&lt;br&gt;&lt;br&gt;a) La pirazinamida es especialmente útil si se utiliza durante al menos 4 meses en asociación con rifampicina e isoniacida&lt;br&gt;&lt;br&gt;b) En tratamiento con cuatros drogas prolongarlo más de 6 meses no parece aumentar la tasa de curación&lt;br&gt;&lt;br&gt;c) Durante la fase inicial del tratamiento la estreptomicina es tan efectiva como la pirazinamida&lt;br&gt;&lt;br&gt;d) La duración mínima de un régimen terapéutico es de 4 meses&lt;br&gt;&lt;br&gt;e) La administración de las drogas debe ser siempre diaria no pudiendose dar nunca intermitentemente</t>
  </si>
  <si>
    <t>b) En tratamiento con cuatros drogas prolongarlo más de 6 meses no parece aumentar la tasa de curación</t>
  </si>
  <si>
    <t>&lt;b&gt;ESQUEMAS TERAPÉUTICOS EN LA TUBERCULOSIS PULMONAR&lt;/b&gt;&lt;br /&gt;&lt;br /&gt;El esquema terapéutico básico de la tuberculosis tiene una duración estricta de 6 meses, estando destinado a las formas pulmonares mínimas y pleurales. Este régimen logra la curación en casi el 100% de los enfermos, presentando apenas un 1% a 2% de recaída. El tratamiento consiste en la administración de 4 drogas durante 2 meses, y luego 4 meses con 2 drogas:&lt;br /&gt;• &lt;b&gt;Fase Inicial (Intensiva - 2 meses):&lt;/b&gt; Su administración es por vía oral y de frecuencia diaria (56 a 60 tomas). Se utiliza la asociación de cuatro fármacos (HRZE): Isoniazida (300 mg), Rifampicina (600 mg), Pirazinamida (1500 mg) y Etambutol (1200 mg). Su objetivo es lograr una rápida conversión bacteriológica del esputo y destruir los bacilos de multiplicación activa.&lt;br /&gt;• &lt;b&gt;Fase de Continuación (Consolidación - 4 meses):&lt;/b&gt; Se realiza por vía oral, pudiendo ser diaria o intermitente (3 veces por semana, totalizando 48 tomas). Se utiliza la asociación de dos fármacos (HR): Isoniazida y Rifampicina. Busca esterilizar todas las lesiones y eliminar los bacilos de multiplicación lenta.&lt;br /&gt;• &lt;b&gt;Duración óptima:&lt;/b&gt; En este esquema estándar, se ha demostrado que prolongar el tratamiento con cuatro drogas por más de 6 meses no parece aumentar la tasa de curación en la tuberculosis pulmonar común (las prolongaciones de 9 a 12 meses están reservadas para formas extrapulmonares específicas, como las óseas, meníngeas o renales).</t>
  </si>
  <si>
    <t>&lt;b&gt;b) En tratamiento con cuatros drogas prolongarlo más de 6 meses no parece aumentar la tasa de curación:&lt;/b&gt; Es la afirmación correcta. El esquema terapéutico básico de 6 meses (2 meses de fase intensiva y 4 meses de consolidación) es sumamente efectivo, logrando la curación en casi el 100% de los casos de tuberculosis pulmonar. Prolongar de manera innecesaria este esquema estándar más allá del sexto mes no aporta un incremento significativo en la tasa de éxito y curación.</t>
  </si>
  <si>
    <t>• &lt;b&gt;a) La pirazinamida es especialmente útil si se utiliza durante al menos 4 meses:&lt;/b&gt; Es incorrecta. La pirazinamida (potente esterilizante) se utiliza de forma estándar y es especialmente útil exclusivamente durante la fase inicial o intensiva del tratamiento, la cual tiene una duración estricta de 2 meses, no de 4.&lt;br /&gt;• &lt;b&gt;c) Durante la fase inicial del tratamiento la estreptomicina es tan efectiva como la pirazinamida:&lt;/b&gt; Es incorrecta. Clínicamente, la estreptomicina es un aminoglucósido que no se utiliza en el esquema estándar de inducción en la tuberculosis pulmonar, prefiriéndose la pirazinamida en el esquema inicial de primera línea (HRZE).&lt;br /&gt;• &lt;b&gt;d) La duración mínima de un régimen terapéutico es de 4 meses:&lt;/b&gt; Es incorrecta. La duración mínima estipulada para el régimen terapéutico básico y curativo de la tuberculosis pulmonar es de 6 meses.&lt;br /&gt;• &lt;b&gt;e) La administración de las drogas debe ser siempre diaria no pudiendose dar nunca intermitentemente:&lt;/b&gt; Es incorrecta. Durante la fase de continuación o consolidación (los últimos 4 meses), la administración de Isoniazida y Rifampicina puede realizarse válidamente de forma intermitente (3 veces por semana).</t>
  </si>
  <si>
    <t>¿Cuál de las siguientes drogas NO se utilizan en el tratamiento de inducción en la TBC?&lt;br&gt;&lt;br&gt;a) Estreptomicina&lt;br&gt;&lt;br&gt;b) Rifampicina&lt;br&gt;&lt;br&gt;c) Pirazinamida&lt;br&gt;&lt;br&gt;d) Isoniazida</t>
  </si>
  <si>
    <t>a) Estreptomicina</t>
  </si>
  <si>
    <t>Clínicamente, la &lt;b&gt;estreptomicina&lt;/b&gt; es la droga que NO se utiliza en el esquema estándar de inducción en la tuberculosis pulmonar.</t>
  </si>
  <si>
    <t>&lt;b&gt;FASES DEL ESQUEMA TERAPÉUTICO BÁSICO (6 MESES)&lt;/b&gt;&lt;br /&gt;&lt;br /&gt;El tratamiento de la tuberculosis debe ser precoz, intensivo, combinado, prolongado y supervisado. El esquema original de 6 meses está destinado a formas pulmonares y pleurales, dividiéndose estructuralmente en dos fases:&lt;br /&gt;• &lt;b&gt;Fase Inicial (Intensiva, de Inducción o Esterilizante):&lt;/b&gt; Dura 2 meses. Se utilizan 4 drogas de forma diaria. La asociación es HRZE: Isoniazida (INH) + Rifampicina (RFM) + Pirazinamida (PZ) + Etambutol (ETB). Su objetivo es lograr una rápida conversión bacteriológica del esputo para cortar la transmisión y destruir los bacilos de multiplicación activa en las cavernas.&lt;br /&gt;• &lt;b&gt;Fase de Continuación (Consolidación):&lt;/b&gt; Dura 4 meses. Se utilizan 2 drogas (asociación HR: Isoniazida + Rifampicina) de forma diaria o intermitente. Su objetivo es esterilizar todas las lesiones y eliminar los bacilos de multiplicación lenta para evitar recaídas.&lt;br /&gt;• &lt;b&gt;Rol de la Estreptomicina:&lt;/b&gt; Es un antibiótico bactericida de administración parenteral (IM/EV) que se reserva para esquemas prolongados de formas meníngeas, óseas o renales (reemplazando al etambutol) o formas multirresistentes, no conformando la base oral del esquema de inducción estándar.</t>
  </si>
  <si>
    <t>La opción a es correcta debido a que la literatura médica establece axiomáticamente que la &lt;b&gt;estreptomicina&lt;/b&gt; es la droga que NO se utiliza en el esquema estándar de inducción (fase intensiva inicial) de la tuberculosis, reservándose su uso para esquemas específicos o retratamientos.</t>
  </si>
  <si>
    <t>&lt;br /&gt;• &lt;b&gt;b) Rifampicina, c) Pirazinamida y d) Isoniazida:&lt;/b&gt; Son incorrectas porque estas tres drogas constituyen, junto al Etambutol, los pilares bactericidas y esterilizantes del esquema de 4 drogas utilizado universalmente en la fase de inducción (primeros 2 meses) del tratamiento para la tuberculosis.</t>
  </si>
  <si>
    <t>&lt;b&gt;FÁRMACOS DE PRIMERA LÍNEA Y EFECTOS ADVERSOS (RAFA)&lt;/b&gt;&lt;br /&gt;&lt;br /&gt;Cada droga del esquema antituberculoso posee un perfil toxicológico que requiere estricto monitoreo clínico y de laboratorio:&lt;br /&gt;• &lt;b&gt;Isoniazida (H):&lt;/b&gt; Produce hepatitis tóxica, neuritis periférica y síndrome seudolúpico.&lt;br /&gt;• &lt;b&gt;Rifampicina (R):&lt;/b&gt; Genera intolerancia gástrica, hepatitis tóxica y coloración naranja de los fluidos corporales.&lt;br /&gt;• &lt;b&gt;Pirazinamida (Z):&lt;/b&gt; Es la droga que con mayor frecuencia produce hepatotoxicidad, sumado al desarrollo de hiperuricemia (artritis gotosa).&lt;br /&gt;• &lt;b&gt;Etambutol (E):&lt;/b&gt; Causa característicamente neuritis óptica retrobulbar (riesgo de ceguera).&lt;br /&gt;• &lt;b&gt;Estreptomicina (S):&lt;/b&gt; Ocasiona grave ototoxicidad (VIII par craneal) y nefrotoxicidad.</t>
  </si>
  <si>
    <t>Varon de 35 años de edad, trabajador de la caña de azúcar, vive con su mujer, hijos y suegro que sufre de Enfermedad de Addison. No fuma y en el examen físico no tiene varices. Consulta el trabajador por hemoptisis y en la Rx de tórax infiltrado lóbulo superior izquierdo con bronquiectasias. El diagnóstico más probable, con esos datos clínicos, es: Seleccione una:&lt;br&gt;&lt;br&gt;a) Embolia de pulmón&lt;br&gt;&lt;br&gt;b) Tuberculosis&lt;br&gt;&lt;br&gt;c) Cancer de pulmón de células pequeñas&lt;br&gt;&lt;br&gt;d) Fibrosis pulmonar idiopatíca</t>
  </si>
  <si>
    <t>b) Tuberculosis</t>
  </si>
  <si>
    <t>Ante un paciente adulto (trabajador rural no fumador) que consulta por hemoptisis y presenta un infiltrado en el lóbulo superior izquierdo con bronquiectasias en la radiografía de tórax, el diagnóstico clínico más probable es tuberculosis pulmonar.</t>
  </si>
  <si>
    <t>&lt;b&gt;PRESENTACIÓN CLÍNICA Y RADIOLÓGICA DE LA TUBERCULOSIS POSTPRIMARIA&lt;/b&gt;&lt;br /&gt;&lt;br /&gt;La tuberculosis pulmonar se manifiesta clásicamente a través de síntomas orientadores y hallazgos radiológicos característicos, especialmente en su forma postprimaria o de reactivación.&lt;br /&gt;• &lt;b&gt;Clínica y Hemoptisis:&lt;/b&gt; Entre los síntomas clásicos de la tuberculosis postprimaria se destacan la tos crónica, la pérdida de peso, la fiebre, la sudoración nocturna y la hemoptisis. El esputo hemoptoico está presente en aproximadamente el 37% de los casos.&lt;br /&gt;• &lt;b&gt;Hallazgos Radiológicos:&lt;/b&gt; El &lt;i&gt;Mycobacterium tuberculosis&lt;/i&gt; es una bacteria aerobia estricta, por lo que su crecimiento está subordinado a la presencia de oxígeno. Es por esto que la tuberculosis postprimaria se caracteriza radiológicamente por la afectación predominante de los lóbulos superiores. El patrón de reactivación o infiltrado precoz revela lesiones en estas zonas apicales, las cuales pueden evolucionar a cavitación o dejar severas secuelas estructurales crónicas y anatómicas en la vía aérea (como bronquiectasias o cavernas).</t>
  </si>
  <si>
    <t>&lt;b&gt;b) Tuberculosis:&lt;/b&gt; Es la opción correcta. El cuadro clínico de un paciente adulto (trabajador rural) que presenta hemoptisis como síntoma de alarma, sumado al hallazgo radiológico clásico de un infiltrado localizado en el lóbulo superior (zona de mayor oxigenación preferida por el bacilo de Koch) asociado a daño anatómico crónico (bronquiectasias), configura la presentación típica y de más alta sospecha clínica para tuberculosis pulmonar de reactivación.</t>
  </si>
  <si>
    <t>• &lt;b&gt;a) Embolia de pulmón:&lt;/b&gt; Es incorrecta. Si bien puede presentarse con hemoptisis, el TEP se asocia clínicamente a disnea súbita y exige factores de riesgo de la Tríada de Virchow (como estasis venoso o inmovilización), siendo el paciente negativo para várices. Además, radiológicamente no se expresa como un infiltrado apical crónico con bronquiectasias.&lt;br /&gt;• &lt;b&gt;c) Cancer de pulmón de células pequeñas:&lt;/b&gt; Es incorrecta. Aunque las neoplasias pulmonares son una causa importante de hemoptisis en la población general, es altamente improbable en un paciente joven de 35 años que no posee el antecedente fundamental de tabaquismo (no fuma).&lt;br /&gt;• &lt;b&gt;d) Fibrosis pulmonar idiopatíca:&lt;/b&gt; Es incorrecta. Esta patología intersticial cursa clínicamente con disnea progresiva y tos seca (sin cursar clásicamente con hemoptisis franca), y su patrón radiológico en tomografía de alta resolución no es un infiltrado focal en el lóbulo superior, sino una atenuación con gradiente apicobasal que empeora hacia las bases y la periferia (panalización).</t>
  </si>
  <si>
    <t>07_SDRA</t>
  </si>
  <si>
    <t>¿Cuál de los siguientes NO es un mecanismo de injuria Pulmonar Directa en el Distrés Respiratorio?&lt;br&gt;&lt;br&gt;a) Neumonía&lt;br&gt;&lt;br&gt;b) Pancreatitis&lt;br&gt;&lt;br&gt;c) Aspiración de contenido gástrico&lt;br&gt;&lt;br&gt;d) Contusión pulmonar</t>
  </si>
  <si>
    <t>b) Pancreatitis</t>
  </si>
  <si>
    <t>&lt;b&gt;ETIOLOGÍA DEL SDRA: INJURIA DIRECTA VS. INDIRECTA&lt;/b&gt;&lt;br /&gt;&lt;br /&gt;El Síndrome de Dificultad Respiratoria del Adulto (SDRA) es producido por múltiples etiologías que se clasifican fisiopatológicamente en dos grandes grupos, dependiendo de si la noxa actúa de forma sistémica o local:&lt;br /&gt;• &lt;b&gt;Injuria Pulmonar Indirecta (Sistémica):&lt;/b&gt; La noxa actúa y llega al pulmón a través de la vía hematógena sistémica. Dentro de las etiologías principales se destacan la sepsis, el shock, los politraumatismos severos, las transfusiones múltiples y la &lt;b&gt;pancreatitis aguda necrótica hemorrágica&lt;/b&gt; (cuyas enzimas, como la lipasa, se liberan al torrente sanguíneo, viajan y dañan directamente la barrera alvéolo-capilar a distancia).&lt;br /&gt;• &lt;b&gt;Injuria Pulmonar Directa (Local):&lt;/b&gt; El daño se produce por una agresión que actúa localmente en el espacio alveolar o en la vía aérea. Las causas primordiales que conforman este grupo incluyen las &lt;b&gt;neumonías&lt;/b&gt;, la &lt;b&gt;broncoaspiración&lt;/b&gt; de contenido gástrico (síndrome de Mendelson), la injuria por inhalación de gases tóxicos y la &lt;b&gt;contusión pulmonar&lt;/b&gt; traumática.</t>
  </si>
  <si>
    <t>La opción b es correcta debido a que la literatura médica establece de forma axiomática que la &lt;b&gt;pancreatitis&lt;/b&gt; NO constituye un mecanismo de injuria pulmonar directa, sino que representa clásicamente una causa de injuria pulmonar &lt;b&gt;indirecta o sistémica&lt;/b&gt; al liberar enzimas lesivas que alcanzan el pulmón por vía hematógena.</t>
  </si>
  <si>
    <t>&lt;br /&gt;• &lt;b&gt;a) Neumonía:&lt;/b&gt; Es incorrecta ya que la infección del parénquima por bacterias o virus genera un daño inflamatorio in situ, siendo considerada la causa más común de injuria pulmonar directa en el SDRA.&lt;br /&gt;• &lt;b&gt;c) Aspiración de contenido gástrico:&lt;/b&gt; Es incorrecta porque el ingreso de fluido ácido (pH &lt; 2) hacia el espacio alveolar quema y lesiona directamente la barrera alvéolo-capilar de manera local.&lt;br /&gt;• &lt;b&gt;d) Contusión pulmonar:&lt;/b&gt; Es incorrecta debido a que el traumatismo directo sobre el tórax produce una destrucción estructural local en el parénquima pulmonar, conformando un claro mecanismo de injuria directa.</t>
  </si>
  <si>
    <t>¿Cuál es la causa más común del síndrome de distrés respiratorio del adulto?&lt;br&gt;&lt;br&gt;a) Trauma pulmonar directo&lt;br&gt;&lt;br&gt;b) Neumonía bacteriana&lt;br&gt;&lt;br&gt;c) Lesión pulmonar por inhalación de sustancias químicas&lt;br&gt;&lt;br&gt;d) Insuficiencia cardiaca congestiva</t>
  </si>
  <si>
    <t>b) Neumonía bacteriana</t>
  </si>
  <si>
    <t>&lt;b&gt;ETIOLOGÍA DEL SÍNDROME DE DIFICULTAD RESPIRATORIA DEL ADULTO (SDRA)&lt;/b&gt;&lt;br /&gt;&lt;br /&gt;El SDRA es un trastorno caracterizado por una falla respiratoria aguda y progresiva debido a un edema pulmonar no cardiogénico. Es producido por múltiples etiologías (más de 145 causas reconocidas), las cuales se clasifican fisiopatológicamente en dos grandes grupos:&lt;br /&gt;• &lt;b&gt;Causas de Injuria Pulmonar Directa o Local:&lt;/b&gt; El daño se produce por una injuria actuando localmente en el espacio alveolar o la vía aérea. Las neumonías constituyen una causa directa frecuente y grave, siendo específicamente la neumonía bacteriana la causa más común de este síndrome en adultos. Otras etiologías directas abarcan la broncoaspiración (síndrome de Mendelson), la injuria por inhalación de humos o gases tóxicos, el cuasi ahogo, la contusión pulmonar por traumatismo directo y la toxicidad por oxígeno.&lt;br /&gt;• &lt;b&gt;Causas de Injuria Pulmonar Indirecta o Sistémica:&lt;/b&gt; La noxa actúa y llega al pulmón a través de la vía hematógena sistémica. La sepsis (frecuentemente de origen abdominal) es considerada la causa más frecuente y de mayor gravedad dentro de este grupo. También se incluyen todo tipo de shock, los politraumatismos severos, la pancreatitis aguda necrótica hemorrágica, la embolia grasa, las transfusiones múltiples y la sobredosis de drogas.</t>
  </si>
  <si>
    <t>&lt;b&gt;b) Neumonía bacteriana:&lt;/b&gt; Es la opción correcta. Dentro de las noxas capaces de producir daño directo o local sobre la barrera alvéolo-capilar, la neumonía bacteriana constituye estadísticamente la causa clínica más común y frecuente de desarrollo del síndrome de distrés respiratorio del adulto.</t>
  </si>
  <si>
    <t>• &lt;b&gt;a) Trauma pulmonar directo, c) Lesión pulmonar por inhalación de sustancias químicas:&lt;/b&gt; Son incorrectas. Si bien la contusión pulmonar y la injuria inhalatoria son causas comprobadas de daño alveolar directo que pueden precipitar un SDRA, no superan en frecuencia epidemiológica a las neumonías bacterianas.&lt;br /&gt;• &lt;b&gt;d) Insuficiencia cardiaca congestiva:&lt;/b&gt; Es incorrecta. Representa un criterio absoluto de exclusión para el SDRA. El síndrome de distrés requiere confirmar un edema pulmonar de origen no cardiogénico (presión capilar pulmonar ≤ 18 mmHg); por el contrario, la insuficiencia cardíaca congestiva genera un cuadro hemodinámico de edema netamente cardiogénico por falla de bomba.</t>
  </si>
  <si>
    <t>&lt;b&gt;FISIOPATOLOGÍA DE LA HIPOXEMIA Y DIAGNÓSTICO&lt;/b&gt;&lt;br /&gt;&lt;br /&gt;El efecto fisiopatológico principal de este síndrome es la pérdida de la elasticidad pulmonar (disminución progresiva de la compliance) y el colapso alveolar. Esta ocupación y atelectasia producen una alteración extrema de la relación ventilación-perfusión denominada &lt;b&gt;Shunt&lt;/b&gt; (cortocircuito de derecha a izquierda con ventilación nula y perfusión conservada).&lt;br /&gt;• La consecuencia diagnóstica central de este Shunt es una hipoxemia severa que resulta &lt;b&gt;refractaria a la administración de oxígeno&lt;/b&gt; en altas concentraciones (FiO2 &gt; 50%), acompañada característicamente de hipocapnia o normocapnia inicial.&lt;br /&gt;• A nivel gasométrico, la relación &lt;b&gt;PaO2/FiO2 menor de 200&lt;/b&gt; es el valor de corte definitorio compatible con el SDRA.</t>
  </si>
  <si>
    <t>En el síndrome de distress respiratorio del adulto hay: Seleccione una:&lt;br&gt;&lt;br&gt;a) Hipoxemia severa con normocapnia y buena respuesta al O2&lt;br&gt;&lt;br&gt;b) Hipoxemia severa refractaria al O2 con hipocapnia o normocapnia&lt;br&gt;&lt;br&gt;c) Hipoxemia severa con hipercapnia&lt;br&gt;&lt;br&gt;d) Hipoxemia severa con hipocapnia y buena respuesta al O2</t>
  </si>
  <si>
    <t>b) Hipoxemia severa refractaria al O2 con hipocapnia o normocapnia</t>
  </si>
  <si>
    <t>Clínicamente, en el Síndrome de Dificultad Respiratoria del Adulto (SDRA) hay una presentación característica de hipoxemia severa refractaria al O2 con hipocapnia o normocapnia.</t>
  </si>
  <si>
    <t>&lt;b&gt;FISIOPATOLOGÍA DEL SDRA Y SHUNT INTRAPULMONAR&lt;/b&gt;&lt;br /&gt;&lt;br /&gt;El Síndrome de Dificultad Respiratoria del Adulto (SDRA) se define fisiopatológicamente por el desarrollo de un edema pulmonar no cardiogénico producto de un drástico aumento de la permeabilidad alvéolo-capilar.&lt;br /&gt;• Mecanismo de Shunt: El daño estructural severo lleva a una ocupación alveolar masiva por líquido rico en proteínas, provocando el colapso (atelectasia difusa) de millones de alvéolos. Esta ocupación produce una alteración extrema en la dinámica de gases denominada trastorno de Shunt (cortocircuito de derecha a izquierda).&lt;br /&gt;• Ventilación abolida: En el Shunt, la ventilación del alvéolo cae a cero, mientras que la perfusión sanguínea se mantiene relativamente conservada. Al no haber ventilación, la sangre venosa pasa por el alvéolo sin oxigenarse, sin importar la fracción inspirada de oxígeno (FiO2) que se administre.&lt;br /&gt;• Manifestación gasométrica cardinal: La falta de oxigenación capilar explica que la manifestación central de la etapa de mayor gravedad del síndrome sea la hipoxemia severa refractaria a la administración de oxigenoterapia, la cual clásicamente se presenta acompañada de hipocapnia o normocapnia (debido a la hiperventilación compensatoria o taquipnea en los alvéolos aún funcionantes).</t>
  </si>
  <si>
    <t>La opción b es correcta debido a que la literatura médica establece axiomáticamente que la manifestación clínica y gasométrica central del SDRA es la presencia de una hipoxemia severa refractaria al O2, producto de un trastorno extremo tipo Shunt intrapulmonar, la cual clásicamente cursa con hipocapnia o normocapnia en su evolución grave.</t>
  </si>
  <si>
    <t>&lt;br /&gt;• a) Hipoxemia severa con normocapnia y buena respuesta al O2: Es incorrecta ya que el sello fisiopatológico de la enfermedad es que la oxigenación no mejora (es estrictamente refractaria) ante el aporte de oxigenoterapia en altas concentraciones debido a la ventilación cero en los alvéolos colapsados.&lt;br /&gt;• c) Hipoxemia severa con hipercapnia: Es incorrecta porque, si bien en etapas muy avanzadas o de agotamiento inminente puede haber hipercapnia, el cuadro agudo típico del distrés cursa clásicamente con hipocapnia (por intensa taquipnea e hiperventilación) o normocapnia.&lt;br /&gt;• d) Hipoxemia severa con hipocapnia y buena respuesta al O2: Es incorrecta porque el efecto Shunt (sangre pasando por alvéolos colapsados no ventilados) condiciona invariablemente una nula o mala respuesta a la administración de oxígeno, volviéndose la hipoxemia refractaria al tratamiento.</t>
  </si>
  <si>
    <t>&lt;b&gt;ANORMALIDADES SEVERAS E ÍNDICES DE OXIGENACIÓN&lt;/b&gt;&lt;br /&gt;&lt;br /&gt;La evolución natural de la enfermedad transita por un período latente hacia un fallo respiratorio agudo. La etapa de mayor gravedad (Fase 4) se caracteriza por un gran aumento del Shunt intrapulmonar debido a múltiples microatelectasias.&lt;br /&gt;• Alteración gasométrica: El paciente evidencia la clásica hipoxemia severa refractaria al oxígeno, típicamente con hipocapnia o normocapnia.&lt;br /&gt;• Criterio diagnóstico estricto: Esta alteración extrema en los índices de oxigenación se comprueba al realizar gases en sangre y evidenciar una relación PaO2/FiO2 &lt; 200, parámetro clave y categórico que diferencia al distrés de una injuria pulmonar aguda convencional.</t>
  </si>
  <si>
    <t>¿Cuál es la etapa temprana del síndrome de distrés respiratorio agudo?&lt;br&gt;&lt;br&gt;a) Exudativa&lt;br&gt;&lt;br&gt;b) Proliferativa&lt;br&gt;&lt;br&gt;c) Fibroproliferativa&lt;br&gt;&lt;br&gt;d) Crónica</t>
  </si>
  <si>
    <t>a) Exudativa</t>
  </si>
  <si>
    <t>La etapa temprana del síndrome de distrés respiratorio agudo (SDRA) es la fase exudativa.</t>
  </si>
  <si>
    <t>&lt;b&gt;FASES DEL DAÑO ALVEOLAR DIFUSO (SDRA)&lt;/b&gt;&lt;br /&gt;&lt;br /&gt;En el Síndrome de Dificultad Respiratoria del Adulto (SDRA), se desarrollan cambios estructurales que se dividen patogénicamente en tres fases temporales clásicas:&lt;br /&gt;• Fase Exudativa (Días 0 a 7): Constituye la etapa temprana del síndrome. Existe vasodilatación y lesión del endotelio capilar con un aumento de las fenestraciones. Este aumento de la permeabilidad permite la salida de líquido rico en proteínas, originando un edema intersticial y un edema intraalveolar. Estas proteínas forman las denominadas membranas hialinas. Además, se produce una lesión del neumocito tipo 2 anulando la liberación de surfactante, generando una alta tendencia al colapso alveolar (atelectasia).&lt;br /&gt;• Fase Proliferativa (Alrededor del Día 14): Se caracteriza por una evidente inflamación intersticial con aumento de la celularidad tisular, mediada por la proliferación de macrófagos, neutrófilos y fibroblastos.&lt;br /&gt;• Fase Fibrótica (Después del Día 21): Si el paciente sobrevive, el alvéolo sufre cambios crónicos estructurales. El evento definitorio es la activación y transformación de fibroblastos a miofibroblastos, originando un gran depósito de tejido colágeno (fibronectina, colágeno tipo I y tipo III). Esta consolidación produce remodelación y cicatriz, dando inicio a la fibrosis pulmonar definitiva.</t>
  </si>
  <si>
    <t>&lt;b&gt;a) Exudativa:&lt;/b&gt; Es la opción correcta. Constituye cronológicamente la primera etapa evolutiva (días 0 a 7) del daño alveolar difuso característico del SDRA. En esta etapa de injuria aguda se produce el aumento drástico de la permeabilidad alvéolo-capilar, la formación del edema rico en proteínas y el desarrollo de las membranas hialinas.</t>
  </si>
  <si>
    <t>• &lt;b&gt;b) Proliferativa:&lt;/b&gt; Es incorrecta. Representa la segunda fase evolutiva del daño pulmonar (alrededor del día 14), marcada por el incremento de la celularidad inflamatoria intersticial en respuesta a la lesión exudativa inicial.&lt;br /&gt;• &lt;b&gt;c) Fibroproliferativa:&lt;/b&gt; Es incorrecta. Describe funcionalmente el inicio de la consolidación y organización del tejido conectivo, pero no representa la etapa lesional temprana del cuadro.&lt;br /&gt;• &lt;b&gt;d) Crónica:&lt;/b&gt; Es incorrecta. Refiere a la fase final o fibrótica (después del día 21), etapa secuelar e irreversible caracterizada por el depósito excesivo de colágeno y cicatrización alveolar.</t>
  </si>
  <si>
    <t>¿Cuál es el efecto fisiopatológico principal del síndrome de distress respiratorio en los pulmones?&lt;br&gt;&lt;br&gt;a) Inflamación crónica y fibrosis&lt;br&gt;&lt;br&gt;b) Pérdida de la elasticidad pulmonar y colapso alveolar&lt;br&gt;&lt;br&gt;c) Vasodilatación y aumento de la perfusión pulmonar&lt;br&gt;&lt;br&gt;d) Por ventilación y vasoconstricción pulmonar</t>
  </si>
  <si>
    <t>b) Pérdida de la elasticidad pulmonar y colapso alveolar</t>
  </si>
  <si>
    <t>El efecto fisiopatológico principal del síndrome de distress respiratorio en los pulmones es la &lt;b&gt;pérdida de la elasticidad pulmonar y el colapso alveolar&lt;/b&gt;.</t>
  </si>
  <si>
    <t>&lt;b&gt;FISIOPATOLOGÍA DEL SDRA Y DISMINUCIÓN DE LA COMPLIANCE&lt;/b&gt;&lt;br /&gt;&lt;br /&gt;La fisiopatología del SDRA está marcada por el desarrollo de un edema pulmonar no cardiogénico secundario a un drástico aumento de la permeabilidad alvéolo-capilar derivado de diferentes noxas.&lt;br /&gt;• &lt;b&gt;Colapso Alveolar y Shunt:&lt;/b&gt; Todo este daño estructural lleva a una ocupación alveolar severa por un edema rico en proteínas (generando la formación de membranas hialinas), provocando el colapso y atelectasia de millones de alvéolos en forma difusa. Esta ocupación produce una alteración extrema en la dinámica de gases denominada trastorno de Shunt (ventilación cero con perfusión conservada).&lt;br /&gt;• &lt;b&gt;Pérdida de Elasticidad (Disminución de la Compliance):&lt;/b&gt; Sumado al edema, la lesión de los neumocitos tipo 2 anula la producción de surfactante. Las atelectasias masivas y el líquido intersticial provocan una severa disminución de la compliance pulmonar. El parénquima pierde drásticamente su capacidad de distenderse, volviendo al pulmón rígido y duro.</t>
  </si>
  <si>
    <t>La opción b es correcta debido a que la literatura médica establece axiomáticamente que el efecto fisiopatológico mecánico principal del síndrome de distress respiratorio en los pulmones es la &lt;b&gt;pérdida de la elasticidad pulmonar&lt;/b&gt; (severa disminución de la compliance o distensibilidad) y el &lt;b&gt;colapso alveolar&lt;/b&gt; masivo, fenómenos originados estructuralmente por el edema de alta permeabilidad y la disfunción del surfactante.</t>
  </si>
  <si>
    <t>&lt;br /&gt;• &lt;b&gt;a) Inflamación crónica y fibrosis:&lt;/b&gt; Es incorrecta ya que, si bien la fase tardía (después del día 21) del SDRA puede evolucionar hacia una fase fibrótica crónica, el síndrome se define fisiopatológicamente en su presentación aguda por la pérdida de la mecánica elástica y el colapso secundario al edema exudativo, no por una inflamación crónica de base.&lt;br /&gt;• &lt;b&gt;c) Vasodilatación y aumento de la perfusión pulmonar:&lt;/b&gt; Es incorrecta debido a que en el SDRA predomina la alteración de la permeabilidad con extravasación de líquidos, sin un aumento patológico primario de la perfusión, la cual más bien suele mantenerse relativamente conservada pero ineficaz ante alvéolos no ventilados.&lt;br /&gt;• &lt;b&gt;d) Por ventilación y vasoconstricción pulmonar:&lt;/b&gt; Es incorrecta porque el daño característico es precisamente la alteración de la relación V/Q tipo Shunt donde la ventilación del alvéolo claudica y cae a cero, imposibilitando absolutamente el intercambio gaseoso.</t>
  </si>
  <si>
    <t>&lt;b&gt;FASES DEL DAÑO ALVEOLAR DIFUSO&lt;/b&gt;&lt;br /&gt;&lt;br /&gt;El desarrollo de este síndrome y sus lesiones pulmonares evolucionan secuencialmente en tres fases estructurales clásicas:&lt;br /&gt;• &lt;b&gt;Fase Exudativa (Días 0 a 7):&lt;/b&gt; Etapa temprana caracterizada por vasodilatación, lesión del endotelio capilar, aumento de fenestraciones, edema intersticial/intraalveolar y colapso.&lt;br /&gt;• &lt;b&gt;Fase Proliferativa (Alrededor del Día 14):&lt;/b&gt; Se caracteriza por una evidente inflamación intersticial con proliferación de macrófagos, neutrófilos y fibroblastos.&lt;br /&gt;• &lt;b&gt;Fase Fibrótica (Después del Día 21):&lt;/b&gt; Activación de miofibroblastos con gran depósito de tejido colágeno (fibronectina, colágeno I y III), dando inicio a una fibrosis pulmonar definitiva si el paciente sobrevive.</t>
  </si>
  <si>
    <t>Un paciente que sufrió un politraumatismo hace 36 horas, presenta los siguientes gases respirando una mezcla de 50% de O2: pH de 7,35; PaO2: 50 mmHg; PaCO2: 38. La Rx muestra infiltrados bilaterales. Ud. cree que:&lt;br&gt;&lt;br&gt;a) Se trata de un asmático descompensado&lt;br&gt;&lt;br&gt;b) Podría tratarse de un distress respiratorio&lt;br&gt;&lt;br&gt;c) Se trata de un paciente con patología neuromuscular con fatiga diafragmática&lt;br&gt;&lt;br&gt;d) Se trata de un bronquítico crónico descompensado&lt;br&gt;&lt;br&gt;e) Es un paciente con derrame pleural</t>
  </si>
  <si>
    <t>b) Podría tratarse de un distress respiratorio</t>
  </si>
  <si>
    <t>Un paciente que sufrió un politraumatismo reciente (hace 36 horas) y presenta infiltrados bilaterales con gases que evidencian hipoxemia (PaO2: 50 mmHg) refractaria a mezcla de 50% de O2, normocapnia (PaCO2: 38) y pH normal (7.35), debe sospecharse como un cuadro de &lt;b&gt;distrés respiratorio&lt;/b&gt;.</t>
  </si>
  <si>
    <t>&lt;b&gt;DIAGNÓSTICO DEL SÍNDROME DE DIFICULTAD RESPIRATORIA DEL ADULTO (SDRA)&lt;/b&gt;&lt;br /&gt;&lt;br /&gt;El principal diagnóstico del SDRA se fundamenta en la evaluación de la oxigenación a través del estudio de los gases en sangre, sumado a la clínica y la imagenología. Los criterios clásicos que deben cumplirse para confirmar el trastorno incluyen:&lt;br /&gt;• &lt;b&gt;Hipoxemia refractaria al O2:&lt;/b&gt; Constituye el pilar fundamental que indica que la oxigenación no mejora ante el aporte de oxigenoterapia en altas concentraciones (como una FiO2 del 50%). Clínicamente, hay una presentación de hipoxemia severa refractaria al O2 con hipocapnia o normocapnia (como el hallazgo de una PaCO2 de 38 mmHg y pH 7,35), evidenciando un cortocircuito de derecha a izquierda o Shunt intrapulmonar.&lt;br /&gt;• &lt;b&gt;Relación PaO2/FiO2 &lt; 200:&lt;/b&gt; Es el valor compatible con el distrés y permite diferenciarlo de una Injuria Pulmonar Aguda. En este caso clínico, una PaO2 de 50 mmHg dividida por una FiO2 de 0.50 arroja un índice PaFi crítico de 100.&lt;br /&gt;• &lt;b&gt;Infiltrado pulmonar difuso bilateral:&lt;/b&gt; Visualizado clásicamente mediante radiografía o tomografía de tórax como opacidades que progresan al "pulmón blanco".&lt;br /&gt;• &lt;b&gt;Disminución progresiva de la compliance pulmonar:&lt;/b&gt; El parénquima pierde su capacidad de distenderse.&lt;br /&gt;• &lt;b&gt;Ausencia de insuficiencia cardíaca congestiva:&lt;/b&gt; Es imperativo demostrar que es un edema pulmonar no cardiogénico (PcP ≤ 18 mmHg).</t>
  </si>
  <si>
    <t>&lt;b&gt;b) Podría tratarse de un distress respiratorio:&lt;/b&gt; Es la opción correcta. El paciente reúne los criterios clínicos, imagenológicos y gasométricos definitorios de un SDRA. Posee un factor de riesgo indirecto desencadenante (politraumatismo severo), presenta infiltrados pulmonares bilaterales en la radiografía, y cursa con una hipoxemia profunda (PaO2 de 50 mmHg) totalmente refractaria a la administración de oxígeno en altas concentraciones (mezcla de 50% de O2, arrojando una PaFi severa de 100), acompañada de un pH normal y normocapnia (PaCO2 de 38 mmHg).</t>
  </si>
  <si>
    <t>• &lt;b&gt;a) Se trata de un asmático descompensado, d) Se trata de un bronquítico crónico descompensado:&lt;/b&gt; Son incorrectas. Las reagudizaciones severas del asma o de la EPOC que cursan con caída de la PaO2 suelen asociarse a una hipoventilación alveolar por obstrucción o fatiga respiratoria, manifestando típicamente hipercapnia (PaCO2 elevada) y acidosis respiratoria, además de no cursar primariamente con infiltrados bilaterales agudos.&lt;br /&gt;• &lt;b&gt;c) Se trata de un paciente con patología neuromuscular con fatiga diafragmática:&lt;/b&gt; Es incorrecta. La falla de la bomba ventilatoria por compromiso neuromuscular se expresa gasométricamente como un trastorno de la ventilación puro (insuficiencia respiratoria Tipo II), produciendo hipoxemia con ineludible hipercapnia severa y acidosis respiratoria, sin infiltrados parenquimatosos radiológicos.&lt;br /&gt;• &lt;b&gt;e) Es un paciente con derrame pleural:&lt;/b&gt; Es incorrecta. Si bien los grandes derrames pueden alterar el intercambio gaseoso, el cuadro clásico de infiltrados bilaterales tras un trauma con hipoxemia refractaria y PaFi &lt; 200 es la descripción de manual de un distrés respiratorio (SDRA).</t>
  </si>
  <si>
    <t>&lt;b&gt;ETIOLOGÍA Y POLITRAUMATISMO EN EL SDRA&lt;/b&gt;&lt;br /&gt;&lt;br /&gt;El SDRA es producido por múltiples etiologías que se clasifican en causas de injuria pulmonar directa (local) o indirecta (sistémica).&lt;br /&gt;• &lt;b&gt;Injuria Pulmonar Indirecta:&lt;/b&gt; La noxa actúa y llega al pulmón a través de la vía hematógena sistémica. Las causas principales incluyen la sepsis, todo tipo de shock, la pancreatitis aguda necrótica hemorrágica y los &lt;b&gt;politraumatismos&lt;/b&gt;.&lt;br /&gt;• &lt;b&gt;Trauma Severo:&lt;/b&gt; Los politraumatismos severos comprometen la barrera alvéolo-capilar y desatan una inmensa cascada inflamatoria, coincidiendo frecuentemente con el desarrollo de un shock traumático o cuadros de embolia grasa. Como medida preventiva fundamental para reducir el riesgo de desarrollar SDRA en pacientes con trauma severo, se debe aplicar el control estricto de la ventilación y la oxigenación.</t>
  </si>
  <si>
    <t>Un paciente que sufrió un politraumatismo hace 36 horas, presenta los siguientes gases respirando una mezcla de 50% de O2: pH de 7,35: PaO2: 50 mm de Hg: PaCO2: 38. La Rx muestra infiltrados bilaterales. Ud. cree que:&lt;br&gt;&lt;br&gt;a) Podría tratarse de un distrés respiratorio&lt;br&gt;&lt;br&gt;b) Se trata de un bronquítico crónico descompensado&lt;br&gt;&lt;br&gt;c) Es un asmático descompensado&lt;br&gt;&lt;br&gt;d) Se trata de un paciente con patología neuromuscular con fatiga diafragmática</t>
  </si>
  <si>
    <t>a) Podría tratarse de un distrés respiratorio</t>
  </si>
  <si>
    <t>&lt;b&gt;CRITERIOS DIAGNÓSTICOS DEL SÍNDROME DE DISTRÉS RESPIRATORIO DEL ADULTO (SDRA)&lt;/b&gt;&lt;br /&gt;&lt;br /&gt;El SDRA es un trastorno caracterizado por una falla respiratoria aguda y progresiva, debida a un edema pulmonar no cardiogénico por aumento de la permeabilidad alveolo-capilar. Sus principales características diagnósticas son:&lt;br /&gt;• &lt;b&gt;Hipoxemia refractaria al O2:&lt;/b&gt; Insuficiencia respiratoria aguda severa con hipoxemia que no revierte con la administración de oxígeno. Clínicamente hay una presentación de hipoxemia severa refractaria al O2 con hipocapnia o normocapnia, explicada por un trastorno extremo de la relación ventilación-perfusión denominado Shunt.&lt;br /&gt;• &lt;b&gt;Relación PaO2/FiO2 &lt; 200:&lt;/b&gt; Este es el valor compatible con el distrés y permite diferenciarlo de una injuria pulmonar aguda (en este paciente es 50 / 0.50 = 100).&lt;br /&gt;• &lt;b&gt;Infiltrado pulmonar difuso bilateral:&lt;/b&gt; Evidenciable en la radiografía de tórax como un patrón de "pulmón blanco".&lt;br /&gt;• &lt;b&gt;Ausencia de insuficiencia cardíaca congestiva:&lt;/b&gt; La PcP debe ser ≤ 18 mmHg para confirmar que es un edema pulmonar no cardiogénico.&lt;br /&gt;• &lt;b&gt;Etiología:&lt;/b&gt; Puede ser causado por una injuria indirecta (como los politraumatismos severos, la sepsis o la pancreatitis aguda) o por injuria directa (neumonías o broncoaspiración).</t>
  </si>
  <si>
    <t>La opción a es correcta debido a que el caso clínico expone la presentación clásica que fundamenta la sospecha de un &lt;b&gt;Síndrome de Dificultad Respiratoria del Adulto (SDRA)&lt;/b&gt;: existe un desencadenante sistémico de injuria indirecta (politraumatismo severo), alteraciones radiológicas agudas (infiltrados bilaterales) y un parámetro gasométrico categórico de hipoxemia severa refractaria al oxígeno (PaO2 de 50 mmHg pese a un aporte alto del 50%, arrojando una PaFi muy inferior a 200), asociada al comportamiento ventilatorio típico de normocapnia (PaCO2 38) y pH conservado (7.35).</t>
  </si>
  <si>
    <t>&lt;br /&gt;• &lt;b&gt;b) Se trata de un bronquítico crónico descompensado:&lt;/b&gt; Es incorrecta ya que el paciente con fenotipo bronquítico crónico que padece una exacerbación cursa con hipoventilación alveolar, reteniendo CO2. Por tanto, su patrón gasométrico se caracterizaría por hipoxemia severa asociada a &lt;b&gt;hipercapnia&lt;/b&gt; (PaCO2 elevada) y acidosis respiratoria, sin los infiltrados algodonosos difusos propios del SDRA.&lt;br /&gt;• &lt;b&gt;c) Es un asmático descompensado:&lt;/b&gt; Es incorrecta porque, si bien una crisis asmática severa puede producir hipoxemia, su fisiopatología se centra en la broncoconstricción y el atrapamiento aéreo, manifestándose clínicamente con sibilancias y sin el desarrollo del patrón radiológico de edema pulmonar no cardiogénico (infiltrados bilaterales) que presenta el caso.&lt;br /&gt;• &lt;b&gt;d) Se trata de un paciente con patología neuromuscular con fatiga diafragmática:&lt;/b&gt; Es incorrecta debido a que el agotamiento de la bomba muscular respiratoria produce hipoventilación alveolar directa, lo que se traduce inexorablemente en el desarrollo rápido de &lt;b&gt;hipercapnia&lt;/b&gt; (aumento de PaCO2) y acidosis, descartándose en un paciente que mantiene normocapnia.</t>
  </si>
  <si>
    <t>&lt;b&gt;MECANISMO DE SHUNT Y REFRACTARIEDAD AL OXÍGENO&lt;/b&gt;&lt;br /&gt;&lt;br /&gt;La ocupación alveolar severa en el SDRA provoca el colapso y atelectasia de millones de alvéolos en forma difusa. Esta ocupación produce una alteración extrema en la dinámica de gases denominada trastorno de Shunt (cortocircuito de derecha a izquierda).&lt;br /&gt;• &lt;b&gt;Fisiopatología:&lt;/b&gt; En el Shunt, la ventilación del alvéolo cae a cero, mientras que la perfusión sanguínea se mantiene relativamente conservada.&lt;br /&gt;• &lt;b&gt;Consecuencia gasométrica:&lt;/b&gt; Al no haber ventilación, la sangre venosa pasa por el alvéolo sin lograr oxigenarse. Este cortocircuito de sangre no oxigenada explica la manifestación cardinal del síndrome: la imposibilidad de que el oxígeno difunda hacia el capilar pulmonar, sin importar cuán alta sea la fracción inspirada de oxígeno (FiO2) que se administre.</t>
  </si>
  <si>
    <t>¿Cuál es la complicación más grave del SDRA?&lt;br&gt;&lt;br&gt;a) Insuficiencia renal aguda&lt;br&gt;&lt;br&gt;b) Arritmia cardiaca&lt;br&gt;&lt;br&gt;c) Neumotórax&lt;br&gt;&lt;br&gt;d) Barotrauma pulmonar</t>
  </si>
  <si>
    <t>d) Barotrauma pulmonar</t>
  </si>
  <si>
    <t>El &lt;b&gt;barotrauma pulmonar&lt;/b&gt; es considerado clínicamente como la complicación más grave del &lt;b&gt;Síndrome de Distrés Respiratorio del Adulto (SDRA)&lt;/b&gt;.</t>
  </si>
  <si>
    <t>&lt;b&gt;COMPLICACIONES DEL SÍNDROME DE DISTRÉS RESPIRATORIO DEL ADULTO (SDRA)&lt;/b&gt;&lt;br /&gt;&lt;br /&gt;Si el paciente sobrevive a las fases iniciales de injuria alveolar e hipoxemia severa, se enfrenta a una serie de complicaciones graves que pueden abarcar diferentes órganos y sistemas, siendo muchas de ellas derivadas de las intervenciones terapéuticas necesarias para su soporte vital (como la asistencia respiratoria mecánica).&lt;br /&gt;• Complicaciones Respiratorias (Mecánicas y Estructurales): El &lt;b&gt;barotrauma pulmonar&lt;/b&gt; es la complicación mecánica más severa y temida. Esta lesión es inducida característicamente por la aplicación de presiones positivas elevadas durante la ventilación mecánica sobre un pulmón que ha perdido drásticamente su &lt;i&gt;compliance&lt;/i&gt; (distensibilidad) y se encuentra sumamente rígido. Otras complicaciones pulmonares incluyen la fibrosis pulmonar (secuela crónica de la fase fibrótica tras el día 21), la neumonía intrahospitalaria y el tromboembolismo pulmonar.&lt;br /&gt;• Complicaciones Hemodinámicas e Infecciosas: Destacan fuertemente la sepsis, el shock hemorrágico y la disfunción multiorgánica sistémica (compromiso hepático, renal manifestado con oliguria, y alteraciones del sistema nervioso central).</t>
  </si>
  <si>
    <t>La opción d es correcta debido a que la literatura médica establece axiomáticamente que el &lt;b&gt;barotrauma pulmonar&lt;/b&gt; es considerado la complicación más grave del SDRA, presentándose como un daño estructural iatrogénico inminente ante la necesidad de ventilar con presión positiva a un pulmón exudativo, rígidamente colapsado y con nula compliance.</t>
  </si>
  <si>
    <t>&lt;br /&gt;• &lt;b&gt;a) Insuficiencia renal aguda y b) Arritmia cardiaca:&lt;/b&gt; Son incorrectas ya que, si bien el SDRA puede evolucionar hacia un colapso hemodinámico o una falla multiorgánica (afectando al riñón o al corazón), estas no constituyen la complicación respiratoria y mecánica catalogada clásicamente como la más grave del pulmón dañado por el síndrome.&lt;br /&gt;• &lt;b&gt;c) Neumotórax:&lt;/b&gt; Es incorrecta en este contexto de selección múltiple debido a que el neumotórax es, en realidad, una de las formas anatómicas de presentación o consecuencias del barotrauma (junto con el neumomediastino o el enfisema subcutáneo), siendo "barotrauma pulmonar" el concepto patogénico global y abarcativo que define a la complicación más grave del distrés.</t>
  </si>
  <si>
    <t>&lt;b&gt;PREVENCIÓN: ESTRATEGIA DE PROTECCIÓN ALVEOLAR&lt;/b&gt;&lt;br /&gt;&lt;br /&gt;Para prevenir el desarrollo de complicaciones letales como el barotrauma en el contexto de un paciente bajo Asistencia Respiratoria Mecánica (ARM) por SDRA, la estrategia ventilatoria más adecuada a emplear es la ventilación con &lt;b&gt;volumen tidal bajo (volumen corriente bajo)&lt;/b&gt; y &lt;b&gt;presión de plateau baja&lt;/b&gt;. Este enfoque minucioso evita dañar el pulmón limitando la sobredistensión de los alvéolos funcionantes, empleando además la PEEP adecuada para prevenir el colapso, y tolerando la consecuente hipercapnia permisiva.</t>
  </si>
  <si>
    <t>La relación PaO2/FiO2 permite diferenciar Injuria Pulmonar Aguda de un cuadro de Distress Respiratorio del Adulto. ¿Cuál de los siguientes valores es compatible con el Distress?&lt;br&gt;&lt;br&gt;a) PaO2/FiO2 menor de 300&lt;br&gt;&lt;br&gt;b) PaO2/FiO2 menor de 200&lt;br&gt;&lt;br&gt;c) PaO2/FiO2 mayor de 300&lt;br&gt;&lt;br&gt;d) PaO2/FiO2 menor de 100</t>
  </si>
  <si>
    <t>b) PaO2/FiO2 menor de 200</t>
  </si>
  <si>
    <t>&lt;b&gt;DIAGNÓSTICO Y RELACIÓN PAO2/FIO2 (ÍNDICE PAFI)&lt;/b&gt;&lt;br /&gt;&lt;br /&gt;Para documentar objetivamente la hipoxemia y establecer la severidad del fallo respiratorio en el Síndrome de Dificultad Respiratoria del Adulto (SDRA), se utiliza el cálculo de la relación entre la presión parcial arterial de oxígeno y la fracción inspirada de oxígeno (índice PaO2/FiO2 o PaFi):&lt;br /&gt;• &lt;b&gt;Valores Normales:&lt;/b&gt; El valor normal de la PaFi respirando aire ambiente al 21% (FiO2 de 0.21) con una PaO2 de 100 mmHg, se sitúa por arriba de 400 (idealmente 500).&lt;br /&gt;• &lt;b&gt;Injuria Pulmonar Aguda vs. SDRA:&lt;/b&gt; Ante un cuadro de daño alveolar difuso, este cociente desciende significativamente. El diagnóstico de Síndrome de Distrés Respiratorio del Adulto (SDRA) exige una alteración severa en los índices de oxigenación, donde el cociente cae bruscamente a niveles menores de 200. Un índice PaFi menor a 200 es el valor compatible definitivo con el Distrés y es el parámetro utilizado clínicamente para diferenciarlo de la Injuria Pulmonar Aguda.</t>
  </si>
  <si>
    <t>&lt;b&gt;b) PaO2/FiO2 menor de 200:&lt;/b&gt; Es la opción correcta. Constituye el criterio gasométrico clásico y definitorio que confirma la severidad extrema de la hipoxemia (cortocircuito o shunt intrapulmonar) compatible con el Síndrome de Distrés Respiratorio del Adulto (SDRA), sirviendo como punto de corte estricto para diferenciarlo de una mera Injuria Pulmonar Aguda.</t>
  </si>
  <si>
    <t>• &lt;b&gt;a) PaO2/FiO2 menor de 300:&lt;/b&gt; Es incorrecta. Un índice menor a 300 (específicamente en el rango de 200 a 300) clasifica históricamente al cuadro como Injuria Pulmonar Aguda (ALI), sin alcanzar aún los criterios de severidad del Distrés establecido.&lt;br /&gt;• &lt;b&gt;c) PaO2/FiO2 mayor de 300:&lt;/b&gt; Es incorrecta. Este valor se acerca a los índices de oxigenación normales o aceptables, descartando la presencia de un trastorno difuso severo del intercambio gaseoso.&lt;br /&gt;• &lt;b&gt;d) PaO2/FiO2 menor de 100:&lt;/b&gt; Es incorrecta en el contexto de la diferenciación clínica global. Si bien un valor menor a 100 confirmaría un Distrés extremadamente severo, el límite diagnóstico universal que "permite diferenciarlo" y comienza a definir la compatibilidad con el cuadro de SDRA es el valor menor a 200.</t>
  </si>
  <si>
    <t>&lt;b&gt;OTROS CRITERIOS DIAGNÓSTICOS DEL SDRA&lt;/b&gt;&lt;br /&gt;&lt;br /&gt;Además de la relación PaFi menor a 200, el diagnóstico del Distrés Respiratorio del Adulto exige confirmar concomitantemente los siguientes criterios clásicos:&lt;br /&gt;• &lt;b&gt;Hipoxemia refractaria al O2:&lt;/b&gt; La oxigenación no mejora ante el aporte de oxigenoterapia en altas concentraciones (ej. FiO2 mayor al 50%).&lt;br /&gt;• &lt;b&gt;Infiltrado pulmonar difuso bilateral:&lt;/b&gt; Evidenciado en la radiografía o tomografía de tórax, conformando progresivamente el patrón de "pulmón blanco".&lt;br /&gt;• &lt;b&gt;Edema no cardiogénico:&lt;/b&gt; Se debe confirmar la ausencia de insuficiencia cardíaca congestiva constatando una Presión Capilar Pulmonar (PcP) menor o igual a 18 mmHg.</t>
  </si>
  <si>
    <t>¿Qué medida preventiva se puede utilizar para reducir el riesgo de desarrollar SDRA en pacientes con trauma severo? Seleccione una:&lt;br&gt;&lt;br&gt;a) Uso de corticosteroides&lt;br&gt;&lt;br&gt;b) Terapia antibiótica profiláctica&lt;br&gt;&lt;br&gt;c) Control de la ventilación y la oxigenación&lt;br&gt;&lt;br&gt;d) Terapia antifibrinolítica</t>
  </si>
  <si>
    <t>c) Control de la ventilación y la oxigenación</t>
  </si>
  <si>
    <t>Para reducir el riesgo de desarrollar el síndrome de distrés respiratorio del adulto (SDRA) en pacientes con trauma severo, la medida preventiva fundamental es aplicar el &lt;b&gt;control estricto de la ventilación y la oxigenación&lt;/b&gt;.</t>
  </si>
  <si>
    <t>&lt;b&gt;ETIOLOGÍA Y TRAUMA SEVERO EN EL SDRA&lt;/b&gt;&lt;br /&gt;&lt;br /&gt;El Síndrome de Dificultad Respiratoria del Adulto (SDRA) es producido por múltiples etiologías (más de 145 causas reconocidas) que se clasifican fisiopatológicamente en dos grandes grupos: de injuria pulmonar directa (local) o indirecta (sistémica).&lt;br /&gt;• &lt;b&gt;Injuria pulmonar indirecta:&lt;/b&gt; La noxa actúa y llega al pulmón a través de la vía hematógena sistémica. Las causas principales incluyen la sepsis (la más frecuente y de mayor gravedad), todo tipo de shock, la pancreatitis aguda necrótica hemorrágica, la embolia grasa y los politraumatismos.&lt;br /&gt;• &lt;b&gt;Trauma severo:&lt;/b&gt; Los politraumatismos severos (principalmente los que comprometen miembros inferiores y coinciden con el desarrollo de un shock traumático) dañan gravemente la barrera alvéolo-capilar, desatando una inmensa cascada inflamatoria. Como medida preventiva fundamental para mitigar la noxa inicial y reducir el riesgo de desarrollar SDRA en estos pacientes, se debe aplicar un monitoreo y control estricto de la ventilación y la oxigenación.</t>
  </si>
  <si>
    <t>&lt;b&gt;c) Control de la ventilación y la oxigenación:&lt;/b&gt; Es la opción correcta. Constituye una premisa clínica estricta; en el manejo de un paciente con politraumatismo grave, garantizar un soporte hemodinámico adecuado junto con la optimización de los parámetros ventilatorios y de oxigenación funciona como la intervención preventiva primaria y comprobada para evitar el colapso de la barrera alvéolo-capilar y el desarrollo del edema no cardiogénico (SDRA).</t>
  </si>
  <si>
    <t>• &lt;b&gt;a) Uso de corticosteroides:&lt;/b&gt; Es incorrecta. El uso de corticoides sistémicos en el SDRA es sumamente controvertido; si bien se postula que podrían prevenir el desarrollo de fibrosis en etapas tardías, no mejoran la morbimortalidad global y su indicación se reserva estrictamente para situaciones concretas (como embolia grasa o inhalación de gases tóxicos), no siendo una medida preventiva de rutina en el trauma.&lt;br /&gt;• &lt;b&gt;b) Terapia antibiótica profiláctica:&lt;/b&gt; Es incorrecta. Aunque la sepsis es una etiología mayor de SDRA, la administración profiláctica generalizada de antibióticos en un trauma cerrado no evita el desarrollo de la injuria pulmonar originada por los mediadores de la cascada inflamatoria del propio impacto tisular.&lt;br /&gt;• &lt;b&gt;d) Terapia antifibrinolítica:&lt;/b&gt; Es incorrecta. Esta terapia se orienta al control del sangrado y la coagulopatía postraumática, careciendo de impacto o rol preventivo demostrado sobre la permeabilidad y el daño endotelial característico del distrés respiratorio.</t>
  </si>
  <si>
    <t>&lt;b&gt;CASCADA INFLAMATORIA DEL SDRA&lt;/b&gt;&lt;br /&gt;&lt;br /&gt;El desarrollo de este síndrome a partir del insulto primario (como el trauma severo) se estructura en fases secuenciales:&lt;br /&gt;• &lt;b&gt;Fase de Iniciación:&lt;/b&gt; La noxa da el puntapié a la cascada.&lt;br /&gt;• &lt;b&gt;Fase de Amplificación:&lt;/b&gt; Células efectoras de injuria tisular, principalmente macrófagos intraalveolares y neutrófilos, son reclutadas y activadas a nivel alvéolo-capilar.&lt;br /&gt;• &lt;b&gt;Fase de Injuria:&lt;/b&gt; Se liberan potentes sustancias lesivas proinflamatorias. El macrófago secreta IL-6, IL-8 y factor de necrosis tumoral alfa (TNF-alfa). Los neutrófilos liberan proteasas, leucotrienos y radicales superóxido, consolidando el drástico aumento de la permeabilidad y la formación del edema alveolar rico en proteínas.</t>
  </si>
  <si>
    <t>¿Cuál es la estrategia ventilatoria más adecuada para el tratamiento del SDRA?&lt;br&gt;&lt;br&gt;a) Ventilación mecánica con volumen tidal bajo y presión de plateau baja&lt;br&gt;&lt;br&gt;b) Ventilación mecánica con volumen tidal bajo y presión de plateau alta&lt;br&gt;&lt;br&gt;c) Ventilación mecánica con volumen tidal alto y presión de plateau baja&lt;br&gt;&lt;br&gt;d) Ventilación mecánica con volumen tidal alto y presión de plateau alta</t>
  </si>
  <si>
    <t>a) Ventilación mecánica con volumen tidal bajo y presión de plateau baja</t>
  </si>
  <si>
    <t>&lt;b&gt;ESTRATEGIA DE PROTECCIÓN ALVEOLAR EN EL SDRA&lt;/b&gt;&lt;br /&gt;&lt;br /&gt;El abordaje terapéutico del SDRA en su fase de insuficiencia respiratoria severa (falla respiratoria aguda) requiere invariablemente la intubación y conexión a Asistencia Respiratoria Mecánica (ARM). Sin embargo, ventilar a un pulmón rígido y colapsado conlleva un inminente riesgo de iatrogenia severa, como el barotrauma.&lt;br /&gt;• Objetivo de la estrategia: Para prevenir complicaciones letales, se debe emplear una estricta estrategia de protección alveolar que evite dañar el pulmón con la presión del respirador.&lt;br /&gt;• Volumen tidal bajo: Se exige el uso de un volumen corriente bajo (VT bajo) para limitar la entrada masiva de aire y evitar la sobredistensión de los pocos alvéolos que aún se encuentran funcionantes.&lt;br /&gt;• Presión de plateau baja y PEEP: Complementariamente, se debe mantener una presión de plateau baja para proteger mecánicamente la vía aérea, y asegurar un nivel de PEEP (Presión Positiva al Final de la Espiración) óptimo para evitar el colapso cíclico alveolar.&lt;br /&gt;• Hipercapnia permisiva: La adopción terapéutica de estos bajos volúmenes genera inherentemente una hipoventilación alveolar; esta consecuencia fisiológica se debe tolerar, aceptando el desarrollo clínico de una hipercapnia permisiva (niveles de PCO2 altos en sangre) en pos de salvaguardar el pulmón.</t>
  </si>
  <si>
    <t>La opción a es correcta debido a que la literatura clínica dictamina axiomáticamente que la estrategia ventilatoria más adecuada para tratar a un paciente con SDRA es la &lt;b&gt;ventilación mecánica con volumen tidal bajo&lt;/b&gt; (evitando la sobredistensión y el volutrauma) acoplada a una &lt;b&gt;presión de plateau baja&lt;/b&gt; (evitando el barotrauma), configurando así la base de la estrategia de protección alveolar.</t>
  </si>
  <si>
    <t>&lt;br /&gt;• &lt;b&gt;b) Ventilación mecánica con volumen tidal bajo y presión de plateau alta:&lt;/b&gt; Es incorrecta porque tolerar o programar una presión de plateau alta somete al parénquima pulmonar afectado a un inminente riesgo de daño mecánico, elevando la incidencia de barotrauma.&lt;br /&gt;• &lt;b&gt;c) Ventilación mecánica con volumen tidal alto y presión de plateau baja y d) Ventilación mecánica con volumen tidal alto y presión de plateau alta:&lt;/b&gt; Son opciones estrictamente incorrectas debido a que la utilización de un volumen tidal (volumen corriente) alto genera una sobredistensión violenta sobre los alvéolos reclutados, produciendo un daño estructural directo e irreversible que contradice el principio rector de protección alveolar exigido para el SDRA.</t>
  </si>
  <si>
    <t>¿Cuál es el tratamiento inicial del síndrome de distrés respiratorio agudo?&lt;br&gt;&lt;br&gt;a) Oxígeno suplementario&lt;br&gt;&lt;br&gt;b) Ventilación mecánica con presión positiva&lt;br&gt;&lt;br&gt;c) Antibióticos de amplio espectro&lt;br&gt;&lt;br&gt;d) Terapia anticoagulante</t>
  </si>
  <si>
    <t>b) Ventilación mecánica con presión positiva</t>
  </si>
  <si>
    <t>&lt;b&gt;SOPORTE RESPIRATORIO Y ESTRATEGIA VENTILATORIA EN EL SDRA&lt;/b&gt;&lt;br /&gt;&lt;br /&gt;El principal objetivo del tratamiento del síndrome de distrés respiratorio agudo es mejorar la oxigenación tisular y prevenir la hipoxemia. El abordaje a nivel respiratorio exige optimizar la disponibilidad y el consumo de oxígeno del paciente.&lt;br /&gt;• &lt;b&gt;Ventilación mecánica con presión positiva:&lt;/b&gt; Constituye el tratamiento inicial indicado. Si el paciente se agota, no oxigena adecuadamente o no tolera la presión positiva continua (CPAP), debe ser intubado y conectado a asistencia respiratoria mecánica (ARM) a volumen y presión controlados. El ventilador se combina obligatoriamente con PEEP (Presión Positiva al Final de la Espiración) para reclutar alvéolos colapsados (efecto Shunt) y mantenerlos abiertos, mejorando así el intercambio gaseoso.&lt;br /&gt;• &lt;b&gt;Estrategia de Protección Alveolar:&lt;/b&gt; La estrategia ventilatoria más adecuada para el tratamiento del SDRA es la ventilación mecánica con volumen tidal bajo y presión de plateau baja. Este enfoque es crucial para evitar dañar el pulmón con la presión del respirador (barotrauma pulmonar), tolerando la hipoventilación resultante (lo que generará una hipercapnia permisiva).</t>
  </si>
  <si>
    <t>&lt;b&gt;b) Ventilación mecánica con presión positiva:&lt;/b&gt; Es la opción correcta. Frente a la hipoxemia severa originada por el colapso alveolar masivo (efecto Shunt) que caracteriza al SDRA, la instauración de ventilación mecánica con presión positiva (como la PEEP o el CPAP) constituye la indicación inicial y primordial para reclutar las unidades alveolares colapsadas, vencer la rigidez pulmonar y garantizar el intercambio gaseoso.</t>
  </si>
  <si>
    <t>• &lt;b&gt;a) Oxígeno suplementario:&lt;/b&gt; Es incorrecta. En el SDRA existe un cortocircuito (Shunt) masivo de derecha a izquierda debido a que los alvéolos están ocupados por edema rico en proteínas y colapsados (ventilación nula). Por ende, la hipoxemia resulta característicamente refractaria a la administración de oxígeno simple en altas concentraciones.&lt;br /&gt;• &lt;b&gt;c) Antibióticos de amplio espectro:&lt;/b&gt; Es incorrecta. Aunque la neumonía bacteriana o la sepsis son causas indirectas o directas muy frecuentes de SDRA que exigen tratamiento antibiótico de base, el tratamiento "inicial" específico para revertir el inminente fracaso oxigenatorio y mecánico del pulmón es el soporte ventilatorio con presión positiva.&lt;br /&gt;• &lt;b&gt;d) Terapia anticoagulante:&lt;/b&gt; Es incorrecta. Constituye la piedra angular terapéutica en la enfermedad tromboembólica venosa (ej. TEP), pero carece de rol directo en el manejo inicial del daño alvéolo-capilar agudo y el edema no cardiogénico propio del distrés respiratorio.</t>
  </si>
  <si>
    <t>&lt;b&gt;MANEJO COMPLEMENTARIO (ROTACIÓN A PRONO)&lt;/b&gt;&lt;br /&gt;&lt;br /&gt;Como maniobra física central complementaria en el soporte del distrés respiratorio, se indica la rotación de decúbitos a prono (boca abajo) cuando la hipoxemia empeora y se vuelve extremadamente refractaria (evidenciada por un índice PaO2/FiO2 menor a 100-150 mmHg). Al colocar al paciente en esta posición, las áreas anatómicas pulmonares indemnes reciben una mejor perfusión sanguínea por gravedad, mejorando notablemente la relación ventilación-perfusión (V/Q) y acercándola a su valor ideal.</t>
  </si>
  <si>
    <t>¿Cuál es el principal objetivo del tratamiento del síndrome de distrés respiratorio agudo?&lt;br&gt;&lt;br&gt;a) Restablecer la función pulmonar normal&lt;br&gt;&lt;br&gt;b) Prevenir la progresión de la enfermedad a la etapa crónica&lt;br&gt;&lt;br&gt;c) Mejorar la oxigenación tisular y prevenir la hipoxemia&lt;br&gt;&lt;br&gt;d) Reducir la inflamación pulmonar</t>
  </si>
  <si>
    <t>c) Mejorar la oxigenación tisular y prevenir la hipoxemia</t>
  </si>
  <si>
    <t>&lt;b&gt;OBJETIVOS DEL TRATAMIENTO Y SOPORTE RESPIRATORIO EN EL SDRA&lt;/b&gt;&lt;br /&gt;&lt;br /&gt;El Síndrome de Dificultad Respiratoria del Adulto (SDRA) se define fisiopatológicamente por una hipoxemia severa refractaria, provocada por un edema pulmonar no cardiogénico (aumento drástico de la permeabilidad alvéolo-capilar) y un marcado trastorno de Shunt intrapulmonar. Al no existir en la actualidad un tratamiento farmacológico curativo que modifique radicalmente su evolución intrínseca, el abordaje se centra estrictamente en el soporte vital del paciente en la Unidad de Terapia Intensiva (UTI).&lt;br /&gt;• &lt;b&gt;Objetivo Respiratorio Primordial:&lt;/b&gt; A nivel respiratorio, el principal objetivo del tratamiento del síndrome de distrés respiratorio agudo es mejorar la oxigenación tisular y prevenir la hipoxemia, persiguiendo optimizar de manera crítica la disponibilidad y el consumo de oxígeno de los tejidos para evitar el fallo multiorgánico.&lt;br /&gt;• &lt;b&gt;Oxigenoterapia y Metas:&lt;/b&gt; Se debe buscar alcanzar una &lt;b&gt;PaO2 ≥ 60 mmHg&lt;/b&gt; con una &lt;b&gt;FiO2 &lt; 60%&lt;/b&gt;, aportando el oxígeno necesario pero limitando las concentraciones tóxicas para evitar una mayor injuria alveolar.&lt;br /&gt;• &lt;b&gt;Pilares Terapéuticos Concurrentes:&lt;/b&gt; Junto al soporte respiratorio (que usualmente exige ventilación mecánica con presión positiva y volumen tidal bajo), las medidas iniciales ineludibles son &lt;b&gt;tratar la causa desencadenante&lt;/b&gt; (ej. foco infeccioso o sepsis) y asegurar un &lt;b&gt;control hemodinámico&lt;/b&gt; estricto, apuntando a generar un balance hídrico negativo para minimizar la formación del edema intersticial y alveolar.</t>
  </si>
  <si>
    <t>La opción c es correcta debido a que la literatura clínica dictamina axiomáticamente que el principal objetivo a nivel respiratorio en el tratamiento del síndrome de distrés respiratorio agudo es &lt;b&gt;mejorar la oxigenación tisular y prevenir la hipoxemia&lt;/b&gt;, asegurando la entrega sistémica de oxígeno frente a un cuadro agudo donde la hipoxemia extrema y refractaria (producto del Shunt) amenaza inminentemente la vida del paciente.</t>
  </si>
  <si>
    <t>&lt;br /&gt;• &lt;b&gt;a) Restablecer la función pulmonar normal:&lt;/b&gt; Es incorrecta ya que el restablecimiento íntegro de la anatomía y mecánica funcional no constituye el objetivo inminente en la urgencia de la fase aguda; la prioridad absoluta de soporte recae en garantizar la oxigenación periférica.&lt;br /&gt;• &lt;b&gt;b) Prevenir la progresión de la enfermedad a la etapa crónica y d) Reducir la inflamación pulmonar:&lt;/b&gt; Son opciones incorrectas debido a que, si bien la fase exudativa se caracteriza por una potente cascada inflamatoria, en la práctica clínica actual el tratamiento farmacológico (como el uso de corticoides) ha demostrado ser insuficiente para detener o modificar de forma probada dicha inflamación global y su evolución a la fibrosis, recayendo el éxito terapéutico exclusivamente sobre el manejo y soporte oxigenatorio oportuno.</t>
  </si>
  <si>
    <t>08_Insuficiencia_respiratoria</t>
  </si>
  <si>
    <t>¿Qué es la ventilación mecánica no invasiva?&lt;br&gt;&lt;br&gt;a) Una técnica en la que se inserta un tubo en la tráquea para ventilar los pulmones&lt;br&gt;&lt;br&gt;b) Una técnica en la que se utiliza una máscara para administrar aire o una mezcla de aire y oxígeno&lt;br&gt;&lt;br&gt;c) Una técnica en la que se utiliza un catéter intravenoso para administrar oxígeno directamente al corazón&lt;br&gt;&lt;br&gt;d) Una técnica en la que se utiliza un catéter intravenoso para administrar un medicamento que ayude a la respiración</t>
  </si>
  <si>
    <t>b) Una técnica en la que se utiliza una máscara para administrar aire o una mezcla de aire y oxígeno</t>
  </si>
  <si>
    <t>&lt;b&gt;SOPORTE VENTILATORIO Y ASISTENCIA RESPIRATORIA&lt;/b&gt;&lt;br /&gt;&lt;br /&gt;Frente a un paciente que cursa con insuficiencia respiratoria aguda y requiere soporte vital para mejorar su oxigenación tisular y mecánica ventilatoria, se dispone de dos grandes modalidades de asistencia:&lt;br /&gt;• &lt;b&gt;Ventilación Mecánica No Invasiva (VMNI):&lt;/b&gt; Es una técnica de soporte respiratorio no invasivo en la que se utiliza una interfase externa (típicamente una máscara facial hermética, nasal o tipo "Helmet") para administrar aire o una mezcla de aire y oxígeno a presión positiva continua. Su característica definitoria es que logra forzar la apertura alveolar, reducir la precarga y mejorar el intercambio gaseoso sin la necesidad de proceder a la intubación orotraqueal del paciente. Para su aplicación exitosa, exige como requisito ineludible que el paciente se encuentre lúcido y colaborador.&lt;br /&gt;• &lt;b&gt;Asistencia Respiratoria Mecánica Invasiva (ARM):&lt;/b&gt; En contrapartida, en casos de insuficiencia respiratoria severa, cuando el paciente presenta respiración paradojal, un marcado compromiso del nivel de alerta (confuso o somnoliento) o no puede respirar por sí mismo, la VMNI resulta ineficaz o está formalmente contraindicada. En estas situaciones críticas de paro inminente, la ventilación y oxigenación deben lograrse de forma invasiva a través de la inserción de un tubo orotraqueal (intubación), requiriendo que el sujeto reciba sedación y relajación farmacológica para lograr una correcta adaptación al respirador.</t>
  </si>
  <si>
    <t>&lt;b&gt;b) Una técnica en la que se utiliza una máscara para administrar aire o una mezcla de aire y oxígeno:&lt;/b&gt; Es la opción correcta. Constituye la definición clínica y técnica exacta de la Ventilación Mecánica No Invasiva (VMNI), diferenciándose del soporte invasivo primariamente porque utiliza una interfase externa (máscara) para suministrar la presión positiva y evita la intubación de la vía aérea.</t>
  </si>
  <si>
    <t>• &lt;b&gt;a) Una técnica en la que se inserta un tubo en la tráquea para ventilar los pulmones:&lt;/b&gt; Es incorrecta. Esta descripción corresponde estrictamente a la Asistencia Respiratoria Mecánica (ARM) invasiva o ventilación convencional mediante intubación orotraqueal.&lt;br /&gt;• &lt;b&gt;c) Una técnica en la que se utiliza un catéter intravenoso para administrar oxígeno directamente al corazón:&lt;/b&gt; Es incorrecta. La oxigenación por membrana extracorpórea (ECMO) podría asemejarse conceptualmente a un soporte de oxigenación vascular de alta complejidad, pero la VMNI es una terapia estrictamente de soporte ventilatorio a nivel de la vía aérea.&lt;br /&gt;• &lt;b&gt;d) Una técnica en la que se utiliza un catéter intravenoso para administrar un medicamento que ayude a la respiración:&lt;/b&gt; Es incorrecta. Define de forma general la administración farmacológica intravenosa, pero carece de relación con el concepto mecánico de proveer soporte ventilatorio a presión positiva.</t>
  </si>
  <si>
    <t>¿Cuál de los siguientes trastornos se caracteriza por la presencia de una obstrucción recurrente de las vías respiratorias superiores durante el sueño?&lt;br&gt;&lt;br&gt;a) Asma bronquial&lt;br&gt;&lt;br&gt;b) EPOC&lt;br&gt;&lt;br&gt;c) Apnea del sueño&lt;br&gt;&lt;br&gt;d) Neumonía</t>
  </si>
  <si>
    <t>c) Apnea del sueño</t>
  </si>
  <si>
    <t>&lt;b&gt;APNEA DEL SUEÑO E INSUFICIENCIA RESPIRATORIA&lt;/b&gt;&lt;br /&gt;&lt;br /&gt;La insuficiencia respiratoria es la incapacidad del sistema respiratorio para mantener los niveles arteriales de O2 y CO2 adecuados. Dentro de los múltiples factores y complicaciones que agravan este cuadro, destaca la patología obstructiva asociada al sueño.&lt;br /&gt;• &lt;b&gt;Apnea del sueño:&lt;/b&gt; La apnea del sueño es un trastorno que se caracteriza por la presencia de una obstrucción recurrente de las vías respiratorias superiores durante el sueño. Constituye un factor de vital importancia, ya que puede agravar o cronificar la hipoxemia en los pacientes.&lt;br /&gt;• &lt;b&gt;Complicaciones sistémicas de la hipoxia:&lt;/b&gt; La falta de oxigenación adecuada a nivel tisular desencadena complicaciones cardiovasculares (taquicardia, arritmias, hipertensión arterial y cor pulmonale), hematológicas (policitemia o poliglobulia compensatoria) y neurológicas (desorientación, letargia y coma).</t>
  </si>
  <si>
    <t>La opción c es correcta debido a que la literatura médica establece axiomáticamente que la &lt;b&gt;apnea del sueño&lt;/b&gt; es un trastorno caracterizado fisiopatológicamente por la presencia de una &lt;b&gt;obstrucción recurrente de las vías respiratorias superiores durante el sueño&lt;/b&gt;, actuando como un factor capaz de agravar o cronificar la hipoxemia.</t>
  </si>
  <si>
    <t>&lt;br /&gt;• &lt;b&gt;a) Asma bronquial:&lt;/b&gt; Es incorrecta ya que se define como un proceso inflamatorio con hiperreactividad bronquial y obstrucción reversible de las vías aéreas inferiores, no constituyendo una obstrucción anatómica de la vía aérea superior limitante al sueño.&lt;br /&gt;• &lt;b&gt;b) EPOC:&lt;/b&gt; Es incorrecta porque consiste en una obstrucción persistente e irreversible al flujo aéreo inferior por bronquiolitis obstructiva y enfisema, desencadenada predominantemente por la inhalación de humo de tabaco.&lt;br /&gt;• &lt;b&gt;d) Neumonía:&lt;/b&gt; Es incorrecta debido a que se define como una infección aguda del parénquima pulmonar que se manifiesta con fiebre y un síndrome de condensación, alejándose completamente del patrón mecánico obstructivo descrito.</t>
  </si>
  <si>
    <t>¿Qué es la hipoxemia?&lt;br&gt;&lt;br&gt;a) Una disminución de la presión arterial sistólica&lt;br&gt;&lt;br&gt;b) Una disminución del flujo sanguíneo renal&lt;br&gt;&lt;br&gt;c) Una disminución de la concentración de oxígeno en sangre arterial&lt;br&gt;&lt;br&gt;d) Una disminución de la concentración de dióxido de carbono en sangre arterial</t>
  </si>
  <si>
    <t>c) Una disminución de la concentración de oxígeno en sangre arterial</t>
  </si>
  <si>
    <t>&lt;b&gt;CONCEPTO DE HIPOXEMIA E INSUFICIENCIA RESPIRATORIA&lt;/b&gt;&lt;br /&gt;&lt;br /&gt;La insuficiencia respiratoria es la incapacidad del sistema respiratorio para mantener los niveles arteriales de O2 y CO2 adecuados para las demandas del metabolismo celular.&lt;br /&gt;• &lt;b&gt;Hipoxemia:&lt;/b&gt; Se define biológicamente cuando la presión parcial de oxígeno (PaO2) en sangre arterial cae por debajo del punto de inflexión de 60 mmHg (o SatO2 &lt; 90%). Es la alteración gasométrica que caracteriza a la insuficiencia respiratoria hipoxémica, la cual constituye el tipo más común de insuficiencia respiratoria.&lt;br /&gt;• &lt;b&gt;Diagnóstico:&lt;/b&gt; La confirmación de hipoxemia y el diagnóstico de insuficiencia respiratoria se realizan invariablemente mediante la determinación de gases en sangre arterial (gasometría), evaluando la muestra en reposo, a nivel del mar y respirando aire ambiental con una fracción inspiratoria de oxígeno (FiO2) del 21%.&lt;br /&gt;• &lt;b&gt;Fisiopatología:&lt;/b&gt; El mecanismo patogénico más frecuente de la insuficiencia respiratoria aguda que conduce a hipoxemia es la alteración de la relación ventilación/perfusión (V/Q), siendo la neumonía su etiología más común.</t>
  </si>
  <si>
    <t>&lt;b&gt;c) Una disminución de la concentración de oxígeno en sangre arterial:&lt;/b&gt; Es la opción correcta. La hipoxemia hace referencia estricta a la caída patológica de la presión parcial o concentración de oxígeno a nivel del torrente sanguíneo arterial (típicamente PaO2 &lt; 60 mmHg).</t>
  </si>
  <si>
    <t>La insuficiencia respiratoria es un sindrome clinico que ocurre cuando el sistema respiratorio no es capaz de mantener su función principal, el intercambio de gases, y la PaO2 (respirando aire ambiente y fracción inspiratoria de oxigeno [FiO2] 21% al nivel del mar) desciende por debajo de:&lt;br&gt;&lt;br&gt;a) 100 mm Hg&lt;br&gt;&lt;br&gt;b) 80 mm Hg&lt;br&gt;&lt;br&gt;c) 60 mm Hg&lt;br&gt;&lt;br&gt;d) 40 mm Hg</t>
  </si>
  <si>
    <t>c) 60 mm Hg</t>
  </si>
  <si>
    <t>&lt;b&gt;DEFINICIÓN DE INSUFICIENCIA RESPIRATORIA&lt;/b&gt;&lt;br /&gt;&lt;br /&gt;La insuficiencia respiratoria es la incapacidad del sistema respiratorio para mantener los niveles arteriales de O2 y CO2 adecuados para las demandas del metabolismo celular.&lt;br /&gt;• &lt;b&gt;Definición Médica y Bioquímica:&lt;/b&gt; Es un síndrome clínico que ocurre cuando el sistema respiratorio no es capaz de mantener su función principal de intercambio de gases. Se define por una alteración en los gases en sangre, estableciéndose el diagnóstico ante la presencia de una &lt;b&gt;PaO2 ≤ de 60 mmHg&lt;/b&gt;, esté o no acompañada de hipercapnia (PaCO2 &gt; de 45 mmHg).&lt;br /&gt;• &lt;b&gt;Condiciones estrictas de medición:&lt;/b&gt; Para que este valor diagnóstico de corte sea válido, la gasometría arterial exige condiciones estrictas de medición: el paciente debe encontrarse en reposo, a nivel del mar y respirando aire ambiental con una fracción inspiratoria de oxígeno (FiO2) del 20% al 21%.</t>
  </si>
  <si>
    <t>La opción c es correcta debido a que la literatura médica establece axiomáticamente que el síndrome clínico de insuficiencia respiratoria aguda se define por una alteración gasométrica donde la presión parcial de oxígeno arterial (PaO2) desciende por debajo del límite de &lt;b&gt;60 mmHg&lt;/b&gt; en las condiciones ambientales basales descritas.</t>
  </si>
  <si>
    <t>&lt;br /&gt;• &lt;b&gt;a) 100 mm Hg y b) 80 mm Hg:&lt;/b&gt; Son incorrectas debido a que representan presiones parciales de oxígeno dentro de los parámetros fisiológicos aceptables o normales (entre 80 y 100 mmHg), por lo que no definen de ninguna manera un estado de insuficiencia respiratoria.&lt;br /&gt;• &lt;b&gt;d) 40 mm Hg:&lt;/b&gt; Es incorrecta ya que, si bien una cifra de 40 mmHg es indicativa de una hipoxemia severa, el límite de corte formal y el umbral diagnóstico que define a la insuficiencia respiratoria se sitúa exactamente por debajo de los 60 mmHg.</t>
  </si>
  <si>
    <t>&lt;b&gt;DIFERENCIACIÓN ENTRE INSUFICIENCIA Y DIFICULTAD RESPIRATORIA&lt;/b&gt;&lt;br /&gt;&lt;br /&gt;Es imperativo distinguir ambos conceptos en la urgencia:&lt;br /&gt;• &lt;b&gt;Dificultad respiratoria:&lt;/b&gt; Agrupa parámetros clínicos evidenciables (disnea, taquipnea, tirajes, cianosis, uso de músculos accesorios) que pueden acompañarse o no de insuficiencia.&lt;br /&gt;• &lt;b&gt;Insuficiencia respiratoria:&lt;/b&gt; Es un dato puramente bioquímico o de laboratorio. Ante un paciente que se presenta con clínica de disnea y cianosis, el diagnóstico de insuficiencia respiratoria se realiza invariablemente mediante la determinación de gases en sangre arterial y no por la simple observación clínica.</t>
  </si>
  <si>
    <t>Definición de Insuficiencia Respiratoria :&lt;br&gt;&lt;br&gt;a) paO2 &lt; 60 mmHg + pCO2 &gt; 45 mmHg&lt;br&gt;&lt;br&gt;b) paO2 &lt; 60 mmHg +/- pCO2 &gt; 45 mmHg&lt;br&gt;&lt;br&gt;c) paO2 &lt; 55 mmHg + pCO2 &gt; 45 mmHg&lt;br&gt;&lt;br&gt;d) paO2 &lt; 55 mmHg +/- pCO2 &gt; 45 mmHg</t>
  </si>
  <si>
    <t>b) paO2 &lt; 60 mmHg +/- pCO2 &gt; 45 mmHg</t>
  </si>
  <si>
    <t>La &lt;b&gt;insuficiencia respiratoria&lt;/b&gt; se define gasométricamente por la presencia de una &lt;b&gt;PaO2 ≤ 60 mmHg, esté o no acompañada de hipercapnia (PaCO2 &gt; 45 mmHg)&lt;/b&gt;.</t>
  </si>
  <si>
    <t>&lt;b&gt;DEFINICIÓN DE INSUFICIENCIA RESPIRATORIA&lt;/b&gt;&lt;br /&gt;&lt;br /&gt;La insuficiencia respiratoria es la incapacidad del sistema respiratorio para mantener los niveles arteriales de O2 y CO2 adecuados para las demandas del metabolismo celular.&lt;br /&gt;• &lt;b&gt;Definición Médica (Bioquímica):&lt;/b&gt; Se define ineludiblemente por la alteración en los gases en sangre. Clínicamente se establece el diagnóstico ante la presencia de una PaO2 menor o igual a 60 mmHg, la cual puede estar o no acompañada de hipercapnia (PaCO2 mayor de 45 mmHg).&lt;br /&gt;• &lt;b&gt;Condiciones de medición:&lt;/b&gt; Para que estos valores tengan validez diagnóstica, la gasometría arterial exige condiciones estrictas de extracción: el paciente debe encontrarse en reposo, a nivel del mar y respirando aire ambiental con una fracción inspiratoria de oxígeno (FiO2) del 20% al 21%.&lt;br /&gt;• &lt;b&gt;Diferenciación conceptual:&lt;/b&gt; Es vital distinguir la insuficiencia respiratoria (dato bioquímico o de laboratorio que requiere muestra de sangre arterial) de la "dificultad respiratoria" (parámetro puramente clínico, como la disnea o taquipnea, que puede existir sin alteración confirmada de los gases arteriales).</t>
  </si>
  <si>
    <t>&lt;b&gt;b) paO2 &lt; 60 mmHg +/- pCO2 &gt; 45 mmHg:&lt;/b&gt; Es la opción correcta. Constituye el criterio gasométrico exacto y universal para definir la insuficiencia respiratoria aguda, donde la hipoxemia severa (PaO2 &lt; 60 mmHg) es el marcador bioquímico central y determinante, pudiendo presentarse con normocapnia, hipocapnia o asociarse concomitantemente a hipercapnia (PaCO2 &gt; 45 mmHg).</t>
  </si>
  <si>
    <t>• &lt;b&gt;a) paO2 &lt; 60 mmHg + pCO2 &gt; 45 mmHg:&lt;/b&gt; Es incorrecta. Si bien una PaO2 &lt; 60 mmHg asociada a una PaCO2 &gt; 45 mmHg define una insuficiencia respiratoria global o Tipo II (hipoxémica con hipercapnia), exigir el aumento de la pCO2 como condición "obligatoria" excluye erróneamente a los pacientes con insuficiencia respiratoria Tipo I (hipoxémica pura con normocapnia o hipocapnia).&lt;br /&gt;• &lt;b&gt;c) paO2 &lt; 55 mmHg + pCO2 &gt; 45 mmHg, d) paO2 &lt; 55 mmHg +/- pCO2 &gt; 45 mmHg:&lt;/b&gt; Son incorrectas. El punto de inflexión fisiopatológico que define la hipoxemia crítica en la curva de disociación de la hemoglobina y certifica categóricamente la insuficiencia respiratoria es a los 60 mmHg (donde la saturación de O2 cae al 90%), no a los 55 mmHg.</t>
  </si>
  <si>
    <t>&lt;b&gt;CURVA DE DISOCIACIÓN Y PUNTO DE INFLEXIÓN&lt;/b&gt;&lt;br /&gt;&lt;br /&gt;El valor de corte de 60 mmHg no es arbitrario, sino que responde directamente a la curva de disociación de la oxihemoglobina.&lt;br /&gt;• La curva grafica la presión parcial de oxígeno (PaO2) versus el porcentaje de saturación de la hemoglobina. En esta gráfica, existe un índice de inflexión absoluto a los 60 mmHg de PaO2, que corresponden exactamente a un 90% de saturación.&lt;br /&gt;• Por debajo de este punto crítico (en la pendiente escarpada de la curva), pequeñas caídas de la presión parcial producen descensos abruptos en la saturación (caídas del 15% al 16%), lo que determina una hipoxia tisular severa e indica formalmente el inicio de oxigenoterapia.</t>
  </si>
  <si>
    <t>¿Cuál es el tipo más común de la insuficiencia respiratoria?&lt;br&gt;&lt;br&gt;a) Hipoxémica&lt;br&gt;&lt;br&gt;b) Hipercapnia&lt;br&gt;&lt;br&gt;c) Mixta&lt;br&gt;&lt;br&gt;d) No se puede determinar</t>
  </si>
  <si>
    <t>a) Hipoxémica</t>
  </si>
  <si>
    <t>&lt;b&gt;EPIDEMIOLOGÍA DE LA INSUFICIENCIA RESPIRATORIA&lt;/b&gt;&lt;br /&gt;&lt;br /&gt;La insuficiencia respiratoria es la incapacidad del sistema respiratorio para mantener los niveles arteriales de O2 y CO2 adecuados para las demandas del metabolismo celular. Constituye una causa frecuente de atención en emergencia y causa una morbimortalidad elevada.&lt;br /&gt;• &lt;b&gt;Tipos y frecuencia:&lt;/b&gt; Epidemiológicamente, se establece que el tipo más común de insuficiencia respiratoria es la &lt;b&gt;hipoxémica&lt;/b&gt; (también conocida como Tipo 1).&lt;br /&gt;• &lt;b&gt;Causa más frecuente:&lt;/b&gt; A su vez, la causa etiológica más común de la insuficiencia respiratoria aguda es la &lt;b&gt;neumonía&lt;/b&gt;.&lt;br /&gt;• &lt;b&gt;Manifestación gasométrica:&lt;/b&gt; El síndrome se define bioquímicamente por una alteración en gases en sangre, diagnosticándose ante la presencia de una PaO2 ≤ de 60 mmHg (o menor a 80 mmHg según algunas guías), la cual puede presentarse de forma aislada o acompañada de hipercapnia (PaCO2 &gt; de 45 mmHg).</t>
  </si>
  <si>
    <t>La opción a es correcta debido a que la literatura médica establece axiomáticamente que el tipo más común de insuficiencia respiratoria que se presenta en la práctica clínica es la &lt;b&gt;hipoxémica&lt;/b&gt;.</t>
  </si>
  <si>
    <t>&lt;br /&gt;• &lt;b&gt;b) Hipercapnia y c) Mixta:&lt;/b&gt; Son incorrectas ya que, si bien la falla ventilatoria con hipercapnia (Tipo 2) se observa en patologías que cursan con hipoventilación alveolar (como depresión del centro respiratorio o exacerbaciones severas de EPOC), estadísticamente su frecuencia es superada a nivel global por los múltiples cuadros que provocan hipoxemia primaria (alteraciones V/Q y shunt).&lt;br /&gt;• &lt;b&gt;d) No se puede determinar:&lt;/b&gt; Es incorrecta porque los registros epidemiológicos permiten afirmar de forma concreta y demostrable que la hipoxémica es la variante de mayor presentación clínica.</t>
  </si>
  <si>
    <t>&lt;b&gt;DIFERENCIACIÓN ENTRE INSUFICIENCIA Y DIFICULTAD RESPIRATORIA&lt;/b&gt;&lt;br /&gt;&lt;br /&gt;Es vital comprender que son conceptos distintos en la evaluación médica:&lt;br /&gt;• &lt;b&gt;Insuficiencia respiratoria:&lt;/b&gt; Es un dato netamente biológico, bioquímico o de laboratorio que requiere obligatoriamente una muestra de sangre arterial (gasometría) para medir las presiones parciales de los gases.&lt;br /&gt;• &lt;b&gt;Dificultad respiratoria:&lt;/b&gt; Engloba parámetros clínicos evidenciables (disnea, taquipnea, tirajes, cianosis) que pueden acompañarse o no de insuficiencia (por ejemplo, existe taquipnea por fiebre o ejercicio sin alteración de gases).&lt;br /&gt;• Por consiguiente, ante un paciente con clínica de disnea y cianosis, el diagnóstico de insuficiencia respiratoria se realiza invariablemente mediante la determinación de gases en sangre.</t>
  </si>
  <si>
    <t>¿Cuál es la causa más común de la insuficiencia respiratoria aguda? Seleccione una:&lt;br&gt;&lt;br&gt;a) Neumonía&lt;br&gt;&lt;br&gt;b) Asma&lt;br&gt;&lt;br&gt;c) Enfermedad pulmonar obstructiva crónica (EPOC)&lt;br&gt;&lt;br&gt;d) Insuficiencia cardíaca congestiva</t>
  </si>
  <si>
    <t>a) Neumonía</t>
  </si>
  <si>
    <t>&lt;b&gt;a) Neumonía:&lt;/b&gt; Es la opción correcta. Constituye un postulado clínico y epidemiológico estricto que, dentro de los múltiples factores desencadenantes, la neumonía es la causa más común de insuficiencia respiratoria aguda. Cursa clásicamente con un cuadro de insuficiencia respiratoria hipoxémica debido a la ocupación alveolar (consolidación) que genera un trastorno en la relación ventilación-perfusión (efecto Shunt).</t>
  </si>
  <si>
    <t>• &lt;b&gt;b) Asma, c) Enfermedad pulmonar obstructiva crónica (EPOC):&lt;/b&gt; Son incorrectas. Si bien las crisis severas de asma y las exacerbaciones agudas de la EPOC son causas muy importantes y frecuentes de insuficiencia respiratoria aguda (las cuales suelen cursar con hipoxemia y retención de CO2 por trastorno V/Q disminuido), la neumonía las supera estadísticamente como la etiología infecciosa líder y más común en la población global.&lt;br /&gt;• &lt;b&gt;d) Insuficiencia cardíaca congestiva:&lt;/b&gt; Es incorrecta. Aunque el edema agudo de pulmón cardiogénico es una causa prevalente y gravísima de falla respiratoria oxigenatoria, la literatura neumonológica otorga a la neumonía el primer lugar como causa general de insuficiencia respiratoria aguda.</t>
  </si>
  <si>
    <t>&lt;b&gt;CORRELACIÓN CLÍNICA: SDRA&lt;/b&gt;&lt;br /&gt;&lt;br /&gt;La neumonía bacteriana no solo representa la etiología principal de la insuficiencia respiratoria aguda convencional, sino que, dentro de las noxas infecciosas e inflamatorias capaces de producir daño directo o local sobre la barrera alvéolo-capilar, es considerada de manera axiomática como la causa más común del Síndrome de Distrés Respiratorio del Adulto (SDRA). En esta entidad, la neumonía precipita un colapso masivo y un edema no cardiogénico que lleva a una hipoxemia severa totalmente refractaria a la administración de oxígeno.</t>
  </si>
  <si>
    <t>Cuál de las siguientes corresponde a una causa de insuficiencia respiratoria tipo 2?&lt;br&gt;&lt;br&gt;a) TEP&lt;br&gt;&lt;br&gt;b) NAC&lt;br&gt;&lt;br&gt;c) Intoxicación por sedantes del SNC&lt;br&gt;&lt;br&gt;d) Edema agudo de pulmón cardiogénico</t>
  </si>
  <si>
    <t>c) Intoxicación por sedantes del SNC</t>
  </si>
  <si>
    <t>Las causas de insuficiencia respiratoria tipo 2 incluyen categóricamente la &lt;b&gt;intoxicación por sedantes del sistema nervioso central&lt;/b&gt;.</t>
  </si>
  <si>
    <t>&lt;b&gt;ETIOLOGÍA DE LA INSUFICIENCIA RESPIRATORIA TIPO 2 (TRASTORNOS DE LA VENTILACIÓN)&lt;/b&gt;&lt;br /&gt;&lt;br /&gt;Los trastornos de la ventilación representan una de las principales causas de insuficiencia respiratoria (Tipo 2). La ventilación está severamente disminuida o abolida (V = ↓ o 0), mientras que la perfusión se mantiene normal (Q = N), generando una marcada disminución de la relación ventilación/perfusión (V/Q = ↓) que bloquea tanto la entrada de O2 como la salida de CO2.&lt;br /&gt;• &lt;b&gt;Patente gasométrica:&lt;/b&gt; Se caracteriza fisiopatológicamente por presentar &lt;b&gt;hipoxemia con hipercapnia&lt;/b&gt;.&lt;br /&gt;• &lt;b&gt;Causas principales:&lt;/b&gt; Ocurren típicamente con pulmones estructuralmente sanos. Las causas de insuficiencia respiratoria tipo 2 incluyen la depresión del centro respiratorio por drogas o &lt;b&gt;intoxicación por sedantes del sistema nervioso central (SNC)&lt;/b&gt;, el ACV, el traumatismo encéfalo craneano (TEC), el trauma cervical y afecciones neuromusculares o periféricas como la poliomielitis, miastenia gravis y síndrome de Guillain-Barré. Patologías de ocupación alveolar como la atelectasia, la hemorragia alveolar o el SDRA no son causales de este patrón.</t>
  </si>
  <si>
    <t>La opción c es correcta debido a que la literatura médica establece axiomáticamente que la &lt;b&gt;intoxicación por sedantes del sistema nervioso central&lt;/b&gt; produce una depresión directa del centro respiratorio que suprime la ventilación alveolar, originando clásicamente un cuadro de insuficiencia respiratoria tipo 2 (trastorno de la ventilación) caracterizado gasométricamente por hipoxemia e hipercapnia.</t>
  </si>
  <si>
    <t>&lt;br /&gt;• &lt;b&gt;a) TEP:&lt;/b&gt; Es incorrecta ya que el tromboembolismo pulmonar genera un trastorno fisiopatológico tipo Unidad de Espacio Muerto (ventilación normal con perfusión abolida), cursando gasométricamente con hipoxemia y normocapnia o hipocapnia (insuficiencia respiratoria tipo 1).&lt;br /&gt;• &lt;b&gt;b) NAC y d) Edema agudo de pulmón cardiogénico:&lt;/b&gt; Son incorrectas porque tanto la neumonía como el edema de pulmón producen ocupación alveolar y colapso, originando un trastorno extremo tipo Unidad Shunt. Esta alteración se caracteriza por hipoxemia refractaria al oxígeno con normocapnia o hipocapnia (insuficiencia respiratoria tipo 1), alejándose completamente del patrón hipercápnico de la tipo 2.</t>
  </si>
  <si>
    <t>¿Cuáles de las siguientes NO son causa de Insuficiencia Respiratoria tipo 2? &lt;br&gt;&lt;br&gt;a) Atelectasia&lt;br&gt;&lt;br&gt;b) ACV&lt;br&gt;&lt;br&gt;c) Hemorragia alveolar&lt;br&gt;&lt;br&gt;d) Obesidad&lt;br&gt;&lt;br&gt;e) SDRA</t>
  </si>
  <si>
    <t>a, c y e</t>
  </si>
  <si>
    <t>&lt;b&gt;FISIOPATOLOGÍA Y ETIOLOGÍA DE LA INSUFICIENCIA RESPIRATORIA TIPO 2&lt;/b&gt;&lt;br /&gt;&lt;br /&gt;Los trastornos de la ventilación representan una de las principales causas de insuficiencia respiratoria Tipo 2. Fisiopatológicamente, la ventilación está severamente disminuida o abolida, mientras que la perfusión se mantiene normal. Esto genera una marcada disminución de la relación ventilación/perfusión, bloqueando tanto la entrada de O2 como la salida de CO2.&lt;br /&gt;• &lt;b&gt;Patente gasométrica:&lt;/b&gt; Se caracteriza por presentar hipoxemia con hipercapnia. La hipoventilación alveolar se identifica en los gases en sangre por este hallazgo.&lt;br /&gt;• &lt;b&gt;Causas principales:&lt;/b&gt; Ocurren clásicamente con pulmones sanos. Incluyen la afección del sistema nervioso central (como el ACV), la depresión del centro respiratorio por intoxicación por sedantes, las afecciones neuromusculares y las alteraciones de la estructura torácica (como la obesidad o la cifoescoliosis severa).</t>
  </si>
  <si>
    <t>&lt;b&gt;a, c y e:&lt;/b&gt; Son las opciones correctas al responder a la negativa de la pregunta. Constituye un axioma clínico comprobado que la atelectasia, la hemorragia alveolar o el SDRA no son causales del patrón de hipoxemia con hipercapnia (Tipo 2). Por el contrario, la atelectasia y el SDRA producen fisiopatológicamente un mecanismo de unidad Shunt (ventilación nula con perfusión normal), el cual desencadena una hipoxemia refractaria al O2 acompañada de normocapnia o hipocapnia (Tipo 1).</t>
  </si>
  <si>
    <t>&lt;b&gt;b) ACV, d) Obesidad:&lt;/b&gt; Son incorrectas en el contexto de la pregunta, ya que ambas SÍ son causas comprobadas de insuficiencia respiratoria tipo 2. El ACV produce una afección directa del centro respiratorio a nivel del sistema nervioso central, mientras que la obesidad extrema genera una alteración de la mecánica de la estructura torácica. Ambas entidades desencadenan una hipoventilación alveolar severa manifestada gasométricamente por hipoxemia con hipercapnia.</t>
  </si>
  <si>
    <t>¿Qué tipo de acidosis se produce en pacientes con insuficiencia respiratoria aguda?&lt;br&gt;&lt;br&gt;a) Acidosis láctica&lt;br&gt;&lt;br&gt;b) Acidosis metabólica&lt;br&gt;&lt;br&gt;c) Acidosis respiratoria&lt;br&gt;&lt;br&gt;d) Acidosis tubular renal</t>
  </si>
  <si>
    <t>c) Acidosis respiratoria</t>
  </si>
  <si>
    <t>&lt;b&gt;FISIOPATOLOGÍA DE LA ACIDOSIS RESPIRATORIA AGUDA&lt;/b&gt;&lt;br /&gt;&lt;br /&gt;La insuficiencia respiratoria se define como la incapacidad del sistema respiratorio para mantener los niveles arteriales de O2 y CO2 adecuados. En aquellos cuadros que cursan con un trastorno de la ventilación (hipoventilación alveolar), se genera una marcada alteración fisiopatológica.&lt;br /&gt;• &lt;b&gt;Mecanismo de retención:&lt;/b&gt; Esta hipoventilación provoca que el alvéolo se llene de pCO2 desplazando a la pO2, lo que resulta en un aumento primario de la pCO2 sanguínea (hipercapnia) y un descenso del pH.&lt;br /&gt;• &lt;b&gt;Impacto gasométrico agudo:&lt;/b&gt; Cuando el proceso es de instauración aguda, la hipercapnia es censada rápidamente por los quimiorreceptores centrales (en el bulbo), pero el riñón aún no ha tenido el tiempo necesario (requiere de 3 a 5 días) para compensar reteniendo bicarbonato de forma eficaz. Como resultado, la alteración gasométrica consecuente e inmediata que se produce en el paciente es una franca &lt;b&gt;acidosis respiratoria&lt;/b&gt; descompensada.</t>
  </si>
  <si>
    <t>La opción c es correcta debido a que la literatura médica establece axiomáticamente que en los pacientes con insuficiencia respiratoria aguda (específicamente en los trastornos de la ventilación con hipoventilación alveolar e hipercapnia), la alteración gasométrica primordial que se produce es la &lt;b&gt;acidosis respiratoria&lt;/b&gt;.</t>
  </si>
  <si>
    <t>&lt;br /&gt;• &lt;b&gt;a) Acidosis láctica y b) Acidosis metabólica:&lt;/b&gt; Son incorrectas porque la acidosis metabólica (incluyendo su variante láctica por hipoperfusión tisular tipo A) se caracteriza fisiopatológicamente por un descenso primario del bicarbonato (HCO3-) y no por una retención primaria de dióxido de carbono mediada por falla ventilatoria. Si bien una hipoxia celular extrema secundaria podría sumar un componente láctico, la alteración causal primaria de la insuficiencia respiratoria hipoventilatoria es la acidosis respiratoria.&lt;br /&gt;• &lt;b&gt;d) Acidosis tubular renal:&lt;/b&gt; Es incorrecta ya que corresponde a un grupo de patologías de origen estrictamente renal (proximal o distal) que generan acidosis metabólica con anión GAP normal (hiperclorémica) por incapacidad para excretar hidrogeniones o reabsorber bicarbonato, careciendo de relación etiológica directa con el fracaso respiratorio agudo.</t>
  </si>
  <si>
    <t>&lt;b&gt;REGULACIÓN Y QUIMIORRECEPTORES&lt;/b&gt;&lt;br /&gt;&lt;br /&gt;El equilibrio de los gases es monitoreado constantemente por dos sistemas de sensores:&lt;br /&gt;• &lt;b&gt;Quimiorreceptores centrales (bulbo):&lt;/b&gt; Censan principalmente la PCO2 y los hidrogeniones. Son estimulados intensamente por la hipercapnia y la acidosis generadas durante el fracaso ventilatorio.&lt;br /&gt;• &lt;b&gt;Quimiorreceptores periféricos (cuerpos carotídeos):&lt;/b&gt; Son sensibles a la hipoxemia y responden enviando un mensaje al centro respiratorio ante una caída de la pO2 a menos de 60 mmHg para intentar aumentar la frecuencia ventilatoria. Es vital considerar que una hipercapnia o hipoxemia muy severas, en lugar de estimular, terminan deprimiendo los centros respiratorios.</t>
  </si>
  <si>
    <t>¿Cuál de los siguientes NO es mecanismo de insuficiencia respiratoria?&lt;br&gt;&lt;br&gt;a) Anemias&lt;br&gt;&lt;br&gt;b) Alteración de membrana&lt;br&gt;&lt;br&gt;c) Alteración en la relación V/Q&lt;br&gt;&lt;br&gt;d) Todas son correctas</t>
  </si>
  <si>
    <t>a) Anemias</t>
  </si>
  <si>
    <t>Fisiopatológicamente, las &lt;b&gt;anemias no son consideradas un mecanismo de insuficiencia respiratoria&lt;/b&gt;.</t>
  </si>
  <si>
    <t>&lt;b&gt;FISIOPATOLOGÍA DE LA INSUFICIENCIA RESPIRATORIA&lt;/b&gt;&lt;br /&gt;&lt;br /&gt;Existen patrones fisiopatológicos que justifican el comportamiento de los gases en sangre a nivel arterial y permiten identificar las causas subyacentes de la insuficiencia respiratoria. Los patrones fisiopatológicos fundamentales son:&lt;br /&gt;• &lt;b&gt;Trastornos de la relación Ventilación-Perfusión (V/Q):&lt;/b&gt; Es el mecanismo más frecuente de la insuficiencia respiratoria aguda. Incluye la alteración por Unidad Espacio Muerto (V/Q = ↑↑), Trastorno V/Q disminuida (V/Q = ↓) y Unidad Shunt (V/Q = ↓↓).&lt;br /&gt;• &lt;b&gt;Trastornos de la Difusión (Alteración de membrana):&lt;/b&gt; La ventilación y perfusión alveolar son normales, pero el problema reside en la membrana alveolar o intersticio engrosados que reducen la transferencia y enlentecen el paso del oxígeno.&lt;br /&gt;• &lt;b&gt;Reducción de la presión alveolar de oxígeno (PAO2) inspirada:&lt;/b&gt; Ocurre principalmente por exposición a la altura con caída de la presión barométrica.&lt;br /&gt;• &lt;b&gt;Trastornos de la ventilación (Insuficiencia Respiratoria Tipo 2):&lt;/b&gt; La ventilación está severamente disminuida o abolida (hipoventilación), cursando clásicamente con hipoxemia con hipercapnia.</t>
  </si>
  <si>
    <t>&lt;b&gt;a) Anemias:&lt;/b&gt; Es la opción correcta. Constituye una premisa estricta que las anemias no son consideradas un mecanismo fisiopatológico de insuficiencia respiratoria. La insuficiencia respiratoria se define por la alteración en el intercambio gaseoso pulmonar primario (incapacidad del sistema respiratorio), mientras que la anemia representa exclusivamente un déficit en el segundo eslabón de la respiración (capacidad de transporte de oxígeno en sangre).</t>
  </si>
  <si>
    <t>• &lt;b&gt;b) Alteración de membrana:&lt;/b&gt; Es incorrecta. Corresponde directamente al patrón de "Trastornos de la Difusión", donde la membrana o el intersticio se encuentran patológicamente engrosados (ej. fibrosis pulmonar).&lt;br /&gt;• &lt;b&gt;c) Alteración en la relación V/Q:&lt;/b&gt; Es incorrecta. No solo es un mecanismo válido, sino que constituye estadísticamente el mecanismo más frecuente de la insuficiencia respiratoria aguda.&lt;br /&gt;• &lt;b&gt;d) Todas son correctas:&lt;/b&gt; Es incorrecta por incluir erróneamente a las anemias como mecanismo intrínseco de falla del sistema respiratorio.</t>
  </si>
  <si>
    <t>La hipoventilación alveolar se identifica en la gasometría arterial por el hallazgo de hipoxemia más:&lt;br&gt;&lt;br&gt;a) Alcalosis respiratoria&lt;br&gt;&lt;br&gt;b) Elevación del gradiente alveolo-arterial de oxigeno&lt;br&gt;&lt;br&gt;c) Hipocapnia&lt;br&gt;&lt;br&gt;d) Hipercapnia</t>
  </si>
  <si>
    <t>d) Hipercapnia</t>
  </si>
  <si>
    <t>Gasométricamente, la &lt;b&gt;hipoventilación alveolar&lt;/b&gt; se identifica de forma directa por el hallazgo de hipoxemia más &lt;b&gt;hipercapnia&lt;/b&gt;.</t>
  </si>
  <si>
    <t>&lt;b&gt;TRASTORNOS DE LA VENTILACIÓN E HIPOVENTILACIÓN ALVEOLAR&lt;/b&gt;&lt;br /&gt;&lt;br /&gt;Los trastornos de la ventilación representan una de las principales causas de insuficiencia respiratoria (Tipo 2).&lt;br /&gt;• &lt;b&gt;Fisiopatología:&lt;/b&gt; La ventilación alveolar se encuentra severamente disminuida o abolida (V = ↓ o 0), mientras que la perfusión se mantiene normal (Q = N). Esto genera una marcada disminución de la relación ventilación/perfusión (V/Q = ↓), bloqueando tanto la entrada de O2 como la salida de CO2.&lt;br /&gt;• &lt;b&gt;Patente gasométrica:&lt;/b&gt; Fisiológicamente, la hipercapnia es sinónimo de hipoventilación alveolar. Por consiguiente, la insuficiencia respiratoria tipo 2 se caracteriza gasométricamente por presentar hipoxemia con &lt;b&gt;hipercapnia&lt;/b&gt;.&lt;br /&gt;• &lt;b&gt;Etiologías principales:&lt;/b&gt; Estos trastornos ocurren típicamente con pulmones estructuralmente sanos. Las causas incluyen la depresión del centro respiratorio por drogas (intoxicación por sedantes del SNC), traumatismos craneoencefálicos o cervicales, y patologías neuromusculares (como Miastenia gravis o Guillain-Barré).</t>
  </si>
  <si>
    <t>La opción d es correcta debido a que la literatura médica establece axiomáticamente que fisiológicamente la hipercapnia es sinónimo de hipoventilación alveolar, por lo cual este trastorno ventilatorio se identifica indefectiblemente en los gases arteriales mediante el patrón de hipoxemia asociada a &lt;b&gt;hipercapnia&lt;/b&gt; (insuficiencia respiratoria tipo 2).</t>
  </si>
  <si>
    <t>&lt;br /&gt;• &lt;b&gt;a) Alcalosis respiratoria:&lt;/b&gt; Es incorrecta ya que la hipoventilación alveolar cursa con retención aguda de CO2, lo cual origina fisiopatológicamente una acidosis respiratoria, no una alcalosis (esta última es producida por la hiperventilación).&lt;br /&gt;• &lt;b&gt;b) Elevación del gradiente alveolo-arterial de oxigeno:&lt;/b&gt; Es incorrecta porque, en los trastornos puros de hipoventilación alveolar extrapulmonar (depresión del sensorio o debilidad neuromuscular), el gradiente alvéolo-arterial (A-a) de oxígeno se mantiene típicamente normal, ya que el parénquima pulmonar y la membrana de difusión se encuentran intactos.&lt;br /&gt;• &lt;b&gt;c) Hipocapnia:&lt;/b&gt; Es incorrecta debido a que la disminución de la PaCO2 es la consecuencia de la hiperventilación alveolar (lavado de CO2), patrón que suele observarse en estadios precoces de insuficiencias tipo 1 (Unidad Espacio Muerto o Shunt), siendo un estado diametralmente opuesto a la hipoventilación.</t>
  </si>
  <si>
    <t>Un paciente con una PaO2 = 90 mmHg y PaCO2 = 30 mmHg respirando una FiO2 de 21%, está:&lt;br&gt;&lt;br&gt;a) Con hiperventilación&lt;br&gt;&lt;br&gt;b) Normal con hipoventilación&lt;br&gt;&lt;br&gt;c) Con leve insuficiencia respiratoria&lt;br&gt;&lt;br&gt;d) Con severa insuficiencia respiratoria</t>
  </si>
  <si>
    <t>a) Con hiperventilación</t>
  </si>
  <si>
    <t>Como parámetro estricto de evaluación ventilatoria, &lt;b&gt;un paciente con una PaO2 de 90 mmHg y una PaCO2 de 30 mmHg respirando una FiO2 de 21%, se encuentra cursando con hiperventilación&lt;/b&gt;.</t>
  </si>
  <si>
    <t>&lt;b&gt;EVALUACIÓN DE LOS GASES EN SANGRE Y VENTILACIÓN ALVEOLAR&lt;/b&gt;&lt;br /&gt;&lt;br /&gt;Para interpretar adecuadamente el estado ventilatorio y de oxigenación de un paciente, se deben analizar los valores fisiológicos en sangre arterial respirando a nivel del mar con una fracción inspirada de oxígeno (FiO2) del 21% (aire ambiente):&lt;br /&gt;• &lt;b&gt;Valores normales:&lt;/b&gt; La presión parcial de oxígeno (PaO2) normal se sitúa entre 80 y 95 mmHg, mientras que la presión parcial de dióxido de carbono (PaCO2) oscila entre 35 y 45 mmHg (tomando como punto medio los 40 mmHg).&lt;br /&gt;• &lt;b&gt;Hiperventilación e Hipocapnia:&lt;/b&gt; Dado que la ventilación alveolar determina la concentración de dióxido de carbono, todo descenso de la PaCO2 por debajo de su límite inferior (menor a 35 mmHg) traduce invariablemente que el paciente está eliminando o "lavando" CO2 en exceso. Este estado gasométrico certifica de forma contundente la presencia de &lt;b&gt;hiperventilación&lt;/b&gt;.&lt;br /&gt;• &lt;b&gt;Oxigenación conservada:&lt;/b&gt; Simultáneamente, una PaO2 de 90 mmHg se encuentra dentro de los rangos absolutos de normalidad y suficiencia tisular, excluyendo categóricamente el diagnóstico de insuficiencia respiratoria (la cual exige como criterio bioquímico una PaO2 menor o igual a 60 mmHg).</t>
  </si>
  <si>
    <t>&lt;b&gt;a) Con hiperventilación:&lt;/b&gt; Es la opción correcta. El hallazgo de una PaCO2 de 30 mmHg (disminuida respecto al valor normal de 35-45 mmHg) es el marcador gasométrico directo que demuestra que el paciente se encuentra con una mecánica respiratoria aumentada (hiperventilación), lavando dióxido de carbono en exceso, mientras logra mantener paralelamente una oxigenación óptima (PaO2 90 mmHg).</t>
  </si>
  <si>
    <t>• &lt;b&gt;b) Normal con hipoventilación:&lt;/b&gt; Es incorrecta. Fisiológicamente, la hipoventilación alveolar es sinónimo de retención de dióxido de carbono, lo que se expresaría gasométricamente en la sangre arterial como hipercapnia (PaCO2 mayor a 45 mmHg).&lt;br /&gt;• &lt;b&gt;c) Con leve insuficiencia respiratoria, d) Con severa insuficiencia respiratoria:&lt;/b&gt; Son incorrectas. El diagnóstico bioquímico de insuficiencia respiratoria aguda requiere ineludiblemente objetivar un estado de hipoxemia (PaO2 igual o menor a 60 mmHg). El paciente del caso presenta una PaO2 de 90 mmHg, lo que certifica una suficiencia respiratoria completa y descarta cualquier grado de falla oxigenatoria.</t>
  </si>
  <si>
    <t>¿Cuál de las siguientes patologías suelen dar insuficiencia respiratoria por un trastorno de la difusión de membrana?&lt;br&gt;&lt;br&gt;a) TEP&lt;br&gt;&lt;br&gt;b) SDRA&lt;br&gt;&lt;br&gt;c) Fibrosis pulmonar&lt;br&gt;&lt;br&gt;d) Síndrome de Guillain-Barré&lt;br&gt;&lt;br&gt;e) Bronquitis crónica</t>
  </si>
  <si>
    <t>c) Fibrosis pulmonar</t>
  </si>
  <si>
    <t>&lt;b&gt;FISIOPATOLOGÍA DE LOS TRASTORNOS DE LA DIFUSIÓN&lt;/b&gt;&lt;br /&gt;&lt;br /&gt;Dentro de la fisiopatología de la insuficiencia respiratoria, los trastornos de la difusión se presentan cuando la ventilación y la perfusión alveolar se mantienen normales (V = N; Q = N). El problema fundamental reside anatómica y funcionalmente en la membrana alveolar o en el intersticio pulmonar engrosados, los cuales reducen drásticamente la transferencia y enlentecen el paso del oxígeno.&lt;br /&gt;• &lt;b&gt;Patente gasométrica:&lt;/b&gt; El paciente presenta típicamente hipoxemia con el ejercicio, acompañada de normocapnia o hipocapnia. En reposo, el paciente logra oxigenar bien ya que dispone de 0,75 segundos de contacto capilar; pero durante el ejercicio, este tiempo se reduce y la membrana patológicamente engrosada no permite que el oxígeno difunda hacia el glóbulo rojo.&lt;br /&gt;• &lt;b&gt;Causas principales:&lt;/b&gt; Este trastorno es característico de las enfermedades del intersticio. Además de la &lt;b&gt;fibrosis pulmonar&lt;/b&gt;, destacan la artritis reumatoide, la esclerodermia, el lupus eritematoso sistémico (LES), las polimiositis o dermatomiositis, la neumonitis por hipersensibilidad y la sarcoidosis.</t>
  </si>
  <si>
    <t>La opción c es correcta debido a que la literatura médica establece axiomáticamente que patologías fibróticas que engruesan o alteran el intersticio pulmonar, como la &lt;b&gt;fibrosis pulmonar&lt;/b&gt;, originan insuficiencia respiratoria primariamente a través de un &lt;b&gt;trastorno de la difusión de membrana&lt;/b&gt;.</t>
  </si>
  <si>
    <t>&lt;br /&gt;• &lt;b&gt;a) TEP:&lt;/b&gt; Es incorrecta ya que el tromboembolismo pulmonar origina una obstrucción vascular que abole la perfusión pero mantiene la ventilación normal, produciendo un trastorno clásico de Unidad de Espacio Muerto (V/Q = ↑↑).&lt;br /&gt;• &lt;b&gt;b) SDRA:&lt;/b&gt; Es incorrecta debido a que el síndrome de distrés respiratorio genera una ocupación y colapso masivo alveolar (ventilación cero con perfusión normal), lo que desencadena un severo trastorno tipo Unidad Shunt (V/Q = ↓↓).&lt;br /&gt;• &lt;b&gt;d) Síndrome de Guillain-Barré:&lt;/b&gt; Es incorrecta porque es una neuropatía periférica que ocasiona debilidad de los músculos respiratorios, dando lugar a un trastorno primario de la ventilación (hipoventilación con hipoxemia e hipercapnia).&lt;br /&gt;• &lt;b&gt;e) Bronquitis crónica:&lt;/b&gt; Es incorrecta ya que la inflamación y secreciones bronquiales reducen el calibre de la vía aérea y disminuyen la ventilación frente a una perfusión normal, originando un trastorno de la relación V/Q disminuida.</t>
  </si>
  <si>
    <t>¿Cuál de las siguientes afirmaciones acerca de la insuficiencia respiratoria aguda es CORRECTA?&lt;br&gt;&lt;br&gt;a) Se considera que existe cuando la PaO2 es menor a 70 mmHg&lt;br&gt;&lt;br&gt;b) Se produce con mayor frecuencia por dificultad en la capacidad de difusión del O2&lt;br&gt;&lt;br&gt;c) Se considera que existe cuando la PaCO2 es mayor de 42 mmHg&lt;br&gt;&lt;br&gt;d) El mecanismo fisiopatológico más frecuente es la alteración de la relación ventilación/perfusión</t>
  </si>
  <si>
    <t>d) El mecanismo fisiopatológico más frecuente es la alteración de la relación ventilación/perfusión</t>
  </si>
  <si>
    <t>Fisiopatológicamente, el &lt;b&gt;mecanismo más frecuente de la insuficiencia respiratoria aguda es la alteración de la relación ventilación/perfusión&lt;/b&gt; (V/Q).</t>
  </si>
  <si>
    <t>&lt;b&gt;FISIOPATOLOGÍA DE LA INSUFICIENCIA RESPIRATORIA&lt;/b&gt;&lt;br /&gt;&lt;br /&gt;Existen distintos patrones fisiopatológicos que justifican el comportamiento de los gases en sangre arterial (presión parcial de oxígeno y dióxido de carbono) y permiten identificar las causas subyacentes de la insuficiencia respiratoria.&lt;br /&gt;• &lt;b&gt;Trastornos de la relación Ventilación-Perfusión (V/Q):&lt;/b&gt; Constituye el mecanismo patogénico más frecuente de la insuficiencia respiratoria aguda. Engloba situaciones donde existe un desequilibrio entre la ventilación alveolar y la perfusión capilar, abarcando la Unidad Espacio Muerto (V/Q = ↑↑), el trastorno V/Q disminuida (V/Q = ↓) y la Unidad Shunt (V/Q = ↓↓).&lt;br /&gt;• &lt;b&gt;Trastornos de la ventilación (Insuficiencia Respiratoria Tipo 2):&lt;/b&gt; La ventilación está severamente disminuida o abolida (hipoventilación) y la perfusión es normal, cursando característicamente con hipoxemia más hipercapnia.&lt;br /&gt;• &lt;b&gt;Trastornos de la Difusión:&lt;/b&gt; La ventilación y perfusión son normales, pero la membrana alveolar o el intersticio pulmonar se encuentran patológicamente engrosados, reduciendo y enlenteciendo el paso del oxígeno.&lt;br /&gt;• &lt;b&gt;Reducción de la presión alveolar de oxígeno (PAO2) inspirada:&lt;/b&gt; Ocurre principalmente por exposición a la altura, con caída de la presión barométrica.</t>
  </si>
  <si>
    <t>&lt;b&gt;d) El mecanismo fisiopatológico más frecuente es la alteración de la relación ventilación/perfusión:&lt;/b&gt; Es la afirmación correcta. Constituye una premisa fisiopatológica fundamental que, entre todos los mecanismos capaces de originar un fracaso en el intercambio gaseoso, la alteración o desequilibrio en la relación V/Q es la alteración responsable de la inmensa mayoría de los cuadros de insuficiencia respiratoria aguda (presente en etiologías comunes como neumonías, crisis asmáticas y exacerbaciones de EPOC).</t>
  </si>
  <si>
    <t>• &lt;b&gt;a) Se considera que existe cuando la PaO2 es menor a 70 mmHg:&lt;/b&gt; Es incorrecta. El criterio bioquímico estricto para definir la insuficiencia respiratoria aguda exige confirmar una hipoxemia con una PaO2 menor o igual a 60 mmHg (respirando a nivel del mar con FiO2 del 21%), coincidiendo con el punto crítico de la curva de disociación de la hemoglobina.&lt;br /&gt;• &lt;b&gt;b) Se produce con mayor frecuencia por dificultad en la capacidad de difusión del O2:&lt;/b&gt; Es incorrecta. Los trastornos de la difusión son propios de patologías crónicas (como las enfermedades del intersticio pulmonar o fibrosis) y no representan el mecanismo más frecuente en el escenario agudo global.&lt;br /&gt;• &lt;b&gt;c) Se considera que existe cuando la PaCO2 es mayor de 42 mmHg:&lt;/b&gt; Es incorrecta. El valor normal de la PaCO2 oscila entre 35 y 45 mmHg. Además, la insuficiencia respiratoria está determinada primariamente por el valor de la PaO2, pudiendo cursar tanto con hipercapnia (PaCO2 &gt; 45 mmHg) como con normo o hipocapnia.</t>
  </si>
  <si>
    <t>&lt;b&gt;CRITERIOS DE DEFINICIÓN BIOQUÍMICA&lt;/b&gt;&lt;br /&gt;&lt;br /&gt;La insuficiencia respiratoria es un dato puramente de laboratorio que requiere de manera obligatoria una muestra de sangre arterial.&lt;br /&gt;• &lt;b&gt;Medición:&lt;/b&gt; Exige condiciones estrictas: el paciente debe encontrarse en reposo, a nivel del mar y respirando aire ambiental con una fracción inspiratoria de oxígeno (FiO2) del 21%.&lt;br /&gt;• &lt;b&gt;Diagnóstico:&lt;/b&gt; Se define por la presencia de una PaO2 ≤ de 60 mmHg, la cual puede estar acompañada de hipercapnia (PaCO2 &gt; de 45 mmHg) o presentarse sin ella.</t>
  </si>
  <si>
    <t>La insuficiencia respiratoria crónica suele tener todo lo siguiente, EXCEPTO:&lt;br&gt;&lt;br&gt;a) Hipertensión pulmonar&lt;br&gt;&lt;br&gt;b) Poliglobulia&lt;br&gt;&lt;br&gt;c) Anemia&lt;br&gt;&lt;br&gt;d) Cor pulmonar</t>
  </si>
  <si>
    <t>c) Anemia</t>
  </si>
  <si>
    <t>&lt;b&gt;CLÍNICA Y COMPLICACIONES DE LA INSUFICIENCIA RESPIRATORIA CRÓNICA&lt;/b&gt;&lt;br /&gt;&lt;br /&gt;La insuficiencia respiratoria crónica constituye la situación final o etapa terminal de múltiples enfermedades respiratorias crónicas (como EPOC avanzado, fibrosis pulmonar, etc.) que cursan con hipoxemia crónica severa. La falta de oxigenación adecuada a nivel tisular prolongada en el tiempo desencadena una serie de mecanismos de adaptación y complicaciones sistémicas ineludibles:&lt;br /&gt;• &lt;b&gt;Complicaciones Hematológicas:&lt;/b&gt; Como mecanismo de compensación fisiológica frente a la hipoxia tisular crónica, el organismo estimula la liberación renal sostenida de eritropoyetina para intentar aumentar el transporte sistémico de oxígeno. Esto se manifiesta clínicamente como una &lt;b&gt;policitemia o poliglobulia&lt;/b&gt; compensatoria.&lt;br /&gt;• &lt;b&gt;Complicaciones Cardiovasculares:&lt;/b&gt; La hipoxemia crónica alveolar produce una vasoconstricción pulmonar sostenida. Al afectarse de forma prolongada el lecho vascular pulmonar, se propicia el desarrollo progresivo de &lt;b&gt;hipertensión pulmonar&lt;/b&gt;. Como consecuencia directa de este aumento drástico en la resistencia vascular y en la poscarga, el ventrículo derecho se sobrecarga de manera crónica, desencadenando finalmente el desarrollo de &lt;b&gt;cor pulmonale&lt;/b&gt; (insuficiencia cardíaca derecha) y sus signos de congestión asociados.</t>
  </si>
  <si>
    <t>La opción c es correcta debido a que la literatura clínica establece que la &lt;b&gt;anemia&lt;/b&gt; se exceptúa categóricamente como un hallazgo fisiológico característico o esperable de la insuficiencia respiratoria crónica. La respuesta fisiológica del organismo ante la hipoxia crónica es diametralmente la opuesta: el desarrollo de &lt;b&gt;policitemia o poliglobulia&lt;/b&gt; para lograr maximizar el transporte de oxígeno en la sangre.</t>
  </si>
  <si>
    <t>&lt;br /&gt;• &lt;b&gt;a) Hipertensión pulmonar:&lt;/b&gt; Es incorrecta en este contexto (pues sí es un hallazgo típico) ya que la hipoxia crónica alveolar genera un reflejo de vasoconstricción pulmonar sostenida que eleva irreversiblemente las presiones en dicho circuito vascular.&lt;br /&gt;• &lt;b&gt;b) Poliglobulia:&lt;/b&gt; Es incorrecta porque constituye la manifestación hematológica adaptativa y compensatoria clásica frente a la hipoxia crónica (marcado aumento de la eritropoyesis).&lt;br /&gt;• &lt;b&gt;d) Cor pulmonar:&lt;/b&gt; Es incorrecta debido a que la hipertrofia, dilatación y posterior falla del ventrículo derecho (cor pulmonale) es la consecuencia cardíaca directa y obligada de la hipertensión pulmonar crónica en estos pacientes.</t>
  </si>
  <si>
    <t>¿Qué signos y síntomas se observan en la insuficiencia respiratoria hipoxémica?&lt;br&gt;&lt;br&gt;a) Hipercapnia y cianosis&lt;br&gt;&lt;br&gt;b) Taquipnea y respiración superficial&lt;br&gt;&lt;br&gt;c) Bradicardia y vasoconstricción periférica&lt;br&gt;&lt;br&gt;d) Confusión y alucinaciones</t>
  </si>
  <si>
    <t>b) Taquipnea y respiración superficial</t>
  </si>
  <si>
    <t>Clínicamente, en la &lt;b&gt;insuficiencia respiratoria hipoxémica se observan signos y síntomas como taquipnea y respiración superficial&lt;/b&gt;.</t>
  </si>
  <si>
    <t>&lt;b&gt;MANIFESTACIONES CLÍNICAS DE LA INSUFICIENCIA RESPIRATORIA&lt;/b&gt;&lt;br /&gt;&lt;br /&gt;Las manifestaciones clínicas se engloban fundamentalmente dentro del concepto de dificultad respiratoria. Si bien suele acompañarse de insuficiencia respiratoria, la clínica no siempre indica necesariamente una alteración en los gases en sangre.&lt;br /&gt;• &lt;b&gt;Alteraciones del patrón ventilatorio:&lt;/b&gt; En la insuficiencia respiratoria hipoxémica (la forma más común), los pacientes característicamente presentan signos y síntomas como taquipnea y respiración superficial. El abanico de alteraciones también abarca disnea, polipnea, bradipnea, hipopnea e hiperpnea.&lt;br /&gt;• &lt;b&gt;Signos de esfuerzo respiratorio:&lt;/b&gt; Se evidencia el uso de músculos accesorios mediante la presencia de tirajes (suprasternal, clavicular, intercostal, substernal o subcostal). Ante la fatiga diafragmática inminente, el paciente puede presentar alternancia respiratoria y respiración paradojal.&lt;br /&gt;• &lt;b&gt;Otras manifestaciones sistémicas:&lt;/b&gt; La hipoxemia desencadena consecuencias cardiovasculares como taquicardia, arritmias e hipertensión arterial, acompañadas de alteraciones en la coloración tisular (cianosis) y manifestaciones neurológicas como trastornos del sensorio (desorientación mental, letargia o coma).</t>
  </si>
  <si>
    <t>&lt;b&gt;b) Taquipnea y respiración superficial:&lt;/b&gt; Es la opción correcta. Constituye una premisa clínica directa y comprobada; ante un cuadro de insuficiencia respiratoria de patrón hipoxémico, los signos y síntomas característicos y tempranos que se observan en el patrón ventilatorio del paciente son la taquipnea y la adopción de una respiración superficial como mecanismo compensatorio.</t>
  </si>
  <si>
    <t>• &lt;b&gt;a) Hipercapnia y cianosis:&lt;/b&gt; Es incorrecta. La hipercapnia es un parámetro gasométrico de laboratorio (no un signo clínico) y define a los trastornos de la ventilación (insuficiencia respiratoria Tipo 2), no a la hipoxémica pura. Además, la cianosis no es una manifestación clínica específica ni exclusiva de la insuficiencia respiratoria aguda.&lt;br /&gt;• &lt;b&gt;c) Bradicardia y vasoconstricción periférica:&lt;/b&gt; Es incorrecta. Ante la hipoxia, la respuesta cardiovascular compensatoria inicial suele presentarse típicamente con taquicardia (no bradicardia) e hipertensión arterial para mantener el volumen minuto.&lt;br /&gt;• &lt;b&gt;d) Confusión y alucinaciones:&lt;/b&gt; Es incorrecta. Si bien los trastornos del sensorio (como confusión, letargia o coma) pueden desarrollarse ante la progresión de la hipoxia cerebral severa o por retención de CO2, los signos respiratorios primarios y directos de la afección hipoxémica son la taquipnea y la respiración superficial.</t>
  </si>
  <si>
    <t>&lt;b&gt;DIFICULTAD RESPIRATORIA VS. INSUFICIENCIA RESPIRATORIA&lt;/b&gt;&lt;br /&gt;&lt;br /&gt;Resulta imperativo diferenciar ambos conceptos en la práctica clínica para un correcto abordaje del paciente:&lt;br /&gt;• &lt;b&gt;Dificultad respiratoria:&lt;/b&gt; Es un parámetro puramente clínico (evaluado en el examen físico). Abarca síntomas y signos como la disnea, taquipnea, tirajes o cianosis. Sin embargo, puede existir dificultad respiratoria sin que exista alteración de los gases en sangre (ej. taquipnea fisiológica por fiebre o ejercicio, o cianosis por mala circulación periférica).&lt;br /&gt;• &lt;b&gt;Insuficiencia respiratoria:&lt;/b&gt; Es un dato bioquímico o de laboratorio ineludible. Por lo tanto, ante un paciente que se presenta con clínica de disnea y cianosis, el diagnóstico de insuficiencia respiratoria se realiza invariablemente mediante la determinación de gases en sangre arterial (confirmando la PaO2 ≤ 60 mmHg).</t>
  </si>
  <si>
    <t>Un paciente con una PaO2 = 85 mmHg y PaCO2 = 30 mmHg respirando una FiO2 de 60%, está: &lt;br&gt;&lt;br&gt;a) Con severa insuficiencia respiratoria&lt;br&gt;&lt;br&gt;b) Con leve insuficiencia respiratoria&lt;br&gt;&lt;br&gt;c) Normal con hipoventilación&lt;br&gt;&lt;br&gt;d) Normal con una ligera hiperventilación</t>
  </si>
  <si>
    <t>a) Con severa insuficiencia respiratoria</t>
  </si>
  <si>
    <t>Clínicamente, un paciente con una PaO2 de 85 mmHg y una PaCO2 de 30 mmHg respirando una FiO2 de 60%, se encuentra cursando con una &lt;b&gt;severa insuficiencia respiratoria&lt;/b&gt;.</t>
  </si>
  <si>
    <t>&lt;b&gt;ÍNDICES DE OXIGENACIÓN Y REFRACTARIEDAD&lt;/b&gt;&lt;br /&gt;&lt;br /&gt;Para documentar objetivamente la hipoxemia y establecer la severidad de una insuficiencia respiratoria, resulta vital evaluar si los niveles de oxígeno en sangre se corresponden adecuadamente con el aporte brindado.&lt;br /&gt;• &lt;b&gt;Oxigenación Esperada:&lt;/b&gt; Se establece mediante una regla práctica donde la PaO2 esperada es igual a la FiO2 multiplicada por 5. Por ejemplo, en un paciente respirando una FiO2 del 60%, la PaO2 esperada o ideal sería de 300 mmHg.&lt;br /&gt;• &lt;b&gt;Hipoxemia Refractaria Severa:&lt;/b&gt; La falta de respuesta a esta relación marca refractariedad a la oxigenoterapia, típica de la alteración V/Q extrema tipo Shunt intrapulmonar. Un paciente que presenta una PaO2 de 85 mmHg pese a estar respirando una FiO2 del 60%, está sumamente alejado de los 300 mmHg esperados. Este cuadro gasométrico, incluso si la PaCO2 se encuentra baja (ej. 30 mmHg, reflejando hiperventilación compensatoria), es diagnóstico y confirmatorio de una severa insuficiencia respiratoria que requiere soporte avanzado.</t>
  </si>
  <si>
    <t>La opción a es correcta debido a que la literatura médica establece axiomáticamente que un paciente con una &lt;b&gt;PaO2 de 85 mmHg&lt;/b&gt; y una PaCO2 de 30 mmHg respirando una &lt;b&gt;FiO2 de 60%&lt;/b&gt; se encuentra cursando con una &lt;b&gt;severa insuficiencia respiratoria&lt;/b&gt;, ya que sus valores distan críticamente de la oxigenación esperada para ese altísimo aporte de oxígeno (300 mmHg), denotando una hipoxemia profunda y refractaria.</t>
  </si>
  <si>
    <t>&lt;br /&gt;• &lt;b&gt;b) Con leve insuficiencia respiratoria:&lt;/b&gt; Es incorrecta ya que la inmensa brecha existente entre la PaO2 real del paciente (85 mmHg) y la PaO2 esperada para una FiO2 del 60% (300 mmHg) descarta un cuadro leve, indicando una alteración gravísima del intercambio gaseoso (hipoxemia francamente refractaria).&lt;br /&gt;• &lt;b&gt;c) Normal con hipoventilación y d) Normal con una ligera hiperventilación:&lt;/b&gt; Son incorrectas porque el paciente no oxigena de forma normal. Adicionalmente, una PaCO2 de 30 mmHg denota estrictamente hiperventilación (lavado de CO2) y no hipoventilación; sin embargo, en el contexto de una oxigenación casi nula frente al alto aporte de O2, este patrón hiperventilatorio no lo clasifica como "normal", sino como un paciente grave intentando compensar su insuficiencia respiratoria mediante taquipnea.</t>
  </si>
  <si>
    <t>&lt;b&gt;RELACIÓN PAFI (PAO2/FIO2)&lt;/b&gt;&lt;br /&gt;&lt;br /&gt;La relación entre la PaO2 y la FiO2 es un índice indispensable para evaluar la gravedad clínica en los cuadros agudos.&lt;br /&gt;• Un paciente normal respirando aire ambiente (FiO2 0.21) con PaO2 de 80-100 mmHg presenta un índice mayor a 380-500.&lt;br /&gt;• En este paciente, la PaFi sería de 141 (85 / 0.60). Cifras marcadamente reducidas y por debajo de 200 confirman la severidad extrema del fallo respiratorio, siendo un criterio gasométrico cardinal compatible con el Síndrome de Distrés Respiratorio del Adulto (SDRA).</t>
  </si>
  <si>
    <t>Un paciente se presenta con disnea y cianosis ¿cómo hace el diagnóstico de insuficiencia respiratoria?&lt;br&gt;&lt;br&gt;a) Rx de tórax&lt;br&gt;&lt;br&gt;b) Frecuencia respiratoria&lt;br&gt;&lt;br&gt;c) Determinación de gases en sangre&lt;br&gt;&lt;br&gt;d) Por el grado de cianosis</t>
  </si>
  <si>
    <t>c) Determinación de gases en sangre</t>
  </si>
  <si>
    <t>Ante un paciente que se presenta con clínica de disnea y cianosis, el diagnóstico de insuficiencia respiratoria se realiza invariablemente mediante la &lt;b&gt;determinación de gases en sangre&lt;/b&gt;.</t>
  </si>
  <si>
    <t>&lt;b&gt;DIAGNÓSTICO DE INSUFICIENCIA RESPIRATORIA&lt;/b&gt;&lt;br /&gt;&lt;br /&gt;Es imperativo diferenciar los conceptos de dificultad respiratoria y de insuficiencia respiratoria en la práctica clínica para un correcto abordaje del paciente:&lt;br /&gt;• &lt;b&gt;Dificultad respiratoria:&lt;/b&gt; Constituyen parámetros clínicos (evaluados en el examen físico) que pueden acompañarse o no de insuficiencia. Abarcan síntomas y signos como la disnea, taquipnea, tirajes, alteraciones del sensorio o cianosis. Sin embargo, existen excepciones donde se presenta esta clínica sin alteración de los gases en sangre (ej. taquipnea por fiebre o ejercicio, o cianosis por mala circulación periférica).&lt;br /&gt;• &lt;b&gt;Insuficiencia respiratoria:&lt;/b&gt; Es un dato netamente biológico, bioquímico o de laboratorio. Requiere obligatoriamente la extracción de una muestra de sangre arterial para medir las presiones parciales de gases y confirmar objetivamente la presencia de hipoxemia (PaO2 ≤ 60 mmHg a nivel del mar respirando aire ambiente), esté o no acompañada de hipercapnia.</t>
  </si>
  <si>
    <t>&lt;b&gt;c) Determinación de gases en sangre:&lt;/b&gt; Es la opción correcta. El diagnóstico de insuficiencia respiratoria es estrictamente de laboratorio o bioquímico. A pesar de que el paciente exhiba una clínica florida de dificultad respiratoria (disnea y cianosis), la confirmación definitiva de la falla del sistema respiratorio para oxigenar los tejidos exige ineludiblemente la realización de una gasometría arterial.</t>
  </si>
  <si>
    <t>• &lt;b&gt;a) Rx de tórax:&lt;/b&gt; Es incorrecta. Si bien la radiografía es indispensable para dilucidar la etiología pulmonar subyacente (ej. detectar un infiltrado por neumonía o edema), no establece de forma directa el estado gasométrico ni certifica la magnitud de la hipoxemia arterial.&lt;br /&gt;• &lt;b&gt;b) Frecuencia respiratoria:&lt;/b&gt; Es incorrecta. La taquipnea o polipnea son signos de dificultad respiratoria o mecanismos de compensación, pero no confirman bioquímicamente el diagnóstico de insuficiencia (pueden elevarse por fiebre, dolor o ansiedad manteniendo gases normales).&lt;br /&gt;• &lt;b&gt;d) Por el grado de cianosis:&lt;/b&gt; Es incorrecta. La cianosis no es una manifestación clínica específica ni exclusiva de la insuficiencia respiratoria aguda, ya que puede estar causada por un estasis circulatorio periférico (acrocianosis) en presencia de una oxigenación pulmonar completamente normal.</t>
  </si>
  <si>
    <t>Un paciente con disnea y cianosis ¿Cómo hace el diagnóstico de insuficiencia respiratoria?&lt;br&gt;&lt;br&gt;a) Frecuencia respiratoria&lt;br&gt;&lt;br&gt;b) Rx de torax&lt;br&gt;&lt;br&gt;c) Determinación de gases en sangre&lt;br&gt;&lt;br&gt;d) Por el grado de cianosis</t>
  </si>
  <si>
    <t>&lt;b&gt;DIFERENCIACIÓN ENTRE DIFICULTAD E INSUFICIENCIA RESPIRATORIA&lt;/b&gt;&lt;br /&gt;&lt;br /&gt;Para establecer el diagnóstico, es fundamental diferenciar clínicamente dos conceptos en la urgencia:&lt;br /&gt;• &lt;b&gt;Dificultad respiratoria:&lt;/b&gt; Agrupa parámetros clínicos y físicos evidenciables (disnea, taquipnea, tirajes, cianosis, uso de músculos accesorios). Estos pueden acompañarse o no de una verdadera insuficiencia, ya que existen excepciones clínicas sin alteración en el intercambio de gases (por ejemplo, existe taquipnea por fiebre o ejercicio, o cianosis periférica por mala circulación).&lt;br /&gt;• &lt;b&gt;Insuficiencia respiratoria:&lt;/b&gt; Es un dato biológico, puramente bioquímico o de laboratorio. Se define médicamente por una alteración real en los gases en sangre (presencia de una PaO2 ≤ de 60 mmHg).&lt;br /&gt;• &lt;b&gt;Diagnóstico de certeza:&lt;/b&gt; Requiere de manera obligatoria e ineludible obtener una muestra de sangre arterial para medir las presiones parciales de los gases respiratorios.</t>
  </si>
  <si>
    <t>La opción c es correcta debido a que la literatura médica establece axiomáticamente que, frente a un paciente con signos de dificultad respiratoria (como disnea y cianosis), el diagnóstico confirmatorio de la insuficiencia respiratoria se realiza invariablemente mediante la &lt;b&gt;determinación de gases en sangre&lt;/b&gt; arterial.</t>
  </si>
  <si>
    <t>¿Qué medida puede ayudar a prevenir la insuficiencia respiratoria en pacientes con enfermedades pulmonares crónicas?&lt;br&gt;&lt;br&gt;a) Dejar de fumar&lt;br&gt;&lt;br&gt;b) Tomar suplementos vitamínicos&lt;br&gt;&lt;br&gt;c) Evitar el ejercicio físico&lt;br&gt;&lt;br&gt;d) Evitar la exposición a los alérgenos</t>
  </si>
  <si>
    <t>a) Dejar de fumar</t>
  </si>
  <si>
    <t>De manera preventiva, &lt;b&gt;una medida que puede ayudar a evitar la insuficiencia respiratoria en pacientes con enfermedades pulmonares crónicas es dejar de fumar&lt;/b&gt;.</t>
  </si>
  <si>
    <t>&lt;b&gt;PREVENCIÓN EN ENFERMEDADES PULMONARES CRÓNICAS&lt;/b&gt;&lt;br /&gt;&lt;br /&gt;La insuficiencia respiratoria crónica constituye la situación final o etapa terminal de múltiples enfermedades respiratorias crónicas con hipoxemia e hipercapnia severas (como la EPOC avanzada o la fibrosis pulmonar). El abordaje preventivo y terapéutico exige la adopción de medidas fundamentales:&lt;br /&gt;• &lt;b&gt;Cesación Tabáquica:&lt;/b&gt; Es el paso inicial e ineludible. La abstinencia del consumo de tabaco disminuye la morbimortalidad asociada y reduce el riesgo de desarrollo y progresión de la insuficiencia respiratoria con un nivel de Evidencia A. Si un paciente susceptible deja de fumar, la declinación de su capacidad respiratoria detiene su ritmo acelerado, postergando significativamente el umbral de discapacidad y muerte.&lt;br /&gt;• &lt;b&gt;Intervenciones de sobrevida:&lt;/b&gt; Existen intervenciones terapéuticas específicas que han evidenciado objetivamente un aumento de la sobrevida en los pacientes con patologías crónicas, siendo estas la cesación tabáquica y la oxigenoterapia crónica domiciliaria.&lt;br /&gt;• &lt;b&gt;Medidas adicionales:&lt;/b&gt; Se incluyen la vacunación (antigripal y antineumocócica) para prevenir infecciones respiratorias intercurrentes que actúan como desencadenantes agudos, y el mantenimiento de la actividad física mediante rehabilitación pulmonar para combatir la invalidez respiratoria.</t>
  </si>
  <si>
    <t>&lt;b&gt;a) Dejar de fumar:&lt;/b&gt; Es la opción correcta. Constituye una premisa clínica y epidemiológica absoluta; la cesación tabáquica es la intervención preventiva primaria y comprobada para reducir el riesgo, estabilizar la caída progresiva de la función pulmonar y evitar el desarrollo inminente de la insuficiencia respiratoria en pacientes con patologías pulmonares crónicas.</t>
  </si>
  <si>
    <t>• &lt;b&gt;b) Tomar suplementos vitamínicos:&lt;/b&gt; Es incorrecta. No existe evidencia clínica de que la suplementación vitamínica por sí sola constituya una medida eficaz para prevenir el deterioro estructural pulmonar y el fracaso del intercambio gaseoso.&lt;br /&gt;• &lt;b&gt;c) Evitar el ejercicio físico:&lt;/b&gt; Es incorrecta. Por el contrario, la inactividad y el sedentarismo perjudican drásticamente al paciente; la actividad física aeróbica y los programas de rehabilitación pulmonar están formalmente indicados para mejorar la respuesta terapéutica.&lt;br /&gt;• &lt;b&gt;d) Evitar la exposición a los alérgenos:&lt;/b&gt; Es incorrecta en el contexto etiopatogénico general. Si bien es una medida útil para fenotipos específicos de asma alérgico, el abandono del tabaquismo constituye la medida preventiva universal y de mayor impacto en la morbimortalidad para la inmensa mayoría de las enfermedades pulmonares crónicas en la población global.</t>
  </si>
  <si>
    <t>¿Qué medida es fundamental en el tratamiento de la insuficiencia respiratoria aguda? &lt;br&gt;&lt;br&gt;a) Ventilación mecánica &lt;br&gt;&lt;br&gt;b) Reposo en cama &lt;br&gt;&lt;br&gt;c) Terapia antibiótica &lt;br&gt;&lt;br&gt;d) Dieta baja en sodio</t>
  </si>
  <si>
    <t>a) Ventilación mecánica</t>
  </si>
  <si>
    <t>&lt;b&gt;TRATAMIENTO DE LA INSUFICIENCIA RESPIRATORIA AGUDA Y SOPORTE VENTILATORIO&lt;/b&gt;&lt;br /&gt;&lt;br /&gt;El abordaje terapéutico de la insuficiencia respiratoria se basa fundamentalmente en la corrección de la hipoxemia y el tratamiento de la causa desencadenante. Dependiendo del patrón fisiopatológico y de la gravedad clínica, se instauran medidas de soporte vital avanzadas:&lt;br /&gt;• &lt;b&gt;Asistencia Respiratoria Mecánica (ARM):&lt;/b&gt; En casos de insuficiencia respiratoria severa, cuando el paciente presenta fatiga muscular, respiración paradojal o no puede respirar por sí mismo, es necesaria la intubación y conexión a ARM. Es una medida fundamental y salvavidas, especialmente ineludible en los trastornos de la ventilación que cursan con hipoxemia e hipercapnia.&lt;br /&gt;• &lt;b&gt;Ventilación Mecánica No Invasiva (VMNI):&lt;/b&gt; Alternativamente, en la insuficiencia respiratoria aguda se utiliza también la VMNI, técnica en la que se emplea una máscara para administrar aire o una mezcla de aire y oxígeno mediante presión positiva sin la necesidad de intubación orotraqueal.&lt;br /&gt;• &lt;b&gt;Oxigenoterapia:&lt;/b&gt; Indicada para corregir la hipoxemia (como en los trastornos de la relación V/Q o trastornos de la difusión), debiendo administrarse con extrema precaución en pacientes retenedores crónicos de CO2 (como en la EPOC) para evitar la depresión del centro respiratorio.</t>
  </si>
  <si>
    <t>La opción a es correcta debido a que la literatura médica establece que la &lt;b&gt;ventilación mecánica&lt;/b&gt; (ya sea en su modalidad invasiva o no invasiva) constituye una medida de soporte vital fundamental e irremplazable en el tratamiento de la insuficiencia respiratoria aguda, resultando indispensable para suplir el fracaso de la bomba ventilatoria, corregir la hipoxemia severa y revertir el cuadro hipercapnico.</t>
  </si>
  <si>
    <t>&lt;br /&gt;• &lt;b&gt;b) Reposo en cama:&lt;/b&gt; Es incorrecta ya que el simple reposo físico no constituye una medida terapéutica de soporte activo capaz de revertir la grave alteración gasométrica que amenaza inminentemente la vida del paciente.&lt;br /&gt;• &lt;b&gt;c) Terapia antibiótica:&lt;/b&gt; Es incorrecta en este contexto general porque, aunque está formalmente indicada si la insuficiencia respiratoria aguda es secundaria a una infección (como una neumonía o sepsis), no es una medida aplicable a todas las causas del síndrome (como un TEP, intoxicación por sedantes, asma grave o trauma torácico).&lt;br /&gt;• &lt;b&gt;d) Dieta baja en sodio:&lt;/b&gt; Es incorrecta debido a que es una recomendación dietética para el manejo crónico de patologías como la insuficiencia cardíaca congestiva o la hipertensión arterial, careciendo de eficacia hemodinámica o ventilatoria inmediata en el manejo de la urgencia respiratoria.</t>
  </si>
  <si>
    <t>¿Qué tipo de ventilación mecánica se utiliza en la insuficiencia respiratoria aguda? &lt;br&gt;&lt;br&gt;a) Ventilación no invasiva &lt;br&gt;&lt;br&gt;b) Ventilación invasiva &lt;br&gt;&lt;br&gt;c) Oxigenoterapia nasal de alto flujo &lt;br&gt;&lt;br&gt;d) CPAP</t>
  </si>
  <si>
    <t>&lt;br&gt;a) Ventilación no invasiva</t>
  </si>
  <si>
    <t>&lt;b&gt;SOPORTE VENTILATORIO EN LA INSUFICIENCIA RESPIRATORIA AGUDA&lt;/b&gt;&lt;br /&gt;&lt;br /&gt;Frente a un paciente que cursa con insuficiencia respiratoria aguda y requiere soporte vital para mejorar su oxigenación tisular y mecánica ventilatoria, se disponen de modalidades de asistencia respiratoria progresivas:&lt;br /&gt;• &lt;b&gt;Ventilación Mecánica No Invasiva (VMNI):&lt;/b&gt; Se utiliza en la insuficiencia respiratoria aguda como una técnica de primera línea en la que se emplea una interfase externa (máscara) para administrar aire o una mezcla de aire y oxígeno sin la necesidad de intubación. Logra forzar la apertura alveolar, reducir la precarga y mejorar el intercambio gaseoso. Exige como requisito ineludible que el paciente se encuentre lúcido y colaborador.&lt;br /&gt;• &lt;b&gt;Asistencia Respiratoria Mecánica Invasiva (ARM):&lt;/b&gt; En casos de insuficiencia respiratoria severa, cuando el paciente presenta respiración paradojal, un marcado compromiso del nivel de alerta (confuso o somnoliento) o no puede respirar por sí mismo, es necesaria la intubación orotraqueal y la conexión a la ARM convencional, requiriendo sedación y relajación.</t>
  </si>
  <si>
    <t>&lt;b&gt;a) Ventilación no invasiva:&lt;/b&gt; Es la opción correcta. En el abordaje terapéutico de la insuficiencia respiratoria aguda, la ventilación mecánica no invasiva (VMNI) se utiliza y define como la técnica de soporte ventilatorio que, mediante una máscara, provee presión positiva y evita las complicaciones directas de la intubación orotraqueal en el paciente lúcido.</t>
  </si>
  <si>
    <t>• &lt;b&gt;b) Ventilación invasiva:&lt;/b&gt; Es incorrecta en el contexto de la terapia mecánica primaria y global de la pregunta. La asistencia respiratoria mecánica invasiva (ARM) no se utiliza de rutina inicial, sino que se reserva de manera estricta para casos de insuficiencia respiratoria severa, fracaso de la VMNI, respiración paradojal o alteraciones profundas del sensorio.&lt;br /&gt;• &lt;b&gt;c) Oxigenoterapia nasal de alto flujo:&lt;/b&gt; Es incorrecta. Representa un método avanzado de oxigenación, pero carece de la capacidad de brindar presión positiva a distintos niveles de soporte mecánico ventilatorio completo como lo hace la VMNI o la ARM.&lt;br /&gt;• &lt;b&gt;d) CPAP:&lt;/b&gt; Es incorrecta en el marco conceptual de la pregunta. El CPAP (Presión Positiva Continua en la Vía Aérea) constituye una de las modalidades físicas de presión utilizadas, la cual se engloba y pertenece funcionalmente al grupo mayor y genérico denominado ventilación mecánica no invasiva.</t>
  </si>
  <si>
    <t>&lt;b&gt;INDICACIONES DE LA VENTILACIÓN NO INVASIVA&lt;/b&gt;&lt;br /&gt;&lt;br /&gt;El uso de la ventilación no invasiva (como CPAP o BiPAP) constituye una herramienta terapéutica de elección formal en diversos escenarios clínicos agudos para revertir la hipoxemia y la fatiga muscular:&lt;br /&gt;• Exacerbación severa de la Enfermedad Pulmonar Obstructiva Crónica (EPOC).&lt;br /&gt;• Edema Agudo de Pulmón (EAP) cardiogénico.&lt;br /&gt;• Asistencia a los músculos respiratorios en pacientes portadores de enfermedades neuromusculares o en el Síndrome de Pickwick.</t>
  </si>
  <si>
    <t>Con relación a la insuficiencia respiratoria aguda, señale lo verdadero:&lt;br&gt;&lt;br&gt;a) El diagnóstico se establece fundamentalmente mediante la exploración clínica&lt;br&gt;&lt;br&gt;b) El tratamiento consiste fundamentalmente en la corrección de la hipoxemia y de la causa desencadenante&lt;br&gt;&lt;br&gt;c) La diferencia alveolo-arterial de oxígeno es normal o poco elevada&lt;br&gt;&lt;br&gt;d) La cianosis es una manifestación clínica específica</t>
  </si>
  <si>
    <t>b) El tratamiento consiste fundamentalmente en la corrección de la hipoxemia y de la causa desencadenante</t>
  </si>
  <si>
    <t>&lt;b&gt;TRATAMIENTO DE LA INSUFICIENCIA RESPIRATORIA AGUDA&lt;/b&gt;&lt;br /&gt;&lt;br /&gt;El abordaje terapéutico del paciente con insuficiencia respiratoria aguda se asienta de manera ineludible en dos pilares absolutos: la corrección de la hipoxemia para evitar el daño tisular y el tratamiento específico de la enfermedad o causa que desencadenó el fallo. Dependiendo del patrón fisiopatológico y la gravedad, las estrategias de soporte incluyen:&lt;br /&gt;• &lt;b&gt;Oxigenoterapia:&lt;/b&gt; Indicada como medida de primera línea para corregir la hipoxemia y asegurar la oxigenación celular. Se debe administrar de forma muy controlada y con extrema precaución en pacientes retenedores crónicos de CO2 (ej. fenotipo bronquítico crónico en EPOC) para evitar la depresión del centro respiratorio por anulación del estímulo hipóxico.&lt;br /&gt;• &lt;b&gt;Ventilación Mecánica No Invasiva (VMNI):&lt;/b&gt; Técnica que emplea una máscara facial o nasal para administrar presión positiva, asistiendo a la bomba respiratoria sin la necesidad de intubación orotraqueal.&lt;br /&gt;• &lt;b&gt;Asistencia Respiratoria Mecánica (ARM):&lt;/b&gt; Medida fundamental y salvavidas reservada para casos de insuficiencia severa, fatiga muscular (respiración paradojal), hipoxemia refractaria severa o trastornos puros de la ventilación que cursan con retención aguda y profunda de dióxido de carbono.</t>
  </si>
  <si>
    <t>La opción b es correcta debido a que la literatura médica establece axiomáticamente que los dos pilares absolutos y fundamentales en los que se basa el tratamiento de la insuficiencia respiratoria aguda consisten en la &lt;b&gt;corrección inminente de la hipoxemia&lt;/b&gt; (mediante oxigenoterapia y/o soporte ventilatorio para sostener la vida) y el &lt;b&gt;tratamiento de la causa desencadenante&lt;/b&gt; (como antibióticos para una neumonía, anticoagulación para un TEP o broncodilatadores para una crisis asmática severa).</t>
  </si>
  <si>
    <t>&lt;br /&gt;• &lt;b&gt;a) El diagnóstico se establece fundamentalmente mediante la exploración clínica:&lt;/b&gt; Es incorrecta ya que la clínica evalúa únicamente la "dificultad respiratoria". El diagnóstico formal de "insuficiencia respiratoria" es un dato estrictamente bioquímico que requiere invariablemente la determinación de gases en sangre arterial (PaO2 ≤ 60 mmHg).&lt;br /&gt;• &lt;b&gt;c) La diferencia alveolo-arterial de oxígeno es normal o poco elevada:&lt;/b&gt; Es incorrecta como afirmación general porque, si bien en la hipoventilación alveolar pura el gradiente A-a puede ser normal, en los principales mecanismos de insuficiencia respiratoria (alteración V/Q y efecto Shunt) el gradiente alvéolo-arterial se encuentra francamente elevado producto del daño en el parénquima.&lt;br /&gt;• &lt;b&gt;d) La cianosis es una manifestación clínica específica:&lt;/b&gt; Es incorrecta debido a que la cianosis es un signo clínico sumamente inespecífico; puede presentarse por cuadros no respiratorios como alteraciones circulatorias severas, vasoconstricción periférica por frío o shock, sin que exista una verdadera insuficiencia en el intercambio gaseoso.</t>
  </si>
  <si>
    <t>&lt;b&gt;DIFICULTAD RESPIRATORIA VS. INSUFICIENCIA RESPIRATORIA&lt;/b&gt;&lt;br /&gt;&lt;br /&gt;Para comprender el error de basar el diagnóstico únicamente en la semiología, es vital diferenciar dos conceptos en la urgencia médica:&lt;br /&gt;• &lt;b&gt;Dificultad respiratoria:&lt;/b&gt; Agrupa signos clínicos físicamente evidentes (disnea, taquipnea, polipnea, tirajes, cianosis, uso de músculos accesorios). Estos signos pueden deberse a múltiples causas no respiratorias (fiebre, ejercicio, ansiedad, mala perfusión).&lt;br /&gt;• &lt;b&gt;Insuficiencia respiratoria:&lt;/b&gt; Es un síndrome clínico confirmado exclusivamente mediante un dato de laboratorio. Ante un paciente con signos de dificultad, el diagnóstico certero de insuficiencia requiere obligatoriamente una muestra de gasometría arterial.</t>
  </si>
  <si>
    <t>09_Fisiología,_Espirometría</t>
  </si>
  <si>
    <t>La Hipertensión pulmonar (HTP) se define como:&lt;br&gt;&lt;br&gt;a) La HTP es un conjunto de enfermedades que afecta la vasculatura pulmonar y se define como un aumento de la presión arterial (presión arterial pulmonar media mayor a 25 mmHg por cateterismo cardíaco)&lt;br&gt;&lt;br&gt;b) La HTP es un conjunto de enfermedades que afecta la vasculatura pulmonar y se define como un aumento de la presión arterial (presión arterial pulmonar media de 20 mmHg por cateterismo cardíaco)&lt;br&gt;&lt;br&gt;c) La HTP es un conjunto de enfermedades que afecta la vasculatura pulmonar y se define como un aumento de la presión de enclavamiento capilar pulmonar media (PCWP) mayor a 20 mmHg&lt;br&gt;&lt;br&gt;d) La HTP es un conjunto de enfermedades que afecta la vasculatura pulmonar y se define como un aumento de la presión arterial (presión arterial pulmonar sistólica mayor a 20 mmHg por ecocardiograma)</t>
  </si>
  <si>
    <t>b) La HTP es un conjunto de enfermedades que afecta la vasculatura pulmonar y se define como un aumento de la presión arterial (presión arterial pulmonar media de 20 mmHg por cateterismo cardíaco)</t>
  </si>
  <si>
    <t>&lt;b&gt;HIPERTENSIÓN PULMONAR Y CONSECUENCIAS SISTÉMICAS DE LA HIPOXEMIA&lt;/b&gt;&lt;br /&gt;&lt;br /&gt;Fisiopatológicamente, la caída de la presión parcial de oxígeno en sangre arterial (PaO2) por debajo de 60 mmHg (hipoxemia franca) desencadena graves consecuencias sistémicas. A nivel del circuito pulmonar, esta falta de oxigenación produce una severa vasoconstricción compensatoria que eleva patológicamente la presión de la arteria pulmonar.&lt;br /&gt;• &lt;b&gt;Definición hemodinámica:&lt;/b&gt; La hipertensión pulmonar (HTP) es un conjunto de enfermedades que afectan la vasculatura pulmonar y se define de forma estricta como un aumento de la presión arterial pulmonar media de 20 mmHg, valorada obligatoriamente de forma invasiva a través de un cateterismo cardíaco derecho.&lt;br /&gt;• &lt;b&gt;Consecuencias:&lt;/b&gt; Esta elevación de las presiones origina una sobrecarga hemodinámica crónica sobre las cavidades derechas. Si el cuadro se perpetúa, el ventrículo derecho puede claudicar y derivar en insuficiencia cardíaca derecha (&lt;i&gt;cor pulmonale&lt;/i&gt;).&lt;br /&gt;• &lt;b&gt;Prueba de reactividad:&lt;/b&gt; Específicamente en la HTP de origen idiopático, durante el cateterismo se realiza una prueba de reactividad pulmonar. Si dicha prueba resulta positiva, significa que el paciente se beneficiará clínicamente de la instauración de un tratamiento con bloqueantes cálcicos.</t>
  </si>
  <si>
    <t>&lt;b&gt;b) La HTP es un conjunto de enfermedades que afecta la vasculatura pulmonar y se define como un aumento de la presión arterial (presión arterial pulmonar media de 20 mmHg por cateterismo cardíaco):&lt;/b&gt; Es la opción correcta. Se ajusta a los criterios hemodinámicos contemporáneos que definen la entidad patológica a partir de una presión arterial pulmonar media (PAPm) de 20 mmHg medida de forma directa e invasiva.</t>
  </si>
  <si>
    <t>• &lt;b&gt;a) La HTP es un conjunto de enfermedades... presión arterial pulmonar media mayor a 25 mmHg por cateterismo cardíaco:&lt;/b&gt; Es incorrecta. El valor de 25 mmHg corresponde a la definición histórica estipulada en antiguas guías clínicas, habiéndose actualizado el punto de corte diagnóstico a 20 mmHg en los consensos modernos.&lt;br /&gt;• &lt;b&gt;c) La HTP es un conjunto de enfermedades... aumento de la presión de enclavamiento capilar pulmonar media (PCWP) mayor a 20 mmHg:&lt;/b&gt; Es incorrecta. La presión de enclavamiento capilar refleja las presiones de llenado de la aurícula izquierda. Su aumento define a una hipertensión pulmonar poscapilar, pero el criterio diagnóstico global para la HTP recae sobre la presión media de la arteria pulmonar, no sobre el enclavamiento.&lt;br /&gt;• &lt;b&gt;d) La HTP es un conjunto de enfermedades... presión arterial pulmonar sistólica mayor a 20 mmHg por ecocardiograma:&lt;/b&gt; Es incorrecta. Si bien el ecocardiograma es el método de tamizaje no invasivo de primera línea, el &lt;i&gt;gold standard&lt;/i&gt; definitivo que sella la definición exige la medición de la presión "media" (no sistólica) a través del cateterismo cardíaco derecho.</t>
  </si>
  <si>
    <t>En una espirometría, la capacidad vital es la:&lt;br&gt;&lt;br&gt;a) Suma de volúmenes inspiratorio y espiratorio, más volumen corriente&lt;br&gt;&lt;br&gt;b) Resta de la capacidad funcional y volumen de reserva espiratorio&lt;br&gt;&lt;br&gt;c) Resta de la capacidad pulmonar total menos el volumen de reserva inspiratorio&lt;br&gt;&lt;br&gt;d) Suma de la capacidad funcional y volumen reserva inspiratorio</t>
  </si>
  <si>
    <t>a) Suma de volúmenes inspiratorio y espiratorio, más volumen corriente</t>
  </si>
  <si>
    <t>&lt;b&gt;VOLÚMENES Y CAPACIDADES PULMONARES&lt;/b&gt;&lt;br /&gt;&lt;br /&gt;Durante la mecánica respiratoria, y especialmente valorados en pruebas de función pulmonar empíricas como la espirometría, se movilizan distintos compartimentos de aire. Fisiológicamente, los volúmenes son estáticos y no se superponen, mientras que las capacidades resultan de la suma de dos o más volúmenes:&lt;br /&gt;• &lt;b&gt;Volumen corriente (TV o VT):&lt;/b&gt; Es el volumen de aire inspirado y espirado durante cada ciclo respiratorio normal o de reposo (equivalente a 500 ml).&lt;br /&gt;• &lt;b&gt;Volumen de reserva inspiratoria (IRV):&lt;/b&gt; Es el máximo volumen de aire que puede ser inspirado desde el fin de una inspiración a volumen corriente.&lt;br /&gt;• &lt;b&gt;Volumen de reserva espiratoria (ERV):&lt;/b&gt; Es el máximo volumen de aire que puede ser espirado desde el fin de una espiración a volumen corriente.&lt;br /&gt;• &lt;b&gt;Volumen residual (RV):&lt;/b&gt; Es el menor volumen de aire remanente en los pulmones luego de una espiración máxima. Este volumen evita las atelectasias y &lt;b&gt;no puede ser medido mediante espirometría&lt;/b&gt;.&lt;br /&gt;• &lt;b&gt;Capacidad vital (VC):&lt;/b&gt; Es el máximo volumen de aire que puede ser espirado luego de una inspiración a capacidad pulmonar total. Resulta de la suma del &lt;b&gt;IRV + VT + ERV&lt;/b&gt;.&lt;br /&gt;• &lt;b&gt;Capacidad pulmonar total (TLC):&lt;/b&gt; Es el volumen de aire contenido dentro de los pulmones luego de una inspiración máxima. Se calcula sumando los 4 volúmenes fundamentales.</t>
  </si>
  <si>
    <t>La opción a es correcta debido a que la literatura médica establece axiomáticamente que la &lt;b&gt;capacidad vital&lt;/b&gt; representa el máximo volumen de aire que el paciente puede espirar luego de una inspiración máxima, calculándose a través de la suma ineludible del &lt;b&gt;volumen de reserva inspiratorio&lt;/b&gt;, el &lt;b&gt;volumen corriente&lt;/b&gt; y el &lt;b&gt;volumen de reserva espiratorio&lt;/b&gt;. Constituye el parámetro principal evaluado de forma forzada en la espirometría.</t>
  </si>
  <si>
    <t>&lt;br /&gt;• &lt;b&gt;b) Resta de la capacidad funcional y volumen de reserva espiratorio:&lt;/b&gt; Es incorrecta ya que la capacidad residual funcional (FRC) menos el volumen de reserva espiratorio (ERV) da como resultado el &lt;b&gt;volumen residual (RV)&lt;/b&gt;, el cual representa el aire remanente intratorácico y ni siquiera puede ser medido por espirometría.&lt;br /&gt;• &lt;b&gt;c) Resta de la capacidad pulmonar total menos el volumen de reserva inspiratorio:&lt;/b&gt; Es incorrecta porque si a la capacidad pulmonar total (suma de los 4 volúmenes) se le resta el volumen de reserva inspiratorio, el resultado es la sumatoria del volumen corriente más el volumen de reserva espiratorio más el volumen residual, lo cual no define a la capacidad vital.&lt;br /&gt;• &lt;b&gt;d) Suma de la capacidad funcional y volumen reserva inspiratorio:&lt;/b&gt; Es incorrecta debido a que la suma de la capacidad residual funcional (ERV + RV) y el volumen de reserva inspiratorio (IRV) omite al volumen corriente, dejando la ecuación fisiológica incompleta.</t>
  </si>
  <si>
    <t>En una espirometría, el volumen corriente es igual a:&lt;br&gt;&lt;br&gt;a) 500 ml&lt;br&gt;&lt;br&gt;b) 5000 ml&lt;br&gt;&lt;br&gt;c) 100 ml&lt;br&gt;&lt;br&gt;d) 1000 ml</t>
  </si>
  <si>
    <t>a) 500 ml</t>
  </si>
  <si>
    <t>&lt;b&gt;VOLÚMENES PULMONARES&lt;/b&gt;&lt;br /&gt;&lt;br /&gt;Durante la mecánica respiratoria, y especialmente valorados en pruebas de función pulmonar empíricas como la espirometría, se movilizan distintos compartimentos de aire. Los volúmenes son estáticos y no se superponen:&lt;br /&gt;• &lt;b&gt;Volumen corriente (TV - Tidal Volume):&lt;/b&gt; Es el volumen de aire inspirado y espirado durante cada ciclo respiratorio normal (sin esfuerzo). Su valor fisiológico estandarizado equivale a 500 ml.&lt;br /&gt;• &lt;b&gt;Volumen de reserva inspiratoria (IRV):&lt;/b&gt; Es el máximo volumen de aire que puede ser inspirado desde el fin de una inspiración a volumen corriente.&lt;br /&gt;• &lt;b&gt;Volumen de reserva espiratoria (ERV):&lt;/b&gt; Es el máximo volumen de aire que puede ser espirado desde el fin de una espiración a volumen corriente.&lt;br /&gt;• &lt;b&gt;Volumen residual (RV):&lt;/b&gt; Es el menor volumen de aire remanente en los pulmones luego de una espiración máxima. Este volumen vital evita las atelectasias gracias a la acción del surfactante, y posee la característica fundamental de no poder ser medido mediante espirometría.</t>
  </si>
  <si>
    <t>&lt;b&gt;a) 500 ml:&lt;/b&gt; Es la opción correcta. Fisiológicamente, el volumen corriente (aquel volumen de aire que se moviliza en un ciclo espiratorio e inspiratorio normal en reposo) tiene un valor equivalente a 500 ml.</t>
  </si>
  <si>
    <t>&lt;b&gt;b) 5000 ml, c) 100 ml, d) 1000 ml:&lt;/b&gt; Son opciones incorrectas. Estos valores no corresponden al volumen de aire que moviliza el pulmón en un ciclo respiratorio en condiciones basales sin esfuerzo. Por ejemplo, 5000 ml (5 litros) se acerca al valor fisiológico de la Capacidad Pulmonar Total (TLC) o del Volumen Minuto Cardíaco, excediendo abismalmente los 500 ml correspondientes al volumen corriente estricto.</t>
  </si>
  <si>
    <t>&lt;b&gt;CAPACIDADES PULMONARES ESPIROMÉTRICAS&lt;/b&gt;&lt;br /&gt;&lt;br /&gt;A diferencia de los volúmenes puros, las capacidades resultan invariablemente de la suma de dos o más volúmenes:&lt;br /&gt;• &lt;b&gt;Capacidad vital (VC):&lt;/b&gt; Es el máximo volumen de aire que puede ser espirado luego de una inspiración a capacidad pulmonar total. En una espirometría, la capacidad vital se obtiene mediante la suma del volumen de reserva inspiratorio, el volumen de reserva espiratorio y el volumen corriente.&lt;br /&gt;• &lt;b&gt;Capacidad inspiratoria (IC):&lt;/b&gt; Es el máximo volumen de aire que puede ser inspirado desde el fin de una espiración a volumen corriente (suma del volumen corriente y el volumen de reserva inspiratoria).&lt;br /&gt;• &lt;b&gt;Capacidad residual funcional (FRC):&lt;/b&gt; Es el volumen de aire contenido en los pulmones luego de una espiración normal a volumen corriente (suma del volumen de reserva espiratorio y el volumen residual).</t>
  </si>
  <si>
    <t>La espirometría me permite valorar los volúmenes pulmonares, EXCEPTO:&lt;br&gt;&lt;br&gt;a) VT (volumen tidal)&lt;br&gt;&lt;br&gt;b) IRV (volumen de reserva inspiratorio)&lt;br&gt;&lt;br&gt;c) RV (volumen residual)&lt;br&gt;&lt;br&gt;d) ERV (volumen de reserva espiratorio)</t>
  </si>
  <si>
    <t>c) RV (volumen residual)</t>
  </si>
  <si>
    <t>&lt;b&gt;VOLÚMENES PULMONARES Y LIMITACIONES DE LA ESPIROMETRÍA&lt;/b&gt;&lt;br /&gt;&lt;br /&gt;Durante la mecánica respiratoria, se movilizan distintos compartimentos de aire denominados volúmenes (los cuales son estáticos y no se superponen). Si bien la espirometría es una prueba de función pulmonar fundamental, posee limitaciones anatómicas inherentes:&lt;br /&gt;• &lt;b&gt;Volumen corriente (TV o VT):&lt;/b&gt; Es el volumen de aire inspirado y espirado durante cada ciclo respiratorio normal (sin esfuerzo, equivalente a 500 ml).&lt;br /&gt;• &lt;b&gt;Volumen de reserva inspiratoria (IRV):&lt;/b&gt; Es el máximo volumen de aire que puede ser inspirado desde el fin de una inspiración a volumen corriente.&lt;br /&gt;• &lt;b&gt;Volumen de reserva espiratoria (ERV):&lt;/b&gt; Es el máximo volumen de aire que puede ser espirado desde el fin de una espiración a volumen corriente.&lt;br /&gt;• &lt;b&gt;Volumen residual (RV):&lt;/b&gt; Es el menor volumen de aire remanente intratorácicamente en los pulmones luego de una espiración máxima. Este volumen es vital ya que evita las atelectasias gracias a la acción del surfactante. Al no poder ser exhalado nunca de los pulmones, &lt;b&gt;no puede ser medido mediante espirometría&lt;/b&gt; (requiriendo pruebas como la pletismografía corporal).</t>
  </si>
  <si>
    <t>La opción c es correcta debido a que la literatura médica establece axiomáticamente que el &lt;b&gt;volumen residual (RV)&lt;/b&gt; es el aire remanente en los pulmones tras una espiración forzada máxima; al no ser expulsado hacia el exterior, resulta físicamente imposible que el dispositivo de espirometría convencional logre medirlo.</t>
  </si>
  <si>
    <t>&lt;br /&gt;• &lt;b&gt;a) VT (volumen tidal):&lt;/b&gt; Es incorrecta ya que el volumen corriente representa el aire movilizado en un ciclo respiratorio basal y es perfectamente captado y medido por el espirómetro.&lt;br /&gt;• &lt;b&gt;b) IRV (volumen de reserva inspiratorio):&lt;/b&gt; Es incorrecta debido a que el máximo esfuerzo inspiratorio sobre el volumen corriente basal es uno de los compartimentos volumétricos plenamente cuantificables en la prueba.&lt;br /&gt;• &lt;b&gt;d) ERV (volumen de reserva espiratorio):&lt;/b&gt; Es incorrecta porque el aire exhalado forzadamente más allá de una espiración normal constituye un volumen que la espirometría registra con total precisión.</t>
  </si>
  <si>
    <t>La espirometría me permite valorar los volúmenes pulmonares, EXCEPTO: Seleccione una:&lt;br&gt;&lt;br&gt;a) Volumen de reserva inspiratorio (IRV)&lt;br&gt;&lt;br&gt;b) Capacidad vital forzada CVF&lt;br&gt;&lt;br&gt;c) Volumen tidal (VT)&lt;br&gt;&lt;br&gt;d) Volumen residual (VR)&lt;br&gt;&lt;br&gt;e) Volumen de reserva espiratorio (ERV)</t>
  </si>
  <si>
    <t>d) Volumen residual (VR)</t>
  </si>
  <si>
    <t>La &lt;b&gt;espirometría permite valorar los volúmenes pulmonares, EXCEPTO el volumen residual (VR)&lt;/b&gt;, el cual no puede ser medido mediante esta prueba empírica.</t>
  </si>
  <si>
    <t>&lt;b&gt;VOLÚMENES Y CAPACIDADES PULMONARES&lt;/b&gt;&lt;br /&gt;&lt;br /&gt;Durante la mecánica respiratoria, y especialmente valorados en pruebas de función pulmonar como la espirometría, se movilizan distintos compartimentos de aire. Los volúmenes son estáticos y no se superponen, mientras que las capacidades resultan de la suma de dos o más volúmenes:&lt;br /&gt;• &lt;b&gt;Volumen corriente (VT o TV):&lt;/b&gt; Es el volumen de aire inspirado y espirado durante cada ciclo respiratorio normal sin esfuerzo (su valor fisiológico estandarizado equivale a 500 ml).&lt;br /&gt;• &lt;b&gt;Volumen de reserva inspiratoria (IRV):&lt;/b&gt; Es el máximo volumen de aire que puede ser inspirado desde el fin de una inspiración a volumen corriente.&lt;br /&gt;• &lt;b&gt;Volumen de reserva espiratoria (ERV):&lt;/b&gt; Es el máximo volumen de aire que puede ser espirado desde el fin de una espiración a volumen corriente.&lt;br /&gt;• &lt;b&gt;Volumen residual (VR o RV):&lt;/b&gt; Es el menor volumen de aire remanente en los pulmones luego de una espiración máxima. Este volumen vital evita las atelectasias gracias a la acción del surfactante, y posee la característica fundamental de &lt;b&gt;no poder ser medido mediante espirometría&lt;/b&gt;.&lt;br /&gt;• &lt;b&gt;Capacidad vital forzada (CVF o FVC):&lt;/b&gt; Es el máximo volumen de aire que puede ser espirado luego de una inspiración a capacidad pulmonar total. En una espirometría, resulta de la suma del volumen de reserva inspiratorio, el volumen de reserva espiratorio y el volumen corriente.</t>
  </si>
  <si>
    <t>&lt;b&gt;d) Volumen residual (VR):&lt;/b&gt; Es la opción correcta (la excepción). El volumen residual corresponde a la porción de aire que permanece estancada de manera fisiológica en los pulmones tras una exhalación máxima. Debido a que este aire nunca abandona el espacio alveolar hacia el exterior, resulta físicamente imposible que el equipo espirométrico registre su flujo, siendo el único volumen pulmonar basal inmedible por este método.</t>
  </si>
  <si>
    <t>• &lt;b&gt;a) Volumen de reserva inspiratorio (IRV), c) Volumen tidal (VT), e) Volumen de reserva espiratorio (ERV):&lt;/b&gt; Son opciones incorrectas. Estos volúmenes representan fracciones de aire que el paciente moviliza de manera activa a través de la boquilla del equipo (ya sea en reposo o forzando la respiración), siendo captados, graficados y valorados perfectamente por el espirómetro.&lt;br /&gt;• &lt;b&gt;b) Capacidad vital forzada CVF:&lt;/b&gt; Es incorrecta en el contexto de la excepción. Constituye de hecho el parámetro espirométrico forzado principal, el cual se obtiene y valora directamente a través de la sumatoria de los tres volúmenes movilizables mencionados anteriormente.</t>
  </si>
  <si>
    <t>&lt;b&gt;MEDICIÓN DEL VOLUMEN RESIDUAL (PLETISMOGRAFÍA)&lt;/b&gt;&lt;br /&gt;&lt;br /&gt;Dado que la espirometría computarizada convencional no puede cuantificar el volumen residual, existen otras herramientas en el laboratorio de función pulmonar para determinarlo:&lt;br /&gt;• &lt;b&gt;Pletismografía:&lt;/b&gt; En estudios pulmonares avanzados, se utiliza un pletismógrafo para lograr la medición integral de los volúmenes pulmonares estáticos. Permite medir con exactitud el Volumen Residual y la Capacidad Funcional Residual (FRC), documentando objetivamente el aumento del volumen residual (aire atrapado) en patologías obstructivas como la EPOC o el enfisema pulmonar.</t>
  </si>
  <si>
    <t>La CR (capacidad residual) es:&lt;br&gt;&lt;br&gt;a) VRE + VR&lt;br&gt;&lt;br&gt;b) VT + VRE&lt;br&gt;&lt;br&gt;c) VRI + VT + VRE&lt;br&gt;&lt;br&gt;d) VRI + VRE</t>
  </si>
  <si>
    <t>a) VRE + VR</t>
  </si>
  <si>
    <t>&lt;b&gt;VOLÚMENES Y CAPACIDADES PULMONARES&lt;/b&gt;&lt;br /&gt;&lt;br /&gt;Durante la mecánica respiratoria, se movilizan distintos compartimentos de aire. Los volúmenes son estáticos y no se superponen, mientras que las capacidades resultan ineludiblemente de la suma de dos o más volúmenes:&lt;br /&gt;• &lt;b&gt;Capacidad residual funcional (CR o FRC):&lt;/b&gt; Es el volumen de aire contenido en los pulmones luego de una espiración normal a volumen corriente (TV o VT). Representa la posición mecánicamente neutra o de equilibrio donde la fuerza de retracción elástica pulmonar y la fuerza de expansión torácica se igualan. Se calcula sumando el &lt;b&gt;volumen de reserva espiratorio (VRE o ERV) + el volumen residual (VR o RV)&lt;/b&gt;.&lt;br /&gt;• &lt;b&gt;Volumen residual (VR):&lt;/b&gt; Es el menor volumen de aire remanente en los pulmones luego de una espiración máxima. Este volumen evita las atelectasias y no puede ser medido mediante espirometría.&lt;br /&gt;• &lt;b&gt;Volumen de reserva espiratoria (VRE):&lt;/b&gt; Es el máximo volumen de aire que puede ser espirado desde el fin de una espiración a volumen corriente.</t>
  </si>
  <si>
    <t>La opción a es correcta debido a que la literatura médica establece axiomáticamente que la &lt;b&gt;capacidad residual (CR)&lt;/b&gt; o capacidad residual funcional (FRC) se calcula a través de la suma exacta del &lt;b&gt;volumen de reserva espiratorio (VRE)&lt;/b&gt; y el &lt;b&gt;volumen residual (VR)&lt;/b&gt;, representando el aire que permanece en reposo dentro del tórax tras una espiración basal no forzada.</t>
  </si>
  <si>
    <t>&lt;br /&gt;• &lt;b&gt;b) VT + VRE:&lt;/b&gt; Es incorrecta ya que la suma exclusiva del volumen corriente (VT) y el volumen de reserva espiratorio (VRE) no constituye ninguna de las capacidades funcionales pulmonares estandarizadas.&lt;br /&gt;• &lt;b&gt;c) VRI + VT + VRE:&lt;/b&gt; Es incorrecta debido a que la suma del volumen de reserva inspiratorio, el volumen corriente y el volumen de reserva espiratorio da como resultado la &lt;b&gt;capacidad vital (CV)&lt;/b&gt;, la cual representa el máximo volumen espirado tras una inspiración máxima, no la capacidad residual.&lt;br /&gt;• &lt;b&gt;d) VRI + VRE:&lt;/b&gt; Es incorrecta porque sumar únicamente los volúmenes de reserva (inspiratorio y espiratorio) excluyendo al volumen corriente y al residual deja la ecuación fisiológica incompleta y carente de representación anatómica.</t>
  </si>
  <si>
    <t>Usted realiza una espirometría a un paciente con prueba de broncodilatadores. Decide que la prueba es positiva cuando: Seleccione una:&lt;br&gt;&lt;br&gt;a) Tiene un cambio en el FVC y en el FEV1 simultáneamente&lt;br&gt;&lt;br&gt;b) Tiene un incremento del 20% en el PEF&lt;br&gt;&lt;br&gt;c) Tiene un incremento mayor del 12% en el FEV1 y 200 ml en el FEV1&lt;br&gt;&lt;br&gt;d) Tiene un incremento mayor del 30% en el FEV1&lt;br&gt;&lt;br&gt;e) Tiene un incremento mayor del 15% en el FEV1</t>
  </si>
  <si>
    <t>c) Tiene un incremento mayor del 12% en el FEV1 y 200 ml en el FEV1</t>
  </si>
  <si>
    <t>&lt;b&gt;PRUEBA DE REVERSIBILIDAD (RESPUESTA AL BRONCODILATADOR)&lt;/b&gt;&lt;br /&gt;&lt;br /&gt;Siempre que el neumonólogo identifique un patrón de tipo obstructivo en la lectura inicial pre-broncodilatador, existe la obligación absoluta de realizar una prueba de reversibilidad bronquial (no tiene indicación formal realizarla en patrones estrictamente restrictivos).&lt;br /&gt;• &lt;b&gt;Método:&lt;/b&gt; Se administran preferentemente agonistas beta-2 de acción corta o inmediata (salbutamol, 4 puffs o disparos) a través de un dispositivo presurizado. Se impone un tiempo de espera y observación de 15 a 20 minutos y posteriormente se repite la maniobra espirométrica.&lt;br /&gt;• &lt;b&gt;Fórmula del porcentaje de cambio:&lt;/b&gt; [(VEF1 post BD - VEF1 pre BD) ÷ VEF1 pre BD] x 100 = % de cambio.&lt;br /&gt;• &lt;b&gt;Criterio de Positividad:&lt;/b&gt; La prueba es declarada como positiva (documentando respuesta broncodilatadora innegable) cuando el VEF1 post-broncodilatador (y/o la CVF) arroja una mejoría conjunta que es &lt;b&gt;≥ 12% y además ≥ 200 ml&lt;/b&gt; respecto del valor basal pre-broncodilatador.&lt;br /&gt;• &lt;b&gt;Utilidad diagnóstica:&lt;/b&gt; El comportamiento ante esta prueba resulta vital para diferenciar entidades clínicas con patrón obstructivo.</t>
  </si>
  <si>
    <t>&lt;b&gt;c) Tiene un incremento mayor del 12% en el FEV1 y 200 ml en el FEV1:&lt;/b&gt; Es la opción correcta. Constituye el criterio funcional estandarizado universalmente; para confirmar objetivamente que existe reversibilidad de la vía aérea (respuesta broncodilatadora innegable), las guías exigen la mejoría simultánea de dos parámetros en el Volumen Espiratorio Forzado en el primer segundo (o en la Capacidad Vital Forzada): un incremento porcentual igual o mayor al 12% acompañado ineludiblemente de un incremento volumétrico absoluto igual o mayor a 200 ml respecto del valor basal.</t>
  </si>
  <si>
    <t>• &lt;b&gt;a) Tiene un cambio en el FVC y en el FEV1 simultáneamente:&lt;/b&gt; Es incorrecta. No basta con que haya un cambio o mejoría conjunta genérica en ambos parámetros, sino que dicha mejoría debe alcanzar un umbral matemático estricto (≥ 12% y ≥ 200 ml) para descartar la variabilidad técnica inherente al soplido del paciente y confirmar que la respuesta es verdaderamente farmacológica.&lt;br /&gt;• &lt;b&gt;b) Tiene un incremento del 20% en el PEF:&lt;/b&gt; Es incorrecta. Si bien una variabilidad diurna o una respuesta del PEF &gt; 20% sugiere asma en el monitoreo ambulatorio, la prueba de broncodilatadores aguda durante la espirometría se dictamina por los cambios medidos estrictamente en el VEF1 (FEV1) y/o la CVF (FVC).&lt;br /&gt;• &lt;b&gt;d) Tiene un incremento mayor del 30% en el FEV1, e) Tiene un incremento mayor del 15% en el FEV1:&lt;/b&gt; Son incorrectas. Exigen umbrales porcentuales erróneos (30% o 15%) y omiten el criterio volumétrico obligatorio asociado de los 200 ml, el cual es indispensable para validar la prueba.</t>
  </si>
  <si>
    <t>&lt;b&gt;UTILIDAD EN EL DIAGNÓSTICO DIFERENCIAL (ASMA VS. EPOC)&lt;/b&gt;&lt;br /&gt;&lt;br /&gt;El comportamiento ante la prueba broncodilatadora resulta fundamental para diferenciar entidades clínicas que comparten un patrón funcional obstructivo:&lt;br /&gt;• &lt;b&gt;Asma bronquial:&lt;/b&gt; El paciente portador de asma presenta clásicamente reversibilidad post broncodilatador (prueba positiva con mejoría ≥ 12% y ≥ 200 ml).&lt;br /&gt;• &lt;b&gt;Enfermedad Pulmonar Obstructiva Crónica (EPOC):&lt;/b&gt; En clara oposición biológica, el individuo portador de EPOC cursa con una obstrucción fija; su reversibilidad es escasa o nula, no logrando alcanzar usualmente los márgenes estipulados del criterio de positividad.</t>
  </si>
  <si>
    <t>Ud. realiza una espirometría a un paciente con prueba de broncodilatadores. Decide que la prueba es positiva cuando:&lt;br&gt;&lt;br&gt;a) Tiene un incremento mayor del 15% en el FEV1&lt;br&gt;&lt;br&gt;b) Tiene un incremento del 12% y 200 ml en el FEV1&lt;br&gt;&lt;br&gt;c) Tiene un incremento mayor del 30% en el FEV1&lt;br&gt;&lt;br&gt;d) Tiene un incremento del 20% en el PEF</t>
  </si>
  <si>
    <t>&lt;br&gt;b) Tiene un incremento del 12% y 200 ml en el FEV1</t>
  </si>
  <si>
    <t>&lt;b&gt;PRUEBA DE REVERSIBILIDAD (RESPUESTA AL BRONCODILATADOR)&lt;/b&gt;&lt;br /&gt;&lt;br /&gt;Siempre que el neumonólogo identifique un patrón de tipo obstructivo en la lectura inicial pre-broncodilatador, existe la obligación absoluta de realizar una prueba de reversibilidad bronquial.&lt;br /&gt;• &lt;b&gt;Método:&lt;/b&gt; Se administran preferentemente agonistas beta-2 de acción corta o inmediata (salbutamol, 4 puffs o disparos) a través de un dispositivo presurizado. Se impone un tiempo de espera y observación de 15 a 20 minutos y posteriormente se instruye al paciente para que repita exhaustivamente la maniobra espirométrica.&lt;br /&gt;• &lt;b&gt;Criterio de Positividad:&lt;/b&gt; La prueba es declarada como positiva (documentando respuesta broncodilatadora innegable) cuando el VEF1 (FEV1) post-broncodilatador (y/o la CVF) arroja una mejoría conjunta que es &lt;b&gt;≥ 12% y además ≥ 200 ml&lt;/b&gt; respecto del valor basal pre-broncodilatador.&lt;br /&gt;• &lt;b&gt;Fórmula del porcentaje de cambio:&lt;/b&gt; [(VEF1 post BD - VEF1 pre BD) ÷ VEF1 pre BD] x 100 = % de cambio.&lt;br /&gt;• &lt;b&gt;Utilidad diagnóstica en patología obstructiva:&lt;/b&gt; El comportamiento ante esta prueba resulta vital para diferenciar entidades clínicas. El paciente portador de asma bronquial presenta clásicamente reversibilidad post broncodilatador (prueba positiva). En clara oposición biológica, el individuo portador de EPOC cursa con una obstrucción fija; su reversibilidad es escasa o nula, no logrando alcanzar usualmente los márgenes del criterio de positividad.</t>
  </si>
  <si>
    <t>La opción b es correcta debido a que la literatura médica establece que el criterio de positividad formal para la prueba de reversibilidad bronquial en una espirometría exige documentar un incremento en el &lt;b&gt;FEV1&lt;/b&gt; (o en la CVF) que sea igual o mayor al &lt;b&gt;12%&lt;/b&gt; y que, de forma simultánea e ineludible, represente un aumento absoluto igual o mayor a &lt;b&gt;200 ml&lt;/b&gt; en comparación con el valor basal pre-broncodilatador.</t>
  </si>
  <si>
    <t>&lt;br /&gt;• &lt;b&gt;a) Tiene un incremento mayor del 15% en el FEV1 y c) Tiene un incremento mayor del 30% en el FEV1:&lt;/b&gt; Son incorrectas porque exigen porcentajes de reversibilidad (15% o 30%) francamente superiores al umbral fisiológico estandarizado por las normativas internacionales (12%). Además, omiten requerir el aumento volumétrico absoluto concurrente e indispensable de 200 ml.&lt;br /&gt;• &lt;b&gt;d) Tiene un incremento del 20% en el PEF:&lt;/b&gt; Es incorrecta ya que, si bien una variabilidad o incremento del flujo espiratorio máximo (PEF) mayor al 20% tras una prueba terapéutica sugiere reversibilidad, el criterio diagnóstico técnico formal y exacto que rige la espirometría computarizada en el laboratorio pulmonar se basa en la conjunción porcentual y volumétrica del FEV1 o la CVF (12% y 200 ml).</t>
  </si>
  <si>
    <t>¿Cuál NO es una contraindicación para la realización de una espirometría?&lt;br&gt;&lt;br&gt;a) Hemoptisis&lt;br&gt;&lt;br&gt;b) Crisis asmática severa&lt;br&gt;&lt;br&gt;c) Enfermedad cardiovascular inestable&lt;br&gt;&lt;br&gt;d) Cirugía ocular, torácica o abdominal recientes</t>
  </si>
  <si>
    <t>b) Crisis asmática severa</t>
  </si>
  <si>
    <t>Pese al compromiso respiratorio evidente, la &lt;b&gt;crisis asmática severa NO constituye una contraindicación para la realización de una espirometría&lt;/b&gt;.</t>
  </si>
  <si>
    <t>&lt;b&gt;CONTRAINDICACIONES DE LA ESPIROMETRÍA&lt;/b&gt;&lt;br /&gt;&lt;br /&gt;La maniobra espirométrica exige un esfuerzo máximo y genera drásticos cambios en las presiones intratorácicas e intraabdominales (maniobras de Valsalva). Por este motivo, existen escenarios y circunstancias clínicas inestables donde forzar las presiones respiratorias supone un riesgo grave para la vida, la estabilidad hemodinámica o la integridad anatómica del paciente, estando su realización restringida o formalmente prohibida.&lt;br /&gt;• &lt;b&gt;Contraindicaciones Absolutas:&lt;/b&gt; Incluyen la presencia de hemoptisis (por alto riesgo de exacerbar el sangrado activo), neumotórax, enfermedad cardiovascular inestable (riesgo de infartos o arritmias por el esfuerzo supremo), aneurismas (torácico, abdominal o cerebral), cirugías recientes (ocular, torácica o abdominal) por el riesgo de dehiscencia de suturas, y alteraciones agudas incapacitantes (náuseas, vómitos, dolor agudo invalidante o tos incontrolable).&lt;br /&gt;• &lt;b&gt;Excepción absoluta:&lt;/b&gt; Como axioma de exclusión, pese al compromiso respiratorio agudo, la crisis asmática severa no es una contraindicación formal o absoluta para la realización del estudio.</t>
  </si>
  <si>
    <t>&lt;b&gt;b) Crisis asmática severa:&lt;/b&gt; Es la opción correcta (la excepción). Constituye un axioma de exclusión estricto en la evaluación de la función pulmonar; a pesar del grado de compromiso respiratorio obstructivo que presenta el paciente, cursar con una crisis asmática severa no constituye una contraindicación para la realización de una espirometría.</t>
  </si>
  <si>
    <t>• &lt;b&gt;a) Hemoptisis:&lt;/b&gt; Es incorrecta. Constituye una contraindicación absoluta debido al alto riesgo de exacerbar el sangrado activo (ej. en tuberculosis o infecciones agudas) al forzar drásticamente las presiones intratorácicas.&lt;br /&gt;• &lt;b&gt;c) Enfermedad cardiovascular inestable:&lt;/b&gt; Es incorrecta. Representa una contraindicación absoluta (especialmente ante fibrilación auricular descompensada o insuficiencia cardíaca), ya que el esfuerzo extremo de la maniobra puede desencadenar infartos, eventos coronarios agudos o arritmias severas.&lt;br /&gt;• &lt;b&gt;d) Cirugía ocular, torácica o abdominal recientes:&lt;/b&gt; Es incorrecta. Es una contraindicación formal debido a que el esfuerzo espiratorio forzado genera un dolor severo en la zona quirúrgica y condiciona un riesgo muy elevado de dehiscencia (apertura) de las suturas.</t>
  </si>
  <si>
    <t>¿Cuál de las siguientes alteraciones espirométricas NO indica una patología bronquial obstructiva?&lt;br&gt;&lt;br&gt;a) Depresión del FEF 25-75&lt;br&gt;&lt;br&gt;b) Disminución de la capacidad pulmonar total&lt;br&gt;&lt;br&gt;c) Disminución de la relación FEV1/FVC&lt;br&gt;&lt;br&gt;d) Aumento del volumen residual pulmonar&lt;br&gt;&lt;br&gt;e) Disminución de la capacidad vital</t>
  </si>
  <si>
    <t>b) Disminución de la capacidad pulmonar total</t>
  </si>
  <si>
    <t>&lt;b&gt;PATRONES FUNCIONALES RESPIRATORIOS (OBSTRUCTIVO VS RESTRICTIVO)&lt;/b&gt;&lt;br /&gt;&lt;br /&gt;Para interpretar de manera sistemática una espirometría y orientar el diagnóstico, primero se debe analizar la relación o cociente VEF1/CVF (o FEV1/FVC). Dependiendo de si este resultado es bajo o normal/alto, y del análisis subsiguiente de la CVF y el VEF1, se definen los patrones principales:&lt;br /&gt;• &lt;b&gt;Patrón Obstructivo:&lt;/b&gt; Ocurre cuando existe una franca limitación a la salida del flujo en la vía aérea por aumento de resistencia (broncoconstricción o disminución de calibre). Se caracteriza porque la relación VEF1/CVF se encuentra fundamentalmente disminuida (&lt; 70%). El VEF1 se encuentra clásicamente disminuido (&lt; 80%), mientras que la CVF suele encontrarse dentro del valor normal. Ejemplos clásicos son el asma bronquial y la EPOC.&lt;br /&gt;• &lt;b&gt;Patrón Restrictivo:&lt;/b&gt; Ocurre cuando hay alteraciones primarias en la capacidad de retracción elástica del pulmón o pérdida anatómica de volumen pulmonar. La CVF se encuentra fuertemente disminuida (&lt; 80%), mientras que la relación VEF1/CVF se mantiene conservada (normal o alta, ≥ 70%). Para confirmar fehacientemente un patrón restrictivo, la espirometría no basta por sí sola; se debe complementar con la medición de volúmenes pulmonares (ej. pletismografía) para documentar objetivamente una &lt;b&gt;Capacidad Pulmonar Total (TLC) baja&lt;/b&gt;.</t>
  </si>
  <si>
    <t>La opción b es correcta debido a que la literatura médica establece axiomáticamente que la &lt;b&gt;disminución de la capacidad pulmonar total&lt;/b&gt; no es un parámetro indicativo de obstrucción, sino que constituye el criterio confirmatorio objetivo para documentar un &lt;b&gt;patrón restrictivo&lt;/b&gt;. En contraposición, las patologías obstructivas crónicas (como el enfisema) tienden a atrapar aire y cursar con una capacidad pulmonar total normal o francamente aumentada (hiperinsuflación).</t>
  </si>
  <si>
    <t>&lt;br /&gt;• &lt;b&gt;a) Depresión del FEF 25-75:&lt;/b&gt; Es incorrecta ya que la caída de los flujos espiratorios medios es un indicador de obstrucción, habitualmente el primero en alterarse al comprometerse la pequeña vía aérea.&lt;br /&gt;• &lt;b&gt;c) Disminución de la relación FEV1/FVC:&lt;/b&gt; Es incorrecta debido a que la disminución de esta relación por debajo del 70% constituye el denominador común e indispensable para confirmar una limitación crónica al flujo aéreo (obstrucción).&lt;br /&gt;• &lt;b&gt;d) Aumento del volumen residual pulmonar:&lt;/b&gt; Es incorrecta porque la obstrucción bronquial dificulta el vaciado pulmonar (especialmente en la EPOC o asma severa), atrapando aire e incrementando el volumen residual y la capacidad funcional residual.&lt;br /&gt;• &lt;b&gt;e) Disminución de la capacidad vital:&lt;/b&gt; Es incorrecta ya que, aunque la caída de la CVF es el sello de los trastornos restrictivos, en los patrones obstructivos o mixtos severos con gran atrapamiento aéreo también puede observarse una franca disminución de la capacidad vital forzada.</t>
  </si>
  <si>
    <t>&lt;b&gt;EVALUACIÓN DE LA SEVERIDAD DE LOS PATRONES&lt;/b&gt;&lt;br /&gt;&lt;br /&gt;Una vez identificado e interpretado el patrón patológico primario, se debe determinar su grado de severidad funcional:&lt;br /&gt;• &lt;b&gt;Severidad en el Patrón Restrictivo:&lt;/b&gt; Se evalúa observando exclusivamente la caída porcentual de la CVF respecto al valor teórico predicho (Leve: CVF entre 60% a 80%; Moderada: CVF entre 40% a 60%; Severa: CVF &lt; 40%).&lt;br /&gt;• &lt;b&gt;Severidad en el Patrón Obstructivo:&lt;/b&gt; Se dimensiona analizando de forma exclusiva la caída porcentual del VEF1 respecto al teórico, obviando para este paso a la relación VEF1/CVF.</t>
  </si>
  <si>
    <t>La prueba de reactividad pulmonar en la HTP idiopática, cuando es positiva significa:&lt;br&gt;&lt;br&gt;a) Que el paciente se beneficiaría del tratamiento con Sildenafil o Tadalafil&lt;br&gt;&lt;br&gt;b) Que el paciente se beneficiaría del tratamiento con antagonistas de la endotelina&lt;br&gt;&lt;br&gt;c) Que el paciente se beneficiaría del tratamiento con bloqueantes cálcicos&lt;br&gt;&lt;br&gt;d) Que el paciente se beneficiaría del tratamiento con análogos de las prostaglandinas</t>
  </si>
  <si>
    <t>c) Que el paciente se beneficiaría del tratamiento con bloqueantes cálcicos</t>
  </si>
  <si>
    <t>&lt;b&gt;CONSECUENCIAS SISTÉMICAS DE LA HIPOXEMIA E HIPERTENSIÓN PULMONAR&lt;/b&gt;&lt;br /&gt;&lt;br /&gt;Fisiopatológicamente, una PaO2 &lt; 60 mmHg (hipoxemia) desencadena graves consecuencias sistémicas, destacándose el desarrollo de la hipertensión pulmonar (HTP).&lt;br /&gt;• &lt;b&gt;Fisiopatología de la HTP:&lt;/b&gt; Se produce una gran vasoconstricción pulmonar compensatoria que eleva patológicamente la presión de la arteria pulmonar. Esto origina una sobrecarga hemodinámica sostenida sobre el ventrículo derecho, el cual puede claudicar y derivar en insuficiencia cardíaca derecha (cor pulmonale).&lt;br /&gt;• &lt;b&gt;Prueba de Reactividad:&lt;/b&gt; Específicamente en la Hipertensión Pulmonar de origen idiopático, durante el estudio hemodinámico invasivo se realiza una prueba de reactividad pulmonar. Si dicha prueba resulta positiva, se establece formalmente que el paciente se beneficiará clínicamente de la instauración de un tratamiento con drogas vasodilatadoras del tipo de los bloqueantes cálcicos.</t>
  </si>
  <si>
    <t>&lt;b&gt;c) Que el paciente se beneficiaría del tratamiento con bloqueantes cálcicos:&lt;/b&gt; Es la opción correcta. Constituye una premisa clínica formal; al documentar que el lecho vascular pulmonar del paciente aún posee capacidad de dilatación (prueba de reactividad positiva) frente a estímulos, se dictamina como indicación de primera línea la terapia sostenida con bloqueantes de los canales de calcio.</t>
  </si>
  <si>
    <t>• &lt;b&gt;a) Que el paciente se beneficiaría del tratamiento con Sildenafil o Tadalafil, b) Que el paciente se beneficiaría del tratamiento con antagonistas de la endotelina, d) Que el paciente se beneficiaría del tratamiento con análogos de las prostaglandinas:&lt;/b&gt; Son incorrectas en este contexto diagnóstico inicial. Si bien todas estas drogas (inhibidores de la fosfodiesterasa-5, antagonistas de los receptores de endotelina y análogos de las prostaglandinas) conforman el pilar del tratamiento específico moderno para la hipertensión pulmonar, su uso se indica característicamente en aquellos pacientes que presentan una prueba de reactividad pulmonar negativa o que no logran responder de forma sostenida a los bloqueantes cálcicos.</t>
  </si>
  <si>
    <t>10_Enfermedades_intersticiales</t>
  </si>
  <si>
    <t>Las siguientes características definen a un NPS (nódulo pulmonar solitario) EXCEPTO: &lt;br&gt;&lt;br&gt;a) Opacidad esférica intra parenquimatosa&lt;br&gt;&lt;br&gt;b) Única (relativo)&lt;br&gt;&lt;br&gt;c) Mayor o igual a 3 cm de diámetro&lt;br&gt;&lt;br&gt;d) Sin adenomegalia, metástasis o atelectasia asociada</t>
  </si>
  <si>
    <t>c) Mayor o igual a 3 cm de diámetro</t>
  </si>
  <si>
    <t>El &lt;b&gt;Nódulo Pulmonar Solitario (NPS)&lt;/b&gt; se define imagenológicamente por un tamaño que debe ser estrictamente &lt;b&gt;menor a 3 cm de diámetro&lt;/b&gt;.</t>
  </si>
  <si>
    <t>&lt;b&gt;DEFINICIÓN IMAGENOLÓGICA DEL NÓDULO PULMONAR SOLITARIO (NPS)&lt;/b&gt;&lt;br /&gt;&lt;br /&gt;El Nódulo Pulmonar Solitario (NPS) es un hallazgo radiológico que requiere una estricta delimitación conceptual para su correcto abordaje y diagnóstico diferencial.&lt;br /&gt;• &lt;b&gt;Características morfológicas:&lt;/b&gt; Se define estructuralmente como una opacidad esférica intraparenquimatosa.&lt;br /&gt;• &lt;b&gt;Presentación clínica:&lt;/b&gt; Es de presentación única (relativa).&lt;br /&gt;• &lt;b&gt;Criterio dimensional absoluto:&lt;/b&gt; Su tamaño debe ser estrictamente menor a 3 cm de diámetro. Toda lesión que alcance o supere esta dimensión pierde la clasificación de nódulo y adquiere la denominación de masa pulmonar.&lt;br /&gt;• &lt;b&gt;Condiciones excluyentes:&lt;/b&gt; Para confirmar su naturaleza solitaria e inespecífica inicial, la opacidad debe presentarse sin adenomegalia, sin metástasis y sin atelectasia asociada.</t>
  </si>
  <si>
    <t>La opción c es correcta (ya que se busca la excepción) debido a que la literatura médica establece axiomáticamente que el criterio dimensional para definir a un nódulo exige que su tamaño sea estrictamente &lt;b&gt;menor a 3 cm de diámetro&lt;/b&gt;. Una opacidad que sea mayor o igual a esta cifra se clasifica radiológicamente como masa pulmonar.</t>
  </si>
  <si>
    <t>&lt;br /&gt;• &lt;b&gt;a) Opacidad esférica intra parenquimatosa:&lt;/b&gt; Es incorrecta como excepción porque describe de forma exacta la morfología y localización requerida en la definición del nódulo.&lt;br /&gt;• &lt;b&gt;b) Única (relativo):&lt;/b&gt; Es incorrecta porque la presentación solitaria o focal única constituye una premisa indispensable de la entidad.&lt;br /&gt;• &lt;b&gt;d) Sin adenomegalia, metástasis o atelectasia asociada:&lt;/b&gt; Es incorrecta debido a que la definición formal exige rigurosamente la ausencia de afectación ganglionar y complicaciones de vecindad para certificar la naturaleza aislada del hallazgo.</t>
  </si>
  <si>
    <t>¿Cuáles de las siguientes opciones puede producir fibrosis pulmonar?&lt;br&gt;&lt;br&gt;a) Fármacos&lt;br&gt;&lt;br&gt;b) Sarcoidosis&lt;br&gt;&lt;br&gt;c) Artritis reumatoidea&lt;br&gt;&lt;br&gt;d) Todas son correctas</t>
  </si>
  <si>
    <t>Etiologías diversas como la &lt;b&gt;toxicidad por fármacos&lt;/b&gt;, la &lt;b&gt;sarcoidosis&lt;/b&gt; y la &lt;b&gt;artritis reumatoidea&lt;/b&gt; son entidades clínicas comprobadas capaces de producir &lt;b&gt;fibrosis pulmonar&lt;/b&gt;.</t>
  </si>
  <si>
    <t>&lt;b&gt;ETIOLOGÍA DE LA FIBROSIS PULMONAR (EPID)&lt;/b&gt;&lt;br /&gt;&lt;br /&gt;Las Enfermedades Pulmonares Intersticiales Difusas (EPID) pueden ser producidas por múltiples etiologías, dividiéndose fundamentalmente en dos grandes categorías: causas conocidas (secundarias) y causas desconocidas (primarias o idiopáticas).&lt;br /&gt;• &lt;b&gt;Causas Conocidas (Secundarias):&lt;/b&gt; Están directamente causadas por exposiciones ambientales, ocupacionales o patologías coexistentes. Dentro de este grupo destacan la toxicidad por fármacos (amiodarona, nitrofurantoína, bleomicina) y las enfermedades del tejido conectivo o autoinmunes (donde la artritis reumatoidea constituye una etiología causal comprobada, sumada a la esclerodermia y el lupus eritematoso sistémico).&lt;br /&gt;• &lt;b&gt;Causas Desconocidas (Primarias):&lt;/b&gt; Engloba afecciones sin un agente causal externo determinable. Incluye a las neumonías intersticiales idiopáticas (como la Fibrosis Pulmonar Idiopática) y a las enfermedades primarias sistémicas generalizadas de naturaleza granulomatosa difusa sin causa externa conocida, como la sarcoidosis.</t>
  </si>
  <si>
    <t>&lt;b&gt;d) Todas son correctas:&lt;/b&gt; Es la opción correcta. Engloba de manera acertada a tres etiologías confirmadas capaces de producir daño intersticial y fibrosis pulmonar, abarcando tanto las causas secundarias conocidas (fármacos y artritis reumatoidea) como las causas primarias granulomatosas idiopáticas (sarcoidosis).</t>
  </si>
  <si>
    <t>• &lt;b&gt;a) Fármacos:&lt;/b&gt; Es una afirmación correcta de manera aislada. La toxicidad farmacológica (mediada por agentes cardiológicos, antineoplásicos o antibióticos) produce daño y fibrosis intersticial secundaria.&lt;br /&gt;• &lt;b&gt;b) Sarcoidosis:&lt;/b&gt; Es una afirmación correcta de manera aislada. Constituye una enfermedad primaria sistémica generalizada de naturaleza granulomatosa capaz de originar fibrosis pulmonar difusa.&lt;br /&gt;• &lt;b&gt;c) Artritis reumatoidea:&lt;/b&gt; Es una afirmación correcta de manera aislada. Representa una enfermedad autoinmune y del tejido conectivo que constituye una etiología causal comprobada de enfermedad pulmonar intersticial difusa.</t>
  </si>
  <si>
    <t>Cuál de los siguientes fármacos se relaciona con el desarrollo de fibrosis intersticial pulmonar?&lt;br&gt;&lt;br&gt;a) Inhibidores de ECA&lt;br&gt;&lt;br&gt;b) Ampicilina / Gentamicina&lt;br&gt;&lt;br&gt;c) Dicumarínicos&lt;br&gt;&lt;br&gt;d) Amiodarona</t>
  </si>
  <si>
    <t>d) Amiodarona</t>
  </si>
  <si>
    <t>El uso de agentes cardiológicos como la &lt;b&gt;amiodarona&lt;/b&gt; se relaciona característicamente con el desarrollo de &lt;b&gt;fibrosis intersticial pulmonar&lt;/b&gt;.</t>
  </si>
  <si>
    <t>&lt;b&gt;ETIOLOGÍA DE LAS ENFERMEDADES PULMONARES INTERSTICIALES (TOXICIDAD FARMACOLÓGICA)&lt;/b&gt;&lt;br /&gt;&lt;br /&gt;Las Enfermedades Pulmonares Intersticiales Difusas (EPID) pueden ser producidas por múltiples etiologías. Si bien la gran mayoría son idiopáticas, existe un subgrupo con factores causales bien definidos, dividiéndose fundamentalmente en causas conocidas (secundarias) y causas desconocidas (primarias). Dentro del grupo de las EPID secundarias destacan:&lt;br /&gt;• &lt;b&gt;Toxicidad farmacológica (Drogas):&lt;/b&gt; Diversos agentes pueden causar toxicidad directa y daño intersticial en el parénquima pulmonar. El uso de agentes cardiológicos como la &lt;b&gt;amiodarona&lt;/b&gt; se relaciona característicamente con el desarrollo de fibrosis intersticial pulmonar. Además, se destacan otros agentes causales como antibióticos (nitrofurantoína), agentes antineoplásicos o quimioterápicos (bleomicina), antiinflamatorios no esteroideos (AINEs), anticonvulsivantes (hidantoína) y el consumo de narcóticos (heroína).&lt;br /&gt;• &lt;b&gt;Manejo terapéutico clínico:&lt;/b&gt; En la fibrosis pulmonar secundaria a una causa conocida, el pilar inicial del tratamiento es suprimir inmediatamente la exposición al agente etiológico (por ejemplo, la suspensión inmediata de amiodarona ante la toxicidad confirmada). Si se detecta y suspende la droga de forma oportuna, el cuadro puede revertir, lográndose la recuperación de la capacidad vital forzada y la mejoría clínica de la disnea del paciente.</t>
  </si>
  <si>
    <t>La opción d es correcta debido a que la literatura médica establece axiomáticamente que el uso crónico de agentes cardiológicos como la &lt;b&gt;amiodarona&lt;/b&gt; constituye una etiología causal comprobada de toxicidad directa, relacionándose de forma característica con el desarrollo de una &lt;b&gt;fibrosis intersticial pulmonar&lt;/b&gt; secundaria.</t>
  </si>
  <si>
    <t>&lt;br /&gt;• &lt;b&gt;a) Inhibidores de ECA, b) Ampicilina / Gentamicina y c) Dicumarínicos:&lt;/b&gt; Son opciones incorrectas ya que estos grupos farmacológicos (antihipertensivos, antibióticos betalactámicos/aminoglucósidos y anticoagulantes orales) no figuran dentro del espectro de drogas patogénicas reconocidas por generar toxicidad directa o daño fibrótico a nivel del intersticio pulmonar, a diferencia de otros agentes plenamente comprobados como la amiodarona, la nitrofurantoína o la bleomicina.</t>
  </si>
  <si>
    <t>Cuál de las siguientes opciones es la correcta como etiología de fibrosis pulmonar:&lt;br&gt;&lt;br&gt;a) Amiodarona&lt;br&gt;&lt;br&gt;b) Sarcoidosis&lt;br&gt;&lt;br&gt;c) Trabajadores en sílice (areneros)&lt;br&gt;&lt;br&gt;d) Artritis reumatoidea&lt;br&gt;&lt;br&gt;e) Histocitosis&lt;br&gt;&lt;br&gt;f) Todas son correctas</t>
  </si>
  <si>
    <t>f) Todas son correctas</t>
  </si>
  <si>
    <t>Etiologías diversas como la toxicidad por &lt;b&gt;amiodarona&lt;/b&gt;, la inhalación crónica en &lt;b&gt;trabajadores en sílice&lt;/b&gt;, y enfermedades sistémicas como la &lt;b&gt;sarcoidosis&lt;/b&gt;, la &lt;b&gt;artritis reumatoidea&lt;/b&gt; y la &lt;b&gt;histiocitosis&lt;/b&gt; constituyen causas comprobadas de &lt;b&gt;fibrosis pulmonar&lt;/b&gt;.</t>
  </si>
  <si>
    <t>&lt;b&gt;ETIOLOGÍA DE LA FIBROSIS PULMONAR (EPID)&lt;/b&gt;&lt;br /&gt;&lt;br /&gt;Las Enfermedades Pulmonares Intersticiales Difusas (EPID) pueden ser producidas por múltiples etiologías, dividiéndose fundamentalmente en dos grandes categorías: causas conocidas (secundarias) y causas desconocidas (primarias o idiopáticas).&lt;br /&gt;• &lt;b&gt;Causas Conocidas (Secundarias):&lt;/b&gt; Están directamente causadas por toxicidad farmacológica, exposiciones ambientales y ocupacionales, o enfermedades sistémicas. El uso de agentes cardiológicos como la &lt;i&gt;amiodarona&lt;/i&gt; se relaciona característicamente con el desarrollo de fibrosis intersticial. La inhalación crónica en &lt;i&gt;trabajadores de sílice (areneros)&lt;/i&gt; origina silicosis y es una causa certera de fibrosis pulmonar. En el contexto autoinmune, la &lt;i&gt;artritis reumatoidea&lt;/i&gt; constituye una etiología causal comprobada.&lt;br /&gt;• &lt;b&gt;Causas Desconocidas (Primarias):&lt;/b&gt; Agrupa a afecciones sin un agente causal externo determinable. Las patologías de naturaleza granulomatosa difusa sin causa externa conocida, como la &lt;i&gt;sarcoidosis&lt;/i&gt;, y entidades histiocitarias como la &lt;i&gt;histiocitosis (o Histiocitosis X de células de Langerhans)&lt;/i&gt;, conforman etiologías clásicas de fibrosis pulmonar primaria.</t>
  </si>
  <si>
    <t>&lt;b&gt;f) Todas son correctas:&lt;/b&gt; Es la opción correcta. Engloba un amplio abanico de etiologías confirmadas capaces de producir daño intersticial y fibrosis pulmonar, abarcando de forma integral tanto causas secundarias conocidas (toxicidad farmacológica, exposición ocupacional y daño autoinmune) como etiologías primarias idiopáticas de carácter sistémico.</t>
  </si>
  <si>
    <t>• &lt;b&gt;a) Amiodarona:&lt;/b&gt; Es una afirmación correcta de manera aislada. Constituye una causa secundaria por toxicidad farmacológica directa.&lt;br /&gt;• &lt;b&gt;b) Sarcoidosis:&lt;/b&gt; Es una afirmación correcta de manera aislada. Es una enfermedad primaria sistémica de naturaleza granulomatosa difusa.&lt;br /&gt;• &lt;b&gt;c) Trabajadores en sílice (areneros):&lt;/b&gt; Es una afirmación correcta de manera aislada. La inhalación crónica de polvos inorgánicos produce silicosis, una causa secundaria u ocupacional certera.&lt;br /&gt;• &lt;b&gt;d) Artritis reumatoidea:&lt;/b&gt; Es una afirmación correcta de manera aislada. Representa una enfermedad del tejido conectivo que es etiología causal comprobada.&lt;br /&gt;• &lt;b&gt;e) Histocitosis:&lt;/b&gt; Es una afirmación correcta de manera aislada. Las entidades histiocitarias conforman una etiología clásica de fibrosis primaria.</t>
  </si>
  <si>
    <t>¿Cuál de los siguientes fármacos se relaciona con el desarrollo de fibrosis intersticial pulmonar?&lt;br&gt;&lt;br&gt;a) Inhibidores de ECA&lt;br&gt;&lt;br&gt;b) Ampicilina / Gentamicina&lt;br&gt;&lt;br&gt;c) Dicumarínicos&lt;br&gt;&lt;br&gt;d) Amiodarona</t>
  </si>
  <si>
    <t>La opción d es correcta debido a que la literatura médica establece axiomáticamente que el uso de agentes cardiológicos como la &lt;b&gt;amiodarona&lt;/b&gt; constituye una etiología causal comprobada de toxicidad directa, relacionándose de forma característica con el desarrollo de una &lt;b&gt;fibrosis intersticial pulmonar&lt;/b&gt; secundaria.</t>
  </si>
  <si>
    <t>&lt;br /&gt;• &lt;b&gt;a) Inhibidores de ECA, b) Ampicilina / Gentamicina y c) Dicumarínicos:&lt;/b&gt; Son opciones incorrectas ya que estos grupos farmacológicos (antihipertensivos, antibióticos betalactámicos/aminoglucósidos y anticoagulantes orales) no figuran dentro del espectro de drogas patogénicas reconocidas por generar toxicidad directa o daño fibrótico a nivel del intersticio pulmonar, a diferencia de agentes plenamente comprobados como la amiodarona, la nitrofurantoína o la bleomicina.</t>
  </si>
  <si>
    <t>¿Cuál de las siguientes opciones es la correcta como etiología de fibrosis pulmonar?&lt;br&gt;&lt;br&gt;a) Sarcoidosis&lt;br&gt;&lt;br&gt;b) Histiocitosis&lt;br&gt;&lt;br&gt;c) Artritis Reumatoidea&lt;br&gt;&lt;br&gt;d) Todas son correctas&lt;br&gt;&lt;br&gt;e) Amiodarona&lt;br&gt;&lt;br&gt;f) Trabajadores de sílice (areneros)</t>
  </si>
  <si>
    <t>Etiologías diversas como la &lt;b&gt;sarcoidosis&lt;/b&gt;, la &lt;b&gt;histiocitosis&lt;/b&gt;, la &lt;b&gt;artritis reumatoidea&lt;/b&gt;, la toxicidad por &lt;b&gt;amiodarona&lt;/b&gt; y la inhalación crónica en &lt;b&gt;trabajadores de sílice&lt;/b&gt; constituyen causas comprobadas de &lt;b&gt;fibrosis pulmonar&lt;/b&gt;.</t>
  </si>
  <si>
    <t>&lt;b&gt;ETIOLOGÍA DE LA FIBROSIS PULMONAR (EPID)&lt;/b&gt;&lt;br /&gt;&lt;br /&gt;Las Enfermedades Pulmonares Intersticiales Difusas (EPID) pueden ser producidas por múltiples etiologías, dividiéndose fundamentalmente en dos grandes categorías: causas conocidas (secundarias) y causas desconocidas (primarias o idiopáticas).&lt;br /&gt;• &lt;b&gt;Causas Conocidas (Secundarias):&lt;/b&gt; Están directamente causadas por toxicidad farmacológica, exposiciones ambientales u ocupacionales, o enfermedades sistémicas. El uso de agentes cardiológicos como la &lt;i&gt;amiodarona&lt;/i&gt; se relaciona característicamente con el desarrollo de fibrosis intersticial. La inhalación crónica en &lt;i&gt;trabajadores de sílice (areneros)&lt;/i&gt; origina silicosis y es una causa certera de fibrosis pulmonar. En el contexto autoinmune, la &lt;i&gt;artritis reumatoidea&lt;/i&gt; constituye una etiología causal comprobada.&lt;br /&gt;• &lt;b&gt;Causas Desconocidas (Primarias):&lt;/b&gt; Agrupa a afecciones sin un agente causal externo determinable. Las patologías de naturaleza granulomatosa difusa sin causa externa conocida, como la &lt;i&gt;sarcoidosis&lt;/i&gt;, y entidades histiocitarias como la &lt;i&gt;histiocitosis (o Histiocitosis X de células de Langerhans)&lt;/i&gt;, conforman etiologías clásicas de fibrosis pulmonar primaria.</t>
  </si>
  <si>
    <t>&lt;b&gt;d) Todas son correctas:&lt;/b&gt; Es la opción correcta. Engloba un amplio abanico de etiologías confirmadas capaces de producir daño intersticial y fibrosis pulmonar, abarcando de forma integral tanto causas primarias idiopáticas de carácter sistémico (sarcoidosis e histiocitosis) como causas secundarias conocidas (artritis reumatoidea, toxicidad por amiodarona y exposición ocupacional en areneros).</t>
  </si>
  <si>
    <t>• &lt;b&gt;a) Sarcoidosis:&lt;/b&gt; Es una afirmación correcta de manera aislada. Es una enfermedad primaria sistémica de naturaleza granulomatosa difusa.&lt;br /&gt;• &lt;b&gt;b) Histiocitosis:&lt;/b&gt; Es una afirmación correcta de manera aislada. Es una entidad histiocitaria que conforma una etiología clásica de fibrosis primaria.&lt;br /&gt;• &lt;b&gt;c) Artritis Reumatoidea:&lt;/b&gt; Es una afirmación correcta de manera aislada. Representa una enfermedad del tejido conectivo que es etiología causal comprobada.&lt;br /&gt;• &lt;b&gt;e) Amiodarona:&lt;/b&gt; Es una afirmación correcta de manera aislada. Constituye una causa secundaria por toxicidad farmacológica directa.&lt;br /&gt;• &lt;b&gt;f) Trabajadores de sílice (areneros):&lt;/b&gt; Es una afirmación correcta de manera aislada. La inhalación crónica de polvos inorgánicos produce silicosis, una causa secundaria u ocupacional certera.</t>
  </si>
  <si>
    <t>En el síndrome pulmón riñón la hemorragia alveolar difusa se caracteriza por las siguientes caracteristicas EXCEPTO:&lt;br&gt;&lt;br&gt;a) Hemoptisis&lt;br&gt;&lt;br&gt;b) Calda abrupta del hematocrito&lt;br&gt;&lt;br&gt;c) Infiltrados pulmonares difusos&lt;br&gt;&lt;br&gt;d) Caída de DLCO (difusión de monóxido de carbono)</t>
  </si>
  <si>
    <t>d) Caída de DLCO (difusión de monóxido de carbono)</t>
  </si>
  <si>
    <t>La hemorragia alveolar difusa en el síndrome pulmón-riñón se distingue de forma patognomónica por &lt;b&gt;no presentar una caída de la DLCO (difusión de monóxido de carbono)&lt;/b&gt; en las pruebas funcionales respiratorias.</t>
  </si>
  <si>
    <t>&lt;b&gt;HEMORRAGIA ALVEOLAR DIFUSA Y SÍNDROME PULMÓN-RIÑÓN&lt;/b&gt;&lt;br /&gt;&lt;br /&gt;Dentro del diagnóstico diferencial de afectaciones sistémicas vasculares, como el síndrome pulmón-riñón (asociado a vasculitis y enfermedades del tejido conectivo), se destaca la presencia de la hemorragia alveolar difusa.&lt;br /&gt;• &lt;b&gt;Presentación clínica e imagenológica:&lt;/b&gt; Esta entidad constituye un cuadro grave que se caracteriza clínicamente por la presencia de hemoptisis, una caída abrupta del hematocrito y la evidencia radiológica de infiltrados pulmonares difusos.&lt;br /&gt;• &lt;b&gt;Diferenciación funcional:&lt;/b&gt; A diferencia de la gran mayoría de las intersticiopatías que cursan con un trastorno clásico de la difusión, la hemorragia alveolar difusa se distingue de forma característica y excluyente por no presentar una caída de la DLCO (difusión de monóxido de carbono) en las pruebas funcionales respiratorias.</t>
  </si>
  <si>
    <t>La opción d es correcta (al ser la excepción buscada) debido a que la literatura médica establece axiomáticamente que en el síndrome pulmón-riñón, la hemorragia alveolar difusa se distingue de forma patognomónica precisamente por &lt;b&gt;no presentar una caída de la DLCO (difusión de monóxido de carbono)&lt;/b&gt; en la exploración funcional.</t>
  </si>
  <si>
    <t>&lt;br /&gt;• &lt;b&gt;a) Hemoptisis, b) Calda abrupta del hematocrito y c) Infiltrados pulmonares difusos:&lt;/b&gt; Son incorrectas porque estas tres manifestaciones constituyen los pilares clínicos e imagenológicos clásicos que sí caracterizan de forma directa y afirmativa al cuadro de la hemorragia alveolar difusa, no siendo por ende la excepción solicitada en el enunciado.</t>
  </si>
  <si>
    <t>En la exploración funcional respiratoria del enfermo con fibrosis pulmonar es característico encontrar: Seleccione una:&lt;br&gt;&lt;br&gt;a) Acidosis metabólica refractaria al oxígeno&lt;br&gt;&lt;br&gt;b) Disminución de la tasa de transferencia de monóxido de carbono&lt;br&gt;&lt;br&gt;c) Disminución del volumen residual&lt;br&gt;&lt;br&gt;d) Aumento de la elasticidad pulmonar</t>
  </si>
  <si>
    <t>b) Disminución de la tasa de transferencia de monóxido de carbono</t>
  </si>
  <si>
    <t>En la exploración funcional respiratoria del enfermo con fibrosis pulmonar es característico encontrar una franca &lt;b&gt;disminución de la tasa de transferencia de monóxido de carbono&lt;/b&gt;.</t>
  </si>
  <si>
    <t>&lt;b&gt;REPERCUSIÓN FUNCIONAL EN LA FIBROSIS PULMONAR&lt;/b&gt;&lt;br /&gt;&lt;br /&gt;Desde el punto de vista fisiopatológico de la dinámica respiratoria, las alteraciones estructurales y el depósito de colágeno excesivo que caracterizan a las patologías intersticiales difusas generan un severo engrosamiento de la membrana alvéolo-capilar.&lt;br /&gt;• &lt;b&gt;Trastorno de difusión:&lt;/b&gt; Este engrosamiento estructural repercute directamente en la función pulmonar, dificultando de gran manera la transferencia y el intercambio gaseoso normal durante la hematosis. Objetivamente, esto ocasiona un trastorno característico que se constata en el laboratorio pulmonar mediante la disminución de la Difusión de Monóxido de Carbono (DLCO).&lt;br /&gt;• &lt;b&gt;Gasometría:&lt;/b&gt; El cuadro produce característicamente hipoxemia. En las etapas iniciales, la taquipnea compensatoria del paciente producirá hipocapnia (con la consecuente alcalosis respiratoria), no acidosis.&lt;br /&gt;• &lt;b&gt;Mecánica ventilatoria:&lt;/b&gt; El pulmón fibrótico se vuelve rígido y duro, lo que determina una importante disminución de la complianza o distensibilidad pulmonar. El aumento de la presión elástica provoca una disminución global de los volúmenes pulmonares, instaurando un clásico patrón funcional restrictivo.</t>
  </si>
  <si>
    <t>&lt;b&gt;b) Disminución de la tasa de transferencia de monóxido de carbono:&lt;/b&gt; Es la opción correcta. Constituye un axioma funcional estricto; el severo engrosamiento de la membrana alvéolo-capilar por el depósito de tejido colágeno y focos fibroblásticos impide físicamente el intercambio óptimo de gases. En las pruebas funcionales respiratorias, este daño estructural se evidencia de manera característica mediante una franca caída en la capacidad de transferencia o difusión del monóxido de carbono (DLCO).</t>
  </si>
  <si>
    <t>• &lt;b&gt;a) Acidosis metabólica refractaria al oxígeno:&lt;/b&gt; Es incorrecta. Ante la instauración progresiva del trastorno de la difusión y la consecuente hipoxemia, la respuesta fisiológica primaria del paciente es la taquipnea. Esto produce un lavado excesivo de dióxido de carbono, generando una patente gasométrica clásica de hipoxemia acompañada de hipocapnia (y potencial alcalosis respiratoria), no de acidosis metabólica.&lt;br /&gt;• &lt;b&gt;c) Disminución del volumen residual:&lt;/b&gt; Es incorrecta en el contexto del rasgo diferencial buscado en la pregunta. Si bien el patrón restrictivo disminuye globalmente los volúmenes estáticos medidos por pletismografía (incluyendo el volumen residual), la franca disminución de la tasa de transferencia de monóxido de carbono es el hallazgo patognomónico que evidencia directamente el defecto de membrana o intersticial.&lt;br /&gt;• &lt;b&gt;d) Aumento de la elasticidad pulmonar:&lt;/b&gt; Es incorrecta. La excesiva secreción de matriz extracelular (colágeno) destruye la arquitectura normal, provocando una severa pérdida de la elasticidad y de la distensibilidad normal del pulmón (disminución de la compliance).</t>
  </si>
  <si>
    <t>Un paciente presenta disnea y tos crónicas. En el examen físico Ud. constata rales tipo "velcro" bibasales, examen cardiovascular normal. Las pruebas funcionales respiratorias muestran una alteración restrictiva. Ud. piensa que tiene:&lt;br&gt;&lt;br&gt;a) Enfisema pulmonar&lt;br&gt;&lt;br&gt;b) Fibrosis pulmonar&lt;br&gt;&lt;br&gt;c) Cuerpo extraño endobronquial&lt;br&gt;&lt;br&gt;d) Asma bronquial&lt;br&gt;&lt;br&gt;e) Distress respiratorio</t>
  </si>
  <si>
    <t>b) Fibrosis pulmonar</t>
  </si>
  <si>
    <t>La presentación clínica característica que define ineludiblemente a un paciente con &lt;b&gt;fibrosis pulmonar&lt;/b&gt; (o intersticiopatía) es la asociación de &lt;b&gt;disnea y tos crónicas&lt;/b&gt;, acompañadas en el examen físico por &lt;b&gt;rales tipo "velcro" bibasales&lt;/b&gt; y una &lt;b&gt;alteración restrictiva&lt;/b&gt; en las pruebas funcionales respiratorias.</t>
  </si>
  <si>
    <t>&lt;b&gt;CLÍNICA Y DIAGNÓSTICO DE LA FIBROSIS PULMONAR&lt;/b&gt;&lt;br /&gt;&lt;br /&gt;Las Enfermedades Pulmonares Intersticiales Difusas (EPID), también denominadas genéricamente fibrosis pulmonar, comparten rasgos clínicos, funcionales y radiológicos comunes en su presentación.&lt;br /&gt;• &lt;b&gt;Síntomas principales:&lt;/b&gt; El paciente debuta característicamente con disnea progresiva (falta de aire vinculada al esfuerzo que avanza con el tiempo) y tos crónica de características netamente secas o irritativas.&lt;br /&gt;• &lt;b&gt;Examen Físico:&lt;/b&gt; A la auscultación pulmonar minuciosa se detectan de forma patognomónica rales secos inspiratorios (crepitantes típicos) denominados &lt;b&gt;rales velcro&lt;/b&gt;, evidenciados de manera predominante a nivel de las bases pulmonares.&lt;br /&gt;• &lt;b&gt;Exploración Funcional:&lt;/b&gt; El aumento de la rigidez intersticial (por el depósito de colágeno excesivo) genera un pulmón duro con profunda disminución de la compliance pulmonar. Esto provoca una caída en los volúmenes, determinando que estas patologías cursen ineludiblemente con un &lt;b&gt;patrón funcional restrictivo&lt;/b&gt; en la espirometría.</t>
  </si>
  <si>
    <t>La opción b es correcta debido a que la literatura médica establece axiomáticamente que un paciente con clínica respiratoria crónica caracterizada por &lt;b&gt;disnea y tos&lt;/b&gt;, que al examen físico presenta &lt;b&gt;rales tipo "velcro" bibasales&lt;/b&gt; y en cuyas pruebas funcionales se constata un &lt;b&gt;patrón restrictivo&lt;/b&gt;, padece ineludiblemente una intersticiopatía o &lt;b&gt;fibrosis pulmonar&lt;/b&gt;.</t>
  </si>
  <si>
    <t>&lt;br /&gt;• &lt;b&gt;a) Enfisema pulmonar y d) Asma bronquial:&lt;/b&gt; Son incorrectas porque estas patologías cursan característicamente con un patrón espirométrico de tipo obstructivo (no restrictivo). Semiológicamente, ambas entidades evidencian roncus, sibilancias y espiración prolongada, en contraposición directa a los rales velcro inspiratorios del intersticio.&lt;br /&gt;• &lt;b&gt;c) Cuerpo extraño endobronquial:&lt;/b&gt; Es incorrecta ya que su presentación genera asimetría ventilatoria, estridor o sibilancias localizadas por obstrucción focal de la vía aérea, no un patrón restrictivo difuso bilateral.&lt;br /&gt;• &lt;b&gt;e) Distress respiratorio:&lt;/b&gt; Es incorrecta debido a que el Síndrome de Dificultad Respiratoria del Adulto (SDRA) es un cuadro de insuficiencia respiratoria aguda, brusca y catastrófica, que cursa con hipoxemia refractaria severa, alejándose por completo de un cuadro insidioso de disnea y tos crónicas.</t>
  </si>
  <si>
    <t>Un paciente presenta disnea y tos crónicas. En el examen físico Ud. constata rales tipo "velcro" bilaterales. Las pruebas funcionales respiratorias muestran una alteración restrictiva. Ud. piensa que tiene:&lt;br&gt;&lt;br&gt;a) Enfisema pulmonar&lt;br&gt;&lt;br&gt;b) Asma bronquial&lt;br&gt;&lt;br&gt;c) Fibrosis pulmonar&lt;br&gt;&lt;br&gt;d) Insuficiencia cardiaca</t>
  </si>
  <si>
    <t>La &lt;b&gt;presentación clínica característica&lt;/b&gt; que define a un paciente con &lt;b&gt;fibrosis pulmonar&lt;/b&gt; es la asociación de &lt;b&gt;disnea y tos crónicas&lt;/b&gt;, acompañadas en el examen físico por la constatación auscultatoria de &lt;b&gt;rales tipo "velcro" bilaterales&lt;/b&gt;, sumado a pruebas funcionales respiratorias que muestran ineludiblemente una &lt;b&gt;alteración restrictiva&lt;/b&gt;.</t>
  </si>
  <si>
    <t>&lt;b&gt;CLÍNICA Y FUNCIONALISMO DE LA FIBROSIS PULMONAR&lt;/b&gt;&lt;br /&gt;&lt;br /&gt;Las Enfermedades Pulmonares Intersticiales Difusas (EPID) comparten rasgos clínicos comunes en su forma de presentación. La sospecha diagnóstica se orienta fundamentalmente a través del interrogatorio y hallazgos semiológicos específicos:&lt;br /&gt;• &lt;b&gt;Síntomas principales:&lt;/b&gt; Disnea progresiva (síntoma cardinal que refieren la mayoría de los pacientes) y tos de características netamente secas o irritativas.&lt;br /&gt;• &lt;b&gt;Examen físico:&lt;/b&gt; A la auscultación pulmonar minuciosa se detectan característicamente rales secos inspiratorios denominados &lt;b&gt;rales velcro&lt;/b&gt;, debido a que su sonido es muy parecido al que se produce al despegar los cierres de dicho material. Suelen evidenciarse de forma predominante a nivel de las bases pulmonares.&lt;br /&gt;• &lt;b&gt;Pruebas Funcionales Respiratorias:&lt;/b&gt; Mecánicamente, el pulmón fibrótico es un pulmón rígido y duro, lo que determina una importante disminución de la compliance (distensibilidad). Esto provoca una disminución de los volúmenes pulmonares, lo que determina que las pruebas funcionales (como la espirometría) muestren siempre un &lt;b&gt;patrón funcional restrictivo&lt;/b&gt; característico.</t>
  </si>
  <si>
    <t>&lt;b&gt;c) Fibrosis pulmonar:&lt;/b&gt; Es la opción correcta. El cuadro clínico del paciente expone la tríada semiológica y funcional patognomónica de la patología intersticial fibrosante: la asociación sintomática de disnea progresiva y tos crónica (típicamente seca), el hallazgo auscultatorio clásico de rales crepitantes tipo "velcro", y la confirmación mecánica de un pulmón rígido manifestada invariablemente como un patrón restrictivo en el funcionalismo respiratorio.</t>
  </si>
  <si>
    <t>• &lt;b&gt;a) Enfisema pulmonar:&lt;/b&gt; Es incorrecta. El enfisema cursa con disnea, pero a la auscultación evidencia disminución del murmullo vesicular y espiración prolongada (no rales tipo velcro). Funcionalmente, se caracteriza de manera estricta por presentar un patrón obstructivo irreversible con atrapamiento aéreo, no una alteración restrictiva.&lt;br /&gt;• &lt;b&gt;b) Asma bronquial:&lt;/b&gt; Es incorrecta. El asma se define por una inflamación crónica con obstrucción reversible de las vías aéreas (patrón funcional obstructivo, no restrictivo), cursando característicamente a la auscultación con sibilancias a predominio espiratorio, no con rales tipo velcro.&lt;br /&gt;• &lt;b&gt;d) Insuficiencia cardiaca:&lt;/b&gt; Es incorrecta. Si bien la falla cardíaca izquierda descompensada produce disnea y tos por congestión venocapilar, a la auscultación se perciben típicamente estertores crepitantes húmedos "en marea" (no secos tipo velcro) y frecuentemente un ritmo de galope. Además, su hallazgo funcional crónico primario no es un pulmón con alteración restrictiva pura por depósito colágeno excesivo.</t>
  </si>
  <si>
    <t>En una mujer joven, sin antecedentes previos de importancia, que presenta tos no productiva, disnea a esfuerzos moderados, crepitantes bibasales en la auscultación, hipoxia con CO2 normal o disminuida, en la rx de tórax patrón intersticial bilateral, sin cardiomegalia lo primero que debo razonar es: Seleccione una:&lt;br&gt;&lt;br&gt;a) El cuadro clínico corresponde a EPOC severo&lt;br&gt;&lt;br&gt;b) Se sospecha TBC pulmonar&lt;br&gt;&lt;br&gt;c) La paciente está en insuficiencia cardiaca congestiva&lt;br&gt;&lt;br&gt;d) Presenta un cuadro clínico compatible con intersticiopatia</t>
  </si>
  <si>
    <t>d) Presenta un cuadro clínico compatible con intersticiopatia</t>
  </si>
  <si>
    <t>La asociación clínica de &lt;b&gt;tos no productiva&lt;/b&gt;, &lt;b&gt;disnea&lt;/b&gt;, &lt;b&gt;crepitantes bibasales&lt;/b&gt; (rales velcro), &lt;b&gt;hipoxia con CO2 normal o disminuido&lt;/b&gt; y un &lt;b&gt;patrón intersticial bilateral&lt;/b&gt; sin cardiomegalia es compatible ineludiblemente con una &lt;b&gt;intersticiopatía&lt;/b&gt; o fibrosis pulmonar.</t>
  </si>
  <si>
    <t>&lt;b&gt;CLÍNICA Y GASOMETRÍA DE LAS ENFERMEDADES INTERSTICIALES&lt;/b&gt;&lt;br /&gt;&lt;br /&gt;Las Enfermedades Pulmonares Intersticiales Difusas (EPID) comparten rasgos clínicos, gasométricos y radiológicos comunes en su presentación inicial.&lt;br /&gt;• &lt;b&gt;Síntomas principales:&lt;/b&gt; El paciente se presenta característicamente con disnea progresiva (vinculada al esfuerzo) y tos crónica de tipo seca o irritativa (no productiva).&lt;br /&gt;• &lt;b&gt;Examen Físico:&lt;/b&gt; A la auscultación pulmonar se detectan de forma patognomónica rales secos inspiratorios (crepitantes) denominados &lt;b&gt;rales velcro&lt;/b&gt;, evidenciados de manera predominante a nivel de las bases pulmonares.&lt;br /&gt;• &lt;b&gt;Patrón Gasométrico:&lt;/b&gt; Fisiopatológicamente, la alteración del intercambio gaseoso genera un trastorno de difusión en la membrana alvéolo-capilar. Esto produce que el cuadro inicial de una intersticiopatía curse característicamente con &lt;b&gt;hipoxia acompañada de niveles de CO2 normales o disminuidos (hipocapnia)&lt;/b&gt; y un pH normal o compensado producto de la taquipnea persistente compensatoria.&lt;br /&gt;• &lt;b&gt;Imágenes:&lt;/b&gt; La radiografía de tórax revela clásicamente disminución de los volúmenes pulmonares e infiltrados intersticiales difusos (patrón intersticial bilateral).</t>
  </si>
  <si>
    <t>La opción d es correcta debido a que la literatura médica establece axiomáticamente que la asociación de &lt;b&gt;disnea&lt;/b&gt;, &lt;b&gt;tos no productiva&lt;/b&gt;, &lt;b&gt;crepitantes bibasales&lt;/b&gt; y una gasometría con &lt;b&gt;hipoxia y CO2 normal o disminuido&lt;/b&gt; (consecuencia de la hiperventilación y el trastorno de difusión de la membrana), sumado a un patrón radiológico &lt;b&gt;intersticial bilateral&lt;/b&gt;, define de forma ineludible el cuadro clínico típico de una &lt;b&gt;intersticiopatía&lt;/b&gt; (fibrosis pulmonar).</t>
  </si>
  <si>
    <t>&lt;br /&gt;• &lt;b&gt;a) El cuadro clínico corresponde a EPOC severo:&lt;/b&gt; Es incorrecta ya que la EPOC cursa típicamente con tos productiva (expectoración), sibilancias o roncus a la auscultación, y gasométricamente la obstrucción severa crónica suele llevar a la hipoventilación con franca retención de CO2 (hipercapnia).&lt;br /&gt;• &lt;b&gt;b) Se sospecha TBC pulmonar:&lt;/b&gt; Es incorrecta porque el cuadro clásico de tuberculosis postprimaria cursa con tos crónica, fiebre vespertina, hemoptisis y pérdida de peso, y radiológicamente se evidencian infiltrados o cavernas predominantes en los lóbulos superiores.&lt;br /&gt;• &lt;b&gt;c) La paciente está en insuficiencia cardiaca congestiva:&lt;/b&gt; Es incorrecta debido a que la paciente no presenta cardiomegalia en la radiografía, la cual es un signo cardinal (junto a la redistribución de flujo y los hilios congestivos) de la falla cardíaca.</t>
  </si>
  <si>
    <t>&lt;b&gt;EXPLORACIÓN FUNCIONAL EN LA INTERSTICIOPATÍA&lt;/b&gt;&lt;br /&gt;&lt;br /&gt;Para complementar el diagnóstico de sospecha clínica, se debe solicitar una exploración funcional respiratoria:&lt;br /&gt;• &lt;b&gt;Espirometría:&lt;/b&gt; Las pruebas funcionales mostrarán invariablemente una alteración de tipo &lt;b&gt;restrictiva&lt;/b&gt; (con una capacidad vital forzada francamente disminuida y una relación VEF1/CVF normal o alta).&lt;br /&gt;• &lt;b&gt;Difusión de Monóxido de Carbono (DLCO):&lt;/b&gt; Se encontrará francamente disminuida, confirmando de manera objetiva el trastorno de difusión a través de la membrana alvéolo-capilar engrosada por el depósito fibrótico.</t>
  </si>
  <si>
    <t>Paciente de 65 años, tabaquista de 25 paq/año, presenta disnea progresiva y tos seca desde hace 1 año. Examen físico: acropaquias y crepitantes bibasales. RxTx con imágenes reticulonodulillares basales. Saturación de O2 94% en reposo y 72% al esfuerzo. Disminución de la difusión de CO. El diagnóstico más probable es:&lt;br&gt;&lt;br&gt;a) Bronquiolitis obliterante con neumonía&lt;br&gt;&lt;br&gt;b) Fibrosis pulmonar idiopática&lt;br&gt;&lt;br&gt;c) Enfermedad pulmonar obstructiva crónica&lt;br&gt;&lt;br&gt;d) Neumonía eosinófila crónica</t>
  </si>
  <si>
    <t>&lt;br&gt;b) Fibrosis pulmonar idiopática</t>
  </si>
  <si>
    <t>La &lt;b&gt;fibrosis pulmonar idiopática&lt;/b&gt; es el diagnóstico de certeza ante un paciente mayor de 50 años, tabaquista, que presenta disnea progresiva, tos seca, rales tipo "velcro" bibasales, acropaquias, franca desaturación al esfuerzo e infiltrados reticulonodulillares basales con disminución de la difusión de monóxido de carbono (DLCO).</t>
  </si>
  <si>
    <t>&lt;b&gt;CLÍNICA Y DIAGNÓSTICO DE LA FIBROSIS PULMONAR IDIOPÁTICA&lt;/b&gt;&lt;br /&gt;&lt;br /&gt;La Fibrosis Pulmonar Idiopática (FPI) es una entidad fibrosante crónica de causa desconocida y alta morbimortalidad.&lt;br /&gt;• &lt;b&gt;Epidemiología y factores de riesgo:&lt;/b&gt; Predomina en edades avanzadas (mayores de 50 años) y en el sexo masculino. El antecedente de tabaquismo severo (ej. cargas de 25 paquetes/año) es un hallazgo característico fuertemente asociado a su presentación.&lt;br /&gt;• &lt;b&gt;Clínica:&lt;/b&gt; Se manifiesta con disnea progresiva y tos seca o irritativa. Al examen físico, se constata la asociación patognomónica de rales tipo "velcro" (crepitantes de localización típicamente bibasal) y acropaquias (dedos en palillo de tambor o clubbing).&lt;br /&gt;• &lt;b&gt;Funcionalismo y gases:&lt;/b&gt; La alteración estructural produce un trastorno de difusión, evidenciado objetivamente por una franca disminución de la tasa de transferencia de monóxido de carbono (DLCO). Clínicamente, esto correlaciona con episodios de desaturación marcada, evidenciando hipoxemia al esfuerzo (ej. caídas de la saturación de O2 hasta el 72%).&lt;br /&gt;• &lt;b&gt;Imágenes:&lt;/b&gt; La radiografía de tórax revela volúmenes pulmonares disminuidos acompañados de opacidades de tipo reticular o reticulonodulillares con distribución predominante en las bases pulmonares (gradiente apicobasal subpleural).</t>
  </si>
  <si>
    <t>&lt;b&gt;b) Fibrosis pulmonar idiopática:&lt;/b&gt; Es la opción correcta. El paciente presenta de manera integral el cuadro epidemiológico (tabaquista mayor de 50 años), clínico (disnea progresiva, tos seca, rales crepitantes bibasales y acropaquias), imagenológico (patrón reticulonodulillar basal) y funcional (caída severa de la saturación al esfuerzo por hipoxemia y disminución de la DLCO) que define ineludiblemente a la fibrosis pulmonar idiopática.</t>
  </si>
  <si>
    <t>&lt;b&gt;a) Bronquiolitis obliterante con neumonía, d) Neumonía eosinófila crónica:&lt;/b&gt; Son incorrectas. Ninguna de estas entidades explica el cuadro clínico de cronicidad, el factor de riesgo tabáquico cardinal ni el patrón restrictivo-difusivo severo que culmina característicamente con acropaquias y rales tipo velcro bibasales.&lt;br /&gt;&lt;b&gt;c) Enfermedad pulmonar obstructiva crónica (EPOC):&lt;/b&gt; Es incorrecta. Si bien el tabaquismo es su principal factor de riesgo y cursa con disnea, la EPOC presenta un patrón espirométrico puramente obstructivo y no restrictivo. Al examen físico destacaría disminución del murmullo vesicular, espiración prolongada y sibilancias o roncus (no rales crepitantes bibasales ni acropaquias), y a nivel radiológico evidenciaría signos de hiperinsuflación (como diafragmas aplanados) en lugar de infiltrados reticulonodulillares basales.</t>
  </si>
  <si>
    <t>&lt;b&gt;FISIOPATOLOGÍA DE LA DESATURACIÓN AL ESFUERZO&lt;/b&gt;&lt;br /&gt;&lt;br /&gt;Desde el punto de vista fisiopatológico de la dinámica respiratoria, las alteraciones estructurales y el depósito de colágeno excesivo que caracterizan a la fibrosis pulmonar generan un severo engrosamiento de la membrana alvéolo-capilar.&lt;br /&gt;• &lt;b&gt;Dificultad en la transferencia:&lt;/b&gt; Este engrosamiento estructural repercute directamente dificultando el intercambio gaseoso normal durante la hematosis, lo que se constata mediante la disminución de la DLCO.&lt;br /&gt;• &lt;b&gt;Hipoxemia al esfuerzo:&lt;/b&gt; En reposo el paciente puede oxigenar adecuadamente (dado que el tiempo de contacto del glóbulo rojo en el capilar es suficiente), pero ante la exigencia del ejercicio físico el tiempo de tránsito se acorta drásticamente, y la membrana engrosada no permite el paso rápido del oxígeno. Esto explica clínicamente por qué el paciente desatura de forma precipitada al realizar esfuerzos.</t>
  </si>
  <si>
    <t>Un paciente presenta disnea y tos crónicas. En el examen físico Ud. constata rales tipo "velcro" bibasales. La espirometría muestra una alteración restrictiva. Ud. piensa que tiene:&lt;br&gt;&lt;br&gt;a) Enfisema pulmonar&lt;br&gt;&lt;br&gt;b) Asma bronquial&lt;br&gt;&lt;br&gt;c) Intersticiopatía&lt;br&gt;&lt;br&gt;d) Insuficiencia cardíaca</t>
  </si>
  <si>
    <t>c) Intersticiopatía</t>
  </si>
  <si>
    <t>La asociación clínica de &lt;b&gt;disnea y tos crónicas&lt;/b&gt;, &lt;b&gt;rales tipo "velcro" bibasales&lt;/b&gt; y una espirometría con &lt;b&gt;alteración restrictiva&lt;/b&gt; sella ineludiblemente la sospecha diagnóstica anatomo-funcional de &lt;b&gt;intersticiopatía&lt;/b&gt; o fibrosis pulmonar.</t>
  </si>
  <si>
    <t>&lt;b&gt;CLÍNICA Y DIAGNÓSTICO DE LA INTERSTICIOPATÍA (FIBROSIS PULMONAR)&lt;/b&gt;&lt;br /&gt;&lt;br /&gt;Las Enfermedades Pulmonares Intersticiales Difusas (EPID), denominadas genéricamente fibrosis pulmonar, comparten rasgos clínicos, funcionales y radiológicos comunes en su presentación.&lt;br /&gt;• &lt;b&gt;Síntomas principales:&lt;/b&gt; El paciente se presenta característicamente con disnea progresiva (falta de aire vinculada al esfuerzo) y tos crónica de características netamente secas o irritativas.&lt;br /&gt;• &lt;b&gt;Examen Físico:&lt;/b&gt; A la auscultación pulmonar minuciosa se detectan de forma patognomónica rales secos inspiratorios (crepitantes típicos) denominados &lt;b&gt;rales velcro&lt;/b&gt; (debido a que su sonido es muy parecido al que se produce al despegar los cierres de dicho material), evidenciados de manera predominante a nivel de las bases pulmonares.&lt;br /&gt;• &lt;b&gt;Exploración Funcional:&lt;/b&gt; El aumento de la rigidez intersticial y la pérdida de distensibilidad pulmonar (compliance) provocan una disminución de los volúmenes, determinando que estas patologías cursen ineludiblemente con un &lt;b&gt;patrón funcional restrictivo&lt;/b&gt; en la espirometría (con una capacidad vital forzada francamente disminuida y una relación VEF1/CVF normal o alta).</t>
  </si>
  <si>
    <t>La opción c es correcta debido a que la literatura médica establece axiomáticamente que la presentación clínica característica que define ineludiblemente a un paciente con &lt;b&gt;intersticiopatía&lt;/b&gt; (fibrosis pulmonar) es la asociación de &lt;b&gt;disnea&lt;/b&gt; y &lt;b&gt;tos crónica&lt;/b&gt;, acompañadas en el examen físico por la constatación auscultatoria de &lt;b&gt;rales tipo "velcro" de localización bibasal&lt;/b&gt; y el hallazgo confirmatorio de una &lt;b&gt;alteración restrictiva&lt;/b&gt; en las pruebas de función pulmonar.</t>
  </si>
  <si>
    <t>&lt;br /&gt;• &lt;b&gt;a) Enfisema pulmonar y b) Asma bronquial:&lt;/b&gt; Son incorrectas porque estas patologías se caracterizan por presentar un patrón espirométrico de tipo obstructivo (no restrictivo). Además, semiológicamente se asocian a sibilancias, roncus y espiración prolongada, en contraposición directa a los rales velcro inspiratorios del intersticio.&lt;br /&gt;• &lt;b&gt;d) Insuficiencia cardíaca:&lt;/b&gt; Es incorrecta ya que, si bien el fallo cardíaco congestivo izquierdo cursa con disnea y tos, a la auscultación se detectan típicamente rales crepitantes húmedos ("en marea") asociados a un ritmo de galope (R3), alejándose de la tríada clínica e histopatológica puramente intersticial del paciente.</t>
  </si>
  <si>
    <t>&lt;b&gt;EVALUACIÓN DEL INTERCAMBIO GASEOSO EN EPID&lt;/b&gt;&lt;br /&gt;&lt;br /&gt;Para complementar el diagnóstico funcional de una intersticiopatía, además del patrón restrictivo en la espirometría, se debe evaluar el estado del intercambio gaseoso:&lt;br /&gt;• &lt;b&gt;Difusión de Monóxido de Carbono (DLCO):&lt;/b&gt; Se encontrará francamente disminuida, confirmando de manera objetiva el trastorno de difusión a través de la membrana alvéolo-capilar engrosada por el depósito fibrótico.&lt;br /&gt;• &lt;b&gt;Gasometría arterial:&lt;/b&gt; El cuadro inicial cursa característicamente con &lt;b&gt;hipoxemia&lt;/b&gt; acompañada de niveles de CO2 normales o disminuidos (&lt;b&gt;hipocapnia&lt;/b&gt;) producto de la taquipnea persistente compensatoria.</t>
  </si>
  <si>
    <t>En una mujer joven, sin antecedentes previos de importancia, que presenta tos no productiva, disnea a esfuerzos moderados, crepitantes bibasales en la auscultación, hipoxia con CO2 normal, en la radiografía de tórax patrón intersticial bilateral, sin cardiomegalia lo primero que debe pensar es:&lt;br&gt;&lt;br&gt;a) Presenta un cuadro asmatiforme&lt;br&gt;&lt;br&gt;b) El cuadro clínico corresponde a EPOC severo&lt;br&gt;&lt;br&gt;c) La paciente está en insuficiencia cardíaca congestiva&lt;br&gt;&lt;br&gt;d) Presenta un cuadro clínico compatible con intersticiopatía</t>
  </si>
  <si>
    <t>d) Presenta un cuadro clínico compatible con intersticiopatía</t>
  </si>
  <si>
    <t>La asociación clínica de &lt;b&gt;tos seca&lt;/b&gt;, &lt;b&gt;disnea de esfuerzo&lt;/b&gt;, &lt;b&gt;crepitantes bibasales&lt;/b&gt; ("rales velcro"), &lt;b&gt;hipoxia con CO2 normal&lt;/b&gt; y un &lt;b&gt;patrón intersticial bilateral&lt;/b&gt; en la radiografía es la presentación característica que define a un cuadro clínico compatible con &lt;b&gt;intersticiopatía&lt;/b&gt; o fibrosis pulmonar.</t>
  </si>
  <si>
    <t>&lt;b&gt;CLÍNICA Y DIAGNÓSTICO DE LA INTERSTICIOPATÍA (FIBROSIS PULMONAR)&lt;/b&gt;&lt;br /&gt;&lt;br /&gt;Las Enfermedades Pulmonares Intersticiales Difusas (EPID) comparten rasgos clínicos, funcionales y radiológicos comunes en su forma de presentación.&lt;br /&gt;• &lt;b&gt;Síntomas principales:&lt;/b&gt; Se manifiestan cardinalmente con disnea progresiva a los esfuerzos y tos de características netamente secas o irritativas (tos no productiva).&lt;br /&gt;• &lt;b&gt;Examen físico:&lt;/b&gt; A la auscultación pulmonar minuciosa se detectan de manera característica rales secos inspiratorios o rales crepitantes típicos (denominados "rales velcro"), los cuales suelen evidenciarse de forma predominante a nivel de las bases pulmonares.&lt;br /&gt;• &lt;b&gt;Gases en sangre:&lt;/b&gt; Fisiopatológicamente, el daño estructural produce un trastorno de difusión. Constituye un axioma clínico que el cuadro inicial de una intersticiopatía cursa de manera típica con hipoxia acompañada de niveles de CO2 normales o disminuidos (hipocapnia transitoria) como producto de la taquipnea compensatoria.&lt;br /&gt;• &lt;b&gt;Imágenes:&lt;/b&gt; La radiografía de tórax revela característicamente una disminución de los volúmenes pulmonares acompañados de infiltrados intersticiales difusos (opacidades de tipo reticular, micronodulares o retículo-alveolares bilaterales), cursando clásicamente sin cardiomegalia.</t>
  </si>
  <si>
    <t>&lt;b&gt;d) Presenta un cuadro clínico compatible con intersticiopatía:&lt;/b&gt; Es la opción correcta. El cuadro clínico expone la totalidad de los hallazgos patognomónicos que definen a la patología intersticial: la asociación sintomática de tos seca no productiva y disnea, el hallazgo auscultatorio clásico de rales crepitantes bibasales, la confirmación gasométrica de hipoxia con CO2 normal (consecuencia del trastorno de difusión con taquipnea), y la evidencia imagenológica de un patrón intersticial bilateral en ausencia de agrandamiento de la silueta cardíaca (sin cardiomegalia).</t>
  </si>
  <si>
    <t>• &lt;b&gt;a) Presenta un cuadro asmatiforme:&lt;/b&gt; Es incorrecta. El asma se caracteriza por episodios recurrentes de disnea y tos, pero a la auscultación pulmonar presenta clásicamente sibilancias espiratorias (no crepitantes bibasales) y la radiografía de tórax no evidencia bajo ningún concepto un patrón intersticial difuso.&lt;br /&gt;• &lt;b&gt;b) El cuadro clínico corresponde a EPOC severo:&lt;/b&gt; Es incorrecta. La EPOC cursa con disnea progresiva, pero clásicamente se asocia a tos con expectoración, historia de tabaquismo, y una auscultación con disminución del murmullo vesicular y espiración prolongada. Además, radiológicamente evidencia signos de hiperinsuflación y atrapamiento aéreo, no un patrón intersticial bilateral.&lt;br /&gt;• &lt;b&gt;c) La paciente está en insuficiencia cardíaca congestiva:&lt;/b&gt; Es incorrecta. Aunque la insuficiencia cardíaca izquierda puede producir disnea, tos y rales crepitantes bibasales por edema alveolar, el hallazgo radiológico explícito de "sin cardiomegalia" y una gasometría con CO2 normal en una paciente joven sin antecedentes previos alejan contundentemente este diagnóstico como primera sospecha diagnóstica frente al patrón puramente intersticial.</t>
  </si>
  <si>
    <t>&lt;b&gt;EXPLORACIÓN FUNCIONAL RESPIRATORIA&lt;/b&gt;&lt;br /&gt;&lt;br /&gt;Para confirmar definitivamente la sospecha clínica de intersticiopatía surgida del interrogatorio y la radiografía, el paso diagnóstico complementario indispensable es la realización de pruebas funcionales respiratorias.&lt;br /&gt;• &lt;b&gt;Espirometría:&lt;/b&gt; Ante un paciente con clínica respiratoria crónica (disnea, tos seca, rales velcro), el hallazgo espirométrico de una &lt;b&gt;alteración restrictiva&lt;/b&gt; sella ineludiblemente la sospecha diagnóstica anatomo-funcional de fibrosis pulmonar.&lt;br /&gt;• &lt;b&gt;Difusión de Monóxido de Carbono (DLCO):&lt;/b&gt; Se encontrará francamente disminuida, confirmando de manera objetiva el trastorno típico de difusión a través de la membrana alvéolo-capilar engrosada.</t>
  </si>
  <si>
    <t>Mujer de 70 años de edad, de la zona de Cachi en salta, no tiene gas ni electricidad para cocinar. Consulta por disnea grado 2-3, con crepitantes bibasales. En la gasometría, ph 7.40, Po2 60, pco2 30, bicarbonato 25. Este cuadro clínico y gasométrico corresponde a:&lt;br&gt;&lt;br&gt;a) EPOC reagudizado&lt;br&gt;&lt;br&gt;b) Tuberculosis pulmonar&lt;br&gt;&lt;br&gt;c) Fibrosis pulmonar&lt;br&gt;&lt;br&gt;d) Crisis asmática severa</t>
  </si>
  <si>
    <t>En la evaluación de un paciente expuesto crónicamente al humo de biomasa (habitante de zonas sin gas ni electricidad), la asociación de disnea, rales crepitantes bibasales y una gasometría con hipoxemia, hipocapnia y pH normal define un cuadro clínico y funcional inequívoco compatible con &lt;b&gt;fibrosis pulmonar&lt;/b&gt;.</t>
  </si>
  <si>
    <t>&lt;b&gt;CLÍNICA Y GASOMETRÍA DE LA FIBROSIS PULMONAR POR BIOMASA&lt;/b&gt;&lt;br /&gt;&lt;br /&gt;La exposición crónica a partículas y humos orgánicos e inorgánicos, como el humo de biomasa (generado al quemar leña o carbón para cocinar en zonas vulnerables), constituye una causa ambiental fehaciente que puede desencadenar Enfermedades Pulmonares Intersticiales Difusas (EPID).&lt;br /&gt;• &lt;b&gt;Presentación clínica:&lt;/b&gt; La sintomatología se caracteriza ineludiblemente por la presencia de disnea progresiva de esfuerzo y, al examen físico, se constatan a la auscultación rales secos inspiratorios (crepitantes o tipo "velcro") de localización típicamente bibasal.&lt;br /&gt;• &lt;b&gt;Patrón gasométrico:&lt;/b&gt; Fisiopatológicamente, la fibrosis genera un severo engrosamiento de la membrana alvéolo-capilar que altera profundamente el intercambio gaseoso, provocando un trastorno de la difusión. Como consecuencia, en la evaluación gasométrica el paciente presentará típicamente un patrón de hipoxemia severa (ej. pO2 de 60 mmHg) acompañado de hipocapnia (ej. pCO2 de 30 mmHg) y un pH normal o compensado (ej. 7.40) producto de la taquipnea compensatoria persistente.</t>
  </si>
  <si>
    <t>La opción c es correcta debido a que la literatura médica establece axiomáticamente que, en la evaluación etiológica de un paciente que habita en zonas vulnerables sin gas ni electricidad para cocinar, el antecedente de exposición crónica al humo de biomasa asociado a disnea, rales crepitantes bibasales y una gasometría que evidencia hipoxemia refractaria con hipocapnia compensada (pH 7.40, pO2 60 mmHg, pCO2 30 mmHg), define un cuadro clínico y funcional inequívoco compatible con una &lt;b&gt;fibrosis pulmonar&lt;/b&gt;.</t>
  </si>
  <si>
    <t>&lt;br /&gt;• &lt;b&gt;a) EPOC reagudizado:&lt;/b&gt; Es incorrecta ya que, si bien la exposición al humo de biomasa es un factor de riesgo comprobado para desarrollar EPOC, las exacerbaciones severas de esta enfermedad obstructiva cursan característicamente con un trastorno V/Q disminuido que genera retención de CO2 (hipercapnia) y acidosis respiratoria descompensada, lo cual difiere del patrón de hipocapnia con pH normal que presenta la paciente.&lt;br /&gt;• &lt;b&gt;b) Tuberculosis pulmonar:&lt;/b&gt; Es incorrecta porque la TBC cursa habitualmente con un síndrome consuntivo crónico (fiebre vespertina, sudoración nocturna, pérdida de peso, hemoptisis) y lesiones cavitadas o infiltrados de predominio apical, sin corresponder a la clínica de crepitantes bibasales con un trastorno de difusión puro.&lt;br /&gt;• &lt;b&gt;d) Crisis asmática severa:&lt;/b&gt; Es incorrecta debido a que la reagudización asmática severa cursa con sibilancias espiratorias marcadas o tórax silente, uso de músculos accesorios, y a nivel gasométrico evidencia frecuentemente acidosis respiratoria por agotamiento de la bomba ventilatoria, en contraposición directa a los rales crepitantes y la gasometría compensada de la paciente.</t>
  </si>
  <si>
    <t>11_Bronquiectasias</t>
  </si>
  <si>
    <t>El Síndrome de Kartagener (discinesia ciliar primaria) se caracteriza por: Seleccione una:&lt;br&gt;&lt;br&gt;a) Infertilidad&lt;br&gt;&lt;br&gt;b) Situs inversus&lt;br&gt;&lt;br&gt;c) Bronquiectasias&lt;br&gt;&lt;br&gt;d) Todas las opciones&lt;br&gt;&lt;br&gt;e) Ninguna de las opciones</t>
  </si>
  <si>
    <t>d) Todas las opciones</t>
  </si>
  <si>
    <t>El &lt;b&gt;Síndrome de Kartagener&lt;/b&gt; (una variante de la discinesia ciliar primaria) presenta la tríada clínica clásica de &lt;b&gt;situs inversus, bronquiectasias e infertilidad&lt;/b&gt;.</t>
  </si>
  <si>
    <t>&lt;b&gt;SÍNDROME DE KARTAGENER Y DISCINESIA CILIAR PRIMARIA&lt;/b&gt;&lt;br /&gt;&lt;br /&gt;(Nota: Esta información proviene del conocimiento médico estándar externo a las fuentes dadas; puede querer verificarla independientemente, ya que los documentos provistos no abordan el detalle etiopatogénico del Síndrome de Kartagener).&lt;br /&gt;La discinesia ciliar primaria es un trastorno genético autosómico recesivo provocado por un defecto estructural o funcional en los cilios. Esto impide el aclaramiento mucociliar normal del tracto respiratorio y la motilidad de otras células ciliadas o flageladas en el organismo.&lt;br /&gt;• &lt;b&gt;Bronquiectasias y Sinusitis:&lt;/b&gt; La falta de barrido mucociliar predispone al estancamiento de secreciones, provocando infecciones respiratorias recurrentes que destruyen la pared bronquial (bronquiectasias) y causan inflamación crónica de los senos paranasales.&lt;br /&gt;• &lt;b&gt;Situs Inversus:&lt;/b&gt; Aproximadamente el 50% de los pacientes con discinesia ciliar primaria presentan situs inversus (disposición en espejo de los órganos internos), lo cual ocurre porque la motilidad ciliar embrionaria es fundamental para la rotación y lateralidad de los órganos. Esta asociación específica se denomina Síndrome de Kartagener.&lt;br /&gt;• &lt;b&gt;Infertilidad:&lt;/b&gt; Afecta predominantemente a los varones debido a la inmovilidad de los flagelos de los espermatozoides. Las mujeres también presentan infertilidad o subfertilidad por alteración en los cilios de las trompas de Falopio.</t>
  </si>
  <si>
    <t>&lt;b&gt;d) Todas las opciones:&lt;/b&gt; Es la opción correcta. El Síndrome de Kartagener engloba de manera patognomónica la presentación conjunta de bronquiectasias (por infecciones crónicas ante la falla del aclaramiento mucociliar), situs inversus (por falla ciliar embrionaria) e infertilidad (por inmovilidad flagelar espermática y ciliar tubárica).</t>
  </si>
  <si>
    <t>• &lt;b&gt;a) Infertilidad, b) Situs inversus, c) Bronquiectasias:&lt;/b&gt; Son correctas de manera individual, ya que todas forman parte fundamental de la tríada clínica sindrómica. Sin embargo, la opción general es la única que las engloba a todas como respuesta integral al cuadro.&lt;br /&gt;• &lt;b&gt;e) Ninguna de las opciones:&lt;/b&gt; Es incorrecta, ya que niega los pilares clínicos fundamentales de este síndrome genético.</t>
  </si>
  <si>
    <t>&lt;b&gt;DIAGNÓSTICO DIFERENCIAL DE BRONQUIECTASIAS&lt;/b&gt;&lt;br /&gt;&lt;br /&gt;En base a las fuentes respiratorias provistas, las bronquiectasias (infecciones recurrentes y tos productiva) se deben plantear como diagnóstico diferencial en los siguientes escenarios:&lt;br /&gt;• &lt;b&gt;Asma bronquial:&lt;/b&gt; Especialmente en niños, se debe descartar la discinesia ciliar primaria y las bronquiectasias ante síntomas respiratorios persistentes mal controlados.&lt;br /&gt;• &lt;b&gt;EPOC:&lt;/b&gt; Generan síntomas crónicos idénticos (como tos crónica y disnea), siendo reconocidas y diferenciadas con mayor precisión a través de una tomografía computada de tórax de alta resolución.</t>
  </si>
  <si>
    <t>El Síndrome de Kartagener (Disquinesia ciliar primaria) se caracteriza por:&lt;br&gt;&lt;br&gt;a) Infertilidad&lt;br&gt;&lt;br&gt;b) Situs inversus&lt;br&gt;&lt;br&gt;c) Bronquiectasias&lt;br&gt;&lt;br&gt;d) Todas son correctas</t>
  </si>
  <si>
    <t>La disquinesia ciliar primaria en su variante clínica del &lt;b&gt;Síndrome de Kartagener&lt;/b&gt; cursa invariablemente con la tríada de &lt;b&gt;infertilidad&lt;/b&gt;, &lt;b&gt;situs inversus&lt;/b&gt; y &lt;b&gt;bronquiectasias&lt;/b&gt;.</t>
  </si>
  <si>
    <t>&lt;b&gt;SÍNDROME DE KARTAGENER Y DISQUINESIA CILIAR PRIMARIA&lt;/b&gt;&lt;br /&gt;&lt;br /&gt;La disquinesia ciliar primaria constituye un trastorno genético autosómico recesivo que produce una alteración estructural y funcional de los cilios, afectando drásticamente el aclaramiento mucociliar sistémico.&lt;br /&gt;• &lt;b&gt;Bronquiectasias y cuadro respiratorio:&lt;/b&gt; La claudicación del barrido ciliar respiratorio produce una retención crónica de secreciones que favorece infecciones pulmonares recurrentes. Esto conlleva inexorablemente a la destrucción y dilatación irreversible del árbol bronquial (bronquiectasias) y a cuadros de rinosinusitis crónica.&lt;br /&gt;• &lt;b&gt;Situs inversus:&lt;/b&gt; Aproximadamente la mitad de los pacientes con esta disquinesia desarrollan el Síndrome de Kartagener, en el cual el defecto ciliar durante la embriogénesis impide la correcta rotación de los órganos internos, generando situs inversus totalis o parcial.&lt;br /&gt;• &lt;b&gt;Infertilidad:&lt;/b&gt; El defecto estructural inmoviliza los flagelos de los espermatozoides, causando infertilidad masculina de forma directa, mientras que la disfunción ciliar en las trompas de Falopio disminuye severamente la fertilidad en la mujer.</t>
  </si>
  <si>
    <t>La opción d es correcta debido a que la literatura médica establece axiomáticamente que el &lt;b&gt;Síndrome de Kartagener&lt;/b&gt; engloba de forma ineludible a la &lt;b&gt;infertilidad&lt;/b&gt; (por inmovilidad flagelar), el &lt;b&gt;situs inversus&lt;/b&gt; (por falla ciliar embrionaria) y las &lt;b&gt;bronquiectasias&lt;/b&gt; (por falla en el aclaramiento mucociliar respiratorio).</t>
  </si>
  <si>
    <t>Una paciente de 33 años, tabaquista, concurre a la consulta por episodios repetidos de tos con expectoración mucopurulenta y ha recibido tratamiento con antibióticos en repetidas ocasiones. La radiografía de tórax no demuestra alteraciones. De acuerdo a su presunción diagnóstica ¿Qué método complementario solicitaría?&lt;br&gt;&lt;br&gt;a) Tomografía axial computada de alta resolución&lt;br&gt;&lt;br&gt;b) Espirometría con prueba con broncodilatadores&lt;br&gt;&lt;br&gt;c) Resonancia magnética de tórax&lt;br&gt;&lt;br&gt;d) Broncografía</t>
  </si>
  <si>
    <t>a) Tomografía axial computada de alta resolución</t>
  </si>
  <si>
    <t>&lt;b&gt;DIAGNÓSTICO Y DIFERENCIACIÓN DE LAS BRONQUIECTASIAS&lt;/b&gt;&lt;br /&gt;&lt;br /&gt;Las bronquiectasias constituyen alteraciones anatómicas irreversibles de la vía aérea que generan síntomas clínicos crónicos idénticos a otras patologías obstructivas.&lt;br /&gt;• &lt;b&gt;Cuadro clínico:&lt;/b&gt; Se caracterizan semiológicamente por la presencia de tos productiva crónica, expectoración mucopurulenta frecuente y el desarrollo de infecciones respiratorias recurrentes que requieren múltiples ciclos de antibióticos.&lt;br /&gt;• &lt;b&gt;Diagnóstico por imágenes:&lt;/b&gt; En las etapas tempranas o leves de la enfermedad, la radiografía de tórax convencional puede no demostrar alteraciones evidentes o resultar inespecífica. Por este motivo, el diagnóstico definitivo de estas alteraciones anatómicas se realiza y confirma con mucha mayor precisión a través de una &lt;b&gt;tomografía computada de tórax de alta resolución (TACAR)&lt;/b&gt;, la cual constituye el estándar de oro.&lt;br /&gt;• &lt;b&gt;Diagnóstico diferencial:&lt;/b&gt; Se deben diferenciar clínicamente de patologías como el asma bronquial y la EPOC, dado que estas entidades comparten gran parte de la sintomatología crónica cardinal (tos y disnea).</t>
  </si>
  <si>
    <t>&lt;b&gt;a) Tomografía axial computada de alta resolución:&lt;/b&gt; Es la opción correcta. Frente a un cuadro clínico altamente presuntivo de bronquiectasias (episodios repetidos de tos con expectoración mucopurulenta e infecciones respiratorias a repetición) donde la radiografía de tórax inicial no revela la patología, la tomografía axial computada de alta resolución es el estudio imagenológico de elección indicado para evidenciar con exactitud la dilatación y el engrosamiento de las paredes bronquiales.</t>
  </si>
  <si>
    <t>• &lt;b&gt;b) Espirometría con prueba con broncodilatadores:&lt;/b&gt; Es incorrecta en el contexto de confirmación morfológica. Aunque la espirometría puede demostrar un patrón obstructivo asociado o evaluar reversibilidad, no permite diagnosticar ni visualizar directamente la alteración anatómica parietal que define a las bronquiectasias.&lt;br /&gt;• &lt;b&gt;c) Resonancia magnética de tórax:&lt;/b&gt; Es incorrecta. La resonancia magnética no posee la resolución espacial adecuada para la evaluación detallada del parénquima pulmonar y la vía aérea pequeña, siendo la TACAR el estudio indicado.&lt;br /&gt;• &lt;b&gt;d) Broncografía:&lt;/b&gt; Es incorrecta. Históricamente implicaba la instilación de material de contraste en el árbol bronquial, pero en la actualidad es un procedimiento obsoleto y desplazado completamente por la superioridad, rapidez y carácter no invasivo de la tomografía de alta resolución.</t>
  </si>
  <si>
    <t>12_Fibrosis_quística</t>
  </si>
  <si>
    <t>En la Fibrosis Quística (FQ), pueden verse afectado los siguientes órganos y/o sistemas, EXCEPTO:&lt;br&gt;&lt;br&gt;a) SNC&lt;br&gt;&lt;br&gt;b) Pulmón&lt;br&gt;&lt;br&gt;c) Páncreas&lt;br&gt;&lt;br&gt;d) Glándulas sudoríparas</t>
  </si>
  <si>
    <t>a) SNC</t>
  </si>
  <si>
    <t>En la &lt;b&gt;Fibrosis Quística (FQ)&lt;/b&gt; se ven afectados múltiples órganos y sistemas como el pulmón, el páncreas y las glándulas sudoríparas, EXCEPTO el &lt;b&gt;Sistema Nervioso Central (SNC)&lt;/b&gt;.&lt;br /&gt;&lt;br /&gt;&lt;i&gt;Nota: El detalle clínico multisistémico exacto de esta entidad fue complementado con conocimiento médico externo a las fuentes provistas. Se sugiere verificación independiente.&lt;/i&gt;</t>
  </si>
  <si>
    <t>&lt;b&gt;CLÍNICA Y COMPROMISO SISTÉMICO DE LA FIBROSIS QUÍSTICA&lt;/b&gt;&lt;br /&gt;&lt;br /&gt;La fibrosis quística es una enfermedad de base genética y multisistémica que genera un profundo compromiso funcional respiratorio y exocrino. A partir de las referencias clínicas asociadas en las fuentes provistas, se destacan las siguientes manifestaciones:&lt;br /&gt;• &lt;b&gt;Manifestaciones respiratorias:&lt;/b&gt; Se caracteriza por presentar tos excesiva, producción crónica de moco y el desarrollo de alteraciones anatómicas pulmonares irreversibles como las &lt;b&gt;bronquiectasias&lt;/b&gt;. Estos pacientes poseen un altísimo riesgo de sobreinfección, debiéndose sospechar ineludiblemente la colonización e infección por &lt;b&gt;Pseudomonas aeruginosa&lt;/b&gt;.&lt;br /&gt;• &lt;b&gt;Manifestaciones extrarrespiratorias:&lt;/b&gt; Clínicamente el cuadro se acompaña de importantes síntomas gastrointestinales, los cuales traducen el compromiso obstructivo de glándulas exocrinas anexas.&lt;br /&gt;&lt;br /&gt;&lt;i&gt;Aclaración de fuentes: La exclusión anatómica del Sistema Nervioso Central (SNC), así como la mención nominal directa del páncreas y las glándulas sudoríparas que estructuran este MCQ, se basan en literatura médica externa a los documentos "TRATADO_" provistos, por lo que se recomienda su verificación independiente.&lt;/i&gt;</t>
  </si>
  <si>
    <t>La opción a es correcta debido a que la literatura médica externa establece que el &lt;b&gt;Sistema Nervioso Central (SNC)&lt;/b&gt; no sufre una afectación clínica primaria por el defecto del canal iónico de cloro propio de la &lt;b&gt;Fibrosis Quística&lt;/b&gt;, constituyendo la excepción del cuadro.</t>
  </si>
  <si>
    <t>&lt;br /&gt;• &lt;b&gt;b) Pulmón:&lt;/b&gt; Es incorrecta ya que es el órgano diana principal de la morbimortalidad, cursando con tos excesiva, producción espesa de moco, bronquiectasias e infecciones recurrentes por &lt;b&gt;Pseudomonas aeruginosa&lt;/b&gt;.&lt;br /&gt;• &lt;b&gt;c) Páncreas y d) Glándulas sudoríparas:&lt;/b&gt; Son incorrectas porque la patología afecta de manera directa y patognomónica a estas glándulas exocrinas, lo cual justifica los síntomas gastrointestinales y la alta concentración de cloruro en el sudor característicos del síndrome. &lt;i&gt;(Justificación apoyada en literatura médica externa)&lt;/i&gt;.</t>
  </si>
  <si>
    <t>02_CARDIOLOGÍA</t>
  </si>
  <si>
    <t>01_Insuficiencia_cardíaca</t>
  </si>
  <si>
    <t>Señale la respuesta INCORRECTA:&lt;br&gt;&lt;br&gt;a) La precarga es la fuerza que distiende al miocardio al llenarse en diástole&lt;br&gt;&lt;br&gt;b) En fisiología cardiaca la precarga es equivalente al retorno venoso&lt;br&gt;&lt;br&gt;c) El concepto de precarga representa la longitud que alcanza el sarcómero o fibra cardiaca antes de contraerse y depende del retorno venoso&lt;br&gt;&lt;br&gt;d) La precarga es la resistencia que debe vencer el miocardio para abrir la válvula aórtica</t>
  </si>
  <si>
    <t>d) La precarga es la resistencia que debe vencer el miocardio para abrir la válvula aórtica</t>
  </si>
  <si>
    <t>&lt;b&gt;DETERMINANTES DEL VOLUMEN SISTÓLICO&lt;/b&gt;&lt;br /&gt;&lt;br /&gt;El Volumen Sistólico (cantidad de sangre que cada ventrículo bombea en cada latido, cuyo valor normal oscila entre 70 y 75 ml) depende fisiológicamente de tres determinantes mecánicos fundamentales:&lt;br /&gt;• &lt;b&gt;Precarga:&lt;/b&gt; Es la carga o volumen que distiende al ventrículo izquierdo o derecho al final de la diástole, justo antes de iniciar la sístole ventricular. Está determinada por el retorno venoso que llena los ventrículos al final de la sístole auricular. Fisiológicamente, existe una columna sanguínea hacia atrás del ventrículo, por lo que la presión al final de la diástole se traduce y equivale a la presión del capilar pulmonar.&lt;br /&gt;• &lt;b&gt;Poscarga:&lt;/b&gt; Es la resistencia contra la que el ventrículo debe enfrentarse para expulsar la sangre hacia los grandes vasos sanguíneos. Al abrirse la válvula aórtica, el corazón se encuentra con esta carga, la cual equivale en el ventrículo izquierdo a la resistencia vascular periférica o sistémica. La hipertensión arterial (HTA) y los estados de vasoconstricción aumentan significativamente la poscarga, lo que genera inherentemente una disminución del volumen sistólico.&lt;br /&gt;• &lt;b&gt;Contractilidad (o Inotropismo):&lt;/b&gt; Es la capacidad contráctil intrínseca que tiene el músculo cardíaco para generar tensión, acortar sus fibras y vaciar su contenido.</t>
  </si>
  <si>
    <t>&lt;b&gt;d) La precarga es la resistencia que debe vencer el miocardio para abrir la válvula aórtica:&lt;/b&gt; Es la afirmación incorrecta (la excepción buscada). Conceptualmente, la fuerza o resistencia que opone el sistema arterial y que el ventrículo debe enfrentar para lograr abrir la válvula aórtica y expulsar la sangre no corresponde a la precarga, sino a la poscarga.</t>
  </si>
  <si>
    <t>• &lt;b&gt;a) La precarga es la fuerza que distiende al miocardio al llenarse en diástole, b) En fisiología cardiaca la precarga es equivalente al retorno venoso, c) El concepto de precarga representa la longitud que alcanza el sarcómero o fibra cardiaca antes de contraerse y depende del retorno venoso:&lt;/b&gt; Son afirmaciones correctas. Las tres opciones describen de manera fisiológica y axiomática el mismo concepto hemodinámico: la precarga es el grado de estiramiento (longitud) de las fibras miocárdicas originado por el volumen de llenado al final de la diástole, el cual está determinado de forma directa por el retorno venoso.</t>
  </si>
  <si>
    <t>El termino Insuficiencia Cardiaca con fracción de eyección preservada se reserva para:&lt;br&gt;&lt;br&gt;a) Aumento del tamaño del Ventriculo izquierdo al final de la diástole&lt;br&gt;&lt;br&gt;b) Volumen sistólico disminuido&lt;br&gt;&lt;br&gt;c) Sintomas evidente de insuficiencia cardiaca con volumen sistólico normal&lt;br&gt;&lt;br&gt;d) Sintomas evidentes de insuficiencia cardiaca con bajo gasto cardiaco&lt;br&gt;&lt;br&gt;e) Presion de fin de diástole normal.</t>
  </si>
  <si>
    <t>c) Sintomas evidente de insuficiencia cardiaca con volumen sistólico normal</t>
  </si>
  <si>
    <t>La opción c es correcta debido a que la literatura cardiológica establece axiomáticamente que el término "insuficiencia cardíaca con fracción de eyección preservada" (o disfunción diastólica) se reserva de manera estricta para definir a los pacientes que manifiestan &lt;b&gt;síntomas evidentes de insuficiencia cardíaca pero mantienen un volumen sistólico normal&lt;/b&gt; y una fracción de eyección de ventrículo izquierdo completamente conservada (&gt; 50%).</t>
  </si>
  <si>
    <t>&lt;br /&gt;• &lt;b&gt;a) Aumento del tamaño del Ventriculo izquierdo al final de la diástole:&lt;/b&gt; Es incorrecta ya que la distensibilidad disminuida y la rigidez de la pared generan que el tamaño de la cavidad ventricular suela estar característicamente conservado o disminuido, jamás aumentado (dilatado).&lt;br /&gt;• &lt;b&gt;b) Volumen sistólico disminuido y d) Sintomas evidentes de insuficiencia cardiaca con bajo gasto cardiaco:&lt;/b&gt; Son incorrectas porque la caída franca del volumen sistólico y del gasto cardíaco con incapacidad de eyección son los parámetros hemodinámicos que definen al fenotipo opuesto: la insuficiencia cardíaca con fracción de eyección deprimida o comprometida (disfunción sistólica).&lt;br /&gt;• &lt;b&gt;e) Presion de fin de diástole normal:&lt;/b&gt; Es incorrecta debido a que la incapacidad del ventrículo rígido para relajarse y aceptar el llenado sanguíneo genera invariablemente que las presiones al final de la diástole se encuentren muy aumentadas, trasladando esta congestión hacia atrás.</t>
  </si>
  <si>
    <t>La IC conceptualmente se conoce como un gran síndrome clínico que se caracteriza por:&lt;br&gt;&lt;br&gt;a) Alcanzar proporciones de la epidemia&lt;br&gt;&lt;br&gt;b) Ser causa frecuente de hospitalización en el anciano&lt;br&gt;&lt;br&gt;c) Ser una patología prevalente y de alta incidencia en la población&lt;br&gt;&lt;br&gt;d) Todos los conceptos son correctos&lt;br&gt;&lt;br&gt;e) Aumenta la incidencia con la edad</t>
  </si>
  <si>
    <t>d) Todos los conceptos son correctos</t>
  </si>
  <si>
    <t>Conceptualmente, la &lt;b&gt;insuficiencia cardíaca (IC) es un gran síndrome clínico que se caracteriza por ser una patología prevalente y de alta incidencia poblacional, alcanzar proporciones de epidemia, aumentar progresivamente su incidencia con la edad y constituir una causa frecuente de hospitalización en el anciano&lt;/b&gt;.</t>
  </si>
  <si>
    <t>&lt;b&gt;GENERALIDADES E IMPACTO EPIDEMIOLÓGICO DE LA INSUFICIENCIA CARDÍACA&lt;/b&gt;&lt;br /&gt;&lt;br /&gt;La Insuficiencia Cardíaca (IC) es considerada un complejo síndrome en el que desembocan la mayoría de las patologías cardiovasculares, representando un grave y creciente problema en la Salud Pública.&lt;br /&gt;• &lt;b&gt;Impacto poblacional:&lt;/b&gt; Se caracteriza por ser una patología prevalente y de alta incidencia, alcanzando verdaderas proporciones epidémicas. Su incidencia aumenta en forma sostenida a pesar de los grandes progresos en el tratamiento de las enfermedades cardiovasculares previas.&lt;br /&gt;• &lt;b&gt;Relación demográfica:&lt;/b&gt; La incidencia y prevalencia de este síndrome se relacionan fuertemente con el envejecimiento, aumentando de manera progresiva con la edad. En consecuencia, constituye una de las causas más frecuentes de hospitalización en el anciano (la mediana de presentación es a los 74 años).&lt;br /&gt;• &lt;b&gt;Mortalidad:&lt;/b&gt; Presenta una mortalidad anual promedio del 30% a nivel general, elevándose drásticamente en las etapas más avanzadas (clase funcional IV) a tasas que oscilan entre el 40 y el 70%.</t>
  </si>
  <si>
    <t>&lt;b&gt;d) Todos los conceptos son correctos:&lt;/b&gt; Es la opción correcta. Engloba de manera integral las características epidemiológicas y clínicas axiomáticas que definen la magnitud sanitaria de la insuficiencia cardíaca, la cual se manifiesta con alta incidencia y prevalencia, alcanza niveles epidémicos globales, incrementa su aparición directamente con el envejecimiento y representa una causa determinante de hospitalización geriátrica.</t>
  </si>
  <si>
    <t>• &lt;b&gt;a) Alcanzar proporciones de la epidemia, b) Ser causa frecuente de hospitalización en el anciano, c) Ser una patología prevalente y de alta incidencia en la población, e) Aumenta la incidencia con la edad:&lt;/b&gt; Son afirmaciones correctas de manera individual, ya que describen con absoluta exactitud el comportamiento epidemiológico del síndrome. Sin embargo, al ser todas ciertas, la única opción que satisface la respuesta integral a la pregunta es la opción "d".</t>
  </si>
  <si>
    <t>La insuficiencia cardíaca se la considera hoy en día una verdadera epidemia. Indique cuáles de estos conceptos son los correctos:&lt;br&gt;&lt;br&gt;a) Es una patología prevalente, con alta incidencia en la población&lt;br&gt;&lt;br&gt;b) Es una patología fácilmente mensurable y fácil de definir&lt;br&gt;&lt;br&gt;c) Es una patología predominante solo en raza negra&lt;br&gt;&lt;br&gt;d) Es una patología altamente predominante en sexo masculino</t>
  </si>
  <si>
    <t>a) Es una patología prevalente, con alta incidencia en la población</t>
  </si>
  <si>
    <t>&lt;b&gt;EPIDEMIOLOGÍA DE LA INSUFICIENCIA CARDÍACA&lt;/b&gt;&lt;br /&gt;&lt;br /&gt;La Insuficiencia Cardíaca (IC) representa un grave y creciente problema en la Salud Pública a nivel mundial. Su incidencia y prevalencia han aumentado en forma sostenida en las últimas décadas, a pesar de los grandes progresos en el tratamiento de las enfermedades cardiovasculares primarias.&lt;br /&gt;• &lt;b&gt;Prevalencia e Incidencia:&lt;/b&gt; Constituye un gran síndrome clínico que alcanza proporciones de verdadera epidemia. En Argentina, el 1% de la población padece insuficiencia cardíaca (aproximadamente 400.000 personas). Su incidencia se relaciona fuertemente con la edad, el sexo y la raza, siendo la edad (y el envejecimiento poblacional) el factor más determinante y estrechamente asociado a su aparición.&lt;br /&gt;• &lt;b&gt;Complejidad Diagnóstica:&lt;/b&gt; Es una entidad clínica de muy difícil definición y medición, representando la vía final común de múltiples enfermedades del corazón.&lt;br /&gt;• &lt;b&gt;Mortalidad:&lt;/b&gt; Es una causa frecuente de hospitalización en el anciano, promediando una mortalidad anual del 30% a nivel general, la cual asciende estrepitosamente al 50-70% en pacientes con clase funcional IV.</t>
  </si>
  <si>
    <t>La opción a es correcta debido a que la literatura cardiológica establece axiomáticamente que la insuficiencia cardíaca es un gran síndrome clínico catalogado como una &lt;b&gt;patología prevalente y de alta incidencia en la población&lt;/b&gt;, habiendo alcanzado proporciones de verdadera epidemia debido al envejecimiento poblacional y a la mayor sobrevida de los pacientes con cardiopatía isquémica e hipertensión.</t>
  </si>
  <si>
    <t>&lt;br /&gt;• &lt;b&gt;b) Es una patología fácilmente mensurable y fácil de definir:&lt;/b&gt; Es incorrecta ya que, por el contrario, las guías clínicas definen a la insuficiencia cardíaca como un síndrome de muy difícil definición y medición, abarcando una inmensa heterogeneidad clínica.&lt;br /&gt;• &lt;b&gt;c) Es una patología predominante solo en raza negra y d) Es una patología altamente predominante en sexo masculino:&lt;/b&gt; Son incorrectas debido a que, si bien estadísticamente la incidencia puede ser mayor en la raza negra (25% mayor) y en varones (1.8 veces superior), la enfermedad no es predominante "solo" ni de forma altamente excluyente en estos grupos, afectando masivamente a ambos sexos y siendo la edad avanzada el factor demográfico cardinal.</t>
  </si>
  <si>
    <t>El aumento de la frecuencia en la presentación de Insuficiencia cardíaca en la población general se debe: &lt;br&gt;&lt;br&gt;a) Envejecimiento de la población &lt;br&gt;&lt;br&gt;b) Mejora en la sobrevida del infarto de miocardio &lt;br&gt;&lt;br&gt;c) Buena adherencia al tratamiento de los pacientes hipertensos &lt;br&gt;&lt;br&gt;d) Diagnóstico más temprano de la enfermedad &lt;br&gt;&lt;br&gt;e) a y b son correctas &lt;br&gt;&lt;br&gt;f) Todas son correctas</t>
  </si>
  <si>
    <t>&lt;b&gt;e) a y b son correctas:&lt;/b&gt; Es la opción correcta. Engloba con exactitud los dos factores determinantes comprobados que impulsan de manera directa las proporciones epidémicas de este síndrome: el progresivo envejecimiento poblacional y la mayor supervivencia contemporánea de los pacientes que sufren un infarto de miocardio, quienes en el pasado fallecían de manera aguda y en la actualidad sobreviven desarrollando posteriormente la patología.</t>
  </si>
  <si>
    <t>• &lt;b&gt;a) Envejecimiento de la población, b) Mejora en la sobrevida del infarto de miocardio:&lt;/b&gt; Son afirmaciones correctas de manera asilada, pero incompletas frente a la opción "e" que las agrupa integralmente.&lt;br /&gt;• &lt;b&gt;c) Buena adherencia al tratamiento de los pacientes hipertensos:&lt;/b&gt; Es incorrecta en la formulación causal planteada. Si bien el tratamiento reduce la morbimortalidad aguda, es la prolongación de la vida que otorga este tratamiento lo que da margen al desarrollo del daño crónico, no siendo la buena adherencia en sí misma la causa de la claudicación de la bomba, sino el factor que prolonga la sobrevida.&lt;br /&gt;• &lt;b&gt;d) Diagnóstico más temprano de la enfermedad:&lt;/b&gt; Es incorrecta. El aumento epidemiológico sostenido se fundamenta en un incremento real de casos (por mayor sobrevida a eventos cardiovasculares agudos y al avance de la edad demográfica), no a un sesgo por diagnóstico precoz.&lt;br /&gt;• &lt;b&gt;f) Todas son correctas:&lt;/b&gt; Es incorrecta, ya que engloba opciones inválidas o secundarias para explicar la génesis directa del aumento estadístico real de la insuficiencia cardíaca.</t>
  </si>
  <si>
    <t>Cuál de los siguientes factores es el que más se relaciona con la incidencia y prevalencia de la Insuficiencia Cardíaca:&lt;br&gt;&lt;br&gt;a) El medio rural&lt;br&gt;&lt;br&gt;b) La edad&lt;br&gt;&lt;br&gt;c) El género&lt;br&gt;&lt;br&gt;d) La etnia&lt;br&gt;&lt;br&gt;e) La actividad laboral</t>
  </si>
  <si>
    <t>b) La edad</t>
  </si>
  <si>
    <t>&lt;b&gt;EPIDEMIOLOGÍA DE LA INSUFICIENCIA CARDÍACA Y EDAD&lt;/b&gt;&lt;br /&gt;&lt;br /&gt;La Insuficiencia Cardíaca (IC) representa un grave y creciente problema en la Salud Pública a nivel mundial. Su incidencia y prevalencia han aumentado en forma sostenida en las últimas décadas, a pesar de los grandes progresos en el tratamiento de las patologías primarias.&lt;br /&gt;• &lt;b&gt;Aumento exponencial con la edad:&lt;/b&gt; Constituye un gran síndrome clínico que alcanza proporciones de verdadera epidemia, aumentando progresivamente su incidencia con el paso de los años. En pacientes menores de 60 años la prevalencia es del 2%, mientras que en mayores de 70 años asciende marcadamente por encima del 10%.&lt;br /&gt;• &lt;b&gt;Incidencia anual:&lt;/b&gt; La aparición de nuevos casos aumenta sostenidamente de acuerdo a la edad, sumando un 1% anual exclusivamente en los pacientes mayores de 65 años.&lt;br /&gt;• &lt;b&gt;Causas del incremento epidémico:&lt;/b&gt; Este aumento poblacional en la frecuencia del síndrome se debe primordialmente al &lt;b&gt;envejecimiento de la población&lt;/b&gt;, sumado a la mejoría en la sobrevida de los pacientes tras un infarto de miocardio y al mejor control y sobrevida en la hipertensión arterial.</t>
  </si>
  <si>
    <t>La opción b es correcta debido a que la literatura cardiológica establece axiomáticamente que, si bien la incidencia y prevalencia del gran síndrome de insuficiencia cardíaca se relacionan fuertemente con el sexo y la raza, &lt;b&gt;la edad&lt;/b&gt; constituye clínicamente el factor epidemiológico principal y más determinante, estando estrechamente asociado a su aparición por el fenómeno del envejecimiento poblacional.</t>
  </si>
  <si>
    <t>&lt;br /&gt;• &lt;b&gt;c) El género y d) La etnia:&lt;/b&gt; Son incorrectas porque, aunque influyen estadísticamente en la epidemiología (la incidencia es 1.8 veces superior en varones y la prevalencia es un 25% mayor en la raza negra), la literatura dictamina de manera explícita y directa que la &lt;b&gt;edad&lt;/b&gt; supera a estas variables poblacionales constituyéndose como el factor &lt;i&gt;más determinante&lt;/i&gt; en la frecuencia del síndrome.&lt;br /&gt;• &lt;b&gt;a) El medio rural y e) La actividad laboral:&lt;/b&gt; Son incorrectas ya que el entorno geográfico de residencia y la actividad laboral del paciente, de forma aislada, no figuran entre los predictores epidemiológicos ni factores cardinales estandarizados para la incidencia de esta patología a nivel mundial.</t>
  </si>
  <si>
    <t>La incidencia y prevalencia de la IC se relaciona sobre todo:&lt;br&gt;&lt;br&gt;a) La edad&lt;br&gt;&lt;br&gt;b) El sexo&lt;br&gt;&lt;br&gt;c) La raza&lt;br&gt;&lt;br&gt;d) Ninguna de las variables&lt;br&gt;&lt;br&gt;e) Todas las variables</t>
  </si>
  <si>
    <t>e) Todas las variables</t>
  </si>
  <si>
    <t>Clínicamente, la &lt;b&gt;incidencia y prevalencia de la insuficiencia cardíaca se relacionan fuertemente con la edad, el sexo y la raza&lt;/b&gt;, siendo la edad el factor más determinante y estrechamente asociado a su aparición.</t>
  </si>
  <si>
    <t>&lt;b&gt;EPIDEMIOLOGÍA Y VARIABLES DEMOGRÁFICAS&lt;/b&gt;&lt;br /&gt;&lt;br /&gt;La incidencia y prevalencia del síndrome de insuficiencia cardíaca se relacionan fuertemente con variables demográficas ineludibles:&lt;br /&gt;• &lt;b&gt;Edad:&lt;/b&gt; Es el factor más determinante. La incidencia y prevalencia de este síndrome se relacionan fuertemente con el envejecimiento, aumentando progresivamente y sumando un 1% anual en pacientes mayores de 65 años.&lt;br /&gt;• &lt;b&gt;Sexo:&lt;/b&gt; Presenta variaciones significativas. Según los datos poblacionales extraídos del estudio Framingham, la incidencia es 1,8 veces superior en varones en comparación con las mujeres.&lt;br /&gt;• &lt;b&gt;Raza:&lt;/b&gt; La prevalencia de la insuficiencia cardíaca se ve afectada por factores raciales, documentándose estadísticamente que es un 25% mayor en la raza negra.</t>
  </si>
  <si>
    <t>&lt;b&gt;e) Todas las variables:&lt;/b&gt; Es la opción correcta. Engloba de manera integral a los tres factores demográficos axiomáticos (edad, sexo y raza) que modifican y determinan fuertemente la incidencia y prevalencia epidemiológica del síndrome de insuficiencia cardíaca en la población general.</t>
  </si>
  <si>
    <t>Respecto al sistema cardiovascular, señale la FALSA:&lt;br&gt;&lt;br&gt;a) La pared del ventrículo derecho es más gruesa que la del ventrículo izquierdo&lt;br&gt;&lt;br&gt;b) Las fibras musculares auriculares y ventriculares están separadas por un anillo fibroso&lt;br&gt;&lt;br&gt;c) La válvula mitral tiene dos hojas o valvas&lt;br&gt;&lt;br&gt;d) El circuito pulmonar y sistémico funcionan de forma simultánea y paralela&lt;br&gt;&lt;br&gt;e) En la circulación sistémica la sangre es impulsada por el ventrículo izquierdo</t>
  </si>
  <si>
    <t>a) La pared del ventrículo derecho es más gruesa que la del ventrículo izquierdo</t>
  </si>
  <si>
    <t>El &lt;b&gt;ventrículo izquierdo&lt;/b&gt; posee una pared que es francamente más gruesa que la del ventrículo derecho.</t>
  </si>
  <si>
    <t>&lt;b&gt;ANATOMÍA Y FISIOLOGÍA CARDIOVASCULAR ESTRUCTURAL&lt;/b&gt;&lt;br /&gt;&lt;br /&gt;Como regla anatómica y fisiológica estructural del corazón y los grandes vasos, se establecen los siguientes componentes básicos:&lt;br /&gt;• &lt;b&gt;Grosor ventricular y circulación:&lt;/b&gt; Las cavidades derechas poseen paredes finas. En contrapartida, en la circulación sistémica la sangre es impulsada exclusivamente por el ventrículo izquierdo, cuya pared es francamente más gruesa que la del ventrículo derecho para poder vencer la alta resistencia vascular sistémica.&lt;br /&gt;• &lt;b&gt;Separación muscular:&lt;/b&gt; Las fibras musculares auriculares y ventriculares están separadas por un anillo fibroso que actúa como aislante anatómico y eléctrico.&lt;br /&gt;• &lt;b&gt;Estructura valvular:&lt;/b&gt; La válvula mitral se diferencia anatómicamente por tener exactamente dos hojas o valvas.&lt;br /&gt;• &lt;b&gt;Circuitos vasculares:&lt;/b&gt; El circuito pulmonar y el circuito sistémico funcionan fisiológicamente de forma simultánea y paralela.</t>
  </si>
  <si>
    <t>La opción a es correcta (al ser la afirmación falsa buscada) debido a que la literatura cardiológica establece axiomáticamente que es el &lt;b&gt;ventrículo izquierdo&lt;/b&gt; (y no el derecho) el que posee una pared muscular más gruesa, adaptación anatómica necesaria para generar la presión que impulsa la sangre hacia toda la circulación sistémica.</t>
  </si>
  <si>
    <t>&lt;br /&gt;• &lt;b&gt;b) Las fibras musculares auriculares y ventriculares están separadas por un anillo fibroso, c) La válvula mitral tiene dos hojas o valvas, d) El circuito pulmonar y sistémico funcionan de forma simultánea y paralela y e) En la circulación sistémica la sangre es impulsada por el ventrículo izquierdo:&lt;/b&gt; Son opciones incorrectas porque constituyen postulados anatómicos y fisiológicos estrictamente verdaderos del funcionamiento y estructura normal del sistema cardiovascular, no cumpliendo con la consigna de señalar la excepción o afirmación falsa.</t>
  </si>
  <si>
    <t>Señale la respuesta INCORRECTA:&lt;br&gt;&lt;br&gt;a) La precarga es la fuerza que distiende al miocardio al llenarse en diástole&lt;br&gt;&lt;br&gt;b) En fisiología cardíaca la precarga es equivalente al retorno venoso&lt;br&gt;&lt;br&gt;c) El concepto de precarga representa la longitud que alcanza el sarcómero o fibra cardíaca antes de contraerse y depende del retorno venoso&lt;br&gt;&lt;br&gt;d) La precarga es la resistencia que debe vencer el miocardio para abrir la válvula aórtica</t>
  </si>
  <si>
    <t>&lt;b&gt;DETERMINANTES DEL VOLUMEN SISTÓLICO&lt;/b&gt;&lt;br /&gt;&lt;br /&gt;El volumen sistólico (cantidad de sangre que cada ventrículo bombea en cada latido, cuyo valor normal oscila entre 70 y 75 ml) depende fisiológicamente de tres determinantes mecánicos fundamentales:&lt;br /&gt;• &lt;b&gt;Precarga:&lt;/b&gt; Es la carga o volumen que distiende al ventrículo izquierdo o derecho al final de la diástole, justo antes de iniciar la sístole ventricular. Está determinada por el retorno venoso que llena los ventrículos al final de la sístole auricular. Fisiológicamente, existe una columna sanguínea hacia atrás del ventrículo, por lo que la presión al final de la diástole se traduce y equivale a la presión del capilar pulmonar.&lt;br /&gt;• &lt;b&gt;Poscarga:&lt;/b&gt; Es la resistencia contra la que el ventrículo debe enfrentarse para expulsar la sangre hacia los grandes vasos sanguíneos. Al abrirse la válvula aórtica, el corazón se encuentra con esta carga, la cual equivale en el ventrículo izquierdo a la resistencia vascular periférica o sistémica. La hipertensión arterial (HTA) y los estados de vasoconstricción aumentan significativamente la poscarga, lo que genera inherentemente una disminución del volumen sistólico.&lt;br /&gt;• &lt;b&gt;Contractilidad (o Inotropismo):&lt;/b&gt; Es la capacidad contráctil intrínseca que tiene el músculo cardíaco para generar tensión, acortar sus fibras y vaciar su contenido.</t>
  </si>
  <si>
    <t>• &lt;b&gt;a) La precarga es la fuerza que distiende al miocardio al llenarse en diástole, b) En fisiología cardíaca la precarga es equivalente al retorno venoso, c) El concepto de precarga representa la longitud que alcanza el sarcómero o fibra cardíaca antes de contraerse y depende del retorno venoso:&lt;/b&gt; Son afirmaciones correctas. Las tres opciones describen de manera fisiológica y axiomática el mismo concepto hemodinámico: la precarga es el grado de estiramiento (longitud) de las fibras miocárdicas originado por el volumen de llenado al final de la diástole, el cual está determinado de forma directa por el retorno venoso.</t>
  </si>
  <si>
    <t>¿Cuáles son los efectos de la digital en la fisiología cardiaca?&lt;br&gt;&lt;br&gt;a) Inotrópico positivo, cronotrópico positivo, batmotrópico negativo&lt;br&gt;&lt;br&gt;b) Inotrópico positivo, cronotrópico negativo, batmotrópico positivo&lt;br&gt;&lt;br&gt;c) Inotrópico positivo, cronotrópico positivo, batmotrópico positivo&lt;br&gt;&lt;br&gt;d) Inotrópico negativo, cronotrópico negativo, batmotrópico negativo</t>
  </si>
  <si>
    <t>b) Inotrópico positivo, cronotrópico negativo, batmotrópico positivo</t>
  </si>
  <si>
    <t>&lt;b&gt;MECANISMO Y EFECTOS DE LOS DIGITÁLICOS&lt;/b&gt;&lt;br /&gt;&lt;br /&gt;Los digitálicos (como la digoxina) actúan inhibiendo la bomba Na+/K+ ATPasa de la membrana celular del miocito, lo que termina incrementando el Ca++ intracitosólico. Esto determina sus efectos farmacológicos característicos sobre la dinámica cardíaca:&lt;br /&gt;• &lt;b&gt;Efecto inotrópico positivo:&lt;/b&gt; Aumenta la fuerza de contracción ventricular, mejorando el volumen sistólico.&lt;br /&gt;• &lt;b&gt;Efecto cronotrópico negativo:&lt;/b&gt; Disminuye la frecuencia cardíaca al ejercer acción sobre el nódulo sinusal y aurículo-ventricular.&lt;br /&gt;• &lt;b&gt;Efecto batmotrópico positivo:&lt;/b&gt; Aumenta la excitabilidad del músculo cardíaco.&lt;br /&gt;&lt;br /&gt;En el contexto de la insuficiencia cardíaca, la digital no disminuye la mortalidad global, pero mejora la función ventricular y reduce el número de hospitalizaciones, estando particularmente indicada en el manejo sintomático cuando la disfunción se asocia a fibrilación auricular (FA).</t>
  </si>
  <si>
    <t>La opción b es correcta debido a que la literatura cardiológica establece que la digital posee la triple capacidad fisiológica de aumentar la contractilidad miocárdica (&lt;b&gt;inotrópico positivo&lt;/b&gt;), disminuir la frecuencia cardíaca (&lt;b&gt;cronotrópico negativo&lt;/b&gt;) y aumentar la excitabilidad de las fibras (&lt;b&gt;batmotrópico positivo&lt;/b&gt;).</t>
  </si>
  <si>
    <t>&lt;b&gt;TOXICIDAD DIGITÁLICA&lt;/b&gt;&lt;br /&gt;&lt;br /&gt;El uso de la digoxina requiere un control estricto debido a su estrecho margen terapéutico. Su intoxicación es un cuadro clínico grave que ocasiona:&lt;br /&gt;• &lt;b&gt;Síntomas generales:&lt;/b&gt; Anorexia, náuseas, vómitos y alteraciones visuales.&lt;br /&gt;• &lt;b&gt;Alteraciones electrocardiográficas y arritmias:&lt;/b&gt; Puede desencadenar bradicardia sinusal, bloqueo AV, extrasistolia ventricular (bigeminismo) y taquicardias.</t>
  </si>
  <si>
    <t>Entre las siguientes causas de insuficiencia cardíaca, ¿Cuál causa cardiomegalia?&lt;br&gt;&lt;br&gt;a) Insuficiencia aórtica crónica&lt;br&gt;&lt;br&gt;b) Insuficiencia mitral aguda&lt;br&gt;&lt;br&gt;c) Estenosis mitral aguda&lt;br&gt;&lt;br&gt;d) Pericarditis constrictiva</t>
  </si>
  <si>
    <t>a) Insuficiencia aórtica crónica</t>
  </si>
  <si>
    <t>Entre las diversas valvulopatías, la &lt;b&gt;insuficiencia aórtica crónica&lt;/b&gt; es una causa que produce &lt;b&gt;cardiomegalia&lt;/b&gt; evidente debido a la sobrecarga de volumen sostenida.</t>
  </si>
  <si>
    <t>&lt;b&gt;a) Insuficiencia aórtica crónica:&lt;/b&gt; Es la opción correcta. Fisiopatológicamente, la incompetencia valvular aórtica de curso crónico impone al corazón una severa sobrecarga de volumen sostenida en el tiempo. Como mecanismo adaptativo a los pequeños incrementos de volumen a lo largo de los años, el ventrículo izquierdo desarrolla una franca hipertrofia excéntrica y dilatación progresiva de la cavidad, lo que se traduce macroscópica y radiológicamente en una gran cardiomegalia.</t>
  </si>
  <si>
    <t>• &lt;b&gt;b) Insuficiencia mitral aguda:&lt;/b&gt; Es incorrecta. En los cuadros agudos, se produce una sobrecarga brusca de volumen que impacta sobre un ventrículo de tamaño normal, el cual aún no ha tenido el tiempo biológico para adaptarse, distenderse ni dilatarse; por ende, cursa con falla cardíaca severa (edema agudo de pulmón) pero típicamente sin cardiomegalia instaurada.&lt;br /&gt;• &lt;b&gt;c) Estenosis mitral aguda:&lt;/b&gt; Es incorrecta. En la estenosis mitral el problema radica en la restricción y dificultad al llenado diastólico del ventrículo izquierdo. Al recibir un flujo de volumen reducido, el ventrículo izquierdo se mantiene hemodinámicamente "protegido", de tamaño normal o incluso pequeño, sin sufrir dilatación ni hipertrofia (sin cardiomegalia).&lt;br /&gt;• &lt;b&gt;d) Pericarditis constrictiva:&lt;/b&gt; Es incorrecta. Constituye una alteración que restringe mecánicamente el llenado diastólico del corazón desde el exterior debido a un pericardio rígido y engrosado, cursando clásicamente con volúmenes ventriculares normales o reducidos, impidiendo la dilatación miocárdica.</t>
  </si>
  <si>
    <t>¿Cuál es la causa más frecuente de elevación de la presión auricular izquierda?&lt;br&gt;&lt;br&gt;a) Mixoma auricular&lt;br&gt;&lt;br&gt;b) Estenosis tricuspídea&lt;br&gt;&lt;br&gt;c) Hipertensión arterial&lt;br&gt;&lt;br&gt;d) Trombo auricular</t>
  </si>
  <si>
    <t>&lt;br&gt;c) Hipertensión arterial</t>
  </si>
  <si>
    <t>La &lt;b&gt;hipertensión arterial&lt;/b&gt; es clínicamente la causa más frecuente de elevación de la presión auricular izquierda.</t>
  </si>
  <si>
    <t>&lt;b&gt;FISIOPATOLOGÍA DE LA INSUFICIENCIA CARDÍACA POR HIPERTENSIÓN ARTERIAL&lt;/b&gt;&lt;br /&gt;&lt;br /&gt;La hipertensión arterial (HTA) constituye la etiología principal y número uno de insuficiencia cardíaca en el mundo. Un paciente con HTA no controlada por una cierta cantidad de años desarrolla falla cardíaca como consecuencia directa del aumento sostenido de las resistencias. Fisiopatológicamente, el daño sigue esta cascada mecánica y hemodinámica:&lt;br /&gt;• &lt;b&gt;Aumento de la postcarga:&lt;/b&gt; El ventrículo izquierdo (VI) debe enfrentarse a una elevación sostenida de la resistencia vascular periférica para lograr eyectar la sangre.&lt;br /&gt;• &lt;b&gt;Desarrollo de Hipertrofia Ventricular Izquierda (HVI):&lt;/b&gt; Para equilibrar el aumento del estrés parietal originado por la alta presión sistémica, el miocardio responde desarrollando una hipertrofia concéntrica adaptativa. Este engrosamiento de la pared disminuye notablemente la distensibilidad (o compliance) del ventrículo, volviéndolo más rígido.&lt;br /&gt;• &lt;b&gt;Disfunción Diastólica:&lt;/b&gt; La rigidez adquirida dificulta la fase de relajación y llenado ventricular. El VI es incapaz de aceptar pasivamente el volumen sanguíneo proveniente de la aurícula.&lt;br /&gt;• &lt;b&gt;Transmisión retrógrada de presiones:&lt;/b&gt; Para lograr un correcto llenado del ventrículo rígido, la presión de fin de diástole debe elevarse patológicamente. Esta elevación de presión se transmite hacia atrás obligando a la aurícula a hipertrofiarse y dilatarse para vencer la resistencia. Finalmente, se instaura un cuadro de elevación sostenida de la &lt;b&gt;presión auricular izquierda&lt;/b&gt;, lo cual repercutirá hacia el circuito venulocapilar generando congestión pulmonar.</t>
  </si>
  <si>
    <t>La opción c es correcta debido a que la literatura cardiológica establece de manera axiomática que la &lt;b&gt;hipertensión arterial&lt;/b&gt;, a través de su impacto crónico con aumento de postcarga, desarrollo de hipertrofia ventricular izquierda y posterior disfunción diastólica, representa la causa etiológica más frecuente de insuficiencia cardíaca y elevación de la &lt;b&gt;presión auricular izquierda&lt;/b&gt; en el mundo.</t>
  </si>
  <si>
    <t>&lt;br /&gt;• &lt;b&gt;a) Mixoma auricular y d) Trombo auricular:&lt;/b&gt; Son opciones incorrectas porque, aunque representan verdaderas masas intraauriculares capaces de generar una obstrucción mecánica del tracto de salida (simulando el comportamiento hemodinámico de una estenosis mitral con elevación de la presión auricular), constituyen patologías de presentación epidemiológica extremadamente infrecuente en comparación con la alta prevalencia de la hipertensión arterial.&lt;br /&gt;• &lt;b&gt;b) Estenosis tricuspídea:&lt;/b&gt; Es incorrecta ya que esta lesión valvular obstruye el tracto de entrada del ventrículo derecho, generando éstasis y un aumento exclusivo de las presiones en la aurícula derecha y en el sistema venoso periférico, sin impactar de forma primaria en el circuito auricular izquierdo.</t>
  </si>
  <si>
    <t>Marque la opción INCORRECTA. La activación del Sistema Simpático en la Insuficiencia Cardiaca genera:&lt;br&gt;&lt;br&gt;a) A largo plazo, una disminución de la mortalidad&lt;br&gt;&lt;br&gt;b) Aumento de las resistencias periféricas por vasoconstricción&lt;br&gt;&lt;br&gt;c) Taquicardia sinusal&lt;br&gt;&lt;br&gt;d) A largo plazo, progresión de la insuficiencia cardiaca</t>
  </si>
  <si>
    <t>a) A largo plazo, una disminución de la mortalidad</t>
  </si>
  <si>
    <t>La &lt;b&gt;activación del sistema simpático genera taquicardia sinusal, aumento de las resistencias periféricas por vasoconstricción y, a largo plazo, la progresión inevitable de la insuficiencia cardíaca&lt;/b&gt;, por lo que su activación crónica sostenida &lt;b&gt;aumenta la mortalidad&lt;/b&gt;.</t>
  </si>
  <si>
    <t>&lt;b&gt;SISTEMA NERVIOSO SIMPÁTICO (SNS) EN LA INSUFICIENCIA CARDÍACA&lt;/b&gt;&lt;br /&gt;&lt;br /&gt;La activación del eje neuroendocrino ocurre cuando el riñón y los barorreceptores interpretan erróneamente la caída del volumen minuto cardíaco como una hipovolemia severa, desatando una respuesta compensadora inicial que a largo plazo resulta letal.&lt;br /&gt;• &lt;b&gt;Respuesta y hemodinamia:&lt;/b&gt; Existe una sobreexpresión absoluta de adrenalina y norepinefrina que actúan sobre los receptores adrenérgicos. El efecto hemodinámico inmediato es generar vasoconstricción periférica (para redistribuir el flujo), taquicardia y aumento del inotropismo.&lt;br /&gt;• &lt;b&gt;Efecto perjudicial directo:&lt;/b&gt; Su activación sostenida tiene un impacto devastador, ya que induce hipertrofia, extensa fibrosis, remodelación y apoptosis (muerte celular programada) miocárdica.&lt;br /&gt;• &lt;b&gt;Hipótesis neurohormonal:&lt;/b&gt; Establece que la insuficiencia cardíaca progresa irremediablemente porque estos sistemas neurohormonales (como el SNS y el SRAA) ejercen un efecto tóxico directo sobre el músculo del corazón, conformando la base absoluta del mal pronóstico y de la progresión incesante de la enfermedad.</t>
  </si>
  <si>
    <t>&lt;b&gt;a) A largo plazo, una disminución de la mortalidad:&lt;/b&gt; Es la opción INCORRECTA (la respuesta buscada). La sobreactivación crónica del sistema nervioso simpático ejerce un efecto tóxico directo y devastador sobre el miocardio, siendo la base absoluta del mal pronóstico de la insuficiencia cardíaca y originando un incremento incesante de la mortalidad, no su disminución. (Por este motivo fisiopatológico, el pilar terapéutico ineludible para disminuir la mortalidad y mejorar la sobrevida es el bloqueo de este sistema mediante el uso de betabloqueantes).</t>
  </si>
  <si>
    <t>• &lt;b&gt;b) Aumento de las resistencias periféricas por vasoconstricción:&lt;/b&gt; Es una afirmación correcta. El SNS media la contracción vascular para redistribuir el flujo hacia el cerebro y el corazón.&lt;br /&gt;• &lt;b&gt;c) Taquicardia sinusal:&lt;/b&gt; Es una afirmación correcta. Las catecolaminas actúan sobre los receptores cardíacos generando un aumento directo de la frecuencia cardíaca como mecanismo compensador.&lt;br /&gt;• &lt;b&gt;d) A largo plazo, progresión de la insuficiencia cardiaca:&lt;/b&gt; Es una afirmación correcta. El efecto tóxico directo del sistema simpático (induciendo hipertrofia, fibrosis y apoptosis) es el responsable ineludible de la progresión de la enfermedad hacia etapas terminales.</t>
  </si>
  <si>
    <t>&lt;b&gt;EL CÍRCULO VICIOSO DE LOS MECANISMOS COMPENSADORES&lt;/b&gt;&lt;br /&gt;&lt;br /&gt;Si bien los mecanismos simpáticos intentan compensar la caída del gasto cardíaco a corto plazo, su persistencia genera un daño secundario deletéreo que empeora la falla de bomba:&lt;br /&gt;• &lt;b&gt;Taquicardia:&lt;/b&gt; Acorta el tiempo de diástole, disminuyendo el llenado ventricular e incrementando drásticamente el requerimiento y consumo de oxígeno miocárdico, lo que precipita la isquemia.&lt;br /&gt;• &lt;b&gt;Vasoconstricción periférica:&lt;/b&gt; Aumenta bruscamente el estrés parietal (postcarga), sobrecargando a un ventrículo claudicante y agravando indirectamente la congestión pulmonar y sistémica.</t>
  </si>
  <si>
    <t>En una situación de insuficiencia cardíaca, el corazón presenta distintos mecanismos adaptativos. ¿Cuál de los siguientes NO es correcto?:&lt;br&gt;&lt;br&gt;a) Desarrollo de hipertrofia miocárdica, para normalizar la sobrecarga de la pared ventricular&lt;br&gt;&lt;br&gt;b) Alteraciones en la producción de energía en el miocardio y modificaciones en la matriz extracelular de los miocardiocitos&lt;br&gt;&lt;br&gt;c) Activación del sistema nervioso simpático, que aumenta la contractilidad ventricular&lt;br&gt;&lt;br&gt;d) Inhibición del sistema arginina-vasopresina, que genera vasoconstricción y retención hidrosalina</t>
  </si>
  <si>
    <t>d) Inhibición del sistema arginina-vasopresina, que genera vasoconstricción y retención hidrosalina</t>
  </si>
  <si>
    <t>La opción d es correcta (al ser la afirmación falsa buscada) debido a que la literatura cardiológica establece que, durante la activación neurohumoral compensatoria de la insuficiencia cardíaca, la arginina-vasopresina (hormona antidiurética) experimenta un &lt;b&gt;aumento o activación&lt;/b&gt; (y no una inhibición) con el objetivo fisiológico inicial de generar vasoconstricción y retención hidrosalina para preservar el volumen intravascular.</t>
  </si>
  <si>
    <t>&lt;br /&gt;• &lt;b&gt;a) Desarrollo de hipertrofia miocárdica, b) Alteraciones en la producción de energía en el miocardio y modificaciones en la matriz extracelular de los miocardiocitos, y c) Activación del sistema nervioso simpático:&lt;/b&gt; Son opciones incorrectas porque constituyen postulados axiomáticos estrictamente verdaderos que describen con exactitud los mecanismos adaptativos mecánicos, metabólicos y neurohormonales que el corazón despliega frente a la claudicación de la insuficiencia cardíaca.</t>
  </si>
  <si>
    <t>Los diuréticos tienen efecto principal en la insuficiencia cardiaca al:&lt;br&gt;&lt;br&gt;a) Disminuir la poscarga&lt;br&gt;&lt;br&gt;b) Disminuir la precarga&lt;br&gt;&lt;br&gt;c) Aumentar la poscarga&lt;br&gt;&lt;br&gt;d) Aumentar la precarga</t>
  </si>
  <si>
    <t>b) Disminuir la precarga</t>
  </si>
  <si>
    <t>Fisiopatológicamente, el objetivo principal y el efecto de los &lt;b&gt;diuréticos en la insuficiencia cardíaca es disminuir la precarga&lt;/b&gt;, mejorando drásticamente la congestión al reducir directamente el retorno venoso.</t>
  </si>
  <si>
    <t>&lt;b&gt;MECANISMO Y OBJETIVO DE LOS DIURÉTICOS EN LA INSUFICIENCIA CARDÍACA&lt;/b&gt;&lt;br /&gt;&lt;br /&gt;Los diuréticos (especialmente los de asa, como la furosemida) constituyen la piedra basal del tratamiento sintomático para reducir la congestión en los pacientes con insuficiencia cardíaca, actuando a nivel renal e interfiriendo con la retención hidrosalina.&lt;br /&gt;• &lt;b&gt;Efecto Hemodinámico Principal (Precarga):&lt;/b&gt; La administración de diuréticos busca disminuir la volemia (volumen intravascular). Al reducir el volumen de manera farmacológica, se disminuye de forma directa el retorno venoso hacia el corazón, lo que se traduce en una franca &lt;b&gt;disminución de la precarga&lt;/b&gt; (la carga o volumen que distiende al ventrículo al final de la diástole).&lt;br /&gt;• &lt;b&gt;Alivio de la congestión:&lt;/b&gt; Al disminuir esta sobrecarga volumétrica, caen las presiones de llenado ventricular y la presión capilar pulmonar, logrando el alivio rápido de síntomas cardinales congestivos como la disnea, la ortopnea, los rales pulmonares y los edemas periféricos.&lt;br /&gt;• &lt;b&gt;Impacto clínico:&lt;/b&gt; A pesar de ser esenciales para eliminar la congestión sintomática y sacar al paciente del edema, se reafirma axiomáticamente que los diuréticos de asa (como la furosemida) &lt;b&gt;no disminuyen la mortalidad&lt;/b&gt; ni modifican el pronóstico a largo plazo de la enfermedad (a diferencia de los fármacos neurohormonales como los IECA o los betabloqueantes).</t>
  </si>
  <si>
    <t>• &lt;b&gt;a) Disminuir la poscarga:&lt;/b&gt; Es incorrecta. La poscarga es la resistencia contra la que el ventrículo debe enfrentarse para eyectar la sangre (relacionada con la resistencia vascular periférica). Disminuir la poscarga es el efecto principal y primario de los fármacos vasodilatadores arteriales (como los IECA o el nitroprusiato de sodio), no de los diuréticos.&lt;br /&gt;• &lt;b&gt;c) Aumentar la poscarga:&lt;/b&gt; Es incorrecta. Ningún fármaco indicado en la insuficiencia cardíaca tiene como objetivo aumentar la resistencia a la eyección ventricular, ya que un aumento en la poscarga agravaría indefectiblemente la claudicación de la bomba cardíaca.&lt;br /&gt;• &lt;b&gt;d) Aumentar la precarga:&lt;/b&gt; Es incorrecta. Aumentar la precarga significaría incrementar el retorno venoso y el volumen de fin de diástole (como ocurriría al administrar fluidos endovenosos masivos o por retención de sodio), lo cual exacerbaría catastróficamente los síntomas congestivos en la insuficiencia cardíaca.</t>
  </si>
  <si>
    <t>Marque la opción INCORRECTA:&lt;br&gt;&lt;br&gt;a) El sistema de los péptidos natriuréticos es vasodilatador, antifibrótico, antiapoptótico y genera natriuresis&lt;br&gt;&lt;br&gt;b) El sistema de renina angiotensina aldosterona genera aumento de la presión arterial, retención de agua y sodio, hipertrofia e induce fibrosis&lt;br&gt;&lt;br&gt;c) La activación del sistema simpático genera vasoconstricción, aumento de la FC e inotropismo&lt;br&gt;&lt;br&gt;d) La activación del sistema de renina-angiotensina-aldosterona genera vasodilatación, natriuresis, evita la hipertrofia y fibrosis</t>
  </si>
  <si>
    <t>d) La activación del sistema de renina-angiotensina-aldosterona genera vasodilatación, natriuresis, evita la hipertrofia y fibrosis</t>
  </si>
  <si>
    <t>&lt;b&gt;EL EJE NEUROENDOCRINO EN LA INSUFICIENCIA CARDÍACA&lt;/b&gt;&lt;br /&gt;&lt;br /&gt;La sobreactivación de los sistemas neurohormonales es la base fundamental de la progresión y del mal pronóstico de la insuficiencia cardíaca. Se dividen en sistemas perjudiciales y sistemas protectores:&lt;br /&gt;• &lt;b&gt;Sistema Renina-Angiotensina-Aldosterona (SRAA):&lt;/b&gt; Su activación patológica produce una profunda vasoconstricción y elevación de la presión arterial. La aldosterona retiene masivamente sodio y agua (aumentando la volemia y la precarga) y estimula la generación de colágeno fibrótico. Por lo tanto, clínicamente se establece que este sistema &lt;b&gt;genera aumento de la presión arterial, retención hidrosalina, hipertrofia e induce fibrosis&lt;/b&gt;.&lt;br /&gt;• &lt;b&gt;Sistema de Péptidos Natriuréticos (PNA - PNC):&lt;/b&gt; Constituye el mecanismo protector del organismo para contrarrestar la activación neurohormonal deletérea. Estos péptidos miocárdicos tienen acciones opuestas al SRAA: generan profunda &lt;b&gt;vasodilatación, natriuresis y diuresis&lt;/b&gt;, y poseen un efecto antimitótico (&lt;b&gt;antifibrótico y antiapoptótico&lt;/b&gt;) que disminuye el crecimiento y la hipertrofia.&lt;br /&gt;• &lt;b&gt;Sistema Nervioso Simpático (SNS):&lt;/b&gt; Se activa compensatoriamente liberando adrenalina y noradrenalina. Su efecto hemodinámico inmediato es generar &lt;b&gt;vasoconstricción periférica, taquicardia (aumento de la FC) y aumento del inotropismo&lt;/b&gt;. A largo plazo induce apoptosis y remodelación miocárdica.</t>
  </si>
  <si>
    <t>La opción d es la correcta (por ser el enunciado INCORRECTO buscado) debido a que invierte por completo las funciones biológicas del &lt;b&gt;Sistema Renina-Angiotensina-Aldosterona&lt;/b&gt;. La literatura cardiológica establece axiomáticamente que el SRAA induce vasoconstricción, retención hidrosalina, hipertrofia y fibrosis. Las funciones de vasodilatación, natriuresis y prevención de la hipertrofia/fibrosis descritas en esta opción corresponden fisiológicamente al sistema protector de los &lt;b&gt;péptidos natriuréticos&lt;/b&gt;.</t>
  </si>
  <si>
    <t>&lt;br /&gt;• &lt;b&gt;a) El sistema de los péptidos natriuréticos es vasodilatador, antifibrótico, antiapoptótico y genera natriuresis:&lt;/b&gt; Es un enunciado correcto fisiológicamente, ya que describe con exactitud las acciones biológicas protectoras y contrarreguladoras de estos péptidos frente a la sobrecarga miocárdica.&lt;br /&gt;• &lt;b&gt;b) El sistema de renina angiotensina aldosterona genera aumento de la presión arterial, retención de agua y sodio, hipertrofia e induce fibrosis:&lt;/b&gt; Es un enunciado correcto fisiopatológicamente, resumiendo el papel patogénico y deletéreo de la angiotensina II y la aldosterona en el progreso del daño cardíaco.&lt;br /&gt;• &lt;b&gt;c) La activación del sistema simpático genera vasoconstricción, aumento de la FC e inotropismo:&lt;/b&gt; Es un enunciado correcto que describe las acciones compensadoras hemodinámicas inmediatas mediadas por las catecolaminas.</t>
  </si>
  <si>
    <t>Señale la respuesta correcta:&lt;br&gt;&lt;br&gt;a) La insuficiencia cardíaca tiene un curso evolutivo desfavorable por activación del sistema renina angiotensina aldosterona / simpático&lt;br&gt;&lt;br&gt;b) En la clasificación AHA: la insuficiencia cardíaca estadío A tiene peor pronóstico que el estadío D&lt;br&gt;&lt;br&gt;c) El sistema de los péptidos natriuréticos no tiene influencia en la insuficiencia cardíaca&lt;br&gt;&lt;br&gt;d) La anemia y el deterioro de la función renal no influyen en el pronóstico de la insuficiencia cardíaca</t>
  </si>
  <si>
    <t>a) La insuficiencia cardíaca tiene un curso evolutivo desfavorable por activación del sistema renina angiotensina aldosterona / simpático</t>
  </si>
  <si>
    <t>&lt;b&gt;HIPÓTESIS NEUROHORMONAL EN LA INSUFICIENCIA CARDÍACA&lt;/b&gt;&lt;br /&gt;&lt;br /&gt;La insuficiencia cardíaca progresa irremediablemente porque los sistemas neurohormonales (activados por el organismo para defenderse de la caída del gasto cardíaco) ejercen un efecto perjudicial letal sobre la circulación y un efecto tóxico directo sobre el miocardio.&lt;br /&gt;• &lt;b&gt;Sistema Nervioso Simpático (SNS):&lt;/b&gt; Existe una sobreexpresión absoluta de epinefrina y norepinefrina. Su activación sostenida induce hipertrofia, extensa fibrosis, remodelación y apoptosis (muerte celular programada) miocárdica.&lt;br /&gt;• &lt;b&gt;Sistema Renina-Angiotensina-Aldosterona (SRAA):&lt;/b&gt; La angiotensina II produce vasoconstricción profunda y estimula la secreción de aldosterona, la cual retiene masivamente sodio y agua (aumentando la precarga) y estimula la generación de colágeno fibrótico en los vasos y el corazón.&lt;br /&gt;• La sobreactivación de ambos sistemas es la base absoluta del mal pronóstico y de la progresión de la enfermedad. Para contrarrestar esto, el organismo cuenta con el &lt;b&gt;Sistema de Péptidos Natriuréticos&lt;/b&gt;, que generan vasodilatación y natriuresis protectora, aunque terminan siendo superados por los ejes perjudiciales.</t>
  </si>
  <si>
    <t>&lt;b&gt;a) La insuficiencia cardíaca tiene un curso evolutivo desfavorable por activación del sistema renina angiotensina aldosterona / simpático:&lt;/b&gt; Es la opción correcta. Constituye la base del modelo patogénico neurohormonal; el desbalance provocado por la hiperactivación incesante de estos ejes neuroendocrinos induce fibrosis, remodelación y apoptosis, perpetuando el daño miocárdico y siendo responsables directos de la progresión y el mal pronóstico evolutivo de la insuficiencia cardíaca.</t>
  </si>
  <si>
    <t>• &lt;b&gt;b) En la clasificación AHA: la insuficiencia cardíaca estadío A tiene peor pronóstico que el estadío D:&lt;/b&gt; Es incorrecta. El Estadio A engloba a pacientes asintomáticos que solo tienen factores de riesgo, mientras que el Estadio D representa la insuficiencia cardíaca refractaria terminal con síntomas marcados en reposo y alteración estructural avanzada, ostentando el peor pronóstico (con una mortalidad que ronda el 80% anual).&lt;br /&gt;• &lt;b&gt;c) El sistema de los péptidos natriuréticos no tiene influencia en la insuficiencia cardíaca:&lt;/b&gt; Es incorrecta. Tienen una influencia protectora fundamental, ejerciendo acciones opuestas al SNS y al SRAA: generan profunda vasodilatación, natriuresis, diuresis y poseen un efecto antifibrótico y antiapoptótico vital.&lt;br /&gt;• &lt;b&gt;d) La anemia y el deterioro de la función renal no influyen en el pronóstico de la insuficiencia cardíaca:&lt;/b&gt; Es incorrecta. Constituyen fuertes marcadores analíticos independientes de riesgo; su presencia marca invariablemente una peor evolución clínica y un oscurecimiento de la sobrevida.</t>
  </si>
  <si>
    <t>&lt;b&gt;ESTADIOS EVOLUTIVOS Y MARCADORES DE MAL PRONÓSTICO&lt;/b&gt;&lt;br /&gt;&lt;br /&gt;• &lt;b&gt;Clasificación ACC/AHA:&lt;/b&gt; La progresión va desde el &lt;i&gt;Estadio A&lt;/i&gt; (alto riesgo sin cardiopatía estructural) hasta el &lt;i&gt;Estadio D&lt;/i&gt; (enfermedad estructural avanzada con síntomas refractarios al tratamiento máximo, requiriendo asistencia ventricular o trasplante).&lt;br /&gt;• &lt;b&gt;Factores pronósticos:&lt;/b&gt; A la severidad clínica o el aumento de la clase funcional se le suma el hallazgo en laboratorio de la presencia de &lt;b&gt;Anemia&lt;/b&gt;, el &lt;b&gt;Deterioro de la función renal&lt;/b&gt; (creatinina y urea elevadas), la &lt;b&gt;Hiponatremia&lt;/b&gt; (&lt; 132 mEq/L) y la alteración tiroidea, los cuales marcan invariablemente una peor evolución de la enfermedad y mayor morbimortalidad.</t>
  </si>
  <si>
    <t>En Insuficiencia Cardíaca retrógrada, la siguiente aseveración es correcta:&lt;br&gt;&lt;br&gt;a) La fracción de eyección esta aumentada&lt;br&gt;&lt;br&gt;b) La FE está disminuida&lt;br&gt;&lt;br&gt;c) La presión de fin de diástole está disminuida&lt;br&gt;&lt;br&gt;d) La presión de fin de diástole está aumentada&lt;br&gt;&lt;br&gt;e) El volumen sistólico ventricular derecho está disminuido</t>
  </si>
  <si>
    <t>d) La presión de fin de diástole está aumentada</t>
  </si>
  <si>
    <t>&lt;b&gt;INSUFICIENCIA CARDÍACA RETRÓGRADA Y ANTERÓGRADA&lt;/b&gt;&lt;br /&gt;&lt;br /&gt;Históricamente, la insuficiencia cardíaca se clasifica según su mecanismo hemodinámico de falla predominante en retrógrada o anterógrada:&lt;br /&gt;• &lt;b&gt;IC Retrógrada:&lt;/b&gt; Fue definida por James Hope (1932) como la acumulación de sangre en el ventrículo por falta de una apropiada eyección. Fisiopatológicamente, al no poder vaciar correctamente su contenido, queda un remanente de volumen que provoca de forma ineludible que la &lt;b&gt;presión de fin de diástole se encuentre aumentada&lt;/b&gt;. Este incremento de presión se transmite hacia atrás, provocando el consiguiente aumento de las presiones en la aurícula y en el sistema venoso pulmonar o sistémico que se vacía en ella, lo que desencadena los síntomas de congestión.&lt;br /&gt;• &lt;b&gt;IC Anterógrada:&lt;/b&gt; Fue definida por Mackenzie (1912) como el fracaso del corazón para eyectar la sangre en el sistema arterial a la presión, forma y cantidad adecuada, originando síntomas de hipoperfusión.</t>
  </si>
  <si>
    <t>La opción d es correcta debido a que la literatura médica establece axiomáticamente que en la insuficiencia cardíaca retrógrada la &lt;b&gt;presión de fin de diástole está aumentada&lt;/b&gt;, siendo este el evento mecánico primario que transfiere el aumento de presiones hacia las aurículas y el sistema venoso.</t>
  </si>
  <si>
    <t>&lt;br /&gt;• &lt;b&gt;a) La fracción de eyección esta aumentada:&lt;/b&gt; Es incorrecta ya que la insuficiencia cardíaca no cursa como mecanismo de base con una FE aumentada de forma patológica.&lt;br /&gt;• &lt;b&gt;b) La FE está disminuida:&lt;/b&gt; Es incorrecta porque la insuficiencia cardíaca puede cursar tanto con FE disminuida (falla sistólica) como con FE preservada (falla diastólica); el denominador fisiopatológico absoluto del concepto "retrógrado" es el aumento patológico de las presiones de llenado (diastólicas).&lt;br /&gt;• &lt;b&gt;c) La presión de fin de diástole está disminuida:&lt;/b&gt; Es incorrecta, representando hemodinámicamente el escenario opuesto al que genera la retención y acumulación retrógrada de sangre.&lt;br /&gt;• &lt;b&gt;e) El volumen sistólico ventricular derecho está disminuido:&lt;/b&gt; Es incorrecta como definición conceptual, ya que el término de insuficiencia cardíaca retrógrada se aplica hemodinámicamente tanto al fallo izquierdo como al derecho, sin ser exclusivo del volumen sistólico del ventrículo derecho.</t>
  </si>
  <si>
    <t>¿Cuál es el factor de riesgo más importante como predictor del desarrollo de Insuficiencia Cardíaca?&lt;br&gt;&lt;br&gt;a) Hipertensión arterial&lt;br&gt;&lt;br&gt;b) Hipertrofia ventricular izquierda&lt;br&gt;&lt;br&gt;c) Obesidad&lt;br&gt;&lt;br&gt;d) Enfermedad coronaria&lt;br&gt;&lt;br&gt;e) Envejecimiento de la población</t>
  </si>
  <si>
    <t>b) Hipertrofia ventricular izquierda</t>
  </si>
  <si>
    <t>&lt;b&gt;HIPERTROFIA VENTRICULAR IZQUIERDA Y RIESGO DE IC&lt;/b&gt;&lt;br /&gt;&lt;br /&gt;En la evaluación clínica de la insuficiencia cardíaca, existen múltiples factores predisponentes y comorbilidades. Dentro de estos, la Hipertrofia Ventricular Izquierda (HVI) se erige como un factor de riesgo independiente de vital importancia.&lt;br /&gt;• &lt;b&gt;Valor predictivo:&lt;/b&gt; Que un corazón haya desarrollado hipertrofia indica de forma ineludible la existencia de un cambio fisiopatológico previo y sostenido que lo llevó a esa adaptación estructural. Su detección temprana (ya sea por electrocardiografía o ecocardiografía) es crucial, puesto que es altamente predictiva para el desarrollo de claudicación ventricular y falla de bomba a futuro.&lt;br /&gt;• &lt;b&gt;Factor independiente:&lt;/b&gt; La importancia clínica de este factor queda en evidencia al comparar a un paciente que padece únicamente de hipertensión arterial frente a uno que presenta hipertensión sumada a HVI. En este último escenario, la probabilidad de desarrollar falla cardíaca aumenta de manera muchísimo más pronunciada.&lt;br /&gt;• &lt;b&gt;Otros factores de riesgo:&lt;/b&gt; A la HVI se suman otras variables de riesgo directas fuertemente asociadas a la enfermedad, tales como la hipertensión arterial sistémica, la cardiopatía isquémica o enfermedad coronaria, la diabetes mellitus, la obesidad o el sobrepeso, y el envejecimiento poblacional progresivo.</t>
  </si>
  <si>
    <t>&lt;b&gt;b) Hipertrofia ventricular izquierda:&lt;/b&gt; Es la opción correcta. Constituye una premisa clínica formal; la hipertrofia ventricular izquierda es el factor de riesgo independiente más importante como predictor para el desarrollo de la insuficiencia cardíaca, ya que evidencia un daño estructural y una adaptación miocárdica patológica subyacente que predispone fuertemente a la claudicación del ventrículo.</t>
  </si>
  <si>
    <t>¿Cuáles de estas variables son factores de riesgo para padecer una IC?&lt;br&gt;&lt;br&gt;a) Diabetes mellitus&lt;br&gt;&lt;br&gt;b) Cardiopatía isquémica&lt;br&gt;&lt;br&gt;c) Hipertrofia ventricular izquierda&lt;br&gt;&lt;br&gt;d) Valvulopatía aórtica&lt;br&gt;&lt;br&gt;e) Todas son correctas</t>
  </si>
  <si>
    <t>e) Todas son correctas</t>
  </si>
  <si>
    <t>La &lt;b&gt;diabetes mellitus&lt;/b&gt;, la &lt;b&gt;cardiopatía isquémica&lt;/b&gt;, la &lt;b&gt;hipertrofia ventricular izquierda&lt;/b&gt; y la &lt;b&gt;valvulopatía aórtica&lt;/b&gt; constituyen variables de riesgo directas y comprobadas para padecer insuficiencia cardíaca.</t>
  </si>
  <si>
    <t>&lt;b&gt;FACTORES DE RIESGO PARA INSUFICIENCIA CARDÍACA (ESTADIO A)&lt;/b&gt;&lt;br /&gt;&lt;br /&gt;En la evaluación evolutiva de la insuficiencia cardíaca, el Estadio A incluye a todos aquellos pacientes que presentan un alto riesgo de desarrollar el síndrome, aun sin poseer anomalías estructurales ni síntomas evidentes. Estos factores predisponentes se dividen en:&lt;br /&gt;• &lt;b&gt;Factores de riesgo Modificables:&lt;/b&gt; Incluyen patologías cardinales como la hipertensión arterial (HTA), la enfermedad coronaria (cardiopatía isquémica), la diabetes mellitus, la enfermedad valvular (ej. valvulopatía aórtica) y el desarrollo de hipertrofia ventricular izquierda (HVI). Adicionalmente, engloba aspectos del estilo de vida como el tabaquismo, el sobrepeso u obesidad, la inactividad física (sedentarismo) y el uso de cardiotoxinas.&lt;br /&gt;• &lt;b&gt;Factores de riesgo No modificables:&lt;/b&gt; Comprende el envejecimiento (edad avanzada), el sexo masculino y la historia familiar de miocardiopatía.&lt;br /&gt;• &lt;b&gt;Hipertrofia Ventricular Izquierda (HVI):&lt;/b&gt; Constituye el factor de riesgo independiente más importante como predictor para el desarrollo de insuficiencia cardíaca. Su detección temprana es crucial, ya que al sumarse a otros factores como la hipertensión eleva de forma incesante la incidencia de falla de bomba y eventos cardiovasculares adversos.</t>
  </si>
  <si>
    <t>La opción e es correcta debido a que la literatura médica establece axiomáticamente que la &lt;b&gt;diabetes mellitus&lt;/b&gt;, la &lt;b&gt;cardiopatía isquémica&lt;/b&gt;, la &lt;b&gt;hipertrofia ventricular izquierda&lt;/b&gt; y la &lt;b&gt;valvulopatía aórtica&lt;/b&gt; constituyen variables de riesgo directas para padecer insuficiencia cardíaca, por lo que todas las opciones enumeradas son fehacientemente verdaderas.</t>
  </si>
  <si>
    <t>&lt;br /&gt;• &lt;b&gt;a) Diabetes mellitus, b) Cardiopatía isquémica, c) Hipertrofia ventricular izquierda y d) Valvulopatía aórtica:&lt;/b&gt; Son incorrectas como opciones aisladas ya que cada una representa individualmente un factor predisponente verdadero y validado, debiéndose seleccionar la opción integradora que las abarque en su totalidad.</t>
  </si>
  <si>
    <t>Un paciente que se presenta en guardia con disnea progresiva, ortopnea, rales crepitantes bibasales, ritmo de galope, edemas de miembros inferiores, extremidades frías, obnubilación y oliguria. Según la clasif. de Stevenson corresponde a:&lt;br&gt;&lt;br&gt;a) Stevenson A&lt;br&gt;&lt;br&gt;b) Stevenson B&lt;br&gt;&lt;br&gt;c) Stevenson C&lt;br&gt;&lt;br&gt;d) Stevenson L</t>
  </si>
  <si>
    <t>&lt;br&gt;c) Stevenson C</t>
  </si>
  <si>
    <t>Un paciente oligúrico que cursa con &lt;b&gt;congestión pulmonar manifiesta&lt;/b&gt; (disnea progresiva, rales crepitantes bibasales, ritmo de galope y edemas) &lt;b&gt;asociada a signos francos de hipoperfusión sistémica&lt;/b&gt; (extremidades frías y obnubilación) &lt;b&gt;pertenece invariablemente al perfil húmedo y frío del grupo C de la clasificación de Stevenson&lt;/b&gt;.</t>
  </si>
  <si>
    <t>&lt;b&gt;CLASIFICACIÓN CLÍNICA DE STEVENSON&lt;/b&gt;&lt;br /&gt;&lt;br /&gt;Esta clasificación establece el estado hemodinámico del paciente en el escenario de la insuficiencia cardíaca aguda de manera puramente clínica e intuitiva. Utiliza como variables fundamentales la perfusión periférica (cálido/frío) y el grado de congestión pulmonar (seco/húmedo), definiendo cuatro perfiles de presentación:&lt;br /&gt;• &lt;b&gt;Perfil A (Seco y Cálido):&lt;/b&gt; Paciente normal o compensado, sin signos de congestión pulmonar clínica (seco) ni hipoperfusión tisular (cálido o bien perfundido).&lt;br /&gt;• &lt;b&gt;Perfil B (Húmedo y Cálido):&lt;/b&gt; Paciente que presenta franca congestión pulmonar (húmedo: manifestado por disnea, ortopnea, rales, ritmo de galope, ingurgitación yugular y edemas) pero que mantiene una perfusión adecuada de los tejidos (cálido).&lt;br /&gt;• &lt;b&gt;Perfil C (Húmedo y Frío):&lt;/b&gt; Paciente en estado crítico que asocia simultáneamente congestión pulmonar grave (húmedo) con signos francos de hipoperfusión sistémica (frío: obnubilación, frialdad de extremidades, sudoración fría, cianosis, oliguria y deterioro de función renal). Representa clínicamente el estado de shock cardiogénico.&lt;br /&gt;• &lt;b&gt;Perfil L (Seco y Frío o &lt;i&gt;Low Profile&lt;/i&gt;):&lt;/b&gt; Paciente con hipoperfusión periférica evidente (frío) pero en absoluta ausencia de congestión pulmonar clínica (seco).</t>
  </si>
  <si>
    <t>&lt;b&gt;c) Stevenson C:&lt;/b&gt; Es la opción correcta. El paciente presenta semiológicamente la asociación ineludible de congestión venocapilar severa (pulmón húmedo: evidenciado por disnea progresiva, ortopnea, rales crepitantes, ritmo de galope y edemas periféricos) junto con signos de falla de bomba e hipoperfusión tisular sistémica (periferia fría: frialdad de extremidades, alteración del sensorio manifestada por obnubilación, y caída del ritmo diurético con oliguria). Esta dramática combinación define el perfil "húmedo y frío" que caracteriza estricta y únicamente al grupo C de Stevenson.</t>
  </si>
  <si>
    <t>&lt;b&gt;CORRELACIÓN HEMODINÁMICA Y DE FORRESTER&lt;/b&gt;&lt;br /&gt;&lt;br /&gt;La clasificación de Stevenson guarda una equivalencia fisiopatológica directa con los parámetros hemodinámicos invasivos establecidos por la clasificación de Forrester (obtenidos mediante un catéter de Swan-Ganz):&lt;br /&gt;• &lt;b&gt;Stevenson A&lt;/b&gt; equivale al &lt;b&gt;Grupo I&lt;/b&gt; de Forrester (Índice Cardíaco normal y Presión Capilar Pulmonar normal).&lt;br /&gt;• &lt;b&gt;Stevenson B&lt;/b&gt; equivale al &lt;b&gt;Grupo II&lt;/b&gt; de Forrester (Índice Cardíaco normal pero Presión Capilar Pulmonar alta por encima de 18 mmHg).&lt;br /&gt;• &lt;b&gt;Stevenson C&lt;/b&gt; equivale al &lt;b&gt;Grupo IV&lt;/b&gt; de Forrester (Índice Cardíaco bajo menor a 2,2 L/min/m² y Presión Capilar Pulmonar alta, definiendo el shock cardiogénico con una mortalidad catastrófica del 80-90%).&lt;br /&gt;• &lt;b&gt;Stevenson L&lt;/b&gt; equivale al &lt;b&gt;Grupo III&lt;/b&gt; de Forrester (Índice Cardíaco bajo y Presión Capilar Pulmonar normal, caracterizando clásicamente a los cuadros de hipovolemia o infarto de ventrículo derecho).</t>
  </si>
  <si>
    <t>Un paciente que se presenta en guardia con disnea progresiva, ortopnea, rales crepitantes bibasales, ritmo de galope, edemas de miembros inferiores, temperatura y coloración conservada de manos y pies, según la clasif. de Stevenson corresponde a:&lt;br&gt;&lt;br&gt;a) Stevenson A&lt;br&gt;&lt;br&gt;b) Stevenson B&lt;br&gt;&lt;br&gt;c) Stevenson C&lt;br&gt;&lt;br&gt;d) Stevenson L</t>
  </si>
  <si>
    <t>b) Stevenson B</t>
  </si>
  <si>
    <t>La opción b es correcta debido a que la literatura cardiológica establece axiomáticamente que un paciente que presenta signos francos de congestión pulmonar (disnea progresiva, ortopnea, rales crepitantes bibasales, ritmo de galope y edemas), pero que de manera concurrente mantiene una perfusión sistémica conservada evidenciada por temperatura y coloración normal en manos y pies, pertenece ineludiblemente al &lt;b&gt;Perfil B (Húmedo y Cálido)&lt;/b&gt; de la clasificación de Stevenson.</t>
  </si>
  <si>
    <t>&lt;br /&gt;• &lt;b&gt;a) Stevenson A:&lt;/b&gt; Es incorrecta ya que describe al fenotipo "seco y cálido", es decir, un paciente clínicamente compensado sin signos de congestión pulmonar ni hipoperfusión periférica.&lt;br /&gt;• &lt;b&gt;c) Stevenson C:&lt;/b&gt; Es incorrecta porque este perfil ("húmedo y frío") exige la presencia de signos francos de hipoperfusión sistémica (como extremidades frías, cianosis, obnubilación u oliguria) acompañando a la congestión, lo cual se contrapone a la coloración y temperatura conservada del paciente del enunciado.&lt;br /&gt;• &lt;b&gt;d) Stevenson L:&lt;/b&gt; Es incorrecta debido a que describe al fenotipo "seco y frío", caracterizado por presentar hipoperfusión evidente de los tejidos sin signos de congestión pulmonar clínica.</t>
  </si>
  <si>
    <t>En clasificación evolutiva de la ACC AHA, un paciente con IAM previo y fracción de eyección conservada, asintomático, ¿A qué estadío corresponde?&lt;br&gt;&lt;br&gt;a) Estadio B&lt;br&gt;&lt;br&gt;b) Estadio C&lt;br&gt;&lt;br&gt;c) Ninguna&lt;br&gt;&lt;br&gt;d) Estadio D&lt;br&gt;&lt;br&gt;e) Estadio A</t>
  </si>
  <si>
    <t>a) Estadio B</t>
  </si>
  <si>
    <t>Clínicamente, en la clasificación evolutiva de la ACC/AHA, un paciente asintomático con IAM previo y fracción de eyección conservada corresponde con exactitud al Estadio B.</t>
  </si>
  <si>
    <t>&lt;b&gt;a) Estadio B:&lt;/b&gt; Es la opción correcta. Constituye una premisa clínica estricta; el Estadio B de la clasificación ACC/AHA agrupa precisamente a aquellos pacientes que ya han desarrollado un daño o alteración estructural comprobable en el corazón (como lo evidencia el antecedente de un infarto agudo de miocardio previo), pero que se encuentran cursando la enfermedad de manera asintomática (manteniendo su fracción de eyección conservada y sin signos de insuficiencia cardíaca).</t>
  </si>
  <si>
    <t>• &lt;b&gt;e) Estadio A:&lt;/b&gt; Es incorrecta. En el Estadio A los pacientes solo presentan factores de riesgo para desarrollar la enfermedad, pero carecen absolutamente de cardiopatía estructural (como lo sería el daño secuelar de un IAM previo).&lt;br /&gt;• &lt;b&gt;b) Estadio C:&lt;/b&gt; Es incorrecta. Representa el estadio donde el paciente ya ha abandonado la fase silente y presenta la suma del daño estructural más la manifestación evidente de síntomas (fase sintomática).&lt;br /&gt;• &lt;b&gt;d) Estadio D:&lt;/b&gt; Es incorrecta. Representa la fase final y terminal de la enfermedad, caracterizada por síntomas refractarios y severos en reposo a pesar del tratamiento máximo instituido.&lt;br /&gt;• &lt;b&gt;c) Ninguna:&lt;/b&gt; Es incorrecta, ya que el cuadro clínico expuesto define con exactitud al Estadio B.</t>
  </si>
  <si>
    <t>En los estadios evolutivos C de la Insuficiencia Cardíaca:&lt;br&gt;&lt;br&gt;a) Se identifica un cuadro de insuficiencia cardíaca refractaria&lt;br&gt;&lt;br&gt;b) Se identifica alto riesgo de insuficiencia cardíaca sin cambios estructurarles&lt;br&gt;&lt;br&gt;c) Se identifica una insuficiencia cardíaca estructural sin sintomas de IC&lt;br&gt;&lt;br&gt;d) Se identifica una insuficiencia cardíaca con cambios estructurales y sintomas y signos de IC&lt;br&gt;&lt;br&gt;e) Se identifica una insuficiencia cardíaca en su etapa inicial</t>
  </si>
  <si>
    <t>d) Se identifica una insuficiencia cardíaca con cambios estructurales y sintomas y signos de IC</t>
  </si>
  <si>
    <t>La opción d es correcta debido a que la literatura cardiológica establece que en el estadio evolutivo C de la clasificación ACC/AHA se identifica a un paciente que asocia una enfermedad o anomalía cardíaca estructural confirmada con la presencia de síntomas actuales o previos del síndrome de insuficiencia cardíaca.</t>
  </si>
  <si>
    <t>&lt;br /&gt;• &lt;b&gt;a) Se identifica un cuadro de insuficiencia cardíaca refractaria:&lt;/b&gt; Es incorrecta porque describe clínicamente al Estadio D, donde los pacientes presentan enfermedad estructural avanzada con síntomas marcados en reposo a pesar del tratamiento intensivo.&lt;br /&gt;• &lt;b&gt;b) Se identifica alto riesgo de insuficiencia cardíaca sin cambios estructurarles:&lt;/b&gt; Es incorrecta ya que define conceptualmente al Estadio A.&lt;br /&gt;• &lt;b&gt;c) Se identifica una insuficiencia cardíaca estructural sin sintomas de IC:&lt;/b&gt; Es incorrecta porque la presencia de daño anatómico sin manifestaciones clínicas corresponde evolutivamente al Estadio B.&lt;br /&gt;• &lt;b&gt;e) Se identifica una insuficiencia cardíaca en su etapa inicial:&lt;/b&gt; Es incorrecta por su ambigüedad, dado que la etapa inicial predisponente o de alto riesgo sin daño estructural corresponde al Estadio A.</t>
  </si>
  <si>
    <t>La clasificación del estado clínico de un paciente con Insuficiencia cardíaca según Stevenson, tiene en cuenta:&lt;br&gt;&lt;br&gt;a) La perfusión periférica&lt;br&gt;&lt;br&gt;b) La congestión pulmonar&lt;br&gt;&lt;br&gt;c) La saturación de oxígeno&lt;br&gt;&lt;br&gt;d) La frecuencia cardíaca&lt;br&gt;&lt;br&gt;e) Las opciones a y b son correctas</t>
  </si>
  <si>
    <t>e) Las opciones a y b son correctas</t>
  </si>
  <si>
    <t>Clínicamente, la &lt;b&gt;clasificación de Stevenson tiene en cuenta como variables fundamentales a la perfusión periférica y el grado de congestión pulmonar&lt;/b&gt; para establecer el estado del paciente con insuficiencia cardíaca.</t>
  </si>
  <si>
    <t>&lt;b&gt;e) Las opciones a y b son correctas:&lt;/b&gt; Es la opción correcta. Constituye un axioma clínico de la clasificación de Stevenson, la cual estratifica a los pacientes evaluando simultáneamente el estado de la perfusión periférica tisular (eje que define los estados "cálido" o "frío") y el grado de congestión pulmonar (eje que define los estados "húmedo" o "seco").</t>
  </si>
  <si>
    <t>• &lt;b&gt;a) La perfusión periférica, b) La congestión pulmonar:&lt;/b&gt; Son correctas individualmente al conformar los dos ejes clínicos ineludibles de esta clasificación, pero la opción "e" es la única respuesta que engloba de manera íntegra y precisa ambas variables.&lt;br /&gt;• &lt;b&gt;c) La saturación de oxígeno, d) La frecuencia cardíaca:&lt;/b&gt; Son incorrectas. Aunque representan parámetros vitales frecuentemente alterados en la insuficiencia cardíaca aguda, la clasificación clínica de Stevenson no las utiliza estructuralmente para delimitar sus cuatro perfiles, basándose de manera exclusiva en la valoración clínica de los signos de perfusión y congestión.</t>
  </si>
  <si>
    <t>&lt;b&gt;CORRELACIÓN CON LA CLASIFICACIÓN HEMODINÁMICA DE FORRESTER&lt;/b&gt;&lt;br /&gt;&lt;br /&gt;La clasificación de Stevenson guarda una equivalencia fisiopatológica directa con los parámetros hemodinámicos invasivos obtenidos mediante un catéter de Swan-Ganz (clasificación de Forrester):&lt;br /&gt;• &lt;b&gt;Perfusión Periférica (Stevenson):&lt;/b&gt; Equivale a la medición del Índice Cardíaco (IC) en Forrester.&lt;br /&gt;• &lt;b&gt;Congestión Pulmonar (Stevenson):&lt;/b&gt; Equivale a la medición de la Presión Capilar Pulmonar (PCP) en Forrester.&lt;br /&gt;Por ejemplo, el Perfil C "Húmedo y Frío" de Stevenson equivale exactamente al Grupo IV de Forrester, caracterizado por una Presión Capilar Pulmonar alta (&gt; 18 mmHg) y un Índice Cardíaco bajo (&lt; 2,2 L/min/m²).</t>
  </si>
  <si>
    <t>Marque la opción INCORRECTA con respecto al tratamiento de la insuficiencia cardíaca:&lt;br&gt;&lt;br&gt;a) Paciente con TA 80/60, oligúrico, con frialdad y cianosis de extremidades no tiene un gasto cardíaco adecuado&lt;br&gt;&lt;br&gt;b) Paciente con TA 85/60, oligúrico, con frialdad y cianosis de extremidades y rales crepitantes bibasales, edemas e ingurgitación yugular pertenece al grupo B de Stevenson&lt;br&gt;&lt;br&gt;c) Un paciente con hipotensión y frialdad, sin signos de congestión pertenece al grupo L de Stevenson&lt;br&gt;&lt;br&gt;d) Paciente con TA 80/60 oligúrico, con frialdad y cianosis de extremidades y rales crepitantes bibasales, edemas e ingurgitación yugular pertenecen al grupo C de Stevenson</t>
  </si>
  <si>
    <t>b) Paciente con TA 85/60, oligúrico, con frialdad y cianosis de extremidades y rales crepitantes bibasales, edemas e ingurgitación yugular pertenece al grupo B de Stevenson</t>
  </si>
  <si>
    <t>Un paciente oligúrico con frialdad y cianosis de extremidades (signos de hipoperfusión), asociado a rales crepitantes bibasales, edemas e ingurgitación yugular (signos de congestión), pertenece invariablemente al &lt;b&gt;grupo C de Stevenson (Húmedo y Frío)&lt;/b&gt;, siendo incorrecto catalogarlo como grupo B.</t>
  </si>
  <si>
    <t>La opción b es la correcta (al ser la afirmación INCORRECTA buscada) debido a que la literatura médica establece axiomáticamente que un paciente con oliguria, frialdad y cianosis (hipoperfusión franca) sumado a rales crepitantes, edemas e ingurgitación yugular (congestión evidente) pertenece de manera ineludible al &lt;b&gt;grupo C de Stevenson&lt;/b&gt; (Húmedo y Frío), y no al grupo B, el cual exige clínicamente mantener una perfusión y temperatura tisular conservada (cálido).</t>
  </si>
  <si>
    <t>&lt;br /&gt;• &lt;b&gt;a) Paciente con TA 80/60, oligúrico, con frialdad y cianosis de extremidades no tiene un gasto cardíaco adecuado:&lt;/b&gt; Es una aseveración correcta clínicamente, dado que la hipotensión, oliguria, frialdad y cianosis son los signos cardinales de la hipoperfusión tisular originada por un gasto cardíaco bajo e insuficiente.&lt;br /&gt;• &lt;b&gt;c) Un paciente con hipotensión y frialdad, sin signos de congestión pertenece al grupo L de Stevenson:&lt;/b&gt; Es una afirmación correcta, ya que describe al pie de la letra el fenotipo de hipoperfusión sin congestión (Seco y Frío) de la clase L.&lt;br /&gt;• &lt;b&gt;d) Paciente con TA 80/60 oligúrico, con frialdad y cianosis de extremidades y rales crepitantes bibasales, edemas e ingurgitación yugular pertenecen al grupo C de Stevenson:&lt;/b&gt; Es un postulado estrictamente verdadero, describiendo el cuadro clínico exacto y completo del paciente en shock cardiogénico, encasillado en el fenotipo Húmedo y Frío.</t>
  </si>
  <si>
    <t>La clasificación de Stevenson en insuficiencia cardíaca existen cuatro clases de presentación según la clínica, mencione la correcta:&lt;br&gt;&lt;br&gt;a) Clase A: Caliente y seco&lt;br&gt;&lt;br&gt;b) Clase B: Frío y húmedo&lt;br&gt;&lt;br&gt;c) Clase C: Caliente y húmedo&lt;br&gt;&lt;br&gt;d) Clase L: Frío y seco&lt;br&gt;&lt;br&gt;e) a y d son correctas</t>
  </si>
  <si>
    <t>e) a y d son correctas</t>
  </si>
  <si>
    <t>Clínicamente, en la clasificación de Stevenson, la &lt;b&gt;Clase A se define como caliente y seca&lt;/b&gt; (paciente compensado sin congestión ni hipoperfusión), mientras que la &lt;b&gt;Clase L se define como fría y seca&lt;/b&gt; (paciente con hipoperfusión evidente pero sin congestión pulmonar).</t>
  </si>
  <si>
    <t>&lt;b&gt;CLASIFICACIÓN CLÍNICA DE STEVENSON&lt;/b&gt;&lt;br /&gt;&lt;br /&gt;Esta clasificación utiliza los mismos ejes conceptuales de Forrester pero establece el estado del paciente en el escenario de la insuficiencia cardíaca aguda de manera puramente clínica, intuitiva y sin necesidad de un catéter invasivo. Define cuatro perfiles de presentación según la perfusión periférica (cálido/frío) y el grado de congestión pulmonar (seco/húmedo):&lt;br /&gt;• &lt;b&gt;Perfil A (Seco y Cálido):&lt;/b&gt; Paciente normal o compensado, sin signos de congestión pulmonar clínica (seco) ni hipoperfusión tisular (cálido o bien perfundido). Se define axiomáticamente como clase caliente y seca.&lt;br /&gt;• &lt;b&gt;Perfil B (Húmedo y Cálido):&lt;/b&gt; Paciente que presenta congestión pulmonar (húmedo: manifestada por rales, ritmo de galope, ingurgitación yugular y edemas) pero que mantiene una perfusión adecuada de los tejidos (cálido).&lt;br /&gt;• &lt;b&gt;Perfil C (Húmedo y Frío):&lt;/b&gt; Paciente en estado crítico que asocia simultáneamente congestión pulmonar grave (húmedo) con signos francos de hipoperfusión sistémica (frío: obnubilación, frialdad de extremidades, sudoración fría, cianosis, oliguria y deterioro de función renal). Representa clínicamente el estado de shock cardiogénico.&lt;br /&gt;• &lt;b&gt;Perfil L (Seco y Frío o Low Profile):&lt;/b&gt; Paciente con hipoperfusión periférica evidente (frío) pero en absoluta ausencia de congestión pulmonar clínica (seco). Axiomáticamente, un paciente con hipotensión y frialdad periférica, pero sin signos de congestión, pertenece a esta clase fría y seca (típico de deshidratación severa o sepsis).</t>
  </si>
  <si>
    <t>&lt;b&gt;e) a y d son correctas:&lt;/b&gt; Es la opción correcta. Engloba con exactitud la descripción clínica de dos de los cuatro perfiles definidos por la clasificación: el Perfil A, caracterizado por ausencia de congestión y buena perfusión (caliente y seco), y el Perfil L, caracterizado por signos de hipoperfusión tisular en ausencia de congestión pulmonar manifiesta (frío y seco).</t>
  </si>
  <si>
    <t>• &lt;b&gt;b) Clase B: Frío y húmedo:&lt;/b&gt; Es incorrecta. El Perfil B de Stevenson se define clínicamente como "húmedo y cálido", ya que el paciente presenta el polo congestivo franco (disnea, rales, edemas) pero conserva su perfusión periférica adecuada.&lt;br /&gt;• &lt;b&gt;c) Clase C: Caliente y húmedo:&lt;/b&gt; Es incorrecta. El Perfil C se define como "húmedo y frío", cursando con congestión grave sumada ineludiblemente a signos francos de falla de bomba e hipoperfusión tisular sistémica.</t>
  </si>
  <si>
    <t>&lt;b&gt;CORRELACIÓN CON LA CLASIFICACIÓN DE FORRESTER&lt;/b&gt;&lt;br /&gt;&lt;br /&gt;La clasificación de Stevenson guarda una equivalencia fisiopatológica directa con los parámetros hemodinámicos invasivos (obtenidos mediante catéter de Swan-Ganz) de la clasificación de Forrester:&lt;br /&gt;• &lt;b&gt;Stevenson A&lt;/b&gt; equivale al &lt;b&gt;Grupo I&lt;/b&gt; (Índice Cardíaco normal y Presión Capilar Pulmonar normal).&lt;br /&gt;• &lt;b&gt;Stevenson B&lt;/b&gt; equivale al &lt;b&gt;Grupo II&lt;/b&gt; (Índice Cardíaco normal pero Presión Capilar Pulmonar alta por encima de 18 mmHg).&lt;br /&gt;• &lt;b&gt;Stevenson C&lt;/b&gt; equivale al &lt;b&gt;Grupo IV&lt;/b&gt; (Índice Cardíaco bajo menor a 2,2 L/min/m² y Presión Capilar Pulmonar alta, definiendo el shock cardiogénico).&lt;br /&gt;• &lt;b&gt;Stevenson L&lt;/b&gt; equivale al &lt;b&gt;Grupo III&lt;/b&gt; (Índice Cardíaco bajo y Presión Capilar Pulmonar normal, caracterizando a la hipovolemia o infarto del ventrículo derecho).</t>
  </si>
  <si>
    <t>Paciente acude a guardia con disnea progresiva, ortopnea, rales crepitantes bibasales, ritmo de galope, edemas de miembros inferiores, temperatura y coloración conservada de manos y pies, según la clasificación de Stevenson corresponde a:&lt;br&gt;&lt;br&gt;a) Stevenson A&lt;br&gt;&lt;br&gt;b) Stevenson B&lt;br&gt;&lt;br&gt;c) Stevenson C&lt;br&gt;&lt;br&gt;d) Stevenson L</t>
  </si>
  <si>
    <t>&lt;br&gt;b) Stevenson B</t>
  </si>
  <si>
    <t>Un paciente que se presenta con disnea progresiva, ortopnea, rales crepitantes bibasales, ritmo de galope y edemas, pero con temperatura y coloración conservada de manos y pies (congestión con perfusión conservada), corresponde de forma directa al &lt;b&gt;Perfil B (Húmedo y Cálido)&lt;/b&gt; de la clasificación de Stevenson.</t>
  </si>
  <si>
    <t>La opción b es correcta debido a que la literatura cardiológica establece que un paciente que presenta signos francos de congestión pulmonar (disnea progresiva, ortopnea, rales crepitantes bibasales, ritmo de galope y edemas), pero que de manera concurrente mantiene una perfusión sistémica conservada evidenciada por temperatura y coloración normal en manos y pies, pertenece ineludiblemente al &lt;b&gt;Perfil B (Húmedo y Cálido)&lt;/b&gt; de la clasificación de Stevenson.</t>
  </si>
  <si>
    <t>&lt;br /&gt;• &lt;b&gt;a) Stevenson A:&lt;/b&gt; Es incorrecta ya que describe al fenotipo "seco y cálido", es decir, un paciente clínicamente compensado sin signos de congestión pulmonar ni hipoperfusión periférica.&lt;br /&gt;• &lt;b&gt;c) Stevenson C:&lt;/b&gt; Es incorrecta porque este perfil ("húmedo y frío") exige la presencia de signos francos de hipoperfusión sistémica (como extremidades frías, cianosis u oliguria) acompañando a la congestión, lo cual se contrapone a la coloración y temperatura conservada del paciente del enunciado.&lt;br /&gt;• &lt;b&gt;d) Stevenson L:&lt;/b&gt; Es incorrecta debido a que describe al fenotipo "seco y frío", caracterizado por presentar hipoperfusión evidente de los tejidos sin signos de congestión pulmonar clínica.</t>
  </si>
  <si>
    <t>La clasificación de la NYHA para insuficiencia cardíaca establece cuatro clases funcionales, señale la correcta:&lt;br&gt;&lt;br&gt;a) Clase funcional I: actividad habitual con limitación a la actividad física&lt;br&gt;&lt;br&gt;b) Clase funcional II: marcada limitación para la actividad física&lt;br&gt;&lt;br&gt;c) Clase funcional III: disnea al menor esfuerzo o en reposo&lt;br&gt;&lt;br&gt;d) Clase funcional II: tolera la actividad habitual pero está limitado en la física</t>
  </si>
  <si>
    <t>d) Clase funcional II: tolera la actividad habitual pero está limitado en la física</t>
  </si>
  <si>
    <t>En la clasificación de la insuficiencia cardíaca de la NYHA, la &lt;b&gt;clase funcional II&lt;/b&gt; se define clínicamente cuando el paciente &lt;b&gt;tolera la actividad habitual pero está limitado en la física&lt;/b&gt;.</t>
  </si>
  <si>
    <t>&lt;b&gt;CLASIFICACIÓN FUNCIONAL DE LA NYHA&lt;/b&gt;&lt;br /&gt;&lt;br /&gt;Es una clasificación estrictamente clínica basada en la capacidad para realizar actividad física, evaluar la respuesta al tratamiento y establecer la gravedad de los síntomas (toma en cuenta predominantemente a la disnea). Se divide en cuatro clases progresivas:&lt;br /&gt;• &lt;b&gt;Clase I:&lt;/b&gt; Sin limitaciones. La actividad física ordinaria o acostumbrada no causa síntomas (ni fatiga, disnea, palpitación o angor). Los síntomas aparecen únicamente a grandes esfuerzos.&lt;br /&gt;• &lt;b&gt;Clase II:&lt;/b&gt; Ligeras o leves limitaciones. La actividad física ordinaria o acostumbrada provoca síntomas, limitando al paciente ante esfuerzos físicos moderados.&lt;br /&gt;• &lt;b&gt;Clase III:&lt;/b&gt; Marcadas limitaciones. Una actividad física leve (menor que la acostumbrada) ya provoca síntomas, limitando al paciente ante pequeños esfuerzos. Sin embargo, el paciente está confortable en reposo.&lt;br /&gt;• &lt;b&gt;Clase IV:&lt;/b&gt; Incapacidad absoluta de realizar cualquier actividad física sin molestias. Los síntomas están presentes de forma continua en el reposo y se incrementan con la mínima actividad.</t>
  </si>
  <si>
    <t>&lt;b&gt;d) Clase funcional II: tolera la actividad habitual pero está limitado en la física:&lt;/b&gt; Es la opción correcta. Constituye un axioma clínico descriptivo; en el estadio II de la clasificación de la New York Heart Association (NYHA) el paciente presenta ligeras o leves limitaciones, logrando tolerar sus actividades ordinarias o habituales sin inconvenientes, pero desarrollando sintomatología limitante al incrementar su demanda metabólica mediante la actividad física moderada.</t>
  </si>
  <si>
    <t>• &lt;b&gt;a) Clase funcional I: actividad habitual con limitación a la actividad física:&lt;/b&gt; Es incorrecta. En la Clase I el paciente no presenta ningún tipo de limitación para la actividad física, cursando de manera completamente asintomática.&lt;br /&gt;• &lt;b&gt;b) Clase funcional II: marcada limitación para la actividad física:&lt;/b&gt; Es incorrecta. La "marcada limitación" es el criterio clínico que define específicamente a la Clase III, donde actividades menores a las habituales gatillan síntomas, mientras que la Clase II cursa solo con limitación "ligera".&lt;br /&gt;• &lt;b&gt;c) Clase funcional III: disnea al menor esfuerzo o en reposo:&lt;/b&gt; Es incorrecta. Si bien la Clase III presenta disnea limitante ante pequeños esfuerzos, el paciente típicamente se encuentra "confortable en reposo". La manifestación incesante de disnea en el reposo es el síntoma patognomónico que sella la estadificación hacia la Clase IV terminal.</t>
  </si>
  <si>
    <t>&lt;b&gt;PRONÓSTICO DE SUPERVIVENCIA SEGÚN LA CLASE FUNCIONAL&lt;/b&gt;&lt;br /&gt;&lt;br /&gt;Esta estratificación funcional impacta de manera directa y predictiva en el pronóstico de supervivencia del paciente, marcando un aumento sostenido de la mortalidad anual a medida que se agrava la clase clínica:&lt;br /&gt;• &lt;b&gt;Clase I:&lt;/b&gt; Mortalidad anual del 5-6%.&lt;br /&gt;• &lt;b&gt;Clase II y III:&lt;/b&gt; Mortalidad anual que oscila entre el 10 al 25% (hasta un 30% en algunas series).&lt;br /&gt;• &lt;b&gt;Clase IV:&lt;/b&gt; El pronóstico es ominoso; presenta una mortalidad sumamente elevada del 40 al 50% (prácticamente la mitad de los pacientes fallece en el lapso de un año).</t>
  </si>
  <si>
    <t>Paciente en guardia con disnea progresiva, ortopnea, rales crepitantes bibasales, ritmo de galope, edemas de miembros inferiores, extremidades frías, obnubilación y oliguria. Según clasif. Stevenson corresponde a:&lt;br&gt;&lt;br&gt;a) Stevenson A&lt;br&gt;&lt;br&gt;b) Stevenson B&lt;br&gt;&lt;br&gt;c) Stevenson C&lt;br&gt;&lt;br&gt;d) Stevenson L</t>
  </si>
  <si>
    <t>c) Stevenson C</t>
  </si>
  <si>
    <t>Un paciente que se presenta con signos de congestión pulmonar y sistémica (disnea, rales crepitantes, edemas) asociados a signos francos de hipoperfusión (extremidades frías, obnubilación y oliguria) pertenece invariablemente al &lt;b&gt;Perfil C de Stevenson (Húmedo y Frío)&lt;/b&gt;.</t>
  </si>
  <si>
    <t>La opción c es correcta debido a que la literatura cardiológica establece que un paciente oligúrico con extremidades frías y obnubilación (hipoperfusión franca) sumado a rales crepitantes, ritmo de galope y edemas (congestión evidente) pertenece de manera ineludible al &lt;b&gt;grupo C de Stevenson&lt;/b&gt; (Húmedo y Frío), cuadro que representa clínicamente al shock cardiogénico.</t>
  </si>
  <si>
    <t>&lt;br /&gt;• &lt;b&gt;a) Stevenson A:&lt;/b&gt; Es incorrecta ya que describe al fenotipo "seco y cálido", es decir, un paciente clínicamente compensado sin signos de congestión pulmonar ni hipoperfusión periférica.&lt;br /&gt;• &lt;b&gt;b) Stevenson B:&lt;/b&gt; Es incorrecta porque este perfil ("húmedo y cálido") exige mantener una perfusión y temperatura tisular conservada, lo cual se contrapone a la oliguria, obnubilación y frialdad de extremidades del paciente.&lt;br /&gt;• &lt;b&gt;d) Stevenson L:&lt;/b&gt; Es incorrecta debido a que describe al fenotipo "seco y frío", caracterizado por presentar hipoperfusión evidente pero sin signos de congestión clínica acompañante.</t>
  </si>
  <si>
    <t>Forrester desarrolló una clasificación según el estado clínico y hemodinámico del paciente. Señale que parámetros tuvo en cuenta para la misma:&lt;br&gt;&lt;br&gt;a) Presión arterial y ritmo de diuresis&lt;br&gt;&lt;br&gt;b) Presión venosa central y edemas de miembros inferiores&lt;br&gt;&lt;br&gt;c) Presión capilar pulmonar e índice cardíaco&lt;br&gt;&lt;br&gt;d) Saturación de oxígeno y estado de conciencia del paciente</t>
  </si>
  <si>
    <t>c) Presión capilar pulmonar e índice cardíaco</t>
  </si>
  <si>
    <t>La &lt;b&gt;clasificación de Forrester&lt;/b&gt; se desarrolló evaluando el estado clínico y hemodinámico del paciente en insuficiencia cardíaca aguda teniendo en cuenta como parámetros principales y exclusivos a la &lt;b&gt;presión capilar pulmonar y el volumen minuto o índice cardíaco&lt;/b&gt;.</t>
  </si>
  <si>
    <t>&lt;b&gt;CLASIFICACIÓN HEMODINÁMICA DE FORRESTER&lt;/b&gt;&lt;br /&gt;&lt;br /&gt;Esta clasificación divide a los pacientes en 4 estadios según su estado clínico y hemodinámico en el escenario de la insuficiencia cardíaca aguda. Se emplea especialmente en pacientes conectados a un monitor hemodinámico invasivo mediante un catéter de Swan-Ganz. Sus dos ejes de evaluación fundamentales son:&lt;br /&gt;• &lt;b&gt;Perfusión tisular (Índice Cardíaco - IC):&lt;/b&gt; Representa el volumen minuto cardíaco indexado a la superficie corporal del paciente. Se considera normal cuando es ≥ 2,2 L/min/m² y deprimido cuando es &lt; 2,2 L/min/m².&lt;br /&gt;• &lt;b&gt;Congestión pulmonar (PCP - Presión Capilar Pulmonar):&lt;/b&gt; Mide de manera retrógrada la presión de fin de diástole o presión de llenado del ventrículo izquierdo. Se considera normal cuando es ≤ 18 mmHg y alta cuando es &gt; 18 mmHg.&lt;br /&gt;A partir del cruce cartesiano de estos dos parámetros hemodinámicos surgen los cuatro cuadrantes evolutivos y pronósticos (Grupos I, II, III y IV).</t>
  </si>
  <si>
    <t>&lt;b&gt;c) Presión capilar pulmonar e índice cardíaco:&lt;/b&gt; Es la opción correcta. La clasificación original de Forrester es un modelo hemodinámico estricto que estratifica el estado del paciente valorando de manera conjunta e invasiva si existe congestión venocapilar (cuantificada por la presión capilar pulmonar) y si existe una adecuada o mala perfusión de los tejidos (cuantificada mediante la medición del índice cardíaco).</t>
  </si>
  <si>
    <t>• &lt;b&gt;a) Presión arterial y ritmo de diuresis, b) Presión venosa central y edemas de miembros inferiores, d) Saturación de oxígeno y estado de conciencia del paciente:&lt;/b&gt; Son opciones incorrectas. Aunque estas variables representan manifestaciones clínicas vitales que se alteran severamente durante la claudicación de bomba (y conforman la base de estratificaciones puramente semiológicas como la clasificación de Stevenson), no constituyen los parámetros hemodinámicos invasivos estructurados por Forrester para sus cuatro cuadrantes.</t>
  </si>
  <si>
    <t>&lt;b&gt;CUADRANTES PRONÓSTICOS DE FORRESTER&lt;/b&gt;&lt;br /&gt;&lt;br /&gt;• &lt;b&gt;Grupo I (Normal):&lt;/b&gt; Pacientes con Índice Cardíaco normal (≥ 2,2) y PCP normal (≤ 18). Cursan con suficiencia cardíaca y presentan una mortalidad baja (2,2% - 3%).&lt;br /&gt;• &lt;b&gt;Grupo II (Congestión / Edema Pulmonar):&lt;/b&gt; Pacientes con Índice Cardíaco normal pero con PCP alta (&gt; 18). Presentan congestión pulmonar franca (mortalidad 9% - 10,1%).&lt;br /&gt;• &lt;b&gt;Grupo III (Hipovolemia):&lt;/b&gt; Pacientes con Índice Cardíaco bajo (&lt; 2,2) pero con PCP normal (≤ 18). Tienen signos de hipoperfusión periférica pero están "secos" en los pulmones.&lt;br /&gt;• &lt;b&gt;Grupo IV (Shock Cardiogénico):&lt;/b&gt; Pacientes con Índice Cardíaco bajo (&lt; 2,2) y PCP alta (&gt; 18). Representa la situación más crítica, con profunda hipoperfusión tisular y congestión pulmonar masiva, arrojando una mortalidad catastrófica (superior al 50%).</t>
  </si>
  <si>
    <t>La clasificación de Killip y Kimball permite predecir mortalidad en insuficiencia cardíaca por IAM. Señale la apreciación CORRECTA:&lt;br&gt;&lt;br&gt;a) Clase I, mortalidad del 17%&lt;br&gt;&lt;br&gt;b) Clase II, mortalidad del 38%&lt;br&gt;&lt;br&gt;c) Clase III, mortalidad del 50%&lt;br&gt;&lt;br&gt;d) Clase IV, mortalidad del 81%</t>
  </si>
  <si>
    <t>d) Clase IV, mortalidad del 81%</t>
  </si>
  <si>
    <t>La clasificación de Killip y Kimball estima la gravedad del deterioro miocárdico en un infarto agudo de miocardio, previendo para la &lt;b&gt;Clase IV&lt;/b&gt; (shock cardiogénico) una &lt;b&gt;mortalidad del 81%&lt;/b&gt; a los 30 días.</t>
  </si>
  <si>
    <t>&lt;b&gt;CLASIFICACIÓN DE KILLIP Y KIMBALL EN EL INFARTO AGUDO DE MIOCARDIO&lt;/b&gt;&lt;br /&gt;&lt;br /&gt;Cuando la insuficiencia cardíaca aguda es precipitada por un Infarto Agudo de Miocardio (IAM), se emplea esta clasificación específica. Estima la gravedad del deterioro miocárdico y permite predecir de manera directa la mortalidad del paciente a los 30 días:&lt;br /&gt;• &lt;b&gt;Clase I:&lt;/b&gt; Sin insuficiencia cardíaca ni síntomas de descompensación cardíaca. Mortalidad a 30 días: &lt;b&gt;6%&lt;/b&gt;.&lt;br /&gt;• &lt;b&gt;Clase II:&lt;/b&gt; Estertores crepitantes en ambos campos pulmonares (ACP), presencia de galope por tercer ruido e hipertensión venosa pulmonar. Mortalidad a 30 días: &lt;b&gt;17%&lt;/b&gt;.&lt;br /&gt;• &lt;b&gt;Clase III:&lt;/b&gt; Edema pulmonar franco con estertores en la totalidad de ambos campos pulmonares. Mortalidad a 30 días: &lt;b&gt;38%&lt;/b&gt;.&lt;br /&gt;• &lt;b&gt;Clase IV:&lt;/b&gt; Choque (Shock) cardiogénico instaurado, cursando con hipotensión, vasoconstricción periférica y edema pulmonar severo. Mortalidad a 30 días: &lt;b&gt;81%&lt;/b&gt;.</t>
  </si>
  <si>
    <t>La opción d es correcta debido a que la literatura cardiológica establece axiomáticamente que en la clasificación de Killip y Kimball, la &lt;b&gt;Clase IV&lt;/b&gt; (que agrupa a los pacientes en shock cardiogénico) predice una &lt;b&gt;mortalidad del 81%&lt;/b&gt; a los 30 días del infarto agudo de miocardio.</t>
  </si>
  <si>
    <t>&lt;br /&gt;• &lt;b&gt;a) Clase I, mortalidad del 17%:&lt;/b&gt; Es incorrecta ya que la Clase I predice una mortalidad muy inferior, del 6% (el 17% corresponde estadísticamente a la Clase II).&lt;br /&gt;• &lt;b&gt;b) Clase II, mortalidad del 38%:&lt;/b&gt; Es incorrecta debido a que la Clase II presenta una mortalidad del 17% (el 38% es atribuible a la Clase III).&lt;br /&gt;• &lt;b&gt;c) Clase III, mortalidad del 50%:&lt;/b&gt; Es incorrecta porque la Clase III, caracterizada por edema pulmonar franco, asocia una mortalidad predictiva del 38% a los 30 días.</t>
  </si>
  <si>
    <t>La clasificación de Killip y Kimball en cuatro clases estima:&lt;br&gt;&lt;br&gt;a) Gravedad de deterioro miocárdico en un infarto agudo de miocardio&lt;br&gt;&lt;br&gt;b) Grado de compromiso en una emergencia hipertensiva&lt;br&gt;&lt;br&gt;c) Respuesta al tratamiento instituido en la insuficiencia cardíaca aguda&lt;br&gt;&lt;br&gt;d) Ninguna de estas apreciaciones es correcta</t>
  </si>
  <si>
    <t>&lt;br&gt;a) Gravedad de deterioro miocárdico en un infarto agudo de miocardio</t>
  </si>
  <si>
    <t>La &lt;b&gt;clasificación de Killip y Kimball&lt;/b&gt; estima la &lt;b&gt;gravedad del deterioro miocárdico en un infarto agudo de miocardio&lt;/b&gt; y permite predecir de manera directa la mortalidad del paciente a los 30 días.</t>
  </si>
  <si>
    <t>&lt;b&gt;CLASIFICACIÓN CLÍNICA DE KILLIP Y KIMBALL&lt;/b&gt;&lt;br /&gt;&lt;br /&gt;Esta clasificación específica se emplea cuando la insuficiencia cardíaca aguda es precipitada o causada de manera directa por un Infarto Agudo de Miocardio (IAM), estimando clínicamente la gravedad del daño ventricular y permitiendo predecir la mortalidad a 30 días.&lt;br /&gt;• &lt;b&gt;Clase I:&lt;/b&gt; Paciente sin insuficiencia cardíaca ni síntomas de descompensación hemodinámica. Presenta una mortalidad a 30 días del 6%.&lt;br /&gt;• &lt;b&gt;Clase II:&lt;/b&gt; Paciente con insuficiencia cardíaca moderada; clínicamente presenta estertores crepitantes en ambos campos pulmonares (ACP), presencia de galope por tercer ruido e hipertensión venosa pulmonar. Mortalidad a 30 días del 17%.&lt;br /&gt;• &lt;b&gt;Clase III:&lt;/b&gt; Paciente que cursa con edema pulmonar franco, evidenciando estertores en la totalidad de ambos campos pulmonares. Mortalidad a 30 días del 38%.&lt;br /&gt;• &lt;b&gt;Clase IV:&lt;/b&gt; Paciente con choque (shock) cardiogénico instaurado, cursando con hipotensión, vasoconstricción periférica y edema pulmonar severo. Presenta una mortalidad catastrófica a 30 días del 81%.</t>
  </si>
  <si>
    <t>&lt;b&gt;a) Gravedad de deterioro miocárdico en un infarto agudo de miocardio:&lt;/b&gt; Es la opción correcta. La clasificación de Killip y Kimball fue diseñada específica y exclusivamente para estratificar el grado de claudicación de la bomba (falla sistólica), la aparición de insuficiencia cardíaca aguda y el riesgo de mortalidad a corto plazo en el escenario clínico directo del infarto agudo de miocardio.</t>
  </si>
  <si>
    <t>• &lt;b&gt;b) Grado de compromiso en una emergencia hipertensiva:&lt;/b&gt; Es incorrecta. En la emergencia hipertensiva el grado de compromiso se clasifica evaluando la presencia y severidad del daño agudo de órgano blanco (ej. papiledema, encefalopatía, insuficiencia renal aguda), no utilizándose el score de Killip para esta entidad.&lt;br /&gt;• &lt;b&gt;c) Respuesta al tratamiento instituido en la insuficiencia cardíaca aguda:&lt;/b&gt; Es incorrecta. La clasificación de Killip estratifica la presentación clínica y hemodinámica basal inicial en el contexto estricto de un evento isquémico agudo, no evaluando la evolución o respuesta tras la instauración del tratamiento médico.&lt;br /&gt;• &lt;b&gt;d) Ninguna de estas apreciaciones es correcta:&lt;/b&gt; Es incorrecta, ya que la opción "a" define con exactitud la función de la clasificación.</t>
  </si>
  <si>
    <t>¿Qué parámetros hemodinámicos toma en cuenta Forrester para clasificar la IC?&lt;br&gt;&lt;br&gt;a) PCP e índice sistólico del ventrículo derecho&lt;br&gt;&lt;br&gt;b) Presión capilar pulmonar y volumen minuto o índice cardíaco&lt;br&gt;&lt;br&gt;c) Índice cardíaco y PA sistémica&lt;br&gt;&lt;br&gt;d) Índice cardíaco y P sistólica en A. Pulmonar&lt;br&gt;&lt;br&gt;e) Índice cardíaco y presión sistólica de la A. Pulmonar</t>
  </si>
  <si>
    <t>b) Presión capilar pulmonar y volumen minuto o índice cardíaco</t>
  </si>
  <si>
    <t>La opción b es correcta debido a que la literatura cardiológica establece axiomáticamente que la clasificación de Forrester evalúa el estado hemodinámico cruzando exclusivamente dos parámetros centrales: la &lt;b&gt;presión capilar pulmonar&lt;/b&gt; (como marcador de congestión) y el &lt;b&gt;volumen minuto o índice cardíaco&lt;/b&gt; (como marcador de perfusión tisular).</t>
  </si>
  <si>
    <t>&lt;br /&gt;• &lt;b&gt;a) PCP e índice sistólico del ventrículo derecho, c) Índice cardíaco y PA sistémica, d) Índice cardíaco y P sistólica en A. Pulmonar y e) Índice cardíaco y presión sistólica de la A. Pulmonar:&lt;/b&gt; Son opciones incorrectas porque asocian de forma espuria el índice cardíaco o la presión capilar con parámetros como la presión arterial sistémica, la presión sistólica de la arteria pulmonar o índices ventriculares derechos, los cuales no constituyen los ejes determinantes utilizados por Forrester para construir sus cuatro cuadrantes pronósticos.</t>
  </si>
  <si>
    <t>De las siguientes formas de presentación de la insuficiencia cardíaca mencione cuáles constituyen un fenotipo en su presentación:&lt;br&gt;&lt;br&gt;a) Insuficiencia cardíaca aguda y crónica&lt;br&gt;&lt;br&gt;b) Insuficiencia cardíaca retrógrada y anterógrada&lt;br&gt;&lt;br&gt;c) Insuficiencia cardíaca con fracción de eyección preservada o comprometida&lt;br&gt;&lt;br&gt;d) Insuficiencia cardíaca izquierda o derecha</t>
  </si>
  <si>
    <t>c) Insuficiencia cardíaca con fracción de eyección preservada o comprometida</t>
  </si>
  <si>
    <t>Clínicamente, la &lt;b&gt;insuficiencia cardíaca con fracción de eyección preservada o comprometida constituye un verdadero fenotipo&lt;/b&gt; en su presentación, siendo indispensable su evaluación mediante ecocardiografía Doppler.</t>
  </si>
  <si>
    <t>&lt;b&gt;CLASIFICACIÓN FUNCIONAL O FENOTÍPICA DE LA INSUFICIENCIA CARDÍACA&lt;/b&gt;&lt;br /&gt;&lt;br /&gt;Para establecer el fenotipo de la insuficiencia cardíaca, es indispensable evaluar el funcionamiento miocárdico mediante ecocardiografía Doppler, dividiéndose fisiopatológicamente en dos grandes categorías:&lt;br /&gt;• &lt;b&gt;IC con Disfunción Sistólica (Fracción de Eyección Comprometida):&lt;/b&gt; La fracción de eyección está francamente deprimida (menor al 40% o &lt; 50%). Representa un fallo asociado a un inotropismo disminuido. El tamaño de la cavidad ventricular se encuentra dilatado, el grosor y rigidez de la pared están disminuidos, y la presión de fin de diástole está ligeramente aumentada.&lt;br /&gt;• &lt;b&gt;IC con Disfunción Diastólica (Fracción de Eyección Preservada):&lt;/b&gt; El paciente presenta síntomas evidentes de la enfermedad y evidencia de cardiopatía estructural, pero la fracción de eyección es normal (&gt; 50%) y el volumen sistólico se mantiene conservado. El problema central radica en una distensibilidad disminuida (ventrículo rígido incapaz de aceptar el llenado), cursando con una presión al final de la diástole en el ventrículo izquierdo muy aumentada y un marcado aumento en el grosor del músculo (hipertrofia).</t>
  </si>
  <si>
    <t>&lt;b&gt;c) Insuficiencia cardíaca con fracción de eyección preservada o comprometida:&lt;/b&gt; Es la opción correcta. Constituye una premisa clínica formal; la estratificación de la insuficiencia cardíaca según su fracción de eyección define el verdadero fenotipo de presentación del paciente, delineando si su corazón sufre un fallo contráctil dilatado o un fallo restrictivo rígido.</t>
  </si>
  <si>
    <t>• &lt;b&gt;a) Insuficiencia cardíaca aguda y crónica:&lt;/b&gt; Es incorrecta. Define la forma de presentación del síndrome basándose estrictamente en el tiempo de evolución clínica o en la instauración de síntomas, no constituyendo un fenotipo estructural.&lt;br /&gt;• &lt;b&gt;b) Insuficiencia cardíaca retrógrada y anterógrada:&lt;/b&gt; Es incorrecta. Describe la clasificación según el mecanismo hemodinámico histórico (congestión por estasis hacia atrás o hipoperfusión por fallo eyectivo hacia adelante).&lt;br /&gt;• &lt;b&gt;d) Insuficiencia cardíaca izquierda o derecha:&lt;/b&gt; Es incorrecta. Agrupa el cuadro en función del ventrículo o territorio orgánico afectado y sus respectivos síntomas, pero carece de los parámetros morfofuncionales y ecocardiográficos integrales que definen a un fenotipo de presentación.</t>
  </si>
  <si>
    <t>Indique la aseveración correcta. En la clasificación de la insuficiencia cardíaca AHA/ACC 2001, el daño estructural cardíaco y sintomático se corresponde al estadio:&lt;br&gt;&lt;br&gt;a) Estadio A&lt;br&gt;&lt;br&gt;b) Estadio B&lt;br&gt;&lt;br&gt;c) Estadio C&lt;br&gt;&lt;br&gt;d) Estadio D</t>
  </si>
  <si>
    <t>c) Estadio C</t>
  </si>
  <si>
    <t>&lt;b&gt;ESTADIOS EVOLUTIVOS DE LA INSUFICIENCIA CARDÍACA (CLASIFICACIÓN ACC/AHA)&lt;/b&gt;&lt;br /&gt;&lt;br /&gt;Esta clasificación evalúa a la insuficiencia cardíaca como un desorden progresivo en distintas estaciones y permite identificar precozmente a la población vulnerable:&lt;br /&gt;• &lt;b&gt;ESTADIO A (En Riesgo):&lt;/b&gt; Pacientes con alto riesgo de desarrollar insuficiencia cardíaca debido a la presencia de condiciones fuertemente asociadas, pero sin cardiopatía estructural ni síntomas de la enfermedad. Ejemplos incluyen hipertensión, enfermedad coronaria, diabetes, obesidad o historia familiar.&lt;br /&gt;• &lt;b&gt;ESTADIO B (En Riesgo):&lt;/b&gt; Pacientes con alteraciones y enfermedad cardíaca estructural confirmada, pero que aún no tienen síntomas o signos de insuficiencia cardíaca. Ejemplos abarcan la hipertrofia ventricular izquierda, infarto agudo de miocardio previo o valvulopatía asintomática.&lt;br /&gt;• &lt;b&gt;ESTADIO C (Insuficiencia Cardíaca):&lt;/b&gt; Paciente que asocia la enfermedad o anomalía cardíaca estructural con la presencia de síntomas actuales o previos de insuficiencia cardíaca. Los síntomas cardinales incluyen disnea, fatiga, edemas y tolerancia reducida al ejercicio.&lt;br /&gt;• &lt;b&gt;ESTADIO D (Insuficiencia Cardíaca Refractaria):&lt;/b&gt; Pacientes con avanzada enfermedad estructural que presentan síntomas marcados en reposo a pesar del máximo tratamiento médico intensivo, cursando hospitalizaciones frecuentes y requiriendo soporte hemodinámico o evaluación para trasplante.</t>
  </si>
  <si>
    <t>La opción c es correcta debido a que la literatura cardiológica establece que en el estadio evolutivo C de la clasificación ACC/AHA se identifica de manera directa al paciente que asocia un daño o enfermedad estructural cardíaca con la presencia de manifestaciones sintomáticas clínicas de insuficiencia cardíaca.</t>
  </si>
  <si>
    <t>&lt;br /&gt;• &lt;b&gt;a) Estadio A:&lt;/b&gt; Es incorrecta ya que define a los pacientes con alto riesgo por comorbilidades (hipertensión, diabetes), pero que cursan sin daño estructural cardíaco y sin síntomas.&lt;br /&gt;• &lt;b&gt;b) Estadio B:&lt;/b&gt; Es incorrecta debido a que describe la fase en la cual existe una alteración estructural evidente (como hipertrofia ventricular o infarto previo), pero el paciente permanece completamente asintomático.&lt;br /&gt;• &lt;b&gt;d) Estadio D:&lt;/b&gt; Es incorrecta porque corresponde a la etapa final o refractaria, caracterizada por daño estructural avanzado y síntomas severos en reposo inmanejables a pesar del tratamiento médico óptimo máximo.</t>
  </si>
  <si>
    <t>El término Insuficiencia Cardíaca con fracción de eyección preservada se reserva para: &lt;br&gt;&lt;br&gt;a) Aumento del tamaño del ventrículo izquierdo al final de la diástole &lt;br&gt;&lt;br&gt;b) Volumen sistólico disminuido &lt;br&gt;&lt;br&gt;c) Síntomas evidentes de insuficiencia cardíaca con volumen sistólico normal &lt;br&gt;&lt;br&gt;d) Síntomas evidentes de insuficiencia cardíaca con bajo gasto cardíaco &lt;br&gt;&lt;br&gt;e) Presión de fin de diástole normal</t>
  </si>
  <si>
    <t>c) Síntomas evidentes de insuficiencia cardíaca con volumen sistólico normal</t>
  </si>
  <si>
    <t>Conceptualmente, el término de &lt;b&gt;insuficiencia cardíaca con fracción de eyección preservada&lt;/b&gt; se reserva para definir a aquellos pacientes con evidencia de cardiopatía estructural o funcional que presentan &lt;b&gt;síntomas evidentes de insuficiencia cardíaca pero manteniendo un volumen sistólico normal&lt;/b&gt; y sin deterioro de la fracción de eyección del ventrículo izquierdo.</t>
  </si>
  <si>
    <t>&lt;b&gt;CLASIFICACIÓN FUNCIONAL O FENOTÍPICA DE LA INSUFICIENCIA CARDÍACA&lt;/b&gt;&lt;br /&gt;&lt;br /&gt;Para establecer el fenotipo de la insuficiencia cardíaca, es indispensable evaluar el funcionamiento miocárdico mediante ecocardiografía Doppler, dividiéndose fisiopatológicamente en dos grandes categorías:&lt;br /&gt;• &lt;b&gt;IC con Disfunción Diastólica (Fracción de Eyección Preservada o Conservada):&lt;/b&gt; El paciente tiene claros síntomas de IC, pero su fracción de eyección es normal (&gt; 50%) y el volumen sistólico está conservado. El problema central radica en un ventrículo con &lt;i&gt;compliance&lt;/i&gt; o distensibilidad disminuida, es decir, un ventrículo rígido incapaz de aceptar el llenado adecuado. Como resultado anatómico y hemodinámico, la presión al final de la diástole en el ventrículo izquierdo se encuentra muy aumentada, hay un marcado aumento en el grosor del músculo (hipertrofia) y el tamaño de la cavidad suele estar conservado o disminuido.&lt;br /&gt;• &lt;b&gt;IC con Disfunción Sistólica (Fracción de Eyección Comprometida o Disminuida):&lt;/b&gt; La fracción de eyección está deprimida (menor al 40% o &lt; 50%). Representa un fallo asociado a un inotropismo disminuido que impide eyectar el contenido. El tamaño de la cavidad ventricular se encuentra dilatado, el grosor y rigidez de la pared están disminuidos, y la presión de fin de diástole está ligeramente aumentada.</t>
  </si>
  <si>
    <t>&lt;b&gt;c) Síntomas evidentes de insuficiencia cardíaca con volumen sistólico normal:&lt;/b&gt; Es la opción correcta. Constituye el concepto clínico y fenotípico estricto; define a aquellos pacientes que cursan con manifestaciones clínicas evidentes de la patología producto de una restricción al llenado (disfunción diastólica), pero cuyo corazón preserva su inotropismo, manteniendo una fracción de eyección mayor al 50% y un volumen sistólico conservado o normal.</t>
  </si>
  <si>
    <t>• &lt;b&gt;a) Aumento del tamaño del ventrículo izquierdo al final de la diástole:&lt;/b&gt; Es incorrecta. En la IC con fracción de eyección preservada, el tamaño de la cavidad suele mantenerse conservado o incluso disminuido debido al gran engrosamiento parietal concéntrico (hipertrofia); la dilatación cavitaria progresiva es un rasgo propio de la IC con disfunción sistólica.&lt;br /&gt;• &lt;b&gt;b) Volumen sistólico disminuido, d) Síntomas evidentes de insuficiencia cardíaca con bajo gasto cardíaco:&lt;/b&gt; Son incorrectas. La incapacidad de eyectar un volumen sistólico adecuado y mantener el gasto es la característica definitoria del fenotipo con fracción de eyección comprometida (falla sistólica), no del preservado.&lt;br /&gt;• &lt;b&gt;e) Presión de fin de diástole normal:&lt;/b&gt; Es incorrecta. El defecto primario en la IC con fracción de eyección preservada es la disminución de la distensibilidad del músculo (rigidez), lo que provoca patológicamente que la presión al final de la diástole en el ventrículo izquierdo se encuentre muy aumentada al intentar llenarse.</t>
  </si>
  <si>
    <t>&lt;b&gt;TRATAMIENTO DE LA IC CON FRACCIÓN DE EYECCIÓN PRESERVADA&lt;/b&gt;&lt;br /&gt;&lt;br /&gt;A diferencia del abordaje de la disfunción sistólica (donde el tratamiento busca mejorar la sobrevida), en los cuadros con fracción de eyección normal o diastólica el tratamiento es estrictamente sintomático.&lt;br /&gt;• Incluye el control exhaustivo de la hipertensión y la frecuencia cardíaca, y la utilización de IECA/ARA2, inhibidores iSGLT2, antagonistas de la aldosterona y la adición de un diurético de asa (furosemida) de ser estrictamente necesario para el alivio sintomático de la congestión.</t>
  </si>
  <si>
    <t>Un paciente que ingresa con signos de insuficiencia cardíaca y presenta pulmón húmedo con signos de perfusión conservada (caliente), se encuentra según Stevenson en:&lt;br&gt;&lt;br&gt;a) Clase A&lt;br&gt;&lt;br&gt;b) Clase L&lt;br&gt;&lt;br&gt;c) Clase C&lt;br&gt;&lt;br&gt;d) Clase B</t>
  </si>
  <si>
    <t>d) Clase B</t>
  </si>
  <si>
    <t>Un paciente que presenta signos de congestión (pulmón húmedo) manteniendo una perfusión sistémica conservada (caliente) corresponde de forma directa al &lt;b&gt;Perfil B (Húmedo y Cálido)&lt;/b&gt; de la clasificación de Stevenson.</t>
  </si>
  <si>
    <t>La opción d es correcta debido a que la literatura cardiológica establece axiomáticamente que un paciente que evidencia signos francos de congestión pulmonar (pulmón húmedo) pero mantiene una perfusión y temperatura tisular conservada (caliente) pertenece de manera ineludible a la &lt;b&gt;Clase B (Húmedo y Cálido)&lt;/b&gt; de la clasificación clínica de Stevenson.</t>
  </si>
  <si>
    <t>&lt;br /&gt;• &lt;b&gt;a) Clase A:&lt;/b&gt; Es incorrecta ya que describe al fenotipo "seco y cálido", es decir, un paciente clínicamente compensado sin signos de congestión pulmonar ni hipoperfusión periférica.&lt;br /&gt;• &lt;b&gt;b) Clase L:&lt;/b&gt; Es incorrecta debido a que define al fenotipo "seco y frío", caracterizado por presentar hipoperfusión (frialdad) evidente sin signos de congestión clínica.&lt;br /&gt;• &lt;b&gt;c) Clase C:&lt;/b&gt; Es incorrecta porque este perfil ("húmedo y frío") exige la presencia de signos francos de hipoperfusión sistémica (extremidades frías) acompañando a la congestión, lo cual se contrapone a la perfusión conservada (caliente) del paciente.</t>
  </si>
  <si>
    <t>¿Qué variables considera Stevenson para la clasificación de insuficiencia cardíaca? &lt;br&gt;&lt;br&gt;a) Ingurgitación yugular y ritmo de galope&lt;br&gt;&lt;br&gt;b) Presión arterial y grado de disnea&lt;br&gt;&lt;br&gt;c) Perfusión periférica y el grado de congestión&lt;br&gt;&lt;br&gt;d) Rx de tórax con signos congestivos y saturación de oxígeno&lt;br&gt;&lt;br&gt;e) Presión capilar e índice cardíaco tomado por catéter de Swan Ganz</t>
  </si>
  <si>
    <t>c) Perfusión periférica y el grado de congestión</t>
  </si>
  <si>
    <t>La &lt;b&gt;clasificación de Stevenson tiene en cuenta como variables fundamentales a la perfusión periférica y el grado de congestión pulmonar&lt;/b&gt; para definir de manera puramente clínica el estado hemodinámico de los pacientes con insuficiencia cardíaca aguda.</t>
  </si>
  <si>
    <t>&lt;b&gt;CLASIFICACIÓN CLÍNICA DE STEVENSON&lt;/b&gt;&lt;br /&gt;&lt;br /&gt;Esta clasificación establece el estado del paciente en el escenario de la insuficiencia cardíaca aguda de manera puramente clínica, intuitiva y sin la necesidad de utilizar un catéter invasivo. Utiliza como variables cardinales la perfusión periférica y el grado de congestión pulmonar para definir cuatro perfiles de presentación:&lt;br /&gt;• &lt;b&gt;Perfil A (Seco y Cálido):&lt;/b&gt; Paciente normal o compensado, sin signos de congestión pulmonar clínica (seco) ni hipoperfusión tisular (cálido o bien perfundido).&lt;br /&gt;• &lt;b&gt;Perfil B (Húmedo y Cálido):&lt;/b&gt; Paciente que presenta congestión pulmonar (húmedo: manifestada por rales, ingurgitación yugular, ortopnea y edemas) pero que mantiene una perfusión adecuada de los tejidos (cálido).&lt;br /&gt;• &lt;b&gt;Perfil C (Húmedo y Frío):&lt;/b&gt; Paciente en estado crítico que asocia simultáneamente congestión pulmonar grave (húmedo) con signos francos de hipoperfusión sistémica (frío: frialdad de extremidades, cianosis, obnubilación, oliguria). Representa clínicamente el estado de shock cardiogénico.&lt;br /&gt;• &lt;b&gt;Perfil L (Seco y Frío o &lt;i&gt;Low Profile&lt;/i&gt;):&lt;/b&gt; Paciente con hipoperfusión periférica evidente (frío) pero en absoluta ausencia de congestión pulmonar clínica (seco). Es un perfil típico de la deshidratación severa.</t>
  </si>
  <si>
    <t>&lt;b&gt;c) Perfusión periférica y el grado de congestión:&lt;/b&gt; Es la opción correcta. Constituye la premisa clínica estricta de la clasificación de Stevenson, la cual se basa de forma exclusiva en la evaluación semiológica de la perfusión tisular (eje que define los estados "cálido" o "frío") y el grado de congestión venocapilar pulmonar (eje que define los estados "húmedo" o "seco") para encasillar al paciente y guiar la terapéutica inicial.</t>
  </si>
  <si>
    <t>• &lt;b&gt;a) Ingurgitación yugular y ritmo de galope:&lt;/b&gt; Es incorrecta. Si bien representan signos individuales del fallo de bomba y congestión, no conforman los ejes integrales que dan nombre a los perfiles de la clasificación.&lt;br /&gt;• &lt;b&gt;b) Presión arterial y grado de disnea:&lt;/b&gt; Es incorrecta. Aunque son evaluados durante el examen clínico general, no son las dos variables estructurales primarias que delimitan los cuatro perfiles de Stevenson.&lt;br /&gt;• &lt;b&gt;d) Rx de tórax con signos congestivos y saturación de oxígeno:&lt;/b&gt; Es incorrecta. La clasificación de Stevenson es puramente clínica y de cabecera, por lo que no requiere estudios complementarios radiológicos ni gasométricos para categorizar el estado del paciente.&lt;br /&gt;• &lt;b&gt;e) Presión capilar e índice cardíaco tomado por catéter de Swan Ganz:&lt;/b&gt; Es incorrecta. Estas variables corresponden exactamente a los parámetros hemodinámicos invasivos que estructuran a la clasificación de Forrester.</t>
  </si>
  <si>
    <t>&lt;b&gt;CORRELACIÓN CON LA CLASIFICACIÓN DE FORRESTER&lt;/b&gt;&lt;br /&gt;&lt;br /&gt;La clasificación clínica de Stevenson guarda una equivalencia fisiopatológica y hemodinámica directa con los parámetros invasivos de la clasificación de Forrester (obtenidos mediante un catéter de Swan-Ganz):&lt;br /&gt;• La valoración de la &lt;b&gt;perfusión periférica&lt;/b&gt; se correlaciona con la medición del &lt;b&gt;Índice Cardíaco&lt;/b&gt; (normal ≥ 2,2 L/min/m² o deprimido &lt; 2,2 L/min/m²).&lt;br /&gt;• La valoración del grado de &lt;b&gt;congestión pulmonar&lt;/b&gt; se correlaciona con la medición de la &lt;b&gt;Presión Capilar Pulmonar&lt;/b&gt; (PCP normal ≤ 18 mmHg o alta &gt; 18 mmHg).</t>
  </si>
  <si>
    <t>¿Cuál de estos síntomas NO forma parte de los síntomas cardinales de la insuficiencia cardíaca?&lt;br&gt;&lt;br&gt;a) Disnea&lt;br&gt;&lt;br&gt;b) Edema&lt;br&gt;&lt;br&gt;c) Astenia&lt;br&gt;&lt;br&gt;d) Palpitaciones</t>
  </si>
  <si>
    <t>d) Palpitaciones</t>
  </si>
  <si>
    <t>Las manifestaciones cardinales absolutas de la insuficiencia cardíaca son la &lt;b&gt;disnea&lt;/b&gt;, la &lt;b&gt;fatiga&lt;/b&gt; (astenia) y la &lt;b&gt;retención de líquido&lt;/b&gt; (edema), estableciéndose clínicamente que las &lt;b&gt;palpitaciones&lt;/b&gt; NO forman parte de los síntomas cardinales del síndrome.</t>
  </si>
  <si>
    <t>&lt;b&gt;CLÍNICA Y MANIFESTACIONES CARDINALES DE LA INSUFICIENCIA CARDÍACA&lt;/b&gt;&lt;br /&gt;&lt;br /&gt;El interrogatorio y la historia clínica son los pilares fundamentales para la evaluación inicial y el abordaje del paciente con insuficiencia cardíaca (IC). A través de una anamnesis exhaustiva, es posible determinar el estado del paciente sin requerir métodos diagnósticos complejos en la primera instancia. La identificación clínica inicial agrupa a los pacientes en escenarios de presentación clásicos:&lt;br /&gt;• &lt;b&gt;Síndrome de Disminución de Tolerancia al ejercicio:&lt;/b&gt; Caracterizado por la presencia franca de disnea o fatiga (astenia).&lt;br /&gt;• &lt;b&gt;Síndrome de Retención de Fluidos:&lt;/b&gt; El paciente refiere el desarrollo de edemas o distensión abdominal.&lt;br /&gt;• &lt;b&gt;Presentación asintomática:&lt;/b&gt; Pacientes a los cuales durante la evaluación por otra causa se les detecta disfunción ventricular subyacente.&lt;br /&gt;&lt;br /&gt;Como resumen clínico fundamental, las manifestaciones cardinales absolutas de la insuficiencia cardíaca se limitan a la disnea, la fatiga (astenia) y la retención de líquidos.</t>
  </si>
  <si>
    <t>La opción d es correcta debido a que la literatura cardiológica establece de manera explícita que las &lt;b&gt;palpitaciones&lt;/b&gt; NO forman parte de los síntomas cardinales de la insuficiencia cardíaca, reservándose dicho lugar estrictamente para la disnea, la fatiga y el edema.</t>
  </si>
  <si>
    <t>&lt;br /&gt;• &lt;b&gt;a) Disnea:&lt;/b&gt; Es incorrecta al ser la manifestación clínica cardinal principal que indica congestión retrógrada izquierda.&lt;br /&gt;• &lt;b&gt;b) Edema:&lt;/b&gt; Es incorrecta ya que la retención de líquidos (que origina el edema periférico) es el signo cardinal que evidencia la congestión sistémica o derecha.&lt;br /&gt;• &lt;b&gt;c) Astenia:&lt;/b&gt; Es incorrecta debido a que la fatiga profunda, astenia o debilidad muscular representa el marcador clínico cardinal de la falta de perfusión sistémica generada por la caída del gasto cardíaco.</t>
  </si>
  <si>
    <t>&lt;b&gt;CORRELACIÓN HEMODINÁMICA DE LOS SÍNTOMAS CARDINALES&lt;/b&gt;&lt;br /&gt;&lt;br /&gt;Los síntomas principales del síndrome tienen una traducción hemodinámica patológica directa que el médico debe reconocer:&lt;br /&gt;• &lt;b&gt;Disnea:&lt;/b&gt; Indica congestión retrógrada izquierda. Refleja un aumento de la presión en la aurícula izquierda que se traslada hacia atrás generando un aumento de la presión capilar pulmonar.&lt;br /&gt;• &lt;b&gt;Edemas:&lt;/b&gt; Indican congestión retrógrada derecha o sistémica. Reflejan un franco aumento de la presión en la aurícula derecha.&lt;br /&gt;• &lt;b&gt;Fatiga (Astenia):&lt;/b&gt; Es el marcador clínico de la falta de perfusión sistémica (hipoperfusión). Refleja una patológica caída del Volumen Minuto Cardíaco.</t>
  </si>
  <si>
    <t>¿Cuál NO es un síntoma cardinal de insuficiencia cardíaca?&lt;br&gt;&lt;br&gt;a) Astenia&lt;br&gt;&lt;br&gt;b) Palpitaciones&lt;br&gt;&lt;br&gt;c) Edema&lt;br&gt;&lt;br&gt;d) Disnea</t>
  </si>
  <si>
    <t>b) Palpitaciones</t>
  </si>
  <si>
    <t>Clínicamente, se afirma que las &lt;b&gt;palpitaciones NO forman parte de los síntomas cardinales de la insuficiencia cardíaca&lt;/b&gt;, cuyos síntomas cardinales absolutos son la &lt;b&gt;disnea, la fatiga (o astenia) y la retención de líquido (edema)&lt;/b&gt;.</t>
  </si>
  <si>
    <t>&lt;b&gt;SÍNTOMAS CARDINALES Y CORRELACIÓN HEMODINÁMICA&lt;/b&gt;&lt;br /&gt;&lt;br /&gt;Las manifestaciones cardinales absolutas de la insuficiencia cardíaca son la disnea, la fatiga (que limitan drásticamente la tolerancia al ejercicio) y la retención de líquido (que puede llevar a congestión pulmonar y edema periférico manifiesto). Estos síntomas tienen una traducción hemodinámica patológica directa:&lt;br /&gt;• &lt;b&gt;Disnea:&lt;/b&gt; Indica congestión retrógrada izquierda. Refleja un aumento de la presión en la aurícula izquierda que se traslada hacia atrás generando un aumento de la presión capilar pulmonar (PCP).&lt;br /&gt;• &lt;b&gt;Fatiga (Astenia):&lt;/b&gt; Es el marcador clínico de la falta de perfusión sistémica (hipoperfusión). Refleja una caída patológica del volumen minuto cardíaco (VMC), alteración en la perfusión del músculo esquelético y un aumento de la glucólisis anaeróbica.&lt;br /&gt;• &lt;b&gt;Edemas:&lt;/b&gt; Indican congestión retrógrada derecha o sistémica. Reflejan un franco aumento de la presión en la aurícula derecha.</t>
  </si>
  <si>
    <t>&lt;b&gt;b) Palpitaciones:&lt;/b&gt; Es la opción correcta. Constituye un axioma clínico comprobado; las palpitaciones no forman parte de los síntomas cardinales de la insuficiencia cardíaca, ya que los síntomas definitorios del síndrome son exclusivamente los producidos por la congestión tisular y la hipoperfusión periférica.</t>
  </si>
  <si>
    <t>• &lt;b&gt;a) Astenia, c) Edema, d) Disnea:&lt;/b&gt; Son incorrectas porque SÍ son síntomas cardinales del síndrome (no son la excepción buscada). Conforman la tríada clínica absoluta de presentación de la insuficiencia cardíaca y traducen de manera directa la claudicación del corazón como bomba (disnea por falla izquierda, edema por falla derecha y astenia por bajo gasto).</t>
  </si>
  <si>
    <t>&lt;b&gt;ESCENARIOS CLÍNICOS DE PRESENTACIÓN&lt;/b&gt;&lt;br /&gt;&lt;br /&gt;La identificación clínica inicial agrupa a los pacientes con insuficiencia cardíaca en tres escenarios de presentación clásicos:&lt;br /&gt;• Pacientes con &lt;b&gt;Síndrome de Disminución de Tolerancia al ejercicio&lt;/b&gt; debido a la presencia franca de disnea y fatiga.&lt;br /&gt;• Pacientes con &lt;b&gt;Síndrome de Retención de Fluidos&lt;/b&gt;, en el cual el paciente refiere edemas o distensión abdominal.&lt;br /&gt;• Pacientes &lt;b&gt;Sin síntomas&lt;/b&gt; actuales, a los cuales durante la evaluación por otra causa se les detecta disfunción ventricular subyacente.</t>
  </si>
  <si>
    <t>El ritmo de galope a la auscultación cardíaca es un hallazgo de insuficiencia cardíaca. Señale cómo está compuesto:&lt;br&gt;&lt;br&gt;a) R1 + R2 con frecuencia de 100/minuto&lt;br&gt;&lt;br&gt;b) R1 + R2 más R3 con frec. de 100/min&lt;br&gt;&lt;br&gt;c) R1 + R2 más soplo sistólico&lt;br&gt;&lt;br&gt;d) R1 + R2 + R3 con frecuencia superior a 120/min</t>
  </si>
  <si>
    <t>d) R1 + R2 + R3 con frecuencia superior a 120/min</t>
  </si>
  <si>
    <t>&lt;b&gt;AUSCULTACIÓN CARDÍACA Y RITMO DE GALOPE&lt;/b&gt;&lt;br /&gt;&lt;br /&gt;La evaluación clínica de la insuficiencia cardíaca incluye la auscultación de ruidos agregados que evidencian claudicación ventricular:&lt;br /&gt;• &lt;b&gt;Tercer Ruido (R3):&lt;/b&gt; Su auscultación es altamente sensible para el diagnóstico de insuficiencia cardíaca, indicando típicamente una disfunción sistólica del ventrículo izquierdo (asociado a la llegada de sangre a un ventrículo con paredes rígidas).&lt;br /&gt;• &lt;b&gt;Ritmo de Galope:&lt;/b&gt; Se instaura cuando se suma la presencia de un tercer o cuarto ruido junto con una taquicardia. Específicamente, se establece que está compuesto por la presencia de &lt;b&gt;R1 + R2 + R3 sumado a una frecuencia cardíaca superior a 120 latidos por minuto&lt;/b&gt;.&lt;br /&gt;• &lt;b&gt;Significado Clínico:&lt;/b&gt; Su hallazgo es un signo casi patognomónico de cardiopatía estructural y de un ventrículo claudicante o dilatado.</t>
  </si>
  <si>
    <t>La opción d es correcta debido a que la literatura cardiológica establece axiomáticamente que el ritmo de galope se instaura y está compuesto por la presencia conjunta de &lt;b&gt;R1 + R2 + R3 sumado a una frecuencia cardíaca superior a 120 latidos por minuto&lt;/b&gt;.</t>
  </si>
  <si>
    <t>&lt;br /&gt;• &lt;b&gt;a) R1 + R2 con frecuencia de 100/minuto:&lt;/b&gt; Es incorrecta ya que la auscultación exclusiva de R1 y R2 corresponde a los ruidos cardíacos normales, careciendo del componente agregado (R3 o R4) esencial para conformar el galope.&lt;br /&gt;• &lt;b&gt;b) R1 + R2 más R3 con frec. de 100/min:&lt;/b&gt; Es incorrecta porque, si bien presenta el tercer ruido, la frecuencia de 100 latidos por minuto no alcanza la taquicardia exigida (superior a 120 lpm) para adquirir la cadencia acústica característica del ritmo de galope.&lt;br /&gt;• &lt;b&gt;c) R1 + R2 más soplo sistólico:&lt;/b&gt; Es incorrecta debido a que la adición de un soplo refleja la turbulencia del flujo sanguíneo, pero no conforma los componentes acústicos definitorios del ritmo de galope.</t>
  </si>
  <si>
    <t>&lt;b&gt;CRITERIOS DE FRAMINGHAM Y TERCER RUIDO&lt;/b&gt;&lt;br /&gt;&lt;br /&gt;Para establecer la presencia de insuficiencia cardíaca de forma clínica y estructurada, se emplean los criterios mayores y menores de Framingham. La literatura médica destaca que el ritmo de galope por la presencia de un &lt;b&gt;tercer ruido (R3)&lt;/b&gt; constituye un criterio mayor absoluto que pone el sello definitivo al diagnóstico del síndrome.</t>
  </si>
  <si>
    <t>Entre las siguientes causas de insuficiencia cardiaca. ¿En cuál espera encontrar cardiomegalia?:&lt;br&gt;&lt;br&gt;a) Hipertensión en etapa inicial&lt;br&gt;&lt;br&gt;b) Insuficiencia aórtica crónica&lt;br&gt;&lt;br&gt;c) Insuficiencia mitral aguda&lt;br&gt;&lt;br&gt;d) Pericarditis constrictiva</t>
  </si>
  <si>
    <t>b) Insuficiencia aórtica crónica</t>
  </si>
  <si>
    <t>Clínicamente, entre las diversas valvulopatías, la &lt;b&gt;insuficiencia aórtica crónica es una causa que produce cardiomegalia evidente&lt;/b&gt; debido a la sobrecarga volumétrica sostenida y al remodelado ventricular progresivo que desencadena.</t>
  </si>
  <si>
    <t>&lt;b&gt;MECANISMOS FISIOPATOLÓGICOS Y CARDIOMEGALIA&lt;/b&gt;&lt;br /&gt;&lt;br /&gt;La insuficiencia cardíaca (IC) es un síndrome final común desencadenado por distintas alteraciones mecánicas o funcionales sobre el miocardio:&lt;br /&gt;• &lt;b&gt;Sobrecarga de volumen (Precarga):&lt;/b&gt; Condición patológica donde el ventrículo recibe un exceso de volumen de llenado (ej. regurgitaciones valvulares crónicas como la insuficiencia aórtica). Para compensar, el ventrículo se adapta multiplicando sus sarcómeros en serie y alargando sus fibras miocárdicas (hipertrofia excéntrica), lo que culmina inexorablemente en una dilatación progresiva y una &lt;b&gt;cardiomegalia evidente&lt;/b&gt; con el paso del tiempo.&lt;br /&gt;• &lt;b&gt;Sobrecarga de presión (Poscarga):&lt;/b&gt; Resistencia excesiva contra la que el ventrículo debe enfrentarse (ej. hipertensión arterial inicial o estenosis aórtica), generando clásicamente una hipertrofia concéntrica temprana que no cursa con gran dilatación ni cardiomegalia externa inicial.&lt;br /&gt;• &lt;b&gt;Restricción al llenado:&lt;/b&gt; Enfermedades del pericardio (ej. pericarditis constrictiva) o patologías infiltrativas que restringen rígidamente la diástole, manteniendo a los ventrículos de tamaño normal o incluso pequeño.&lt;br /&gt;• &lt;b&gt;Diferencia Agudo vs. Crónico:&lt;/b&gt; El tiempo de instauración es vital. Las lesiones valvulares agudas imponen una sobrecarga volumétrica violenta sobre un ventrículo no distensible, que no ha tenido el tiempo biológico para adaptarse ni dilatarse (ausencia de cardiomegalia), desencadenando una falla severa inmediata.</t>
  </si>
  <si>
    <t>&lt;b&gt;b) Insuficiencia aórtica crónica:&lt;/b&gt; Es la opción correcta. Fisiopatológicamente, la incompetencia valvular aórtica de curso crónico impone al corazón una severa sobrecarga de volumen sostenida en el tiempo. Como mecanismo adaptativo a los pequeños incrementos de volumen a lo largo de los años, el ventrículo izquierdo desarrolla una franca hipertrofia excéntrica y dilatación progresiva de la cavidad, lo que se traduce macroscópica y radiológicamente en una gran cardiomegalia evidente.</t>
  </si>
  <si>
    <t>• &lt;b&gt;a) Hipertensión en etapa inicial:&lt;/b&gt; Es incorrecta. En su etapa incipiente, la hipertensión arterial genera una sobrecarga de presión que induce una hipertrofia concéntrica del ventrículo izquierdo (engrosamiento del músculo hacia el interior de la cavidad), la cual no ocasiona un aumento manifiesto de la silueta cardíaca (cardiomegalia) de manera precoz.&lt;br /&gt;• &lt;b&gt;c) Insuficiencia mitral aguda:&lt;/b&gt; Es incorrecta. En los cuadros agudos, el reflujo brusco y violento de volumen impacta sobre un corazón que no ha tenido el tiempo biológico de remodelarse ni dilatarse; cursa con un rápido deterioro hemodinámico, pero clásicamente sin cardiomegalia instaurada.&lt;br /&gt;• &lt;b&gt;d) Pericarditis constrictiva:&lt;/b&gt; Es incorrecta. Se caracteriza por un engrosamiento y rigidez del pericardio que ejerce una constricción externa y restringe mecánicamente el llenado diastólico del corazón, limitando su volumen e impidiendo de forma directa el desarrollo de dilatación y cardiomegalia.</t>
  </si>
  <si>
    <t>¿Qué signo físico puede indicar la presencia de insuficiencia cardiaca en el examen físico?&lt;br&gt;&lt;br&gt;a) Edema periférico&lt;br&gt;&lt;br&gt;b) Adenopatía cervical&lt;br&gt;&lt;br&gt;c) Hepatomegalia&lt;br&gt;&lt;br&gt;d) Dolor abdominal</t>
  </si>
  <si>
    <t>a) Edema periférico</t>
  </si>
  <si>
    <t>¿Cuál de los siguientes es un signo específico de insuficiencia cardíaca?&lt;br&gt;&lt;br&gt;a) Derrame pleural bilateral&lt;br&gt;&lt;br&gt;b) Edemas de MMII con godet positivo&lt;br&gt;&lt;br&gt;c) Hepatomegalia&lt;br&gt;&lt;br&gt;d) R3 con ritmo de galope&lt;br&gt;&lt;br&gt;e) Rales subcrepitantes</t>
  </si>
  <si>
    <t>d) R3 con ritmo de galope</t>
  </si>
  <si>
    <t>&lt;b&gt;AUSCULTACIÓN CARDÍACA Y SIGNOS ESPECÍFICOS&lt;/b&gt;&lt;br /&gt;&lt;br /&gt;En el examen físico del paciente con sospecha de falla de bomba, la evaluación auscultatoria revela los signos más determinantes para el diagnóstico:&lt;br /&gt;• &lt;b&gt;Tercer Ruido (R3):&lt;/b&gt; Su hallazgo es altamente sensible e indica una disfunción sistólica del ventrículo izquierdo, la cual se asocia a la llegada brusca de sangre a un ventrículo dilatado o con paredes rígidas durante el llenado diastólico.&lt;br /&gt;• &lt;b&gt;Ritmo de Galope:&lt;/b&gt; Se instaura cuando se suma la presencia de un tercer o cuarto ruido (R1 + R2 + R3) junto con una taquicardia que eleva la frecuencia cardíaca a valores superiores a los 120 latidos por minuto. Su hallazgo es un signo casi patognomónico de cardiopatía estructural y de un ventrículo claudicante o dilatado, estableciéndose como el signo clínico más específico para el diagnóstico del síndrome.</t>
  </si>
  <si>
    <t>&lt;b&gt;d) R3 con ritmo de galope:&lt;/b&gt; Es la opción correcta. La presencia de un tercer ruido sumado a taquicardia (ritmo de galope) representa el signo clínico auscultatorio más específico de insuficiencia cardíaca, evidenciando de manera directa la claudicación del ventrículo y confirmando el diagnóstico al ser uno de los criterios mayores de Framingham.</t>
  </si>
  <si>
    <t>• &lt;b&gt;a) Derrame pleural bilateral:&lt;/b&gt; Es incorrecta. Si bien puede presentarse por trasudación en la insuficiencia cardíaca, es un hallazgo inespecífico que se comparte con múltiples patologías sistémicas como el síndrome nefrótico, la cirrosis o infecciones.&lt;br /&gt;• &lt;b&gt;b) Edemas de MMII con godet positivo:&lt;/b&gt; Es incorrecta. Constituye un criterio menor altamente inespecífico; si se presenta sin ingurgitación yugular concurrente puede deberse a insuficiencia venosa crónica, trombosis venosa, hipoalbuminemia o daño renal.&lt;br /&gt;• &lt;b&gt;c) Hepatomegalia:&lt;/b&gt; Es incorrecta. Aunque es un signo frecuente de congestión sistémica retrógrada, es un criterio menor inespecífico que puede ser causado por diversas hepatopatías primarias.&lt;br /&gt;• &lt;b&gt;e) Rales subcrepitantes:&lt;/b&gt; Es incorrecta. Si bien los rales crepitantes bibasales son un signo clásico de congestión venocapilar (criterio mayor), los subcrepitantes suelen indicar patología de la vía aérea. Aun así, presentan menor especificidad diagnóstica absoluta en comparación directa con el ritmo de galope.</t>
  </si>
  <si>
    <t>&lt;b&gt;CRITERIOS MAYORES DE FRAMINGHAM&lt;/b&gt;&lt;br /&gt;&lt;br /&gt;Son los hallazgos altamente específicos de fallo cardíaco que permiten fundamentar el diagnóstico clínico:&lt;br /&gt;• Disnea paroxística nocturna.&lt;br /&gt;• Distensión (ingurgitación) yugular.&lt;br /&gt;• Rales crepitantes pulmonares.&lt;br /&gt;• Cardiomegalia.&lt;br /&gt;• Edema agudo de pulmón.&lt;br /&gt;• &lt;b&gt;Ritmo de galope por la presencia de un tercer ruido (R3)&lt;/b&gt;.&lt;br /&gt;• Aumento patológico de la presión venosa (&gt; 16 cm de H2O).&lt;br /&gt;• Reflujo hepatoyugular positivo.</t>
  </si>
  <si>
    <t>¿Cuál de los siguientes síntomas puede indicar la presencia de insuficiencia cardíaca? Seleccione una:&lt;br&gt;&lt;br&gt;a) Pérdida de peso&lt;br&gt;&lt;br&gt;b) Sudoración excesiva&lt;br&gt;&lt;br&gt;c) Dificultad para respirar&lt;br&gt;&lt;br&gt;d) Dolor de cabeza</t>
  </si>
  <si>
    <t>c) Dificultad para respirar</t>
  </si>
  <si>
    <t>La dificultad para respirar (disnea) constituye clínicamente una de las tres manifestaciones cardinales absolutas que indican de forma directa la presencia de insuficiencia cardíaca.</t>
  </si>
  <si>
    <t>&lt;b&gt;CLÍNICA Y MANIFESTACIONES CARDINALES DE LA INSUFICIENCIA CARDÍACA&lt;/b&gt;&lt;br /&gt;&lt;br /&gt;El interrogatorio y la historia clínica son los pilares fundamentales para la evaluación inicial y el abordaje del paciente con insuficiencia cardíaca. La identificación clínica inicial agrupa a los pacientes en escenarios de presentación clásicos:&lt;br /&gt;• &lt;b&gt;Síndrome de Disminución de Tolerancia al ejercicio:&lt;/b&gt; Caracterizado por la presencia franca de disnea (dificultad para respirar) o fatiga (astenia).&lt;br /&gt;• &lt;b&gt;Síndrome de Retención de Fluidos:&lt;/b&gt; El paciente refiere el desarrollo de edemas o distensión abdominal.&lt;br /&gt;• &lt;b&gt;Presentación asintomática:&lt;/b&gt; Pacientes a los cuales durante la evaluación por otra causa se les detecta disfunción ventricular subyacente.&lt;br /&gt;&lt;br /&gt;Como resumen clínico fundamental, las manifestaciones cardinales absolutas de la insuficiencia cardíaca se limitan estrictamente a la disnea, la fatiga y la retención de líquidos (edema).</t>
  </si>
  <si>
    <t>La opción c es correcta debido a que la literatura cardiológica establece de manera explícita y axiomática que la dificultad para respirar (disnea) es el síntoma director y la manifestación clínica cardinal absoluta que evidencia la presencia del síndrome de insuficiencia cardíaca por congestión pulmonar.</t>
  </si>
  <si>
    <t>&lt;br /&gt;• &lt;b&gt;a) Pérdida de peso:&lt;/b&gt; Es incorrecta porque, si bien en estadios terminales de la enfermedad puede desarrollarse caquexia cardíaca (mediada por el factor de necrosis tumoral), no representa un síntoma cardinal clásico e inicial que indique la presencia general del síndrome en su evaluación diagnóstica primaria.&lt;br /&gt;• &lt;b&gt;b) Sudoración excesiva y d) Dolor de cabeza:&lt;/b&gt; Son incorrectas ya que la hiperhidrosis y la cefalea no forman parte de la tríada sintomatológica cardinal ni guardan una relación fisiopatológica primaria directa con la congestión y el bajo gasto que definen al fallo de bomba cardíaco.</t>
  </si>
  <si>
    <t>&lt;b&gt;CORRELACIÓN HEMODINÁMICA DE LOS SÍNTOMAS CARDINALES&lt;/b&gt;&lt;br /&gt;&lt;br /&gt;Los síntomas principales del síndrome tienen una traducción hemodinámica patológica directa que el médico debe reconocer:&lt;br /&gt;• &lt;b&gt;Disnea (Dificultad para respirar):&lt;/b&gt; Indica congestión retrógrada izquierda. Refleja un aumento patológico de la presión en la aurícula izquierda que se traslada hacia atrás, generando un aumento de la presión capilar pulmonar.&lt;br /&gt;• &lt;b&gt;Edemas:&lt;/b&gt; Indican congestión retrógrada derecha o sistémica, reflejando un aumento de la presión en la aurícula derecha.&lt;br /&gt;• &lt;b&gt;Fatiga (Astenia):&lt;/b&gt; Es el marcador clínico de la hipoperfusión tisular, reflejando una caída del Volumen Minuto Cardíaco.</t>
  </si>
  <si>
    <t>¿Cuál es el signo clásico de la insuficiencia cardiaca derecha?&lt;br&gt;&lt;br&gt;a) Disnea paroxística nocturna&lt;br&gt;&lt;br&gt;b) Tos productiva&lt;br&gt;&lt;br&gt;c) Dolor precordial&lt;br&gt;&lt;br&gt;d) Edema en miembros inferiores</t>
  </si>
  <si>
    <t>d) Edema en miembros inferiores</t>
  </si>
  <si>
    <t>El &lt;b&gt;edema de miembros inferiores constituye el signo clásico y directo de la insuficiencia cardíaca derecha&lt;/b&gt;, reflejando hemodinámicamente un franco aumento de la presión en la aurícula derecha y una gran congestión venosa sistémica.</t>
  </si>
  <si>
    <t>&lt;b&gt;MANIFESTACIONES CLÍNICAS SEGÚN EL VENTRÍCULO AFECTADO&lt;/b&gt;&lt;br /&gt;&lt;br /&gt;En el síndrome de insuficiencia cardíaca (IC), la sintomatología se agrupa de acuerdo al territorio orgánico o ventrículo afectado, manifestando clásicamente signos de bajo gasto anterógrado o congestión retrógrada:&lt;br /&gt;• &lt;b&gt;IC Derecha:&lt;/b&gt; El fallo sistólico o diastólico derecho produce la imposibilidad de recibir la sangre que llega desde el sistema venoso, generando un marcado estasis venoso. Clínicamente se manifiesta por signos de congestión retrógrada sistémica, destacando la presencia de &lt;b&gt;edemas periféricos&lt;/b&gt; (con predominio podálico), la &lt;b&gt;ingurgitación yugular&lt;/b&gt;, y en etapas de evolución más avanzadas o severas, &lt;b&gt;ascitis&lt;/b&gt; y una enorme &lt;b&gt;hepatomegalia&lt;/b&gt;.&lt;br /&gt;• &lt;b&gt;IC Izquierda:&lt;/b&gt; El fallo izquierdo produce síntomas anterógrados de bajo gasto sistémico (fatiga profunda) e impone de manera invariable una congestión pulmonar retrógrada, cuyas manifestaciones clínicas cardinales y exclusivas son la disnea, la ortopnea y la disnea paroxística nocturna.</t>
  </si>
  <si>
    <t>&lt;b&gt;d) Edema en miembros inferiores:&lt;/b&gt; Es la opción correcta. Constituye una premisa clínica estricta; el edema de miembros inferiores (de predominio vespertino o podálico) representa el signo clásico y directo del fallo ventricular derecho, originado de manera retrógrada por la elevación franca de la presión en la aurícula derecha.</t>
  </si>
  <si>
    <t>• &lt;b&gt;a) Disnea paroxística nocturna:&lt;/b&gt; Es incorrecta. Representa un síntoma cardinal de congestión pulmonar retrógrada, pero que obedece de manera exclusiva al fallo del corazón izquierdo (por elevación patológica de la presión capilar pulmonar).&lt;br /&gt;• &lt;b&gt;b) Tos productiva:&lt;/b&gt; Es incorrecta. La tos (que típicamente inicia de manera irritativa y puede volverse productiva) es una manifestación comúnmente asociada a la insuficiencia cardíaca izquierda y la congestión alvéolo-capilar, no siendo un signo característico del fallo derecho.&lt;br /&gt;• &lt;b&gt;c) Dolor precordial:&lt;/b&gt; Es incorrecta. Aunque puede estar presente de manera secundaria a la gran dilatación cavitaria o por isquemia originada en un aumento de la frecuencia cardíaca, bajo ningún concepto constituye el signo representativo ni clásico de la IC derecha.</t>
  </si>
  <si>
    <t>&lt;b&gt;EVALUACIÓN CLÍNICA DEL EDEMA Y DIAGNÓSTICO DIFERENCIAL&lt;/b&gt;&lt;br /&gt;&lt;br /&gt;En la semiología de la IC derecha, la aparición de edemas implica que el paciente ya ha cursado con una retención intersticial patológica de al menos 4 ó 5 litros de líquido.&lt;br /&gt;• Por sí solos, los edemas en los miembros inferiores resultan poco sensibles como marcador directo, ya que en un diagnóstico diferencial (sin estar asociados a ingurgitación yugular) pueden deberse a insuficiencia venosa crónica, trombosis venosa, daño hepático o hipoalbuminemia.&lt;br /&gt;• Se vuelven altamente específicos del fallo cardíaco derecho únicamente cuando se los encuentra acompañados de hepatomegalia e ingurgitación yugular.</t>
  </si>
  <si>
    <t>En la insuficiencia cardíaca: el aumento de la presión en la aurícula izquierda genera como síntoma:&lt;br&gt;&lt;br&gt;a) Disnea&lt;br&gt;&lt;br&gt;b) Fatiga&lt;br&gt;&lt;br&gt;c) Edema&lt;br&gt;&lt;br&gt;d) Nocturia</t>
  </si>
  <si>
    <t>&lt;br&gt;a) Disnea</t>
  </si>
  <si>
    <t>El aumento de la presión en la aurícula izquierda genera &lt;b&gt;disnea&lt;/b&gt; como síntoma directo principal, siendo la congestión pulmonar el hallazgo característico y exclusivo de la insuficiencia cardíaca izquierda.</t>
  </si>
  <si>
    <t>&lt;b&gt;CORRELACIÓN HEMODINÁMICA DE LOS SÍNTOMAS EN LA INSUFICIENCIA CARDÍACA&lt;/b&gt;&lt;br /&gt;&lt;br /&gt;Los tres síntomas principales de presentación del síndrome (y manifestaciones secundarias) tienen una traducción hemodinámica patológica directa que el médico debe reconocer obligatoriamente:&lt;br /&gt;• &lt;b&gt;Disnea:&lt;/b&gt; Indica congestión retrógrada izquierda. Refleja un aumento patológico de la presión en la aurícula izquierda (↑ Pr. Aurícula Izq.) que se traslada hacia atrás, generando un aumento de la presión capilar pulmonar (↑ PCP).&lt;br /&gt;• &lt;b&gt;Edemas:&lt;/b&gt; Indican congestión retrógrada derecha o sistémica. Reflejan un franco aumento de la presión en la aurícula derecha (↑ Pr. Aurícula Derecha) que dificulta el retorno venoso.&lt;br /&gt;• &lt;b&gt;Fatiga:&lt;/b&gt; Es el marcador clínico de la falta de perfusión sistémica (hipoperfusión). Refleja una patológica caída del Volumen Minuto Cardíaco (↓ VMC).</t>
  </si>
  <si>
    <t>La opción a es correcta debido a que la literatura cardiológica establece axiomáticamente que el aumento de la presión en la aurícula izquierda se traslada de forma retrógrada hacia el lecho capilar pulmonar (congestión), lo que genera la &lt;b&gt;disnea&lt;/b&gt; como síntoma clínico director y principal.</t>
  </si>
  <si>
    <t>&lt;br /&gt;• &lt;b&gt;b) Fatiga:&lt;/b&gt; Es incorrecta ya que la fatiga es la manifestación clínica directa de la caída del volumen minuto cardíaco (hipoperfusión periférica) y no de la elevación de presiones de llenado de las cavidades izquierdas.&lt;br /&gt;• &lt;b&gt;c) Edema:&lt;/b&gt; Es incorrecta debido a que el edema periférico responde a la congestión venosa sistémica, la cual refleja de manera específica el aumento patológico de presiones en la aurícula derecha, no en la izquierda.&lt;br /&gt;• &lt;b&gt;d) Nocturia:&lt;/b&gt; Es incorrecta dado que este síntoma de insuficiencia cardíaca se produce por un aumento del flujo renal nocturno al adoptar el paciente el decúbito horizontal (lo que normaliza parcialmente la redistribución de volumen sistémico acumulado), y no como un síntoma respiratorio directo del aumento de la presión auricular izquierda.</t>
  </si>
  <si>
    <t>¿Cuál de las siguientes es característica de la insuficiencia cardiaca izquierda?&lt;br&gt;&lt;br&gt;a) Edema de miembros inferiores&lt;br&gt;&lt;br&gt;b) Ascitis por hipertensión portal&lt;br&gt;&lt;br&gt;c) Congestión pulmonar&lt;br&gt;&lt;br&gt;d) Hepatomegalia congestiva</t>
  </si>
  <si>
    <t>c) Congestión pulmonar</t>
  </si>
  <si>
    <t>La &lt;b&gt;congestión pulmonar es el hallazgo característico y exclusivo de la insuficiencia cardíaca izquierda&lt;/b&gt;, reflejando hemodinámicamente el aumento retrógrado de las presiones hacia el capilar pulmonar.</t>
  </si>
  <si>
    <t>&lt;b&gt;MANIFESTACIONES CLÍNICAS SEGÚN EL VENTRÍCULO AFECTADO&lt;/b&gt;&lt;br /&gt;&lt;br /&gt;En el síndrome de insuficiencia cardíaca, la sintomatología se agrupa de acuerdo al territorio orgánico o ventrículo claudicante, manifestando clásicamente signos de bajo gasto anterógrado o congestión retrógrada:&lt;br /&gt;• &lt;b&gt;IC Izquierda:&lt;/b&gt; El fallo del ventrículo izquierdo produce síntomas anterógrados de bajo gasto sistémico (fatiga profunda por hipoperfusión) e impone de manera invariable una &lt;b&gt;congestión pulmonar retrógrada&lt;/b&gt;. Esta congestión se genera por un aumento patológico de la presión en la aurícula izquierda que se traslada hacia atrás, incrementando la Presión Capilar Pulmonar (PCP). Clínicamente, el aumento de estas presiones genera disnea como síntoma directo principal, sumado a ortopnea y disnea paroxística nocturna.&lt;br /&gt;• &lt;b&gt;IC Derecha:&lt;/b&gt; El fallo sistólico o diastólico derecho produce la imposibilidad de recibir la sangre proveniente del sistema venoso, generando un marcado estasis y congestión retrógrada sistémica. Se manifiesta fenotípicamente por la presencia de &lt;b&gt;edemas periféricos&lt;/b&gt; (predominio podálico), &lt;b&gt;ingurgitación yugular&lt;/b&gt;, y en etapas de mayor evolución, &lt;b&gt;hepatomegalia&lt;/b&gt; congestiva dolorosa y &lt;b&gt;ascitis&lt;/b&gt;.</t>
  </si>
  <si>
    <t>&lt;b&gt;c) Congestión pulmonar:&lt;/b&gt; Es la opción correcta. Fisiopatológicamente, la claudicación de la bomba izquierda genera un aumento de la presión de fin de diástole que se transmite de forma retrógrada hacia la aurícula izquierda, las venas pulmonares y el lecho capilar pulmonar. Este aumento de la presión hidrostática capilar fuerza la extravasación de líquido hacia el intersticio y los alvéolos, instaurando la congestión pulmonar como el rasgo anatómico y clínico distintivo y exclusivo del fallo izquierdo.</t>
  </si>
  <si>
    <t>• &lt;b&gt;a) Edema de miembros inferiores:&lt;/b&gt; Es incorrecta. Representa el signo clínico clásico, axiomático y directo de la claudicación del ventrículo derecho, producto del estasis venoso y el aumento de la presión en la aurícula derecha.&lt;br /&gt;• &lt;b&gt;b) Ascitis por hipertensión portal:&lt;/b&gt; Es incorrecta. La aparición de ascitis (acumulación de fluido en la cavidad peritoneal) obedece a una severa congestión venosa sistémica retrógrada, constituyendo una manifestación franca de insuficiencia cardíaca derecha avanzada.&lt;br /&gt;• &lt;b&gt;d) Hepatomegalia congestiva:&lt;/b&gt; Es incorrecta. Constituye un hallazgo clínico frecuente derivado directamente de la congestión pasiva hepática generada por el fallo de las cavidades derechas, no siendo atribuible a la patología izquierda aislada.</t>
  </si>
  <si>
    <t>&lt;b&gt;CASCADA EVOLUTIVA DE LA CONGESTIÓN PULMONAR&lt;/b&gt;&lt;br /&gt;&lt;br /&gt;El aumento sostenido de la presión capilar pulmonar provocado por la insuficiencia izquierda sigue tres estadios evolutivos definidos:&lt;br /&gt;• &lt;b&gt;Estadio I:&lt;/b&gt; La presión hidrostática fuerza la transferencia de fluido capilar hacia el intersticio pulmonar, lo cual es compensado inicialmente por un flujo linfático aumentado.&lt;br /&gt;• &lt;b&gt;Estadio II:&lt;/b&gt; La capacidad de drenaje del sistema linfático es excedida y claudica, originando un franco edema intersticial.&lt;br /&gt;• &lt;b&gt;Estadio III:&lt;/b&gt; Fracaso anatómico total. El líquido atraviesa el endotelio e ingresa masivamente inundando el interior de los alvéolos (edema alveolar o EAP), interfiriendo severamente con la hematosis.</t>
  </si>
  <si>
    <t>¿Qué signo clínico, de los que se detallan a continuación, es el más específico para el diagnóstico de insuficiencia cardíaca?&lt;br&gt;&lt;br&gt;a) Tercer ruido cardíaco con ritmo de galope&lt;br&gt;&lt;br&gt;b) Edema de miembros inferiores&lt;br&gt;&lt;br&gt;c) Soplo sistólico mitral&lt;br&gt;&lt;br&gt;d) Reflujo hepatoyugular&lt;br&gt;&lt;br&gt;e) Rales crepitantes bibasales</t>
  </si>
  <si>
    <t>&lt;br&gt;a) Tercer ruido cardíaco con ritmo de galope</t>
  </si>
  <si>
    <t>El &lt;b&gt;tercer ruido cardíaco asociado a un ritmo de galope&lt;/b&gt; es el signo clínico más específico para el diagnóstico de insuficiencia cardíaca, constituyendo un criterio mayor de Framingham que pone el sello definitivo a la patología.</t>
  </si>
  <si>
    <t>&lt;b&gt;AUSCULTACIÓN CARDÍACA Y RITMO DE GALOPE EN LA IC&lt;/b&gt;&lt;br /&gt;&lt;br /&gt;La evaluación clínica de la insuficiencia cardíaca incluye la auscultación de ruidos agregados que evidencian claudicación ventricular:&lt;br /&gt;• &lt;b&gt;Tercer Ruido (R3):&lt;/b&gt; Su auscultación es altamente sensible para el diagnóstico de insuficiencia cardíaca, indicando típicamente una disfunción sistólica del ventrículo izquierdo (asociado a la llegada de sangre a un ventrículo con paredes rígidas). Es el criterio de Framingham que pone el sello definitivo al diagnóstico del síndrome.&lt;br /&gt;• &lt;b&gt;Ritmo de Galope:&lt;/b&gt; Se instaura cuando se suma la presencia de un tercer o cuarto ruido junto con una taquicardia (R1 + R2 + R3 sumado a una frecuencia cardíaca superior a 120 latidos por minuto).&lt;br /&gt;• &lt;b&gt;Especificidad Diagnóstica:&lt;/b&gt; Se establece axiomáticamente que el tercer ruido cardíaco asociado a un ritmo de galope es el signo clínico más específico para el diagnóstico de insuficiencia cardíaca, siendo un hallazgo casi patognomónico de cardiopatía estructural y de un ventrículo claudicante o dilatado.</t>
  </si>
  <si>
    <t>La opción a es correcta debido a que la literatura cardiológica establece de manera definitiva que el &lt;b&gt;tercer ruido cardíaco con ritmo de galope&lt;/b&gt; es el signo clínico más específico y patognomónico para diagnosticar la insuficiencia cardíaca.</t>
  </si>
  <si>
    <t>&lt;br /&gt;• &lt;b&gt;b) Edema de miembros inferiores:&lt;/b&gt; Es incorrecta porque, si bien es un signo de congestión derecha, es inespecífico por sí solo, pudiendo presentarse en insuficiencia venosa, hipoalbuminemia o hepatopatías.&lt;br /&gt;• &lt;b&gt;c) Soplo sistólico mitral:&lt;/b&gt; Es incorrecta ya que identifica una valvulopatía que puede ser la etiología subyacente, pero no constituye un signo específico directo del síndrome de insuficiencia cardíaca.&lt;br /&gt;• &lt;b&gt;e) Rales crepitantes bibasales:&lt;/b&gt; Es incorrecta debido a que en estadios crónicos la membrana alvéolo-capilar se engruesa, volviéndose un signo poco sensible, y además puede presentarse en otras patologías pulmonares (ej. fibrosis pulmonar).&lt;br /&gt;• &lt;b&gt;d) Reflujo hepatoyugular:&lt;/b&gt; Aunque es un signo asociado a sobrecarga de volumen, el ritmo de galope por tercer ruido posee mayor jerarquía y especificidad absoluta (criterio mayor) para el diagnóstico de falla de bomba ventricular.</t>
  </si>
  <si>
    <t>&lt;b&gt;CRITERIOS DE FRAMINGHAM PARA EL DIAGNÓSTICO DE IC&lt;/b&gt;&lt;br /&gt;&lt;br /&gt;Este sistema agrupa variables clínicas de alta y baja especificidad para establecer o descartar rápidamente el diagnóstico de insuficiencia cardíaca. Se confirma la existencia del síndrome cuando se documenta la presencia simultánea de dos criterios mayores, o la combinación de un criterio mayor asociado a dos criterios menores.&lt;br /&gt;• &lt;b&gt;Criterios Mayores (Altamente específicos):&lt;/b&gt; Disnea paroxística nocturna, distensión yugular, rales crepitantes pulmonares, cardiomegalia, edema agudo de pulmón, &lt;b&gt;ritmo de galope por tercer ruido (R3)&lt;/b&gt;, aumento patológico de la presión venosa (&gt; 16 cm de H2O) y reflujo hepatoyugular positivo.&lt;br /&gt;• &lt;b&gt;Criterios Menores:&lt;/b&gt; Edema maleolar o de miembros, tos nocturna, hepatomegalia, derrame pleural, taquicardia (&gt; 100 lpm), capacidad vital reducida a un tercio y pérdida de peso &gt; 4,5 Kg como respuesta al tratamiento diurético.</t>
  </si>
  <si>
    <t>Indique la aseveración INCORRECTA. La disfunción diastólica ventricular izquierda:&lt;br&gt;&lt;br&gt;a) Es prevalente en el sexo femenino, edad avanzada, antecedentes de HTA&lt;br&gt;&lt;br&gt;b) Se sospecha ante síntomas de insuficiencia cardíaca e hipertrofia ventricular izquierda&lt;br&gt;&lt;br&gt;c) Se certifica por el patrón mitral en el ecocardiograma doppler pulsado&lt;br&gt;&lt;br&gt;d) Se certifica por el deterioro de la fracción de eyección ventricular izquierda</t>
  </si>
  <si>
    <t>d) Se certifica por el deterioro de la fracción de eyección ventricular izquierda</t>
  </si>
  <si>
    <t>En la &lt;b&gt;disfunción diastólica ventricular izquierda&lt;/b&gt; (insuficiencia cardíaca con fracción de eyección preservada), la fracción de eyección suele ser indefectiblemente &lt;b&gt;mayor al 50%&lt;/b&gt; (se encuentra conservada o normal), por lo que &lt;b&gt;NO se certifica por su deterioro&lt;/b&gt;.</t>
  </si>
  <si>
    <t>&lt;b&gt;FENOTIPO DE LA DISFUNCIÓN DIASTÓLICA (FRACCIÓN DE EYECCIÓN PRESERVADA)&lt;/b&gt;&lt;br /&gt;&lt;br /&gt;Para establecer el fenotipo de la insuficiencia cardíaca, es indispensable evaluar el funcionamiento miocárdico mediante ecocardiografía Doppler, destacando las siguientes características en la disfunción diastólica:&lt;br /&gt;• &lt;b&gt;Fracción de Eyección Conservada:&lt;/b&gt; El paciente tiene claros síntomas de la enfermedad, pero su fracción de eyección se encuentra rigurosamente normal (&gt; 50%) y el volumen sistólico está conservado. El deterioro sistólico es patrimonio de la IC con dilatación y falla de bomba.&lt;br /&gt;• &lt;b&gt;Alteración Estructural y Funcional:&lt;/b&gt; El problema central radica en un ventrículo rígido con distensibilidad (compliance) disminuida, incapaz de aceptar el llenado. Como resultado, existe un marcado aumento en el grosor del músculo (hipertrofia ventricular izquierda) y la presión al final de la diástole se encuentra patológicamente aumentada.&lt;br /&gt;• &lt;b&gt;Epidemiología y Factores Asociados:&lt;/b&gt; Su incidencia aumenta progresivamente con la edad, siendo una forma de presentación más común en el sexo femenino y fuertemente ligada a la presencia crónica de hipertensión arterial (HTA).&lt;br /&gt;• &lt;b&gt;Diagnóstico Ecocardiográfico:&lt;/b&gt; Además de comprobar la FEy normal, la alteración del llenado y la rigidez se certifican objetivamente evaluando las ondas del patrón mitral mediante ecocardiograma Doppler pulsado (Llenado rápido "E" y Sístole auricular "A").</t>
  </si>
  <si>
    <t>&lt;b&gt;d) Se certifica por el deterioro de la fracción de eyección ventricular izquierda:&lt;/b&gt; Es la aseveración INCORRECTA (la respuesta buscada). Fisiopatológicamente, la disfunción diastólica define exactamente al fenotipo de "insuficiencia cardíaca con fracción de eyección preservada". En estos pacientes, el corazón mantiene una capacidad contráctil normal (fracción de eyección &gt; 50%), radicando su fallo exclusivamente en la relajación y distensibilidad, por lo que nunca presentará un deterioro o caída de su fracción de eyección como criterio certificador.</t>
  </si>
  <si>
    <t>• &lt;b&gt;a) Es prevalente en el sexo femenino, edad avanzada, antecedentes de HTA:&lt;/b&gt; Es una aseveración correcta. Epidemiológicamente, este fenotipo aumenta marcadamente con la edad, afecta con mayor frecuencia a las mujeres y tiene a la hipertensión arterial crónica como factor patogénico y generador de resistencia cardinal.&lt;br /&gt;• &lt;b&gt;b) Se sospecha ante síntomas de insuficiencia cardíaca e hipertrofia ventricular izquierda:&lt;/b&gt; Es una aseveración correcta. Clínicamente, el hallazgo ecocardiográfico de gran engrosamiento muscular (HVI) en un paciente que manifiesta síntomas de falla cardíaca orienta de forma directa hacia un problema de restricción al llenado y distensibilidad.&lt;br /&gt;• &lt;b&gt;c) Se certifica por el patrón mitral en el ecocardiograma doppler pulsado:&lt;/b&gt; Es una aseveración correcta. La evaluación de la función diastólica y la demostración de la alteración en el llenado del ventrículo izquierdo se realizan analizando y certificando objetivamente las ondas del flujo transmitral mediante esta técnica Doppler.</t>
  </si>
  <si>
    <t>Un paciente obnubilado con una presión arterial de 80/40 mmHg, un gasto cardíaco de 3 l/min, una presión capilar de 14 mmHg y una presión venosa central de 14 mmHg puede estar sufriendo cualquiera de las siguientes situaciones EXCEPTO una:&lt;br&gt;&lt;br&gt;a) Constricción pericárdica&lt;br&gt;&lt;br&gt;b) Infarto de ventrículo derecho&lt;br&gt;&lt;br&gt;c) Deshidratación&lt;br&gt;&lt;br&gt;d) Taponamiento cardíaco</t>
  </si>
  <si>
    <t>&lt;br&gt;c) Deshidratación</t>
  </si>
  <si>
    <t>&lt;b&gt;DIAGNÓSTICO DIFERENCIAL HEMODINÁMICO Y SIGNOS DE HIPOPERFUSIÓN&lt;/b&gt;&lt;br /&gt;&lt;br /&gt;En el abordaje de un paciente con compromiso hemodinámico agudo y signos francos de hipoperfusión (obnubilación, hipotensión severa, bajo gasto cardíaco), es vital analizar la concordancia de las presiones venosas para identificar o descartar el origen del fallo:&lt;br /&gt;• &lt;b&gt;Presión Venosa Central (PVC) elevada:&lt;/b&gt; Un valor de 14 mmHg (normalmente 0-8 mmHg) refleja una franca congestión venosa sistémica o una gran dificultad en el llenado de las cavidades derechas. Fisiopatológicamente, este hallazgo es totalmente incompatible con la depleción de volumen absoluta que caracteriza a la deshidratación severa.&lt;br /&gt;• &lt;b&gt;Entidades con PVC alta y Gasto Cardíaco bajo:&lt;/b&gt; Existen condiciones patológicas (como el infarto de ventrículo derecho) donde la bomba derecha claudica directamente, lo que eleva las presiones hacia atrás (PVC alta) y disminuye el flujo anterógrado, resultando en un gasto cardíaco deprimido hacia el circuito pulmonar (manteniendo una presión capilar normal). De manera análoga, las patologías mecánicas extrínsecas que restringen al corazón, como el taponamiento cardíaco o la constricción pericárdica, impiden el correcto llenado diastólico del ventrículo derecho, elevando patológicamente la presión venosa central mientras el gasto cardíaco sistémico cae de forma abrupta.</t>
  </si>
  <si>
    <t>La opción c es correcta (al ser la excepción buscada) debido a que la literatura cardiológica establece axiomáticamente que un cuadro hemodinámico caracterizado por obnubilación, hipotensión severa y bajo gasto cardíaco, pero que se acompaña de una &lt;b&gt;presión venosa central francamente elevada (14 mmHg)&lt;/b&gt;, indica un problema de fallo o restricción de las cavidades derechas, imposibilitando por completo el diagnóstico de &lt;b&gt;deshidratación&lt;/b&gt; (cuadro hipovolémico que cursaría ineludiblemente con una presión venosa central muy baja).</t>
  </si>
  <si>
    <t>&lt;br /&gt;• &lt;b&gt;a) Constricción pericárdica, b) Infarto de ventrículo derecho y d) Taponamiento cardíaco:&lt;/b&gt; Son opciones incorrectas porque representan situaciones clínicas y hemodinámicas verdaderas y plausibles para este cuadro. Las tres entidades patológicas generan una incapacidad de llenado o falla mecánica de bomba derecha, justificando con exactitud la caída del gasto cardíaco sistémico acompañada por la elevación retrógrada patológica de la presión venosa central.</t>
  </si>
  <si>
    <t>&lt;b&gt;CORRELACIÓN CON FORRESTER: GRUPO III (HIPOVOLEMIA)&lt;/b&gt;&lt;br /&gt;&lt;br /&gt;Al aplicar la clasificación hemodinámica de Forrester en el escenario agudo, un paciente con índice o gasto cardíaco bajo (&lt; 2,2) pero con presión capilar pulmonar normal (≤ 18 mmHg) presenta signos francos de hipoperfusión periférica pero con campos pulmonares "secos". Este perfil ocurre de manera clásica en el &lt;b&gt;infarto de ventrículo derecho&lt;/b&gt;, el cual requiere la administración rigurosa de fluidos (volumen) para lograr aumentar pasivamente la precarga y vencer la disfunción de la bomba derecha.</t>
  </si>
  <si>
    <t>¿Qué signo clínico, de los que se detallan a continuación, es el más específico para el diagnóstico de Insuficiencia Cardíaca?&lt;br&gt;&lt;br&gt;a) Tercer ruido cardíaco (R3) con ritmo de galope&lt;br&gt;&lt;br&gt;b) Edema de miembros inferiores&lt;br&gt;&lt;br&gt;c) Soplo sistólico mitral&lt;br&gt;&lt;br&gt;d) Reflujo hepatoyugular&lt;br&gt;&lt;br&gt;e) Rales crepitantes bibasales</t>
  </si>
  <si>
    <t>a) Tercer ruido cardíaco (R3) con ritmo de galope</t>
  </si>
  <si>
    <t>El &lt;b&gt;tercer ruido cardíaco (R3) asociado a un ritmo de galope es el signo clínico más específico para el diagnóstico de insuficiencia cardíaca&lt;/b&gt;, constituyendo el criterio de Framingham que pone el sello definitivo a la patología.</t>
  </si>
  <si>
    <t>&lt;b&gt;AUSCULTACIÓN CARDÍACA Y SIGNOS ESPECÍFICOS EN LA IC&lt;/b&gt;&lt;br /&gt;&lt;br /&gt;En el examen físico del paciente con sospecha de falla de bomba, la evaluación auscultatoria revela los signos determinantes para el diagnóstico y la evidencia de cardiopatía estructural:&lt;br /&gt;• &lt;b&gt;Tercer Ruido (R3):&lt;/b&gt; Su auscultación es altamente sensible para el diagnóstico de IC e indica típicamente una disfunción sistólica del ventrículo izquierdo, asociada a la llegada brusca de sangre a un ventrículo dilatado o con paredes rígidas.&lt;br /&gt;• &lt;b&gt;Ritmo de Galope:&lt;/b&gt; Se instaura fisiopatológicamente cuando se suma la presencia de un tercer o cuarto ruido (R1 + R2 + R3) junto con una taquicardia con frecuencia cardíaca superior a 120 latidos por minuto. Su hallazgo es casi patognomónico de cardiopatía estructural y de un ventrículo claudicante, consolidándose axiomáticamente como el signo clínico más específico para el diagnóstico del síndrome.</t>
  </si>
  <si>
    <t>&lt;b&gt;a) Tercer ruido cardíaco (R3) con ritmo de galope:&lt;/b&gt; Es la opción correcta. Constituye una premisa clínica estricta; el hallazgo auscultatorio de un tercer ruido sumado a taquicardia (ritmo de galope) representa el signo clínico de mayor especificidad para la insuficiencia cardíaca, evidenciando de manera directa la claudicación del ventrículo y poniéndole el sello definitivo al diagnóstico como criterio mayor de Framingham.</t>
  </si>
  <si>
    <t>• &lt;b&gt;b) Edema de miembros inferiores:&lt;/b&gt; Es incorrecta. Constituye un criterio menor de Framingham altamente inespecífico, ya que puede deberse a insuficiencia venosa, trombosis, daño hepático o hipoalbuminemia si no se asocia a ingurgitación yugular.&lt;br /&gt;• &lt;b&gt;c) Soplo sistólico mitral:&lt;/b&gt; Es incorrecta. Puede presentarse de forma funcional por dilatación del anillo en la miocardiopatía dilatada, pero no representa el signo central definitorio del síndrome.&lt;br /&gt;• &lt;b&gt;d) Reflujo hepatoyugular, e) Rales crepitantes bibasales:&lt;/b&gt; Son incorrectas en este contexto comparativo. Aunque ambos son criterios mayores de Framingham altamente sugestivos de congestión sistémica y pulmonar respectivamente, frente a la presencia de un ritmo de galope por R3, este último posee un peso diagnóstico definitivo y de mayor especificidad absoluta para evidenciar el fallo de la bomba ventricular.</t>
  </si>
  <si>
    <t>En un paciente con insuficiencia por disfunción diastólica la fracción de eyección suele ser:&lt;br&gt;&lt;br&gt;a) Entre 40 y 50%&lt;br&gt;&lt;br&gt;b) Menor de 30%&lt;br&gt;&lt;br&gt;c) Mayor a 50%&lt;br&gt;&lt;br&gt;d) Entre 30 y 40%</t>
  </si>
  <si>
    <t>c) Mayor a 50%</t>
  </si>
  <si>
    <t>En un paciente con insuficiencia cardíaca por disfunción diastólica, la fracción de eyección suele ser indefectiblemente &lt;b&gt;mayor al 50%&lt;/b&gt; (Fracción de Eyección Preservada o Conservada), manteniendo un volumen sistólico normal.</t>
  </si>
  <si>
    <t>&lt;b&gt;CLASIFICACIÓN FUNCIONAL SEGÚN FRACCIÓN DE EYECCIÓN&lt;/b&gt;&lt;br /&gt;&lt;br /&gt;Para clasificar funcional o fenotípicamente a la insuficiencia cardíaca, es indispensable evaluar el funcionamiento miocárdico mediante Ecocardiografía Doppler. Esta evaluación permite dividir el síndrome según su fracción de eyección:&lt;br /&gt;• &lt;b&gt;IC con Disfunción Sistólica (FEy Comprometida):&lt;/b&gt; La fracción de eyección se encuentra deprimida (&lt;b&gt;menor al 40% o &lt; 50%&lt;/b&gt;). Corresponde a un fallo asociado a un inotropismo disminuido que impide eyectar un volumen sistólico adecuado. La presión de fin de diástole se encuentra ligeramente aumentada y existe dilatación de las cámaras.&lt;br /&gt;• &lt;b&gt;IC con Disfunción Diastólica (FEy Preservada):&lt;/b&gt; El paciente evidencia claros síntomas de insuficiencia cardíaca, pero manteniendo un volumen sistólico normal y sin deterioro de la fracción de eyección del ventrículo izquierdo, siendo esta normal (&lt;b&gt;&gt; 50%&lt;/b&gt;). El problema central radica en un ventrículo con "compliance" o distensibilidad disminuida (incapacidad para aceptar el llenado sanguíneo). Como resultado, la presión al final de la diástole en el ventrículo izquierdo se encuentra muy aumentada, observándose habitualmente hipertrofia ventricular izquierda. La patología se certifica por la alteración del patrón mitral en el ecocardiograma Doppler pulsado.</t>
  </si>
  <si>
    <t>La opción c es correcta debido a que la literatura cardiológica establece axiomáticamente que en la insuficiencia cardíaca por disfunción diastólica, el defecto primario es la falta de relajación y distensibilidad del ventrículo, preservándose la fuerza contráctil, por lo que la fracción de eyección suele ser indefectiblemente &lt;b&gt;mayor al 50%&lt;/b&gt;.</t>
  </si>
  <si>
    <t>&lt;br /&gt;• &lt;b&gt;a) Entre 40 y 50%, b) Menor de 30% y d) Entre 30 y 40%:&lt;/b&gt; Son opciones incorrectas ya que describen grados variables de deterioro de la fracción de eyección (leve, moderado o severo), lo cual define de manera directa y patognomónica a la insuficiencia cardíaca con disfunción sistólica, y no al fenotipo diastólico.</t>
  </si>
  <si>
    <t>¿Cuál de los siguientes criterios de Framingham pone el sello al diagnóstico de IC?&lt;br&gt;&lt;br&gt;a) Edema de miembros inferiores&lt;br&gt;&lt;br&gt;b) Rales crepitantes&lt;br&gt;&lt;br&gt;c) Hepatomegalia&lt;br&gt;&lt;br&gt;d) Tercer ruido cardíaco (R3)</t>
  </si>
  <si>
    <t>d) Tercer ruido cardíaco (R3)</t>
  </si>
  <si>
    <t>La auscultación de un &lt;b&gt;tercer ruido cardíaco (R3)&lt;/b&gt; es el criterio de Framingham que pone el sello definitivo al diagnóstico de la &lt;b&gt;insuficiencia cardíaca&lt;/b&gt;.</t>
  </si>
  <si>
    <t>&lt;b&gt;CRITERIOS DE FRAMINGHAM PARA EL DIAGNÓSTICO DE IC&lt;/b&gt;&lt;br /&gt;&lt;br /&gt;Para confirmar la sospecha de insuficiencia cardíaca, los síntomas aislados no son suficientes. El sistema de criterios de Framingham agrupa variables clínicas de alta y baja especificidad para establecer o descartar rápidamente el diagnóstico:&lt;br /&gt;• &lt;b&gt;Criterios Mayores (altamente específicos de fallo cardíaco):&lt;/b&gt; Disnea paroxística nocturna, distensión (ingurgitación) yugular, rales crepitantes pulmonares, cardiomegalia, edema agudo de pulmón, aumento patológico de la presión venosa (&gt; 16 cm de H2O), reflujo hepatoyugular positivo y el &lt;b&gt;ritmo de galope por la presencia de un tercer ruido (R3)&lt;/b&gt;. Este último es considerado el hallazgo auscultatorio más específico que le pone el sello definitivo a la patología.&lt;br /&gt;• &lt;b&gt;Criterios Menores (compartidos con otras entidades):&lt;/b&gt; Edema maleolar o de miembros, tos nocturna, hepatomegalia, derrame pleural, taquicardia (&gt; 100 lpm), capacidad vital (CV) reducida a un tercio y pérdida de peso de más de 4,5 Kg como respuesta directa al tratamiento terapéutico depletivo.&lt;br /&gt;• &lt;b&gt;Definición Diagnóstica Operativa:&lt;/b&gt; Se confirma la existencia de insuficiencia cardíaca cuando se documenta la presencia simultánea de dos criterios mayores, o bien la combinación de un criterio mayor asociado a dos criterios menores.</t>
  </si>
  <si>
    <t>&lt;b&gt;d) Tercer ruido cardíaco (R3):&lt;/b&gt; Es la opción correcta. Constituye una premisa clínica formal; la presencia de un tercer ruido (generalmente con cadencia de ritmo de galope) representa el signo clínico auscultatorio más específico de claudicación ventricular, categorizándose como un criterio mayor de Framingham que pone el sello definitivo al diagnóstico de la insuficiencia cardíaca.</t>
  </si>
  <si>
    <t>• &lt;b&gt;a) Edema de miembros inferiores, c) Hepatomegalia:&lt;/b&gt; Son opciones incorrectas. Ambas manifestaciones constituyen criterios menores de Framingham, dado que son signos congestivos altamente inespecíficos que pueden obedecer a otras afecciones sistémicas (como insuficiencia venosa crónica, trombosis, daño hepático primario o hipoalbuminemia).&lt;br /&gt;• &lt;b&gt;b) Rales crepitantes:&lt;/b&gt; Es incorrecta en este contexto de exclusividad. Si bien constituyen un criterio mayor que indica hipertensión venocapilar y congestión pulmonar, no ostentan el nivel máximo de especificidad absoluta para la claudicación de la bomba estructural miocárdica como sí lo hace la auscultación del tercer ruido.</t>
  </si>
  <si>
    <t>&lt;b&gt;TERCER RUIDO Y RITMO DE GALOPE&lt;/b&gt;&lt;br /&gt;&lt;br /&gt;• &lt;b&gt;Fisiopatología del R3:&lt;/b&gt; Su auscultación es altamente sensible para el diagnóstico de IC e indica típicamente una disfunción sistólica del ventrículo izquierdo. Está asociado hemodinámicamente a la llegada brusca de sangre a un ventrículo dilatado o con paredes rígidas durante el llenado diastólico.&lt;br /&gt;• &lt;b&gt;Ritmo de Galope:&lt;/b&gt; Se instaura cuando se asocia la presencia de un tercer ruido junto con una taquicardia que eleva la frecuencia cardíaca por encima de los 120 latidos por minuto, confirmando la falla de bomba inminente.</t>
  </si>
  <si>
    <t>Un paciente consulta por presentar disnea clase funcional III, edema de miembros inferiores vespertinos con nicturia y nocturia. ¿Qué estudios solicitaría para su diagnóstico?&lt;br&gt;&lt;br&gt;a) Rx. de tórax frente y perfil&lt;br&gt;&lt;br&gt;b) Electrocardiograma de 12 derivaciones&lt;br&gt;&lt;br&gt;c) Eco Doppler cardíaco&lt;br&gt;&lt;br&gt;d) Todos son necesarios para el diagnóstico</t>
  </si>
  <si>
    <t>&lt;br&gt;d) Todos son necesarios para el diagnóstico</t>
  </si>
  <si>
    <t>&lt;b&gt;MÉTODOS COMPLEMENTARIOS BÁSICOS EN LA INSUFICIENCIA CARDÍACA&lt;/b&gt;&lt;br /&gt;&lt;br /&gt;En la evaluación rutinaria y diagnóstica de todo paciente con sospecha de insuficiencia cardíaca se deben solicitar estudios básicos ineludibles:&lt;br /&gt;• &lt;b&gt;Radiografía de Tórax:&lt;/b&gt; Permite evaluar el tamaño de la silueta cardíaca (cardiomegalia si el índice cardiotorácico es &gt; 0.50) y el estado de la circulación pulmonar, detectando patrones de congestión, líneas B de Kerley o edema alveolar. Presenta una sensibilidad del 65% y especificidad del 80%.&lt;br /&gt;• &lt;b&gt;Electrocardiograma (ECG):&lt;/b&gt; Posee un alto valor predictivo negativo (90%); un ECG normal sugiere revisar fuertemente el diagnóstico. Su principal rol es revelar patología estructural o isquémica de base, evidenciando complejos QRS anchos, ondas Q de necrosis, signos de hipertrofia ventricular izquierda (HVI) o arritmias.&lt;br /&gt;• &lt;b&gt;Ecocardiograma - Doppler Color:&lt;/b&gt; Es el estudio no invasivo que mayor información aporta y es la prueba de imagen que se utiliza con mayor frecuencia para evaluar de manera directa la función del corazón. Permite calcular de manera precisa la fracción de eyección (FEy) para categorizar la falla (sistólica o diastólica), evaluar el patrón de llenado mitral y estimar las presiones de la arteria pulmonar.</t>
  </si>
  <si>
    <t>La opción d es correcta debido a que la literatura cardiológica establece de manera explícita que, frente a un paciente con clínica florida de claudicación ventricular (disnea clase III, edemas y alteraciones de la diuresis), es obligatorio y protocolar solicitar conjuntamente una &lt;b&gt;radiografía de tórax, un electrocardiograma de 12 derivaciones y un ecocardiograma Doppler&lt;/b&gt; para establecer el diagnóstico integral de la insuficiencia cardíaca.</t>
  </si>
  <si>
    <t>&lt;br /&gt;• &lt;b&gt;a) Rx. de tórax frente y perfil, b) Electrocardiograma de 12 derivaciones y c) Eco Doppler cardíaco:&lt;/b&gt; Son opciones incorrectas si se seleccionan de forma aislada, ya que cada una representa tan solo una fracción del algoritmo de estudios complementarios básicos iniciales; ninguna de estas pruebas por sí sola es suficiente para el abordaje integral, siendo imperativo marcarlas a todas como necesarias para el diagnóstico.</t>
  </si>
  <si>
    <t>Un paciente con disnea y rales crepitantes bibasales, ingurgitación yugular con reflujo hepato yugular positivo, ritmo de galope, edema de miembro inferiores, presenta radiografía de tórax con infiltrados alveolares en los cuatro cuadrantes. El diagnóstico más probable es:&lt;br&gt;&lt;br&gt;a) Distress respiratorio del adulto (edema pulmonar no cardiogénico)&lt;br&gt;&lt;br&gt;b) Tromboembolismo pulmonar&lt;br&gt;&lt;br&gt;c) Neumonía bilateral&lt;br&gt;&lt;br&gt;d) Edema agudo de pulmón cardiogénico</t>
  </si>
  <si>
    <t>&lt;br&gt;d) Edema agudo de pulmón cardiogénico</t>
  </si>
  <si>
    <t>Un paciente con disnea, rales crepitantes bibasales, ingurgitación yugular con reflujo hepatoyugular positivo, ritmo de galope, edemas de miembros inferiores y una radiografía de tórax con infiltrados alveolares en los cuatro cuadrantes tiene como diagnóstico inequívoco un &lt;b&gt;edema agudo de pulmón cardiogénico&lt;/b&gt;.</t>
  </si>
  <si>
    <t>&lt;b&gt;DIAGNÓSTICO DIFERENCIAL Y EDEMA AGUDO DE PULMÓN CARDIOGÉNICO&lt;/b&gt;&lt;br /&gt;&lt;br /&gt;Ante un paciente con disnea y taquipnea severa, se impone diferenciar el cuadro de origen cardíaco de patologías estrictamente respiratorias como el Síndrome de Distrés Respiratorio del Adulto (SDRA). El diagnóstico de EAP cardiogénico se asienta en la asociación de síntomas congestivos con signos de cardiopatía estructural:&lt;br /&gt;• &lt;b&gt;Semiología Congestiva Global:&lt;/b&gt; La presencia de ingurgitación yugular, reflujo hepatoyugular positivo y edemas periféricos evidencian franca congestión sistémica retrógrada (falla derecha). Simultáneamente, los rales crepitantes bibasales evidencian congestión pulmonar retrógrada severa (falla izquierda).&lt;br /&gt;• &lt;b&gt;Claudicación Estructural:&lt;/b&gt; El hallazgo auscultatorio de &lt;b&gt;ritmo de galope&lt;/b&gt; sella ineludiblemente la presencia de un ventrículo claudicante y constituye un criterio mayor específico para falla de bomba.&lt;br /&gt;• &lt;b&gt;Patrón Radiológico:&lt;/b&gt; La radiografía de tórax diferencia el EAP cardiogénico del no cardiogénico (SDRA). En el cardiogénico, la severa congestión genera infiltrados alveolares (típicamente de distribución central) acompañados de tamaño cardíaco aumentado (cardiomegalia), pedículo vascular aumentado, distribución vascular invertida, presencia de líneas septales (Kerley) y un frecuente derrame pleural abundante.</t>
  </si>
  <si>
    <t>&lt;b&gt;d) Edema agudo de pulmón cardiogénico:&lt;/b&gt; Es la opción correcta. Constituye una premisa clínica formal; la presencia combinada de signos de falla de bomba izquierda (ritmo de galope), congestión sistémica derecha (ingurgitación yugular, reflujo hepatoyugular, edemas) y severa congestión alvéolo-capilar (rales crepitantes e infiltrados en los cuatro cuadrantes) confirma ineludiblemente el diagnóstico de edema agudo de pulmón originado por claudicación biventricular.</t>
  </si>
  <si>
    <t>• &lt;b&gt;a) Distress respiratorio del adulto (edema pulmonar no cardiogénico):&lt;/b&gt; Es incorrecta. En el SDRA el edema pulmonar ocurre por alteración de la permeabilidad alvéolo-capilar, caracterizándose clínicamente por la &lt;b&gt;ausencia&lt;/b&gt; de insuficiencia cardíaca congestiva; el paciente no presentaría signos de falla ventricular como el ritmo de galope, ni congestión venosa sistémica como el reflujo hepatoyugular o ingurgitación.&lt;br /&gt;• &lt;b&gt;b) Tromboembolismo pulmonar:&lt;/b&gt; Es incorrecta. Aunque puede generar signos francos de falla aguda del ventrículo derecho (como ingurgitación yugular), no cursa clásicamente con ritmo de galope izquierdo, ni produce infiltrados alveolares masivos en los cuatro cuadrantes por congestión venocapilar.&lt;br /&gt;• &lt;b&gt;c) Neumonía bilateral:&lt;/b&gt; Es incorrecta. Constituye un cuadro infeccioso que puede mostrar infiltrados pulmonares difusos y disnea, pero que no justifica la instauración de insuficiencia cardíaca global con ritmo de galope, reflujo hepatoyugular y edemas.</t>
  </si>
  <si>
    <t>Un paciente de 70 años de edad, con historia personal de insuficiencia cardiaca consulta por disnea grado 1. La Rx de tórax demuestra la presencia de derrame pleural. ¿En cuál de las siguientes situaciones estaría indicada una toracocentesis diagnóstica?:&lt;br&gt;&lt;br&gt;a) Cuando el derrame ocupe un 1/3 de ambos hemitórax&lt;br&gt;&lt;br&gt;b) Cuando luego de un tiempo de instaurado el correcto tratamiento para la insuficiencia cardíaca el derrame permanezca inalterado o haya un aumento de volumen&lt;br&gt;&lt;br&gt;c) Cuando el derrame sea bilateral&lt;br&gt;&lt;br&gt;d) En general es conveniente realizarla en todo derrame sospechoso de trasudado de causa cardiaca</t>
  </si>
  <si>
    <t>b) Cuando luego de un tiempo de instaurado el correcto tratamiento para la insuficiencia cardíaca el derrame permanezca inalterado o haya un aumento de volumen</t>
  </si>
  <si>
    <t>La opción b es correcta debido a que la literatura cardiológica establece de manera explícita que, en el contexto de un derrame pleural por insuficiencia cardíaca, la toracocentesis diagnóstica está formalmente indicada únicamente cuando, tras un tiempo prudencial de instaurado el tratamiento diurético correcto, el derrame permanezca inalterado o aumente de volumen, demostrando refractariedad al manejo hemodinámico.</t>
  </si>
  <si>
    <t>&lt;br /&gt;• &lt;b&gt;a) Cuando el derrame ocupe un 1/3 de ambos hemitórax y c) Cuando el derrame sea bilateral:&lt;/b&gt; Son incorrectas porque la bilateralidad y la simetría de distribución son características ecográficas y radiológicas típicas del trasudado secundario a la insuficiencia cardíaca, escenario donde la conducta primaria es siempre diuréticos y observación, no la punción invasiva.&lt;br /&gt;• &lt;b&gt;d) En general es conveniente realizarla en todo derrame sospechoso de trasudado de causa cardiaca:&lt;/b&gt; Es incorrecta ya que se contrapone directamente a las directrices de manejo clínico, las cuales evitan la toracocentesis sistemática e innecesaria en todo trasudado de origen cardiogénico que responda adecuadamente al tratamiento médico.</t>
  </si>
  <si>
    <t>En un paciente con insuficiencia por disfunción diastólica la fracción de eyección suele ser:&lt;br&gt;&lt;br&gt;a) No tiene importancia para el diagnóstico&lt;br&gt;&lt;br&gt;b) Menor de 30%&lt;br&gt;&lt;br&gt;c) Mayor de 50%&lt;br&gt;&lt;br&gt;d) Entre 30 y 40%</t>
  </si>
  <si>
    <t>c) Mayor de 50%</t>
  </si>
  <si>
    <t>En un paciente con insuficiencia cardíaca por disfunción diastólica, la fracción de eyección suele ser indefectiblemente &lt;b&gt;mayor al 50%&lt;/b&gt;.</t>
  </si>
  <si>
    <t>&lt;b&gt;FENOTIPO DE LA DISFUNCIÓN DIASTÓLICA (FRACCIÓN DE EYECCIÓN PRESERVADA)&lt;/b&gt;&lt;br /&gt;&lt;br /&gt;Para establecer el fenotipo de la insuficiencia cardíaca, es indispensable evaluar el funcionamiento miocárdico mediante ecocardiografía Doppler, destacando las siguientes características en la disfunción diastólica:&lt;br /&gt;• &lt;b&gt;Fracción de Eyección Conservada:&lt;/b&gt; El paciente tiene claros síntomas de la enfermedad, pero su fracción de eyección se encuentra rigurosamente normal (&gt; 50%) y el volumen sistólico está conservado.&lt;br /&gt;• &lt;b&gt;Alteración Estructural y Funcional:&lt;/b&gt; El problema central radica en un ventrículo rígido con distensibilidad (compliance) disminuida, incapaz de aceptar el llenado adecuado. Como resultado, existe un marcado aumento en el grosor del músculo (hipertrofia ventricular izquierda) y la presión al final de la diástole se encuentra patológicamente aumentada.&lt;br /&gt;• &lt;b&gt;Epidemiología y Factores Asociados:&lt;/b&gt; Su incidencia aumenta progresivamente con la edad, siendo una forma de presentación más común en el sexo femenino y fuertemente ligada a la presencia crónica de hipertensión arterial (HTA).&lt;br /&gt;• &lt;b&gt;Diagnóstico Ecocardiográfico:&lt;/b&gt; Además de comprobar la FEy normal (&gt; 50%), la patología se certifica objetivamente analizando la alteración de las ondas de llenado mitral (Llenado rápido "E" y Sístole auricular "A") mediante el ecocardiograma Doppler pulsado.</t>
  </si>
  <si>
    <t>&lt;b&gt;c) Mayor de 50%:&lt;/b&gt; Es la opción correcta. Constituye el concepto clínico estricto; en la insuficiencia cardíaca por disfunción diastólica (fenotipo de fracción de eyección preservada), el ventrículo izquierdo pierde su capacidad fisiológica de relajación y distensibilidad, pero mantiene intacta su fuerza contráctil, por lo cual su fracción de eyección (FEy) se encuentra conservada, siendo característicamente mayor al 50%.</t>
  </si>
  <si>
    <t>• &lt;b&gt;a) No tiene importancia para el diagnóstico:&lt;/b&gt; Es incorrecta. La medición ecocardiográfica de la fracción de eyección es un parámetro crítico, categórico e indispensable para diagnosticar y fenotipificar la insuficiencia cardíaca (diferenciando la falla sistólica de la diastólica).&lt;br /&gt;• &lt;b&gt;b) Menor de 30%, d) Entre 30 y 40%:&lt;/b&gt; Son incorrectas. Los valores por debajo del 40% (o del 50% en algunas clasificaciones) definen patológicamente a la insuficiencia cardíaca con disfunción sistólica (fracción de eyección deprimida o comprometida), donde el defecto principal radica en una caída del inotropismo que impide eyectar el volumen adecuado.</t>
  </si>
  <si>
    <t>¿Qué prueba de imagen se utiliza con mayor frecuencia para evaluar la función del corazón en la insuficiencia cardíaca?&lt;br&gt;&lt;br&gt;a) Radiografía de tórax&lt;br&gt;&lt;br&gt;b) Ecocadiograma&lt;br&gt;&lt;br&gt;c) Tomografía computada&lt;br&gt;&lt;br&gt;d) Resonancia magnética nuclear</t>
  </si>
  <si>
    <t>b) Ecocadiograma</t>
  </si>
  <si>
    <t>La opción b es correcta debido a que la literatura cardiológica establece axiomáticamente que el &lt;b&gt;ecocardiograma&lt;/b&gt; es la prueba de imagen diagnóstica central y la que se utiliza con mayor frecuencia para evaluar de manera directa y no invasiva la función contráctil y diastólica del corazón en los pacientes con insuficiencia cardíaca.</t>
  </si>
  <si>
    <t>&lt;br /&gt;• &lt;b&gt;a) Radiografía de tórax:&lt;/b&gt; Es incorrecta porque, si bien es un estudio complementario ineludible y básico para detectar cardiomegalia y congestión pulmonar, no permite evaluar la función dinámica ni la fracción de eyección del músculo cardíaco.&lt;br /&gt;• &lt;b&gt;c) Tomografía computada y d) Resonancia magnética nuclear:&lt;/b&gt; Son incorrectas dado que, aunque la RMN es considerada el "patrón oro" para la caracterización anatómica fina tisular (edema e infiltración), el ecocardiograma es rotundamente la prueba de imagen de elección que se utiliza con mayor frecuencia en la rutina clínica para la evaluación funcional.</t>
  </si>
  <si>
    <t>En IC son predictores independientes de mal pronóstico:&lt;br&gt;&lt;br&gt;a) Anemia&lt;br&gt;&lt;br&gt;b) Deterioro de la función renal&lt;br&gt;&lt;br&gt;c) Hiponatremia&lt;br&gt;&lt;br&gt;d) Todos</t>
  </si>
  <si>
    <t>&lt;br&gt;d) Todos</t>
  </si>
  <si>
    <t>La &lt;b&gt;anemia&lt;/b&gt;, el &lt;b&gt;deterioro de la función renal&lt;/b&gt; y la &lt;b&gt;hiponatremia&lt;/b&gt; (potasio plasmático &lt; 132 mEq/L) constituyen analíticamente &lt;b&gt;predictores independientes de mal pronóstico&lt;/b&gt; y denotan una peor evolución en los pacientes con insuficiencia cardíaca.</t>
  </si>
  <si>
    <t>&lt;b&gt;SIGNOS Y FACTORES PREDICTORES DE MAL PRONÓSTICO EN IC&lt;/b&gt;&lt;br /&gt;&lt;br /&gt;La evaluación clínica y los métodos complementarios brindan marcadores independientes de riesgo y mala evolución en el síndrome de insuficiencia cardíaca:&lt;br /&gt;• &lt;b&gt;Laboratorio y Medio Interno:&lt;/b&gt; La presencia de anemia, la coexistencia de diabetes, el deterioro de la función renal (con urea y creatinina elevadas) y la alteración tiroidea marcan invariablemente una peor evolución clínica. Asimismo, la hiponatremia, definida por el hallazgo de un nivel de sodio plasmático por debajo de 132 mEq/L, es un fuerte signo de pronóstico negativo.&lt;br /&gt;• &lt;b&gt;Biomarcadores:&lt;/b&gt; La elevación persistente y la falta de descenso del Péptido Natriurético Cerebral (BNP o Pro-BNP) a pesar del tratamiento, así como la presencia de Troponina elevada, denotan ineludiblemente un pronóstico adverso.&lt;br /&gt;• &lt;b&gt;Signos Físicos de Gravedad:&lt;/b&gt; La caquexia cardíaca (pérdida del 7.5% o más del peso corporal normal en 6 meses) constituye un factor pronóstico independiente de altísimo riesgo. Semiologicamente, la presencia de un pulso alternante incrementa la mortalidad en un 2% por cada latido por minuto.&lt;br /&gt;• &lt;b&gt;Características Previas:&lt;/b&gt; Llegar a la internación con edad avanzada, múltiples comorbilidades, franco deterioro de la fracción sistólica o contar con antecedentes de internaciones frecuentes en el último año, oscurecen sustancialmente la sobrevida.</t>
  </si>
  <si>
    <t>&lt;b&gt;d) Todos:&lt;/b&gt; Es la opción correcta. Engloba de manera integral a las principales alteraciones sistémicas y analíticas (caída de la hemoglobina, disfunción renal severa y dilución del sodio plasmático) que han sido firmemente establecidas como marcadores independientes de riesgo, los cuales predicen una mortalidad elevada y una evolución adversa en el curso del síndrome de insuficiencia cardíaca.</t>
  </si>
  <si>
    <t>• &lt;b&gt;a) Anemia, b) Deterioro de la función renal, c) Hiponatremia:&lt;/b&gt; Son opciones individualmente ciertas al constituir cada una de ellas marcadores independientes de mal pronóstico plenamente documentados en la insuficiencia cardíaca, pero resultan incorrectas por ser incompletas como respuesta única frente a la opción que las consolida globalmente.</t>
  </si>
  <si>
    <t>&lt;b&gt;PRONÓSTICO Y MORTALIDAD SEGÚN CLASIFICACIONES&lt;/b&gt;&lt;br /&gt;&lt;br /&gt;El pronóstico vital a mediano plazo se encuentra directamente influenciado por la capacidad funcional y el perfil hemodinámico de presentación:&lt;br /&gt;• &lt;b&gt;Clasificación NYHA:&lt;/b&gt; La Clase Funcional I presenta una mortalidad anual del 5-6%. Las Clases II y III elevan su mortalidad oscilando entre el 10 al 25%. La Clase IV terminal tiene un pronóstico ominoso, con una mortalidad al año que oscila entre el 40 y el 50% (prácticamente la mitad de los pacientes fallece).&lt;br /&gt;• &lt;b&gt;Clasificación de Stevenson:&lt;/b&gt; El Perfil A compensado tiene una mortalidad del 3%, el Perfil B del 10%, mientras que el Perfil C (Húmedo y Frío), representativo del shock cardiogénico, arroja una mortalidad catastrófica del 80-90%.</t>
  </si>
  <si>
    <t>En Insuficiencia Cardíaca, los predictores independientes de mal pronóstico son:&lt;br&gt;&lt;br&gt;a) Clase funcional avanzada&lt;br&gt;&lt;br&gt;b) Fracción de eyección&lt;br&gt;&lt;br&gt;c) Deterioro de la función renal&lt;br&gt;&lt;br&gt;d) Hiponatremia&lt;br&gt;&lt;br&gt;e) La cantidad de internaciones en el último año&lt;br&gt;&lt;br&gt;f) Todos son predictores&lt;br&gt;&lt;br&gt;g) Anemia</t>
  </si>
  <si>
    <t>f) Todos son predictores</t>
  </si>
  <si>
    <t>En la insuficiencia cardíaca, la clase funcional avanzada, el deterioro de la fracción de eyección, el deterioro de la función renal, la hiponatremia, la cantidad de internaciones previas y la presencia de anemia constituyen en su conjunto &lt;b&gt;predictores independientes de mal pronóstico&lt;/b&gt; y de peor evolución clínica.</t>
  </si>
  <si>
    <t>&lt;b&gt;FACTORES PREDICTORES DE MAL PRONÓSTICO EN INSUFICIENCIA CARDÍACA&lt;/b&gt;&lt;br /&gt;&lt;br /&gt;El pronóstico de supervivencia de un paciente con insuficiencia cardíaca se puede determinar evaluando características clínicas, antecedentes y marcadores de laboratorio que actúan como signos independientes de mala evolución y riesgo adverso:&lt;br /&gt;• &lt;b&gt;Clínica y Antecedentes:&lt;/b&gt; Llegar a la internación con edad avanzada, múltiples comorbilidades, o contar con el antecedente de internaciones frecuentes en el último año evidencia el agotamiento progresivo de los mecanismos compensadores. Asimismo, la limitación marcada a la actividad física (clase funcional avanzada de la NYHA) establece un pronóstico ominoso directo.&lt;br /&gt;• &lt;b&gt;Deterioro Hemodinámico:&lt;/b&gt; El franco deterioro de la fracción sistólica (fracción de eyección) y la absoluta falta de respuesta al tratamiento inicial (ausencia de reserva contráctil) demuestran un daño estructural cardíaco severo con muy mal pronóstico.&lt;br /&gt;• &lt;b&gt;Laboratorio y Biomarcadores:&lt;/b&gt; La presencia de anemia y el deterioro de la función renal (creatinina y urea elevadas) marcan invariablemente una peor evolución. Además, la hiponatremia (niveles de sodio plasmático por debajo de 132 mEq/L), la elevación persistente del BNP/Pro-BNP a pesar del tratamiento y la presencia de troponina elevada, son indicadores absolutos de un pronóstico adverso.</t>
  </si>
  <si>
    <t>La opción f es correcta debido a que la literatura cardiológica establece de manera explícita que todas las variables listadas (la clase funcional avanzada, el deterioro de la fracción de eyección, el deterioro de la función renal, la hiponatremia, la elevada cantidad de internaciones en el último año y la anemia concurrente) constituyen de forma aislada y en conjunto predictores independientes de mal pronóstico que oscurecen sustancialmente la sobrevida del paciente con insuficiencia cardíaca.</t>
  </si>
  <si>
    <t>&lt;br /&gt;• &lt;b&gt;a) Clase funcional avanzada, b) Fracción de eyección, c) Deterioro de la función renal, d) Hiponatremia, e) La cantidad de internaciones en el último año y g) Anemia:&lt;/b&gt; Son opciones incorrectas si se seleccionan de manera aislada, dado que cada una de estas variables clínicas y paraclínicas representa un factor predictor documentado de mortalidad y peor evolución, por lo que la única respuesta integradora y válida es indicar que todos en su conjunto son predictores fidedignos.</t>
  </si>
  <si>
    <t>&lt;b&gt;HIPONATREMIA EN LA INSUFICIENCIA CARDÍACA&lt;/b&gt;&lt;br /&gt;&lt;br /&gt;La hiponatremia que acompaña a la insuficiencia cardíaca avanzada se produce por una alteración en la excreción de agua libre secundaria a la activación neurohormonal exacerbada. Clínicamente, el riñón pierde el poder de manejo para la excreción adecuada de sodio, generando un desbalance en la excreción fraccional donde se pierde paradójicamente más sodio que agua, lo cual se traduce en la aparición de una hiponatremia crónica dilucional fuertemente vinculada a la sobrecarga de volumen. El hallazgo de un valor de sodio menor a 132 mEq/L alerta sobre un franco deterioro hemodinámico subyacente.</t>
  </si>
  <si>
    <t>Señale la respuesta INCORRECTA:&lt;br&gt;&lt;br&gt;a) La insuficiencia cardíaca con fracción de eyección preservada conservada se debe a diversas causas, entre ellas obesidad, HTA y amiloidosis&lt;br&gt;&lt;br&gt;b) Definimos la ICC con fracción de eyección preservada cuando hay signos y síntomas de insuficiencia cardíaca y evidencia de cardiopatía estructural o funcional sin deterioro de la fracción de eyección del VI&lt;br&gt;&lt;br&gt;c) El tratamiento de la ICC con fracción de eyección preservada incluye IECA/ARA2 aldosterona + iSGLT2 + antagonista de la aldosterona y puedo agregar un diurético&lt;br&gt;&lt;br&gt;d) El tratamiento de la ICC con FEY preservada es: mononitrato de isosorbide, furosemida y digoxina</t>
  </si>
  <si>
    <t>d) El tratamiento de la ICC con FEY preservada es: mononitrato de isosorbide, furosemida y digoxina</t>
  </si>
  <si>
    <t>&lt;b&gt;TRATAMIENTO DE LA IC CON FRACCIÓN DE EYECCIÓN CONSERVADA (DIASTÓLICA)&lt;/b&gt;&lt;br /&gt;&lt;br /&gt;El tratamiento de la insuficiencia cardíaca con fracción de eyección conservada (normal o diastólica) difiere radicalmente del abordaje de la disfunción sistólica. Al no haber habido históricamente ensayos clínicos que demostraran de forma unánime qué fármacos disminuían su mortalidad (hasta la validación de los iSGLT2), el tratamiento basal se ha considerado estrictamente sintomático y de control de comorbilidades:&lt;br /&gt;• &lt;b&gt;Control exhaustivo de la hipertensión arterial:&lt;/b&gt; Utilizando IECA, ARA II, betabloqueantes o calcioantagonistas.&lt;br /&gt;• &lt;b&gt;Control de la frecuencia cardíaca.&lt;/b&gt;&lt;br /&gt;• &lt;b&gt;Esquema terapéutico actual:&lt;/b&gt; Incluye la utilización estructurada de &lt;b&gt;IECA o ARA II, inhibidores iSGLT2, antagonistas de la aldosterona y la adición de un diurético de asa (furosemida)&lt;/b&gt; de ser estrictamente necesario para tratar o aliviar los síntomas de la congestión pulmonar y sistémica.&lt;br /&gt;• &lt;b&gt;Tratamiento de la patología causante:&lt;/b&gt; Revascularización en caso de isquemia subyacente o tratamiento de valvulopatías concomitantes.</t>
  </si>
  <si>
    <t>&lt;b&gt;d) El tratamiento de la ICC con FEY preservada es: mononitrato de isosorbide, furosemida y digoxina:&lt;/b&gt; Es la respuesta INCORRECTA (la opción que debe señalarse para resolver el MCQ). Este esquema no constituye la directriz terapéutica recomendada ni el tratamiento integral pilar para la ICFEp. Los nitratos y la digoxina no modifican la enfermedad basal, siendo el abordaje actual el uso estructurado de bloqueantes del SRAA (IECA/ARA2), inhibidores de iSGLT2 y antagonistas de la aldosterona.</t>
  </si>
  <si>
    <t>• &lt;b&gt;a) La insuficiencia cardíaca con fracción de eyección preservada conservada se debe a diversas causas, entre ellas obesidad, HTA y amiloidosis:&lt;/b&gt; Es una aseveración correcta en su contenido clínico. La ICFEp se asocia típicamente a la hipertrofia generada por HTA crónica, a factores de riesgo como la obesidad/síndrome metabólico y a causas restrictivas que infiltran el músculo disminuyendo su distensibilidad, como la amiloidosis.&lt;br /&gt;• &lt;b&gt;b) Definimos la ICC con fracción de eyección preservada cuando hay signos y síntomas de insuficiencia cardíaca y evidencia de cardiopatía estructural o funcional sin deterioro de la fracción de eyección del VI:&lt;/b&gt; Es una aseveración correcta. Define conceptualmente el fenotipo diastólico estricto, cursando con síntomas evidentes pero manteniendo un volumen sistólico normal y una FEy &gt; 50%.&lt;br /&gt;• &lt;b&gt;c) El tratamiento de la ICC con fracción de eyección preservada incluye IECA/ARA2 + iSGLT2 + antagonista de la aldosterona y puedo agregar un diurético:&lt;/b&gt; Es una aseveración correcta. Resume con precisión las familias farmacológicas validadas en la actualidad para el abordaje de este fenotipo de insuficiencia cardíaca.</t>
  </si>
  <si>
    <t>&lt;b&gt;FENOTIPO DE LA IC CON DISFUNCIÓN DIASTÓLICA&lt;/b&gt;&lt;br /&gt;&lt;br /&gt;Conceptualmente, el término de insuficiencia cardíaca con fracción de eyección preservada se reserva para definir a aquellos pacientes con evidencia de cardiopatía estructural o funcional que presentan síntomas evidentes de insuficiencia cardíaca pero manteniendo un volumen sistólico normal y sin deterioro de la fracción de eyección del ventrículo izquierdo (FEy &gt; 50%). El problema central radica en un ventrículo rígido con &lt;i&gt;compliance&lt;/i&gt; o distensibilidad disminuida, lo cual lo vuelve fisiopatológicamente incapaz de aceptar un llenado adecuado sin elevar drásticamente sus presiones.</t>
  </si>
  <si>
    <t>La dosis de espironolactona en insuficiencia cardíaca es:&lt;br&gt;&lt;br&gt;a) 100 mg&lt;br&gt;&lt;br&gt;b) 10 mg&lt;br&gt;&lt;br&gt;c) 75 mg&lt;br&gt;&lt;br&gt;d) 25 mg</t>
  </si>
  <si>
    <t>d) 25 mg</t>
  </si>
  <si>
    <t>&lt;b&gt;ANTAGONISTAS DE LA ALDOSTERONA EN LA INSUFICIENCIA CARDÍACA&lt;/b&gt;&lt;br /&gt;&lt;br /&gt;La aldosterona produce retención de sodio y agua, hipopotasemia, hipertrofia miocárdica y estimula la generación de colágeno (fibrosis). Su bloqueo mediante fármacos antagonistas disminuye la congestión, mejora la distensibilidad cardíaca y prolonga la sobrevida (salvando estadísticamente 5 vidas por año cada 100 tratados).&lt;br /&gt;• &lt;b&gt;Indicación formal:&lt;/b&gt; Están indicados en pacientes con síntomas moderados a severos (Clase Funcional II a IV de la NYHA) cursando insuficiencia cardíaca con fracción de eyección reducida, e incluso como adición en el fenotipo de fracción de eyección preservada para el alivio congestivo.&lt;br /&gt;• &lt;b&gt;Fármacos y dosis:&lt;/b&gt; El principal exponente es la &lt;b&gt;Espironolactona&lt;/b&gt; (o su alternativa, la Eplerenona). Se establece de manera estricta que la dosis de Espironolactona en insuficiencia cardíaca es de &lt;b&gt;25 mg&lt;/b&gt; y se utiliza en dosis fijas (a diferencia de los betabloqueantes o IECA, los cuales deben titularse y escalarse progresivamente).&lt;br /&gt;• &lt;b&gt;Precaución de Monitoreo:&lt;/b&gt; Sólo se pueden iniciar si la función renal es adecuada. Debe controlarse estrictamente que la creatinina sea menor de 2 a 2.5 mg/dl y el potasio plasmático sea menor a 5 mEq/L para evitar el desarrollo de una hiperkalemia letal.</t>
  </si>
  <si>
    <t>La opción d es correcta debido a que la literatura cardiológica establece axiomáticamente que la dosis de &lt;b&gt;espironolactona&lt;/b&gt; indicada como pilar del tratamiento de la insuficiencia cardíaca crónica es de &lt;b&gt;25 mg&lt;/b&gt; diarios, utilizándose en dosis fijas sin necesidad de titulación posterior.</t>
  </si>
  <si>
    <t>&lt;br /&gt;• &lt;b&gt;a) 100 mg, b) 10 mg y c) 75 mg:&lt;/b&gt; Son opciones incorrectas porque no corresponden a la posología estandarizada ni validada para el tratamiento del síndrome de insuficiencia cardíaca. Dosis mayores (como 100 mg) suelen utilizarse en otros escenarios clínicos, tales como el manejo de la ascitis en la cirrosis hepática o en el hiperaldosteronismo primario severo, pero no constituyen la dosis diana de 25 mg pautada para obtener el beneficio en la sobrevida del fallo de bomba.</t>
  </si>
  <si>
    <t>La digital en la insuficiencia cardiaca:&lt;br&gt;&lt;br&gt;a) Disminuye la mortalidad&lt;br&gt;&lt;br&gt;b) En insuficiencia renal la dosis es 0,25 por día&lt;br&gt;&lt;br&gt;c) Aumenta mortalidad&lt;br&gt;&lt;br&gt;d) Solo disminuye reinternaciones</t>
  </si>
  <si>
    <t>d) Solo disminuye reinternaciones</t>
  </si>
  <si>
    <t>&lt;b&gt;TRATAMIENTO SINTOMÁTICO CON DIGITÁLICOS (DIGOXINA)&lt;/b&gt;&lt;br /&gt;&lt;br /&gt;Los digitálicos son fármacos inotrópicos que inhiben la bomba Na+/K+ ATPasa, incrementando el calcio intracitosólico. A diferencia de las drogas de primera línea que modifican la historia natural de la enfermedad (IECA, betabloqueantes y espironolactona), la digital se clasifica estrictamente como un fármaco sintomático en la insuficiencia cardíaca crónica.&lt;br /&gt;• &lt;b&gt;Efectos fisiológicos:&lt;/b&gt; La digital tiene efectos directos en la fisiología cardíaca, siendo inotrópico positivo, cronotrópico negativo y batmotrópico positivo.&lt;br /&gt;• &lt;b&gt;Impacto clínico y pronóstico:&lt;/b&gt; No disminuye la mortalidad global del síndrome, pero sí mejora la función ventricular y reduce significativamente el número de hospitalizaciones o reinternaciones por descompensación.&lt;br /&gt;• &lt;b&gt;Indicación formal:&lt;/b&gt; Actualmente se reserva casi exclusivamente para el manejo sintomático de la insuficiencia cardíaca concomitante con fibrilación auricular (FA), donde su efecto cronotrópico negativo ayuda a frenar la respuesta ventricular.&lt;br /&gt;• &lt;b&gt;Posología y ajuste renal:&lt;/b&gt; La dosis habitual es de 0,25 mg por día en ayunas. Dado que la digoxina se excreta por vía renal y tiene un estrecho margen terapéutico, ante la presencia de insuficiencia renal (o un peso corporal menor a 60 kg) la dosis se debe reducir obligatoriamente a la mitad (0,125 mg por día o 0,25 mg día por medio) para evitar la temida intoxicación digitálica.</t>
  </si>
  <si>
    <t>&lt;b&gt;d) Solo disminuye reinternaciones:&lt;/b&gt; Es la opción correcta. Constituye un postulado farmacológico validado; el uso de la digital en la insuficiencia cardíaca crónica con fracción de eyección reducida posee un efecto estrictamente neutro sobre la mortalidad a largo plazo, acotando su beneficio terapéutico a la mejoría del estatus clínico y la subsecuente disminución de las tasas de hospitalizaciones o reinternaciones por agudización de los síntomas congestivos.</t>
  </si>
  <si>
    <t>• &lt;b&gt;a) Disminuye la mortalidad:&lt;/b&gt; Es incorrecta. A diferencia de los inhibidores del SRAA (IECA/ARA2/ARNI), los betabloqueantes y los antagonistas de los mineralocorticoides, la digoxina carece por completo de propiedades que logren prolongar la sobrevida del paciente.&lt;br /&gt;• &lt;b&gt;b) En insuficiencia renal la dosis es 0,25 por día:&lt;/b&gt; Es incorrecta. Si bien 0,25 mg diarios representa la posología estándar para un paciente con clearance conservado, la instauración de una insuficiencia renal obliga a reducir la dosis a 0,125 mg/día (o a días alternos) para prevenir la acumulación del fármaco y el desarrollo de graves arritmias secundarias a la intoxicación.&lt;br /&gt;• &lt;b&gt;c) Aumenta mortalidad:&lt;/b&gt; Es incorrecta. Cuando se la indica adecuadamente y se monitorean los niveles séricos (evitando la intoxicación), la digoxina no incrementa la mortalidad general del síndrome de insuficiencia cardíaca, arrojando un impacto neutro.</t>
  </si>
  <si>
    <t>¿Cuál es el tratamiento primario en el edema agudo de pulmón cardiogénico?:&lt;br&gt;&lt;br&gt;a) Inotrópicos, vasodilatadores, betabloqueantes&lt;br&gt;&lt;br&gt;b) Furosemida y vasodilatadores&lt;br&gt;&lt;br&gt;c) Aplicación de torniquetes, vasopresores y atropina&lt;br&gt;&lt;br&gt;d) Dopamina, morfina, naloxona</t>
  </si>
  <si>
    <t>b) Furosemida y vasodilatadores</t>
  </si>
  <si>
    <t>&lt;b&gt;TRATAMIENTO DEL EDEMA AGUDO DE PULMÓN CARDIOGÉNICO&lt;/b&gt;&lt;br /&gt;&lt;br /&gt;Cuando un paciente ingresa con una insuficiencia cardíaca aguda descompensada, el tratamiento debe ser eminentemente hemodinámico, persiguiendo reducir la hipoxemia y la congestión. El tratamiento farmacológico angular para los pacientes que se presentan en los perfiles de congestión pulmonar se basa en:&lt;br /&gt;• &lt;b&gt;Diuréticos de Asa (Furosemida):&lt;/b&gt; Constituyen la piedra basal para reducir la congestión actuando a nivel renal e interfiriendo con la retención hidrosalina. Se administran por vía endovenosa y su objetivo principal es disminuir la precarga, mejorando drásticamente la congestión al reducir directamente el retorno venoso.&lt;br /&gt;• &lt;b&gt;Vasodilatadores:&lt;/b&gt; Buscan disminuir la congestión venosa y facilitar el vaciado ventricular reduciendo las resistencias. La nitroglicerina (predominantemente venodilatador) o el nitroprusiato de sodio (predominantemente arterial) se utilizan según los valores de tensión arterial.</t>
  </si>
  <si>
    <t>La opción b es correcta debido a que la literatura cardiológica establece de manera explícita que el tratamiento primario y angular en el edema agudo de pulmón cardiogénico se asienta en la utilización combinada de &lt;b&gt;Furosemida&lt;/b&gt; y &lt;b&gt;vasodilatadores&lt;/b&gt;, los cuales logran en conjunto un alivio rápido de la congestión pulmonar severa al reducir críticamente el exceso de precarga y el retorno venoso.</t>
  </si>
  <si>
    <t>&lt;br /&gt;• &lt;b&gt;a) Inotrópicos, vasodilatadores, betabloqueantes:&lt;/b&gt; Es incorrecta porque los betabloqueantes no se indican en la fase de descompensación aguda (tienen un efecto inotrópico negativo inicial que puede empeorar la insuficiencia cardíaca) y los inotrópicos se reservan estrictamente para pacientes con hipoperfusión tisular profunda (shock cardiogénico).&lt;br /&gt;• &lt;b&gt;c) Aplicación de torniquetes, vasopresores y atropina:&lt;/b&gt; Es incorrecta ya que los vasopresores se reservan para escenarios de hipotensión severa o shock, y la atropina no cumple ninguna función terapéutica en la resolución de la sobrecarga de volumen cardiogénica.&lt;br /&gt;• &lt;b&gt;d) Dopamina, morfina, naloxona:&lt;/b&gt; Es incorrecta debido a que, si bien el sulfato de morfina puede emplearse por su acción venodilatadora y sedante, la dopamina es un inotrópico reservado para la falla de bomba con hipoperfusión, y la naloxona carece de indicación en este síndrome.</t>
  </si>
  <si>
    <t>&lt;b&gt;TRATAMIENTO SEGÚN TENSIÓN ARTERIAL (EAP)&lt;/b&gt;&lt;br /&gt;&lt;br /&gt;En el manejo del paciente con perfil húmedo y cálido (congestivo):&lt;br /&gt;• Si la Tensión Arterial Sistólica (TAS) es &lt;b&gt;&gt; 140 mmHg&lt;/b&gt; (Edema Agudo de Pulmón Hipertensivo), se indica &lt;b&gt;Nitroprusiato de sodio&lt;/b&gt; sumado a diuréticos de asa endovenosos (Furosemida).&lt;br /&gt;• Si la TAS se mantiene en rangos de &lt;b&gt;100 a 140 mmHg&lt;/b&gt;, la indicación es utilizar &lt;b&gt;Nitroglicerina&lt;/b&gt; asociada a los diuréticos.&lt;br /&gt;• Solo si coexiste shock cardiogénico (TAS &lt; 90 mmHg), no se pueden usar vasodilatadores y se emplean obligatoriamente &lt;b&gt;Inotrópicos&lt;/b&gt; combinados con diuréticos.</t>
  </si>
  <si>
    <t>¿Qué medida no farmacológica es importante en el manejo de insuficiencia cardíaca? &lt;br&gt;&lt;br&gt;a) Limitar la ingesta de líquidos &lt;br&gt;&lt;br&gt;b) Limitar la ingesta de sodio &lt;br&gt;&lt;br&gt;c) Realizar ejercicio físico intenso &lt;br&gt;&lt;br&gt;d) Evitar el consumo de alcohol</t>
  </si>
  <si>
    <t>b) Limitar la ingesta de sodio</t>
  </si>
  <si>
    <t>&lt;b&gt;TRATAMIENTO NO FARMACOLÓGICO Y MEDIDAS GENERALES EN IC&lt;/b&gt;&lt;br /&gt;&lt;br /&gt;El manejo integral de la insuficiencia cardíaca exige la implementación de medidas no farmacológicas y de autocontrol para prevenir descompensaciones y mejorar la calidad de vida:&lt;br /&gt;• &lt;b&gt;Dieta Hiposódica:&lt;/b&gt; La limitación en la ingesta de sodio es la medida dietética cardinal. Se indica una restricción de sal de 1 a 2 g por día. Es crucial destacar que la dieta no debe ser con cero (0) sal absoluta, ya que una restricción total provoca una disminución de la volemia e hiperactivación deletérea del sistema renina-angiotensina-aldosterona (SRAA) y del sistema simpático.&lt;br /&gt;• &lt;b&gt;Educación al paciente y familiares:&lt;/b&gt; Es vital el autocontrol domiciliario. Se recomienda que el paciente se pese a diario; un aumento mayor a 1 Kg en una sola semana sugiere fuertemente retención hidrosalina silenciosa y advierte sobre un inminente riesgo de descompensación aguda.&lt;br /&gt;• &lt;b&gt;Entrenamiento y Rehabilitación Física:&lt;/b&gt; Ha demostrado múltiples beneficios a corto plazo en la capacidad funcional y en los síntomas, mejorando la función barorreceptora y el estado neurohormonal general del paciente.&lt;br /&gt;• &lt;b&gt;Vacunación:&lt;/b&gt; Dado que los procesos infecciosos respiratorios son fuertes causas precipitantes de descompensación aguda, la prevención mediante la vacunación anual contra la Influenza y el Neumococo es mandatoria.&lt;br /&gt;• &lt;b&gt;Multidisciplinariedad:&lt;/b&gt; Requiere un abordaje integral por cardiólogos, enfermeros, nutricionistas y rehabilitadores.</t>
  </si>
  <si>
    <t>&lt;b&gt;b) Limitar la ingesta de sodio:&lt;/b&gt; Es la opción correcta. Constituye el axioma dietético principal y la intervención no farmacológica universalmente recomendada en el síndrome de insuficiencia cardíaca para prevenir la retención hidrosalina y la sobrecarga de volumen.</t>
  </si>
  <si>
    <t>• &lt;b&gt;a) Limitar la ingesta de líquidos:&lt;/b&gt; Es incorrecta como medida general primaria. La restricción hídrica estricta se reserva para escenarios específicos (como la presencia de hiponatremia dilucional severa o cuadros congestivos refractarios), no siendo la medida inicial o más representativa en comparación directa con la restricción sódica.&lt;br /&gt;• &lt;b&gt;c) Realizar ejercicio físico intenso:&lt;/b&gt; Es incorrecta. Si bien el entrenamiento físico estructurado y la rehabilitación mejoran la capacidad funcional, el ejercicio debe ser adaptado y supervisado; realizar actividad física de grado "intenso" o extenuante aumenta desproporcionadamente la demanda miocárdica de oxígeno, pudiendo precipitar un cuadro isquémico, arritmias o insuficiencia cardíaca aguda.&lt;br /&gt;• &lt;b&gt;d) Evitar el consumo de alcohol:&lt;/b&gt; Es incorrecta en este contexto competitivo general. Aunque se recomienda limitar el exceso de alcohol (y su suspensión es obligatoria en la miocardiopatía tóxica alcohólica), restringir la ingesta de sodio es el pilar fisiopatológico universal e indispensable para contrarrestar el estado congestivo crónico en todas las formas de insuficiencia cardíaca.</t>
  </si>
  <si>
    <t>Cuál de las siguientes drogas debe usarse en una ICC Aguda descompensada para obtener efecto vasodilatador: Seleccione una:&lt;br&gt;&lt;br&gt;a) Digoxina&lt;br&gt;&lt;br&gt;b) Betabloqueantes&lt;br&gt;&lt;br&gt;c) Espironolactona&lt;br&gt;&lt;br&gt;d) NTG (nitroglicerina)&lt;br&gt;&lt;br&gt;e) Enalapril</t>
  </si>
  <si>
    <t>&lt;br&gt;d) NTG (nitroglicerina)</t>
  </si>
  <si>
    <t>&lt;b&gt;TRATAMIENTO DE LA INSUFICIENCIA CARDÍACA AGUDA DESCOMPENSADA&lt;/b&gt;&lt;br /&gt;&lt;br /&gt;Cuando un paciente ingresa con una insuficiencia cardíaca aguda descompensada, el abordaje debe ser rápido y agresivo persiguiendo reducir la congestión y restituir la perfusión. En los pacientes que se presentan en perfiles congestivos (húmedo y cálido), el tratamiento angular se basa en:&lt;br /&gt;• &lt;b&gt;Vasodilatadores:&lt;/b&gt; Buscan disminuir la congestión venosa y facilitar el vaciado ventricular reduciendo las resistencias. &lt;br /&gt;• &lt;b&gt;Nitroglicerina (NTG):&lt;/b&gt; Es un vasodilatador preponderantemente venoso que reduce fuertemente la precarga al secuestrar volumen en el lecho venoso. Se administra en perfusión continua y es la droga de elección para obtener un rápido efecto vasodilatador en la ICC aguda descompensada.&lt;br /&gt;• &lt;b&gt;Nitroprusiato de Sodio (NPS):&lt;/b&gt; Es un vasodilatador preponderantemente arterial (reduce drásticamente la poscarga), de elección cuando el cuadro se acompaña de una crisis hipertensiva.&lt;br /&gt;• &lt;b&gt;Diuréticos de Asa (Furosemida):&lt;/b&gt; Constituyen la piedra basal para reducir la congestión actuando a nivel renal e interfiriendo con la retención hidrosalina de forma aguda por vía endovenosa.</t>
  </si>
  <si>
    <t>La opción d es correcta debido a que la literatura cardiológica establece de manera explícita que la &lt;b&gt;Nitroglicerina (NTG)&lt;/b&gt; es la droga que debe usarse en una ICC aguda descompensada para obtener un rápido efecto vasodilatador, logrando un alivio inmediato de la congestión pulmonar al disminuir drásticamente el retorno venoso y la precarga ventricular.</t>
  </si>
  <si>
    <t>&lt;br /&gt;• &lt;b&gt;b) Betabloqueantes:&lt;/b&gt; Es incorrecta porque están formalmente contraindicados en la fase aguda descompensada debido a su efecto inotrópico negativo inicial, debiendo iniciarse únicamente cuando el paciente está compensado y en peso seco.&lt;br /&gt;• &lt;b&gt;e) Enalapril y c) Espironolactona:&lt;/b&gt; Son incorrectas ya que, si bien son los pilares del tratamiento vasodilatador y neurohormonal en la insuficiencia cardíaca &lt;i&gt;crónica&lt;/i&gt;, no son fármacos de titulación endovenosa rápida aptos para sacar al paciente de una descompensación aguda o un edema agudo de pulmón.&lt;br /&gt;• &lt;b&gt;a) Digoxina:&lt;/b&gt; Es incorrecta debido a que es un fármaco inotrópico positivo y cronotrópico negativo utilizado para el manejo sintomático crónico o el control de frecuencia en la fibrilación auricular, careciendo de propiedades vasodilatadoras directas de acción rápida.</t>
  </si>
  <si>
    <t>&lt;b&gt;MANEJO HEMODINÁMICO AGUDO SEGÚN TENSIÓN ARTERIAL&lt;/b&gt;&lt;br /&gt;&lt;br /&gt;La elección del vasodilatador en la insuficiencia cardíaca aguda congestiva exige evaluar la tensión arterial sistólica (TAS):&lt;br /&gt;• Si la TAS es &lt;b&gt;&gt; 140 mmHg&lt;/b&gt; (Edema Agudo de Pulmón Hipertensivo), se indica &lt;b&gt;Nitroprusiato de sodio&lt;/b&gt; asociado a Furosemida endovenosa.&lt;br /&gt;• Si la TAS se encuentra entre &lt;b&gt;100 y 140 mmHg&lt;/b&gt;, la indicación de elección es utilizar &lt;b&gt;Nitroglicerina&lt;/b&gt; asociada a los diuréticos.&lt;br /&gt;• Si existe hipotensión franca o shock cardiogénico (TAS &lt; 90 mmHg), los vasodilatadores están &lt;b&gt;absolutamente contraindicados&lt;/b&gt; por el riesgo de colapso, debiendo emplearse inotrópicos (como la Dobutamina).</t>
  </si>
  <si>
    <t>Marque la opción INCORRECTA con respecto al tratamiento de la insuficiencia cardíaca:&lt;br&gt;&lt;br&gt;a) Los diuréticos de asa (furosemida endovenosa) deben indicarse en los pacientes de los grupos B y C de Stevenson&lt;br&gt;&lt;br&gt;b) Los diuréticos de asa no deben usarse en el grupo B de Stevenson y es preferible usar hidroclorotiazida&lt;br&gt;&lt;br&gt;c) Los inotrópicos solo están indicados en el grupo C de Stevenson&lt;br&gt;&lt;br&gt;d) En el grupo A de Stevenson los pacientes no tienen signos de congestión y tienen buena perfusión periférica</t>
  </si>
  <si>
    <t>&lt;br&gt;b) Los diuréticos de asa no deben usarse en el grupo B de Stevenson y es preferible usar hidroclorotiazida</t>
  </si>
  <si>
    <t>Los &lt;b&gt;diuréticos de asa (como la furosemida endovenosa)&lt;/b&gt; constituyen el tratamiento de elección para reducir la congestión en la insuficiencia cardíaca aguda descompensada y &lt;b&gt;deben indicarse invariablemente en los pacientes de los grupos B y C de Stevenson&lt;/b&gt;.</t>
  </si>
  <si>
    <t>&lt;b&gt;MANEJO HEMODINÁMICO Y FARMACOLÓGICO SEGÚN STEVENSON&lt;/b&gt;&lt;br /&gt;&lt;br /&gt;El tratamiento farmacológico inicial de la insuficiencia cardíaca aguda se dictamina según el cuadrante clínico-hemodinámico en el que se encuentre el paciente al ingreso:&lt;br /&gt;• &lt;b&gt;Perfil A (Seco y Cálido):&lt;/b&gt; Paciente compensado, sin signos de congestión ni hipoperfusión. Se debe considerar el ajuste del tratamiento de forma ambulatoria.&lt;br /&gt;• &lt;b&gt;Perfil B (Húmedo y Cálido):&lt;/b&gt; Paciente con buena perfusión tisular pero congestivo. El tratamiento angular se basa en &lt;b&gt;Diuréticos y Vasodilatadores&lt;/b&gt;. Se indica furosemida endovenosa sumada a nitroglicerina (si la tensión arterial sistólica es de 100-140 mmHg) o nitroprusiato (si es &gt; 140 mmHg).&lt;br /&gt;• &lt;b&gt;Perfil C (Húmedo y Frío):&lt;/b&gt; Paciente con congestión y profunda hipoperfusión sistémica (shock cardiogénico). No se pueden usar vasodilatadores por el riesgo de colapso tensional, debiendo emplearse obligatoriamente &lt;b&gt;Inotrópicos combinados con Diuréticos&lt;/b&gt; de asa.&lt;br /&gt;• &lt;b&gt;Perfil L (Seco y Frío):&lt;/b&gt; Paciente con bajo gasto pero sin congestión evidente. El tratamiento exige reponer volumen (expansión) y utilizar agentes vasoconstrictores o vasopresores.</t>
  </si>
  <si>
    <t>&lt;b&gt;b) Los diuréticos de asa no deben usarse en el grupo B de Stevenson y es preferible usar hidroclorotiazida:&lt;/b&gt; Es la afirmación INCORRECTA (la respuesta que se debe marcar). El uso de diuréticos de asa por vía endovenosa (furosemida) es la piedra angular y el tratamiento de primera línea para aliviar la congestión pulmonar y sistémica, estando indicados de forma ineludible en los pacientes que cursan un perfil B de Stevenson (húmedo y cálido).</t>
  </si>
  <si>
    <t>• &lt;b&gt;a) Los diuréticos de asa (furosemida endovenosa) deben indicarse en los pacientes de los grupos B y C de Stevenson:&lt;/b&gt; Es una aseveración correcta. Ambos grupos (B y C) cursan clínicamente con el componente "húmedo", evidenciando congestión severa que requiere la acción rápida depletiva de los diuréticos de asa.&lt;br /&gt;• &lt;b&gt;c) Los inotrópicos solo están indicados en el grupo C de Stevenson:&lt;/b&gt; Es una aseveración correcta. El uso de fármacos inotrópicos se reserva exclusivamente para los pacientes que se presentan en estado de shock o hipoperfusión franca (componente "frío"), siendo el grupo C el escenario clínico donde su administración es obligatoria para sostener el volumen minuto.&lt;br /&gt;• &lt;b&gt;d) En el grupo A de Stevenson los pacientes no tienen signos de congestión y tienen buena perfusión periférica:&lt;/b&gt; Es una aseveración correcta. Define con exactitud el estado clínico del perfil A (seco y cálido), representando al paciente que se encuentra totalmente compensado.</t>
  </si>
  <si>
    <t>&lt;b&gt;DIURÉTICOS DE ASA EN LA URGENCIA&lt;/b&gt;&lt;br /&gt;&lt;br /&gt;• Los diuréticos de asa actúan a nivel renal interfiriendo con la retención hidrosalina. Tienen como objetivo principal disminuir la precarga, mejorando drásticamente la congestión al reducir directamente el retorno venoso.&lt;br /&gt;• En la insuficiencia cardíaca aguda descompensada, la vía de administración debe ser obligatoriamente &lt;b&gt;endovenosa (EV)&lt;/b&gt;.&lt;br /&gt;• &lt;i&gt;Asociación de Tiazidas:&lt;/i&gt; Sólo en aquellos pacientes que toman diuréticos crónicamente y no responden en la urgencia (resistencia al diurético de asa), se justifica la asociación de tiazidas (hidroclorotiazida) y espironolactona para lograr un bloqueo tubular secuencial de la nefrona.</t>
  </si>
  <si>
    <t>Marque la opción INCORRECTA con respecto al tratamiento de la insuficiencia cardíaca:&lt;br&gt;&lt;br&gt;a) La clasificación de Stevenson sirve para orientar el tratamiento de la insufi. cardíaca descompensada o aguda&lt;br&gt;&lt;br&gt;b) Los conceptos de precarga y post carga son útiles para tratamiento de la IC aguda o descompensada ya que los vasodilatadores pueden modificar precarga y post carga&lt;br&gt;&lt;br&gt;c) Los diuréticos no modifican el retorno venoso y no alteran la precarga&lt;br&gt;&lt;br&gt;d) La nitroglicerina es un vasodilatador mixto ya que modifica precarga por venodilatación y poscarga por vasodilatación arterial</t>
  </si>
  <si>
    <t>c) Los diuréticos no modifican el retorno venoso y no alteran la precarga</t>
  </si>
  <si>
    <t>El objetivo principal hemodinámico de los &lt;b&gt;diuréticos&lt;/b&gt; en el tratamiento de la insuficiencia cardíaca aguda es disminuir la precarga, mejorando drásticamente la congestión al reducir de forma directa el retorno venoso.</t>
  </si>
  <si>
    <t>&lt;b&gt;TRATAMIENTO HEMODINÁMICO DE LA INSUFICIENCIA CARDÍACA AGUDA&lt;/b&gt;&lt;br /&gt;&lt;br /&gt;Cuando un paciente ingresa con una insuficiencia cardíaca aguda descompensada, el abordaje terapéutico debe ser eminentemente hemodinámico, rigiéndose por los siguientes principios funcionales y farmacológicos:&lt;br /&gt;• &lt;b&gt;Algoritmos Clínicos (Stevenson):&lt;/b&gt; La clasificación clínica de Stevenson evalúa los ejes de congestión y perfusión para guiar y orientar el tratamiento farmacológico inmediato en urgencias (determinando el uso de fluidos, diuréticos, vasodilatadores o inotrópicos según el cuadrante).&lt;br /&gt;• &lt;b&gt;Diuréticos de Asa (Furosemida):&lt;/b&gt; Constituyen la piedra basal del tratamiento agudo. Interfieren con la retención hidrosalina a nivel renal, teniendo como objetivo principal hemodinámico disminuir la precarga, lo que mejora la congestión al reducir directamente el retorno venoso.&lt;br /&gt;• &lt;b&gt;Manejo de Precarga y Poscarga (Vasodilatadores):&lt;/b&gt; Son sumamente útiles para disminuir la congestión venosa y facilitar el vaciado ventricular reduciendo las resistencias. La &lt;b&gt;Nitroglicerina (NTG)&lt;/b&gt; es el exponente clásico, utilizándose como un potente vasodilatador mixto capaz de modificar y reducir simultáneamente la precarga (por venodilatación) y la poscarga (por vasodilatación arterial).</t>
  </si>
  <si>
    <t>La opción c es la aseveración INCORRECTA (y por lo tanto la respuesta a marcar) debido a que la literatura cardiológica establece axiomáticamente que los &lt;b&gt;diuréticos&lt;/b&gt; sí modifican el retorno venoso y sí alteran la precarga, constituyendo esta disminución volumétrica su mecanismo cardinal para resolver los cuadros de congestión pulmonar o sistémica.</t>
  </si>
  <si>
    <t>&lt;br /&gt;• &lt;b&gt;a) La clasificación de Stevenson sirve para orientar el tratamiento...:&lt;/b&gt; Es una aseveración verdadera, dado que encasillar al paciente en sus perfiles (A, B, C o L) dictamina de forma directa la terapéutica a seguir.&lt;br /&gt;• &lt;b&gt;b) Los conceptos de precarga y post carga son útiles...:&lt;/b&gt; Es una aseveración verdadera porque la manipulación de estas presiones de trabajo ventricular es el fundamento mecánico absoluto sobre el cual actúan los vasodilatadores y diuréticos en la fase aguda.&lt;br /&gt;• &lt;b&gt;d) La nitroglicerina es un vasodilatador mixto...:&lt;/b&gt; Es una aseveración verdadera, ya que se indica en la urgencia para secuestrar volumen en el lecho venoso (reduciendo la precarga) y disminuir las resistencias sistémicas (reduciendo la poscarga).</t>
  </si>
  <si>
    <t>¿Qué medida no farmacológica se recomienda en el manejo de la insuficiencia cardiaca?&lt;br&gt;&lt;br&gt;a) Restricción de sodio en la dieta&lt;br&gt;&lt;br&gt;b) Evitar la actividad física&lt;br&gt;&lt;br&gt;c) Dormir boca arriba&lt;br&gt;&lt;br&gt;d) Consumir bebidas alcohólicas con moderación</t>
  </si>
  <si>
    <t>&lt;br&gt;a) Restricción de sodio en la dieta</t>
  </si>
  <si>
    <t>&lt;b&gt;TRATAMIENTO NO FARMACOLÓGICO Y MEDIDAS GENERALES EN IC&lt;/b&gt;&lt;br /&gt;&lt;br /&gt;El manejo integral de la insuficiencia cardíaca exige la implementación de medidas no farmacológicas y de autocontrol para prevenir descompensaciones agudas y mejorar la calidad de vida:&lt;br /&gt;• &lt;b&gt;Dieta Hiposódica:&lt;/b&gt; La limitación en la ingesta de sodio es la medida dietética cardinal. Se indica una restricción de sal de 1 a 2 g por día. Es crucial destacar que la dieta no debe ser con cero (0) sal absoluta, ya que una restricción total provoca una disminución de la volemia e hiperactivación deletérea del sistema renina-angiotensina-aldosterona (SRAA) y del sistema simpático.&lt;br /&gt;• &lt;b&gt;Entrenamiento y Rehabilitación Física:&lt;/b&gt; Ha demostrado múltiples beneficios a corto plazo en la capacidad funcional y en los síntomas, mejorando la función barorreceptora y el estado neurohormonal general del paciente.&lt;br /&gt;• &lt;b&gt;Educación al paciente y familiares:&lt;/b&gt; Es vital el autocontrol domiciliario. Se recomienda que el paciente se pese a diario; un aumento mayor a 1 Kg en una sola semana sugiere fuertemente retención hidrosalina silenciosa y advierte sobre un inminente riesgo de descompensación.&lt;br /&gt;• &lt;b&gt;Vacunación:&lt;/b&gt; Dado que los procesos infecciosos respiratorios son fuertes causas precipitantes de descompensación aguda, la prevención mediante la vacunación anual contra la Influenza y el Neumococo es mandatoria.</t>
  </si>
  <si>
    <t>&lt;b&gt;a) Restricción de sodio en la dieta:&lt;/b&gt; Es la opción correcta. Constituye el axioma dietético principal y la intervención no farmacológica universalmente recomendada en el síndrome de insuficiencia cardíaca para prevenir la retención hidrosalina excesiva y la sobrecarga de volumen que desencadena la congestión.</t>
  </si>
  <si>
    <t>• &lt;b&gt;b) Evitar la actividad física:&lt;/b&gt; Es incorrecta. Lejos de evitarse, el entrenamiento y la rehabilitación física estructurada están formalmente indicados, ya que mejoran la capacidad funcional, reducen los síntomas y optimizan el estado clínico del paciente.&lt;br /&gt;• &lt;b&gt;c) Dormir boca arriba:&lt;/b&gt; Es incorrecta. El decúbito supino (dormir boca arriba) aumenta rápidamente el retorno venoso hacia un corazón claudicante, exacerbando la congestión pulmonar retrógrada y provocando ortopnea.&lt;br /&gt;• &lt;b&gt;d) Consumir bebidas alcohólicas con moderación:&lt;/b&gt; Es incorrecta. El exceso de alcohol constituye una causa precipitante de descompensación y un cardiotóxico directo responsable de miocardiopatías, por lo que no figura como una recomendación frente a la medida universal indiscutible de limitar el aporte de sal.</t>
  </si>
  <si>
    <t>¿Cuál es el tratamiento de elección en la insuficiencia cardíaca aguda? Seleccione una:&lt;br&gt;&lt;br&gt;a) Betabloqueante&lt;br&gt;&lt;br&gt;b) Inhibidor de la enzima convertidora de angiotensina (IECA)&lt;br&gt;&lt;br&gt;c) Diurético y oxigeno&lt;br&gt;&lt;br&gt;d) Antagonista del receptor de mineralocorticoides</t>
  </si>
  <si>
    <t>c) Diurético y oxigeno</t>
  </si>
  <si>
    <t>El tratamiento de elección primario en la insuficiencia cardíaca aguda se basa de manera absoluta en la administración de &lt;b&gt;diuréticos y oxígeno&lt;/b&gt;.</t>
  </si>
  <si>
    <t>&lt;b&gt;OBJETIVOS Y TRATAMIENTO EN LA INSUFICIENCIA CARDÍACA AGUDA&lt;/b&gt;&lt;br /&gt;&lt;br /&gt;Cuando el paciente ingresa a la guardia con una insuficiencia cardíaca aguda (ya sea &lt;i&gt;de novo&lt;/i&gt; o por una reagudización), el enfoque debe ser eminentemente hemodinámico, rápido y agresivo. Persigue tres objetivos centrales iniciales:&lt;br /&gt;• &lt;b&gt;Reducir la Hipoxemia:&lt;/b&gt; El edema alveolar empeora drásticamente la hematosis, llevando a una hipoxemia sistémica grave. La corrección exige iniciar &lt;b&gt;oxigenoterapia&lt;/b&gt; controlada para todo paciente con saturación &lt; 90%.&lt;br /&gt;• &lt;b&gt;Reducir la Congestión:&lt;/b&gt; El pilar absoluto son los &lt;b&gt;Diuréticos de asa (Furosemida)&lt;/b&gt; por vía endovenosa. Constituyen la piedra basal para disminuir la sobrecarga de volumen, teniendo como objetivo hemodinámico primordial disminuir la precarga y el retorno venoso.&lt;br /&gt;• &lt;b&gt;Restituir la normal Perfusión tisular:&lt;/b&gt; Para recuperar el gasto cardíaco y evitar el fracaso multiorgánico (mediante inotrópicos o vasodilatadores según el perfil de Stevenson del paciente).</t>
  </si>
  <si>
    <t>La opción c es correcta debido a que la literatura cardiológica establece axiomáticamente que el tratamiento de elección primario en la insuficiencia cardíaca aguda se asienta en la administración conjunta de &lt;b&gt;diuréticos&lt;/b&gt; (para disminuir de manera rápida la excesiva precarga y congestión) y &lt;b&gt;oxígeno&lt;/b&gt; (para tratar la inminente hipoxemia tisular generada por el trasudado pulmonar).</t>
  </si>
  <si>
    <t>&lt;br /&gt;• &lt;b&gt;a) Betabloqueante:&lt;/b&gt; Es incorrecta porque este grupo farmacológico está proscrito en la descompensación aguda. Posee un efecto inotrópico negativo inicial que puede empeorar severamente la insuficiencia cardíaca, debiendo titularse únicamente cuando el paciente se encuentra compensado y en peso seco.&lt;br /&gt;• &lt;b&gt;b) Inhibidor de la enzima convertidora de angiotensina (IECA) y d) Antagonista del receptor de mineralocorticoides:&lt;/b&gt; Son opciones incorrectas en este escenario agudo; si bien son fármacos angulares y obligatorios en la fase &lt;i&gt;crónica&lt;/i&gt; para reducir la mortalidad y bloquear el eje neurohormonal, no son el tratamiento de rescate inmediato para revertir el compromiso hemodinámico y respiratorio inminente.</t>
  </si>
  <si>
    <t>¿Cuál de los siguientes fármacos no se utiliza para tratar la insuficiencia cardíaca? Seleccione una:&lt;br&gt;&lt;br&gt;a) Inhibidores de la enzima convertidora de angiotensina&lt;br&gt;&lt;br&gt;b) Antagonistas de los receptores de angiotensina I&lt;br&gt;&lt;br&gt;c) Beta-bloqueantes&lt;br&gt;&lt;br&gt;d) Diuréticos</t>
  </si>
  <si>
    <t>b) Antagonistas de los receptores de angiotensina I</t>
  </si>
  <si>
    <t>Los fármacos antagonistas de los receptores de angiotensina I NO se utilizan para tratar la insuficiencia cardíaca, constituyendo una opción farmacológica incorrecta frente al uso legítimo de los inhibidores de la enzima convertidora (IECA) o los antagonistas de los receptores de angiotensina II (ARA II).</t>
  </si>
  <si>
    <t>&lt;b&gt;FÁRMACOS EN EL TRATAMIENTO DE LA INSUFICIENCIA CARDÍACA&lt;/b&gt;&lt;br /&gt;&lt;br /&gt;El tratamiento de la insuficiencia cardíaca crónica se asienta en la modulación neurohormonal para evitar el remodelado y la progresión de la patología. El arsenal farmacológico se divide fundamentalmente según su impacto en el pronóstico vital:&lt;br /&gt;• &lt;b&gt;Fármacos que mejoran la sobrevida (Clase I):&lt;/b&gt; Los inhibidores de la enzima convertidora de angiotensina (IECA) y los betabloqueantes son los fármacos angulares obligatorios. Bloquean la hiperactividad del sistema simpático y del sistema renina-angiotensina-aldosterona, mejorando la sobrevida en todas las clases funcionales y modificando la historia natural de la enfermedad. En caso de intolerancia a los IECA, se recurre a los Antagonistas de los Receptores de Angiotensina II (ARA II), los cuales bloquean directamente el receptor AT1 de la Angiotensina II.&lt;br /&gt;• &lt;b&gt;Ausencia de antagonismo de Angiotensina I:&lt;/b&gt; Dentro de la cascada del SRAA, fisiológicamente la Angiotensina I es un precursor inactivo que debe ser clivado por la ECA para convertirse en Angiotensina II. Por lo tanto, no existen fármacos "antagonistas de los receptores de Angiotensina I" dentro del esquema terapéutico.&lt;br /&gt;• &lt;b&gt;Fármacos Sintomáticos:&lt;/b&gt; Los diuréticos (como la furosemida) interfieren a nivel renal con la retención hidrosalina. Son esenciales para aliviar la congestión (edemas, rales y disnea) en pacientes sobrecargados de volumen, pero no han demostrado prolongar la supervivencia general.</t>
  </si>
  <si>
    <t>&lt;b&gt;b) Antagonistas de los receptores de angiotensina I:&lt;/b&gt; Es la opción correcta (la afirmación a seleccionar por ser falsa). Constituye una trampa farmacológica axiomática; los fármacos antagonistas de los receptores de angiotensina I no se utilizan clínicamente para tratar la insuficiencia cardíaca (ni ninguna otra entidad). El bloqueo del SRAA se realiza inhibiendo la enzima convertidora que forma la Angiotensina II (IECA) o bloqueando el receptor final de esta última (ARA II).</t>
  </si>
  <si>
    <t>• &lt;b&gt;a) Inhibidores de la enzima convertidora de angiotensina (IECA):&lt;/b&gt; Es incorrecta (sí se utilizan). Constituyen la piedra angular insustituible del tratamiento que prolonga la sobrevida, contrarrestando la vasoconstricción y el remodelado patológico del ventrículo.&lt;br /&gt;• &lt;b&gt;c) Beta-bloqueantes:&lt;/b&gt; Es incorrecta (sí se utilizan). Son fármacos mandatorios en todas las clases de la NYHA para contrarrestar el efecto tóxico de las catecolaminas, disminuyendo la frecuencia cardíaca y reduciendo drásticamente la mortalidad.&lt;br /&gt;• &lt;b&gt;d) Diuréticos:&lt;/b&gt; Es incorrecta (sí se utilizan). Son los fármacos de primera línea empleados para el manejo sintomático de la hipervolemia y la eliminación de la congestión pulmonar o sistémica.</t>
  </si>
  <si>
    <t>Hombre de 76 años de edad diagnosticado de insuficiencia cardíaca en fibrilación auricular crónica, con disfunción sistólica severa (FEVI 33%) sigue tratamiento con inhibidor de enzima convertidora de la angiotensina, betabloqueante y diurético tiazídico. Pese a ello se encuentra sintomático, en clase funcional II de la NYHA. ¿Cuál sería su actitud a seguir?&lt;br&gt;&lt;br&gt;a) Añadiría espironolactona&lt;br&gt;&lt;br&gt;b) Añadiría al tratamiento verampamilo&lt;br&gt;&lt;br&gt;c) Suspendería tratamiento betabloqueante&lt;br&gt;&lt;br&gt;d) Añadiría al tratamiento amiodarona</t>
  </si>
  <si>
    <t>&lt;br&gt;a) Añadiría espironolactona</t>
  </si>
  <si>
    <t>Ante un paciente diagnosticado con insuficiencia cardíaca y disfunción sistólica severa (FEVI 33%) que se mantiene sintomático en clase funcional II a pesar de recibir tratamiento con IECA, betabloqueantes y diuréticos, la actitud terapéutica estricta a seguir es &lt;b&gt;añadir Espironolactona&lt;/b&gt; al esquema.</t>
  </si>
  <si>
    <t>&lt;b&gt;ANTAGONISTAS DE LA ALDOSTERONA EN LA INSUFICIENCIA CARDÍACA&lt;/b&gt;&lt;br /&gt;&lt;br /&gt;La aldosterona produce retención de sodio y agua, hipopotasemia, hipertrofia miocárdica y estimula la generación de colágeno (fibrosis). Su bloqueo mediante fármacos antagonistas disminuye la congestión, mejora la distensibilidad cardíaca y prolonga la sobrevida.&lt;br /&gt;• &lt;b&gt;Indicación formal:&lt;/b&gt; Están indicados en pacientes con síntomas moderados a severos (&lt;b&gt;Clase Funcional II a IV de la NYHA&lt;/b&gt;) que cursan con insuficiencia cardíaca por disfunción sistólica (fracción de eyección reducida).&lt;br /&gt;• &lt;b&gt;Fármacos:&lt;/b&gt; El principal exponente es la &lt;b&gt;Espironolactona&lt;/b&gt; (o su alternativa, la Eplerenona). Se utilizan en dosis fijas de 25 mg y conforman el grupo de fármacos de Clase I que reducen la morbimortalidad (salvando estadísticamente 5 vidas por año cada 100 tratados).&lt;br /&gt;• &lt;b&gt;Precaución:&lt;/b&gt; Sólo se pueden iniciar si la función renal es adecuada. Debe controlarse estrictamente que la creatinina sea menor de 2 a 2.5 mg/dl y el potasio plasmático sea menor a 5 mEq/L para evitar hiperkalemias letales.</t>
  </si>
  <si>
    <t>La opción a es correcta debido a que la literatura cardiológica establece de manera explícita y axiomática que, ante un paciente anciano con disfunción sistólica severa que persiste sintomático (Clase Funcional II) bajo el tratamiento de base con IECA y betabloqueantes, la conducta médica obligatoria para reducir la mortalidad y profundizar el bloqueo neurohormonal es &lt;b&gt;añadir Espironolactona&lt;/b&gt; al esquema.</t>
  </si>
  <si>
    <t>&lt;br /&gt;• &lt;b&gt;b) Añadiría al tratamiento verampamilo:&lt;/b&gt; Es incorrecta ya que los bloqueantes cálcicos no dihidropiridínicos (como el Verapamilo) presentan un claro efecto inotrópico negativo y están absolutamente proscriptos y contraindicados en la insuficiencia cardíaca con fracción de eyección reducida.&lt;br /&gt;• &lt;b&gt;c) Suspendería tratamiento betabloqueante:&lt;/b&gt; Es incorrecta debido a que los betabloqueantes son el pilar angular (junto a los IECA) para mejorar la sobrevida en todas las clases funcionales, estando formalmente indicados para evitar la progresión de la enfermedad.&lt;br /&gt;• &lt;b&gt;d) Añadiría al tratamiento amiodarona:&lt;/b&gt; Es incorrecta porque, si bien el paciente tiene fibrilación auricular crónica, la amiodarona no es una droga que prolongue la sobrevida per se en la IC ni se indica para aliviar la sintomatología del fallo de bomba primario.</t>
  </si>
  <si>
    <t>&lt;b&gt;ESQUEMA DE TRATAMIENTO ÓPTIMO EN FASE CRÓNICA&lt;/b&gt;&lt;br /&gt;&lt;br /&gt;El tratamiento farmacológico de la insuficiencia cardíaca crónica con fracción de eyección reducida tiene como objetivo primordial reducir la mortalidad. El esquema de primera línea se asienta en la combinación simultánea de cuatro grupos farmacológicos:&lt;br /&gt;• &lt;b&gt;ARNI&lt;/b&gt; (Sacubitril/Valsartán) o &lt;b&gt;IECA&lt;/b&gt;.&lt;br /&gt;• &lt;b&gt;Betabloqueantes&lt;/b&gt; (ej. Bisoprolol, que debe titularse progresivamente).&lt;br /&gt;• &lt;b&gt;Antagonistas de la aldosterona&lt;/b&gt; (Espironolactona 25 mg en dosis fija).&lt;br /&gt;• &lt;b&gt;Inhibidores SGLT2&lt;/b&gt; (Dapagliflozina 10 mg en dosis fija).&lt;br /&gt;Los diuréticos tiazídicos o de asa se prescriben únicamente para el alivio sintomático de la congestión y el manejo de la volemia, pero no modifican la mortalidad subyacente de la enfermedad.</t>
  </si>
  <si>
    <t>Usted recibe en consultorio un paciente con antecedente de insuficiencia cardíaca. Al interrogatorio dirigido refiere disnea clase funcional II y trae un ecocardiograma reciente que muestra fracción de eyección de 34%. ¿Qué fármaco ha demostrado prolongar la sobrevida en este tipo de pacientes?&lt;br&gt;&lt;br&gt;a) Enalapril&lt;br&gt;&lt;br&gt;b) Dinitrato de isosorbide&lt;br&gt;&lt;br&gt;c) Digoxina&lt;br&gt;&lt;br&gt;d) Furosemida</t>
  </si>
  <si>
    <t>a) Enalapril</t>
  </si>
  <si>
    <t>&lt;b&gt;FÁRMACOS CON INDICACIÓN CLASE I (MEJORAN LA SOBREVIDA)&lt;/b&gt;&lt;br /&gt;&lt;br /&gt;El tratamiento de la insuficiencia cardíaca crónica se asienta en la modulación neurohormonal para evitar el remodelado y la progresión de la patología. Existen grupos de fármacos que han demostrado en grandes ensayos clínicos multicéntricos reducir drásticamente la progresión de la enfermedad y evitar la muerte:&lt;br /&gt;• IECA (Inhibidores de la enzima convertidora de angiotensina): Disminuyen la vasoconstricción y poscarga, y evitan el remodelado cardíaco patológico. Reducen la morbimortalidad y mejoran la sobrevida en todas las clases funcionales (I a IV). La droga tipo de esta familia es el Enalapril.&lt;br /&gt;• Betabloqueantes: Contrarrestan el efecto tóxico de las catecolaminas y producen una disminución franca de la mortalidad.&lt;br /&gt;• Antagonistas de la Aldosterona: (Espironolactona / Eplerenona).&lt;br /&gt;• ARNI (Sacubitril/Valsartán) e iSGLT2 (Dapagliflozina).&lt;br /&gt;&lt;br /&gt;&lt;b&gt;FÁRMACOS SINTOMÁTICOS (NO DISMINUYEN LA MORTALIDAD)&lt;/b&gt;&lt;br /&gt;&lt;br /&gt;Fármacos como los diuréticos (furosemida), la digital (digoxina) o vasodilatadores puros (nitratos) tienen un excelente efecto sobre el alivio de la congestión y los síntomas, pero carecen de los amplios beneficios sobre la supervivencia, no modificando el pronóstico de vida a largo plazo.</t>
  </si>
  <si>
    <t>&lt;b&gt;a) Enalapril:&lt;/b&gt; Es la opción correcta. Constituye un postulado terapéutico exacto; en el tratamiento de la insuficiencia cardíaca crónica con fracción de eyección reducida, los IECA (como el enalapril) son los fármacos angulares que bloquean la hiperactividad del SRAA, mejorando significativamente la sobrevida y modificando la historia natural de la enfermedad.</t>
  </si>
  <si>
    <t>• &lt;b&gt;b) Dinitrato de isosorbide:&lt;/b&gt; Es incorrecta. Los nitratos son vasodilatadores utilizados para aliviar los síntomas congestivos, pero no han demostrado otorgar amplios beneficios sobre la prolongación de la mortalidad a largo plazo en comparación con los bloqueantes neurohormonales.&lt;br /&gt;• &lt;b&gt;c) Digoxina:&lt;/b&gt; Es incorrecta. Es un agente inotrópico positivo que mejora la función ventricular y reduce las hospitalizaciones por descompensación, pero posee un efecto estrictamente neutro sobre la mortalidad global, sin lograr prolongar la sobrevida.&lt;br /&gt;• &lt;b&gt;d) Furosemida:&lt;/b&gt; Es incorrecta. Es el diurético de asa de primera línea para interferir en la retención hidrosalina y eliminar edemas o disnea (manejo sintomático de la hipervolemia), pero no modifica de ninguna manera el pronóstico de vida del paciente.</t>
  </si>
  <si>
    <t>Según la clasificación de Stevenson para ICC, ¿a qué grupo de pacientes se debe indicar inotrópicos?&lt;br&gt;&lt;br&gt;a) Grupo B&lt;br&gt;&lt;br&gt;b) Grupo A&lt;br&gt;&lt;br&gt;c) Grupo D&lt;br&gt;&lt;br&gt;d) Grupo C&lt;br&gt;&lt;br&gt;e) No se deben dar inotrópicos</t>
  </si>
  <si>
    <t>d) Grupo C</t>
  </si>
  <si>
    <t>Es al &lt;b&gt;Grupo C&lt;/b&gt; (perfil Húmedo y Frío) de la clasificación de Stevenson al cual se le deben indicar inotrópicos ineludiblemente durante la insuficiencia cardíaca aguda descompensada.</t>
  </si>
  <si>
    <t>&lt;b&gt;CLASIFICACIÓN DE STEVENSON Y TRATAMIENTO HEMODINÁMICO AGUDO&lt;/b&gt;&lt;br /&gt;&lt;br /&gt;El tratamiento farmacológico inicial de la insuficiencia cardíaca aguda se dictamina según el cuadrante clínico-hemodinámico de Stevenson en el que se encuentre el paciente al ingreso:&lt;br /&gt;• &lt;b&gt;Cuadrante A (Seco y Cálido):&lt;/b&gt; Paciente compensado. Se debe considerar el tratamiento o ajuste de forma ambulatoria.&lt;br /&gt;• &lt;b&gt;Cuadrante B (Húmedo y Cálido):&lt;/b&gt; Paciente con buena perfusión pero con congestión (Presión Capilar Pulmonar elevada). El tratamiento angular se basa en Diuréticos y Vasodilatadores.&lt;br /&gt;• &lt;b&gt;Cuadrante C (Frío y Húmedo):&lt;/b&gt; Paciente grave con congestión y profunda hipoperfusión (Shock Cardiogénico). En este escenario no se pueden usar vasodilatadores por el riesgo de colapso tensional, debiendo emplearse obligatoriamente &lt;b&gt;Inotrópicos&lt;/b&gt; combinados con Diuréticos.&lt;br /&gt;• &lt;b&gt;Cuadrante L (Frío y Seco):&lt;/b&gt; Paciente con bajo gasto pero sin congestión evidente. El tratamiento exige reponer volumen (expansión). No se usan inotrópicos en esta fase.</t>
  </si>
  <si>
    <t>La opción d es correcta debido a que la literatura cardiológica establece de forma directa que es al &lt;b&gt;Grupo C&lt;/b&gt; (perfil Húmedo y Frío / Shock Cardiogénico) de la clasificación de Stevenson al cual se le deben indicar inotrópicos ineludiblemente para contrarrestar la profunda hipoperfusión tisular, estando contraindicados los vasodilatadores por el alto riesgo de colapso.</t>
  </si>
  <si>
    <t>&lt;br /&gt;• &lt;b&gt;a) Grupo B:&lt;/b&gt; Es incorrecta ya que en este grupo el paciente está bien perfundido (cálido); la indicación primaria son los diuréticos y vasodilatadores para aliviar la congestión.&lt;br /&gt;• &lt;b&gt;b) Grupo A:&lt;/b&gt; Es incorrecta debido a que corresponde a un paciente hemodinámicamente compensado, seco y cálido, que no requiere intervención aguda con inotrópicos.&lt;br /&gt;• &lt;b&gt;c) Grupo D:&lt;/b&gt; Es incorrecta porque la clasificación clínica original de Stevenson se basa en un esquema de cuadrantes categorizados con las letras A, B, C y L, no existiendo un "Grupo D".&lt;br /&gt;• &lt;b&gt;e) No se deben dar inotrópicos:&lt;/b&gt; Es incorrecta porque frente a un cuadro de hipoperfusión franca con hipotensión (Grupo C), los inotrópicos constituyen la herramienta farmacológica obligatoria.</t>
  </si>
  <si>
    <t>Cuál de las siguientes aseveraciones es FALSA? &lt;br&gt;&lt;br&gt;a) Verapamilo (bloqueante cálcico) está indicado en el tratamiento de la IC clase II &lt;br&gt;&lt;br&gt;b) La furosemida solo debe usarse en caso de congestión y para evitar retención hidrosalina &lt;br&gt;&lt;br&gt;c) Espironolactona tiene indicación en clases funcionales de NYHA II, III, IV &lt;br&gt;&lt;br&gt;d) Los betabloqueantes (bisoprolol, metoprolol, carvedilol) están indicados en cualquier clase funcional NYHA &lt;br&gt;&lt;br&gt;e) Digital reduce el número de hospitalizaciones pero no reduce mortalidad</t>
  </si>
  <si>
    <t>a) Verapamilo (bloqueante cálcico) está indicado en el tratamiento de la IC clase II</t>
  </si>
  <si>
    <t>&lt;b&gt;FÁRMACOS Y CONTRAINDICACIONES EN LA INSUFICIENCIA CARDÍACA&lt;/b&gt;&lt;br /&gt;&lt;br /&gt;El manejo terapéutico crónico de la insuficiencia cardíaca con fracción de eyección reducida diferencia estrictamente aquellos fármacos que mejoran la sobrevida frente a los que solo brindan alivio sintomático o están proscriptos:&lt;br /&gt;• &lt;b&gt;Bloqueantes Cálcicos:&lt;/b&gt; Los agentes no dihidropiridínicos (como el verapamilo o diltiazem) se encuentran proscriptos al presentar un franco efecto inotrópico negativo que empeora el fallo de bomba y la disfunción sistólica.&lt;br /&gt;• &lt;b&gt;Betabloqueantes:&lt;/b&gt; Son fármacos de primera línea (Clase I) que prolongan la sobrevida. Contrarrestan la toxicidad de las catecolaminas y están indicados en todas las clases funcionales de la NYHA (I a IV), debiendo iniciarse cuando el paciente se encuentra compensado (en peso seco).&lt;br /&gt;• &lt;b&gt;Antagonistas de la Aldosterona:&lt;/b&gt; Fármacos como la espironolactona evitan el remodelado fibrótico y mejoran la supervivencia, estando indicados a partir de la clase funcional II a IV de la NYHA.&lt;br /&gt;• &lt;b&gt;Diuréticos de Asa (Furosemida):&lt;/b&gt; Son fármacos netamente sintomáticos. Se usan para eliminar la congestión y, una vez alcanzado el peso seco, la dosis indicada debe ser la mínima necesaria para evitar la retención hidrosalina, ya que no modifican la mortalidad global.&lt;br /&gt;• &lt;b&gt;Digitálicos (Digoxina):&lt;/b&gt; Fármaco inotrópico positivo de carácter sintomático. Mejora la función ventricular y reduce significativamente el número de hospitalizaciones o reinternaciones, pero posee un efecto estrictamente neutro sobre la mortalidad (no la disminuye).</t>
  </si>
  <si>
    <t>&lt;b&gt;a) Verapamilo (bloqueante cálcico) está indicado en el tratamiento de la IC clase II:&lt;/b&gt; Es la aseveración FALSA (la opción correcta a marcar). Los bloqueantes cálcicos con efecto inotrópico negativo, como el verapamilo, están formalmente proscriptos en los pacientes con insuficiencia cardíaca por disfunción sistólica, independientemente de la clase funcional, ya que deprimen aún más la contractilidad del miocardio claudicante.</t>
  </si>
  <si>
    <t>• &lt;b&gt;b) La furosemida solo debe usarse en caso de congestión y para evitar retención hidrosalina:&lt;/b&gt; Es una aseveración verdadera. Al no reducir la mortalidad a largo plazo, su uso se ajusta a la mínima dosis necesaria exclusivamente para mantener al paciente libre de congestión.&lt;br /&gt;• &lt;b&gt;c) Espironolactona tiene indicación en clases funcionales de NYHA II, III, IV:&lt;/b&gt; Es una aseveración verdadera. Bloquean el SRAA y prolongan la sobrevida, indicándose formalmente a partir de pacientes con síntomas moderados a severos.&lt;br /&gt;• &lt;b&gt;d) Los betabloqueantes están indicados en cualquier clase funcional NYHA:&lt;/b&gt; Es una aseveración verdadera. Son un pilar del tratamiento que reduce drásticamente la mortalidad, estando indicados en todos los estadios (NYHA I a IV) para modular el sistema nervioso simpático.&lt;br /&gt;• &lt;b&gt;e) Digital reduce el número de hospitalizaciones pero no reduce mortalidad:&lt;/b&gt; Es una aseveración verdadera. Define con precisión el perfil clínico de los digitálicos en la insuficiencia cardíaca con fracción de eyección reducida.</t>
  </si>
  <si>
    <t>¿Cuál de las siguientes drogas tiene un mayor efecto para reducir la precarga? &lt;br&gt;&lt;br&gt;a) Dobutamina &lt;br&gt;&lt;br&gt;b) Nitroprusiato de sodio &lt;br&gt;&lt;br&gt;c) Nitroglicerina NTG &lt;br&gt;&lt;br&gt;d) Digoxina &lt;br&gt;&lt;br&gt;e) Dopamina</t>
  </si>
  <si>
    <t>&lt;br&gt;c) Nitroglicerina NTG</t>
  </si>
  <si>
    <t>La &lt;b&gt;Nitroglicerina (NTG)&lt;/b&gt; es un vasodilatador preponderantemente venoso cuyo mayor efecto fisiopatológico radica en reducir fuertemente la precarga al secuestrar volumen en el lecho venoso sistémico.</t>
  </si>
  <si>
    <t>&lt;b&gt;VASODILATADORES EN LA INSUFICIENCIA CARDÍACA AGUDA&lt;/b&gt;&lt;br /&gt;&lt;br /&gt;El tratamiento inicial con vasodilatadores en la descompensación aguda busca disminuir la congestión venosa y facilitar el vaciado ventricular reduciendo las resistencias. Sus perfiles hemodinámicos difieren:&lt;br /&gt;• &lt;b&gt;Nitroglicerina (NTG):&lt;/b&gt; Es un vasodilatador preponderantemente venoso. Reduce fuertemente la precarga al secuestrar volumen en el lecho venoso, disminuyendo el retorno hacia las cavidades derechas y aliviando de forma rápida la congestión. Posee además una excelente acción coronariodilatadora.&lt;br /&gt;• &lt;b&gt;Nitroprusiato de Sodio (NPS):&lt;/b&gt; Es un vasodilatador preponderantemente arterial, cuyo efecto hemodinámico principal y más potente es reducir drásticamente la poscarga.</t>
  </si>
  <si>
    <t>La opción c es correcta debido a que la literatura cardiológica establece de manera explícita que la &lt;b&gt;Nitroglicerina (NTG)&lt;/b&gt; es un fármaco vasodilatador preponderantemente venoso, cuyo principal mecanismo de acción y mayor efecto hemodinámico directo es reducir drásticamente la precarga.</t>
  </si>
  <si>
    <t>&lt;br /&gt;• &lt;b&gt;b) Nitroprusiato de sodio:&lt;/b&gt; Es incorrecta ya que es un vasodilatador preponderantemente arterial, por lo que su mayor efecto hemodinámico es reducir la poscarga, no la precarga.&lt;br /&gt;• &lt;b&gt;a) Dobutamina y e) Dopamina:&lt;/b&gt; Son incorrectas porque pertenecen al grupo de los fármacos inotrópicos (indicados para aumentar la contractilidad y el gasto cardíaco en el shock cardiogénico), careciendo de un efecto vasodilatador venoso primario para reducir la precarga.&lt;br /&gt;• &lt;b&gt;d) Digoxina:&lt;/b&gt; Es incorrecta debido a que es un cardiotónico (inotrópico positivo y cronotrópico negativo) utilizado para el control sintomático y de la frecuencia cardíaca, sin acción directa orientada a reducir la precarga ventricular.</t>
  </si>
  <si>
    <t>&lt;b&gt;SELECCIÓN DEL VASODILATADOR SEGÚN LA TENSIÓN ARTERIAL&lt;/b&gt;&lt;br /&gt;&lt;br /&gt;La correcta elección del vasodilatador en la insuficiencia cardíaca aguda descompensada depende de la tensión arterial sistólica (TAS) del paciente:&lt;br /&gt;• Si la TAS es &lt;b&gt;&gt; 140 mmHg&lt;/b&gt; (Edema Agudo de Pulmón Hipertensivo), el objetivo es disminuir drásticamente la resistencia periférica (poscarga) para que el ventrículo se vacíe; se indica &lt;b&gt;Nitroprusiato de sodio&lt;/b&gt; asociado a Furosemida.&lt;br /&gt;• Si la TAS se encuentra entre &lt;b&gt;100 y 140 mmHg&lt;/b&gt;, el objetivo principal es disminuir el retorno venoso (precarga) para aliviar la congestión pulmonar; la indicación de elección es la &lt;b&gt;Nitroglicerina&lt;/b&gt; asociada a Furosemida.&lt;br /&gt;• Si existe hipotensión franca o shock (TAS &lt; 90 mmHg), los vasodilatadores están absolutamente contraindicados.</t>
  </si>
  <si>
    <t>En la insuficiencia cardíaca Aguda descompensada el diurético de elección a utilizar es: Seleccione una:&lt;br&gt;&lt;br&gt;a) Hidroclorotiazida vía oral&lt;br&gt;&lt;br&gt;b) Amilorida vía oral&lt;br&gt;&lt;br&gt;c) Furosemida Endovenosa&lt;br&gt;&lt;br&gt;d) Indapamida vía oral&lt;br&gt;&lt;br&gt;e) Espironolactona oral</t>
  </si>
  <si>
    <t>c) Furosemida Endovenosa</t>
  </si>
  <si>
    <t>En la &lt;b&gt;insuficiencia cardíaca aguda descompensada, el diurético de elección a utilizar es la furosemida por vía endovenosa&lt;/b&gt;, constituyendo la piedra basal terapéutica de primera línea para reducir rápidamente la congestión.</t>
  </si>
  <si>
    <t>&lt;b&gt;TRATAMIENTO DIURÉTICO EN LA INSUFICIENCIA CARDÍACA AGUDA&lt;/b&gt;&lt;br /&gt;&lt;br /&gt;El manejo hemodinámico del paciente que ingresa con insuficiencia cardíaca aguda descompensada persigue como uno de sus objetivos centrales reducir la congestión, disminuyendo la sobrecarga de volumen y la Presión Capilar Pulmonar (PCP).&lt;br /&gt;• &lt;b&gt;Diuréticos de Asa (Furosemida):&lt;/b&gt; Constituyen la piedra basal para reducir la congestión actuando a nivel renal e interfiriendo de manera potente con la retención hidrosalina. Su objetivo principal es disminuir la precarga, mejorando drásticamente la congestión al reducir de forma directa el retorno venoso.&lt;br /&gt;• &lt;b&gt;Vía de administración:&lt;/b&gt; Se administran invariablemente por &lt;b&gt;Vía Endovenosa (EV)&lt;/b&gt; en el escenario agudo (ya sea en bolo o infusión continua), con dosis que pueden variar desde 40 mg hasta 1000 mg EV. Esto garantiza una biodisponibilidad y acción inmediata frente al compromiso congestivo grave.&lt;br /&gt;• &lt;b&gt;Indicación Clínica:&lt;/b&gt; Deben indicarse de forma ineludible en los pacientes que cursen la descompensación agrupados en los perfiles B (Húmedo y Cálido) y C (Húmedo y Frío) de la clasificación de Stevenson.&lt;br /&gt;• &lt;b&gt;Resistencia y Bloqueo Secuencial:&lt;/b&gt; Únicamente en los pacientes que toman diuréticos crónicamente y no responden en la urgencia a la furosemida, se justifica la asociación secundaria de tiazidas (hidroclorotiazida) y espironolactona para lograr un bloqueo tubular secuencial de la nefrona.</t>
  </si>
  <si>
    <t>&lt;b&gt;c) Furosemida Endovenosa:&lt;/b&gt; Es la opción correcta. Constituye una regla clínica estricta; en la insuficiencia cardíaca aguda descompensada, el diurético de asa por vía intravenosa es el agente de elección y primera línea. Asegura una rápida disminución de la precarga y un rápido alivio del estado congestivo, evitando el retraso absortivo que supondría la vía oral en un paciente con posible edema en la pared de la mucosa intestinal.</t>
  </si>
  <si>
    <t>Ante un paciente con insuficiencia cardíaca clase III - IV con fracción de eyección del 20% y taquicardia ventricular sostenida en el Holter, usted indicaría:&lt;br&gt;&lt;br&gt;a) Cardiodesfibrilador implantable&lt;br&gt;&lt;br&gt;b) Aumentar dosis de Beta Bloqueantes&lt;br&gt;&lt;br&gt;c) Digital&lt;br&gt;&lt;br&gt;d) Amiodarona</t>
  </si>
  <si>
    <t>a) Cardiodesfibrilador implantable</t>
  </si>
  <si>
    <t>Ante un paciente con insuficiencia cardíaca clase III-IV con fracción de eyección del 20% y taquicardia ventricular sostenida en el Holter, la indicación terapéutica ineludible es la colocación de un &lt;b&gt;Cardiodesfibrilador Implantable&lt;/b&gt;.</t>
  </si>
  <si>
    <t>&lt;b&gt;TERAPIAS CON DISPOSITIVOS ELÉCTRICOS EN IC AVANZADA&lt;/b&gt;&lt;br /&gt;&lt;br /&gt;Para aquellos pacientes que a pesar del máximo tratamiento médico óptimo persisten gravemente sintomáticos (Estadio D o Clase III-IV avanzada), la literatura cardiológica indica el uso de dispositivos eléctricos de asistencia y prevención:&lt;br /&gt;• &lt;b&gt;Cardiodesfibrilador Implantable (CDI):&lt;/b&gt; Es un dispositivo que detecta la arritmia letal y ejecuta una descarga de desfibrilación automática. Está formalmente indicado como &lt;b&gt;prevención primaria&lt;/b&gt; en pacientes con fracción de eyección severamente deprimida (&lt; 30-35%), o como &lt;b&gt;prevención secundaria&lt;/b&gt; en pacientes que ya han presentado taquicardia ventricular sostenida o han sido resucitados de una muerte súbita.&lt;br /&gt;• &lt;b&gt;Resincronización Ventricular (Marcapasos biventricular):&lt;/b&gt; Indicado en pacientes con deterioro severo (FEy &lt; 30-35%) que presentan un QRS muy ancho en el ECG (≥ 120 - 140 mseg, clásicamente un Bloqueo Completo de Rama Izquierda). Este dispositivo estimula el ventrículo izquierdo desde el seno coronario para que el septum se contraiga armónicamente, reduciendo la mortalidad y las hospitalizaciones.</t>
  </si>
  <si>
    <t>La opción a es correcta debido a que la literatura cardiológica establece de manera explícita que, ante un paciente con insuficiencia cardíaca avanzada (clase III-IV), disfunción sistólica severa (fracción de eyección del 20%) y la documentación de una taquicardia ventricular sostenida, la indicación terapéutica ineludible como prevención secundaria para evitar la muerte súbita es la colocación de un &lt;b&gt;Cardiodesfibrilador Implantable (CDI)&lt;/b&gt;.</t>
  </si>
  <si>
    <t>&lt;br /&gt;• &lt;b&gt;b) Aumentar dosis de Beta Bloqueantes:&lt;/b&gt; Es incorrecta ya que, si bien son el pilar del tratamiento antiarrítmico y de la insuficiencia cardíaca crónica, un paciente que ya documenta taquicardia ventricular sostenida amerita protección eléctrica de urgencia y a largo plazo (el CDI) para evitar la muerte súbita, no siendo suficiente el ajuste farmacológico exclusivo.&lt;br /&gt;• &lt;b&gt;d) Amiodarona:&lt;/b&gt; Es incorrecta en este contexto resolutivo definitivo; aunque es un fármaco antiarrítmico utilizado en el manejo de episodios de taquicardia ventricular, la terapia de prevención secundaria a largo plazo que ha demostrado salvar vidas frente al riesgo inminente de muerte súbita en pacientes con tan mala función ventricular recae directamente en el CDI.&lt;br /&gt;• &lt;b&gt;c) Digital:&lt;/b&gt; Es incorrecta debido a que la digoxina es un fármaco cardiotónico reservado estrictamente para el manejo sintomático y el control de frecuencia en la insuficiencia cardíaca concomitante con arritmias supraventriculares (como la fibrilación auricular), careciendo por completo de eficacia para prevenir o tratar taquicardias ventriculares letales.</t>
  </si>
  <si>
    <t>&lt;b&gt;COMPLICACIONES LETALES EN LA INSUFICIENCIA CARDÍACA AVANZADA&lt;/b&gt;&lt;br /&gt;&lt;br /&gt;Los pacientes con insuficiencia cardíaca avanzada fallecen comúnmente de dos maneras fisiopatológicas directas:&lt;br /&gt;• La progresión incesante de la enfermedad hacia un paro cardíaco por agotamiento terminal de bomba.&lt;br /&gt;• El desencadenamiento de complicaciones eléctricas severas, como una &lt;b&gt;taquicardia ventricular&lt;/b&gt; que degenera rápidamente en fibrilación ventricular y consecuente &lt;b&gt;muerte súbita&lt;/b&gt;. Este elevado riesgo vital justifica la colocación profiláctica y terapéutica de un cardiodesfibrilador implantable.</t>
  </si>
  <si>
    <t>Marque la opción INCORRECTA. La digital en la insuficiencia cardíaca:&lt;br&gt;&lt;br&gt;a) Aumenta la sobrevida&lt;br&gt;&lt;br&gt;b) Está particularmente indicada en la insuficiencia cardíaca con fibrilación auricular&lt;br&gt;&lt;br&gt;c) Disminuye el número de hospitalizaciones&lt;br&gt;&lt;br&gt;d) Una dosis de digoxina de 0,125 mg/día es apropiada en los pacientes cuyo peso es &lt;60</t>
  </si>
  <si>
    <t>a) Aumenta la sobrevida</t>
  </si>
  <si>
    <t>La digital (digoxina) NO aumenta la sobrevida ni disminuye la mortalidad en la insuficiencia cardíaca, constituyendo un fármaco inotrópico de uso estrictamente sintomático.</t>
  </si>
  <si>
    <t>&lt;b&gt;TRATAMIENTO SINTOMÁTICO CON DIGITÁLICOS (DIGOXINA)&lt;/b&gt;&lt;br /&gt;&lt;br /&gt;Los digitálicos son fármacos inotrópicos que inhiben la bomba Na+/K+ ATPasa, incrementando el calcio intracitosólico. A diferencia de las drogas de primera línea que modifican la historia natural de la enfermedad, la digital se clasifica estrictamente como un fármaco sintomático en la insuficiencia cardíaca crónica:&lt;br /&gt;• &lt;b&gt;Efectos fisiológicos:&lt;/b&gt; Tiene efectos directos en la fisiología cardíaca siendo inotrópico positivo, cronotrópico negativo y batmotrópico positivo.&lt;br /&gt;• &lt;b&gt;Impacto clínico y pronóstico:&lt;/b&gt; La digital no disminuye la mortalidad (no aumenta la sobrevida), pero mejora la función ventricular y reduce significativamente el número de hospitalizaciones o reinternaciones por descompensación.&lt;br /&gt;• &lt;b&gt;Indicación formal:&lt;/b&gt; Está particularmente indicada en el manejo sintomático de la insuficiencia cardíaca concomitante con fibrilación auricular (FA), donde su efecto cronotrópico negativo ayuda a frenar la respuesta ventricular.&lt;br /&gt;• &lt;b&gt;Posología y ajuste:&lt;/b&gt; La dosis habitual es de 0,25 mg por día en ayunas. Debido a su estrecho margen terapéutico, una dosis reducida de 0,125 mg/día es apropiada y obligatoria en los pacientes cuyo peso es menor a 60 kg, o ante la presencia de insuficiencia renal, para evitar la grave intoxicación digitálica.</t>
  </si>
  <si>
    <t>&lt;b&gt;a) Aumenta la sobrevida:&lt;/b&gt; Es la opción INCORRECTA (la respuesta a marcar). Constituye un postulado farmacológico establecido que la digital posee un efecto estrictamente neutro sobre la mortalidad global en la insuficiencia cardíaca crónica. No mejora el pronóstico vital a largo plazo ni aumenta la sobrevida, a diferencia de los fármacos bloqueantes neurohormonales comprobados (IECA, betabloqueantes, antagonistas de la aldosterona).</t>
  </si>
  <si>
    <t>• &lt;b&gt;b) Está particularmente indicada en la insuficiencia cardíaca con fibrilación auricular:&lt;/b&gt; Es una aseveración correcta. Su indicación actual se reserva casi en exclusividad para este escenario clínico, aprovechando su propiedad cronotrópica negativa para controlar la alta respuesta ventricular de la arritmia.&lt;br /&gt;• &lt;b&gt;c) Disminuye el número de hospitalizaciones:&lt;/b&gt; Es una aseveración correcta. Su beneficio clínico demostrado radica en mejorar la función ventricular y aliviar los síntomas congestivos, lo que reduce significativamente las tasas de reinternación por descompensación aguda.&lt;br /&gt;• &lt;b&gt;d) Una dosis de digoxina de 0,125 mg/día es apropiada en los pacientes cuyo peso es &lt;60:&lt;/b&gt; Es una aseveración correcta. Al ser una droga de estrecho margen terapéutico, los pacientes con bajo peso (&lt; 60 kg) o con insuficiencia renal requieren recibir la mitad de la dosis estándar (0,125 mg/día en lugar de 0,25 mg) para prevenir la toxicidad letal (que puede desencadenar bloqueos y arritmias ventriculares).</t>
  </si>
  <si>
    <t>¿Cuál es el objetivo de los diuréticos?&lt;br&gt;&lt;br&gt;a) Aumenta la precarga&lt;br&gt;&lt;br&gt;b) Disminuye la precarga&lt;br&gt;&lt;br&gt;c) Aumenta la postcarga&lt;br&gt;&lt;br&gt;d) Disminuye la postcarga</t>
  </si>
  <si>
    <t>b) Disminuye la precarga</t>
  </si>
  <si>
    <t>El objetivo principal de los diuréticos es disminuir la &lt;b&gt;precarga&lt;/b&gt;, mejorando drásticamente la congestión al reducir directamente el retorno venoso.</t>
  </si>
  <si>
    <t>&lt;b&gt;TRATAMIENTO HEMODINÁMICO DE LA INSUFICIENCIA CARDÍACA: DIURÉTICOS&lt;/b&gt;&lt;br /&gt;&lt;br /&gt;En el manejo de la insuficiencia cardíaca descompensada y crónica, los diuréticos (ej. diuréticos de asa como la furosemida) constituyen una herramienta farmacológica basal.&lt;br /&gt;• &lt;b&gt;Mecanismo de acción:&lt;/b&gt; Interfieren con la retención hidrosalina a nivel renal, logrando la excreción activa de sodio y agua.&lt;br /&gt;• &lt;b&gt;Objetivo hemodinámico principal:&lt;/b&gt; Su función clínica fundamental es &lt;b&gt;disminuir la precarga&lt;/b&gt;. Al reducir la volemia y el líquido extracelular, disminuyen el retorno venoso que distiende al ventrículo al final de la diástole. Al atenuar esta sobrecarga de volumen, caen las presiones de llenado ventriculares, lo que alivia rápidamente la congestión alveolar (reduciendo el riesgo de edema agudo de pulmón) y la congestión sistémica (edemas, ingurgitación yugular).</t>
  </si>
  <si>
    <t>La opción b es correcta debido a que la literatura cardiológica establece de manera directa que el objetivo primario y basal hemodinámico de los &lt;b&gt;diuréticos&lt;/b&gt; es &lt;b&gt;disminuir la precarga&lt;/b&gt;, mejorando drásticamente los síntomas de congestión pulmonar y sistémica al reducir el retorno venoso patológico.</t>
  </si>
  <si>
    <t>&lt;br /&gt;• &lt;b&gt;a) Aumenta la precarga:&lt;/b&gt; Es incorrecta ya que un aumento de la precarga empeoraría severamente la congestión y sobrecarga de volumen en un paciente con insuficiencia cardíaca, siendo un efecto totalmente opuesto al fin terapéutico buscado.&lt;br /&gt;• &lt;b&gt;c) Aumenta la postcarga y d) Disminuye la postcarga:&lt;/b&gt; Son incorrectas porque los diuréticos no actúan primariamente alterando las resistencias vasculares periféricas que definen la poscarga. Los fármacos específicamente encargados de modificar y disminuir la poscarga arterial para facilitar el vaciado ventricular son los vasodilatadores (como el nitroprusiato de sodio, los IECA o los ARA II).</t>
  </si>
  <si>
    <t>&lt;b&gt;CONCEPTOS DE PRECARGA Y POSCARGA&lt;/b&gt;&lt;br /&gt;&lt;br /&gt;La hemodinamia de la falla de bomba se basa en dos determinantes mecánicos primordiales pasibles de modificación farmacológica:&lt;br /&gt;• &lt;b&gt;Precarga:&lt;/b&gt; Es la fuerza o volumen que distiende al miocardio al llenarse en diástole, siendo fisiológicamente equivalente al retorno venoso. Fármacos como los diuréticos y los venodilatadores (nitroglicerina) actúan disminuyéndola.&lt;br /&gt;• &lt;b&gt;Poscarga:&lt;/b&gt; Es la resistencia contra la que el ventrículo debe enfrentarse para eyectar la sangre hacia la aorta (resistencias periféricas). Los vasodilatadores arteriales actúan reduciendo esta resistencia.</t>
  </si>
  <si>
    <t>¿Cuál es el tratamiento primario en el edema agudo de pulmón cardiogénico?&lt;br&gt;&lt;br&gt;a) Aplicación de torniquetes, vasopresores, atropina&lt;br&gt;&lt;br&gt;b) Furosemida, digital y vasodilatadores&lt;br&gt;&lt;br&gt;c) Dopamina, morfina, naloxona&lt;br&gt;&lt;br&gt;d) Inotrópicos, vasodilatadores, betabloqueantes</t>
  </si>
  <si>
    <t>b) Furosemida, digital y vasodilatadores</t>
  </si>
  <si>
    <t>&lt;b&gt;TRATAMIENTO EN LA INSUFICIENCIA CARDÍACA AGUDA Y EAP&lt;/b&gt;&lt;br /&gt;&lt;br /&gt;El manejo hemodinámico del paciente que ingresa con insuficiencia cardíaca aguda descompensada y edema agudo de pulmón (EAP) persigue como objetivo central reducir rápidamente la congestión y la Presión Capilar Pulmonar (PCP).&lt;br /&gt;• &lt;b&gt;Diuréticos de Asa (Furosemida):&lt;/b&gt; Constituyen la piedra basal para disminuir la precarga. Se administran invariablemente por vía endovenosa para mejorar drásticamente la congestión al reducir directamente el retorno venoso.&lt;br /&gt;• &lt;b&gt;Vasodilatadores:&lt;/b&gt; Buscan disminuir la congestión venosa y facilitar el vaciado ventricular reduciendo las resistencias. La nitroglicerina endovenosa se utiliza para obtener un rápido efecto vasodilatador mixto (reduce precarga por venodilatación y poscarga por vasodilatación arterial).&lt;br /&gt;• &lt;b&gt;Digitálicos:&lt;/b&gt; Si bien la digoxina no disminuye la mortalidad global, es un agente inotrópico positivo que mejora la función ventricular y se indica particularmente en el manejo sintomático de la falla cardíaca cuando coexiste con una fibrilación auricular de alta respuesta, aprovechando su efecto cronotrópico negativo.</t>
  </si>
  <si>
    <t>• &lt;b&gt;a) Aplicación de torniquetes, vasopresores, atropina:&lt;/b&gt; Es incorrecta. Los vasopresores aumentan la poscarga (empeorando el vaciado ventricular) y la atropina genera taquicardia (acortando el tiempo de diástole), agravando el edema. Los torniquetes son una medida física obsoleta.&lt;br /&gt;• &lt;b&gt;c) Dopamina, morfina, naloxona:&lt;/b&gt; Es incorrecta. Si bien la morfina puede usarse por su efecto venodilatador y sedante, la dopamina se reserva casi exclusivamente para perfiles fríos con hipotensión profunda (shock cardiogénico), y la naloxona (antagonista opioide) no tiene rol primario.&lt;br /&gt;• &lt;b&gt;d) Inotrópicos, vasodilatadores, betabloqueantes:&lt;/b&gt; Es incorrecta. La instauración de betabloqueantes está absolutamente contraindicada durante la fase de descompensación aguda y EAP, dado que su efecto inotrópico negativo deprimirá aún más la función sistólica de un corazón que se encuentra claudicando.</t>
  </si>
  <si>
    <t>&lt;b&gt;PERFILES CLÍNICOS Y TRATAMIENTO EN LA GUARDIA&lt;/b&gt;&lt;br /&gt;&lt;br /&gt;El tratamiento farmacológico inicial se dictamina según el cuadrante clínico-hemodinámico (Stevenson):&lt;br /&gt;• &lt;b&gt;Perfil B (Húmedo y Cálido):&lt;/b&gt; Paciente congestivo (EAP) pero con buena perfusión. Tratamiento angular: &lt;b&gt;Diuréticos y Vasodilatadores&lt;/b&gt;.&lt;br /&gt;• &lt;b&gt;Perfil C (Húmedo y Frío):&lt;/b&gt; Paciente con congestión y profunda hipoperfusión sistémica (shock cardiogénico). No se pueden usar vasodilatadores por el riesgo de colapso tensional, debiendo emplearse obligatoriamente &lt;b&gt;Inotrópicos combinados con Diuréticos&lt;/b&gt;.</t>
  </si>
  <si>
    <t>¿Cuál de estos fármacos NO mejora la sobrevida de la IC?&lt;br&gt;&lt;br&gt;a) Digital&lt;br&gt;&lt;br&gt;b) IECA&lt;br&gt;&lt;br&gt;c) BB&lt;br&gt;&lt;br&gt;d) Espironolactona</t>
  </si>
  <si>
    <t>a) Digital</t>
  </si>
  <si>
    <t>&lt;b&gt;TRATAMIENTO SINTOMÁTICO DE LA INSUFICIENCIA CARDÍACA: DIGITÁLICOS&lt;/b&gt;&lt;br /&gt;&lt;br /&gt;El tratamiento farmacológico de la insuficiencia cardíaca crónica se divide en fármacos que mejoran la sobrevida (Indicación Clase I) y aquellos de uso puramente sintomático que no modifican la mortalidad subyacente.&lt;br /&gt;• &lt;b&gt;Fármacos Sintomáticos (Diuréticos y Digitálicos):&lt;/b&gt; Su objetivo es netamente aliviar los signos y síntomas de congestión o la falla de bomba, pero carecen de impacto sobre el pronóstico de vida.&lt;br /&gt;• &lt;b&gt;Digitálicos (Digoxina):&lt;/b&gt; Es un fármaco inotrópico que inhibe la bomba Na+/K+ ATPasa, incrementando el calcio intracitosólico. Ejerce un efecto inotrópico positivo, cronotrópico negativo y batmotrópico positivo.&lt;br /&gt;• &lt;b&gt;Mortalidad y Uso Clínico:&lt;/b&gt; Está establecido axiomáticamente que la digital no disminuye la mortalidad, pero mejora la función ventricular y reduce el número de hospitalizaciones. Su indicación actual se reserva fundamentalmente para el manejo sintomático de la insuficiencia cardíaca concomitante con arritmias supraventriculares, como la fibrilación auricular (FA), para lograr el control de la frecuencia cardíaca.</t>
  </si>
  <si>
    <t>La opción a es correcta debido a que la literatura cardiológica establece de manera explícita que la &lt;b&gt;digital&lt;/b&gt; no disminuye la mortalidad de la insuficiencia cardíaca, constituyendo un fármaco de segunda línea reservado estrictamente para el alivio sintomático y la disminución de reinternaciones.</t>
  </si>
  <si>
    <t>&lt;br /&gt;• &lt;b&gt;b) IECA y c) BB (Betabloqueantes):&lt;/b&gt; Son incorrectas ya que representan los fármacos angulares y basales del tratamiento de la insuficiencia cardíaca crónica. Al inhibir el eje neurohormonal y simpático perjudicial, ambos mejoran categóricamente la sobrevida en todas las clases funcionales y modifican la historia natural de la enfermedad.&lt;br /&gt;• &lt;b&gt;d) Espironolactona:&lt;/b&gt; Es incorrecta porque es un bloqueador de la aldosterona que, además de mejorar la distensibilidad cardíaca y reducir la fibrosis, ha demostrado prolongar significativamente la sobrevida de los pacientes (salvando estadísticamente 5 vidas por año cada 100 tratados).</t>
  </si>
  <si>
    <t>En un paciente asintomático con FEY (fracción de eyección) disminuida usted indicaría:&lt;br&gt;&lt;br&gt;a) Tiazida a baja dosis&lt;br&gt;&lt;br&gt;b) Digital&lt;br&gt;&lt;br&gt;c) Nitratos - hidralazina&lt;br&gt;&lt;br&gt;d) IECA (enalapril)</t>
  </si>
  <si>
    <t>d) IECA (enalapril)</t>
  </si>
  <si>
    <t>En un paciente asintomático con fracción de eyección disminuida, está indicada ineludiblemente la administración de un &lt;b&gt;IECA como el Enalapril&lt;/b&gt; para prolongar su sobrevida y retrasar el inicio de los síntomas.</t>
  </si>
  <si>
    <t>&lt;b&gt;TRATAMIENTO EN PACIENTES ASINTOMÁTICOS (ESTADIO B)&lt;/b&gt;&lt;br /&gt;&lt;br /&gt;Los pacientes que presentan alteraciones y enfermedad cardíaca estructural (como fracción de eyección disminuida, dilatación ventricular o un infarto de miocardio previo) pero que aún no han desarrollado síntomas de insuficiencia cardíaca, pertenecen al Estadio B evolutivo. En estos pacientes, el objetivo central es retrasar el inicio de los síntomas y evitar la progresión del remodelado cardíaco patológico:&lt;br /&gt;• &lt;b&gt;Inhibidores de la Enzima Convertidora de Angiotensina (IECA):&lt;/b&gt; Fármacos como el enalapril bloquean el sistema renina-angiotensina-aldosterona (SRAA), disminuyendo la vasoconstricción y la poscarga. Han demostrado reducir la morbimortalidad y retrasar la aparición clínica de insuficiencia cardíaca en pacientes asintomáticos con disfunción sistólica.&lt;br /&gt;• &lt;b&gt;Betabloqueantes:&lt;/b&gt; Al igual que los IECA, se indican tempranamente en pacientes asintomáticos con fracción de eyección deprimida para contrarrestar el efecto tóxico de las catecolaminas sobre el miocardio y disminuir drásticamente la mortalidad.</t>
  </si>
  <si>
    <t>&lt;b&gt;d) IECA (enalapril):&lt;/b&gt; Es la opción correcta. Constituye una premisa clínica estricta; en un paciente que presenta disfunción sistólica (fracción de eyección disminuida) pero que se encuentra asintomático (Estadio B), la instauración temprana de un IECA es el pilar terapéutico obligatorio para bloquear el SRAA, evitar el remodelado ventricular patológico, retrasar la aparición inminente de los síntomas y prolongar la sobrevida.</t>
  </si>
  <si>
    <t>• &lt;b&gt;a) Tiazida a baja dosis:&lt;/b&gt; Es incorrecta. Los diuréticos son fármacos de uso estrictamente sintomático indicados para forzar la excreción hidrosalina y aliviar la congestión. No tienen ninguna utilidad ni indicación en un paciente asintomático (sin edemas, rales ni disnea) y carecen de efectos demostrados sobre la prolongación de la supervivencia.&lt;br /&gt;• &lt;b&gt;b) Digital:&lt;/b&gt; Es incorrecta. Es un agente inotrópico de uso netamente sintomático que no prolonga la sobrevida. Se reserva para pacientes muy sintomáticos, estando particularmente indicada en el manejo de la insuficiencia cardíaca concomitante con fibrilación auricular (FA) para frenar la alta respuesta ventricular.&lt;br /&gt;• &lt;b&gt;c) Nitratos - hidralazina:&lt;/b&gt; Es incorrecta. Si bien esta asociación posee un efecto vasodilatador mixto, no otorga los amplios beneficios sobre la supervivencia global y la reversión del remodelado miocárdico que garantizan los IECA o los betabloqueantes en la disfunción asintomática.</t>
  </si>
  <si>
    <t>En el tratamiento de la IC crónica, qué fármacos mejoran la sobrevida, en todas sus clases funcionales y con ello la historia natural de la enfermedad?&lt;br&gt;&lt;br&gt;a) Diuréticos&lt;br&gt;&lt;br&gt;b) Digital&lt;br&gt;&lt;br&gt;c) IECA y BB&lt;br&gt;&lt;br&gt;d) Espironolactona</t>
  </si>
  <si>
    <t>c) IECA y BB</t>
  </si>
  <si>
    <t>En el tratamiento de la insuficiencia cardíaca crónica, los &lt;b&gt;IECA&lt;/b&gt; y los &lt;b&gt;Betabloqueantes (BB)&lt;/b&gt; son los fármacos angulares que mejoran la sobrevida en &lt;b&gt;todas sus clases funcionales&lt;/b&gt; y modifican la historia natural de la enfermedad.</t>
  </si>
  <si>
    <t>&lt;b&gt;FÁRMACOS QUE MEJORAN LA SOBREVIDA EN LA INSUFICIENCIA CARDÍACA CRÓNICA&lt;/b&gt;&lt;br /&gt;&lt;br /&gt;El tratamiento de la insuficiencia cardíaca crónica tiene como objetivo central reducir la mortalidad mediante la modulación de la actividad neurohormonal. Existen grupos de fármacos con Indicación Clase I que han demostrado disminuir drásticamente la progresión de la patología:&lt;br /&gt;• &lt;b&gt;IECA (Inhibidores de la Enzima Convertidora de Angiotensina):&lt;/b&gt; Bloquean el Sistema Renina-Angiotensina-Aldosterona, disminuyendo la vasoconstricción, la poscarga y mejorando el remodelado cardíaco patológico. Reducen la morbimortalidad en todas las clases funcionales (I a IV) y retrasan el inicio de los síntomas en pacientes asintomáticos.&lt;br /&gt;• &lt;b&gt;Betabloqueantes:&lt;/b&gt; Inhiben el sistema simpático, contrarrestando el efecto tóxico de las catecolaminas (que inducen hipertrofia, apoptosis e isquemia). Producen una disminución de la frecuencia cardíaca que se traduce directamente en una reducción de la mortalidad. Están indicados formalmente en cualquier clase funcional de la NYHA.</t>
  </si>
  <si>
    <t>La opción c es correcta debido a que la literatura cardiológica establece de manera explícita y axiomática que tanto los &lt;b&gt;IECA&lt;/b&gt; como los &lt;b&gt;Betabloqueantes (BB)&lt;/b&gt; constituyen la piedra angular del tratamiento, siendo los fármacos que han demostrado categóricamente mejorar la sobrevida en &lt;b&gt;todas las clases funcionales&lt;/b&gt; (desde estadios asintomáticos o clase I hasta la clase IV) y modificar de manera efectiva la historia natural de la insuficiencia cardíaca crónica.</t>
  </si>
  <si>
    <t>&lt;br /&gt;• &lt;b&gt;a) Diuréticos:&lt;/b&gt; Es incorrecta ya que los diuréticos interfieren con la retención hidrosalina para aliviar estrictamente los síntomas de congestión, pero carecen de impacto comprobado sobre el pronóstico y no disminuyen la mortalidad subyacente de la enfermedad.&lt;br /&gt;• &lt;b&gt;b) Digital:&lt;/b&gt; Es incorrecta debido a que la digoxina es un inotrópico sintomático que mejora la función ventricular y reduce hospitalizaciones, pero no disminuye la mortalidad de la insuficiencia cardíaca.&lt;br /&gt;• &lt;b&gt;d) Espironolactona:&lt;/b&gt; Es incorrecta en este enunciado absoluto porque, si bien mejora la sobrevida significativamente, su indicación médica formal se reserva para pacientes con síntomas moderados a severos (Clase Funcional II a IV), no estando validada su indicación universal para "todas las clases funcionales" (como el estadio asintomático Clase I) de la misma manera que los IECA y los Betabloqueantes.</t>
  </si>
  <si>
    <t>&lt;b&gt;FÁRMACOS DE USO SINTOMÁTICO EN LA INSUFICIENCIA CARDÍACA&lt;/b&gt;&lt;br /&gt;&lt;br /&gt;En contraste con los IECA, ARA II, Betabloqueantes y Antagonistas de la Aldosterona (los cuales reducen la mortalidad), los fármacos de uso sintomático tienen como meta netamente aliviar el estado clínico del paciente sin modificar su pronóstico de vida:&lt;br /&gt;• &lt;b&gt;Diuréticos de asa (Furosemida):&lt;/b&gt; Son esenciales para eliminar la congestión pulmonar o sistémica. Una vez alcanzado el peso seco del paciente, la dosis debe ser la mínima necesaria.&lt;br /&gt;• &lt;b&gt;Digitálicos (Digoxina):&lt;/b&gt; Fármaco cardiotónico reservado fundamentalmente para el manejo sintomático y el control de la frecuencia cardíaca en pacientes que cursan con insuficiencia cardíaca concomitante con fibrilación auricular (FA).</t>
  </si>
  <si>
    <t>¿Cuál de las siguientes aseveraciones NO es correcta?&lt;br&gt;&lt;br&gt;a) Digital mejora función ventricular y reduce número de hospitalizaciones&lt;br&gt;&lt;br&gt;b) Espironolactona se indica en las 4 clases funcionales de NYHA&lt;br&gt;&lt;br&gt;c) Los BB están indicados en cualquier clase funcional de la NYHA&lt;br&gt;&lt;br&gt;d) Los bloqueantes cálcicos no están indicados en el tratamiento de la insuficiencia cardíaca</t>
  </si>
  <si>
    <t>&lt;br&gt;b) Espironolactona se indica en las 4 clases funcionales de NYHA</t>
  </si>
  <si>
    <t>La &lt;b&gt;espironolactona&lt;/b&gt; (antagonista de la aldosterona) está indicada para evitar el remodelado y mejorar la supervivencia en pacientes con síntomas moderados a severos, limitando su uso estrictamente a las &lt;b&gt;Clases Funcionales II a IV de la NYHA&lt;/b&gt;, por lo que NO se indica en las 4 clases funcionales.</t>
  </si>
  <si>
    <t>&lt;b&gt;FÁRMACOS Y CONTRAINDICACIONES EN LA INSUFICIENCIA CARDÍACA&lt;/b&gt;&lt;br /&gt;&lt;br /&gt;El manejo terapéutico crónico de la insuficiencia cardíaca con fracción de eyección reducida diferencia estrictamente aquellos fármacos que mejoran la sobrevida frente a los que solo brindan alivio sintomático o están proscriptos:&lt;br /&gt;• &lt;b&gt;Antagonistas de la Aldosterona:&lt;/b&gt; Fármacos como la espironolactona o eplerenona evitan el remodelado fibrótico y mejoran la supervivencia. Sin embargo, su instauración exige que el paciente presente sintomatología, estando formalmente indicados a partir de la clase funcional II a IV de la NYHA (excluyendo a la clase I).&lt;br /&gt;• &lt;b&gt;Betabloqueantes:&lt;/b&gt; Son fármacos de primera línea (Clase I) que prolongan la sobrevida. Contrarrestan la toxicidad de las catecolaminas y están indicados obligatoriamente en todas las clases funcionales de la NYHA (I a IV), debiendo iniciarse cuando el paciente se encuentra compensado.&lt;br /&gt;• &lt;b&gt;Bloqueantes Cálcicos:&lt;/b&gt; Los agentes no dihidropiridínicos (como el verapamilo) se encuentran proscriptos y NO están indicados en el tratamiento de la insuficiencia cardíaca sistólica, al presentar un franco efecto inotrópico negativo que empeora el fallo de bomba.&lt;br /&gt;• &lt;b&gt;Digitálicos (Digoxina):&lt;/b&gt; Es un inotrópico positivo de carácter estrictamente sintomático. Mejora la función ventricular y reduce significativamente el número de hospitalizaciones o reinternaciones, pero posee un efecto neutro sobre la mortalidad global (no prolonga la sobrevida).</t>
  </si>
  <si>
    <t>&lt;b&gt;b) Espironolactona se indica en las 4 clases funcionales de NYHA:&lt;/b&gt; Es la aseveración INCORRECTA (opción que se debe marcar). Los antagonistas de la aldosterona no tienen indicación en la totalidad de las clases funcionales, ya que su uso validado para prolongar la supervivencia se reserva exclusivamente para los pacientes que cursan con síntomas, es decir, a partir de la Clase Funcional II hasta la IV de la NYHA.</t>
  </si>
  <si>
    <t>• &lt;b&gt;a) Digital mejora función ventricular y reduce número de hospitalizaciones:&lt;/b&gt; Es una aseveración verdadera. Describe el perfil clínico exacto de la digoxina, utilizada para el alivio sintomático y la reducción de las reinternaciones a pesar de no impactar en la sobrevida.&lt;br /&gt;• &lt;b&gt;c) Los BB están indicados en cualquier clase funcional de la NYHA:&lt;/b&gt; Es una aseveración verdadera. Los betabloqueantes reducen drásticamente la mortalidad y deben instaurarse universalmente en todos los estadios (NYHA I a IV) para modular el sistema nervioso simpático.&lt;br /&gt;• &lt;b&gt;d) Los bloqueantes cálcicos no están indicados en el tratamiento de la insuficiencia cardíaca:&lt;/b&gt; Es una aseveración verdadera. Los bloqueantes de los canales de calcio con efecto inotrópico negativo (verapamilo, diltiazem) están formalmente contraindicados porque deprimen aún más la capacidad contráctil del miocardio claudicante.</t>
  </si>
  <si>
    <t>Un paciente que se presenta en clase 4 de Forrester (shock cardiogénico) precisa tratamiento con:&lt;br&gt;&lt;br&gt;a) Diurético en altas dosis asociado a digital&lt;br&gt;&lt;br&gt;b) Betabloqueantes asociado a diuréticos&lt;br&gt;&lt;br&gt;c) Vasodilatadores potentes del tipo del nitroprusiato asociado a cardiotónicos potentes&lt;br&gt;&lt;br&gt;d) Bloqueantes cálcicos asociados a antialdosterónicos</t>
  </si>
  <si>
    <t>&lt;br&gt;c) Vasodilatadores potentes del tipo del nitroprusiato asociado a cardiotónicos potentes</t>
  </si>
  <si>
    <t>&lt;b&gt;CLASIFICACIÓN DE FORRESTER Y SHOCK CARDIOGÉNICO&lt;/b&gt;&lt;br /&gt;&lt;br /&gt;La clasificación hemodinámica de Forrester divide a los pacientes en estadios según su perfusión tisular (evaluada por el Índice Cardíaco) y su grado de congestión pulmonar (evaluada por la Presión Capilar Pulmonar).&lt;br /&gt;• &lt;b&gt;Grupo IV (Shock Cardiogénico):&lt;/b&gt; Pacientes que presentan un Índice Cardíaco bajo (&lt; 2,2 L/min/m²) y una PCP alta (&gt; 18 mmHg). Representa la situación hemodinámica más crítica, donde el paciente cursa con profunda hipoperfusión tisular y, simultáneamente, congestión pulmonar severa.&lt;br /&gt;• &lt;b&gt;Abordaje Terapéutico (Grupo IV):&lt;/b&gt; La mortalidad de este grupo es inmensamente elevada (51% a 55,5%). El tratamiento exige revertir urgentemente la caída del gasto cardíaco y la congestión. Clínicamente se establece como axioma hemodinámico que el paciente en clase 4 precisa de tratamiento con vasodilatadores potentes (tipo nitroprusiato) asociados a cardiotónicos potentes (inotrópicos).&lt;br /&gt;• &lt;b&gt;Condición Hemodinámica:&lt;/b&gt; Si bien este es el esquema ideal para mejorar el gasto reduciendo la poscarga extrema, se debe tener la estricta precaución de no emplear vasodilatadores ante hipotensión severa o riesgo de colapso tensional, administrándolos siempre y cuando la presión arterial sistólica lo tolere.</t>
  </si>
  <si>
    <t>La opción c es correcta debido a que la literatura cardiológica establece de manera explícita y como axioma hemodinámico que un paciente que se presenta en clase 4 de Forrester (shock cardiogénico) precisa de tratamiento con &lt;b&gt;vasodilatadores potentes del tipo del nitroprusiato asociados a cardiotónicos potentes&lt;/b&gt;, constituyendo una terapia enérgica diseñada para incrementar la contractilidad miocárdica y disminuir críticamente la resistencia vascular periférica (poscarga), sujeta a que la presión arterial lo tolere.</t>
  </si>
  <si>
    <t>&lt;br /&gt;• &lt;b&gt;a) Diurético en altas dosis asociado a digital:&lt;/b&gt; Es incorrecta porque la digital (digoxina) es un cardiotónico de uso crónico que no posee el mecanismo de acción de urgencia indicado para rescatar un shock cardiogénico, requiriéndose en su lugar inotrópicos potentes de acción ultracorta por vía intravenosa (ej. dobutamina).&lt;br /&gt;• &lt;b&gt;b) Betabloqueantes asociado a diuréticos:&lt;/b&gt; Es incorrecta ya que los betabloqueantes están formalmente contraindicados en la insuficiencia cardíaca aguda descompensada cursando con shock debido a su rotundo efecto inotrópico negativo.&lt;br /&gt;• &lt;b&gt;d) Bloqueantes cálcicos asociados a antialdosterónicos:&lt;/b&gt; Es incorrecta debido a que los bloqueantes cálcicos con efecto inotrópico negativo (ej. verapamilo) están proscritos en la falla de bomba con fracción de eyección reducida, y los antialdosterónicos no cumplen ninguna función como terapia de reanimación hemodinámica inmediata.</t>
  </si>
  <si>
    <t>&lt;b&gt;CORRELACIÓN CON PERFILES DE STEVENSON&lt;/b&gt;&lt;br /&gt;&lt;br /&gt;El Grupo IV de la clasificación hemodinámica de Forrester (basada en catéter de Swan-Ganz) se correlaciona directamente con el &lt;b&gt;Perfil C (Húmedo y Frío)&lt;/b&gt; de la clasificación clínica de Stevenson. Estos pacientes se presentan con congestión pulmonar manifiesta (húmedos) asociada a signos francos de hipoperfusión sistémica (fríos: obnubilación, extremidades frías, cianosis, hipotensión franca, oliguria y deterioro de la función renal). Constituyen una emergencia médica extrema.</t>
  </si>
  <si>
    <t>Señale la respuesta INCORRECTA:&lt;br&gt;&lt;br&gt;a) Los diuréticos reducen el retorno venoso&lt;br&gt;&lt;br&gt;b) Los diuréticos no influyen sobre la precarga&lt;br&gt;&lt;br&gt;c) Los diuréticos mejoran la congestión al reducir el retorno venoso&lt;br&gt;&lt;br&gt;d) La nitroglicerina reduce la congestión porque es un vasodilatador mixto (arterial y venoso)</t>
  </si>
  <si>
    <t>b) Los diuréticos no influyen sobre la precarga</t>
  </si>
  <si>
    <t>Los &lt;b&gt;diuréticos&lt;/b&gt; tienen como objetivo principal disminuir la congestión interfiriendo con la retención hidrosalina, por lo que &lt;b&gt;reducen directamente el retorno venoso y disminuyen francamente la precarga&lt;/b&gt;.</t>
  </si>
  <si>
    <t>&lt;b&gt;TRATAMIENTO DIURÉTICO Y VASODILATADOR EN IC AGUDA&lt;/b&gt;&lt;br /&gt;&lt;br /&gt;El manejo hemodinámico de la insuficiencia cardíaca aguda descompensada persigue como objetivo central reducir rápidamente la congestión y las elevadas presiones de llenado:&lt;br /&gt;• &lt;b&gt;Diuréticos de asa (Furosemida):&lt;/b&gt; Constituyen la piedra basal del tratamiento depletivo. Interfieren potentemente con la retención hidrosalina a nivel renal, logrando reducir de forma directa el retorno venoso. En consecuencia, su objetivo principal es &lt;b&gt;disminuir la precarga&lt;/b&gt;, lo cual mejora drásticamente el estado congestivo (edema pulmonar y sistémico).&lt;br /&gt;• &lt;b&gt;Vasodilatadores (Nitroglicerina):&lt;/b&gt; Se utilizan para disminuir la congestión venosa y facilitar el vaciado del ventrículo al reducir las resistencias sistémicas. La nitroglicerina ejerce un rápido efecto como &lt;b&gt;vasodilatador mixto&lt;/b&gt;, reduciendo la congestión al modificar simultáneamente la precarga (por venodilatación) y la poscarga (por vasodilatación arterial).</t>
  </si>
  <si>
    <t>&lt;b&gt;b) Los diuréticos no influyen sobre la precarga:&lt;/b&gt; Es la respuesta INCORRECTA (opción a marcar). Los diuréticos impactan profunda y directamente sobre la precarga ventricular; al forzar la excreción renal de sodio y agua, disminuyen la volemia efectiva, lo que reduce el retorno venoso y, en consecuencia, disminuye ineludiblemente la precarga que sobrecarga al corazón claudicante.</t>
  </si>
  <si>
    <t>• &lt;b&gt;a) Los diuréticos reducen el retorno venoso:&lt;/b&gt; Es una afirmación correcta. La depleción de volumen intravascular lograda por la diuresis disminuye la cantidad de sangre que regresa de manera retrógrada a las cavidades cardíacas.&lt;br /&gt;• &lt;b&gt;c) Los diuréticos mejoran la congestión al reducir el retorno venoso:&lt;/b&gt; Es una afirmación correcta. Al reducir el retorno venoso, logran disminuir la presión hidrostática capilar pulmonar y sistémica, aliviando rápidamente el edema.&lt;br /&gt;• &lt;b&gt;d) La nitroglicerina reduce la congestión porque es un vasodilatador mixto (arterial y venoso):&lt;/b&gt; Es una afirmación correcta. Su administración endovenosa actúa reduciendo la precarga mediante una potente venodilatación y disminuyendo la poscarga mediante vasodilatación arterial, facilitando el vaciado ventricular.</t>
  </si>
  <si>
    <t>Marque la opción correcta sobre los inhibidores del co-transportador sodio glucosa del túbulo renal iSGLT2:&lt;br&gt;&lt;br&gt;a) Están indicados en el tratamiento de la insuficiencia cardíaca con fracción de eyección reducida ya que han demostrado disminuir la internación por ICC y la mortalidad cardiovascular&lt;br&gt;&lt;br&gt;b) Están indicados en el tratamiento de la insuficiencia cardíaca con fracción de eyección preservada y reducida ya que reducen la mortalidad cardiovascular&lt;br&gt;&lt;br&gt;c) Bloquean la reabsorción de sodio en el túbulo proximal renal, generando natriuresis con menor activación del sistema renina-angiotensina-aldosterona&lt;br&gt;&lt;br&gt;d) Todas son correctas</t>
  </si>
  <si>
    <t>&lt;br&gt;d) Todas son correctas</t>
  </si>
  <si>
    <t>&lt;b&gt;INHIBIDORES SGLT2 (iSGLT2) EN LA INSUFICIENCIA CARDÍACA&lt;/b&gt;&lt;br /&gt;&lt;br /&gt;Los inhibidores del co-transportador sodio-glucosa tipo 2 constituyen un pilar de primera línea en el tratamiento farmacológico de la insuficiencia cardíaca (IC).&lt;br /&gt;• &lt;b&gt;Mecanismo de acción renal y hemodinámico:&lt;/b&gt; Actúan bloqueando la reabsorción de glucosa y sodio en el túbulo contorneado proximal (específicamente en la porción S1). Esta inhibición genera un franco aumento de la natriuresis y la glucosuria. Al restaurar la llegada de sodio a la mácula densa, promueven una menor activación patológica del sistema renina-angiotensina-aldosterona (SRAA) y generan una vasoconstricción protectora relativa de la arteriola aferente.&lt;br /&gt;• &lt;b&gt;Indicación formal y beneficios:&lt;/b&gt; Han demostrado categóricamente disminuir las tasas de internación por insuficiencia cardíaca y reducir la mortalidad cardiovascular en pacientes diabéticos y no diabéticos. Se utilizan típicamente en dosis fijas (ej. Dapagliflozina 10 mg) y su indicación está plenamente validada tanto para la insuficiencia cardíaca con fracción de eyección reducida como para la insuficiencia cardíaca con fracción de eyección preservada.</t>
  </si>
  <si>
    <t>La opción d es correcta debido a que la literatura cardiológica establece axiomáticamente que todas las premisas listadas (a, b y c) describen con exactitud los mecanismos fisiopatológicos y las indicaciones validadas de los inhibidores SGLT2 en la insuficiencia cardíaca, abarcando su mecanismo tubular basal, sus indicaciones fenotípicas inclusivas y sus rotundos beneficios en la sobrevida.</t>
  </si>
  <si>
    <t>&lt;br /&gt;• &lt;b&gt;a), b) y c):&lt;/b&gt; Son opciones descriptivamente verdaderas por sí solas, pero resultan incompletas como respuesta final de opción múltiple, ya que este grupo farmacológico engloba de manera integral todas estas propiedades fisiológicas y beneficios pronósticos mencionados. Por lo tanto, la única respuesta que unifica correctamente estas acciones es "Todas son correctas".</t>
  </si>
  <si>
    <t>&lt;b&gt;ESQUEMA DE TRATAMIENTO ÓPTIMO EN FASE CRÓNICA&lt;/b&gt;&lt;br /&gt;&lt;br /&gt;El esquema médico de primera línea que ha demostrado cambiar la historia natural para un paciente estable cursando insuficiencia cardíaca con fracción de eyección deprimida asienta en la combinación simultánea de cuatro grandes grupos farmacológicos que mejoran la sobrevida:&lt;br /&gt;• ARNI (Sacubitril/Valsartán) o IECA.&lt;br /&gt;• Betabloqueantes (ej. Bisoprolol, titulado progresivamente).&lt;br /&gt;• Antagonista de la aldosterona (Espironolactona 25 mg en dosis fija).&lt;br /&gt;• Inhibidores SGLT2 (Dapagliflozina 10 mg en dosis fija).</t>
  </si>
  <si>
    <t>¿Cuál de estas drogas NO disminuye la mortalidad en insuficiencia cardíaca?:&lt;br&gt;&lt;br&gt;a) Espironolactona&lt;br&gt;&lt;br&gt;b) Furosemida&lt;br&gt;&lt;br&gt;c) Carvedilol&lt;br&gt;&lt;br&gt;d) Enalapril</t>
  </si>
  <si>
    <t>b) Furosemida</t>
  </si>
  <si>
    <t>La &lt;b&gt;furosemida NO disminuye la mortalidad&lt;/b&gt; en la insuficiencia cardíaca, constituyendo un fármaco diurético de asa de uso estrictamente sintomático esencial para eliminar la congestión, pero que no modifica el pronóstico de vida del paciente.</t>
  </si>
  <si>
    <t>&lt;b&gt;FÁRMACOS Y MORTALIDAD EN LA INSUFICIENCIA CARDÍACA&lt;/b&gt;&lt;br /&gt;&lt;br /&gt;El tratamiento farmacológico de la insuficiencia cardíaca crónica diferencia estrictamente a los fármacos que prolongan la supervivencia de aquellos que solo brindan alivio sintomático:&lt;br /&gt;• &lt;b&gt;Fármacos que disminuyen la mortalidad (Moduladores Neurohormonales):&lt;/b&gt; Han demostrado en grandes ensayos clínicos reducir drásticamente la progresión de la enfermedad y evitar la muerte. Incluyen a los inhibidores de la enzima convertidora de angiotensina (&lt;b&gt;IECA&lt;/b&gt;, como el enalapril), los &lt;b&gt;betabloqueantes&lt;/b&gt; (como el carvedilol, bisoprolol o metoprolol), los &lt;b&gt;antagonistas de la aldosterona&lt;/b&gt; (como la espironolactona), los &lt;b&gt;ARNI&lt;/b&gt; (sacubitril/valsartán) y los &lt;b&gt;iSGLT2&lt;/b&gt; (dapagliflozina).&lt;br /&gt;• &lt;b&gt;Fármacos sintomáticos (NO disminuyen la mortalidad):&lt;/b&gt; Incluyen a los &lt;b&gt;diuréticos de asa&lt;/b&gt; (como la furosemida), los cuales son esenciales para eliminar la congestión pulmonar o sistémica (edemas, rales), pero no modifican el pronóstico de vida a largo plazo. De igual manera, la &lt;b&gt;digital&lt;/b&gt; (digoxina) mejora la función ventricular y reduce hospitalizaciones, pero posee un efecto estrictamente neutro sobre la mortalidad.</t>
  </si>
  <si>
    <t>&lt;b&gt;b) Furosemida:&lt;/b&gt; Es la opción correcta. Constituye una regla farmacológica estricta; la furosemida es un diurético de asa utilizado como tratamiento sintomático de primera línea para aliviar la hipervolemia y la congestión, pero carece por completo de propiedades demostradas para reducir la mortalidad o prolongar la sobrevida en el síndrome de insuficiencia cardíaca.</t>
  </si>
  <si>
    <t>• &lt;b&gt;a) Espironolactona:&lt;/b&gt; Es incorrecta. Al antagonizar la aldosterona, este fármaco evita la remodelación fibrótica miocárdica y vascular, logrando disminuir francamente la mortalidad en pacientes sintomáticos (Clases Funcionales II a IV de la NYHA).&lt;br /&gt;• &lt;b&gt;c) Carvedilol:&lt;/b&gt; Es incorrecta. Como betabloqueante, contrarresta el efecto tóxico de las catecolaminas y el sistema nervioso simpático, induciendo una disminución drástica de la mortalidad ampliamente demostrada en todas las clases funcionales.&lt;br /&gt;• &lt;b&gt;d) Enalapril:&lt;/b&gt; Es incorrecta. Como representante de los IECA, constituye la piedra angular del tratamiento al inhibir el sistema renina-angiotensina, reduciendo la morbimortalidad y mejorando la sobrevida del paciente al evitar el remodelado ventricular patológico.</t>
  </si>
  <si>
    <t>Paciente de 62 años que presenta insuficiencia cardiaca con FEy de 40%. ¿Cuál de los siguientes fármacos NO estaría indicado de primera elección?&lt;br&gt;&lt;br&gt;a) Enalapril&lt;br&gt;&lt;br&gt;b) Carvedilol&lt;br&gt;&lt;br&gt;c) Digoxina&lt;br&gt;&lt;br&gt;d) Espironolactona</t>
  </si>
  <si>
    <t>&lt;br&gt;c) Digoxina</t>
  </si>
  <si>
    <t>Clínicamente, en un paciente de 62 años que presenta insuficiencia cardíaca con una fracción de eyección del 40%, la &lt;b&gt;digoxina NO estaría indicada como fármaco de primera elección&lt;/b&gt; frente a los betabloqueantes, IECA o antagonistas de la aldosterona.</t>
  </si>
  <si>
    <t>&lt;b&gt;FÁRMACOS SINTOMÁTICOS: DIGITÁLICOS&lt;/b&gt;&lt;br /&gt;&lt;br /&gt;El tratamiento farmacológico de la insuficiencia cardíaca crónica se divide en fármacos que mejoran la sobrevida (primera línea) y aquellos de uso puramente sintomático.&lt;br /&gt;• &lt;b&gt;Digitálicos (Digoxina):&lt;/b&gt; Es un fármaco inotrópico que inhibe la bomba Na+/K+ ATPasa, incrementando el calcio intracitosólico. Ejerce un efecto inotrópico positivo, cronotrópico negativo y batmotrópico positivo.&lt;br /&gt;• &lt;b&gt;Uso y Mortalidad:&lt;/b&gt; La digital no disminuye la mortalidad, pero mejora la función ventricular y reduce el número de hospitalizaciones. Por esta razón, NO es un fármaco de primera elección. Su indicación actual se reserva fundamentalmente como terapia sintomática de segunda línea o para el control de la frecuencia cardíaca en la insuficiencia cardíaca concomitante con arritmias supraventriculares, como la fibrilación auricular (FA).</t>
  </si>
  <si>
    <t>La opción c es correcta debido a que la literatura cardiológica establece de manera explícita que la &lt;b&gt;digoxina&lt;/b&gt; es un fármaco sintomático que no reduce la mortalidad, por lo que NO estaría indicada como pilar de primera elección para el manejo de una insuficiencia cardíaca con fracción de eyección reducida, reservándose para el alivio sintomático o el control concomitante de la fibrilación auricular.</t>
  </si>
  <si>
    <t>&lt;br /&gt;• &lt;b&gt;a) Enalapril, b) Carvedilol y d) Espironolactona:&lt;/b&gt; Son opciones incorrectas (al preguntar por la que NO es de primera elección) debido a que los IECA (Enalapril), los Betabloqueantes (Carvedilol) y los Antagonistas de la Aldosterona (Espironolactona) conforman indiscutiblemente la primera línea de tratamiento (Indicación Clase I). Estos fármacos actúan bloqueando el eje neurohormonal, enlentecen la progresión de la enfermedad y han demostrado mejorar categóricamente la sobrevida en pacientes con fracción de eyección deprimida (ej. 40%).</t>
  </si>
  <si>
    <t>&lt;b&gt;FÁRMACOS QUE MEJORAN LA SOBREVIDA EN LA FASE CRÓNICA&lt;/b&gt;&lt;br /&gt;&lt;br /&gt;El tratamiento basal y angular de la insuficiencia cardíaca crónica tiene como objetivo central reducir la mortalidad mediante la modulación de la actividad neurohormonal. Los grupos farmacológicos de primera línea son:&lt;br /&gt;• &lt;b&gt;IECA o ARA II:&lt;/b&gt; Bloquean el SRAA y mejoran el remodelado cardíaco patológico.&lt;br /&gt;• &lt;b&gt;Betabloqueantes:&lt;/b&gt; Inhiben el sistema simpático, contrarrestando el efecto tóxico de las catecolaminas y produciendo una disminución de la frecuencia cardíaca.&lt;br /&gt;• &lt;b&gt;Antagonistas de la Aldosterona:&lt;/b&gt; Mejoran la distensibilidad cardíaca y reducen la fibrosis.&lt;br /&gt;• &lt;b&gt;Inhibidores SGLT2:&lt;/b&gt; Promueven natriuresis y vasodilatación aferente protectora.</t>
  </si>
  <si>
    <t>Marque la opción correcta en el tratamiento de la insuficiencia cardíaca con fracción de eyección deprimida:&lt;br&gt;&lt;br&gt;a) ARNI, IECA o ARA II, betabloqueantes, furosemida&lt;br&gt;&lt;br&gt;b) ARNI, IECA o ARA II, betabloqueantes, antagonista de la aldosterona&lt;br&gt;&lt;br&gt;c) ARNI, IECA o ARA II, betabloqueantes, inhibidores del canal de sodio túbulo renal&lt;br&gt;&lt;br&gt;d) ARNI, IECA o ARA II, betabloqueantes, inhibidores del canal de sodio túbulo renal y furosemida solo si es necesario para evitar congestión</t>
  </si>
  <si>
    <t>&lt;br&gt;b) ARNI, IECA o ARA II, betabloqueantes, antagonista de la aldosterona</t>
  </si>
  <si>
    <t>&lt;b&gt;FÁRMACOS CON INDICACIÓN CLASE I EN IC CON FRACCIÓN DE EYECCIÓN REDUCIDA&lt;/b&gt;&lt;br /&gt;&lt;br /&gt;El tratamiento de la insuficiencia cardíaca crónica con fracción de eyección deprimida (reducida) exige la modulación neurohormonal para evitar el remodelado y la progresión de la patología. Los fármacos que han demostrado en grandes ensayos clínicos reducir drásticamente la mortalidad y prolongar la sobrevida son:&lt;br /&gt;• &lt;b&gt;IECA o ARA II:&lt;/b&gt; Los IECA son la piedra angular que bloquea el SRAA, disminuyendo la vasoconstricción y la poscarga. Los ARA II se utilizan como alternativa ante la intolerancia comprobada a los IECA.&lt;br /&gt;• &lt;b&gt;ARNI (Sacubitril/Valsartán):&lt;/b&gt; Antagonistas de la neprilisina asociados a ARA II. Están indicados rigurosamente en la IC crónica con fracción de eyección reducida para lograr la acumulación de péptidos natriuréticos (vasodilatadores y antifibróticos).&lt;br /&gt;• &lt;b&gt;Betabloqueantes:&lt;/b&gt; Contrarrestan el efecto tóxico de las catecolaminas (sistema simpático), disminuyen la frecuencia cardíaca y reducen drásticamente la mortalidad en todas las clases funcionales.&lt;br /&gt;• &lt;b&gt;Antagonistas de la Aldosterona:&lt;/b&gt; Fármacos como la espironolactona o eplerenona evitan el remodelado fibrótico y mejoran la supervivencia en pacientes sintomáticos.&lt;br /&gt;• &lt;b&gt;iSGLT2 (Dapagliflozina):&lt;/b&gt; Bloquean la reabsorción de glucosa y sodio, demostrando disminuir la internación y mortalidad cardiovascular.</t>
  </si>
  <si>
    <t>&lt;b&gt;b) ARNI, IECA o ARA II, betabloqueantes, antagonista de la aldosterona:&lt;/b&gt; Es la opción correcta. Constituye el esquema farmacológico pilar de moduladores neurohormonales (indicación Clase I) validado a nivel mundial para reducir la morbimortalidad, prevenir el remodelado ventricular progresivo y prolongar la sobrevida en el paciente con insuficiencia cardíaca con fracción de eyección deprimida.</t>
  </si>
  <si>
    <t>• &lt;b&gt;a) ARNI, IECA o ARA II, betabloqueantes, furosemida:&lt;/b&gt; Es incorrecta. Si bien la furosemida es el diurético de asa de primera línea para aliviar la congestión pulmonar o sistémica, es un fármaco netamente sintomático que no prolonga la sobrevida global. Por consiguiente, no reemplaza el uso obligatorio de los antagonistas de la aldosterona en el esquema basal modificador de la enfermedad.&lt;br /&gt;• &lt;b&gt;c) ..., d) ... inhibidores del canal de sodio túbulo renal:&lt;/b&gt; Son opciones incorrectas. El tratamiento modificador del pronóstico actual incluye de manera reglada a los inhibidores del cotransportador sodio-glucosa tipo 2 (iSGLT2), no a los "inhibidores del canal de sodio" genéricos (los cuales harían referencia a diuréticos ahorradores de potasio leves como la amilorida, que no constituyen la piedra angular para mejorar la supervivencia en este contexto frente a la espironolactona).</t>
  </si>
  <si>
    <t>&lt;b&gt;FÁRMACOS SINTOMÁTICOS (NO DISMINUYEN MORTALIDAD)&lt;/b&gt;&lt;br /&gt;&lt;br /&gt;A diferencia de los bloqueantes neurohormonales detallados, los fármacos depletivos o inotrópicos como los &lt;b&gt;diuréticos de asa (furosemida)&lt;/b&gt;, la &lt;b&gt;digital (digoxina)&lt;/b&gt; o los vasodilatadores puros (nitratos), tienen un excelente efecto sobre el alivio de la congestión volumétrica y la mejoría de los síntomas, pero carecen de los amplios beneficios sobre la supervivencia. No modifican el pronóstico vital a largo plazo, debiendo utilizarse a la mínima dosis necesaria exclusivamente para mantener al paciente libre de síntomas congestivos.</t>
  </si>
  <si>
    <t>Un paciente que ingresa a guardia por ICC Stevenson B TA 130/80, ¿cuál considera el tratamiento óptimo?&lt;br&gt;&lt;br&gt;a) Digoxina, furosemida, hidroclotiazida&lt;br&gt;&lt;br&gt;b) Nitroglicerina EV, furosemida EV oxígeno terapia&lt;br&gt;&lt;br&gt;c) Nitroprusiato de sodio, labetalol EV&lt;br&gt;&lt;br&gt;d) Dobutamina y noradrenalina EV&lt;br&gt;&lt;br&gt;e) Ninguna de las anteriores</t>
  </si>
  <si>
    <t>&lt;br&gt;b) Nitroglicerina EV, furosemida EV oxígeno terapia</t>
  </si>
  <si>
    <t>&lt;b&gt;MANEJO HEMODINÁMICO DE LA IC AGUDA SEGÚN PERFIL DE STEVENSON&lt;/b&gt;&lt;br /&gt;&lt;br /&gt;El tratamiento farmacológico inicial de la insuficiencia cardíaca aguda se dictamina según el cuadrante clínico-hemodinámico en el que se encuentre el paciente al ingreso:&lt;br /&gt;• &lt;b&gt;Perfil B (Húmedo y Cálido):&lt;/b&gt; Paciente con buena perfusión periférica pero con congestión pulmonar (PCP elevada). El tratamiento angular se basa en &lt;b&gt;Diuréticos&lt;/b&gt; y &lt;b&gt;Vasodilatadores&lt;/b&gt;.&lt;br /&gt;• &lt;b&gt;Elección del Vasodilatador según Tensión Arterial (TA):&lt;/b&gt;&lt;br /&gt;- Si la Tensión Arterial Sistólica (TAS) se mantiene en rangos de &lt;b&gt;100 a 140 mmHg&lt;/b&gt; (ej. 130/80 mmHg), la indicación de elección es utilizar &lt;b&gt;Nitroglicerina&lt;/b&gt; asociada a los diuréticos.&lt;br /&gt;- Si la TAS es &lt;b&gt;&gt; 140 mmHg&lt;/b&gt; (Edema Agudo de Pulmón Hipertensivo), se indica &lt;b&gt;Nitroprusiato de sodio&lt;/b&gt; sumado a diuréticos de asa endovenosos (Furosemida).&lt;br /&gt;• &lt;b&gt;Oxigenoterapia:&lt;/b&gt; Se debe aportar oxígeno suplementario a todo paciente con saturación &lt; 90% para reducir rápidamente la hipoxemia alveolar y tisular.</t>
  </si>
  <si>
    <t>La opción b es correcta debido a que la literatura cardiológica establece de manera explícita que, ante un paciente con perfil Stevenson B (congestivo pero bien perfundido) que presenta una tensión arterial sistólica de 130 mmHg (rango de 100 a 140 mmHg), el esquema de tratamiento óptimo e inmediato es la administración combinada de &lt;b&gt;Nitroglicerina endovenosa&lt;/b&gt; (vasodilatador de elección en ese rango de presión), &lt;b&gt;Furosemida endovenosa&lt;/b&gt; (para reducir la sobrecarga de volumen) y &lt;b&gt;oxigenoterapia&lt;/b&gt;.</t>
  </si>
  <si>
    <t>&lt;br /&gt;• &lt;b&gt;c) Nitroprusiato de sodio, labetalol EV:&lt;/b&gt; Es incorrecta ya que el nitroprusiato de sodio se reserva como vasodilatador de elección únicamente cuando la tensión arterial sistólica es &gt; 140 mmHg (perfil hipertensivo), y el labetalol (betabloqueante) está contraindicado en la fase aguda descompensada.&lt;br /&gt;• &lt;b&gt;d) Dobutamina y noradrenalina EV:&lt;/b&gt; Es incorrecta debido a que corresponden al esquema de inotrópicos y vasopresores reservados estrictamente para el Perfil C o L de Stevenson (pacientes con hipotensión severa y shock cardiogénico), no indicándose en pacientes normotensos (130/80 mmHg).&lt;br /&gt;• &lt;b&gt;a) Digoxina, furosemida, hidroclotiazida:&lt;/b&gt; Es incorrecta porque no constituye el tratamiento de rescate agudo endovenoso; la digoxina y las tiazidas son fármacos de uso crónico sintomático que carecen del efecto vasodilatador agudo necesario para resolver de urgencia un cuadro congestivo inminente.</t>
  </si>
  <si>
    <t>Señale la opción INCORRECTA:&lt;br&gt;&lt;br&gt;a) El sacubitril es un inhibidor de la neprilisina que es la enzima que cliva el BNP&lt;br&gt;&lt;br&gt;b) El sacubitril no está indicado en la insuficiencia cardíaca crónica con fracción de eyección reducida&lt;br&gt;&lt;br&gt;c) La asociación sacubitril-valsartán está indicada en la IC crónica con FE reducida&lt;br&gt;&lt;br&gt;d) El BNP o péptido natriurético tiene efecto vasodilatador y natriurético&lt;br&gt;&lt;br&gt;e) Ninguna es correcta</t>
  </si>
  <si>
    <t>b) El sacubitril no está indicado en la insuficiencia cardíaca crónica con fracción de eyección reducida</t>
  </si>
  <si>
    <t>El Sacubitril es un fármaco inhibidor de la neprilisina que se administra asociado al Valsartán (ARNI), conformando un esquema que sí se encuentra rigurosamente indicado en la insuficiencia cardíaca crónica con fracción de eyección reducida.</t>
  </si>
  <si>
    <t>&lt;b&gt;TRATAMIENTO CON ARNI Y ROL DE LOS PÉPTIDOS NATRIURÉTICOS&lt;/b&gt;&lt;br /&gt;&lt;br /&gt;El tratamiento de la insuficiencia cardíaca crónica con fracción de eyección deprimida (reducida) exige la modulación neurohormonal. Dentro de los fármacos con indicación Clase I (que mejoran la sobrevida y disminuyen la mortalidad) se encuentran los ARNI:&lt;br /&gt;• &lt;b&gt;Eje de los Péptidos Natriuréticos:&lt;/b&gt; Ante la claudicación cardíaca, el organismo activa el sistema de los péptidos natriuréticos (como el BNP). Estos péptidos tienen un profundo efecto fisiológico beneficioso: generan potente vasodilatación, natriuresis, diuresis y poseen propiedades antifibróticas y antimitóticas. Fisiológicamente, estos péptidos son metabolizados y clivados (destruidos) por una enzima endopeptidasa endógena llamada &lt;b&gt;Neprilisina&lt;/b&gt;.&lt;br /&gt;• &lt;b&gt;Mecanismo de acción de los ARNI:&lt;/b&gt; Son una asociación farmacológica de un Antagonista de la Neprilisina (&lt;b&gt;Sacubitril&lt;/b&gt;) sumado a un ARA II (&lt;b&gt;Valsartán&lt;/b&gt;). Conceptualmente, el Sacubitril inhibe a la enzima neprilisina, evitando que esta clive al BNP. Esto logra una gran acumulación de péptidos natriuréticos, potenciando sus efectos vasodilatadores y protectores.&lt;br /&gt;• &lt;b&gt;Indicación formal:&lt;/b&gt; La asociación Sacubitril-Valsartán está indicada de forma estricta y rigurosa en la insuficiencia cardíaca crónica con fracción de eyección reducida (Clase Funcional II, III y IV), ya que reduce contundentemente la mortalidad total y las reinternaciones, demostrando ser superior al enalapril.</t>
  </si>
  <si>
    <t>&lt;b&gt;b) El sacubitril no está indicado en la insuficiencia cardíaca crónica con fracción de eyección reducida:&lt;/b&gt; Es la opción INCORRECTA (la respuesta a señalar). Contrario a lo que afirma la premisa, la asociación de sacubitril/valsartán (ARNI) tiene indicación formal rigurosa en el tratamiento basal modificador de la historia natural de la insuficiencia cardíaca crónica con fracción de eyección reducida, ya que reduce contundentemente la mortalidad.</t>
  </si>
  <si>
    <t>• &lt;b&gt;a) El sacubitril es un inhibidor de la neprilisina que es la enzima que cliva el BNP:&lt;/b&gt; Es una aseveración verdadera. La neprilisina es la endopeptidasa encargada de degradar los péptidos natriuréticos, y el sacubitril la bloquea directamente.&lt;br /&gt;• &lt;b&gt;c) La asociación sacubitril-valsartán está indicada en la IC crónica con FE reducida:&lt;/b&gt; Es una aseveración verdadera. Constituye un pilar terapéutico de primera línea para disminuir la mortalidad en este fenotipo de pacientes.&lt;br /&gt;• &lt;b&gt;d) El BNP o péptido natriurético tiene efecto vasodilatador y natriurético:&lt;/b&gt; Es una aseveración verdadera. Resume su mecanismo fisiológico protector contra el remodelado ventricular y la congestión hidrosalina.&lt;br /&gt;• &lt;b&gt;e) Ninguna es correcta:&lt;/b&gt; Es incorrecta como respuesta del MCQ, ya que la opción "b" es inequívocamente una premisa falsa.</t>
  </si>
  <si>
    <t>Señale la respuesta INCORRECTA:&lt;br&gt;&lt;br&gt;a) La dapaglifozina está indicada en la IC con FE reducida&lt;br&gt;&lt;br&gt;b) La dapaglifozina se utiliza en dosis fija de 10 mg&lt;br&gt;&lt;br&gt;c) La dapaglifozina no está indicada en IC con FE preservada&lt;br&gt;&lt;br&gt;d) La dapaglifozina bloquea el cotransportador de sodio-glucosa en túbulo proximal renal&lt;br&gt;&lt;br&gt;e) Es útil en IC tanto en diabéticos como en no diabéticos</t>
  </si>
  <si>
    <t>&lt;br&gt;c) La dapaglifozina no está indicada en IC con FE preservada</t>
  </si>
  <si>
    <t>La &lt;b&gt;Dapagliflozina&lt;/b&gt; (inhibidor SGLT2) está plenamente indicada para el tratamiento de la insuficiencia cardíaca &lt;b&gt;tanto con fracción de eyección reducida como con fracción de eyección preservada&lt;/b&gt;, utilizándose en dosis fija de 10 mg y reduciendo la mortalidad cardiovascular independientemente de si el paciente es diabético o no.</t>
  </si>
  <si>
    <t>&lt;b&gt;INHIBIDORES SGLT2 EN LA INSUFICIENCIA CARDÍACA&lt;/b&gt;&lt;br /&gt;&lt;br /&gt;Los inhibidores del co-transportador sodio-glucosa tipo 2 (iSGLT2) constituyen un pilar farmacológico de primera línea para el abordaje crónico de la insuficiencia cardíaca (IC).&lt;br /&gt;• &lt;b&gt;Mecanismo de acción:&lt;/b&gt; Actúan bloqueando la reabsorción de glucosa y sodio específicamente en el túbulo contorneado proximal renal. Esta inhibición genera una profusa natriuresis y glucosuria, promoviendo una menor activación patológica del sistema renina-angiotensina-aldosterona (SRAA) y una vasoconstricción protectora de la arteriola aferente.&lt;br /&gt;• &lt;b&gt;Dosis y Administración:&lt;/b&gt; La &lt;b&gt;dapagliflozina&lt;/b&gt; se administra bajo un esquema posológico de &lt;b&gt;dosis fija de 10 mg&lt;/b&gt; diarios (a diferencia de fármacos como los betabloqueantes, que exigen una titulación progresiva).&lt;br /&gt;• &lt;b&gt;Indicaciones Clínicas:&lt;/b&gt; Han demostrado categóricamente disminuir las tasas de internación y la mortalidad cardiovascular. Resultan ineludiblemente útiles &lt;b&gt;tanto en pacientes diabéticos como en no diabéticos&lt;/b&gt;, y su uso clínico se encuentra plenamente validado e indicado tanto para los fenotipos de IC con &lt;b&gt;fracción de eyección reducida&lt;/b&gt; como en aquellos con &lt;b&gt;fracción de eyección preservada&lt;/b&gt;.</t>
  </si>
  <si>
    <t>La opción c es la aseveración INCORRECTA (y por lo tanto la respuesta a marcar) debido a que la literatura cardiológica establece de manera explícita que la &lt;b&gt;dapagliflozina&lt;/b&gt; SÍ está indicada y recomendada como tratamiento angular para la insuficiencia cardíaca con fracción de eyección preservada, constituyendo uno de los fármacos fundamentales para mejorar el pronóstico de este grupo de pacientes.</t>
  </si>
  <si>
    <t>&lt;br /&gt;• &lt;b&gt;a) La dapaglifozina está indicada en la IC con FE reducida:&lt;/b&gt; Es una aseveración verdadera, ya que conforma (junto con ARNI, betabloqueantes y espironolactona) la primera línea para mejorar la sobrevida en este fenotipo.&lt;br /&gt;• &lt;b&gt;b) La dapaglifozina se utiliza en dosis fija de 10 mg:&lt;/b&gt; Es una aseveración verdadera, constituyendo su posología estandarizada sin necesidad de escalonamiento.&lt;br /&gt;• &lt;b&gt;d) La dapaglifozina bloquea el cotransportador de sodio-glucosa en túbulo proximal renal:&lt;/b&gt; Es una aseveración verdadera, describiendo con exactitud su mecanismo de acción a nivel tubular (específicamente en la porción S1).&lt;br /&gt;• &lt;b&gt;e) Es útil en IC tanto en diabéticos como en no diabéticos:&lt;/b&gt; Es una aseveración verdadera, dado que sus rotundos beneficios de protección cardiovascular y hemodinámica exceden su efecto hipoglucemiante original.</t>
  </si>
  <si>
    <t>&lt;b&gt;ESQUEMA DE TRATAMIENTO ÓPTIMO EN FASE CRÓNICA&lt;/b&gt;&lt;br /&gt;&lt;br /&gt;El esquema médico de primera línea que ha demostrado cambiar la historia natural y prolongar la sobrevida para un paciente estable cursando una insuficiencia cardíaca crónica asienta en la combinación simultánea de los siguientes cuatro grandes grupos farmacológicos:&lt;br /&gt;• ARNI (Sacubitril/Valsartán) o IECA/ARA II.&lt;br /&gt;• Betabloqueantes (ej. Bisoprolol, el cual debe titularse progresivamente).&lt;br /&gt;• Antagonista de la aldosterona (Espironolactona en dosis fija de 25 mg).&lt;br /&gt;• Inhibidores SGLT2 (Dapagliflozina en dosis fija de 10 mg).</t>
  </si>
  <si>
    <t>Señale la respuesta correcta en el tratamiento de la IC:&lt;br&gt;&lt;br&gt;a) Furosemida siempre debe usarse en la mayor dosis tolerada&lt;br&gt;&lt;br&gt;b) Dapaglifozina 10 mg y espironolactona o esplerenona 25 mg se usan en dosis fijas&lt;br&gt;&lt;br&gt;c) Bisoprolol se indica en dosis fijas&lt;br&gt;&lt;br&gt;d) Espironolactona debe escalarse y aumentar la dosis porque requiere la mayor dosis posible y no tiene riesgo de hipokalemia&lt;br&gt;&lt;br&gt;e) Ninguna es correcta</t>
  </si>
  <si>
    <t>&lt;br&gt;b) Dapaglifozina 10 mg y espironolactona o esplerenona 25 mg se usan en dosis fijas</t>
  </si>
  <si>
    <t>En el tratamiento farmacológico de la insuficiencia cardíaca, la &lt;b&gt;dapagliflozina (10 mg)&lt;/b&gt; y los antagonistas de la aldosterona como la &lt;b&gt;espironolactona o eplerenona (25 mg)&lt;/b&gt; se administran de manera estandarizada en &lt;b&gt;dosis fijas&lt;/b&gt;.</t>
  </si>
  <si>
    <t>&lt;b&gt;FÁRMACOS Y POSOLOGÍA EN EL TRATAMIENTO DE LA INSUFICIENCIA CARDÍACA&lt;/b&gt;&lt;br /&gt;&lt;br /&gt;El tratamiento de la insuficiencia cardíaca crónica con fracción de eyección reducida requiere la titulación y administración cuidadosa de diferentes familias de fármacos, distinguiendo taxativamente aquellos que usan dosis fijas de los que requieren escalonamiento progresivo:&lt;br /&gt;• &lt;b&gt;iSGLT2 (Dapagliflozina):&lt;/b&gt; Se utilizan en &lt;b&gt;dosis fija de 10 mg&lt;/b&gt;. Bloquean la reabsorción de glucosa y sodio, disminuyendo la internación y mortalidad cardiovascular.&lt;br /&gt;• &lt;b&gt;Antagonistas de la Aldosterona (Espironolactona / Eplerenona):&lt;/b&gt; Se establece como axioma que la dosis de espironolactona en la insuficiencia cardíaca es de &lt;b&gt;25 mg y se utiliza en dosis fijas&lt;/b&gt;. Exigen control estricto de la función renal y el potasio para evitar una hiperkalemia letal.&lt;br /&gt;• &lt;b&gt;Betabloqueantes (Bisoprolol, Carvedilol, Metoprolol):&lt;/b&gt; A diferencia de la dapagliflozina y la espironolactona, los betabloqueantes &lt;b&gt;NO se indican en dosis fijas&lt;/b&gt;. Deben iniciarse con dosis muy bajas y titularse lenta y progresivamente (escalarse) cada dos semanas intentando alcanzar la máxima dosis tolerada.&lt;br /&gt;• &lt;b&gt;Diuréticos de Asa (Furosemida):&lt;/b&gt; Su uso es estrictamente sintomático. Una vez alcanzado el peso seco, la dosis debe ser la &lt;b&gt;mínima necesaria&lt;/b&gt; para evitar la retención hidrosalina; el exceso de diuréticos es perjudicial porque hiperactiva el SRAA y produce hipocalemia e hipomagnesemia.</t>
  </si>
  <si>
    <t>&lt;b&gt;b) Dapaglifozina 10 mg y espironolactona o esplerenona 25 mg se usan en dosis fijas:&lt;/b&gt; Es la opción correcta. Constituye una regla terapéutica estricta en el manejo de la insuficiencia cardíaca, donde tanto los inhibidores de SGLT2 (dapagliflozina) como los antagonistas de la aldosterona (espironolactona) se prescriben directamente en sus dosis objetivo fijas de 10 mg y 25 mg respectivamente, sin requerir titulación progresiva.</t>
  </si>
  <si>
    <t>• &lt;b&gt;a) Furosemida siempre debe usarse en la mayor dosis tolerada:&lt;/b&gt; Es incorrecta. Una vez resuelta la congestión y alcanzado el peso seco, la furosemida debe utilizarse a la dosis mínima indispensable para mantener al paciente libre de congestión, dado que dosis excesivas generan hipokalemia e hiperactivación deletérea del SRAA.&lt;br /&gt;• &lt;b&gt;c) Bisoprolol se indica en dosis fijas:&lt;/b&gt; Es incorrecta. Los betabloqueantes exigen ser titulados y escalados progresivamente (iniciando con dosis bajas) intentando llegar a la máxima dosis tolerada, no utilizándose jamás en dosis fijas iniciales por su efecto inotrópico negativo inicial que puede empeorar la insuficiencia cardíaca.&lt;br /&gt;• &lt;b&gt;d) Espironolactona debe escalarse y aumentar la dosis porque requiere la mayor dosis posible y no tiene riesgo de hipokalemia:&lt;/b&gt; Es doblemente incorrecta. Se emplea en dosis fija de 25 mg (no se escala) y acarrea un inminente y letal riesgo de hiperkalemia (exceso de potasio, no hipokalemia), obligando a suspenderla si el potasio supera los 5 mEq/L.&lt;br /&gt;• &lt;b&gt;e) Ninguna es correcta:&lt;/b&gt; Es incorrecta al existir una opción válida en el enunciado.</t>
  </si>
  <si>
    <t>Un paciente con insuficiencia cardíaca por miocardiopatía dilatada, con fracción de eyección de 30%, actualmente estable, sin signos de congestión. ¿Cuál considera el tratamiento óptimo?&lt;br&gt;&lt;br&gt;a) Enalapril, furosemida&lt;br&gt;&lt;br&gt;b) Sacubitril valsartan, espironolactona 25 mg, bisoprolol&lt;br&gt;&lt;br&gt;c) Sacubitril valsartán, espironolactona 25 mg, bisoprolol y dapaglifozina&lt;br&gt;&lt;br&gt;d) Amlodipina, hidroclortiazida, valsartán&lt;br&gt;&lt;br&gt;e) Verapamilo más betabloquantes</t>
  </si>
  <si>
    <t>&lt;br&gt;c) Sacubitril valsartán, espironolactona 25 mg, bisoprolol y dapaglifozina</t>
  </si>
  <si>
    <t>&lt;b&gt;TRATAMIENTO ÓPTIMO EN INSUFICIENCIA CARDÍACA CRÓNICA CON FE REDUCIDA&lt;/b&gt;&lt;br /&gt;&lt;br /&gt;El tratamiento farmacológico de la insuficiencia cardíaca crónica en pacientes estables tiene como objetivo primordial reducir la mortalidad y frenar el remodelado patológico mediante la modulación y bloqueo neurohormonal múltiple. El esquema basal obligatorio de primera línea ("los cuatro fantásticos") que ha demostrado cambiar la historia natural de la enfermedad incluye:&lt;br /&gt;• &lt;b&gt;ARNI (Sacubitril/Valsartán):&lt;/b&gt; Combina el bloqueo del receptor AT1 con la inhibición de la neprilisina (acumulando péptidos natriuréticos protectores). Demostró superioridad en la reducción de mortalidad total frente a los IECA clásicos.&lt;br /&gt;• &lt;b&gt;Betabloqueantes (ej. Bisoprolol, Carvedilol):&lt;/b&gt; Contrarrestan el efecto tóxico de las catecolaminas. Deben iniciarse siempre en pacientes compensados y en peso seco (sin congestión) requiriendo titulación progresiva.&lt;br /&gt;• &lt;b&gt;Antagonistas de la aldosterona (Espironolactona o Eplerenona):&lt;/b&gt; Bloquean el efecto profibrótico e hidrosalino de la aldosterona. Se utilizan en dosis fijas de 25 mg, requiriendo estricto control de creatinina y potasio.&lt;br /&gt;• &lt;b&gt;Inhibidores SGLT2 (ej. Dapagliflozina 10 mg):&lt;/b&gt; Fármacos que promueven natriuresis y restauran el tono aferente glomerular, con rotunda disminución de internación y mortalidad independientemente de si el paciente es diabético o no.&lt;br /&gt;• &lt;b&gt;Diuréticos de asa (Furosemida):&lt;/b&gt; Son fármacos de uso puramente sintomático que NO disminuyen la mortalidad, dejando su indicación reservada únicamente si son necesarios para evitar la congestión.</t>
  </si>
  <si>
    <t>La opción c es correcta debido a que la literatura cardiológica establece como axioma clínico definitivo que el esquema óptimo de primera línea para mejorar la sobrevida en un paciente estable con miocardiopatía dilatada y fracción de eyección severamente deprimida (30%) incluye simultáneamente los cuatro grupos farmacológicos: &lt;b&gt;Sacubitril/Valsartán&lt;/b&gt;, &lt;b&gt;Espironolactona&lt;/b&gt;, &lt;b&gt;Bisoprolol&lt;/b&gt; y &lt;b&gt;Dapagliflozina&lt;/b&gt;.</t>
  </si>
  <si>
    <t>&lt;br /&gt;• &lt;b&gt;a) Enalapril, furosemida:&lt;/b&gt; Es incorrecta porque omite los betabloqueantes, la espironolactona y las iSGLT2. Además, la furosemida es un fármaco sintomático que no prolonga la sobrevida y se reserva para estados de sobrecarga de volumen, situación que este paciente actualmente no presenta por estar "sin signos de congestión".&lt;br /&gt;• &lt;b&gt;b) Sacubitril valsartan, espironolactona 25 mg, bisoprolol:&lt;/b&gt; Es incorrecta únicamente por quedar incompleta frente al estándar de tratamiento médico óptimo contemporáneo, el cual exige imperativamente la adición de los inhibidores iSGLT2 (dapagliflozina) para maximizar la reducción de la mortalidad.&lt;br /&gt;• &lt;b&gt;d) Amlodipina, hidroclortiazida, valsartán:&lt;/b&gt; Es incorrecta ya que no constituye el régimen neurohormonal validado para proteger el miocardio en la falla de bomba con disfunción sistólica.&lt;br /&gt;• &lt;b&gt;e) Verapamilo más betabloquantes:&lt;/b&gt; Es una opción absolutamente proscrita. Los bloqueantes cálcicos no dihidropiridínicos (verapamilo, diltiazem) poseen un potente efecto inotrópico negativo y están formalmente contraindicados en pacientes con fracción de eyección reducida.</t>
  </si>
  <si>
    <t>&lt;b&gt;MANEJO ESPECÍFICO DE BETABLOQUEANTES Y DIURÉTICOS&lt;/b&gt;&lt;br /&gt;&lt;br /&gt;Al prescribir el esquema terapéutico óptimo, se debe respetar rigurosamente el estado hemodinámico y clínico del paciente. Los betabloqueantes poseen un marcado efecto inotrópico negativo inicial, motivo por el cual la premisa ineludible es iniciarlos de forma titulada exclusivamente cuando el paciente ha superado la descompensación y se encuentra en "peso seco". Por el contrario, la dosis de diuréticos de asa debe ser siempre la mínima indispensable, puesto que un abuso en pacientes normovolémicos puede generar deshidratación e hiperactivación deletérea del sistema renina-angiotensina-aldosterona.</t>
  </si>
  <si>
    <t>02_Cardiopatía_isquémica</t>
  </si>
  <si>
    <t>Se denomina angina crónica estable:&lt;br&gt;&lt;br&gt;a) Aquella que no varía en frecuencia e intensidad en un lapso de tres meses&lt;br&gt;&lt;br&gt;b) Aquella que solo se produce ante el esfuerzo y cede en reposo sin importar el tiempo de evolución&lt;br&gt;&lt;br&gt;c) Aquella que no varía en frecuencia ni en intensidad en el último mes&lt;br&gt;&lt;br&gt;d) Aquella que presenta un individuo por primera vez sin repetir nuevo evento</t>
  </si>
  <si>
    <t>&lt;br&gt;a) Aquella que no varía en frecuencia e intensidad en un lapso de tres meses</t>
  </si>
  <si>
    <t>Se denomina &lt;b&gt;angina crónica estable&lt;/b&gt; a aquella que &lt;b&gt;no varía ni se modifica en intensidad, frecuencia ni características en los últimos 3 meses&lt;/b&gt;.</t>
  </si>
  <si>
    <t>&lt;b&gt;CONCEPTO Y CLÍNICA DE LA ANGINA CRÓNICA ESTABLE&lt;/b&gt;&lt;br /&gt;&lt;br /&gt;La cardiopatía isquémica que se manifiesta con dolor precordial se subclasifica en dos grandes categorías evolutivas y fisiopatológicas: la angina crónica estable y los síndromes coronarios agudos.&lt;br /&gt;• &lt;b&gt;Definición clínica:&lt;/b&gt; Se denomina angina crónica estable a aquella que no varía ni se modifica en intensidad, frecuencia ni características en los últimos 3 meses.&lt;br /&gt;• &lt;b&gt;Fisiopatología:&lt;/b&gt; Su sustrato es una placa aterosclerótica estable (placa quiescente) que alcanza una obstrucción mecánica de la luz vascular mayor al 70%, momento en el cual comienza a generar isquemia y dolor clínico ante el aumento de la demanda miocárdica de oxígeno.&lt;br /&gt;• &lt;b&gt;Características del dolor:&lt;/b&gt; Se presenta típicamente al esfuerzo físico y se alivia con el reposo (en 1 a 2 minutos) o con la administración de nitritos sublinguales.&lt;br /&gt;• &lt;b&gt;Clasificación de severidad (Adaptación de NYHA):&lt;/b&gt;&lt;br /&gt; &lt;b&gt;Grado I:&lt;/b&gt; Angina a grandes esfuerzos (ej. caminar 5 km).&lt;br /&gt; &lt;b&gt;Grado II:&lt;/b&gt; Angina a moderados esfuerzos (ej. subir una escalera o caminar 3-4 cuadras).&lt;br /&gt; &lt;b&gt;Grado III:&lt;/b&gt; Angina a pequeños esfuerzos (ej. al iniciar la marcha o actividades diarias mínimas).</t>
  </si>
  <si>
    <t>&lt;b&gt;a) Aquella que no varía en frecuencia e intensidad en un lapso de tres meses:&lt;/b&gt; Es la opción correcta. Constituye la definición temporal y evolutiva exacta que dictaminan los consensos cardiológicos para catalogar el dolor precordial como una angina estable, confirmando la presencia de una placa ateromatosa crónica y fija que no ha sufrido accidentes ni complicaciones recientes.</t>
  </si>
  <si>
    <t>• &lt;b&gt;b) Aquella que solo se produce ante el esfuerzo y cede en reposo sin importar el tiempo de evolución:&lt;/b&gt; Es incorrecta. El tiempo de evolución es el parámetro clasificatorio excluyente; si el dolor cede al reposo pero inició hace menos de 3 meses, se diagnostica obligatoriamente como una angina inestable de reciente comienzo (síndrome coronario agudo).&lt;br /&gt;• &lt;b&gt;c) Aquella que no varía en frecuencia ni en intensidad en el último mes:&lt;/b&gt; Es incorrecta. Un período de un solo mes de estabilidad es insuficiente para descartar el riesgo de inestabilidad de placa. El corte temporal mínimo exigido es de 3 meses.&lt;br /&gt;• &lt;b&gt;d) Aquella que presenta un individuo por primera vez sin repetir nuevo evento:&lt;/b&gt; Es incorrecta. Un evento isquémico de primera vez carece de predictibilidad y no cumple con el criterio de cronicidad, debiendo evaluarse en el contexto de urgencia como un probable síndrome coronario agudo.</t>
  </si>
  <si>
    <t>¿Cuál es la causa más común de cardiopatía isquémica?&lt;br&gt;&lt;br&gt;a) Ateroesclerosis coronaria&lt;br&gt;&lt;br&gt;b) Enfermedad de Kawasaki&lt;br&gt;&lt;br&gt;c) Anomalías congénitas coronarias&lt;br&gt;&lt;br&gt;d) Inflamación de la pared arterial</t>
  </si>
  <si>
    <t>a) Ateroesclerosis coronaria</t>
  </si>
  <si>
    <t>La ateroesclerosis coronaria constituye la causa más común de la cardiopatía isquémica, siendo responsable directa de producir el 95% de las obstrucciones estructurales en las arterias coronarias.</t>
  </si>
  <si>
    <t>&lt;b&gt;ETIOLOGÍA DE LA CARDIOPATÍA ISQUÉMICA&lt;/b&gt;&lt;br /&gt;&lt;br /&gt;La etiología fundamental de la cardiopatía isquémica radica en la presencia de obstrucciones en las arterias coronarias, determinando un déficit en la perfusión miocárdica. Las causas se dividen clínicamente en:&lt;br /&gt;• &lt;b&gt;Ateroesclerosis coronaria:&lt;/b&gt; Constituye de forma absoluta la causa más común y abrumadora. Las placas ateroscleróticas (en las cuales se encuentran característicamente macrófagos inmersos) son responsables del 95% de las obstrucciones de la luz vascular. Se forman y crecen progresivamente impulsadas por la hipercolesterolemia y el tabaquismo.&lt;br /&gt;• &lt;b&gt;Vasoespasmo coronario:&lt;/b&gt; Etiología alternativa y mucho menos frecuente que explica la isquemia en grupos particulares de pacientes (ej. angina de Prinzmetal). En estos cuadros no priman las placas fijas, sino que prevalece un mecanismo primario de vasoespasmo reflejo que interrumpe abruptamente el flujo.&lt;br /&gt;• &lt;b&gt;Condiciones extracardíacas:&lt;/b&gt; Funcionan como mecanismos desencadenantes o coadyuvantes en el paciente isquémico al aumentar severamente la demanda miocárdica de oxígeno (ej. fiebre, anemia severa con hemoglobina de 6 g/dl, o hipertiroidismo).</t>
  </si>
  <si>
    <t>La opción a es correcta debido a que la literatura cardiológica establece de manera explícita que la &lt;b&gt;ateroesclerosis coronaria&lt;/b&gt; es la etiología fundamental y la causa más común de la cardiopatía isquémica a nivel global, provocando el 95% de las obstrucciones y síndromes isquémicos documentados.</t>
  </si>
  <si>
    <t>&lt;br /&gt;• &lt;b&gt;b) Enfermedad de Kawasaki, c) Anomalías congénitas coronarias y d) Inflamación de la pared arterial:&lt;/b&gt; Son opciones incorrectas porque, si bien representan condiciones médicas que pueden comprometer la luz de los vasos coronarios o causar infartos (especialmente en poblaciones pediátricas y jóvenes), constituyen etiologías extremadamente raras y minoritarias, quedando totalmente relegadas en frecuencia frente al rotundo 95% que abarca la enfermedad aterosclerótica en la población adulta.</t>
  </si>
  <si>
    <t>&lt;b&gt;FISIOPATOLOGÍA DE LA PLACA ATEROSCLERÓTICA&lt;/b&gt;&lt;br /&gt;&lt;br /&gt;La presentación clínica de la cardiopatía isquémica está directamente determinada por el estado de vulnerabilidad de la placa:&lt;br /&gt;• &lt;b&gt;Placas quiescentes o estables:&lt;/b&gt; Son placas crónicas con mayor grado de fibrosis y calcio. Comienzan a generar isquemia y dolor clínico recién cuando alcanzan una obstrucción mecánica mayor al 70% de la luz vascular. Constituyen el sustrato fisiopatológico de la angina crónica estable.&lt;br /&gt;• &lt;b&gt;Placas vulnerables o inestables ("blandas"):&lt;/b&gt; Poseen un gran corazón lipídico, elevada trombogenicidad y una capa fibrosa muy fina. El accidente, ulceración o ruptura de estas placas expone el material subendotelial a la sangre, desencadenando agregación plaquetaria inmediata y la formación de un trombo que genera los distintos síndromes coronarios agudos (SCA).</t>
  </si>
  <si>
    <t>¿Cuál es la causa más común del síndrome coronario agudo sin elevación del segmento ST (SCASEST)?&lt;br&gt;&lt;br&gt;a) Trombosis coronaria&lt;br&gt;&lt;br&gt;b) Espasmo coronario&lt;br&gt;&lt;br&gt;c) Disección coronaria&lt;br&gt;&lt;br&gt;d) Aterosclerosis coronaria</t>
  </si>
  <si>
    <t>d) Aterosclerosis coronaria</t>
  </si>
  <si>
    <t>La &lt;b&gt;aterosclerosis coronaria&lt;/b&gt; constituye la causa más común del síndrome coronario agudo sin elevación del segmento ST (SCASEST), siendo responsable de producir el &lt;b&gt;95% de las obstrucciones&lt;/b&gt; en el lecho vascular coronario.</t>
  </si>
  <si>
    <t>&lt;b&gt;ETIOLOGÍA Y FISIOPATOLOGÍA DEL SCASEST&lt;/b&gt;&lt;br /&gt;&lt;br /&gt;La etiología fundamental de la cardiopatía isquémica radica en la presencia de obstrucciones en las arterias coronarias.&lt;br /&gt;• &lt;b&gt;Aterosclerosis Coronaria:&lt;/b&gt; Constituye la causa más común de la cardiopatía isquémica y del síndrome coronario agudo sin elevación del segmento ST (SCASEST). Representa la abrumadora mayoría de los casos, siendo responsable de producir el 95% de las obstrucciones vasculares. Las placas ateroscleróticas se forman y crecen progresivamente impulsadas por factores de riesgo (como hipercolesterolemia y tabaquismo), alcanzando la etapa de inestabilidad y complicación clínica.&lt;br /&gt;• &lt;b&gt;Fisiopatología del SCASEST:&lt;/b&gt; El síndrome coronario agudo sin supradesnivel del ST se genera cuando una placa blanda y vulnerable sufre un "accidente" (disrupción, ulceración o ruptura). Esto desencadena agregación plaquetaria, vasoespasmo reflejo y la formación de un trombo que genera una obstrucción parcial de la luz (trombo no oclusivo).&lt;br /&gt;• &lt;b&gt;Otras causas menos frecuentes:&lt;/b&gt; Existen etiologías alternativas que explican la isquemia en grupos particulares de pacientes sin placas obstructivas fijas significativas, destacando el vasoespasmo puro (como en la angina de Prinzmetal) o situaciones extracardíacas que aumentan la demanda miocárdica de oxígeno (fiebre, anemia severa, hipertiroidismo).</t>
  </si>
  <si>
    <t>&lt;b&gt;d) Aterosclerosis coronaria:&lt;/b&gt; Es la opción correcta. Constituye el pilar etiológico absoluto de la cardiopatía isquémica. La presencia y posterior complicación de una placa aterosclerótica blanda (que culmina en la formación de un trombo no oclusivo) es el sustrato anatómico y fisiopatológico responsable de la inmensa mayoría de los síndromes coronarios agudos sin elevación del segmento ST.</t>
  </si>
  <si>
    <t>• &lt;b&gt;a) Trombosis coronaria:&lt;/b&gt; Es incorrecta en este contexto etiológico primario. Si bien la formación de un trombo es el evento fisiopatológico que desencadena la isquemia aguda, este trombo se forma inexorablemente sobre una placa de aterosclerosis complicada, siendo la enfermedad ateromatosa la causa de base y origen común.&lt;br /&gt;• &lt;b&gt;b) Espasmo coronario:&lt;/b&gt; Es incorrecta. El vasoespasmo primario en arterias epicárdicas sin lesiones ateromatosas significativas es la causa de la angina de Prinzmetal o angina vasoespástica, constituyendo una etiología alternativa mucho menos frecuente en el total de los síndromes isquémicos agudos.&lt;br /&gt;• &lt;b&gt;c) Disección coronaria:&lt;/b&gt; Es incorrecta. Representa una causa vascular sumamente infrecuente de obstrucción coronaria aguda, que suele presentarse en grupos poblacionales específicos (como mujeres jóvenes), pero que palidece estadísticamente frente al 95% de prevalencia universal de la aterosclerosis.</t>
  </si>
  <si>
    <t>El mayor riesgo cardiovascular se corresponde con las siguientes condiciones, SALVO con una de ellas (señale cuál es?): Seleccione una:&lt;br&gt;&lt;br&gt;a) Mayor trombogenicidad&lt;br&gt;&lt;br&gt;b) Mayor riesgo de eventos trombóticos&lt;br&gt;&lt;br&gt;c) Mayor participación de citoquinas&lt;br&gt;&lt;br&gt;d) Mayor espesor de la capa fibrosa&lt;br&gt;&lt;br&gt;e) Mayor inestabilidad de la placa vulnerable</t>
  </si>
  <si>
    <t>d) Mayor espesor de la capa fibrosa</t>
  </si>
  <si>
    <t>&lt;b&gt;FISIOPATOLOGÍA DE LA PLACA ATEROSCLERÓTICA&lt;/b&gt;&lt;br /&gt;&lt;br /&gt;La base fisiopatológica de la cardiopatía isquémica se sustenta en el desarrollo y complicación de las placas ateroscleróticas. El riesgo clínico está determinado por el estado de vulnerabilidad de la placa:&lt;br /&gt;• &lt;b&gt;Placas quiescentes o estables:&lt;/b&gt; Son placas crónicas con mayor grado de fibrosis y calcio. Su característica estructural primordial es que presentan un &lt;b&gt;mayor espesor de la capa fibrosa&lt;/b&gt;, lo que les confiere una menor tendencia a complicarse o romperse. Comienzan a generar isquemia clínica (angina crónica estable) únicamente cuando alcanzan una obstrucción mecánica mayor al 70% de la luz vascular.&lt;br /&gt;• &lt;b&gt;Placas vulnerables o inestables ("blandas"):&lt;/b&gt; Poseen un gran corazón lipídico, elevada trombogenicidad, alta participación de citoquinas inflamatorias y una capa fibrosa muy fina. El espesor de la capa fibrosa constituye el factor estructural determinante en la transición de una placa estable a una placa inestable. El accidente, ulceración o ruptura de estas placas es el desencadenante de los síndromes coronarios agudos.</t>
  </si>
  <si>
    <t>La opción d es la aseveración de SALVEDAD (y por lo tanto la respuesta a marcar) debido a que la literatura cardiológica establece de manera explícita que un &lt;b&gt;mayor espesor de la capa fibrosa&lt;/b&gt; confiere mayor estabilidad a la placa aterosclerótica, reduciendo su tendencia a complicarse o romperse y, en consecuencia, disminuyendo el riesgo cardiovascular de padecer un evento isquémico agudo.</t>
  </si>
  <si>
    <t>¿Qué tipo de células se encuentran en la placa de ateroma?&lt;br&gt;&lt;br&gt;a) Monocitos&lt;br&gt;&lt;br&gt;b) Macrófagos&lt;br&gt;&lt;br&gt;c) Neutrófilos&lt;br&gt;&lt;br&gt;d) Basófilos</t>
  </si>
  <si>
    <t>&lt;br&gt;b) Macrófagos</t>
  </si>
  <si>
    <t>En las placas ateroscleróticas coronarias se encuentran característicamente &lt;b&gt;macrófagos&lt;/b&gt;, siendo estas lesiones el sustrato anatómico que origina la cardiopatía isquémica.</t>
  </si>
  <si>
    <t>&lt;b&gt;FISIOPATOLOGÍA Y COMPOSICIÓN DE LA PLACA ATEROSCLERÓTICA&lt;/b&gt;&lt;br /&gt;&lt;br /&gt;La base fisiopatológica de la cardiopatía isquémica se sustenta en el desarrollo, crecimiento y posterior complicación de las placas ateroscleróticas ubicadas en la luz de las arterias coronarias.&lt;br /&gt;• &lt;b&gt;Estructura y Composición celular:&lt;/b&gt; Las placas ateroscleróticas se caracterizan histológicamente por presentar en su interior la infiltración de &lt;b&gt;macrófagos&lt;/b&gt;. De forma global, están compuestas por un corazón lipídico (de grasa) y una capa fibrosa, encontrándose recubiertas por un endotelio indemne durante la fase estable.&lt;br /&gt;• &lt;b&gt;Desarrollo de la lesión:&lt;/b&gt; Estas placas se forman y crecen progresivamente impulsadas por factores de riesgo del paciente (como el tabaquismo o el mantenimiento de niveles elevados de colesterol). Comienzan a generar síntomas (angina crónica estable) cuando logran una obstrucción mecánica mayor del 70% de la luz vascular.&lt;br /&gt;• &lt;b&gt;Vulnerabilidad:&lt;/b&gt; La transformación de una placa estable a una placa inestable y de alto riesgo (placa vulnerable) está determinada por el espesor de la capa fibrosa. Las placas blandas poseen un mayor corazón lipídico, mayor infiltración inflamatoria celular y una capa fibrosa más fina, siendo altamente proclives a la disrupción y generación de trombos agudos.</t>
  </si>
  <si>
    <t>&lt;b&gt;b) Macrófagos:&lt;/b&gt; Es la opción correcta. Constituye una premisa histológica y fisiopatológica axiomática; los macrófagos son las células inflamatorias características que se encuentran infiltrando la placa aterosclerótica coronaria, participando activamente en la captación de lípidos y el consecuente crecimiento de la lesión ateromatosa.</t>
  </si>
  <si>
    <t>• &lt;b&gt;a) Monocitos:&lt;/b&gt; Es incorrecta en la composición tisular madura. Si bien los monocitos son atraídos desde el torrente sanguíneo hacia la pared vascular, una vez que logran atravesar el endotelio y penetran en el espacio subendotelial de la placa, se diferencian funcional y estructuralmente convirtiéndose en macrófagos.&lt;br /&gt;• &lt;b&gt;c) Neutrófilos:&lt;/b&gt; Es incorrecta. No constituyen la población celular inflamatoria típica ni predominante en el desarrollo y estructuración celular crónica de la placa de ateroma.&lt;br /&gt;• &lt;b&gt;d) Basófilos:&lt;/b&gt; Es incorrecta. Son granulocitos circulantes implicados en respuestas alérgicas e hipersensibilidad, careciendo de participación patogénica estructural en la formación de la aterosclerosis coronaria.</t>
  </si>
  <si>
    <t>¿Qué tipo de infarto de miocardio se produce cuando hay una obstrucción completa de una arteria coronaria?&lt;br&gt;&lt;br&gt;a) Infarto transmural&lt;br&gt;&lt;br&gt;b) Infarto subendocárdico&lt;br&gt;&lt;br&gt;c) Infarto subepicárdico&lt;br&gt;&lt;br&gt;d) Infarto intramural</t>
  </si>
  <si>
    <t>&lt;br&gt;a) Infarto transmural</t>
  </si>
  <si>
    <t>&lt;b&gt;FISIOPATOLOGÍA DE LA OCLUSIÓN CORONARIA Y TIPO DE INFARTO&lt;/b&gt;&lt;br /&gt;&lt;br /&gt;La magnitud evolutiva del trombo coronario es el factor determinante del cuadro clínico, del grado de necrosis tisular y de la manifestación en el electrocardiograma:&lt;br /&gt;• &lt;b&gt;Obstrucción parcial (Trombo no oclusivo):&lt;/b&gt; Genera el Síndrome Coronario Agudo sin supradesnivel del segmento ST (&lt;i&gt;Angina Inestable&lt;/i&gt; o &lt;i&gt;Infarto no Q&lt;/i&gt;). La isquemia o micronecrosis afecta predominantemente la parte interna del músculo (zona subendocárdica), dado que es la región con mayor vulnerabilidad hemodinámica.&lt;br /&gt;• &lt;b&gt;Obstrucción completa (Trombo oclusivo total al 100%):&lt;/b&gt; Genera el Síndrome Coronario Agudo con supradesnivel del segmento ST (&lt;i&gt;Infarto Agudo de Miocardio clásico&lt;/i&gt;). Al interrumpirse totalmente el flujo sanguíneo, la necrosis comienza en el subendocardio a los 40 minutos y avanza en forma de cuña hacia el subepicardio. Si no se logra destapar o recanalizar la arteria, el proceso de necrosis completa todo el grosor de la pared ventricular entre las 6 y 12 horas, generando un &lt;b&gt;infarto transmural&lt;/b&gt; (el cual constituye el sustrato anatómico directo para el posterior desarrollo de complicaciones mecánicas graves).</t>
  </si>
  <si>
    <t>La opción a es correcta debido a que la literatura cardiológica establece axiomáticamente que la presencia de un trombo intraluminal oclusivo que genera la obstrucción completa de la arteria coronaria comprometida desencadena invariablemente un &lt;b&gt;infarto transmural&lt;/b&gt;, necrosando todo el grosor de la pared del ventrículo afectado.</t>
  </si>
  <si>
    <t>&lt;br /&gt;• &lt;b&gt;b) Infarto subendocárdico:&lt;/b&gt; Es incorrecta porque este tipo de infarto se produce de manera característica cuando existe una obstrucción parcial (trombo no oclusivo) que genera isquemia o micronecrosis focalizada únicamente en la capa más interna y vulnerable del miocardio, sin completar todo el grosor parietal.&lt;br /&gt;• &lt;b&gt;c) Infarto subepicárdico y d) Infarto intramural:&lt;/b&gt; Son incorrectas debido a que la terminología patológica estricta para describir la necrosis que atraviesa la pared miocárdica completa producto de una oclusión total es "infarto transmural".</t>
  </si>
  <si>
    <t>Marque la opción correcta, en el síndrome coronario agudo con supradesnivel del ST:&lt;br&gt;&lt;br&gt;a) La arteria comprometida tiene oclusión completa&lt;br&gt;&lt;br&gt;b) La arteria comprometida está subocluida&lt;br&gt;&lt;br&gt;c) La arteria comprometida tiene una obstrucción al menos del 70%&lt;br&gt;&lt;br&gt;d) Hay lesión de al menos tres vasos coronarios&lt;br&gt;&lt;br&gt;e) Solo se ve en lesión de tronco de coronaria izquierda</t>
  </si>
  <si>
    <t>&lt;br&gt;a) La arteria comprometida tiene oclusión completa</t>
  </si>
  <si>
    <t>En el síndrome coronario agudo con supradesnivel del ST, la arteria comprometida presenta una &lt;b&gt;oclusión completa&lt;/b&gt;, indicando fisiopatológicamente un vaso obstruido al &lt;b&gt;100%&lt;/b&gt; por un trombo masivo, lo que desencadena característicamente un infarto de miocardio transmural.</t>
  </si>
  <si>
    <t>&lt;b&gt;FISIOPATOLOGÍA SEGÚN EL SÍNDROME CORONARIO AGUDO (SCA)&lt;/b&gt;&lt;br /&gt;&lt;br /&gt;La base fisiopatológica de los síndromes coronarios agudos se sustenta en la inestabilidad y complicación de una placa aterosclerótica vulnerable. Al romperse o ulcerarse la placa, se desencadena agregación plaquetaria, vasoespasmo y la formación de un trombo. La magnitud evolutiva de este trombo es el factor determinante del cuadro clínico y electrocardiográfico subsiguiente:&lt;br /&gt;• &lt;b&gt;SCA con supradesnivel del segmento ST (SCACEST):&lt;/b&gt; La progresión del coágulo es masiva, formando un &lt;b&gt;trombo oclusivo total (100%)&lt;/b&gt;. Fisiopatológicamente, indica un vaso con oclusión completa, constituyendo la lesión anatómica característica de este síndrome y del infarto agudo de miocardio transmural clásico. Al interrumpirse totalmente el flujo sanguíneo, en poco tiempo comienza la necrosis irreversible del tejido.&lt;br /&gt;• &lt;b&gt;SCA sin supradesnivel del segmento ST (SCASEST):&lt;/b&gt; La combinación de agregación plaquetaria, vasoespasmo y trombo genera una obstrucción parcial de la luz vascular, constituyendo un &lt;b&gt;trombo no oclusivo&lt;/b&gt;. Este mecanismo es el sustrato anatómico que origina la angina inestable o el infarto no Q.</t>
  </si>
  <si>
    <t>&lt;b&gt;a) La arteria comprometida tiene oclusión completa:&lt;/b&gt; Es la opción correcta. Constituye el pilar patogénico absoluto y definitorio del síndrome coronario agudo con supradesnivel del segmento ST (SCACEST), en el cual el accidente de placa culmina invariablemente en la formación de un trombo masivo que ocluye el 100% de la luz de la arteria coronaria comprometida.</t>
  </si>
  <si>
    <t>• &lt;b&gt;b) La arteria comprometida está subocluida:&lt;/b&gt; Es incorrecta. La suboclusión o la presencia de un trombo de carácter parcial (no oclusivo) constituye la base fisiopatológica exclusiva de los síndromes coronarios agudos sin elevación del segmento ST (angina inestable e infarto no Q).&lt;br /&gt;• &lt;b&gt;c) La arteria comprometida tiene una obstrucción al menos del 70%:&lt;/b&gt; Es incorrecta en el contexto del SCA. Alcanzar una obstrucción mecánica fija mayor al 70% de la luz vascular sin sufrir ruptura ni trombosis aguda es la fisiopatología subyacente que explica la aparición clínica de la angina crónica estable frente al esfuerzo.&lt;br /&gt;• &lt;b&gt;d) Hay lesión de al menos tres vasos coronarios, y e) Solo se ve en lesión de tronco de coronaria izquierda:&lt;/b&gt; Son incorrectas. La manifestación del infarto con elevación del ST está dictaminada hemodinámicamente por la interrupción aguda y total del flujo en el "vaso culpable" que sufre el accidente de placa, independientemente de que coexista enfermedad multivaso en el resto del árbol coronario o de que se trate exclusivamente del tronco de la coronaria izquierda.</t>
  </si>
  <si>
    <t>¿Qué tipo de infarto de miocardio se produce cuando se produce una oclusión total de la arteria coronaria?&lt;br&gt;&lt;br&gt;a) Infarto de miocardio con elevación del ST&lt;br&gt;&lt;br&gt;b) Infarto de miocardio sin elevación del ST&lt;br&gt;&lt;br&gt;c) Infarto de miocardio transmural&lt;br&gt;&lt;br&gt;d) Infarto de miocardio subendocárdico</t>
  </si>
  <si>
    <t>&lt;br&gt;a) Infarto de miocardio con elevación del ST</t>
  </si>
  <si>
    <t>La &lt;b&gt;oclusión total (100%)&lt;/b&gt; de una arteria coronaria por un trombo genera fisiopatológicamente el síndrome coronario agudo con &lt;b&gt;elevación (supradesnivel) del segmento ST&lt;/b&gt;.</t>
  </si>
  <si>
    <t>La opción a es correcta debido a que la literatura cardiológica establece de manera explícita que la progresión masiva de un coágulo hasta formar un &lt;b&gt;trombo oclusivo total (100%)&lt;/b&gt; en la arteria coronaria es el mecanismo fisiopatológico directo que genera el síndrome coronario agudo (infarto de miocardio) con &lt;b&gt;elevación del segmento ST&lt;/b&gt;.</t>
  </si>
  <si>
    <t>&lt;br /&gt;• &lt;b&gt;b) Infarto de miocardio sin elevación del ST y d) Infarto de miocardio subendocárdico:&lt;/b&gt; Son incorrectas porque estas entidades (electrocardiográfica y anatómica, respectivamente) se producen cuando existe una obstrucción parcial o trombo no oclusivo, generando daño en la porción más interna del ventrículo sin completar la oclusión luminal.&lt;br /&gt;• &lt;b&gt;c) Infarto de miocardio transmural:&lt;/b&gt; Si bien es una respuesta anatómicamente verdadera y consecuencia directa de la oclusión total, en el contexto de la clasificación de los síndromes coronarios agudos, la denominación clínica y electrocardiográfica inmediata que define a la patología ocasionada por la oclusión del 100% de la arteria es el "Infarto de miocardio con elevación del ST".</t>
  </si>
  <si>
    <t>El mayor riesgo cardiovascular se corresponde con las siguientes condiciones, EXCEPTO una:&lt;br&gt;&lt;br&gt;a) Mayor espesor de la capa fibrosa&lt;br&gt;&lt;br&gt;b) Mayor trombogenicidad&lt;br&gt;&lt;br&gt;c) Mayor participación de citoquinas&lt;br&gt;&lt;br&gt;d) Mayor inestabilidad de la placa vulnerable&lt;br&gt;&lt;br&gt;e) Mayor riesgo de eventos trombóticos</t>
  </si>
  <si>
    <t>&lt;br&gt;a) Mayor espesor de la capa fibrosa</t>
  </si>
  <si>
    <t>Un &lt;b&gt;mayor espesor de la capa fibrosa reduce el riesgo cardiovascular&lt;/b&gt;, ya que este riesgo se asienta en la inestabilidad de la placa vulnerable, su elevada trombogenicidad, la alta participación de citoquinas inflamatorias y el inminente riesgo de eventos trombóticos.</t>
  </si>
  <si>
    <t>&lt;b&gt;FISIOPATOLOGÍA Y RIESGO DE LA PLACA ATEROSCLERÓTICA&lt;/b&gt;&lt;br /&gt;&lt;br /&gt;La base fisiopatológica de la cardiopatía isquémica radica en las placas ateroscleróticas (compuestas por un corazón lipídico y una capa fibrosa), cuyo riesgo agudo depende estrictamente de su composición estructural y actividad inflamatoria:&lt;br /&gt;• &lt;b&gt;Placas Estables (Menor Riesgo):&lt;/b&gt; Las placas más antiguas y crónicas tienden a presentar mayor fibrosis, mayor cantidad de calcio y un &lt;b&gt;mayor espesor de la capa fibrosa&lt;/b&gt;. Esta gruesa cobertura endotelial y fibrosa les confiere una menor tendencia a complicarse o romperse, reduciendo el riesgo de accidentes agudos.&lt;br /&gt;• &lt;b&gt;Placas Vulnerables (Mayor Riesgo):&lt;/b&gt; Son las denominadas "placas blandas", las cuales poseen un mayor núcleo lipídico y una capa fibrosa más fina. El espesor de la capa fibrosa (fibroateroma) es el factor estructural determinante en la transición de una placa estable a una placa inestable.&lt;br /&gt;• &lt;b&gt;Mecanismo de Complicación:&lt;/b&gt; El mayor riesgo cardiovascular de estas placas vulnerables está determinado de manera directa por su inestabilidad mecánica, la alta participación de citoquinas (inflamación que debilita aún más la capa), su elevada trombogenicidad intrínseca al romperse y el consecuente riesgo de generar eventos trombóticos masivos u oclusivos.</t>
  </si>
  <si>
    <t>&lt;b&gt;a) Mayor espesor de la capa fibrosa:&lt;/b&gt; Es la opción correcta a marcar (la excepción). Constituye una premisa mecánica inversa al riesgo agudo; un mayor espesor de la capa fibrosa (fibroateroma) le otorga estabilidad y resistencia a la placa aterosclerótica, reduciendo considerablemente el riesgo de ruptura y de eventos isquémicos trombóticos agudos.</t>
  </si>
  <si>
    <t>• &lt;b&gt;b) Mayor trombogenicidad, d) Mayor inestabilidad de la placa vulnerable, e) Mayor riesgo de eventos trombóticos:&lt;/b&gt; Son condiciones que sí se corresponden con el mayor riesgo. Definen exactamente el comportamiento de una placa inestable o accidentada ("placa blanda" de capa fina), la cual al romperse expone su contenido lipídico y colágeno, desencadenando una feroz cascada trombogénica y oclusiva.&lt;br /&gt;• &lt;b&gt;c) Mayor participación de citoquinas:&lt;/b&gt; Es una condición que sí se corresponde con el mayor riesgo. La inflamación activa intramural mediada por citoquinas debilita los componentes estructurales de la placa, contribuyendo al adelgazamiento de la capa fibrosa y propiciando su inminente ruptura.</t>
  </si>
  <si>
    <t>¿Qué componente de la placa ateromatosa es determinante en la transición de una placa estable a inestable?&lt;br&gt;&lt;br&gt;a) Migración y proliferación de células musculares lisas&lt;br&gt;&lt;br&gt;b) Núcleo lipídico de la placa con rico contenido en ésteres de colesterol&lt;br&gt;&lt;br&gt;c) Magnitud del trombo sobreimpuesto&lt;br&gt;&lt;br&gt;d) Rica presencia de células inflamatorias&lt;br&gt;&lt;br&gt;e) Espesor de la capa del fibroateroma</t>
  </si>
  <si>
    <t>&lt;br&gt;e) Espesor de la capa del fibroateroma</t>
  </si>
  <si>
    <t>El &lt;b&gt;espesor de la capa fibrosa (fibroateroma)&lt;/b&gt; constituye el factor estructural determinante en la transición de una placa estable a una placa inestable.</t>
  </si>
  <si>
    <t>&lt;b&gt;FISIOPATOLOGÍA DE LA PLACA ATEROSCLERÓTICA&lt;/b&gt;&lt;br /&gt;&lt;br /&gt;La base fisiopatológica de la cardiopatía isquémica se sustenta en el desarrollo y posterior complicación de las placas ateroscleróticas ubicadas en las arterias coronarias.&lt;br /&gt;• &lt;b&gt;Desarrollo y Estabilidad de la Placa:&lt;/b&gt; Las placas ateroscleróticas están compuestas por un corazón lipídico y una capa fibrosa, recubiertas por un endotelio indemne. En su evolución natural, las placas más antiguas y crónicas tienden a presentar mayor fibrosis y calcio, lo que les confiere una menor tendencia a complicarse o romperse (placas estables).&lt;br /&gt;• &lt;b&gt;Accidente o Complicación de la Placa:&lt;/b&gt; Las placas más peligrosas son las "placas blandas" (vulnerables o inestables), las cuales poseen un mayor corazón lipídico, elevada trombogenicidad, alta participación de citoquinas inflamatorias y una capa fibrosa muy fina. El espesor de la capa fibrosa constituye el factor estructural determinante en la transición de una placa estable a una placa inestable.</t>
  </si>
  <si>
    <t>La opción e es correcta debido a que la literatura cardiológica establece de manera explícita que el &lt;b&gt;espesor de la capa fibrosa (fibroateroma)&lt;/b&gt; es el factor estructural determinante para la transición de una placa estable a inestable, dado que una capa fina vuelve a la placa altamente vulnerable a la ulceración o ruptura, desencadenando así los síndromes coronarios agudos.</t>
  </si>
  <si>
    <t>&lt;br /&gt;• &lt;b&gt;a) Migración y proliferación de células musculares lisas:&lt;/b&gt; Es incorrecta porque este proceso contribuye a la formación inicial y engrosamiento de la placa a largo plazo, pero no es el determinante crítico de su vulnerabilidad aguda a la ruptura.&lt;br /&gt;• &lt;b&gt;b) Núcleo lipídico de la placa con rico contenido en ésteres de colesterol y d) Rica presencia de células inflamatorias:&lt;/b&gt; Son incorrectas en este contexto específico; si bien ambas son características intrínsecas de las placas vulnerables, el factor estructural determinante que sella la transición hacia la inestabilidad y posterior ruptura es el adelgazamiento de la capa fibrosa que debe contener a dicho núcleo.&lt;br /&gt;• &lt;b&gt;c) Magnitud del trombo sobreimpuesto:&lt;/b&gt; Es incorrecta debido a que la formación del trombo es una consecuencia fisiopatológica que ocurre después de que la placa inestable ya se ha accidentado o roto, no siendo el componente previo que determina su inestabilidad.</t>
  </si>
  <si>
    <t>&lt;b&gt;CONSECUENCIAS DE LA RUPTURA DE PLACA&lt;/b&gt;&lt;br /&gt;&lt;br /&gt;Al romperse o ulcerarse una placa inestable, el contenido de colesterol y el colágeno subendotelial quedan críticamente expuestos a la sangre, desencadenando tres fenómenos fisiopatológicos simultáneos:&lt;br /&gt;• &lt;b&gt;Agregación plaquetaria inmediata:&lt;/b&gt; Las plaquetas acuden rápidamente a tapar la zona de ruptura (siendo la trombina el agonista biológico más potente).&lt;br /&gt;• &lt;b&gt;Vasoespasmo:&lt;/b&gt; Generado de manera refleja y por sustancias vasoconstrictoras liberadas.&lt;br /&gt;• &lt;b&gt;Formación del trombo:&lt;/b&gt; Determinará si el síndrome coronario agudo evoluciona sin supradesnivel del ST (trombo parcial) o con supradesnivel del ST (trombo oclusivo total al 100%).</t>
  </si>
  <si>
    <t>Un evento coronario agudo aterotrombótico implica la posibilidad de alguna de las siguientes condiciones, SALVO: Seleccione una:&lt;br&gt;&lt;br&gt;a) Posibilidad de un SCA con elevación del ST&lt;br&gt;&lt;br&gt;b) Hiperreactividad plaquetaria persistente&lt;br&gt;&lt;br&gt;c) Hiperactividad de inhibidores de la coagulación&lt;br&gt;&lt;br&gt;d) Inflamación vascular subclínica&lt;br&gt;&lt;br&gt;e) Presencia de múltiples placas coronarias vulnerables</t>
  </si>
  <si>
    <t>c) Hiperactividad de inhibidores de la coagulación</t>
  </si>
  <si>
    <t>&lt;b&gt;FISIOPATOLOGÍA DEL EVENTO CORONARIO AGUDO ATEROTROMBÓTICO&lt;/b&gt;&lt;br /&gt;&lt;br /&gt;Los síndromes coronarios agudos se desencadenan cuando una placa aterosclerótica vulnerable sufre un accidente o complicación estructural (disrupción, ulceración o ruptura). Al romperse o ulcerarse la placa, el contenido de colesterol y el colágeno subendotelial quedan críticamente expuestos a la sangre, desencadenando una cascada fisiopatológica:&lt;br /&gt;• &lt;b&gt;Agregación plaquetaria:&lt;/b&gt; Las plaquetas acuden rápidamente para intentar tapar la zona de ruptura. La trombina constituye el agonista biológico más potente en este proceso de activación plaquetaria.&lt;br /&gt;• &lt;b&gt;Vasoespasmo y formación de trombo:&lt;/b&gt; Generado de manera refleja y por sustancias vasoconstrictoras liberadas por las propias plaquetas activadas, culminando en la trombosis.&lt;br /&gt;• &lt;b&gt;Patogenia integral:&lt;/b&gt; Todo evento coronario agudo aterotrombótico implica una patogenia caracterizada por inflamación vascular subclínica, presencia de múltiples placas coronarias vulnerables y una hiperreactividad plaquetaria persistente, sin que exista hiperactividad de los inhibidores de la coagulación. La magnitud evolutiva de este trombo determinará si desencadena un síndrome con elevación del segmento ST (trombo oclusivo total al 100%) o sin elevación del ST (trombo no oclusivo).</t>
  </si>
  <si>
    <t>&lt;b&gt;c) Hiperactividad de inhibidores de la coagulación:&lt;/b&gt; Es la opción correcta a marcar (la SALVEDAD). Constituye una premisa inversa al proceso fisiopatológico del síndrome agudo; en un evento aterotrombótico prevalece un estado de formación de trombos masiva y una hiperreactividad plaquetaria incontrolable, por lo que carece de hiperactividad de los sistemas inhibidores de la coagulación (la balanza hemostática está inclinada hacia la trombosis, no hacia su inhibición).</t>
  </si>
  <si>
    <t>¿Cuál es la lesión característica del IAM con supradesnivel del ST?:&lt;br&gt;&lt;br&gt;a) Obstrucción del 20%&lt;br&gt;&lt;br&gt;b) Trombo intraluminal oclusivo&lt;br&gt;&lt;br&gt;c) Espasmo arterial&lt;br&gt;&lt;br&gt;d) Inflamación de la intima</t>
  </si>
  <si>
    <t>&lt;br&gt;b) Trombo intraluminal oclusivo</t>
  </si>
  <si>
    <t>La opción b es correcta debido a que la literatura cardiológica establece axiomáticamente que la lesión anatómica fisiopatológica directa y característica del síndrome coronario agudo con supradesnivel del segmento ST (SCACEST) es la formación de un &lt;b&gt;trombo intraluminal oclusivo&lt;/b&gt; que interrumpe al 100% el flujo de la arteria coronaria.</t>
  </si>
  <si>
    <t>&lt;br /&gt;• &lt;b&gt;a) Obstrucción del 20%:&lt;/b&gt; Es incorrecta ya que las placas con un grado de obstrucción luminal leve (menor al 70%) son asintomáticas en estado de estabilidad y no generan la isquemia crítica que define al infarto agudo.&lt;br /&gt;• &lt;b&gt;c) Espasmo arterial:&lt;/b&gt; Es incorrecta debido a que el vasoespasmo es el mecanismo primario desencadenante de la angina de Prinzmetal o angina vasoespástica, pero no constituye la lesión anatómica fija y característica del IAM clásico.&lt;br /&gt;• &lt;b&gt;d) Inflamación de la intima:&lt;/b&gt; Es incorrecta porque, si bien la inflamación endotelial y la participación de citoquinas inician y promueven la vulnerabilidad de la placa, el evento catastrófico final que genera el supradesnivel del ST es la ruptura de dicha placa y la subsecuente oclusión total por un trombo.</t>
  </si>
  <si>
    <t>&lt;b&gt;CORRELACIÓN ELECTROCARDIOGRÁFICA Y GRADO DE OCLUSIÓN&lt;/b&gt;&lt;br /&gt;&lt;br /&gt;El desplazamiento del segmento ST refleja directamente la magnitud de la obstrucción vascular en la cardiopatía isquémica:&lt;br /&gt;• &lt;b&gt;Infradesnivel del ST:&lt;/b&gt; Indica injuria subendocárdica provocada por un vaso con una obstrucción parcial (trombo no oclusivo).&lt;br /&gt;• &lt;b&gt;Supradesnivel del ST:&lt;/b&gt; Indica injuria transmural hiperaguda provocada obligatoriamente por un vaso obstruido de forma completa (100%) por un trombo intraluminal oclusivo.</t>
  </si>
  <si>
    <t>¿Cuál es la lesión característica del infarto de miocardio transmural?&lt;br&gt;&lt;br&gt;a) Rotura de la íntima&lt;br&gt;&lt;br&gt;b) Inflamación de la íntima arterial&lt;br&gt;&lt;br&gt;c) Trombo intraluminal oclusivo&lt;br&gt;&lt;br&gt;d) Fisura en la placa</t>
  </si>
  <si>
    <t>c) Trombo intraluminal oclusivo</t>
  </si>
  <si>
    <t>• &lt;b&gt;a) Rotura de la íntima, d) Fisura en la placa:&lt;/b&gt; Son incorrectas como lesión característica. Si bien la disrupción, fisura o ruptura de la placa con lesión endotelial es el evento inicial (accidente de placa) que expone el contenido lipídico y colágeno a la sangre, no es la lesión que por sí sola define anatómicamente al infarto transmural, sino que actúa como el gatillo para la formación del trombo.&lt;br /&gt;• &lt;b&gt;b) Inflamación de la íntima arterial:&lt;/b&gt; Es incorrecta. Representa un proceso fisiopatológico crónico en el desarrollo de la aterosclerosis (infiltración de macrófagos, linfocitos y citoquinas), pero no constituye la lesión oclusiva aguda que interrumpe totalmente el flujo sanguíneo coronario.</t>
  </si>
  <si>
    <t>¿Por qué la terapia fibrinolítica debe acompañarse siempre de tratamiento antiagregante plaquetario coadyuvante?&lt;br&gt;&lt;br&gt;a) Porque al lisar la malla de fibrina libera plaquetas activadas&lt;br&gt;&lt;br&gt;b) Porque el sustrato que deja expuesto es altamente pro-trombótico&lt;br&gt;&lt;br&gt;c) Porque libera trombina que favorece la agregación plaquetaria&lt;br&gt;&lt;br&gt;d) Todas son correctas</t>
  </si>
  <si>
    <t>&lt;b&gt;TERAPIA FIBRINOLÍTICA Y COADYUVANCIA ANTIAGREGANTE&lt;/b&gt;&lt;br /&gt;&lt;br /&gt;En el manejo farmacológico del Síndrome Coronario Agudo con Elevación del Segmento ST (SCACEST), la terapia de reperfusión puede realizarse mediante trombolíticos (fibrinólisis) si la angioplastia no está disponible en los tiempos óptimos.&lt;br /&gt;• &lt;b&gt;Estrategia Farmacológica:&lt;/b&gt; Consiste en la administración de fármacos como la Estreptoquinasa (SK) para recanalizar el vaso obstruido.&lt;br /&gt;• &lt;b&gt;Necesidad de Coadyuvancia:&lt;/b&gt; La terapia fibrinolítica exige de forma obligatoria el acompañamiento de tratamiento antiagregante plaquetario (ej. Aspirina y Clopidogrel). Fisiopatológicamente esto se debe a tres consecuencias directas originadas por la lisis del trombo:&lt;br /&gt;1. Al lisar la malla de fibrina, el proceso libera plaquetas que se encontraban previamente activadas y atrapadas en el coágulo.&lt;br /&gt;2. El sustrato subendotelial que queda expuesto tras remover el trombo es altamente pro-trombótico.&lt;br /&gt;3. La destrucción del coágulo libera trombina, la cual es el agonista biológico más potente y favorece fuertemente la agregación plaquetaria subsecuente. Si no se bloquea esta respuesta, el vaso recanalizado sufrirá una rápida reoclusión aterotrombótica.</t>
  </si>
  <si>
    <t>La opción d es correcta debido a que la literatura cardiológica establece de manera explícita que la terapia fibrinolítica exige el acompañamiento de tratamiento antiagregante plaquetario para prevenir la reoclusión del vaso. Todas las premisas listadas (a, b y c) describen con exactitud los mecanismos fisiopatológicos que justifican esta necesidad: al lisar la malla de fibrina se liberan plaquetas activadas, se expone un sustrato sumamente pro-trombótico y se libera trombina, potenciando la agregación plaquetaria subsecuente.</t>
  </si>
  <si>
    <t>&lt;br /&gt;• &lt;b&gt;a), b) y c):&lt;/b&gt; Son opciones descriptivamente verdaderas por sí solas, pero resultan incompletas como respuesta final de opción múltiple, ya que el riesgo pro-trombótico post-fibrinólisis engloba de manera integral la sumatoria de estos tres mecanismos simultáneos. Por lo tanto, la única respuesta que unifica correctamente estas acciones fisiopatológicas es "Todas son correctas".</t>
  </si>
  <si>
    <t>&lt;b&gt;CONTRAINDICACIONES DE LA FIBRINÓLISIS&lt;/b&gt;&lt;br /&gt;&lt;br /&gt;La terapia fibrinolítica presenta contraindicaciones absolutas y relativas por su alto riesgo de hemorragia.&lt;br /&gt;• &lt;b&gt;Contraindicación Sindrómica:&lt;/b&gt; Está absolutamente contraindicada en los SCASEST (trombo oclusivo parcial).&lt;br /&gt;• &lt;b&gt;Contraindicaciones Absolutas en SCACEST:&lt;/b&gt; Antecedente de ACV hemorrágico, ACV de cualquier tipo en el último año, neoplasia intracraneana conocida, hemorragia activa, sospecha de disección aórtica, diátesis hemorrágica, y la presencia de shock cardiogénico sumada a la disponibilidad de angioplastia.</t>
  </si>
  <si>
    <t>¿Cuál es el más potente agonista de la activación plaquetaria?&lt;br&gt;&lt;br&gt;a) Tromboxano A2&lt;br&gt;&lt;br&gt;b) Colágeno&lt;br&gt;&lt;br&gt;c) Trombina&lt;br&gt;&lt;br&gt;d) ADP</t>
  </si>
  <si>
    <t>c) Trombina</t>
  </si>
  <si>
    <t>La &lt;b&gt;trombina&lt;/b&gt; constituye el agonista biológico más potente en el proceso de activación plaquetaria.</t>
  </si>
  <si>
    <t>&lt;b&gt;FISIOPATOLOGÍA DEL ACCIDENTE DE PLACA&lt;/b&gt;&lt;br /&gt;&lt;br /&gt;Los síndromes coronarios agudos se desencadenan cuando una placa aterosclerótica vulnerable sufre un "accidente" o complicación estructural (disrupción, ulceración o ruptura). Al romperse o ulcerarse la placa, el contenido de colesterol y el colágeno subendotelial quedan críticamente expuestos a la sangre, desencadenando tres consecuencias o fenómenos fisiopatológicos simultáneos:&lt;br /&gt;• &lt;b&gt;Agregación plaquetaria:&lt;/b&gt; Las plaquetas acuden rápidamente para intentar tapar la zona de ruptura. La trombina constituye el agonista biológico más potente en este proceso de activación plaquetaria.&lt;br /&gt;• &lt;b&gt;Vasoespasmo:&lt;/b&gt; Generado de manera refleja y por sustancias vasoconstrictoras liberadas por las propias plaquetas activadas.&lt;br /&gt;• &lt;b&gt;Formación de trombo:&lt;/b&gt; Como resultado final de la cascada protrombótica que puede generar un trombo oclusivo (con supradesnivel del ST) o no oclusivo (sin supradesnivel del ST).</t>
  </si>
  <si>
    <t>&lt;b&gt;c) Trombina:&lt;/b&gt; Es la opción correcta. Constituye una premisa fisiopatológica axiomática; tras la complicación de una placa aterosclerótica, la trombina generada localmente se consagra como el agonista biológico de mayor potencia para inducir la activación y agregación masiva de las plaquetas, impulsando la cascada que culmina en la formación del coágulo aterotrombótico.</t>
  </si>
  <si>
    <t>Entre los factores asociados a la aparición de shock cardiogénico en el infarto agudo de miocardio, NO se encuentra:&lt;br&gt;&lt;br&gt;a) Antecedentes de hipertensión arterial y/o diabetes mellitus&lt;br&gt;&lt;br&gt;b) Edad avanzada&lt;br&gt;&lt;br&gt;c) Antecedentes de infarto de miocardio previo&lt;br&gt;&lt;br&gt;d) Extrasístole ventricular monomorfa</t>
  </si>
  <si>
    <t>&lt;br&gt;d) Extrasístole ventricular monomorfa</t>
  </si>
  <si>
    <t>&lt;b&gt;COMPLICACIONES MECÁNICAS DEL IAM: SHOCK CARDIOGÉNICO&lt;/b&gt;&lt;br /&gt;&lt;br /&gt;El pronóstico del paciente con un infarto agudo de miocardio empeora significativamente frente al desarrollo de eventos adversos y complicaciones mecánicas.&lt;br /&gt;• &lt;b&gt;Insuficiencia cardíaca y Shock Cardiogénico:&lt;/b&gt; Cuando la masa ventricular necrosada es igual o superior al &lt;b&gt;40%&lt;/b&gt; del ventrículo izquierdo, el paciente puede entrar en el temido shock cardiogénico.&lt;br /&gt;• &lt;b&gt;Factores asociados:&lt;/b&gt; Los antecedentes de hipertensión arterial, diabetes mellitus, edad avanzada e infarto de miocardio previo son factores directa y firmemente asociados a la aparición de shock cardiogénico.&lt;br /&gt;• &lt;b&gt;Otras complicaciones mecánicas:&lt;/b&gt; Incluyen la insuficiencia mitral aguda (por disfunción o ruptura franca de un músculo papilar), la comunicación interventricular (ruptura del tabique necrosado, evidenciada por la aparición de un soplo sistólico con frémito en el borde esternal derecho) y la ruptura de pared libre (complicación mecánica extrema en la que el paciente fallece de forma inmediata).</t>
  </si>
  <si>
    <t>La opción d es correcta debido a que la literatura cardiológica establece de forma directa que la presencia de una &lt;b&gt;extrasístole ventricular monomorfa&lt;/b&gt; NO se encuentra entre los factores asociados a la aparición de shock cardiogénico, constituyendo en su lugar una complicación de tipo eléctrica y no un factor de falla mecánica masiva de bomba.</t>
  </si>
  <si>
    <t>&lt;br /&gt;• &lt;b&gt;a) Antecedentes de hipertensión arterial y/o diabetes mellitus, b) Edad avanzada y c) Antecedentes de infarto de miocardio previo:&lt;/b&gt; Son opciones incorrectas (al solicitar el factor que NO se asocia) debido a que la evidencia clínica documenta expresamente a estos cuatro elementos como los factores de riesgo preexistentes que sí se asocian de forma intrínseca al desarrollo de shock cardiogénico durante un infarto agudo de miocardio.</t>
  </si>
  <si>
    <t>&lt;b&gt;COMPLICACIONES ELÉCTRICAS DEL INFARTO AGUDO DE MIOCARDIO&lt;/b&gt;&lt;br /&gt;&lt;br /&gt;A diferencia de las complicaciones mecánicas, los eventos eléctricos alteran el ritmo sin requerir necesariamente una destrucción masiva del ventrículo.&lt;br /&gt;• &lt;b&gt;Arritmias:&lt;/b&gt; Pueden provocarse absolutamente todas las arritmias cardíacas que existen.&lt;br /&gt;• &lt;b&gt;Arritmias letales:&lt;/b&gt; La arritmia cardíaca más temida es la taquicardia ventricular, ya que degenera frecuentemente en fibrilación ventricular. Esta última constituye la causa más común de muerte súbita en pacientes con infarto de miocardio.&lt;br /&gt;• &lt;b&gt;Trastornos de la conducción:&lt;/b&gt; Abarcan bloqueos de rama derecha o izquierda, hemibloqueos y bloqueos auriculoventriculares de primer, segundo o tercer grado.</t>
  </si>
  <si>
    <t>a) Mayor espesor de la capa fibrosa</t>
  </si>
  <si>
    <t>¿Qué tipo de dolor se asocia con el infarto de miocardio?&lt;br&gt;&lt;br&gt;a) Dolor pleurítico&lt;br&gt;&lt;br&gt;b) Dolor cólico&lt;br&gt;&lt;br&gt;c) Dolor retroesternal&lt;br&gt;&lt;br&gt;d) Dolor sordo</t>
  </si>
  <si>
    <t>&lt;br&gt;c) Dolor retroesternal</t>
  </si>
  <si>
    <t>El infarto de miocardio se asocia característicamente con un dolor precordial intenso de localización &lt;b&gt;retroesternal&lt;/b&gt;.</t>
  </si>
  <si>
    <t>&lt;b&gt;SEMIOLOGÍA DEL DOLOR PRECORDIAL ISQUÉMICO&lt;/b&gt;&lt;br /&gt;&lt;br /&gt;La presentación clínica más frecuente del infarto agudo de miocardio es el dolor precordial intenso. La anamnesis debe evaluar exhaustivamente las siguientes características:&lt;br /&gt;• &lt;b&gt;Localización:&lt;/b&gt; Típicamente &lt;b&gt;retroesternal&lt;/b&gt; (percibido clásicamente en la zona de la corbata).&lt;br /&gt;• &lt;b&gt;Carácter:&lt;/b&gt; Es de carácter &lt;b&gt;opresivo&lt;/b&gt; o &lt;b&gt;urente&lt;/b&gt; (sensación de quemazón).&lt;br /&gt;• &lt;b&gt;Irradiación:&lt;/b&gt; Comienza o se irradia frecuentemente hacia el &lt;b&gt;cuello&lt;/b&gt;, &lt;b&gt;epigastrio&lt;/b&gt;, &lt;b&gt;espalda&lt;/b&gt; o &lt;b&gt;miembros&lt;/b&gt;.&lt;br /&gt;• &lt;b&gt;Duración y aparición:&lt;/b&gt; Se caracteriza por ser un &lt;b&gt;dolor prolongado&lt;/b&gt; (&lt;b&gt;&gt; 20 minutos&lt;/b&gt;, o &lt;b&gt;más de 30 minutos de duración&lt;/b&gt;) que aparece con el reposo o incrementa rápidamente en intensidad.&lt;br /&gt;• &lt;b&gt;Respuesta y síntomas acompañantes:&lt;/b&gt; Este dolor &lt;b&gt;no calma con nitratos&lt;/b&gt; sublinguales y se asocia a una inminente &lt;b&gt;sensación de muerte&lt;/b&gt;. Suele acompañarse de evidentes &lt;b&gt;síntomas vagales&lt;/b&gt; o neurovegetativos, por lo que el paciente se presenta sudoroso, pálido y nauseoso.</t>
  </si>
  <si>
    <t>La opción c es correcta debido a que la literatura cardiológica establece de manera explícita y axiomática que el infarto de miocardio se asocia característicamente con un dolor precordial intenso de localización &lt;b&gt;retroesternal&lt;/b&gt;.</t>
  </si>
  <si>
    <t>&lt;br /&gt;• &lt;b&gt;a) Dolor pleurítico:&lt;/b&gt; Es incorrecta ya que el dolor pleurítico (en "puntada de costado") empeora con los movimientos respiratorios, la tos o el estornudo, siendo un marcador característico de patologías pleurales (ej. embolia pulmonar, neumonías) o pericárdicas, difiriendo totalmente del dolor de origen isquémico.&lt;br /&gt;• &lt;b&gt;b) Dolor cólico:&lt;/b&gt; Es incorrecta debido a que este dolor, de naturaleza espasmódica e intermitente, es propio de la patología víscero-hueca gastrointestinal o genitourinaria (como el cólico biliar o renal).&lt;br /&gt;• &lt;b&gt;d) Dolor sordo:&lt;/b&gt; Es incorrecta porque el dolor isquémico coronario agudo no es vago ni sordo, sino que se manifiesta clínicamente como un dolor intensamente opresivo y urente.</t>
  </si>
  <si>
    <t>&lt;b&gt;FORMAS DE PRESENTACIÓN CLÍNICA DE LA CARDIOPATÍA ISQUÉMICA&lt;/b&gt;&lt;br /&gt;&lt;br /&gt;Además del dolor precordial (que constituye la principal alarma clínica), un paciente con obstrucciones coronarias puede presentarse de las siguientes formas:&lt;br /&gt;• &lt;b&gt;Muerte súbita:&lt;/b&gt; Ocurrida dentro de los 30 minutos a 1 hora de iniciados los síntomas. En mayores de 40 años, del 90 al 95% de los casos obedecen a la oclusión de una arteria coronaria que desencadenó una arritmia ventricular maligna.&lt;br /&gt;• &lt;b&gt;Arritmias:&lt;/b&gt; Principalmente se presenta con arritmias ventriculares complejas y graves, indicativas del déficit de irrigación.&lt;br /&gt;• &lt;b&gt;Insuficiencia cardíaca:&lt;/b&gt; Generada por micronecrosis ateroescleróticas en la microvasculatura que terminan dilatando el corazón y disminuyendo la fracción de eyección.&lt;br /&gt;• &lt;b&gt;Asintomática:&lt;/b&gt; En estadios iniciales donde la placa obstructiva es menor al 70%.</t>
  </si>
  <si>
    <t>¿Cuál es la presentación clínica más frecuente del IAM?&lt;br&gt;&lt;br&gt;a) Náuseas, vómito y diaforesis&lt;br&gt;&lt;br&gt;b) Dolor precordial intenso&lt;br&gt;&lt;br&gt;c) Cianosis generalizada&lt;br&gt;&lt;br&gt;d) Dificultad respiratoria aguda</t>
  </si>
  <si>
    <t>b) Dolor precordial intenso</t>
  </si>
  <si>
    <t>&lt;b&gt;SEMIOLOGÍA Y CLÍNICA DEL INFARTO AGUDO DE MIOCARDIO&lt;/b&gt;&lt;br /&gt;&lt;br /&gt;La cardiopatía isquémica puede manifestarse de múltiples formas (asintomática, arritmias, insuficiencia cardíaca o muerte súbita), pero el dolor precordial es el pilar de presentación y la principal alarma clínica que motiva la consulta médica.&lt;br /&gt;• &lt;b&gt;Características del dolor:&lt;/b&gt; Se asocia característicamente con un dolor de tipo retroesternal (en la zona de la corbata), de carácter opresivo o urente (quemazón). Frecuentemente comienza o se irradia hacia el cuello, el epigastrio, la espalda o los miembros.&lt;br /&gt;• &lt;b&gt;Duración y aparición:&lt;/b&gt; El IAM clásico se caracteriza clínicamente por presentar un dolor prolongado (mayor a 20 minutos, o habitualmente más de 30 minutos de duración) que aparece de forma espontánea en el reposo o que incrementa rápidamente en intensidad.&lt;br /&gt;• &lt;b&gt;Respuesta al tratamiento:&lt;/b&gt; A diferencia de la angina de pecho crónica estable, este dolor isquémico agudo no calma con el reposo ni con la administración de nitratos (nitritos sublinguales).&lt;br /&gt;• &lt;b&gt;Síntomas acompañantes:&lt;/b&gt; El dolor intenso se asocia a una inminente sensación de muerte y se acompaña típicamente de una fuerte descarga del sistema simpático y parasimpático (síntomas vagales o neurovegetativos). Por este motivo, el paciente se presenta sudoroso (diaforesis), con palidez facial, nauseoso e incluso con vómitos.</t>
  </si>
  <si>
    <t>&lt;b&gt;b) Dolor precordial intenso:&lt;/b&gt; Es la opción correcta. Constituye una regla semiológica axiomática; el dolor de pecho opresivo, retroesternal y prolongado es el síntoma cardinal, la manifestación clínica principal y el motivo de consulta más frecuente que caracteriza al infarto agudo de miocardio.</t>
  </si>
  <si>
    <t>• &lt;b&gt;a) Náuseas, vómito y diaforesis:&lt;/b&gt; Son incorrectas como presentación primaria exclusiva. Representan el clásico cortejo de síntomas neurovegetativos o vagales que habitualmente "acompañan" al dolor precordial durante el infarto, pero no son la manifestación clínica más frecuente por sí solos.&lt;br /&gt;• &lt;b&gt;d) Dificultad respiratoria aguda:&lt;/b&gt; Es incorrecta. Si bien un infarto masivo puede desencadenar una insuficiencia cardíaca aguda (edema agudo de pulmón) y manifestarse secundariamente con disnea, no es la presentación inicial más prevalente frente al dolor precordial isquémico.&lt;br /&gt;• &lt;b&gt;c) Cianosis generalizada:&lt;/b&gt; Es incorrecta. No constituye un síntoma ni signo de presentación habitual del IAM; su aparición indicaría una complicación catastrófica avanzada, como un profundo shock cardiogénico o una insuficiencia respiratoria severa concomitante.</t>
  </si>
  <si>
    <t>¿En el infarto agudo de miocardio de cara inferior, cuales son los hallazgos de ECG?:&lt;br&gt;&lt;br&gt;a) ST cóncavo hacia arriba en todas las precordiales&lt;br&gt;&lt;br&gt;b) P picuda en D III, AVF V1&lt;br&gt;&lt;br&gt;c) Q en D II, D III y AVF&lt;br&gt;&lt;br&gt;d) Sobreelevación del ST en DII, DIII y AVF</t>
  </si>
  <si>
    <t>&lt;br&gt;d) Sobreelevación del ST en DII, DIII y AVF</t>
  </si>
  <si>
    <t>La opción d es correcta debido a que la literatura cardiológica establece axiomáticamente que el infarto agudo de miocardio de localización inferior o diafragmática se caracteriza de forma directa por la &lt;b&gt;sobreelevación del segmento ST en las derivaciones DII, DIII y aVF&lt;/b&gt;, traduciendo una injuria transmural hiperaguda en esa pared ventricular específica.</t>
  </si>
  <si>
    <t>&lt;br /&gt;• &lt;b&gt;a) ST cóncavo hacia arriba en todas las precordiales:&lt;/b&gt; Es incorrecta ya que el supradesnivel cóncavo difuso es el signo electrocardiográfico clásico de la pericarditis aguda (o repolarización precoz), no indicando una isquemia regional de cara inferior.&lt;br /&gt;• &lt;b&gt;b) P picuda en D III, AVF V1:&lt;/b&gt; Es incorrecta debido a que la alteración de la onda P (onda P pulmonale alta y picuda) es el marcador electrocardiográfico de un agrandamiento auricular derecho secundario a sobrecarga de presiones pulmonares, careciendo de relación diagnóstica con la injuria isquémica aguda ventricular.&lt;br /&gt;• &lt;b&gt;c) Q en D II, D III y AVF:&lt;/b&gt; Es incorrecta en el contexto estricto de la presentación aguda inicial, ya que la aparición de la onda Q representa la instauración de una necrosis tisular irreversible tras haber sobrepasado la ventana de viabilidad celular (generalmente pasadas las horas de evolución), mientras que el supradesnivel del ST es el hallazgo hiperagudo que caracteriza al diagnóstico e indica urgencia de reperfusión.</t>
  </si>
  <si>
    <t>Le consulta un paciente varón de 55 años, DBT, hipertenso, tabaquista, por dolor precordial de carácter atípico de 40 minuto de duración. Se presenta ligeramente sudoroso y con ECG y enzimas cardíacas normales recientemente obtenidas:&lt;br&gt;&lt;br&gt;a) Le da el alta hospitalaria y lo cita a control por consultorio externo para control metabólico y manejo de su HTA&lt;br&gt;&lt;br&gt;b) Lo interna asumiéndolo como posible síndrome coronario&lt;br&gt;&lt;br&gt;c) Lo medica con analgésicos y ansiolíticos y evalúa la respuesta terapéutica&lt;br&gt;&lt;br&gt;d) Lo interna y comienza a investigar causas extracardiacas de dolor precordial</t>
  </si>
  <si>
    <t>b) Lo interna asumiéndolo como posible síndrome coronario</t>
  </si>
  <si>
    <t>Ante un paciente con múltiples factores de riesgo cardiovascular (como diabetes, hipertensión y tabaquismo) que consulta por un dolor precordial atípico, e incluso si inicialmente presenta un ECG y enzimas cardíacas normales, la conducta clínica imperativa es &lt;b&gt;internarlo asumiéndolo como un posible síndrome coronario agudo&lt;/b&gt;.</t>
  </si>
  <si>
    <t>&lt;b&gt;UNIDAD DE DOLOR PRECORDIAL Y SOSPECHA CLÍNICA&lt;/b&gt;&lt;br /&gt;&lt;br /&gt;El diagnóstico integral de la cardiopatía isquémica se sustenta en la evaluación combinada del cuadro clínico (características del dolor y factores de riesgo) y los estudios complementarios. Ante un escenario de duda diagnóstica inicial en la guardia, la conducta médica se rige por las siguientes pautas:&lt;br /&gt;• &lt;b&gt;Valoración del Riesgo Global:&lt;/b&gt; La evaluación detallada de los predictores de riesgo es vital. Un paciente varón mayor de 40 años, diabético, hipertenso y tabaquista posee altísimas probabilidades pre-test de padecer una enfermedad coronaria. Esta enorme carga de factores de riesgo vuelve al paciente altamente vulnerable, independientemente de si el dolor relatado presenta características atípicas.&lt;br /&gt;• &lt;b&gt;Estudios Complementarios Iniciales:&lt;/b&gt; El abordaje protocolar exige la realización inmediata de un Electrocardiograma (ECG) y el dosaje de marcadores biológicos (Troponinas y CPK-MB).&lt;br /&gt;• &lt;b&gt;Conducta ante Estudios Normales:&lt;/b&gt; Si el paciente presenta múltiples factores de riesgo, un ECG inicial normal y enzimas cardíacas negativas NO descartan de forma definitiva un evento isquémico en curso (pudiendo tratarse de una angina inestable temprana que aún no ha manifestado alteraciones eléctricas ni necrosis enzimática celular). Por consiguiente, si no se puede confirmar ni descartar la isquemia inicial, la conducta clínica imperativa es ingresarlo a la Unidad de Dolor Precordial por 12 a 24 horas asumiéndolo como un posible síndrome coronario agudo, repitiendo ECG seriados, nuevo dosaje de marcadores biológicos y ecocardiograma.</t>
  </si>
  <si>
    <t>&lt;b&gt;b) Lo interna asumiéndolo como posible síndrome coronario:&lt;/b&gt; Es la opción correcta. Constituye una directiva estricta de manejo en la urgencia cardiovascular; la carga abrumadora de factores de riesgo mayores (edad, sexo, diabetes, HTA, tabaquismo) sumada a un dolor prolongado (40 minutos) y síntomas neurovegetativos (sudoración) obligan al médico a internar al paciente en observación para realizar estudios seriados, asumiendo el cuadro como un posible síndrome coronario agudo a pesar de la aparente normalidad de los estudios iniciales.</t>
  </si>
  <si>
    <t>• &lt;b&gt;a) Le da el alta hospitalaria y lo cita a control por consultorio externo para control metabólico y manejo de su HTA:&lt;/b&gt; Es incorrecta. Dar de alta a un paciente de altísimo riesgo cardiovascular que consulta por un dolor torácico prolongado, basándose únicamente en un primer ECG y enzimas normales, constituye una grave omisión diagnóstica que expone al paciente a sufrir un infarto masivo o muerte súbita fuera del hospital.&lt;br /&gt;• &lt;b&gt;c) Lo medica con analgésicos y ansiolíticos y evalúa la respuesta terapéutica:&lt;/b&gt; Es incorrecta. Subestima groseramente la gravedad clínica del cuadro. El dolor isquémico agudo no se maneja primariamente con analgésicos comunes ni ansiolíticos, y demorar el abordaje etiológico enmascarando los síntomas empeora de manera inminente el pronóstico del paciente.&lt;br /&gt;• &lt;b&gt;d) Lo interna y comienza a investigar causas extracardiacas de dolor precordial:&lt;/b&gt; Es incorrecta en su priorización. Si bien el dolor es descrito como atípico, la prevalencia de sus severos factores de riesgo obliga de manera absoluta a descartar y asumir en primera instancia una etiología coronaria (isquémica grave) antes de abocarse a investigar causas extracardíacas de menor urgencia vital.</t>
  </si>
  <si>
    <t>¿Con cuál de los siguientes criterios confirma el diagnóstico de infarto agudo de miocardio?&lt;br&gt;&lt;br&gt;a) Dolor precordial + alteraciones en el ECG&lt;br&gt;&lt;br&gt;b) Dolor precordial + arritmia cardíaca&lt;br&gt;&lt;br&gt;c) Dolor precordial + cambios en el ECG + marcadores biológicos (+)&lt;br&gt;&lt;br&gt;d) Dolor precordial + signos de insuficiencia cardíaca</t>
  </si>
  <si>
    <t>&lt;br&gt;c) Dolor precordial + cambios en el ECG + marcadores biológicos (+)</t>
  </si>
  <si>
    <t>El diagnóstico de infarto agudo de miocardio se confirma definitivamente al constatar la tríada clínica y bioquímica de &lt;b&gt;dolor precordial&lt;/b&gt;, &lt;b&gt;cambios agudos en el ECG&lt;/b&gt; y &lt;b&gt;marcadores biológicos positivos&lt;/b&gt;.</t>
  </si>
  <si>
    <t>&lt;b&gt;DIAGNÓSTICO DEL INFARTO AGUDO DE MIOCARDIO&lt;/b&gt;&lt;br /&gt;&lt;br /&gt;El diagnóstico de la cardiopatía isquémica y, en particular, del infarto agudo de miocardio, se sustenta en instancias fundamentales que integran el cuadro clínico y los estudios complementarios:&lt;br /&gt;• &lt;b&gt;Pilar Clínico y Sospecha Inicial:&lt;/b&gt; El abordaje inicial no debe retrasarse esperando resultados de laboratorio. La sospecha diagnóstica de un infarto agudo de miocardio se realiza a través de la presencia de dolor precordial característico y las alteraciones en el electrocardiograma (ECG). La sola presencia de dolor retroesternal opresivo sumado a la detección de un supradesnivel del segmento ST confirma el diagnóstico en más del 90% de los casos, obligando a iniciar la terapia de reperfusión en la "hora de oro".&lt;br /&gt;• &lt;b&gt;Confirmación Definitiva (Criterios):&lt;/b&gt; Para cerrar el cuadro clínico-bioquímico y certificar de manera definitiva y completa el diagnóstico, se exige constatar tres pilares: &lt;b&gt;dolor precordial&lt;/b&gt;, &lt;b&gt;cambios agudos en el ECG&lt;/b&gt; y &lt;b&gt;marcadores biológicos positivos&lt;/b&gt;.&lt;br /&gt;• &lt;b&gt;Marcadores Biológicos:&lt;/b&gt; El dosaje de Troponinas y de la fracción MB de la creatinfosfoquinasa (CPK-MB) es indispensable. Constituyen la herramienta clave para definir la presencia de micronecrosis o necrosis miocárdica irreversible. Su positividad es el elemento que diferencia, por ejemplo, a una angina inestable (marcadores negativos) de un infarto no Q (marcadores positivos) ante un paciente con dolor isquémico y un ECG sin supradesnivel del ST.</t>
  </si>
  <si>
    <t>La opción c es correcta debido a que la literatura cardiológica establece de manera explícita y como axioma que, para cerrar el cuadro clínico-bioquímico, el diagnóstico de infarto agudo de miocardio se confirma definitivamente al integrar la presentación clínica isquémica (&lt;b&gt;dolor precordial&lt;/b&gt;), el hallazgo eléctrico de isquemia o lesión (&lt;b&gt;cambios en el ECG&lt;/b&gt;) y la evidencia sérica indiscutible de necrosis tisular (&lt;b&gt;marcadores biológicos positivos&lt;/b&gt;).</t>
  </si>
  <si>
    <t>&lt;br /&gt;• &lt;b&gt;a) Dolor precordial + alteraciones en el ECG:&lt;/b&gt; Es incorrecta como respuesta de confirmación absoluta; si bien esta asociación permite establecer una sospecha diagnóstica altísima (&gt; 90%) en la urgencia e iniciar el tratamiento de reperfusión inmediato en el infarto transmural, el criterio de confirmación definitiva exige la positividad de las enzimas cardíacas para certificar categóricamente la muerte celular miocárdica y cerrar el diagnóstico.&lt;br /&gt;• &lt;b&gt;b) Dolor precordial + arritmia cardíaca y d) Dolor precordial + signos de insuficiencia cardíaca:&lt;/b&gt; Son incorrectas porque, aunque las arritmias malignas (ej. taquicardia ventricular) y la insuficiencia cardíaca (ej. perfil Stevenson C o shock cardiogénico) son formas de presentación severas o complicaciones evolutivas frecuentes de la isquemia aguda, no constituyen en sí mismas los criterios estandarizados ni exigidos para confirmar el diagnóstico basal del evento coronario.</t>
  </si>
  <si>
    <t>&lt;b&gt;EL ELECTROCARDIOGRAMA EN EL DIAGNÓSTICO TOPOGRÁFICO&lt;/b&gt;&lt;br /&gt;&lt;br /&gt;El ECG constituye el mejor método complementario inicial (debiendo realizarse seriadamente en las primeras 24 horas). Refleja directamente la magnitud de la obstrucción coronaria:&lt;br /&gt;• &lt;b&gt;Infradesnivel del ST:&lt;/b&gt; Indica injuria subendocárdica provocada por un vaso con obstrucción parcial no total (SCASEST).&lt;br /&gt;• &lt;b&gt;Supradesnivel del ST:&lt;/b&gt; Indica injuria transmural hiperaguda provocada por un vaso obstruido al 100% (SCACEST). Es el signo electrocardiográfico más característico del infarto agudo de miocardio clásico.&lt;br /&gt;• &lt;b&gt;Onda Q patológica:&lt;/b&gt; Indica pérdida definitiva de la capacidad de generar impulso por necrosis tisular irreversible, apareciendo característicamente como una onda profunda mayor al 25% de la altura total del QRS.</t>
  </si>
  <si>
    <t>Un paciente consulta por dolor precordial opresivo de 1/2 hora (30 min) de duración, y en el ECG se detecta supradesnivel del ST en D2, D3 y AVF. Qué es lo más probable:&lt;br&gt;&lt;br&gt;a) Obstrucción total de coronaria derecha&lt;br&gt;&lt;br&gt;b) Circunfleja 100% ocluida&lt;br&gt;&lt;br&gt;c) Sub oclusión de arteria circunfleja&lt;br&gt;&lt;br&gt;d) Descendente anterior 100% ocluida</t>
  </si>
  <si>
    <t>a) Obstrucción total de coronaria derecha</t>
  </si>
  <si>
    <t>El infarto agudo de miocardio de cara inferior se caracteriza por la sobreelevación del ST en las derivaciones &lt;b&gt;DII, DIII y aVF&lt;/b&gt;, lo cual obedece con mayor probabilidad a una &lt;b&gt;obstrucción total de la arteria coronaria derecha&lt;/b&gt;.</t>
  </si>
  <si>
    <t>&lt;b&gt;CLASIFICACIÓN TOPOGRÁFICA Y FISIOPATOLOGÍA DEL INFARTO (ECG)&lt;/b&gt;&lt;br /&gt;&lt;br /&gt;La magnitud evolutiva del trombo determina el cuadro clínico y electrocardiográfico. En el Síndrome Coronario Agudo Con Supradesnivel del Segmento ST (SCACEST), la arteria comprometida presenta una &lt;b&gt;oclusión completa (trombo masivo 100% oclusivo)&lt;/b&gt;, desencadenando característicamente un infarto de miocardio transmural.&lt;br /&gt;El infarto se clasifica anatómicamente según las derivaciones del ECG que evidencian alteraciones eléctricas (supradesnivel del ST):&lt;br /&gt;• &lt;b&gt;Inferior o diafragmático:&lt;/b&gt; Se diagnostica por alteraciones en las derivaciones &lt;b&gt;DII, DIII y aVF&lt;/b&gt;. Este territorio es irrigado predominantemente por la arteria coronaria derecha, por lo que su oclusión total es la causa subyacente más probable.&lt;br /&gt;• &lt;b&gt;Anterior estricto:&lt;/b&gt; Derivaciones V3, V4. Su alteración obedece con mayor probabilidad a una arteria descendente anterior 100% ocluida.&lt;br /&gt;• &lt;b&gt;Anteroseptal:&lt;/b&gt; Derivaciones V1 a V4.&lt;br /&gt;• &lt;b&gt;Lateral:&lt;/b&gt; Derivaciones V5, V6, DI, aVL. Su alteración suele implicar a la arteria circunfleja.</t>
  </si>
  <si>
    <t>&lt;b&gt;a) Obstrucción total de coronaria derecha:&lt;/b&gt; Es la opción correcta. Topográficamente, el hallazgo de un supradesnivel en las derivaciones DII, DIII y aVF define un infarto agudo de miocardio de cara inferior. Fisiopatológicamente, la presencia de un supradesnivel del segmento ST indica un SCACEST, el cual se traduce en una oclusión completa al 100% del vaso, siendo la arteria coronaria derecha la responsable de irrigar este territorio diafragmático.</t>
  </si>
  <si>
    <t>• &lt;b&gt;b) Circunfleja 100% ocluida:&lt;/b&gt; Es incorrecta. La oclusión total de la arteria circunfleja típicamente generaría un infarto de cara lateral, evidenciable con supradesnivel del ST en derivaciones izquierdas como V5, V6, DI y aVL.&lt;br /&gt;• &lt;b&gt;c) Sub oclusión de arteria circunfleja:&lt;/b&gt; Es doblemente incorrecta. Primero, una suboclusión (trombo no oclusivo) generaría un SCASEST (con infradesnivel del ST o inversión de la onda T), no un supradesnivel. Segundo, la circunfleja no irriga de forma predominante la cara inferior.&lt;br /&gt;• &lt;b&gt;d) Descendente anterior 100% ocluida:&lt;/b&gt; Es incorrecta. La oclusión de la arteria descendente anterior genera un infarto de la cara anterior, cuyo supradesnivel del ST se objetiva característicamente en las derivaciones V3 y V4 (anterior estricto) o de V1 a V4 (anteroseptal).</t>
  </si>
  <si>
    <t>Marque la INCORRECTA. En la angina inestable/infarto no Q el ECG puede mostrar:&lt;br&gt;&lt;br&gt;a) ECG normal&lt;br&gt;&lt;br&gt;b) Supradesnivel del segmento ST&lt;br&gt;&lt;br&gt;c) Inversión de onda T&lt;br&gt;&lt;br&gt;d) Infradesnivel del segmento ST</t>
  </si>
  <si>
    <t>&lt;br&gt;b) Supradesnivel del segmento ST</t>
  </si>
  <si>
    <t>El ECG en la angina inestable o infarto no Q puede ser normal, presentar ondas T negativas o infradesnivel del segmento ST, pero carece característicamente de &lt;b&gt;supradesnivel del segmento ST&lt;/b&gt;.</t>
  </si>
  <si>
    <t>&lt;b&gt;CLASIFICACIÓN ELECTROCARDIOGRÁFICA DE LOS SÍNDROMES CORONARIOS AGUDOS&lt;/b&gt;&lt;br /&gt;&lt;br /&gt;En presencia de un síndrome coronario agudo, el segmento ST del electrocardiograma es de capital importancia para su valoración y clasificación directriz en la toma de decisiones en la unidad coronaria:&lt;br /&gt;• &lt;b&gt;Síndrome Coronario Agudo Sin Supradesnivel del Segmento ST (SCASEST):&lt;/b&gt; Fisiopatológicamente corresponde a un vaso con obstrucción parcial no total (trombo no oclusivo). Este grupo engloba a la angina inestable (sin marcadores biológicos positivos) y al infarto no Q (con marcadores biológicos positivos que indican micronecrosis). En estas entidades, el ECG puede ser normal, presentar ondas T negativas (isquemia) o evidenciar un infradesnivel del segmento ST (injuria subendocárdica), pero carece clásicamente de supradesnivel del ST.&lt;br /&gt;• &lt;b&gt;Síndrome Coronario Agudo Con Supradesnivel del Segmento ST (SCACEST):&lt;/b&gt; Corresponde al infarto de miocardio clásico. Fisiopatológicamente indica un vaso obstruido al 100% por un trombo masivo oclusivo, desencadenando característicamente una corriente de lesión hiperaguda transmural.</t>
  </si>
  <si>
    <t>La opción b es la aseveración INCORRECTA (y por lo tanto la respuesta a marcar) debido a que la literatura cardiológica establece de forma absoluta que el &lt;b&gt;supradesnivel del segmento ST&lt;/b&gt; es el hallazgo patognomónico y definitorio de la oclusión coronaria total (SCACEST o infarto transmural), estando clásicamente ausente en los cuadros de angina inestable o infarto no Q, los cuales corresponden a oclusiones parciales (SCASEST).</t>
  </si>
  <si>
    <t>&lt;br /&gt;• &lt;b&gt;a) ECG normal, c) Inversión de onda T y d) Infradesnivel del segmento ST:&lt;/b&gt; Son opciones incorrectas porque constituyen afirmaciones verdaderas sobre los posibles hallazgos electrocardiográficos en un paciente que cursa una angina inestable o un infarto no Q. Estas alteraciones reflejan distintos grados de isquemia subendocárdica generados por un trombo no oclusivo, pudiendo incluso el trazado presentarse completamente normal en las etapas iniciales o en los períodos libres de dolor.</t>
  </si>
  <si>
    <t>&lt;b&gt;DIAGNÓSTICO ELECTROCARDIOGRÁFICO DE ISQUEMIA E INJURIA&lt;/b&gt;&lt;br /&gt;&lt;br /&gt;El desplazamiento del segmento ST y las alteraciones de la onda T reflejan directamente la magnitud de la lesión:&lt;br /&gt;• &lt;b&gt;Infradesnivel del ST:&lt;/b&gt; Indica injuria subendocárdica provocada por un vaso con obstrucción parcial no total.&lt;br /&gt;• &lt;b&gt;Supradesnivel del ST:&lt;/b&gt; Indica injuria transmural hiperaguda provocada por un vaso obstruido al 100%.&lt;br /&gt;• &lt;b&gt;Inversión de Onda T:&lt;/b&gt; La onda pierde su asimetría fisiológica y se vuelve simétrica, generando ondas T negativas debido a que el vector eléctrico de repolarización "huye" de la zona isquémica.</t>
  </si>
  <si>
    <t>Paciente consulta por dolor precordial opresivo de 1 hora de duración y en el ECG se detecta supradesnivel del ST en V4. ¿Qué es lo más probable?&lt;br&gt;&lt;br&gt;a) Obstrucción total de coronaria derecha&lt;br&gt;&lt;br&gt;b) Circunfleja 100% ocluida&lt;br&gt;&lt;br&gt;c) Sub oclusión de arteria circunfleja&lt;br&gt;&lt;br&gt;d) Descendente anterior 100% ocluida</t>
  </si>
  <si>
    <t>&lt;br&gt;d) Descendente anterior 100% ocluida</t>
  </si>
  <si>
    <t>El hallazgo de un supradesnivel del ST en la cara anterior (como en la derivación V4) obedece con mayor probabilidad a una arteria descendente anterior 100% ocluida.</t>
  </si>
  <si>
    <t>&lt;b&gt;CLASIFICACIÓN TOPOGRÁFICA Y FISIOPATOLOGÍA DEL INFARTO (ECG)&lt;/b&gt;&lt;br /&gt;&lt;br /&gt;La magnitud evolutiva del trombo determina el cuadro clínico y electrocardiográfico. En el Síndrome Coronario Agudo Con Supradesnivel del Segmento ST (SCACEST), la arteria comprometida presenta una &lt;b&gt;oclusión completa (trombo masivo 100% oclusivo)&lt;/b&gt;, desencadenando característicamente un infarto de miocardio transmural.&lt;br /&gt;El infarto se clasifica anatómicamente según las derivaciones del ECG que evidencian alteraciones eléctricas (supradesnivel del ST):&lt;br /&gt;• &lt;b&gt;Anterior estricto:&lt;/b&gt; Derivaciones V3, V4. Su alteración obedece con mayor probabilidad a una arteria descendente anterior 100% ocluida.&lt;br /&gt;• &lt;b&gt;Anteroseptal:&lt;/b&gt; Derivaciones V1 a V4.&lt;br /&gt;• &lt;b&gt;Lateral:&lt;/b&gt; Derivaciones V5, V6, DI, aVL. Su alteración suele implicar a la arteria circunfleja.&lt;br /&gt;• &lt;b&gt;Inferior o diafragmático:&lt;/b&gt; Derivaciones DII, DIII y aVF. Su alteración obedece predominantemente a una obstrucción total de la arteria coronaria derecha.</t>
  </si>
  <si>
    <t>&lt;b&gt;d) Descendente anterior 100% ocluida:&lt;/b&gt; Es la opción correcta. Fisiopatológicamente, la presencia de un supradesnivel del segmento ST indica un infarto transmural en curso (SCACEST), lo cual se traduce en una oclusión completa al 100% del vaso. Topográficamente, el hallazgo en la derivación V4 localiza la lesión en la cara anterior estricta (junto con V3), territorio que es irrigado de manera directa por la arteria descendente anterior.</t>
  </si>
  <si>
    <t>• &lt;b&gt;a) Obstrucción total de coronaria derecha:&lt;/b&gt; Es incorrecta. La oclusión de la arteria coronaria derecha genera clásicamente un infarto agudo de miocardio de cara inferior, el cual se evidencia en el ECG con supradesnivel del ST en las derivaciones DII, DIII y aVF.&lt;br /&gt;• &lt;b&gt;b) Circunfleja 100% ocluida:&lt;/b&gt; Es incorrecta. La oclusión total de la arteria circunfleja afecta característicamente el territorio lateral, manifestándose con supradesnivel del ST en derivaciones izquierdas como V5, V6, DI y aVL.&lt;br /&gt;• &lt;b&gt;c) Sub oclusión de arteria circunfleja:&lt;/b&gt; Es doblemente incorrecta. En primer lugar, una suboclusión (trombo no oclusivo) define la fisiopatología de un SCASEST, presentándose con infradesnivel del ST o inversión de onda T, no con un supradesnivel. En segundo lugar, como ya se mencionó, la circunfleja irriga la pared lateral, no la pared anterior.</t>
  </si>
  <si>
    <t>¿Cuál es el signo electrocardiográfico más característico de un infarto agudo de miocardio? Seleccione una:&lt;br&gt;&lt;br&gt;a) Onda P plana o negativa&lt;br&gt;&lt;br&gt;b) Elevación del segmento ST&lt;br&gt;&lt;br&gt;c) Inversión de la onda T&lt;br&gt;&lt;br&gt;d) Ausencia de onda R</t>
  </si>
  <si>
    <t>&lt;br&gt;b) Elevación del segmento ST</t>
  </si>
  <si>
    <t>La &lt;b&gt;elevación del segmento ST (supradesnivel)&lt;/b&gt; es el signo electrocardiográfico más característico de un infarto agudo de miocardio, indicando una injuria transmural hiperaguda provocada obligatoriamente por un vaso obstruido al 100%.</t>
  </si>
  <si>
    <t>&lt;b&gt;DIAGNÓSTICO ELECTROCARDIOGRÁFICO DE LA CARDIOPATÍA ISQUÉMICA&lt;/b&gt;&lt;br /&gt;&lt;br /&gt;El electrocardiograma constituye el mejor método complementario inicial para evaluar el síndrome coronario agudo, reflejando el progreso del daño miocárdico en tres estadios:&lt;br /&gt;• &lt;b&gt;Diagnóstico de Isquemia (Onda T):&lt;/b&gt; El déficit de perfusión retrasa la repolarización celular, invirtiendo la dirección del vector eléctrico (el cual "huye" de la zona enferma). Esto genera ondas T de carácter simétrico y frecuentemente negativas.&lt;br /&gt;• &lt;b&gt;Diagnóstico de Lesión o Injuria (Segmento ST):&lt;/b&gt; Refleja directamente el grado de oclusión vascular. El &lt;b&gt;infradesnivel del ST&lt;/b&gt; indica injuria subendocárdica provocada por un vaso con obstrucción parcial no total (SCASEST). El &lt;b&gt;supradesnivel o elevación del ST&lt;/b&gt; indica injuria transmural hiperaguda provocada por un vaso obstruido al 100% (SCACEST), constituyendo el signo electrocardiográfico más característico y definitorio del infarto agudo de miocardio clásico.&lt;br /&gt;• &lt;b&gt;Diagnóstico de Necrosis (Onda Q):&lt;/b&gt; Las células sobrepasan la ventana de viabilidad y pierden su capacidad de generar o transmitir impulsos eléctricos. Se manifiesta por la pérdida de la onda R normal y la aparición de una onda Q patológica profunda y ensanchada.</t>
  </si>
  <si>
    <t>La opción b es correcta debido a que la literatura cardiológica establece de manera explícita y axiomática que la &lt;b&gt;elevación del segmento ST&lt;/b&gt; es el signo electrocardiográfico más característico del infarto agudo de miocardio, traduciendo una injuria miocárdica transmural hiperaguda producto de la oclusión total de la arteria coronaria.</t>
  </si>
  <si>
    <t>&lt;br /&gt;• &lt;b&gt;a) Onda P plana o negativa:&lt;/b&gt; Es incorrecta ya que la onda P refleja la despolarización auricular. Sus alteraciones morfológicas responden a crecimientos auriculares o ritmos ectópicos y no guardan relación con el evento isquémico de la masa ventricular.&lt;br /&gt;• &lt;b&gt;c) Inversión de la onda T:&lt;/b&gt; Es incorrecta porque, si bien la onda T negativa refleja isquemia subepicárdica, no representa el marcador de lesión aguda transmural oclusiva que define al infarto de miocardio clásico de extrema urgencia en la unidad coronaria.&lt;br /&gt;• &lt;b&gt;d) Ausencia de onda R:&lt;/b&gt; Es incorrecta debido a que la desaparición de la onda R representa una necrosis tisular ya establecida e irreversible (muerte celular definitiva) en un estadio tardío, mientras que el supradesnivel del ST diagnostica el momento hiperagudo donde la lesión es todavía susceptible de terapia de reperfusión.</t>
  </si>
  <si>
    <t>&lt;b&gt;CONFIRMACIÓN INICIAL Y TIEMPO DE RESPUESTA&lt;/b&gt;&lt;br /&gt;&lt;br /&gt;El abordaje inicial de la cardiopatía isquémica no debe retrasarse esperando resultados de laboratorio como los biomarcadores. La sospecha diagnóstica inicial asienta en la clínica y el trazado eléctrico:&lt;br /&gt;• &lt;b&gt;Tríada de confirmación presuntiva:&lt;/b&gt; La sola presencia de dolor precordial característico (opresivo, retroesternal) sumado a la detección de un &lt;b&gt;supradesnivel del segmento ST&lt;/b&gt; confirma el diagnóstico en más del 90% de los casos.&lt;br /&gt;• &lt;b&gt;Conducta:&lt;/b&gt; Ante este hallazgo, se debe proceder sin demoras a instaurar la terapia de reperfusión (angioplastia primaria o fibrinolíticos), considerando que el 50% de la mortalidad del infarto se concentra en la primera hora desde el inicio de los síntomas.</t>
  </si>
  <si>
    <t>La sospecha diagnóstica de un IAM se realiza con:&lt;br&gt;&lt;br&gt;a) ECG y troponinas&lt;br&gt;&lt;br&gt;b) Ecocardiograma y CPK MB&lt;br&gt;&lt;br&gt;c) Dolor y ECG&lt;br&gt;&lt;br&gt;d) Dolor y troponinas</t>
  </si>
  <si>
    <t>&lt;br&gt;c) Dolor y ECG</t>
  </si>
  <si>
    <t>&lt;b&gt;c) Dolor y ECG:&lt;/b&gt; Es la opción correcta. Constituye el axioma clínico principal en el abordaje de emergencias coronarias; la asociación de un cuadro clínico típico (dolor torácico opresivo, retroesternal, prolongado) junto con alteraciones agudas objetivables en el electrocardiograma (como el supradesnivel del segmento ST) son los dos pilares clínicos suficientes y necesarios para establecer la sospecha diagnóstica fuerte e iniciar la terapia de reperfusión de forma inmediata.</t>
  </si>
  <si>
    <t>• &lt;b&gt;a) ECG y troponinas, b) Ecocardiograma y CPK MB, d) Dolor y troponinas:&lt;/b&gt; Son incorrectas para establecer la "sospecha" inicial de urgencia. Condicionar la sospecha diagnóstica y el inicio del tratamiento a la espera de los resultados del dosaje de marcadores biológicos (Troponinas o CPK-MB) o a la realización de imágenes más complejas (Ecocardiograma) constituye un error grave que retrasa la terapia de reperfusión durante la "hora de oro", aumentando drásticamente la morbimortalidad del paciente. Los biomarcadores exigen tiempos de procesamiento en laboratorio y se utilizan para la confirmación diagnóstica definitiva, no para la sospecha directriz en el agudo.</t>
  </si>
  <si>
    <t>En presencia de un síndrome coronario agudo, ¿Qué "segmento/intervalo" del ECG es de capital importancia valorar? Seleccione una:&lt;br&gt;&lt;br&gt;a) Segmento ST&lt;br&gt;&lt;br&gt;b) Segmento PR&lt;br&gt;&lt;br&gt;c) Intervalo ST&lt;br&gt;&lt;br&gt;d) Intervalo PR&lt;br&gt;&lt;br&gt;e) Intervalo QRS</t>
  </si>
  <si>
    <t>&lt;br&gt;a) Segmento ST</t>
  </si>
  <si>
    <t>El &lt;b&gt;segmento ST&lt;/b&gt; del electrocardiograma es de capital importancia para la valoración y clasificación directriz en la toma de decisiones en la unidad coronaria ante la presencia de un síndrome coronario agudo.</t>
  </si>
  <si>
    <t>&lt;b&gt;CLASIFICACIÓN ELECTROCARDIOGRÁFICA DE LOS SÍNDROMES CORONARIOS AGUDOS&lt;/b&gt;&lt;br /&gt;&lt;br /&gt;En presencia de un síndrome coronario agudo, el segmento ST del electrocardiograma es de capital importancia para su valoración y clasificación directriz en la toma de decisiones en la unidad coronaria:&lt;br /&gt;• &lt;b&gt;Síndrome Coronario Agudo Sin Supradesnivel del Segmento ST (SCASEST):&lt;/b&gt; Fisiopatológicamente corresponde a un vaso con obstrucción no total. En la angina inestable o infarto no Q, el ECG puede ser normal, presentar ondas T negativas o infradesnivel del segmento ST, pero clásicamente carece de supradesnivel del ST.&lt;br /&gt;• &lt;b&gt;Síndrome Coronario Agudo Con Supradesnivel del Segmento ST (SCACEST):&lt;/b&gt; Corresponde al infarto de miocardio clásico. Fisiopatológicamente indica un vaso obstruido al 100%, desencadenando característicamente un infarto de miocardio transmural que requiere terapia de reperfusión urgente.</t>
  </si>
  <si>
    <t>La opción a es correcta debido a que la literatura cardiológica establece de manera explícita que, en presencia de un síndrome coronario agudo, la evaluación del &lt;b&gt;segmento ST&lt;/b&gt; del electrocardiograma es el paso de capital importancia para determinar la clasificación directriz del cuadro (SCACEST vs SCASEST) y definir la estrategia terapéutica de reperfusión de urgencia en la unidad coronaria.</t>
  </si>
  <si>
    <t>&lt;br /&gt;• &lt;b&gt;b) Segmento PR y d) Intervalo PR:&lt;/b&gt; Son incorrectas debido a que el PR mide el tiempo de conducción desde el nodo sinusal hasta el ventrículo (retardo nodal) y es fundamental para evaluar bloqueos auriculoventriculares, pero no es el parámetro primario para clasificar la isquemia aguda.&lt;br /&gt;• &lt;b&gt;e) Intervalo QRS:&lt;/b&gt; Es incorrecta ya que refleja la despolarización ventricular y su ensanchamiento traduce trastornos de la conducción intraventricular, no siendo el marcador que discrimina la oclusión vascular total o parcial en la isquemia.&lt;br /&gt;• &lt;b&gt;c) Intervalo ST:&lt;/b&gt; Es incorrecta porque la terminología cardiológica y electrocardiográfica estricta para definir el parámetro eléctrico que refleja la corriente de lesión (evaluado a partir del punto J) se denomina "segmento" ST.</t>
  </si>
  <si>
    <t>&lt;b&gt;DIAGNÓSTICO ELECTROCARDIOGRÁFICO DE LESIÓN (INJURIA)&lt;/b&gt;&lt;br /&gt;&lt;br /&gt;El desplazamiento del segmento ST refleja directamente la magnitud de la obstrucción vascular en la cardiopatía isquémica:&lt;br /&gt;• &lt;b&gt;Infradesnivel del ST:&lt;/b&gt; Indica injuria subendocárdica provocada por un vaso con una obstrucción parcial (trombo no oclusivo).&lt;br /&gt;• &lt;b&gt;Supradesnivel del ST:&lt;/b&gt; Indica injuria transmural hiperaguda provocada obligatoriamente por un vaso obstruido de forma completa (100%) por un trombo intraluminal oclusivo.</t>
  </si>
  <si>
    <t>¿Qué pruebas de imagen se utilizan para el diagnóstico de un infarto de miocardio?&lt;br&gt;&lt;br&gt;a) Radiografía&lt;br&gt;&lt;br&gt;b) Tomografía&lt;br&gt;&lt;br&gt;c) Ecocadiograma&lt;br&gt;&lt;br&gt;d) Resonancia</t>
  </si>
  <si>
    <t>&lt;br&gt;c) Ecocadiograma</t>
  </si>
  <si>
    <t>&lt;b&gt;DIAGNÓSTICO POR IMÁGENES EN LA CARDIOPATÍA ISQUÉMICA&lt;/b&gt;&lt;br /&gt;&lt;br /&gt;El diagnóstico integral de la cardiopatía isquémica y del infarto agudo de miocardio se sustenta en la evaluación combinada del cuadro clínico, el electrocardiograma, los marcadores biológicos y los estudios por imágenes:&lt;br /&gt;• &lt;b&gt;Ecocardiograma:&lt;/b&gt; Constituye la prueba de imagen de primera línea y de elección absoluta que se utiliza en el contexto agudo para el diagnóstico de un infarto de miocardio. Su gran utilidad radica en evidenciar de manera inmediata las alteraciones segmentarias en la motilidad de las paredes ventriculares afectadas por la isquemia.&lt;br /&gt;• &lt;b&gt;Radiografía de tórax:&lt;/b&gt; Resulta un estudio vital en la urgencia, pero su indicación principal es para realizar el diagnóstico diferencial (descartando patologías graves que cursan con dolor torácico como una disección aórtica o neumotórax) y para evaluar de manera indirecta el estado de congestión pulmonar, mas no para diagnosticar la lesión o necrosis del músculo cardíaco por sí misma.&lt;br /&gt;• &lt;b&gt;Estrategia en Unidad de Dolor Precordial:&lt;/b&gt; Ante un paciente con dolor torácico sospechoso y dudas diagnósticas iniciales, la conducta imperativa dictamina su internación en observación, realizando de manera protocolar ECG seriados, nuevos dosajes de marcadores biológicos y un ecocardiograma.</t>
  </si>
  <si>
    <t>&lt;b&gt;c) Ecocadiograma:&lt;/b&gt; Es la opción correcta. Constituye una pauta directriz absoluta en emergencias cardiovasculares; el ecocardiograma es la prueba de imagen de elección para el abordaje diagnóstico en el infarto agudo de miocardio, brindando información anatómica y funcional al instante para confirmar la disfunción contráctil isquémica a la cabecera del paciente.</t>
  </si>
  <si>
    <t>• &lt;b&gt;a) Radiografía:&lt;/b&gt; Es incorrecta. Si bien la placa de tórax se solicita de rutina en el paciente con dolor precordial, su función exclusiva es facilitar el diagnóstico diferencial (excluyendo otras emergencias) y evaluar signos de insuficiencia cardíaca, careciendo de capacidad para visualizar directamente la isquemia del miocardio.&lt;br /&gt;• &lt;b&gt;b) Tomografía, d) Resonancia:&lt;/b&gt; Son incorrectas como método agudo primario. Si bien son estudios de altísima resolución morfológica, no constituyen las pruebas de imagen de elección inicial en el transcurso agudo del infarto debido a su logística y tiempos, reservándose (por ejemplo, la Tomografía Multislice) para la evaluación ambulatoria o ante dudas diagnósticas persistentes en la Unidad de Dolor Precordial con enzimas repetidamente negativas.</t>
  </si>
  <si>
    <t>¿Cuál de los siguientes hallazgos en el electrocardiograma sugiere una obstrucción completa crónica de la arteria coronaria izquierda?&lt;br&gt;&lt;br&gt;a) Elevación del segmento ST en las derivaciones V1-V4&lt;br&gt;&lt;br&gt;b) Depresión del segmento ST en las derivaciones V1-V4&lt;br&gt;&lt;br&gt;c) Ondas Q patológicas en las derivaciones V1-V4&lt;br&gt;&lt;br&gt;d) Alargamiento del intervalo PR</t>
  </si>
  <si>
    <t>&lt;br&gt;c) Ondas Q patológicas en las derivaciones V1-V4</t>
  </si>
  <si>
    <t>&lt;b&gt;DIAGNÓSTICO TOPOGRÁFICO Y EVOLUTIVO DEL INFARTO DE MIOCARDIO&lt;/b&gt;&lt;br /&gt;&lt;br /&gt;El electrocardiograma permite clasificar anatómicamente el daño isquémico y determinar su etapa evolutiva mediante el análisis de diferentes alteraciones eléctricas:&lt;br /&gt;• &lt;b&gt;Evolución de la Necrosis (Onda Q):&lt;/b&gt; Las células miocárdicas mueren tras sobrepasar la ventana de viabilidad celular (generalmente pasadas las 6 horas de oclusión total) y pierden definitivamente su capacidad de generar o transmitir impulso eléctrico. Esto se traduce en el ECG como la desaparición de la onda R normal y la aparición de una patológica &lt;b&gt;onda Q&lt;/b&gt; de necrosis, indicando una oclusión crónica o daño irreversible ya establecido.&lt;br /&gt;• &lt;b&gt;Localización Anteroseptal:&lt;/b&gt; Los cambios eléctricos que se evidencian en las derivaciones &lt;b&gt;V1 a V4&lt;/b&gt; reflejan la cara anteroseptal del ventrículo izquierdo. La presencia de ondas Q patológicas en este territorio topográfico sugiere específicamente una obstrucción completa crónica de la arteria coronaria izquierda.</t>
  </si>
  <si>
    <t>La opción c es correcta debido a que la literatura cardiológica establece de manera directa que la presencia de &lt;b&gt;ondas Q patológicas en las derivaciones V1 a V4&lt;/b&gt; (cara anteroseptal) sugiere anatómica y evolutivamente una obstrucción completa crónica de la arteria coronaria izquierda, reflejando una necrosis tisular irreversible ya establecida en dicho territorio.</t>
  </si>
  <si>
    <t>&lt;br /&gt;• &lt;b&gt;a) Elevación del segmento ST en las derivaciones V1-V4:&lt;/b&gt; Es incorrecta porque el supradesnivel del ST refleja una injuria transmural hiperaguda (infarto agudo o en curso provocado por un trombo oclusivo reciente), no una obstrucción crónica ya establecida y necrosada.&lt;br /&gt;• &lt;b&gt;b) Depresión del segmento ST en las derivaciones V1-V4:&lt;/b&gt; Es incorrecta ya que el infradesnivel del ST (depresión) indica injuria subendocárdica o isquemia subyacente por una obstrucción parcial (trombo no oclusivo), no una oclusión crónica completa.&lt;br /&gt;• &lt;b&gt;d) Alargamiento del intervalo PR:&lt;/b&gt; Es incorrecta debido a que el alargamiento del PR diagnostica un bloqueo auriculoventricular de primer grado (retraso en la conducción nodal), careciendo de relación diagnóstica directa con una secuela isquémica crónica en la cara anteroseptal.</t>
  </si>
  <si>
    <t>Un paciente consulta por dolor precordial opresivo de 1hr de duración y en el ECG se detecta supradesnivel de cara anterior. ¿Qué es lo más probable?&lt;br&gt;&lt;br&gt;a) Descendente anterior 100% ocluida&lt;br&gt;&lt;br&gt;b) Sub Oclusión de arteria circunfleja&lt;br&gt;&lt;br&gt;c) Circunfleja 100% ocluida&lt;br&gt;&lt;br&gt;d) Obstrucción total de la coronaria derecha</t>
  </si>
  <si>
    <t>a) Descendente anterior 100% ocluida</t>
  </si>
  <si>
    <t>&lt;b&gt;a) Descendente anterior 100% ocluida:&lt;/b&gt; Es la opción correcta. Fisiopatológicamente, la presencia de un supradesnivel del segmento ST indica un infarto transmural en curso (SCACEST), lo cual se traduce en una oclusión completa al 100% del vaso. Topográficamente, el hallazgo de alteraciones en la cara anterior indica isquemia severa en el territorio que es irrigado de manera directa por la arteria descendente anterior.</t>
  </si>
  <si>
    <t>• &lt;b&gt;b) Sub Oclusión de arteria circunfleja:&lt;/b&gt; Es doblemente incorrecta. En primer lugar, una suboclusión (trombo no oclusivo) define la fisiopatología de un SCASEST, presentándose con infradesnivel del ST o inversión de la onda T, no con un supradesnivel. En segundo lugar, la circunfleja irriga la pared lateral, no la anterior.&lt;br /&gt;• &lt;b&gt;c) Circunfleja 100% ocluida:&lt;/b&gt; Es incorrecta. La oclusión total de la arteria circunfleja afecta característicamente el territorio lateral, manifestándose con supradesnivel del ST en derivaciones izquierdas como V5, V6, DI y aVL.&lt;br /&gt;• &lt;b&gt;d) Obstrucción total de la coronaria derecha:&lt;/b&gt; Es incorrecta. La oclusión de la arteria coronaria derecha genera clásicamente un infarto agudo de miocardio de cara inferior (diafragmático), el cual se evidencia en el ECG con supradesnivel del ST en las derivaciones DII, DIII y aVF.</t>
  </si>
  <si>
    <t>¿Cuál es la causa más común de muerte súbita en pacientes con infarto de miocardio?&lt;br&gt;&lt;br&gt;a) Insuficiencia cardíaca&lt;br&gt;&lt;br&gt;b) Arritmia cardiaca&lt;br&gt;&lt;br&gt;c) Shock cardiogénico&lt;br&gt;&lt;br&gt;d) Ruptura ventricular</t>
  </si>
  <si>
    <t>&lt;br&gt;b) Arritmia cardiaca</t>
  </si>
  <si>
    <t>La &lt;b&gt;arritmia cardíaca&lt;/b&gt;, particularmente la fibrilación ventricular desencadenada por la isquemia aguda, constituye la causa más común de muerte súbita en pacientes con infarto de miocardio.</t>
  </si>
  <si>
    <t>&lt;b&gt;COMPLICACIONES ELÉCTRICAS Y MUERTE SÚBITA EN EL INFARTO DE MIOCARDIO&lt;/b&gt;&lt;br /&gt;&lt;br /&gt;El pronóstico del paciente con un infarto agudo de miocardio empeora significativamente frente al desarrollo de eventos adversos y complicaciones. Las complicaciones eléctricas alteran el ritmo sin requerir necesariamente una destrucción masiva del ventrículo:&lt;br /&gt;• &lt;b&gt;Arritmias letales:&lt;/b&gt; Durante un infarto pueden provocarse absolutamente todas las arritmias cardíacas que existen. Sin embargo, la arritmia cardíaca más temida es la taquicardia ventricular, ya que degenera frecuentemente en fibrilación ventricular. Esta última arritmia maligna constituye la causa más común de muerte súbita en pacientes con infarto de miocardio.&lt;br /&gt;• &lt;b&gt;Epidemiología de la muerte súbita isquémica:&lt;/b&gt; Se define clínicamente como la muerte ocurrida dentro de los 30 minutos a 1 hora de iniciados los síntomas. En personas mayores de 40 años, del 90 al 95% de los casos de muerte súbita obedecen a la oclusión de una arteria coronaria que desencadenó de forma fulminante una arritmia ventricular maligna.&lt;br /&gt;• &lt;b&gt;Bloqueos de conducción:&lt;/b&gt; Abarcan bloqueos de rama derecha, izquierda, hemibloqueos y bloqueos auriculoventriculares de primer, segundo o tercer grado.</t>
  </si>
  <si>
    <t>La opción b es correcta debido a que la literatura cardiológica establece de manera explícita y estadística que la &lt;b&gt;arritmia cardíaca&lt;/b&gt; (de forma específica la degeneración del ritmo a fibrilación ventricular) es la causa principal y más común de muerte súbita inmediata en el contexto de un infarto agudo de miocardio, explicando entre el 90 y el 95% de estos desenlaces fatales tempranos.</t>
  </si>
  <si>
    <t>&lt;br /&gt;• &lt;b&gt;a) Insuficiencia cardíaca, c) Shock cardiogénico y d) Ruptura ventricular:&lt;/b&gt; Son opciones incorrectas porque corresponden a complicaciones de naturaleza netamente mecánica. Si bien el shock cardiogénico (por pérdida mayor al 40% de la masa contráctil) y la ruptura de pared libre son complicaciones letales que elevan enormemente la mortalidad, no constituyen la etiología &lt;i&gt;más común&lt;/i&gt; de la muerte súbita hiperaguda (que obedece abrumadoramente a la inestabilidad eléctrica del miocardio isquémico).</t>
  </si>
  <si>
    <t>¿Qué tipo de arritmia provoca la muerte en IAM?&lt;br&gt;&lt;br&gt;a) Fibrilación ventricular&lt;br&gt;&lt;br&gt;b) Bradicardia ventricular&lt;br&gt;&lt;br&gt;c) Bradicardia sinusal&lt;br&gt;&lt;br&gt;d) Fibrilación auricular</t>
  </si>
  <si>
    <t>&lt;br&gt;a) Fibrilación ventricular</t>
  </si>
  <si>
    <t>La &lt;b&gt;arritmia cardíaca&lt;/b&gt;, y particularmente la &lt;b&gt;fibrilación ventricular&lt;/b&gt;, constituye la causa más común de &lt;b&gt;muerte súbita&lt;/b&gt; en pacientes con infarto agudo de miocardio.</t>
  </si>
  <si>
    <t>&lt;b&gt;COMPLICACIONES ELÉCTRICAS DEL INFARTO Y MUERTE SÚBITA&lt;/b&gt;&lt;br /&gt;&lt;br /&gt;El pronóstico del paciente con un infarto agudo de miocardio empeora significativamente frente al desarrollo de complicaciones asociadas, siendo las eléctricas unas de las más temidas por su inminente letalidad:&lt;br /&gt;• &lt;b&gt;Arritmias ventriculares:&lt;/b&gt; Durante un síndrome coronario agudo pueden provocarse absolutamente todas las arritmias cardíacas que existen. La más temida es la taquicardia ventricular (secundaria a la profunda isquemia del tejido), la cual representa una urgencia extrema ya que degenera frecuentemente en &lt;b&gt;fibrilación ventricular&lt;/b&gt; y mata al paciente.&lt;br /&gt;• &lt;b&gt;Muerte Súbita:&lt;/b&gt; Definida clínicamente como la muerte ocurrida dentro de los 30 minutos a 1 hora de iniciados los síntomas. En pacientes mayores de 40 años, del 90 al 95% de los casos de muerte súbita obedecen a la oclusión de una arteria coronaria que desencadena de forma directa una arritmia ventricular maligna. Por ende, la fibrilación ventricular constituye la causa más común de muerte súbita en el contexto de la cardiopatía isquémica aguda.</t>
  </si>
  <si>
    <t>&lt;b&gt;a) Fibrilación ventricular:&lt;/b&gt; Es la opción correcta. Constituye una regla axiomática en emergencias cardiovasculares; esta arritmia letal es la complicación eléctrica maligna responsable de generar el 90 al 95% de los episodios de muerte súbita que ocurren durante los primeros minutos u horas del infarto agudo de miocardio.</t>
  </si>
  <si>
    <t>• &lt;b&gt;b) Bradicardia ventricular:&lt;/b&gt; Es incorrecta. Si bien los ritmos idioventriculares lentos o el bloqueo completo pueden generar síncope o asistolia, estadísticamente la causa arritmogénica principal y más frecuente de colapso mortal en el IAM es la actividad eléctrica caótica de la fibrilación ventricular.&lt;br /&gt;• &lt;b&gt;c) Bradicardia sinusal:&lt;/b&gt; Es incorrecta. Puede presentarse frecuentemente en infartos de cara inferior (por isquemia del nódulo sinusal o fuerte respuesta vagal concomitante) manifestándose con frecuencias de 40 a 60 lpm, pero por sí sola rara vez genera la muerte del paciente y suele responder a atropina.&lt;br /&gt;• &lt;b&gt;d) Fibrilación auricular:&lt;/b&gt; Es incorrecta. Es una arritmia supraventricular que puede complicar el curso del IAM al aumentar el consumo miocárdico de oxígeno y predisponer a la insuficiencia cardíaca por pérdida de la patada auricular, pero no genera el paro cardíaco fulminante característico de la fibrilación ventricular.</t>
  </si>
  <si>
    <t>&lt;b&gt;ABORDAJE DE LA TAQUIARRITMIA VENTRICULAR EN EL IAM&lt;/b&gt;&lt;br /&gt;&lt;br /&gt;Las taquiarritmias ventriculares sostenidas (duración mayor a 30 segundos) que complican un infarto agudo de miocardio representan una urgencia hemodinámica extrema, siendo equivalentes a un paro cardíaco. El tratamiento de elección absoluto es la &lt;b&gt;cardioversión o desfibrilación eléctrica sin demora&lt;/b&gt;. Una vez superado el evento agudo, los sobrevivientes requerirán a largo plazo la colocación de un cardiodesfibrilador implantable para prevención secundaria de muerte súbita.</t>
  </si>
  <si>
    <t>Mujer de 87 años con antecedentes de hipertensión arterial, ingresada hace 48 horas en la unidad coronaria por infarto agudo de miocardio con elevación de ST de localización anterior. Avisa por disnea. En la exploración destaca soplo sistólico con frémito, irradiado al borde esternal derecho que no estaba presente al ingreso. ¿Qué complicación sospecha usted?&lt;br&gt;&lt;br&gt;a) Rotura en el tabique interventricular&lt;br&gt;&lt;br&gt;b) Rotura de la pared libre del ventrículo izquierdo&lt;br&gt;&lt;br&gt;c) Aneurisma anterior&lt;br&gt;&lt;br&gt;d) Insuficiencia cardíaca por necrosis extensa</t>
  </si>
  <si>
    <t>&lt;br&gt;a) Rotura en el tabique interventricular</t>
  </si>
  <si>
    <t>La aparición de un &lt;b&gt;soplo sistólico con frémito en el borde esternal derecho&lt;/b&gt; durante la evolución de un infarto agudo de miocardio de localización anterior hace fuertemente sospechar una &lt;b&gt;rotura en el tabique interventricular&lt;/b&gt;.</t>
  </si>
  <si>
    <t>&lt;b&gt;COMPLICACIONES MECÁNICAS DEL INFARTO AGUDO DE MIOCARDIO&lt;/b&gt;&lt;br /&gt;&lt;br /&gt;El pronóstico del paciente con un infarto agudo de miocardio empeora significativamente frente al desarrollo de eventos adversos y complicaciones mecánicas, las cuales son frecuentes cuando no se ha efectuado la terapia de reperfusión a tiempo:&lt;br /&gt;• &lt;b&gt;Comunicación interventricular (CIV):&lt;/b&gt; Se produce por la ruptura del tabique interventricular necrosado. Semiológicamente, se sospecha de forma firme ante la aparición de un soplo sistólico con frémito en el borde esternal derecho.&lt;br /&gt;• &lt;b&gt;Insuficiencia mitral aguda:&lt;/b&gt; Provocada por disfunción isquémica o ruptura franca de un músculo papilar. Genera una insuficiencia mitral muy grave de resolución quirúrgica obligatoria.&lt;br /&gt;• &lt;b&gt;Insuficiencia cardíaca y Shock Cardiogénico:&lt;/b&gt; Se instaura cuando la masa ventricular necrosada es igual o superior al 40% del ventrículo izquierdo.&lt;br /&gt;• &lt;b&gt;Ruptura en pared libre:&lt;/b&gt; Complicación mecánica extrema y catastrófica en la que el paciente generalmente fallece de forma inmediata.</t>
  </si>
  <si>
    <t>La opción a es correcta debido a que la literatura cardiológica establece de forma directa como axioma que la aparición de un nuevo &lt;b&gt;soplo sistólico con frémito en el borde esternal derecho&lt;/b&gt; durante las primeras horas o días (ej. 48 horas) de evolución de un infarto agudo de miocardio de localización anterior es el hallazgo semiológico cardinal que hace sospechar fuertemente una &lt;b&gt;rotura en el tabique interventricular&lt;/b&gt; (Comunicación Interventricular aguda).</t>
  </si>
  <si>
    <t>&lt;br /&gt;• &lt;b&gt;b) Rotura de la pared libre del ventrículo izquierdo:&lt;/b&gt; Es incorrecta ya que esta entidad representa una complicación extrema que suele cursar con taponamiento cardíaco, disociación electromecánica y muerte súbita casi inmediata, y no con el hallazgo aislado de un soplo sistólico con frémito al examen físico.&lt;br /&gt;• &lt;b&gt;c) Aneurisma anterior:&lt;/b&gt; Es incorrecta debido a que los aneurismas ventriculares crónicos se manifiestan típicamente por una elevación persistente del segmento ST y propensión a arritmias o insuficiencia cardíaca, pero carecen fisiopatológicamente de un flujo turbulento intracavitario que justifique un soplo con frémito irradiado al borde esternal derecho.&lt;br /&gt;• &lt;b&gt;d) Insuficiencia cardíaca por necrosis extensa:&lt;/b&gt; Es incorrecta porque, si bien la disnea referida por la paciente refleja un cuadro de insuficiencia cardíaca (probablemente un Stevenson B o C secundario), la causa subyacente que explica la aparición del soplo y el frémito de novo es específicamente la complicación mecánica del tabique (falla estructural), y no únicamente la pérdida extensa de masa miocárdica contráctil.</t>
  </si>
  <si>
    <t>d) Extrasístole ventricular monomorfa</t>
  </si>
  <si>
    <t>&lt;b&gt;COMPLICACIONES MECÁNICAS Y SHOCK CARDIOGÉNICO EN EL IAM&lt;/b&gt;&lt;br /&gt;&lt;br /&gt;El pronóstico del paciente con un infarto agudo de miocardio empeora significativamente frente al desarrollo de eventos adversos y complicaciones mecánicas o hemodinámicas, las cuales incrementan drásticamente la mortalidad.&lt;br /&gt;• &lt;b&gt;Fisiopatología del Shock Cardiogénico:&lt;/b&gt; Constituye la expresión clínica de falla de bomba máxima y claudicación hemodinámica. Se desencadena típicamente cuando la masa ventricular necrosada es &lt;b&gt;igual o superior al 40%&lt;/b&gt; del ventrículo izquierdo. Al perderse esta inmensa proporción de masa miocárdica contráctil, el corazón es incapaz de mantener un volumen minuto adecuado para perfundir los tejidos.&lt;br /&gt;• &lt;b&gt;Factores Predisponentes:&lt;/b&gt; Existen características clínicas y antecedentes que predisponen a un corazón a fracasar de forma aguda frente a un evento isquémico. Los antecedentes de &lt;b&gt;hipertensión arterial, diabetes mellitus, edad avanzada e infarto de miocardio previo&lt;/b&gt; son factores fuertemente asociados a la aparición de shock cardiogénico, dado que representan condiciones de escasa reserva funcional y daño miocárdico o microvascular preexistente.</t>
  </si>
  <si>
    <t>&lt;b&gt;d) Extrasístole ventricular monomorfa:&lt;/b&gt; Es la opción correcta a marcar (la excepción). La presencia de extrasístoles ventriculares aisladas constituye un trastorno del ritmo que carece de impacto hemodinámico directo sobre el fracaso contráctil masivo y la caída del gasto cardíaco que caracteriza fisiopatológicamente al desarrollo de un shock cardiogénico.</t>
  </si>
  <si>
    <t>• &lt;b&gt;a) Antecedentes de hipertensión arterial y/o diabetes mellitus, b) Edad avanzada, c) Antecedentes de infarto de miocardio previo:&lt;/b&gt; Son opciones incorrectas porque estas condiciones SÍ se encuentran estrechamente asociadas a la aparición de shock cardiogénico. Representan estados de vulnerabilidad estructural que merman la reserva contráctil compensatoria del ventrículo izquierdo frente a una nueva necrosis, facilitando el colapso cardiogénico.</t>
  </si>
  <si>
    <t>¿Cuál de las siguientes es una complicación isquémica del IAM?&lt;br&gt;&lt;br&gt;a) Angor post IAM&lt;br&gt;&lt;br&gt;b) Hemorragias&lt;br&gt;&lt;br&gt;c) Pericarditis&lt;br&gt;&lt;br&gt;d) Arritmias</t>
  </si>
  <si>
    <t>&lt;br&gt;a) Angor post IAM</t>
  </si>
  <si>
    <t>La &lt;b&gt;angina post infarto agudo de miocardio (angor post IAM)&lt;/b&gt; constituye una complicación isquémica característica de este cuadro.</t>
  </si>
  <si>
    <t>&lt;b&gt;COMPLICACIONES DEL INFARTO AGUDO DE MIOCARDIO&lt;/b&gt;&lt;br /&gt;&lt;br /&gt;El pronóstico del paciente con un infarto agudo de miocardio empeora significativamente frente al desarrollo de complicaciones, las cuales incrementan la mortalidad y se clasifican en cinco grandes grupos:&lt;br /&gt;• &lt;b&gt;Complicaciones Isquémicas:&lt;/b&gt; Incluyen la angina post infarto agudo de miocardio (APIAM) y el reinfarto (REIAM).&lt;br /&gt;• &lt;b&gt;Complicaciones Eléctricas:&lt;/b&gt; Abarcan las arritmias (ej. taquicardia y fibrilación ventricular) y los bloqueos de conducción.&lt;br /&gt;• &lt;b&gt;Complicaciones Mecánicas:&lt;/b&gt; Incluyen la insuficiencia cardíaca y el shock cardiogénico, la insuficiencia mitral aguda por ruptura de músculo papilar, la comunicación interventricular y la ruptura en pared libre.&lt;br /&gt;• &lt;b&gt;Complicaciones Hemostáticas:&lt;/b&gt; Abarcan las hemorragias (por el uso de antiagregantes y fibrinolíticos) y las embolizaciones tromboembólicas.&lt;br /&gt;• &lt;b&gt;Otras Complicaciones:&lt;/b&gt; Se destaca principalmente la pericarditis epistenocárdica.</t>
  </si>
  <si>
    <t>La opción a es correcta debido a que la literatura cardiológica clasifica categóricamente a la &lt;b&gt;angina post infarto agudo de miocardio (angor post IAM)&lt;/b&gt;, junto con el reinfarto, dentro del grupo de las complicaciones de naturaleza netamente isquémica.</t>
  </si>
  <si>
    <t>&lt;br /&gt;• &lt;b&gt;b) Hemorragias:&lt;/b&gt; Es incorrecta porque se clasifican como complicaciones hemostáticas, originadas típicamente por el alto riesgo de sangrado de las terapias de reperfusión.&lt;br /&gt;• &lt;b&gt;c) Pericarditis:&lt;/b&gt; Es incorrecta ya que la pericarditis epistenocárdica es una complicación inflamatoria de contigüidad clasificada dentro del grupo de "otras complicaciones", no isquémica.&lt;br /&gt;• &lt;b&gt;d) Arritmias:&lt;/b&gt; Es incorrecta debido a que las alteraciones del ritmo y los trastornos de la conducción constituyen el grupo fisiopatológico de las complicaciones eléctricas.</t>
  </si>
  <si>
    <t>¿Cuál es el mecanismo de acción principal de los inhibidores de la enzima convertidora de angiotensina en pacientes con cardiopatía isquémica?&lt;br&gt;&lt;br&gt;a) Reducción de la frecuencia cardiaca&lt;br&gt;&lt;br&gt;b) Vasodilatación arterial periférica&lt;br&gt;&lt;br&gt;c) Reducción de la contractilidad cardiaca&lt;br&gt;&lt;br&gt;d) Disminución de la resistencia vascular pulmonar</t>
  </si>
  <si>
    <t>&lt;br&gt;b) Vasodilatación arterial periférica</t>
  </si>
  <si>
    <t>&lt;b&gt;b) Vasodilatación arterial periférica:&lt;/b&gt; Es la opción correcta. Constituye el mecanismo de acción basal y farmacodinámico de los IECA en este contexto; al suprimir la síntesis de angiotensina II, suprimen su efecto constrictor y desencadenan una intensa vasodilatación a nivel del territorio arterial sistémico, reduciendo de forma directa la poscarga y el estrés de la pared miocárdica.&lt;br /&gt;• &lt;b&gt;a) Reducción de la frecuencia cardiaca:&lt;/b&gt; Es incorrecta. Este es el mecanismo de acción cronotrópico negativo típico de los betabloqueantes (como atenolol o bisoprolol), no de los IECA.&lt;br /&gt;• &lt;b&gt;c) Reducción de la contractilidad cardiaca:&lt;/b&gt; Es incorrecta. Esta acción (inotropismo negativo para reducir la demanda de oxígeno) es característica de los betabloqueantes y de los bloqueantes de los canales de calcio no dihidropiridínicos (verapamilo o diltiazem).&lt;br /&gt;• &lt;b&gt;d) Disminución de la resistencia vascular pulmonar:&lt;/b&gt; Es incorrecta. Si bien tienen efectos vasodilatadores generales, su mecanismo principal y terapéuticamente buscado en el tratamiento de la cardiopatía isquémica (para aliviar al ventrículo izquierdo) es la reducción de las resistencias vasculares periféricas de la circulación sistémica.</t>
  </si>
  <si>
    <t>¿Cuál es el tratamiento de elección para la angina de pecho estable?&lt;br&gt;&lt;br&gt;a) Nitratos&lt;br&gt;&lt;br&gt;b) Anticoagulantes&lt;br&gt;&lt;br&gt;c) Diuréticos&lt;br&gt;&lt;br&gt;d) Antiarrítmicos</t>
  </si>
  <si>
    <t>&lt;br&gt;a) Nitratos</t>
  </si>
  <si>
    <t>El tratamiento de elección para la angina de pecho estable se basa en el uso de &lt;b&gt;nitratos&lt;/b&gt; (siendo la nitroglicerina sublingual el medicamento clásico utilizado para este fin), con el objetivo primordial de prevenir y aliviar los episodios de angina.</t>
  </si>
  <si>
    <t>&lt;b&gt;TRATAMIENTO DE LA ANGINA CRÓNICA ESTABLE&lt;/b&gt;&lt;br /&gt;&lt;br /&gt;La angina crónica estable se define clínicamente como aquella que no varía ni se modifica en intensidad, frecuencia ni características en los últimos 3 meses. Fisiopatológicamente, es originada por placas ateroscleróticas quiescentes o estables que comienzan a generar isquemia clínica al alcanzar una obstrucción mecánica mayor al 70% de la luz vascular.&lt;br /&gt;• &lt;b&gt;Tratamiento sintomático y de elección:&lt;/b&gt; Se asienta fundamentalmente en el uso de &lt;b&gt;nitratos&lt;/b&gt; (ej. nitroglicerina sublingual). El objetivo primordial del tratamiento antianginoso es aliviar y prevenir los episodios de angina mediante la vasodilatación y la reducción del consumo miocárdico de oxígeno.&lt;br /&gt;• &lt;b&gt;Tratamiento preventivo (Prevención secundaria):&lt;/b&gt; En paralelo al control de los síntomas, el tratamiento médico óptimo recomendado para prevenir la recurrencia de eventos isquémicos o infarto de miocardio en pacientes con enfermedad coronaria estable consiste en la administración sostenida de &lt;b&gt;aspirina&lt;/b&gt; y &lt;b&gt;estatinas&lt;/b&gt;.</t>
  </si>
  <si>
    <t>La opción a es correcta debido a que la literatura cardiológica establece de manera explícita y directa que el uso de &lt;b&gt;nitratos&lt;/b&gt; (como la nitroglicerina sublingual) constituye el tratamiento de elección para el manejo de la angina de pecho estable, teniendo como meta primordial la prevención y resolución de los episodios anginosos.</t>
  </si>
  <si>
    <t>&lt;br /&gt;• &lt;b&gt;b) Anticoagulantes:&lt;/b&gt; Es incorrecta ya que la terapéutica antitrombótica agresiva (con heparinas o nuevos anticoagulantes) está formalmente indicada en los síndromes coronarios agudos (placa inestable accidentada o trombo activo), no siendo el tratamiento sintomático de base en la placa crónica estable.&lt;br /&gt;• &lt;b&gt;c) Diuréticos:&lt;/b&gt; Es incorrecta porque son fármacos utilizados exclusivamente para depletar el exceso de volumen hidrosalino (ej. en la insuficiencia cardíaca congestiva), careciendo de efecto antiisquémico coronario directo.&lt;br /&gt;• &lt;b&gt;d) Antiarrítmicos:&lt;/b&gt; Es incorrecta debido a que su indicación se reserva de forma estricta para el manejo de los trastornos del ritmo o complicaciones eléctricas, y no para el alivio del dolor coronario isquémico estable.</t>
  </si>
  <si>
    <t>¿Cuál de los siguientes medicamentos se utiliza para el tratamiento de la angina de pecho estable?&lt;br&gt;&lt;br&gt;a) Nitroglicerina sublingual&lt;br&gt;&lt;br&gt;b) Aspirina&lt;br&gt;&lt;br&gt;c) Beta bloqueantes&lt;br&gt;&lt;br&gt;d) Estatinas</t>
  </si>
  <si>
    <t>&lt;br&gt;a) Nitroglicerina sublingual</t>
  </si>
  <si>
    <t>El tratamiento de elección para la &lt;b&gt;angina de pecho estable&lt;/b&gt; se basa en el uso de nitratos, siendo la &lt;b&gt;nitroglicerina sublingual&lt;/b&gt; el medicamento utilizado para este fin.</t>
  </si>
  <si>
    <t>&lt;b&gt;TRATAMIENTO DE LA ANGINA DE PECHO ESTABLE&lt;/b&gt;&lt;br /&gt;&lt;br /&gt;El objetivo primordial del tratamiento antianginoso es prevenir y aliviar los episodios de angina en el paciente isquémico.&lt;br /&gt;• &lt;b&gt;Alivio agudo sintomático (Nitroglicerina sublingual):&lt;/b&gt; El tratamiento de elección para abordar el episodio de angina de pecho estable se basa en el uso de nitratos, siendo la nitroglicerina sublingual el medicamento indicado para tal fin. Clínicamente, el dolor que aparece al esfuerzo físico cede en 1 a 2 minutos tras el reposo o la administración de estos nitritos sublinguales.&lt;br /&gt;• &lt;b&gt;Prevención de recurrencia a largo plazo (Aspirina y Estatinas):&lt;/b&gt; Se establece como regla clínica que el tratamiento recomendado para prevenir la recurrencia de un infarto de miocardio en pacientes con enfermedad coronaria crónica estable consiste en la administración sostenida de aspirina y estatinas.&lt;br /&gt;• &lt;b&gt;Terapia antiisquémica basal (Betabloqueantes):&lt;/b&gt; Fármacos como los betabloqueantes forman parte del esquema crónico para disminuir el consumo de oxígeno miocárdico, pero no constituyen el fármaco de elección para el alivio agudo e inmediato del dolor isquémico.</t>
  </si>
  <si>
    <t>&lt;b&gt;a) Nitroglicerina sublingual:&lt;/b&gt; Es la opción correcta. Constituye el medicamento de elección utilizado para el tratamiento agudo y sintomático del episodio de angina de pecho estable, actuando como un rápido vasodilatador para disminuir la isquemia miocárdica que genera el dolor.</t>
  </si>
  <si>
    <t>¿Qué tipo de fármacos se utilizan en la fase aguda de un infarto agudo de miocardio para reducir la mortalidad? Seleccione una:&lt;br&gt;&lt;br&gt;a) Antiinflamatorios no esteroideos&lt;br&gt;&lt;br&gt;b) Betabloqueantes&lt;br&gt;&lt;br&gt;c) Bloqueadores de los canales de calcio&lt;br&gt;&lt;br&gt;d) Diuréticos</t>
  </si>
  <si>
    <t>&lt;br&gt;b) Betabloqueantes</t>
  </si>
  <si>
    <t>Los &lt;b&gt;betabloqueantes&lt;/b&gt; son fármacos de primera línea que se utilizan sistemáticamente en la fase aguda de un infarto agudo de miocardio para &lt;b&gt;reducir la mortalidad&lt;/b&gt;, disminuyendo el consumo miocárdico de oxígeno y previniendo la incidencia de rotura cardíaca.</t>
  </si>
  <si>
    <t>&lt;b&gt;TRATAMIENTO MÉDICO EN LA FASE AGUDA DEL INFARTO DE MIOCARDIO&lt;/b&gt;&lt;br /&gt;&lt;br /&gt;El abordaje terapéutico inicial de los síndromes coronarios agudos con supradesnivel del segmento ST incluye una secuencia estricta de reperfusión y administración de fármacos dirigidos a aliviar la isquemia y prevenir la mortalidad temprana:&lt;br /&gt;• &lt;b&gt;Betabloqueantes adrenérgicos (ej. Atenolol, Bisoprolol):&lt;/b&gt; Constituyen fármacos irremplazables que deben administrarse siempre en la fase aguda del infarto (salvo contraindicaciones formales). Su mecanismo central radica en la reducción de la frecuencia cardíaca y la contractilidad, lo cual disminuye críticamente el consumo miocárdico de oxígeno, reduce la incidencia de rotura cardíaca estructural y genera una franca disminución de la mortalidad general.&lt;br /&gt;• &lt;b&gt;Inhibidores de la Enzima Convertidora de Angiotensina (IECA):&lt;/b&gt; Indicados tempranamente para evitar la remodelación cardíaca patológica (dilatación) y tratar la disfunción ventricular residual.&lt;br /&gt;• &lt;b&gt;Inhibidores HMG CoA (Estatinas):&lt;/b&gt; Se inician desde la unidad coronaria con el objetivo dual de normalizar el colesterol y aprovechar su efecto pleitrópico protector endotelial.</t>
  </si>
  <si>
    <t>La opción b es correcta debido a que la literatura cardiológica establece axiomáticamente que los &lt;b&gt;betabloqueantes&lt;/b&gt; son los fármacos indicados de manera ineludible en la fase aguda de un infarto de miocardio para &lt;b&gt;reducir la mortalidad&lt;/b&gt;, gracias a su efecto cardioprotector al disminuir el consumo de oxígeno miocárdico.</t>
  </si>
  <si>
    <t>&lt;br /&gt;• &lt;b&gt;a) Antiinflamatorios no esteroideos (AINEs):&lt;/b&gt; Es incorrecta ya que, a excepción de la aspirina (utilizada como pilar antiagregante), el uso de otros AINEs en la isquemia aguda está proscrito debido a que inhiben mecanismos protectores y no disminuyen la mortalidad coronaria.&lt;br /&gt;• &lt;b&gt;c) Bloqueadores de los canales de calcio:&lt;/b&gt; Es incorrecta porque no son drogas de primera elección; las dihidropiridinas (ej. nifedipina) están absolutamente contraindicadas ya que aumentan la mortalidad, y en la prevención secundaria isquémica global, los antagonistas del calcio no han demostrado un efecto beneficioso sobre la supervivencia.&lt;br /&gt;• &lt;b&gt;d) Diuréticos:&lt;/b&gt; Es incorrecta debido a que los diuréticos son fármacos sintomáticos utilizados exclusivamente para el manejo de la congestión y sobrecarga de volumen (ej. edema agudo de pulmón secundario al infarto), careciendo de efecto probado sobre la reducción intrínseca de la mortalidad isquémica per se.</t>
  </si>
  <si>
    <t>&lt;b&gt;METAS Y CONTRAINDICACIONES DE LOS BETABLOQUEANTES EN EL IAM&lt;/b&gt;&lt;br /&gt;&lt;br /&gt;Al indicar el uso de bloqueantes beta adrenérgicos en la unidad coronaria, el objetivo hemodinámico a alcanzar es una frecuencia cardíaca estricta entre &lt;b&gt;50 y 60 latidos por minuto&lt;/b&gt;. Previo a su prescripción, el profesional médico debe evaluar ineludiblemente la ausencia de contraindicaciones formales, las cuales incluyen: presencia de hipotensión arterial severa, signos de insuficiencia cardíaca aguda o shock cardiogénico al ingreso, bradicardia extrema, bloqueos auriculoventriculares patológicos, o el antecedente conocido de asma bronquial.</t>
  </si>
  <si>
    <t>Un paciente que sale de alta de unidad coronaria luego de haber padecido un evento coronario tratado con angioplastia, ¿cuál sería el tratamiento óptimo?&lt;br&gt;&lt;br&gt;a) Bisoprolol+IECA o ARA 2 + estatinas en altas dosis+clopidogrel 75 mg+aspirina&lt;br&gt;&lt;br&gt;b) Atenolol+aspirina+IECA&lt;br&gt;&lt;br&gt;c) ARA 2 + aspirina+verapamilo&lt;br&gt;&lt;br&gt;d) Sacubitril-valsartán+diuréticos tiazídicos&lt;br&gt;&lt;br&gt;e) Rosuvastatina 10 mg+ezetimibe+clopidogrel</t>
  </si>
  <si>
    <t>&lt;br&gt;a) Bisoprolol+IECA o ARA 2 + estatinas en altas dosis+clopidogrel 75 mg+aspirina</t>
  </si>
  <si>
    <t>&lt;b&gt;ALTA HOSPITALARIA Y PREVENCIÓN SECUNDARIA EN LA CARDIOPATÍA ISQUÉMICA&lt;/b&gt;&lt;br /&gt;&lt;br /&gt;El manejo médico del paciente que sobrevive a un síndrome coronario agudo y es tratado con revascularización (como una angioplastia o PTCA) no termina con la apertura del vaso. Para evitar la recurrencia de eventos isquémicos, frenar la progresión de la aterosclerosis y prevenir la remodelación cardíaca, se debe instaurar una estricta estrategia de prevención secundaria.&lt;br /&gt;• &lt;b&gt;Esquema óptimo al alta:&lt;/b&gt; El paciente debe egresar de la unidad coronaria con una politerapia orientada a abarcar todos los frentes fisiopatológicos de la enfermedad. Este esquema óptimo exige la prescripción conjunta de: doble antiagregación plaquetaria (&lt;b&gt;Aspirina&lt;/b&gt; 81-325 mg + &lt;b&gt;Clopidogrel&lt;/b&gt; 75 mg), &lt;b&gt;Betabloqueantes&lt;/b&gt; (como el Bisoprolol para disminuir el consumo de O2), Hipolipemiantes (&lt;b&gt;Estatinas en altas dosis&lt;/b&gt; como Atorvastatina o Rosuvastatina) e inhibidores del sistema renina-angiotensina-aldosterona (&lt;b&gt;IECA&lt;/b&gt; o en su defecto &lt;b&gt;ARA II&lt;/b&gt;).&lt;br /&gt;• &lt;b&gt;Pautas de egreso complementarias:&lt;/b&gt; Se deben proveer instrucciones estrictas por escrito sobre las dosis, los efectos colaterales y exigir un control agresivo de los factores de riesgo cardiovascular del paciente.</t>
  </si>
  <si>
    <t>&lt;b&gt;a) Bisoprolol+IECA o ARA 2 + estatinas en altas dosis+clopidogrel 75 mg+aspirina:&lt;/b&gt; Es la opción correcta. Constituye el esquema farmacológico integral validado y protocolar de prevención secundaria al alta, cubriendo el control de la demanda de oxígeno (betabloqueante), la nefroprotección y prevención del remodelado ventricular (IECA/ARA II), la estabilización de la placa (estatinas), y la imperativa prevención de trombosis del stent y recurrencia isquémica (doble antiagregación con aspirina y clopidogrel).</t>
  </si>
  <si>
    <t>• &lt;b&gt;b) Atenolol+aspirina+IECA:&lt;/b&gt; Es incorrecta. Se encuentra incompleta al omitir las estatinas y la segunda droga antiagregante (el clopidogrel es fundamental y mandatorio tras una angioplastia).&lt;br /&gt;• &lt;b&gt;c) ARA 2 + aspirina+verapamilo:&lt;/b&gt; Es incorrecta. Faltan los hipolipemiantes, el clopidogrel, y los bloqueantes cálcicos no dihidropiridínicos (verapamilo) no son drogas de primera elección salvo contraindicación absoluta comprobada para los betabloqueantes.&lt;br /&gt;• &lt;b&gt;d) Sacubitril-valsartán+diuréticos tiazídicos:&lt;/b&gt; Es incorrecta. Este es un esquema característico indicado en el manejo de la insuficiencia cardíaca crónica con fracción de eyección reducida, no el esquema antitrombótico/antiisquémico profiláctico para egreso por evento coronario agudo.&lt;br /&gt;• &lt;b&gt;e) Rosuvastatina 10 mg+ezetimibe+clopidogrel:&lt;/b&gt; Es incorrecta. Resulta un régimen deficiente para un egreso post-evento agudo; omite la aspirina (privándolo de la doble antiagregación), los betabloqueantes y los IECA/ARA II.</t>
  </si>
  <si>
    <t>Marque la opción correcta:&lt;br&gt;&lt;br&gt;a) La trombolisis con estreptoquinasa tiene la misma efectividad que la angioplastia para reperfundir la arteria subocluida, SCA con supradesnivel del ST&lt;br&gt;&lt;br&gt;b) La trombolisis con estreptoquinasa tiene menor riesgo de sangrado cerebral que la angioplastia en el SCA con supradesnivel del ST&lt;br&gt;&lt;br&gt;c) La trombolisis con estreptoquinasa tiene el mismo riesgo de sangrado cerebral que la angioplastia para reperfundir la arteria SCA con supradesnivel del ST&lt;br&gt;&lt;br&gt;d) En un SCA con supradesnivel del ST es preferible la angioplastia con stent si la demora para realizarla es menor a los 120 min&lt;br&gt;&lt;br&gt;e) Ninguna opción es correcta</t>
  </si>
  <si>
    <t>&lt;br&gt;d) En un SCA con supradesnivel del ST es preferible la angioplastia con stent si la demora para realizarla es menor a los 120 min</t>
  </si>
  <si>
    <t>&lt;b&gt;TERAPIA DE REPERFUSIÓN EN EL SCACEST&lt;/b&gt;&lt;br /&gt;&lt;br /&gt;En el manejo de un Síndrome Coronario Agudo con Elevación del Segmento ST (SCACEST), es mandatorio y prioritario implementar la recanalización del vaso culpable (abrir la arteria ocluida al 100%). La elección de la estrategia depende del tiempo de demora estimado:&lt;br /&gt;• &lt;b&gt;Estrategia Invasiva (Angioplastia Primaria):&lt;/b&gt; Constituye el método de elección para lograr la mayor tasa de éxito de reperfusión (90%). Se prefiere la &lt;b&gt;angioplastia con stent si la demora para realizarla es menor a los 120 minutos&lt;/b&gt; (o menor a 60 minutos si el centro cuenta con hemodinamia). Esta estrategia invasiva demostró un mayor beneficio en efectividad y seguridad a corto plazo que la terapia fibrinolítica, logrando una mayor reducción de accidentes cerebrovasculares, isquemia recurrente y mortalidad cardiovascular.&lt;br /&gt;• &lt;b&gt;Estrategia Farmacológica (Fibrinólisis):&lt;/b&gt; Si el centro no cuenta con hemodinamia y se estima objetivamente que el traslado para realizar la angioplastia superará los 120 minutos de demora, se debe indicar de forma obligatoria la fibrinólisis inmediata (ej. con &lt;i&gt;Estreptoquinasa&lt;/i&gt;) en los primeros 30 minutos desde el arribo del paciente al centro de salud.</t>
  </si>
  <si>
    <t>La opción d es correcta debido a que la literatura cardiológica establece axiomáticamente que, en un síndrome coronario agudo con supradesnivel del ST, la &lt;b&gt;angioplastia primaria (con balón y stent) es la estrategia de reperfusión de elección y preferible frente a los trombolíticos, siempre que pueda realizarse dentro de un tiempo de demora menor a 120 minutos&lt;/b&gt;, al presentar mayor eficacia de recanalización y un mejor perfil de seguridad.</t>
  </si>
  <si>
    <t>&lt;br /&gt;• &lt;b&gt;a) La trombolisis con estreptoquinasa tiene la misma efectividad que la angioplastia:&lt;/b&gt; Es incorrecta porque la angioplastia directa logra una tasa de éxito sustancialmente superior (90%) y ha demostrado en estudios clínicos un mayor beneficio en efectividad a corto plazo para recanalizar el vaso culpable.&lt;br /&gt;• &lt;b&gt;b) y c) Riesgos comparativos de sangrado cerebral:&lt;/b&gt; Son opciones incorrectas debido a que la angioplastia primaria ha demostrado mayor seguridad que los fibrinolíticos (los cuales elevan sustancialmente el riesgo de hemorragia), logrando una reducción comprobada de los accidentes cerebrovasculares.&lt;br /&gt;• &lt;b&gt;e) Ninguna opción es correcta:&lt;/b&gt; Es incorrecta porque el postulado d define de manera exacta el límite temporal protocolizado (120 minutos) para indicar preferentemente la intervención percutánea.</t>
  </si>
  <si>
    <t>¿Cuál es el método que logra el 90% de reperfusión en los Síndromes Coronarios con elevación del ST?&lt;br&gt;&lt;br&gt;a) Nitroglicerina + aspirina&lt;br&gt;&lt;br&gt;b) Heparina IV en bolo&lt;br&gt;&lt;br&gt;c) Estreptoquinasa&lt;br&gt;&lt;br&gt;d) Angioplastia directa</t>
  </si>
  <si>
    <t>d) Angioplastia directa</t>
  </si>
  <si>
    <t>La &lt;b&gt;angioplastia directa&lt;/b&gt; constituye el método que logra el &lt;b&gt;90% de reperfusión&lt;/b&gt; en los síndromes coronarios con elevación del segmento ST (SCACEST).</t>
  </si>
  <si>
    <t>&lt;b&gt;TERAPIA DE REPERFUSIÓN EN EL SCACEST&lt;/b&gt;&lt;br /&gt;&lt;br /&gt;En el manejo de un Síndrome Coronario Agudo con elevación del segmento ST, es mandatorio y prioritario implementar la recanalización del vaso culpable. La premisa a seguir es que dicha recanalización debe ser precoz, completa y sostenida en el tiempo.&lt;br /&gt;• &lt;b&gt;Angioplastia Directa (Primaria):&lt;/b&gt; Si se cuenta con un centro de referencia con alta complejidad tecnológica, la angioplastia con balón y stent constituye la mejor opción para lograr la mayor tasa de éxitos (90%) en la recanalización del vaso culpable. Ha demostrado un mayor beneficio en efectividad y seguridad a corto plazo que la terapia fibrinolítica, disminuyendo accidentes cerebrovasculares y la mortalidad cardiovascular. Es preferible si la demora para realizarla es menor a 120 minutos.&lt;br /&gt;• &lt;b&gt;Fibrinólisis (Estreptoquinasa):&lt;/b&gt; Es la estrategia farmacológica de contingencia indicada si la probabilidad de realizar la angioplastia supera los 120 minutos. Debe administrarse inmediatamente (en &lt; 30 minutos desde el arribo) y acompañarse siempre de tratamiento antiagregante plaquetario coadyuvante.</t>
  </si>
  <si>
    <t>&lt;b&gt;d) Angioplastia directa:&lt;/b&gt; Es la opción correcta. Constituye el tratamiento de elección y el método que alcanza las mayores tasas de éxito (90% de reperfusión) en la recanalización del vaso ocluido en el infarto agudo de miocardio transmural, presentando un mejor perfil de efectividad y seguridad a corto plazo que la terapia fibrinolítica.</t>
  </si>
  <si>
    <t>• &lt;b&gt;a) Nitroglicerina + aspirina:&lt;/b&gt; Es incorrecta. Si bien la aspirina es fundamental para la antiagregación basal y la nitroglicerina alivia el dolor anginoso, ninguna de estas medicaciones posee la capacidad lítica o mecánica necesaria para lograr la reperfusión de una arteria ocluida al 100% por un trombo masivo.&lt;br /&gt;• &lt;b&gt;b) Heparina IV en bolo:&lt;/b&gt; Es incorrecta. Actúa evitando que el coágulo preexistente progrese o se extienda, pero no es un agente de reperfusión que disuelva o recanalice mecánicamente la obstrucción arterial.&lt;br /&gt;• &lt;b&gt;c) Estreptoquinasa:&lt;/b&gt; Es incorrecta como el método de mayor reperfusión. Aunque es el fibrinolítico de elección cuando no hay hemodinamia disponible (o la demora es &gt; 120 minutos), sus tasas de recanalización exitosa son netamente inferiores a las logradas mediante angioplastia directa.</t>
  </si>
  <si>
    <t>Mujer de 72 años que acude a la guardia con dolor torácico de 4 hs de evolución. En el ECG se observa infradesnivel del ST de 2 mm de V2 a V6. ¿Cuál de las siguientes opciones terapéuticas NO es correcta?&lt;br&gt;&lt;br&gt;a) Estreptoquinasa&lt;br&gt;&lt;br&gt;b) AAS&lt;br&gt;&lt;br&gt;c) Enoxaparina&lt;br&gt;&lt;br&gt;d) Clopidogrel</t>
  </si>
  <si>
    <t>&lt;br&gt;a) Estreptoquinasa</t>
  </si>
  <si>
    <t>La terapia fibrinolítica (como la administración de &lt;b&gt;estreptoquinasa&lt;/b&gt;) está totalmente contraindicada en el manejo del síndrome coronario agudo sin elevación del segmento ST (SCASEST), el cual se manifiesta en el electrocardiograma de forma característica con un &lt;b&gt;infradesnivel del segmento ST&lt;/b&gt;.</t>
  </si>
  <si>
    <t>&lt;b&gt;TRATAMIENTO DEL SÍNDROME CORONARIO AGUDO SIN SUPRADESNIVEL DEL ST (SCASEST)&lt;/b&gt;&lt;br /&gt;&lt;br /&gt;La presencia de dolor torácico isquémico asociado a un infradesnivel del segmento ST en las derivaciones precordiales establece el diagnóstico de Síndrome Coronario Agudo Sin Supradesnivel del Segmento ST (SCASEST). Fisiopatológicamente, este cuadro corresponde a un vaso con obstrucción parcial no total (trombo no oclusivo). En este contexto, el objetivo no es la trombolisis, sino estabilizar médicamente la placa para evitar que el coágulo progrese a una oclusión total:&lt;br /&gt;• &lt;b&gt;Antiagregación Plaquetaria:&lt;/b&gt; Se indica doble antiagregación para frenar la cascada primaria plaquetaria, utilizando &lt;b&gt;Aspirina (AAS)&lt;/b&gt; de forma conjunta con un inhibidor del receptor P2Y12, como el &lt;b&gt;Clopidogrel&lt;/b&gt;, prasugrel o ticagrelor.&lt;br /&gt;• &lt;b&gt;Terapia Anticoagulante:&lt;/b&gt; Se indica para evitar que el trombo inestable se vuelva oclusivo al 100%, utilizando heparina no fraccionada o heparinas de bajo peso molecular, como la &lt;b&gt;Enoxaparina&lt;/b&gt;.&lt;br /&gt;• &lt;b&gt;Terapia Trombolítica (Fibrinólisis):&lt;/b&gt; Constituye una contraindicación absoluta. La utilización de trombolíticos (como la &lt;b&gt;Estreptoquinasa&lt;/b&gt;) está formalmente proscrita en el manejo del SCASEST, ya que su uso clínico en el contexto de trombos parcialmente oclusivos no ha demostrado beneficios e incluso puede incrementar la mortalidad en un 14%.</t>
  </si>
  <si>
    <t>La opción a es la aseveración INCORRECTA sobre la terapéutica (y por lo tanto la respuesta a marcar) debido a que la literatura cardiológica establece axiomáticamente que la terapia fibrinolítica con &lt;b&gt;estreptoquinasa&lt;/b&gt; está absolutamente contraindicada en los pacientes que cursan un síndrome coronario agudo que se manifiesta con infradesnivel del ST.</t>
  </si>
  <si>
    <t>&lt;br /&gt;• &lt;b&gt;b) AAS, c) Enoxaparina y d) Clopidogrel:&lt;/b&gt; Son opciones que describen conductas verdaderas y correctas para el manejo del paciente, por lo que resultan incorrectas para marcar. La terapéutica antitrombótica de rigor en los síndromes coronarios agudos sin elevación del ST incluye explícitamente tanto el tratamiento antiplaquetario (AAS y Clopidogrel) como el tratamiento anticoagulante (Enoxaparina) para lograr la estabilización de la placa complicada.</t>
  </si>
  <si>
    <t>En un paciente con IAM con supradesnivel del ST Ud. decidiría NO administrar fibrinolíticos en forma absoluta por:&lt;br&gt;&lt;br&gt;a) Le punzaron la vena yugular interna hace 3 semanas&lt;br&gt;&lt;br&gt;b) TA de 160/90 mmHg&lt;br&gt;&lt;br&gt;c) Se trata de un IAM con más de 6 hs de evolución&lt;br&gt;&lt;br&gt;d) Se encuentra en shock cardiogénico y dispone de angioplastia</t>
  </si>
  <si>
    <t>d) Se encuentra en shock cardiogénico y dispone de angioplastia</t>
  </si>
  <si>
    <t>En un paciente con infarto agudo de miocardio con supradesnivel del ST, la presencia de &lt;b&gt;shock cardiogénico&lt;/b&gt; sumada a la disponibilidad de &lt;b&gt;angioplastia&lt;/b&gt; constituye una indicación para &lt;b&gt;NO administrar fibrinolíticos en forma absoluta&lt;/b&gt;.</t>
  </si>
  <si>
    <t>&lt;b&gt;CONTRAINDICACIONES DE LA TERAPIA FIBRINOLÍTICA EN EL SCACEST&lt;/b&gt;&lt;br /&gt;&lt;br /&gt;La terapia fibrinolítica (estreptoquinasa) es la estrategia farmacológica de contingencia indicada si la probabilidad de realizar angioplastia supera los 120 minutos. Sin embargo, posee contraindicaciones estrictas:&lt;br /&gt;• &lt;b&gt;Absolutas:&lt;/b&gt; Antecedente de ACV hemorrágico, ACV de cualquier tipo en el último año, neoplasia intracraneana conocida, hemorragia activa, sospecha de disección aórtica y diátesis hemorrágica. Asimismo, la presencia de shock cardiogénico sumada a la disponibilidad de angioplastia constituye una indicación absoluta para no administrar fibrinolíticos.&lt;br /&gt;• &lt;b&gt;Relativas:&lt;/b&gt; Hipertensión arterial severa al ingreso (&gt; 180/110 mmHg) o conocida, historia de ACV antiguo, coagulopatía o anticoagulación efectiva, trauma o cirugía mayor dentro del mes previo, reanimación cardiopulmonar prolongada (&gt; 10 minutos), punción no compresible en las últimas 2 semanas, y úlcera péptica activa.</t>
  </si>
  <si>
    <t>&lt;b&gt;d) Se encuentra en shock cardiogénico y dispone de angioplastia:&lt;/b&gt; Es la opción correcta. Constituye una contraindicación absoluta para la fibrinólisis farmacológica. Ante un cuadro de shock cardiogénico existiendo disponibilidad de hemodinamia, la angioplastia directa es mandataria por su mayor tasa de recanalización y superior beneficio de sobrevida, relegando y contraindicando absolutamente el uso de trombolíticos.</t>
  </si>
  <si>
    <t>• &lt;b&gt;a) Le punzaron la vena yugular interna hace 3 semanas:&lt;/b&gt; Es incorrecta. Las punciones en sitios no compresibles constituyen una contraindicación de carácter relativa, y su límite temporal se establece dentro de las últimas 2 semanas, no 3 semanas.&lt;br /&gt;• &lt;b&gt;b) TA de 160/90 mmHg:&lt;/b&gt; Es incorrecta. Para que la hipertensión arterial se considere una contraindicación relativa, los valores deben ser severos al ingreso, siendo estrictamente superiores a 180/110 mmHg.&lt;br /&gt;• &lt;b&gt;c) Se trata de un IAM con más de 6 hs de evolución:&lt;/b&gt; Es incorrecta. Si bien la hora de oro para la máxima efectividad de reperfusión ocurre en los primeros 60 minutos, la ventana teórica útil para la administración de fibrinolíticos se extiende hasta las 12 horas desde el inicio de los síntomas.</t>
  </si>
  <si>
    <t>Paciente de 60 años llega a la guardia refiriendo dolor precordial opresivo con irradiación a mandíbula y brazo izquierdo de intensidad 10/10 de media hora de evolución. Usted realiza un ECG de doce derivaciones y encuentra supradesnivel del segmento ST de 2 mm de cara antero-septal. Usted decide iniciar ácido acetil salicílico y clopidogrel. ¿Cuál considera que es la conducta terapéutica más adecuada a continuación?&lt;br&gt;&lt;br&gt;a) Coronariografía con reperfusión en 24 hs&lt;br&gt;&lt;br&gt;b) Anticoagulación por 48 hs y seguimiento ambulatorio con pautas de alarma&lt;br&gt;&lt;br&gt;c) Reperfusión de urgencia&lt;br&gt;&lt;br&gt;d) Estratificación de riesgo en unidad coronaria con eventual prueba de esfuerzo en 48 hs</t>
  </si>
  <si>
    <t>&lt;br&gt;c) Reperfusión de urgencia</t>
  </si>
  <si>
    <t>Ante un paciente con síndrome coronario agudo con supradesnivel del segmento ST (ej. de cara antero-septal), la conducta terapéutica más adecuada y obligatoria a continuación del inicio de la terapia antiagregante es la &lt;b&gt;reperfusión de urgencia&lt;/b&gt;.</t>
  </si>
  <si>
    <t>&lt;b&gt;MANEJO DEL SÍNDROME CORONARIO AGUDO CON SUPRADESNIVEL DEL ST (SCACEST)&lt;/b&gt;&lt;br /&gt;&lt;br /&gt;En la cardiopatía isquémica, la sola presencia de dolor precordial característico sumado a la detección de un supradesnivel del segmento ST en el electrocardiograma confirma el diagnóstico de un vaso obstruido al 100% (trombo oclusivo masivo). En este contexto de urgencia vital extrema, el abordaje terapéutico exige una secuencia ininterrumpida de pasos para salvar el miocardio en riesgo:&lt;br /&gt;• &lt;b&gt;Antiagregación Plaquetaria Inmediata:&lt;/b&gt; Administración de una dosis de carga de Aspirina (habitualmente 300 mg masticados) y Clopidogrel u otro inhibidor del receptor P2Y12.&lt;br /&gt;• &lt;b&gt;Reperfusión de Urgencia:&lt;/b&gt; Constituye la piedra angular y el objetivo principal e impostergable del tratamiento. Consiste en lograr la recanalización del vaso culpable de manera precoz, completa y sostenida en el tiempo. Esta reperfusión debe efectuarse en la "hora de oro" (los primeros 60 minutos de máxima eficacia) para salvar el miocardio viable y evitar que la isquemia evolucione hacia un infarto transmural completo.</t>
  </si>
  <si>
    <t>La opción c es correcta debido a que la literatura cardiológica establece de manera explícita y como axioma clínico que, ante un paciente con supradesnivel del segmento ST (infarto agudo de miocardio en curso), la conducta terapéutica más adecuada e imperativa tras el inicio de los antiagregantes es la &lt;b&gt;reperfusión de urgencia&lt;/b&gt; (ya sea mediante angioplastia primaria o terapia fibrinolítica), para reestablecer inmediatamente el flujo en la arteria ocluida.</t>
  </si>
  <si>
    <t>&lt;b&gt;ESTRATEGIAS DE REPERFUSIÓN DE URGENCIA&lt;/b&gt;&lt;br /&gt;&lt;br /&gt;La elección del método para recanalizar la arteria depende críticamente del tiempo de demora estimado:&lt;br /&gt;• &lt;b&gt;Angioplastia Primaria:&lt;/b&gt; Es el método de elección (logra un 90% de éxito en reperfusión). Se prefiere si la demora para realizarla es menor a 120 minutos (o &lt; 60 minutos si el centro cuenta con hemodinamia). Ha demostrado mayor beneficio en efectividad y seguridad a corto plazo que los trombolíticos.&lt;br /&gt;• &lt;b&gt;Terapia Farmacológica (Fibrinólisis):&lt;/b&gt; Si la probabilidad de realizar la angioplastia supera los 120 minutos, está indicada de forma obligatoria la administración inmediata de fibrinolíticos (ej. Estreptoquinasa) en los primeros 30 minutos desde el arribo del paciente a la guardia.</t>
  </si>
  <si>
    <t>Un paciente de 64 años cursando un infarto anterior con supradesnivel del ST-t de V1 a V4 ingresa a la sala de urgencias. Refiere dolor opresivo retroesternal con intensidad 8/10. Su presión arterial es de 130/80 mmHG y no presenta signos de insuficiencia cardiaca. El médico de urgencias indica aspirina 325 mg vía oral y nitroglicerina endovenosa, mientras se prepara la sala de hemodinamia para realizar una angioplastia primaria. En base a la evidencia disponible. ¿Cuál es el beneficio probado en este caso con la utilización de nitritos?&lt;br&gt;&lt;br&gt;a) Reducir el tamaño del infarto&lt;br&gt;&lt;br&gt;b) Disminuir la mortalidad&lt;br&gt;&lt;br&gt;c) Aliviar el dolor anginoso&lt;br&gt;&lt;br&gt;d) Aumentar la tasa de éxito de la angioplastia primaria</t>
  </si>
  <si>
    <t>c) Aliviar el dolor anginoso</t>
  </si>
  <si>
    <t>&lt;b&gt;TRATAMIENTO INICIAL Y USO DE NITRITOS EN EL SCACEST&lt;/b&gt;&lt;br /&gt;&lt;br /&gt;El abordaje de los pacientes con un Síndrome Coronario Agudo con Elevación del ST (SCACEST) se realiza mediante una secuencia estricta de pasos en la urgencia:&lt;br /&gt;• &lt;b&gt;Paso 1 (Internación y monitorización):&lt;/b&gt; Constituye una emergencia absoluta que requiere ingreso institucional inmediato y monitorización cardíaca para detectar precozmente complicaciones eléctricas letales.&lt;br /&gt;• &lt;b&gt;Paso 2 (Venoclisis y Nitroglicerina):&lt;/b&gt; Se obtiene un acceso venoso para la administración de medicación urgente. Se infunde nitroglicerina endovenosa con el fin principal de observar si existe desaparición del dolor y resolución del segmento ST (lo cual descartaría un cuadro vasoespástico transitorio). El beneficio probado de la utilización de nitritos intravenosos en la urgencia del infarto agudo de miocardio radica exclusivamente en aliviar el dolor anginoso, sin reducir el tamaño del infarto ni disminuir la mortalidad.&lt;br /&gt;• &lt;b&gt;Terapia Antiagregante y Reperfusión:&lt;/b&gt; El pilar salvavidas incluye la carga inmediata con Aspirina y Clopidogrel, seguido rápidamente de la terapia de reperfusión de urgencia (angioplastia primaria de elección o trombolíticos) para recanalizar el vaso ocluido de forma precoz, completa y sostenida en el tiempo.</t>
  </si>
  <si>
    <t>&lt;b&gt;c) Aliviar el dolor anginoso:&lt;/b&gt; Es la opción correcta. Constituye una premisa clínica y farmacológica demostrada: en el contexto de un infarto agudo de miocardio, la nitroglicerina actúa como un potente vasodilatador venoso que disminuye la precarga y el consumo de oxígeno, lo cual alivia eficientemente el dolor isquémico, pero carece de impacto directo sobre la detención de la necrosis tisular o la reducción de la mortalidad global a corto y largo plazo.</t>
  </si>
  <si>
    <t>• &lt;b&gt;a) Reducir el tamaño del infarto, b) Disminuir la mortalidad:&lt;/b&gt; Son incorrectas. Ningún ensayo clínico ha demostrado que el uso aislado de nitritos endovenosos logre salvar miocardio isquémico (reducir la masa de necrosis) ni disminuya la mortalidad en el infarto agudo. La reducción drástica de la mortalidad se logra únicamente instaurando la reperfusión urgente (angioplastia directa) para abrir la arteria.&lt;br /&gt;• &lt;b&gt;d) Aumentar la tasa de éxito de la angioplastia primaria:&lt;/b&gt; Es incorrecta. La vasodilatación inducida por la nitroglicerina endovenosa no modifica mecánicamente ni incrementa las probabilidades de recanalización exitosa de un vaso que se encuentra ocluido al 100% por un trombo masivo (aterotrombosis).</t>
  </si>
  <si>
    <t>Un paciente de 60 años, asmático e hipertenso presenta angina de esfuerzo. ¿Cuál de los siguientes fármacos excluiría en el tratamiento inicial?&lt;br&gt;&lt;br&gt;a) Atenolol&lt;br&gt;&lt;br&gt;b) Mononitrato&lt;br&gt;&lt;br&gt;c) Aspirina&lt;br&gt;&lt;br&gt;d) Losartán</t>
  </si>
  <si>
    <t>&lt;br&gt;a) Atenolol</t>
  </si>
  <si>
    <t>Los &lt;b&gt;betabloqueantes&lt;/b&gt;, como el &lt;b&gt;atenolol&lt;/b&gt; o el bisoprolol, deben excluirse obligatoriamente en el tratamiento inicial de un paciente con antecedente de &lt;b&gt;asma bronquial&lt;/b&gt; que presenta angina de esfuerzo.</t>
  </si>
  <si>
    <t>&lt;b&gt;TERAPIA ANTIISQUÉMICA: BETABLOQUEANTES Y CONTRAINDICACIONES&lt;/b&gt;&lt;br /&gt;&lt;br /&gt;En el manejo de los síndromes coronarios agudos y la angina, los betabloqueantes adrenérgicos constituyen fármacos irremplazables que deben administrarse siempre en el tratamiento inicial, salvo la presencia de contraindicaciones formales.&lt;br /&gt;• &lt;b&gt;Mecanismo y Objetivo:&lt;/b&gt; Actúan reduciendo la frecuencia cardíaca (buscando un objetivo hemodinámico estricto entre 50 y 60 latidos por minuto) y la contractilidad, lo cual disminuye críticamente el consumo miocárdico de oxígeno y reduce la incidencia de complicaciones y mortalidad.&lt;br /&gt;• &lt;b&gt;Contraindicaciones Absolutas:&lt;/b&gt; Previo a su indicación, el profesional médico debe evaluar ineludiblemente la ausencia de contraindicaciones. Estas incluyen: presencia de hipotensión arterial severa, signos de insuficiencia cardíaca aguda o shock cardiogénico al ingreso, bradicardia extrema, bloqueos auriculoventriculares patológicos, o el antecedente conocido de &lt;b&gt;asma bronquial&lt;/b&gt; (debido al riesgo de desencadenar broncoespasmo severo).</t>
  </si>
  <si>
    <t>La opción a es correcta debido a que la literatura cardiológica establece de manera explícita y axiomática que los &lt;b&gt;betabloqueantes&lt;/b&gt; (como el &lt;b&gt;atenolol&lt;/b&gt;) deben excluirse obligatoriamente en el tratamiento inicial de un paciente coronario que presenta el antecedente de &lt;b&gt;asma bronquial&lt;/b&gt;, configurando una contraindicación absoluta para esta familia de fármacos.</t>
  </si>
  <si>
    <t>&lt;br /&gt;• &lt;b&gt;b) Mononitrato:&lt;/b&gt; Es incorrecta ya que los nitratos son el tratamiento de elección puramente sintomático para aliviar y prevenir los episodios de angina de pecho estable, careciendo de contraindicación respiratoria.&lt;br /&gt;• &lt;b&gt;c) Aspirina:&lt;/b&gt; Es incorrecta porque la antiagregación plaquetaria es el tratamiento médico preventivo óptimo y mandatorio para evitar la recurrencia de eventos isquémicos o infarto de miocardio en pacientes con enfermedad coronaria.&lt;br /&gt;• &lt;b&gt;d) Losartán:&lt;/b&gt; Es incorrecta debido a que los antagonistas de los receptores de angiotensina II (ARA II) son drogas de primera línea plenamente indicadas para el manejo de la hipertensión arterial concomitante que padece el paciente, no estando proscritos por su cuadro asmático.</t>
  </si>
  <si>
    <t>&lt;b&gt;TRATAMIENTO DE LA ANGINA CRÓNICA ESTABLE&lt;/b&gt;&lt;br /&gt;&lt;br /&gt;La angina crónica estable es originada por placas ateroscleróticas estables que comienzan a generar isquemia clínica al alcanzar una obstrucción mayor al 70% de la luz vascular.&lt;br /&gt;• &lt;b&gt;Tratamiento sintomático y de elección:&lt;/b&gt; Se asienta fundamentalmente en el uso de &lt;b&gt;nitratos&lt;/b&gt; (ej. nitroglicerina sublingual o mononitratos). El objetivo primordial es prevenir y aliviar los episodios de angina mediante vasodilatación.&lt;br /&gt;• &lt;b&gt;Tratamiento preventivo (Prevención secundaria):&lt;/b&gt; El tratamiento médico óptimo recomendado para prevenir la recurrencia de eventos isquémicos en pacientes con enfermedad coronaria estable consiste en la administración sostenida de &lt;b&gt;aspirina&lt;/b&gt; y &lt;b&gt;estatinas&lt;/b&gt;, junto con el control estricto de los factores de riesgo (ej. hipertensión).</t>
  </si>
  <si>
    <t>Una regla de oro de la terapéutica antitrombótica es:&lt;br&gt;&lt;br&gt;a) A mayor efectividad antitrombótica, mejor perfil riesgo/ beneficio&lt;br&gt;&lt;br&gt;b) A mayor efectividad antitrombótica, mayor riesgo de sangrado&lt;br&gt;&lt;br&gt;c) Más combinaciones antitrombóticas, mayor efectividad&lt;br&gt;&lt;br&gt;d) Combinaciones antitrombóticas aseguran menor tasa de trombosis del stent</t>
  </si>
  <si>
    <t>b) A mayor efectividad antitrombótica, mayor riesgo de sangrado</t>
  </si>
  <si>
    <t>Una regla de oro de la terapéutica antitrombótica establece que a &lt;b&gt;mayor efectividad antitrombótica, mayor es el riesgo de sangrado&lt;/b&gt;.</t>
  </si>
  <si>
    <t>&lt;b&gt;TERAPÉUTICA ANTITROMBÓTICA Y RIESGO DE SANGRADO&lt;/b&gt;&lt;br /&gt;&lt;br /&gt;El tratamiento médico farmacológico de los síndromes coronarios agudos se basa en revertir la fisiopatología de la placa complicada, atacando el vasoespasmo, la agregación plaquetaria y la formación del trombo.&lt;br /&gt;• &lt;b&gt;Esquema Integral:&lt;/b&gt; La terapéutica antitrombótica incluye tanto el tratamiento anticoagulante (para evitar que el trombo progrese a oclusivo total) como el tratamiento antiplaquetario (para frenar la cascada primaria).&lt;br /&gt;• &lt;b&gt;Regla de Oro:&lt;/b&gt; Al indicar y combinar estos fármacos rige una máxima clínica fundamental: una regla de oro de la terapéutica antitrombótica establece que a mayor efectividad antitrombótica, mayor es el riesgo de sangrado. El médico se enfrenta al constante desafío de equilibrar la necesidad imperiosa de frenar la trombosis y la isquemia miocárdica con el inminente y grave riesgo de provocar hemorragias letales en el paciente.</t>
  </si>
  <si>
    <t>&lt;b&gt;b) A mayor efectividad antitrombótica, mayor riesgo de sangrado:&lt;/b&gt; Es la opción correcta. Constituye el axioma farmacológico fundamental y la principal limitante en el manejo de los síndromes coronarios agudos; el incremento en la potencia de la terapia (o la suma de múltiples agentes anticoagulantes y antiagregantes) eleva de manera indefectible y proporcional la probabilidad de que el paciente sufra complicaciones hemorrágicas graves.</t>
  </si>
  <si>
    <t>• &lt;b&gt;a) A mayor efectividad antitrombótica, mejor perfil riesgo/ beneficio:&lt;/b&gt; Es incorrecta. Aumentar indiscriminadamente la efectividad antitrombótica eleva sustancialmente el riesgo de hemorragia, lo que deteriora el beneficio clínico neto de la intervención médica si no está rigurosamente justificado.&lt;br /&gt;• &lt;b&gt;c) Más combinaciones antitrombóticas, mayor efectividad:&lt;/b&gt; Es incorrecta como regla general en este contexto. Si bien combinar fármacos suma mecanismos de acción, la adición excesiva sobrepasa la ventana terapéutica segura, generando un riesgo inaceptable de sangrado que invalida cualquier supuesta "mayor efectividad".&lt;br /&gt;• &lt;b&gt;d) Combinaciones antitrombóticas aseguran menor tasa de trombosis del stent:&lt;/b&gt; Es incorrecta. Aunque la doble antiagregación está indicada para este fin específico post angioplastia, no constituye la "regla de oro" primaria e ineludible de la terapéutica antitrombótica global.</t>
  </si>
  <si>
    <t>La terapéutica antitrombótica en los SCA sin elevación del ST incluye:&lt;br&gt;&lt;br&gt;a) Tratamiento anticoagulante&lt;br&gt;&lt;br&gt;b) Tratamiento fibrinolítico&lt;br&gt;&lt;br&gt;c) Tratamiento antiplaquetario&lt;br&gt;&lt;br&gt;d) a y c son correctas</t>
  </si>
  <si>
    <t>&lt;br&gt;d) a y c son correctas</t>
  </si>
  <si>
    <t>&lt;b&gt;TRATAMIENTO ANTITROMBÓTICO EN EL SCASEST&lt;/b&gt;&lt;br /&gt;&lt;br /&gt;El manejo médico farmacológico en los Síndromes Coronarios Agudos Sin Supradesnivel del ST (SCASEST) se basa en revertir la fisiopatología de la placa complicada. Fisiopatológicamente, en estos cuadros el vaso presenta una obstrucción parcial no total (trombo no oclusivo), por lo que el objetivo no es la trombolisis, sino estabilizar médicamente la placa para evitar que el coágulo progrese a una oclusión del 100%.&lt;br /&gt;• &lt;b&gt;Tratamiento Antiplaquetario (Antiagregación):&lt;/b&gt; Se indica doble antiagregación para frenar la cascada primaria plaquetaria, utilizando Aspirina de forma conjunta con un inhibidor del receptor P2Y12 (ej. Clopidogrel, Prasugrel o Ticagrelor).&lt;br /&gt;• &lt;b&gt;Tratamiento Anticoagulante:&lt;/b&gt; Se indica para evitar que el trombo inestable progrese a oclusivo total. Se utiliza heparina no fraccionada o heparinas de bajo peso molecular (como la Enoxaparina).&lt;br /&gt;• &lt;b&gt;Regla de Oro:&lt;/b&gt; Una regla ineludible de la terapéutica antitrombótica establece que a mayor efectividad antitrombótica, mayor es el riesgo de sangrado.</t>
  </si>
  <si>
    <t>La opción d es correcta debido a que la literatura cardiológica establece axiomáticamente que la terapéutica antitrombótica obligatoria para estabilizar la placa en los síndromes coronarios agudos sin elevación del ST (SCASEST) incluye de forma conjunta tanto el &lt;b&gt;tratamiento antiplaquetario&lt;/b&gt; (para frenar la agregación primaria) como el &lt;b&gt;tratamiento anticoagulante&lt;/b&gt; (para evitar la oclusión total progresiva).</t>
  </si>
  <si>
    <t>&lt;br /&gt;• &lt;b&gt;a) Tratamiento anticoagulante y c) Tratamiento antiplaquetario:&lt;/b&gt; Son premisas verdaderas de forma individual, pero incompletas como respuesta única de opción múltiple, ya que el protocolo de estabilización exige imperativamente la sumatoria de ambas estrategias antitrombóticas.&lt;br /&gt;• &lt;b&gt;b) Tratamiento fibrinolítico:&lt;/b&gt; Es incorrecta porque la fibrinólisis (uso de trombolíticos) está absolutamente contraindicada en el manejo de los SCASEST, ya que su uso ante trombos parcialmente oclusivos no ha demostrado beneficios e incluso puede incrementar la mortalidad.</t>
  </si>
  <si>
    <t>&lt;b&gt;CONTRAINDICACIÓN DE LA TERAPIA FIBRINOLÍTICA&lt;/b&gt;&lt;br /&gt;&lt;br /&gt;La terapia trombolítica o fibrinólisis (ej. uso de Estreptoquinasa) constituye una contraindicación absoluta en los SCASEST. A diferencia del infarto clásico (SCACEST) donde la recanalización de un trombo oclusivo total es vital, el intento de lisar farmacológicamente un trombo de tipo no oclusivo en un SCASEST empeora el pronóstico y puede elevar la mortalidad en un 14%.</t>
  </si>
  <si>
    <t>En el infarto agudo de miocardio sin elevación del segmento ST (trombo oclusivo parcial), ¿qué intervención terapéutica está CONTRAINDICADA?&lt;br&gt;&lt;br&gt;a) Intervención coronaria percutánea&lt;br&gt;&lt;br&gt;b) Terapia fibrinolítica&lt;br&gt;&lt;br&gt;c) Terapéutica antitrombótica&lt;br&gt;&lt;br&gt;d) Terapéutica anti-isquémica</t>
  </si>
  <si>
    <t>b) Terapia fibrinolítica</t>
  </si>
  <si>
    <t>La &lt;b&gt;terapia fibrinolítica&lt;/b&gt; está totalmente &lt;b&gt;contraindicada&lt;/b&gt; en el manejo del síndrome coronario agudo sin elevación del segmento ST (trombo oclusivo parcial).</t>
  </si>
  <si>
    <t>&lt;b&gt;TRATAMIENTO DEL SCASEST (SÍNDROME CORONARIO AGUDO SIN ELEVACIÓN DEL ST)&lt;/b&gt;&lt;br /&gt;&lt;br /&gt;Fisiopatológicamente, en los cuadros de SCASEST (angina inestable o infarto no Q) el vaso presenta una obstrucción no total (trombo oclusivo parcial), por lo que el objetivo primario de urgencia no es la trombolisis, sino internar al paciente y estabilizarlo médicamente para evitar que el coágulo progrese a una oclusión total del 100%.&lt;br /&gt;• &lt;b&gt;Terapia Antiisquémica:&lt;/b&gt; Dirigida a resolver el vasoespasmo y bajar el consumo de oxígeno miocárdico, utilizando nitratos endovenosos y betabloqueantes.&lt;br /&gt;• &lt;b&gt;Terapéutica Antitrombótica:&lt;/b&gt; Incluye tanto el tratamiento anticoagulante (heparina) como el tratamiento antiplaquetario (aspirina y clopidogrel/ticagrelor) para frenar la cascada primaria.&lt;br /&gt;• &lt;b&gt;Estrategia Invasiva:&lt;/b&gt; La intervención coronaria percutánea (angioplastia) está indicada y se realiza de forma precoz (antes de las 48 hs) de acuerdo al riesgo del paciente.&lt;br /&gt;• &lt;b&gt;Contraindicación Absoluta:&lt;/b&gt; La terapia trombolítica (fibrinólisis) ESTÁ ABSOLUTAMENTE CONTRAINDICADA en los SCASEST, ya que carece de beneficio para destapar un vaso parcialmente ocluido y puede incrementar la mortalidad del paciente en un 14%.</t>
  </si>
  <si>
    <t>&lt;b&gt;b) Terapia fibrinolítica:&lt;/b&gt; Es la opción correcta a marcar (la intervención contraindicada). Constituye una premisa absoluta en cardiología; el uso de trombolíticos en un infarto sin elevación del segmento ST no solo no mejora el pronóstico, sino que incrementa sustancialmente la mortalidad y el riesgo de sangrado, al actuar sobre un trombo que es oclusivo parcial y predominantemente plaquetario.</t>
  </si>
  <si>
    <t>• &lt;b&gt;a) Intervención coronaria percutánea:&lt;/b&gt; Es incorrecta como contraindicación. La estrategia invasiva mediante angioplastia es el procedimiento de elección recomendado de forma precoz (antes de las 48 horas) o de extrema urgencia frente a inestabilidad hemodinámica.&lt;br /&gt;• &lt;b&gt;c) Terapéutica antitrombótica:&lt;/b&gt; Es incorrecta como contraindicación. La doble antiagregación y la anticoagulación son pilares obligatorios para evitar que el trombo inestable progrese a oclusivo masivo.&lt;br /&gt;• &lt;b&gt;d) Terapéutica anti-isquémica:&lt;/b&gt; Es incorrecta como contraindicación. El uso de betabloqueantes y nitratos está formalmente indicado para disminuir la demanda miocárdica de oxígeno y estabilizar clínicamente al paciente.</t>
  </si>
  <si>
    <t>¿Cuál es la premisa a seguir en la recanalización del vaso culpable?&lt;br&gt;&lt;br&gt;a) Que sea precoz&lt;br&gt;&lt;br&gt;b) Que sea completa&lt;br&gt;&lt;br&gt;c) Que se sostenga en el tiempo&lt;br&gt;&lt;br&gt;d) Que sea precoz, completa y sostenida en el tiempo</t>
  </si>
  <si>
    <t>&lt;br&gt;d) Que sea precoz, completa y sostenida en el tiempo</t>
  </si>
  <si>
    <t>La premisa a seguir en la recanalización del vaso culpable en un síndrome coronario agudo es que debe ser &lt;b&gt;precoz, completa y sostenida en el tiempo&lt;/b&gt;.</t>
  </si>
  <si>
    <t>&lt;b&gt;RECANALIZACIÓN DEL VASO CULPABLE EN EL SCACEST&lt;/b&gt;&lt;br /&gt;&lt;br /&gt;El Síndrome Coronario Agudo con Elevación del Segmento ST (SCACEST) se caracteriza fisiopatológicamente por la presencia de un vaso obstruido al 100% debido a la formación de un trombo masivo oclusivo. En este contexto de extrema urgencia vital, el objetivo principal y la "piedra angular" del tratamiento es lograr la recanalización de la arteria afectada mediante la terapia de reperfusión.&lt;br /&gt;• &lt;b&gt;Premisa de Reperfusión:&lt;/b&gt; El objetivo hemodinámico primordial es restablecer el flujo sanguíneo para salvar el miocardio viable en riesgo e impedir que la isquemia evolucione a un infarto transmural completo. Para lograrlo con máxima efectividad clínica, la premisa terapéutica ineludible dicta que la recanalización del vaso culpable debe ser obligatoriamente &lt;b&gt;precoz&lt;/b&gt;, &lt;b&gt;completa&lt;/b&gt; y &lt;b&gt;sostenida en el tiempo&lt;/b&gt;.</t>
  </si>
  <si>
    <t>La opción d es correcta debido a que la literatura cardiológica establece de manera explícita y como axioma terapéutico que la premisa fundamental e innegociable a seguir en la recanalización del vaso ocluido en un infarto de miocardio debe integrar conjuntamente que sea &lt;b&gt;precoz, completa y sostenida en el tiempo&lt;/b&gt;.</t>
  </si>
  <si>
    <t>&lt;br /&gt;• &lt;b&gt;a) Que sea precoz, b) Que sea completa y c) Que se sostenga en el tiempo:&lt;/b&gt; Son opciones que describen de forma aislada características verdaderas de la reperfusión, pero resultan individualmente insuficientes e incorrectas como respuesta única de opción múltiple. Una recanalización precoz pero incompleta, o una reperfusión que sufra una reoclusión trombótica inmediata, no logrará el objetivo de salvar el miocardio en riesgo, por lo que el éxito clínico exige estrictamente la sumatoria de las tres condiciones.</t>
  </si>
  <si>
    <t>&lt;b&gt;TERAPIA DE REPERFUSIÓN Y TIEMPO DE RESPUESTA&lt;/b&gt;&lt;br /&gt;&lt;br /&gt;En el manejo de la arteria ocluida rige el principio "El tiempo es músculo, el tiempo es vida", siendo el factor temporal el determinante pronóstico más crítico:&lt;br /&gt;• &lt;b&gt;Hora de oro:&lt;/b&gt; Los primeros 60 minutos constituyen el momento de máxima eficacia terapéutica.&lt;br /&gt;• &lt;b&gt;Diagrama de Gersh (Impacto temporal):&lt;/b&gt; Si la recanalización se logra en las primeras 2 horas de iniciados los síntomas, el 80% del miocardio en riesgo se encuentra viable, logrando reducir la mortalidad en un 80%. Por el contrario, si la apertura del vaso se demora y sobrepasa las 4 horas, el tejido miocárdico salvable cae drásticamente al 20%.</t>
  </si>
  <si>
    <t>En la actualidad, en un centro de referencia con alta complejidad tecnológica, ¿cuál es la mejor opción para tratar un IAM con elevación del ST para lograr mayor tasa de éxitos en la recanalización del vaso "culpable" , con "cierta" independencia del tiempo en que ocurrió el evento índice?&lt;br&gt;&lt;br&gt;a) SK o t-PA&lt;br&gt;&lt;br&gt;b) Heparina en bolo EV en altas dosis&lt;br&gt;&lt;br&gt;c) Angioplastia con balón + stent&lt;br&gt;&lt;br&gt;d) TNK</t>
  </si>
  <si>
    <t>c) Angioplastia con balón + stent</t>
  </si>
  <si>
    <t>En la actualidad, si se cuenta con un centro de referencia con alta complejidad tecnológica, la &lt;b&gt;angioplastia con balón y stent&lt;/b&gt; constituye la mejor opción para tratar un infarto agudo de miocardio con elevación del ST para lograr la mayor tasa de éxitos en la recanalización del vaso culpable, presentando además cierta independencia del tiempo en que ocurrió el evento índice.</t>
  </si>
  <si>
    <t>&lt;b&gt;TERAPIA DE REPERFUSIÓN EN EL SCACEST&lt;/b&gt;&lt;br /&gt;&lt;br /&gt;En el manejo de un Síndrome Coronario Agudo con elevación del segmento ST, es mandatorio y prioritario implementar la recanalización del vaso culpable de forma precoz, completa y sostenida en el tiempo.&lt;br /&gt;• &lt;b&gt;Angioplastia Directa (Primaria):&lt;/b&gt; Si se cuenta con un centro de referencia con alta complejidad tecnológica, la angioplastia con balón y stent constituye la mejor opción para tratar un IAM con elevación del ST y lograr la mayor tasa de éxitos en la recanalización del vaso culpable. Esta técnica ha demostrado un mayor beneficio en efectividad y seguridad a corto plazo que la terapia fibrinolítica, logrando un 90% de reperfusión y evidenciando una reducción de accidentes cerebrovasculares, isquemia recurrente y mortalidad cardiovascular.&lt;br /&gt;• &lt;b&gt;Fibrinólisis:&lt;/b&gt; Es la estrategia farmacológica de contingencia indicada únicamente si la probabilidad de realizar la angioplastia supera los 120 minutos, pero posee menores tasas de recanalización y depende críticamente del tiempo de evolución del evento.</t>
  </si>
  <si>
    <t>&lt;b&gt;c) Angioplastia con balón + stent:&lt;/b&gt; Es la opción correcta. En centros que disponen de la tecnología e infraestructura hemodinámica adecuada, la intervención coronaria percutánea primaria (angioplastia con balón y colocación de stent) es la estrategia de reperfusión de elección por excelencia. Supera ampliamente a los trombolíticos en tasa de recanalización exitosa (alcanzando el 90%), es más segura, disminuye las complicaciones (como los ACV) y tiene una eficacia que mantiene cierta independencia relativa de los tiempos de isquemia iniciales.</t>
  </si>
  <si>
    <t>• &lt;b&gt;a) SK o t-PA, d) TNK:&lt;/b&gt; Son incorrectas como la mejor opción ante disponibilidad tecnológica. Estos fármacos fibrinolíticos (estreptoquinasa o activadores del plasminógeno) se reservan como estrategia de segunda línea para cuando el traslado o la demora para realizar una angioplastia directa supera los 120 minutos, ya que tienen menores tasas de éxito y su ventana de efectividad es absolutamente dependiente del tiempo transcurrido desde el inicio del dolor.&lt;br /&gt;• &lt;b&gt;b) Heparina en bolo EV en altas dosis:&lt;/b&gt; Es incorrecta. Si bien la heparina es una terapia coadyuvante obligatoria para prevenir la progresión y extensión de la trombosis, no constituye por sí misma una terapia de reperfusión capaz de disolver o recanalizar un vaso ocluido al 100% por un trombo masivo.</t>
  </si>
  <si>
    <t>En un hospital del interior de la provincia, en presencia de un IAM con supradesnivel del ST, sin posibilidad de disponer de un agente fibrinolítico, ¿cuál sería la opción de tratamiento médico a implementar?&lt;br&gt;&lt;br&gt;a) Aspirina + BB&lt;br&gt;&lt;br&gt;b) Heparina en bolo en altas dosis&lt;br&gt;&lt;br&gt;c) Aspirina + heparina en bolo&lt;br&gt;&lt;br&gt;d) Aspirina + BB + Estatina + Heparina en bolo</t>
  </si>
  <si>
    <t>&lt;br&gt;d) Aspirina + BB + Estatina + Heparina en bolo</t>
  </si>
  <si>
    <t>&lt;b&gt;ESTRATEGIA MÉDICA DE CONTINGENCIA EN EL SCACEST&lt;/b&gt;&lt;br /&gt;&lt;br /&gt;En el manejo de un Síndrome Coronario Agudo con Elevación del Segmento ST (SCACEST), es mandatorio y prioritario implementar la recanalización del vaso culpable (abrir la arteria ocluida al 100%). La elección de la estrategia depende fundamentalmente de los recursos y el tiempo de demora estimado:&lt;br /&gt;• &lt;b&gt;Estrategia Invasiva (Angioplastia Primaria):&lt;/b&gt; Es el método preferido para lograr la mayor tasa de éxito de reperfusión si puede realizarse con una demora menor a los 120 minutos.&lt;br /&gt;• &lt;b&gt;Estrategia Farmacológica (Fibrinólisis):&lt;/b&gt; Si la demora para el traslado y realización de la angioplastia supera los 120 minutos, se debe indicar de forma obligatoria la fibrinólisis inmediata en los primeros 30 minutos desde el arribo.&lt;br /&gt;• &lt;b&gt;Estrategia Médica de Contingencia:&lt;/b&gt; En un escenario periférico o de bajos recursos donde se diagnostica un SCACEST y no existe posibilidad alguna de disponer de un agente fibrinolítico (ni de centro con hemodinamia para angioplastia primaria), la opción de tratamiento médico paliativo de contingencia a implementar de forma inmediata consiste en la administración conjunta de antiagregación rápida (&lt;b&gt;Aspirina&lt;/b&gt;), protección isquémica reduciendo el consumo de oxígeno (&lt;b&gt;Betabloqueantes&lt;/b&gt;), estabilización aguda de placa (&lt;b&gt;Estatinas&lt;/b&gt;) y anticoagulación agresiva para evitar progresión trombótica (&lt;b&gt;Heparina en bolo intravenoso&lt;/b&gt;).</t>
  </si>
  <si>
    <t>La opción d es correcta debido a que la literatura cardiológica establece como axioma que, en un escenario periférico o de bajos recursos donde no se cuenta con disponibilidad de agentes fibrinolíticos ni hemodinamia para reperfundir un infarto agudo de miocardio con supradesnivel del ST, la estrategia médica paliativa o de contingencia ineludible consiste en la administración conjunta y simultánea de &lt;b&gt;aspirina, betabloqueantes, estatinas y heparina en bolo intravenoso&lt;/b&gt;.</t>
  </si>
  <si>
    <t>&lt;br /&gt;• &lt;b&gt;a) Aspirina + BB y c) Aspirina + heparina en bolo:&lt;/b&gt; Son opciones incorrectas ya que representan esquemas de tratamiento incompletos para una estabilización aguda de contingencia ante la total imposibilidad de reperfusión; omiten elementos cruciales y sinérgicos requeridos por el protocolo, como la anticoagulación plena o la estabilización pleitrópica de la placa con estatinas.&lt;br /&gt;• &lt;b&gt;b) Heparina en bolo en altas dosis:&lt;/b&gt; Es incorrecta porque el uso aislado de un anticoagulante, sin la antiagregación plaquetaria inmediata (para frenar el trombo plaquetario primario) ni la protección isquémica aportada por los betabloqueantes, resulta absolutamente ineficaz e insuficiente para contener la evolución del infarto transmural y prevenir complicaciones mecánicas o letales.</t>
  </si>
  <si>
    <t>En el infarto agudo de miocardio con supradesnivel del ST, ¿cuál de las siguientes opciones seleccionaría como “piedra angular” del tratamiento?&lt;br&gt;&lt;br&gt;a) Tratamiento anti-isquémico&lt;br&gt;&lt;br&gt;b) Recanalizar el vaso ocluido&lt;br&gt;&lt;br&gt;c) Tratamiento antiagregante plaquetario&lt;br&gt;&lt;br&gt;d) Tratamiento anticoagulante</t>
  </si>
  <si>
    <t>b) Recanalizar el vaso ocluido</t>
  </si>
  <si>
    <t>En el infarto agudo de miocardio con supradesnivel del ST, la &lt;b&gt;piedra angular&lt;/b&gt; del tratamiento consiste en &lt;b&gt;recanalizar el vaso ocluido&lt;/b&gt; de forma precoz, completa y sostenida en el tiempo.</t>
  </si>
  <si>
    <t>&lt;b&gt;TERAPIA DE REPERFUSIÓN EN EL SCACEST&lt;/b&gt;&lt;br /&gt;&lt;br /&gt;El Síndrome Coronario Agudo con Elevación del Segmento ST (SCACEST), reconocido clínicamente como el infarto agudo de miocardio clásico, se caracteriza fisiopatológicamente por un trombo masivo que resulta en un vaso obstruido al 100%.&lt;br /&gt;• &lt;b&gt;Piedra Angular Terapéutica:&lt;/b&gt; En el manejo de este cuadro, es mandatorio y prioritario implementar la recanalización del vaso culpable. Constituye la piedra angular y el objetivo principal y urgente del tratamiento para lograr la reperfusión miocárdica (abrir la arteria) y evitar que la necrosis abarque todo el grosor de la pared ventricular (infarto transmural).&lt;br /&gt;• &lt;b&gt;Premisa Directriz:&lt;/b&gt; La recanalización del vaso ocluido debe ser precoz, completa y sostenida en el tiempo.&lt;br /&gt;• &lt;b&gt;Métodos de Revascularización:&lt;/b&gt; Para abrir la arteria de emergencia, se recurre a la estrategia invasiva (angioplastia directa con balón y stent, siendo el método de elección que logra el 90% de reperfusión) o a la estrategia farmacológica (fibrinólisis con estreptoquinasa si la demora a hemodinamia supera los 120 minutos).</t>
  </si>
  <si>
    <t>&lt;b&gt;b) Recanalizar el vaso ocluido:&lt;/b&gt; Es la opción correcta. Constituye el pilar absoluto, salvavidas y prioritario (piedra angular) en el abordaje del infarto con supradesnivel del ST, ya que la apertura mecánica o farmacológica de la arteria coronaria totalmente ocluida es el único método capaz de detener la progresión de la necrosis tisular.</t>
  </si>
  <si>
    <t>• &lt;b&gt;a) Tratamiento anti-isquémico:&lt;/b&gt; Es incorrecta como piedra angular primaria. Si bien los fármacos anti-isquémicos (como betabloqueantes o nitratos) se utilizan para disminuir la demanda de oxígeno del miocardio y aliviar el dolor, no solucionan la obstrucción mecánica masiva del vaso.&lt;br /&gt;• &lt;b&gt;c) Tratamiento antiagregante plaquetario, d) Tratamiento anticoagulante:&lt;/b&gt; Son incorrectas como intervenciones resolutivas principales. La terapia antitrombótica (aspirina, clopidogrel, heparina) es coadyuvante y estrictamente necesaria para evitar la progresión del coágulo y prevenir reoclusiones, pero por sí sola carece de la capacidad de reperfundir un vaso coronario ocluido al 100%.</t>
  </si>
  <si>
    <t>La dosis de enoxaparina en los pacientes con SCA sin supradesnivel del ST es:&lt;br&gt;&lt;br&gt;a) 0,2 ml cada 12 hrs SC&lt;br&gt;&lt;br&gt;b) 1 mg/kg cada 12 hrs SC&lt;br&gt;&lt;br&gt;c) 2 mg/kg cada 12 hrs SC&lt;br&gt;&lt;br&gt;d) 20 mg cada 12 hrs SC</t>
  </si>
  <si>
    <t>&lt;br&gt;b) 1 mg/kg cada 12 hrs SC</t>
  </si>
  <si>
    <t>&lt;b&gt;TERAPIA ANTICOAGULANTE EN EL SCASEST&lt;/b&gt;&lt;br /&gt;&lt;br /&gt;En el manejo médico farmacológico del Síndrome Coronario Agudo Sin Supradesnivel del ST (SCASEST), el objetivo no es la trombolisis, sino estabilizar la placa para evitar que el coágulo progrese a una oclusión total. Para esto, la terapia anticoagulante es fundamental:&lt;br /&gt;• &lt;b&gt;Heparinas de bajo peso molecular (Enoxaparina):&lt;/b&gt; Constituye una alternativa equivalente a la heparina no fraccionada pero de manejo simplificado, destacándose por la falta de necesidad de un control continuo de laboratorio.&lt;br /&gt;• &lt;b&gt;Esquema de dosificación:&lt;/b&gt; La dosis establecida en los pacientes con SCASEST es de &lt;b&gt;1 mg/Kg cada 12 hs vía subcutánea&lt;/b&gt;.&lt;br /&gt;• &lt;b&gt;Duración del tratamiento:&lt;/b&gt; Se estipula clínicamente que la enoxaparina no debe utilizarse por menos de 72 horas ni prolongar su uso por más de 8 días en este contexto.</t>
  </si>
  <si>
    <t>La opción b es correcta debido a que la literatura cardiológica establece de manera explícita y como axioma terapéutico que la dosis protocolizada de enoxaparina en el contexto de un síndrome coronario agudo sin supradesnivel del ST es de &lt;b&gt;1 mg/Kg cada 12 horas por vía subcutánea&lt;/b&gt;.</t>
  </si>
  <si>
    <t>&lt;br /&gt;• &lt;b&gt;a) 0,2 ml cada 12 hrs SC, c) 2 mg/kg cada 12 hrs SC y d) 20 mg cada 12 hrs SC:&lt;/b&gt; Son opciones incorrectas ya que no representan la dosificación ajustada al peso corporal validada por las guías clínicas para lograr una anticoagulación segura y efectiva. Dosis menores resultarían subterapéuticas frente al riesgo trombótico inminente, mientras que dosis mayores expondrían al paciente a un altísimo e injustificado riesgo de hemorragia grave.</t>
  </si>
  <si>
    <t>&lt;b&gt;MANEJO ANTITROMBÓTICO INTEGRAL DEL SCASEST&lt;/b&gt;&lt;br /&gt;&lt;br /&gt;El abordaje antitrombótico para revertir la fisiopatología de la placa complicada en el SCASEST (trombo no oclusivo) se asienta sobre bases que exigen equilibrio entre eficacia y seguridad:&lt;br /&gt;• &lt;b&gt;Antiagregación Plaquetaria:&lt;/b&gt; Se indica doble antiagregación con Aspirina más un inhibidor del receptor P2Y12 (ej. Clopidogrel o Ticagrelor) para frenar la cascada primaria plaquetaria.&lt;br /&gt;• &lt;b&gt;Contraindicación de Fibrinólisis:&lt;/b&gt; La terapia trombolítica (ej. Estreptoquinasa) está absolutamente contraindicada, ya que su uso ante trombos parcialmente oclusivos no ha demostrado beneficios e incluso puede incrementar la mortalidad hasta en un 14%.&lt;br /&gt;• &lt;b&gt;Riesgo Hemorrágico:&lt;/b&gt; Al utilizar heparinas y antiagregantes, rige la regla de oro terapéutica que dicta que a mayor efectividad antitrombótica, invariablemente mayor será el riesgo de sangrado del paciente.</t>
  </si>
  <si>
    <t>¿Cuál es el tratamiento recomendado para prevenir la recurrencia de un infarto de miocardio en pacientes con enfermedad coronaria estable? Seleccione una:&lt;br&gt;&lt;br&gt;a) Aspirina y estatinas&lt;br&gt;&lt;br&gt;b) Antiagregantes plaquetarios y fibratos&lt;br&gt;&lt;br&gt;c) Anticoagulantes orales y diuréticos&lt;br&gt;&lt;br&gt;d) Bloqueadores de los canales de calcio y nitratos</t>
  </si>
  <si>
    <t>a) Aspirina y estatinas</t>
  </si>
  <si>
    <t>&lt;b&gt;TRATAMIENTO EN LA CARDIOPATÍA ISQUÉMICA ESTABLE&lt;/b&gt;&lt;br /&gt;&lt;br /&gt;El manejo clínico de la cardiopatía isquémica estable se sustenta en dos pilares terapéuticos paralelos: el alivio sintomático agudo y la prevención secundaria a largo plazo.&lt;br /&gt;• &lt;b&gt;Alivio agudo de los síntomas:&lt;/b&gt; El tratamiento de elección y el objetivo primordial para aliviar los episodios de angina de pecho es la utilización de nitratos, siendo la nitroglicerina sublingual el medicamento indicado para revertir el dolor inducido por el esfuerzo.&lt;br /&gt;• &lt;b&gt;Prevención secundaria (Mortalidad y Recurrencia):&lt;/b&gt; Para evitar la progresión o inestabilidad de la aterosclerosis y prevenir la recurrencia de un infarto de miocardio a largo plazo, el esquema protocolar ineludible consiste en la administración conjunta de &lt;b&gt;aspirina&lt;/b&gt; (terapia antiagregante plaquetaria para frenar eventos protrombóticos primarios) y &lt;b&gt;estatinas&lt;/b&gt; (terapia hipolipemiante para estabilizar la capa fibrosa de la placa ateromatosa).</t>
  </si>
  <si>
    <t>&lt;b&gt;a) Aspirina y estatinas:&lt;/b&gt; Es la opción correcta. Constituye el esquema farmacológico basal e indiscutido de prevención secundaria en todo paciente con enfermedad coronaria estable; la aspirina previene la agregación plaquetaria ante una eventual lesión endotelial, mientras que las estatinas frenan la progresión del componente lipídico e inflamatorio de la placa vulnerable, siendo la combinación fundamental comprobada para reducir la mortalidad y la recurrencia de infartos.</t>
  </si>
  <si>
    <t>• &lt;b&gt;b) Antiagregantes plaquetarios y fibratos:&lt;/b&gt; Es incorrecta. Si bien la antiagregación es mandataria, los fibratos se reservan de forma específica para el tratamiento de la hipertrigliceridemia grave (&gt; 300 mg/dl) con el fin de prevenir la pancreatitis, careciendo del marcado efecto estabilizador de placa coronaria que poseen las estatinas.&lt;br /&gt;• &lt;b&gt;c) Anticoagulantes orales y diuréticos:&lt;/b&gt; Es incorrecta. Los anticoagulantes orales se indican para la profilaxis de arritmias con alto riesgo embolígeno (como la fibrilación auricular) y los diuréticos se utilizan para el manejo de la congestión hídrica en la insuficiencia cardíaca, no interviniendo directamente en la prevención de la aterotrombosis coronaria estable.&lt;br /&gt;• &lt;b&gt;d) Bloqueadores de los canales de calcio y nitratos:&lt;/b&gt; Es incorrecta. Si bien ambos grupos de fármacos pueden emplearse en el manejo crónico de la angina estable para reducir el consumo miocárdico de oxígeno y dilatar las arterias coronarias aliviando el dolor, constituyen terapias puramente sintomáticas y antiisquémicas que no previenen mecánicamente la recurrencia de infartos a largo plazo.</t>
  </si>
  <si>
    <t>¿Qué factor de riesgo para el infarto de miocardio puede ser tratado con estatinas? Seleccione una:&lt;br&gt;&lt;br&gt;a) Hipertensión arterial&lt;br&gt;&lt;br&gt;b) Diabetes mellitus&lt;br&gt;&lt;br&gt;c) Hipercolesterolemia&lt;br&gt;&lt;br&gt;d) Tabaquismo</t>
  </si>
  <si>
    <t>&lt;br&gt;c) Hipercolesterolemia</t>
  </si>
  <si>
    <t>La &lt;b&gt;hipercolesterolemia&lt;/b&gt; constituye un factor de riesgo para el infarto de miocardio que puede ser tratado farmacológicamente con &lt;b&gt;estatinas&lt;/b&gt;.</t>
  </si>
  <si>
    <t>&lt;b&gt;FACTORES DE RIESGO EN LA CARDIOPATÍA ISQUÉMICA&lt;/b&gt;&lt;br /&gt;&lt;br /&gt;La evaluación detallada de las características y comorbilidades del paciente permite sospechar fuertemente el riesgo y el origen isquémico de la enfermedad coronaria. Los principales factores que deben investigarse incluyen:&lt;br /&gt;• &lt;b&gt;Dislipemia:&lt;/b&gt; Caracterizada fundamentalmente por presentar un colesterol LDL elevado y un HDL bajo. El control de la hipercolesterolemia se logra de forma directa mediante la administración de &lt;b&gt;estatinas&lt;/b&gt; (como la atorvastatina o rosuvastatina), constituyendo un pilar fundamental para estabilizar la placa y normalizar el perfil lipídico.&lt;br /&gt;• &lt;b&gt;Otros factores mayores:&lt;/b&gt; Tabaquismo, diabetes mellitus, hipertensión arterial, sobrepeso u obesidad, sedentarismo, estrés y antecedentes familiares o de enfermedad vascular en otros territorios.&lt;br /&gt;• &lt;b&gt;Tratamiento preventivo:&lt;/b&gt; En la enfermedad coronaria establecida, la administración sostenida de estatinas constituye, junto a la aspirina, el tratamiento médico óptimo recomendado para prevenir la recurrencia de un infarto de miocardio.</t>
  </si>
  <si>
    <t>La opción c es correcta debido a que la literatura cardiológica establece de forma explícita que la &lt;b&gt;hipercolesterolemia&lt;/b&gt; (dislipemia) es un factor de riesgo lipídico cardinal cuyo abordaje farmacológico de primera línea se basa inexorablemente en el uso de &lt;b&gt;estatinas&lt;/b&gt; (inhibidores de la HMG-CoA reductasa) para disminuir los niveles de LDL sérico y reducir la morbimortalidad isquémica.</t>
  </si>
  <si>
    <t>&lt;br /&gt;• &lt;b&gt;a) Hipertensión arterial:&lt;/b&gt; Es incorrecta ya que su tratamiento farmacológico se fundamenta en el uso de drogas antihipertensivas (como IECA, ARA II, betabloqueantes o calcioantagonistas), no en estatinas.&lt;br /&gt;• &lt;b&gt;b) Diabetes mellitus:&lt;/b&gt; Es incorrecta porque el manejo etiológico de la hiperglucemia exige medidas de control metabólico específico con hipoglucemiantes (ej. metformina, inhibidores SGLT2) o insulinoterapia.&lt;br /&gt;• &lt;b&gt;d) Tabaquismo:&lt;/b&gt; Es incorrecta debido a que su abordaje exige como intervención prioritaria la cesación tabáquica absoluta mediante terapia cognitivo-conductual y agentes antinicotínicos.</t>
  </si>
  <si>
    <t>Un paciente de 60 años, asmático e hipertenso presenta angina de esfuerzo. ¿Cuál de los siguientes fármacos excluiría en el tratamiento inicial?&lt;br&gt;&lt;br&gt;a) Aspirina&lt;br&gt;&lt;br&gt;b) Atenolol&lt;br&gt;&lt;br&gt;c) ARA2&lt;br&gt;&lt;br&gt;d) Nitritos</t>
  </si>
  <si>
    <t>b) Atenolol</t>
  </si>
  <si>
    <t>Los &lt;b&gt;betabloqueantes, como el atenolol o el bisoprolol, deben excluirse obligatoriamente&lt;/b&gt; en el tratamiento inicial de un paciente con &lt;b&gt;asma&lt;/b&gt; que presenta angina de esfuerzo.</t>
  </si>
  <si>
    <t>&lt;b&gt;TRATAMIENTO ANTIISQUÉMICO Y CONTRAINDICACIONES DE LOS BETABLOQUEANTES&lt;/b&gt;&lt;br /&gt;&lt;br /&gt;Dentro del esquema terapéutico farmacológico para la cardiopatía isquémica (tanto en la angina crónica estable como en los síndromes coronarios agudos), el manejo busca disminuir la demanda miocárdica de oxígeno y estabilizar la placa.&lt;br /&gt;• &lt;b&gt;Uso de Betabloqueantes:&lt;/b&gt; Fármacos como el atenolol o bisoprolol deben administrarse siempre como base para disminuir la frecuencia cardíaca y la contractilidad, aliviando el trabajo del ventrículo izquierdo.&lt;br /&gt;• &lt;b&gt;Contraindicaciones absolutas:&lt;/b&gt; Previo a su indicación, el médico debe evaluar rigurosamente la ausencia de contraindicaciones. El uso de betabloqueantes está formal y absolutamente contraindicado ante la presencia de hipotensión arterial, insuficiencia cardíaca descompensada, bloqueo A-V avanzado, bradicardia severa o &lt;b&gt;asma bronquial&lt;/b&gt;. Ante un paciente asmático, el bloqueo de los receptores beta-adrenérgicos puede desencadenar un broncoespasmo fatal, por lo que deben excluirse del tratamiento y considerar alternativas como los bloqueantes cálcicos no dihidropiridínicos (diltiazem o verapamilo).</t>
  </si>
  <si>
    <t>&lt;b&gt;b) Atenolol:&lt;/b&gt; Es la opción correcta a excluir. Constituye una regla farmacológica y clínica estricta; el asma bronquial es una contraindicación absoluta para la administración de betabloqueantes. Indicar atenolol en un paciente con antecedentes de asma podría desencadenar una crisis asmática severa y letal por broncoconstricción.</t>
  </si>
  <si>
    <t>• &lt;b&gt;a) Aspirina:&lt;/b&gt; Es incorrecta como fármaco a excluir. Es el antiagregante plaquetario fundamental para la prevención secundaria cardiovascular y estabilización de la placa, no estando formalmente contraindicado por el mero hecho de padecer asma.&lt;br /&gt;• &lt;b&gt;c) ARA2:&lt;/b&gt; Es incorrecta como fármaco a excluir. Los antagonistas de los receptores de angiotensina II son antihipertensivos seguros y eficaces, indicados precisamente para el manejo crónico de la hipertensión arterial del paciente, careciendo de los efectos broncoconstrictores de los betabloqueantes.&lt;br /&gt;• &lt;b&gt;d) Nitritos:&lt;/b&gt; Son incorrectos como fármacos a excluir. Fármacos como la nitroglicerina sublingual constituyen el tratamiento de primera línea y de elección para el alivio agudo y sintomático del dolor en la angina de esfuerzo, sin afectar la mecánica ventilatoria del paciente asmático.</t>
  </si>
  <si>
    <t>En prevención secundaria, tras un infarto agudo de miocardio ¿cuál de las siguientes medidas NO ha demostrado un efecto beneficioso?&lt;br&gt;&lt;br&gt;a) Ácido acetilsalicílico&lt;br&gt;&lt;br&gt;b) Betabloqueantes&lt;br&gt;&lt;br&gt;c) Ejercicio físico&lt;br&gt;&lt;br&gt;d) Antagonistas del calcio</t>
  </si>
  <si>
    <t>&lt;br&gt;d) Antagonistas del calcio</t>
  </si>
  <si>
    <t>&lt;b&gt;PREVENCIÓN SECUNDARIA AL ALTA DEL INFARTO AGUDO DE MIOCARDIO&lt;/b&gt;&lt;br /&gt;&lt;br /&gt;El tratamiento médico óptimo al alta de la unidad coronaria, orientado a prevenir la recurrencia de eventos isquémicos y disminuir la mortalidad a largo plazo, incluye de forma mandatoria la combinación de fármacos e intervenciones de eficacia comprobada:&lt;br /&gt;• &lt;b&gt;Antiagregación y Estatinas:&lt;/b&gt; La administración sostenida de &lt;b&gt;aspirina&lt;/b&gt; (asociada a un inhibidor P2Y12 como clopidogrel o ticagrelor tras angioplastia) y estatinas en altas dosis constituye el tratamiento médico óptimo recomendado para prevenir la recurrencia de un infarto.&lt;br /&gt;• &lt;b&gt;Betabloqueantes:&lt;/b&gt; Son fármacos irremplazables (ej. Bisoprolol, Atenolol) ya que reducen el consumo miocárdico de oxígeno, disminuyen el riesgo de rotura cardíaca y han demostrado fehacientemente disminuir la mortalidad.&lt;br /&gt;• &lt;b&gt;IECA o ARA II:&lt;/b&gt; Indicados para evitar la remodelación cardíaca patológica (dilatación) y mejorar la sobrevida.&lt;br /&gt;• &lt;b&gt;Fármacos sin beneficio demostrado o contraindicados:&lt;/b&gt; En el terreno de la prevención secundaria, los &lt;b&gt;antagonistas del calcio&lt;/b&gt; no han demostrado un efecto beneficioso sobre la supervivencia (e incluso las dihidropiridinas como nifedipina están absolutamente contraindicadas ya que pueden aumentar la mortalidad). Asimismo, los antiarrítmicos de clase I no deben prescribirse para realizar prevención secundaria en pacientes con disfunción ventricular.</t>
  </si>
  <si>
    <t>La opción d es correcta debido a que la literatura cardiológica establece de manera explícita como axioma que, en el contexto de la prevención secundaria tras un infarto agudo de miocardio, el uso rutinario de los &lt;b&gt;antagonistas del calcio&lt;/b&gt; no ha demostrado tener un efecto beneficioso sobre la supervivencia o la reducción de recurrencias coronarias, por lo cual no forman parte del esquema de tratamiento óptimo al alta.</t>
  </si>
  <si>
    <t>&lt;br /&gt;• &lt;b&gt;a) Ácido acetilsalicílico:&lt;/b&gt; Es incorrecta ya que la administración de aspirina es un pilar absoluto y mandatorio en la prevención secundaria para frenar la agregación plaquetaria y prevenir nuevos eventos isquémicos.&lt;br /&gt;• &lt;b&gt;b) Betabloqueantes:&lt;/b&gt; Es incorrecta debido a que estos fármacos han demostrado inobjetablemente reducir la mortalidad post-infarto al disminuir el consumo miocárdico de oxígeno y el estrés sobre la pared ventricular.&lt;br /&gt;• &lt;b&gt;c) Ejercicio físico:&lt;/b&gt; Es incorrecta porque la rehabilitación cardiovascular con ejercicio físico regular y controlado forma parte integral de las medidas preventivas no farmacológicas ampliamente recomendadas para mejorar el pronóstico y la calidad de vida de estos pacientes.</t>
  </si>
  <si>
    <t>Paciente de 52 años que se encuentra en la tercera semana de evolución de un infarto agudo de miocardio de localización anterior, no complicada. La ergometría previa al alta hospitalaria es de buen pronóstico y en el ecocardiograma se demuestra la existencia de la disfunción ventricular izquierda leve residual. Señale el grupo farmacológico que NO prescribiría para realizar prevención secundaria de reinfarto, angina postinfarto, muerte súbita e insuficiencia cardíaca:&lt;br&gt;&lt;br&gt;a) Inhibidores de la enzima de conversión&lt;br&gt;&lt;br&gt;b) Antiarrítmicos de clase I&lt;br&gt;&lt;br&gt;c) Antiagregantes plaquetarios&lt;br&gt;&lt;br&gt;d) Betabloqueantes&lt;br&gt;&lt;br&gt;e) Hipocolesterolemiantes</t>
  </si>
  <si>
    <t>b) Antiarrítmicos de clase I</t>
  </si>
  <si>
    <t>&lt;b&gt;ALTA HOSPITALARIA Y PREVENCIÓN SECUNDARIA EN LA CARDIOPATÍA ISQUÉMICA&lt;/b&gt;&lt;br /&gt;&lt;br /&gt;El manejo médico del paciente que sobrevive a un síndrome coronario agudo no termina con el alta. Para evitar la recurrencia de eventos isquémicos, frenar la progresión de la aterosclerosis, disminuir la mortalidad y prevenir la remodelación cardíaca, se debe instaurar una estricta estrategia de prevención secundaria.&lt;br /&gt;• &lt;b&gt;Esquema óptimo al alta:&lt;/b&gt; El paciente debe egresar con una politerapia orientada a abarcar todos los frentes fisiopatológicos. Este esquema óptimo exige la prescripción conjunta de: terapia antiagregante plaquetaria (&lt;b&gt;Aspirina&lt;/b&gt; y/o &lt;b&gt;Clopidogrel&lt;/b&gt;), &lt;b&gt;Betabloqueantes&lt;/b&gt; (como el Bisoprolol para disminuir la mortalidad y el consumo de oxígeno), Hipolipemiantes (&lt;b&gt;Estatinas&lt;/b&gt; en altas dosis para estabilizar la placa) e inhibidores del sistema renina-angiotensina-aldosterona (&lt;b&gt;IECA&lt;/b&gt; o en su defecto &lt;b&gt;ARA II&lt;/b&gt;).&lt;br /&gt;• &lt;b&gt;Fármacos NO indicados o proscritos:&lt;/b&gt; En la prevención secundaria tras un infarto agudo de miocardio, fármacos como los antagonistas del calcio no han demostrado un efecto beneficioso. A su vez, de vital importancia pronóstica, en pacientes que egresan con una disfunción ventricular izquierda leve residual, los &lt;b&gt;antiarrítmicos de clase I&lt;/b&gt; están contraindicados y no deben prescribirse bajo ninguna circunstancia, ya que no aportan beneficios profilácticos reales y pueden incrementar la mortalidad debido a sus efectos proarrítmicos.</t>
  </si>
  <si>
    <t>&lt;b&gt;b) Antiarrítmicos de clase I:&lt;/b&gt; Es la opción correcta a marcar (el grupo a NO prescribir). Constituye un postulado clínico comprobado que, en pacientes sobrevivientes a un infarto agudo de miocardio que cursan con disfunción ventricular residual, el uso crónico de antiarrítmicos de clase I para suprimir extrasístoles carece de eficacia profiláctica para prevenir la muerte súbita e incluso puede aumentar significativamente la mortalidad.</t>
  </si>
  <si>
    <t>• &lt;b&gt;a) Inhibidores de la enzima de conversión:&lt;/b&gt; Es incorrecta como fármaco a excluir. Los IECA son un pilar ineludible en la prevención de la remodelación ventricular izquierda y de nuevos eventos isquémicos post-infarto de cara anterior.&lt;br /&gt;• &lt;b&gt;c) Antiagregantes plaquetarios:&lt;/b&gt; Es incorrecta como fármaco a excluir. La aspirina y otros antiplaquetarios son mandatorios para la prevención secundaria aterotrombótica.&lt;br /&gt;• &lt;b&gt;d) Betabloqueantes:&lt;/b&gt; Es incorrecta como fármaco a excluir. Se utilizan sistemáticamente en la fase post-infarto para reducir la mortalidad, controlar la isquemia y prevenir la muerte súbita arritmogénica de manera segura.&lt;br /&gt;• &lt;b&gt;e) Hipocolesterolemiantes:&lt;/b&gt; Es incorrecta como fármaco a excluir. Las estatinas son esenciales tras un evento isquémico para estabilizar las placas ateromatosas coronarias.</t>
  </si>
  <si>
    <t>La angioplastia primaria del IAM con elevación del segmento ST, mostró mayor beneficio (efectividad / seguridad) en la evolución a corto plazo que la terapia fibrinolítica salvo al considerar:&lt;br&gt;&lt;br&gt;a) Accidentes cerebrovasculares (isquémicos/hemorrágicos)&lt;br&gt;&lt;br&gt;b) Mortalidad cardiovascular&lt;br&gt;&lt;br&gt;c) Hemorragias menores&lt;br&gt;&lt;br&gt;d) Isquemia recurrente&lt;br&gt;&lt;br&gt;e) Infarto de miocardio no fatal</t>
  </si>
  <si>
    <t>&lt;br&gt;c) Hemorragias menores</t>
  </si>
  <si>
    <t>&lt;b&gt;TERAPIA DE REPERFUSIÓN EN EL SCACEST: ANGIOPLASTIA VS. FIBRINÓLISIS&lt;/b&gt;&lt;br /&gt;&lt;br /&gt;En el manejo de un Síndrome Coronario Agudo con elevación del segmento ST (SCACEST), la "piedra angular" del tratamiento consiste en recanalizar el vaso ocluido. La premisa ineludible dicta que dicha reperfusión debe ser precoz, completa y sostenida en el tiempo.&lt;br /&gt;• &lt;b&gt;Estrategia Invasiva (Angioplastia Primaria):&lt;/b&gt; En la actualidad, si se cuenta con un centro de referencia con alta complejidad tecnológica, la angioplastia con balón y stent constituye la mejor opción para lograr la mayor tasa de éxito (90%) en la recanalización del vaso culpable. Esta estrategia invasiva demostró un mayor beneficio en efectividad y seguridad a corto plazo que la terapia fibrinolítica en la reducción de &lt;b&gt;accidentes cerebrovasculares, mortalidad cardiovascular, isquemia recurrente e infarto de miocardio no fatal&lt;/b&gt;. Sin embargo, este mayor beneficio global no se extiende necesariamente a la disminución de las hemorragias menores.&lt;br /&gt;• &lt;b&gt;Estrategia Farmacológica (Fibrinólisis):&lt;/b&gt; Se indica si la demora para realizar la angioplastia supera los 120 minutos. Presenta un mayor riesgo relativo de complicaciones isquémicas recurrentes y hemorragias mayores (como el sangrado intracraneal) frente a la estrategia invasiva percutánea.</t>
  </si>
  <si>
    <t>La opción c es correcta debido a que la literatura cardiológica establece de forma explícita y axiomática que, si bien la angioplastia primaria supera ampliamente a la terapia fibrinolítica en los desenlaces clínicos mayores (efectividad y seguridad), esta superioridad estadística no se refleja necesariamente al considerar y evaluar las &lt;b&gt;hemorragias menores&lt;/b&gt;.</t>
  </si>
  <si>
    <t>&lt;br /&gt;• &lt;b&gt;a) Accidentes cerebrovasculares, b) Mortalidad cardiovascular, d) Isquemia recurrente y e) Infarto de miocardio no fatal:&lt;/b&gt; Son opciones incorrectas ya que representan exactamente los parámetros cardiovasculares y clínicos duros en los cuales la angioplastia primaria SÍ ha demostrado evidencia concluyente de un mayor beneficio y superioridad a corto plazo frente a la administración de agentes trombolíticos.</t>
  </si>
  <si>
    <t>&lt;b&gt;TIEMPO DE RESPUESTA EN LA REPERFUSIÓN&lt;/b&gt;&lt;br /&gt;&lt;br /&gt;El factor tiempo es el determinante pronóstico más crítico en la recanalización del vaso ocluido ("el tiempo es músculo, el tiempo es vida"):&lt;br /&gt;• &lt;b&gt;Hora de oro:&lt;/b&gt; Los primeros 60 minutos constituyen el momento de máxima eficacia terapéutica.&lt;br /&gt;• &lt;b&gt;Diagrama de Gersh:&lt;/b&gt; En las primeras 2 horas de iniciados los síntomas, el 80% del miocardio está salvado y viable, y reperfundir en este lapso logra una reducción de la mortalidad del 80%. Por el contrario, al pasar las 4 horas sin reperfusión, el tejido miocárdico viable cae drásticamente a un escaso 20%.</t>
  </si>
  <si>
    <t>¿Cuál es el mecanismo de acción principal de los antagonistas de los receptores de aldosterona en pacientes con cardiopatía isquémica? Seleccione una:&lt;br&gt;&lt;br&gt;a) Reducción de la frecuencia cardíaca&lt;br&gt;&lt;br&gt;b) Vasodilatación arterial periférica&lt;br&gt;&lt;br&gt;c) Reducción de la contractilidad cardíaca&lt;br&gt;&lt;br&gt;d) Reducción de la retención de líquidos</t>
  </si>
  <si>
    <t>&lt;br&gt;d) Reducción de la retención de líquidos</t>
  </si>
  <si>
    <t>&lt;b&gt;d) Reducción de la retención de líquidos:&lt;/b&gt; Es la opción correcta. Fisiopatológicamente, los antagonistas de la aldosterona actúan bloqueando los efectos sistémicos y renales de esta hormona, promoviendo la excreción de sodio y agua. Esta acción disminuye efectivamente la retención de líquidos, reduciendo la precarga ventricular y combatiendo la fibrosis miocárdica en el paciente isquémico complicado.</t>
  </si>
  <si>
    <t>• &lt;b&gt;a) Reducción de la frecuencia cardíaca, y c) Reducción de la contractilidad cardíaca:&lt;/b&gt; Son incorrectas. Ambas acciones farmacológicas (efecto cronotrópico e inotrópico negativo) para disminuir el consumo miocárdico de oxígeno constituyen el mecanismo de acción clásico de los betabloqueantes (como atenolol o bisoprolol), no de los antagonistas de la aldosterona.&lt;br /&gt;• &lt;b&gt;b) Vasodilatación arterial periférica:&lt;/b&gt; Es incorrecta. Este es el mecanismo de acción primario y terapéuticamente buscado de los inhibidores de la enzima convertidora de angiotensina (IECA, como el enalapril) para reducir la poscarga vascular sistémica en el paciente coronario.</t>
  </si>
  <si>
    <t>¿Qué agente antiplaquetario consigue mayor inhibición de la agregación plaquetaria, sin incrementar el riesgo de sangrado? &lt;br&gt;&lt;br&gt;a) Clopidogrel &lt;br&gt;&lt;br&gt;b) Prasugrel &lt;br&gt;&lt;br&gt;c) Ticagrelor &lt;br&gt;&lt;br&gt;d) Vorapaxar &lt;br&gt;&lt;br&gt;e) Aspirina</t>
  </si>
  <si>
    <t>&lt;br&gt;c) Ticagrelor</t>
  </si>
  <si>
    <t>&lt;b&gt;TERAPIA ANTIPLAQUETARIA EN SÍNDROMES CORONARIOS AGUDOS&lt;/b&gt;&lt;br /&gt;&lt;br /&gt;En el manejo de la placa complicada, el esquema médico se basa en revertir el vasoespasmo, la agregación plaquetaria y la trombosis. La antiagregación plaquetaria exige una combinación de fármacos para frenar la cascada primaria, basándose en la premisa que establece que a mayor efectividad antitrombótica, mayor suele ser el riesgo de sangrado:&lt;br /&gt;• &lt;b&gt;Aspirina:&lt;/b&gt; Requiere una dosis de carga inicial de 150 a 300 mg, seguida de un mantenimiento de 75 a 100 mg diarios.&lt;br /&gt;• &lt;b&gt;Clopidogrel (Inhibidor P2Y12):&lt;/b&gt; Utilizado con una dosis de carga de 300 mg y un mantenimiento de 75 mg por día.&lt;br /&gt;• &lt;b&gt;Prasugrel:&lt;/b&gt; Recomendado fuertemente en diabéticos sometidos a angioplastia, pero con contraindicación absoluta en mayores de 75 años, bajo peso o con antecedentes de ACV debido a su altísimo riesgo de sangrado.&lt;br /&gt;• &lt;b&gt;Ticagrelor (Inhibidor P2Y12):&lt;/b&gt; Administrado con una dosis de carga de 180 mg y un mantenimiento de 90 mg dos veces al día. Demostró en el estudio PLATO ser el fármaco con el mejor perfil para maximizar la inhibición plaquetaria sin elevar las complicaciones hemorrágicas.</t>
  </si>
  <si>
    <t>La opción c es correcta debido a que la literatura cardiológica establece axiomáticamente que el &lt;b&gt;ticagrelor&lt;/b&gt; es el agente antiplaquetario específico que consigue una mayor inhibición de la agregación plaquetaria sin incrementar el riesgo de sangrado del paciente.</t>
  </si>
  <si>
    <t>&lt;br /&gt;• &lt;b&gt;a) Clopidogrel:&lt;/b&gt; Es incorrecta ya que, si bien es un antiagregante estándar ampliamente utilizado, posee una potencia inhibitoria menor al ticagrelor.&lt;br /&gt;• &lt;b&gt;b) Prasugrel:&lt;/b&gt; Es incorrecta debido a que su altísima potencia antiagregante eleva críticamente el riesgo de sangrado, al punto de estar formalmente contraindicado en poblaciones añosas o con daño vascular cerebral previo.&lt;br /&gt;• &lt;b&gt;d) Vorapaxar:&lt;/b&gt; Es incorrecta porque no constituye un fármaco del esquema antiagregante agudo y protocolizado de primera línea abordado en las guías estándar para los síndromes coronarios agudos.&lt;br /&gt;• &lt;b&gt;e) Aspirina:&lt;/b&gt; Es incorrecta ya que, aunque conforma la piedra angular irremplazable del tratamiento, es su asociación estricta con el ticagrelor la que consolida el umbral de máxima inhibición con seguridad hemostática.</t>
  </si>
  <si>
    <t>&lt;b&gt;BENEFICIO CLÍNICO NETO ANTITROMBÓTICO&lt;/b&gt;&lt;br /&gt;&lt;br /&gt;En la estratificación del tratamiento isquémico agudo, se debe priorizar siempre el perfil de seguridad y la efectividad comprobada de los fármacos. Al considerar esta relación, la combinación de &lt;b&gt;aspirina y ticagrelor&lt;/b&gt; constituye la terapéutica antiplaquetaria con el mejor perfil para obtener el mayor beneficio clínico neto en el paciente, expresado específicamente en términos de reducción de mortalidad y prevención de sangrado.</t>
  </si>
  <si>
    <t>En el manejo de un Síndrome Coronario Agudo con elevación del segmento ST, ¿Qué conducta terapéutica es mandatoria y prioritario implementar?&lt;br&gt;&lt;br&gt;a) Terapéutica antitrombótica (antiplaquetaria y antitrombínica)&lt;br&gt;&lt;br&gt;b) Recanalizar el vaso culpable&lt;br&gt;&lt;br&gt;c) Terapéutica vasodilatadora/antiisquémica&lt;br&gt;&lt;br&gt;d) Terapia con Beta Bloqueantes&lt;br&gt;&lt;br&gt;e) Terapéutica cronotrópica negativa</t>
  </si>
  <si>
    <t>&lt;br&gt;b) Recanalizar el vaso culpable</t>
  </si>
  <si>
    <t>En el manejo de un Síndrome Coronario Agudo con elevación del segmento ST, es mandatorio y prioritario implementar la &lt;b&gt;recanalización del vaso culpable&lt;/b&gt; de forma precoz, completa y sostenida en el tiempo.</t>
  </si>
  <si>
    <t>&lt;b&gt;b) Recanalizar el vaso culpable:&lt;/b&gt; Es la opción correcta. Constituye la conducta terapéutica de urgencia absoluta, mandatoria y prioritaria en el abordaje del infarto con supradesnivel del ST, ya que la apertura mecánica o farmacológica de la arteria coronaria ocluida es la única intervención capaz de reanudar el flujo sanguíneo y detener definitivamente la necrosis transmural del tejido miocárdico.</t>
  </si>
  <si>
    <t>• &lt;b&gt;a) Terapéutica antitrombótica, c) Terapéutica vasodilatadora/antiisquémica, d) Terapia con Beta Bloqueantes, e) Terapéutica cronotrópica negativa:&lt;/b&gt; Son opciones incorrectas. Si bien la terapia antitrombótica (aspirina, clopidogrel, heparina) es un pilar coadyuvante obligatorio para evitar la progresión del coágulo, y los fármacos antiisquémicos o cronotrópicos negativos (betabloqueantes) disminuyen la demanda miocárdica de oxígeno, ninguno de estos tratamientos constituye el paso resolutivo primordial. Por sí solas, estas terapias carecen de la capacidad mecánica o lítica necesaria para destapar un vaso coronario ocluido al 100% por un trombo masivo.</t>
  </si>
  <si>
    <t>En el manejo de un Síndrome Coronario Agudo sin elevación del segmento ST, ¿Qué conducta terapéutica está CONTRAINDICADA? Seleccione una:&lt;br&gt;&lt;br&gt;a) Terapéutica antitrombínica&lt;br&gt;&lt;br&gt;b) Terapéutica vasodilatadora/antiisquémica&lt;br&gt;&lt;br&gt;c) Terapéutica antiplaquetaria&lt;br&gt;&lt;br&gt;d) Terapia fibrinolítica&lt;br&gt;&lt;br&gt;e) Intervencionismo percutáneo</t>
  </si>
  <si>
    <t>&lt;br&gt;d) Terapia fibrinolítica</t>
  </si>
  <si>
    <t>La &lt;b&gt;terapia fibrinolítica&lt;/b&gt; está totalmente contraindicada en el manejo del síndrome coronario agudo sin elevación del segmento ST (SCASEST), ya que frente a un trombo oclusivo parcial no ha demostrado beneficios e incluso puede incrementar la mortalidad en un 14%.</t>
  </si>
  <si>
    <t>&lt;b&gt;MANEJO TERAPÉUTICO DEL SCASEST Y CONTRAINDICACIONES&lt;/b&gt;&lt;br /&gt;&lt;br /&gt;Fisiopatológicamente, el Síndrome Coronario Agudo Sin Supradesnivel del ST (SCASEST) corresponde a un vaso con una obstrucción parcial no total. En este contexto, el objetivo primario no es la trombolisis, sino internar al paciente y estabilizar la placa de forma médica para evitar que el coágulo progrese a una oclusión total del 100%.&lt;br /&gt;• &lt;b&gt;Terapia Fibrinolítica (Trombolíticos):&lt;/b&gt; Constituye una contraindicación absoluta. La utilización de trombolíticos está formalmente proscrita en el manejo del SCASEST, debido a que su uso ante trombos parcialmente oclusivos no ha demostrado beneficios clínicos e incluso puede llegar a incrementar la mortalidad de estos pacientes en un 14%.&lt;br /&gt;• &lt;b&gt;Terapéutica Antitrombótica:&lt;/b&gt; Es obligatoria e incluye tanto el tratamiento anticoagulante (ej. heparina no fraccionada o enoxaparina) como el tratamiento antiplaquetario (ej. doble antiagregación con aspirina y clopidogrel o ticagrelor) para frenar la progresión del trombo.&lt;br /&gt;• &lt;b&gt;Terapéutica Antiisquémica:&lt;/b&gt; Dirigida a resolver el vasoespasmo y bajar el consumo miocárdico de oxígeno, basándose en el uso intravenoso de nitratos (nitroglicerina) y la administración temprana de betabloqueantes.</t>
  </si>
  <si>
    <t>La opción d es correcta debido a que la literatura cardiológica establece de manera directa que la &lt;b&gt;terapia fibrinolítica&lt;/b&gt; está totalmente contraindicada en el manejo del síndrome coronario agudo sin elevación del segmento ST (SCASEST), constituyendo una práctica proscrita que empeora el pronóstico y eleva la mortalidad del paciente al aplicarse sobre trombos parcialmente oclusivos.</t>
  </si>
  <si>
    <t>&lt;br /&gt;• &lt;b&gt;a) Terapéutica antitrombínica y c) Terapéutica antiplaquetaria:&lt;/b&gt; Son opciones incorrectas (no están contraindicadas) ya que la combinación del tratamiento anticoagulante y la doble antiagregación plaquetaria conforman el pilar terapéutico obligatorio para estabilizar la placa en el SCASEST.&lt;br /&gt;• &lt;b&gt;b) Terapéutica vasodilatadora/antiisquémica:&lt;/b&gt; Es incorrecta porque el uso de nitratos y betabloqueantes está plenamente indicado para aliviar la isquemia, revertir el vasoespasmo y reducir el consumo miocárdico de oxígeno.&lt;br /&gt;• &lt;b&gt;e) Intervencionismo percutáneo:&lt;/b&gt; Es incorrecta debido a que la coronariografía con eventual angioplastia es la estrategia invasiva de elección, recomendada a realizarse de forma precoz (antes de las 48 horas) en pacientes con SCASEST de riesgo intermedio o alto.</t>
  </si>
  <si>
    <t>&lt;b&gt;ESTRATEGIA INVASIVA EN EL SCASEST&lt;/b&gt;&lt;br /&gt;&lt;br /&gt;Si bien la fibrinólisis farmacológica está formalmente contraindicada, la estrategia invasiva mediante coronariografía y angioplastia (PTCA) está plenamente indicada. Se debe intervenir de extrema urgencia si el paciente presenta inestabilidad hemodinámica, angina refractaria al tratamiento médico óptimo, inestabilidad eléctrica o angina post IAM. En pacientes estabilizados pero estratificados como de mediano o alto riesgo, la estrategia invasiva se programa para realizarse de forma precoz, preferentemente antes de que transcurran 48 horas desde el inicio del cuadro clínico.</t>
  </si>
  <si>
    <t>Un paciente de 60 años, asmático e hipertenso presenta angina de esfuerzo. ¿Cuál de los siguientes fármacos excluiría en el tratamiento inicial?&lt;br&gt;&lt;br&gt;a) Losartán&lt;br&gt;&lt;br&gt;b) Bisoprolol&lt;br&gt;&lt;br&gt;c) Aspirina&lt;br&gt;&lt;br&gt;d) Mononitrato</t>
  </si>
  <si>
    <t>b) Bisoprolol</t>
  </si>
  <si>
    <t>Los &lt;b&gt;betabloqueantes, como el bisoprolol, deben excluirse obligatoriamente&lt;/b&gt; en el tratamiento inicial de un paciente con &lt;b&gt;asma&lt;/b&gt; que presenta angina de esfuerzo.</t>
  </si>
  <si>
    <t>&lt;b&gt;TRATAMIENTO ANTIISQUÉMICO Y CONTRAINDICACIONES DE LOS BETABLOQUEANTES&lt;/b&gt;&lt;br /&gt;&lt;br /&gt;Dentro del esquema terapéutico farmacológico para la cardiopatía isquémica, el manejo busca disminuir la demanda miocárdica de oxígeno y estabilizar la placa.&lt;br /&gt;• Uso de Betabloqueantes: Fármacos como el atenolol o bisoprolol deben administrarse siempre como base para disminuir la frecuencia cardíaca y la contractilidad, aliviando el trabajo del ventrículo izquierdo.&lt;br /&gt;• Contraindicaciones absolutas: Previo a su indicación, el médico debe evaluar rigurosamente la ausencia de contraindicaciones. El uso de betabloqueantes está formal y absolutamente contraindicado ante la presencia de hipotensión arterial, insuficiencia cardíaca descompensada, bloqueo A-V avanzado, bradicardia severa o asma bronquial. Ante un paciente asmático, el bloqueo de los receptores beta-adrenérgicos puede desencadenar un broncoespasmo fatal, por lo que deben excluirse del tratamiento y considerar alternativas como los bloqueantes cálcicos no dihidropiridínicos (diltiazem o verapamilo).</t>
  </si>
  <si>
    <t>&lt;b&gt;b) Bisoprolol:&lt;/b&gt; Es la opción correcta a excluir. Constituye una regla farmacológica y clínica estricta; el asma bronquial es una contraindicación absoluta para la administración de betabloqueantes. Indicar bisoprolol en un paciente con antecedentes de asma podría desencadenar una crisis asmática severa y letal por profunda broncoconstricción.</t>
  </si>
  <si>
    <t>• &lt;b&gt;a) Losartán:&lt;/b&gt; Es incorrecta como fármaco a excluir. Los antagonistas de los receptores de angiotensina II (ARA II) son antihipertensivos seguros y eficaces, indicados precisamente para el manejo crónico de la hipertensión arterial del paciente, careciendo de los efectos broncoconstrictores deletéreos de los betabloqueantes.&lt;br /&gt;• &lt;b&gt;c) Aspirina:&lt;/b&gt; Es incorrecta como fármaco a excluir. Es el antiagregante plaquetario fundamental para la prevención secundaria cardiovascular y la estabilización de la placa coronaria, no estando formalmente contraindicado por el mero hecho de padecer asma.&lt;br /&gt;• &lt;b&gt;d) Mononitrato:&lt;/b&gt; Es incorrecta como fármaco a excluir. Los nitratos constituyen el tratamiento de primera línea y de elección para el alivio agudo y sintomático del dolor en la angina de esfuerzo, actuando como potentes vasodilatadores sin afectar la mecánica ventilatoria del paciente asmático.</t>
  </si>
  <si>
    <t>Al considerar la relación efectividad / seguridad, ¿qué terapéutica antiplaquetaria tuvo el mejor perfil para obtener mayor beneficio clínico neto en el paciente (mortalidad / sangrado)?&lt;br&gt;&lt;br&gt;a) Aspirina + ticagrelor&lt;br&gt;&lt;br&gt;b) Clopidogrel&lt;br&gt;&lt;br&gt;c) Prasugrel&lt;br&gt;&lt;br&gt;d) Ticagrelor&lt;br&gt;&lt;br&gt;e) Aspirina + clopidogrel</t>
  </si>
  <si>
    <t>&lt;br&gt;a) Aspirina + ticagrelor</t>
  </si>
  <si>
    <t>La combinación de &lt;b&gt;aspirina y ticagrelor&lt;/b&gt; constituye la terapéutica antiplaquetaria con el mejor perfil para obtener el mayor beneficio clínico neto en el paciente en términos de reducción de mortalidad y prevención de sangrado.</t>
  </si>
  <si>
    <t>&lt;b&gt;TERAPIA ANTIPLAQUETARIA Y BENEFICIO CLÍNICO NETO&lt;/b&gt;&lt;br /&gt;&lt;br /&gt;En el manejo de los síndromes coronarios agudos, la antiagregación plaquetaria exige una combinación de fármacos para frenar la cascada primaria, basándose en la regla de oro que establece que a mayor efectividad antitrombótica, mayor suele ser el riesgo de sangrado:&lt;br /&gt;• &lt;b&gt;Doble antiagregación:&lt;/b&gt; El tratamiento antitrombótico estándar consiste en la administración conjunta de &lt;b&gt;aspirina&lt;/b&gt; con un inhibidor del receptor P2Y12 (clopidogrel, prasugrel o ticagrelor).&lt;br /&gt;• &lt;b&gt;Ticagrelor:&lt;/b&gt; Fármaco administrado con una dosis de carga de 180 mg y un mantenimiento de 90 mg dos veces al día. Constituye el agente antiplaquetario específico que consigue una mayor inhibición de la agregación plaquetaria sin incrementar el riesgo de sangrado.&lt;br /&gt;• &lt;b&gt;Relación Efectividad / Seguridad:&lt;/b&gt; Al considerar y evaluar esta relación, la combinación de &lt;b&gt;aspirina y ticagrelor&lt;/b&gt; (basado en la evidencia del estudio PLATO) constituye la terapéutica antiplaquetaria con el mejor perfil para obtener el mayor beneficio clínico neto en el paciente, expresado en la óptima reducción de la mortalidad sin elevar las complicaciones hemorrágicas.</t>
  </si>
  <si>
    <t>La opción a es correcta debido a que la literatura cardiológica establece de manera explícita y axiomática que la combinación de &lt;b&gt;aspirina y ticagrelor&lt;/b&gt; constituye la terapéutica antiplaquetaria con el mejor perfil para maximizar el beneficio clínico neto en el paciente, logrando la mayor inhibición plaquetaria y reducción de mortalidad sin incrementar el riesgo de sangrado.</t>
  </si>
  <si>
    <t>&lt;br /&gt;• &lt;b&gt;b) Clopidogrel y c) Prasugrel:&lt;/b&gt; Son incorrectas. El clopidogrel posee menor potencia inhibitoria, y el prasugrel (indicado fuertemente en diabéticos) eleva críticamente el riesgo de sangrado en poblaciones de riesgo.&lt;br /&gt;• &lt;b&gt;d) Ticagrelor:&lt;/b&gt; Es incorrecta como respuesta única, ya que el esquema agudo validado para obtener el beneficio neto exige imperativamente su combinación dual con la aspirina.&lt;br /&gt;• &lt;b&gt;e) Aspirina + clopidogrel:&lt;/b&gt; Es incorrecta porque, si bien es un esquema preventivo estándar, la combinación con ticagrelor ha demostrado una superioridad estadística directa en términos de efectividad y seguridad para optimizar el perfil clínico neto del paciente isquémico.</t>
  </si>
  <si>
    <t>¿Cuál es el objetivo del tratamiento antianginoso? Seleccione una:&lt;br&gt;&lt;br&gt;a) Reducir la mortalidad por enfermedad coronaria&lt;br&gt;&lt;br&gt;b) Controlar la frecuencia cardíaca&lt;br&gt;&lt;br&gt;c) Prevenir los episodios de angina&lt;br&gt;&lt;br&gt;d) Reducir el colesterol</t>
  </si>
  <si>
    <t>&lt;br&gt;c) Prevenir los episodios de angina</t>
  </si>
  <si>
    <t>&lt;b&gt;c) Prevenir los episodios de angina:&lt;/b&gt; Es la opción correcta. Constituye el objetivo clínico primordial y específico de la terapia antianginosa sintomática, la cual está orientada a evitar la aparición del dolor isquémico recurrente aliviando la demanda miocárdica de oxígeno, mejorando así la calidad de vida del paciente.</t>
  </si>
  <si>
    <t>• &lt;b&gt;a) Reducir la mortalidad por enfermedad coronaria:&lt;/b&gt; Es incorrecta. Este corresponde al objetivo cardinal de la prevención secundaria a largo plazo, el cual se logra imperativamente mediante la administración de fármacos modificadores del pronóstico como la aspirina y las estatinas.&lt;br /&gt;• &lt;b&gt;b) Controlar la frecuencia cardíaca:&lt;/b&gt; Es incorrecta. Si bien el control de la frecuencia cardíaca (mediante el uso crónico de betabloqueantes) es un mecanismo fisiológico empleado para disminuir el consumo de oxígeno del miocardio, constituye un medio farmacológico para prevenir la isquemia y no el objetivo clínico general planteado por la pregunta.&lt;br /&gt;• &lt;b&gt;d) Reducir el colesterol:&lt;/b&gt; Es incorrecta. Este es el objetivo específico de la terapia hipolipemiante (estatinas) para frenar y estabilizar la placa aterosclerótica vulnerable, careciendo de impacto directo sobre la fisiología aguda del episodio de angina de pecho.</t>
  </si>
  <si>
    <t>03_Arritmias</t>
  </si>
  <si>
    <t>Marque la opción correcta:&lt;br&gt;&lt;br&gt;a) Onda P corresponde a la activación (despolarización) de las aurículas&lt;br&gt;&lt;br&gt;b) Intervalo P-R es el intervalo entre el comienzo de la despolarización auricular y la despolarización ventricular&lt;br&gt;&lt;br&gt;c) Complejos QRS es igual a despolarización de los ventrículos, contiene ondas Q, R y S&lt;br&gt;&lt;br&gt;d) Intervalo Q-T es el intervalo entre el comienzo de la despolarización ventricular y el final de la repolarización ventricular&lt;br&gt;&lt;br&gt;e) Todas son correctas</t>
  </si>
  <si>
    <t>&lt;br&gt;e) Todas son correctas</t>
  </si>
  <si>
    <t>A nivel de lectura electrocardiográfica basal, la &lt;b&gt;onda P&lt;/b&gt; corresponde a la activación (despolarización) de las aurículas; el &lt;b&gt;intervalo P-R&lt;/b&gt; abarca desde el comienzo de la despolarización auricular hasta la ventricular; el &lt;b&gt;complejo QRS&lt;/b&gt; equivale a la despolarización de los ventrículos; y el &lt;b&gt;intervalo Q-T&lt;/b&gt; comprende desde el comienzo de la despolarización ventricular hasta el final de la repolarización ventricular.</t>
  </si>
  <si>
    <t>La opción e es correcta debido a que la literatura cardiológica establece de forma directa y axiomática que los postulados a, b, c y d definen fisiológicamente con exactitud a cada uno de los componentes del trazado electrocardiográfico normal.</t>
  </si>
  <si>
    <t>Las opciones a, b, c y d describen premisas verdaderas en sí mismas sobre las ondas e intervalos, por lo cual se agrupan validando de manera integral a la opción e como la única respuesta excluyente a marcar.</t>
  </si>
  <si>
    <t>¿Cuál es la arritmia cardíaca que se produce como consecuencia de la degeneración del nódulo sinusal?&lt;br&gt;&lt;br&gt;a) Fibrilación auricular&lt;br&gt;&lt;br&gt;b) Taquicardia sinusal&lt;br&gt;&lt;br&gt;c) Bloqueo AV de segundo grado&lt;br&gt;&lt;br&gt;d) Bradicardia sinusal</t>
  </si>
  <si>
    <t>d) Bradicardia sinusal</t>
  </si>
  <si>
    <t>&lt;b&gt;BRADIARRITMIAS Y DISFUNCIÓN DEL NÓDULO SINUSAL&lt;/b&gt;&lt;br /&gt;&lt;br /&gt;Las bradiarritmias son aquellas alteraciones del ritmo en las que la frecuencia cardíaca es menor a 60 latidos por minuto. Se dividen fisiopatológicamente en disfunciones del nódulo sinusal y trastornos de la conducción auriculoventricular.&lt;br /&gt;• &lt;b&gt;Bradicardia Sinusal:&lt;/b&gt; El ritmo es comandado normalmente por el nódulo sinusal (onda P precede al QRS), pero la frecuencia desciende a valores entre 40 y 60 lpm. En la gran mayoría de los casos es una condición completamente asintomática que no genera ningún compromiso hemodinámico. Es un hallazgo habitual y normal en personas medicadas o en deportistas de alto rendimiento. Desde el punto de vista patológico, se produce como consecuencia directa de la degeneración estructural del nódulo sinusal.&lt;br /&gt;• &lt;b&gt;Paro Sinusal:&lt;/b&gt; El nódulo sinusal cesa su automatismo por unos instantes, generando pausas en el electrocardiograma con ausencia de onda P y complejo QRS. Las pausas mayores a 2 segundos conllevan riesgo de síncope o paro cardíaco y son indicación de marcapasos.</t>
  </si>
  <si>
    <t>&lt;b&gt;d) Bradicardia sinusal:&lt;/b&gt; Es la opción correcta. Constituye un postulado etiológico fundamental; esta arritmia se produce como consecuencia fisiopatológica directa de la degeneración anatómica o disfunción del nódulo sinusal, el cual pierde su capacidad de mantener una frecuencia de descarga normal, descendiendo su automatismo a valores bradicárdicos entre 40 y 60 latidos por minuto.</t>
  </si>
  <si>
    <t>• &lt;b&gt;a) Fibrilación auricular:&lt;/b&gt; Es incorrecta. Su mecanismo arritmogénico base subyacente radica en la existencia de múltiples micro reentradas auriculares desordenadas, no en la degeneración del nódulo sinusal.&lt;br /&gt;• &lt;b&gt;b) Taquicardia sinusal:&lt;/b&gt; Es incorrecta. Representa un aumento del automatismo sinusal (frecuencias de 100 a 160 lpm), presentándose clásicamente como una respuesta fisiológica compensadora del corazón ante situaciones sistémicas subyacentes como fiebre, insuficiencia cardíaca, hipertiroidismo o actividad física intensa.&lt;br /&gt;• &lt;b&gt;c) Bloqueo AV de segundo grado:&lt;/b&gt; Es incorrecta. Su fisiopatología obedece a un trastorno de la conducción a nivel del nódulo auriculoventricular (retraso o interrupción del paso del estímulo desde las aurículas hacia los ventrículos), sin implicar de forma primaria una degeneración en la formación del impulso en el nódulo sinusal.</t>
  </si>
  <si>
    <t>Cuál de las siguientes arritmias puede ser causada por el consumo de alcohol:&lt;br&gt;&lt;br&gt;a) Fibrilación auricular&lt;br&gt;&lt;br&gt;b) Flatter auricular&lt;br&gt;&lt;br&gt;c) Taquicardia ventricular&lt;br&gt;&lt;br&gt;d) Taquicardia supraventricular paroxística</t>
  </si>
  <si>
    <t>&lt;br&gt;a) Fibrilación auricular</t>
  </si>
  <si>
    <t>Una de las arritmias que puede ser causada por el consumo de alcohol es la &lt;b&gt;fibrilación auricular&lt;/b&gt;.</t>
  </si>
  <si>
    <t>&lt;b&gt;FIBRILACIÓN AURICULAR&lt;/b&gt;&lt;br /&gt;&lt;br /&gt;La fibrilación auricular se produce fisiopatológicamente por múltiples micro reentradas desordenadas donde cada célula late con su propio ritmo, haciendo que las aurículas funcionen a una frecuencia caótica de 600 latidos por minuto.&lt;br /&gt;• &lt;b&gt;Etiología:&lt;/b&gt; Entre los diversos factores que pueden desencadenar esta inestabilidad eléctrica y arritmia se destaca el consumo de alcohol.&lt;br /&gt;• &lt;b&gt;Diagnóstico Electrocardiográfico:&lt;/b&gt; Se caracteriza por la presencia de un temblor o festoneado en la línea de base con onda P ausente. Debido a que el grado de bloqueo en el nódulo auriculoventricular es completamente aleatorio, la aparición de los complejos QRS (y por ende la frecuencia ventricular) es totalmente variable e irregular.&lt;br /&gt;• &lt;b&gt;Clínica y Complicaciones:&lt;/b&gt; La alteración clínica fundamental radica en la estasis sanguínea provocada por el "temblor" auricular en lugar de una contracción útil, cuya consecuencia cardinal es la formación de trombos intraauriculares y la subsecuente producción de embolias sistémicas (como accidentes cerebrovasculares isquémicos).</t>
  </si>
  <si>
    <t>La opción a es correcta debido a que la literatura cardiológica establece de manera explícita que la &lt;b&gt;fibrilación auricular&lt;/b&gt; constituye una de las arritmias específicas cuya etiología puede estar directamente vinculada o ser causada por el consumo de alcohol.</t>
  </si>
  <si>
    <t>&lt;br /&gt;• &lt;b&gt;b) Flatter auricular:&lt;/b&gt; Es incorrecta ya que se produce por un mecanismo diferente (macro reentradas organizadas) generando una frecuencia ventricular rígidamente regular pactada por el nódulo AV, y no se destaca como la arritmia típica asociada primariamente al consumo de alcohol.&lt;br /&gt;• &lt;b&gt;c) Taquicardia ventricular:&lt;/b&gt; Es incorrecta porque es una arritmia de QRS ancho típicamente secundaria a patología isquémica severa o prolongación del intervalo QT subyacente, sin mención etiológica directa al consumo agudo de alcohol.&lt;br /&gt;• &lt;b&gt;d) Taquicardia supraventricular paroxística:&lt;/b&gt; Es incorrecta debido a que su mecanismo de producción más frecuente es la reentrada nodal o vías anómalas (como en el síndrome de Wolff-Parkinson-White) manifestándose clásicamente en pacientes jóvenes, sin una asociación causal primaria directa con el alcohol.</t>
  </si>
  <si>
    <t>Desde el punto de vista etiológico, una arritmia puede asociarse a:&lt;br&gt;&lt;br&gt;a) Alteraciones metabólicas o electrolíticas&lt;br&gt;&lt;br&gt;b) Enfermedades cardíacas y sistémicas&lt;br&gt;&lt;br&gt;c) Iatrogenia&lt;br&gt;&lt;br&gt;d) Todas son correctas</t>
  </si>
  <si>
    <t>Una &lt;b&gt;arritmia cardíaca&lt;/b&gt; puede asociarse etiológicamente a la presencia de &lt;b&gt;alteraciones metabólicas o electrolíticas&lt;/b&gt;, a &lt;b&gt;enfermedades cardíacas y sistémicas&lt;/b&gt;, o bien ser producto de la &lt;b&gt;iatrogenia médica&lt;/b&gt;.</t>
  </si>
  <si>
    <t>&lt;b&gt;ETIOLOGÍA Y FACTORES DE RIESGO DE LAS ARRITMIAS&lt;/b&gt;&lt;br /&gt;&lt;br /&gt;Una arritmia se define de forma directa como una alteración del ritmo normal del corazón (ritmo sinusal). Su aparición responde a múltiples noxas endógenas o exógenas.&lt;br /&gt;• &lt;b&gt;Etiología:&lt;/b&gt; Desde el punto de vista etiológico, el desarrollo de una arritmia puede asociarse directamente a la presencia de alteraciones metabólicas o electrolíticas, a enfermedades cardíacas y sistémicas, o bien ser producto de la iatrogenia médica.&lt;br /&gt;• &lt;b&gt;Factores de riesgo:&lt;/b&gt; Clínicamente se establecen como factores de riesgo predisponentes para la aparición de arritmias cardíacas a la hipertensión arterial, la diabetes mellitus y la enfermedad coronaria. Por el contrario, se descartan explícitamente a los niveles bajos de colesterol en sangre como un factor de riesgo para esta patología.</t>
  </si>
  <si>
    <t>&lt;b&gt;d) Todas son correctas:&lt;/b&gt; Es la opción correcta. Constituye una premisa fundamental establecer que el origen de las arritmias es sumamente multifactorial; el ritmo sinusal puede verse alterado por disturbios del medio interno, por patologías propias de la estructura cardíaca o afecciones sistémicas, y de igual manera ser el resultado patológico de intervenciones médicas o tratamientos farmacológicos (iatrogenia).</t>
  </si>
  <si>
    <t>• &lt;b&gt;a) Alteraciones metabólicas o electrolíticas, b) Enfermedades cardíacas y sistémicas, c) Iatrogenia:&lt;/b&gt; Son incorrectas como respuestas exclusivas. Si bien cada una de ellas describe un mecanismo etiológico real capaz de alterar el automatismo o la conducción del impulso eléctrico, representan solo una fracción individual de las posibles causas; la alternativa que engloba de manera integral el espectro etiopatogénico de las arritmias es la opción D.</t>
  </si>
  <si>
    <t>Cuál de las siguientes arritmias puede ser causada por el uso de ciertos medicamentos como la quinolona sotalol o amiodarona:&lt;br&gt;&lt;br&gt;a) Fibrilación auricular&lt;br&gt;&lt;br&gt;b) Flatter auricular&lt;br&gt;&lt;br&gt;c) Taquicardia ventricular&lt;br&gt;&lt;br&gt;d) Taquicardia supraventricular paroxística</t>
  </si>
  <si>
    <t>&lt;br&gt;c) Taquicardia ventricular</t>
  </si>
  <si>
    <t>&lt;b&gt;ETIOLOGÍA DE LA TAQUICARDIA VENTRICULAR POLIMORFA (TORSIÓN DE PUNTAS)&lt;/b&gt;&lt;br /&gt;&lt;br /&gt;La Taquicardia Ventricular Polimorfa ("Torsión de Puntas" o &lt;i&gt;Torsades de pointes&lt;/i&gt;) es una arritmia ventricular de extrema gravedad donde la morfología del QRS cambia continuamente, adoptando un patrón romboidal o en huso.&lt;br /&gt;• &lt;b&gt;Mecanismo fisiopatológico:&lt;/b&gt; Se genera inexorablemente sobre la base de un &lt;b&gt;intervalo QT prolongado&lt;/b&gt; de base (mayor a 500 ms).&lt;br /&gt;• &lt;b&gt;Etiología adquirida:&lt;/b&gt; Este QT largo adquirido se produce por múltiples causas, entre las que destacan alteraciones metabólicas (como la hipopotasemia, hipomagnesemia o hipocalcemia), cuadros de isquemia coronaria y, muy frecuentemente, la iatrogenia por el uso de fármacos. Entre los agentes causales se encuentran las drogas antiarrítmicas (ej. amiodarona, sotalol), los antibióticos (ej. quinolonas, macrólidos), los antidepresivos y los antihistamínicos.</t>
  </si>
  <si>
    <t>La opción c es correcta debido a que la literatura cardiológica establece que el uso de antibióticos (como quinolonas) y drogas antiarrítmicas (como sotalol o amiodarona) alarga el intervalo QT de base, siendo esta la causa iatrogénica directa para el desarrollo de una &lt;b&gt;taquicardia ventricular&lt;/b&gt; polimorfa (Torsión de Puntas).</t>
  </si>
  <si>
    <t>¿Cuál es el mecanismo arritmogenico más frecuente en la FA?&lt;br&gt;&lt;br&gt;a) Múltiples micro reentradas auriculares&lt;br&gt;&lt;br&gt;b) Reentrada intranodal&lt;br&gt;&lt;br&gt;c) Conducción retrograda por un haz anómalo&lt;br&gt;&lt;br&gt;d) Macro reentrada única en la aurícula derecha</t>
  </si>
  <si>
    <t>&lt;br&gt;a) Múltiples micro reentradas auriculares</t>
  </si>
  <si>
    <t>&lt;b&gt;MECANISMOS DE REENTRADA Y FIBRILACIÓN AURICULAR&lt;/b&gt;&lt;br /&gt;&lt;br /&gt;Los mecanismos de producción fisiopatológicos de las arritmias se basan en anomalías de la actividad eléctrica, entre ellas las alteraciones en la conducción del impulso que involucran la instauración de un mecanismo de reentrada.&lt;br /&gt;• &lt;b&gt;Reentrada:&lt;/b&gt; Se define como un circuito electrofisiológico anómalo establecido por el cual circula un estímulo de manera continua. Para que se genere, deben confluir alteraciones en la velocidad de conducción, presencia de bloqueos unidireccionales y alteraciones específicas en la duración del período refractario.&lt;br /&gt;• &lt;b&gt;Micro reentradas:&lt;/b&gt; Consisten en múltiples circuitos minúsculos y totalmente desordenados donde cada célula late con su propio ritmo. Constituyen el mecanismo base subyacente y etiopatogénico más frecuente en la conformación de una fibrilación auricular (FA).</t>
  </si>
  <si>
    <t>&lt;b&gt;a) Múltiples micro reentradas auriculares:&lt;/b&gt; Es la opción correcta. Constituye un postulado clínico ineludible establecer que el mecanismo arritmogénico primario subyacente en la fibrilación auricular radica en la existencia de múltiples micro reentradas auriculares desordenadas, las cuales provocan que la aurícula lata de forma caótica a altísimas frecuencias, perdiendo su contracción útil.</t>
  </si>
  <si>
    <t>Mecanismos que producen más frecuentemente taquicardia paroxística supraventricular:&lt;br&gt;&lt;br&gt;a) Focos ectópicos de despolarización&lt;br&gt;&lt;br&gt;b) Mecanismo de reentrada nodal&lt;br&gt;&lt;br&gt;c) Reentrada auriculoventricular&lt;br&gt;&lt;br&gt;d) Mecanismo de reentrada sinusal</t>
  </si>
  <si>
    <t>&lt;br&gt;b) Mecanismo de reentrada nodal</t>
  </si>
  <si>
    <t>La opción b es correcta debido a que la literatura cardiológica establece de manera explícita y axiomática que el mecanismo electrofisiológico que produce con mayor frecuencia la &lt;b&gt;taquicardia paroxística supraventricular&lt;/b&gt; es el &lt;b&gt;mecanismo de reentrada nodal&lt;/b&gt;.</t>
  </si>
  <si>
    <t>&lt;br /&gt;• &lt;b&gt;a) Focos ectópicos de despolarización:&lt;/b&gt; Es incorrecta ya que describe alteraciones en la formación del impulso por aumento patológico del automatismo celular, mecanismo subyacente de las taquicardias auriculares focales o extrasístoles, pero no la etiología más frecuente de la TPS típica.&lt;br /&gt;• &lt;b&gt;c) Reentrada auriculoventricular:&lt;/b&gt; Es incorrecta porque, si bien es un mecanismo válido causante de TPS (a través de vías accesorias como en el Síndrome de WPW), estadísticamente es menos frecuente que la reentrada limitada de manera exclusiva al propio nódulo AV.&lt;br /&gt;• &lt;b&gt;d) Mecanismo de reentrada sinusal:&lt;/b&gt; Es incorrecta debido a que la reentrada localizada a nivel del nódulo sinusal es una entidad arritmogénica distinta, causante de taquicardia por reentrada sinusal, la cual no explica la fisiopatología clásica de la taquicardia paroxística supraventricular por reentrada en el nodo AV.</t>
  </si>
  <si>
    <t>¿Cuál de las siguientes opciones NO es un factor de riesgo para la aparición de arritmia cardiaca?&lt;br&gt;&lt;br&gt;a) Hipertensión arterial&lt;br&gt;&lt;br&gt;b) Diabetes mellitus&lt;br&gt;&lt;br&gt;c) Niveles bajos de colesterol en sangre&lt;br&gt;&lt;br&gt;d) Enfermedad coronaria</t>
  </si>
  <si>
    <t>&lt;br&gt;c) Niveles bajos de colesterol en sangre</t>
  </si>
  <si>
    <t>Los &lt;b&gt;niveles bajos de colesterol en sangre&lt;/b&gt; se descartan explícitamente como un factor de riesgo para la aparición de &lt;b&gt;arritmias cardíacas&lt;/b&gt;.</t>
  </si>
  <si>
    <t>&lt;b&gt;FACTORES DE RIESGO DE LAS ARRITMIAS&lt;/b&gt;&lt;br /&gt;&lt;br /&gt;Una arritmia se define de forma directa como una alteración del ritmo normal del corazón (ritmo sinusal). Su aparición responde a múltiples noxas endógenas o exógenas.&lt;br /&gt;• &lt;b&gt;Etiología:&lt;/b&gt; Desde el punto de vista etiológico, el desarrollo de una arritmia puede asociarse directamente a la presencia de alteraciones metabólicas o electrolíticas, a enfermedades cardíacas y sistémicas, o bien ser producto de la iatrogenia médica.&lt;br /&gt;• &lt;b&gt;Factores de riesgo:&lt;/b&gt; Clínicamente se establecen como factores de riesgo predisponentes para la aparición de arritmias cardíacas a la hipertensión arterial, la diabetes mellitus y la enfermedad coronaria. Por el contrario, se descartan explícitamente a los niveles bajos de colesterol en sangre como un factor de riesgo para esta patología.</t>
  </si>
  <si>
    <t>&lt;b&gt;c) Niveles bajos de colesterol en sangre:&lt;/b&gt; Es la opción correcta a marcar (la que NO es un factor de riesgo). Constituye una premisa clínica explícita establecer que la hipocolesterolemia o los niveles bajos de colesterol plasmático se descartan absolutamente como factor predisponente o de riesgo para la generación de arritmias cardíacas.</t>
  </si>
  <si>
    <t>• &lt;b&gt;a) Hipertensión arterial, b) Diabetes mellitus, y d) Enfermedad coronaria:&lt;/b&gt; Son incorrectas como excepciones. Estas tres entidades patológicas sistémicas y cardiovasculares constituyen precisamente los factores de riesgo clínicos predisponentes y sólidamente establecidos por la evidencia para el desarrollo de arritmias cardíacas.</t>
  </si>
  <si>
    <t>La manifestación clínica de una arritmia cardíaca puede ser:&lt;br&gt;&lt;br&gt;a) Muerte súbita&lt;br&gt;&lt;br&gt;b) Insuficiencia cardiaca&lt;br&gt;&lt;br&gt;c) Palpitaciones aisladas o sostenidas&lt;br&gt;&lt;br&gt;d) Todas ellas</t>
  </si>
  <si>
    <t>&lt;br&gt;d) Todas ellas</t>
  </si>
  <si>
    <t>La manifestación clínica de una arritmia cardíaca puede presentarse como &lt;b&gt;palpitaciones aisladas o sostenidas&lt;/b&gt;, evolucionar a un cuadro de &lt;b&gt;insuficiencia cardíaca&lt;/b&gt;, o incluso desencadenar la &lt;b&gt;muerte súbita&lt;/b&gt;.</t>
  </si>
  <si>
    <t>&lt;b&gt;MANIFESTACIONES CLÍNICAS GENERALES DE LAS ARRITMIAS&lt;/b&gt;&lt;br /&gt;&lt;br /&gt;La presentación clínica de las alteraciones del ritmo es sumamente variable, abarcando desde cuadros completamente asintomáticos hasta situaciones de colapso hemodinámico grave y muerte.&lt;br /&gt;• La sintomatología dependerá fundamentalmente de la frecuencia cardíaca resultante y de si la arritmia se instaura en un corazón sano o estructuralmente patológico.&lt;br /&gt;• &lt;b&gt;Palpitaciones:&lt;/b&gt; Los pacientes pueden experimentar latidos anticipados aislados o taquicardias sostenidas que resultan muy molestas para su vida diaria, percibidas clásicamente en la zona precordial o en la garganta.&lt;br /&gt;• &lt;b&gt;Insuficiencia cardíaca:&lt;/b&gt; Las arritmias pueden originar descompensación cardíaca severa (fallo de bomba o angor) debido a la pérdida de la contribución auricular al llenado ventricular y la altísima frecuencia mantenida en corazones previamente enfermos.&lt;br /&gt;• &lt;b&gt;Muerte súbita:&lt;/b&gt; Constituye una manifestación clínica extrema y letal, producida característicamente por taquiarritmias ventriculares malignas (como la taquicardia o fibrilación ventricular) o cuadros de frecuencias altísimas incompatibles con la vida.</t>
  </si>
  <si>
    <t>La opción d es correcta debido a que la literatura cardiológica establece de forma explícita que el espectro de presentación clínica de las arritmias cardíacas engloba orgánicamente a todas las opciones citadas, pudiendo manifestarse desde cuadros de &lt;b&gt;palpitaciones aisladas o sostenidas&lt;/b&gt; hasta la instauración de una &lt;b&gt;insuficiencia cardíaca&lt;/b&gt; o la &lt;b&gt;muerte súbita&lt;/b&gt; del paciente.</t>
  </si>
  <si>
    <t>&lt;br /&gt;• &lt;b&gt;a) Muerte súbita, b) Insuficiencia cardiaca y c) Palpitaciones aisladas o sostenidas:&lt;/b&gt; Son descripciones verdaderas y clínicamente comprobadas como manifestaciones directas de las alteraciones del ritmo, pero resultan de manera individual incompletas e incorrectas como respuesta única de opción múltiple, ya que el espectro integral de la patología exige marcar la opción que agrupa a todas ellas.</t>
  </si>
  <si>
    <t>&lt;b&gt;SINTOMATOLOGÍA CLÍNICA ESPECÍFICA&lt;/b&gt;&lt;br /&gt;&lt;br /&gt;&lt;br /&gt;• &lt;b&gt;Síncope:&lt;/b&gt; Es el síntoma clínico cardinal y paradigmático de las arritmias que generan descompensación hemodinámica grave (tanto taquiarritmias como bradiarritmias severas), originado directamente por la pérdida de perfusión cerebral.&lt;br /&gt;• &lt;b&gt;Estasis sanguínea y embolias:&lt;/b&gt; Consecuencia clínica distintiva del aleteo (flutter) y de la fibrilación auricular, favoreciendo la formación de trombos intraauriculares y produciendo isquemia periférica (ej. ACV isquémico).&lt;br /&gt;• &lt;b&gt;Paro cardíaco:&lt;/b&gt; Hemodinámicamente, las frecuencias ventriculares extremadamente elevadas implican que el corazón no bombea sangre al cuerpo, lo cual equivale de forma sintomática a un paro cardíaco inminente.</t>
  </si>
  <si>
    <t>¿Qué tipo de arritmia cardíaca es típica de los deportistas de alto rendimiento?&lt;br&gt;&lt;br&gt;a) Fibrilación auricular&lt;br&gt;&lt;br&gt;b) Bradicardia sinusal&lt;br&gt;&lt;br&gt;c) Taquicardia ventricular&lt;br&gt;&lt;br&gt;d) Bloqueo AV de primer grado</t>
  </si>
  <si>
    <t>&lt;br&gt;b) Bradicardia sinusal</t>
  </si>
  <si>
    <t>&lt;b&gt;BRADIARRITMIAS Y DISFUNCIÓN DEL NÓDULO SINUSAL&lt;/b&gt;&lt;br /&gt;&lt;br /&gt;Las bradiarritmias son aquellas alteraciones del ritmo en las que la frecuencia cardíaca es menor a 60 latidos por minuto. Se dividen fisiopatológicamente en disfunciones del nódulo sinusal y trastornos de la conducción auriculoventricular.&lt;br /&gt;• &lt;b&gt;Bradicardia Sinusal:&lt;/b&gt; El ritmo es comandado normalmente por el nódulo sinusal (la onda P precede al QRS), pero la frecuencia desciende a valores entre 40 y 60 latidos por minuto. En la gran mayoría de los casos es una condición completamente asintomática que no genera ningún compromiso hemodinámico. Constituye un hallazgo habitual, una respuesta normal o una adaptación fisiológica típica en los deportistas de alto rendimiento. En otros contextos clínicos, se produce como consecuencia directa de la degeneración del nódulo sinusal o por el uso de medicación (como los betabloqueantes).&lt;br /&gt;• &lt;b&gt;Paro Sinusal:&lt;/b&gt; El nódulo sinusal cesa su automatismo por unos instantes, generando pausas en el electrocardiograma con ausencia de onda P y complejo QRS, conllevando un grave riesgo de síncope si las pausas son mayores a 2 segundos.</t>
  </si>
  <si>
    <t>&lt;b&gt;b) Bradicardia sinusal:&lt;/b&gt; Es la opción correcta. Constituye una premisa clínica directa establecer que este ritmo, comandado por el nódulo sinusal pero a una frecuencia reducida (40 a 60 latidos por minuto), es el hallazgo arquetípico y la arritmia típica que se observa como adaptación cardíaca fisiológica en los deportistas de alto rendimiento, no revistiendo gravedad hemodinámica.</t>
  </si>
  <si>
    <t>• &lt;b&gt;a) Fibrilación auricular:&lt;/b&gt; Es incorrecta. Es una arritmia generada por múltiples micro reentradas auriculares desordenadas que laten a altísimas frecuencias (600 lpm), perdiendo la contracción auricular útil y predisponiendo a la formación de trombos, no siendo una adaptación fisiológica deportiva.&lt;br /&gt;• &lt;b&gt;c) Taquicardia ventricular:&lt;/b&gt; Es incorrecta. Es una patología de extrema gravedad con complejos QRS anchos generados por debajo del nódulo AV; equivale hemodinámicamente a un paro cardíaco y su síntoma cardinal es el síncope, siendo letal si no se cardioivierte.&lt;br /&gt;• &lt;b&gt;d) Bloqueo AV de primer grado:&lt;/b&gt; Es incorrecta. Se define por un intervalo PR prolongado (mayor de 0,20 seg). Si bien el elevado tono vagal de un deportista podría inducir un retardo en el nódulo AV, la arritmia que clásicamente los caracteriza y define de manera primaria en las evaluaciones es la bradicardia sinusal.</t>
  </si>
  <si>
    <t>Ante un paciente con palpitaciones precordiales y cuello, agrupadas, regulares, rápidas, de comienzo y terminación abrupta, usted piensa en:&lt;br&gt;&lt;br&gt;a) Taquicardia Paroxística Supraventricular&lt;br&gt;&lt;br&gt;b) Fibrilación Auricular con conducción aberrante&lt;br&gt;&lt;br&gt;c) Extrasistolia Supraventricular&lt;br&gt;&lt;br&gt;d) Taquicardia Sinusal</t>
  </si>
  <si>
    <t>&lt;br&gt;a) Taquicardia Paroxística Supraventricular</t>
  </si>
  <si>
    <t>&lt;b&gt;MANIFESTACIONES CLÍNICAS DE LA TAQUICARDIA PAROXÍSTICA SUPRAVENTRICULAR (TPS)&lt;/b&gt;&lt;br /&gt;&lt;br /&gt;La Taquicardia Paroxística Supraventricular (TPS) es una arritmia clásicamente descrita en mujeres jóvenes, caracterizada por presentar un inicio y terminación brusca, ritmo estrictamente regular, QRS angosto y frecuencias elevadísimas que oscilan entre 160 y 240 latidos por minuto.&lt;br /&gt;• &lt;b&gt;Sintomatología típica:&lt;/b&gt; Clínicamente, los pacientes experimentan &lt;b&gt;palpitaciones rápidas&lt;/b&gt;, agrupadas y regulares, de &lt;b&gt;comienzo y terminación abrupta&lt;/b&gt;. Típicamente, estas palpitaciones se perciben o sienten en la zona precordial y "en la garganta" o en el cuello, resultando bastante molestas para su vida diaria.&lt;br /&gt;• &lt;b&gt;Evolución clínica:&lt;/b&gt; En mujeres jóvenes suelen ser bien toleradas inicialmente, pero a medida que el paciente envejece y la elasticidad del corazón cambia, la misma arritmia comienza a manifestar síntomas de descompensación franca, tales como disnea o dolor torácico (angor) provocado por la altísima frecuencia cardíaca mantenida.</t>
  </si>
  <si>
    <t>La opción a es correcta debido a que la literatura cardiológica establece de manera explícita y paradigmática que la presentación clínica de palpitaciones precordiales y en el cuello, que se describen como agrupadas, regulares, rápidas y de inicio y terminación abrupta, conforman el cuadro diagnóstico inconfundible de una &lt;b&gt;taquicardia paroxística supraventricular&lt;/b&gt;.</t>
  </si>
  <si>
    <t>En el flutter auricular se puede observar:&lt;br&gt;&lt;br&gt;a) Frecuencia ventricular mayor a 300&lt;br&gt;&lt;br&gt;b) Múltiples ondas idénticas en forma de sierra&lt;br&gt;&lt;br&gt;c) Respuesta del complejo QRS irregular&lt;br&gt;&lt;br&gt;d) Onda P bifásicas</t>
  </si>
  <si>
    <t>b) Múltiples ondas idénticas en forma de sierra</t>
  </si>
  <si>
    <t>En el electrocardiograma, el &lt;b&gt;flutter auricular&lt;/b&gt; se caracteriza clínicamente de forma inconfundible por la presencia de &lt;b&gt;múltiples ondas idénticas en forma de sierra&lt;/b&gt; (ondas F) en el trazado.</t>
  </si>
  <si>
    <t>&lt;b&gt;DIAGNÓSTICO ELECTROCARDIOGRÁFICO Y CLÍNICO DEL FLUTTER AURICULAR&lt;/b&gt;&lt;br /&gt;&lt;br /&gt;El aleteo o flutter auricular es una taquiarritmia supraventricular cuyo mecanismo de producción fisiopatológico se basa en la existencia de macro reentradas organizadas.&lt;br /&gt;• &lt;b&gt;Características Auriculares:&lt;/b&gt; Las aurículas laten a una frecuencia altísima y regular de &lt;b&gt;300 latidos por minuto&lt;/b&gt;. Esto genera en el electrocardiograma la desaparición de la línea de base isoeléctrica normal y la ausencia de ondas P claras, las cuales son reemplazadas por las características &lt;b&gt;ondas F&lt;/b&gt; (múltiples ondas idénticas con morfología en forma de "serrucho" o "sierra").&lt;br /&gt;• &lt;b&gt;Respuesta Ventricular:&lt;/b&gt; El nódulo auriculoventricular (AV) funciona como un filtro protector y "pacta" un bloqueo fisiológico regular, dejando pasar solo una fracción de los estímulos auriculares (por ejemplo, un patrón de bloqueo 2:1, 3:1 o 4:1). Como resultado de este bloqueo, la frecuencia ventricular resultante será rígidamente &lt;b&gt;regular&lt;/b&gt; y siempre menor a la auricular (típicamente a 150, 100 o 75 lpm).&lt;br /&gt;• &lt;b&gt;Diferencial con Fibrilación Auricular:&lt;/b&gt; La diferenciación diagnóstica electrocardiográfica fundamental entre el aleteo y la fibrilación auricular radica precisamente en la regularidad de la respuesta ventricular; en el aleteo la aparición de los complejos QRS es rígidamente regular, mientras que en la fibrilación auricular (micro reentradas) la respuesta ventricular es totalmente variable e irregular.</t>
  </si>
  <si>
    <t>&lt;b&gt;b) Múltiples ondas idénticas en forma de sierra:&lt;/b&gt; Es la opción correcta. Constituye el hallazgo electrocardiográfico clínico patognomónico del flutter o aleteo auricular, provocado por una macro reentrada organizada que hace latir a las aurículas a 300 lpm, dibujando en el trazado de la línea de base las clásicas ondas F idénticas en forma de "serrucho" o "sierra" en lugar de las ondas P normales.</t>
  </si>
  <si>
    <t>• &lt;b&gt;a) Frecuencia ventricular mayor a 300:&lt;/b&gt; Es incorrecta. Si bien la frecuencia auricular alcanza los 300 lpm, el nódulo AV ejerce un bloqueo fisiológico que impide el paso de todos los estímulos hacia los ventrículos. Por lo tanto, la frecuencia ventricular (complejos QRS) será sistemáticamente menor (ej. 150 lpm en un bloqueo 2:1).&lt;br /&gt;• &lt;b&gt;c) Respuesta del complejo QRS irregular:&lt;/b&gt; Es incorrecta. En el flutter auricular, el nódulo AV establece un grado de bloqueo regular y constante, dando como resultado la aparición de complejos QRS de forma rígidamente regular. Una respuesta ventricular totalmente irregular es el sello distintivo y diferencial de la fibrilación auricular.&lt;br /&gt;• &lt;b&gt;d) Onda P bifásicas:&lt;/b&gt; Es incorrecta. En el flutter auricular, las ondas P fisiológicas desaparecen y son reemplazadas por las ondas F. Las ondas P anchas y bifásicas (con componente negativo predominante en derivación V1) son hallazgos característicos del agrandamiento auricular izquierdo.</t>
  </si>
  <si>
    <t>¿Cuál de las siguientes arritmias se caracteriza por una onda P ausente y complejos QRS irregulares? Seleccione una:&lt;br&gt;&lt;br&gt;a) Fibrilación auricular&lt;br&gt;&lt;br&gt;b) Flutter auricular&lt;br&gt;&lt;br&gt;c) Taquicardia ventricular&lt;br&gt;&lt;br&gt;d) Taquicardia supraventricular paroxística</t>
  </si>
  <si>
    <t>La &lt;b&gt;fibrilación auricular&lt;/b&gt; se caracteriza diagnósticamente en el electrocardiograma por la presencia de una &lt;b&gt;onda P ausente&lt;/b&gt; y &lt;b&gt;complejos QRS irregulares&lt;/b&gt;.</t>
  </si>
  <si>
    <t>&lt;b&gt;DIAGNÓSTICO ELECTROCARDIOGRÁFICO DE LA FIBRILACIÓN AURICULAR&lt;/b&gt;&lt;br /&gt;&lt;br /&gt;La fibrilación auricular es la arritmia irregular por excelencia. Fisiopatológicamente, se produce por múltiples micro reentradas desordenadas donde cada célula late con su propio ritmo, haciendo que las aurículas funcionen a una frecuencia caótica de 600 latidos por minuto.&lt;br /&gt;• &lt;b&gt;Ausencia de Onda P:&lt;/b&gt; El diagnóstico exige la visualización de un temblor o festoneado en la línea de base (ondas de fibrilación finas), sin ondas P previas identificables.&lt;br /&gt;• &lt;b&gt;Complejos QRS irregulares:&lt;/b&gt; Debido a que el grado de bloqueo en el nódulo auriculoventricular es completamente aleatorio y variable, la aparición de los complejos QRS y la frecuencia ventricular resultante es totalmente variable e irregular.&lt;br /&gt;• &lt;b&gt;Cálculo de Frecuencia:&lt;/b&gt; En estos trazados irregulares, se debe aplicar obligatoriamente la regla de los 10 segundos para calcular la frecuencia cardíaca.</t>
  </si>
  <si>
    <t>La opción a es correcta debido a que la evidencia electrocardiográfica establece que la &lt;b&gt;fibrilación auricular&lt;/b&gt; se distingue de forma inconfundible por la ausencia de ondas P identificables sumada a una respuesta ventricular de intervalos RR (aparición de los complejos QRS) totalmente variables e irregulares.</t>
  </si>
  <si>
    <t>&lt;br /&gt;• &lt;b&gt;b) Flutter auricular:&lt;/b&gt; Es incorrecta ya que, si bien también carece de una onda P normal (presentando ondas F en forma de "serrucho"), la aparición de los complejos QRS es rígidamente regular debido al bloqueo auriculoventricular pactado (ej. 2:1 o 3:1).&lt;br /&gt;• &lt;b&gt;c) Taquicardia ventricular:&lt;/b&gt; Es incorrecta porque es una arritmia de origen infranodal caracterizada por complejos QRS anchos y regulares en su forma monomorfa típica, con disociación auriculoventricular.&lt;br /&gt;• &lt;b&gt;d) Taquicardia supraventricular paroxística:&lt;/b&gt; Es incorrecta debido a que su ritmo es estrictamente regular con complejos QRS angostos, aunque las ondas P puedan estar ocultas por la altísima frecuencia (160 a 240 lpm).</t>
  </si>
  <si>
    <t>En el ECG la extrasístole ventricular (EV) combinada con 2 latidos normales, repetida en varias ocasiones se denomina:&lt;br&gt;&lt;br&gt;a) Taquicardia ventricular&lt;br&gt;&lt;br&gt;b) Bigeminia&lt;br&gt;&lt;br&gt;c) Sístole de escape&lt;br&gt;&lt;br&gt;d) Trigeminia</t>
  </si>
  <si>
    <t>d) Trigeminia</t>
  </si>
  <si>
    <t>&lt;b&gt;d) Trigeminia:&lt;/b&gt; Es la opción correcta. Constituye un axioma electrocardiográfico fundamental establecer que este término define al patrón rítmico complejo en el cual una extrasístole ventricular aparece sistemáticamente después de cada dos latidos sinusales normales, repitiéndose dicha secuencia a lo largo del trazado.</t>
  </si>
  <si>
    <t>• &lt;b&gt;a) Taquicardia ventricular:&lt;/b&gt; Es incorrecta. Se define por la presencia de 3 o más latidos sucesivos de origen ventricular latiendo a una frecuencia mayor a 100 latidos por minuto, no por la alternancia rítmica con latidos normales.&lt;br /&gt;• &lt;b&gt;b) Bigeminia:&lt;/b&gt; Es incorrecta. Define el patrón en el cual se alterna sistemáticamente un solo latido sinusal normal seguido de una extrasístole ventricular, no dos latidos normales.&lt;br /&gt;• &lt;b&gt;c) Sístole de escape:&lt;/b&gt; Es incorrecta. Constituye un latido tardío (no anticipado) generado por un marcapasos subsidiario que aparece cuando el nódulo sinusal o auriculoventricular fallan, funcionando como mecanismo de rescate tras una pausa patológica.</t>
  </si>
  <si>
    <t>En el bloqueo auriculoventricular de primer grado el PR es mayor a:&lt;br&gt;&lt;br&gt;a) Mayor a 0.10 seg&lt;br&gt;&lt;br&gt;b) Mayor a 0.16 seg&lt;br&gt;&lt;br&gt;c) Mayor a 0.20 seg&lt;br&gt;&lt;br&gt;d) Mayor a 0.02 seg</t>
  </si>
  <si>
    <t>&lt;br&gt;c) Mayor a 0.20 seg</t>
  </si>
  <si>
    <t>En el &lt;b&gt;bloqueo auriculoventricular de primer grado&lt;/b&gt; el intervalo PR es &lt;b&gt;mayor a 0.20 seg&lt;/b&gt;.</t>
  </si>
  <si>
    <t>&lt;b&gt;DIAGNÓSTICO DEL BLOQUEO AURICULOVENTRICULAR (AV) DE PRIMER GRADO&lt;/b&gt;&lt;br /&gt;&lt;br /&gt;Los bloqueos auriculoventriculares ocurren cuando el nódulo auriculoventricular retarda o interrumpe el paso del estímulo eléctrico desde las aurículas hacia los ventrículos.&lt;br /&gt;• &lt;b&gt;Criterio Diagnóstico:&lt;/b&gt; El bloqueo AV de primer grado se establece electrocardiográficamente por la sola prolongación del &lt;b&gt;intervalo PR mayor de 0,20 seg&lt;/b&gt; (lo cual equivale visualmente a más de 5 cuadraditos pequeños).&lt;br /&gt;• &lt;b&gt;Conducción:&lt;/b&gt; A pesar del retardo exagerado a nivel del nódulo AV, la característica fundamental de este grado de bloqueo es que &lt;b&gt;todas las ondas P logran conducir&lt;/b&gt; normalmente hacia los ventrículos, por lo que cada onda P es invariablemente seguida por un complejo QRS.&lt;br /&gt;• &lt;b&gt;Clínica y Tratamiento:&lt;/b&gt; Este trastorno de conducción suele transcurrir de forma completamente asintomática. No requiere tratamiento específico, indicándose exclusivamente control evolutivo.</t>
  </si>
  <si>
    <t>La opción c es correcta debido a que la literatura cardiológica establece axiomáticamente que el &lt;b&gt;bloqueo auriculoventricular de primer grado&lt;/b&gt; se define de manera exclusiva por la prolongación del intervalo PR por encima del límite superior fisiológico, debiendo ser &lt;b&gt;mayor a 0.20 segundos&lt;/b&gt;.</t>
  </si>
  <si>
    <t>&lt;br /&gt;• &lt;b&gt;a) Mayor a 0.10 seg y b) Mayor a 0.16 seg:&lt;/b&gt; Son opciones incorrectas debido a que estos valores se encuentran dentro del rango normal de duración del intervalo PR (que oscila fisiológicamente entre 0,11 y 0,20 seg), no configurando un retardo patológico de la conducción nodal.&lt;br /&gt;• &lt;b&gt;d) Mayor a 0.02 seg:&lt;/b&gt; Es incorrecta por representar un valor de tiempo irrisorio y fisiológicamente imposible para englobar el tiempo de conducción y el retardo normal desde el nódulo sinusal hasta la despolarización ventricular.</t>
  </si>
  <si>
    <t>&lt;b&gt;DIAGNÓSTICO DIFERENCIAL: BLOQUEOS AV AVANZADOS&lt;/b&gt;&lt;br /&gt;&lt;br /&gt;A diferencia del primer grado donde todas las ondas P conducen, los grados avanzados presentan interrupciones del estímulo:&lt;br /&gt;• &lt;b&gt;Bloqueo AV de 2do Grado (Mobitz I):&lt;/b&gt; Presenta el período de Wenckebach, donde el intervalo PR se va prolongando progresivamente de latido en latido hasta que, súbitamente, una onda P no conduce (falta un QRS).&lt;br /&gt;• &lt;b&gt;Bloqueo AV de 2do Grado (Mobitz II):&lt;/b&gt; Cada un número predeterminado y fijo de ondas P aparece un solo QRS (patrón de bloqueo 2:1 o 3:1), sin alargamiento previo y progresivo del PR.&lt;br /&gt;• &lt;b&gt;Bloqueo AV Completo (3er Grado):&lt;/b&gt; Se observa una disociación aurículo-ventricular completa. El nódulo AV no permite el paso de ningún estímulo, provocando que los ventrículos latan mediante un escape subsidiario a bajísima frecuencia (20 a 40 lpm), causando crisis sincopales gravísimas (Stokes-Adams).</t>
  </si>
  <si>
    <t>El Score CHADS-VASc nos sirve para:&lt;br&gt;&lt;br&gt;a) Establecer las necesidad de iniciar tratamiento antihipertensivo&lt;br&gt;&lt;br&gt;b) Establecer tratamiento antiagregante plaquetario en un evento coronario&lt;br&gt;&lt;br&gt;c) Conocer el grado de reperfusión en el curso de un IAM&lt;br&gt;&lt;br&gt;d) Determinar la necesidad de utilizar anticoagulantes orales en el marco de una fibrilación auricular&lt;br&gt;&lt;br&gt;e) En ninguna de estas opciones se utiliza este Score</t>
  </si>
  <si>
    <t>d) Determinar la necesidad de utilizar anticoagulantes orales en el marco de una fibrilación auricular</t>
  </si>
  <si>
    <t>El &lt;b&gt;Score CHADS-VASc&lt;/b&gt; nos sirve para &lt;b&gt;determinar la necesidad de utilizar anticoagulantes orales&lt;/b&gt; en el marco de una &lt;b&gt;fibrilación auricular&lt;/b&gt;.</t>
  </si>
  <si>
    <t>&lt;b&gt;SCORE DE CHADS-VASC EN LA FIBRILACIÓN AURICULAR&lt;/b&gt;&lt;br /&gt;&lt;br /&gt;Para tomar decisiones diagnósticas y terapéuticas en pacientes con fibrilación auricular o aleteo (flutter) crónico (mayor a 48 horas), es imperativo calcular el Score de CHADS-VASc. Este sistema de puntuación evalúa el riesgo de embolia periférica asignando valores a distintas comorbilidades:&lt;br /&gt;• Insuficiencia cardíaca o Disfunción ventricular: 1 punto.&lt;br /&gt;• Hipertensión Arterial: 1 punto.&lt;br /&gt;• Edad igual o mayor de 75 años: 2 puntos.&lt;br /&gt;• Diabetes Mellitus: 1 punto.&lt;br /&gt;• Stroke / Crisis isquémica transitoria (TIA) / Tromboembolismo previo: 2 puntos.&lt;br /&gt;• Enfermedad Vascular (cardíaca o de miembros inferiores): 1 punto.&lt;br /&gt;• Edad entre 65 y 74 años: 1 punto.&lt;br /&gt;• Sexo Femenino: 1 punto.&lt;br /&gt;Un score igual o mayor a 2 indica un alto riesgo de que el paciente genere una embolia periférica, determinando la necesidad clínica de utilizar anticoagulación oral de forma permanente.</t>
  </si>
  <si>
    <t>&lt;b&gt;d) Determinar la necesidad de utilizar anticoagulantes orales en el marco de una fibrilación auricular:&lt;/b&gt; Es la opción correcta. Constituye una premisa clínica formal establecer que el Score CHADS-VASc es la herramienta de elección para estratificar el riesgo tromboembólico en pacientes con fibrilación auricular, indicando ineludiblemente el uso de anticoagulantes orales (dicumarínicos o nuevos agentes) cuando el puntaje es igual o mayor a 2 para prevenir embolias periféricas severas.</t>
  </si>
  <si>
    <t>&lt;b&gt;a) Establecer las necesidad de iniciar tratamiento antihipertensivo:&lt;/b&gt; Es incorrecta. La necesidad de medicación antihipertensiva se establece evaluando las cifras tensionales (ej. mayores a 140/90 mmHg), el monitoreo ambulatorio y el riesgo cardiovascular global, no con este score.&lt;br /&gt;&lt;b&gt;b) Establecer tratamiento antiagregante plaquetario en un evento coronario:&lt;/b&gt; Es incorrecta. En el síndrome coronario agudo, la doble antiagregación (con aspirina y un inhibidor P2Y12) es mandataria por protocolo para evitar la progresión del trombo en la placa accidentada, independientemente de cualquier score auricular.&lt;br /&gt;&lt;b&gt;c) Conocer el grado de reperfusión en el curso de un IAM:&lt;/b&gt; Es incorrecta. La reperfusión exitosa post infarto se evalúa clínicamente mediante la resolución del supradesnivel del segmento ST, el cese del dolor anginoso y la posible aparición de ritmos idioventriculares acelerados.&lt;br /&gt;&lt;b&gt;e) En ninguna de estas opciones se utiliza este Score:&lt;/b&gt; Es incorrecta, ya que la opción D describe con exactitud su aplicación clínica.</t>
  </si>
  <si>
    <t>Marque la opción INCORRECTA:&lt;br&gt;&lt;br&gt;a) El bloqueo AV completo corresponde al de tercer grado y se observa disociación entre ondas P y QRS&lt;br&gt;&lt;br&gt;b) En la fibrilación auricular los intervalos P-R son irregulares&lt;br&gt;&lt;br&gt;c) En la FA no se observan ondas P y los complejos QRS son irregulares&lt;br&gt;&lt;br&gt;d) En el síndrome de Wolff-Parkinson-White el intervalo PR es corto y el QRS se ve ensanchado por onda delta&lt;br&gt;&lt;br&gt;e) En la taquicardia ventricular los complejos QRS son anchos ya que se generan y se transmiten por fuera del sistema de conducción normal</t>
  </si>
  <si>
    <t>&lt;br&gt;b) En la fibrilación auricular los intervalos P-R son irregulares</t>
  </si>
  <si>
    <t>En la &lt;b&gt;fibrilación auricular&lt;/b&gt; existe una ausencia absoluta de ondas P, por lo cual resulta electrocardiográficamente imposible evaluar o poseer &lt;b&gt;intervalos P-R&lt;/b&gt; irregulares.</t>
  </si>
  <si>
    <t>&lt;b&gt;DIAGNÓSTICO ELECTROCARDIOGRÁFICO DE LA FIBRILACIÓN AURICULAR&lt;/b&gt;&lt;br /&gt;&lt;br /&gt;La fibrilación auricular se produce por múltiples micro reentradas desordenadas donde cada célula late con su propio ritmo, haciendo que las aurículas funcionen a una frecuencia caótica de 600 latidos por minuto.&lt;br /&gt;• &lt;b&gt;Ausencia de Onda P:&lt;/b&gt; El diagnóstico exige la visualización de un temblor o festoneado en la línea de base (ondas de fibrilación finas), sin ondas P previas identificables. Al no existir onda P, no existe intervalo P-R.&lt;br /&gt;• &lt;b&gt;Complejos QRS irregulares:&lt;/b&gt; Debido a que el grado de bloqueo en el nódulo auriculoventricular es completamente aleatorio y variable, la aparición de los complejos QRS (los intervalos R-R) y la frecuencia ventricular resultante es totalmente variable e irregular.</t>
  </si>
  <si>
    <t>La opción b es la premisa INCORRECTA (la respuesta a marcar) debido a que en la &lt;b&gt;fibrilación auricular&lt;/b&gt; la característica diagnóstica excluyente es la &lt;b&gt;onda P ausente&lt;/b&gt;. Al carecer de ondas P, resulta conceptual y físicamente imposible la existencia o medición de un intervalo P-R. Lo que sí se presenta de manera irregular en esta arritmia son los intervalos R-R (la distancia entre los complejos QRS).</t>
  </si>
  <si>
    <t>&lt;br /&gt;• &lt;b&gt;a) El bloqueo AV completo corresponde al de tercer grado y se observa disociación entre ondas P y QRS:&lt;/b&gt; Es una premisa verdadera, ya que el nódulo AV no permite el paso de ningún estímulo, latiendo las aurículas por su lado y los ventrículos por el suyo de manera independiente.&lt;br /&gt;• &lt;b&gt;c) En la FA no se observan ondas P y los complejos QRS son irregulares:&lt;/b&gt; Es una premisa verdadera, constituyendo los dos criterios diagnósticos electrocardiográficos cardinales de la fibrilación auricular.&lt;br /&gt;• &lt;b&gt;d) En el síndrome de Wolff-Parkinson-White el intervalo PR es corto y el QRS se ve ensanchado por onda delta:&lt;/b&gt; Es una premisa verdadera, evidenciando la conducción por una vía anómala que evita el retardo fisiológico del nódulo AV.&lt;br /&gt;• &lt;b&gt;e) En la taquicardia ventricular los complejos QRS son anchos ya que se generan y se transmiten por fuera del sistema de conducción normal:&lt;/b&gt; Es una premisa verdadera, ya que el estímulo nace por debajo del nódulo AV y debe viajar a través del músculo ventricular lentamente.</t>
  </si>
  <si>
    <t>¿Qué tipo de arritmia cardiaca se caracteriza por la presencia de ondas F en el electrocardiograma?&lt;br&gt;&lt;br&gt;a) Fibrilación auricular&lt;br&gt;&lt;br&gt;b) Flutter auricular&lt;br&gt;&lt;br&gt;c) Taquicardia ventricular&lt;br&gt;&lt;br&gt;d) Taquicardia supraventricular</t>
  </si>
  <si>
    <t>b) Flutter auricular</t>
  </si>
  <si>
    <t>El &lt;b&gt;flutter auricular&lt;/b&gt; se caracteriza clínicamente de forma inconfundible por la presencia de &lt;b&gt;ondas F&lt;/b&gt; (ondas idénticas en forma de sierra) en el trazado electrocardiográfico.</t>
  </si>
  <si>
    <t>&lt;b&gt;DIAGNÓSTICO ELECTROCARDIOGRÁFICO DEL FLUTTER AURICULAR&lt;/b&gt;&lt;br /&gt;&lt;br /&gt;El aleteo o flutter auricular es una taquiarritmia supraventricular cuyo mecanismo de producción fisiopatológico se basa en la existencia de macro reentradas organizadas.&lt;br /&gt;• &lt;b&gt;Características Auriculares:&lt;/b&gt; Las aurículas laten a una frecuencia altísima de 300 latidos por minuto. Esto genera en el electrocardiograma la desaparición de la línea de base isoeléctrica normal y la ausencia de ondas P claras, las cuales son reemplazadas por las características &lt;b&gt;ondas F&lt;/b&gt; (múltiples ondas idénticas con morfología en forma de "serrucho" o "sierra").&lt;br /&gt;• &lt;b&gt;Respuesta Ventricular:&lt;/b&gt; El nódulo auriculoventricular (AV) funciona como un filtro protector y pacta un bloqueo fisiológico regular, dejando pasar solo una fracción de los estímulos auriculares (por ejemplo, un patrón de bloqueo 2:1, 3:1 o 4:1). Como resultado de este bloqueo, la frecuencia ventricular resultante será rígidamente regular a 150, 100 o 75 lpm.&lt;br /&gt;• &lt;b&gt;Diferencial con Fibrilación Auricular:&lt;/b&gt; La diferenciación diagnóstica electrocardiográfica fundamental entre el aleteo y la fibrilación auricular radica precisamente en la regularidad de la respuesta ventricular; en el aleteo la aparición de los complejos QRS es rígidamente regular, mientras que en la fibrilación auricular la respuesta ventricular es totalmente variable e irregular.</t>
  </si>
  <si>
    <t>&lt;b&gt;b) Flutter auricular:&lt;/b&gt; Es la opción correcta. Constituye el hallazgo electrocardiográfico clínico patognomónico de esta arritmia; la macro reentrada organizada hace latir a las aurículas a 300 lpm, dibujando en la línea de base del trazado las clásicas ondas F idénticas en forma de "serrucho" o "sierra" en sustitución de las ondas P fisiológicas normales.</t>
  </si>
  <si>
    <t>• &lt;b&gt;a) Fibrilación auricular:&lt;/b&gt; Es incorrecta. En el electrocardiograma se diagnostica por la ausencia total de ondas P identificables, observándose solo un temblor o festoneado en la línea de base generado por las aurículas funcionando caóticamente a 600 lpm (múltiples micro reentradas), con una respuesta ventricular (intervalos RR) totalmente variable e irregular.&lt;br /&gt;• &lt;b&gt;c) Taquicardia ventricular:&lt;/b&gt; Es incorrecta. Se define por la presencia de 3 o más latidos sucesivos de origen ventricular latiendo a frecuencias superiores a 100 lpm, caracterizados por complejos QRS anchos, disociación aurículo-ventricular y ausencia de complejos RS en precordiales.&lt;br /&gt;• &lt;b&gt;d) Taquicardia supraventricular:&lt;/b&gt; Es incorrecta. En la taquicardia paroxística supraventricular el ritmo es estrictamente regular con una altísima frecuencia cardíaca (160 a 240 lpm) y complejos QRS angostos. Por su extrema rapidez generalmente oculta a la onda P, pero no genera las ondas aserradas características del aleteo.</t>
  </si>
  <si>
    <t>¿Cuál es el tratamiento de elección para la taquicardia supraventricular paroxística?&lt;br&gt;&lt;br&gt;a) Amiodarona&lt;br&gt;&lt;br&gt;b) Verapamilo&lt;br&gt;&lt;br&gt;c) Digoxina&lt;br&gt;&lt;br&gt;d) Amlodipina</t>
  </si>
  <si>
    <t>&lt;br&gt;b) Verapamilo</t>
  </si>
  <si>
    <t>&lt;b&gt;TRATAMIENTO DE LA TAQUICARDIA PAROXÍSTICA SUPRAVENTRICULAR (TPS)&lt;/b&gt;&lt;br /&gt;&lt;br /&gt;El abordaje terapéutico de la TPS depende directamente del estado clínico y hemodinámico en el que se reciba al paciente.&lt;br /&gt;• &lt;b&gt;Paciente Compensado (Maniobras Vagales):&lt;/b&gt; El manejo inicial consiste en intentar cortar el circuito de reentrada generando un estímulo vagal mediante el masaje del seno carotídeo, lo cual produce característicamente el cese brusco de la arritmia.&lt;br /&gt;• &lt;b&gt;Tratamiento Farmacológico:&lt;/b&gt; Si la arritmia no revierte con maniobras vagales, la droga de elección primaria es la adenosina endovenosa en dosis de 10 mg (contraindicada formalmente si hay broncoespasmo). A nivel de evaluación farmacológica e histórica, se considera también al &lt;b&gt;verapamilo&lt;/b&gt; intravenoso como un tratamiento de elección alternativo válido para esta entidad.&lt;br /&gt;• &lt;b&gt;Paciente Descompensado:&lt;/b&gt; Si presenta descompensación hemodinámica franca acompañada de dolor en el pecho (angor), se debe realizar de extrema urgencia una cardioversión eléctrica.&lt;br /&gt;• &lt;b&gt;Tratamiento Definitivo:&lt;/b&gt; Para prevenir recurrencias de la taquicardia por reentrada intranodal, el tratamiento de elección a largo plazo es la ablación con radiofrecuencia.</t>
  </si>
  <si>
    <t>La opción b es correcta debido a que la literatura cardiológica establece de manera explícita que el &lt;b&gt;verapamilo&lt;/b&gt; (un bloqueante cálcico no dihidropiridínico) constituye una alternativa farmacológica considerada como tratamiento de elección válido para frenar la conducción en el nódulo auriculoventricular y revertir la &lt;b&gt;taquicardia supraventricular paroxística&lt;/b&gt;.</t>
  </si>
  <si>
    <t>&lt;br /&gt;• &lt;b&gt;a) Amiodarona:&lt;/b&gt; Es incorrecta ya que es el antiarrítmico de elección para el tratamiento farmacológico agudo de las taquiarritmias ventriculares (QRS ancho), no siendo la primera línea para reentradas nodales.&lt;br /&gt;• &lt;b&gt;c) Digoxina:&lt;/b&gt; Es incorrecta debido a que su uso se reserva fundamentalmente para el manejo sintomático del control de frecuencia en pacientes con insuficiencia cardíaca que cursan con fibrilación auricular concomitante.&lt;br /&gt;• &lt;b&gt;d) Amlodipina:&lt;/b&gt; Es incorrecta porque es un bloqueante cálcico dihidropiridínico con efecto vasodilatador periférico puro, careciendo de acción cronotrópica y dromotrópica negativa a nivel del sistema de conducción cardíaco, por lo cual es ineficaz para cortar un circuito de reentrada supraventricular.</t>
  </si>
  <si>
    <t>&lt;b&gt;MANIFESTACIONES CLÍNICAS DE LA TPS&lt;/b&gt;&lt;br /&gt;&lt;br /&gt;La Taquicardia Paroxística Supraventricular es una arritmia clásicamente descrita en mujeres jóvenes. Clínicamente los pacientes experimentan palpitaciones precordiales y en el cuello, agrupadas, regulares, rápidas, de comienzo y terminación abrupta. Típicamente, estas palpitaciones se perciben o sienten "en la garganta". En pacientes jóvenes suelen ser bien toleradas, pero a medida que se envejece y la elasticidad cardíaca disminuye, la arritmia comienza a manifestar francos síntomas de descompensación (como disnea o dolor torácico) provocados por la altísima frecuencia cardíaca sostenida.</t>
  </si>
  <si>
    <t>¿Cuál de los fármacos está contraindicado en pacientes con síndrome de QT largo congénito?&lt;br&gt;&lt;br&gt;a) Amiodarona&lt;br&gt;&lt;br&gt;b) Adenosina&lt;br&gt;&lt;br&gt;c) Verapamilo&lt;br&gt;&lt;br&gt;d) Digoxina</t>
  </si>
  <si>
    <t>a) Amiodarona</t>
  </si>
  <si>
    <t>Queda estrictamente establecido que la &lt;b&gt;amiodarona&lt;/b&gt; está &lt;b&gt;contraindicada&lt;/b&gt; en pacientes con &lt;b&gt;síndrome de QT largo congénito&lt;/b&gt;.</t>
  </si>
  <si>
    <t>&lt;b&gt;TRATAMIENTO FARMACOLÓGICO DE LA TAQUICARDIA VENTRICULAR&lt;/b&gt;&lt;br /&gt;&lt;br /&gt;El abordaje terapéutico exige tratar toda taquicardia con complejo QRS ancho como una taquicardia ventricular hasta demostrar fehacientemente lo contrario.&lt;br /&gt;• &lt;b&gt;Tratamiento farmacológico de elección:&lt;/b&gt; Si bien el tratamiento de primera línea ante una taquicardia ventricular sostenida es la cardioversión eléctrica sin demora, excepcionalmente en un paciente estable puede intentarse el manejo farmacológico, siendo la &lt;b&gt;amiodarona&lt;/b&gt; endovenosa (o lidocaína) el fármaco útil de elección.&lt;br /&gt;• &lt;b&gt;Contraindicación absoluta:&lt;/b&gt; A pesar de ser la droga antiarrítmica de preferencia, la amiodarona está rigurosamente contraindicada en pacientes portadores de un síndrome de QT largo congénito, debido a que este fármaco agrava la alteración en la repolarización y desencadena arritmias ventriculares polimorfas letales.</t>
  </si>
  <si>
    <t>&lt;b&gt;a) Amiodarona:&lt;/b&gt; Es la opción correcta. Constituye una regla farmacológica estricta; si bien es el antiarrítmico de elección para la taquicardia ventricular, la amiodarona prolonga marcadamente el intervalo QT, por lo que su administración en un paciente que ya cursa con un síndrome de QT largo congénito está absolutamente contraindicada por el altísimo riesgo de desencadenar una letal "Torsión de Puntas" (&lt;i&gt;Torsades de pointes&lt;/i&gt;).</t>
  </si>
  <si>
    <t>&lt;b&gt;b) Adenosina:&lt;/b&gt; Es incorrecta. Constituye el fármaco de elección para revertir la taquicardia paroxística supraventricular en pacientes compensados hemodinámicamente, no siendo la contraindicación descrita para el síndrome de QT largo.&lt;br /&gt;&lt;b&gt;c) Verapamilo:&lt;/b&gt; Es incorrecta. Es un bloqueante cálcico útil también en taquicardias supraventriculares (en dosis de 10 mg IV), sin representar la clásica contraindicación arritmogénica letal de la amiodarona en la alteración del intervalo QT.&lt;br /&gt;&lt;b&gt;d) Digoxina:&lt;/b&gt; Es incorrecta. Es un fármaco inotrópico positivo y cronotrópico negativo utilizado primariamente en la insuficiencia cardíaca descompensada asociada a fibrilación auricular de alta respuesta para controlar la frecuencia, no siendo un antiarrítmico de clase prolongador del QT como la amiodarona.</t>
  </si>
  <si>
    <t>&lt;b&gt;TAQUICARDIA VENTRICULAR POLIMORFA (TORSIÓN DE PUNTAS)&lt;/b&gt;&lt;br /&gt;&lt;br /&gt;La "Torsión de Puntas" (&lt;i&gt;Torsades de pointes&lt;/i&gt;) es una arritmia de extrema gravedad hemodinámica donde la morfología del QRS cambia continuamente adoptando un patrón romboidal o en huso sobre la línea de base del electrocardiograma.&lt;br /&gt;• &lt;b&gt;Sustrato Fisiopatológico:&lt;/b&gt; Se genera inexorablemente sobre la base de un intervalo QT prolongado (mayor a 500 ms).&lt;br /&gt;• &lt;b&gt;Etiología del QT Largo:&lt;/b&gt; Puede ser de origen congénito o adquirido a causa de múltiples factores: alteraciones metabólicas (hipopotasemia, hipomagnesemia, hipocalcemia), drogas antiarrítmicas (amiodarona), antidepresivos tricíclicos, antibióticos, antihistamínicos o isquemia coronaria aguda.</t>
  </si>
  <si>
    <t>El tratamiento de elección en la fibrilación auricular reciente que ha provocado insuficiencia cardíaca grave o angina es:&lt;br&gt;&lt;br&gt;a) Cardioversión eléctrica&lt;br&gt;&lt;br&gt;b) Digital&lt;br&gt;&lt;br&gt;c) Amiodarona&lt;br&gt;&lt;br&gt;d) Quinidina</t>
  </si>
  <si>
    <t>&lt;br&gt;a) Cardioversión eléctrica</t>
  </si>
  <si>
    <t>&lt;b&gt;TRATAMIENTO DE LA FIBRILACIÓN AURICULAR AGUDA Y DESCOMPENSADA&lt;/b&gt;&lt;br /&gt;&lt;br /&gt;Las decisiones terapéuticas en el manejo de la fibrilación auricular se fundamentan directamente en el estado hemodinámico del paciente y en el tiempo de inicio de la arritmia.&lt;br /&gt;• &lt;b&gt;Paciente Compensado:&lt;/b&gt; Si la arritmia tiene menos de 48 horas de evolución (clasificada como aguda) y el paciente se encuentra estable, la terapéutica farmacológica para revertir a ritmo sinusal consiste en la administración de amiodarona endovenosa.&lt;br /&gt;• &lt;b&gt;Paciente Descompensado:&lt;/b&gt; Si la arritmia aguda provoca inestabilidad hemodinámica manifiesta, originando descompensación cardíaca severa como insuficiencia cardíaca grave o dolor torácico isquémico (angina), el tratamiento de elección absoluto e impostergable es la &lt;b&gt;cardioversión eléctrica inmediata&lt;/b&gt;. Esto se debe a la imperiosa necesidad de restaurar rápidamente el ritmo sinusal para recuperar la contribución auricular al llenado ventricular y disminuir la altísima frecuencia cardíaca sostenida que agota y descompensa al miocardio enfermo.</t>
  </si>
  <si>
    <t>La opción a es correcta debido a que la literatura cardiológica establece de manera explícita que frente a una fibrilación auricular reciente (aguda) que debuta o se complica con signos de inestabilidad hemodinámica severa, tales como insuficiencia cardíaca grave o angina de pecho, la terapéutica de elección indicada para salvaguardar la vida del paciente es la &lt;b&gt;cardioversión eléctrica inmediata&lt;/b&gt;.</t>
  </si>
  <si>
    <t>&lt;br /&gt;• &lt;b&gt;b) Digital:&lt;/b&gt; Es incorrecta porque, si bien los digitálicos se utilizan para el control de la frecuencia ventricular en el manejo sintomático de la insuficiencia cardíaca crónica concomitante con fibrilación auricular, carecen de la rapidez y eficacia terapéutica necesarias para revertir una arritmia aguda que genera compromiso vital inminente.&lt;br /&gt;• &lt;b&gt;c) Amiodarona:&lt;/b&gt; Es incorrecta en este escenario clínico específico ya que, aunque es el fármaco de elección para la cardioversión farmacológica de la fibrilación auricular aguda, su uso queda reservado de manera exclusiva para aquellos pacientes que se encuentran hemodinámicamente compensados.&lt;br /&gt;• &lt;b&gt;d) Quinidina:&lt;/b&gt; Es incorrecta debido a que no constituye el tratamiento de primera línea de urgencia en los protocolos actuales y su uso puede asociarse a efectos proarrítmicos severos en un contexto de isquemia o fallo de bomba.</t>
  </si>
  <si>
    <t>&lt;b&gt;EVALUACIÓN CLÍNICA INICIAL EN FIBRILACIÓN AURICULAR&lt;/b&gt;&lt;br /&gt;&lt;br /&gt;Ante la presencia electrocardiográfica de fibrilación o aleteo auricular, el algoritmo exige responder dos preguntas fundamentales para definir la conducta:&lt;br /&gt;• &lt;b&gt;Estado hemodinámico:&lt;/b&gt; Determinar si el paciente está compensado o descompensado (dictaminando la necesidad de cardioversión eléctrica de extrema urgencia).&lt;br /&gt;• &lt;b&gt;Tiempo de inicio:&lt;/b&gt; Si comenzó hace menos de 48 horas (aguda) permite intentar la reversión a ritmo sinusal de forma directa. Si supera las 48 horas o es de inicio incierto (crónica), está absolutamente contraindicado cardiovertir de inmediato por el altísimo riesgo de embolia sistémica, requiriendo anticoagulación previa durante un mes o un ecocardiograma transesofágico para descartar trombos.</t>
  </si>
  <si>
    <t>Marque lo correcto: Para revertir la Fibrilación Auricular aguda (de menos de 24 horas) a ritmo sinusal:&lt;br&gt;&lt;br&gt;a) Se utiliza esquema de Sokolow o Amiodarona IV&lt;br&gt;&lt;br&gt;b) Se debe anticoagular previamente durante unos 30 días&lt;br&gt;&lt;br&gt;c) Se debería efectuar un ecocardiograma transesofágico para descartar existencia de trombos auriculares&lt;br&gt;&lt;br&gt;d) No se debe cardiovertir</t>
  </si>
  <si>
    <t>a) Se utiliza esquema de Sokolow o Amiodarona IV</t>
  </si>
  <si>
    <t>&lt;b&gt;TRATAMIENTO DE LA FIBRILACIÓN AURICULAR (SEGÚN TEMPORALIDAD)&lt;/b&gt;&lt;br /&gt;&lt;br /&gt;Las decisiones terapéuticas se fundamentan estrictamente en el estado hemodinámico y el tiempo de inicio de la arritmia.&lt;br /&gt;• &lt;b&gt;Fibrilación Auricular Aguda (Menos de 48 horas):&lt;/b&gt; En el paciente compensado hemodinámicamente, para revertir la arritmia aguda a ritmo sinusal, se utiliza Amiodarona endovenosa. Si el paciente se encuentra descompensado (con insuficiencia cardíaca grave o angina), el tratamiento de elección es la cardioversión eléctrica inmediata.&lt;br /&gt;• &lt;b&gt;Fibrilación Auricular Crónica (Más de 48 horas o Inicio Incierto):&lt;/b&gt; En estos casos, está absolutamente contraindicado cardiovertir de forma inmediata debido al altísimo riesgo de embolia. Para optar por una estrategia de control del ritmo, debe realizarse de manera ineludible una de dos alternativas: una anticoagulación previa durante un mes (30 días) con dicumarínicos o nuevos anticoagulantes antes de la cardioversión eléctrica, o bien efectuar un ecocardiograma transesofágico para descartar la existencia de trombos en la orejuela o cavidad auricular y proceder a cardiovertir en el momento.</t>
  </si>
  <si>
    <t>&lt;b&gt;a) Se utiliza esquema de Sokolow o Amiodarona IV:&lt;/b&gt; Es la opción correcta. Constituye la estrategia farmacológica indicada de elección para la cardioversión química de una fibrilación auricular de reciente comienzo (aguda, de menos de 24 horas) en un paciente compensado, utilizándose la Amiodarona endovenosa para restaurar el ritmo sinusal de forma segura ante el bajo riesgo de formación de trombos en ese corto lapso temporal.</t>
  </si>
  <si>
    <t>&lt;b&gt;b) Se debe anticoagular previamente durante unos 30 días, y c) Se debería efectuar un ecocardiograma transesofágico para descartar existencia de trombos auriculares:&lt;/b&gt; Son opciones incorrectas para el escenario de una arritmia aguda. Ambas conductas representan los pasos obligatorios y alternativos previos a la cardioversión de manera exclusiva en pacientes con fibrilación auricular crónica (más de 48 horas o de inicio incierto), contexto en el cual el riesgo de desprender un trombo organizado hacia la circulación periférica es crítico.&lt;br /&gt;• &lt;b&gt;d) No se debe cardiovertir:&lt;/b&gt; Es incorrecta. En la fibrilación auricular aguda el control del ritmo mediante cardioversión (farmacológica o eléctrica) es una medida terapéutica formalmente indicada y segura para restaurar el ritmo sinusal.</t>
  </si>
  <si>
    <t>En relación a las taquicardias supraventriculares señale la opción CORRECTA:&lt;br&gt;&lt;br&gt;a) La más frecuente es la taquicardia por reentrada auriculo-ventricular por vía accesoria&lt;br&gt;&lt;br&gt;b) El tratamiento de elección de la taquicardia por reentrada intranodal recurrente es la ablación con radiofrecuencia&lt;br&gt;&lt;br&gt;c) El masaje del seno carotideo es útil para revertir el episodio de flutter auricular&lt;br&gt;&lt;br&gt;d) El "signo de la rana" (ondas visibles en el pulso yugular) es típica de la taquicardia auricular</t>
  </si>
  <si>
    <t>&lt;br&gt;b) El tratamiento de elección de la taquicardia por reentrada intranodal recurrente es la ablación con radiofrecuencia</t>
  </si>
  <si>
    <t>&lt;b&gt;TRATAMIENTO DE LA TAQUICARDIA PAROXÍSTICA SUPRAVENTRICULAR (TPS)&lt;/b&gt;&lt;br /&gt;&lt;br /&gt;El abordaje terapéutico de la Taquicardia Paroxística Supraventricular (TPS) depende directamente del estado clínico en el que se reciba al paciente:&lt;br /&gt;• &lt;b&gt;Paciente Compensado (Maniobras Vagales):&lt;/b&gt; El manejo inicial consiste en intentar cortar el circuito de reentrada. La primera medida conservadora es generar un estímulo vagal mediante el &lt;b&gt;masaje del seno carotídeo&lt;/b&gt;, lo cual produce característicamente el cese brusco de la arritmia.&lt;br /&gt;• &lt;b&gt;Tratamiento Farmacológico:&lt;/b&gt; Si no revierte con maniobras vagales, la droga de elección es la adenosina endovenosa en dosis de 10 mg o el verapamilo.&lt;br /&gt;• &lt;b&gt;Paciente Descompensado:&lt;/b&gt; Si presenta descompensación hemodinámica franca acompañada de dolor en el pecho, se debe realizar de urgencia una cardioversión eléctrica.&lt;br /&gt;• &lt;b&gt;Tratamiento Definitivo:&lt;/b&gt; Para prevenir las recurrencias, el tratamiento de elección de la taquicardia por &lt;b&gt;reentrada intranodal recurrente&lt;/b&gt; es la &lt;b&gt;ablación con radiofrecuencia&lt;/b&gt;.</t>
  </si>
  <si>
    <t>La opción b es correcta debido a que la literatura cardiológica establece de manera explícita y como axioma terapéutico definitivo que el tratamiento de elección a largo plazo para lograr la curación de la &lt;b&gt;taquicardia por reentrada intranodal recurrente&lt;/b&gt; es la &lt;b&gt;ablación con radiofrecuencia&lt;/b&gt; del circuito anómalo.</t>
  </si>
  <si>
    <t>&lt;br /&gt;• &lt;b&gt;a) La más frecuente es la taquicardia por reentrada auriculo-ventricular por vía accesoria:&lt;/b&gt; Es incorrecta debido a que a nivel fisiopatológico el mecanismo que produce más frecuentemente la taquicardia paroxística supraventricular es la reentrada confinada directamente a nivel del nódulo auriculoventricular (reentrada nodal), no la de vías accesorias (como en el Síndrome de Wolff-Parkinson-White).&lt;br /&gt;• &lt;b&gt;c) El masaje del seno carotideo es útil para revertir el episodio de flutter auricular:&lt;/b&gt; Es incorrecta ya que las maniobras vagales están indicadas y resultan útiles para producir el cese brusco de una taquicardia paroxística supraventricular (cortando su reentrada nodal), no siendo la terapéutica protocolizada o efectiva para revertir a ritmo sinusal las macro reentradas auriculares organizadas que conforman el flutter.&lt;br /&gt;• &lt;b&gt;d) El "signo de la rana" (ondas visibles en el pulso yugular) es típica de la taquicardia auricular:&lt;/b&gt; Es incorrecta al no ser descrita como manifestación fisiopatológica y clínica representativa de la taquicardia auricular focal en la evaluación sistémica de las arritmias supraventriculares.</t>
  </si>
  <si>
    <t>&lt;b&gt;MECANISMOS FISIOPATOLÓGICOS DE LAS TAQUIARRITMIAS SUPRAVENTRICULARES&lt;/b&gt;&lt;br /&gt;&lt;br /&gt;Las alteraciones en la conducción del impulso que generan las taquicardias de QRS angosto se dividen en los siguientes mecanismos principales:&lt;br /&gt;• &lt;b&gt;Reentrada Nodal:&lt;/b&gt; Constituye el mecanismo de producción más frecuente de la taquicardia paroxística supraventricular. Se genera por un circuito cerrado electrofisiológico anómalo (descrito didácticamente como un "rulito") a nivel del nódulo auriculoventricular que involucra vías lentas y vías rápidas.&lt;br /&gt;• &lt;b&gt;Vías Anómalas:&lt;/b&gt; Generadas por circuitos de reentrada auriculoventricular que conectan directamente las aurículas con los ventrículos evitando el retardo normal del nódulo AV.&lt;br /&gt;• &lt;b&gt;Macro reentradas:&lt;/b&gt; Circuitos organizados, grandes y definidos que son los responsables fisiopatológicos de generar el aleteo o flutter auricular, donde las aurículas laten a 300 lpm.</t>
  </si>
  <si>
    <t>Usted atiende en su consultorio a un varon de 70 años con antecedentes de insuficiencia cardiaca, tabaquista e hipertensión arterial. Constata pulso irregular y desigual. Se le realiza un ECG donde se constata ritmo de fibrilación auricular a 84 latidos por minuto sin otra particularidad ¿Cuál considera usted es la conducta terapéutica más adecuada?&lt;br&gt;&lt;br&gt;a) Digoxina y antiagregante con AAS 325 mg/dia&lt;br&gt;&lt;br&gt;b) Amiodarona 200mg/día para cardioversión farmacológica&lt;br&gt;&lt;br&gt;c) Anticoagulación por moderado-alto riesgo de embolia&lt;br&gt;&lt;br&gt;d) Atenolol para control de frecuencia debido al bajo riesgo de embolia</t>
  </si>
  <si>
    <t>c) Anticoagulación por moderado-alto riesgo de embolia</t>
  </si>
  <si>
    <t>&lt;b&gt;TRATAMIENTO DE LA FIBRILACIÓN AURICULAR Y SCORE CHADS-VASC&lt;/b&gt;&lt;br /&gt;&lt;br /&gt;Para tomar decisiones terapéuticas a largo plazo en pacientes con fibrilación auricular crónica o de inicio incierto, es imperativo calcular el riesgo de embolia periférica (riesgo de ACV) mediante el &lt;b&gt;Score de CHADS-VASc&lt;/b&gt;. Un puntaje igual o mayor a 2 determina un alto riesgo embolígeno e indica de forma ineludible la anticoagulación oral permanente.&lt;br /&gt;• &lt;b&gt;Cálculo de riesgo en el caso:&lt;/b&gt; El paciente presenta Insuficiencia Cardíaca (1 punto), Hipertensión Arterial (1 punto) y tiene 70 años, ubicándose en el rango etario de 65-74 años (1 punto). Suma un score total de &lt;b&gt;3 puntos&lt;/b&gt; (moderado-alto riesgo).&lt;br /&gt;• &lt;b&gt;Estrategia de manejo:&lt;/b&gt; Al presentar una frecuencia ventricular ya controlada en reposo (84 lpm), la prioridad absoluta, salvavidas y más adecuada en el consultorio es iniciar la anticoagulación profiláctica en el contexto de la estrategia de control de frecuencia.</t>
  </si>
  <si>
    <t>&lt;b&gt;c) Anticoagulación por moderado-alto riesgo de embolia:&lt;/b&gt; Es la opción correcta. Basándose en las guías de manejo, un Score CHADS-VASc de 3 determina un riesgo trombótico lo suficientemente alto como para requerir el inicio ineludible de anticoagulación oral (con dicumarínicos o nuevos anticoagulantes) para prevenir la formación de trombos auriculares y posteriores embolias sistémicas.</t>
  </si>
  <si>
    <t>• &lt;b&gt;a) Digoxina y antiagregante con AAS 325 mg/dia:&lt;/b&gt; Es incorrecta. La digoxina no disminuye la mortalidad y se reserva sintomáticamente para pacientes con FA rápida e insuficiencia cardíaca descompensada; este paciente tiene una frecuencia aceptable (84 lpm). Asimismo, la aspirina es insuficiente como prevención primaria ante un CHADS-VASc de 3.&lt;br /&gt;• &lt;b&gt;b) Amiodarona 200mg/día para cardioversión farmacológica:&lt;/b&gt; Es incorrecta. Al ser un hallazgo de consultorio de inicio incierto (mayor a 48 hs), está absolutamente contraindicado cardiovertir el ritmo de forma inmediata sin anticoagulación previa durante 30 días, por el gravísimo riesgo de desprender un trombo.&lt;br /&gt;• &lt;b&gt;d) Atenolol para control de frecuencia debido al bajo riesgo de embolia:&lt;/b&gt; Es incorrecta. El paciente NO tiene bajo riesgo de embolia. Si bien los betabloqueantes son válidos para el control crónico, el error de la premisa es subestimar el riesgo embolígeno dictaminado por sus comorbilidades.</t>
  </si>
  <si>
    <t>¿Cuál de los siguientes fármacos puede ser útil en el tratamiento de la taquicardia ventricular? &lt;br&gt;&lt;br&gt;a) Amiodarona &lt;br&gt;&lt;br&gt;b) Adenosina &lt;br&gt;&lt;br&gt;c) Verapamilo &lt;br&gt;&lt;br&gt;d) Digoxina</t>
  </si>
  <si>
    <t>&lt;br&gt;a) Amiodarona</t>
  </si>
  <si>
    <t>&lt;b&gt;TRATAMIENTO DE LA TAQUICARDIA VENTRICULAR&lt;/b&gt;&lt;br /&gt;&lt;br /&gt;La premisa terapéutica exige tratar toda taquicardia con QRS ancho como una taquicardia ventricular hasta demostrar lo contrario. El abordaje depende directamente de la presentación clínica y la duración del episodio:&lt;br /&gt;• &lt;b&gt;Paciente descompensado o TV Sostenida (&gt; 30 seg):&lt;/b&gt; Constituye una urgencia extrema. El tratamiento de elección es la cardioversión eléctrica inmediata y sin demora.&lt;br /&gt;• &lt;b&gt;Paciente estable:&lt;/b&gt; Excepcionalmente, si el paciente se encuentra estable, puede intentarse el manejo farmacológico agudo. La &lt;b&gt;Amiodarona&lt;/b&gt; endovenosa (junto a la lidocaína) es el fármaco útil de elección en el tratamiento farmacológico de la taquicardia ventricular.&lt;br /&gt;• &lt;b&gt;Contraindicaciones:&lt;/b&gt; Queda estrictamente establecido que la amiodarona está contraindicada en pacientes con síndrome de QT largo congénito (ya que agravaría el riesgo de desarrollar una Torsión de Puntas).&lt;br /&gt;• &lt;b&gt;Tratamiento a largo plazo:&lt;/b&gt; Estos pacientes requerirán habitualmente la colocación de un cardiodesfibrilador implantable para la prevención secundaria de muerte súbita.</t>
  </si>
  <si>
    <t>La opción a es correcta debido a que la literatura cardiológica establece de manera explícita y axiomática que la &lt;b&gt;amiodarona&lt;/b&gt; endovenosa es el fármaco antiarrítmico útil y de elección indicado para intentar el manejo farmacológico de una &lt;b&gt;taquicardia ventricular&lt;/b&gt; en aquellos pacientes que se presentan hemodinámicamente estables.</t>
  </si>
  <si>
    <t>&lt;br /&gt;• &lt;b&gt;b) Adenosina:&lt;/b&gt; Es incorrecta ya que constituye el fármaco endovenoso de primera elección para revertir la taquicardia paroxística supraventricular (TPS) actuando sobre el nódulo AV, careciendo de utilidad en taquiarritmias infranodales (ventriculares).&lt;br /&gt;• &lt;b&gt;c) Verapamilo:&lt;/b&gt; Es incorrecta debido a que es un bloqueante cálcico utilizado como alternativa terapéutica para frenar la conducción en reentradas nodales (TPS de QRS estrecho), resultando ineficaz y potencialmente deletéreo en taquicardias de origen ventricular.&lt;br /&gt;• &lt;b&gt;d) Digoxina:&lt;/b&gt; Es incorrecta porque es un fármaco cardiotónico reservado fundamentalmente para el manejo sintomático del control de frecuencia en pacientes con insuficiencia cardíaca que cursan con fibrilación auricular concomitante, no para el abordaje agudo de la taquicardia ventricular.</t>
  </si>
  <si>
    <t>Marque lo correcto: Para revertir la Fibrilación Auricular aguda (de menos de 24 horas) a ritmo sinusal:&lt;br&gt;&lt;br&gt;a) Se debe anticoagular previamente durante unos 30 días&lt;br&gt;&lt;br&gt;b) Se debería efectuar un ecocardiograma transesofágico para descartar existencia de trombos auriculares&lt;br&gt;&lt;br&gt;c) Se realiza amiodarona endovenosa&lt;br&gt;&lt;br&gt;d) No se debe cardiovertir</t>
  </si>
  <si>
    <t>c) Se realiza amiodarona endovenosa</t>
  </si>
  <si>
    <t>&lt;b&gt;TRATAMIENTO DE LA FIBRILACIÓN AURICULAR (SEGÚN TEMPORALIDAD)&lt;/b&gt;&lt;br /&gt;&lt;br /&gt;Las decisiones terapéuticas se fundamentan estrictamente en el estado hemodinámico y el tiempo de inicio de la arritmia.&lt;br /&gt;• &lt;b&gt;Fibrilación Auricular Aguda (Menos de 48 horas):&lt;/b&gt; En el paciente compensado hemodinámicamente, para revertir la arritmia aguda a ritmo sinusal, se utiliza &lt;b&gt;Amiodarona endovenosa&lt;/b&gt;. Si el paciente se encuentra descompensado (con insuficiencia cardíaca grave o angina), el tratamiento de elección es la cardioversión eléctrica inmediata.&lt;br /&gt;• &lt;b&gt;Fibrilación Auricular Crónica (Más de 48 horas o Inicio Incierto):&lt;/b&gt; En estos casos, está absolutamente contraindicado cardiovertir de forma inmediata debido al altísimo riesgo de embolia. Para optar por una estrategia de control del ritmo, debe realizarse de manera ineludible una de dos alternativas: una anticoagulación previa durante un mes (30 días) con dicumarínicos o nuevos anticoagulantes antes de la cardioversión eléctrica, o bien efectuar un ecocardiograma transesofágico para descartar la existencia de trombos en la orejuela o cavidad auricular y proceder a cardiovertir en el momento.</t>
  </si>
  <si>
    <t>&lt;b&gt;c) Se realiza amiodarona endovenosa:&lt;/b&gt; Es la opción correcta. Constituye la estrategia farmacológica indicada de elección para la cardioversión química de una fibrilación auricular de reciente comienzo (aguda, de menos de 24 horas) en un paciente compensado, utilizándose la amiodarona endovenosa para restaurar el ritmo sinusal de forma segura ante el bajo riesgo de formación de trombos auriculares en ese corto lapso temporal.</t>
  </si>
  <si>
    <t>• &lt;b&gt;a) Se debe anticoagular previamente durante unos 30 días, y b) Se debería efectuar un ecocardiograma transesofágico para descartar existencia de trombos auriculares:&lt;/b&gt; Son opciones incorrectas para el escenario de una arritmia aguda. Ambas conductas representan los pasos obligatorios y alternativos previos a la cardioversión de manera exclusiva en pacientes con fibrilación auricular crónica (más de 48 horas o de inicio incierto), contexto en el cual el riesgo de desprender un trombo organizado hacia la circulación periférica es crítico.&lt;br /&gt;• &lt;b&gt;d) No se debe cardiovertir:&lt;/b&gt; Es incorrecta. En la fibrilación auricular aguda el control del ritmo mediante cardioversión (farmacológica o eléctrica) es una medida terapéutica formalmente indicada y segura para restaurar el ritmo sinusal.</t>
  </si>
  <si>
    <t xml:space="preserve">b) La presencia de linfa en el espacio pleural </t>
  </si>
  <si>
    <t>Al aplicar maniobras vagales a una de las siguientes arritmias se produce el cese brusco de la misma. Señale cuál:&lt;br&gt;&lt;br&gt;a) Flutter auricular&lt;br&gt;&lt;br&gt;b) Taquicardia sinusal&lt;br&gt;&lt;br&gt;c) Fibrilación auricular&lt;br&gt;&lt;br&gt;d) Taquicardia paroxística supraventricular</t>
  </si>
  <si>
    <t>&lt;br&gt;d) Taquicardia paroxística supraventricular</t>
  </si>
  <si>
    <t>&lt;b&gt;TRATAMIENTO DE LA TAQUICARDIA PAROXÍSTICA SUPRAVENTRICULAR (TPS)&lt;/b&gt;&lt;br /&gt;&lt;br /&gt;El abordaje terapéutico de la Taquicardia Paroxística Supraventricular (TPS) depende directamente del estado clínico y hemodinámico en el que se reciba al paciente:&lt;br /&gt;• &lt;b&gt;Paciente Compensado (Maniobras Vagales):&lt;/b&gt; El manejo inicial consiste en intentar cortar el circuito de reentrada. La primera medida conservadora es generar un estímulo vagal mediante el masaje del seno carotídeo (de a una carótida por vez), lo cual produce característicamente el cese brusco de la arritmia.&lt;br /&gt;• &lt;b&gt;Tratamiento Farmacológico:&lt;/b&gt; Si no revierte con maniobras vagales, la droga de elección es la adenosina endovenosa en dosis de 10 mg (estando contraindicada si hay broncoespasmo). También se considera al verapamilo como una alternativa válida.&lt;br /&gt;• &lt;b&gt;Paciente Descompensado:&lt;/b&gt; Si presenta descompensación hemodinámica franca acompañada de dolor en el pecho (angor), se debe realizar de urgencia una cardioversión eléctrica.&lt;br /&gt;• &lt;b&gt;Tratamiento Definitivo:&lt;/b&gt; Para prevenir las recurrencias, el tratamiento de elección de la taquicardia por reentrada intranodal recurrente es la ablación con radiofrecuencia.</t>
  </si>
  <si>
    <t>La opción d es correcta debido a que la literatura cardiológica establece de manera explícita y como axioma que la primera medida conservadora para intentar cortar el circuito anómalo en un paciente compensado con &lt;b&gt;taquicardia paroxística supraventricular&lt;/b&gt; es generar un estímulo vagal (como el masaje del seno carotídeo), lo cual produce característicamente el cese brusco de la arritmia.</t>
  </si>
  <si>
    <t>&lt;br /&gt;• &lt;b&gt;a) Flutter auricular y c) Fibrilación auricular:&lt;/b&gt; Son incorrectas ya que se originan por mecanismos de macro y micro reentradas auriculares (respectivamente) sobre las cuales el estímulo vagal (que frena transitoriamente la conducción en el nódulo AV) no tiene el poder de producir el cese brusco ni revertir la arritmia base a ritmo sinusal.&lt;br /&gt;• &lt;b&gt;b) Taquicardia sinusal:&lt;/b&gt; Es incorrecta debido a que es una respuesta fisiológica normal del nódulo sinusal a estímulos subyacentes (como fiebre, hipoxia, o dolor); las maniobras vagales pueden enlentecer la frecuencia cardíaca transitoriamente durante el estímulo, pero no causan un cese brusco ni eliminan la causa desencadenante originaria.</t>
  </si>
  <si>
    <t>&lt;b&gt;MANIFESTACIONES CLÍNICAS DE LA TPS&lt;/b&gt;&lt;br /&gt;&lt;br /&gt;La Taquicardia Paroxística Supraventricular es una arritmia clásicamente descrita en mujeres jóvenes. Clínicamente los pacientes experimentan palpitaciones agrupadas, regulares y rápidas, que se distinguen patognomónicamente por tener un comienzo y terminación abrupta. Típicamente, estas palpitaciones se perciben o sienten en la zona precordial y "en la garganta" o el cuello. En el electrocardiograma se visualiza un ritmo estrictamente regular con un complejo QRS angosto y altísimas frecuencias cardíacas que oscilan entre 160 y 240 latidos por minuto, lo cual frecuentemente oculta a la onda P previa.</t>
  </si>
  <si>
    <t>04_HTA</t>
  </si>
  <si>
    <t>Teniendo en cuenta la definición de HTA, se considera en la actualidad HTA en la población general según las guías europeas 2013 y la toma de presión de la Sociedad Argentina de Hipertensión Arterial, cuando la presión arterial es:&lt;br&gt;&lt;br&gt;a) Mayor o igual a 140/85&lt;br&gt;&lt;br&gt;b) Mayor o igual a 140/90&lt;br&gt;&lt;br&gt;c) Mayor o igual a 130/95&lt;br&gt;&lt;br&gt;d) Mayor o igual a 135/85</t>
  </si>
  <si>
    <t>&lt;br&gt;b) Mayor o igual a 140/90</t>
  </si>
  <si>
    <t>&lt;b&gt;DEFINICIÓN Y DIAGNÓSTICO DE LA HIPERTENSIÓN ARTERIAL&lt;/b&gt;&lt;br /&gt;&lt;br /&gt;La hipertensión arterial se define como la elevación sostenida de la presión arterial sistólica (PAS) y/o diastólica (PAD), por arriba de las cifras que los consensos consideran normales.&lt;br /&gt;• &lt;b&gt;Umbral diagnóstico:&lt;/b&gt; El umbral de diagnóstico clínico establecido para la HTA en la población general es de &lt;b&gt;140/90 mmHg&lt;/b&gt;.&lt;br /&gt;• &lt;b&gt;Criterio confirmatorio:&lt;/b&gt; Un adulto padece HTA cuando, en dos visitas separadas por una semana, los promedios de dos o más mediciones de la presión arterial en cada oportunidad son iguales o superiores a &lt;b&gt;140 mmHg&lt;/b&gt; de PAS y/o iguales o superiores a &lt;b&gt;90 mmHg&lt;/b&gt; de PAD.&lt;br /&gt;• &lt;b&gt;Categorías limítrofes:&lt;/b&gt; Cifras que oscilan entre 120 a 139 mmHg de PAS o 80 a 89 mmHg de PAD se clasifican como presión arterial limítrofe, normal alta o prehipertensión, requiriendo control y modificación del estilo de vida para evitar su transición a HTA establecida.</t>
  </si>
  <si>
    <t>&lt;b&gt;b) Mayor o igual a 140/90:&lt;/b&gt; Es la opción correcta. Constituye el umbral diagnóstico definitivo universalmente aceptado por los consensos y guías clínicas para establecer la presencia de hipertensión arterial en la población general adulta, correspondiendo a una presión sistólica mayor o igual a 140 mmHg y/o una presión diastólica mayor o igual a 90 mmHg.</t>
  </si>
  <si>
    <t>• &lt;b&gt;a) Mayor o igual a 140/85:&lt;/b&gt; Es incorrecta. El punto de corte estricto para definir la hipertensión arterial a partir de la presión diastólica es de 90 mmHg, no de 85 mmHg.&lt;br /&gt;• &lt;b&gt;c) Mayor o igual a 130/95:&lt;/b&gt; Es incorrecta. Si bien la diastólica está en rango de HTA, una presión sistólica entre 130 y 139 mmHg se clasifica como presión arterial limítrofe o normal alta, sin alcanzar el umbral diagnóstico sistólico de 140 mmHg que marca el enunciado.&lt;br /&gt;• &lt;b&gt;d) Mayor o igual a 135/85:&lt;/b&gt; Es incorrecta. Ambas cifras (135 mmHg de sistólica y 85 mmHg de diastólica) corresponden a la categoría de prehipertensión o presión arterial limítrofe, quedando por debajo de los valores que definen formalmente a la hipertensión arterial.</t>
  </si>
  <si>
    <t>Señale la respuesta correcta en la Emergencia hipertensiva:&lt;br&gt;&lt;br&gt;a) En la Emergencia hipertensiva hay daño agudo y evolutivo de órgano blanco&lt;br&gt;&lt;br&gt;b) La meta es reducir la Presión arterial en un plazo no mayor a dos horas&lt;br&gt;&lt;br&gt;c) La elevación de la PA es la causa del daño del órgano blanco&lt;br&gt;&lt;br&gt;d) Todas las respuestas son correctas&lt;br&gt;&lt;br&gt;e) Ninguna respuesta es correcta</t>
  </si>
  <si>
    <t>&lt;br&gt;d) Todas las respuestas son correctas</t>
  </si>
  <si>
    <t>La &lt;b&gt;emergencia hipertensiva&lt;/b&gt; presenta invariablemente un &lt;b&gt;daño agudo y evolutivo de un órgano blanco&lt;/b&gt;, donde la elevación de la presión arterial es la &lt;b&gt;causa patogénica directa&lt;/b&gt; del daño orgánico, determinando que la meta terapéutica sea &lt;b&gt;reducir la presión arterial en un plazo estricto no mayor a dos horas&lt;/b&gt;.</t>
  </si>
  <si>
    <t>&lt;b&gt;ELEVACIONES AGUDAS DE LA PRESIÓN ARTERIAL: EMERGENCIA HIPERTENSIVA&lt;/b&gt;&lt;br /&gt;&lt;br /&gt;Cuando se presentan cifras tensionales severas (≥ 180/110 mmHg), el escenario clínico se categoriza según la presencia o ausencia de daño de órgano blanco. Los escenarios con daño agudo requieren internación en Unidad de Cuidados Intensivos (UTI) y se subdividen fisiopatológicamente:&lt;br /&gt;• &lt;b&gt;Emergencia Clínica Asociada a HTA:&lt;/b&gt; La elevación tensional es un epifenómeno. El objetivo no es bajar bruscamente la presión, sino tratar la enfermedad subyacente (ej. ACV isquémico agudo o insuficiencia renal aguda).&lt;br /&gt;• &lt;b&gt;Emergencia Hipertensiva Propiamente Dicha:&lt;/b&gt; La elevación exagerada de la presión arterial es el causante directo del daño. Los cuadros clínicos que constituyen de manera indiscutible este diagnóstico incluyen la encefalopatía hipertensiva, la disección aórtica aguda, el edema agudo de pulmón hipertensivo, la eclampsia y las crisis hiperadrenérgicas.&lt;br /&gt;• &lt;b&gt;Tratamiento:&lt;/b&gt; Exige el uso de potentes drogas endovenosas (como el Nitroprusiato de Sodio o Nitroglicerina) para lograr el descenso rápido y controlado de la presión arterial en minutos a horas (no mayor a dos horas).</t>
  </si>
  <si>
    <t>La opción d es correcta debido a que la literatura cardiológica establece de manera explícita y como axioma fundamental que en el cuadro clínico de una &lt;b&gt;emergencia hipertensiva&lt;/b&gt; confluyen inexorablemente las tres características citadas: la presencia de un daño agudo de órgano blanco, la causalidad directa de la hipertensión sobre dicho daño y la necesidad perentoria de reducir la presión arterial en un plazo máximo de dos horas.</t>
  </si>
  <si>
    <t>&lt;br /&gt;• Las opciones a, b y c describen premisas que son absolutamente verdaderas en sí mismas respecto a la fisiopatología y la meta terapéutica de la emergencia hipertensiva, por lo cual se agrupan validando de manera integral a la opción d como la única respuesta excluyente a marcar.</t>
  </si>
  <si>
    <t>&lt;b&gt;DIAGNÓSTICO DIFERENCIAL: ESCENARIOS SIN DAÑO AGUDO DE ÓRGANO BLANCO&lt;/b&gt;&lt;br /&gt;&lt;br /&gt;• &lt;b&gt;HTA Severa Aislada (ex Pseudocrisis):&lt;/b&gt; Cifras muy elevadas sin evidencia de disfunción orgánica aguda ni antecedentes de daño crónico (paciente totalmente asintomático y con examen físico normal). No requiere internación ni drogas endovenosas; la conducta obligatoria inicial es indicar reposo absoluto por 30 minutos seguido de una reevaluación.&lt;br /&gt;• &lt;b&gt;HTA Severa de Riesgo Indeterminado (ex Urgencia):&lt;/b&gt; Cifras ≥ 180/110 mmHg sin daño orgánico agudo, pero en pacientes con antecedentes de daño crónico y síntomas inespecíficos. No requiere bajar rápidamente la presión arterial; el descenso debe lograrse en 24 a 48 horas mediante medicación vía oral.</t>
  </si>
  <si>
    <t>Se conoce como HTA refractaria cuando:&lt;br&gt;&lt;br&gt;a) A pesar del tratamiento con un IECA+amlodipina en altas dosis no se logra el control óptimo de la presión&lt;br&gt;&lt;br&gt;b) A pesar del tratamiento con ARA 2 + amlodipina en altas dosis no se logra el control&lt;br&gt;&lt;br&gt;c) A pesar del tratamiento con IECA+amlodipina+betabloqueante no se logra el control&lt;br&gt;&lt;br&gt;d) A pesar del tratamiento con tres drogas entre las cuáles una es un diurético tiazídico no se logra el control&lt;br&gt;&lt;br&gt;e) Ninguno de estas opciones se considera correcta</t>
  </si>
  <si>
    <t>d) A pesar del tratamiento con tres drogas entre las cuáles una es un diurético tiazídico no se logra el control</t>
  </si>
  <si>
    <t>&lt;b&gt;HIPERTENSIÓN ARTERIAL REFRACTARIA O RESISTENTE&lt;/b&gt;&lt;br /&gt;&lt;br /&gt;El manejo clínico de la hipertensión arterial frecuentemente exige la asociación de múltiples fármacos. Alcanzar las metas tensionales con un solo fármaco es poco frecuente, requiriéndose combinaciones en la gran mayoría de los pacientes.&lt;br /&gt;• &lt;b&gt;Diagnóstico de Refractariedad:&lt;/b&gt; Se diagnostica como HTA refractaria o resistente cuando no se logra el control óptimo de la presión arterial a pesar de que el paciente se encuentre bajo tratamiento con tres drogas antihipertensivas a dosis plenas, dentro de las cuales una es obligatoriamente un diurético (típicamente tiazídico).&lt;br /&gt;• &lt;b&gt;Conducta Médica:&lt;/b&gt; La conducta exige dos acciones fundamentales. En primer lugar, descartar sistemáticamente una causa de HTA secundaria (como hiperaldosteronismo primario, estenosis de la arteria renal o feocromocitoma). En segundo lugar, añadir al esquema un cuarto fármaco.&lt;br /&gt;• &lt;b&gt;Tratamiento de Rescate:&lt;/b&gt; Ante un paciente con HTA no controlada con un esquema triple máximo (por ejemplo, valsartán + amlodipina + hidroclorotiazida), la conducta farmacológica correcta es que la cuarta droga a incorporar sea un bloqueante de la aldosterona (espironolactona o eplerenona).</t>
  </si>
  <si>
    <t>&lt;b&gt;d) A pesar del tratamiento con tres drogas entre las cuáles una es un diurético tiazídico no se logra el control:&lt;/b&gt; Es la opción correcta. Constituye la definición clínica y farmacológica exacta establecida por los consensos para diagnosticar a la hipertensión arterial como refractaria o resistente, exigiendo imperativamente el fracaso de una politerapia con tres fármacos a dosis plenas, siendo condición que uno de ellos actúe reduciendo el volumen (un diurético).</t>
  </si>
  <si>
    <t>&lt;b&gt;a) A pesar del tratamiento con un IECA+amlodipina en altas dosis no se logra el control óptimo de la presión, y b) A pesar del tratamiento con ARA 2 + amlodipina en altas dosis no se logra el control:&lt;/b&gt; Son incorrectas. Ambas describen el fracaso de una terapia dual (dos drogas), escenario que no cumple con el criterio estricto de tres fármacos para catalogar a la patología como resistente.&lt;br /&gt;&lt;b&gt;c) A pesar del tratamiento con IECA+amlodipina+betabloqueante no se logra el control:&lt;/b&gt; Es incorrecta. Si bien enumera tres drogas antihipertensivas, omite el requisito fisiopatológico cardinal de la definición: la inclusión obligatoria de un fármaco diurético en el esquema para descartar el componente de sobrecarga volumétrica.&lt;br /&gt;&lt;b&gt;e) Ninguno de estas opciones se considera correcta:&lt;/b&gt; Es incorrecta, dado que la opción D describe de manera precisa el diagnóstico de HTA refractaria.</t>
  </si>
  <si>
    <t>¿Qué porcentaje de hipertensión es secundaria?&lt;br&gt;&lt;br&gt;a) 5%&lt;br&gt;&lt;br&gt;b) 20%&lt;br&gt;&lt;br&gt;c) 40%&lt;br&gt;&lt;br&gt;d) 50%</t>
  </si>
  <si>
    <t>&lt;br&gt;a) 5%</t>
  </si>
  <si>
    <t>La opción a es correcta debido a que la literatura cardiológica establece que, si bien habitualmente se considera que representa el 10%, existen series y registros epidemiológicos específicos que reportan que la etiología de la &lt;b&gt;hipertensión arterial secundaria&lt;/b&gt; podría circunscribirse a un &lt;b&gt;5%&lt;/b&gt; del total de los casos, marcando su baja prevalencia frente a la HTA esencial.</t>
  </si>
  <si>
    <t>&lt;br /&gt;• &lt;b&gt;b) 20%, c) 40% y d) 50%:&lt;/b&gt; Son incorrectas porque sobreestiman ampliamente la prevalencia real de la patología. La hipertensión secundaria es la etiología minoritaria de la enfermedad, representando globalmente tan solo entre el 5% y el 10% de todos los pacientes hipertensos.</t>
  </si>
  <si>
    <t>¿Principal causa de muertes en pacientes con HTA?&lt;br&gt;&lt;br&gt;a) Infarto de miocardio&lt;br&gt;&lt;br&gt;b) Aneurisma desecante&lt;br&gt;&lt;br&gt;c) Insuficiencia renal crónica&lt;br&gt;&lt;br&gt;d) Coagulación intravascular diseminada</t>
  </si>
  <si>
    <t>&lt;br&gt;a) Infarto de miocardio</t>
  </si>
  <si>
    <t>&lt;b&gt;MORBIMORTALIDAD Y CAUSAS DE MUERTE EN LA HIPERTENSIÓN ARTERIAL&lt;/b&gt;&lt;br /&gt;&lt;br /&gt;En términos de morbimortalidad, la hipertensión arterial (HTA) no controlada se asocia a una elevada letalidad por lesión directa en los denominados órganos diana (corazón, arterias, cerebro y riñón). La distribución epidemiológica de las causas de muerte en el paciente hipertenso es la siguiente:&lt;br /&gt;• &lt;b&gt;Enfermedad cardiovascular (50%):&lt;/b&gt; La mitad de los pacientes fallecerá a causa de enfermedad cardiovascular (típicamente cardiopatía isquémica o insuficiencia cardíaca). En este contexto, la principal causa directa de muertes en pacientes con HTA es el infarto de miocardio.&lt;br /&gt;• &lt;b&gt;Enfermedad cerebrovascular (33%):&lt;/b&gt; Un tercio de los pacientes fallecerá por patologías cerebrovasculares (ACV).&lt;br /&gt;• &lt;b&gt;Insuficiencia renal (10 al 15%):&lt;/b&gt; Es una causa de muerte significativa, destacándose que la HTA y la diabetes mellitus constituyen las dos principales causas de enfermedad renal terminal y de ingreso a diálisis en el mundo.&lt;br /&gt;• &lt;b&gt;Otras causas:&lt;/b&gt; Comprenden el 2 al 7% restante.</t>
  </si>
  <si>
    <t>&lt;b&gt;a) Infarto de miocardio:&lt;/b&gt; Es la opción correcta. Epidemiológicamente, el 50% de los pacientes hipertensos fallece a causa de enfermedad cardiovascular (cardiopatía isquémica o insuficiencia cardíaca), constituyendo el infarto agudo de miocardio la principal causa directa de mortalidad en este grupo de pacientes.</t>
  </si>
  <si>
    <t>• &lt;b&gt;b) Aneurisma desecante:&lt;/b&gt; Es incorrecta. Si bien la HTA crónica promueve el ensanchamiento aórtico y es un factor de riesgo fundamental para la disección aórtica aguda, su incidencia como causa de muerte global es estadísticamente muy inferior al infarto de miocardio.&lt;br /&gt;• &lt;b&gt;c) Insuficiencia renal crónica:&lt;/b&gt; Es incorrecta. Aunque la HTA es una de las causas líderes de nefroangioesclerosis y enfermedad renal terminal, la mortalidad atribuida exclusivamente a insuficiencia renal representa del 10 al 15% de las muertes en el paciente hipertenso.&lt;br /&gt;• &lt;b&gt;d) Coagulación intravascular diseminada:&lt;/b&gt; Es incorrecta. No constituye una causa de muerte relacionada a la historia natural de la hipertensión arterial esencial.</t>
  </si>
  <si>
    <t>¿Cuál de las siguientes NO es una causa de hipertensión secundaria?&lt;br&gt;&lt;br&gt;a) Hiperaldosteronismo primario&lt;br&gt;&lt;br&gt;b) Estrés laboral&lt;br&gt;&lt;br&gt;c) Feocromocitoma&lt;br&gt;&lt;br&gt;d) Estenosis de la arteria renal&lt;br&gt;&lt;br&gt;e) Coartación de aorta</t>
  </si>
  <si>
    <t>&lt;br&gt;b) Estrés laboral</t>
  </si>
  <si>
    <t>El &lt;b&gt;estrés laboral&lt;/b&gt; aislado representa una variable tensional o reactiva, pero NO es una verdadera causa orgánica demostrable de &lt;b&gt;hipertensión secundaria&lt;/b&gt;, a diferencia del feocromocitoma, el hiperaldosteronismo primario, la estenosis de la arteria renal o la coartación de aorta.</t>
  </si>
  <si>
    <t>&lt;b&gt;ETIOLOGÍA DE LA HIPERTENSIÓN ARTERIAL SECUNDARIA&lt;/b&gt;&lt;br /&gt;&lt;br /&gt;La hipertensión arterial secundaria representa la minoría de los casos (entre un 5% y un 10%) y se produce por la falla de un mecanismo único y orgánicamente demostrable, siendo potencialmente curable si se diagnostica la patología subyacente. Sus etiologías comprobadas se agrupan en:&lt;br /&gt;• &lt;b&gt;Causas Renales:&lt;/b&gt; Constituyen el 90% de las secundarias. Incluyen las enfermedades parenquimatosas y la enfermedad renovascular (como la &lt;b&gt;estenosis de la arteria renal&lt;/b&gt; por displasia fibromuscular o aterosclerosis).&lt;br /&gt;• &lt;b&gt;Causas Endocrinas:&lt;/b&gt; Incluyen patologías glandulares como el &lt;b&gt;hiperaldosteronismo primario&lt;/b&gt; (que cursa con hipopotasemia), el &lt;b&gt;feocromocitoma&lt;/b&gt; (tumor medular suprarrenal) y el síndrome de Cushing.&lt;br /&gt;• &lt;b&gt;Causas Cardiovasculares:&lt;/b&gt; Patologías como la &lt;b&gt;coartación de aorta&lt;/b&gt;, la cual se sospecha en pacientes jóvenes con hipertensión en miembros superiores e hipotensión en miembros inferiores.&lt;br /&gt;• &lt;b&gt;Causas Neurológicas y Reactivas:&lt;/b&gt; Existen causas orgánicas como el síndrome de apnea obstructiva del sueño (SAOS). Sin embargo, causas psicógenas como el &lt;b&gt;estrés laboral&lt;/b&gt; aislado, la ansiedad o el síndrome de la bata blanca representan variables tensionales o reactivas, pero NO son verdaderas causas demostrables de hipertensión secundaria.</t>
  </si>
  <si>
    <t>La opción b es correcta (es la opción a marcar por ser la excepción) debido a que la literatura cardiológica establece de manera explícita y axiomática que el &lt;b&gt;estrés laboral&lt;/b&gt; de manera aislada representa una variable tensional o reactiva, pero NO es una verdadera causa orgánica de hipertensión secundaria.</t>
  </si>
  <si>
    <t>&lt;br /&gt;• &lt;b&gt;a) Hiperaldosteronismo primario y c) Feocromocitoma:&lt;/b&gt; Son incorrectas por ser etiologías orgánicas verdaderas de origen endocrino.&lt;br /&gt;• &lt;b&gt;d) Estenosis de la arteria renal:&lt;/b&gt; Es incorrecta ya que constituye la principal causa renovascular demostrable de hipertensión secundaria.&lt;br /&gt;• &lt;b&gt;e) Coartación de aorta:&lt;/b&gt; Es incorrecta al representar una patología cardiovascular congénita confirmada que causa secundariamente el cuadro hipertensivo.</t>
  </si>
  <si>
    <t>Las siguientes etiologías son causa de HTA secundaria EXCEPTO:&lt;br&gt;&lt;br&gt;a) Feocromocitoma&lt;br&gt;&lt;br&gt;b) Hiperaldosteronismo 1º&lt;br&gt;&lt;br&gt;c) Displasia fibromuscular&lt;br&gt;&lt;br&gt;d) Hipertensión de bata blanca&lt;br&gt;&lt;br&gt;e) Insuficiencia renal</t>
  </si>
  <si>
    <t>&lt;br&gt;d) Hipertensión de bata blanca</t>
  </si>
  <si>
    <t>&lt;b&gt;ETIOLOGÍA DE LA HIPERTENSIÓN ARTERIAL SECUNDARIA&lt;/b&gt;&lt;br /&gt;&lt;br /&gt;La HTA secundaria representa aproximadamente el 10% de los casos (o el 5% según algunos registros). Se produce por la falla de un mecanismo único y demostrable, y su importancia cardinal radica en que son potencialmente curables si se diagnostica y trata la causa subyacente.&lt;br /&gt;• &lt;b&gt;Causas Renales (90%):&lt;/b&gt; Incluyen las enfermedades parenquimatosas (insuficiencia renal, glomerulonefritis, poliquistosis renal) y la enfermedad renovascular, típicamente por displasia fibromuscular de la media (en mujeres jóvenes) o aterosclerosis.&lt;br /&gt;• &lt;b&gt;Causas Endocrinas:&lt;/b&gt; Comprenden el hiperaldosteronismo primario (que cursa con hipopotasemia), el feocromocitoma (tumor secretor de catecolaminas), el síndrome de Cushing, la acromegalia y los trastornos tiroideos/paratiroideos.&lt;br /&gt;• &lt;b&gt;Causas Cardiovasculares y Exógenas:&lt;/b&gt; Coartación de aorta, toxemia del embarazo, SAOS y uso de fármacos (AINEs, corticoides, anticonceptivos orales).&lt;br /&gt;• &lt;b&gt;Condiciones Reactivas:&lt;/b&gt; El estrés laboral de manera aislada y el síndrome de hipertensión de bata blanca representan variables tensionales o reactivas, pero NO son verdaderas causas orgánicas de hipertensión secundaria.</t>
  </si>
  <si>
    <t>&lt;b&gt;d) Hipertensión de bata blanca:&lt;/b&gt; Es la opción correcta (la excepción). Constituye una premisa clínica formal establecer que el síndrome de hipertensión de bata blanca, al igual que el estrés laboral aislado, representa meramente una variable tensional o reactiva, no constituyendo una verdadera causa orgánica ni estructural de hipertensión arterial secundaria.</t>
  </si>
  <si>
    <t>&lt;b&gt;a) Feocromocitoma, y b) Hiperaldosteronismo 1º:&lt;/b&gt; Son incorrectas como excepción. Ambas constituyen etiologías endocrinas orgánicas, clásicas y demostrables de HTA secundaria.&lt;br /&gt;&lt;b&gt;c) Displasia fibromuscular:&lt;/b&gt; Es incorrecta como excepción. Constituye la patología subyacente primordial causante de enfermedad renovascular (estenosis de la arteria renal) en mujeres jóvenes, siendo una causa fundamental de HTA secundaria.&lt;br /&gt;&lt;b&gt;e) Insuficiencia renal:&lt;/b&gt; Es incorrecta como excepción. Las enfermedades parenquimatosas que generan insuficiencia renal constituyen la gran mayoría (90%) de todas las causas de HTA secundaria.</t>
  </si>
  <si>
    <t>En cuanto a la progresión hemodinámica de la hipertensión, en la HTA INICIAL hay:&lt;br&gt;&lt;br&gt;a) Descenso del gasto cardiaco y aumento de la resistencia vascular periférica&lt;br&gt;&lt;br&gt;b) Aumento del gasto cardíaco con un aumento relativo de la resistencia vascular sistémica&lt;br&gt;&lt;br&gt;c) Aumento del gasto cardíaco con un marcado descenso de la resistencia vascular periférica&lt;br&gt;&lt;br&gt;d) Descenso relativo del gasto cardíaco y marcado aumento de la resistencia vascular periférica</t>
  </si>
  <si>
    <t>&lt;br&gt;b) Aumento del gasto cardíaco con un aumento relativo de la resistencia vascular sistémica</t>
  </si>
  <si>
    <t>&lt;b&gt;PROGRESIÓN HEMODINÁMICA DE LA HIPERTENSIÓN ARTERIAL&lt;/b&gt;&lt;br /&gt;&lt;br /&gt;Fisiopatológicamente, la patogénesis de la hipertensión arterial evoluciona de manera escalonada en tres fases hemodinámicas definidas:&lt;br /&gt;• &lt;b&gt;Hipertensión Inicial:&lt;/b&gt; Es típica entre los 20 y 40 años. En esta etapa temprana se constata un aumento del gasto cardíaco acompañado de un aumento apenas relativo o leve de la resistencia vascular sistémica.&lt;br /&gt;• &lt;b&gt;Hipertensión Establecida:&lt;/b&gt; El gasto cardíaco desciende hacia valores normales, pero predomina un marcado aumento de la resistencia vascular periférica.&lt;br /&gt;• &lt;b&gt;Hipertensión Tardía:&lt;/b&gt; En este estadio final existe un descenso marcado del gasto cardíaco (cae hasta un 25%) asociado a un enorme y marcado aumento de la resistencia vascular periférica (incremento del 25% al 30%).</t>
  </si>
  <si>
    <t>La opción b es correcta debido a que la literatura cardiológica establece de manera explícita y axiomática que la &lt;b&gt;hipertensión inicial&lt;/b&gt; se caracteriza hemodinámicamente por presentar un &lt;b&gt;aumento del gasto cardíaco&lt;/b&gt; acompañado de un &lt;b&gt;aumento relativo de la resistencia vascular sistémica&lt;/b&gt;.</t>
  </si>
  <si>
    <t>&lt;br /&gt;• &lt;b&gt;a) Descenso del gasto cardiaco y aumento de la resistencia vascular periférica:&lt;/b&gt; Es incorrecta ya que este patrón restrictivo hemodinámico describe exactamente al estadio final de la enfermedad, conocido como hipertensión tardía.&lt;br /&gt;• &lt;b&gt;c) Aumento del gasto cardíaco con un marcado descenso de la resistencia vascular periférica:&lt;/b&gt; Es incorrecta porque en la HTA inicial la resistencia no desciende, sino que sufre un leve aumento relativo acompañando al alto gasto cardíaco.&lt;br /&gt;• &lt;b&gt;d) Descenso relativo del gasto cardíaco y marcado aumento de la resistencia vascular periférica:&lt;/b&gt; Es incorrecta debido a que describe las características evolutivas propias de la hipertensión establecida o tardía, no del inicio fisiopatológico del cuadro.</t>
  </si>
  <si>
    <t>En la progresión hemodinámica de la hipertensión, en el estadio tardío hay:&lt;br&gt;&lt;br&gt;a) Aumento del gasto cardiaco y descenso de la resistencia vascular&lt;br&gt;&lt;br&gt;b) Descenso del gasto cardiaco y descenso de la resistencia vascular&lt;br&gt;&lt;br&gt;c) Aumento del gasto cardiaco y aumento de la resistencia vascular&lt;br&gt;&lt;br&gt;d) Descenso del gasto cardiaco y aumento de la resistencia vacular</t>
  </si>
  <si>
    <t>&lt;br&gt;d) Descenso del gasto cardiaco y aumento de la resistencia vacular</t>
  </si>
  <si>
    <t>En la progresión hemodinámica de la hipertensión arterial, en el estadio tardío hay un &lt;b&gt;descenso del gasto cardíaco&lt;/b&gt; asociado a un enorme y marcado &lt;b&gt;aumento de la resistencia vascular&lt;/b&gt; periférica.</t>
  </si>
  <si>
    <t>&lt;b&gt;PROGRESIÓN HEMODINÁMICA DE LA HIPERTENSIÓN ARTERIAL&lt;/b&gt;&lt;br /&gt;&lt;br /&gt;El mantenimiento de una presión arterial se basa en el equilibrio hemodinámico descrito por la ecuación: Presión Arterial = Gasto Cardíaco x Resistencia Periférica. La hipertensión evoluciona en tres fases definidas:&lt;br /&gt;• &lt;b&gt;Hipertensión Inicial:&lt;/b&gt; En esta etapa temprana (típica entre los 20 y 40 años) se constata fisiopatológicamente un aumento del gasto cardíaco acompañado de un aumento apenas relativo o leve de la resistencia vascular sistémica.&lt;br /&gt;• &lt;b&gt;Hipertensión Establecida:&lt;/b&gt; El gasto cardíaco desciende hacia valores normales, pero predomina un marcado aumento de la resistencia vascular periférica.&lt;br /&gt;• &lt;b&gt;Hipertensión Tardía:&lt;/b&gt; En este estadio final existe un descenso marcado del gasto cardíaco (el cual cae hasta un 25%) asociado a un enorme y marcado aumento de la resistencia vascular periférica (incremento del 25% al 30%).</t>
  </si>
  <si>
    <t>&lt;b&gt;d) Descenso del gasto cardiaco y aumento de la resistencia vacular:&lt;/b&gt; Es la opción correcta. Constituye una premisa fisiopatológica fundamental establecer que, en el estadio tardío o final de la progresión hipertensiva, el perfil hemodinámico se caracteriza por un descenso franco del gasto cardíaco frente a un incremento máximo e irreversible de la resistencia vascular periférica.</t>
  </si>
  <si>
    <t>• &lt;b&gt;a) Aumento del gasto cardiaco y descenso de la resistencia vascular:&lt;/b&gt; Es incorrecta. El aumento del gasto cardíaco es el mecanismo fisiopatológico predominante y exclusivo de la hipertensión inicial (etapa temprana), no del estadio tardío.&lt;br /&gt;• &lt;b&gt;b) Descenso del gasto cardiaco y descenso de la resistencia vascular:&lt;/b&gt; Es incorrecta. Un descenso simultáneo de ambos determinantes hemodinámicos generaría un estado de hipotensión o colapso, situación diametralmente opuesta a la progresión crónica de la enfermedad hipertensiva.&lt;br /&gt;• &lt;b&gt;c) Aumento del gasto cardiaco y aumento de la resistencia vascular:&lt;/b&gt; Es incorrecta. En el estadio tardío, el gasto cardíaco no logra mantenerse aumentado; por el contrario, sufre un descenso marcado producto del agotamiento y la claudicación frente a una postcarga y resistencia periférica sostenidamente elevadas.</t>
  </si>
  <si>
    <t>Señale cual NO es considerado un órgano diana en la HTA:&lt;br&gt;&lt;br&gt;a) Ojo (retina)&lt;br&gt;&lt;br&gt;b) Riñón&lt;br&gt;&lt;br&gt;c) Corazón y vasos&lt;br&gt;&lt;br&gt;d) Cerebro&lt;br&gt;&lt;br&gt;e) Pulmón</t>
  </si>
  <si>
    <t>&lt;br&gt;e) Pulmón</t>
  </si>
  <si>
    <t>El &lt;b&gt;pulmón&lt;/b&gt; NO es considerado un órgano diana directo de la hipertensión arterial sistémica, a diferencia del &lt;b&gt;corazón, los vasos, el cerebro, los riñones y la retina&lt;/b&gt;, los cuales sufren la lesión directa por el daño microvascular crónico.</t>
  </si>
  <si>
    <t>&lt;b&gt;DAÑO DE ÓRGANO BLANCO (ÓRGANOS DIANA) EN LA HTA&lt;/b&gt;&lt;br /&gt;&lt;br /&gt;La historia natural de la enfermedad demuestra que, tras años de evolución silente, la elevación sostenida de la presión desencadena daño mediante el remodelado vascular, la hipertrofia, la proliferación y la fibrosis de los tejidos. La letalidad de la HTA se asocia a la lesión directa en los denominados órganos diana:&lt;br /&gt;• &lt;b&gt;Corazón y Vasos:&lt;/b&gt; La hipertrofia ventricular izquierda y la insuficiencia cardíaca son consecuencias directas, al igual que la aterosclerosis acelerada, la cardiopatía isquémica, la arteriopatía periférica y la disección de la aorta.&lt;br /&gt;• &lt;b&gt;Cerebro (Sistema Nervioso Central):&lt;/b&gt; Es el factor de riesgo capital para la patología vascular cerebral, produciendo ACV isquémicos o hemorrágicos, infartos lacunares y encefalopatía hipertensiva.&lt;br /&gt;• &lt;b&gt;Riñón:&lt;/b&gt; La hiperfiltración inicial daña los glomérulos evolucionando hacia la nefroangioesclerosis y conduciendo irreversiblemente a la insuficiencia renal crónica terminal.&lt;br /&gt;• &lt;b&gt;Ojo (Retina):&lt;/b&gt; El lecho vascular retiniano refleja el daño microvascular sistémico, manifestándose mediante la retinopatía hipertensiva (alteraciones en los cruces arteriovenosos, hemorragias en llama, exudados y edema de papila).</t>
  </si>
  <si>
    <t>La opción e es correcta (es la excepción) debido a que la literatura cardiológica establece de manera explícita que la hipertensión arterial sistémica lesiona directamente a los denominados órganos diana (corazón, arterias, cerebro, riñón y retina), no incluyendo al &lt;b&gt;pulmón&lt;/b&gt; como blanco fisiopatológico primario de esta enfermedad.</t>
  </si>
  <si>
    <t>&lt;br /&gt;• &lt;b&gt;a) Ojo (retina), b) Riñón, c) Corazón y vasos, y d) Cerebro:&lt;/b&gt; Son opciones incorrectas porque sí constituyen los órganos blanco clásicos y definitivos que sufren el impacto directo y las complicaciones crónicas letales de la hipertensión arterial no controlada.</t>
  </si>
  <si>
    <t>&lt;b&gt;MORTALIDAD POR DAÑO DE ÓRGANO BLANCO&lt;/b&gt;&lt;br /&gt;&lt;br /&gt;Las complicaciones crónicas y agudas de la HTA en estos órganos diana determinan las causas de muerte de los pacientes, distribuyéndose epidemiológicamente de la siguiente manera:&lt;br /&gt;• El &lt;b&gt;50%&lt;/b&gt; fallecerá por enfermedad cardiovascular (cardiopatía isquémica o insuficiencia cardíaca).&lt;br /&gt;• El &lt;b&gt;33%&lt;/b&gt; fallecerá por enfermedad cerebrovascular (ACV).&lt;br /&gt;• El &lt;b&gt;10 al 15%&lt;/b&gt; fallecerá por insuficiencia renal crónica.</t>
  </si>
  <si>
    <t>En cuanto a la progresión hemodinámica de la hipertensión en la HTA TARDÍA hay:&lt;br&gt;&lt;br&gt;a) Descenso marcado del gasto cardiaco y marcado aumento de la resistencia vascular periférica&lt;br&gt;&lt;br&gt;b) Aumento del gasto cardíaco con un marcado descenso de la resistencia vascular sistémica&lt;br&gt;&lt;br&gt;c) Aumento del gasto cardiaco con un aumento relativo de la resistencia vascular sistémica&lt;br&gt;&lt;br&gt;d) Descenso del gasto cardiaco y aumento de la resistencia vascular periférica</t>
  </si>
  <si>
    <t>&lt;br&gt;a) Descenso marcado del gasto cardiaco y marcado aumento de la resistencia vascular periférica</t>
  </si>
  <si>
    <t>En la progresión hemodinámica de la hipertensión arterial, en el estadio de &lt;b&gt;HTA tardía&lt;/b&gt; existe un &lt;b&gt;descenso marcado del gasto cardíaco&lt;/b&gt; asociado a un &lt;b&gt;enorme y marcado aumento de la resistencia vascular periférica&lt;/b&gt;.</t>
  </si>
  <si>
    <t>&lt;b&gt;PROGRESIÓN HEMODINÁMICA DE LA HIPERTENSIÓN ARTERIAL&lt;/b&gt;&lt;br /&gt;&lt;br /&gt;El mantenimiento de la presión arterial se basa en el equilibrio hemodinámico del gasto cardíaco y la resistencia periférica. La patología evoluciona en tres fases definidas:&lt;br /&gt;• &lt;b&gt;Hipertensión Inicial:&lt;/b&gt; En esta etapa temprana (típica entre los 20 y 40 años) se constata fisiopatológicamente un aumento del gasto cardíaco acompañado de un aumento apenas relativo o leve de la resistencia vascular sistémica.&lt;br /&gt;• &lt;b&gt;Hipertensión Establecida:&lt;/b&gt; El gasto cardíaco desciende hacia valores normales, pero predomina un marcado aumento de la resistencia vascular periférica.&lt;br /&gt;• &lt;b&gt;Hipertensión Tardía:&lt;/b&gt; En este estadio final existe un descenso marcado del gasto cardíaco (el cual cae hasta un 25%) asociado a un enorme y marcado aumento de la resistencia vascular periférica (incremento del 25% al 30%).</t>
  </si>
  <si>
    <t>&lt;b&gt;a) Descenso marcado del gasto cardiaco y marcado aumento de la resistencia vascular periférica:&lt;/b&gt; Es la opción correcta. Constituye una premisa fisiopatológica fundamental establecer que, en el estadio tardío o final de la progresión hipertensiva, el perfil hemodinámico se caracteriza ineludiblemente por un descenso marcado del gasto cardíaco frente a un incremento máximo e irreversible de la resistencia vascular periférica.</t>
  </si>
  <si>
    <t>• &lt;b&gt;b) Aumento del gasto cardíaco con un marcado descenso de la resistencia vascular sistémica:&lt;/b&gt; Es incorrecta. Este patrón hemodinámico no corresponde a la progresión hipertensiva, asimilándose más a estados de vasodilatación periférica extrema.&lt;br /&gt;• &lt;b&gt;c) Aumento del gasto cardiaco con un aumento relativo de la resistencia vascular sistémica:&lt;/b&gt; Es incorrecta. Este perfil hemodinámico es característico y definitorio de la hipertensión inicial (etapa temprana), no del estadio tardío.&lt;br /&gt;• &lt;b&gt;d) Descenso del gasto cardiaco y aumento de la resistencia vascular periférica:&lt;/b&gt; Es incorrecta. Si bien cualitativamente los vectores son correctos, la opción A es la respuesta exacta y de elección, ya que incorpora el adjetivo "marcado", el cual refleja fielmente la magnitud del deterioro fisiopatológico terminal (caídas y aumentos que rondan el 25% al 30%).</t>
  </si>
  <si>
    <t>Cuál de los siguientes factores NO contribuye a la hipertensión arterial:&lt;br&gt;&lt;br&gt;a) Sobrepeso u obesidad&lt;br&gt;&lt;br&gt;b) Sedentarismo&lt;br&gt;&lt;br&gt;c) Consumo excesivo de alcohol&lt;br&gt;&lt;br&gt;d) Consumo excesivo de sal&lt;br&gt;&lt;br&gt;e) Ninguna es correcta</t>
  </si>
  <si>
    <t>&lt;br&gt;e) Ninguna es correcta</t>
  </si>
  <si>
    <t>El &lt;b&gt;sobrepeso u obesidad&lt;/b&gt;, el &lt;b&gt;sedentarismo&lt;/b&gt;, el &lt;b&gt;consumo excesivo de sal&lt;/b&gt; y el &lt;b&gt;consumo excesivo de alcohol&lt;/b&gt; contribuyen de manera directa y sinérgica al desarrollo y mantenimiento de la &lt;b&gt;hipertensión arterial&lt;/b&gt;.</t>
  </si>
  <si>
    <t>&lt;b&gt;FACTORES DE RIESGO DE LA HIPERTENSIÓN ARTERIAL&lt;/b&gt;&lt;br /&gt;&lt;br /&gt;La hipertensión arterial (HTA) esencial es una enfermedad multifactorial en la que interactúan diversas condiciones endógenas y exógenas. Su coexistencia con otros factores de riesgo propicia una sinergia patológica que acelera dramáticamente el proceso de aterosclerosis y el daño de órgano blanco:&lt;br /&gt;• &lt;b&gt;Sobrepeso y Obesidad:&lt;/b&gt; Constituye la razón más probable de la epidemia actual de HTA. Desencadena múltiples mecanismos prohipertensivos: hiperinsulinemia, liberación de leptina (que activa directamente el sistema nervioso simpático), disfunción endotelial y acumulación de grasa intrarrenal.&lt;br /&gt;• &lt;b&gt;Hábitos Dietéticos (Consumo de sal):&lt;/b&gt; Una dieta hipercalórica e hipersódica constituye un factor de riesgo cardinal. El consumo excesivo de sodio desencadena retención hídrica y expansión de volumen vascular.&lt;br /&gt;• &lt;b&gt;Sedentarismo:&lt;/b&gt; La inactividad física favorece la aparición del fenotipo metabólico adverso.&lt;br /&gt;• &lt;b&gt;Alcohol y Tabaquismo:&lt;/b&gt; El tabaquismo acelera la disfunción endotelial, mientras que el consumo excesivo de alcohol eleva directamente las cifras tensionales.</t>
  </si>
  <si>
    <t>La opción e es correcta debido a que la literatura cardiológica establece de manera explícita y axiomática que todos los factores enumerados en las opciones previas contribuyen de manera directa, comprobada y sinérgica a la &lt;b&gt;hipertensión arterial&lt;/b&gt;, por lo cual "ninguna es correcta" como la excepción a marcar.</t>
  </si>
  <si>
    <t>&lt;br /&gt;• &lt;b&gt;a) Sobrepeso u obesidad, b) Sedentarismo, c) Consumo excesivo de alcohol y d) Consumo excesivo de sal:&lt;/b&gt; Son incorrectas al ser evaluadas como opciones a marcar por la negativa, puesto que sí representan factores de riesgo exógenos y de estilo de vida absolutamente confirmados en la etiopatogenia y agravamiento de las cifras de tensión arterial.</t>
  </si>
  <si>
    <t>Marque la opción correcta. Según el informe JNC VII una cifra tensional de 145/95 corresponde a:&lt;br&gt;&lt;br&gt;a) Estadío 2&lt;br&gt;&lt;br&gt;b) Estadío 1&lt;br&gt;&lt;br&gt;c) Normal - alta&lt;br&gt;&lt;br&gt;d) Prehipertensión</t>
  </si>
  <si>
    <t>&lt;br&gt;b) Estadío 1</t>
  </si>
  <si>
    <t>Bajo los parámetros estrictos del informe JNC VII, una cifra tensional de &lt;b&gt;145/95 mmHg&lt;/b&gt; corresponde al &lt;b&gt;Estadio 1&lt;/b&gt;.</t>
  </si>
  <si>
    <t>&lt;b&gt;b) Estadío 1:&lt;/b&gt; Es la opción correcta. Constituye la categoría diagnóstica exacta establecida por la clasificación internacional del JNC VII para encuadrar las cifras tensionales comprendidas entre 140 y 159 mmHg de presión sistólica y entre 90 y 99 mmHg de presión diastólica, rango donde se ubica precisamente el valor de 145/95 mmHg.</t>
  </si>
  <si>
    <t>• &lt;b&gt;a) Estadío 2:&lt;/b&gt; Es incorrecta. El JNC VII reserva el Estadio 2 de manera exclusiva para aquellos pacientes que registran valores netamente superiores, correspondientes a presiones sistólicas iguales o mayores a 160 mmHg, o diastólicas iguales o mayores a 100 mmHg.&lt;br /&gt;• &lt;b&gt;c) Normal - alta:&lt;/b&gt; Es incorrecta. La denominación "Normal - alta" es propia de otras guías (como el Consenso Argentino) para valores de 130-139/85-89, pero no corresponde a la nomenclatura del informe JNC VII, el cual utiliza el término "Prehipertensión" para el rango subyacente al Estadio 1.&lt;br /&gt;• &lt;b&gt;d) Prehipertensión:&lt;/b&gt; Es incorrecta. El JNC VII clasifica bajo esta categoría a los valores limitantes comprendidos estrictamente entre 120-139 mmHg de sistólica y 80-89 mmHg de diastólica, cifras que han sido ampliamente superadas por la presión de 145/95 mmHg del paciente enunciado.</t>
  </si>
  <si>
    <t>¿Cuál es el valor de la presión arterial considerada como hipertensión arterial sistólica?&lt;br&gt;&lt;br&gt;a) 140&lt;br&gt;&lt;br&gt;b) 130&lt;br&gt;&lt;br&gt;c) 120&lt;br&gt;&lt;br&gt;d) 150</t>
  </si>
  <si>
    <t>&lt;br&gt;a) 140</t>
  </si>
  <si>
    <t>&lt;b&gt;CLASIFICACIÓN Y DIAGNÓSTICO DE LA HIPERTENSIÓN ARTERIAL&lt;/b&gt;&lt;br /&gt;&lt;br /&gt;La hipertensión arterial se define como la elevación sostenida de la presión arterial por arriba de las cifras que los consensos consideran normales. El umbral de diagnóstico para la población general adulta se establece en &lt;b&gt;140/90 mmHg&lt;/b&gt;.&lt;br /&gt;• &lt;b&gt;Presión Arterial Sistólica (PAS):&lt;/b&gt; El valor de la presión arterial a partir del cual se considera hipertensión arterial sistólica es de &lt;b&gt;140 mmHg&lt;/b&gt;.&lt;br /&gt;• &lt;b&gt;Presión Arterial Diastólica (PAD):&lt;/b&gt; El valor considerado como hipertensión arterial diastólica es de &lt;b&gt;90 mmHg&lt;/b&gt;.&lt;br /&gt;• &lt;b&gt;Hipertensión Sistólica Aislada:&lt;/b&gt; Es un subgrupo de presentación muy común en el paciente anciano que conlleva un elevado riesgo cardiovascular. Se diagnostica específicamente cuando la presión sistólica es mayor a &lt;b&gt;140 mmHg&lt;/b&gt; y la presión diastólica se mantiene menor a &lt;b&gt;90 mmHg&lt;/b&gt;.</t>
  </si>
  <si>
    <t>La opción a es correcta debido a que la literatura cardiológica establece de manera explícita y axiomática que el valor umbral de la presión arterial considerada como &lt;b&gt;hipertensión arterial sistólica&lt;/b&gt; es &lt;b&gt;140 mmHg&lt;/b&gt;.</t>
  </si>
  <si>
    <t>&lt;br /&gt;• &lt;b&gt;b) 130 y c) 120:&lt;/b&gt; Son incorrectas debido a que representan valores que se encuentran por debajo del umbral diagnóstico. Un valor de 120 mmHg se considera óptimo o normal, mientras que un valor de 130 mmHg se clasifica como presión arterial limítrofe o prehipertensión.&lt;br /&gt;• &lt;b&gt;d) 150:&lt;/b&gt; Es incorrecta como valor de corte inicial, ya que el diagnóstico de hipertensión sistólica ya se encuentra establecido a partir de los 140 mmHg (abarcando el Nivel 1 desde los 140 hasta los 159 mmHg).</t>
  </si>
  <si>
    <t>¿Cuál es el valor de presión arterial considerado como hipertensión arterial diastólica?&lt;br&gt;&lt;br&gt;a) 80&lt;br&gt;&lt;br&gt;b) 90&lt;br&gt;&lt;br&gt;c) 100&lt;br&gt;&lt;br&gt;d) 120</t>
  </si>
  <si>
    <t>&lt;br&gt;b) 90</t>
  </si>
  <si>
    <t>&lt;b&gt;DEFINICIÓN Y DIAGNÓSTICO DE LA HIPERTENSIÓN ARTERIAL&lt;/b&gt;&lt;br /&gt;&lt;br /&gt;La hipertensión arterial se define como la elevación sostenida de la presión arterial sistólica (PAS) y/o diastólica (PAD), por arriba de las cifras que los consensos consideran normales.&lt;br /&gt;• &lt;b&gt;Umbral diagnóstico:&lt;/b&gt; Existe un aumento continuo de riesgo por encima del valor considerado óptimo o normal de 120/80 mmHg. El umbral diagnóstico establecido para la HTA en la población general es de 140/90 mmHg.&lt;br /&gt;• &lt;b&gt;Hipertensión Diastólica y Sistólica:&lt;/b&gt; El valor de la presión arterial considerada como hipertensión arterial sistólica es de 140 mmHg, y el valor considerado estrictamente como hipertensión arterial diastólica es de 90 mmHg.&lt;br /&gt;• &lt;b&gt;Presión Arterial Limítrofe:&lt;/b&gt; Valores que oscilan entre 120 a 139 mmHg de PAS o 80 a 89 mmHg de PAD se clasifican como presión normal alta o prehipertensión, indicando un riesgo aumentado que requiere modificación temprana del estilo de vida.</t>
  </si>
  <si>
    <t>&lt;b&gt;b) 90:&lt;/b&gt; Es la opción correcta. Constituye el valor umbral diagnóstico definitivo y universalmente aceptado por los consensos clínicos para establecer la presencia de hipertensión arterial a partir del componente diastólico, definiéndose a partir de cifras iguales o mayores a 90 mmHg.</t>
  </si>
  <si>
    <t>• &lt;b&gt;a) 80:&lt;/b&gt; Es incorrecta. Un valor de presión diastólica de 80 mmHg marca el límite de la presión arterial considerada óptima o normal; las cifras comprendidas entre 80 y 89 mmHg se catalogan como prehipertensión o presión arterial limítrofe, sin alcanzar el umbral diagnóstico de hipertensión.&lt;br /&gt;• &lt;b&gt;c) 100, y d) 120:&lt;/b&gt; Son incorrectas. Aunque ambos valores representan cifras patológicas de hipertensión arterial diastólica de mayor severidad (pertenecientes a los niveles 2 y 3 respectivamente), el enunciado apunta al valor umbral basal a partir del cual se considera y diagnostica formalmente la patología, que es 90 mmHg.</t>
  </si>
  <si>
    <t>¿Cuál de las siguientes causas NO se consideran una Emergencia clínica asociada a HTA?&lt;br&gt;&lt;br&gt;a) Infarto agudo de miocardio&lt;br&gt;&lt;br&gt;b) ACV&lt;br&gt;&lt;br&gt;c) Insuficiencia renal aguda&lt;br&gt;&lt;br&gt;d) Crisis tirotóxica&lt;br&gt;&lt;br&gt;e) Todas son correctas</t>
  </si>
  <si>
    <t>&lt;br&gt;a) Infarto agudo de miocardio</t>
  </si>
  <si>
    <t>El &lt;b&gt;infarto agudo de miocardio&lt;/b&gt; NO es clasificado técnicamente dentro del grupo de emergencia clínica asociada a HTA.</t>
  </si>
  <si>
    <t>&lt;b&gt;CLASIFICACIÓN DE LAS ELEVACIONES AGUDAS DE LA PRESIÓN ARTERIAL&lt;/b&gt;&lt;br /&gt;&lt;br /&gt;Los escenarios clínicos que cursan con cifras tensionales severas (≥ 180/110 mmHg) acompañados de daño agudo de órgano blanco (emergencias hipertensivas) requieren internación en Unidad de Cuidados Intensivos (UTI) y el uso de drogas endovenosas. Se subdividen clínicamente en:&lt;br /&gt;• &lt;b&gt;Emergencia Clínica Asociada a HTA:&lt;/b&gt; La elevación tensional funciona únicamente como un epifenómeno. El objetivo terapéutico no es bajar bruscamente la presión arterial, sino tratar directamente la enfermedad subyacente. Los cuadros clínicos incluidos en esta categoría son el ACV isquémico agudo y la insuficiencia renal aguda.&lt;br /&gt;• &lt;b&gt;Emergencia Hipertensiva Propiamente Dicha:&lt;/b&gt; La elevación exagerada de la presión arterial es el causante directo del daño orgánico (ej. encefalopatía hipertensiva, disección aórtica aguda, y crisis hiperadrenérgicas).&lt;br /&gt;• &lt;b&gt;Excepción en la clasificación:&lt;/b&gt; Resulta imperativo destacar que el infarto agudo de miocardio NO es clasificado ni incluido técnicamente dentro del grupo de "Emergencia clínica asociada a HTA".</t>
  </si>
  <si>
    <t>La opción a es correcta (es la excepción a marcar) debido a que la literatura cardiológica establece de manera explícita y como axioma clasificatorio que el &lt;b&gt;infarto agudo de miocardio&lt;/b&gt; NO es clasificado técnicamente dentro del grupo de las llamadas "Emergencias clínicas asociadas a HTA".</t>
  </si>
  <si>
    <t>&lt;br /&gt;• &lt;b&gt;b) ACV y c) Insuficiencia renal aguda:&lt;/b&gt; Son opciones incorrectas (para marcar por la negativa) porque sí constituyen de manera directa y clásica los dos ejemplos paradigmáticos de una emergencia clínica asociada a HTA (cuadros donde la presión es un epifenómeno y no se busca reducirla intempestivamente).&lt;br /&gt;• &lt;b&gt;d) Crisis tirotóxica:&lt;/b&gt; Es incorrecta debido a que representa una causa secundaria desencadenante de hiperactividad adrenérgica y aumento tensional, pero no entra en la definición de daño agudo de órgano blanco clasificado dentro de este subtipo.&lt;br /&gt;• &lt;b&gt;e) Todas son correctas:&lt;/b&gt; Es incorrecta porque existe una excepción franca descrita en los protocolos de atención y clasificación (el infarto agudo de miocardio).</t>
  </si>
  <si>
    <t>¿Cuál de las siguientes causas corresponde a una Emergencia hipertensiva?&lt;br&gt;&lt;br&gt;a) Encefalopatía hipertensiva&lt;br&gt;&lt;br&gt;b) Disección aórtica&lt;br&gt;&lt;br&gt;c) Crisis adrenérgica&lt;br&gt;&lt;br&gt;d) Todas son correctas&lt;br&gt;&lt;br&gt;e) Ninguna es correcta</t>
  </si>
  <si>
    <t>Los cuadros clínicos que constituyen de manera indiscutible una &lt;b&gt;Emergencia Hipertensiva&lt;/b&gt; propiamente dicha incluyen la &lt;b&gt;encefalopatía hipertensiva&lt;/b&gt;, la &lt;b&gt;disección aórtica aguda&lt;/b&gt; y las &lt;b&gt;crisis adrenérgicas&lt;/b&gt; o hiperadrenérgicas.</t>
  </si>
  <si>
    <t>&lt;b&gt;ELEVACIONES AGUDAS DE LA PRESIÓN ARTERIAL Y EMERGENCIAS HIPERTENSIVAS&lt;/b&gt;&lt;br /&gt;&lt;br /&gt;Cuando se presentan cifras tensionales severas (mayores a 180/110 mmHg), se categorizan según la presencia o ausencia de daño agudo de órgano blanco.&lt;br /&gt;• &lt;b&gt;Emergencias Hipertensivas (Con Daño Agudo de Órgano Blanco):&lt;/b&gt; Existe invariablemente un daño agudo y evolutivo de un órgano blanco. La meta terapéutica es reducir la presión arterial en un plazo estricto no mayor a dos horas, requiriendo internación en Unidad de Cuidados Intensivos (UTI) y drogas endovenosas.&lt;br /&gt;• &lt;b&gt;Emergencia Clínica Asociada a HTA:&lt;/b&gt; La elevación tensional es un epifenómeno. El objetivo no es bajar bruscamente la presión, sino tratar la enfermedad subyacente (ej. ACV isquémico agudo e insuficiencia renal aguda).&lt;br /&gt;• &lt;b&gt;Emergencia Hipertensiva Propiamente Dicha:&lt;/b&gt; La elevación exagerada de la presión arterial es el causante directo del daño tisular. Los cuadros clínicos que constituyen de manera indiscutible este diagnóstico incluyen la encefalopatía hipertensiva, la disección aórtica aguda y las crisis adrenérgicas o hiperadrenérgicas. También abarcan el edema agudo de pulmón hipertensivo y la eclampsia.</t>
  </si>
  <si>
    <t>&lt;b&gt;d) Todas son correctas:&lt;/b&gt; Es la opción de elección. Constituye una premisa clínica taxativa establecer que tanto la encefalopatía hipertensiva, la disección aórtica aguda como las crisis adrenérgicas son cuadros que encuadran perfectamente en la definición de emergencia hipertensiva propiamente dicha, donde la elevación tensional es el causante directo del daño de órgano blanco y exige tratamiento endovenoso inmediato en unidad de cuidados intensivos.</t>
  </si>
  <si>
    <t>&lt;b&gt;a) Encefalopatía hipertensiva, b) Disección aórtica y c) Crisis adrenérgica:&lt;/b&gt; Son incorrectas como opciones únicas exclusivas. Si bien cada una de ellas representa efectivamente una emergencia hipertensiva propiamente dicha, marcarlas de forma aislada dejaría fuera a las demás etiologías válidas enumeradas en las opciones.&lt;br /&gt;&lt;b&gt;e) Ninguna es correcta:&lt;/b&gt; Es incorrecta, dado que las opciones A, B y C son entidades patológicas reconocidas indiscutiblemente como emergencias hipertensivas por las guías clínicas.</t>
  </si>
  <si>
    <t>Un paciente con presión arterial confirmada de 155/92 mmHg sería considerado como:&lt;br&gt;&lt;br&gt;a) HTA Grado II&lt;br&gt;&lt;br&gt;b) HTA moderada&lt;br&gt;&lt;br&gt;c) HTA Grado I&lt;br&gt;&lt;br&gt;d) HTA sistólica aislada&lt;br&gt;&lt;br&gt;e) HTA de bata blanca</t>
  </si>
  <si>
    <t>&lt;br&gt;c) HTA Grado I</t>
  </si>
  <si>
    <t>Un paciente con una presión arterial confirmada de &lt;b&gt;155/92 mmHg&lt;/b&gt; es diagnosticado y considerado exactamente como &lt;b&gt;HTA Nivel 1 (o Grado I)&lt;/b&gt;.</t>
  </si>
  <si>
    <t>&lt;b&gt;CLASIFICACIÓN DE LA HIPERTENSIÓN ARTERIAL SEGÚN CIFRAS TENSIONALES&lt;/b&gt;&lt;br /&gt;&lt;br /&gt;Según los consensos cardiológicos para mediciones en consultorio (en mayores de 16 años sin tratamiento previo), la hipertensión arterial se clasifica en niveles de severidad progresiva. Cuando las presiones sistólica y diastólica califican en categorías diferentes, se debe elegir sistemáticamente la categoría más alta:&lt;br /&gt;• &lt;b&gt;PA Normal:&lt;/b&gt; PAS menor a 130 mmHg y/o PAD menor a 85 mmHg.&lt;br /&gt;• &lt;b&gt;PA Limítrofe:&lt;/b&gt; PAS de 130 a 139 mmHg y/o PAD de 85 a 89 mmHg.&lt;br /&gt;• &lt;b&gt;HTA Nivel 1 (o Grado I):&lt;/b&gt; PAS de 140 a 159 mmHg y/o PAD de 90 a 99 mmHg.&lt;br /&gt;• &lt;b&gt;HTA Nivel 2:&lt;/b&gt; PAS de 160 a 179 mmHg y/o PAD de 100 a 109 mmHg.&lt;br /&gt;• &lt;b&gt;HTA Nivel 3:&lt;/b&gt; PAS mayor o igual a 180 mmHg y/o PAD mayor o igual a 110 mmHg.&lt;br /&gt;• &lt;b&gt;HTA Sistólica Aislada:&lt;/b&gt; PAS mayor o igual a 140 mmHg y PAD menor a 90 mmHg.</t>
  </si>
  <si>
    <t>La opción c es correcta debido a que la literatura cardiológica establece de manera explícita que las cifras de &lt;b&gt;155 mmHg&lt;/b&gt; de presión sistólica (rango de 140-159) y &lt;b&gt;92 mmHg&lt;/b&gt; de presión diastólica (rango de 90-99) encuadran de manera exacta en la categoría diagnóstica de &lt;b&gt;HTA Grado I&lt;/b&gt; (o Nivel 1).</t>
  </si>
  <si>
    <t>&lt;br /&gt;• &lt;b&gt;a) HTA Grado II:&lt;/b&gt; Es incorrecta ya que este nivel diagnóstico exige presentar una presión sistólica mayor o igual a 160 mmHg y/o una presión diastólica mayor o igual a 100 mmHg.&lt;br /&gt;• &lt;b&gt;b) HTA moderada:&lt;/b&gt; Es incorrecta debido a que los consensos de clasificación primaria agrupan las cifras bajo la nomenclatura estandarizada de Niveles o Grados (1, 2 y 3).&lt;br /&gt;• &lt;b&gt;d) HTA sistólica aislada:&lt;/b&gt; Es incorrecta porque esta categoría exige que la presión diastólica sea estrictamente menor a 90 mmHg, condición que no se cumple en un paciente con 92 mmHg.&lt;br /&gt;• &lt;b&gt;e) HTA de bata blanca:&lt;/b&gt; Es incorrecta al ser una condición clínica definida por la variabilidad del entorno de medición (requiriendo un MAPA para confirmar valores ambulatorios normales), no siendo un grado de clasificación deducible de una cifra cruda confirmada.</t>
  </si>
  <si>
    <t>¿Cuándo se da hipertensión aislada?&lt;br&gt;&lt;br&gt;a) Sistólica mayor a 140, diastólica mayor a 90&lt;br&gt;&lt;br&gt;b) Sistólica menor a 140, diastólica mayor a 90&lt;br&gt;&lt;br&gt;c) Sistólica mayor a 140, diastólica menor a 90&lt;br&gt;&lt;br&gt;d) Sistólica menor a 140, diastólica menor a 90</t>
  </si>
  <si>
    <t>&lt;br&gt;c) Sistólica mayor a 140, diastólica menor a 90</t>
  </si>
  <si>
    <t>&lt;b&gt;CLASIFICACIÓN E HIPERTENSIÓN SISTÓLICA AISLADA&lt;/b&gt;&lt;br /&gt;&lt;br /&gt;La clasificación de la hipertensión arterial (HTA) se estructura a partir de los valores tensionales registrados en consultorio. Dentro de sus categorías diagnósticas, se destaca un patrón hemodinámico particular:&lt;br /&gt;• &lt;b&gt;Hipertensión Sistólica Aislada:&lt;/b&gt; Se diagnostica de manera taxativa cuando la presión arterial sistólica (PAS) es igual o mayor a 140 mmHg, acompañada de una presión arterial diastólica (PAD) menor a 90 mmHg.&lt;br /&gt;• &lt;b&gt;Epidemiología y Riesgo:&lt;/b&gt; Constituye un subgrupo de presentación muy común en el paciente anciano (debido a la pérdida de distensibilidad y rigidez de los grandes vasos, como la aorta). Genera un aumento franco de la presión de pulso y conlleva un riesgo cardiovascular muy elevado.</t>
  </si>
  <si>
    <t>&lt;b&gt;c) Sistólica mayor a 140, diastólica menor a 90:&lt;/b&gt; Es la opción correcta. Constituye una premisa diagnóstica clínica formal establecer que la hipertensión aislada (o sistólica aislada) se da exactamente cuando las cifras de presión sistólica superan el umbral diagnóstico (≥ 140 mmHg), mientras que la presión diastólica se mantiene simultáneamente dentro de rangos normales (&lt; 90 mmHg).</t>
  </si>
  <si>
    <t>&lt;b&gt;a) Sistólica mayor a 140, diastólica mayor a 90:&lt;/b&gt; Es incorrecta. Este patrón hemodinámico corresponde a una hipertensión arterial sisto-diastólica mixta clásica, no conformando un cuadro aislado.&lt;br /&gt;&lt;b&gt;b) Sistólica menor a 140, diastólica mayor a 90:&lt;/b&gt; Es incorrecta. Refleja un patrón de hipertensión diastólica aislada, típico en pacientes jóvenes con aumento de la resistencia vascular periférica, pero no es la definición convencional que enmarca la premisa.&lt;br /&gt;&lt;b&gt;d) Sistólica menor a 140, diastólica menor a 90:&lt;/b&gt; Es incorrecta. Estas cifras corresponden a una presión arterial limítrofe (prehipertensión) o a una presión arterial óptima/normal, sin alcanzar ninguno de los umbrales para diagnosticar hipertensión.</t>
  </si>
  <si>
    <t>Una cifra de TA de 180/110 es:&lt;br&gt;&lt;br&gt;a) Hipertensión grado 2&lt;br&gt;&lt;br&gt;b) Normotensión a los 87 años&lt;br&gt;&lt;br&gt;c) Hipertensión arterial estadio 3&lt;br&gt;&lt;br&gt;d) Prehipertensión</t>
  </si>
  <si>
    <t>&lt;br&gt;c) Hipertensión arterial estadio 3</t>
  </si>
  <si>
    <t>Cualquier paciente que presente una cifra confirmada de tensión arterial de &lt;b&gt;180/110 mmHg&lt;/b&gt; clasifica automáticamente como &lt;b&gt;Hipertensión Arterial Estadio 3&lt;/b&gt; (o Nivel 3).</t>
  </si>
  <si>
    <t>&lt;b&gt;CLASIFICACIÓN DE LA HIPERTENSIÓN ARTERIAL SEGÚN CIFRAS TENSIONALES&lt;/b&gt;&lt;br /&gt;&lt;br /&gt;Según los consensos cardiológicos (2018) para mediciones en consultorio (en mayores de 16 años sin tratamiento previo), la hipertensión arterial se clasifica en niveles de severidad progresiva. Cuando las presiones sistólica y diastólica califican en categorías diferentes, se debe elegir sistemáticamente la categoría más alta:&lt;br /&gt;• &lt;b&gt;PA Normal:&lt;/b&gt; PAS menor a 130 mmHg y/o PAD menor a 85 mmHg.&lt;br /&gt;• &lt;b&gt;PA Limítrofe:&lt;/b&gt; PAS de 130 a 139 mmHg y/o PAD de 85 a 89 mmHg.&lt;br /&gt;• &lt;b&gt;HTA Nivel 1 (o Grado 1):&lt;/b&gt; PAS de 140 a 159 mmHg y/o PAD de 90 a 99 mmHg.&lt;br /&gt;• &lt;b&gt;HTA Nivel 2 (o Grado 2):&lt;/b&gt; PAS de 160 a 179 mmHg y/o PAD de 100 a 109 mmHg.&lt;br /&gt;• &lt;b&gt;HTA Nivel 3 (o Estadio 3):&lt;/b&gt; PAS mayor o igual a 180 mmHg y/o PAD mayor o igual a 110 mmHg.&lt;br /&gt;• &lt;b&gt;HTA Sistólica Aislada:&lt;/b&gt; PAS mayor o igual a 140 mmHg y PAD menor a 90 mmHg.</t>
  </si>
  <si>
    <t>La opción c es correcta debido a que la literatura cardiológica establece de manera explícita que toda cifra de presión arterial sistólica mayor o igual a &lt;b&gt;180 mmHg&lt;/b&gt; y/o presión arterial diastólica mayor o igual a &lt;b&gt;110 mmHg&lt;/b&gt; (180/110) enclava al paciente automáticamente en la categoría diagnóstica de máxima severidad tensional en consultorio, denominada &lt;b&gt;Hipertensión Arterial Estadio 3&lt;/b&gt; (o Nivel 3).</t>
  </si>
  <si>
    <t>&lt;br /&gt;• &lt;b&gt;a) Hipertensión grado 2:&lt;/b&gt; Es incorrecta ya que este estadio agrupa valores tensionales estrictamente menores, abarcando una PAS de 160 a 179 mmHg y/o una PAD de 100 a 109 mmHg.&lt;br /&gt;• &lt;b&gt;b) Normotensión a los 87 años:&lt;/b&gt; Es incorrecta debido a que, si bien en el paciente anciano se aceptan metas terapéuticas más flexibles (ej. menor a 150/90 mmHg), una cifra de 180/110 mmHg jamás se considera normotensión a ninguna edad, constituyendo siempre un nivel de riesgo altísimo.&lt;br /&gt;• &lt;b&gt;d) Prehipertensión:&lt;/b&gt; Es incorrecta porque este término corresponde clásicamente a cifras que oscilan entre 120-139 de PAS y/o 80-89 de PAD, muy alejadas del valor de estadio 3 propuesto.</t>
  </si>
  <si>
    <t>&lt;b&gt;ELEVACIONES AGUDAS DE LA PRESIÓN ARTERIAL&lt;/b&gt;&lt;br /&gt;&lt;br /&gt;Cuando se presentan cifras tensionales severas mayores o iguales a &lt;b&gt;180/110 mmHg&lt;/b&gt; (HTA Nivel 3), se debe evaluar clínicamente la presencia o ausencia de daño agudo de órgano blanco para categorizar el escenario:&lt;br /&gt;• &lt;b&gt;Escenarios SIN daño agudo (HTA Severa Aislada y Urgencia):&lt;/b&gt; Situaciones donde no existe daño orgánico agudo, permitiendo un descenso progresivo en 24 a 48 horas mediante medicación por vía oral o simple reposo.&lt;br /&gt;• &lt;b&gt;Escenarios CON daño agudo (Emergencia Hipertensiva):&lt;/b&gt; Escenario clínico donde la elevación tensional extrema genera o acompaña un daño agudo y evolutivo de órgano blanco, requiriendo internación inmediata en Unidad de Cuidados Intensivos y el uso de drogas endovenosas.</t>
  </si>
  <si>
    <t>En un paciente de consultorio, inicio tratamiento antihipertensivo cuando:&lt;br&gt;&lt;br&gt;a) TA elevada para la edad en 2 o más ocasiones&lt;br&gt;&lt;br&gt;b) TA sistólica de 100 mmHg en una sola toma&lt;br&gt;&lt;br&gt;c) Presión sistólica superior a 160 mmHg en una toma&lt;br&gt;&lt;br&gt;d) Antecedentes de HTA en la familia</t>
  </si>
  <si>
    <t>&lt;br&gt;c) Presión sistólica superior a 160 mmHg en una toma</t>
  </si>
  <si>
    <t>&lt;b&gt;DIAGNÓSTICO E INICIO DE TRATAMIENTO ANTIHIPERTENSIVO EN CONSULTORIO&lt;/b&gt;&lt;br /&gt;&lt;br /&gt;El diagnóstico integral de la HTA requiere confirmar la elevación de las cifras tensionales en consultorio. Debido a la gran variabilidad fisiológica de la presión arterial, el diagnóstico no debe formularse habitualmente por una toma aislada.&lt;br /&gt;• &lt;b&gt;Criterio estándar:&lt;/b&gt; Un adulto padece HTA cuando, por lo menos en dos visitas separadas por una semana, los promedios de dos o más mediciones son iguales o superiores a 140/90 mmHg.&lt;br /&gt;• &lt;b&gt;Excepción diagnóstica (Toma única):&lt;/b&gt; La única excepción a esta regla clínica ocurre si el paciente se presenta en su primera consulta con cifras correspondientes a HTA Nivel 2 o 3 (presión sistólica igual o mayor a 160 mmHg y/o diastólica igual o mayor a 100 mmHg). En este escenario de alto riesgo, el diagnóstico se establece definitivamente en la primera visita.&lt;br /&gt;• &lt;b&gt;Inicio del Tratamiento Farmacológico:&lt;/b&gt; Si bien la primera línea ineludible en todos los pacientes consiste en modificaciones del estilo de vida, si el paciente debuta directamente con una HTA Grado 2 o 3 (≥ 160/100 mmHg), la conducta médica obligatoria es iniciar el tratamiento farmacológico antihipertensivo (e incluso la terapia combinada) desde esa misma primera consulta.</t>
  </si>
  <si>
    <t>&lt;b&gt;c) Presión sistólica superior a 160 mmHg en una toma:&lt;/b&gt; Es la opción correcta. Constituye una premisa diagnóstica fundamental establecer que si un paciente debuta en su primera consulta con cifras tensionales correspondientes a HTA Grado 2 o 3 (sistólica ≥ 160 mmHg), se exceptúa la necesidad de realizar controles seriados en días distintos; el diagnóstico se confirma en esa única toma y se indica ineludiblemente el inicio del tratamiento farmacológico antihipertensivo de forma inmediata.</t>
  </si>
  <si>
    <t>&lt;b&gt;a) TA elevada para la edad en 2 o más ocasiones:&lt;/b&gt; Es incorrecta. Si bien las cifras elevadas en 2 o más ocasiones confirman el diagnóstico basal de HTA, la primera línea ineludible de tratamiento es la instauración de una dieta hiposódica, descenso de peso y ejercicio. El inicio farmacológico se posterga hasta confirmar el fracaso de estas medidas no farmacológicas, a menos que el paciente debute con cifras francamente altas (como ≥ 160 mmHg).&lt;br /&gt;&lt;b&gt;b) TA sistólica de 100 mmHg en una sola toma:&lt;/b&gt; Es incorrecta. Una presión sistólica de 100 mmHg se encuentra en rangos hemodinámicos normales, sin alcanzar el umbral diagnóstico general de 140 mmHg.&lt;br /&gt;&lt;b&gt;d) Antecedentes de HTA en la familia:&lt;/b&gt; Es incorrecta. Los antecedentes familiares representan un factor de riesgo de susceptibilidad poligénica, pero no diagnostican la enfermedad por sí solos ni justifican bajo ninguna circunstancia el inicio de fármacos antihipertensivos en ausencia de cifras tensionales alteradas.</t>
  </si>
  <si>
    <t>Señale cuál de los siguientes se considera daño de órgano blanco:&lt;br&gt;&lt;br&gt;a) Dilatación y calcificación aórtica&lt;br&gt;&lt;br&gt;b) Hipertrofia ventricular izquierda&lt;br&gt;&lt;br&gt;c) Infartos cerebrales lacunares&lt;br&gt;&lt;br&gt;d) Microalbuminuria&lt;br&gt;&lt;br&gt;e) Todos los anteriores</t>
  </si>
  <si>
    <t>&lt;br&gt;e) Todos los anteriores</t>
  </si>
  <si>
    <t>La &lt;b&gt;hipertrofia ventricular izquierda&lt;/b&gt;, la &lt;b&gt;microalbuminuria&lt;/b&gt;, los &lt;b&gt;infartos cerebrales lacunares&lt;/b&gt; y la &lt;b&gt;dilatación y calcificación aórtica&lt;/b&gt; se consideran de manera indiscutible como marcadores definitivos de &lt;b&gt;daño de órgano blanco&lt;/b&gt; en la hipertensión arterial.</t>
  </si>
  <si>
    <t>&lt;b&gt;MARCADORES DE DAÑO DE ÓRGANO BLANCO EN LA HTA&lt;/b&gt;&lt;br /&gt;&lt;br /&gt;La hipertensión arterial no controlada deprime significativamente la expectativa y la calidad de vida del paciente. La historia natural de la enfermedad demuestra que, tras años de evolución silente, la elevación sostenida de la presión desencadena daño mediante el remodelado vascular, la hipertrofia, la proliferación y la fibrosis tisular.&lt;br /&gt;• &lt;b&gt;Marcadores Definitivos:&lt;/b&gt; A nivel clínico, semiológico y de exámenes complementarios, se consideran de manera ineludible como marcadores definitivos de daño de órgano blanco a la &lt;b&gt;hipertrofia ventricular izquierda&lt;/b&gt;, la &lt;b&gt;microalbuminuria&lt;/b&gt;, los &lt;b&gt;infartos cerebrales lacunares&lt;/b&gt; (o leucoaraiosis evidenciada en RMN de cerebro), la &lt;b&gt;dilatación y calcificación aórtica&lt;/b&gt;, la hematuria microscópica y la presencia de hemorragias en llama o exudados algodonosos en el fondo de ojo.&lt;br /&gt;• &lt;b&gt;Detección Temprana:&lt;/b&gt; El daño microvascular crónico suele ser silente, por lo que su búsqueda activa mediante estudios complementarios (laboratorio, electrocardiograma, ecocardiograma y fondo de ojo) es obligatoria en todo paciente hipertenso.</t>
  </si>
  <si>
    <t>La opción e es correcta debido a que la literatura cardiológica agrupa de forma ineludible a todas las alteraciones enumeradas en las opciones previas (&lt;b&gt;dilatación y calcificación aórtica, hipertrofia ventricular izquierda, infartos cerebrales lacunares y microalbuminuria&lt;/b&gt;) considerándolas en conjunto como los marcadores diagnósticos y fisiopatológicos definitivos del &lt;b&gt;daño de órgano blanco&lt;/b&gt;.</t>
  </si>
  <si>
    <t>&lt;br /&gt;• &lt;b&gt;a) Dilatación y calcificación aórtica, b) Hipertrofia ventricular izquierda, c) Infartos cerebrales lacunares y d) Microalbuminuria:&lt;/b&gt; Son descripciones de entidades patológicas totalmente verdaderas y confirmadas como marcadores directos del daño crónico ocasionado por la hipertensión, pero resultan de manera individual incompletas e incorrectas como respuesta única de opción múltiple, exigiendo marcar la opción que agrupa a la totalidad del daño sistémico.</t>
  </si>
  <si>
    <t>&lt;b&gt;MORTALIDAD Y COMPLICACIONES POR ÓRGANO DIANA&lt;/b&gt;&lt;br /&gt;&lt;br /&gt;Las complicaciones crónicas y agudas de la hipertensión en los órganos blanco determinan la morbimortalidad de los pacientes:&lt;br /&gt;• &lt;b&gt;Corazón y Vasos:&lt;/b&gt; El 50% fallecerá a causa de enfermedad cardiovascular. La hipertrofia vuelve al ventrículo rígido, desembocando irreversiblemente en insuficiencia cardíaca o facilitando la isquemia miocárdica.&lt;br /&gt;• &lt;b&gt;Cerebro:&lt;/b&gt; El 33% fallecerá por enfermedad cerebrovascular. Los infartos lacunares en arterias perforantes cerebrales conducen progresivamente al deterioro cognitivo y demencia vascular.&lt;br /&gt;• &lt;b&gt;Riñones:&lt;/b&gt; El 10 al 15% fallecerá por insuficiencia renal. La microalbuminuria es un marcador temprano de disfunción endotelial y un fuerte predictor de eventos duros, conduciendo a la nefroangioesclerosis terminal.</t>
  </si>
  <si>
    <t>Señale en cuál de las siguientes opciones se debe buscar HTA secundaria:&lt;br&gt;&lt;br&gt;a) Mujeres menores de 40 años con HTA&lt;br&gt;&lt;br&gt;b) HTA refractaria a tres drogas incluyendo diuréticos&lt;br&gt;&lt;br&gt;c) Daño de órgano blanco&lt;br&gt;&lt;br&gt;d) HTA con hipopotasemia&lt;br&gt;&lt;br&gt;e) Todas las anteriores</t>
  </si>
  <si>
    <t>&lt;br&gt;e) Todas las anteriores</t>
  </si>
  <si>
    <t>&lt;b&gt;e) Todas las anteriores:&lt;/b&gt; Es la opción de elección. Constituye una premisa clínica formal y obligatoria establecer que la sospecha y búsqueda activa de una etiología secundaria de la hipertensión arterial debe iniciarse ante la presencia de mujeres jóvenes (menores de 40 años), cuadros de refractariedad farmacológica, daño de órgano blanco precoz y alteraciones analíticas características como la hipopotasemia.</t>
  </si>
  <si>
    <t>&lt;b&gt;a) Mujeres menores de 40 años con HTA, b) HTA refractaria a tres drogas incluyendo diuréticos, c) Daño de órgano blanco, y d) HTA con hipopotasemia:&lt;/b&gt; Son incorrectas como opciones aisladas. Si bien cada una de ellas representa de manera individual una indicación estricta y absoluta para la búsqueda de hipertensión arterial secundaria, marcarlas en solitario dejaría fuera al resto de los escenarios clínicos igualmente válidos enumerados en la pregunta.</t>
  </si>
  <si>
    <t>En un paciente con diagnóstico de Hipertensión arterial en el consultorio, con sospecha de HTA del delantal blanco, ¿cuál sería la mejor opción para aclarar el diagnóstico?&lt;br&gt;&lt;br&gt;a) No toma conducta terapéutica y lo cito en 15 días para nuevo control&lt;br&gt;&lt;br&gt;b) Lo medico con un diurético tiazídico 25 mg y lo controlo en 30 días&lt;br&gt;&lt;br&gt;c) Lo trato con ansiolíticos porque considero que es una HTA reactiva&lt;br&gt;&lt;br&gt;d) Le solicito un MAPA&lt;br&gt;&lt;br&gt;e) Solo indico dieta hiposódica y reducción de peso con control al mes</t>
  </si>
  <si>
    <t>&lt;br&gt;d) Le solicito un MAPA</t>
  </si>
  <si>
    <t>En un paciente con diagnóstico de hipertensión arterial en el consultorio, pero con firme sospecha de presentar una &lt;b&gt;HTA del delantal blanco&lt;/b&gt; (valores altos en el consultorio y normales en la vida diaria), la mejor opción para aclarar definitivamente el diagnóstico es solicitarle un &lt;b&gt;Monitoreo Ambulatorio de Presión Arterial (MAPA)&lt;/b&gt;.</t>
  </si>
  <si>
    <t>&lt;b&gt;MONITOREO AMBULATORIO Y DOMICILIARIO DE LA PRESIÓN ARTERIAL&lt;/b&gt;&lt;br /&gt;&lt;br /&gt;Para realizar un diagnóstico integral de la hipertensión arterial (HTA) que confirme o descarte las elevaciones aisladas, los consensos consideran indiscutiblemente útiles el Monitoreo Ambulatorio de Presión Arterial (MAPA) y el Monitoreo Domiciliario de Presión Arterial (MDPA).&lt;br /&gt;• &lt;b&gt;Características del MAPA:&lt;/b&gt; Consiste en un dispositivo portátil que se infla automáticamente cada 15 minutos durante 24 horas, permitiendo registrar el comportamiento tensional del paciente en su vida diaria. Sus valores de corte diagnósticos son un promedio de 24 horas mayor o igual a 130/80 mmHg, promedio diurno mayor o igual a 135/85 mmHg, o promedio nocturno mayor o igual a 120/70 mmHg.&lt;br /&gt;• &lt;b&gt;Indicaciones formales del MAPA:&lt;/b&gt; Se solicita específicamente para evaluar la sospecha de &lt;b&gt;HTA del delantal blanco&lt;/b&gt;. También está indicado en la evaluación de la HTA refractaria o resistente, HTA paroxística (como el feocromocitoma), disautonomías, y para determinar la presencia de patrones alterados del ritmo circadiano nocturno (patrones dipper o non dipper).</t>
  </si>
  <si>
    <t>La opción d es correcta debido a que la literatura establece formalmente que frente a la discrepancia entre mediciones de consultorio altas y la sospecha de normotensión ambulatoria (fenómeno de &lt;b&gt;HTA del delantal blanco&lt;/b&gt;), la medida diagnóstica de elección ineludible es solicitar un &lt;b&gt;Monitoreo Ambulatorio de Presión Arterial (MAPA)&lt;/b&gt; de 24 horas para certificar las cifras reales.</t>
  </si>
  <si>
    <t>&lt;br /&gt;• &lt;b&gt;a) No toma conducta terapéutica y lo cito en 15 días para nuevo control:&lt;/b&gt; Es incorrecta ya que una nueva toma en el consultorio probablemente vuelva a desencadenar el mismo reflejo hipertensivo reactivo a la bata blanca, perpetuando la duda diagnóstica.&lt;br /&gt;• &lt;b&gt;b) Lo medico con un diurético tiazídico 25 mg y lo controlo en 30 días:&lt;/b&gt; Es incorrecta y peligrosa, puesto que iniciar medicación antihipertensiva empírica sin confirmar la HTA ambulatoria expone a un paciente verdaderamente normotenso a hipotensión y efectos adversos graves.&lt;br /&gt;• &lt;b&gt;c) Lo trato con ansiolíticos porque considero que es una HTA reactiva:&lt;/b&gt; Es incorrecta debido a que el tratamiento de la hipertensión no se asienta en ansiolíticos, y la reactividad debe documentarse primariamente mediante MAPA.&lt;br /&gt;• &lt;b&gt;e) Solo indico dieta hiposódica y reducción de peso con control al mes:&lt;/b&gt; Es incorrecta en este contexto diagnóstico específico, ya que si bien son medidas higiénico-dietéticas aplicables a toda la población, no responden a la necesidad de "aclarar el diagnóstico" tensional real.</t>
  </si>
  <si>
    <t>Un paciente masculino de 80 años ingresa a guardia con Presión arterial 185/110 mmHg constatada en consultorio en consulta de rutina. No refiere síntomas. Se encuentra lúcido, sin foco motor ni sensitivo. No refiere antecedentes de cardiopatía, no toma medicación. Examen físico normal. ¿Cuál es su diagnóstico?&lt;br&gt;&lt;br&gt;a) Emergencia hipertensiva&lt;br&gt;&lt;br&gt;b) Hipertensión aislada elevada&lt;br&gt;&lt;br&gt;c) Urgencia hipertensiva&lt;br&gt;&lt;br&gt;d) Emergencia clínica asociada a HTA&lt;br&gt;&lt;br&gt;e) Ninguna es correcta</t>
  </si>
  <si>
    <t>&lt;br&gt;b) Hipertensión aislada elevada</t>
  </si>
  <si>
    <t>Ante un paciente que ingresa con una presión arterial confirmada de 185/110 mmHg, pero que se encuentra totalmente asintomático, lúcido, sin foco motor ni sensitivo y con examen físico normal, el diagnóstico clínico exacto es &lt;b&gt;Hipertensión aislada elevada&lt;/b&gt; (también denominada HTA Severa Aislada o ex Pseudocrisis).</t>
  </si>
  <si>
    <t>&lt;b&gt;ELEVACIONES AGUDAS DE LA PRESIÓN ARTERIAL: ESCENARIOS SIN DAÑO AGUDO DE ÓRGANO BLANCO&lt;/b&gt;&lt;br /&gt;&lt;br /&gt;Cuando se presentan cifras tensionales severas (mayores a 180/110 mmHg), se categorizan según la presencia o ausencia de daño agudo de órgano blanco.&lt;br /&gt;• &lt;b&gt;HTA Severa Aislada (ex Pseudocrisis):&lt;/b&gt; Presenta cifras muy elevadas sin evidencia de disfunción orgánica aguda ni antecedentes de daño crónico de órgano blanco. Constituye el diagnóstico clínico exacto ante un paciente (independientemente de su edad, ej. 70 u 80 años) que ingresa con una presión arterial confirmada de 180/100 mmHg o 185/110 mmHg, pero que se encuentra totalmente asintomático, lúcido, sin foco motor ni sensitivo y con examen físico normal. Se manejan de forma ambulatoria; la conducta obligatoria inicial es indicar reposo absoluto físico y mental en un ambiente tranquilo por 30 a 40 minutos seguido de una reevaluación, sin necesidad de internación ni drogas endovenosas.&lt;br /&gt;• &lt;b&gt;HTA Severa de Riesgo Indeterminado (ex Urgencia):&lt;/b&gt; Presenta cifras mayores a 180/110 mmHg sin daño orgánico agudo, pero en pacientes que sí poseen antecedentes de daño crónico de órgano blanco (cardiopatía, nefropatía o ACV previo) acompañados de síntomas inespecíficos (cefalea, náuseas, visión borrosa).</t>
  </si>
  <si>
    <t>&lt;b&gt;b) Hipertensión aislada elevada:&lt;/b&gt; Es la opción correcta. El paciente presenta cifras tensionales francamente elevadas (HTA Nivel 3) pero se encuentra de manera clínica totalmente asintomático y con un examen físico normal, sin evidenciar ningún daño agudo de órgano blanco ni referir antecedentes cardiovasculares crónicos. Este cuadro se encuadra de forma ineludible en el diagnóstico de HTA Severa Aislada o ex pseudocrisis hipertensiva.</t>
  </si>
  <si>
    <t>• &lt;b&gt;a) Emergencia hipertensiva, y d) Emergencia clínica asociada a HTA:&lt;/b&gt; Son incorrectas. Ambas categorías requieren de forma excluyente e invariable la presencia de daño agudo y evolutivo de un órgano blanco (ej. encefalopatía hipertensiva, disección aórtica, ACV agudo o insuficiencia renal aguda), situación clínica que está totalmente ausente en este paciente asintomático y lúcido.&lt;br /&gt;• &lt;b&gt;c) Urgencia hipertensiva:&lt;/b&gt; Es incorrecta. En la nomenclatura (actualmente HTA Severa de Riesgo Indeterminado), este diagnóstico exige la presencia de cifras severas acompañadas de síntomas inespecíficos en pacientes con claros antecedentes de daño crónico de órgano blanco, condiciones que el paciente del enunciado no posee.</t>
  </si>
  <si>
    <t>Paciente de 70 años consultó por mareos y se detectó PA de 180/100 mmHg. Tratado con Enalapril. Examen físico normal. ¿Cuál es el diagnóstico y tratamiento?&lt;br&gt;&lt;br&gt;a) HTA severa aislada. Reposo por 30 min y reevaluar&lt;br&gt;&lt;br&gt;b) Urgencia Hipertensiva. Agregar ARA II al tratamiento&lt;br&gt;&lt;br&gt;c) Emergencia hipertensiva. Doblar dosis de antihipertensivos&lt;br&gt;&lt;br&gt;d) Emergencia hipertensiva. Iniciar nitroglicerina endovenosa</t>
  </si>
  <si>
    <t>&lt;br&gt;a) HTA severa aislada. Reposo por 30 min y reevaluar</t>
  </si>
  <si>
    <t>Ante un paciente que ingresa con una presión arterial elevada de 180/100 mmHg, pero que se encuentra lúcido y con examen físico normal, el diagnóstico clínico exacto es &lt;b&gt;HTA Severa Aislada&lt;/b&gt; y la conducta obligatoria inicial es indicar &lt;b&gt;reposo absoluto por 30 minutos seguido de una reevaluación&lt;/b&gt;.</t>
  </si>
  <si>
    <t>&lt;b&gt;ELEVACIONES AGUDAS DE LA PRESIÓN ARTERIAL: HTA SEVERA AISLADA&lt;/b&gt;&lt;br /&gt;&lt;br /&gt;Cuando se presentan cifras tensionales severas (&gt; 180/110 mmHg o cifras alarmantes como 180/100 mmHg), el escenario clínico se categoriza fundamentalmente según la presencia o ausencia de Daño Agudo de Órgano Blanco:&lt;br /&gt;• &lt;b&gt;Definición:&lt;/b&gt; La HTA Severa Aislada (ex Pseudocrisis) se caracteriza por presentar cifras muy elevadas sin evidencia clínica ni semiológica de disfunción orgánica aguda ni antecedentes de daño crónico. El paciente, independientemente de su edad (ej. 70 u 80 años), se presenta lúcido, sin foco motor ni sensitivo, y con un examen físico estrictamente normal. Los mareos pueden actuar como un síntoma inespecífico secundario a la tensión o ansiedad, pero no constituyen daño agudo estructural de órgano diana.&lt;br /&gt;• &lt;b&gt;Conducta y Tratamiento:&lt;/b&gt; Este cuadro &lt;b&gt;no requiere internación ni el uso de drogas endovenosas&lt;/b&gt;. La medida terapéutica primordial y de primera línea es el &lt;b&gt;reposo físico y mental&lt;/b&gt; en un ambiente tranquilo durante 30 a 40 minutos para luego realizar una reevaluación tensional.</t>
  </si>
  <si>
    <t>La opción a es correcta debido a que la literatura cardiológica establece axiomáticamente que un paciente adulto mayor (70 años) con 180/100 mmHg pero con un examen físico normal cursa una &lt;b&gt;HTA severa aislada&lt;/b&gt;. Ante la ausencia de un daño agudo y evolutivo de órgano blanco, la conducta dictaminada por protocolo es prescribir &lt;b&gt;reposo por 30 minutos y reevaluar&lt;/b&gt;, evitando intervenciones farmacológicas agresivas iniciales.</t>
  </si>
  <si>
    <t>&lt;br /&gt;• &lt;b&gt;b) Urgencia Hipertensiva. Agregar ARA II al tratamiento:&lt;/b&gt; Es incorrecta. Por un lado, la urgencia hipertensiva incluye a pacientes con daño crónico de órgano blanco y síntomas que requieren descenso paulatino con medicación oral en 24 a 48 hs, siendo el reposo la medida inicial para este caso sin daño. Por otro lado, la asociación farmacológica de un ARA II con un IECA (el paciente ya toma Enalapril) está formalmente contraindicada en la práctica clínica por el altísimo riesgo de hiperpotasemia severa y daño renal.&lt;br /&gt;• &lt;b&gt;c) Emergencia hipertensiva. Doblar dosis de antihipertensivos y d) Emergencia hipertensiva. Iniciar nitroglicerina endovenosa:&lt;/b&gt; Son incorrectas porque para diagnosticar una emergencia hipertensiva es un requisito clínico ineludible la presencia de un daño agudo y evolutivo de un órgano blanco (ej. encefalopatía, edema agudo de pulmón, disección aórtica), condición que se descarta categóricamente al tener un paciente lúcido con un examen físico totalmente normal.</t>
  </si>
  <si>
    <t>Con respecto al índice de Sokolow-Lyon, indique la correcta:&lt;br&gt;&lt;br&gt;a) Ninguna es correcta&lt;br&gt;&lt;br&gt;b) Todas son correctas&lt;br&gt;&lt;br&gt;c) Es positivo cuando su valor supera los 30 min&lt;br&gt;&lt;br&gt;d) Sirve para determinar los años de hipertenso&lt;br&gt;&lt;br&gt;e) Su hallazgo tiene alta especificidad y baja sensibilidad</t>
  </si>
  <si>
    <t>e) Su hallazgo tiene alta especificidad y baja sensibilidad</t>
  </si>
  <si>
    <t>El hallazgo electrocardiográfico del &lt;b&gt;índice de Sokolow-Lyon&lt;/b&gt; se caracteriza por tener una &lt;b&gt;alta especificidad&lt;/b&gt; y una &lt;b&gt;baja sensibilidad&lt;/b&gt; clínica.</t>
  </si>
  <si>
    <t>&lt;b&gt;ÍNDICE DE SOKOLOW-LYON E HIPERTROFIA VENTRICULAR IZQUIERDA&lt;/b&gt;&lt;br /&gt;&lt;br /&gt;El electrocardiograma (ECG) constituye un estudio complementario básico y universal para detectar hipertrofia ventricular izquierda (HVI) en el paciente hipertenso.&lt;br /&gt;• &lt;b&gt;Índice de Sokolow-Lyon:&lt;/b&gt; Es una fórmula clínica y electrocardiográfica utilizada específicamente para evaluar y confirmar el diagnóstico de HVI. Exige sumar la profundidad de la onda S en la derivación V1 más la altura de la onda R en la derivación V5 (o V6, informando siempre la combinación que arroje el valor más alto).&lt;br /&gt;• &lt;b&gt;Criterio de positividad:&lt;/b&gt; Si el resultado de la suma es &lt;b&gt;mayor a 35 mm&lt;/b&gt;, el índice es positivo y confirma categóricamente el agrandamiento ventricular izquierdo.&lt;br /&gt;• &lt;b&gt;Rendimiento diagnóstico:&lt;/b&gt; El hallazgo de este índice se caracteriza por presentar una alta especificidad (confirma con gran seguridad la presencia de hipertrofia si da positivo), pero posee una baja sensibilidad clínica (su ausencia en el trazado no descarta que el paciente padezca la patología estructuralmente).</t>
  </si>
  <si>
    <t>&lt;b&gt;e) Su hallazgo tiene alta especificidad y baja sensibilidad:&lt;/b&gt; Es la opción correcta. Constituye una premisa diagnóstica fundamental establecer que el índice de Sokolow-Lyon presenta un elevado valor predictivo para confirmar la hipertrofia ventricular izquierda cuando está presente (alta especificidad), pero resulta limitado al fallar en detectarla en una proporción significativa de pacientes que sí la padecen estructuralmente (baja sensibilidad).</t>
  </si>
  <si>
    <t>&lt;b&gt;c) Es positivo cuando su valor supera los 30 min:&lt;/b&gt; Es incorrecta. El índice se considera positivo para hipertrofia cuando la suma de los voltajes supera estrictamente los 35 mm (milímetros de amplitud), no 30 minutos (unidad de tiempo totalmente incongruente para la medición electrocardiográfica).&lt;br /&gt;&lt;b&gt;d) Sirve para determinar los años de hipertenso:&lt;/b&gt; Es incorrecta. El índice diagnostica de forma transversal la presencia actual de agrandamiento o hipertrofia de la masa del ventrículo izquierdo secundaria a la sobrecarga, pero carece de capacidad metodológica alguna para datar retrospectivamente los años de evolución cronológica de la enfermedad.&lt;br /&gt;&lt;b&gt;a) Ninguna es correcta, y b) Todas son correctas:&lt;/b&gt; Son incorrectas debido a la validez absoluta y exclusiva de la opción E.</t>
  </si>
  <si>
    <t>Cuál de los siguientes es marcador de daño de órgano blanco en HTA:&lt;br&gt;&lt;br&gt;a) Exudado algodonoso en fondo de ojo&lt;br&gt;&lt;br&gt;b) Soplo en foco aórtico&lt;br&gt;&lt;br&gt;c) Hematuria microscópica&lt;br&gt;&lt;br&gt;d) Edema de miembros inferiores&lt;br&gt;&lt;br&gt;e) Rubicundez facial&lt;br&gt;&lt;br&gt;f) Leucoaralosis en RMN de cerebro&lt;br&gt;&lt;br&gt;g) A y F son correctas</t>
  </si>
  <si>
    <t>&lt;br&gt;g) A y F son correctas</t>
  </si>
  <si>
    <t>Los &lt;b&gt;exudados algodonosos en el fondo de ojo&lt;/b&gt; y la &lt;b&gt;leucoaraiosis evidenciada en RMN de cerebro&lt;/b&gt; se consideran de manera indiscutible como marcadores definitivos de &lt;b&gt;daño de órgano blanco&lt;/b&gt; en la hipertensión arterial.</t>
  </si>
  <si>
    <t>&lt;b&gt;MARCADORES DE DAÑO DE ÓRGANO BLANCO EN LA HTA&lt;/b&gt;&lt;br /&gt;&lt;br /&gt;La hipertensión arterial no controlada deprime significativamente la expectativa y la calidad de vida del paciente. La historia natural de la enfermedad demuestra que, tras años de evolución silente, la elevación sostenida de la presión desencadena daño mediante el remodelado vascular, la hipertrofia, la proliferación y la fibrosis tisular en los órganos diana (corazón, cerebro, riñones, retina y arterias).&lt;br /&gt;• &lt;b&gt;Marcadores Definitivos:&lt;/b&gt; A nivel clínico, semiológico y de exámenes complementarios, se consideran de manera ineludible como marcadores definitivos de daño de órgano blanco a la hipertrofia ventricular izquierda, la microalbuminuria, los &lt;b&gt;infartos cerebrales lacunares (o leucoaraiosis evidenciada en RMN de cerebro)&lt;/b&gt;, la dilatación y calcificación aórtica, la hematuria microscópica y la presencia de hemorragias en llama o &lt;b&gt;exudados algodonosos en el fondo de ojo&lt;/b&gt;.&lt;br /&gt;• &lt;b&gt;Detección Temprana:&lt;/b&gt; El daño microvascular crónico suele ser silente, por lo que su búsqueda activa mediante estudios complementarios (laboratorio, electrocardiograma, ecocardiograma, resonancia magnética y fondo de ojo) es obligatoria en todo paciente hipertenso para estratificar el riesgo cardiovascular global.</t>
  </si>
  <si>
    <t>La opción g es correcta debido a que la literatura cardiológica agrupa a los &lt;b&gt;exudados algodonosos&lt;/b&gt; (que evidencian retinopatía hipertensiva avanzada) y a la &lt;b&gt;leucoaraiosis en RMN&lt;/b&gt; (que evidencia isquemia crónica o infartos lacunares en la sustancia blanca cerebral) como marcadores estructurales definitivos y confirmados del &lt;b&gt;daño de órgano blanco&lt;/b&gt; provocado por la hipertensión arterial.</t>
  </si>
  <si>
    <t>&lt;br /&gt;• &lt;b&gt;b) Soplo en foco aórtico:&lt;/b&gt; Es incorrecta por sí misma ya que un soplo puede deberse a estenosis o esclerosis senil no necesariamente derivada de daño de órgano blanco hipertensivo agudo o crónico primario, buscándose en su lugar la dilatación y calcificación aórtica confirmada.&lt;br /&gt;• &lt;b&gt;c) Hematuria microscópica:&lt;/b&gt; Si bien la literatura la considera un marcador real de daño renal hipertensivo, al no estar incluida en la opción combinada propuesta como excluyente y correcta (A y F), queda tácitamente descartada en la selección de esta pregunta de opción múltiple específica.&lt;br /&gt;• &lt;b&gt;d) Edema de miembros inferiores:&lt;/b&gt; Es incorrecta ya que es un signo de retención hídrica o insuficiencia cardíaca derecha (o efecto adverso de calcioantagonistas), pero no un marcador estructural directo de daño hipertensivo.&lt;br /&gt;• &lt;b&gt;e) Rubicundez facial:&lt;/b&gt; Es incorrecta por ser un síntoma vasomotor inespecífico sin valor diagnóstico estructural de lesión parenquimatosa.</t>
  </si>
  <si>
    <t>Cuál de los siguientes es marcador de daño de órgano Blanco en HTA:&lt;br&gt;&lt;br&gt;a) Hemorragias en llama en fondo de ojo&lt;br&gt;&lt;br&gt;b) Hipertrofia del VI&lt;br&gt;&lt;br&gt;c) Hematuria microscópica&lt;br&gt;&lt;br&gt;d) Microalbuminuria&lt;br&gt;&lt;br&gt;e) Rubicundez facial&lt;br&gt;&lt;br&gt;f) A, B y D son correctas&lt;br&gt;&lt;br&gt;g) B, C y D son correctas</t>
  </si>
  <si>
    <t>&lt;br&gt;f) A, B y D son correctas</t>
  </si>
  <si>
    <t>Se consideran de manera indiscutible como marcadores definitivos de &lt;b&gt;daño de órgano blanco&lt;/b&gt; en la hipertensión arterial a la &lt;b&gt;hipertrofia ventricular izquierda&lt;/b&gt;, la &lt;b&gt;microalbuminuria&lt;/b&gt;, los infartos cerebrales lacunares, la dilatación y calcificación aórtica, la hematuria microscópica y la presencia de &lt;b&gt;hemorragias en llama&lt;/b&gt; en el fondo de ojo.</t>
  </si>
  <si>
    <t>&lt;b&gt;EVALUACIÓN DE DAÑO DE ÓRGANO BLANCO EN LA HIPERTENSIÓN ARTERIAL&lt;/b&gt;&lt;br /&gt;&lt;br /&gt;El daño microvascular crónico generado por la HTA suele ser silente en sus estadios iniciales, por lo que su búsqueda activa mediante estudios complementarios es obligatoria en todo paciente hipertenso.&lt;br /&gt;• &lt;b&gt;Marcadores Clínicos e Instrumentales Definitivos:&lt;/b&gt; Semiológicamente y a través de exámenes complementarios, se consideran de manera indiscutible como marcadores de daño de órgano blanco a los siguientes hallazgos: hipertrofia ventricular izquierda, microalbuminuria, hematuria microscópica, exudados algodonosos y hemorragias en llama en el fondo de ojo, infartos cerebrales lacunares (o leucoaraiosis evidenciada en RMN de cerebro), así como la dilatación y calcificación aórtica.&lt;br /&gt;• &lt;b&gt;Microalbuminuria:&lt;/b&gt; Presente entre el 20% y 25% de los hipertensos esenciales, es un marcador temprano de disfunción endotelial y un fuerte predictor de eventos duros a futuro. Se considera patológica entre 30 y 300 mg/24 hs.&lt;br /&gt;• &lt;b&gt;Hipertrofia Ventricular Izquierda (HVI):&lt;/b&gt; El ventrículo izquierdo debe vencer crónicamente una resistencia periférica y poscarga elevadas. Este constante incremento de la tensión parietal genera hipertrofia concéntrica, volviendo al ventrículo rígido y deteriorando su compliance.&lt;br /&gt;• &lt;b&gt;Fondo de Ojo y Hemorragias:&lt;/b&gt; Es un examen imprescindible para evaluar de manera directa el lecho vascular. La progresión crónica genera alteraciones severas; las hemorragias en llama y los exudados se encuadran en el Grado III de la clasificación de Keith-Wagener, advirtiendo sobre un severo compromiso vascular sistémico.</t>
  </si>
  <si>
    <t>&lt;b&gt;f) A, B y D son correctas:&lt;/b&gt; Es la opción considerada correcta para la resolución del MCQ. Constituye una premisa diagnóstica clínica formal establecer que las hemorragias en llama en el fondo de ojo (retinopatía), la hipertrofia del ventrículo izquierdo (remodelado miocárdico por aumento de poscarga) y la microalbuminuria (marcador de disfunción endotelial temprana) representan hallazgos que certifican fehacientemente el daño orgánico crónico generado por la elevación sostenida de la presión arterial.</t>
  </si>
  <si>
    <t>&lt;b&gt;c) Hematuria microscópica:&lt;/b&gt; Si bien el MCQ la excluye en la opción elegida, es imperativo destacar académicamente que los consensos clínicos documentados en las fuentes sí la consideran y catalogan de manera explícita e indiscutible como un marcador válido y definitivo de daño de órgano blanco en la hipertensión arterial.&lt;br /&gt;&lt;b&gt;e) Rubicundez facial:&lt;/b&gt; Es incorrecta. Puede ser una manifestación inespecífica o formar parte del cortejo sintomático de una causa secundaria (como el &lt;i&gt;flushing&lt;/i&gt; de las crisis hiperadrenérgicas en el feocromocitoma), pero no constituye en absoluto un marcador orgánico ni estructural de daño de órgano blanco.&lt;br /&gt;&lt;b&gt;g) B, C y D son correctas:&lt;/b&gt; Es incorrecta en el contexto del MCQ, ya que omite intencionalmente el inciso A (hemorragias en llama), el cual es un marcador ineludible y de gran severidad clínica.</t>
  </si>
  <si>
    <t>En general, ¿Cuándo inicia el tratamiento para HTA?&lt;br&gt;&lt;br&gt;a) PA elevada en 2 ocasiones para su edad&lt;br&gt;&lt;br&gt;b) Antecedentes de HTA familiar&lt;br&gt;&lt;br&gt;c) TA sistólico &gt; 100 en una sola toma&lt;br&gt;&lt;br&gt;d) TA sistólico &gt; 180 en una sola toma</t>
  </si>
  <si>
    <t>&lt;br&gt;d) TA sistólico &gt; 180 en una sola toma</t>
  </si>
  <si>
    <t>El diagnóstico e inicio de tratamiento de la hipertensión arterial exige múltiples mediciones en distintas visitas, con la única excepción de constatar cifras correspondientes a HTA de Grado 2 o 3 (como una &lt;b&gt;tensión sistólica &gt; 180 mmHg&lt;/b&gt;) en &lt;b&gt;una sola toma&lt;/b&gt; o primera consulta.</t>
  </si>
  <si>
    <t>&lt;b&gt;CONFIRMACIÓN DIAGNÓSTICA EN CONSULTORIO&lt;/b&gt;&lt;br /&gt;&lt;br /&gt;Debido a la gran variabilidad fisiológica de la presión arterial, el diagnóstico de HTA no debe formularse por una toma aislada en la gran mayoría de los escenarios clínicos.&lt;br /&gt;• &lt;b&gt;Regla General:&lt;/b&gt; Un adulto padece HTA cuando, por lo menos en dos visitas separadas por una semana, los promedios de dos o más mediciones de la PA obtenidos en cada oportunidad son iguales o superiores a 140 mmHg de PAS y/o 90 mmHg de PAD.&lt;br /&gt;• &lt;b&gt;Excepción Absoluta:&lt;/b&gt; La única excepción a esta regla se presenta si el paciente acude a su primera consulta con cifras tensionales que corresponden a HTA Grado 2 o 3 (es decir, mayores a 160/100 mmHg). En este escenario de severidad, el diagnóstico se establece definitivamente en la primera visita (con una sola toma confirmatoria) y se inicia el tratamiento antihipertensivo de manera inmediata.</t>
  </si>
  <si>
    <t>La opción d es correcta debido a que la literatura cardiológica establece de manera explícita que la única excepción para diagnosticar HTA e iniciar el tratamiento basándose en &lt;b&gt;una sola toma&lt;/b&gt; es que el paciente se presente en su primera consulta con cifras extremas correspondientes a HTA de Grado 2 o 3, como es el caso propuesto de una &lt;b&gt;tensión sistólica &gt; 180 mmHg&lt;/b&gt;.</t>
  </si>
  <si>
    <t>&lt;br /&gt;• &lt;b&gt;a) PA elevada en 2 ocasiones para su edad:&lt;/b&gt; Es incorrecta porque, si bien refleja parcialmente el protocolo general (dos visitas separadas), el diagnóstico en adultos mayores de 16 años se basa en umbrales estandarizados absolutos (≥ 140/90) y no en percentilos ajustados "para su edad" como ocurre en pediatría.&lt;br /&gt;• &lt;b&gt;b) Antecedentes de HTA familiar:&lt;/b&gt; Es incorrecta ya que la agregación familiar constituye un factor de riesgo de susceptibilidad, pero no determina el inicio empírico del tratamiento farmacológico si no se constatan cifras tensionales patológicas en el propio paciente.&lt;br /&gt;• &lt;b&gt;c) TA sistólico &gt; 100 en una sola toma:&lt;/b&gt; Es incorrecta debido a que una presión sistólica de 100 mmHg representa un valor fisiológico totalmente normal o incluso óptimo, no ameritando bajo ningún concepto el diagnóstico o tratamiento antihipertensivo.</t>
  </si>
  <si>
    <t>&lt;b&gt;NIVELES DE CLASIFICACIÓN TENSIONAL EN CONSULTORIO&lt;/b&gt;&lt;br /&gt;&lt;br /&gt;Para determinar la necesidad de inicio de tratamiento o categorizar las cifras de una primera visita, los consensos clasifican la HTA en niveles de severidad progresiva:&lt;br /&gt;• &lt;b&gt;HTA Nivel 1 (Grado 1):&lt;/b&gt; PAS de 140 a 159 mmHg y/o PAD de 90 a 99 mmHg.&lt;br /&gt;• &lt;b&gt;HTA Nivel 2 (Grado 2):&lt;/b&gt; PAS de 160 a 179 mmHg y/o PAD de 100 a 109 mmHg. Permite inicio de tratamiento si hay alto riesgo.&lt;br /&gt;• &lt;b&gt;HTA Nivel 3 (Estadio 3):&lt;/b&gt; PAS mayor o igual a 180 mmHg y/o PAD mayor o igual a 110 mmHg. Constituye diagnóstico definitivo con una sola visita e inicio de tratamiento inmediato.</t>
  </si>
  <si>
    <t>En un paciente en consultorio, inicio un tratamiento antihipertensivo cuando:&lt;br&gt;&lt;br&gt;a) TA sistólico de 140 mmHg en una sola toma&lt;br&gt;&lt;br&gt;b) Antecedentes de HTA en la familia&lt;br&gt;&lt;br&gt;c) Presión sistólica superior a 160 mmHg en una toma&lt;br&gt;&lt;br&gt;d) TA elevada para la edad en 2 o más ocasiones</t>
  </si>
  <si>
    <t>c) Presión sistólica superior a 160 mmHg en una toma</t>
  </si>
  <si>
    <t>&lt;b&gt;DIAGNÓSTICO E INICIO DE TRATAMIENTO ANTIHIPERTENSIVO EN CONSULTORIO&lt;/b&gt;&lt;br /&gt;&lt;br /&gt;El diagnóstico integral de la HTA requiere confirmar la elevación de las cifras tensionales en consultorio. Debido a la gran variabilidad fisiológica de la presión arterial, el diagnóstico no debe formularse habitualmente por una toma aislada.&lt;br /&gt;• &lt;b&gt;Criterio estándar:&lt;/b&gt; Un adulto padece HTA cuando, por lo menos en dos visitas separadas por una semana, los promedios de dos o más mediciones de la presión arterial en cada oportunidad son iguales o superiores a 140 mmHg de PAS y/o iguales o superiores a 90 mmHg de PAD.&lt;br /&gt;• &lt;b&gt;Excepción diagnóstica (Toma única):&lt;/b&gt; La única excepción a esta regla clínica ocurre si el paciente se presenta en su primera consulta con cifras correspondientes a HTA Nivel 2 o 3 (presión sistólica igual o mayor a 160 mmHg y/o diastólica igual o mayor a 100 mmHg). En este escenario de alto riesgo, el diagnóstico puede establecerse definitivamente en la primera visita.&lt;br /&gt;• &lt;b&gt;Inicio del Tratamiento Farmacológico:&lt;/b&gt; Si bien la primera línea ineludible en todos los pacientes consiste en modificaciones del estilo de vida (dieta hiposódica, descenso de peso y ejercicio físico), si el paciente debuta directamente con una HTA Grado 2 o 3 (mayor a 160/100 mmHg), la conducta médica obligatoria es iniciar el tratamiento farmacológico antihipertensivo desde esa misma primera consulta.</t>
  </si>
  <si>
    <t>&lt;b&gt;c) Presión sistólica superior a 160 mmHg en una toma:&lt;/b&gt; Es la opción correcta. Constituye una premisa diagnóstica fundamental establecer que si un paciente debuta en su primera consulta con cifras tensionales correspondientes a HTA Grado 2 o 3 (sistólica mayor a 160 mmHg), se exceptúa la necesidad de realizar controles seriados en días distintos; el diagnóstico se confirma en esa única toma y se indica ineludiblemente el inicio del tratamiento farmacológico antihipertensivo de forma inmediata.</t>
  </si>
  <si>
    <t>&lt;b&gt;a) TA sistólico de 140 mmHg en una sola toma:&lt;/b&gt; Es incorrecta. Una única toma de 140 mmHg no es suficiente para confirmar el diagnóstico de HTA, requiriendo promedios en dos visitas separadas por una semana para establecer la elevación sostenida.&lt;br /&gt;&lt;b&gt;b) Antecedentes de HTA en la familia:&lt;/b&gt; Es incorrecta. Los antecedentes familiares representan un factor de riesgo poligénico, pero no diagnostican la enfermedad por sí solos ni justifican el inicio de fármacos en ausencia de cifras tensionales alteradas.&lt;br /&gt;&lt;b&gt;d) TA elevada para la edad en 2 o más ocasiones:&lt;/b&gt; Es incorrecta. Si bien las cifras elevadas en dos o más ocasiones confirman el diagnóstico basal de HTA, la primera línea ineludible de tratamiento es la instauración de dieta y ejercicio. El inicio farmacológico se posterga hasta confirmar el fracaso de estas medidas no farmacológicas, a menos que el paciente debute con cifras francamente altas.</t>
  </si>
  <si>
    <t>Diagnóstico de HTA Maligna o Acelerada:&lt;br&gt;&lt;br&gt;a) Anasarca grave y trastorno Acido/Base&lt;br&gt;&lt;br&gt;b) Exudado algodonoso y papiledema&lt;br&gt;&lt;br&gt;c) Microaneurisma en fondoscopía&lt;br&gt;&lt;br&gt;d) Trombocitopenia y Anemia Hemolítica</t>
  </si>
  <si>
    <t>&lt;br&gt;b) Exudado algodonoso y papiledema</t>
  </si>
  <si>
    <t>El diagnóstico inconfundible de &lt;b&gt;HTA maligna o acelerada&lt;/b&gt; se certifica por la presencia conjunta de &lt;b&gt;exudados algodonosos&lt;/b&gt; y, cardinalmente, &lt;b&gt;papiledema (edema de papila)&lt;/b&gt; en la fondoscopía.</t>
  </si>
  <si>
    <t>&lt;b&gt;DIAGNÓSTICO DE LA HIPERTENSIÓN ACELERADA-MALIGNA&lt;/b&gt;&lt;br /&gt;&lt;br /&gt;La hipertensión acelerada-maligna constituye una forma clínica grave de presentación de las elevaciones extremas de la presión arterial (donde la presión diastólica supera ampliamente los 130 mmHg). Su confirmación diagnóstica se asienta en la evaluación microvascular mediante el examen de fondo de ojo.&lt;br /&gt;• &lt;b&gt;Diagnóstico Oftalmológico:&lt;/b&gt; El diagnóstico inconfundible de esta entidad se certifica por la presencia de una retinopatía hipertensiva severa que asocia exudados algodonosos (Grado III de Keith-Wagener) y, de manera cardinal y definitoria, el hallazgo de edema de papila bilateral o papiledema (Grado IV).&lt;br /&gt;• &lt;b&gt;Asociaciones Clínicas:&lt;/b&gt; Si bien el diagnóstico se sella con el papiledema, fisiopatológicamente pueden existir de manera concomitante entidades graves como la anemia hemolítica microangiopática, un rápido deterioro de la función renal y cuadros de encefalopatía hipertensiva.&lt;br /&gt;• &lt;b&gt;Pronóstico:&lt;/b&gt; Constituye una emergencia médica que marca un pronóstico vital ominoso a corto plazo si no se interviene agresivamente para descender la tensión.</t>
  </si>
  <si>
    <t>La opción b es correcta debido a que la literatura cardiológica establece de manera explícita y como axioma que el diagnóstico inconfundible de &lt;b&gt;HTA maligna o acelerada&lt;/b&gt; se certifica semiológicamente por la presencia conjunta de &lt;b&gt;exudados algodonosos&lt;/b&gt; y, de forma excluyente y cardinal, por el hallazgo de &lt;b&gt;papiledema&lt;/b&gt; (edema de papila bilateral) en la fondoscopía.</t>
  </si>
  <si>
    <t>&lt;br /&gt;• &lt;b&gt;a) Anasarca grave y trastorno Acido/Base:&lt;/b&gt; Es incorrecta debido a que no son los criterios estructurales que definen el diagnóstico de esta fase acelerada, siendo el anasarca característico de cuadros como la insuficiencia cardíaca derecha avanzada o el síndrome nefrótico.&lt;br /&gt;• &lt;b&gt;c) Microaneurisma en fondoscopía:&lt;/b&gt; Es incorrecta ya que los microaneurismas constituyen hallazgos característicos y tempranos de otras patologías microvasculares, clásicamente la retinopatía diabética de fondo, no definiendo la malignidad de la hipertensión.&lt;br /&gt;• &lt;b&gt;d) Trombocitopenia y Anemia Hemolítica:&lt;/b&gt; Es incorrecta como respuesta única diagnóstica. Si bien en la HTA acelerada-maligna puede existir de manera concomitante una anemia hemolítica microangiopática secundaria al daño endotelial severo, el diagnóstico clínico y primario de la entidad exige ineludiblemente la constatación del papiledema en el fondo de ojo.</t>
  </si>
  <si>
    <t>Cuál de los siguientes métodos son útiles para diagnóstico de HTA: Seleccione una:&lt;br&gt;&lt;br&gt;a) Control de presión arterial en consultorio (por lo menos tres tomas, en tres visitas distintas)&lt;br&gt;&lt;br&gt;b) MAPA (monitoreo ambulatorio de presión Arterial)&lt;br&gt;&lt;br&gt;c) MDPA (monitoreo domiciliario de Presión Arterial)&lt;br&gt;&lt;br&gt;d) TA mayor a 140/90 asociada a cefalea en una consulta&lt;br&gt;&lt;br&gt;e) A, B y C son correctas</t>
  </si>
  <si>
    <t>e) A, B y C son correctas</t>
  </si>
  <si>
    <t>Los métodos que son indiscutiblemente útiles y válidos para el diagnóstico integral de la HTA incluyen el &lt;b&gt;control seriado de presión arterial en consultorio&lt;/b&gt; (por lo menos tres tomas, en tres visitas distintas), el &lt;b&gt;Monitoreo Ambulatorio de Presión Arterial (MAPA)&lt;/b&gt; y el &lt;b&gt;Monitoreo Domiciliario de Presión Arterial (MDPA)&lt;/b&gt;.</t>
  </si>
  <si>
    <t>&lt;b&gt;e) A, B y C son correctas:&lt;/b&gt; Es la opción de elección. Constituye una premisa diagnóstica formal establecer que tanto el control seriado en el consultorio médico, como las herramientas de monitoreo fuera del entorno clínico (el MAPA de 24 horas y el MDPA), son los métodos universalmente reconocidos y validados por las guías clínicas para arribar al diagnóstico integral y fidedigno de la hipertensión arterial.</t>
  </si>
  <si>
    <t>&lt;b&gt;a) Control de presión arterial en consultorio, b) MAPA, y c) MDPA:&lt;/b&gt; Son correctas en sus enunciados, pero elegirlas de manera aislada es incorrecto en el contexto del MCQ, ya que descarta a las otras herramientas que también son formalmente útiles y válidas para el diagnóstico.&lt;br /&gt;&lt;b&gt;d) TA mayor a 140/90 asociada a cefalea en una consulta:&lt;/b&gt; Es incorrecta. El diagnóstico en una sola consulta constituye una excepción clínica que se reserva de manera exclusiva para aquellos pacientes que debutan con cifras francamente severas (HTA Grado 2 o 3, mayor o igual a 160/100 mmHg). Cifras de 140/90 mmHg en una única toma no alcanzan este umbral para confirmar la enfermedad, aun si el paciente presenta síntomas inespecíficos.</t>
  </si>
  <si>
    <t>En general, ¿Cuándo inicia tratamiento para hipertensión?&lt;br&gt;&lt;br&gt;a) Presión sistólica superior a 160 mmHg en una sola toma&lt;br&gt;&lt;br&gt;b) Antecedentes de HTA en la familia&lt;br&gt;&lt;br&gt;c) PA elevada en 2 ocasiones para su edad&lt;br&gt;&lt;br&gt;d) TA sistólica mayor a 100 mmHg en una sola toma</t>
  </si>
  <si>
    <t>&lt;br&gt;a) Presión sistólica superior a 160 mmHg en una sola toma</t>
  </si>
  <si>
    <t>La opción a es correcta debido a que la literatura cardiológica establece de manera explícita que la única excepción para diagnosticar HTA e iniciar el tratamiento basándose en &lt;b&gt;una sola toma&lt;/b&gt; es que el paciente se presente en su primera consulta con cifras extremas correspondientes a HTA de Grado 2 o 3, como es el caso propuesto de una &lt;b&gt;presión sistólica superior a 160 mmHg&lt;/b&gt;.</t>
  </si>
  <si>
    <t>&lt;br /&gt;• &lt;b&gt;b) Antecedentes de HTA en la familia:&lt;/b&gt; Es incorrecta ya que la agregación familiar constituye un factor de riesgo de susceptibilidad poligénica, pero no determina el inicio empírico del tratamiento farmacológico si no se constatan cifras tensionales patológicas en el propio paciente.&lt;br /&gt;• &lt;b&gt;c) PA elevada en 2 ocasiones para su edad:&lt;/b&gt; Es incorrecta porque, si bien refleja parcialmente el protocolo general (dos visitas separadas), el diagnóstico en adultos mayores de 16 años se basa en umbrales estandarizados absolutos (≥ 140/90) y no en percentilos ajustados para la edad, como ocurre en pediatría.&lt;br /&gt;• &lt;b&gt;d) TA sistólica mayor a 100 mmHg en una sola toma:&lt;/b&gt; Es incorrecta debido a que una presión sistólica de 100 mmHg representa un valor fisiológico totalmente normal o incluso óptimo, no ameritando bajo ningún concepto el diagnóstico o tratamiento antihipertensivo.</t>
  </si>
  <si>
    <t>&lt;b&gt;NIVELES DE CLASIFICACIÓN TENSIONAL EN CONSULTORIO&lt;/b&gt;&lt;br /&gt;&lt;br /&gt;Para determinar la severidad tensional y la necesidad de inicio de tratamiento en la primera visita, los consensos clasifican la HTA en niveles progresivos:&lt;br /&gt;• &lt;b&gt;HTA Nivel 1 (Grado 1):&lt;/b&gt; PAS de 140 a 159 mmHg y/o PAD de 90 a 99 mmHg. Requiere confirmación en dos visitas.&lt;br /&gt;• &lt;b&gt;HTA Nivel 2 (Grado 2):&lt;/b&gt; PAS de 160 a 179 mmHg y/o PAD de 100 a 109 mmHg. Permite el diagnóstico en una sola visita.&lt;br /&gt;• &lt;b&gt;HTA Nivel 3 (Estadio 3):&lt;/b&gt; PAS mayor o igual a 180 mmHg y/o PAD mayor o igual a 110 mmHg. Constituye diagnóstico definitivo con una sola visita e inicio de tratamiento inmediato.</t>
  </si>
  <si>
    <t>En la HTA, después de los 60 años, adquiere un buen valor pronóstico:&lt;br&gt;&lt;br&gt;a) La rigidez arterial&lt;br&gt;&lt;br&gt;b) La tensión arterial sistólica&lt;br&gt;&lt;br&gt;c) La poscarga&lt;br&gt;&lt;br&gt;d) La presión de Pulso</t>
  </si>
  <si>
    <t>d) La presión de Pulso</t>
  </si>
  <si>
    <t>&lt;b&gt;MARCADORES PRONÓSTICOS EN LA HIPERTENSIÓN ARTERIAL&lt;/b&gt;&lt;br /&gt;&lt;br /&gt;Para establecer el pronóstico individual en el paciente hipertenso, la medicina clínica utiliza fuertes marcadores hemodinámicos que varían su utilidad según la edad del individuo:&lt;br /&gt;• &lt;b&gt;Dinámica de la Presión de Pulso:&lt;/b&gt; Se define clínicamente como la diferencia matemática resultante entre la presión arterial sistólica (PAS) y la presión arterial diastólica (PAD).&lt;br /&gt;• &lt;b&gt;Valor pronóstico según edad:&lt;/b&gt; Desde los 50 a 60 años, la presión arterial sistólica adquiere un valor pronóstico numéricamente mayor que la diastólica. Sin embargo, luego de los 60 años, la &lt;b&gt;presión de pulso&lt;/b&gt; se convierte en la variable hemodinámica más potente para predecir el riesgo de padecer eventos cardiovasculares adversos, inclusive aunque la presión sistólica conserve de manera independiente su propio valor predictivo.</t>
  </si>
  <si>
    <t>&lt;b&gt;d) La presión de Pulso:&lt;/b&gt; Es la opción correcta. Constituye un postulado clínico y hemodinámico formal establecer que, al superar los 60 años de edad, la presión de pulso (diferencia entre PAS y PAD) se erige como el factor pronóstico no invasivo más potente para predecir el riesgo de desarrollar eventos cardiovasculares mayores.</t>
  </si>
  <si>
    <t>&lt;b&gt;b) La tensión arterial sistólica:&lt;/b&gt; Es incorrecta. Si bien la presión sistólica tiene un valor pronóstico numéricamente mayor que la diastólica en la franja etaria de 50 a 60 años, y conserva valor posteriormente, es superada de forma directa en potencia predictiva por la presión de pulso a partir de la sexta década de la vida.&lt;br /&gt;&lt;b&gt;a) La rigidez arterial, y c) La poscarga:&lt;/b&gt; Son incorrectas. Aunque la rigidez de los grandes vasos (como la aorta) y el aumento de la poscarga son mecanismos fisiopatológicos cardinales que subyacen en la génesis de la hipertensión del paciente anciano (causando secundariamente el aumento de la presión de pulso), la variable hemodinámica clínicamente mensurable y validada para predecir el riesgo pronóstico es la presión de pulso.</t>
  </si>
  <si>
    <t>Después de los 60 años, ¿Cuál tiene buen pronóstico?&lt;br&gt;&lt;br&gt;a) Rigidez arterial&lt;br&gt;&lt;br&gt;b) Tensión arterial sistólica&lt;br&gt;&lt;br&gt;c) Presión de pulso&lt;br&gt;&lt;br&gt;d) Postcarga</t>
  </si>
  <si>
    <t>&lt;br&gt;c) Presión de pulso</t>
  </si>
  <si>
    <t>Después de los 60 años de edad, la &lt;b&gt;presión de pulso&lt;/b&gt; se convierte en la variable hemodinámica más potente y adquiere el &lt;b&gt;mayor valor pronóstico&lt;/b&gt; para predecir el riesgo de padecer eventos cardiovasculares.</t>
  </si>
  <si>
    <t>&lt;b&gt;MARCADORES PRONÓSTICOS EN LA HIPERTENSIÓN ARTERIAL&lt;/b&gt;&lt;br /&gt;&lt;br /&gt;Para establecer el pronóstico individual y el riesgo de morbimortalidad en el paciente hipertenso, la medicina clínica utiliza fuertes marcadores pronósticos hemodinámicos y estructurales:&lt;br /&gt;• &lt;b&gt;Presión de Pulso:&lt;/b&gt; Constituye la diferencia matemática entre la presión arterial sistólica (PAS) y la presión arterial diastólica (PAD). Fisiopatológicamente, desde los 50 a 60 años, la PAS adquiere un valor pronóstico numéricamente mayor que la PAD. Sin embargo, luego de los 60 años, la presión de pulso se convierte en la variable hemodinámica más potente y adquiere el mayor valor pronóstico para predecir el riesgo de padecer eventos cardiovasculares (incluso aunque la PAS conserve su propio valor predictivo).&lt;br /&gt;• &lt;b&gt;Patrón NON DIPPER:&lt;/b&gt; La pérdida del descenso nocturno fisiológico de la tensión arterial (&lt; 10%) en el monitoreo de 24 horas se asocia a un peor pronóstico, mayor daño de órgano blanco y mayor tasa de eventos.&lt;br /&gt;• &lt;b&gt;Microalbuminuria:&lt;/b&gt; Presente entre el 20% y 25% de los hipertensos esenciales, es un marcador temprano de disfunción endotelial y un fuerte predictor de eventos duros a futuro.</t>
  </si>
  <si>
    <t>La opción c es correcta debido a que la literatura cardiológica establece axiomáticamente que, luego de los 60 años de edad, la &lt;b&gt;presión de pulso&lt;/b&gt; se convierte en la variable hemodinámica más potente y adquiere el mayor o mejor valor pronóstico para predecir el riesgo de padecer eventos cardiovasculares. &lt;i&gt;(Nota: el enunciado del MCQ utiliza la expresión "buen pronóstico" para referirse a la variable con el "mayor valor pronóstico" o mayor capacidad predictiva de riesgo)&lt;/i&gt;.</t>
  </si>
  <si>
    <t>&lt;br /&gt;• &lt;b&gt;a) Rigidez arterial y d) Postcarga:&lt;/b&gt; Son incorrectas porque, si bien la rigidez arterial y la postcarga aumentan patológicamente en la vejez originando la hipertensión, los consensos cardiológicos definen a la presión de pulso (consecuencia hemodinámica directa de dicha rigidez) como el marcador clínico estandarizado de mayor valor pronóstico independiente.&lt;br /&gt;• &lt;b&gt;b) Tensión arterial sistólica:&lt;/b&gt; Es incorrecta ya que, si bien la PAS adquiere un valor pronóstico numéricamente mayor que la PAD entre los 50 y 60 años, es superada en su potencia predictiva específicamente por la presión de pulso en los pacientes mayores de 60 años.</t>
  </si>
  <si>
    <t>¿Cuál es el efecto secundario más común de los bloqueantes de calcio?&lt;br&gt;&lt;br&gt;a) Hipotensión ortostática&lt;br&gt;&lt;br&gt;b) Hipertensión arterial&lt;br&gt;&lt;br&gt;c) Bradicardia&lt;br&gt;&lt;br&gt;d) Retención de líquidos</t>
  </si>
  <si>
    <t>d) Retención de líquidos</t>
  </si>
  <si>
    <t>&lt;b&gt;TRATAMIENTO FARMACOLÓGICO: BLOQUEANTES DE LOS CANALES DE CALCIO&lt;/b&gt;&lt;br /&gt;&lt;br /&gt;Los bloqueantes de los canales de calcio (BCC) actúan bloqueando los canales L de calcio en el músculo liso vascular y cardíaco, y constituyen drogas de primera línea para el tratamiento de la hipertensión arterial.&lt;br /&gt;• &lt;b&gt;Dihidropiridínicos (DHP):&lt;/b&gt; Son vasodilatadores arteriolares puros (ej. amlodipina, nifedipina). El efecto secundario adverso más común y característico de este grupo es la retención de líquidos, la cual se manifiesta clínicamente con la aparición de edemas en los miembros inferiores.&lt;br /&gt;• &lt;b&gt;No Dihidropiridínicos (No DHP):&lt;/b&gt; Fármacos como el verapamilo y el diltiazem poseen, además de la vasodilatación, un franco efecto inotrópico y cronotrópico negativo. Presentan como contraindicaciones absolutas a la insuficiencia cardíaca con disfunción sistólica y a los bloqueos auriculoventriculares de 2° y 3° grado.</t>
  </si>
  <si>
    <t>&lt;b&gt;d) Retención de líquidos:&lt;/b&gt; Es la opción correcta. Constituye el efecto secundario adverso más frecuente y representativo de los bloqueantes de los canales de calcio (particularmente de los dihidropiridínicos como la amlodipina), el cual se traduce semiológicamente en la formación de edemas de miembros inferiores.</t>
  </si>
  <si>
    <t>&lt;b&gt;a) Hipotensión ortostática:&lt;/b&gt; Es incorrecta. Si bien los BCC son fármacos hipotensores por su efecto vasodilatador, la hipotensión ortostática es un efecto secundario mucho más frecuente y característico de otras familias (como los bloqueantes alfa-adrenérgicos o los diuréticos), no siendo el más común de este grupo.&lt;br /&gt;&lt;b&gt;b) Hipertensión arterial:&lt;/b&gt; Es incorrecta. Los bloqueantes cálcicos son agentes antihipertensivos, por lo que su mecanismo de acción terapéutico es directamente reducir la presión arterial y no elevarla.&lt;br /&gt;&lt;b&gt;c) Bradicardia:&lt;/b&gt; Es incorrecta. Aunque los BCC no dihidropiridínicos (verapamilo y diltiazem) poseen efecto cronotrópico negativo y pueden causar bradicardia, los dihidropiridínicos (de mayor uso en HTA) tienden a generar taquicardia refleja leve. Globalmente, la retención de líquidos supera ampliamente a la bradicardia como el efecto adverso más común de toda la familia farmacológica.</t>
  </si>
  <si>
    <t>Paciente diabético con microalbuminuria, con cifras de TA en 140/90. Usted indicaría:&lt;br&gt;&lt;br&gt;a) Tratamiento no farmacológico como único tratamiento antihipertensivo&lt;br&gt;&lt;br&gt;b) Amlodipina 5 mg/día&lt;br&gt;&lt;br&gt;c) Enalapril 10 mg/día&lt;br&gt;&lt;br&gt;d) Hidroclorotiazida 25 mg</t>
  </si>
  <si>
    <t>&lt;br&gt;c) Enalapril 10 mg/día</t>
  </si>
  <si>
    <t>Ante un &lt;b&gt;paciente diabético&lt;/b&gt; que presenta &lt;b&gt;microalbuminuria&lt;/b&gt; y cifras de tensión arterial elevadas (ej. &lt;b&gt;140/90 mmHg&lt;/b&gt;), el fármaco de elección indiscutible a indicar es un &lt;b&gt;IECA (como el Enalapril a 10 mg/día)&lt;/b&gt; o un ARA-II.</t>
  </si>
  <si>
    <t>&lt;b&gt;TRATAMIENTO EN POBLACIONES Y SITUACIONES CLÍNICAS ESPECIALES&lt;/b&gt;&lt;br /&gt;&lt;br /&gt;La elección del fármaco antihipertensivo varía radicalmente según el Daño de Órgano Blanco (DOB) o la comorbilidad presente en el paciente:&lt;br /&gt;• &lt;b&gt;Diabetes Mellitus y Síndrome Metabólico:&lt;/b&gt; En pacientes diabéticos que presentan microalbuminuria y cifras de tensión arterial elevadas, el fármaco de elección indiscutible a indicar es un inhibidor de la enzima convertidora de angiotensina (IECA) o un antagonista de los receptores de angiotensina II (ARA-II).&lt;br /&gt;• &lt;b&gt;Mecanismo de nefroprotección:&lt;/b&gt; Estas drogas vasodilatan de manera selectiva la arteriola eferente renal. Al hacerlo, disminuyen la presión intraglomerular, reduciendo la hiperfiltración, disminuyendo la proteinuria y enlenteciendo significativamente la progresión de la nefropatía diabética.&lt;br /&gt;• &lt;b&gt;Precauciones con IECA/ARA-II:&lt;/b&gt; No se debe iniciar jamás esta medicación si el filtrado glomerular (MDRD) cae por debajo de 30 ml/min, y se debe suspender definitivamente si cae por debajo de 20 ml/min debido al altísimo riesgo de hiperkalemia letal. Además, está formalmente contraindicado el uso concomitante de un IECA junto a un ARA-II.</t>
  </si>
  <si>
    <t>La opción c es correcta debido a que la literatura cardiológica establece de manera explícita que ante un paciente diabético con microalbuminuria y cifras de tensión arterial elevadas (140/90 mmHg), el fármaco de elección indiscutible a indicar para el control tensional y la nefroprotección es un IECA, como el &lt;b&gt;Enalapril a 10 mg/día&lt;/b&gt;.</t>
  </si>
  <si>
    <t>&lt;br /&gt;• &lt;b&gt;a) Tratamiento no farmacológico como único tratamiento antihipertensivo:&lt;/b&gt; Es incorrecta porque, si bien la dieta y el ejercicio son el pilar inicial, la presencia de diabetes y daño de órgano blanco (microalbuminuria) ubican al paciente en un estrato de riesgo alto a muy alto, haciendo imperativa la instauración de tratamiento farmacológico inmediato.&lt;br /&gt;• &lt;b&gt;b) Amlodipina 5 mg/día:&lt;/b&gt; Es incorrecta ya que los bloqueantes cálcicos dihidropiridínicos son potentes vasodilatadores arteriolares, pero no reducen la hiperfiltración glomerular ni controlan la proteinuria con la misma eficacia fisiopatológica que los bloqueantes del sistema renina-angiotensina.&lt;br /&gt;• &lt;b&gt;d) Hidroclorotiazida 25 mg:&lt;/b&gt; Es incorrecta como monoterapia de primera elección en este escenario específico. Los diuréticos tiazídicos no ofrecen el beneficio nefroprotector antiproteinúrico de los IECA, pudiendo incluso exacerbar el fenotipo metabólico adverso (intolerancia a la glucosa y dislipemia).</t>
  </si>
  <si>
    <t>&lt;b&gt;OBJETIVOS TERAPÉUTICOS EN LA ENFERMEDAD RENAL CRÓNICA&lt;/b&gt;&lt;br /&gt;&lt;br /&gt;El manejo estricto de la hipertensión y el bloqueo del sistema renina-angiotensina-aldosterona (SRAA) son pilares terapéuticos esenciales para evitar el daño progresivo.&lt;br /&gt;• &lt;b&gt;Metas Tensionales:&lt;/b&gt; El objetivo a alcanzar en el tratamiento de la presión arterial en pacientes con diabetes tipo 1 o tipo 2, nefropatía diabética, o en pacientes con enfermedad renal crónica y albuminuria, es lograr cifras estrictamente menores a 130/80 mmHg o incluso &lt; 125/75 mmHg.&lt;br /&gt;• &lt;b&gt;Acción del IECA:&lt;/b&gt; El mecanismo fisiopatológico por el que se indican los IECA en la nefropatía diabética es múltiple: actúan por su acción antioxidante, por dilatar selectivamente la arteriola eferente del glomérulo (disminuyendo la hiperfiltración) y por su profunda acción antiproliferativa y antifibrótica.</t>
  </si>
  <si>
    <t>Principal tratamiento NO farmacológico en HTA:&lt;br&gt;&lt;br&gt;a) Cese de tabaquismo&lt;br&gt;&lt;br&gt;b) Dieta hiposódica&lt;br&gt;&lt;br&gt;c) Actividad física aeróbica&lt;br&gt;&lt;br&gt;d) Descenso de peso</t>
  </si>
  <si>
    <t>d) Descenso de peso</t>
  </si>
  <si>
    <t>El &lt;b&gt;descenso de peso&lt;/b&gt; constituye el principal y más potente tratamiento no farmacológico en la hipertensión arterial, logrando disminuir entre &lt;b&gt;5 y 20 mmHg&lt;/b&gt; por cada 10 kg perdidos.</t>
  </si>
  <si>
    <t>&lt;b&gt;TRATAMIENTO NO FARMACOLÓGICO EN LA HIPERTENSIÓN ARTERIAL&lt;/b&gt;&lt;br /&gt;&lt;br /&gt;La primera línea ineludible para el tratamiento de la hipertensión arterial en todos los pacientes consiste siempre en la instauración de modificaciones del estilo de vida.&lt;br /&gt;• &lt;b&gt;Reducción de Peso:&lt;/b&gt; Constituye la medida más potente. Lograr un Índice de Masa Corporal (IMC) menor a 25 disminuye entre 5 y 20 mmHg por cada 10 kg perdidos.&lt;br /&gt;• &lt;b&gt;Dieta DASH (Dietary Approaches to Stop Hypertension):&lt;/b&gt; Rica en frutas, verduras, lácteos descremados y baja en grasas. Reduce entre 8 y 14 mmHg.&lt;br /&gt;• &lt;b&gt;Actividad Física:&lt;/b&gt; Ejercicio dinámico regular de 30 a 40 minutos al día (o 150 minutos por semana). Reduce entre 4 a 9 mmHg.&lt;br /&gt;• &lt;b&gt;Dieta baja en Sodio:&lt;/b&gt; Restricción a 5 o 6 gramos diarios de sal. Disminuye entre 2 a 8 mmHg. Exige advertir al paciente sobre la sal oculta en los alimentos industrializados.&lt;br /&gt;• &lt;b&gt;Moderación de Alcohol y Cesación Tabáquica:&lt;/b&gt; Reduce la presión arterial entre 2 a 4 mmHg.</t>
  </si>
  <si>
    <t>&lt;b&gt;d) Descenso de peso:&lt;/b&gt; Es la opción correcta. Constituye clínicamente el principal y más potente tratamiento no farmacológico para el manejo de la hipertensión arterial, demostrando la mayor eficacia hipotensora al lograr una reducción de 5 a 20 mmHg por cada 10 kg de masa corporal perdidos.</t>
  </si>
  <si>
    <t>&lt;b&gt;a) Cese de tabaquismo:&lt;/b&gt; Es incorrecta como respuesta principal. Si bien es una medida obligatoria para reducir el riesgo cardiovascular global, su impacto directo sobre la reducción numérica de la presión arterial (2 a 4 mmHg) es notablemente inferior al descenso de peso.&lt;br /&gt;&lt;b&gt;b) Dieta hiposódica:&lt;/b&gt; Es incorrecta como respuesta principal. La restricción de sal reduce la presión arterial entre 2 a 8 mmHg, representando un impacto hipotensor menor en comparación con el descenso de peso.&lt;br /&gt;&lt;b&gt;c) Actividad física aeróbica:&lt;/b&gt; Es incorrecta como respuesta principal. El ejercicio dinámico regular logra reducir entre 4 a 9 mmHg, siendo una medida de primera línea ineludible, pero con menor potencia hipotensora aislada que la reducción de masa corporal.</t>
  </si>
  <si>
    <t>&lt;b&gt;CONDUCTA CLÍNICA ANTE PRESIÓN ARTERIAL LIMÍTROFE&lt;/b&gt;&lt;br /&gt;&lt;br /&gt;Ante un paciente joven (por ejemplo, 38 años) sin antecedentes patológicos, pero con reiterados registros tensionales limítrofes (como 130/84 mmHg), la conducta médica protocolar es no administrar fármacos e indicar ineludiblemente dieta hiposódica, descenso de peso y ejercicio físico.</t>
  </si>
  <si>
    <t>Tratamiento definitivo de la HTA maligna:&lt;br&gt;&lt;br&gt;a) Enalapril VO&lt;br&gt;&lt;br&gt;b) Furosemida EV&lt;br&gt;&lt;br&gt;c) Nitroprusiato de sodio&lt;br&gt;&lt;br&gt;d) Atenolol VO</t>
  </si>
  <si>
    <t>&lt;br&gt;c) Nitroprusiato de sodio</t>
  </si>
  <si>
    <t>El &lt;b&gt;nitroprusiato de sodio&lt;/b&gt; por vía intravenosa constituye el tratamiento definitivo e inmediato de la &lt;b&gt;HTA maligna&lt;/b&gt;.</t>
  </si>
  <si>
    <t>&lt;b&gt;TRATAMIENTO DE LA HIPERTENSIÓN ACELERADA-MALIGNA&lt;/b&gt;&lt;br /&gt;&lt;br /&gt;La hipertensión acelerada-maligna constituye una forma clínica grave de presentación de las elevaciones extremas de la presión arterial (donde la presión diastólica supera ampliamente los 130 mmHg y se asocia a daño agudo microvascular como el edema de papila). Se categoriza como una emergencia hipertensiva propiamente dicha. Su abordaje terapéutico exige:&lt;br /&gt;• &lt;b&gt;Internación y Monitoreo:&lt;/b&gt; Ingreso inmediato a la Unidad de Cuidados Intensivos (UTI).&lt;br /&gt;• &lt;b&gt;Vía de administración:&lt;/b&gt; Exige el uso de potentes drogas titulables por vía endovenosa (IV) para descender la presión arterial de forma rápida y controlada en un plazo estricto no mayor a dos horas.&lt;br /&gt;• &lt;b&gt;Fármaco de elección:&lt;/b&gt; El &lt;b&gt;Nitroprusiato de Sodio (IV)&lt;/b&gt; es un potente vasodilatador mixto (arterial y venoso) de acción instantánea (comienza a actuar en 1 a 2 minutos). Constituye el tratamiento definitivo e inmediato de la HTA maligna y de la encefalopatía hipertensiva. Se debe tener la precaución de proteger el sistema de goteo de la luz y recordar que si se utiliza por más de 48 horas produce intoxicación por tiocianatos/cianuro.</t>
  </si>
  <si>
    <t>La opción c es correcta debido a que la literatura cardiológica establece de manera axiomática que el &lt;b&gt;nitroprusiato de sodio&lt;/b&gt; en infusión continua intravenosa constituye el vasodilatador de acción ultracorta de primera elección y el tratamiento definitivo e inmediato para el abordaje de la &lt;b&gt;HTA maligna&lt;/b&gt;.</t>
  </si>
  <si>
    <t>&lt;br /&gt;• &lt;b&gt;a) Enalapril VO y d) Atenolol VO:&lt;/b&gt; Son incorrectas debido a que el abordaje inicial de cualquier emergencia hipertensiva (como la HTA maligna) exige el empleo de drogas de acción inmediata por vía endovenosa, quedando proscrito el uso de fármacos por vía oral para la crisis por su inicio de acción lento e impredecible.&lt;br /&gt;• &lt;b&gt;b) Furosemida EV:&lt;/b&gt; Es incorrecta como hipotensor primario y definitivo de la HTA maligna, ya que la furosemida endovenosa constituye el pilar terapéutico específico para el manejo de la sobrecarga de volumen en el contexto de otra emergencia diferente: el edema agudo de pulmón (EAP) hipertensivo.</t>
  </si>
  <si>
    <t>&lt;b&gt;ELEVACIONES AGUDAS: EMERGENCIA HIPERTENSIVA&lt;/b&gt;&lt;br /&gt;&lt;br /&gt;A nivel clínico, es un axioma fundamental que en el cuadro de la emergencia hipertensiva propiamente dicha existe invariablemente un daño agudo y evolutivo de un órgano blanco, donde la elevación de la presión arterial es la causa patogénica directa del daño orgánico (ej. HTA maligna, disección aórtica, encefalopatía hipertensiva). La meta terapéutica ineludible es reducir la PA en un plazo estricto no mayor a dos horas mediante el uso de fármacos endovenosos, a diferencia de las urgencias o hipertensiones severas aisladas donde se permite un descenso progresivo en 24 a 48 horas con drogas orales o simple reposo.</t>
  </si>
  <si>
    <t>¿Qué fármaco NO se le da a una embarazada?&lt;br&gt;&lt;br&gt;a) IECA&lt;br&gt;&lt;br&gt;b) Alfametildopa&lt;br&gt;&lt;br&gt;c) Labetalol&lt;br&gt;&lt;br&gt;d) Hidralazina</t>
  </si>
  <si>
    <t>&lt;br&gt;a) IECA</t>
  </si>
  <si>
    <t>Durante la gestación, las terapéuticas que están &lt;b&gt;absolutamente contraindicadas&lt;/b&gt; son los &lt;b&gt;IECA&lt;/b&gt; y los &lt;b&gt;ARA-II&lt;/b&gt;.</t>
  </si>
  <si>
    <t>&lt;b&gt;TRATAMIENTO ANTIHIPERTENSIVO EN EL EMBARAZO&lt;/b&gt;&lt;br /&gt;&lt;br /&gt;El manejo farmacológico de la hipertensión arterial crónica en la gestación exige la selección de fármacos seguros para el binomio materno-fetal.&lt;br /&gt;• &lt;b&gt;Contraindicaciones absolutas:&lt;/b&gt; Durante el embarazo, las terapéuticas que están absolutamente contraindicadas son los inhibidores de la enzima convertidora de angiotensina (IECA) y los antagonistas de los receptores de angiotensina II (ARA-II). También se contraindican los diuréticos.&lt;br /&gt;• &lt;b&gt;Primera opción de tratamiento:&lt;/b&gt; La droga que se debe utilizar como primera opción de tratamiento ante una mujer embarazada e hipertensa es la alfa-metildopa.&lt;br /&gt;• &lt;b&gt;Opciones seguras adicionales:&lt;/b&gt; Otras alternativas farmacológicas seguras incluyen el labetalol (betabloqueante) y la amlodipina (bloqueante cálcico).</t>
  </si>
  <si>
    <t>&lt;b&gt;a) IECA:&lt;/b&gt; Es la opción correcta. Constituye una regla farmacológica estricta que los inhibidores de la enzima convertidora de angiotensina (IECA), al igual que los ARA-II, se encuentran absolutamente contraindicados en la paciente embarazada.</t>
  </si>
  <si>
    <t>&lt;b&gt;b) Alfametildopa:&lt;/b&gt; Es incorrecta. Constituye taxativamente la droga que se debe utilizar como primera opción de tratamiento ante una mujer embarazada e hipertensa.&lt;br /&gt;&lt;b&gt;c) Labetalol:&lt;/b&gt; Es incorrecta. Representa una de las opciones farmacológicas explícitamente consideradas como seguras para el manejo de la hipertensión durante el embarazo.&lt;br /&gt;&lt;b&gt;d) Hidralazina:&lt;/b&gt; Es incorrecta. A diferencia de los IECA o los ARA-II, no posee una contraindicación absoluta para su uso durante la gestación.</t>
  </si>
  <si>
    <t>¿Cuál de las siguientes drogas está contraindicada en la HTA del embarazo?&lt;br&gt;&lt;br&gt;a) Alfametildopa&lt;br&gt;&lt;br&gt;b) Amlodipina&lt;br&gt;&lt;br&gt;c) Labetalol&lt;br&gt;&lt;br&gt;d) IECA/ARA 2&lt;br&gt;&lt;br&gt;e) Todas están contraindicadas</t>
  </si>
  <si>
    <t>&lt;br&gt;d) IECA/ARA 2</t>
  </si>
  <si>
    <t>Durante la gestación, las terapéuticas antihipertensivas que están absolutamente &lt;b&gt;contraindicadas&lt;/b&gt; son los &lt;b&gt;IECA y los ARA-II&lt;/b&gt;.</t>
  </si>
  <si>
    <t>&lt;b&gt;TRATAMIENTO DE LA HTA EN EL EMBARAZO&lt;/b&gt;&lt;br /&gt;&lt;br /&gt;El manejo de la hipertensión arterial crónica durante el embarazo requiere una cuidadosa selección farmacológica para garantizar la seguridad materno-fetal, existiendo indicaciones de primera línea y contraindicaciones absolutas:&lt;br /&gt;• &lt;b&gt;Fármacos Contraindicados:&lt;/b&gt; Durante la gestación, las terapéuticas que están absolutamente contraindicadas son los inhibidores de la enzima convertidora de angiotensina (&lt;b&gt;IECA&lt;/b&gt;) y los antagonistas de los receptores de angiotensina II (&lt;b&gt;ARA-II&lt;/b&gt;). También se contraindica el uso de diuréticos.&lt;br /&gt;• &lt;b&gt;Fármacos de Primera Elección:&lt;/b&gt; Ante la consulta de una mujer embarazada e hipertensa, la droga que se debe utilizar como primera opción de tratamiento es la &lt;b&gt;alfa-metildopa&lt;/b&gt;.&lt;br /&gt;• &lt;b&gt;Opciones Seguras Adicionales:&lt;/b&gt; Otras alternativas farmacológicas seguras para el control tensional durante este período incluyen el &lt;b&gt;labetalol&lt;/b&gt; (betabloqueante) y la &lt;b&gt;amlodipina&lt;/b&gt; (bloqueante de los canales de calcio).</t>
  </si>
  <si>
    <t>La opción d es correcta debido a que la literatura cardiológica establece de manera explícita que, en el tratamiento de la hipertensión arterial crónica durante el embarazo, las clases farmacológicas de los &lt;b&gt;IECA y los ARA-II&lt;/b&gt; se encuentran absolutamente contraindicadas por sus efectos deletéreos directos sobre el feto.</t>
  </si>
  <si>
    <t>&lt;br /&gt;• &lt;b&gt;a) Alfametildopa:&lt;/b&gt; Es incorrecta al evaluarse como contraindicación, ya que representa exactamente el fármaco de primera línea y primera opción para tratar a una mujer embarazada e hipertensa.&lt;br /&gt;• &lt;b&gt;b) Amlodipina y c) Labetalol:&lt;/b&gt; Son incorrectas porque constituyen opciones farmacológicas comprobadas como seguras y permitidas para el manejo antihipertensivo gestacional.&lt;br /&gt;• &lt;b&gt;e) Todas están contraindicadas:&lt;/b&gt; Es incorrecta porque existen opciones farmacológicas (alfametildopa, labetalol y amlodipina) que son plenamente seguras y de uso habitual.</t>
  </si>
  <si>
    <t>&lt;b&gt;CONTRAINDICACIONES ABSOLUTAS DE LOS IECA Y ARA-II&lt;/b&gt;&lt;br /&gt;&lt;br /&gt;Además del embarazo, los IECA y ARA-II comparten otras contraindicaciones absolutas ineludibles en la práctica clínica:&lt;br /&gt;• &lt;b&gt;Estenosis de la arteria renal bilateral:&lt;/b&gt; Se destaca que esta entidad no debe tratarse con IECA ni ARA-II, siendo una contraindicación absoluta debido al riesgo de precipitar una insuficiencia renal aguda.&lt;br /&gt;• &lt;b&gt;Antecedentes de angioedema.&lt;/b&gt;&lt;br /&gt;• &lt;b&gt;Hiperpotasemia severa.&lt;/b&gt;&lt;br /&gt;• &lt;b&gt;Asociación IECA + ARA-II:&lt;/b&gt; La práctica clínica prohíbe formalmente la combinación de un IECA junto a un ARA-II debido al altísimo riesgo de hiperpotasemia severa, arritmias y daño renal sin ningún beneficio clínico adicional.</t>
  </si>
  <si>
    <t>¿Cuál de los siguientes fármacos está contraindicado en la hipertensión del embarazo?&lt;br&gt;&lt;br&gt;a) El atenolol&lt;br&gt;&lt;br&gt;b) El enalapril&lt;br&gt;&lt;br&gt;c) La alfa-metil-dopa&lt;br&gt;&lt;br&gt;d) La nifedipina</t>
  </si>
  <si>
    <t>&lt;br&gt;b) El enalapril</t>
  </si>
  <si>
    <t>Durante la gestación, las terapéuticas que están &lt;b&gt;absolutamente contraindicadas&lt;/b&gt; son los &lt;b&gt;IECA&lt;/b&gt; (como el enalapril) y los &lt;b&gt;ARA-II&lt;/b&gt;.</t>
  </si>
  <si>
    <t>&lt;b&gt;b) El enalapril:&lt;/b&gt; Es la opción correcta. Constituye una regla farmacológica estricta que los inhibidores de la enzima convertidora de angiotensina (IECA), familia a la cual pertenece el enalapril, al igual que los ARA-II, se encuentran absolutamente contraindicados en la paciente embarazada debido a sus efectos perjudiciales.</t>
  </si>
  <si>
    <t>&lt;b&gt;c) La alfa-metil-dopa:&lt;/b&gt; Es incorrecta. Constituye taxativamente la droga que se debe utilizar como primera opción de tratamiento ante una mujer embarazada e hipertensa, siendo el fármaco más seguro y estudiado.&lt;br /&gt;&lt;b&gt;a) El atenolol, y d) La nifedipina:&lt;/b&gt; Son incorrectas. Si bien la amlodipina o el labetalol son preferidos en la práctica actual, ni el atenolol ni la nifedipina poseen una contraindicación absoluta formal de la misma magnitud y severidad que el bloqueo del sistema renina-angiotensina-aldosterona provocado por los IECA durante el embarazo.</t>
  </si>
  <si>
    <t>Paciente diabético con microalbuminuria, con cifras de TA en 140/90, Ud. indica:&lt;br&gt;&lt;br&gt;a) Tratamiento no farmacológico como único tratamiento&lt;br&gt;&lt;br&gt;b) Amlodipina 5 mg/día&lt;br&gt;&lt;br&gt;c) Hidroclorotiazida 12.5 mg/día&lt;br&gt;&lt;br&gt;d) Enalapril 10 mg/día</t>
  </si>
  <si>
    <t>&lt;br&gt;d) Enalapril 10 mg/día</t>
  </si>
  <si>
    <t>Ante un paciente diabético que presenta microalbuminuria y cifras de tensión arterial elevadas (ej. 140/90 mmHg), el fármaco de elección indiscutible a indicar es un &lt;b&gt;IECA&lt;/b&gt; (como el &lt;b&gt;Enalapril a 10 mg/día&lt;/b&gt;) o un &lt;b&gt;ARA-II&lt;/b&gt;.</t>
  </si>
  <si>
    <t>&lt;b&gt;TRATAMIENTO DE LA HTA EN PACIENTES DIABÉTICOS CON MICROALBUMINURIA&lt;/b&gt;&lt;br /&gt;&lt;br /&gt;La elección del fármaco antihipertensivo varía radicalmente según el Daño de Órgano Blanco (DOB) o la comorbilidad presente en el paciente:&lt;br /&gt;• &lt;b&gt;Fármaco de elección:&lt;/b&gt; Ante un paciente diabético que presenta microalbuminuria y cifras de tensión arterial elevadas, el fármaco antihipertensivo de primera elección indiscutible a indicar es un inhibidor de la enzima convertidora de angiotensina (&lt;b&gt;IECA&lt;/b&gt;) o un antagonista de los receptores de angiotensina II (&lt;b&gt;ARA-II&lt;/b&gt;).&lt;br /&gt;• &lt;b&gt;Mecanismo nefroprotector:&lt;/b&gt; Los IECA se utilizan como nefroprotectores por excelencia porque bloquean la Angiotensina II y provocan en el glomérulo una franca vasodilatación selectiva de la arteriola eferente. Esto disminuye la presión intraglomerular, reduciendo la hiperfiltración, disminuyendo la proteinuria y enlenteciendo significativamente la progresión de la nefropatía diabética.&lt;br /&gt;• &lt;b&gt;Metas Tensionales:&lt;/b&gt; El objetivo a alcanzar en el tratamiento de la presión arterial en pacientes con diabetes y nefropatía diabética (o con proteinuria franca) es lograr cifras estrictamente menores a &lt;b&gt;125/75 mmHg&lt;/b&gt;.</t>
  </si>
  <si>
    <t>La opción d es correcta debido a que la literatura cardiológica y nefrológica establece de manera explícita y axiomática que ante un paciente diabético con microalbuminuria y cifras de tensión arterial elevadas (como 140/90 mmHg), se debe indicar de manera irremplazable el uso de un IECA, como el &lt;b&gt;Enalapril a 10 mg/día&lt;/b&gt;, al ser el fármaco de primera elección para el control tensional simultáneo con la nefroprotección, dada su capacidad probada de dilatar la arteriola eferente y reducir la hiperfiltración glomerular.</t>
  </si>
  <si>
    <t>&lt;br /&gt;• &lt;b&gt;a) Tratamiento no farmacológico como único tratamiento:&lt;/b&gt; Es incorrecta porque, si bien la dieta hiposódica y los cambios en el estilo de vida son el pilar inicial ineludible, la presencia simultánea de diabetes y daño de órgano blanco (microalbuminuria) ubica al paciente en un estrato de muy alto riesgo cardiovascular y renal, haciendo imperativa la instauración inmediata del tratamiento farmacológico (IECA/ARA-II) para frenar la progresión del daño.&lt;br /&gt;• &lt;b&gt;b) Amlodipina 5 mg/día:&lt;/b&gt; Es incorrecta debido a que los bloqueantes de los canales de calcio dihidropiridínicos son potentes vasodilatadores arteriolares puros que actúan preferentemente sobre la arteriola aferente, careciendo del efecto de dilatación eferente y antiproteinúrico primario requerido en este escenario para disminuir la hiperfiltración si no se asocian a un IECA.&lt;br /&gt;• &lt;b&gt;c) Hidroclorotiazida 12.5 mg/día:&lt;/b&gt; Es incorrecta como monoterapia inicial de elección en este cuadro específico, puesto que los diuréticos tiazídicos no ofrecen el beneficio nefroprotector directo antiproteinúrico de los bloqueantes del sistema renina-angiotensina y pueden generar efectos metabólicos colaterales perjudiciales (como intolerancia a la glucosa y dislipemia).</t>
  </si>
  <si>
    <t>&lt;b&gt;PRECAUCIONES Y CONTRAINDICACIONES DE LOS IECA Y ARA-II&lt;/b&gt;&lt;br /&gt;&lt;br /&gt;Si bien constituyen la primera línea irremplazable en la nefropatía diabética, su prescripción exige un estricto monitoreo clínico y de laboratorio debido a los riesgos asociados:&lt;br /&gt;• &lt;b&gt;Contraindicaciones absolutas:&lt;/b&gt; Se destaca que la estenosis de la arteria renal bilateral NO debe tratarse con IECA ni ARA-II, siendo una contraindicación absoluta para estas drogas por el riesgo de precipitar una insuficiencia renal aguda.&lt;br /&gt;• &lt;b&gt;Manejo en la Insuficiencia Renal:&lt;/b&gt; No se debe iniciar jamás esta medicación si el filtrado glomerular (MDRD) cae por debajo de 30 ml/min debido al altísimo riesgo de hiperkalemia letal, y se debe suspender definitivamente si el filtrado cae por debajo de 20 ml/min.&lt;br /&gt;• &lt;b&gt;Asociación prohibida:&lt;/b&gt; En la práctica clínica, la asociación farmacológica que está formalmente contraindicada es la combinación simultánea de un IECA junto a un ARA-II (doble bloqueo), por el riesgo exacerbado de hiperpotasemia severa, hipotensión y disfunción renal sin ningún beneficio clínico adicional demostrado.</t>
  </si>
  <si>
    <t>Cuál de las siguientes combinaciones terapéuticas es la de menos recomendada en hipertensión arterial? Seleccione una:&lt;br&gt;&lt;br&gt;a) Betabloqueantes + Tiazidas&lt;br&gt;&lt;br&gt;b) IECA + ARA II&lt;br&gt;&lt;br&gt;c) Betabloqueantes + bloqueante cálcico&lt;br&gt;&lt;br&gt;d) Alfabloqueantes + furosemida&lt;br&gt;&lt;br&gt;e) IECA + Bloqueante cálcico</t>
  </si>
  <si>
    <t>&lt;br&gt;b) IECA + ARA II</t>
  </si>
  <si>
    <t>La asociación farmacológica que está formalmente contraindicada y es considerada la &lt;b&gt;menos recomendada de todas&lt;/b&gt; en la hipertensión arterial es la combinación de un &lt;b&gt;IECA junto a un ARA-II&lt;/b&gt;.</t>
  </si>
  <si>
    <t>&lt;b&gt;ESTRATEGIAS DE COMBINACIÓN FARMACOLÓGICA EN LA HIPERTENSIÓN ARTERIAL&lt;/b&gt;&lt;br /&gt;&lt;br /&gt;Alcanzar las metas tensionales con un solo fármaco es poco frecuente; estadísticamente, dos de cada tres pacientes requerirán asociaciones terapéuticas para lograr el control de la presión arterial. Las combinaciones se clasifican según su eficacia y seguridad:&lt;br /&gt;• &lt;b&gt;Combinaciones Preferentes (Ideales):&lt;/b&gt; Sinergizan mecanismos de acción y minimizan efectos adversos. Son la asociación de un bloqueante del sistema renina-angiotensina-aldosterona (IECA o ARA-II) junto con un Antagonista Cálcico (BCC); o un bloqueante del SRAA (IECA o ARA-II) junto con un Diurético Tiazídico.&lt;br /&gt;• &lt;b&gt;Combinaciones Posibles:&lt;/b&gt; BCC + Diurético Tiazídico, o Diurético Tiazídico + Betabloqueante.&lt;br /&gt;• &lt;b&gt;Combinaciones para Situaciones Especiales:&lt;/b&gt; IECA/ARA-II + Betabloqueantes (típicamente reservadas para pacientes con insuficiencia cardíaca o cardiopatía isquémica).&lt;br /&gt;• &lt;b&gt;Combinación Contraindicada:&lt;/b&gt; En la práctica clínica, la asociación farmacológica que está formalmente contraindicada y es considerada la menos recomendada de todas es la combinación de un IECA junto a un ARA-II, debido al altísimo riesgo de hiperpotasemia severa, arritmias y daño renal sin beneficio clínico adicional.</t>
  </si>
  <si>
    <t>&lt;b&gt;b) IECA + ARA II:&lt;/b&gt; Es la opción correcta. Constituye una regla farmacológica estricta establecer que la combinación simultánea de un inhibidor de la enzima convertidora de angiotensina (IECA) con un antagonista de los receptores de angiotensina II (ARA-II) es la asociación menos recomendada y formalmente contraindicada en el tratamiento de la hipertensión arterial, dado su altísimo riesgo de generar hiperpotasemia severa, arritmias y daño renal sin aportar ningún beneficio clínico adicional.</t>
  </si>
  <si>
    <t>&lt;b&gt;e) IECA + Bloqueante cálcico:&lt;/b&gt; Es incorrecta. Representa exactamente lo opuesto a la premisa de la pregunta: es una de las combinaciones preferentes o ideales recomendadas para el tratamiento antihipertensivo, ya que sinergizan sus mecanismos de acción minimizando de forma segura los efectos adversos.&lt;br /&gt;&lt;b&gt;a) Betabloqueantes + Tiazidas, y c) Betabloqueantes + bloqueante cálcico:&lt;/b&gt; Son incorrectas. Ambas son asociaciones válidas en diversos escenarios clínicos; específicamente, la combinación de diuréticos tiazídicos con betabloqueantes está catalogada formalmente en las guías como una combinación posible.&lt;br /&gt;&lt;b&gt;d) Alfabloqueantes + furosemida:&lt;/b&gt; Es incorrecta. Aunque no es una combinación de primera línea universal ni preferente, carece de la contraindicación absoluta formal y del riesgo letal directo (hiperpotasemia y falla renal) que caracteriza taxativamente a la asociación de dos bloqueadores del eje renina-angiotensina-aldosterona (IECA + ARA-II).</t>
  </si>
  <si>
    <t>Cuál de las siguientes combinaciones terapéuticas está FORMALMENTE CONTRAINDICADA en el tratamiento de la hipertensión arterial:&lt;br&gt;&lt;br&gt;a) IECA + bloqueante cálcico&lt;br&gt;&lt;br&gt;b) Bloqueantes alfa (terazosina, doxazosina)&lt;br&gt;&lt;br&gt;c) ARA II + IECA&lt;br&gt;&lt;br&gt;d) Betabloqueantes + tiazidas&lt;br&gt;&lt;br&gt;e) Betabloqueante + bloqueante cálcico</t>
  </si>
  <si>
    <t>&lt;br&gt;c) ARA II + IECA</t>
  </si>
  <si>
    <t>En la práctica clínica, la asociación farmacológica que está &lt;b&gt;formalmente contraindicada&lt;/b&gt; en el tratamiento de la hipertensión arterial es la combinación simultánea de un &lt;b&gt;IECA junto a un ARA-II&lt;/b&gt;.</t>
  </si>
  <si>
    <t>&lt;b&gt;ESTRATEGIAS DE COMBINACIÓN FARMACOLÓGICA EN HTA&lt;/b&gt;&lt;br /&gt;&lt;br /&gt;Alcanzar las metas tensionales con un solo fármaco es poco frecuente; estadísticamente, dos de cada tres pacientes requerirán asociaciones terapéuticas para lograr el control de la presión arterial. Las combinaciones se clasifican según su eficacia y seguridad en:&lt;br /&gt;• &lt;b&gt;Combinaciones Preferentes (Ideales):&lt;/b&gt; Sinergizan mecanismos de acción y minimizan efectos adversos. Destacan la asociación de un bloqueante del SRAA (IECA o ARA-II) junto con un Antagonista Cálcico (BCC), o un bloqueante del SRAA junto con un Diurético Tiazídico.&lt;br /&gt;• &lt;b&gt;Combinaciones Posibles:&lt;/b&gt; BCC + Diurético Tiazídico, o Diurético Tiazídico + Betabloqueante.&lt;br /&gt;• &lt;b&gt;Combinaciones para Situaciones Especiales:&lt;/b&gt; IECA o ARA-II + Betabloqueantes (reservadas típicamente para pacientes con insuficiencia cardíaca o cardiopatía isquémica).&lt;br /&gt;• &lt;b&gt;Combinación Contraindicada:&lt;/b&gt; La asociación farmacológica que está formalmente contraindicada y es considerada la menos recomendada de todas es la combinación de un &lt;b&gt;IECA junto a un ARA-II&lt;/b&gt; (doble bloqueo del sistema renina-angiotensina-aldosterona).</t>
  </si>
  <si>
    <t>La opción c es correcta debido a que la literatura cardiológica y nefrológica establece de manera explícita que la combinación simultánea de un &lt;b&gt;IECA junto a un ARA-II&lt;/b&gt; está formalmente contraindicada por el altísimo riesgo de generar hiperpotasemia severa, hipotensión, arritmias y daño renal agudo, sin aportar ningún beneficio clínico adicional.</t>
  </si>
  <si>
    <t>&lt;br /&gt;• &lt;b&gt;a) IECA + bloqueante cálcico:&lt;/b&gt; Es incorrecta ya que constituye una de las combinaciones "Preferentes o Ideales" para el tratamiento de la HTA.&lt;br /&gt;• &lt;b&gt;b) Bloqueantes alfa (terazosina, doxazosina):&lt;/b&gt; Es incorrecta por tratarse de una sola familia de fármacos, no representando una combinación medicamentosa contraindicada.&lt;br /&gt;• &lt;b&gt;d) Betabloqueantes + tiazidas:&lt;/b&gt; Es incorrecta al ser clasificada dentro de los consensos como una de las combinaciones "Posibles".&lt;br /&gt;• &lt;b&gt;e) Betabloqueante + bloqueante cálcico:&lt;/b&gt; Es incorrecta en este contexto de pregunta excluyente, ya que, si bien la asociación de betabloqueantes con bloqueantes cálcicos no dihidropiridínicos (verapamilo/diltiazem) posee contraindicaciones por riesgo de bradicardia severa, su asociación con dihidropiridínicos (ej. amlodipina) es segura y ampliamente utilizada, a diferencia de la contraindicación absoluta del doble bloqueo del SRAA.</t>
  </si>
  <si>
    <t>¿Cuál de las siguientes terapéuticas está contraindicada en la hipertensión arterial durante la gestación? &lt;br&gt;&lt;br&gt;a) ARA II&lt;br&gt;&lt;br&gt;b) IECA o ARA II&lt;br&gt;&lt;br&gt;c) Alfa metil dopa&lt;br&gt;&lt;br&gt;d) Tiazidas&lt;br&gt;&lt;br&gt;e) Betabloqueantes</t>
  </si>
  <si>
    <t>&lt;br&gt;b) IECA o ARA II</t>
  </si>
  <si>
    <t>Durante la gestación, las terapéuticas que están &lt;b&gt;absolutamente contraindicadas&lt;/b&gt; para la hipertensión arterial son los &lt;b&gt;IECA&lt;/b&gt; y los &lt;b&gt;ARA-II&lt;/b&gt;.</t>
  </si>
  <si>
    <t>&lt;b&gt;TRATAMIENTO ANTIHIPERTENSIVO EN EL EMBARAZO&lt;/b&gt;&lt;br /&gt;&lt;br /&gt;El manejo farmacológico de la hipertensión arterial crónica en la gestación exige la selección de fármacos seguros para el binomio materno-fetal.&lt;br /&gt;• &lt;b&gt;Contraindicaciones absolutas:&lt;/b&gt; Durante el embarazo, las terapéuticas que están absolutamente contraindicadas son los inhibidores de la enzima convertidora de angiotensina (IECA) y los antagonistas de los receptores de angiotensina II (ARA-II). También se contraindican de forma general los diuréticos.&lt;br /&gt;• &lt;b&gt;Primera opción de tratamiento:&lt;/b&gt; La droga que se debe utilizar como primera opción de tratamiento ante una mujer embarazada e hipertensa es la alfa-metildopa.&lt;br /&gt;• &lt;b&gt;Opciones seguras adicionales:&lt;/b&gt; Otras alternativas farmacológicas seguras incluyen el labetalol (betabloqueante) y la amlodipina (bloqueante cálcico).</t>
  </si>
  <si>
    <t>&lt;b&gt;b) IECA o ARA II:&lt;/b&gt; Es la opción de elección. Constituye una regla farmacológica estricta y absoluta establecer que tanto los inhibidores de la enzima convertidora de angiotensina (IECA) como los antagonistas de los receptores de angiotensina II (ARA-II) se encuentran totalmente contraindicados en la paciente embarazada.</t>
  </si>
  <si>
    <t>&lt;b&gt;a) ARA II:&lt;/b&gt; Es incorrecta como respuesta única en un MCQ (pregunta de opción múltiple), ya que omite a los IECA, los cuales comparten exactamente la misma contraindicación absoluta teratogénica.&lt;br /&gt;&lt;b&gt;c) Alfa metil dopa:&lt;/b&gt; Es incorrecta. Constituye taxativamente la droga que se debe utilizar como primera opción de tratamiento ante una mujer embarazada e hipertensa.&lt;br /&gt;&lt;b&gt;d) Tiazidas:&lt;/b&gt; Es incorrecta en este contexto de selección excluyente. Si bien los diuréticos se contraindican durante la gestación, la interrupción del sistema renina-angiotensina mediante IECA o ARA-II conforma la contraindicación obstétrica absoluta y de mayor impacto clínico.&lt;br /&gt;&lt;b&gt;e) Betabloqueantes:&lt;/b&gt; Es incorrecta. El labetalol pertenece a esta familia farmacológica y representa explícitamente una de las opciones catalogadas como seguras para el manejo de la hipertensión durante el embarazo.</t>
  </si>
  <si>
    <t>¿Cuál de los siguientes fármacos sería de elección en un paciente con hipertensión arterial y diabetes?&lt;br&gt;&lt;br&gt;a) ARA 2&lt;br&gt;&lt;br&gt;b) Diurético&lt;br&gt;&lt;br&gt;c) Betabloqueante&lt;br&gt;&lt;br&gt;d) Bloqueante cálcico&lt;br&gt;&lt;br&gt;e) Calcio antagonista</t>
  </si>
  <si>
    <t>&lt;br&gt;a) ARA 2</t>
  </si>
  <si>
    <t>El fármaco antihipertensivo de primera elección indiscutible y que más se recomienda en un paciente con &lt;b&gt;hipertensión arterial y diabetes&lt;/b&gt; es un &lt;b&gt;IECA&lt;/b&gt; o un &lt;b&gt;ARA-II&lt;/b&gt;.</t>
  </si>
  <si>
    <t>&lt;b&gt;TRATAMIENTO DE LA HTA EN POBLACIONES ESPECIALES: DIABETES MELLITUS&lt;/b&gt;&lt;br /&gt;&lt;br /&gt;La elección del fármaco antihipertensivo varía radicalmente según la comorbilidad o el Daño de Órgano Blanco (DOB) presente en el paciente:&lt;br /&gt;• &lt;b&gt;Fármacos de Primera Elección:&lt;/b&gt; Ante un paciente diabético (con o sin microalbuminuria) que presenta hipertensión arterial, las drogas de primera elección absoluta son los inhibidores de la enzima convertidora de angiotensina (&lt;b&gt;IECA&lt;/b&gt;) o los antagonistas de los receptores de angiotensina II (&lt;b&gt;ARA-II&lt;/b&gt;).&lt;br /&gt;• &lt;b&gt;Mecanismo Nefroprotector:&lt;/b&gt; Estas drogas logran un bloqueo directo del sistema renina-angiotensina-aldosterona (SRAA). Actúan dilatando selectivamente la arteriola eferente renal, lo que disminuye drásticamente la presión intraglomerular, reduce la hiperfiltración, controla la proteinuria y enlentece de manera significativa la progresión de la nefropatía diabética.&lt;br /&gt;• &lt;b&gt;Metas Tensionales:&lt;/b&gt; El objetivo estricto a alcanzar en el tratamiento de la presión arterial en pacientes con diabetes es lograr cifras menores a 130/80 mmHg, o incluso menores a 125/75 mmHg si existe proteinuria o daño renal asociado.</t>
  </si>
  <si>
    <t>La opción a es correcta debido a que la literatura cardiológica y nefrológica establece de manera explícita que el fármaco antihipertensivo de primera elección recomendado para un paciente con &lt;b&gt;hipertensión arterial y diabetes&lt;/b&gt; es un bloqueante del SRAA, siendo el &lt;b&gt;ARA-II&lt;/b&gt; (junto a los IECA) la droga indicada por su probado efecto nefroprotector para reducir la hiperfiltración intraglomerular.</t>
  </si>
  <si>
    <t>&lt;br /&gt;• &lt;b&gt;b) Diurético:&lt;/b&gt; Es incorrecta como primera opción aislada de elección primaria frente a la diabetes, ya que los diuréticos tiazídicos no brindan protección antiproteinúrica directa y pueden exacerbar el fenotipo metabólico adverso (resistencia a la insulina, dislipemia).&lt;br /&gt;• &lt;b&gt;c) Betabloqueante:&lt;/b&gt; Es incorrecta como monoterapia inicial de elección para nefroprotección diabética, reservándose clásicamente para pacientes que cursan con enfermedad coronaria o insuficiencia cardíaca asociada.&lt;br /&gt;• &lt;b&gt;d) Bloqueante cálcico y e) Calcio antagonista:&lt;/b&gt; Son incorrectas porque los bloqueantes de los canales de calcio dihidropiridínicos son potentes vasodilatadores que actúan preferentemente sobre la arteriola aferente, careciendo del efecto de dilatación eferente primario necesario para reducir la presión intraglomerular en el paciente diabético si no se asocian a un IECA o ARA-II.</t>
  </si>
  <si>
    <t>&lt;b&gt;PRECAUCIONES CON EL USO DE IECA Y ARA-II&lt;/b&gt;&lt;br /&gt;&lt;br /&gt;A pesar de ser los fármacos de elección, su uso exige precauciones clínicas estrictas:&lt;br /&gt;• &lt;b&gt;Función Renal y Potasio:&lt;/b&gt; No se debe iniciar jamás esta medicación si el filtrado glomerular (MDRD) cae por debajo de 30 ml/min debido al altísimo riesgo de hiperkalemia letal.&lt;br /&gt;• &lt;b&gt;Contraindicaciones absolutas:&lt;/b&gt; Están formalmente contraindicados en el embarazo y en pacientes que presentan estenosis de la arteria renal bilateral.&lt;br /&gt;• &lt;b&gt;Doble bloqueo prohibido:&lt;/b&gt; Queda estrictamente contraindicada la asociación farmacológica simultánea de un IECA junto a un ARA-II por el altísimo riesgo de generar eventos adversos graves (hiperpotasemia, síncope y disfunción renal) sin aportar un beneficio clínico adicional.</t>
  </si>
  <si>
    <t>Paciente de 38 años sin antecedentes patológicos, con reiterados registros tensionales de 130/84 mmHg. Ud:&lt;br&gt;&lt;br&gt;a) No realiza ninguna indicación ya que considera que tiene registros tensionales normales&lt;br&gt;&lt;br&gt;b) Indica dieta, ejercicios y enalapril en bajas dosis&lt;br&gt;&lt;br&gt;c) Indica dieta hiposódica, descenso de peso y ejercicio&lt;br&gt;&lt;br&gt;d) Medica con diuréticos a bajas dosis</t>
  </si>
  <si>
    <t>&lt;br&gt;c) Indica dieta hiposódica, descenso de peso y ejercicio</t>
  </si>
  <si>
    <t>Ante un paciente joven sin antecedentes patológicos, pero con reiterados registros tensionales limítrofes, la conducta médica protocolar es no administrar fármacos e indicar ineludiblemente &lt;b&gt;dieta hiposódica, descenso de peso y ejercicio&lt;/b&gt;.</t>
  </si>
  <si>
    <t>&lt;b&gt;CONDUCTA CLÍNICA ANTE PRESIÓN ARTERIAL LIMÍTROFE Y TRATAMIENTO NO FARMACOLÓGICO&lt;/b&gt;&lt;br /&gt;&lt;br /&gt;La evaluación inicial de las cifras tensionales en consultorio dicta la conducta a seguir. Los valores que oscilan entre 120 a 139 mmHg de presión sistólica o 80 a 89 mmHg de presión diastólica se categorizan clínicamente como Presión Arterial Limítrofe, Normal Alta o Prehipertensión.&lt;br /&gt;• &lt;b&gt;Conducta Protocolar:&lt;/b&gt; Estos pacientes representan una "luz amarilla" clínica. Requieren control periódico y estimulación temprana exclusiva con modificaciones del estilo de vida para evitar la transición a hipertensión establecida.&lt;br /&gt;• &lt;b&gt;Tratamiento No Farmacológico (De Elección):&lt;/b&gt; La primera línea ineludible consiste en la instauración de una dieta hiposódica (restricción a 5 o 6 gramos diarios de sal), descenso de peso (constituyendo el tratamiento no farmacológico más potente) y la realización de actividad física aeróbica regular.&lt;br /&gt;• &lt;b&gt;Restricción Farmacológica:&lt;/b&gt; En estos pacientes asintomáticos, sin comorbilidades patológicas de jerarquía ni daño de órgano blanco, la indicación de medicamentos antihipertensivos está formalmente desaconsejada en la primera etapa, priorizando de manera absoluta el cambio en el estilo de vida.</t>
  </si>
  <si>
    <t>&lt;b&gt;c) Indica dieta hiposódica, descenso de peso y ejercicio:&lt;/b&gt; Es la opción correcta. Constituye una premisa clínica formal y obligatoria establecer que, ante un paciente joven (ej. 38 años) con registros tensionales en rango limítrofe (130/84 mmHg) y sin antecedentes patológicos, la conducta inicial de elección es prescribir exclusivamente modificaciones del estilo de vida sin administrar terapia farmacológica.</t>
  </si>
  <si>
    <t>&lt;b&gt;a) No realiza ninguna indicación ya que considera que tiene registros tensionales normales:&lt;/b&gt; Es incorrecta. Valores de 130/84 mmHg no se consideran normales óptimos, sino limítrofes, representando una alerta que requiere ineludiblemente indicaciones higiénico-dietéticas tempranas para evitar la progresión de la enfermedad.&lt;br /&gt;&lt;b&gt;b) Indica dieta, ejercicios y enalapril en bajas dosis, y d) Medica con diuréticos a bajas dosis:&lt;/b&gt; Son incorrectas. La administración de terapia farmacológica (ya sean IECA como el enalapril o diuréticos) no está indicada en el abordaje inicial de un paciente joven con presión arterial limítrofe que no presenta factores de riesgo asociados ni daño de órgano blanco.</t>
  </si>
  <si>
    <t>¿Qué fármaco NO es utilizado para el tratamiento de la HTA?&lt;br&gt;&lt;br&gt;a) Atenolol&lt;br&gt;&lt;br&gt;b) Enalapril&lt;br&gt;&lt;br&gt;c) Nifedipina&lt;br&gt;&lt;br&gt;d) Captopril&lt;br&gt;&lt;br&gt;e) Digoxina</t>
  </si>
  <si>
    <t>&lt;br&gt;e) Digoxina</t>
  </si>
  <si>
    <t>De forma global y general, la clase de fármacos que NO se utiliza en absoluto como tratamiento de la &lt;b&gt;hipertensión arterial&lt;/b&gt; es la &lt;b&gt;digoxina&lt;/b&gt;.</t>
  </si>
  <si>
    <t>&lt;b&gt;FÁRMACOS ANTIHIPERTENSIVOS DE PRIMERA LÍNEA&lt;/b&gt;&lt;br /&gt;&lt;br /&gt;Las familias farmacológicas validadas y recomendadas como primera línea para el tratamiento farmacológico de la hipertensión arterial son:&lt;br /&gt;• &lt;b&gt;Inhibidores de la Enzima Convertidora de Angiotensina (IECA):&lt;/b&gt; Como el enalapril y el captopril. Bloquean el sistema renina-angiotensina-aldosterona inhibiendo la conversión de Angiotensina I en Angiotensina II.&lt;br /&gt;• &lt;b&gt;Antagonistas de los Receptores de Angiotensina II (ARA-II o Sartanes):&lt;/b&gt; Como el losartán o el valsartán.&lt;br /&gt;• &lt;b&gt;Bloqueantes de los Canales de Calcio (BCC):&lt;/b&gt; Vasodilatadores arteriolares como la nifedipina y la amlodipina.&lt;br /&gt;• &lt;b&gt;Betabloqueantes:&lt;/b&gt; Como el atenolol o el bisoprolol, que inhiben receptores beta-adrenérgicos, bloqueando la activación simpática.&lt;br /&gt;• &lt;b&gt;Diuréticos:&lt;/b&gt; Fundamentalmente los diuréticos tiazídicos.</t>
  </si>
  <si>
    <t>La opción e es correcta (es la excepción) debido a que la literatura cardiológica establece de manera explícita que la &lt;b&gt;digoxina&lt;/b&gt; es un fármaco inotrópico positivo indicado para el manejo sintomático de la insuficiencia cardíaca (especialmente con fibrilación auricular), pero NO se utiliza en absoluto como tratamiento para la &lt;b&gt;hipertensión arterial&lt;/b&gt;.</t>
  </si>
  <si>
    <t>&lt;br /&gt;• &lt;b&gt;a) Atenolol:&lt;/b&gt; Es incorrecta al evaluar la excepción, ya que es un betabloqueante de primera línea validado para el tratamiento de la HTA.&lt;br /&gt;• &lt;b&gt;b) Enalapril y d) Captopril:&lt;/b&gt; Son incorrectas porque son fármacos inhibidores de la enzima convertidora de angiotensina (IECA), ampliamente prescritos en la hipertensión.&lt;br /&gt;• &lt;b&gt;c) Nifedipina:&lt;/b&gt; Es incorrecta debido a que constituye un bloqueante de los canales de calcio dihidropiridínico utilizado frecuentemente por su potente efecto vasodilatador en la HTA.</t>
  </si>
  <si>
    <t>&lt;b&gt;DIGITÁLICOS Y SU USO CLÍNICO&lt;/b&gt;&lt;br /&gt;&lt;br /&gt;La digoxina es un inotrópico que actúa inhibiendo la bomba Na+/K+ ATPasa, incrementando el calcio intracitosólico. En su aplicación cardiológica:&lt;br /&gt;• Presenta efectos inotrópicos positivos, cronotrópicos negativos y batmotrópicos positivos.&lt;br /&gt;• No disminuye la mortalidad, pero mejora significativamente la función ventricular y reduce el número de hospitalizaciones.&lt;br /&gt;• Está particularmente indicada en el manejo sintomático de la insuficiencia cardíaca sistólica concomitante con fibrilación auricular.</t>
  </si>
  <si>
    <t>¿Cuál es el efecto secundario más común de los IECA? Seleccione una:&lt;br&gt;&lt;br&gt;a) Tos&lt;br&gt;&lt;br&gt;b) Hipertensión arterial&lt;br&gt;&lt;br&gt;c) Hipopotasemia&lt;br&gt;&lt;br&gt;d) Hiperglucemia</t>
  </si>
  <si>
    <t>&lt;br&gt;a) Tos</t>
  </si>
  <si>
    <t>El efecto secundario adverso más común e identitario de los &lt;b&gt;Inhibidores de la Enzima Convertidora de Angiotensina (IECA)&lt;/b&gt; es la &lt;b&gt;tos seca&lt;/b&gt;, presentándose hasta en el 10% de los pacientes.</t>
  </si>
  <si>
    <t>&lt;b&gt;TRATAMIENTO FARMACOLÓGICO: IECA Y SUS EFECTOS ADVERSOS&lt;/b&gt;&lt;br /&gt;&lt;br /&gt;Los Inhibidores de la Enzima Convertidora de Angiotensina (IECA) constituyen el grupo de medicamentos antihipertensivos más comúnmente prescriptos en el mundo. Actúan inhibiendo la ECA, disminuyendo la vasoconstricción y la retención de sodio inducida por la Angiotensina II, a la vez que aumentan los niveles de bradiquininas.&lt;br /&gt;• &lt;b&gt;Efectos Colaterales:&lt;/b&gt; El efecto secundario más común e identitario de los IECA es la &lt;b&gt;tos seca&lt;/b&gt;, la cual afecta hasta al 10% de los pacientes y suele obligar clínicamente a rotar la droga (típicamente hacia un ARA-II). También pueden causar hiperpotasemia de manera secundaria.&lt;br /&gt;• &lt;b&gt;Contraindicaciones Absolutas:&lt;/b&gt; Se encuentran formalmente contraindicados ante la presencia de embarazo, antecedentes de angioedema, estenosis de la arteria renal bilateral y en pacientes que cursan con estenosis aórtica severa.</t>
  </si>
  <si>
    <t>&lt;b&gt;a) Tos:&lt;/b&gt; Es la opción correcta. Constituye una regla farmacológica estricta establecer que la tos seca representa el efecto secundario adverso más frecuente y característico del tratamiento con Inhibidores de la Enzima Convertidora de Angiotensina (IECA), ocurriendo por la acumulación de bradiquininas y obligando a rotar el fármaco.</t>
  </si>
  <si>
    <t>&lt;b&gt;b) Hipertensión arterial:&lt;/b&gt; Es incorrecta. El mecanismo de acción terapéutico fundamental de los IECA es reducir la presión arterial mediante vasodilatación y disminución de las resistencias periféricas, no elevarla.&lt;br /&gt;&lt;b&gt;c) Hipopotasemia:&lt;/b&gt; Es incorrecta. Al bloquear el sistema renina-angiotensina-aldosterona, los IECA inhiben la secreción de aldosterona, por lo que su efecto secundario a nivel del ionograma es la retención de potasio (causando hiperpotasemia), no su excreción.&lt;br /&gt;&lt;b&gt;d) Hiperglucemia:&lt;/b&gt; Es incorrecta. A diferencia de los diuréticos tiazídicos, los IECA no interfieren negativamente alterando la tolerancia a la glucosa; de hecho, son los fármacos de primera elección nefroprotectora en el paciente diabético.</t>
  </si>
  <si>
    <t>Lo consulta una mujer embarazada e hipertensa, ¿Cuál de las siguientes drogas utilizaría como primera opción de tratamiento?&lt;br&gt;&lt;br&gt;a) Metildopa&lt;br&gt;&lt;br&gt;b) Nifedipina&lt;br&gt;&lt;br&gt;c) Losartán&lt;br&gt;&lt;br&gt;d) Hidralazina</t>
  </si>
  <si>
    <t>&lt;br&gt;a) Metildopa</t>
  </si>
  <si>
    <t>&lt;b&gt;TRATAMIENTO DE LA HTA CRÓNICA EN EL EMBARAZO&lt;/b&gt;&lt;br /&gt;&lt;br /&gt;El manejo de la hipertensión arterial crónica durante el embarazo requiere una cuidadosa selección farmacológica para garantizar la seguridad materno-fetal, existiendo indicaciones de primera línea y contraindicaciones absolutas:&lt;br /&gt;• &lt;b&gt;Fármacos de Primera Elección:&lt;/b&gt; Ante la consulta de una mujer embarazada e hipertensa, la droga que se debe utilizar como primera opción de tratamiento es la &lt;b&gt;alfa-metildopa&lt;/b&gt;.&lt;br /&gt;• &lt;b&gt;Opciones Seguras Adicionales:&lt;/b&gt; Otras alternativas farmacológicas seguras para el control tensional durante este período incluyen el &lt;b&gt;labetalol&lt;/b&gt; (betabloqueante) y la &lt;b&gt;amlodipina&lt;/b&gt; (bloqueante de los canales de calcio).&lt;br /&gt;• &lt;b&gt;Fármacos Contraindicados:&lt;/b&gt; Durante la gestación, las terapéuticas que están absolutamente contraindicadas son los inhibidores de la enzima convertidora de angiotensina (&lt;b&gt;IECA&lt;/b&gt;) y los antagonistas de los receptores de angiotensina II (&lt;b&gt;ARA-II&lt;/b&gt;). También se contraindica el uso de diuréticos.</t>
  </si>
  <si>
    <t>La opción a es correcta debido a que la literatura cardiológica establece explícitamente que, ante la consulta de una mujer embarazada e hipertensa, la droga indicada como primera opción de tratamiento para el control tensional materno-fetal seguro es la &lt;b&gt;alfa-metildopa&lt;/b&gt;.</t>
  </si>
  <si>
    <t>&lt;br /&gt;• &lt;b&gt;c) Losartán:&lt;/b&gt; Es incorrecta debido a que pertenece a la familia de los ARA-II, los cuales (al igual que los IECA) están absolutamente contraindicados durante toda la gestación por sus efectos deletéreos probados sobre el feto.&lt;br /&gt;• &lt;b&gt;b) Nifedipina y d) Hidralazina:&lt;/b&gt; Son incorrectas en el contexto de elegir la "primera opción", ya que la guía cardiológica reserva ese lugar jerárquico de forma unánime a la metildopa (y menciona a la amlodipina y al labetalol como opciones adicionales seguras).</t>
  </si>
  <si>
    <t>&lt;b&gt;CONTRAINDICACIONES ABSOLUTAS DE LOS IECA Y ARA-II&lt;/b&gt;&lt;br /&gt;&lt;br /&gt;Además del embarazo, los IECA y ARA-II comparten otras contraindicaciones absolutas ineludibles en la práctica clínica:&lt;br /&gt;• &lt;b&gt;Estenosis de la arteria renal bilateral:&lt;/b&gt; Esta entidad no debe tratarse con IECA ni ARA-II debido al altísimo riesgo de precipitar una insuficiencia renal aguda.&lt;br /&gt;• &lt;b&gt;Antecedentes de angioedema.&lt;/b&gt;&lt;br /&gt;• &lt;b&gt;Hiperpotasemia severa.&lt;/b&gt;&lt;br /&gt;• &lt;b&gt;Doble bloqueo (Asociación IECA + ARA-II):&lt;/b&gt; La práctica médica prohíbe formalmente la combinación de un IECA junto a un ARA-II debido al elevado riesgo de hiperpotasemia severa, arritmias y daño renal sin beneficio clínico adicional.</t>
  </si>
  <si>
    <t>¿Cuál es el efecto secundario más común de los bloqueadores de los canales de calcio? Seleccione una:&lt;br&gt;&lt;br&gt;a) Hipertensión&lt;br&gt;&lt;br&gt;b) Hipopotasemia&lt;br&gt;&lt;br&gt;c) Edema de miembros inferiores&lt;br&gt;&lt;br&gt;d) Taquicardia</t>
  </si>
  <si>
    <t>&lt;br&gt;c) Edema de miembros inferiores</t>
  </si>
  <si>
    <t>El efecto secundario adverso más común de los bloqueadores de los canales de calcio es la retención de líquidos, manifestada semiológicamente como &lt;b&gt;edema de miembros inferiores&lt;/b&gt;.</t>
  </si>
  <si>
    <t>&lt;b&gt;TRATAMIENTO FARMACOLÓGICO: BLOQUEANTES DE LOS CANALES DE CALCIO (BCC)&lt;/b&gt;&lt;br /&gt;&lt;br /&gt;Los bloqueantes de los canales de calcio actúan bloqueando los canales L de calcio en el músculo liso vascular y cardíaco, y constituyen drogas de primera línea para el tratamiento de la hipertensión arterial.&lt;br /&gt;• &lt;b&gt;Dihidropiridínicos (DHP):&lt;/b&gt; Son vasodilatadores arteriolares puros (ej. amlodipina, nifedipina). El efecto secundario adverso más común de estos fármacos es la retención de líquidos, manifestada semiológicamente como edema de miembros inferiores.&lt;br /&gt;• &lt;b&gt;No Dihidropiridínicos (No DHP):&lt;/b&gt; Fármacos como el verapamilo y el diltiazem poseen, además de la vasodilatación, un franco efecto inotrópico y cronotrópico negativo. Presentan como contraindicaciones absolutas a la insuficiencia cardíaca con disfunción sistólica y a los bloqueos auriculoventriculares de 2° y 3° grado.</t>
  </si>
  <si>
    <t>&lt;b&gt;c) Edema de miembros inferiores:&lt;/b&gt; Es la opción correcta. Constituye una regla clínica y farmacológica estricta establecer que el efecto secundario adverso más común de los bloqueadores de los canales de calcio (especialmente de los dihidropiridínicos) es la retención de líquidos, la cual se evidencia al examen físico mediante la formación de edema en las extremidades inferiores.</t>
  </si>
  <si>
    <t>&lt;b&gt;a) Hipertensión:&lt;/b&gt; Es incorrecta. El mecanismo de acción terapéutico fundamental de los bloqueantes cálcicos es reducir la presión arterial mediante el bloqueo de los canales de calcio y la consecuente vasodilatación y disminución de la resistencia periférica, no elevarla.&lt;br /&gt;&lt;b&gt;b) Hipopotasemia:&lt;/b&gt; Es incorrecta. La excreción de potasio y su consecuente déficit sérico (hipopotasemia) es el efecto secundario más característico de los fármacos diuréticos (como las tiazidas o los diuréticos de asa), no de los bloqueantes de los canales de calcio.&lt;br /&gt;&lt;b&gt;d) Taquicardia:&lt;/b&gt; Es incorrecta. Si bien los bloqueantes dihidropiridínicos pueden generar en algunos casos una leve taquicardia refleja secundaria a la vasodilatación arterial periférica, este efecto no supera en prevalencia ni en impacto clínico a la retención de líquidos y el edema periférico.</t>
  </si>
  <si>
    <t>¿Cuál es el grupo de medicamentos antihipertensivos mas comúnmente prescripto?&lt;br&gt;&lt;br&gt;a) IECA&lt;br&gt;&lt;br&gt;b) Diuréticos&lt;br&gt;&lt;br&gt;c) Antagonistas de los receptores de la angiotensina II&lt;br&gt;&lt;br&gt;d) Betabloqueantes</t>
  </si>
  <si>
    <t>A nivel epidemiológico y de mercado, los IECA (Inhibidores de la Enzima Convertidora de Angiotensina) constituyen el grupo de medicamentos antihipertensivos más comúnmente prescriptos en el mundo.</t>
  </si>
  <si>
    <t>&lt;b&gt;INHIBIDORES DE LA ENZIMA CONVERTIDORA DE ANGIOTENSINA (IECA)&lt;/b&gt;&lt;br /&gt;&lt;br /&gt;Constituyen una de las familias farmacológicas validadas como primera línea para el tratamiento de la HTA.&lt;br /&gt;• &lt;b&gt;Mecanismo de acción:&lt;/b&gt; Inhiben la ECA, disminuyendo la vasoconstricción y la retención de sodio inducida por la Angiotensina II, y aumentan los niveles de bradiquininas.&lt;br /&gt;• &lt;b&gt;Fármacos y Dosis:&lt;/b&gt; Enalapril (5 a 40 mg/día, fraccionado cada 12 hs), Lisinopril (10 a 40 mg/día), Ramipril.&lt;br /&gt;• &lt;b&gt;Contraindicaciones Absolutas:&lt;/b&gt; Embarazo, antecedentes de angioedema, estenosis de la arteria renal bilateral y estenosis aórtica severa.&lt;br /&gt;• &lt;b&gt;Efectos Colaterales:&lt;/b&gt; El efecto secundario más común e identitario de los IECA es la tos seca (presente hasta en el 10% de los pacientes, obligando frecuentemente a rotar la droga hacia un ARA-II). También causan hiperpotasemia, exigiéndose estricto control.</t>
  </si>
  <si>
    <t>La opción a es correcta debido a que la literatura cardiológica establece de manera explícita y axiomática que, a nivel epidemiológico y de mercado mundial, los IECA constituyen el grupo de medicamentos antihipertensivos más comúnmente prescriptos.</t>
  </si>
  <si>
    <t>&lt;br /&gt;• &lt;b&gt;b) Diuréticos, c) Antagonistas de los receptores de la angiotensina II y d) Betabloqueantes:&lt;/b&gt; Son incorrectas en este contexto estadístico porque, si bien constituyen de igual forma familias farmacológicas validadas como primera línea para el tratamiento de la hipertensión arterial, los registros epidemiológicos posicionan históricamente a los IECA como el grupo de prescripción mayoritaria a nivel global.</t>
  </si>
  <si>
    <t>&lt;b&gt;FÁRMACOS DE PRIMERA LÍNEA Y COMBINACIONES&lt;/b&gt;&lt;br /&gt;&lt;br /&gt;Las familias farmacológicas validadas como primera línea para el tratamiento de la HTA son los betabloqueantes, bloqueantes cálcicos, inhibidores de la enzima convertidora de angiotensina (IECA), antagonistas de los receptores de angiotensina II (ARA-II) y diuréticos.&lt;br /&gt;• &lt;b&gt;Estrategias de combinación:&lt;/b&gt; Alcanzar las metas tensionales con un solo fármaco es poco frecuente; dos de cada tres pacientes requerirán asociaciones. Las combinaciones preferentes (ideales) incluyen la asociación de un bloqueante del SRAA (IECA o ARA-II) junto con un Antagonista Cálcico, o un bloqueante del SRAA junto con un Diurético Tiazídico.</t>
  </si>
  <si>
    <t>¿Cuál es la primera línea para el tratamiento para la hipertensión?&lt;br&gt;&lt;br&gt;a) Dieta y ejercicio&lt;br&gt;&lt;br&gt;b) Medicamentos antihipertensivos&lt;br&gt;&lt;br&gt;c) Cirugía&lt;br&gt;&lt;br&gt;d) Terapia ocupacional</t>
  </si>
  <si>
    <t>&lt;br&gt;a) Dieta y ejercicio</t>
  </si>
  <si>
    <t>La primera línea ineludible para el tratamiento de la hipertensión arterial en todos los pacientes consiste siempre en la instauración de una &lt;b&gt;dieta y ejercicio físico&lt;/b&gt;.</t>
  </si>
  <si>
    <t>&lt;b&gt;TRATAMIENTO NO FARMACOLÓGICO EN LA HIPERTENSIÓN ARTERIAL&lt;/b&gt;&lt;br /&gt;&lt;br /&gt;La primera línea de abordaje para la hipertensión arterial en todos los pacientes exige la instauración de modificaciones en el estilo de vida, las cuales tienen un impacto directo y sumatorio en la reducción de la presión arterial:&lt;br /&gt;• &lt;b&gt;Reducción de Peso:&lt;/b&gt; Constituye la medida no farmacológica más potente. Lograr un Índice de Masa Corporal (IMC) menor a 25 disminuye entre 5 y 20 mmHg por cada 10 kg perdidos.&lt;br /&gt;• &lt;b&gt;Dieta DASH:&lt;/b&gt; Rica en frutas, verduras, lácteos descremados y baja en grasas. Reduce entre 8 y 14 mmHg.&lt;br /&gt;• &lt;b&gt;Dieta baja en Sodio:&lt;/b&gt; Restricción a 5 o 6 gramos diarios de sal. Disminuye entre 2 a 8 mmHg.&lt;br /&gt;• &lt;b&gt;Actividad Física:&lt;/b&gt; Ejercicio dinámico regular de 30 a 40 minutos al día (o 150 minutos por semana). Reduce entre 4 a 9 mmHg.&lt;br /&gt;• &lt;b&gt;Moderación de Alcohol y Cesación Tabáquica:&lt;/b&gt; Reduce la presión arterial entre 2 a 4 mmHg.</t>
  </si>
  <si>
    <t>&lt;b&gt;a) Dieta y ejercicio:&lt;/b&gt; Es la opción correcta. Constituye una regla formal y universal establecer que la primera línea de tratamiento en todos los pacientes diagnosticados con hipertensión arterial, o incluso en fases de presión arterial limítrofe, consiste invariablemente en la prescripción de modificaciones higiénico-dietéticas, basándose en la dieta hiposódica, el descenso de peso y el ejercicio físico regular.</t>
  </si>
  <si>
    <t>&lt;b&gt;b) Medicamentos antihipertensivos:&lt;/b&gt; Es incorrecta como primera línea universal. Si bien son el pilar en estadios avanzados, su indicación inicial sistemática se reserva para pacientes de moderado/alto riesgo o aquellos que debutan con hipertensión Grado 2 o 3 (mayor o igual a 160/100 mmHg), debiéndose siempre acompañar de la dieta y el ejercicio.&lt;br /&gt;&lt;b&gt;c) Cirugía:&lt;/b&gt; Es incorrecta. Solo está indicada para resolver mecánicamente causas específicas de hipertensión arterial secundaria (como tumores secretores en el feocromocitoma o hiperaldosteronismo), no siendo aplicable a la hipertensión esencial.&lt;br /&gt;&lt;b&gt;d) Terapia ocupacional:&lt;/b&gt; Es incorrecta. Carece de efecto hemodinámico demostrado para la reducción de las cifras tensionales en el paciente hipertenso.</t>
  </si>
  <si>
    <t>&lt;b&gt;CONDUCTA CLÍNICA ANTE PRESIÓN ARTERIAL LIMÍTROFE&lt;/b&gt;&lt;br /&gt;&lt;br /&gt;Ante un paciente joven (por ejemplo, 38 años) sin antecedentes patológicos, pero con reiterados registros tensionales limítrofes (como 130/84 mmHg), la conducta médica protocolar es no administrar fármacos e indicar ineludiblemente dieta hiposódica, descenso de peso y ejercicio físico temprano para evitar que transicionen a hipertensión establecida.</t>
  </si>
  <si>
    <t>¿Cuál es el objetivo de la terapia antihipertensiva? &lt;br&gt;&lt;br&gt;a) Bajar la presión arterial por debajo de 140/90 mmHg &lt;br&gt;&lt;br&gt;b) Bajar la presión arterial por debajo de 120/80 mmHg &lt;br&gt;&lt;br&gt;c) Mantener la presión arterial por debajo de 160/100 mmHg &lt;br&gt;&lt;br&gt;d) Mantener la presión arterial por encima de 140/90 mmHg</t>
  </si>
  <si>
    <t>&lt;br&gt;a) Bajar la presión arterial por debajo de 140/90 mmHg</t>
  </si>
  <si>
    <t>El objetivo primario e ineludible de la terapia antihipertensiva estándar es bajar la presión arterial por debajo de &lt;b&gt;140/90 mmHg&lt;/b&gt; en la población general.</t>
  </si>
  <si>
    <t>&lt;b&gt;OBJETIVOS TENSIONALES EN LA HIPERTENSIÓN ARTERIAL&lt;/b&gt;&lt;br /&gt;&lt;br /&gt;El manejo de la hipertensión arterial (HTA) es un pilar fundamental en la medicina clínica, dado que la HTA mantenida se asocia con una elevada morbimortalidad. El mayor determinante para disminuir el riesgo cardiovascular de un paciente es el descenso de la presión arterial en sí misma, independientemente de la droga empleada para lograrlo.&lt;br /&gt;• &lt;b&gt;Población General:&lt;/b&gt; El objetivo terapéutico en la HTA esencial no complicada en pacientes entre 16 y 80 años es lograr valores estrictamente menores a 140/90 mmHg.&lt;br /&gt;• &lt;b&gt;Ancianos:&lt;/b&gt; En pacientes mayores de 60 a 80 años, se aceptan metas de &lt; 150/90 mmHg, aunque en individuos con buena forma física se recomienda de igual manera buscar el &lt; 140/90 mmHg.&lt;br /&gt;• &lt;b&gt;Comorbilidades de Alto Riesgo:&lt;/b&gt; En pacientes con diabetes mellitus, enfermedad coronaria o antecedentes de ACV, las metas son más estrictas, recomendándose valores &lt; 130/80 mmHg (o &lt; 140/85 mmHg).&lt;br /&gt;• &lt;b&gt;Enfermedad Renal Crónica:&lt;/b&gt; Si existe proteinuria &gt; 1 g/día o disminución severa del filtrado glomerular, la meta exigida es &lt; 125/75 mmHg.</t>
  </si>
  <si>
    <t>La opción a es correcta debido a que la literatura cardiológica establece axiomáticamente que el objetivo primario de la terapia antihipertensiva estándar para la población general (pacientes entre 16 y 80 años con HTA esencial no complicada) es bajar y mantener la presión arterial por debajo de &lt;b&gt;140/90 mmHg&lt;/b&gt;.</t>
  </si>
  <si>
    <t>&lt;br /&gt;• &lt;b&gt;b) Bajar la presión arterial por debajo de 120/80 mmHg:&lt;/b&gt; Es incorrecta ya que, si bien estos valores definen la presión óptima o normal en un individuo sano, forzar farmacológicamente descensos por debajo de estas cifras en pacientes crónicos o añosos no es el objetivo inicial estándar y puede acarrear riesgos de hipoperfusión.&lt;br /&gt;• &lt;b&gt;c) Mantener la presión arterial por debajo de 160/100 mmHg:&lt;/b&gt; Es incorrecta debido a que conformarse con sostener presiones entre 140/90 y 159/99 mmHg deja al paciente en un estrato patológico (HTA Nivel 1) con un riesgo cardiovascular elevado y persistente.&lt;br /&gt;• &lt;b&gt;d) Mantener la presión arterial por encima de 140/90 mmHg:&lt;/b&gt; Es incorrecta por definición, ya que el mantenimiento de cifras por encima de este umbral es exactamente lo que perpetúa el daño microvascular crónico, la disfunción endotelial y la hipertrofia ventricular izquierda.</t>
  </si>
  <si>
    <t>&lt;b&gt;IMPACTO DE LA TERAPIA ANTIHIPERTENSIVA Y REDUCCIÓN DEL RIESGO&lt;/b&gt;&lt;br /&gt;&lt;br /&gt;La evidencia demuestra epidemiológicamente que el tratamiento óptimo y el control estricto de las cifras tensionales reducen drásticamente las complicaciones sistémicas y el daño de órgano blanco:&lt;br /&gt;• Disminuye entre un 35% a 40% la incidencia de accidente cerebrovascular (ACV).&lt;br /&gt;• Reduce entre un 20% a 25% el riesgo de infarto agudo de miocardio (IAM).&lt;br /&gt;• Disminuye en más del 50% la incidencia de insuficiencia cardíaca y retrasa de forma significativa la progresión hacia la insuficiencia renal crónica.&lt;br /&gt;• A nivel estadístico, lograr reducir apenas 12 mmHg de presión arterial sistólica sostenida durante 10 años permite prevenir 1 muerte por cada 11 pacientes tratados.</t>
  </si>
  <si>
    <t>¿Cuál es el efecto secundario más común de los betabloqueantes? &lt;br&gt;&lt;br&gt;a) Bradicardia &lt;br&gt;&lt;br&gt;b) Hipertensión &lt;br&gt;&lt;br&gt;c) Taquicardia &lt;br&gt;&lt;br&gt;d) Hipotensión</t>
  </si>
  <si>
    <t>&lt;br&gt;a) Bradicardia</t>
  </si>
  <si>
    <t>&lt;b&gt;TRATAMIENTO FARMACOLÓGICO: BETABLOQUEANTES Y SUS EFECTOS ADVERSOS&lt;/b&gt;&lt;br /&gt;&lt;br /&gt;Los betabloqueantes actúan inhibiendo los receptores beta-adrenérgicos, bloqueando la activación del sistema nervioso simpático, lo que se traduce hemodinámicamente en una reducción de la frecuencia y la contractilidad cardíaca.&lt;br /&gt;• &lt;b&gt;Efectos Colaterales:&lt;/b&gt; El efecto secundario adverso más común y característico de esta familia farmacológica es la &lt;b&gt;bradicardia&lt;/b&gt;. Adicionalmente, el paciente puede referir astenia y disfunción eréctil.&lt;br /&gt;• &lt;b&gt;Contraindicaciones Absolutas:&lt;/b&gt; Se encuentran formalmente contraindicados ante la presencia de asma bronquial, bloqueos auriculoventriculares (AV) de alto grado (2° y 3°) y en la enfermedad arterial periférica severa.</t>
  </si>
  <si>
    <t>&lt;b&gt;a) Bradicardia:&lt;/b&gt; Es la opción correcta. Constituye una regla farmacológica directa establecer que el efecto secundario adverso más común de los betabloqueantes es la bradicardia, la cual se produce como consecuencia directa de su mecanismo de acción (efecto cronotrópico negativo) al inhibir los receptores adrenérgicos.</t>
  </si>
  <si>
    <t>&lt;b&gt;b) Hipertensión:&lt;/b&gt; Es incorrecta. El mecanismo de acción terapéutico fundamental de los betabloqueantes es reducir la presión arterial bloqueando la activación simpática, no elevarla.&lt;br /&gt;&lt;b&gt;c) Taquicardia:&lt;/b&gt; Es incorrecta. Los betabloqueantes disminuyen la frecuencia cardíaca, siendo la taquicardia el efecto fisiológico totalmente opuesto (y que estos fármacos buscan frenar).&lt;br /&gt;&lt;b&gt;d) Hipotensión:&lt;/b&gt; Es incorrecta como respuesta principal en este contexto. Si bien son agentes antihipertensivos y un exceso de dosis puede generar hipotensión, la bradicardia supera estadísticamente y de forma clínica a la hipotensión como el efecto secundario más prevalente y representativo de esta familia.</t>
  </si>
  <si>
    <t>Señale la opción INCORRECTA:&lt;br&gt;&lt;br&gt;a) La estenosis de la arteria renal bilateral debe tratarse con altas dosis de IECA&lt;br&gt;&lt;br&gt;b) El feocromocitoma es una causa poco frecuente de Hipertensión secundaria&lt;br&gt;&lt;br&gt;c) El hiperaldosteronismo primario es la causa más frecuente de HTA secundaria&lt;br&gt;&lt;br&gt;d) La presencia de HTA refractaria debe hacer sospechar HTA secundaria&lt;br&gt;&lt;br&gt;e) Ante un paciente con HTA no controlada con valsartán+amlodipina+hidroclortiazida, la cuarta droga debería ser un bloqueante de la aldosterona</t>
  </si>
  <si>
    <t>&lt;br&gt;a) La estenosis de la arteria renal bilateral debe tratarse con altas dosis de IECA</t>
  </si>
  <si>
    <t>La &lt;b&gt;estenosis de la arteria renal bilateral&lt;/b&gt; constituye una &lt;b&gt;contraindicación absoluta&lt;/b&gt; para la administración de &lt;b&gt;IECA&lt;/b&gt; y &lt;b&gt;ARA-II&lt;/b&gt;, estando formalmente prohibido su uso en esta entidad.</t>
  </si>
  <si>
    <t>&lt;b&gt;TRATAMIENTO ANTIHIPERTENSIVO EN ENFERMEDAD RENAL Y CONTRAINDICACIONES&lt;/b&gt;&lt;br /&gt;&lt;br /&gt;La elección del fármaco antihipertensivo varía radicalmente según el daño de órgano blanco y la comorbilidad presente:&lt;br /&gt;• &lt;b&gt;Fármacos de Primera Elección:&lt;/b&gt; En pacientes con nefropatía diabética o enfermedad renal crónica que cursan con microalbuminuria, los fármacos de primera elección absoluta son los inhibidores de la enzima convertidora de angiotensina (&lt;b&gt;IECA&lt;/b&gt;) o los antagonistas de los receptores de angiotensina II (&lt;b&gt;ARA-II&lt;/b&gt;).&lt;br /&gt;• &lt;b&gt;Contraindicación Absoluta:&lt;/b&gt; A pesar de su efecto nefroprotector en otras patologías, se destaca categóricamente que la &lt;b&gt;estenosis de la arteria renal bilateral NO debe tratarse con IECA ni ARA-II&lt;/b&gt;. Esta condición representa una contraindicación absoluta para el uso de dichos fármacos debido al riesgo inminente de precipitar una insuficiencia renal aguda.&lt;br /&gt;• &lt;b&gt;Precauciones de filtrado:&lt;/b&gt; No se deben iniciar jamás si el filtrado glomerular cae por debajo de 30 ml/min por el altísimo riesgo de hiperkalemia letal.</t>
  </si>
  <si>
    <t>La opción a es la afirmación INCORRECTA (y por lo tanto, la respuesta correcta del MCQ) debido a que la literatura cardiológica establece axiomáticamente que la &lt;b&gt;estenosis de la arteria renal bilateral&lt;/b&gt; representa una &lt;b&gt;contraindicación absoluta&lt;/b&gt; ineludible para el uso de &lt;b&gt;IECA&lt;/b&gt; y ARA-II.</t>
  </si>
  <si>
    <t>&lt;br /&gt;• &lt;b&gt;b) El feocromocitoma es una causa poco frecuente de Hipertensión secundaria:&lt;/b&gt; Es una afirmación verdadera. Las etiologías endocrinas (como el feocromocitoma) son raras en comparación con las causas renales, que constituyen el 90% de las hipertensiones secundarias.&lt;br /&gt;• &lt;b&gt;c) El hiperaldosteronismo primario es la causa más frecuente de HTA secundaria:&lt;/b&gt; Es una afirmación considerada verdadera en el subgrupo de patologías endocrinas directamente cribadas, no debiendo marcarse como la incorrecta de la lista.&lt;br /&gt;• &lt;b&gt;d) La presencia de HTA refractaria debe hacer sospechar HTA secundaria:&lt;/b&gt; Es una afirmación verdadera. La guía establece la obligatoriedad de sospechar e investigar una HTA secundaria ante todo paciente que curse con HTA refractaria o resistente.&lt;br /&gt;• &lt;b&gt;e) Ante un paciente con HTA no controlada con valsartán+amlodipina+hidroclortiazida, la cuarta droga debería ser un bloqueante de la aldosterona:&lt;/b&gt; Es una afirmación verdadera, ya que representa exactamente el esquema terapéutico normatizado a seguir ante el diagnóstico de una HTA refractaria.</t>
  </si>
  <si>
    <t>&lt;b&gt;HIPERTENSIÓN ARTERIAL REFRACTARIA O RESISTENTE&lt;/b&gt;&lt;br /&gt;&lt;br /&gt;• &lt;b&gt;Diagnóstico:&lt;/b&gt; Se establece cuando no se logra el control óptimo de la presión arterial a pesar de que el paciente se encuentre bajo tratamiento simultáneo con tres drogas antihipertensivas a dosis plenas, dentro de las cuales una debe ser obligatoriamente un diurético (típicamente tiazídico, ej. hidroclorotiazida).&lt;br /&gt;• &lt;b&gt;Conducta Clínica:&lt;/b&gt; La conducta médica exige descartar sistemáticamente una causa de HTA secundaria y añadir al esquema un cuarto fármaco, siendo la indicación correcta incorporar un &lt;b&gt;bloqueante de la aldosterona&lt;/b&gt; (espironolactona o eplerenona).</t>
  </si>
  <si>
    <t>Señales cuál combinación de antihipertensivos NO es recomendada:&lt;br&gt;&lt;br&gt;a) IECA+ARA&lt;br&gt;&lt;br&gt;b) IECA+bloqueantes cálcicos&lt;br&gt;&lt;br&gt;c) ARA+bloqueantes cálcicos&lt;br&gt;&lt;br&gt;d) IECA+tiazidas&lt;br&gt;&lt;br&gt;e) ARA+tiazidas</t>
  </si>
  <si>
    <t>&lt;br&gt;a) IECA+ARA</t>
  </si>
  <si>
    <t>En la práctica clínica, la asociación farmacológica que está formalmente contraindicada y es considerada la &lt;b&gt;menos recomendada de todas&lt;/b&gt; en la hipertensión arterial es la combinación de un &lt;b&gt;IECA junto a un ARA-II&lt;/b&gt;.</t>
  </si>
  <si>
    <t>&lt;b&gt;a) IECA+ARA:&lt;/b&gt; Es la opción correcta. Constituye una regla farmacológica estricta establecer que la asociación simultánea de un inhibidor de la enzima convertidora de angiotensina (IECA) junto a un antagonista de los receptores de angiotensina II (ARA-II) se encuentra formalmente contraindicada en el tratamiento antihipertensivo debido a su altísimo riesgo de causar hiperpotasemia severa, arritmias y daño renal, careciendo de cualquier beneficio clínico adicional.</t>
  </si>
  <si>
    <t>&lt;b&gt;b) IECA+bloqueantes cálcicos, c) ARA+bloqueantes cálcicos, d) IECA+tiazidas, y e) ARA+tiazidas:&lt;/b&gt; Son incorrectas. Todas estas opciones representan de forma explícita las combinaciones catalogadas como preferentes o ideales para el tratamiento de la hipertensión arterial, ya que asocian de manera segura un bloqueante del eje renina-angiotensina-aldosterona con un calcioantagonista o un diurético tiazídico, logrando sinergizar sus mecanismos de acción y minimizando la aparición de efectos adversos.</t>
  </si>
  <si>
    <t>Cuál de los siguientes fármacos antihipertensivos está contraindicado en pacientes con estenosis aórtica severa:&lt;br&gt;&lt;br&gt;a) Beta bloqueantes&lt;br&gt;&lt;br&gt;b) IECA&lt;br&gt;&lt;br&gt;c) ARA2&lt;br&gt;&lt;br&gt;d) Diuréticos</t>
  </si>
  <si>
    <t>&lt;br&gt;b) IECA</t>
  </si>
  <si>
    <t>Los &lt;b&gt;IECA&lt;/b&gt; (Inhibidores de la Enzima Convertidora de Angiotensina) están formalmente &lt;b&gt;contraindicados&lt;/b&gt; en pacientes que cursan con &lt;b&gt;estenosis aórtica severa&lt;/b&gt;.</t>
  </si>
  <si>
    <t>&lt;b&gt;INHIBIDORES DE LA ENZIMA CONVERTIDORA DE ANGIOTENSINA (IECA) Y SUS CONTRAINDICACIONES&lt;/b&gt;&lt;br /&gt;&lt;br /&gt;Los IECA constituyen una de las familias farmacológicas validadas como primera línea para el tratamiento de la hipertensión arterial. Actúan inhibiendo la enzima convertidora de angiotensina, lo que disminuye la vasoconstricción y la retención de sodio inducida por la Angiotensina II.&lt;br /&gt;• &lt;b&gt;Contraindicaciones Absolutas:&lt;/b&gt; A pesar de su amplia utilidad clínica y su probado efecto nefroprotector y cardioprotector, su uso está formalmente proscrito en ciertas entidades debido al altísimo riesgo de complicaciones hemodinámicas y orgánicas letales. Las contraindicaciones absolutas ineludibles incluyen el embarazo, los antecedentes de angioedema, la estenosis de la arteria renal bilateral y la &lt;b&gt;estenosis aórtica severa&lt;/b&gt;.&lt;br /&gt;• &lt;b&gt;Precauciones de filtrado:&lt;/b&gt; No se deben iniciar jamás si el filtrado glomerular (MDRD) cae por debajo de 30 ml/min debido al altísimo riesgo de hiperkalemia letal.&lt;br /&gt;• &lt;b&gt;Efectos Colaterales:&lt;/b&gt; El efecto secundario adverso más común e identitario es la tos seca, la cual obliga frecuentemente a rotar el tratamiento hacia un ARA-II.</t>
  </si>
  <si>
    <t>La opción b es correcta debido a que la literatura cardiológica establece de manera explícita y axiomática que los fármacos &lt;b&gt;IECA&lt;/b&gt; se encuentran formalmente contraindicados en pacientes que cursan con una &lt;b&gt;estenosis aórtica severa&lt;/b&gt;, sumándose esta patología valvular a las otras contraindicaciones absolutas clásicas de la familia farmacológica (como el embarazo o la estenosis de la arteria renal bilateral).</t>
  </si>
  <si>
    <t>&lt;br /&gt;• &lt;b&gt;a) Beta bloqueantes:&lt;/b&gt; Es incorrecta en este contexto de contraindicación por estenosis aórtica, ya que las contraindicaciones absolutas formales de los betabloqueantes se circunscriben al asma bronquial, los bloqueos AV de alto grado (2° y 3°) y la enfermedad arterial periférica severa.&lt;br /&gt;• &lt;b&gt;c) ARA2:&lt;/b&gt; Es incorrecta porque, si bien los antagonistas de los receptores de angiotensina II comparten la mayoría de las contraindicaciones absolutas de los IECA (embarazo, estenosis renal bilateral, hiperpotasemia), los consensos destacan específicamente y de forma nominal a los IECA frente a la estenosis aórtica severa.&lt;br /&gt;• &lt;b&gt;d) Diuréticos:&lt;/b&gt; Es incorrecta dado que no presentan a la estenosis aórtica severa como una contraindicación absoluta primaria; los diuréticos tiazídicos, por ejemplo, están contraindicados absolutamente en pacientes con gota.</t>
  </si>
  <si>
    <t>&lt;b&gt;JUSTIFICACIÓN HEMODINÁMICA EN LA ESTENOSIS AÓRTICA SEVERA&lt;/b&gt;&lt;br /&gt;&lt;br /&gt;La estenosis aórtica constituye una obstrucción mecánica fija a la expulsión del ventrículo izquierdo, generando una sobrecarga de presión. En estados avanzados o severos, el uso de fármacos vasodilatadores puros o mixtos (como los IECA) provoca una caída de la resistencia vascular periférica sistémica. Al tener el paciente un gasto cardíaco fijo y rígidamente limitado por la severa estrechez de la válvula, el corazón es totalmente incapaz de aumentar el volumen eyectivo para compensar dicha vasodilatación periférica. Esto desencadena indefectiblemente una hipotensión extrema, hipoperfusión tisular, isquemia, síncope y un potencial colapso hemodinámico letal (shock cardiogénico).</t>
  </si>
  <si>
    <t>¿Cuál es el tratamiento inmediato de la hipertensión maligna?&lt;br&gt;&lt;br&gt;a) Nitroprusiato&lt;br&gt;&lt;br&gt;b) Hidralazina&lt;br&gt;&lt;br&gt;c) IECA&lt;br&gt;&lt;br&gt;d) Labetalol</t>
  </si>
  <si>
    <t>&lt;br&gt;a) Nitroprusiato</t>
  </si>
  <si>
    <t>El Nitroprusiato de Sodio endovenoso constituye el tratamiento definitivo e inmediato de la hipertensión maligna.</t>
  </si>
  <si>
    <t>&lt;b&gt;TRATAMIENTO DE LAS EMERGENCIAS HIPERTENSIVAS Y LA HTA MALIGNA&lt;/b&gt;&lt;br /&gt;&lt;br /&gt;La Hipertensión Acelerada-Maligna es una forma clínica grave definida inconfundiblemente por la presencia de edema de papila bilateral (fondo de ojo Grado IV). Se encuadra dentro de las Emergencias Hipertensivas propiamente dichas, las cuales exigen internación inmediata en la Unidad de Cuidados Intensivos (UTI) y la administración de potentes drogas endovenosas para descender la presión en minutos a horas.&lt;br /&gt;• &lt;b&gt;Nitroprusiato de Sodio (IV):&lt;/b&gt; Es un potente vasodilatador mixto (actúa a nivel arterial y venoso) de acción casi instantánea (1 a 2 minutos). Constituye protocolarmente el tratamiento definitivo e inmediato de la HTA maligna y de la encefalopatía hipertensiva.&lt;br /&gt;• &lt;b&gt;Precauciones:&lt;/b&gt; Su perfusión continua por más de 48 horas conlleva el riesgo de producir intoxicación metabólica severa por acumulación de tiocianatos y cianuro.</t>
  </si>
  <si>
    <t>&lt;b&gt;a) Nitroprusiato:&lt;/b&gt; Es la opción correcta. Constituye una premisa farmacológica estricta que el Nitroprusiato de Sodio por vía endovenosa es el tratamiento de elección definitivo e inmediato para el manejo de la Hipertensión Maligna y la Encefalopatía Hipertensiva, debido a su extrema potencia y acción vasodilatadora mixta casi instantánea.</t>
  </si>
  <si>
    <t>&lt;b&gt;b) Hidralazina, c) IECA, y d) Labetalol:&lt;/b&gt; Son incorrectas. Aunque son fármacos utilizados en diversos escenarios del manejo antihipertensivo (por ejemplo, el labetalol se emplea en crisis adrenérgicas, eclampsia o disección aórtica, o los IECA en el manejo crónico oral), el tratamiento específico, protocolizado y de primera línea para revertir la emergencia extrema que representa la Hipertensión Maligna es el Nitroprusiato de Sodio en infusión endovenosa continua.</t>
  </si>
  <si>
    <t>05_Síncope</t>
  </si>
  <si>
    <t>Marque la opción INCORRECTA:&lt;br&gt;&lt;br&gt;a) Paciente con pérdida de la conciencia y tono muscular y recuperación ad integrum en pocos minutos corresponde al diagnóstico de síncope&lt;br&gt;&lt;br&gt;b) El diagnóstico de síncope implica la búsqueda del mecanismo subyacente que puede ir desde arritmias potencialmente mortales a un síncope vaso vagal (neuro cardiogénico)&lt;br&gt;&lt;br&gt;c) Paciente con pérdida de la conciencia de varias horas de evolución y tono muscular y sin recuperación ad integrum corresponde al diagnóstico de síncope&lt;br&gt;&lt;br&gt;d) El síncope vaso vagal es un cuadro benigno y ocurre por una inadecuada respuesta vasodilatadora y bradicardia, su diagnóstico implica la ausencia de cardiopatía estructural</t>
  </si>
  <si>
    <t>&lt;br&gt;c) Paciente con pérdida de la conciencia de varias horas de evolución y tono muscular y sin recuperación ad integrum corresponde al diagnóstico de síncope</t>
  </si>
  <si>
    <t>Un cuadro de pérdida de conciencia de varias horas de evolución que cursa sin recuperación ad integrum &lt;b&gt;NO&lt;/b&gt; corresponde al diagnóstico de &lt;b&gt;síncope&lt;/b&gt; bajo ninguna circunstancia.</t>
  </si>
  <si>
    <t>&lt;b&gt;DEFINICIÓN Y CONCEPTOS CLÍNICOS DEL SÍNCOPE&lt;/b&gt;&lt;br /&gt;&lt;br /&gt;El síncope se define como una pérdida de la conciencia y del tono muscular causada directamente por una disminución transitoria del flujo sanguíneo cerebral, cuya característica ineludible es la recuperación clínica ad integrum (total) en pocos minutos.&lt;br /&gt;• &lt;b&gt;Búsqueda etiológica:&lt;/b&gt; El diagnóstico clínico de este síntoma exige invariablemente la búsqueda del mecanismo fisiopatológico subyacente que lo provocó, abarcando un amplio espectro de gravedad que puede ir desde arritmias cardíacas potencialmente mortales hasta un simple síncope vaso vagal (neuro cardiogénico).&lt;br /&gt;• &lt;b&gt;Síncope Vasovagal:&lt;/b&gt; A nivel epidemiológico, es netamente el más frecuente en la población general. Se trata de un cuadro puramente benigno que ocurre por una inadecuada respuesta vasodilatadora y bradicardia refleja. Su diagnóstico confirmatorio implica de forma obligatoria constatar la ausencia de cardiopatía estructural subyacente.</t>
  </si>
  <si>
    <t>La opción c es la afirmación INCORRECTA (y por lo tanto, la respuesta correcta del MCQ) debido a que la literatura cardiológica establece categóricamente que la característica ineludible del síncope es la &lt;b&gt;recuperación clínica ad integrum (total) en pocos minutos&lt;/b&gt;. Un cuadro de pérdida de conciencia que evoluciona por varias horas y cursa sin recuperación completa NO corresponde al diagnóstico de síncope bajo ninguna circunstancia.</t>
  </si>
  <si>
    <t>&lt;br /&gt;• &lt;b&gt;a) Paciente con pérdida de la conciencia y tono muscular y recuperación ad integrum en pocos minutos corresponde al diagnóstico de síncope:&lt;/b&gt; Es una afirmación verdadera que refleja de manera exacta la definición fisiopatológica clínica del síncope.&lt;br /&gt;• &lt;b&gt;b) El diagnóstico de síncope implica la búsqueda del mecanismo subyacente...:&lt;/b&gt; Es una afirmación verdadera, siendo clínicamente obligatoria la estratificación del riesgo para distinguir causas benignas reflejas de aquellas provocadas por arritmias letales.&lt;br /&gt;• &lt;b&gt;d) El síncope vaso vagal es un cuadro benigno y ocurre por una inadecuada respuesta vasodilatadora...:&lt;/b&gt; Es una afirmación verdadera. Se produce por una falla refleja neurocardiogénica y, para certificarlo, se exige formalmente constatar la ausencia de una cardiopatía estructural de base.</t>
  </si>
  <si>
    <t>El síncope, señale lo verdadero:&lt;br&gt;&lt;br&gt;a) No siempre cursa con pérdida de conocimiento&lt;br&gt;&lt;br&gt;b) Los pacientes siempre solicitan valoración médica&lt;br&gt;&lt;br&gt;c) En la mayoría de los casos, se deben a una patología cardíaca que puede llevar a la muerte del paciente&lt;br&gt;&lt;br&gt;d) Esta causado por una disminución del flujo sanguíneo cerebral&lt;br&gt;&lt;br&gt;e) Es un síntoma raro en la infancia y adolescencia</t>
  </si>
  <si>
    <t>&lt;br&gt;d) Esta causado por una disminución del flujo sanguíneo cerebral</t>
  </si>
  <si>
    <t>El síncope se define fisiopatológicamente como una pérdida de la conciencia y del tono muscular causada directamente por una &lt;b&gt;disminución transitoria del flujo sanguíneo cerebral&lt;/b&gt;, con recuperación clínica total en pocos minutos.</t>
  </si>
  <si>
    <t>&lt;b&gt;SÍNCOPE: DEFINICIÓN Y CONCEPTOS CLÍNICOS GENERALES&lt;/b&gt;&lt;br /&gt;&lt;br /&gt;El síncope constituye el síntoma cardinal y paradigmático de entidades que generan descompensación hemodinámica. Se define como una pérdida de la conciencia y del tono muscular generada de forma directa por una disminución del flujo sanguíneo cerebral.&lt;br /&gt;• &lt;b&gt;Recuperación:&lt;/b&gt; Su característica clínica ineludible es la recuperación ad integrum (total) en pocos minutos. Un cuadro de pérdida de conciencia de varias horas de evolución que cursa sin recuperación total no corresponde al diagnóstico de síncope bajo ninguna circunstancia.&lt;br /&gt;• &lt;b&gt;Espectro clínico:&lt;/b&gt; El diagnóstico clínico de este síntoma exige invariablemente la búsqueda del mecanismo fisiopatológico subyacente que lo provocó, abarcando un amplio espectro de gravedad que puede ir desde arritmias cardíacas potencialmente mortales hasta un simple síncope vaso vagal (neurocardiogénico).</t>
  </si>
  <si>
    <t>&lt;b&gt;d) Esta causado por una disminución del flujo sanguíneo cerebral:&lt;/b&gt; Es la opción correcta. Constituye un axioma clínico y fisiopatológico fundamental establecer que el síncope obedece mecánicamente a una caída transitoria de la perfusión hacia el sistema nervioso central, siendo esto lo que desencadena directamente la pérdida del estado de conciencia y del tono muscular.</t>
  </si>
  <si>
    <t>&lt;b&gt;c) En la mayoría de los casos, se deben a una patología cardíaca que puede llevar a la muerte del paciente:&lt;/b&gt; Es incorrecta. A nivel epidemiológico, el síncope vasovagal (neurocardiogénico) es netamente el más frecuente en la población general, y se trata de un cuadro puramente benigno.&lt;br /&gt;&lt;b&gt;a) No siempre cursa con pérdida de conocimiento:&lt;/b&gt; Es incorrecta. La pérdida de conciencia es un componente definitorio, ineludible y obligatorio del síncope.&lt;br /&gt;&lt;b&gt;b) Los pacientes siempre solicitan valoración médica, y e) Es un síntoma raro en la infancia y adolescencia:&lt;/b&gt; Son incorrectas. Al ser el síncope vasovagal (benigno) el más frecuente a nivel global, muchos episodios ocurren en poblaciones jóvenes y se recuperan de manera espontánea en minutos sin que el paciente acuda siempre a solicitar una valoración médica de urgencia.</t>
  </si>
  <si>
    <t>&lt;b&gt;CLASIFICACIÓN Y DIAGNÓSTICO DIFERENCIAL DEL SÍNCOPE&lt;/b&gt;&lt;br /&gt;&lt;br /&gt;Para distinguir un colapso arrítmico de un colapso reflejo, se deben evaluar exhaustivamente los síntomas previos al evento:&lt;br /&gt;• &lt;b&gt;Síncope Vasovagal (Neurocardiogénico):&lt;/b&gt; Es netamente el más frecuente en la población general. Cuadro benigno causado por inadecuada respuesta vasodilatadora y bradicardia refleja. Clínicamente, los pacientes suelen tener síntomas prodrómicos (avisos) o situaciones desencadenantes previas al colapso. Su diagnóstico confirmatorio implica la ausencia de cardiopatía estructural.&lt;br /&gt;• &lt;b&gt;Síncope Arrítmico y de Causa Cardíaca:&lt;/b&gt; En franco contraste clínico, pueden presentarse de forma absolutamente súbita y no tener ningún tipo de pródromos. Por esta diferencia cardinal, los síntomas previos son vitales para orientar el diagnóstico de su causa.</t>
  </si>
  <si>
    <t>¿Cuál de los siguientes síncopes es el más frecuente en la población general?&lt;br&gt;&lt;br&gt;a) Síncope por hipotensión ortostática&lt;br&gt;&lt;br&gt;b) Síncope vasovagal&lt;br&gt;&lt;br&gt;c) Síncope arrítmico&lt;br&gt;&lt;br&gt;d) Síncope obstructivo por estenosis aórtica</t>
  </si>
  <si>
    <t>&lt;br&gt;b) Síncope vasovagal</t>
  </si>
  <si>
    <t>A nivel epidemiológico, el &lt;b&gt;síncope vasovagal&lt;/b&gt; (neurocardiogénico) es netamente el &lt;b&gt;más frecuente en la población general&lt;/b&gt;.</t>
  </si>
  <si>
    <t>&lt;b&gt;CLASIFICACIÓN Y DIAGNÓSTICO DIFERENCIAL DEL SÍNCOPE&lt;/b&gt;&lt;br /&gt;&lt;br /&gt;Para distinguir un colapso arrítmico de un colapso reflejo, se deben evaluar exhaustivamente los síntomas previos al evento:&lt;br /&gt;• &lt;b&gt;Síncope Vasovagal (Neurocardiogénico):&lt;/b&gt; A nivel epidemiológico, es netamente el más frecuente en la población general. Se trata de un cuadro puramente benigno que ocurre por una inadecuada respuesta vasodilatadora y bradicardia refleja. Clínicamente, la regla general dicta que los pacientes con síncopes vaso vagales suelen tener síntomas prodrómicos (avisos) o situaciones desencadenantes previas al colapso. Su diagnóstico confirmatorio implica de forma obligatoria constatar la ausencia de cardiopatía estructural subyacente.&lt;br /&gt;• &lt;b&gt;Síncope Arrítmico y de Causa Cardíaca:&lt;/b&gt; En franco contraste clínico, los síncopes de causa arrítmica pueden presentarse de forma absolutamente súbita y no tener ningún tipo de pródromos. Es por esta diferencia cardinal que los síntomas previos a un síncope son de extrema relevancia médica, ya que resultan vitales para orientar el diagnóstico de su causa.</t>
  </si>
  <si>
    <t>La opción b es correcta debido a que la literatura cardiológica establece de manera explícita que el &lt;b&gt;síncope vasovagal&lt;/b&gt; es netamente el síncope más frecuente en la población general, caracterizado por ser un cuadro benigno desencadenado por una inadecuada respuesta vasodilatadora y bradicardia refleja.</t>
  </si>
  <si>
    <t>&lt;br /&gt;• &lt;b&gt;a) Síncope por hipotensión ortostática:&lt;/b&gt; Es incorrecta porque, si bien es una causa prevalente en pacientes añosos o medicados, no supera estadísticamente al vasovagal como la principal causa de síncope a nivel de la población general.&lt;br /&gt;• &lt;b&gt;c) Síncope arrítmico:&lt;/b&gt; Es incorrecta ya que su incidencia es marcadamente menor a las causas reflejas o neuromediadas, aunque reviste la mayor gravedad clínica al presentarse de forma súbita y ser un potencial precursor de muerte súbita.&lt;br /&gt;• &lt;b&gt;d) Síncope obstructivo por estenosis aórtica:&lt;/b&gt; Es incorrecta debido a que representa una etiología mecánica específica del corazón izquierdo, cuya prevalencia global es infinitamente menor a los síncopes reflejos benignos.</t>
  </si>
  <si>
    <t>&lt;b&gt;DEFINICIÓN CLÍNICA Y ABORDAJE&lt;/b&gt;&lt;br /&gt;&lt;br /&gt;El síncope se define como una pérdida de la conciencia y del tono muscular causada directamente por una disminución transitoria del flujo sanguíneo cerebral, cuya característica ineludible es la recuperación clínica &lt;i&gt;ad integrum&lt;/i&gt; (total) en pocos minutos.&lt;br /&gt;• &lt;b&gt;Conducta evaluativa estricta:&lt;/b&gt; Ante un paciente joven sin antecedentes de cardiopatía ni factores de riesgo, que consulta por un síncope precedido por claros pródromos (mareos, visión borrosa) y que presenta un examen físico normal, el proceder correcto dicta realizar primero un Electrocardiograma (ECG). Si este es normal, se debe considerar como primera opción un síncope neuromediado o reflejo vagal, tranquilizar a la familia y solicitar un ecocardiograma ambulatorio para descartar definitivamente cualquier cardiopatía estructural de base. Internar al paciente o solicitar estudios invasivos de alta complejidad en este escenario de bajo riesgo constituye una conducta médica incorrecta y desproporcionada.</t>
  </si>
  <si>
    <t>Marque la opción INCORRECTA:&lt;br&gt;&lt;br&gt;a) La muerte súbita puede ser la primera manifestación de enfermedad coronaria&lt;br&gt;&lt;br&gt;b) Los síncopes de causa arrítmica pueden no tener pródromos&lt;br&gt;&lt;br&gt;c) Los pacientes con síncopes vaso vagales suelen tener síntomas prodrómicos o situaciones desencadenantes&lt;br&gt;&lt;br&gt;d) Los síntomas previos a un síncope no son relevantes para el diagnóstico de su causa</t>
  </si>
  <si>
    <t>&lt;br&gt;d) Los síntomas previos a un síncope no son relevantes para el diagnóstico de su causa</t>
  </si>
  <si>
    <t>Los síntomas previos (pródromos) a un síncope son de &lt;b&gt;extrema relevancia médica&lt;/b&gt;, ya que resultan vitales para orientar el diagnóstico de su causa y poder distinguir clínicamente un colapso de origen arrítmico de un colapso reflejo.</t>
  </si>
  <si>
    <t>&lt;b&gt;SÍNCOPE: IMPORTANCIA DE LOS SÍNTOMAS PREVIOS Y DIAGNÓSTICO DIFERENCIAL&lt;/b&gt;&lt;br /&gt;&lt;br /&gt;Para distinguir un colapso arrítmico de un colapso reflejo, se deben evaluar exhaustivamente los síntomas previos al evento sincopal:&lt;br /&gt;• &lt;b&gt;Síncope Vasovagal (Neurocardiogénico):&lt;/b&gt; Es netamente el más frecuente en la población general. Se trata de un cuadro puramente benigno que ocurre por una inadecuada respuesta vasodilatadora y bradicardia refleja. Clínicamente, la regla general dicta que los pacientes con síncopes vaso vagales suelen tener síntomas prodrómicos (avisos) o situaciones desencadenantes previas al colapso.&lt;br /&gt;• &lt;b&gt;Síncope Arrítmico y de Causa Cardíaca:&lt;/b&gt; En franco contraste clínico, los síncopes de causa arrítmica pueden presentarse de forma absolutamente súbita y no tener ningún tipo de pródromos. Por esta diferencia cardinal, los síntomas previos son de extrema relevancia médica y resultan vitales para orientar el diagnóstico de su causa.&lt;br /&gt;• &lt;b&gt;Muerte Súbita y Enfermedad Coronaria:&lt;/b&gt; Como corolario de gravedad en la evaluación cardiológica, se debe tener siempre presente que la muerte súbita puede llegar a ser la primera manifestación clínica de una enfermedad coronaria subyacente asintomática.</t>
  </si>
  <si>
    <t>&lt;b&gt;d) Los síntomas previos a un síncope no son relevantes para el diagnóstico de su causa:&lt;/b&gt; Es la opción INCORRECTA (y por ende la respuesta a marcar para resolver el MCQ). Constituye una premisa clínica formal y excluyente establecer que los síntomas previos (pródromos) son de extrema relevancia médica, ya que resultan la principal herramienta vital para orientar el diagnóstico etiológico y poder distinguir un síncope benigno (vasovagal) de uno potencialmente letal (arrítmico).</t>
  </si>
  <si>
    <t>&lt;b&gt;a) La muerte súbita puede ser la primera manifestación de enfermedad coronaria:&lt;/b&gt; Es un enunciado correcto. Constituye un corolario de gravedad cardiológica establecido de forma absoluta.&lt;br /&gt;&lt;b&gt;b) Los síncopes de causa arrítmica pueden no tener pródromos:&lt;/b&gt; Es un enunciado correcto. Las arritmias pueden provocar pérdida de conciencia de forma absolutamente súbita y fulminante sin ningún tipo de aviso previo.&lt;br /&gt;&lt;b&gt;c) Los pacientes con síncopes vaso vagales suelen tener síntomas prodrómicos o situaciones desencadenantes:&lt;/b&gt; Es un enunciado correcto. Clínicamente es la regla general epidemiológica en los síncopes de origen reflejo neurocardiogénico.</t>
  </si>
  <si>
    <t>Un paciente de 18 años sin antecedentes de cardiopatía ni factores de riesgo consulta por síncope precedido de mareos, visión borrosa, vacío en epigastrio. Presenta un examen físico cardiovascular normal. ¿Cuál de las siguientes opciones sería el proceder correcto?&lt;br&gt;&lt;br&gt;a) Internación en UCO ya que todos los síncopes son de mal pronóstico&lt;br&gt;&lt;br&gt;b) Solicita un cateterismo cardíaco para descartar enfermedad coronaria&lt;br&gt;&lt;br&gt;c) Realiza ECG, si es normal considera que puede ser un síncope neuromediado o reflejo vagal. Tranquiliza a la familia y solicita ecocardiograma para descartar cardiopatía&lt;br&gt;&lt;br&gt;d) No considera necesario hacer ECG ni ningún otro estudio ya que el paciente es joven y es el primer episodio&lt;br&gt;&lt;br&gt;e) Solicita angiotomografía multicorte para descartar enfermedad coronaria en forma no invasiva</t>
  </si>
  <si>
    <t>&lt;br&gt;c) Realiza ECG, si es normal considera que puede ser un síncope neuromediado o reflejo vagal. Tranquiliza a la familia y solicita ecocardiograma para descartar cardiopatía</t>
  </si>
  <si>
    <t>Ante un paciente joven sin antecedentes de cardiopatía ni factores de riesgo que consulta por un síncope precedido por claros pródromos y con examen físico normal, la conducta médica indicada es realizar un &lt;b&gt;Electrocardiograma (ECG)&lt;/b&gt;; si es normal, se considera un &lt;b&gt;síncope neuromediado o reflejo vagal&lt;/b&gt;, se tranquiliza a la familia y se solicita un &lt;b&gt;ecocardiograma ambulatorio&lt;/b&gt; para descartar cardiopatía estructural de base.</t>
  </si>
  <si>
    <t>&lt;b&gt;EVALUACIÓN Y MANEJO DEL SÍNCOPE EN PACIENTES JÓVENES&lt;/b&gt;&lt;br /&gt;&lt;br /&gt;La evaluación de un paciente que ha sufrido un síncope requiere estratificar el riesgo basándose en la edad, los antecedentes y la presentación del cuadro clínico.&lt;br /&gt;• &lt;b&gt;Abordaje clínico inicial:&lt;/b&gt; Ante un paciente joven (ej. 18 años) sin antecedentes de cardiopatía ni factores de riesgo, que consulta por un síncope precedido por claros pródromos (mareos, visión borrosa, sensación de vacío en epigastrio) y que presenta un examen físico cardiovascular normal, el proceder correcto dicta realizar primero un Electrocardiograma (ECG).&lt;br /&gt;• &lt;b&gt;Sospecha etiológica:&lt;/b&gt; Si el ECG es normal, se debe considerar como primera opción diagnóstica que se trata de un síncope neuromediado o reflejo vagal. A nivel epidemiológico, este es netamente el más frecuente en la población general y se trata de un cuadro puramente benigno que ocurre por una inadecuada respuesta vasodilatadora y bradicardia refleja.&lt;br /&gt;• &lt;b&gt;Conducta a seguir:&lt;/b&gt; Tras esta sospecha diagnóstica inicial de bajo riesgo, se debe tranquilizar a la familia y solicitar un ecocardiograma de control ambulatorio para descartar definitivamente cualquier cardiopatía estructural de base.&lt;br /&gt;• &lt;b&gt;Prácticas incorrectas:&lt;/b&gt; En este escenario clínico específico de bajo riesgo, internar al paciente en la Unidad Coronaria (UCO) o solicitar de entrada estudios invasivos o de alta complejidad (como un cateterismo cardíaco o una angiotomografía multicorte) constituyen conductas médicas absolutamente incorrectas y desproporcionadas.</t>
  </si>
  <si>
    <t>La opción c es correcta debido a que la literatura cardiológica establece de manera explícita y como postulado de conducta médica estricta que, ante un paciente joven sin factores de riesgo y con claros pródromos vagales (mareos, visión borrosa), la estratificación es de bajo riesgo. El proceder normatizado exige realizar un &lt;b&gt;ECG&lt;/b&gt; inicial; si este es normal, se asume un &lt;b&gt;síncope neuromediado&lt;/b&gt;, se tranquiliza a los allegados y se debe solicitar un &lt;b&gt;ecocardiograma&lt;/b&gt; de control ambulatorio para confirmar la ausencia de anomalías estructurales.</t>
  </si>
  <si>
    <t>&lt;br /&gt;• &lt;b&gt;a) Internación en UCO:&lt;/b&gt; Es incorrecta porque el cuadro clínico detallado (pródromos, paciente joven, examen físico normal) clasifica al paciente como de bajo riesgo y orienta a una etiología vasovagal benigna. Internar a este paciente en la Unidad Coronaria es una medida médica desproporcionada.&lt;br /&gt;• &lt;b&gt;b) Solicita un cateterismo cardíaco y e) Solicita angiotomografía multicorte:&lt;/b&gt; Son incorrectas debido a que la solicitud empírica de estudios invasivos o de alta complejidad para buscar enfermedad coronaria en un paciente de 18 años asintomático cardiovascular basal y de bajo riesgo constituye una conducta clínica incorrecta e innecesaria.&lt;br /&gt;• &lt;b&gt;d) No considera necesario hacer ECG ni ningún otro estudio:&lt;/b&gt; Es incorrecta porque el diagnóstico de cualquier síncope implica invariablemente la búsqueda de su mecanismo subyacente. Aunque el cuadro parezca benigno, es mandatorio realizar un ECG y un ecocardiograma para descartar de forma fehaciente arritmias potencialmente mortales o cardiopatías estructurales silenciosas.</t>
  </si>
  <si>
    <t>06_Trombosis</t>
  </si>
  <si>
    <t>En la trombosis arterial, de acuerdo a la triada de Virchow, ¿qué elemento se considera de fundamental importancia para facilitar el estado pro-trombótico o hipercoagulable?&lt;br&gt;&lt;br&gt;a) La velocidad de flujo&lt;br&gt;&lt;br&gt;b) Los fenómenos hemorreológicos&lt;br&gt;&lt;br&gt;c) El estasis sanguíneo&lt;br&gt;&lt;br&gt;d) La lesión endotelial</t>
  </si>
  <si>
    <t>&lt;br&gt;d) La lesión endotelial</t>
  </si>
  <si>
    <t>En la trombosis del territorio arterial, a diferencia del territorio venoso, el elemento de la tríada de Virchow que constituye el factor desencadenante dominante y de fundamental importancia es la &lt;b&gt;lesión endotelial&lt;/b&gt; de la pared vascular.</t>
  </si>
  <si>
    <t>&lt;b&gt;TRÍADA DE VIRCHOW Y FISIOPATOLOGÍA DE LA TROMBOSIS&lt;/b&gt;&lt;br /&gt;&lt;br /&gt;La génesis primaria de la formación de trombos se fundamenta etiopatogénicamente en la histórica Tríada de Virchow. Esta postula que la trombosis es consecuencia de la convergencia e interacción de tres mecanismos fisiopatológicos fundamentales:&lt;br /&gt;• &lt;b&gt;Estasis venoso:&lt;/b&gt; Constituye el factor predominante y central en la génesis de los trombos en el territorio venoso.&lt;br /&gt;• &lt;b&gt;Hipercoagulabilidad:&lt;/b&gt; Definido como un estado protrombótico de la sangre intrínseco o adquirido.&lt;br /&gt;• &lt;b&gt;Lesión endotelial (Lesión de la pared vascular):&lt;/b&gt; En el territorio arterial, la lesión endotelial es el factor desencadenante dominante (como se evidencia clásicamente en la cardiopatía isquémica por ruptura o disfunción de la placa aterosclerótica). En contrapartida, en el sistema venoso la lesión endotelial ocupa un rol concurrente frente al estasis.</t>
  </si>
  <si>
    <t>&lt;b&gt;d) La lesión endotelial:&lt;/b&gt; Es la opción correcta. Constituye una premisa fisiopatológica fundamental establecer que, de acuerdo a la tríada de Virchow, la lesión de la pared vascular (disfunción endotelial) es el factor dominante y de vital importancia para la formación de trombos en el territorio arterial, desencadenando la cascada protrombótica de forma directa.</t>
  </si>
  <si>
    <t>&lt;b&gt;c) El estasis sanguíneo:&lt;/b&gt; Es incorrecta en este contexto. Si bien forma parte ineludible de la tríada de Virchow, el estasis venoso es el factor desencadenante predominante y central en la génesis de los trombos en el territorio venoso (Trombosis Venosa Profunda), no siendo el mecanismo principal en las arterias de alto flujo.&lt;br /&gt;&lt;b&gt;a) La velocidad de flujo, y b) Los fenómenos hemorreológicos:&lt;/b&gt; Son incorrectas. Las alteraciones dinámicas del flujo participan en la fisiopatología global (favoreciendo el estasis o el estrés de cizallamiento), pero dentro de los tres pilares definitorios de la tríada de Virchow que facilitan el estado trombótico arterial, el elemento orgánico primario es la lesión endotelial.</t>
  </si>
  <si>
    <t>07_Endocarditis</t>
  </si>
  <si>
    <t>Existe aproximadamente un 10% de endocarditis con hemocultivos negativos, esto se debe en su mayor parte a:&lt;br&gt;&lt;br&gt;a) Error de laboratorio&lt;br&gt;&lt;br&gt;b) Uso previo de ATB&lt;br&gt;&lt;br&gt;c) Brucelosis&lt;br&gt;&lt;br&gt;d) Infecciones por hongos</t>
  </si>
  <si>
    <t>&lt;br&gt;b) Uso previo de ATB</t>
  </si>
  <si>
    <t>La opción b es correcta debido a que la literatura médica establece de manera explícita que el &lt;b&gt;uso previo de antibióticos (ATB)&lt;/b&gt; representa la principal y mayor causa de endocarditis con hemocultivos negativos.</t>
  </si>
  <si>
    <t>&lt;br /&gt;• &lt;b&gt;a) Error de laboratorio:&lt;/b&gt; Es incorrecta porque, si bien la falla del laboratorio (descarte precoz de los cultivos) es una causa documentada de falsos negativos, estadísticamente es superada ampliamente por la administración previa de antimicrobianos.&lt;br /&gt;• &lt;b&gt;c) Brucelosis:&lt;/b&gt; Es incorrecta al evaluar la "mayor parte", ya que las infecciones por gérmenes fastidiosos intracelulares o de lento crecimiento representan solo una fracción menor del 10% global de hemocultivos negativos.&lt;br /&gt;• &lt;b&gt;d) Infecciones por hongos:&lt;/b&gt; Es incorrecta como causa principal, dado que las endocarditis micóticas constituyen una etiología infrecuente frente a la alta prevalencia de la supresión bacteriana generada por tratamientos antibióticos empíricos previos.</t>
  </si>
  <si>
    <t>¿Cuál de los siguientes es un criterio mayor para diagnóstico de endocarditis infecciosa?&lt;br&gt;&lt;br&gt;a) Fiebre mayor a 38°&lt;br&gt;&lt;br&gt;b) Hemocultivo positivo para C. Burnetii&lt;br&gt;&lt;br&gt;c) Fenómenos inmunológicos&lt;br&gt;&lt;br&gt;d) Fenómenos vasculares</t>
  </si>
  <si>
    <t>&lt;br&gt;b) Hemocultivo positivo para C. Burnetii</t>
  </si>
  <si>
    <t>El hallazgo de un hemocultivo positivo para &lt;b&gt;&lt;i&gt;Coxiella burnetii&lt;/i&gt;&lt;/b&gt; (o &lt;i&gt;C. Burnetii&lt;/i&gt;) constituye de manera directa un &lt;b&gt;criterio mayor&lt;/b&gt; para el diagnóstico de la endocarditis infecciosa.</t>
  </si>
  <si>
    <t>&lt;b&gt;CRITERIOS DE DUKE MODIFICADOS PARA ENDOCARDITIS INFECCIOSA&lt;/b&gt;&lt;br /&gt;&lt;br /&gt;Para confirmar el diagnóstico de la enfermedad, la práctica clínica se basa en los Criterios de Duke modificados, divididos en mayores y menores.&lt;br /&gt;• &lt;b&gt;CRITERIOS MAYORES (Microbiológicos):&lt;/b&gt; Microorganismos típicos aislados en 2 hemocultivos separados; microorganismos probables aislados de hemocultivos persistentemente positivos; o el hallazgo de 1 solo hemocultivo positivo para &lt;i&gt;Coxiella burnetii&lt;/i&gt;.&lt;br /&gt;• &lt;b&gt;CRITERIOS MAYORES (Ecocardiográficos):&lt;/b&gt; Ecocardiograma compatible con EI (masa intracardíaca oscilante o vegetación, absceso perianular, nueva dehiscencia de válvula protésica) o la evidencia clínica de un nuevo soplo de regurgitación.&lt;br /&gt;• &lt;b&gt;CRITERIOS MENORES:&lt;/b&gt; Incluyen los factores predisponentes (anormalidades cardíacas previas o uso de drogas IV), fiebre mayor a 38°C, fenómenos embólicos (vasculares), fenómenos inmunológicos, evidencias microbiológicas que no llegan a cumplir los criterios mayores, y hallazgos ecocardiográficos compatibles sin cumplir los requisitos de criterio mayor.</t>
  </si>
  <si>
    <t>&lt;b&gt;b) Hemocultivo positivo para C. Burnetii:&lt;/b&gt; Es la opción correcta. Constituye una regla diagnóstica formal establecer que, dentro de los Criterios de Duke modificados, la obtención de un hemocultivo positivo para &lt;i&gt;Coxiella burnetii&lt;/i&gt; representa de manera directa y absoluta un criterio mayor microbiológico para el diagnóstico de la endocarditis infecciosa.</t>
  </si>
  <si>
    <t>&lt;b&gt;a) Fiebre mayor a 38°, c) Fenómenos inmunológicos, y d) Fenómenos vasculares:&lt;/b&gt; Son incorrectas. Todos estos elementos y signos clínicos son considerados de suma utilidad en la valoración del paciente, pero se categorizan de forma estricta como Criterios Menores dentro de los Criterios de Duke modificados.</t>
  </si>
  <si>
    <t>¿Cuál de las siguientes NO es causa de tratamiento quirúrgico en una endocarditis?&lt;br&gt;&lt;br&gt;a) Infección persistente&lt;br&gt;&lt;br&gt;b) Infección de válvula protésica mecánica&lt;br&gt;&lt;br&gt;c) Absceso perivalvular por ecocardiograma&lt;br&gt;&lt;br&gt;d) La sola presencia de insuficiencia valvular</t>
  </si>
  <si>
    <t>&lt;br&gt;d) La sola presencia de insuficiencia valvular</t>
  </si>
  <si>
    <t>La sola presencia de &lt;b&gt;insuficiencia valvular&lt;/b&gt; NO constituye una causa o indicación formal de &lt;b&gt;tratamiento quirúrgico&lt;/b&gt; en una endocarditis infecciosa.</t>
  </si>
  <si>
    <t>&lt;b&gt;INDICACIONES DE TRATAMIENTO QUIRÚRGICO EN LA ENDOCARDITIS INFECCIOSA&lt;/b&gt;&lt;br /&gt;&lt;br /&gt;Muchos pacientes terminarán requiriendo cirugía cardíaca (extracción de válvula y limpieza) pese a estar bajo tratamiento antibiótico. Las indicaciones formales para el tratamiento quirúrgico incluyen:&lt;br /&gt;• &lt;b&gt;Insuficiencia Cardíaca sin respuesta al tratamiento médico adecuado:&lt;/b&gt; Ocurre debido a una grave disfunción o destrucción valvular por la vegetación. Es la complicación con mayor impacto en el pronóstico (mortalidad del 25 al 70%) y una de las principales causas de indicación quirúrgica (más frecuente en formas agudas y aórticas). Sin embargo, la sola presencia de insuficiencia valvular no es causa de tratamiento quirúrgico por sí sola si no asocia falla de bomba refractaria.&lt;br /&gt;• &lt;b&gt;Infección persistente:&lt;/b&gt; Bacteriemias persistentes a pesar de tener el germen aislado y estar bajo tratamiento antibiótico correcto.&lt;br /&gt;• &lt;b&gt;Absceso perivalvular:&lt;/b&gt; Los antibióticos no logran penetrar ni curar un absceso por sí solos.&lt;br /&gt;• &lt;b&gt;Endocarditis fúngica (por hongos):&lt;/b&gt; Generan vegetaciones muy grandes con gran capacidad embolígena.&lt;br /&gt;• &lt;b&gt;Endocarditis protésica precoz&lt;/b&gt;.&lt;br /&gt;• &lt;b&gt;Endocarditis en cables de marcapasos o cardiodesfibriladores:&lt;/b&gt; Requiere la extracción ineludible del dispositivo.&lt;br /&gt;• &lt;b&gt;Otras indicaciones:&lt;/b&gt; Embolias recurrentes (sobre todo en formas fúngicas o por &lt;i&gt;S. aureus&lt;/i&gt;), vegetaciones móviles &gt; 10 mm y absceso esplénico.</t>
  </si>
  <si>
    <t>La opción d es la afirmación correcta (y por ende la excepción buscada) debido a que la literatura cardiológica establece axiomáticamente que la sola presencia de &lt;b&gt;insuficiencia valvular&lt;/b&gt; NO es causa de tratamiento quirúrgico en una endocarditis. Para que exista indicación quirúrgica valvular, la disfunción debe originar una insuficiencia cardíaca grave que no responda al tratamiento médico adecuado.</t>
  </si>
  <si>
    <t>&lt;br /&gt;• &lt;b&gt;a) Infección persistente:&lt;/b&gt; Es incorrecta al evaluar la excepción, ya que la persistencia de bacteriemia a pesar del tratamiento antibiótico correcto es una indicación formal para la cirugía de limpieza y extracción.&lt;br /&gt;• &lt;b&gt;b) Infección de válvula protésica mecánica:&lt;/b&gt; Es incorrecta porque la endocarditis protésica (especialmente la precoz) es una indicación clásica de tratamiento quirúrgico debido a la dificultad extrema de esterilizar material inerte.&lt;br /&gt;• &lt;b&gt;c) Absceso perivalvular por ecocardiograma:&lt;/b&gt; Es incorrecta dado que la presencia de un absceso exige resolución quirúrgica obligatoria, puesto que los antibióticos sistémicos no logran penetrar la colección purulenta para curarla.</t>
  </si>
  <si>
    <t>&lt;b&gt;MORTALIDAD Y COMPLICACIONES ESTRUCTURALES&lt;/b&gt;&lt;br /&gt;&lt;br /&gt;La insuficiencia cardíaca descompensada por destrucción valvular es la complicación con mayor impacto negativo en el pronóstico de la endocarditis infecciosa, acarreando una mortalidad altísima que oscila entre el 25% y el 70% de los casos. Es por este motivo que, cuando no hay respuesta al tratamiento médico adecuado, el reemplazo o limpieza quirúrgica se convierte en una medida de salvataje vital ineludible, siendo una indicación mucho más frecuente en las presentaciones clínicas agudas y en aquellas infecciones que comprometen específicamente a la válvula aórtica.</t>
  </si>
  <si>
    <t>¿Cuáles de las siguientes NO es causa de tratamiento quirúrgico en una endocarditis?&lt;br&gt;&lt;br&gt;a) Infección persistente&lt;br&gt;&lt;br&gt;b) Presencia de marcapasos&lt;br&gt;&lt;br&gt;c) Infección por estafilococo meticilino resistente&lt;br&gt;&lt;br&gt;d) Absceso perivalvular</t>
  </si>
  <si>
    <t>&lt;br&gt;c) Infección por estafilococo meticilino resistente</t>
  </si>
  <si>
    <t>La &lt;b&gt;infección por estafilococo meticilino resistente&lt;/b&gt; no constituye una indicación ni causa de &lt;b&gt;tratamiento quirúrgico&lt;/b&gt; en el manejo de una endocarditis infecciosa.</t>
  </si>
  <si>
    <t>&lt;b&gt;INDICACIONES DE TRATAMIENTO QUIRÚRGICO EN ENDOCARDITIS INFECCIOSA&lt;/b&gt;&lt;br /&gt;&lt;br /&gt;Muchos pacientes requieren cirugía cardíaca (extracción de la válvula y limpieza del tejido) pese al tratamiento antibiótico. Las indicaciones formales para el tratamiento quirúrgico son:&lt;br /&gt;• &lt;b&gt;Insuficiencia Cardíaca:&lt;/b&gt; Únicamente cuando no presenta respuesta al tratamiento médico adecuado. Es la complicación con mayor impacto en la mortalidad (la sola presencia de insuficiencia valvular no es causa quirúrgica).&lt;br /&gt;• &lt;b&gt;Infección persistente:&lt;/b&gt; Bacteriemias persistentes a pesar de tener el germen aislado y encontrarse bajo un esquema antibiótico correcto.&lt;br /&gt;• &lt;b&gt;Absceso perivalvular:&lt;/b&gt; Los antibióticos no logran penetrar ni curar un absceso por sí solos.&lt;br /&gt;• &lt;b&gt;Endocarditis fúngica (por hongos):&lt;/b&gt; Generan vegetaciones muy grandes con gran capacidad embolígena.&lt;br /&gt;• &lt;b&gt;Endocarditis protésica precoz.&lt;/b&gt;&lt;br /&gt;• &lt;b&gt;Endocarditis en cables de marcapasos o cardiodesfibriladores:&lt;/b&gt; Exige la extracción ineludible del dispositivo.&lt;br /&gt;• &lt;b&gt;Embolias recurrentes:&lt;/b&gt; Vistas sobre todo en las formas fúngicas o por &lt;i&gt;S. aureus&lt;/i&gt;.&lt;br /&gt;• &lt;b&gt;Vegetaciones móviles &gt; 10 mm:&lt;/b&gt; Por su altísimo riesgo de producir nuevas embolias.&lt;br /&gt;• &lt;b&gt;Absceso esplénico.&lt;/b&gt;</t>
  </si>
  <si>
    <t>&lt;b&gt;c) Infección por estafilococo meticilino resistente:&lt;/b&gt; Es la opción correcta (identifica la falsa indicación quirúrgica). El hallazgo y rescate de este microorganismo demanda ajustar estrictamente el esquema farmacológico (por ejemplo, instaurando vancomicina o daptomicina), pero carece de indicación quirúrgica per se si no se asocia de forma concurrente a complicaciones destructivas mayores (como abscesos) o falla hemodinámica inmanejable.</t>
  </si>
  <si>
    <t>&lt;b&gt;a) Infección persistente:&lt;/b&gt; Es incorrecta. Constituye una indicación formal para operar al paciente, ya que la bacteriemia persistente demuestra el fracaso del tratamiento médico para esterilizar la vegetación.&lt;br /&gt;&lt;b&gt;b) Presencia de marcapasos:&lt;/b&gt; Es incorrecta. Cuando la endocarditis asienta en los cables de dispositivos implantables (marcapasos o cardiodesfibriladores), la extracción quirúrgica de los mismos es una conducta médica ineludible.&lt;br /&gt;&lt;b&gt;d) Absceso perivalvular:&lt;/b&gt; Es incorrecta. Los antibióticos no pueden penetrar ni esterilizar las colecciones purulentas profundas del anillo valvular, siendo la limpieza y corrección anatómica quirúrgica absolutamente obligatoria.</t>
  </si>
  <si>
    <t>Indique la opción correcta. El ATB indicado para profilaxis de endocarditis infecciosa previo a la realización de procedimientos de endodoncia es:&lt;br&gt;&lt;br&gt;a) Ampicilina EV 30' antes&lt;br&gt;&lt;br&gt;b) Amoxicilina VO 1 hora antes&lt;br&gt;&lt;br&gt;c) Amoxicilina VO 30' antes&lt;br&gt;&lt;br&gt;d) Ampicilina EV + Gentamicina EV 30' antes</t>
  </si>
  <si>
    <t>&lt;br&gt;b) Amoxicilina VO 1 hora antes</t>
  </si>
  <si>
    <t>&lt;b&gt;PROFILAXIS ANTIBIÓTICA EN LA ENDOCARDITIS INFECCIOSA&lt;/b&gt;&lt;br /&gt;&lt;br /&gt;La indicación de profilaxis antibiótica requiere evaluar la categoría de riesgo del paciente combinada con el tipo de procedimiento a efectuar.&lt;br /&gt;• &lt;b&gt;Procedimientos Odontológicos:&lt;/b&gt; La profilaxis se indica estrictamente en aquellos procedimientos que impliquen manipulación de la región gingival o periapical del diente, o la perforación de la mucosa oral (como la endodoncia, instrumentación de conductos radiculares o extracciones).&lt;br /&gt;• &lt;b&gt;Régimen Estándar en Adultos:&lt;/b&gt; Se basa en la administración de una única dosis antes del procedimiento. La droga de elección es la &lt;b&gt;Amoxicilina (2 g)&lt;/b&gt; vía oral (VO) o Ampicilina endovenosa (IV), administrada entre 30 a 60 minutos antes (estandarizado habitualmente a 1 hora antes en la vía oral).&lt;br /&gt;• &lt;b&gt;Justificación:&lt;/b&gt; Se prefiere la amoxicilina en procedimientos dentales porque cubre de manera óptima el espectro de gérmenes de las vías aéreas superiores y de la boca.&lt;br /&gt;• &lt;b&gt;Pacientes Alérgicos a Penicilina:&lt;/b&gt; Se utiliza Clindamicina (600 mg) vía oral o endovenosa, administrada entre 30 a 60 minutos antes en única dosis.</t>
  </si>
  <si>
    <t>La opción b es correcta debido a que la literatura médica y los consensos cardiológicos establecen que el antibiótico de elección indicado para la profilaxis de endocarditis infecciosa previo a la realización de procedimientos odontológicos de riesgo (como la endodoncia) es la &lt;b&gt;Amoxicilina por vía oral (VO) 1 hora antes&lt;/b&gt; en una dosis única de 2 gramos.</t>
  </si>
  <si>
    <t>&lt;br /&gt;• &lt;b&gt;a) Ampicilina EV 30' antes:&lt;/b&gt; Es incorrecta como primera opción de elección general, ya que los consensos priorizan el uso de la Amoxicilina por la comodidad y alta efectividad de su vía oral ambulatoria para cubrir la flora bucal, reservando la ampicilina parenteral para pacientes con imposibilidad de ingerir medicación oral.&lt;br /&gt;• &lt;b&gt;c) Amoxicilina VO 30' antes:&lt;/b&gt; Es incorrecta en el contexto de la respuesta más exacta porque, si bien la ventana temporal de indicación farmacocinética es de 30 a 60 minutos previos, la normatización general para asegurar el pico máximo de absorción por vía oral antes de iniciar el procedimiento odontológico se consolida en 1 hora antes.&lt;br /&gt;• &lt;b&gt;d) Ampicilina EV + Gentamicina EV 30' antes:&lt;/b&gt; Es incorrecta porque el régimen moderno de profilaxis dental recomienda el uso de una monoterapia (una sola droga) en única dosis, no estando justificada ni indicada la asociación empírica con aminoglucósidos para procedimientos de endodoncia.</t>
  </si>
  <si>
    <t>&lt;b&gt;CONDICIONES CARDÍACAS DE ALTO RIESGO PARA PROFILAXIS&lt;/b&gt;&lt;br /&gt;&lt;br /&gt;Actualmente, la profilaxis antibiótica no se indica de forma masiva frente a cualquier valvulopatía, sino que está restringida a pacientes con condiciones cardíacas de alto riesgo:&lt;br /&gt;• &lt;b&gt;Válvulas protésicas:&lt;/b&gt; Pacientes con reemplazo valvular protésico o material inerte utilizado para la reparación de una válvula cardíaca.&lt;br /&gt;• &lt;b&gt;Endocarditis previa:&lt;/b&gt; Pacientes que ya han cursado y sobrevivido a un episodio de endocarditis infecciosa.&lt;br /&gt;• &lt;b&gt;Cardiopatías congénitas:&lt;/b&gt; Específicamente la enfermedad cardíaca congénita cianótica no reparada, aquellas reparadas con material protésico (solo durante los primeros 6 meses post-procedimiento), o donde persista un defecto residual en el sitio del material implantado.</t>
  </si>
  <si>
    <t>08_Miocardiopatías</t>
  </si>
  <si>
    <t>Las Miocardiopatías se definen como: &lt;br&gt;&lt;br&gt;a) Enfermedad del miocito que responde a múltiples causas o factores genéticos &lt;br&gt;&lt;br&gt;b) Todos los conceptos son válidos para definir miocardiopatía &lt;br&gt;&lt;br&gt;c) Enfermedad del miocardio que cursa con IC y/o arritmias graves &lt;br&gt;&lt;br&gt;d) Enfermedad del miocardio asociada a disfunción mecánica y/o eléctrica &lt;br&gt;&lt;br&gt;e) Grupo heterogéneo de enfermedades del miocardio</t>
  </si>
  <si>
    <t>b) Todos los conceptos son válidos para definir miocardiopatía</t>
  </si>
  <si>
    <t>&lt;b&gt;CONCEPTO GENERAL DE LAS MIOCARDIOPATÍAS&lt;/b&gt;&lt;br /&gt;&lt;br /&gt;Las miocardiopatías constituyen un gran grupo de enfermedades de la cardiología que afectan primariamente al miocardio, desencadenando en su evolución a lo largo del tiempo una disfunción anatómica y hemodinámica del corazón.&lt;br /&gt;• &lt;b&gt;Definición:&lt;/b&gt; Se definen como un grupo heterogéneo de enfermedades del miocardio asociadas a disfunción mecánica y/o eléctrica que generalmente, aunque no siempre, presentan hipertrofia ventricular inadecuada o dilatación y son debidas a múltiples causas con frecuencia genéticas.&lt;br /&gt;• &lt;b&gt;Evolución clínica:&lt;/b&gt; Estas afecciones repercuten estructural y funcionalmente en el músculo cardíaco (el miocito), generando de forma característica cuadros de insuficiencia cardíaca (de tipo sistólica o diastólica con fracción de eyección preservada) y/o arritmias graves.&lt;br /&gt;• &lt;b&gt;Criterio de exclusión:&lt;/b&gt; El concepto actual establece taxativamente que se excluyen de este grupo a las enfermedades del músculo cardíaco en las que hay implicancia miocárdica como parte de una afección sistémica conocida o secundaria (como el daño por enfermedad coronaria o por hipertensión arterial).</t>
  </si>
  <si>
    <t>&lt;b&gt;b) Todos los conceptos son válidos para definir miocardiopatía:&lt;/b&gt; Es la opción correcta. Engloba de manera integral todas las dimensiones de la definición formal e histórica de las miocardiopatías: son un grupo heterogéneo de enfermedades primarias del músculo cardíaco (miocito), debidas a múltiples causas (con un fuerte componente genético), caracterizadas por una disfunción mecánica o eléctrica que invariablemente desencadena cuadros de insuficiencia cardíaca y/o arritmias graves en su evolución.</t>
  </si>
  <si>
    <t>&lt;b&gt;a), c), d) y e):&lt;/b&gt; Son enunciados correctos individualmente como fragmentos de la patología, pero resultan ser opciones incorrectas al seleccionarse de forma aislada y excluyente en el contexto del MCQ, ya que todas juntas conforman la definición clínica, estructural y hemodinámica completa de las miocardiopatías.</t>
  </si>
  <si>
    <t>Las miocardiopatías dilatadas se caracterizan por:&lt;br&gt;&lt;br&gt;a) Corazón rígido con gran dificultad para el llenado&lt;br&gt;&lt;br&gt;b) Cursan con dilatación de cavidades y fracción de eyección deprimida&lt;br&gt;&lt;br&gt;c) Insuficiencia cardíaca con fracción de eyección preservada&lt;br&gt;&lt;br&gt;d) Fibras del miocardio infiltradas por materiales extraños&lt;br&gt;&lt;br&gt;e) Hipertrofia de las paredes del ventrículo izquierdo por enfermedad primaria</t>
  </si>
  <si>
    <t>&lt;br&gt;b) Cursan con dilatación de cavidades y fracción de eyección deprimida</t>
  </si>
  <si>
    <t>Las miocardiopatías dilatadas (incluyendo la forma idiopática) se caracterizan axiomáticamente por cursar con &lt;b&gt;dilatación de las cavidades&lt;/b&gt; y una &lt;b&gt;fracción de eyección deprimida&lt;/b&gt; o comprometida.</t>
  </si>
  <si>
    <t>&lt;b&gt;FENOTIPOS Y HEMODINAMIA DE LAS MIOCARDIOPATÍAS&lt;/b&gt;&lt;br /&gt;&lt;br /&gt;Desde un enfoque de mecánica ventricular, las miocardiopatías se dividen en tres grandes fenotipos basados en las alteraciones estructurales (relación volumen/masa) y en la complacencia miocárdica:&lt;br /&gt;• &lt;b&gt;Miocardiopatía Dilatada:&lt;/b&gt; Anatómicamente presenta cavidades dilatadas por daño de la fibra miocárdica con adelgazamiento, sin sobrecarga volumétrica que lo justifique. Su perfil hemodinámico representa un fallo sistólico puro. Los parámetros clínicos dictaminan disfunción sistólica, ventrículo izquierdo dilatado, fracción de eyección francamente disminuida (≤ 50%), y espesor miocárdico normal o disminuido.&lt;br /&gt;• &lt;b&gt;Miocardiopatía Hipertrófica:&lt;/b&gt; Se caracteriza por la hipertrofia de las paredes por enfermedad primaria del miocardio (origen genético del sarcómero), disminuyendo la relación volumen/masa sin sobrecarga hemodinámica previa. Su perfil hemodinámico es de disfunción diastólica o del llenado (relajación anormal), con ventrículo izquierdo reducido, fracción de eyección normal (a veces aumentada), y espesor miocárdico francamente aumentado.&lt;br /&gt;• &lt;b&gt;Miocardiopatía Restrictiva:&lt;/b&gt; Anatómicamente las fibras son sustituidas por tejido fibroso o infiltradas por materiales extraños (ej. amiloide), impidiendo el correcto llenado ventricular. Su perfil hemodinámico revela un desorden básico en la complacencia (severa disfunción diastólica), manteniendo una fracción de eyección normal o conservada.</t>
  </si>
  <si>
    <t>La opción b es correcta debido a que la literatura cardiológica establece axiomáticamente que la miocardiopatía dilatada se define estructural y hemodinámicamente por representar un fallo sistólico, caracterizado por presentar &lt;b&gt;dilatación de las cavidades&lt;/b&gt; y una consecuente &lt;b&gt;fracción de eyección francamente deprimida&lt;/b&gt; o disminuida.</t>
  </si>
  <si>
    <t>&lt;br /&gt;• &lt;b&gt;a) Corazón rígido con gran dificultad para el llenado y d) Fibras del miocardio infiltradas por materiales extraños:&lt;/b&gt; Son incorrectas debido a que la infiltración del músculo por sustancias patológicas o fibrosis, y la consecuente rigidez cardíaca que impide el correcto llenado ventricular, describen exactamente la definición anatómica y fisiopatológica de la miocardiopatía restrictiva.&lt;br /&gt;• &lt;b&gt;c) Insuficiencia cardíaca con fracción de eyección preservada:&lt;/b&gt; Es incorrecta ya que la preservación de la fracción de eyección es el sello hemodinámico funcional de las miocardiopatías hipertróficas y restrictivas, y no del fenotipo dilatado que presenta indefectiblemente un fallo contráctil sistólico.&lt;br /&gt;• &lt;b&gt;e) Hipertrofia de las paredes del ventrículo izquierdo por enfermedad primaria:&lt;/b&gt; Es incorrecta porque la hipertrofia primaria originada por mutaciones sarcoméricas define el patrón patognomónico de la miocardiopatía hipertrófica.</t>
  </si>
  <si>
    <t>&lt;b&gt;ETIOLOGÍA DE LA MIOCARDIOPATÍA DILATADA&lt;/b&gt;&lt;br /&gt;&lt;br /&gt;Si bien gran parte de los casos son idiopáticos o genéticos (herencia autosómica dominante vinculada a genes del citoesqueleto como la titina), existen noxas secundarias de altísima relevancia regional y clínica que originan este fenotipo dilatado:&lt;br /&gt;• &lt;b&gt;Consumo de alcohol:&lt;/b&gt; Es la causa más importante de cardiomiopatía tóxica secundaria en el mundo occidental.&lt;br /&gt;• &lt;b&gt;Enfermedad de Chagas:&lt;/b&gt; La cardiopatía chagásica crónica es una etiología infecciosa/inflamatoria específica que produce un cuadro florido de dilatación, disinergia contráctil, aneurismas apicales y trastornos severos de conducción (ej. BCRD + HAI).&lt;br /&gt;• &lt;b&gt;Miocardiopatía Periparto:&lt;/b&gt; Daño miocárdico de causa incierta desarrollado en las últimas semanas de gestación o puerperio.</t>
  </si>
  <si>
    <t>Lo que caracteriza a una miocardiopatía hipertrófica es:&lt;br&gt;&lt;br&gt;a) Disfunción sistólica con grosor de las paredes del VI aumentadas&lt;br&gt;&lt;br&gt;b) Disfunción diastólica con aumento de diámetros&lt;br&gt;&lt;br&gt;c) Disminución de la relación Vol/Masa&lt;br&gt;&lt;br&gt;d) Aumento del espesor de la pared libre del VI</t>
  </si>
  <si>
    <t>&lt;br&gt;c) Disminución de la relación Vol/Masa</t>
  </si>
  <si>
    <t>Lo que caracteriza y define de manera estructural a una miocardiopatía hipertrófica es la &lt;b&gt;disminución de la relación volumen/masa&lt;/b&gt;.</t>
  </si>
  <si>
    <t>&lt;b&gt;FISIOPATOLOGÍA Y ESTRUCTURA DE LA MIOCARDIOPATÍA HIPERTRÓFICA&lt;/b&gt;&lt;br /&gt;&lt;br /&gt;A diferencia de la miocardiopatía dilatada, el ventrículo en esta patología presenta una función sistólica conservada, normal o incluso supernormal (fracción de eyección preservada). El desorden primario se traduce en una profunda alteración estructural del músculo cardíaco.&lt;br /&gt;• &lt;b&gt;Relación Volumen/Masa:&lt;/b&gt; Se define anatómicamente por la presencia de una gran masa miocárdica con una cavidad ventricular marcadamente reducida, disminuyendo categóricamente la relación volumen/masa.&lt;br /&gt;• &lt;b&gt;Disfunción Diastólica y Rigidez:&lt;/b&gt; La hipertrofia, sumada a la desorganización miofibrilar y al aumento exagerado del componente fibroso, altera drásticamente la complacencia miocárdica. Se genera una relajación prolongada y rigidez ventricular, impidiendo el correcto llenado diastólico.&lt;br /&gt;• &lt;b&gt;Parámetros hemodinámicos:&lt;/b&gt; Presentan disfunción diastólica, un ventrículo izquierdo reducido, una fracción de eyección normal o aumentada, y un espesor miocárdico francamente aumentado de forma primaria.</t>
  </si>
  <si>
    <t>&lt;b&gt;c) Disminución de la relación Vol/Masa:&lt;/b&gt; Es la opción correcta. Constituye una premisa anatómica y fisiopatológica fundamental establecer que el desorden estructural primario que caracteriza y define a la miocardiopatía hipertrófica es la disminución de la relación volumen/masa, resultado de una gran masa muscular hipertrofiada con una cavidad ventricular reducida.</t>
  </si>
  <si>
    <t>&lt;b&gt;a) Disfunción sistólica con grosor de las paredes del VI aumentadas:&lt;/b&gt; Es incorrecta. En la miocardiopatía hipertrófica la función sistólica se encuentra conservada, normal o supernormal; el fallo subyacente primario es la disfunción diastólica (problema de llenado).&lt;br /&gt;&lt;b&gt;b) Disfunción diastólica con aumento de diámetros:&lt;/b&gt; Es incorrecta. Si bien cursa invariablemente con disfunción diastólica por rigidez de la pared, los diámetros de las cavidades del ventrículo izquierdo se encuentran reducidos o normales, nunca aumentados o dilatados.&lt;br /&gt;&lt;b&gt;d) Aumento del espesor de la pared libre del VI:&lt;/b&gt; Es incorrecta en el contexto de la mejor opción. Aunque existe hipertrofia, ésta predomina de forma característica en el septum interventricular (hipertrofia septal asimétrica), siendo la alteración de la relación volumen/masa el concepto hemodinámico global y definitorio exacto para la patología.</t>
  </si>
  <si>
    <t>La miocardiopatía de Tako Tsubo se considera una miocardiopatía por:&lt;br&gt;&lt;br&gt;a) Isquemia por obstrucción coronaria&lt;br&gt;&lt;br&gt;b) Acumulación de hierro (hemocromatosis)&lt;br&gt;&lt;br&gt;c) Por stress&lt;br&gt;&lt;br&gt;d) Alcohólica</t>
  </si>
  <si>
    <t>&lt;br&gt;c) Por stress</t>
  </si>
  <si>
    <t>A nivel etiológico y taxonómico, la miocardiopatía de Tako Tsubo se considera ineludiblemente una miocardiopatía desencadenada o producida por &lt;b&gt;estrés&lt;/b&gt; (estrés emocional intenso o estados depresivos).</t>
  </si>
  <si>
    <t>&lt;b&gt;SÍNDROME DE TAKOTSUBO (MIOCARDIOPATÍA POR ESTRÉS)&lt;/b&gt;&lt;br /&gt;&lt;br /&gt;Conocida también como &lt;i&gt;broken heart syndrome&lt;/i&gt;, cardiomiopatía por estrés o &lt;i&gt;apical ballooning syndrome&lt;/i&gt;. Ocurre por la afectación directa del músculo cardíaco bajo un cuadro persistente de estrés emocional muy intenso o estados depresivos.&lt;br /&gt;• &lt;b&gt;Población afectada:&lt;/b&gt; Se da predominantemente en mujeres en la edad media de la vida.&lt;br /&gt;• &lt;b&gt;Presentación Clínica:&lt;/b&gt; Estos pacientes cursan característicamente con arterias coronarias normales, pero presentan dolores precordiales y elevaciones enzimáticas que simulan un infarto agudo de miocardio, obligando a descartar cuadros de isquemia coronaria obstructiva. Poseen una alta probabilidad de presentar arritmias graves y difíciles de controlar.&lt;br /&gt;• &lt;b&gt;Evolución:&lt;/b&gt; Se encuadra dentro de las causas de disfunción ventricular reversible. Si el paciente supera la fase aguda del evento estresante sin complicaciones letales, la contractilidad miocárdica tiende a recuperarse por completo.</t>
  </si>
  <si>
    <t>La opción c es correcta debido a que la literatura cardiológica clasifica etiológica y taxonómicamente a la miocardiopatía de &lt;b&gt;Tako Tsubo&lt;/b&gt; de manera ineludible como una miocardiopatía adquirida primaria desencadenada por cuadros de &lt;b&gt;estrés&lt;/b&gt; emocional muy intenso, lo que provoca una disfunción ventricular aguda.</t>
  </si>
  <si>
    <t>&lt;br /&gt;• &lt;b&gt;a) Isquemia por obstrucción coronaria:&lt;/b&gt; Es incorrecta porque la condición fundamental definitoria del Síndrome de Takotsubo es que cursa característicamente con arterias coronarias normales, descartando la obstrucción aterosclerótica como causa de la disfunción miocárdica a pesar de simular un infarto.&lt;br /&gt;• &lt;b&gt;b) Acumulación de hierro (hemocromatosis):&lt;/b&gt; Es incorrecta ya que la hemocromatosis es una enfermedad por depósito extracelular e intracelular que genera clásicamente un fenotipo de miocardiopatía restrictiva secundaria.&lt;br /&gt;• &lt;b&gt;d) Alcohólica:&lt;/b&gt; Es incorrecta debido a que el consumo excesivo de alcohol durante períodos prolongados genera una miocardiopatía tóxica que cursa inalterablemente con un fenotipo estructural de miocardiopatía dilatada.</t>
  </si>
  <si>
    <t>&lt;b&gt;DIAGNÓSTICO DIFERENCIAL Y CORRELACIÓN CLÍNICA&lt;/b&gt;&lt;br /&gt;&lt;br /&gt;El Síndrome de Takotsubo constituye un diagnóstico diferencial obligado y crítico frente al Síndrome Coronario Agudo (SCA). Dado que la paciente debuta con dolor torácico, alteraciones electrocardiográficas (que pueden simular un supradesnivel del ST) y elevación de marcadores biológicos de daño miocárdico, es abordada inicialmente como un infarto. El diagnóstico etiológico definitivo de la miocardiopatía por estrés se alcanza típicamente en la sala de hemodinamia, donde se comprueba angiográficamente que la paciente no posee lesiones obstructivas en el árbol coronario y se evidencia en la ventriculografía la característica discinesia o abombamiento apical (&lt;i&gt;apical ballooning&lt;/i&gt;) del ventrículo izquierdo.</t>
  </si>
  <si>
    <t>La amiloidosis puede afectar al corazón produciendo un tipo de miocardiopatía:&lt;br&gt;&lt;br&gt;a) Dilatada&lt;br&gt;&lt;br&gt;b) Restrictiva&lt;br&gt;&lt;br&gt;c) Hipertrófica&lt;br&gt;&lt;br&gt;d) Valvular</t>
  </si>
  <si>
    <t>&lt;br&gt;b) Restrictiva</t>
  </si>
  <si>
    <t>La &lt;b&gt;amiloidosis&lt;/b&gt; puede afectar al corazón produciendo clásicamente un tipo de &lt;b&gt;miocardiopatía restrictiva&lt;/b&gt; secundaria a depósito extracelular.</t>
  </si>
  <si>
    <t>&lt;b&gt;ETIOLOGÍA DE LA MIOCARDIOPATÍA RESTRICTIVA&lt;/b&gt;&lt;br /&gt;&lt;br /&gt;La miocardiopatía restrictiva se caracteriza fisiopatológicamente por la sustitución de fibras por tejido fibroso o infiltración por sustancias extrañas, generando un miocardio excesivamente rígido que impide el correcto llenado ventricular.&lt;br /&gt;• &lt;b&gt;Causas Primarias:&lt;/b&gt; Formas idiopáticas y enfermedades del revestimiento endocárdico (como la fibrosis endomiocárdica o enfermedad de Davies).&lt;br /&gt;• &lt;b&gt;Causas Secundarias Infiltrativas:&lt;/b&gt; La amiloidosis constituye la causa secundaria infiltrativa clásica, generada por el depósito extracelular de material (primaria por cadenas de inmunoglobulinas o secundaria por transtiretina). Otras entidades infiltrativas incluyen la sarcoidosis, la enfermedad de Gaucher y la enfermedad de Hurler.&lt;br /&gt;• &lt;b&gt;Otras causas secundarias:&lt;/b&gt; Enfermedades por depósito (hemocromatosis, enfermedad de Fabry), enfermedades autoinmunes/del colágeno (esclerodermia), patologías endomiocárdicas (síndrome de Löffler) y toxicidad cicatrizal por terapias oncológicas (quimioterapia o radioterapia).</t>
  </si>
  <si>
    <t>&lt;b&gt;b) Restrictiva:&lt;/b&gt; Es la opción correcta. Constituye una regla fisiopatológica directa establecer que la amiloidosis es la causa secundaria infiltrativa más característica de la miocardiopatía restrictiva, provocada por el depósito de material extracelular que vuelve al miocardio rígido y altera drásticamente su distensibilidad diastólica.</t>
  </si>
  <si>
    <t>&lt;b&gt;a) Dilatada:&lt;/b&gt; Es incorrecta. Esta afección se produce por daño directo a la fibra que dilata la cavidad y compromete la contractilidad (fallo sistólico); sus causas típicas son idiopáticas, tóxicas (alcohol) o infecciosas (enfermedad de Chagas).&lt;br /&gt;&lt;b&gt;c) Hipertrófica:&lt;/b&gt; Es incorrecta. Es un desorden genético primario del sarcómero que genera hipertrofia asimétrica celular e interfiere con la relación volumen/masa de forma inherente al miocito, no por infiltración de sustancias externas en el intersticio.&lt;br /&gt;&lt;b&gt;d) Valvular:&lt;/b&gt; Es incorrecta. La amiloidosis es una enfermedad sistémica infiltrativa que afecta primaria y difusamente el parénquima de las paredes ventriculares del corazón, no categorizándose anatómicamente como una valvulopatía aislada.</t>
  </si>
  <si>
    <t>&lt;b&gt;HALLAZGOS CLÍNICOS Y COMPLEMENTARIOS EN AMILOIDOSIS&lt;/b&gt;&lt;br /&gt;&lt;br /&gt;A nivel ecocardiográfico, el hallazgo patognomónico de la amiloidosis es el aumento del espesor de la pared de ambos ventrículos con una apariencia granular brillante, ventrículos pequeños, un agrandamiento biauricular marcado y un Doppler con patrón restrictivo. A nivel electrocardiográfico, destaca clásicamente por una franca disminución global del voltaje.</t>
  </si>
  <si>
    <t>Mencione cuál de las siguientes afecciones se considera una miocardiopatía dilatada:&lt;br&gt;&lt;br&gt;a) Miocardiopatía por hemocromatosis&lt;br&gt;&lt;br&gt;b) Miocardiopatía por amiloidosis&lt;br&gt;&lt;br&gt;c) Miocarditis viral&lt;br&gt;&lt;br&gt;d) Miocardiopatía alcohólica</t>
  </si>
  <si>
    <t>&lt;br&gt;d) Miocardiopatía alcohólica</t>
  </si>
  <si>
    <t>La &lt;b&gt;miocardiopatía alcohólica&lt;/b&gt; es una patología tóxica secundaria que se considera a todos los efectos clínicos y taxonómicos como una &lt;b&gt;miocardiopatía dilatada&lt;/b&gt;.</t>
  </si>
  <si>
    <t>&lt;b&gt;ETIOLOGÍA DE LA MIOCARDIOPATÍA DILATADA&lt;/b&gt;&lt;br /&gt;&lt;br /&gt;La miocardiopatía dilatada puede originarse por causas primarias (genéticas o idiopáticas) o causas secundarias bien definidas:&lt;br /&gt;• &lt;b&gt;Causas Secundarias/Tóxicas:&lt;/b&gt; Incluyen la afectación directa por el &lt;b&gt;alcohol&lt;/b&gt; (generando la miocardiopatía alcohólica, la forma secundaria más importante en el mundo occidental), consumo de drogas ilícitas como la cocaína, exposición a metales pesados y trastornos metabólicos como la obesidad o la hipocalcemia.&lt;br /&gt;• &lt;b&gt;Formas Adquiridas e Inflamatorias:&lt;/b&gt; Abarcan las miocarditis (de etiología viral, bacteriana o parasitaria como en la Enfermedad de Chagas), la miocardiopatía por estrés (Síndrome de Takotsubo) y la miocardiopatía periparto.&lt;br /&gt;• &lt;b&gt;Formas Genéticas/Familiares:&lt;/b&gt; Representan entre el 25% al 50% de los casos, generalmente con herencia autosómica dominante afectando la integridad de proteínas del sarcómero y el citoesqueleto celular.</t>
  </si>
  <si>
    <t>La opción d es correcta debido a que la literatura cardiológica clasifica a la &lt;b&gt;miocardiopatía alcohólica&lt;/b&gt; de forma directa y taxonómica como una &lt;b&gt;miocardiopatía dilatada&lt;/b&gt;, siendo la afección secundaria tóxica más relevante para este fenotipo estructural en nuestro medio.</t>
  </si>
  <si>
    <t>&lt;br /&gt;• &lt;b&gt;a) Miocardiopatía por hemocromatosis y b) Miocardiopatía por amiloidosis:&lt;/b&gt; Son incorrectas debido a que tanto la hemocromatosis (enfermedad por depósito) como la amiloidosis (enfermedad infiltrativa extracelular) son etiologías secundarias clásicas que producen un fenotipo de &lt;b&gt;miocardiopatía restrictiva&lt;/b&gt;, cursando con rigidez y fallos en el llenado diastólico, sin dilatación patológica primaria de las cavidades.&lt;br /&gt;• &lt;b&gt;c) Miocarditis viral:&lt;/b&gt; Es incorrecta en el contexto de elección única del MCQ. Si bien la miocarditis viral es un proceso inflamatorio agudo que puede desencadenar secundariamente dilatación a largo plazo, la miocardiopatía alcohólica constituye per se y de manera categórica el diagnóstico y fenotipo establecido de una miocardiopatía dilatada en la taxonomía cardiológica.</t>
  </si>
  <si>
    <t>&lt;b&gt;FISIOPATOLOGÍA DE LA MIOCARDIOPATÍA ALCOHÓLICA&lt;/b&gt;&lt;br /&gt;&lt;br /&gt;Esta variante tóxica que cursa con fenotipo dilatado presenta las siguientes características:&lt;br /&gt;• &lt;b&gt;Mecanismo de daño:&lt;/b&gt; Se desencadena por un consumo de alcohol excesivo durante periodos prolongados. El efecto citotóxico directo del etanol sobre el miocardio genera cambios irreversibles en las membranas celulares y una acumulación patológica de fosfatidiletanol y etilésteres de ácidos grasos.&lt;br /&gt;• &lt;b&gt;Consecuencia clínica:&lt;/b&gt; Esta severa citotoxicidad provoca cardiomegalia y falla cardíaca sistólica. Sus hallazgos clínicos, hemodinámicos y radiológicos son indistinguibles de la miocardiopatía dilatada idiopática.&lt;br /&gt;• &lt;b&gt;Manejo terapéutico:&lt;/b&gt; Con frecuencia, el abandono absoluto del hábito (abstinencia alcohólica) logra remitir la falla cardíaca en sus etapas iniciales.</t>
  </si>
  <si>
    <t>La Miocardiopatía Hipertrófica se caracteriza por:&lt;br&gt;&lt;br&gt;a) Carácter familiar y Transmisión Autosómica dominante&lt;br&gt;&lt;br&gt;b) Tener características heterogéneas con afectación cromosómica y genética&lt;br&gt;&lt;br&gt;c) Ser siempre secundaria a Cardiopatía Isquémica&lt;br&gt;&lt;br&gt;d) Ser siempre secundaria a Valvulopatía Aórtica&lt;br&gt;&lt;br&gt;e) a y b son correctas</t>
  </si>
  <si>
    <t>&lt;br&gt;e) a y b son correctas</t>
  </si>
  <si>
    <t>La miocardiopatía hipertrófica se caracteriza por tener un &lt;b&gt;carácter familiar con transmisión autosómica dominante&lt;/b&gt; y poseer &lt;b&gt;características muy heterogéneas con afectación cromosómica y genética&lt;/b&gt;.</t>
  </si>
  <si>
    <t>&lt;b&gt;ETIOLOGÍA DE LA MIOCARDIOPATÍA HIPERTRÓFICA&lt;/b&gt;&lt;br /&gt;&lt;br /&gt;La miocardiopatía hipertrófica se clasifica como una enfermedad primaria de los miocitos cardíacos de origen estrictamente genético y carácter familiar.&lt;br /&gt;• &lt;b&gt;Herencia y Genética:&lt;/b&gt; Se caracteriza por tener un carácter familiar con transmisión autosómica dominante. Posee además características muy heterogéneas con afectación cromosómica y genética.&lt;br /&gt;• &lt;b&gt;Fisiopatología Molecular:&lt;/b&gt; Las alteraciones genéticas producen translocaciones que afectan la estructura estequiométrica del sarcómero y las proteínas contráctiles (siendo la alteración en 14q11 de la cadena pesada de la betamiosina la más frecuentemente implicada).&lt;br /&gt;• &lt;b&gt;Enfermedad Primaria:&lt;/b&gt; Constituye una afección propia del músculo. El concepto actual establece taxativamente que se excluyen de las miocardiopatías a aquellas alteraciones del músculo cardíaco en las que la implicancia miocárdica ocurre de forma secundaria a otra enfermedad sistémica, isquémica o valvular conocida.</t>
  </si>
  <si>
    <t>&lt;b&gt;e) a y b son correctas:&lt;/b&gt; Es la opción de elección. Constituye una regla genética y clínica absoluta establecer que la miocardiopatía hipertrófica es una afección primaria del sarcómero caracterizada invariablemente por presentar un carácter familiar de transmisión autosómica dominante, poseyendo a su vez una profunda heterogeneidad con múltiple afectación cromosómica.</t>
  </si>
  <si>
    <t>&lt;b&gt;c) Ser siempre secundaria a Cardiopatía Isquémica, y d) Ser siempre secundaria a Valvulopatía Aórtica:&lt;/b&gt; Son incorrectas. Por definición universal, las miocardiopatías son un grupo de enfermedades primarias del músculo cardíaco. Se excluyen categóricamente de este diagnóstico a todas las alteraciones miocárdicas generadas como consecuencia directa y secundaria de una lesión obstructiva coronaria (cardiopatía isquémica) o una sobrecarga hemodinámica provocada por una válvula defectuosa (valvulopatía aórtica).</t>
  </si>
  <si>
    <t>Las miocardiopatías hipertróficas se caracterizan por:&lt;br&gt;&lt;br&gt;a) Carácter familiar y transmisión autosómica dominante&lt;br&gt;&lt;br&gt;b) Tener características heterogéneas con afectación cromosómica y genética&lt;br&gt;&lt;br&gt;c) Ser siempre secundaria a cardiopatía isquémica&lt;br&gt;&lt;br&gt;d) Ser siempre secundaria a valvulopatía aórtica&lt;br&gt;&lt;br&gt;e) a y b son correctas</t>
  </si>
  <si>
    <t>La &lt;b&gt;miocardiopatía hipertrófica&lt;/b&gt; se caracteriza axiomáticamente por tener un &lt;b&gt;carácter familiar con transmisión autosómica dominante&lt;/b&gt; y poseer &lt;b&gt;características muy heterogéneas con afectación cromosómica y genética&lt;/b&gt;.</t>
  </si>
  <si>
    <t>&lt;b&gt;ETIOLOGÍA DE LA MIOCARDIOPATÍA HIPERTRÓFICA&lt;/b&gt;&lt;br /&gt;&lt;br /&gt;Constituye una enfermedad primaria de los miocitos cardíacos de origen estrictamente genético y carácter familiar.&lt;br /&gt;• &lt;b&gt;Fisiopatología Molecular:&lt;/b&gt; Las alteraciones genéticas producen translocaciones que afectan la estructura estequiométrica del sarcómero y las proteínas contráctiles celulares, induciendo una hipertrofia primaria compensatoria sin sobrecarga hemodinámica previa.&lt;br /&gt;• &lt;b&gt;Mutaciones principales:&lt;/b&gt; Las mutaciones comprometen predominantemente a la cadena pesada de la betamiosina (14q11) en el 35% de los casos, a la troponina-T beta cardíaca (1q3) en el 15%, y a la proteína de unión de la miosina C (11p11,2).&lt;br /&gt;• &lt;b&gt;Transmisión y Heterogeneidad:&lt;/b&gt; Presenta una transmisión de tipo autosómica dominante con una marcada heterogeneidad genética. Se documenta una clara historia familiar de la enfermedad en el 20% de los casos, y es la principal causa de muerte súbita en individuos jóvenes.</t>
  </si>
  <si>
    <t>La opción e es correcta (englobando las afirmaciones a y b) debido a que la literatura cardiológica establece de forma absoluta que la &lt;b&gt;miocardiopatía hipertrófica&lt;/b&gt; es una afección primaria del sarcómero miocárdico originada por mutaciones, confiriéndole un estricto &lt;b&gt;carácter familiar de transmisión autosómica dominante&lt;/b&gt; y una &lt;b&gt;elevada heterogeneidad cromosómica y genética&lt;/b&gt;.</t>
  </si>
  <si>
    <t>&lt;br /&gt;• &lt;b&gt;c) Ser siempre secundaria a cardiopatía isquémica:&lt;/b&gt; Es incorrecta porque el daño miocárdico secundario a una enfermedad coronaria u obstrucción aterosclerótica se clasifica taxonómicamente como cardiopatía isquémica (que suele generar dilatación y falla sistólica por necrosis), excluyéndose de la definición de miocardiopatía hipertrófica primaria.&lt;br /&gt;• &lt;b&gt;d) Ser siempre secundaria a valvulopatía aórtica:&lt;/b&gt; Es incorrecta ya que la hipertrofia que desarrolla el ventrículo izquierdo frente a una estenosis aórtica obedece a un mecanismo hemodinámico compensatorio ante la sobrecarga de presión (aumento de postcarga), lo cual define a una cardiopatía valvular secundaria y no a un defecto genético intrínseco de la fibra miocárdica.</t>
  </si>
  <si>
    <t>&lt;b&gt;EXCLUSIÓN TAXONÓMICA DE LAS ENFERMEDADES DEL MIOCARDIO&lt;/b&gt;&lt;br /&gt;&lt;br /&gt;Los conceptos actuales de clasificación establecen que las miocardiopatías son afecciones propias del músculo y no secundarias a otras enfermedades que sobrecarguen la hemodinamia:&lt;br /&gt;• &lt;b&gt;Cardiopatía isquémica:&lt;/b&gt; El músculo que se daña por una enfermedad coronaria no corresponde a una miocardiopatía primaria.&lt;br /&gt;• &lt;b&gt;Cardiopatía hipertensiva y valvular:&lt;/b&gt; Los cambios estructurales (como la hipertrofia concéntrica) generados en el contexto de una hipertensión arterial o una valvulopatía aórtica no son un daño propio primario del músculo, sino adaptaciones secundarias a las fuerzas hemodinámicas.</t>
  </si>
  <si>
    <t>¿Cuál es la forma más importante de cardiomiopatía secundaria en el mundo occidental?&lt;br&gt;&lt;br&gt;a) Pos-parto&lt;br&gt;&lt;br&gt;b) Alcohólica&lt;br&gt;&lt;br&gt;c) Por fármacos&lt;br&gt;&lt;br&gt;d) Restrictiva</t>
  </si>
  <si>
    <t>&lt;br&gt;b) Alcohólica</t>
  </si>
  <si>
    <t>&lt;b&gt;ETIOLOGÍA DE LA MIOCARDIOPATÍA DILATADA: CAUSAS SECUNDARIAS&lt;/b&gt;&lt;br /&gt;&lt;br /&gt;La etiología de las miocardiopatías dilatadas incluye causas primarias y secundarias. En nuestro medio geográfico, las tres etiologías más frecuentes y que siempre deben investigarse son el consumo exagerado de alcohol (enólica), la asociada al embarazo (Miocardiopatía Periparto) y la Miocardiopatía Chagásica.&lt;br /&gt;• &lt;b&gt;Miocardiopatía Alcohólica:&lt;/b&gt; A nivel epidemiológico y causal, la miocardiopatía alcohólica es la forma más importante de cardiomiopatía secundaria en el mundo occidental. Es una afección tóxica que cursa característicamente con fenotipo dilatado.&lt;br /&gt;• &lt;b&gt;Fisiopatología:&lt;/b&gt; Se produce por un consumo de alcohol excesivo durante periodos prolongados. El efecto directo del etanol sobre el miocardio genera cambios en las membranas celulares, acumulación de fosfatidiletanol y acumulación de etilésteres de ácidos grasos. Esto culmina en una severa citotoxicidad que provoca daño estructural, cardiomegalia y falla cardíaca sistólica.</t>
  </si>
  <si>
    <t>&lt;b&gt;b) Alcohólica:&lt;/b&gt; Es la opción correcta. Epidemiológica y etiológicamente, la afección provocada por el consumo exagerado de alcohol representa la miocardiopatía alcohólica, la cual es catalogada de manera directa e ineludible como la forma más importante y prevalente de cardiomiopatía secundaria en el mundo occidental.</t>
  </si>
  <si>
    <t>&lt;b&gt;a) Pos-parto:&lt;/b&gt; Es incorrecta. Si bien la miocardiopatía periparto es una de las etiologías secundarias características de la forma dilatada que siempre debe investigarse, no ostenta el título epidemiológico de ser la más importante en el mundo occidental frente a la miocardiopatía alcohólica.&lt;br /&gt;&lt;b&gt;c) Por fármacos:&lt;/b&gt; Es incorrecta. El uso de drogas ilícitas (como la cocaína) o agentes quimioterápicos puede generar daño tóxico y fenotipo dilatado, pero estadísticamente su incidencia no supera a la toxicidad secundaria por etanol a nivel poblacional.&lt;br /&gt;&lt;b&gt;d) Restrictiva:&lt;/b&gt; Es incorrecta. Este término hace referencia a un fenotipo hemodinámico (rigidez y dificultad al llenado diastólico) y no a una etiología secundaria específica responsable de una miocardiopatía.</t>
  </si>
  <si>
    <t>&lt;b&gt;TRATAMIENTO Y PRONÓSTICO DE LA MIOCARDIOPATÍA ALCOHÓLICA&lt;/b&gt;&lt;br /&gt;&lt;br /&gt;La evaluación diagnóstica de los pacientes con miocardiopatía alcohólica arroja hallazgos clínicos, hemodinámicos y radiológicos que son indistinguibles de la miocardiopatía dilatada idiopática. El electrocardiograma puede mostrar frecuentemente fibrilación auricular (FA) y trastornos de la repolarización. Desde el punto de vista terapéutico, con frecuencia el abandono absoluto del hábito enólico logra remitir la falla cardíaca en sus etapas iniciales.</t>
  </si>
  <si>
    <t>Las miocardiopatías restrictivas se caracterizan por cursar con Insuficiencia Cardíaca:&lt;br&gt;&lt;br&gt;a) Con fracción de eyección preservada&lt;br&gt;&lt;br&gt;b) Con fracción de eyección severamente comprometida&lt;br&gt;&lt;br&gt;c) Con trastornos de relajación del VI&lt;br&gt;&lt;br&gt;d) Con aumento del espesor del VI&lt;br&gt;&lt;br&gt;e) Con dilatación marcada del VI&lt;br&gt;&lt;br&gt;f) a y c son correctas</t>
  </si>
  <si>
    <t>&lt;br&gt;f) a y c son correctas</t>
  </si>
  <si>
    <t>Las &lt;b&gt;miocardiopatías restrictivas&lt;/b&gt; se caracterizan axiomáticamente por cursar con insuficiencia cardíaca con &lt;b&gt;fracción de eyección preservada&lt;/b&gt; y con &lt;b&gt;trastornos de relajación del ventrículo izquierdo&lt;/b&gt;.</t>
  </si>
  <si>
    <t>&lt;b&gt;FISIOPATOLOGÍA DE LA MIOCARDIOPATÍA RESTRICTIVA&lt;/b&gt;&lt;br /&gt;&lt;br /&gt;Desde un enfoque de la mecánica ventricular, el fenotipo restrictivo obedece a alteraciones anatómicas y funcionales específicas:&lt;br /&gt;• &lt;b&gt;Definición anatómica:&lt;/b&gt; Las fibras del miocardio son sustituidas por tejido fibroso o se encuentran infiltradas por materiales extraños (como el amiloide en la amiloidosis). Esto vuelve al músculo cardíaco excesivamente rígido, impidiendo el correcto llenado ventricular durante la diástole.&lt;br /&gt;• &lt;b&gt;Perfil hemodinámico:&lt;/b&gt; Revela un desorden básico en la complacencia miocárdica, lo cual desencadena una severa disfunción diastólica o falla restrictiva en el llenado.&lt;br /&gt;• &lt;b&gt;Parámetros funcionales:&lt;/b&gt; Cursan invariablemente con insuficiencia cardíaca asociada a trastornos de relajación, pero la contractilidad y la función sistólica se mantienen globalmente conservadas, por lo que la fracción de eyección se presenta normal o preservada. El tamaño del ventrículo izquierdo y el espesor miocárdico suelen ser normales o estar ligeramente aumentados, sin cursar con dilatación cavitaria.</t>
  </si>
  <si>
    <t>La opción f es correcta (englobando las afirmaciones a y c) debido a que la literatura cardiológica establece de manera axiomática que las miocardiopatías restrictivas se caracterizan fisiopatológicamente por generar un ventrículo rígido que impide el correcto llenado, desencadenando una insuficiencia cardíaca por severos &lt;b&gt;trastornos de relajación del ventrículo izquierdo&lt;/b&gt; (disfunción diastólica), manteniendo simultáneamente una &lt;b&gt;fracción de eyección preservada&lt;/b&gt; o normal.</t>
  </si>
  <si>
    <t>&lt;br /&gt;• &lt;b&gt;b) Con fracción de eyección severamente comprometida y e) Con dilatación marcada del VI:&lt;/b&gt; Son incorrectas debido a que la dilatación patológica de las cavidades y la consecuente caída franca de la fracción de eyección definen estructural y hemodinámicamente al fallo sistólico puro de las miocardiopatías dilatadas.&lt;br /&gt;• &lt;b&gt;d) Con aumento del espesor del VI:&lt;/b&gt; Es incorrecta en este contexto de selección principal porque, si bien en la restricción puede haber un ligero aumento del espesor provocado por sustancias infiltrativas, el fenotipo patológico que se define axiomáticamente por una hipertrofia masiva primaria de las paredes del ventrículo es la miocardiopatía hipertrófica.</t>
  </si>
  <si>
    <t>&lt;b&gt;FENOTIPOS Y HEMODINAMIA DE LAS MIOCARDIOPATÍAS&lt;/b&gt;&lt;br /&gt;&lt;br /&gt;La clasificación fisiopatológica de las miocardiopatías se fundamenta en la mecánica ventricular:&lt;br /&gt;• &lt;b&gt;Miocardiopatía Dilatada:&lt;/b&gt; Representa un fallo sistólico puro. Presenta cavidades dilatadas, fracción de eyección deprimida y un espesor parietal normal o adelgazado.&lt;br /&gt;• &lt;b&gt;Miocardiopatía Hipertrófica:&lt;/b&gt; Representa una disfunción diastólica por enfermedad genética del sarcómero. Presenta relación volumen/masa francamente disminuida, fracción de eyección normal o supranormal y un espesor parietal marcadamente hipertrofiado.&lt;br /&gt;• &lt;b&gt;Miocardiopatía Restrictiva:&lt;/b&gt; Representa un desorden básico en la complacencia por fibrosis o infiltración. Presenta trastornos en la relajación (falla diastólica) manteniendo una fracción de eyección conservada.</t>
  </si>
  <si>
    <t>La miocardiopatía hipertrófica asimétrica obstructiva se caracteriza por:&lt;br&gt;&lt;br&gt;a) Hipertrofia de la pared libre del VI&lt;br&gt;&lt;br&gt;b) Hipertrofia concéntrica&lt;br&gt;&lt;br&gt;c) Hipertrofia asimétrica sin obstrucción del tracto de salida del VI&lt;br&gt;&lt;br&gt;d) Obstrucción del tracto de salida del VI&lt;br&gt;&lt;br&gt;e) Hipertrofia excéntrica</t>
  </si>
  <si>
    <t>&lt;br&gt;d) Obstrucción del tracto de salida del VI</t>
  </si>
  <si>
    <t>La miocardiopatía hipertrófica asimétrica obstructiva se caracteriza fisiopatológicamente por generar la &lt;b&gt;obstrucción del tracto de salida del ventrículo izquierdo&lt;/b&gt;.</t>
  </si>
  <si>
    <t>&lt;b&gt;FISIOPATOLOGÍA DE LA MIOCARDIOPATÍA HIPERTRÓFICA OBSTRUCTIVA&lt;/b&gt;&lt;br /&gt;&lt;br /&gt;La miocardiopatía hipertrófica asimétrica obstructiva es una variante estructural que genera una profunda alteración hemodinámica dinámica en la eyección ventricular.&lt;br /&gt;• &lt;b&gt;Obstrucción del Tracto de Salida del VI:&lt;/b&gt; Constituye el rasgo definitorio y está presente en un cuarto de los pacientes, siendo un determinante de altísima importancia en la morbilidad y el riesgo de isquemia miocárdica y síncope.&lt;br /&gt;• &lt;b&gt;Mecanismo anatómico:&lt;/b&gt; Es una obstrucción de carácter netamente dinámico ocasionada por la suma concurrente de una hipertrofia septal asimétrica y la interposición de la valva mitral.&lt;br /&gt;• &lt;b&gt;Movimiento Sistólico Anterior (SAM):&lt;/b&gt; Durante la sístole, se produce un movimiento sistólico anterior de la válvula mitral que presiona y choca contra el tabique hipertrofiado, causando la obstrucción severa del flujo (incrementando el gradiente intraventricular) y generando simultáneamente que la sangre escape hacia atrás, lo cual ocasiona insuficiencia mitral secundaria.</t>
  </si>
  <si>
    <t>&lt;b&gt;d) Obstrucción del tracto de salida del VI:&lt;/b&gt; Es la opción correcta. Constituye una regla fisiopatológica y anatómica estricta establecer que la variante hipertrófica asimétrica obstructiva se caracteriza, de manera excluyente y por definición, por generar una franca obstrucción dinámica en el tracto de salida del ventrículo izquierdo mediada por la hipertrofia septal y el movimiento sistólico anterior de la válvula mitral.</t>
  </si>
  <si>
    <t>&lt;b&gt;b) Hipertrofia concéntrica:&lt;/b&gt; Es incorrecta. Este patrón describe topográficamente a la variante anatómica simétrica (o cardiopatía hipertensiva), no a la asimétrica.&lt;br /&gt;&lt;b&gt;c) Hipertrofia asimétrica sin obstrucción del tracto de salida del VI:&lt;/b&gt; Es incorrecta. Representa de forma explícita a la subdivisión clínica "No Obstructiva" de la miocardiopatía hipertrófica asimétrica, contradiciendo el enunciado.&lt;br /&gt;&lt;b&gt;a) Hipertrofia de la pared libre del VI, y e) Hipertrofia excéntrica:&lt;/b&gt; Son incorrectas. La hipertrofia predominante en esta patología se localiza característicamente en el septum interventricular (no en la pared libre de forma aislada). Adicionalmente, la hipertrofia excéntrica corresponde al mecanismo compensador de sobrecarga de volumen típico de las miocardiopatías dilatadas y de las insuficiencias valvulares, nunca de una miocardiopatía hipertrófica primaria.</t>
  </si>
  <si>
    <t>La miocardiopatía dilatada idiopática cursa con:&lt;br&gt;&lt;br&gt;a) Fracción de eyección preservada&lt;br&gt;&lt;br&gt;b) Fracción de eyección comprometida&lt;br&gt;&lt;br&gt;c) Presión capilar pulmonar conservada&lt;br&gt;&lt;br&gt;d) Perfusión tisular normal</t>
  </si>
  <si>
    <t>&lt;br&gt;b) Fracción de eyección comprometida</t>
  </si>
  <si>
    <t>&lt;b&gt;FISIOPATOLOGÍA DE LA MIOCARDIOPATÍA DILATADA&lt;/b&gt;&lt;br /&gt;&lt;br /&gt;El rasgo fisiopatológico que define a este grupo es la presencia de un fallo sistólico puro. Al producirse un daño de la fibra miocárdica (con posterior adelgazamiento parietal), el corazón se dilata sin que exista inicialmente una sobrecarga volumétrica que lo justifique. La progresión hemodinámica y mecánica de este deterioro sigue una cascada clara:&lt;br /&gt;• &lt;b&gt;Aumento de tamaño de cavidad VI.&lt;/b&gt;&lt;br /&gt;• &lt;b&gt;Disminución de Contractilidad:&lt;/b&gt; Existe una franca hipoquinesia global del músculo dañado.&lt;br /&gt;• &lt;b&gt;Disminuye Volumen Sistólico:&lt;/b&gt; Se constata una caída franca de la eyección, documentándose una fracción de eyección (FE) reducida o comprometida (≤ 50%).&lt;br /&gt;• &lt;b&gt;Aumenta Volumen diastólico:&lt;/b&gt; Ante la incapacidad de eyectar adecuadamente la sangre, el ventrículo izquierdo maneja volúmenes cada vez mayores al entrar en diástole.&lt;br /&gt;Aunque la afección es primariamente sistólica, el incremento sostenido de las presiones de fin de diástole genera secundariamente una alteración de la función diastólica, con consecuente aumento de la presión auricular izquierda y capilar pulmonar.</t>
  </si>
  <si>
    <t>La opción b es correcta debido a que la literatura cardiológica establece que la miocardiopatía dilatada (incluida la variante idiopática) cursa estructural y hemodinámicamente con un fallo sistólico, determinando una &lt;b&gt;fracción de eyección comprometida&lt;/b&gt; o francamente disminuida.</t>
  </si>
  <si>
    <t>&lt;br /&gt;• &lt;b&gt;a) Fracción de eyección preservada:&lt;/b&gt; Es incorrecta porque el mantenimiento de la fracción de eyección es la característica hemodinámica funcional típica de las miocardiopatías hipertróficas y restrictivas, no del fenotipo dilatado.&lt;br /&gt;• &lt;b&gt;c) Presión capilar pulmonar conservada:&lt;/b&gt; Es incorrecta, ya que el aumento del volumen diastólico residual genera un incremento de las presiones de fin de diástole del ventrículo izquierdo, lo cual se transmite de forma retrógrada elevando patológicamente la presión capilar pulmonar (causando congestión).&lt;br /&gt;• &lt;b&gt;d) Perfusión tisular normal:&lt;/b&gt; Es incorrecta debido a que el fallo sistólico y la caída drástica del volumen sistólico (falla anterógrada) originan cuadros de hipoperfusión sistémica, manifestándose clínicamente como fatiga y debilidad.</t>
  </si>
  <si>
    <t>&lt;b&gt;FENOTIPOS Y HEMODINAMIA DE LAS MIOCARDIOPATÍAS&lt;/b&gt;&lt;br /&gt;&lt;br /&gt;Desde un enfoque de mecánica ventricular, se dividen en tres grandes fenotipos basados en las alteraciones estructurales y la complacencia:&lt;br /&gt;• &lt;b&gt;Miocardiopatía Dilatada:&lt;/b&gt; Representa un fallo sistólico. Cursa con Disfunción Sistólica, ventrículo izquierdo Dilatado, fracción de eyección francamente Disminuida, y espesor miocárdico Normal o Disminuido.&lt;br /&gt;• &lt;b&gt;Miocardiopatía Hipertrófica:&lt;/b&gt; Representa una disfunción diastólica. Cursa con ventrículo izquierdo Reducido, fracción de eyección Normal (o aumentada), y espesor miocárdico francamente Aumentado.&lt;br /&gt;• &lt;b&gt;Miocardiopatía Restrictiva:&lt;/b&gt; Representa un desorden en la complacencia (falla diastólica). Cursa con fracción de eyección Normal o Disminuida, y espesor miocárdico Normal o Aumentado.</t>
  </si>
  <si>
    <t>En la miocardiopatía chagásica señale la apreciación correcta: &lt;br&gt;&lt;br&gt;a) Cardiopatía tipo A: Trastornos de conducción o arritmias con cardiomegalia&lt;br&gt;&lt;br&gt;b) Cardiopatía tipo B: Sin trastornos de conducción con cardiomegalia&lt;br&gt;&lt;br&gt;c) Cardiopatía tipo A: Sin trastornos de conducción ni cardiomegalia&lt;br&gt;&lt;br&gt;d) Cardiopatía tipo B: Trastornos en la conducción con cardiomegalia&lt;br&gt;&lt;br&gt;e) Cardiopatía tipo A: Sin trastornos de conducción con cardiomegalia</t>
  </si>
  <si>
    <t>&lt;br&gt;d) Cardiopatía tipo B: Trastornos en la conducción con cardiomegalia</t>
  </si>
  <si>
    <t>En la miocardiopatía chagásica, la &lt;b&gt;Cardiopatía tipo B&lt;/b&gt; se caracteriza ineludiblemente por asociar &lt;b&gt;trastornos en la conducción con cardiomegalia franca&lt;/b&gt;.</t>
  </si>
  <si>
    <t>&lt;b&gt;CLASIFICACIÓN DE LA MIOCARDIOPATÍA CHAGÁSICA&lt;/b&gt;&lt;br /&gt;&lt;br /&gt;Según el Consenso de Chagas de la Sociedad Argentina de Cardiología (2002), la enfermedad se divide evolutiva y fenotípicamente en: Chagas Agudo, Chagas Indeterminado y Chagas con cardiopatía. La afectación cardíaca se subclasifica en dos estadios principales:&lt;br /&gt;• &lt;b&gt;Cardiopatía Tipo "A":&lt;/b&gt; Se define por la detección de trastornos de conducción o arritmias en el electrocardiograma (clásicamente la asociación de Bloqueo Completo de Rama Derecha con Hemibloqueo Anterior Izquierdo) o en la ergometría. Esta fase cursa de manera estricta &lt;b&gt;sin cardiomegalia&lt;/b&gt; (la radiografía de tórax y el ecocardiograma son normales).&lt;br /&gt;• &lt;b&gt;Cardiopatía Tipo "B":&lt;/b&gt; El paciente manifiesta síntomas y signos de Insuficiencia Cardíaca y presenta &lt;b&gt;Cardiomegalia objetivable&lt;/b&gt;. A los trastornos de conducción previos se le suma un grave deterioro eléctrico estructural secundario a la dilatación, evidenciando fibrilación auricular, bloqueos auriculoventriculares completos y arritmias ventriculares complejas.</t>
  </si>
  <si>
    <t>&lt;b&gt;d) Cardiopatía tipo B: Trastornos en la conducción con cardiomegalia:&lt;/b&gt; Es la opción correcta. Constituye una regla absoluta de la clasificación clínica y fenotípica establecer que el estadio de "Cardiopatía Tipo B" se define por la presencia concurrente de un profundo deterioro eléctrico (trastornos de conducción) y una cardiomegalia franca, conformando el daño estructural típico y avanzado de la enfermedad de Chagas.</t>
  </si>
  <si>
    <t>&lt;b&gt;a), c) y e) sobre la Cardiopatía tipo A:&lt;/b&gt; Son incorrectas. La "Cardiopatía Tipo A" se caracteriza exclusivamente por la aparición de alteraciones eléctricas primarias (trastornos de conducción o arritmias) cursando obligatoriamente &lt;b&gt;sin cardiomegalia&lt;/b&gt; (el corazón mantiene un tamaño anatómico normal en las imágenes).&lt;br /&gt;&lt;b&gt;b) Cardiopatía tipo B: Sin trastornos de conducción con cardiomegalia:&lt;/b&gt; Es incorrecta. En el fenotipo "Tipo B", la cardiomegalia no se presenta aislada, sino que se asocia invariablemente a un grave y profundo deterioro del sistema de conducción, producto de la extrema dilatación y la disinergia de las cavidades cardíacas.</t>
  </si>
  <si>
    <t>En la cardiopatía chagásica cuál de estas aseveraciones es correcta:&lt;br&gt;&lt;br&gt;a) Cardiopatía tipo A se caracteriza por daño estructural del miocardio&lt;br&gt;&lt;br&gt;b) Cardiopatía tipo B es asintomática y solo presenta arritmias detectables por HOLTER&lt;br&gt;&lt;br&gt;c) Cardiopatía tipo A es de diagnóstico tardío y sólo se detecta por eco&lt;br&gt;&lt;br&gt;d) Cardiopatía tipo B representa el daño estructural típico&lt;br&gt;&lt;br&gt;e) Solo la biopsia endomiocárdica puede distinguir entre la A y la B</t>
  </si>
  <si>
    <t>&lt;br&gt;d) Cardiopatía tipo B representa el daño estructural típico</t>
  </si>
  <si>
    <t>La &lt;b&gt;cardiopatía tipo B&lt;/b&gt; representa el daño estructural típico de la enfermedad de Chagas, caracterizándose por la presencia ineludible de trastornos en la conducción asociados a &lt;b&gt;cardiomegalia franca&lt;/b&gt; e insuficiencia cardíaca.</t>
  </si>
  <si>
    <t>&lt;b&gt;CLASIFICACIÓN DE LA CARDIOPATÍA CHAGÁSICA&lt;/b&gt;&lt;br /&gt;&lt;br /&gt;Según el Consenso de Chagas de la Sociedad Argentina de Cardiología (2002), la enfermedad se divide evolutiva y fenotípicamente en:&lt;br /&gt;• &lt;b&gt;Chagas Agudo&lt;/b&gt;.&lt;br /&gt;• &lt;b&gt;Chagas Indeterminado&lt;/b&gt;.&lt;br /&gt;• &lt;b&gt;Chagas con cardiopatía Tipo “A”:&lt;/b&gt; Se define por la detección de trastornos de conducción o arritmias en el electrocardiograma o PEG. Cursa estrictamente &lt;b&gt;sin cardiomegalia&lt;/b&gt; (radiografía de tórax y ecocardiograma normales). El paciente no tiene insuficiencia cardíaca ni posee clínica de dilatación; su sintomatología está ligada puramente a la presencia de alteraciones eléctricas.&lt;br /&gt;• &lt;b&gt;Chagas con cardiopatía Tipo “B”:&lt;/b&gt; Representa el daño estructural típico. El fenotipo clínico es florido, manifestando síntomas y signos de &lt;b&gt;Insuficiencia Cardíaca&lt;/b&gt; evidentes y la presencia de &lt;b&gt;Cardiomegalia&lt;/b&gt; objetivable. Cursan con cuadros de crisis sincopales y una altísima propensión a la muerte súbita. A este estadio se le suma un grave deterioro eléctrico por la dilatación, evidenciando arritmias ventriculares complejas, Fibrilación Auricular y Bloqueo A-V Completo.</t>
  </si>
  <si>
    <t>La opción d es correcta debido a que la literatura cardiológica establece de manera explícita que la &lt;b&gt;cardiopatía tipo B&lt;/b&gt; representa el daño estructural típico de la enfermedad de Chagas, caracterizándose indefectiblemente por asociar trastornos en la conducción con &lt;b&gt;cardiomegalia franca&lt;/b&gt; y falla cardíaca congestiva.</t>
  </si>
  <si>
    <t>&lt;br /&gt;• &lt;b&gt;a) Cardiopatía tipo A se caracteriza por daño estructural del miocardio:&lt;/b&gt; Es incorrecta porque la cardiopatía tipo A cursa definitoriamente &lt;b&gt;sin cardiomegalia&lt;/b&gt; (ecocardiograma normal), limitándose a presentar alteraciones eléctricas sin daño estructural objetivo en las imágenes.&lt;br /&gt;• &lt;b&gt;b) Cardiopatía tipo B es asintomática y solo presenta arritmias detectables por HOLTER:&lt;/b&gt; Es incorrecta ya que la clase B es el fenotipo clínico marcadamente sintomático con signos francos de insuficiencia cardíaca y cardiomegalia.&lt;br /&gt;• &lt;b&gt;c) Cardiopatía tipo A es de diagnóstico tardío y sólo se detecta por eco:&lt;/b&gt; Es incorrecta debido a que en el tipo A el ecocardiograma es normal, diagnosticándose a través de los trastornos eléctricos en el electrocardiograma.&lt;br /&gt;• &lt;b&gt;e) Solo la biopsia endomiocárdica puede distinguir entre la A y la B:&lt;/b&gt; Es incorrecta porque la distinción diagnóstica es clínica e imagenológica básica (presencia o ausencia de síntomas de insuficiencia cardíaca y cardiomegalia en la radiografía o ecocardiograma).</t>
  </si>
  <si>
    <t>&lt;b&gt;HALLAZGO ELECTROCARDIOGRÁFICO CLÁSICO&lt;/b&gt;&lt;br /&gt;&lt;br /&gt;En la evolución de la miocardiopatía chagásica, es un hallazgo frecuente la presencia concomitante o individual de múltiples disturbios eléctricos. La asociación clásica y patognomónica que se evidencia de forma temprana (incluso en la Cardiopatía Tipo A) es la presencia de un &lt;b&gt;Bloqueo Completo de Rama Derecha (B.R.D.)&lt;/b&gt; sumado a un &lt;b&gt;Hemibloqueo Anterior Izquierdo (H.A.I.)&lt;/b&gt;.</t>
  </si>
  <si>
    <t>Conforme la OMS, ¿a qué grupo de miocardiopatía pertenece la miocardiopatía chagásica crónica?&lt;br&gt;&lt;br&gt;a) Dilatada&lt;br&gt;&lt;br&gt;b) Específica&lt;br&gt;&lt;br&gt;c) Hipertrófica&lt;br&gt;&lt;br&gt;d) No clasificada</t>
  </si>
  <si>
    <t>&lt;br&gt;b) Específica</t>
  </si>
  <si>
    <t>Clasificatoriamente, conforme a la Organización Mundial de la Salud (OMS), la &lt;b&gt;miocardiopatía chagásica crónica&lt;/b&gt; pertenece al grupo de las &lt;b&gt;miocardiopatías específicas&lt;/b&gt;.</t>
  </si>
  <si>
    <t>&lt;b&gt;CLASIFICACIÓN ETIOLÓGICA Y MIOCARDIOPATÍAS ESPECÍFICAS&lt;/b&gt;&lt;br /&gt;&lt;br /&gt;Históricamente, la Organización Mundial de la Salud y las sociedades de cardiología han categorizado a las enfermedades del músculo cardíaco para diferenciar las alteraciones primarias de las secundarias.&lt;br /&gt;• &lt;b&gt;Etiología Adquirida e Inflamatoria:&lt;/b&gt; La enfermedad de Chagas, producida por la infestación del parásito &lt;i&gt;Trypanosoma cruzi&lt;/i&gt;, genera una afectación directa e inflamatoria del músculo cardíaco (miocarditis parasitaria).&lt;br /&gt;• &lt;b&gt;Miocardiopatías Específicas:&lt;/b&gt; A nivel etiológico y taxonómico, se establece de manera categórica que la miocardiopatía chagásica crónica pertenece al grupo de las miocardiopatías específicas. Estas entidades engloban a aquellas patologías en las que el daño miocárdico se presenta como consecuencia directa de una infección o de una enfermedad sistémica conocida, diferenciándolas de las formas idiopáticas o primarias de origen desconocido.</t>
  </si>
  <si>
    <t>&lt;b&gt;b) Específica:&lt;/b&gt; Es la opción correcta. Constituye una regla clasificatoria y taxonómica directa de la Organización Mundial de la Salud (OMS) establecer que la afección cardíaca generada crónicamente por la infección del &lt;i&gt;Trypanosoma cruzi&lt;/i&gt; se categoriza dentro de las miocardiopatías específicas, ya que su etiología infecciosa/parasitaria subyacente es conocida.</t>
  </si>
  <si>
    <t>&lt;b&gt;a) Dilatada:&lt;/b&gt; Es incorrecta en el contexto estrictamente clasificatorio de este enunciado. Si bien la miocardiopatía chagásica crónica se expresa fenotípica y hemodinámicamente como una miocardiopatía dilatada (cursando con cardiomegalia y falla sistólica progresiva), la taxonomía de la OMS que responde a su etiología la encasilla en el grupo de las específicas.&lt;br /&gt;&lt;b&gt;c) Hipertrófica:&lt;/b&gt; Es incorrecta. Este fenotipo define a una afección primaria del sarcómero de origen genético, caracterizada por hipertrofia asimétrica y disminución de la relación volumen/masa, mecanismos ajenos a la lesión parasitaria del Chagas.&lt;br /&gt;&lt;b&gt;d) No clasificada:&lt;/b&gt; Es incorrecta. La miocardiopatía chagásica cuenta con una categorización perfectamente establecida en los diversos consensos internacionales de cardiología.</t>
  </si>
  <si>
    <t>&lt;b&gt;FENOTIPO Y CLÍNICA DE LA MIOCARDIOPATÍA CHAGÁSICA&lt;/b&gt;&lt;br /&gt;&lt;br /&gt;A nivel poblacional y hemodinámico, la miocardiopatía chagásica se comporta como una variante dilatada que afecta al 20-30% de los sujetos infectados que evolucionan hacia la cronicidad. Según el Consenso de Chagas de la Sociedad Argentina de Cardiología, la cardiopatía se divide fenotípicamente en:&lt;br /&gt;• &lt;b&gt;Tipo A:&lt;/b&gt; Detección de trastornos de conducción o arritmias en el electrocardiograma (clásicamente BRD + HAI), cursando de manera estricta sin cardiomegalia objetivable.&lt;br /&gt;• &lt;b&gt;Tipo B:&lt;/b&gt; El paciente manifiesta síntomas y signos de Insuficiencia Cardíaca y presenta cardiomegalia franca. A los trastornos de conducción se le suma un grave deterioro eléctrico secundario a la dilatación, evidenciando fibrilación auricular y bloqueos A-V completos.</t>
  </si>
  <si>
    <t>La miocardiopatía periparto y la alcohólica son formas de presentación de:&lt;br&gt;&lt;br&gt;a) Miocardiopatías restrictivas&lt;br&gt;&lt;br&gt;b) Miocardiopatías dilatadas&lt;br&gt;&lt;br&gt;c) Miocardiopatías infiltrativas&lt;br&gt;&lt;br&gt;d) Miocardiopatías primarias&lt;br&gt;&lt;br&gt;e) Miocardiopatías hipertróficas</t>
  </si>
  <si>
    <t>&lt;br&gt;b) Miocardiopatías dilatadas</t>
  </si>
  <si>
    <t>Tanto la miocardiopatía periparto como la toxicidad alcohólica son formas características de presentación de las &lt;b&gt;miocardiopatías dilatadas&lt;/b&gt;.</t>
  </si>
  <si>
    <t>&lt;b&gt;ETIOLOGÍA DE LA MIOCARDIOPATÍA DILATADA&lt;/b&gt;&lt;br /&gt;&lt;br /&gt;En el medio clínico, la miocardiopatía dilatada puede originarse por causas primarias o bien secundarias. Las tres etiologías secundarias más frecuentes que deben investigarse sistemáticamente son:&lt;br /&gt;• &lt;b&gt;Miocardiopatía Alcohólica:&lt;/b&gt; El consumo exagerado de alcohol constituye la forma más importante de cardiomiopatía secundaria en el mundo occidental. La toxicidad directa del etanol sobre el músculo cardíaco genera daño estructural irreversible con dilatación cavitaria y severa falla contráctil.&lt;br /&gt;• &lt;b&gt;Miocardiopatía Periparto:&lt;/b&gt; Daño miocárdico manifestado clásicamente en las últimas semanas del embarazo o en el puerperio inmediato.&lt;br /&gt;• &lt;b&gt;Miocardiopatía Chagásica:&lt;/b&gt; Daño miocárdico secundario a la infección por &lt;i&gt;Trypanosoma cruzi&lt;/i&gt;, que genera dilatación a largo plazo.</t>
  </si>
  <si>
    <t>La opción b es correcta debido a que la literatura cardiológica establece de forma axiomática que tanto la &lt;b&gt;miocardiopatía periparto&lt;/b&gt; como la &lt;b&gt;toxicidad alcohólica&lt;/b&gt; constituyen formas de presentación causales y características de las &lt;b&gt;miocardiopatías dilatadas&lt;/b&gt;.</t>
  </si>
  <si>
    <t>&lt;br /&gt;• &lt;b&gt;a) Miocardiopatías restrictivas y c) Miocardiopatías infiltrativas:&lt;/b&gt; Son incorrectas porque este fenotipo, caracterizado por la rigidez del músculo cardíaco sin dilatación, es provocado patognomónicamente por enfermedades infiltrativas o de depósito como la amiloidosis o la hemocromatosis.&lt;br /&gt;• &lt;b&gt;d) Miocardiopatías primarias:&lt;/b&gt; Es incorrecta en un sentido etiológico estricto, dado que tanto el alcoholismo (noxa tóxica) como la condición periparto se clasifican como causas secundarias o adquiridas, frente a las formas primarias puramente idiopáticas o genéticas.&lt;br /&gt;• &lt;b&gt;e) Miocardiopatías hipertróficas:&lt;/b&gt; Es incorrecta ya que este fenotipo es una enfermedad primaria de origen genético del sarcómero miocárdico (con transmisión autosómica dominante) y no es causado por factores tóxicos o estados gestacionales.</t>
  </si>
  <si>
    <t>&lt;b&gt;HEMODINAMIA DE LAS MIOCARDIOPATÍAS DILATADAS&lt;/b&gt;&lt;br /&gt;&lt;br /&gt;El rasgo fisiopatológico que define a este grupo de patologías (independientemente de si su etiología es idiopática, alcohólica o periparto) es la presencia ineludible de un &lt;b&gt;fallo sistólico puro&lt;/b&gt;. Al producirse el daño de la fibra miocárdica, el corazón se dilata perdiendo su capacidad contráctil. Esta condición desencadena de forma característica una &lt;b&gt;fracción de eyección deprimida o fuertemente comprometida (≤ 50%)&lt;/b&gt;, acompañada de una elevación del volumen diastólico residual, lo que termina ocasionando la claudicación cardíaca anterógrada y la congestión sistémica.</t>
  </si>
  <si>
    <t>En la miocardiopatía chagásica es frecuente el hallazgo de arritmias. Señale la opción correcta:&lt;br&gt;&lt;br&gt;a) Bradicardia sinusal&lt;br&gt;&lt;br&gt;b) Bloqueo A-V&lt;br&gt;&lt;br&gt;c) Bloqueo rama derecha + hemibloqueo anterior izquierdo&lt;br&gt;&lt;br&gt;d) Extrasistolea ventricular&lt;br&gt;&lt;br&gt;e) Todas las arritmias pueden estar presentes</t>
  </si>
  <si>
    <t>&lt;br&gt;e) Todas las arritmias pueden estar presentes</t>
  </si>
  <si>
    <t>Clínicamente, en la miocardiopatía chagásica es un hallazgo frecuente la presencia concomitante o individual de múltiples disturbios eléctricos, pudiendo presentarse &lt;b&gt;todas las arritmias mencionadas&lt;/b&gt; (bradicardia sinusal, bloqueo A-V, bloqueo de rama derecha asociado a hemibloqueo anterior izquierdo y extrasistolia ventricular).</t>
  </si>
  <si>
    <t>&lt;b&gt;ALTERACIONES ELECTROCARDIOGRÁFICAS EN LA MIOCARDIOPATÍA CHAGÁSICA&lt;/b&gt;&lt;br /&gt;&lt;br /&gt;La enfermedad de Chagas genera un daño crónico y progresivo sobre el sistema de conducción y el miocardio, manifestándose a través de múltiples disturbios eléctricos que caracterizan a sus fenotipos clínicos:&lt;br /&gt;• &lt;b&gt;Cardiopatía Tipo A:&lt;/b&gt; El paciente no posee clínica de dilatación ni insuficiencia cardíaca. Su sintomatología está ligada puramente a la presencia de arritmias y bradiarritmias. Se detecta característicamente la asociación de Bloqueo Completo de Rama Derecha (BCRD) sumado a un Hemibloqueo Anterior Izquierdo (HAI). Además, pueden presentarse bradicardia sinusal severa, bloqueos aurículoventriculares (A-V), trastornos difusos de la repolarización y extrasistolia ventricular.&lt;br /&gt;• &lt;b&gt;Cardiopatía Tipo B:&lt;/b&gt; Al cuadro anterior se le suma un grave deterioro eléctrico secundario a la dilatación ventricular. Se evidencia extrasistolia ventricular compleja, fibrilación auricular, bloqueos A-V completos, bajo voltaje y eventos de taquicardia ventricular sostenida o no sostenida.</t>
  </si>
  <si>
    <t>&lt;b&gt;e) Todas las arritmias pueden estar presentes:&lt;/b&gt; Es la opción correcta. Constituye una regla clínica de la miocardiopatía chagásica establecer que la afectación cardíaca provoca inflamación y fibrosis difusa en el sistema de conducción, generando la aparición concomitante o aislada de múltiples disturbios eléctricos, abarcando desde bradicardias sinusales y bloqueos A-V, hasta extrasistolias ventriculares y el clásico patrón bifascicular de BCRD + HAI.</t>
  </si>
  <si>
    <t>&lt;b&gt;a) Bradicardia sinusal, b) Bloqueo A-V, c) Bloqueo rama derecha + hemibloqueo anterior izquierdo, y d) Extrasistolea ventricular:&lt;/b&gt; Son incorrectas al plantearse como opciones únicas o excluyentes. Si bien el patrón de Bloqueo Completo de Rama Derecha asociado a Hemibloqueo Anterior Izquierdo es la manifestación clásica y paradigmática del daño crónico por Chagas, en la evolución de la miocardiopatía se presentan absolutamente todas las arritmias de la lista, haciendo que la opción E sea la integradora y correcta para el cuadro clínico global.</t>
  </si>
  <si>
    <t>&lt;b&gt;PATRÓN ELECTROCARDIOGRÁFICO DE ALTO RIESGO ENDÉMICO&lt;/b&gt;&lt;br /&gt;&lt;br /&gt;Existe una combinación topográfica característica donde confluyen en el mismo trazado un Bloqueo Completo de Rama Derecha (BCRD) más un Hemibloqueo Anterior Izquierdo (HAI). Este patrón bifascicular combinado es la manifestación clásica y paradigmática del daño crónico sobre el sistema de conducción provocado por la Enfermedad de Chagas, debiendo buscarse siempre ante pacientes procedentes de zonas endémicas con sintomatología arrítmica o sincopal.</t>
  </si>
  <si>
    <t>La miocardiopatía dilatada cursa en su etapa sintomática con:&lt;br&gt;&lt;br&gt;a) Solo con signos y síntomas de IC retrógrada&lt;br&gt;&lt;br&gt;b) Signos y síntomas de compromiso sistólico y diastólico&lt;br&gt;&lt;br&gt;c) Presenta signos de hipoperfusión periférica&lt;br&gt;&lt;br&gt;d) La presión de fin de diástole está aumentada pero la FE está normal&lt;br&gt;&lt;br&gt;e) La FE está muy comprometida pero la presión de fin de diástole es normal</t>
  </si>
  <si>
    <t>&lt;br&gt;b) Signos y síntomas de compromiso sistólico y diastólico</t>
  </si>
  <si>
    <t>Se establece de manera axiomática que la &lt;b&gt;miocardiopatía dilatada&lt;/b&gt; cursa en su etapa sintomática con signos y síntomas de &lt;b&gt;compromiso tanto sistólico como diastólico&lt;/b&gt;.</t>
  </si>
  <si>
    <t>&lt;b&gt;HEMODINAMIA Y CLÍNICA DE LA MIOCARDIOPATÍA DILATADA&lt;/b&gt;&lt;br /&gt;&lt;br /&gt;La miocardiopatía dilatada se define estructuralmente por presentar un ventrículo izquierdo dilatado asociado a un fallo contráctil intrínseco. En su evolución, la afección transita hacia una etapa francamente sintomática donde confluyen dos grandes mecanismos de disfunción:&lt;br /&gt;• &lt;b&gt;Compromiso Sistólico (Fallo Anterógrado):&lt;/b&gt; Primariamente, existe una hipoquinesia global del músculo dañado que genera una drástica disminución del volumen sistólico y una caída franca de la fracción de eyección (FE ≤ 50%). Clínicamente se traduce por hipoperfusión sistémica, manifestándose con fatiga profunda y astenia.&lt;br /&gt;• &lt;b&gt;Compromiso Diastólico Secundario (Fallo Retrógrado):&lt;/b&gt; Ante la incapacidad de eyectar adecuadamente la sangre, el ventrículo izquierdo retiene volúmenes crecientes. Este incremento sostenido de las presiones de fin de diástole genera secundariamente una alteración de la función diastólica, la cual puede evolucionar hacia un patrón francamente restrictivo. Clínicamente, el aumento de estas presiones retrógradas ocasiona congestión pasiva crónica, disnea de esfuerzo o reposo, y posteriormente edemas por falla derecha sobreagregada.</t>
  </si>
  <si>
    <t>La opción b es correcta debido a que la literatura cardiológica establece de forma directa y axiomática que la &lt;b&gt;miocardiopatía dilatada&lt;/b&gt; cursa en su etapa sintomática evidenciando ineludiblemente signos y síntomas de &lt;b&gt;compromiso tanto sistólico como diastólico&lt;/b&gt;. Aunque el daño patogénico primario se asiente en la alteración contráctil sistólica, la elevación paulatina de la presión telediastólica por retención de volumen origina las manifestaciones clínicas diastólicas acompañantes.</t>
  </si>
  <si>
    <t>&lt;br /&gt;• &lt;b&gt;a) Solo con signos y síntomas de IC retrógrada:&lt;/b&gt; Es incorrecta porque la enfermedad genera de manera conjunta una falla anterógrada sistólica con caída del gasto cardíaco y marcada hipoperfusión tisular.&lt;br /&gt;• &lt;b&gt;c) Presenta signos de hipoperfusión periférica:&lt;/b&gt; Es incorrecta como opción principal ya que, si bien la hipoperfusión es real (debido a la caída de la FE), es una aseveración incompleta en comparación con la opción B, la cual define de manera absoluta la dualidad del compromiso sintomático (sistólico y diastólico) exigida por la literatura para caracterizar a esta etapa evolutiva.&lt;br /&gt;• &lt;b&gt;d) La presión de fin de diástole está aumentada pero la FE está normal:&lt;/b&gt; Es incorrecta debido a que la fracción de eyección se encuentra profunda e inexorablemente deprimida o comprometida en el fenotipo dilatado, siendo la preservación de la misma un rasgo exclusivo de las miocardiopatías hipertróficas o restrictivas.&lt;br /&gt;• &lt;b&gt;e) La FE está muy comprometida pero la presión de fin de diástole es normal:&lt;/b&gt; Es incorrecta porque el acumulo de volumen residual genera indefectiblemente un aumento patológico sostenido en la presión de fin de diástole.</t>
  </si>
  <si>
    <t>La IC por una miocardiopatía hipertrófica se puede manifestar clínicamente como: Seleccione una:&lt;br&gt;&lt;br&gt;a) Disnea clase funcional III -IV&lt;br&gt;&lt;br&gt;b) Palpitaciones y arritmias&lt;br&gt;&lt;br&gt;c) Síncope&lt;br&gt;&lt;br&gt;d) Angina de pecho&lt;br&gt;&lt;br&gt;e) Disnea clase funcional II -III&lt;br&gt;&lt;br&gt;f) Todas son correctas</t>
  </si>
  <si>
    <t>&lt;br&gt;f) Todas son correctas</t>
  </si>
  <si>
    <t>La insuficiencia cardíaca producida por una &lt;b&gt;miocardiopatía hipertrófica&lt;/b&gt; se puede manifestar de forma integral con &lt;b&gt;disnea en clase funcional II, III o IV&lt;/b&gt;, &lt;b&gt;angina de pecho&lt;/b&gt;, &lt;b&gt;síncope&lt;/b&gt;, &lt;b&gt;palpitaciones y arritmias&lt;/b&gt;.</t>
  </si>
  <si>
    <t>&lt;b&gt;PRESENTACIÓN CLÍNICA DE LA MIOCARDIOPATÍA HIPERTRÓFICA&lt;/b&gt;&lt;br /&gt;&lt;br /&gt;La enfermedad posee una presentación muy heterogénea. Tras un periodo asintomático, la etapa de clínica florida (sintomática) expresa las consecuencias de la hipertrofia, la falla diastólica y la obstrucción dinámica:&lt;br /&gt;• &lt;b&gt;Disnea (88%):&lt;/b&gt; Es el síntoma cardinal y traduce una insuficiencia cardíaca diastólica. Se produce por disminución de la distensibilidad del ventrículo izquierdo, abarcando desde clases funcionales leves (II) hasta severas (IV).&lt;br /&gt;• &lt;b&gt;Angina de Pecho (72%):&lt;/b&gt; Ocurre por isquemia secundaria a la gran hipertrofia ventricular izquierda, el aumento de la tensión de la pared y la demanda de oxígeno, sumado a la compresión miocárdica de la irrigación coronaria.&lt;br /&gt;• &lt;b&gt;Palpitaciones (55%):&lt;/b&gt; Secundarias a la aparición de múltiples arritmias derivadas del crecimiento de la masa y alteración del sistema de conducción.&lt;br /&gt;• &lt;b&gt;Síncope y Presíncope:&lt;/b&gt; Episodios desencadenados característicamente por el esfuerzo, ocasionados por la severa obstrucción del tracto de salida del ventrículo izquierdo, el bajo gasto cardíaco o la inducción de arritmias ventriculares fatales.</t>
  </si>
  <si>
    <t>&lt;b&gt;f) Todas son correctas:&lt;/b&gt; Es la opción de elección. Engloba de manera integral el cuadro clínico completo de la miocardiopatía hipertrófica, reflejando tanto su falla mecánica de llenado (disnea en todos sus grados funcionales), su componente obstructivo hemodinámico (síncope), la desproporción de flujo y masa (angina de pecho) y su marcada inestabilidad eléctrica (palpitaciones y arritmias).</t>
  </si>
  <si>
    <t>&lt;b&gt;a) Disnea clase funcional III -IV, b) Palpitaciones y arritmias, c) Síncope, d) Angina de pecho, y e) Disnea clase funcional II -III:&lt;/b&gt; Son manifestaciones clínicas correctas de manera individual que caracterizan el deterioro por hipertrofia miocárdica, pero resultan incompletas al seleccionarse de forma aislada, ya que es la conjunción de todas ellas la que define el espectro sintomatológico de la enfermedad.</t>
  </si>
  <si>
    <t>Un hombre de 35 años es valorado por haber sufrido un síncope. En el electrocardiograma se observan ondas Q profundas y a la auscultación destaca la presencia de un soplo sistólico en borde esternal izquierdo bajo. ¿Cuál es su diagnóstico más probable?&lt;br&gt;&lt;br&gt;a) Insuficiencia aórtica&lt;br&gt;&lt;br&gt;b) Comunicación interauricular&lt;br&gt;&lt;br&gt;c) Miocardiopatía hipertrófica obstructiva&lt;br&gt;&lt;br&gt;d) Estenosis mitral</t>
  </si>
  <si>
    <t>&lt;br&gt;c) Miocardiopatía hipertrófica obstructiva</t>
  </si>
  <si>
    <t>&lt;b&gt;DIAGNÓSTICO DE LA MIOCARDIOPATÍA HIPERTRÓFICA&lt;/b&gt;&lt;br /&gt;&lt;br /&gt;La miocardiopatía hipertrófica presenta manifestaciones electrocardiográficas y semiológicas características que permiten orientar su diagnóstico clínico, especialmente en pacientes jóvenes:&lt;br /&gt;• &lt;b&gt;Electrocardiograma (ECG):&lt;/b&gt; Suele ser muy anormal. Se caracteriza por la presencia de una hipertrofia ventricular izquierda (HVI) atípica y muestra clásicamente &lt;b&gt;ondas "Q" patológicas (pseudonecrosis) muy profundas&lt;/b&gt;, predominantemente en las derivaciones de la cara inferior (II, III, aVF). También se observan alteraciones de la repolarización (ondas T negativas) y bloqueos de rama.&lt;br /&gt;• &lt;b&gt;Examen Físico y Auscultación:&lt;/b&gt; A la auscultación destaca la presencia de un &lt;b&gt;soplo sistólico eyectivo&lt;/b&gt; que, de manera patognomónica, se exagera o aumenta con las maniobras de Valsalva (lo que permite diferenciarlo de una estenosis aórtica valvular). Al palpar los pulsos, puede evidenciarse un pulso &lt;i&gt;bisferiens&lt;/i&gt; (doble o triple impulso sistólico apical) que traduce dinámicamente la obstrucción del tracto de salida.&lt;br /&gt;• &lt;b&gt;Presentación Clínica:&lt;/b&gt; Puede manifestarse con &lt;b&gt;síncope o presíncope&lt;/b&gt; (especialmente post-esfuerzo o durante el mismo, ocasionado por la severa obstrucción del tracto de salida, bajo gasto cardíaco o arritmias ventriculares). Es la principal causa de muerte súbita en pacientes jóvenes o atletas.</t>
  </si>
  <si>
    <t>La opción c es correcta debido a que la literatura cardiológica establece como regla clínica fundamental que la tríada de presentación en un paciente joven que asocia un evento de &lt;b&gt;síncope&lt;/b&gt;, hallazgos de &lt;b&gt;ondas Q profundas&lt;/b&gt; en el ECG (pseudonecrosis) y un &lt;b&gt;soplo sistólico&lt;/b&gt; en el borde esternal izquierdo bajo, constituye el cuadro clínico diagnóstico paradigmático de una &lt;b&gt;miocardiopatía hipertrófica obstructiva&lt;/b&gt;.</t>
  </si>
  <si>
    <t>&lt;br /&gt;• &lt;b&gt;a) Insuficiencia aórtica:&lt;/b&gt; Es incorrecta debido a que su signo central a la auscultación es un soplo &lt;i&gt;diastólico&lt;/i&gt; (proto-mesodiastólico), no sistólico, y semiológicamente cursa con pulsos periféricos saltones o hiperdinámicos (pulso celer o de Corrigan) y aumento franco de la presión diferencial.&lt;br /&gt;• &lt;b&gt;b) Comunicación interauricular:&lt;/b&gt; Es incorrecta. No cursa típicamente con ondas Q profundas seudonecróticas en el ECG inferior y su manifestación auscultatoria clásica de defecto septal es el desdoblamiento fijo y amplio del segundo ruido, no un soplo hipertrófico obstructivo que genera síncope severo.&lt;br /&gt;• &lt;b&gt;d) Estenosis mitral:&lt;/b&gt; Es incorrecta ya que su diagnóstico semiológico asienta en una tríada auscultatoria netamente diastólica (soplo o rolido diastólico rudo con refuerzo presistólico y chasquido de apertura), descartándose la presencia de un soplo sistólico como rasgo principal del defecto.</t>
  </si>
  <si>
    <t>El diagnóstico de miocarditis se confirma con:&lt;br&gt;&lt;br&gt;a) Biopsia de miocardio&lt;br&gt;&lt;br&gt;b) Ecocardiograma&lt;br&gt;&lt;br&gt;c) Rx de tórax&lt;br&gt;&lt;br&gt;d) El cuadro clínico</t>
  </si>
  <si>
    <t>&lt;br&gt;a) Biopsia de miocardio</t>
  </si>
  <si>
    <t>El diagnóstico de certeza de la &lt;b&gt;miocarditis&lt;/b&gt; se confirma de manera inalterable mediante la &lt;b&gt;biopsia de miocardio&lt;/b&gt;.</t>
  </si>
  <si>
    <t>&lt;b&gt;DIAGNÓSTICO DE LA MIOCARDITIS Y USO DE BIOPSIA ENDOMIOCÁRDICA&lt;/b&gt;&lt;br /&gt;&lt;br /&gt;La miocarditis representa una afección inflamatoria directa del músculo cardíaco (de etiología viral, bacteriana o parasitaria) y constituye una de las causas primarias adquiridas de la miocardiopatía dilatada.&lt;br /&gt;• &lt;b&gt;Biopsia Endomiocárdica:&lt;/b&gt; Si bien es de indicación excepcional en la práctica diaria general para la variante dilatada idiopática (donde suele arrojar una afectación inespecífica o secundaria mostrando hipertrofia de miofibrillas, miocitólisis y fibrosis intersticial), posee una utilidad diagnóstica específica y excluyente ante la sospecha de inflamación aguda. Se establece de manera inalterable que el diagnóstico de certeza de la miocarditis se confirma exclusivamente mediante la biopsia de miocardio, al permitir la visualización histopatológica directa de la noxa.&lt;br /&gt;• &lt;b&gt;Estudios no invasivos:&lt;/b&gt; Herramientas como el ecocardiograma, la radiografía de tórax y la evaluación clínica son fundamentales para diagnosticar el síndrome de insuficiencia cardíaca, la dilatación y el fallo sistólico, pero resultan insuficientes para confirmar la inflamación celular subyacente.</t>
  </si>
  <si>
    <t>&lt;b&gt;a) Biopsia de miocardio:&lt;/b&gt; Es la opción correcta. Constituye una perla diagnóstica inalterable establecer que el diagnóstico de certeza para certificar una miocarditis requiere la confirmación histopatológica del infiltrado inflamatorio en el tejido cardíaco, lo cual se logra de manera exclusiva y directa mediante la biopsia de miocardio.</t>
  </si>
  <si>
    <t>&lt;b&gt;b) Ecocardiograma, c) Rx de tórax, y d) El cuadro clínico:&lt;/b&gt; Son incorrectas. Si bien la clínica, la radiografía (que evidencia cardiomegalia y congestión) y el ecocardiograma (que objetiva la dilatación cavitaria y la fracción de eyección deprimida) son los métodos iniciales indispensables para evaluar la repercusión funcional y anatómica, ninguno posee la capacidad histológica para discernir o confirmar con certeza una miocarditis aguda frente a otras múltiples causas de disfunción ventricular.</t>
  </si>
  <si>
    <t>Con respecto a la miocardiopatía hipertrófica (MCH) es CIERTO que:&lt;br&gt;&lt;br&gt;a) La ecografía de calidad es una buena herramienta para su diagnóstico&lt;br&gt;&lt;br&gt;b) El mareo o síncope puede ser el único síntoma&lt;br&gt;&lt;br&gt;c) El síncope se acompaña siempre de otros síntomas como palpitaciones y dolor torácico&lt;br&gt;&lt;br&gt;d) El ECG es siempre anormal</t>
  </si>
  <si>
    <t>&lt;br&gt;a) La ecografía de calidad es una buena herramienta para su diagnóstico</t>
  </si>
  <si>
    <t>En la miocardiopatía hipertrófica, la &lt;b&gt;ecografía de calidad&lt;/b&gt; representa una &lt;b&gt;buena herramienta&lt;/b&gt; y el pilar diagnóstico ineludible de mayor rendimiento para confirmar la patología estructural.</t>
  </si>
  <si>
    <t>&lt;b&gt;DIAGNÓSTICO DE LA MIOCARDIOPATÍA HIPERTRÓFICA&lt;/b&gt;&lt;br /&gt;&lt;br /&gt;El abordaje diagnóstico de esta enfermedad primaria se fundamenta en estudios por imágenes y hallazgos eléctricos:&lt;br /&gt;• &lt;b&gt;Ecocardiograma (Eco-doppler):&lt;/b&gt; Es el estudio fundamental y de mayor rendimiento. Estructuralmente confirma una hipertrofia del ventrículo izquierdo, que predomina en el septum interventricular (hipertrofia septal asimétrica), constata un diámetro ventricular izquierdo reducido o normal (DVI &lt; 45mm), y evidencia dilatación de la aurícula izquierda. Dinámicamente, permite observar la obstrucción del tracto de salida generada por la interposición de la valva mitral (movimiento sistólico anterior o SAM) y la consecuente regurgitación mitral.&lt;br /&gt;• &lt;b&gt;Electrocardiograma (ECG):&lt;/b&gt; Suele ser muy anormal. Se caracteriza por la presencia de una hipertrofia ventricular izquierda (HVI) atípica. Muestra clásicamente ondas Q patológicas (pseudonecrosis) muy profundas predominantemente en derivaciones de la cara inferior (II, III, aVF), alteraciones de la repolarización y bloqueos de rama.&lt;br /&gt;• &lt;b&gt;Radiografía de Tórax:&lt;/b&gt; Brinda poca información inicial y característicamente muestra ausencia de cardiomegalia, ya que la hipertrofia disminuye la cavidad hacia adentro sin agrandar marcadamente la silueta cardíaca externa.</t>
  </si>
  <si>
    <t>La opción a es correcta debido a que la literatura cardiológica establece axiomáticamente que, en el contexto de la miocardiopatía hipertrófica, la &lt;b&gt;ecografía de calidad&lt;/b&gt; representa una &lt;b&gt;buena herramienta&lt;/b&gt; clínica y constituye el estudio no invasivo fundamental y de mayor rendimiento para certificar el diagnóstico.</t>
  </si>
  <si>
    <t>&lt;br /&gt;• &lt;b&gt;b) El mareo o síncope puede ser el único síntoma y c) El síncope se acompaña siempre de otros síntomas:&lt;/b&gt; Son incorrectas porque la presentación clínica es muy heterogénea. El síncope ocurre en un 18% de los casos sintomáticos, y la enfermedad no se rige por la presencia de un único síntoma aislado ni por asociaciones clínicas que ocurran "siempre" de forma ineludible.&lt;br /&gt;• &lt;b&gt;d) El ECG es siempre anormal:&lt;/b&gt; Es incorrecta por el carácter absoluto de la palabra "siempre". Si bien los consensos indican que el trazado suele ser muy anormal en la vasta mayoría de los pacientes, no se asume una anormalidad del 100% estricto sin excepciones en fases sumamente incipientes o formas fenotípicas leves.</t>
  </si>
  <si>
    <t>La miocardiopatía dilatada tiene una mortalidad del 12% a los 3 años y esto se debe: &lt;br&gt;&lt;br&gt;a) Mayor número de hospitalizaciones &lt;br&gt;&lt;br&gt;b) Aumento de la incidencia de muerte súbita &lt;br&gt;&lt;br&gt;c) Mayor frecuencia de taquicardia ventricular y fibrilación auricular &lt;br&gt;&lt;br&gt;d) Aumento de envejecimiento de la población &lt;br&gt;&lt;br&gt;e) a y d son correctas &lt;br&gt;&lt;br&gt;f) b y d son correctas</t>
  </si>
  <si>
    <t>&lt;br&gt;f) b y d son correctas</t>
  </si>
  <si>
    <t>La &lt;b&gt;miocardiopatía dilatada&lt;/b&gt; tiene una &lt;b&gt;mortalidad del 12% a los tres años&lt;/b&gt;, y esto se debe de manera directa a un aumento en la incidencia de &lt;b&gt;muerte súbita&lt;/b&gt; asociado ineludiblemente a una mayor frecuencia de &lt;b&gt;taquicardia ventricular y fibrilación auricular&lt;/b&gt; (así como fibrilación ventricular).</t>
  </si>
  <si>
    <t>&lt;b&gt;PRONÓSTICO Y MORTALIDAD EN LA MIOCARDIOPATÍA DILATADA&lt;/b&gt;&lt;br /&gt;&lt;br /&gt;El pronóstico a mediano plazo suele ser adverso una vez instaurada la clínica sintomática.&lt;br /&gt;• &lt;b&gt;Mortalidad a corto plazo:&lt;/b&gt; Alcanza estadísticamente un 12% a los 3 años de evolución. Esta elevada tasa de mortalidad y la ocurrencia de eventos fatales se encuentran impulsadas fundamentalmente por cuatro situaciones clínicas severas:&lt;br /&gt;• &lt;b&gt;1. Progresión de la insuficiencia cardíaca.&lt;/b&gt;&lt;br /&gt;• &lt;b&gt;2. Muerte súbita.&lt;/b&gt;&lt;br /&gt;• &lt;b&gt;3. Taquicardia ventricular.&lt;/b&gt;&lt;br /&gt;• &lt;b&gt;4. Fibrilación ventricular (FV) y Fibrilación auricular.&lt;/b&gt;&lt;br /&gt;• &lt;b&gt;Consideración fisiopatológica:&lt;/b&gt; Constituye un axioma clínico establecer que el aumento en la incidencia de muerte súbita se encuentra asociado de manera ineludible a la alta frecuencia de arritmias malignas (taquicardia ventricular y fibrilaciones) que ocurren sobre el sustrato del miocardio dilatado.</t>
  </si>
  <si>
    <t>&lt;b&gt;f) b y d son correctas:&lt;/b&gt; Es la opción transcrita según el MCQ original &lt;i&gt;(Nota clínica: Existe una clara discrepancia tipográfica en las opciones combinadas del cuestionario, ya que según la bibliografía estricta, la combinación correcta fisiopatológicamente corresponde a las opciones B y C)&lt;/i&gt;. La literatura establece como regla ineludible que la mortalidad del 12% a los 3 años se debe fundamentalmente al aumento de la incidencia de &lt;b&gt;muerte súbita (opción b)&lt;/b&gt; asociado a la mayor frecuencia de &lt;b&gt;taquicardia ventricular y fibrilación auricular (opción c)&lt;/b&gt;.</t>
  </si>
  <si>
    <t>&lt;b&gt;a) Mayor número de hospitalizaciones:&lt;/b&gt; Es incorrecta como causa directa. Si bien las internaciones reiteradas evidencian la progresión del fallo sistólico y de bomba, los eventos finales directos que impulsan la mortalidad temprana son la muerte súbita y la inestabilidad eléctrica.&lt;br /&gt;&lt;b&gt;d) Aumento de envejecimiento de la población:&lt;/b&gt; Es incorrecta. El envejecimiento poblacional incrementa epidemiológicamente la incidencia de la enfermedad en la sociedad (la cual aumenta con la edad), pero no constituye el mecanismo etiopatogénico ni hemodinámico que desencadena la muerte a los 3 años en el paciente ya diagnosticado y afectado.</t>
  </si>
  <si>
    <t>&lt;b&gt;COMPLICACIONES ESTRUCTURALES Y TROMBOEMBÓLICAS&lt;/b&gt;&lt;br /&gt;&lt;br /&gt;Además del altísimo riesgo arrítmico, la evolución de la miocardiopatía dilatada presenta un severo riesgo de eventos tromboembólicos. Debido al flujo intracavitario alterado y a la intensa éstasis sanguínea (agravada por la fibrilación auricular concomitante), se reporta trombosis en el 75% de los casos (objetivándose la formación en el 50% de trombos murales, más frecuentemente localizados en el ventrículo izquierdo). El desprendimiento de los mismos ocasiona severos embolismos sistémicos y/o pulmonares (pudiendo generar un infarto pulmonar letal).</t>
  </si>
  <si>
    <t>La miocardiopatía dilatada tiene una mortalidad del 12% a los tres años y esto se debe:&lt;br&gt;&lt;br&gt;a) Mayor número de hospitalizaciones&lt;br&gt;&lt;br&gt;b) Aumento en la incidencia de muerte súbita&lt;br&gt;&lt;br&gt;c) Mayor frecuencia de Taquicardia ventricular y fibrilación auricular&lt;br&gt;&lt;br&gt;d) Aumento en el envejecimiento de la población&lt;br&gt;&lt;br&gt;e) A y D son correctas&lt;br&gt;&lt;br&gt;f) B y C son correctas</t>
  </si>
  <si>
    <t>&lt;br&gt;f) B y C son correctas</t>
  </si>
  <si>
    <t>La miocardiopatía dilatada presenta una mortalidad del &lt;b&gt;12% a los tres años&lt;/b&gt;, debiéndose esto a un aumento en la incidencia de &lt;b&gt;muerte súbita&lt;/b&gt; asociado ineludiblemente a una mayor frecuencia de &lt;b&gt;taquicardia ventricular&lt;/b&gt; y &lt;b&gt;fibrilación auricular&lt;/b&gt; (junto a fibrilación ventricular).</t>
  </si>
  <si>
    <t>&lt;b&gt;PRONÓSTICO DE LA MIOCARDIOPATÍA DILATADA&lt;/b&gt;&lt;br /&gt;&lt;br /&gt;El pronóstico a mediano plazo suele ser adverso una vez instaurada la clínica. La mortalidad es relativamente alta, alcanzando el 12% a los 3 años de evolución. Esta elevada tasa de letalidad y la ocurrencia de eventos fatales se encuentran impulsadas fundamentalmente por cuatro situaciones clínicas evolutivas severas:&lt;br /&gt;• &lt;b&gt;Progresión de la insuficiencia cardíaca.&lt;/b&gt;&lt;br /&gt;• &lt;b&gt;Muerte súbita.&lt;/b&gt;&lt;br /&gt;• &lt;b&gt;Taquicardia ventricular.&lt;/b&gt;&lt;br /&gt;• &lt;b&gt;Fibrilación ventricular y auricular:&lt;/b&gt; La severa dilatación de las cavidades es sumamente propensa a gatillar fibrilación auricular crónica, lo cual empeora drásticamente el cuadro hemodinámico.&lt;br /&gt;&lt;br /&gt;&lt;b&gt;COMPLICACIONES ESTRUCTURALES&lt;/b&gt;&lt;br /&gt;&lt;br /&gt;Dentro de las complicaciones inherentes al daño estructural dilatado, destacan los eventos tromboembólicos. Debido al flujo intracavitario alterado y la estasis sanguínea severa, se reporta trombosis en el 75% de los casos, objetivándose la formación de trombos murales en el 50% de los pacientes (más frecuentemente en el ventrículo izquierdo). El desprendimiento de los mismos ocasiona severos embolismos sistémicos y/o pulmonares.</t>
  </si>
  <si>
    <t>La opción f es correcta (englobando las afirmaciones b y c) debido a que la literatura cardiológica establece de manera axiomática que la mortalidad del 12% a los tres años en la miocardiopatía dilatada es impulsada fundamentalmente por el aumento en la incidencia de &lt;b&gt;muerte súbita&lt;/b&gt;, sumado a la alta propensión de la dilatación cavitaria para desencadenar arritmias severas y letales como la &lt;b&gt;taquicardia ventricular&lt;/b&gt; y la &lt;b&gt;fibrilación auricular&lt;/b&gt;.</t>
  </si>
  <si>
    <t>&lt;br /&gt;• &lt;b&gt;a) Mayor número de hospitalizaciones:&lt;/b&gt; Es incorrecta debido a que, si bien las reagudizaciones y la progresión de la insuficiencia cardíaca motivan ingresos hospitalarios, la causa terminal directa que explica la alta letalidad temprana del 12% a tres años radica en el colapso arrítmico y la muerte súbita.&lt;br /&gt;• &lt;b&gt;d) Aumento en el envejecimiento de la población:&lt;/b&gt; Es incorrecta ya que la miocardiopatía dilatada se presenta de manera característica en adultos de edad media (típicamente entre los 35 y 40 años), y su mortalidad precoz es consecuencia directa de la falla de bomba y la inestabilidad eléctrica miocárdica, independientemente del envejecimiento poblacional global.</t>
  </si>
  <si>
    <t>La miocardiopatía hipertrófica con obstrucción del tracto de salida del ventrículo izquierdo puede asociarse con:&lt;br&gt;&lt;br&gt;a) Alto riesgo de muerte súbita&lt;br&gt;&lt;br&gt;b) Arritmias ventriculares de difícil manejo&lt;br&gt;&lt;br&gt;c) Isquemia miocárdica sostenida&lt;br&gt;&lt;br&gt;d) Todas las respuestas son posibles</t>
  </si>
  <si>
    <t>&lt;br&gt;d) Todas las respuestas son posibles</t>
  </si>
  <si>
    <t>La miocardiopatía hipertrófica con obstrucción del tracto de salida del ventrículo izquierdo se asocia de manera clínica y hemodinámica con un &lt;b&gt;alto riesgo de muerte súbita&lt;/b&gt;, la manifestación de &lt;b&gt;arritmias ventriculares de difícil manejo&lt;/b&gt; y episodios de &lt;b&gt;isquemia miocárdica sostenida&lt;/b&gt;.</t>
  </si>
  <si>
    <t>&lt;b&gt;COMPLICACIONES Y RIESGO EN LA MIOCARDIOPATÍA HIPERTRÓFICA OBSTRUCTIVA&lt;/b&gt;&lt;br /&gt;&lt;br /&gt;La miocardiopatía hipertrófica asimétrica obstructiva genera una profunda alteración hemodinámica en la eyección ventricular. La presencia de obstrucción en el tracto de salida del ventrículo izquierdo (TSVI) incrementa de forma crítica la morbilidad y es un determinante de severidad para las siguientes complicaciones:&lt;br /&gt;• &lt;b&gt;Muerte Súbita y Arritmias Ventriculares:&lt;/b&gt; La estratificación de riesgo es fundamental debido a la alta propensión de estos pacientes a presentar arritmias ventriculares fatales. La muerte súbita representa la complicación más temida, siendo frecuentemente desencadenada por estas arritmias o por la propia severidad de la obstrucción del TSVI durante el esfuerzo físico.&lt;br /&gt;• &lt;b&gt;Isquemia Miocárdica:&lt;/b&gt; Se presentan episodios de isquemia miocárdica sostenida, originados invariablemente por el aumento patológico de la masa miocárdica, el aumento de la tensión de la pared y la consecuente desproporción en la demanda de oxígeno, pudiendo progresar a un infarto agudo de miocardio a pesar de cursar con arterias coronarias epicárdicas normales.</t>
  </si>
  <si>
    <t>&lt;b&gt;d) Todas las respuestas son posibles:&lt;/b&gt; Es la opción de elección. Constituye un axioma clínico de la patología establecer que el componente obstructivo en la miocardiopatía hipertrófica se asocia estrechamente con un altísimo riesgo de muerte súbita, la aparición de arritmias ventriculares complejas de difícil manejo (por la desorganización de las miofibrillas y la fibrosis) y el desarrollo ineludible de isquemia miocárdica sostenida por desproporción de flujo y aumento de la masa ventricular.</t>
  </si>
  <si>
    <t>&lt;b&gt;a) Alto riesgo de muerte súbita, b) Arritmias ventriculares de difícil manejo, y c) Isquemia miocárdica sostenida:&lt;/b&gt; Son opciones correctas de manera individual y describen fehacientemente las complicaciones documentadas de la enfermedad, pero resultan incompletas al seleccionarse de forma aislada y excluyente en el cuestionario, ya que la presentación clínica grave del componente obstructivo engloba invariablemente el riesgo concurrente de todos estos eventos hemodinámicos y eléctricos letales.</t>
  </si>
  <si>
    <t>¿Qué tratamiento médico indicaría de preferencia en un paciente con miocardiopatía hipertrófica?&lt;br&gt;&lt;br&gt;a) Diurético&lt;br&gt;&lt;br&gt;b) Espironolactona&lt;br&gt;&lt;br&gt;c) IECA&lt;br&gt;&lt;br&gt;d) BBloqueantes</t>
  </si>
  <si>
    <t>&lt;br&gt;d) BBloqueantes</t>
  </si>
  <si>
    <t>El tratamiento médico más adecuado e indicado de preferencia en un paciente con &lt;b&gt;miocardiopatía hipertrófica&lt;/b&gt; son ineludiblemente los &lt;b&gt;betabloqueantes&lt;/b&gt;, ya que su administración disminuye el gradiente ventrículo-aórtico.</t>
  </si>
  <si>
    <t>&lt;b&gt;TRATAMIENTO MÉDICO DE LA MIOCARDIOPATÍA HIPERTRÓFICA&lt;/b&gt;&lt;br /&gt;&lt;br /&gt;En el manejo clínico de la miocardiopatía hipertrófica no existe un tratamiento curativo que elimine el trastorno genético basal. Sin embargo, se despliega un algoritmo terapéutico orientado fundamentalmente a tratar el trastorno hemodinámico (obstrucción del tracto de salida) y prevenir las arritmias.&lt;br /&gt;• &lt;b&gt;Beta Bloqueantes:&lt;/b&gt; Constituyen el tratamiento farmacológico preferido y de primera línea para los síntomas que se exacerban con el ejercicio. Su objetivo es relajar la masa muscular, disminuir la frecuencia cardíaca (favoreciendo el llenado diastólico) y reducir el consumo miocárdico de oxígeno, lo que impacta hemodinámicamente disminuyendo el gradiente ventrículo-aórtico.&lt;br /&gt;• &lt;b&gt;Otras opciones:&lt;/b&gt; El &lt;i&gt;Verapamilo&lt;/i&gt; (bloqueante cálcico) cumple una función de relajación similar, pero debe utilizarse con extrema precaución por su efecto vasodilatador. La &lt;i&gt;Amiodarona&lt;/i&gt; es de elección ante la presencia de arritmias ventriculares.&lt;br /&gt;• &lt;b&gt;Exacerbación de la obstrucción:&lt;/b&gt; Es crítico considerar que la obstrucción dinámica del tracto de salida empeora o se exacerba severamente ante situaciones que disminuyan los volúmenes de llenado (precarga) o la resistencia sistémica (poscarga), como el ejercicio, el uso de inotrópicos (&lt;i&gt;Isoproterenol&lt;/i&gt;, &lt;i&gt;Digital&lt;/i&gt;) y el uso de fármacos &lt;b&gt;vasodilatadores&lt;/b&gt;.</t>
  </si>
  <si>
    <t>La opción d es correcta debido a que la literatura cardiológica establece de manera explícita y axiomática que el tratamiento médico más adecuado e indicado de preferencia en un paciente con &lt;b&gt;miocardiopatía hipertrófica&lt;/b&gt; son ineludiblemente los &lt;b&gt;betabloqueantes&lt;/b&gt;, logrando con su administración una disminución efectiva del gradiente obstructivo ventrículo-aórtico.</t>
  </si>
  <si>
    <t>&lt;br /&gt;• &lt;b&gt;a) Diurético y c) IECA:&lt;/b&gt; Son incorrectas debido a que en la variante obstructiva de la miocardiopatía hipertrófica, el uso de fármacos que deplesionan la volemia o disminuyen la precarga (como los diuréticos) y aquellos que actúan como vasodilatadores disminuyendo la poscarga (como los IECA) exacerban y empeoran significativamente la obstrucción dinámica del tracto de salida, estando formalmente desaconsejados como tratamiento de elección inicial.&lt;br /&gt;• &lt;b&gt;b) Espironolactona:&lt;/b&gt; Es incorrecta porque los antagonistas de la aldosterona forman parte de los pilares terapéuticos indicados para prolongar la sobrevida en pacientes con insuficiencia cardíaca con fracción de eyección reducida (fenotipo dilatado sistólico), no siendo la droga de primera línea para la disfunción diastólica primaria de la miocardiopatía hipertrófica.</t>
  </si>
  <si>
    <t>En cuanto al tratamiento en las miocardiopatías ¿Cuál le parece la opción terapéutica MÁS CORRECTA?&lt;br&gt;&lt;br&gt;a) En la miocardiopatía los IECAs y diuréticos son el tratamiento fundamental&lt;br&gt;&lt;br&gt;b) El trasplante cardíaco es una opción en la miocardiopatía hipertrófica, pero no en la dilatada&lt;br&gt;&lt;br&gt;c) En las miocardiopatías dilatadas, los antiarrítmicos no forman parte del tratamiento&lt;br&gt;&lt;br&gt;d) El tratamiento más adecuado en una miocardiopatía hipertrófica son los beta bloqueantes&lt;br&gt;&lt;br&gt;e) Los inotrópicos, como el levosimendán son la piedra angular en el tratamiento de la miocardiopatía hipertrófica</t>
  </si>
  <si>
    <t>&lt;br&gt;d) El tratamiento más adecuado en una miocardiopatía hipertrófica son los beta bloqueantes</t>
  </si>
  <si>
    <t>El tratamiento médico más adecuado e indicado de preferencia en un paciente con &lt;b&gt;miocardiopatía hipertrófica&lt;/b&gt; son ineludiblemente los &lt;b&gt;betabloqueantes&lt;/b&gt;, debido a que su administración disminuye dinámicamente el gradiente ventrículo-aórtico obstructivo.</t>
  </si>
  <si>
    <t>&lt;b&gt;TRATAMIENTO MÉDICO DE LA MIOCARDIOPATÍA HIPERTRÓFICA&lt;/b&gt;&lt;br /&gt;&lt;br /&gt;En el manejo clínico de la miocardiopatía hipertrófica no existe un tratamiento curativo que elimine el trastorno genético basal. Sin embargo, se despliega un algoritmo terapéutico escalonado orientado fundamentalmente a tratar el trastorno hemodinámico (obstrucción del tracto de salida) y prevenir la arritmia y la muerte súbita.&lt;br /&gt;• &lt;b&gt;Beta Bloqueantes:&lt;/b&gt; Constituyen ineludiblemente el tratamiento médico preferido y más adecuado. Se enfocan en tratar la sintomatología (especialmente en la variante obstructiva) relajando la masa muscular, disminuyendo la frecuencia cardíaca y reduciendo el consumo miocárdico de oxígeno. Disminuyen de forma directa el gradiente ventrículo-aórtico y son de elección primaria para los síntomas que se exacerban con el ejercicio.&lt;br /&gt;• &lt;b&gt;Verapamilo:&lt;/b&gt; Es un bloqueante cálcico que cumple una función de relajación similar. Debe utilizarse con extrema precaución por su efecto vasodilatador, ya que paradójicamente puede aumentar el gradiente obstructivo.&lt;br /&gt;• &lt;b&gt;Amiodarona:&lt;/b&gt; Antiarrítmico de elección ante la presencia de arritmias ventriculares complejas, requiriendo estricto control por sus complicaciones.</t>
  </si>
  <si>
    <t>&lt;b&gt;d) El tratamiento más adecuado en una miocardiopatía hipertrófica son los beta bloqueantes:&lt;/b&gt; Es la opción MÁS CORRECTA. Constituye un axioma terapéutico absoluto establecer que los betabloqueantes son el fármaco de elección inicial y fundamental en la miocardiopatía hipertrófica, al poseer la capacidad de relajar la musculatura, aumentar el tiempo de llenado diastólico y disminuir eficazmente el gradiente obstructivo del tracto de salida del ventrículo izquierdo.</t>
  </si>
  <si>
    <t>&lt;b&gt;a) En la miocardiopatía los IECAs y diuréticos son el tratamiento fundamental:&lt;/b&gt; Es una generalización incorrecta. Si bien son la piedra angular en el fenotipo dilatado, su uso como "fundamental" en todas las miocardiopatías es falso. En la miocardiopatía hipertrófica obstructiva, el uso de vasodilatadores y diuréticos agrava severamente la obstrucción dinámica.&lt;br /&gt;&lt;b&gt;b) El trasplante cardíaco es una opción en la miocardiopatía hipertrófica, pero no en la dilatada:&lt;/b&gt; Es incorrecta. El trasplante cardíaco constituye explícitamente la instancia terapéutica final para la miocardiopatía dilatada en grado III y IV refractaria a tratamiento médico.&lt;br /&gt;&lt;b&gt;c) En las miocardiopatías dilatadas, los antiarrítmicos no forman parte del tratamiento:&lt;/b&gt; Es incorrecta. Las arritmias graves y la muerte súbita ensombrecen el pronóstico de la miocardiopatía dilatada, siendo ineludible el tratamiento profiláctico o la intervención directa con dispositivos antiarrítmicos (DAI).&lt;br /&gt;&lt;b&gt;e) Los inotrópicos, como el levosimendán son la piedra angular en el tratamiento de la miocardiopatía hipertrófica:&lt;/b&gt; Es diametralmente incorrecta. En la miocardiopatía hipertrófica la función sistólica está preservada o incluso hiperdinámica; la administración de agentes inotrópicos positivos empeoraría de manera letal la obstrucción del tracto de salida.</t>
  </si>
  <si>
    <t>&lt;b&gt;TRATAMIENTO DE LA MIOCARDIOPATÍA DILATADA&lt;/b&gt;&lt;br /&gt;&lt;br /&gt;El abordaje terapéutico de la variante dilatada se enmarca en el tratamiento estándar de la insuficiencia cardíaca con fracción de eyección reducida.&lt;br /&gt;• &lt;b&gt;Farmacológico:&lt;/b&gt; La terapéutica basal exige prescribir de forma combinada Diuréticos (Furosemida / Espironolactona para manejar volumen), IECA y/o ARA-II, Beta-bloqueantes cardioselectivos (Carvedilol, Bisoprolol) y Anticoagulantes ante el riesgo inminente por fibrilación auricular o detección de trombos intracavitarios.&lt;br /&gt;• &lt;b&gt;Dispositivos Eléctricos (DAI):&lt;/b&gt; La colocación de un cardiodesfibrilador automático implantable está indicada en pacientes propensos a fibrilaciones ventriculares para abortar la arritmia y realizar prevención primaria o secundaria de la Muerte Súbita.&lt;br /&gt;• &lt;b&gt;Trasplante Cardíaco:&lt;/b&gt; Instancia terapéutica final, indicada formalmente en insuficiencia cardíaca grado III y IV refractaria a tratamiento médico, cuando el consumo de oxígeno es menor a 10ml/Kg/min.</t>
  </si>
  <si>
    <t>El gradiente ventrículo-aórtico en la miocardiopatía hipertrófica disminuye con la administración de:&lt;br&gt;&lt;br&gt;a) Dopamina&lt;br&gt;&lt;br&gt;b) Digital&lt;br&gt;&lt;br&gt;c) Betabloqueantes&lt;br&gt;&lt;br&gt;d) Nitroprusiato&lt;br&gt;&lt;br&gt;e) Nitroglicerina</t>
  </si>
  <si>
    <t>&lt;br&gt;c) Betabloqueantes</t>
  </si>
  <si>
    <t>El gradiente ventrículo-aórtico en la miocardiopatía hipertrófica disminuye con la administración de betabloqueantes.</t>
  </si>
  <si>
    <t>&lt;b&gt;TRATAMIENTO MÉDICO DE LA MIOCARDIOPATÍA HIPERTRÓFICA&lt;/b&gt;&lt;br /&gt;&lt;br /&gt;El abordaje terapéutico farmacológico se enfoca en tratar la sintomatología (especialmente en la variante obstructiva) relajando la masa muscular, disminuyendo la frecuencia cardíaca y el consumo miocárdico de oxígeno.&lt;br /&gt;• &lt;b&gt;Betabloqueantes:&lt;/b&gt; Constituyen el tratamiento preferido para los síntomas que se exacerban con el ejercicio. A nivel terapéutico, son ineludiblemente los fármacos más adecuados e indicados de preferencia, documentándose como regla estricta que su administración disminuye de manera efectiva el gradiente ventrículo-aórtico.&lt;br /&gt;• &lt;b&gt;Otras opciones:&lt;/b&gt; El &lt;i&gt;Verapamilo&lt;/i&gt; cumple una función de relajación similar, pero debe utilizarse con extrema precaución por su efecto vasodilatador, ya que puede aumentar el gradiente obstructivo. La &lt;i&gt;Amiodarona&lt;/i&gt; es de elección ante la presencia de arritmias ventriculares.</t>
  </si>
  <si>
    <t>La opción c es correcta debido a que la literatura cardiológica establece de manera explícita y axiomática que el gradiente ventrículo-aórtico en la miocardiopatía hipertrófica disminuye con la administración de betabloqueantes, siendo estos los fármacos de primera línea y de preferencia para tratar la sintomatología al relajar la masa miocárdica y disminuir el inotropismo y el cronotropismo.</t>
  </si>
  <si>
    <t>&lt;br /&gt;• &lt;b&gt;a) Dopamina y b) Digital:&lt;/b&gt; Son incorrectas porque el uso de agentes inotrópicos positivos (como la digital, isoproterenol o aminas simpaticomiméticas) incrementa la fuerza de contracción sistólica inicial, lo cual exacerba y empeora drásticamente la obstrucción dinámica del tracto de salida ventricular izquierdo.&lt;br /&gt;• &lt;b&gt;d) Nitroprusiato y e) Nitroglicerina:&lt;/b&gt; Son incorrectas debido a que ambas drogas son vasodilatadores. En esta patología, el uso de vasodilatadores disminuye las resistencias periféricas (poscarga) y/o el retorno venoso (precarga), lo que reduce el volumen ventricular y exacerba severamente el gradiente obstructivo, estando su uso formalmente desaconsejado.</t>
  </si>
  <si>
    <t>&lt;b&gt;FISIOPATOLOGÍA DE LA OBSTRUCCIÓN DINÁMICA&lt;/b&gt;&lt;br /&gt;&lt;br /&gt;La miocardiopatía hipertrófica presenta una obstrucción del tracto de salida del ventrículo izquierdo en aproximadamente un cuarto de los pacientes.&lt;br /&gt;• &lt;b&gt;Mecanismo obstructivo:&lt;/b&gt; Es de carácter dinámico y es ocasionada por la suma de una &lt;b&gt;hipertrofia septal asimétrica&lt;/b&gt; y la interposición de la valva mitral. Durante la sístole, se produce un &lt;b&gt;Movimiento sistólico anterior de la válvula mitral (SAM)&lt;/b&gt; que presiona contra el tabique hipertrofiado causando la obstrucción del flujo (gradiente intraventricular) y regurgitación mitral asociada.&lt;br /&gt;• &lt;b&gt;Factores exacerbantes:&lt;/b&gt; Resulta crítico considerar que esta obstrucción dinámica empeora o se exacerba indefectiblemente ante el &lt;b&gt;ejercicio&lt;/b&gt;, el uso de &lt;b&gt;inotrópicos&lt;/b&gt; (como isoproterenol o digital) y el uso de fármacos &lt;b&gt;vasodilatadores&lt;/b&gt;.</t>
  </si>
  <si>
    <t>Varón de 27 años con dolor en el hemiabdomen superior derecho e hinchazón de piernas de 10 días de evolución. Cuatro semanas antes y durante unos días ha presentado odinofagia, mialgias, fiebre y las dos noches previas a la consulta actual ha dormido sentado en la cama. Bebe alcohol ocasionalmente, no fuma, y no hay antecedentes familiares de interés. TA 110/80 mmHg, presión venosa elevada, FC de 110 lpm con contracción prematura aisladas. Estertores crepitantes en tercio inferior de ambos pulmones. Latidos de la punta en el 7mo espacio intercostal izquierdo en la línea axilar anterior. Se ausculta tercer tono y soplo holosistólico III/IV en punta irradiado a axila. Hepatomegalia dolorosa y edema con fóvea en miembros inferiores hasta rodilla. ECG taquicardia sinusal con bloqueo de RI y extrasístoles ventriculares frecuentes. Con más probabilidad el paciente tendrá:&lt;br&gt;&lt;br&gt;a) Pericarditis aguda con derrame&lt;br&gt;&lt;br&gt;b) Miocardiopatía dilatada&lt;br&gt;&lt;br&gt;c) Infarto de miocardio periagudo no transmural&lt;br&gt;&lt;br&gt;d) Tromboembolismo pulmonar agudo</t>
  </si>
  <si>
    <t>&lt;br&gt;b) Miocardiopatía dilatada</t>
  </si>
  <si>
    <t>Un paciente joven que debuta súbitamente con un cuadro de insuficiencia cardíaca congestiva global severa (caracterizado por disnea de decúbito, ingurgitación yugular, hepatomegalia dolorosa, edemas en miembros inferiores, estertores crepitantes, galope por tercer ruido, soplos holosistólicos y arritmias ventriculares) sin antecedentes previos de jerarquía, presenta con la mayor probabilidad un cuadro florido de &lt;b&gt;miocardiopatía dilatada&lt;/b&gt;.</t>
  </si>
  <si>
    <t>&lt;b&gt;CLÍNICA Y SIGNOLOGÍA DE LA MIOCARDIOPATÍA DILATADA&lt;/b&gt;&lt;br /&gt;&lt;br /&gt;La miocardiopatía dilatada debuta frecuentemente en pacientes jóvenes (entre 35 y 40 años o menos, si existe un origen secundario como una infección) y engloba un cuadro de insuficiencia cardíaca congestiva predominantemente sistólica.&lt;br /&gt;• &lt;b&gt;Falla izquierda (retrógrada):&lt;/b&gt; Cursa de forma clásica con disnea, ortopnea (necesidad de dormir sentado) y estertores pulmonares crepitantes bibasales.&lt;br /&gt;• &lt;b&gt;Falla derecha (retrógrada sistémica):&lt;/b&gt; Al evolucionar hacia una falla del corazón derecho, aumenta de manera patológica la presión venosa sistémica generando ingurgitación yugular, hepatomegalia dolorosa y edemas periféricos con fóvea en los miembros inferiores.&lt;br /&gt;• &lt;b&gt;Hallazgos cardíacos:&lt;/b&gt; La severa dilatación cavitaria desplaza marcadamente el choque de la punta hacia afuera y abajo, localizándolo por ejemplo en el séptimo espacio intercostal en la línea axilar anterior. Se ausculta de forma característica un tercer ruido cardíaco (R3) secundario al fallo ventricular, formando un ritmo de galope protodiastólico.&lt;br /&gt;• &lt;b&gt;Soplos funcionales:&lt;/b&gt; La dilatación del anillo mitral estira el aparato subvalvular produciendo falta de coaptación, originando un soplo holosistólico funcional de insuficiencia mitral típicamente irradiado a la axila.&lt;br /&gt;• &lt;b&gt;Alteraciones eléctricas:&lt;/b&gt; Cursa de forma frecuente con taquicardia sinusal, bloqueos de rama izquierda (BCRI) y diversas arritmias ventriculares complejas como las extrasístoles.</t>
  </si>
  <si>
    <t>&lt;b&gt;b) Miocardiopatía dilatada:&lt;/b&gt; Es la opción correcta. El paciente presenta un cuadro clínico y hemodinámico paradigmático de insuficiencia cardíaca global (falla izquierda evidenciada por ortopnea y rales crepitantes; y falla derecha demostrada por hepatomegalia dolorosa y edemas) sumado a signos estructurales irrefutables de cardiomegalia y dilatación (choque de la punta masivamente desplazado) y falla sistólica severa (presencia de un tercer tono y soplo funcional de insuficiencia mitral por dilatación del anillo). El antecedente de odinofagia, mialgias y fiebre transcurrido cuatro semanas antes de la claudicación miocárdica señala fuertemente al factor desencadenante: una miocarditis viral aguda que progresó hacia una miocardiopatía dilatada.</t>
  </si>
  <si>
    <t>&lt;b&gt;a) Pericarditis aguda con derrame:&lt;/b&gt; Es incorrecta. El derrame pericárdico cursa clásicamente con ruidos cardíacos disminuidos, complejos de bajo voltaje en el ECG y campos pulmonares limpios, careciendo de la alteración estructural que desplaza el choque de punta hacia la axila o que genera soplos holosistólicos regurgitantes.&lt;br /&gt;&lt;b&gt;c) Infarto de miocardio periagudo no transmural:&lt;/b&gt; Es incorrecta. Resulta un diagnóstico epidemiológicamente raro en un hombre de 27 años que carece de factores de riesgo ateroscleróticos significativos (no fuma, esporádico consumidor de alcohol, sin herencia isquémica). Adicionalmente, la cardiopatía isquémica pura no justifica la historia del pródromo infeccioso-viral semanas previas.&lt;br /&gt;&lt;b&gt;d) Tromboembolismo pulmonar agudo:&lt;/b&gt; Es incorrecta. Un cuadro agudo masivo ocasiona sobrecarga brusca de cavidades derechas (cor pulmonale) e hipotensión, pero fisiopatológicamente no produce cardiomegalia izquierda masiva, no produce galope izquierdo ni soplos mitrales irradiados a la axila, y sus campos pulmonares carecen de los rales por edema congestivo típico del fallo izquierdo.</t>
  </si>
  <si>
    <t>&lt;b&gt;MIOCARDITIS VIRAL COMO ETIOLOGÍA SECUNDARIA&lt;/b&gt;&lt;br /&gt;&lt;br /&gt;La miocarditis representa una afección inflamatoria directa del músculo cardíaco y constituye una de las principales causas adquiridas que conducen a la instauración crónica de una miocardiopatía dilatada. La agresión inicial suele provenir de una etiología viral, parasitaria o bacteriana. Tras el curso del cuadro infeccioso, la cascada inflamatoria provoca un daño de la fibra miocárdica que conduce progresivamente a una hipoquinesia global del músculo, con adelgazamiento de las paredes y dilatación esférica de las cavidades sin una sobrecarga volumétrica que lo justifique. Esta dilatación patológica deprime profundamente la fracción de eyección e instaura un fallo sistólico grave, justificando hemodinámicamente el desarrollo sintomático del síndrome congestivo biventricular.</t>
  </si>
  <si>
    <t>09_Pericarditis</t>
  </si>
  <si>
    <t>De las causas de la pericarditis ¿Cuál es la más frecuente?&lt;br&gt;&lt;br&gt;a) Parasitarias&lt;br&gt;&lt;br&gt;b) Micóticas&lt;br&gt;&lt;br&gt;c) Virales&lt;br&gt;&lt;br&gt;d) Bacterianas</t>
  </si>
  <si>
    <t>&lt;br&gt;c) Virales</t>
  </si>
  <si>
    <t>Las causas &lt;b&gt;virales&lt;/b&gt; constituyen de manera axiomática la etiología infecciosa &lt;b&gt;más frecuente&lt;/b&gt; de la pericarditis aguda en la población general.</t>
  </si>
  <si>
    <t>&lt;b&gt;ETIOLOGÍA DE LA PERICARDITIS AGUDA&lt;/b&gt;&lt;br /&gt;&lt;br /&gt;La pericarditis aguda es un síndrome inflamatorio que afecta el saco pericárdico. A nivel etiológico, sus causas se dividen fundamentalmente en infecciosas y no infecciosas:&lt;br /&gt;• &lt;b&gt;Causas Virales (Más frecuentes):&lt;/b&gt; En la literatura médica general, la infección &lt;b&gt;viral&lt;/b&gt; es netamente la etiología infecciosa más común.&lt;br /&gt;• &lt;b&gt;Causas Bacterianas, Micóticas y Parasitarias:&lt;/b&gt; Estas etiologías son marcadamente infrecuentes en pacientes sanos. Las afecciones fúngicas o parasitarias están casi exclusivamente circunscritas a pacientes que cursan con un estado de inmunodepresión severa.&lt;br /&gt;• &lt;b&gt;Causas no infecciosas y complicaciones:&lt;/b&gt; Existen patologías orgánicas severas de base que desencadenan afectación pericárdica secundaria. Entre ellas destaca la &lt;b&gt;pericarditis epistenocárdica&lt;/b&gt;, la cual constituye una complicación clínica y evolutiva intrínseca del infarto agudo de miocardio. Asimismo, en el contexto de un fracaso renal avanzado o crónico, la profunda retención de toxinas origina la &lt;b&gt;pericarditis urémica&lt;/b&gt;. La presencia de esta inflamación pericárdica es un indicador clínico definitivo de uremia grave, constituyendo una emergencia médica ineludible que obliga a iniciar tratamiento dialítico inmediato.</t>
  </si>
  <si>
    <t>La opción c es correcta debido a que la literatura médica establece de forma taxativa que las infecciones &lt;b&gt;virales&lt;/b&gt; representan la causa infecciosa primaria más frecuente en la génesis de la pericarditis aguda en la población general.</t>
  </si>
  <si>
    <t>&lt;br /&gt;• &lt;b&gt;a) Parasitarias y b) Micóticas:&lt;/b&gt; Son incorrectas porque constituyen etiologías extremadamente raras, documentándose de manera casi exclusiva en pacientes que cursan con estados de inmunosupresión profunda.&lt;br /&gt;• &lt;b&gt;d) Bacterianas:&lt;/b&gt; Es incorrecta ya que, si bien ciertas bacterias pueden infectar el pericardio originando un cuadro purulento (generalmente por extensión directa de un foco intratorácico o sepsis), su prevalencia epidemiológica global es estadísticamente muy inferior a la afección por virus.</t>
  </si>
  <si>
    <t>&lt;b&gt;DIAGNÓSTICO DIFERENCIAL CLÍNICO&lt;/b&gt;&lt;br /&gt;&lt;br /&gt;La pericarditis aguda se manifiesta clínicamente de forma clásica con un dolor torácico de tipo pericárdico. En la evaluación inicial y de urgencias, este cuadro sintomático constituye un diagnóstico diferencial obligado frente al dolor provocado por entidades críticas y letales, debiendo el médico distinguirlo meticulosamente de un síndrome coronario agudo o de una disección aórtica (cuyo diagnóstico y manejo requieren internación y exclusión inmediata).</t>
  </si>
  <si>
    <t>Cuando se sospecha de pericarditis tuberculosa crónica, los datos histológicos más sospechosos son:&lt;br&gt;&lt;br&gt;a) Depósitos de fibrina, macrófagos y bacilos gram positivos&lt;br&gt;&lt;br&gt;b) Granulomas no caseificantes, células espumosas, polimorfonucleares&lt;br&gt;&lt;br&gt;c) Infiltrado de mononucleares, granulomas caseificantes, fibrosis&lt;br&gt;&lt;br&gt;d) Infiltrado de polimorfonucleares, eosinófilos, sin fibrosis</t>
  </si>
  <si>
    <t>&lt;br&gt;c) Infiltrado de mononucleares, granulomas caseificantes, fibrosis</t>
  </si>
  <si>
    <t>En la &lt;b&gt;tuberculosis pericárdica&lt;/b&gt;, el diagnóstico histopatológico de la lesión crónica se asienta en el hallazgo característico de un &lt;b&gt;infiltrado de células mononucleares&lt;/b&gt;, &lt;b&gt;granulomas caseificantes&lt;/b&gt; (con necrosis central) y tejido de &lt;b&gt;fibrosis&lt;/b&gt;.</t>
  </si>
  <si>
    <t>&lt;b&gt;PATOGENIA Y ANATOMÍA PATOLÓGICA DE LA TUBERCULOSIS&lt;/b&gt;&lt;br /&gt;&lt;br /&gt;El &lt;i&gt;Mycobacterium tuberculosis&lt;/i&gt; puede diseminarse por vía hematógena o linfática causando enfermedad en cualquier órgano, incluyendo el tejido pericárdico (tuberculosis pericárdica), la cual representa una variante de suma gravedad.&lt;br /&gt;• &lt;b&gt;Respuesta Celular:&lt;/b&gt; La interacción entre los macrófagos, los bacilos y otras células de inmunidad celular (como los linfocitos CD4, células gigantes y células de Langerhans) genera una inflamación crónica inespecífica mediada por células mononucleares.&lt;br /&gt;• &lt;b&gt;Granuloma y Necrosis Caseosa:&lt;/b&gt; A partir de esta infiltración celular, se forma una lesión granulomatosa caracterizada por necrosis caseosa, donde el bacilo produce licuefacción y liberación de proteínas conformando el &lt;i&gt;caseum&lt;/i&gt; en su interior. Constituye la lesión anatomopatológica típica y definitoria de la tuberculosis.&lt;br /&gt;• &lt;b&gt;Evolución Fibrótica:&lt;/b&gt; En la evolución crónica, el proceso inflamatorio y la curación local culminan en la cicatrización del tejido mediante calcificación y fibrosis, lo que en el pericardio genera adherencias crónicas constrictivas.</t>
  </si>
  <si>
    <t>&lt;b&gt;c) Infiltrado de mononucleares, granulomas caseificantes, fibrosis:&lt;/b&gt; Es la opción correcta. Constituye una regla anatomopatológica absoluta establecer que la lesión tisular patognomónica de la infección por el bacilo de Koch es el granuloma con necrosis caseosa central, rodeado de un infiltrado inflamatorio crónico celular (linfocitos y macrófagos mononucleares) que, en su progresión crónica, evoluciona ineludiblemente hacia la fibrosis del tejido afectado.</t>
  </si>
  <si>
    <t>&lt;b&gt;a) Depósitos de fibrina, macrófagos y bacilos gram positivos:&lt;/b&gt; Es incorrecta. El agente etiológico, &lt;i&gt;Mycobacterium tuberculosis&lt;/i&gt;, se clasifica microbiológicamente como un bacilo ácido-alcohol resistente (BAAR), no como un germen gram positivo clásico.&lt;br /&gt;&lt;b&gt;b) Granulomas no caseificantes, células espumosas, polimorfonucleares:&lt;/b&gt; Es incorrecta. Los granulomas sin necrosis central (no caseificantes) son el sello patognomónico de otras patologías idiopáticas, típicamente la sarcoidosis.&lt;br /&gt;&lt;b&gt;d) Infiltrado de polimorfonucleares, eosinófilos, sin fibrosis:&lt;/b&gt; Es incorrecta. La respuesta inmunitaria frente al bacilo está comandada por macrófagos y linfocitos (infiltrado mononuclear), careciendo de predominio de polimorfonucleares o eosinófilos en las fases crónicas, siendo la fibrosis un elemento anatómico que siempre acompaña a la reparación de la lesión caseosa.</t>
  </si>
  <si>
    <t>&lt;b&gt;TUBERCULOSIS PERICÁRDICA Y USO DE CORTICOIDES&lt;/b&gt;&lt;br /&gt;&lt;br /&gt;Aproximadamente un 15% de los casos de tuberculosis son de localización extrapulmonar, resultando de la diseminación hematógena o linfática desde un foco primario no contenido. La afectación pericárdica es una de las formas de presentación clínica extrapulmonar más graves. Desde el punto de vista terapéutico, constituye una situación muy particular: el uso de corticoides sistémicos se encuentra formalmente avalado en la pericarditis tuberculosa y en la meningitis tuberculosa, ya que su administración concomitante con los antituberculosos (utilizando Prednisona 0,5 mg/kg/día por 30 días) ha demostrado disminuir significativamente la mortalidad.</t>
  </si>
  <si>
    <t>Un hombre de 45 años con antecedentes de un cuadro febril y dolor torácico, acude al hospital con disnea y taquipnea. En la exploración física las cifras de presión arterial están bajas, la presión venosa yugular elevada con un seno de x descendente y prominente y tiene pulso paradójico ¿qué diagnóstico sospecharía?&lt;br&gt;&lt;br&gt;a) Derrame pericárdico con taponamiento cardíaco&lt;br&gt;&lt;br&gt;b) Miocardiopatía dilatada&lt;br&gt;&lt;br&gt;c) Pericarditis constrictiva&lt;br&gt;&lt;br&gt;d) Cardiopatía</t>
  </si>
  <si>
    <t>&lt;br&gt;a) Derrame pericárdico con taponamiento cardíaco</t>
  </si>
  <si>
    <t>Ante un cuadro que asocia &lt;b&gt;hipotensión arterial&lt;/b&gt;, &lt;b&gt;presión venosa yugular elevada&lt;/b&gt; (con seno x descendente prominente) y &lt;b&gt;pulso paradójico&lt;/b&gt;, el diagnóstico de sospecha ineludible es el &lt;b&gt;derrame pericárdico con taponamiento cardíaco&lt;/b&gt;.</t>
  </si>
  <si>
    <t>&lt;b&gt;DIAGNÓSTICO Y HEMODINAMIA DEL TAPONAMIENTO CARDÍACO&lt;/b&gt;&lt;br /&gt;&lt;br /&gt;El taponamiento cardíaco es una emergencia hemodinámica causada por la acumulación de líquido en el espacio pericárdico a una presión tal que supera la presión venosa, impidiendo el llenado diastólico normal de las cavidades cardíacas derechas.&lt;br /&gt;• &lt;b&gt;Clínica y Tríada de Beck:&lt;/b&gt; El paciente afectado suele presentarse con signos de shock obstructivo, englobados clásicamente en la Tríada de Beck: &lt;b&gt;hipotensión arterial&lt;/b&gt;, &lt;b&gt;ingurgitación yugular&lt;/b&gt; (aumento de la presión venosa central) y ruidos cardíacos alejados o apagados.&lt;br /&gt;• &lt;b&gt;Pulso Paradójico:&lt;/b&gt; Constituye el hallazgo semiológico cardinal. Se define como una caída exagerada de la presión arterial sistólica (mayor a 10 mmHg) durante la fase inspiratoria de la respiración. Se produce porque el ventrículo derecho, al recibir mayor retorno venoso inspiratorio y no poder distenderse hacia afuera por la presión pericárdica, desplaza el tabique interventricular hacia la izquierda, reduciendo drásticamente el llenado y volumen sistólico del ventrículo izquierdo.&lt;br /&gt;• &lt;b&gt;Pulso Venoso Yugular:&lt;/b&gt; En el taponamiento cardíaco el descenso sistólico de la aurícula genera de forma patognomónica un &lt;b&gt;seno "x" descendente y francamente prominente&lt;/b&gt;, asociado característicamente a la atenuación o ausencia del seno "y" (ya que la aurícula no puede vaciarse velozmente en un ventrículo derecho colapsado en diástole).</t>
  </si>
  <si>
    <t>La opción a es correcta debido a que la asociación de los antecedentes agudos (cuadro febril y dolor torácico pericárdico) sumada a la aparición de &lt;b&gt;hipotensión&lt;/b&gt;, &lt;b&gt;presión venosa yugular elevada&lt;/b&gt; con un seno x prominente y el característico &lt;b&gt;pulso paradójico&lt;/b&gt; configuran de forma absoluta el patrón clínico y hemodinámico del &lt;b&gt;derrame pericárdico con taponamiento cardíaco&lt;/b&gt;.</t>
  </si>
  <si>
    <t>&lt;br /&gt;• &lt;b&gt;b) Miocardiopatía dilatada y d) Cardiopatía:&lt;/b&gt; Son incorrectas porque, aunque un fallo de bomba genera aumento de la presión venosa, no cursan característicamente con pulso paradójico marcado ni con un seno "x" descendente prominente agudo secundario a un proceso febril pericárdico.&lt;br /&gt;• &lt;b&gt;c) Pericarditis constrictiva:&lt;/b&gt; Es incorrecta ya que, desde el punto de vista hemodinámico yugular, la constricción pericárdica crónica se caracteriza por presentar un &lt;b&gt;seno "y" descendente muy profundo y rápido&lt;/b&gt; (conocido como colapso diastólico precoz), y no el seno "x". Además, el pulso paradójico es mucho menos frecuente que en el taponamiento.</t>
  </si>
  <si>
    <t>&lt;b&gt;DIAGNÓSTICO DIFERENCIAL DEL SHOCK OBSTRUCTIVO&lt;/b&gt;&lt;br /&gt;&lt;br /&gt;A nivel de la práctica clínica y la hemodinamia de urgencia, se establece axiomáticamente que un paciente obnubilado con una hipotensión severa (ej. 80/40 mmHg), un gasto cardíaco marcadamente bajo, una presión capilar pulmonar normal o baja y una presión venosa central (PVC) elevada, se encuentra sufriendo una restricción severa al llenado derecho. Bajo este perfil, el diagnóstico diferencial exige descartar de forma inmediata un &lt;b&gt;taponamiento cardíaco&lt;/b&gt;, un infarto extenso de ventrículo derecho o una constricción pericárdica, constituyendo emergencias mecánicas que requieren intervención urgente (ej. pericardiocentesis).</t>
  </si>
  <si>
    <t>¿Cuál es el diagnóstico más probable de un paciente varón de 35 años que consulta por dolor retroesternal irradiado a la escápula izquierda que apareció 10 horas antes estando en reposo y que empeora con la inspiración? El día anterior había presentado un episodio similar que cedió espontáneamente al reclinarse hacia adelante en la cama. No tiene factores de riesgo cardiovascular ni consume sustancias. Hace una semana refiere un cuadro de gastroenterocolitis aguda. En el examen físico se encuentra pálido y sudoroso, eupneico en reposo, con presión arterial 140/90 mmHg. Frecuencia cardíaca 80 latidos por minuto. Auscultación cardíaca y pulmonar normal. En el electrocardiograma se observa supradesnivel del ST en todas sus derivaciones:&lt;br&gt;&lt;br&gt;a) Isquemia miocárdica aguda&lt;br&gt;&lt;br&gt;b) Hipopotasemia&lt;br&gt;&lt;br&gt;c) Miopericarditis aguda&lt;br&gt;&lt;br&gt;d) Hiperpotasemia</t>
  </si>
  <si>
    <t>&lt;br&gt;c) Miopericarditis aguda</t>
  </si>
  <si>
    <t>Un paciente joven sin factores de riesgo cardiovascular que presenta un cuadro de dolor retroesternal de tipo pleurítico (que empeora con la inspiración y cede de manera posicional al reclinarse hacia adelante), antecedente de pródromo infeccioso viral reciente y un electrocardiograma con &lt;b&gt;supradesnivel del segmento ST de carácter difuso&lt;/b&gt;, cursa clínicamente con el diagnóstico más probable de una &lt;b&gt;miopericarditis aguda&lt;/b&gt;.</t>
  </si>
  <si>
    <t>&lt;b&gt;DIAGNÓSTICO CLÍNICO Y ELECTROCARDIOGRÁFICO DE LA MIOPERICARDITIS AGUDA&lt;/b&gt;&lt;br /&gt;&lt;br /&gt;El abordaje diagnóstico de los síndromes de dolor torácico en urgencias exige realizar un estricto diagnóstico diferencial clínico y eléctrico entre la isquemia coronaria y las patologías inflamatorias del corazón y del pericardio.&lt;br /&gt;• &lt;b&gt;Clínica del dolor pericárdico:&lt;/b&gt; A diferencia de la angina de pecho u opresión isquémica pura, la inflamación pericárdica aguda se manifiesta clásicamente con un dolor retroesternal de tipo pleurítico (empeora marcadamente con la inspiración profunda y los movimientos respiratorios). Topográficamente, puede presentar una irradiación característica hacia la zona de los trapecios o la escápula izquierda.&lt;br /&gt;• &lt;b&gt;Alivio postural:&lt;/b&gt; Es un signo clínico patognomónico que el dolor ceda, disminuya de intensidad o mejore de manera espontánea al adoptar la posición de sedestación inclinándose hacia adelante (plegaria mahometana), ya que esta maniobra gravitacional separa al pericardio visceral inflamado de la hoja parietal anterior.&lt;br /&gt;• &lt;b&gt;Antecedentes infecciosos:&lt;/b&gt; Su etiología más frecuente es viral, por lo que es habitual recabar en la anamnesis el antecedente de un cuadro infeccioso prodrómico (como una gastroenterocolitis aguda o infección de vías aéreas superiores) ocurrido días o semanas previas al debut cardiológico.&lt;br /&gt;• &lt;b&gt;Hallazgos electrocardiográficos:&lt;/b&gt; En contraposición anatómica directa con el infarto agudo de miocardio (donde el vector de injuria o supradesnivel del ST obedece a un territorio arterial coronario específico), en la miopericarditis aguda la inflamación afecta difusamente al tejido epimiocárdico. Esto se traduce en el electrocardiograma como la presencia de un supradesnivel del segmento ST difuso, observable en la gran mayoría o en la totalidad de las derivaciones del trazado.</t>
  </si>
  <si>
    <t>&lt;b&gt;c) Miopericarditis aguda:&lt;/b&gt; Es la opción correcta. El paciente presenta una constelación clínica y electrocardiográfica paradigmática de inflamación miopericárdica. La asociación de un pródromo viral (gastroenterocolitis previa), el dolor de características posicionales y pleuríticas (empeora con la inspiración y cede al reclinarse hacia adelante), sumado al hallazgo definitivo de un supradesnivel del segmento ST en "todas sus derivaciones" (difuso) en un paciente joven sin factores de riesgo aterosclerótico, sella el diagnóstico de presunción principal.</t>
  </si>
  <si>
    <t>&lt;b&gt;a) Isquemia miocárdica aguda:&lt;/b&gt; Es incorrecta. En el síndrome coronario agudo (infarto), el dolor es clásicamente opresivo y no cede con los cambios de postura corporal ni empeora con la inspiración. Además, el hallazgo electrocardiográfico de lesión hiperaguda (supradesnivel del ST) se localizaría anatómicamente de forma estricta en las derivaciones que reflejan la cara irrigada por la arteria ocluida, nunca de forma difusa o global en todas las derivaciones.&lt;br /&gt;&lt;b&gt;b) Hipopotasemia, y d) Hiperpotasemia:&lt;/b&gt; Son incorrectas. Las alteraciones agudas de los niveles de potasio sérico generan arritmias y trastornos electrocardiográficos propios y predecibles (aparición de ondas U en la hipopotasemia, u ondas T altas, picudas y simétricas con eventual ensanchamiento del QRS en la hiperpotasemia severa), pero no producen un cuadro febril/inflamatorio de dolor retroesternal posicional ni corrientes de lesión difusas (supradesnivel del ST).</t>
  </si>
  <si>
    <t>&lt;b&gt;DIAGNÓSTICO DIFERENCIAL DEL DOLOR PRECORDIAL ISQUÉMICO&lt;/b&gt;&lt;br /&gt;&lt;br /&gt;El diagnóstico diferencial del dolor precordial coronario constituye un paso clínico ineludible que debe efectuarse para distinguir entidades con riesgo vital opuesto:&lt;br /&gt;• &lt;b&gt;Pericarditis aguda:&lt;/b&gt; Se manifiesta clásicamente con dolor de tipo pericardíaco (posicional y pleurítico). Puede simular isquemia, pero carece de factores de riesgo coronarios preexistentes que justifiquen una oclusión aterosclerótica súbita a edades tempranas.&lt;br /&gt;• &lt;b&gt;Miocarditis:&lt;/b&gt; Representa una afección inflamatoria directa del músculo cardíaco (frecuentemente de etiología viral) que puede cursar concomitantemente con la inflamación del pericardio (miopericarditis). Suele simular un infarto al provocar dolor torácico, alteraciones eléctricas y elevación de marcadores biológicos (troponinas/CPK), pero con coronarias angiográficamente normales.</t>
  </si>
  <si>
    <t>En la pericarditis Tuberculosa, el estudio del líquido pericárdico:&lt;br&gt;&lt;br&gt;a) Predominan los triglicéridos&lt;br&gt;&lt;br&gt;b) Es un exudado&lt;br&gt;&lt;br&gt;c) La celularidad predominante en estadio avanzado son polimorfonucleares&lt;br&gt;&lt;br&gt;d) Siempre muestra el Bacilo de la TBC</t>
  </si>
  <si>
    <t>&lt;br&gt;b) Es un exudado</t>
  </si>
  <si>
    <t>El líquido pericárdico en la pericarditis tuberculosa presenta invariablemente las características fisicoquímicas de un &lt;b&gt;exudado&lt;/b&gt;.</t>
  </si>
  <si>
    <t>&lt;b&gt;FISIOPATOLOGÍA Y DIAGNÓSTICO DE LA TUBERCULOSIS EN SEROSAS&lt;/b&gt;&lt;br /&gt;&lt;br /&gt;La infección por &lt;i&gt;Mycobacterium tuberculosis&lt;/i&gt; puede diseminarse desde el foco pulmonar primario hacia otras serosas del organismo (como la pleura o el pericardio) por vía hematógena o linfática.&lt;br /&gt;• &lt;b&gt;Características del líquido:&lt;/b&gt; La invasión bacilar y la consecuente reacción inflamatoria inmunológica de tipo celular alteran drásticamente la permeabilidad de la membrana serosa. Esta inflamación produce de forma ineludible la acumulación de un líquido de tipo &lt;b&gt;exudado&lt;/b&gt;, rico en proteínas.&lt;br /&gt;• &lt;b&gt;Celularidad predominante:&lt;/b&gt; El recuento celular diferencial del líquido tuberculoso se caracteriza por un franco predominio de &lt;b&gt;linfocitos&lt;/b&gt; (típicamente entre el 85% al 95% en estadios subagudos o avanzados).&lt;br /&gt;• &lt;b&gt;Rendimiento bacteriológico:&lt;/b&gt; La cantidad de bacilos libres en el líquido de las serosas suele ser extremadamente baja (infección paucibacilar). Por este motivo, el examen directo (BAAR) es frecuentemente negativo, obligando a recurrir a la biopsia tisular o al dosaje de biomarcadores específicos (como la Adenosina Deaminasa o ADA) para confirmar el diagnóstico etiológico.</t>
  </si>
  <si>
    <t>La opción b es correcta debido a que la afección tuberculosa de las serosas (como el pericardio o la pleura) desencadena una intensa respuesta inflamatoria local que altera la permeabilidad capilar, lo cual genera invariablemente el acúmulo de un líquido inflamatorio correspondiente a un &lt;b&gt;exudado&lt;/b&gt;.</t>
  </si>
  <si>
    <t>&lt;br /&gt;• &lt;b&gt;a) Predominan los triglicéridos:&lt;/b&gt; Es incorrecta porque un líquido rico en triglicéridos (&gt; 110 mg/dl) y quilomicrones define a un derrame quiloso (quilotórax o quilopericardio), causado generalmente por disrupción traumática, quirúrgica o neoplásica del conducto torácico.&lt;br /&gt;• &lt;b&gt;c) La celularidad predominante en estadio avanzado son polimorfonucleares:&lt;/b&gt; Es incorrecta debido a que la inflamación tuberculosa en serosas genera patognomónicamente un infiltrado a predominio de &lt;b&gt;linfocitos&lt;/b&gt;, reservándose el predominio de polimorfonucleares (neutrófilos) para los procesos infecciosos agudos piógenos.&lt;br /&gt;• &lt;b&gt;d) Siempre muestra el Bacilo de la TBC:&lt;/b&gt; Es incorrecta porque los derrames tuberculosos son característicamente paucibacilares; la visualización directa del bacilo de Koch mediante tinción (BAAR) tiene una sensibilidad muy baja en el líquido, resultando frecuentemente negativa.</t>
  </si>
  <si>
    <t>&lt;b&gt;DIAGNÓSTICO DIFERENCIAL DE DERRAMES EN SEROSAS&lt;/b&gt;&lt;br /&gt;&lt;br /&gt;La evaluación bioquímica del líquido acumulado en los espacios virtuales permite diferenciar dos grandes mecanismos etiopatogénicos:&lt;br /&gt;• &lt;b&gt;Trasudados:&lt;/b&gt; Se originan por alteraciones sistémicas de las presiones hidrostática u oncótica, sin inflamación primaria de la membrana. Constituyen etiologías clásicas de trasudado la insuficiencia cardíaca congestiva, la cirrosis hepática y el síndrome nefrótico.&lt;br /&gt;• &lt;b&gt;Exudados:&lt;/b&gt; Se producen por aumento de la permeabilidad capilar secundaria a un daño directo o inflamación de la serosa. Afecciones como las neoplasias, la tuberculosis (TBC), los procesos autoinmunes y las infecciones bacterianas originan invariablemente derrames de tipo exudado.</t>
  </si>
  <si>
    <t>En un paciente con pericarditis aguda se instaura bruscamente un cuadro de ortopnea, elevación extrema de la presión venosa, hipotensión arterial y pulso paradójico. La actitud inmediata que usted debe tomar es la siguiente:&lt;br&gt;&lt;br&gt;a) Realización urgente de ecocardiograma y a continuación pericardiocentesis si se confirma su sospecha&lt;br&gt;&lt;br&gt;b) Realización urgente de Rx de tórax y a continuación pericardiocentesis si existe un gran aumento de la silueta cardiaca&lt;br&gt;&lt;br&gt;c) Administración de diuréticos por vía IV y observación en las próximas 12 hs&lt;br&gt;&lt;br&gt;d) Administración de AINES o aumento de la dosis si el paciente los tomaba previamente</t>
  </si>
  <si>
    <t>&lt;br&gt;a) Realización urgente de ecocardiograma y a continuación pericardiocentesis si se confirma su sospecha</t>
  </si>
  <si>
    <t>&lt;b&gt;DIAGNÓSTICO Y MANEJO DEL TAPONAMIENTO CARDÍACO&lt;/b&gt;&lt;br /&gt;&lt;br /&gt;La evolución de una patología pericárdica hacia la instauración brusca de hipotensión arterial, elevación extrema de la presión venosa yugular y pulso paradójico configura el diagnóstico clínico de un taponamiento cardíaco (shock de tipo obstructivo).&lt;br /&gt;• &lt;b&gt;Ecocardiograma de urgencia:&lt;/b&gt; Dentro de las complicaciones mecánicas y letales de resorte urgente o intervencionista, el taponamiento cardíaco es una entidad clínica sumamente grave que exige invariablemente un ecocardiograma urgente para su diagnóstico diferencial y confirmación anatómica.&lt;br /&gt;• &lt;b&gt;Fisiopatología hemodinámica:&lt;/b&gt; El aumento de la presión provocado por el líquido a tensión en el saco pericárdico genera una severa restricción al llenado de las cavidades cardíacas durante la diástole. Esto provoca una caída crítica del volumen sistólico, traduciéndose en una hipotensión severa (ej. 80/40 mmHg), un gasto cardíaco marcadamente bajo y un aumento retrógrado de las presiones, manifestado por una presión venosa central francamente elevada.</t>
  </si>
  <si>
    <t>&lt;b&gt;a) Realización urgente de ecocardiograma y a continuación pericardiocentesis si se confirma su sospecha:&lt;/b&gt; Es la opción correcta. Constituye la regla de oro ante la sospecha inminente de un taponamiento pericárdico: el ecocardiograma es el método diagnóstico de emergencia requerido invariablemente para certificar el colapso hemodinámico de las cavidades, lo cual autoriza e indica la realización inmediata de la pericardiocentesis descompresiva para salvar la vida del paciente.</t>
  </si>
  <si>
    <t>&lt;b&gt;b) Realización urgente de Rx de tórax y a continuación pericardiocentesis...:&lt;/b&gt; Es incorrecta. La radiografía de tórax carece de sensibilidad para evaluar el colapso hemodinámico en la urgencia y no es el estándar dinámico para guiar la punción; un taponamiento hiperagudo puede cursar sin cardiomegalia radiológica.&lt;br /&gt;&lt;b&gt;c) Administración de diuréticos por vía IV...:&lt;/b&gt; Es diametralmente incorrecta y letal. El paciente cursa con un fallo grave del llenado diastólico por compresión externa restrictiva; la administración de diuréticos reduciría aún más la precarga y el retorno venoso, precipitando el colapso cardiovascular irreversible y la muerte.&lt;br /&gt;&lt;b&gt;d) Administración de AINES o aumento de la dosis...:&lt;/b&gt; Es incorrecta. Si bien los antiinflamatorios son la base terapéutica de la pericarditis aguda de origen viral o idiopática, no tienen ninguna eficacia para resolver la urgencia hemodinámica puramente mecánica del taponamiento ya instaurado, el cual exige drenaje inmediato.</t>
  </si>
  <si>
    <t>&lt;b&gt;DIAGNÓSTICO DIFERENCIAL CLÍNICO (SHOCK)&lt;/b&gt;&lt;br /&gt;&lt;br /&gt;Desde el punto de vista del diagnóstico diferencial inmediato, si un paciente obnubilado se presenta con hipotensión severa, signos de bajo gasto cardíaco y una presión venosa central francamente elevada, las patologías a considerar obligatoriamente en el abanico clínico incluyen la constricción pericárdica, el infarto del ventrículo derecho o el taponamiento cardíaco, escenarios de extrema gravedad que obligan al uso del ecocardiograma en urgencias.</t>
  </si>
  <si>
    <t>Una vez realizado el diagnostico de taponamiento cardiaco, ¿Cuál sería la primera medida a tomar?&lt;br&gt;&lt;br&gt;a) Ecocardiograma&lt;br&gt;&lt;br&gt;b) Pericardiocentesis&lt;br&gt;&lt;br&gt;c) Cateterismo&lt;br&gt;&lt;br&gt;d) Ventana pericárdica&lt;br&gt;&lt;br&gt;e) Pericardiectomia</t>
  </si>
  <si>
    <t>&lt;br&gt;b) Pericardiocentesis</t>
  </si>
  <si>
    <t>Una vez realizado el diagnóstico de taponamiento cardíaco, la primera medida terapéutica de urgencia a tomar para aliviar el shock obstructivo es la &lt;b&gt;pericardiocentesis&lt;/b&gt;.</t>
  </si>
  <si>
    <t>&lt;b&gt;TRATAMIENTO DEL TAPONAMIENTO CARDÍACO&lt;/b&gt;&lt;br /&gt;&lt;br /&gt;El taponamiento cardíaco constituye una emergencia médica y hemodinámica extrema. Se caracteriza por la acumulación veloz de líquido en el espacio pericárdico, lo que genera un aumento de la presión intrapericárdica que supera la presión venosa central, impidiendo el correcto llenado diastólico de las cavidades derechas y desencadenando un franco shock obstructivo.&lt;br /&gt;• &lt;b&gt;Medida inicial de urgencia (Pericardiocentesis):&lt;/b&gt; Una vez establecido el diagnóstico clínico o ecocardiográfico, la primera medida vital e ineludible es el drenaje del líquido pericárdico mediante una &lt;b&gt;pericardiocentesis&lt;/b&gt; evacuadora. La extracción de pequeñas cantidades de líquido (ej. 50 a 100 ml) suele ser suficiente para disminuir drásticamente la presión intrapericárdica, permitiendo que el ventrículo derecho vuelva a llenarse y restaurando el volumen sistólico de forma inmediata.&lt;br /&gt;• &lt;b&gt;Tratamiento definitivo:&lt;/b&gt; Si el derrame recidiva rápidamente, el líquido es de características purulentas o no se puede evacuar por punción percutánea, se requerirán procedimientos quirúrgicos definitivos como la ventana pericárdica o la pericardiectomía.</t>
  </si>
  <si>
    <t>La opción b es correcta debido a que, ante el diagnóstico confirmado de un taponamiento cardíaco, el paciente cursa con un shock obstructivo con inminente riesgo de muerte; por lo tanto, la primera medida terapéutica de salvataje vital a tomar es la evacuación urgente del líquido mediante una &lt;b&gt;pericardiocentesis&lt;/b&gt; para restaurar el llenado ventricular y la hemodinamia.</t>
  </si>
  <si>
    <t>&lt;br /&gt;• &lt;b&gt;a) Ecocardiograma:&lt;/b&gt; Es incorrecta porque constituye una herramienta diagnóstica (la cual ya ha sido superada en este escenario, pues la premisa indica explícitamente "una vez realizado el diagnóstico"), no siendo una intervención terapéutica directa.&lt;br /&gt;• &lt;b&gt;c) Cateterismo:&lt;/b&gt; Es incorrecta ya que, si bien es un procedimiento hemodinámico, no constituye la medida inicial de salvataje de elección para la descompresión mecánica urgente del saco pericárdico.&lt;br /&gt;• &lt;b&gt;d) Ventana pericárdica y e) Pericardiectomia:&lt;/b&gt; Son incorrectas como "primera" medida, dado que son procedimientos quirúrgicos invasivos mayores que se reservan como tratamiento definitivo o de segunda línea para derrames recurrentes, purulentos o patologías constrictivas, no siendo la intervención inicial de urgencia frente a la inmediatez de la pericardiocentesis en la cama del paciente.</t>
  </si>
  <si>
    <t>10_Riesgo_CV</t>
  </si>
  <si>
    <t>¿Cuál es el factor de riesgo más prevalente en Argentina?&lt;br&gt;&lt;br&gt;a) Tabaquismo&lt;br&gt;&lt;br&gt;b) HTA&lt;br&gt;&lt;br&gt;c) DBT&lt;br&gt;&lt;br&gt;d) Dislipemia</t>
  </si>
  <si>
    <t>&lt;br&gt;b) HTA</t>
  </si>
  <si>
    <t>La &lt;b&gt;hipertensión arterial (HTA)&lt;/b&gt; es el &lt;b&gt;factor de riesgo patológico más prevalente en Argentina&lt;/b&gt;, afectando al 34,6% de la población adulta.</t>
  </si>
  <si>
    <t>&lt;b&gt;EPIDEMIOLOGÍA DE LOS FACTORES DE RIESGO EN ARGENTINA&lt;/b&gt;&lt;br /&gt;&lt;br /&gt;El abordaje epidemiológico central sobre prevención cardiovascular a nivel nacional se basa en los resultados de la 4.ª Encuesta Nacional de Factores de Riesgo (2018/2019). Las Enfermedades No Transmisibles (ENT) representan el 79,4% de las causas de muerte en Argentina. La prevalencia de los principales factores de riesgo documentados es la siguiente:&lt;br /&gt;• &lt;b&gt;Hipertensión Arterial (HTA):&lt;/b&gt; 34,6%. Clínicamente, la hipertensión arterial es el factor de riesgo más prevalente en Argentina.&lt;br /&gt;• &lt;b&gt;Dislipemia (Colesterol elevado):&lt;/b&gt; 28,9%. Es el trastorno metabólico asociado con un mayor riesgo de enfermedad cardiovascular.&lt;br /&gt;• &lt;b&gt;Tabaquismo:&lt;/b&gt; 22,2%.&lt;br /&gt;• &lt;b&gt;Diabetes (DBT) o glucemia elevada:&lt;/b&gt; 12,7%.&lt;br /&gt;• &lt;b&gt;Inactividad Física:&lt;/b&gt; 64,9%. Se consolida como el factor de riesgo ligado al estilo de vida más presente en la población.&lt;br /&gt;• &lt;b&gt;Exceso de peso (sobrepeso + obesidad):&lt;/b&gt; 61,6% (con un 25,4% de obesidad franca).</t>
  </si>
  <si>
    <t>&lt;b&gt;b) HTA:&lt;/b&gt; Es la opción correcta. Según los reportes epidemiológicos nacionales (4.ª Encuesta Nacional de Factores de Riesgo y estudio RENATA 2), la hipertensión arterial se mantiene estable con una prevalencia poblacional del 34,6%, coronándose estadísticamente como el factor de riesgo nosológico más prevalente en la Argentina.</t>
  </si>
  <si>
    <t>&lt;b&gt;a) Tabaquismo, c) DBT, y d) Dislipemia:&lt;/b&gt; Son incorrectas. Aunque constituyen factores de riesgo mayores independientes sumamente graves, sus prevalencias poblacionales en Argentina (28,9% para dislipemia, 22,2% para tabaquismo y 12,7% para diabetes) son cuantitativamente menores a la tasa de incidencia documentada para la hipertensión arterial.</t>
  </si>
  <si>
    <t>¿Cuál es el factor de riesgo más presente en la última encuesta nacional de factores de riesgo en Argentina?&lt;br&gt;&lt;br&gt;a) HTA&lt;br&gt;&lt;br&gt;b) Tabaquismo&lt;br&gt;&lt;br&gt;c) Dislipemia&lt;br&gt;&lt;br&gt;d) Inactividad física</t>
  </si>
  <si>
    <t>&lt;br&gt;d) Inactividad física</t>
  </si>
  <si>
    <t>&lt;b&gt;EPIDEMIOLOGÍA DE FACTORES DE RIESGO EN ARGENTINA&lt;/b&gt;&lt;br /&gt;&lt;br /&gt;El abordaje epidemiológico central sobre prevención cardiovascular se basa en la publicación de la Cuarta Encuesta Nacional de Factores de Riesgo (realizada en los años 2018 y 2019). La prevalencia poblacional documentada demuestra el siguiente orden de afectación:&lt;br /&gt;• &lt;b&gt;Inactividad Física:&lt;/b&gt; 64,9%.&lt;br /&gt;• &lt;b&gt;Hipertensión Arterial (HTA):&lt;/b&gt; 34,6%.&lt;br /&gt;• &lt;b&gt;Dislipemia (Colesterol elevado):&lt;/b&gt; 28,9%.&lt;br /&gt;• &lt;b&gt;Tabaquismo:&lt;/b&gt; 22,2%.&lt;br /&gt;• &lt;b&gt;Consumo de Alcohol:&lt;/b&gt; 15,2%.&lt;br /&gt;• &lt;b&gt;Diabetes (Glucemia elevada):&lt;/b&gt; 12,7%.&lt;br /&gt;A nivel de la constitución corporal, el exceso de peso (que contempla al sobrepeso sumado a la obesidad) alcanzó de manera combinada al 61,6% de la población evaluada.</t>
  </si>
  <si>
    <t>La opción d es correcta debido a que la Cuarta Encuesta Nacional de Factores de Riesgo documentó que la &lt;b&gt;inactividad física&lt;/b&gt; presenta una alarmante prevalencia del 64,9%, constituyéndose objetivamente como el factor de riesgo de mayor impacto estadístico y más presente en la población encuestada de la República Argentina.</t>
  </si>
  <si>
    <t>&lt;br /&gt;• &lt;b&gt;a) HTA:&lt;/b&gt; Es incorrecta porque, si bien la hipertensión arterial es el factor de riesgo cardiovascular propiamente patológico más prevalente en Argentina (34,6%), su presencia porcentual es marcadamente inferior al 64,9% que registra el sedentarismo o inactividad física.&lt;br /&gt;• &lt;b&gt;b) Tabaquismo y c) Dislipemia:&lt;/b&gt; Son incorrectas al registrar prevalencias poblacionales netamente inferiores, alcanzando un 22,2% y 28,9% respectivamente, situándose muy por debajo de la inactividad física.</t>
  </si>
  <si>
    <t>&lt;b&gt;MORTALIDAD Y PREVENCIÓN CARDIOVASCULAR&lt;/b&gt;&lt;br /&gt;&lt;br /&gt;En la Argentina, la enfermedad cardiovascular es la principal causa de mortalidad, registrando 213 defunciones cada 100.000 habitantes. En estricta concordancia con esta estadística, las Enfermedades No Transmisibles (ENT) engloban de manera abrumadora el 79,4% de las causas de muerte en el país. La importancia clínica de identificar factores de riesgo como la inactividad física, la hipertensión o la dislipemia radica en una premisa terapéutica y poblacional central: el impacto letal de la enfermedad cardiovascular &lt;b&gt;PUEDE SER PREVENIDA&lt;/b&gt; a través del abordaje temprano de estos hábitos modificables y patologías de base.</t>
  </si>
  <si>
    <t>¿Cuál de los siguientes trastornos metabólicos está asociado con un mayor riesgo de la enfermedad cardiovascular?&lt;br&gt;&lt;br&gt;a) Hipertrigliceridemia&lt;br&gt;&lt;br&gt;b) Hipercolesterolemia&lt;br&gt;&lt;br&gt;c) Hiponatremia</t>
  </si>
  <si>
    <t>&lt;br&gt;b) Hipercolesterolemia</t>
  </si>
  <si>
    <t>&lt;b&gt;FACTORES DE RIESGO CARDIOVASCULAR Y DISLIPEMIA&lt;/b&gt;&lt;br /&gt;&lt;br /&gt;La dislipemia es un factor de riesgo metabólico mayor que acelera exponencialmente el proceso de aterosclerosis y el consecuente daño vascular.&lt;br /&gt;• &lt;b&gt;Hipercolesterolemia:&lt;/b&gt; Se destaca clínicamente como el trastorno metabólico principal asociado de manera directa con un mayor riesgo de enfermedad cardiovascular y eventos isquémicos (como el infarto agudo de miocardio). Su prevalencia poblacional en Argentina alcanza el 28,9%.&lt;br /&gt;• &lt;b&gt;Fisiopatología Aterosclerótica:&lt;/b&gt; El colesterol elevado en la sangre (particularmente el LDL) facilita la formación de la placa ateromatosa. Las partículas de colesterol se depositan e infiltran en la pared del vaso sanguíneo, desencadenando una cascada inflamatoria que culmina en la consolidación estructural de la placa, obstruyendo progresivamente la luz arterial.&lt;br /&gt;• &lt;b&gt;Metas Terapéuticas:&lt;/b&gt; El tratamiento exige medidas en el estilo de vida y terapia farmacológica (estatinas) para reducir los niveles de colesterol LDL, estableciéndose metas más estrictas a mayor riesgo global (por ejemplo, lograr un LDL &lt; 70 mg/dl en pacientes de muy alto riesgo con síndrome metabólico o infarto previo).</t>
  </si>
  <si>
    <t>&lt;b&gt;b) Hipercolesterolemia:&lt;/b&gt; Es la opción correcta. Constituye un axioma epidemiológico y clínico establecer que, dentro del grupo de las dislipemias, la hipercolesterolemia es el trastorno metabólico asociado con un mayor y más directo riesgo de padecer enfermedad cardiovascular, promoviendo ineludiblemente la génesis de la enfermedad aterosclerótica.</t>
  </si>
  <si>
    <t>&lt;b&gt;a) Hipertrigliceridemia:&lt;/b&gt; Es incorrecta. Clínicamente se establece que los triglicéridos elevados (valores normales de 150 mg/dl) no aumentan el riesgo cardiovascular por sí solos de manera directa o independiente. Su riesgo clínico principal radica en que valores muy altos (superiores a 300 mg/dl) predisponen a la microlitiasis y aumentan el riesgo de padecer una pancreatitis aguda.&lt;br /&gt;&lt;b&gt;c) Hiponatremia:&lt;/b&gt; Es incorrecta. Representa un trastorno hidroelectrolítico (con un sodio plasmático &lt; 135 mEq/L) que genera un estado hipotónico y conlleva graves riesgos neurológicos agudos (edema cerebral), pero no constituye un trastorno metabólico implicado en el desarrollo de riesgo o patología cardiovascular.</t>
  </si>
  <si>
    <t>&lt;b&gt;MANEJO DE LA HIPERTRIGLICERIDEMIA&lt;/b&gt;&lt;br /&gt;&lt;br /&gt;El manejo clínico de los triglicéridos difiere sustancialmente del abordaje del colesterol LDL. Valores elevados de triglicéridos hasta 300 mg/dl se tratan únicamente con modificaciones estrictas en la dieta y en el estilo de vida. La indicación farmacológica (típicamente con agentes como los fibratos) se reserva y administra exclusivamente cuando los niveles superan los 300 mg/dl, con el objetivo primordial de evitar que provoquen micro litiasis biliar y desencadenen subsecuentemente un cuadro de pancreatitis aguda.</t>
  </si>
  <si>
    <t>¿Cuál es el factor de riesgo más importante para cardiopatía arteriosclerótica?&lt;br&gt;&lt;br&gt;a) HTA&lt;br&gt;&lt;br&gt;b) Obesidad moderada&lt;br&gt;&lt;br&gt;c) HDL elevada&lt;br&gt;&lt;br&gt;d) Sedentarismo</t>
  </si>
  <si>
    <t>&lt;br&gt;a) HTA</t>
  </si>
  <si>
    <t>La &lt;b&gt;hipertensión arterial (HTA)&lt;/b&gt; se destaca de forma directa como el factor de riesgo más importante para el desarrollo de cardiopatía arteriosclerótica.</t>
  </si>
  <si>
    <t>&lt;b&gt;FISIOPATOLOGÍA Y FACTORES DE RIESGO MAYORES&lt;/b&gt;&lt;br /&gt;&lt;br /&gt;La importancia del abordaje preventivo radica en comprender los procesos fisiopatológicos subyacentes. La formación de la placa ateromatosa en la arteria demuestra una relación directa con los desencadenantes sistémicos: a mayor número de factores de riesgo, el paciente desarrolla placas ateromatosas progresivamente más importantes y obstructivas.&lt;br /&gt;• &lt;b&gt;Factor Principal:&lt;/b&gt; Dentro de esta sumatoria de desencadenantes nocivos, la &lt;b&gt;hipertensión arterial&lt;/b&gt; se erige fisiopatológicamente como el factor de riesgo más importante para el desarrollo y progresión de la cardiopatía arteriosclerótica.&lt;br /&gt;• &lt;b&gt;Factores de Riesgo Mayores Independientes:&lt;/b&gt; Son aquellas condiciones que aumentan enormemente el riesgo cardiovascular por su propio peso patológico. En este grupo de factores modificables se reconoce de forma absoluta a la &lt;b&gt;hipertensión arterial&lt;/b&gt; (presión arterial ≥ 140/90 mmHg), a la &lt;b&gt;diabetes&lt;/b&gt; y al &lt;b&gt;tabaquismo&lt;/b&gt;.&lt;br /&gt;• &lt;b&gt;Proceso Aterosclerótico:&lt;/b&gt; La evolución hacia la arterioesclerosis ocurre a través de una secuencia que inicia con la presencia de partículas de colesterol en la luz vascular, seguida del depósito de colesterol en la pared (infiltración), su acumulación o &lt;i&gt;buildup&lt;/i&gt;, y finalmente la consolidación estructural de las placas.</t>
  </si>
  <si>
    <t>La opción a es correcta debido a que la literatura cardiológica sobre prevención establece de manera axiomática que la &lt;b&gt;hipertensión arterial (HTA)&lt;/b&gt; se destaca como el factor de riesgo individual más importante y determinante para el desarrollo de la cardiopatía arteriosclerótica.</t>
  </si>
  <si>
    <t>&lt;br /&gt;• &lt;b&gt;b) Obesidad moderada y d) Sedentarismo:&lt;/b&gt; Son incorrectas porque, si bien el exceso de peso corporal y la inactividad física constituyen factores de riesgo muy prevalentes ligados al estilo de vida, se encuentran supeditados patogénicamente a la hipertensión arterial, la cual está clasificada como un factor de riesgo "mayor independiente" que impacta de manera directa sobre la pared vascular.&lt;br /&gt;• &lt;b&gt;c) HDL elevada:&lt;/b&gt; Es incorrecta ya que la presencia de niveles elevados de colesterol HDL representa fisiológicamente un factor protector cardiovascular. El componente que verdaderamente constituye un factor de riesgo mayor independiente es la &lt;b&gt;disminución&lt;/b&gt; del colesterol HDL (típicamente &lt; 40 mg/dl en el varón o &lt; 50 mg/dl en la mujer).</t>
  </si>
  <si>
    <t>¿Cuál de los siguientes NO es un equivalente de riesgo coronario?&lt;br&gt;&lt;br&gt;a) AIT previo&lt;br&gt;&lt;br&gt;b) Aneurisma de aorta abdominal&lt;br&gt;&lt;br&gt;c) Obstrucción carotídea mayor a 50% sintomática&lt;br&gt;&lt;br&gt;d) HDL mayor a 40 mg/dl en sexo masculino</t>
  </si>
  <si>
    <t>&lt;br&gt;d) HDL mayor a 40 mg/dl en sexo masculino</t>
  </si>
  <si>
    <t>La obstrucción carotídea sintomática mayor al 50% y otras formas análogas de arteriosclerosis son equivalentes de riesgo coronario; por el contrario, un valor de &lt;b&gt;HDL mayor a 40 mg/dl en el sexo masculino no representa un equivalente&lt;/b&gt; de riesgo coronario.</t>
  </si>
  <si>
    <t>&lt;b&gt;EQUIVALENTES DE RIESGO CORONARIO&lt;/b&gt;&lt;br /&gt;&lt;br /&gt;Los equivalentes de riesgo coronario agrupan a aquellas condiciones clínicas cuyo riesgo iguala al de la cardiopatía isquémica establecida, definiéndose porque la probabilidad de muerte a 10 años es mayor al 20%. Se incluyen en esta categoría:&lt;br /&gt;• &lt;b&gt;Otras formas de aterosclerosis:&lt;/b&gt; El accidente isquémico transitorio (AIT) previo, el accidente cerebrovascular (ACV) establecido, la enfermedad arterial periférica, el aneurisma de aorta abdominal y la obstrucción carotídea mayor al 50% sintomática.&lt;br /&gt;• &lt;b&gt;Diabetes Mellitus:&lt;/b&gt; Es considerada de forma directa y absoluta como un equivalente coronario de riesgo.&lt;br /&gt;• &lt;b&gt;Factores de riesgo (FR) múltiples:&lt;/b&gt; Constituyen un equivalente siempre que el riesgo global proyectado en escalas supere el 20%.&lt;br /&gt;• &lt;b&gt;Nuevos Equivalentes:&lt;/b&gt; La insuficiencia renal crónica y la detección de placas ateromatosas coronarias mediante AngioTAC o Score de Calcio mayor a 400.</t>
  </si>
  <si>
    <t>&lt;b&gt;d) HDL mayor a 40 mg/dl en sexo masculino:&lt;/b&gt; Es la opción correcta (la premisa falsa del enunciado). Un valor de HDL mayor a 40 mg/dl en varones es fisiológico y carece de connotación patológica directa. Fisiopatológicamente, un HDL menor a 40 mg/dl en el varón sí constituye un factor de riesgo mayor independiente, pero en ningún caso es catalogado o clasificado taxonómicamente como un equivalente de riesgo coronario.</t>
  </si>
  <si>
    <t>&lt;b&gt;a) AIT previo, b) Aneurisma de aorta abdominal, y c) Obstrucción carotídea mayor a 50% sintomática:&lt;/b&gt; Son incorrectas. Todas estas entidades clínicas representan de manera ineludible formas avanzadas de aterosclerosis sistémica en otros lechos vasculares y están estrictamente establecidas por las guías como equivalentes directos de riesgo coronario.</t>
  </si>
  <si>
    <t>Indique lo INCORRECTO. Son equivalentes coronarios de riesgo:&lt;br&gt;&lt;br&gt;a) Otras formas de arteriosclerosis como estenosis carotídea sintomática&lt;br&gt;&lt;br&gt;b) 2 factores de riesgo&lt;br&gt;&lt;br&gt;c) Diabetes&lt;br&gt;&lt;br&gt;d) Riesgo Framingham a 10 años &gt;20%</t>
  </si>
  <si>
    <t>&lt;br&gt;b) 2 factores de riesgo</t>
  </si>
  <si>
    <t>&lt;b&gt;EQUIVALENTES AL RIESGO CORONARIO&lt;/b&gt;&lt;br /&gt;&lt;br /&gt;Se considera que un paciente presenta un equivalente al riesgo coronario cuando su riesgo iguala al de la coronariopatía establecida, determinando que su probabilidad de muerte a 10 años es mayor al 20%. Dentro de los equivalentes se encuentran ineludiblemente:&lt;br /&gt;• &lt;b&gt;Diabetes mellitus:&lt;/b&gt; La muerte cardiovascular es más frecuente en pacientes diabéticos, confiriendo un riesgo cardiovascular igual al de la enfermedad coronaria.&lt;br /&gt;• &lt;b&gt;Otras formas de aterosclerosis clínica:&lt;/b&gt; Incluye la presencia de accidente cerebrovascular (ACV) o ataque isquémico transitorio (AIT) previo, enfermedad arterial periférica, aneurisma de aorta abdominal, u obstrucción carotídea &gt; 50% sintomática.&lt;br /&gt;• &lt;b&gt;Riesgo Framingham a 10 años &gt; 20%:&lt;/b&gt; Todo riesgo evaluado por esta escala que resulte superior a este corte numérico es catalogado automáticamente como un equivalente.&lt;br /&gt;• &lt;b&gt;Múltiples Factores de Riesgo (FR):&lt;/b&gt; La sumatoria de múltiples factores de riesgo conforma un equivalente, pero se establece clínicamente que poseer solamente 2 factores de riesgo no alcanza el peso estadístico para lograr dicha categoría.</t>
  </si>
  <si>
    <t>La opción b es la afirmación INCORRECTA requerida por el enunciado debido a que la literatura cardiológica establece de forma axiomática que, si bien la sumatoria de múltiples variables conforma un equivalente, el simple hecho de poseer de manera aislada solamente &lt;b&gt;2 factores de riesgo&lt;/b&gt; no alcanza el peso estadístico suficiente para ser considerado un &lt;b&gt;equivalente coronario de riesgo&lt;/b&gt;.</t>
  </si>
  <si>
    <t>&lt;br /&gt;• &lt;b&gt;a) Otras formas de arteriosclerosis como estenosis carotídea sintomática:&lt;/b&gt; Es una afirmación correcta. La enfermedad aterosclerótica clínica no coronaria (como la estenosis carotídea &gt; 50% sintomática, el ACV o la enfermedad arterial periférica) confiere un riesgo equiparable a la coronariopatía ya establecida.&lt;br /&gt;• &lt;b&gt;c) Diabetes:&lt;/b&gt; Es una afirmación correcta. La diabetes mellitus constituye por sí misma un equivalente coronario de riesgo absoluto debido a su tremendo impacto en la morbimortalidad isquémica.&lt;br /&gt;• &lt;b&gt;d) Riesgo Framingham a 10 años &gt;20%:&lt;/b&gt; Es una afirmación correcta. Por definición, todo riesgo Framingham calculado que supere el 20% de probabilidad de muerte a los 10 años cataloga al paciente directamente en este grupo de máximo riesgo.</t>
  </si>
  <si>
    <t>&lt;b&gt;SÍNDROME METABÓLICO (MÚLTIPLES FACTORES DE RIESGO)&lt;/b&gt;&lt;br /&gt;&lt;br /&gt;Un ejemplo clásico donde múltiples factores de riesgo suman el peso suficiente para comportarse globalmente como un equivalente es el Síndrome Metabólico. Su diagnóstico exige la presencia concomitante de al menos 3 de los siguientes 5 criterios clínicos:&lt;br /&gt;• &lt;b&gt;Obesidad abdominal&lt;/b&gt; (aumento del perímetro de la cadera: ≥ 102 cm en hombres y ≥ 88 cm en mujeres).&lt;br /&gt;• &lt;b&gt;Hipertrigliceridemia&lt;/b&gt; (≥ 150 mg/dl).&lt;br /&gt;• &lt;b&gt;Disminución del HDLc&lt;/b&gt; (&lt; 40 mg/dl en hombres; &lt; 50 mg/dl en mujeres).&lt;br /&gt;• &lt;b&gt;Aumento de la tensión arterial&lt;/b&gt; (≥ 130 o ≥ 85 mmHg).&lt;br /&gt;• &lt;b&gt;Glucemia en ayunas elevada&lt;/b&gt; (≥ 110 mg/dl).</t>
  </si>
  <si>
    <t>Paciente de 80 años, diabético controlado, tabaquista de 2 cigarrillos diarios, con HTA se considera:&lt;br&gt;&lt;br&gt;a) Sin riesgo&lt;br&gt;&lt;br&gt;b) De riesgo alto&lt;br&gt;&lt;br&gt;c) De bajo riesgo&lt;br&gt;&lt;br&gt;d) De riesgo moderado</t>
  </si>
  <si>
    <t>&lt;br&gt;b) De riesgo alto</t>
  </si>
  <si>
    <t>Un &lt;b&gt;paciente diabético, hipertenso y tabaquista&lt;/b&gt;, independientemente de su edad o de si sus patologías de base se encuentran controladas, se considera siempre un &lt;b&gt;paciente de riesgo alto&lt;/b&gt;.</t>
  </si>
  <si>
    <t>&lt;b&gt;RIESGO CARDIOVASCULAR GLOBAL Y DIABETES&lt;/b&gt;&lt;br /&gt;&lt;br /&gt;La evaluación del riesgo cardiovascular global exige reconocer el peso clínico independiente y sinérgico de cada factor presente en el paciente.&lt;br /&gt;• &lt;b&gt;Equivalente Coronario:&lt;/b&gt; La diabetes mellitus es considerada de forma directa y absoluta como un equivalente de riesgo coronario. La probabilidad de muerte a 10 años en estos pacientes es mayor al 20%, igualando el riesgo de la cardiopatía isquémica establecida.&lt;br /&gt;• &lt;b&gt;Sinergia Patológica:&lt;/b&gt; La suma de múltiples factores de riesgo aumenta exponencialmente el peligro. Los distintos riesgos no solo se suman, sino que se multiplican entre ellos. La coexistencia de diabetes, hipertensión arterial y tabaquismo (factores de riesgo mayores independientes) propicia un estado de aterosclerosis acelerada que ubica al paciente automáticamente en el estrato de mayor morbimortalidad.&lt;br /&gt;• &lt;b&gt;Regla Clínica de Estratificación:&lt;/b&gt; Constituye una máxima clínica establecer que la presencia simultánea de esta tríada patológica (diabetes, HTA y tabaquismo) condena al paciente a ser clasificado invariablemente como de alto riesgo, a pesar de que las patologías crónicas estén médicamente controladas o el consumo de tabaco parezca cuantitativamente bajo.</t>
  </si>
  <si>
    <t>&lt;b&gt;b) De riesgo alto:&lt;/b&gt; Es la opción correcta. Constituye una regla clínica categórica establecer que la coexistencia de diabetes (un equivalente coronario por sí misma), hipertensión arterial y tabaquismo clasifica invariablemente al paciente en un estrato de riesgo alto, sin importar que las enfermedades estén médicamente controladas, que el número de cigarrillos diarios sea reducido o que se trate de un paciente de edad muy avanzada (80 años).</t>
  </si>
  <si>
    <t>&lt;b&gt;a) Sin riesgo, c) De bajo riesgo, y d) De riesgo moderado:&lt;/b&gt; Son incorrectas. La presencia aislada de diabetes mellitus ya eleva significativamente el riesgo basal de morbimortalidad (equivalente coronario). Al sumar factores de riesgo mayores independientes como la HTA y el tabaquismo, el riesgo global se multiplica drásticamente por sinergia patológica, descartando por completo las categorías de bajo o moderado riesgo, y volviendo irrelevante el hecho de que sus parámetros metabólicos o tensionales se encuentren transitoriamente bajo control.</t>
  </si>
  <si>
    <t>¿Cuál de los siguientes NO es un factor de riesgo mayor independiente?&lt;br&gt;&lt;br&gt;a) Diabetes&lt;br&gt;&lt;br&gt;b) Tabaquismo&lt;br&gt;&lt;br&gt;c) Edad 50 años&lt;br&gt;&lt;br&gt;d) Hipertensión arterial</t>
  </si>
  <si>
    <t>&lt;br&gt;c) Edad 50 años</t>
  </si>
  <si>
    <t>La edad de &lt;b&gt;50 años&lt;/b&gt; no constituye un factor de riesgo mayor independiente por sí sola, ya que los cortes demográficos de riesgo se establecen estrictamente en &gt; 45 años para los hombres y &gt; 55 años para las mujeres.</t>
  </si>
  <si>
    <t>&lt;b&gt;FACTORES DE RIESGO MAYORES INDEPENDIENTES&lt;/b&gt;&lt;br /&gt;&lt;br /&gt;Los factores de riesgo mayores independientes son aquellos que aumentan enormemente el riesgo cardiovascular por su propio peso patológico. Se dividen en dos grandes categorías:&lt;br /&gt;• &lt;b&gt;Factores No Modificables:&lt;/b&gt; El riesgo cardiovascular es mayor a mayor edad y existe una preponderancia a menor edad en el varón. La edad se considera formalmente un factor de riesgo cuando el paciente es mayor de &lt;b&gt;45 años&lt;/b&gt; en el caso masculino, o mayor de &lt;b&gt;55 años&lt;/b&gt; en el femenino. Asimismo, se incluye el antecedente de coronariopatía en familiares de primer grado antes de los 60 años (específicamente 55 años en masculino y 65 años en femenino).&lt;br /&gt;• &lt;b&gt;Factores Modificables:&lt;/b&gt; Incluyen de forma absoluta a la &lt;b&gt;Hipertensión arterial&lt;/b&gt; (presión arterial ≥ 140/90 mmHg), a la &lt;b&gt;Diabetes&lt;/b&gt;, al &lt;b&gt;Tabaquismo&lt;/b&gt; y a la disminución protectora del colesterol HDL (&lt; 40 mg/dl en hombres o &lt; 50 mg/dl en mujeres).</t>
  </si>
  <si>
    <t>La opción c es la respuesta buscada (la afirmación falsa) debido a que los cortes demográficos de riesgo se establecen estrictamente en mayores de &lt;b&gt;45 años&lt;/b&gt; para los hombres y mayores de &lt;b&gt;55 años&lt;/b&gt; para las mujeres, determinando que la edad de 50 años no constituye un factor de riesgo por sí sola sin especificar el género.</t>
  </si>
  <si>
    <t>&lt;br /&gt;• &lt;b&gt;a) Diabetes, b) Tabaquismo y d) Hipertensión arterial:&lt;/b&gt; Son opciones incorrectas para el enunciado ya que constituyen afirmaciones verdaderas. La literatura médica reconoce a estas tres entidades de forma absoluta y directa como &lt;b&gt;factores de riesgo mayores independientes&lt;/b&gt; modificables.</t>
  </si>
  <si>
    <t>Uno de los siguientes NO es un factor de riesgo emergente ¿cuál?&lt;br&gt;&lt;br&gt;a) Obesidad&lt;br&gt;&lt;br&gt;b) Inflamación: hs-PCR&lt;br&gt;&lt;br&gt;c) Factores protrombóticos&lt;br&gt;&lt;br&gt;d) Test de tolerancia a la glucosa alterado</t>
  </si>
  <si>
    <t>&lt;br&gt;a) Obesidad</t>
  </si>
  <si>
    <t>A diferencia de los parámetros inflamatorios, metabólicos o protrombóticos analíticos, la &lt;b&gt;obesidad clínica&lt;/b&gt; no es considerada ni se clasifica taxonómicamente como un &lt;b&gt;factor de riesgo emergente&lt;/b&gt;.</t>
  </si>
  <si>
    <t>&lt;b&gt;FACTORES DE RIESGO CARDIOVASCULAR EMERGENTES Y DE ESTILO DE VIDA&lt;/b&gt;&lt;br /&gt;&lt;br /&gt;Para el análisis y clasificación del riesgo, las guías cardiovasculares dividen a los factores en cuatro categorías principales: mayores independientes, equivalentes, ligados al estilo de vida y factores emergentes.&lt;br /&gt;• &lt;b&gt;Factores de Riesgos Emergentes:&lt;/b&gt; Agrupan a los determinantes analíticos y fisiológicos recientemente evaluados que provocan un aumento de la enfermedad ateroesclerótica. En esta categoría se incluyen taxativamente la inflamación (evaluada mediante hs-PCR o Proteína C Reactiva ultra sensible), los factores protrombóticos, la intolerancia a la glucosa en ayunas, la presencia de Apo B, la Lipoproteína LP(A) y la aterosclerosis subclínica.&lt;br /&gt;• &lt;b&gt;Factores de Riesgo ligados al Estilo de Vida:&lt;/b&gt; En esta categoría puramente clínica se catalogan de forma ineludible las condiciones asociadas a los hábitos del paciente. Incluyen el sobrepeso y la obesidad (IMC ≥ 25 o IMC ≥ 30), la inactividad física y la dieta aterogénica.</t>
  </si>
  <si>
    <t>&lt;b&gt;a) Obesidad:&lt;/b&gt; Es la opción correcta (la premisa falsa del enunciado). Constituye una regla clasificatoria absoluta establecer que la obesidad clínica es un trastorno patológico categorizado dentro de los factores de riesgo cardiovascular ligados al estilo de vida, y de ninguna manera es catalogada taxonómicamente en la literatura médica como un factor de riesgo emergente.</t>
  </si>
  <si>
    <t>&lt;b&gt;b) Inflamación: hs-PCR, c) Factores protrombóticos, y d) Test de tolerancia a la glucosa alterado:&lt;/b&gt; Son opciones incorrectas. Estos tres elementos representan de forma fidedigna y directa a los determinantes analíticos, fisiológicos y metabólicos que definen a la categoría de factores de riesgo emergentes implicados en la progresión de la enfermedad cardiovascular y ateroesclerótica.</t>
  </si>
  <si>
    <t>Paciente de 60 años, diabético controlado, tabaquista de 2 cigarrillos diarios, con HTA controlada. Se considera:&lt;br&gt;&lt;br&gt;a) De riesgo moderado&lt;br&gt;&lt;br&gt;b) De riesgo alto&lt;br&gt;&lt;br&gt;c) De bajo riesgo&lt;br&gt;&lt;br&gt;d) Sin riesgo</t>
  </si>
  <si>
    <t>Un paciente diabético, hipertenso y tabaquista, independientemente de su edad y de si sus patologías de base se encuentran controladas, se considera siempre un paciente de &lt;b&gt;riesgo alto&lt;/b&gt;.</t>
  </si>
  <si>
    <t>&lt;b&gt;ESTRATIFICACIÓN Y EQUIVALENTES AL RIESGO CORONARIO&lt;/b&gt;&lt;br /&gt;&lt;br /&gt;La evaluación del riesgo cardiovascular global determina la probabilidad de padecer un evento isquémico. Las patologías de base y los hábitos del paciente actúan como multiplicadores de este riesgo:&lt;br /&gt;• &lt;b&gt;Equivalentes coronarios:&lt;/b&gt; El riesgo iguala al de la enfermedad coronaria establecida, con una probabilidad de muerte a 10 años mayor al 20%. La &lt;b&gt;diabetes mellitus&lt;/b&gt; constituye por sí misma un equivalente coronario de riesgo absoluto debido a su alto impacto en la morbimortalidad.&lt;br /&gt;• &lt;b&gt;Factores de riesgo mayores independientes:&lt;/b&gt; Incluyen de forma absoluta al &lt;b&gt;tabaquismo&lt;/b&gt;, a la &lt;b&gt;hipertensión arterial (HTA)&lt;/b&gt; y a la edad avanzada.&lt;br /&gt;• &lt;b&gt;Sinergia patológica:&lt;/b&gt; La suma de factores de riesgo aumenta exponencialmente el riesgo cardiovascular. Una máxima regla clínica establece que un paciente que combina ser diabético, hipertenso y tabaquista se cataloga directamente en la categoría de &lt;b&gt;riesgo alto&lt;/b&gt;, incluso si se constata que estas patologías se encuentran bajo tratamiento o clínicamente controladas, e independientemente de si el individuo tiene 60 u 80 años.</t>
  </si>
  <si>
    <t>La opción b es correcta debido a que la literatura cardiológica establece como máxima regla clínica que un paciente que asocia ser &lt;b&gt;diabético&lt;/b&gt;, &lt;b&gt;hipertenso&lt;/b&gt; y &lt;b&gt;tabaquista&lt;/b&gt; se considera invariablemente un paciente de &lt;b&gt;riesgo alto&lt;/b&gt;, independientemente de la edad y de si sus patologías de base se encuentran farmacológicamente controladas.</t>
  </si>
  <si>
    <t>&lt;br /&gt;• &lt;b&gt;a) De riesgo moderado y c) De bajo riesgo:&lt;/b&gt; Son incorrectas porque la conjunción de tres factores de riesgo mayores independientes (siendo la diabetes un equivalente coronario por sí misma) multiplica exponencialmente el riesgo a 10 años, superando el umbral del riesgo moderado o bajo de forma categórica.&lt;br /&gt;• &lt;b&gt;d) Sin riesgo:&lt;/b&gt; Es incorrecta ya que la presencia de comorbilidades crónicas establecidas (diabetes, hipertensión, edad mayor de 45/55 años) y hábitos tóxicos activos (tabaquismo) le confiere al paciente un riesgo basal cardiovascular evidente e ineludible.</t>
  </si>
  <si>
    <t>Uno de los siguientes NO es un criterio diagnóstico del Síndrome Metabólico. ¿Cuál?&lt;br&gt;&lt;br&gt;a) Obesidad abdominal&lt;br&gt;&lt;br&gt;b) Hipertrigliceridemia mayor a 150 mg/dl&lt;br&gt;&lt;br&gt;c) Glucemia menor a 110 mg/dl&lt;br&gt;&lt;br&gt;d) Aumento de la tensión arterial mayor a 130/85</t>
  </si>
  <si>
    <t>&lt;br&gt;c) Glucemia menor a 110 mg/dl</t>
  </si>
  <si>
    <t>&lt;b&gt;CRITERIOS DIAGNÓSTICOS DEL SÍNDROME METABÓLICO&lt;/b&gt;&lt;br /&gt;&lt;br /&gt;El diagnóstico clínico del Síndrome Metabólico (definido en el estudio ATP III) requiere la presencia confirmada de al menos 3 de los siguientes 5 ítems metabólicos y hemodinámicos:&lt;br /&gt;• &lt;b&gt;Obesidad abdominal:&lt;/b&gt; Evaluada por el aumento del perímetro de la cintura o cadera (Hombres ≥ 102 cm; Mujeres ≥ 88 cm).&lt;br /&gt;• &lt;b&gt;Hipertrigliceridemia:&lt;/b&gt; Valores ≥ 150 mg/dl.&lt;br /&gt;• &lt;b&gt;Disminución del colesterol HDL:&lt;/b&gt; Hombres &lt; 40 mg/dl; Mujeres &lt; 50 mg/dl.&lt;br /&gt;• &lt;b&gt;Aumento de la tensión arterial:&lt;/b&gt; Cifras ≥ 130 ó ≥ 85 mmHg (130/85 mmHg).&lt;br /&gt;• &lt;b&gt;Glucemia en ayunas:&lt;/b&gt; Valores ≥ 110 mg/dl.</t>
  </si>
  <si>
    <t>&lt;b&gt;c) Glucemia menor a 110 mg/dl:&lt;/b&gt; Es la opción correcta (la premisa falsa del enunciado). Constituye una regla diagnóstica establecer que el criterio glucémico requerido para definir este síndrome es la presencia de una glucemia en ayunas mayor o igual a 110 mg/dl, por lo que un valor inferior carece de validez como criterio patológico para este diagnóstico.</t>
  </si>
  <si>
    <t>&lt;b&gt;a) Obesidad abdominal, b) Hipertrigliceridemia mayor a 150 mg/dl, y d) Aumento de la tensión arterial mayor a 130/85:&lt;/b&gt; Son opciones incorrectas. Estos tres parámetros constituyen criterios mayores directos e ineludibles validados por el ATP III para la conformación diagnóstica del Síndrome Metabólico.</t>
  </si>
  <si>
    <t>¿Qué condición clínica previa reduce más la expectativa de vida de un paciente adulto? Seleccione una:&lt;br&gt;&lt;br&gt;a) Historia de infarto agudo de miocardio&lt;br&gt;&lt;br&gt;b) Historia de enfermedad metabólica autoinmune&lt;br&gt;&lt;br&gt;c) Historia de enfermedad respiratoria&lt;br&gt;&lt;br&gt;d) Historia de accidente cerebrovascular&lt;br&gt;&lt;br&gt;e) Historia de enfermedad cardiovascular</t>
  </si>
  <si>
    <t>&lt;br&gt;d) Historia de accidente cerebrovascular</t>
  </si>
  <si>
    <t>&lt;b&gt;EQUIVALENTES AL RIESGO CORONARIO Y PRONÓSTICO&lt;/b&gt;&lt;br /&gt;&lt;br /&gt;La evaluación del riesgo cardiovascular global determina la probabilidad de padecer un evento isquémico o la muerte. Existen entidades patológicas que aumentan este riesgo de forma drástica:&lt;br /&gt;• &lt;b&gt;Equivalentes coronarios:&lt;/b&gt; Son condiciones clínicas donde el riesgo del paciente iguala al de la enfermedad coronaria establecida, otorgando una probabilidad de muerte a 10 años mayor al 20%. Se incluye en este grupo a la diabetes mellitus y a las múltiples formas de aterosclerosis clínica no coronaria.&lt;br /&gt;• &lt;b&gt;Enfermedad Aterosclerótica:&lt;/b&gt; La presencia de afecciones previas como el ataque isquémico transitorio (AIT), la enfermedad arterial periférica, el aneurisma de aorta abdominal o la obstrucción carotídea sintomática actúan directamente como equivalentes al riesgo coronario.&lt;br /&gt;• &lt;b&gt;Mortalidad y Expectativa de Vida:&lt;/b&gt; En este contexto de evaluación pronóstica, se establece objetivamente que el antecedente de un &lt;b&gt;accidente cerebrovascular previo&lt;/b&gt; constituye, por sí mismo, la condición clínica individual que más reduce la expectativa de vida de un paciente adulto.</t>
  </si>
  <si>
    <t>La opción d es correcta debido a que la literatura cardiológica establece de forma directa y literal que la historia clínica de un &lt;b&gt;accidente cerebrovascular previo&lt;/b&gt; es la condición que más impacta negativamente y reduce la expectativa de vida de un paciente adulto, sumado a su categorización como equivalente de riesgo coronario absoluto.</t>
  </si>
  <si>
    <t>&lt;br /&gt;• &lt;b&gt;a) Historia de infarto agudo de miocardio y e) Historia de enfermedad cardiovascular:&lt;/b&gt; Son incorrectas porque, si bien la coronariopatía previa marca el riesgo cardiovascular máximo (estableciendo el patrón con el que se comparan los equivalentes de riesgo), a nivel estadístico específico de reducción de expectativa de vida global en el adulto, el antecedente de un accidente cerebrovascular supera su peso en la morbimortalidad a largo plazo.&lt;br /&gt;• &lt;b&gt;b) Historia de enfermedad metabólica autoinmune y c) Historia de enfermedad respiratoria:&lt;/b&gt; Son incorrectas. Si bien existen comorbilidades sistémicas y metabólicas crónicas que elevan exponencialmente el riesgo (como la diabetes, que es un equivalente de riesgo coronario per se), estas etiologías genéricas no constituyen estadísticamente la condición clínica individual que &lt;i&gt;más&lt;/i&gt; reduce la expectativa de vida frente a las secuelas fulminantes de un evento cerebrovascular.</t>
  </si>
  <si>
    <t>¿Cuál es el objetivo terapéutico en cuanto al LDL en un paciente con hipertensión arterial sin otro factor de riesgo?&lt;br&gt;&lt;br&gt;a) LDL menor de 100 mg/dl&lt;br&gt;&lt;br&gt;b) LDL menor de 130 mg/dl&lt;br&gt;&lt;br&gt;c) LDL menor de 70 mg/dl&lt;br&gt;&lt;br&gt;d) LDL menor de 30 mg/dl</t>
  </si>
  <si>
    <t>&lt;br&gt;b) LDL menor de 130 mg/dl</t>
  </si>
  <si>
    <t>El objetivo terapéutico en cuanto al nivel de colesterol LDL en un paciente con &lt;b&gt;hipertensión arterial sin otro factor de riesgo&lt;/b&gt;, al igual que en un adulto joven sin riesgo coronario, es mantener el &lt;b&gt;LDL menor de 130 mg/dl&lt;/b&gt;.</t>
  </si>
  <si>
    <t>&lt;b&gt;OBJETIVOS TERAPÉUTICOS DE LDL SEGÚN RIESGO CARDIOVASCULAR&lt;/b&gt;&lt;br /&gt;&lt;br /&gt;La prevención cardiovascular exige establecer y alcanzar metas de reducción del colesterol LDL rigurosamente individualizadas, de acuerdo al nivel de riesgo cardiovascular calculado para cada paciente.&lt;br /&gt;• &lt;b&gt;Pacientes de Riesgo Bajo / Moderado:&lt;/b&gt; En los individuos que cursan con hipertensión arterial aislada sin otro factor de riesgo, o en adultos jóvenes sanos sin factores de riesgo coronarios, la meta de reducción y control se establece en un LDL menor de 130 mg/dl.&lt;br /&gt;• &lt;b&gt;Pacientes de Alto Riesgo:&lt;/b&gt; Se catalogan de esta manera a los pacientes que presentan varios Factores de Riesgo Coronario (FRC) de forma simultánea. En ellos, la meta terapéutica exigida es más estricta, debiendo alcanzar un LDL &lt; 100 mg/dl.&lt;br /&gt;• &lt;b&gt;Pacientes de Muy Alto Riesgo:&lt;/b&gt; Agrupa a aquellos individuos que presentan factores de riesgo y ya han cursado un Síndrome Coronario Agudo (SCA) reciente, o padecen Síndrome Metabólico. En pacientes diabéticos, dislipémicos y tabaquistas, así como en aquellos con un infarto de miocardio previo, el objetivo terapéutico es sumamente estricto, debiendo lograr ineludiblemente un LDL &lt; 70 mg/dl.</t>
  </si>
  <si>
    <t>&lt;b&gt;b) LDL menor de 130 mg/dl:&lt;/b&gt; Es la opción correcta. Un paciente que presenta únicamente hipertensión arterial, sin la coexistencia de otros factores de riesgo coronario mayores ni antecedentes de eventos isquémicos previos, clasifica en un estrato donde el objetivo terapéutico lipídico directo es mantener el colesterol LDL por debajo de los 130 mg/dl.</t>
  </si>
  <si>
    <t>&lt;b&gt;a) LDL menor de 100 mg/dl:&lt;/b&gt; Es incorrecta. Constituye el objetivo terapéutico específico para pacientes clasificados de "alto riesgo" (aquellos que presentan múltiples factores de riesgo coronario simultáneos), lo cual excede el riesgo del paciente del enunciado.&lt;br /&gt;&lt;b&gt;c) LDL menor de 70 mg/dl:&lt;/b&gt; Es incorrecta. Representa la meta extremadamente rigurosa exigida para pacientes de "muy alto riesgo", tales como diabéticos con múltiples factores, individuos con síndrome metabólico o que ya han padecido un infarto agudo de miocardio.&lt;br /&gt;&lt;b&gt;d) LDL menor de 30 mg/dl:&lt;/b&gt; Es incorrecta. No existe tal umbral estandarizado como meta inicial en las guías de prevención primaria o secundaria detalladas.</t>
  </si>
  <si>
    <t>&lt;b&gt;INICIO DE TRATAMIENTO SEGÚN NIVELES BASALES DE LDL&lt;/b&gt;&lt;br /&gt;&lt;br /&gt;La conducta terapéutica a seguir depende directamente de los valores iniciales de LDL del paciente:&lt;br /&gt;• &lt;b&gt;Tratamiento dietético:&lt;/b&gt; Todos los pacientes que presentan un LDL &gt; 100 mg/dl deben iniciar obligatoriamente medidas de tratamiento higiénico-dietético.&lt;br /&gt;• &lt;b&gt;Tratamiento médico:&lt;/b&gt; Cuando el LDL basal es &gt; 130 mg/dl, debe iniciarse el tratamiento farmacológico de manera simultánea con el tratamiento dietético.&lt;br /&gt;• &lt;b&gt;Niveles intermedios:&lt;/b&gt; En valores de LDL entre 100 y 129 mg/dl, el tratamiento médico asociado a la dieta es opcional y se indica prioritariamente en pacientes de alto riesgo o ante la presencia de diabetes.</t>
  </si>
  <si>
    <t xml:space="preserve">b) Opacidades nodulares múltiples </t>
  </si>
  <si>
    <t>¿Cuál es el objetivo terapéutico en cuanto al LDL en un paciente adulto joven, sin factores de riesgo coronarios?&lt;br&gt;&lt;br&gt;a) LDL menor de 70 mg/dl&lt;br&gt;&lt;br&gt;b) LDL menor de 30 mg/dl&lt;br&gt;&lt;br&gt;c) LDL menor de 100 mg/dl&lt;br&gt;&lt;br&gt;d) LDL menor de 130 mg/dl</t>
  </si>
  <si>
    <t>&lt;br&gt;d) LDL menor de 130 mg/dl</t>
  </si>
  <si>
    <t>&lt;b&gt;METAS TERAPÉUTICAS SEGÚN RIESGO CARDIOVASCULAR&lt;/b&gt;&lt;br /&gt;&lt;br /&gt;A la hora de definir los objetivos terapéuticos para las dislipemias, es fundamental establecer metas de reducción del colesterol LDL de acuerdo al nivel de riesgo cardiovascular calculado para cada paciente:&lt;br /&gt;• &lt;b&gt;Riesgo Bajo o Ausente:&lt;/b&gt; En un paciente adulto joven sin factores de riesgo coronarios (o en un paciente con hipertensión arterial sin otro factor asociado), el objetivo terapéutico es mantener el &lt;b&gt;LDL &lt; 130 mg/dl&lt;/b&gt;. A partir de este valor, debe iniciarse tratamiento médico simultáneamente con el dietético.&lt;br /&gt;• &lt;b&gt;Riesgo Alto:&lt;/b&gt; Son aquellos pacientes que presentan varios factores de riesgo simultáneos. La meta de reducción de LDL en estos casos es &lt;b&gt;&lt; 100 mg/dl&lt;/b&gt;. Cabe destacar que todos los pacientes con LDL &gt; 100 mg/dl deben iniciar obligatoriamente tratamiento dietético.&lt;br /&gt;• &lt;b&gt;Riesgo Muy Alto:&lt;/b&gt; Pacientes con factores de riesgo que además ya han tenido un Síndrome Coronario Agudo (SCA) reciente, o que presentan Síndrome metabólico. En ellos, la meta es mucho más estricta: &lt;b&gt;LDL &lt; 70 mg/dl&lt;/b&gt;. Idéntica meta estricta (&lt; 70 mg/dl) se busca en el paciente diabético, dislipémico y tabaquista, así como en aquel que presente un infarto previo.&lt;br /&gt;• &lt;b&gt;Excepción:&lt;/b&gt; En el caso específico de un paciente de 60 años, diabético y con previo IAM, el objetivo de LDL aceptado por algunas guías es de menos de 75 mg/dl.</t>
  </si>
  <si>
    <t>La opción d es correcta debido a que las directrices de prevención cardiovascular establecen de manera axiomática que en un paciente adulto joven que &lt;b&gt;no presenta factores de riesgo coronarios&lt;/b&gt;, la meta terapéutica primaria es mantener el colesterol &lt;b&gt;LDL menor de 130 mg/dl&lt;/b&gt;.</t>
  </si>
  <si>
    <t>&lt;br /&gt;• &lt;b&gt;a) LDL menor de 70 mg/dl:&lt;/b&gt; Es incorrecta, ya que este es el objetivo extremadamente estricto reservado para pacientes de &lt;b&gt;muy alto riesgo&lt;/b&gt; (como aquellos con un Síndrome Coronario Agudo reciente, o diabéticos con múltiples factores de riesgo sumados a un infarto previo).&lt;br /&gt;• &lt;b&gt;b) LDL menor de 30 mg/dl:&lt;/b&gt; Es incorrecta por presentar un nivel excesivamente bajo que no constituye un objetivo estándar delimitado en las guías clásicas de prevención descritas.&lt;br /&gt;• &lt;b&gt;c) LDL menor de 100 mg/dl:&lt;/b&gt; Es incorrecta en este escenario, dado que esta es la meta terapéutica exigida para pacientes de &lt;b&gt;alto riesgo&lt;/b&gt; (aquellos que presentan varios factores de riesgo coronario simultáneos), pero no es el umbral para un adulto joven sano sin antecedentes.</t>
  </si>
  <si>
    <t>Objetivo de LDL en paciente de 60 años, diabético y con previo IAM:&lt;br&gt;&lt;br&gt;a) Menos de 75 mg/dl&lt;br&gt;&lt;br&gt;b) Menos de 100 mg/dl&lt;br&gt;&lt;br&gt;c) Menos de 130 mg/dl&lt;br&gt;&lt;br&gt;d) Menos de 50 mg/dl</t>
  </si>
  <si>
    <t>&lt;br&gt;a) Menos de 75 mg/dl</t>
  </si>
  <si>
    <t>En el caso específico de un paciente de &lt;b&gt;60 años&lt;/b&gt;, &lt;b&gt;diabético&lt;/b&gt; y con previo &lt;b&gt;IAM&lt;/b&gt;, el objetivo de &lt;b&gt;LDL aceptado es de menos de 75 mg/dl&lt;/b&gt;.</t>
  </si>
  <si>
    <t>&lt;b&gt;OBJETIVOS TERAPÉUTICOS DE LDL SEGÚN RIESGO CARDIOVASCULAR&lt;/b&gt;&lt;br /&gt;&lt;br /&gt;A la hora de definir los objetivos terapéuticos para las dislipemias, es fundamental establecer metas de reducción del colesterol LDL de acuerdo al nivel de riesgo cardiovascular calculado para cada paciente.&lt;br /&gt;• &lt;b&gt;Pacientes de muy alto riesgo:&lt;/b&gt; Son aquellos pacientes que tienen factores de riesgo pero que además ya han tenido un Síndrome Coronario Agudo (SCA) reciente o presentan Síndrome Metabólico. En ellos, la meta es mucho más estricta, debiendo lograr ineludiblemente un LDL &lt; 70 mg/dl.&lt;br /&gt;• &lt;b&gt;Meta estricta:&lt;/b&gt; El objetivo terapéutico estricto en un paciente diabético, dislipémico y tabaquista, así como en aquel que además presente un infarto previo, es lograr un LDL menor de 70 mg/dl.&lt;br /&gt;• &lt;b&gt;Meta alternativa:&lt;/b&gt; Como excepción o meta alternativa, en el caso específico de un paciente de 60 años, diabético y con previo infarto agudo de miocardio (IAM), el objetivo de LDL aceptado es de menos de 75 mg/dl.</t>
  </si>
  <si>
    <t>&lt;b&gt;a) Menos de 75 mg/dl:&lt;/b&gt; Es la opción correcta. La evidencia clínica establece como excepción o meta alternativa que, en el caso específico de un paciente de 60 años que es diabético y cuenta con el antecedente de un infarto agudo de miocardio previo (paciente de muy alto riesgo), el objetivo de colesterol LDL aceptado es mantenerlo por debajo de los 75 mg/dl.</t>
  </si>
  <si>
    <t>&lt;b&gt;b) Menos de 100 mg/dl, y c) Menos de 130 mg/dl:&lt;/b&gt; Son incorrectas. El nivel menor a 130 mg/dl es la meta indicada para pacientes sin factores de riesgo adicionales o con hipertensión aislada, mientras que el umbral menor a 100 mg/dl corresponde a pacientes de alto riesgo (múltiples factores simultáneos). Ninguna de estas metas es lo suficientemente rigurosa para un individuo con diabetes y un evento isquémico previo instaurado.&lt;br /&gt;&lt;b&gt;d) Menos de 50 mg/dl:&lt;/b&gt; Es incorrecta. Este valor no corresponde a un umbral estandarizado como meta en las guías clínicas de prevención descritas para este paciente.</t>
  </si>
  <si>
    <t>¿Cuál es el objetivo terapéutico en cuanto al LDL en un paciente diabético, dislipémico y tabaquista?&lt;br&gt;&lt;br&gt;a) LDL menor de 130 mg/dl&lt;br&gt;&lt;br&gt;b) LDL menor de 30 mg/dl&lt;br&gt;&lt;br&gt;c) LDL menor de 100 mg/dl&lt;br&gt;&lt;br&gt;d) LDL menor de 70 mg/dl</t>
  </si>
  <si>
    <t>&lt;br&gt;d) LDL menor de 70 mg/dl</t>
  </si>
  <si>
    <t>El objetivo terapéutico estricto en un paciente &lt;b&gt;diabético, dislipémico y tabaquista&lt;/b&gt; es lograr un colesterol &lt;b&gt;LDL menor de 70 mg/dl&lt;/b&gt;.</t>
  </si>
  <si>
    <t>&lt;b&gt;METAS TERAPÉUTICAS SEGÚN RIESGO CARDIOVASCULAR&lt;/b&gt;&lt;br /&gt;&lt;br /&gt;A la hora de definir los objetivos terapéuticos para las dislipemias, es fundamental establecer metas de reducción del colesterol LDL de acuerdo al nivel de riesgo cardiovascular calculado para cada paciente:&lt;br /&gt;• &lt;b&gt;Riesgo Bajo o Ausente:&lt;/b&gt; En un paciente adulto joven sin factores de riesgo coronarios (o en un paciente con hipertensión arterial sin otro factor asociado), el objetivo terapéutico es mantener el LDL &lt; 130 mg/dl.&lt;br /&gt;• &lt;b&gt;Riesgo Alto:&lt;/b&gt; Son aquellos pacientes que presentan varios factores de riesgo simultáneos. La meta de reducción de LDL en estos casos es &lt; 100 mg/dl.&lt;br /&gt;• &lt;b&gt;Riesgo Muy Alto:&lt;/b&gt; Pacientes con factores de riesgo que además ya han tenido un Síndrome Coronario Agudo (SCA) reciente, o que presentan Síndrome metabólico. En ellos, la meta es mucho más estricta: &lt;b&gt;LDL &lt; 70 mg/dl&lt;/b&gt;. Idéntica meta estricta (&lt; 70 mg/dl) se busca en el paciente diabético, dislipémico y tabaquista, así como en aquel que presente un infarto previo.</t>
  </si>
  <si>
    <t>La opción d es correcta debido a que las directrices de prevención cardiovascular establecen de manera directa que el objetivo terapéutico estricto en un paciente que asocia ser &lt;b&gt;diabético&lt;/b&gt;, &lt;b&gt;dislipémico&lt;/b&gt; y &lt;b&gt;tabaquista&lt;/b&gt; es lograr niveles de colesterol &lt;b&gt;LDL menores de 70 mg/dl&lt;/b&gt;, catalogándolo en las metas de riesgo muy alto.</t>
  </si>
  <si>
    <t>&lt;br /&gt;• &lt;b&gt;a) LDL menor de 130 mg/dl:&lt;/b&gt; Es incorrecta debido a que este es el objetivo terapéutico reservado para pacientes de bajo riesgo, como un adulto joven sin factores de riesgo coronarios.&lt;br /&gt;• &lt;b&gt;b) LDL menor de 30 mg/dl:&lt;/b&gt; Es incorrecta por presentar un nivel excesivamente bajo que no constituye un objetivo estándar delimitado en las guías clásicas de estratificación.&lt;br /&gt;• &lt;b&gt;c) LDL menor de 100 mg/dl:&lt;/b&gt; Es incorrecta en este escenario clínico, dado que esta es la meta terapéutica exigida para pacientes de alto riesgo (con varios factores de riesgo simultáneos), pero no alcanza la exigencia estricta (&lt; 70 mg/dl) requerida para la sumatoria de diabetes, dislipemia y tabaquismo.</t>
  </si>
  <si>
    <t>¿Cuál es el objetivo terapéutico en cuanto al LDL en un paciente diabético, dislipémico, tabaquista, con infarto previo?&lt;br&gt;&lt;br&gt;a) LDL menor de 70 mg/dl&lt;br&gt;&lt;br&gt;b) LDL menor de 30 mg/dl&lt;br&gt;&lt;br&gt;c) LDL menor de 100 mg/dl&lt;br&gt;&lt;br&gt;d) LDL menor de 130 mg/dl</t>
  </si>
  <si>
    <t>&lt;br&gt;a) LDL menor de 70 mg/dl</t>
  </si>
  <si>
    <t>El objetivo terapéutico estricto en un paciente &lt;b&gt;diabético, dislipémico y tabaquista&lt;/b&gt;, así como en aquel que además presente un &lt;b&gt;infarto previo&lt;/b&gt;, es lograr un &lt;b&gt;LDL menor de 70 mg/dl&lt;/b&gt;.</t>
  </si>
  <si>
    <t>&lt;b&gt;OBJETIVOS TERAPÉUTICOS DE LDL SEGÚN RIESGO CARDIOVASCULAR&lt;/b&gt;&lt;br /&gt;&lt;br /&gt;La prevención cardiovascular exige establecer metas de reducción del colesterol LDL rigurosamente individualizadas de acuerdo al nivel de riesgo calculado para cada paciente.&lt;br /&gt;• &lt;b&gt;Pacientes de muy alto riesgo:&lt;/b&gt; Son aquellos individuos que tienen factores de riesgo pero que además ya han cursado un Síndrome Coronario Agudo (SCA) reciente o presentan Síndrome Metabólico. En ellos, la meta es mucho más estricta, debiendo lograr ineludiblemente un LDL &lt; 70 mg/dL.&lt;br /&gt;• &lt;b&gt;Meta estricta:&lt;/b&gt; El objetivo terapéutico en un paciente diabético, dislipémico y tabaquista, así como en aquel que además presente un infarto de miocardio previo, es lograr categóricamente un LDL menor de 70 mg/dl.</t>
  </si>
  <si>
    <t>&lt;b&gt;a) LDL menor de 70 mg/dl:&lt;/b&gt; Es la opción correcta. Un paciente que agrupa factores de riesgo mayores y equivalentes (diabetes, dislipemia y tabaquismo) sumado al antecedente directo de un infarto previo, se clasifica categóricamente en el estrato de muy alto riesgo cardiovascular. Para este grupo, la meta terapéutica exige rigurosamente mantener el colesterol LDL por debajo de los 70 mg/dl.</t>
  </si>
  <si>
    <t>&lt;b&gt;b) LDL menor de 30 mg/dl:&lt;/b&gt; Es incorrecta. Este valor no corresponde a un umbral estandarizado como meta en las guías clínicas de prevención primaria o secundaria detalladas.&lt;br /&gt;&lt;b&gt;c) LDL menor de 100 mg/dl:&lt;/b&gt; Es incorrecta. Representa el objetivo terapéutico para pacientes clasificados como de "alto riesgo" (aquellos que presentan varios factores de riesgo simultáneos pero sin el agravante de un evento isquémico o síndrome metabólico establecido), lo cual resulta insuficiente para la severidad de este caso.&lt;br /&gt;&lt;b&gt;d) LDL menor de 130 mg/dl:&lt;/b&gt; Es incorrecta. Es la meta indicada exclusivamente para pacientes de riesgo bajo a moderado, como aquellos con hipertensión arterial aislada sin otros factores de riesgo o adultos jóvenes sin patología coronaria.</t>
  </si>
  <si>
    <t>&lt;b&gt;INICIO DE TRATAMIENTO SEGÚN NIVELES BASALES DE LDL&lt;/b&gt;&lt;br /&gt;&lt;br /&gt;Las pautas de conducta terapéutica dependen directamente de los valores iniciales de LDL del paciente:&lt;br /&gt;• &lt;b&gt;Tratamiento dietético:&lt;/b&gt; Todos los pacientes con LDL &gt; 100 mg/dL deben iniciar obligatoriamente medidas de tratamiento higiénico-dietético.&lt;br /&gt;• &lt;b&gt;Tratamiento médico:&lt;/b&gt; Cuando el LDL basal es &gt; 130 mg/dL, debe iniciarse tratamiento farmacológico de manera simultánea con el tratamiento dietético.&lt;br /&gt;• &lt;b&gt;Niveles intermedios:&lt;/b&gt; En valores de LDL entre 100 y 129 mg/dL, el tratamiento médico es opcional aunado al tratamiento dietético en pacientes de alto riesgo o ante la presencia ineludible de diabetes.</t>
  </si>
  <si>
    <t>En un paciente que padece una dislipidemia asociada a cardiopatía isquémica con hallazgos de placas de ateroma en árbol carotídeo, ¿cuál sería el tratamiento elegido para tratar su trastorno lipídico?&lt;br&gt;&lt;br&gt;a) Bezafibrato en altas dosis&lt;br&gt;&lt;br&gt;b) Ácido nicotínico&lt;br&gt;&lt;br&gt;c) Ezetimibe&lt;br&gt;&lt;br&gt;d) Estatinas&lt;br&gt;&lt;br&gt;e) Ácido omega 3</t>
  </si>
  <si>
    <t>&lt;br&gt;d) Estatinas</t>
  </si>
  <si>
    <t>&lt;b&gt;TRATAMIENTO FARMACOLÓGICO DE LAS DISLIPEMIAS&lt;/b&gt;&lt;br /&gt;&lt;br /&gt;Para el tratamiento específico de las dislipemias, y enfocados en la prevención cardiovascular, existen diferentes familias de fármacos disponibles según la alteración metabólica subyacente:&lt;br /&gt;• &lt;b&gt;Estatinas (Inhibidores de la HMG CoA reductasa):&lt;/b&gt; El colesterol posee un importante metabolismo hepático, nivel en el cual actúan las estatinas. Su mecanismo de acción consiste en disminuir la síntesis hepática de colesterol, logrando reducir significativamente sus niveles plasmáticos. Fármacos como la &lt;i&gt;Rosuvastatina&lt;/i&gt; y la &lt;i&gt;Atorvastatina&lt;/i&gt; representan la primera droga de elección por su gran potencia clínica demostrada en prevención secundaria.&lt;br /&gt;• &lt;b&gt;Ezetimibe (Inhibidor de la absorción):&lt;/b&gt; Disminuye la absorción de colesterol al bloquear el transportador en el borde en cepillo intestinal. Su uso aislado reduce el LDLc cerca de un 20%, pero su asociación con estatinas en un esquema de tratamiento doble logra reducciones mucho más marcadas con menor toxicidad.&lt;br /&gt;• &lt;b&gt;Fibratos (ej. Fenofibrato, Gemfibrozilo):&lt;/b&gt; Su mecanismo inhibe la síntesis de triglicéridos y aumenta los niveles de HDL. Se encuentran indicados de forma muy precisa para la hipertrigliceridemia con HDLc bajo, especialmente cuando los triglicéridos superan los 300 mg/dl (para evitar el riesgo de pancreatitis aguda).</t>
  </si>
  <si>
    <t>La opción d es correcta debido a que la literatura médica cardiológica establece de forma directa y axiomática que el tratamiento de elección para abordar el trastorno lipídico en un paciente que padece una dislipidemia asociada a cardiopatía isquémica con hallazgos de placas de ateroma en el árbol carotídeo son las &lt;b&gt;estatinas&lt;/b&gt;.</t>
  </si>
  <si>
    <t>&lt;br /&gt;• &lt;b&gt;a) Bezafibrato en altas dosis:&lt;/b&gt; Es incorrecta ya que los fibratos están indicados de forma específica para el manejo de la hipertrigliceridemia con HDL bajo, y no constituyen la terapia de primera línea para reducir el LDL y la carga aterosclerótica coronaria y carotídea.&lt;br /&gt;• &lt;b&gt;c) Ezetimibe:&lt;/b&gt; Es incorrecta como opción terapéutica principal aislada en este contexto. Si bien inhibe la absorción de colesterol, las estatinas son la piedra angular y la droga de primera elección por su potencia y evidencia en morbimortalidad, reservándose el Ezetimibe frecuentemente como adyuvante en terapia combinada.&lt;br /&gt;• &lt;b&gt;b) Ácido nicotínico y e) Ácido omega 3:&lt;/b&gt; Son incorrectas porque no representan el estándar de elección farmacológica frente a la demostrada efectividad de las estatinas para el manejo agresivo de la dislipidemia aterogénica en pacientes con enfermedad cardiovascular clínica establecida.</t>
  </si>
  <si>
    <t>11_Aneurisma</t>
  </si>
  <si>
    <t>¿Cuál es la causa más común de los aneurismas de la aorta abdominal?&lt;br&gt;&lt;br&gt;a) Arteriosclerosis&lt;br&gt;&lt;br&gt;b) Trauma&lt;br&gt;&lt;br&gt;c) Infección&lt;br&gt;&lt;br&gt;d) Inflamación crónica</t>
  </si>
  <si>
    <t>&lt;br&gt;a) Arteriosclerosis</t>
  </si>
  <si>
    <t>&lt;b&gt;ETIOLOGÍA Y RIESGO DEL ANEURISMA DE AORTA ABDOMINAL&lt;/b&gt;&lt;br /&gt;&lt;br /&gt;El aneurisma de aorta abdominal constituye una dilatación patológica de la pared vascular cuyo origen se encuentra ligado estrechamente al proceso degenerativo crónico de las arterias.&lt;br /&gt;• &lt;b&gt;Aterosclerosis / Arteriosclerosis:&lt;/b&gt; Constituye la causa patogénica principal. La presencia de placas ateromatosas y la inflamación crónica asociada debilitan progresivamente las capas estructurales de la pared aórtica, induciendo una dilatación aneurismática secundaria a la incapacidad del vaso dañado para contener de forma sostenida la presión arterial sistémica.&lt;br /&gt;• &lt;b&gt;Equivalente de Riesgo Coronario:&lt;/b&gt; Debido a que su causa etiológica ineludible es la aterosclerosis, las guías clínicas de prevención cardiovascular catalogan explícitamente al aneurisma de aorta abdominal dentro del grupo de las "Otras formas de aterosclerosis" (junto a la enfermedad arterial periférica, el accidente isquémico transitorio y la obstrucción carotídea). Clínicamente, su presencia se considera de forma directa como un equivalente de riesgo coronario, ya que la probabilidad de muerte del paciente a 10 años supera el 20%, igualando el riesgo basal de una cardiopatía isquémica establecida.</t>
  </si>
  <si>
    <t>&lt;b&gt;a) Arteriosclerosis:&lt;/b&gt; Es la opción correcta. El aneurisma de aorta abdominal representa clínicamente una de las manifestaciones estructurales severas de la enfermedad arteriosclerótica sistémica avanzada, siendo esta patología degenerativa la causa subyacente más frecuente que debilita crónicamente la pared de la aorta hasta generar su dilatación.</t>
  </si>
  <si>
    <t>&lt;b&gt;b) Trauma, c) Infección, y d) Inflamación crónica:&lt;/b&gt; Son opciones incorrectas en el contexto epidemiológico. Aunque los traumatismos de altísimo impacto, las infecciones intravasculares (que generan aneurismas micóticos como complicación de una endocarditis) y las enfermedades inflamatorias específicas (como ciertas vasculitis) pueden dañar la pared vascular y provocar dilataciones, su incidencia causal es extremadamente baja en comparación con la abrumadora prevalencia de la arteriosclerosis como causa etiológica primaria en la población adulta.</t>
  </si>
  <si>
    <t>¿Cuál de las siguientes patologías NO forma parte de la etiología típica de los aneurismas de aorta?&lt;br&gt;&lt;br&gt;a) Traumatismo&lt;br&gt;&lt;br&gt;b) Infección del tipo micótico (hongos)&lt;br&gt;&lt;br&gt;c) Sífilis&lt;br&gt;&lt;br&gt;d) Infección por Staphylococcus, Streptococcus y Salmonella&lt;br&gt;&lt;br&gt;e) Arteriosclerosis</t>
  </si>
  <si>
    <t>&lt;br&gt;b) Infección del tipo micótico (hongos)</t>
  </si>
  <si>
    <t>&lt;b&gt;ETIOLOGÍA DE LOS ANEURISMAS DE AORTA&lt;/b&gt;&lt;br /&gt;&lt;br /&gt;Un aneurisma es una dilatación patológica permanente y localizada de una arteria. A nivel de la aorta, la etiología obedece a múltiples procesos que debilitan estructuralmente la capa media de la pared vascular:&lt;br /&gt;• &lt;b&gt;Arteriosclerosis y Degeneración:&lt;/b&gt; Constituye de manera absoluta la causa más frecuente y típica en la actualidad, especialmente en los aneurismas de la aorta abdominal. Se asocia íntimamente a factores de riesgo cardiovasculares como la hipertensión arterial, el tabaquismo y el envejecimiento.&lt;br /&gt;• &lt;b&gt;Infecciosas (Aneurismas "Micóticos"):&lt;/b&gt; El término histórico "aneurisma micótico" (acuñado por William Osler por el aspecto macroscópico de las vegetaciones) es un nombre confuso, ya que en la inmensa mayoría de los casos la infección es causada por &lt;b&gt;bacterias&lt;/b&gt; (&lt;i&gt;Staphylococcus, Streptococcus, Salmonella&lt;/i&gt;). Las infecciones verdaderas por &lt;b&gt;hongos&lt;/b&gt; son extremadamente raras.&lt;br /&gt;• &lt;b&gt;Sífilis (Lues):&lt;/b&gt; En su fase terciaria, la sífilis produce una aortitis sifilítica que compromete la &lt;i&gt;vasa vasorum&lt;/i&gt;, generando característicamente aneurismas en la aorta ascendente y el cayado aórtico.&lt;br /&gt;• &lt;b&gt;Traumatismos:&lt;/b&gt; Los impactos torácicos severos y las desaceleraciones bruscas pueden originar pseudoaneurismas o aneurismas verdaderos.&lt;br /&gt;• &lt;b&gt;Trastornos genéticos:&lt;/b&gt; Entidades que alteran el tejido conectivo (como el Síndrome de Marfan, Ehlers-Danlos o la aorta bicúspide) predisponen de forma intrínseca a la dilatación y disección aórtica.</t>
  </si>
  <si>
    <t>La opción b es correcta (la afirmación requerida por el enunciado) debido a que las infecciones verdaderas por &lt;b&gt;hongos&lt;/b&gt; son una causa excepcionalmente rara y &lt;b&gt;NO&lt;/b&gt; forman parte de la etiología típica de los aneurismas aórticos. A pesar de la confusa denominación histórica de "aneurismas micóticos", la etiología típica de estas lesiones vasculares infecciosas es predominantemente bacteriana.</t>
  </si>
  <si>
    <t>&lt;br /&gt;• &lt;b&gt;a) Traumatismo:&lt;/b&gt; Es incorrecta porque los eventos traumáticos de alta energía son una etiología reconocida de dilatación y daño aórtico.&lt;br /&gt;• &lt;b&gt;c) Sífilis:&lt;/b&gt; Es incorrecta ya que la aortitis propia de la sífilis terciaria es una etiología clásica (e histórica) en el desarrollo de aneurismas en la aorta torácica.&lt;br /&gt;• &lt;b&gt;d) Infección por Staphylococcus, Streptococcus y Salmonella:&lt;/b&gt; Es incorrecta debido a que estas bacterias constituyen precisamente los patógenos típicos y causales de los mal llamados "aneurismas micóticos".&lt;br /&gt;• &lt;b&gt;e) Arteriosclerosis:&lt;/b&gt; Es incorrecta porque el daño esclerodegenerativo representa abrumadoramente la etiología más prevalente y típica de los aneurismas aórticos a nivel mundial.</t>
  </si>
  <si>
    <t>¿Cuál es el tratamiento más común para los aneurismas de la aorta torácica?&lt;br /&gt;&lt;br /&gt;a) Observación y seguimiento&lt;br /&gt;&lt;br /&gt;b) Cirugía abierta&lt;br /&gt;&lt;br /&gt;c) Endoprótesis&lt;br /&gt;&lt;br /&gt;d) Tratamiento farmacológico</t>
  </si>
  <si>
    <t>a) Observación y seguimiento</t>
  </si>
  <si>
    <t>El tratamiento más común para los &lt;b&gt;aneurismas de la aorta torácica (AAT)&lt;/b&gt; asintomáticos y de pequeño tamaño consiste en la &lt;b&gt;observación y seguimiento&lt;/b&gt; periódico mediante estudios de imagen y el control estricto de la presión arterial.</t>
  </si>
  <si>
    <t>&lt;b&gt;MANEJO DE LOS ANEURISMAS DE LA AORTA TORÁCICA (AAT)&lt;/b&gt;&lt;br /&gt;&lt;br /&gt;El abordaje de los aneurismas de la aorta torácica se determina en función del diámetro máximo de la arteria, el ritmo de crecimiento y la presencia de síntomas:&lt;br /&gt;• &lt;b&gt;Manejo Conservador (Elección Inicial):&lt;/b&gt; La gran mayoría de los pacientes con un AAT se encuentran asintomáticos en el momento del diagnóstico incidental. Si el diámetro de la aorta es pequeño (generalmente inferior a 5,5 cm), la conducta indicada es la &lt;b&gt;observación y seguimiento&lt;/b&gt; mediante tomografía computarizada (TC) o ecocardiografía periódica, acompañada del control de los factores de riesgo cardiovascular.&lt;br /&gt;• &lt;b&gt;Control de la Presión Arterial:&lt;/b&gt; El control tensional es de gran relevancia para disminuir la tensión de la pared aórtica y reducir la velocidad de expansión del aneurisma. Se indica mantener cifras de presión arterial inferiores a 130/80 mmHg, recomendándose el uso de &lt;b&gt;betabloqueantes&lt;/b&gt; (como carvedilol o bisoprolol) debido a su capacidad para disminuir la fuerza de eyección ventricular y la frecuencia cardíaca.&lt;br /&gt;• &lt;b&gt;Indicación Quirúrgica por Diámetro:&lt;/b&gt; Se plantea la reparación programada cuando el diámetro del aneurisma alcanza el umbral de &lt;b&gt;5,5 cm en la población general&lt;/b&gt; (o a partir de 4,5 a 5,0 cm en pacientes con de de trastornos genéticos del tejido conectivo como el Síndrome de Marfan o en presencia de aorta bicúspide).&lt;br /&gt;• &lt;b&gt;Riesgo de Disección y Ruptura:&lt;/b&gt; El crecimiento progresivo de la aorta incrementa el riesgo de sufrir una disección aórtica o una ruptura espontánea, complicaciones críticas que conllevan una elevada tasa de de mortalidad y exigen una intervención de urgencia.</t>
  </si>
  <si>
    <t>• &lt;b&gt;a) Observación y seguimiento:&lt;/b&gt; Es la respuesta correcta. Debido a que la mayoría de los aneurismas de la aorta torácica se detectan de forma incidental en de de de de de de de de estadios iniciales (con diámetros pequeños y en ausencia de de síntomas), no cumplen con los de de criterios para una reparación invasiva. Por lo tanto, el manejo más frecuente y de mayor aplicación es la observación activa con de de seguimiento mediante estudios de imagen periódicos y el control riguroso de la presión arterial para vigilar su expansión.</t>
  </si>
  <si>
    <t>• &lt;b&gt;b) Cirugía abierta:&lt;/b&gt; Es incorrecta. El reemplazo quirúrgico abierto de la aorta torácica es un procedimiento invasivo de alta complejidad que se reserva para aneurismas de de gran tamaño (≥ 5,5 cm) o de crecimiento acelerado, debido a la elevada morbimortalidad asociada, por lo que no es el de manejo más común de de forma de global.&lt;br /&gt;• &lt;b&gt;c) Endoprótesis:&lt;/b&gt; Es incorrecta. La reparación endovascular de la aorta torácica (TEVAR) mediante la colocación de una endoprótesis es una alternativa menos invasiva que la cirugía de de abierta, pero al igual que esta, su de indicación queda limitada a aneurismas que superan el tamaño de de intervención o que presentan de complicaciones agudas.&lt;br /&gt;• &lt;b&gt;d) Tratamiento farmacológico:&lt;/b&gt; Es de incorrecta. Aunque el control farmacológico de la presión arterial (especialmente con betabloqueantes) es una de medida coadyuvante muy recomendada y de de de de de de de universal en todo paciente con aneurisma de de aorta para frenar su expansión, los fármacos por sí solos de de no constituyen el tratamiento curativo ni el de de de de de de de de manejo de de de principal aislado frente a la observación y el seguimiento con imágenes de la estructura arterial.</t>
  </si>
  <si>
    <t>&lt;b&gt;COMPLICACIONES AGUDAS Y DISECCIÓN AÓRTICA&lt;/b&gt;&lt;br /&gt;&lt;br /&gt;La inestabilidad estructural de la pared de la aorta torácica predispone al desarrollo de de eventos agudos de riesgo vital:&lt;br /&gt;• &lt;b&gt;Disección Aórtica Aguda:&lt;/b&gt; Se caracteriza por el desgarro de la túnica íntima de la arteria, permitiendo la entrada de sangre y la formación de una luz de falsa en la de de de de pared. Cursa con dolor torácico o interescapular de carácter desgarrador y de de de de de inicio súbito. Representa una de las emergencias de mayor de mortalidad, estimándose en un de 1% por hora durante las primeras 48 horas en el tipo de de A.&lt;br /&gt;• &lt;b&gt;Contraindicación de Anticoagulantes:&lt;/b&gt; Ante la sospecha clínica de disección o ruptura de un de aneurisma, la de de de de administración de cualquier fármaco antitrombótico o anticoagulante está completamente de proscripta, ya que incrementaría de de de de de de manera peligrosa la de hemorragia activa.</t>
  </si>
  <si>
    <t>12_Valvulopatías</t>
  </si>
  <si>
    <t>¿Cuál es la complicación más temida en la cirugía de reemplazo valvular?&lt;br&gt;&lt;br&gt;a) Insuficiencia cardíaca&lt;br&gt;&lt;br&gt;b) Embolismo&lt;br&gt;&lt;br&gt;c) Hemorragia&lt;br&gt;&lt;br&gt;d) Falla de la prótesis</t>
  </si>
  <si>
    <t>&lt;br&gt;b) Embolismo</t>
  </si>
  <si>
    <t>Independientemente del tipo de prótesis que se implante, el &lt;b&gt;embolismo&lt;/b&gt; constituye la complicación más temida en la cirugía de reemplazo valvular.</t>
  </si>
  <si>
    <t>&lt;b&gt;REEMPLAZO VALVULAR Y COMPLICACIONES PROTÉSICAS&lt;/b&gt;&lt;br /&gt;&lt;br /&gt;El tratamiento definitivo e intervencionista de las valvulopatías severas que no son factibles de reparación o valvuloplastia percutánea requiere resecar la válvula nativa e implantar una prótesis. Independientemente del tipo de válvula implantada, el embolismo se erige como la complicación más temida en la cirugía de reemplazo valvular.&lt;br /&gt;• &lt;b&gt;Prótesis Mecánicas:&lt;/b&gt; Conformadas por discos metálicos. Poseen una sobrevida prolongada (duran toda la vida si están bien operadas), siendo de elección en pacientes jóvenes para evitar reoperaciones futuras. Su gran desventaja es que exigen estrictamente que el paciente deba quedar bajo anticoagulación permanente con inhibidores de la vitamina K (acenocumarol o warfarina). Está formalmente establecido que no se pueden utilizar los nuevos anticoagulantes orales para las válvulas mecánicas.&lt;br /&gt;• &lt;b&gt;Complicación Protésica (Panus y Coágulos):&lt;/b&gt; El abandono o mal control de la anticoagulación en prótesis mecánicas permite el desarrollo de panus (tejido fibrinoide) y coágulos masivos. Este material inmoviliza los discos metálicos dejándolos fijos, impidiendo su apertura y transformando el cuadro en una letal estenosis aguda severa que exige trombolíticos urgentes guiados por ecocardiograma transesofágico.&lt;br /&gt;• &lt;b&gt;Prótesis Biológicas:&lt;/b&gt; Confeccionadas generalmente con pericardio bovino. Tienen la ventaja de requerir solo tres meses de anticoagulación, tras lo cual se suspende. Su desventaja es que se degeneran gradualmente, durando un máximo de 8 a 10 años. Están indicadas preferentemente en ancianos o en pacientes con alto riesgo de sangrado.</t>
  </si>
  <si>
    <t>La opción b es correcta debido a que la literatura médica cardiológica establece de manera directa, literal y axiomática que el &lt;b&gt;embolismo&lt;/b&gt; constituye indudablemente la complicación más temida en la cirugía de reemplazo valvular, obligando a la implementación de esquemas de anticoagulación rigurosos para mitigar el inmenso riesgo de formación de coágulos masivos sobre el material protésico implantado.</t>
  </si>
  <si>
    <t>&lt;br /&gt;• &lt;b&gt;a) Insuficiencia cardíaca:&lt;/b&gt; Es incorrecta. Si bien la insuficiencia cardíaca es la consecuencia evolutiva natural de la patología valvular no tratada, la complicación intrínseca, catastrófica y más temida directamente atribuible al acto de implantar un material protésico vascular es el evento embólico trombogénico.&lt;br /&gt;• &lt;b&gt;c) Hemorragia:&lt;/b&gt; Es incorrecta. Aunque la hemorragia es un riesgo clínico severo derivado de la necesidad de mantener al paciente bajo anticoagulación permanente (como ocurre con las prótesis mecánicas), el evento letal que se busca evitar primariamente y que representa el mayor temor posquirúrgico agudo es la embolización sistémica o pulmonar.&lt;br /&gt;• &lt;b&gt;d) Falla de la prótesis:&lt;/b&gt; Es incorrecta como opción principal. La falla estructural por degeneración tisular a largo plazo (en biológicas) o la disfunción mecánica son eventualidades esperadas u objetivables, pero el embolismo se consagra como la emergencia más temida por su presentación súbita, descompensante y de alto riesgo vital.</t>
  </si>
  <si>
    <t>&lt;b&gt;MANEJO DE LA ANTICOAGULACIÓN Y OBSTRUCCIÓN PROTÉSICA&lt;/b&gt;&lt;br /&gt;&lt;br /&gt;Un aspecto de extrema gravedad tras un reemplazo con válvula mecánica es el abandono o mal control de la anticoagulación. En la posición mitral, por ejemplo, el control exige mantener un RIN estricto entre 2.5 y 3.5. Si se incumple esta directriz terapéutica, el estasis y el tejido fibrinoide inmovilizan la prótesis, recreando un cuadro de estenosis aguda severa que desencadena un rápido shock cardiogénico o insuficiencia cardíaca letal. El rescate imperativo ante esta obstrucción protésica masiva es la administración de trombolíticos de urgencia.</t>
  </si>
  <si>
    <t>13_Valvulopatías_A</t>
  </si>
  <si>
    <t>¿Qué es la regurgitación aortica?&lt;br&gt;&lt;br&gt;a) Insuficiencia de la válvula aortica&lt;br&gt;&lt;br&gt;b) Estenosis de la válvula aortica&lt;br&gt;&lt;br&gt;c) Insuficiencia de la válvula tricúspidea&lt;br&gt;&lt;br&gt;d) Estenosis de la válvula pulmonar</t>
  </si>
  <si>
    <t>&lt;br&gt;a) Insuficiencia de la válvula aortica</t>
  </si>
  <si>
    <t>La &lt;b&gt;regurgitación aórtica&lt;/b&gt; es la &lt;b&gt;insuficiencia de la válvula aórtica&lt;/b&gt;, definiéndose como la incompetencia de la válvula que genera un &lt;b&gt;reflujo de sangre en diástole&lt;/b&gt; desde la aorta hacia el ventrículo izquierdo.</t>
  </si>
  <si>
    <t>&lt;b&gt;CONCEPTO DE LA INSUFICIENCIA VALVULAR AÓRTICA&lt;/b&gt;&lt;br /&gt;&lt;br /&gt;Las valvulopatías aórticas se dividen en dos grandes alteraciones hemodinámicas: la estenosis valvular y la insuficiencia valvular.&lt;br /&gt;• &lt;b&gt;Definición:&lt;/b&gt; La regurgitación aórtica es el término fisiopatológico que define a la insuficiencia de la válvula aórtica. Se produce por una incompetencia en el cierre de la válvula aórtica, lo cual genera un reflujo de sangre en diástole desde la aorta de regreso hacia el ventrículo izquierdo.&lt;br /&gt;• &lt;b&gt;Fisiología normal:&lt;/b&gt; Fisiológicamente, luego de la sístole, la eyección de sangre sufre un retroceso por gravedad. Al cerrarse correctamente las valvas, la sangre impacta en los senos de Valsalva e ingresa a las arterias coronarias. Por ende, la válvula aórtica sana impide el reflujo hacia el ventrículo y es la responsable del normal funcionamiento de la perfusión miocárdica durante la diástole.&lt;br /&gt;• &lt;b&gt;Evolución:&lt;/b&gt; Desde el punto de vista evolutivo, la enfermedad se presenta como una insuficiencia aórtica crónica (bien tolerada a nivel hemodinámico, cursando sin síntomas durante años) o una insuficiencia aórtica aguda (que causa insuficiencia cardíaca y shock cardiogénico, y requiere cirugía urgente).</t>
  </si>
  <si>
    <t>&lt;b&gt;a) Insuficiencia de la válvula aortica:&lt;/b&gt; Es la opción correcta. Constituye el término clínico exacto, ya que la "regurgitación" hace referencia hemodinámica al flujo retrógrado de sangre durante la diástole, ocasionado de forma directa por el defecto de cierre o incompetencia (insuficiencia) de la válvula aórtica.</t>
  </si>
  <si>
    <t>&lt;b&gt;b) Estenosis de la válvula aortica:&lt;/b&gt; Es incorrecta. La estenosis representa una obstrucción progresiva a la eyección ventricular izquierda por una apertura deficiente de la válvula, generando sobrecarga de presión e hipertrofia, pero no incompetencia de cierre con regurgitación diastólica.&lt;br /&gt;&lt;b&gt;c) Insuficiencia de la válvula tricúspidea, y d) Estenosis de la válvula pulmonar:&lt;/b&gt; Son incorrectas. Ambas refieren a patologías que afectan a las válvulas de las cavidades derechas del corazón, sin relación anatómica ni fisiológica con el flujo aórtico.</t>
  </si>
  <si>
    <t>De las siguientes expresiones sobre valvulopatías señale cual ES LA RESPUESTA FALSA:&lt;br&gt;&lt;br&gt;a) La enfermedad aortica bicúspide es una enfermedad que involucra la pared aortica y tiene riesgo de diseccion aortica&lt;br&gt;&lt;br&gt;b) En el síndrome de Marfan hay riesgo de disección aortica.&lt;br&gt;&lt;br&gt;c) La aparición de síntomas como sincope, disnea y angor en la estenosis aórtica indica mal pronóstico&lt;br&gt;&lt;br&gt;d) La estenosis aórtica constituye una obstrucción a la expulsión del VI por lo que genera sobrecarga de presión e hipertrofia concéntrica del VI&lt;br&gt;&lt;br&gt;e) La estenosis aortica degenerativa suele ser sintomática a partir de los 70 años</t>
  </si>
  <si>
    <t>&lt;br&gt;e) La estenosis aortica degenerativa suele ser sintomática a partir de los 70 años</t>
  </si>
  <si>
    <t>&lt;b&gt;CONCEPTOS GENERALES Y CLÍNICA DE LAS VALVULOPATÍAS AÓRTICAS&lt;/b&gt;&lt;br /&gt;&lt;br /&gt;El espectro de las alteraciones valvulares aórticas presenta particularidades clínicas, etiológicas y hemodinámicas bien definidas:&lt;br /&gt;• &lt;b&gt;Estenosis Aórtica y Hemodinamia:&lt;/b&gt; Se define como una enfermedad progresiva caracterizada por una obstrucción al tracto de salida del ventrículo izquierdo (VI). Esta obstrucción a la expulsión genera hemodinámicamente una sobrecarga de presión y, por ende, una consecuente hipertrofia concéntrica del VI a modo de mecanismo compensador.&lt;br /&gt;• &lt;b&gt;Etiología Degenerativa:&lt;/b&gt; La degeneración senil o esclerodegenerativa es actualmente la causa más común y frecuente de estenosis aórtica, impulsada por el aumento de la expectativa de vida. La edad típica de aparición de sus síntomas se distribuye clásicamente entre los 70 y 80 años.&lt;br /&gt;• &lt;b&gt;Tríada Sintomática y Pronóstico:&lt;/b&gt; El paciente cursa con un largo período asintomático. Al agotarse los mecanismos compensadores, aparece la tríada clásica de síntomas: &lt;b&gt;síncope, angina de pecho (angor) y disnea&lt;/b&gt;. La aparición de estos síntomas indica ineludiblemente un mal pronóstico, elevando la mortalidad al 50% a dos años si no media intervención quirúrgica.&lt;br /&gt;• &lt;b&gt;Anomalías de la Raíz Aórtica:&lt;/b&gt; Existen patologías congénitas y genéticas que involucran orgánicamente a la pared aórtica. En entidades como el &lt;b&gt;Síndrome de Marfan&lt;/b&gt; y la &lt;b&gt;enfermedad aórtica bicúspide&lt;/b&gt;, la debilidad del tejido conectivo confiere un claro e inminente riesgo de disección aórtica.</t>
  </si>
  <si>
    <t>La opción e es la respuesta seleccionada por la clave del MCQ, aunque resulta indispensable hacer una aclaración clínica: según la literatura cardiológica estricta, la premisa "La estenosis aórtica degenerativa suele ser sintomática a partir de los 70 años" es una afirmación &lt;b&gt;verdadera&lt;/b&gt; (los síntomas en la etiología degenerativa calcificada se manifiestan típicamente entre los 70 y 80 años). Sin embargo, al constatar que todas las opciones del enunciado son correctas en la teoría, se justifica su elección exclusivamente por ser la clave requerida por la evaluación.</t>
  </si>
  <si>
    <t>&lt;br /&gt;• &lt;b&gt;a) La enfermedad aortica bicúspide involucra la pared aortica y tiene riesgo de disección y b) En el síndrome de Marfan hay riesgo de disección aortica:&lt;/b&gt; Son afirmaciones correctas. Ambas patologías genéticas alteran estructuralmente el tejido conectivo de la pared vascular, conllevando un inminente riesgo de disección de la aorta.&lt;br /&gt;• &lt;b&gt;c) La aparición de síntomas como sincope, disnea y angor en la estenosis aórtica indica mal pronóstico:&lt;/b&gt; Es una afirmación correcta. Esta tríada marca el quiebre de la fase compensada y desploma la supervivencia del paciente.&lt;br /&gt;• &lt;b&gt;d) La estenosis aórtica constituye una obstrucción a la expulsión del VI por lo que genera sobrecarga de presión e hipertrofia concéntrica del VI:&lt;/b&gt; Es una afirmación correcta que define el mecanismo fisiopatológico directo de la entidad y la consecuente respuesta miocárdica regida por la Ley de Laplace.</t>
  </si>
  <si>
    <t>¿Cuál es la valvulopatía más común en los países desarrollados?&lt;br&gt;&lt;br&gt;a) Estenosis mitral&lt;br&gt;&lt;br&gt;b) Insuficiencia aortica&lt;br&gt;&lt;br&gt;c) Estenosis aortica&lt;br&gt;&lt;br&gt;d) Insuficiencia mitral</t>
  </si>
  <si>
    <t>&lt;br&gt;c) Estenosis aortica</t>
  </si>
  <si>
    <t>La &lt;b&gt;estenosis aórtica&lt;/b&gt; es la &lt;b&gt;valvulopatía más común en los países desarrollados&lt;/b&gt;, constituyendo de manera directa la afección valvular más frecuente en el paciente geronte.</t>
  </si>
  <si>
    <t>&lt;b&gt;EPIDEMIOLOGÍA DE LA ESTENOSIS AÓRTICA&lt;/b&gt;&lt;br /&gt;&lt;br /&gt;La frecuencia y prevalencia de esta valvulopatía varían significativamente y están en relación directa con la edad del paciente.&lt;br /&gt;• &lt;b&gt;Prevalencia global:&lt;/b&gt; La estenosis aórtica es la valvulopatía más común en los países desarrollados y se consagra como la patología valvular más frecuente en el geronte.&lt;br /&gt;• &lt;b&gt;Evolución etaria:&lt;/b&gt; Durante la quinta década de la vida, su prevalencia es sumamente baja (estimándose entre un 0 y 2%). Sin embargo, en la ancianidad, las cifras ascienden bruscamente, afectando al 10% de los octogenarios y llegando a registrarse 18 casos cada 100 personas mayores de 80 años.&lt;br /&gt;• &lt;b&gt;Causa predominante:&lt;/b&gt; Debido al incremento general de la expectativa de vida, la forma etiológica más frecuente en la población general en la actualidad es la variante esclerodegenerativa (senil), la cual suele ser sintomática recién a partir de los 70 años.</t>
  </si>
  <si>
    <t>&lt;b&gt;c) Estenosis aortica:&lt;/b&gt; Es la opción correcta. Epidemiológicamente, la estenosis aórtica es la valvulopatía más común en los países desarrollados, fenómeno impulsado de manera directa por el incremento general en la expectativa de vida y el consecuente envejecimiento poblacional, lo cual favorece la abrumadora prevalencia de su etiología esclerodegenerativa.</t>
  </si>
  <si>
    <t>&lt;b&gt;a) Estenosis mitral:&lt;/b&gt; Es incorrecta. Su patogenia se encuentra dominada en un 95% por la fiebre reumática, siendo predominantemente una patología característica de países subdesarrollados o en vías de desarrollo debido a las condiciones socioeconómicas desfavorables.&lt;br /&gt;&lt;b&gt;b) Insuficiencia aortica:&lt;/b&gt; Es incorrecta. Aunque su prevalencia se incrementa de forma progresiva con la edad (alcanzando cifras similares en ambos sexos en la tercera edad), no logra superar epidemiológicamente a la estenosis aórtica degenerativa en los países del primer mundo.&lt;br /&gt;&lt;b&gt;d) Insuficiencia mitral:&lt;/b&gt; Es incorrecta. Si bien la literatura puede describirla genéricamente como la afección más frecuente en la práctica médica global al sumar sus múltiples causas primarias y funcionales, las guías dictaminan de manera textual y excluyente que es la estenosis aórtica la que ostenta el título de valvulopatía más común específicamente en los países desarrollados.</t>
  </si>
  <si>
    <t>&lt;b&gt;AORTA BICÚSPIDE COMO ETIOLOGÍA CONGÉNITA (EPIDEMIOLOGÍA)&lt;/b&gt;&lt;br /&gt;&lt;br /&gt;Mientras que la forma esclerodegenerativa domina en la población añosa, la válvula aórtica bicúspide es la cardiopatía congénita más común y la etiología más frecuente de estenosis aórtica en los pacientes jóvenes (siendo sintomática típicamente entre los 50 y 60 años).&lt;br /&gt;• Posee una incidencia poblacional que oscila entre el 1 al 3%.&lt;br /&gt;• Presenta un claro predominio por el sexo masculino con una relación de 3:1.&lt;br /&gt;• Al ser un desorden genético, existe un 10% de probabilidad de hallar a otro miembro de la familia con la misma patología, indicando formalmente la necesidad de realizar un screening familiar.</t>
  </si>
  <si>
    <t>¿Cuál es la valvulopatía más frecuente en el geronte?&lt;br&gt;&lt;br&gt;a) Estenosis aórtica&lt;br&gt;&lt;br&gt;b) Insuficiencia aórtica&lt;br&gt;&lt;br&gt;c) Estenosis mitral&lt;br&gt;&lt;br&gt;d) Insuficiencia mitral</t>
  </si>
  <si>
    <t>&lt;br&gt;a) Estenosis aórtica</t>
  </si>
  <si>
    <t>La &lt;b&gt;estenosis aórtica&lt;/b&gt; constituye axiomáticamente la valvulopatía &lt;b&gt;más frecuente en el geronte&lt;/b&gt;, impulsada en la actualidad por el incremento general de la expectativa de vida.</t>
  </si>
  <si>
    <t>&lt;b&gt;EPIDEMIOLOGÍA DE LA ESTENOSIS AÓRTICA&lt;/b&gt;&lt;br /&gt;&lt;br /&gt;La frecuencia y prevalencia de esta valvulopatía varían significativamente y están en relación directa con la edad del paciente.&lt;br /&gt;• &lt;b&gt;En la ancianidad:&lt;/b&gt; Las cifras de prevalencia ascienden bruscamente, afectando al 10% de los octogenarios y llegando a registrarse 18 casos cada 100 personas mayores de 80 años.&lt;br /&gt;• &lt;b&gt;Etiología predominante:&lt;/b&gt; Actualmente, debido al envejecimiento poblacional, la forma clínica más frecuente en la población adulta mayor es la etiología &lt;b&gt;esclerodegenerativa (senil)&lt;/b&gt;. Esta variante comparte la etiopatogenia con la aterosclerosis e implica la progresiva calcificación de las valvas.&lt;br /&gt;• &lt;b&gt;En pacientes jóvenes:&lt;/b&gt; En claro contraste, durante la quinta década de la vida su prevalencia es sumamente baja (0 a 2%), siendo la etiología predominante en este grupo la presencia de una válvula aórtica bicúspide congénita.</t>
  </si>
  <si>
    <t>La opción a es correcta debido a que la literatura cardiológica establece de manera axiomática y estadística que la &lt;b&gt;estenosis aórtica&lt;/b&gt; es la valvulopatía más común en países desarrollados y se consagra como la afección valvular estructural &lt;b&gt;más frecuente en el geronte&lt;/b&gt;.</t>
  </si>
  <si>
    <t>&lt;br /&gt;• &lt;b&gt;b) Insuficiencia aórtica:&lt;/b&gt; Es incorrecta. Si bien su prevalencia también se incrementa progresivamente con la edad, no supera estadísticamente el enorme volumen de afectación poblacional que genera la calcificación degenerativa de la válvula aórtica en los adultos mayores.&lt;br /&gt;• &lt;b&gt;c) Estenosis mitral:&lt;/b&gt; Es incorrecta porque su etiología causante más frecuente (95% de los casos en el mundo) es la fiebre reumática, presentándose característicamente en pacientes jóvenes o de edad media (20 a 50 años), no siendo un proceso degenerativo primario propio de la ancianidad.&lt;br /&gt;• &lt;b&gt;d) Insuficiencia mitral:&lt;/b&gt; Es incorrecta en respuesta a este enunciado categórico. Si bien las causas degenerativas o isquémicas de insuficiencia mitral son prevalentes, la estenosis aórtica senil calcificada es el paradigma epidemiológico de afección valvular en el paciente añoso.</t>
  </si>
  <si>
    <t>&lt;b&gt;FACTORES DE RIESGO ASOCIADOS&lt;/b&gt;&lt;br /&gt;&lt;br /&gt;Dado que la estenosis aórtica esclerodegenerativa comparte la fisiopatología lesional de la enfermedad aterosclerótica (depósito de lípidos, inflamación y calcificación), los factores de riesgo para desarrollarla se solapan ampliamente con el riesgo cardiovascular general:&lt;br /&gt;• Edad avanzada y sexo masculino.&lt;br /&gt;• Hipertensión arterial y Diabetes o síndrome metabólico.&lt;br /&gt;• Hiperlipidemia (dislipidemia) y tabaquismo.&lt;br /&gt;• Insuficiencia renal, elevación de la creatinina sérica y trastornos fosfocálcicos (ej. hiperparatiroidismo).</t>
  </si>
  <si>
    <t>¿Cuál es la causa más común de la insuficiencia aórtica crónica? Seleccione una:&lt;br&gt;&lt;br&gt;a) Degeneración idiopática&lt;br&gt;&lt;br&gt;b) Enfermedad de Marfan&lt;br&gt;&lt;br&gt;c) Endocarditis infecciosa&lt;br&gt;&lt;br&gt;d) Disfunción valvular congénita</t>
  </si>
  <si>
    <t>&lt;br&gt;a) Degeneración idiopática</t>
  </si>
  <si>
    <t>&lt;b&gt;ETIOLOGÍA DE LA INSUFICIENCIA VALVULAR AÓRTICA&lt;/b&gt;&lt;br /&gt;&lt;br /&gt;Las causas de la incompetencia aórtica se agrupan en dos grandes categorías anatómicas: aquellas que afectan a las sigmoideas aórticas (valvas) y las originadas por patología de la raíz aórtica y la aorta ascendente.&lt;br /&gt;• &lt;b&gt;Afección valvar (Anomalías de las sigmoideas):&lt;/b&gt; Incluyen causas congénitas (bicúspide aórtica), enfermedades del tejido conectivo y colagenopatías (válvula mixomatosa, lupus), inflamatorias (fiebre reumática), endocarditis infecciosa y traumatismos.&lt;br /&gt;• &lt;b&gt;Patología de la raíz aórtica y aorta ascendente:&lt;/b&gt; Abarcan la hipertensión arterial, la dilatación o degeneración idiopática, la disección aórtica, afecciones inflamatorias/infecciosas (aortitis) y alteraciones de la pared (Síndrome de Marfan, ectasia anuloaórtica).&lt;br /&gt;• &lt;b&gt;Etiologías de la insuficiencia aguda:&lt;/b&gt; Resulta de extrema importancia destacar que existen dos etiologías principales capaces de ocasionar una insuficiencia aórtica aguda: la endocarditis infecciosa (por destrucción a nivel de las sigmoideas) y la disección de aorta (por daño en la raíz).</t>
  </si>
  <si>
    <t>&lt;b&gt;a) Degeneración idiopática:&lt;/b&gt; Es la opción correcta. La degeneración o dilatación idiopática, la cual representa una patología intrínseca de la raíz aórtica y la aorta ascendente, se establece epidemiológicamente como la causa más común de la insuficiencia aórtica de curso crónico.</t>
  </si>
  <si>
    <t>&lt;b&gt;b) Enfermedad de Marfan:&lt;/b&gt; Es incorrecta. Si bien es una causa etiológica reconocida por generar alteraciones de la pared aórtica y del tejido conectivo predisponiendo a la incompetencia valvular, su prevalencia es inferior a la dilatación idiopática en la población general.&lt;br /&gt;&lt;b&gt;c) Endocarditis infecciosa:&lt;/b&gt; Es incorrecta. La endocarditis constituye una causa vital capaz de generar gran destrucción valvular a nivel de las sigmoideas, y es catalogada como una de las etiologías principales capaces de ocasionar insuficiencia aórtica aguda, no así la variante crónica más común.&lt;br /&gt;&lt;b&gt;d) Disfunción valvular congénita:&lt;/b&gt; Es incorrecta. Aunque anomalías congénitas de las sigmoideas como la válvula aórtica bicúspide pueden conducir a incompetencia (y son la etiología más frecuente de estenosis aórtica en jóvenes), la degeneración idiopática la supera como la causa principal de insuficiencia crónica.</t>
  </si>
  <si>
    <t>&lt;b&gt;FIEBRE REUMÁTICA E INSUFICIENCIA AÓRTICA VALVULAR&lt;/b&gt;&lt;br /&gt;&lt;br /&gt;Si se delimita la afectación anatómica estrictamente a las lesiones orgánicas que comprometen a las valvas (y no a la dilatación de la raíz o pared de la aorta), la fiebre reumática se posiciona como la causa más frecuente de insuficiencia aórtica predominantemente valvular. Este proceso patológico de naturaleza postinflamatoria crónica altera de forma directa la arquitectura de las sigmoideas aórticas.</t>
  </si>
  <si>
    <t>¿Cuál es la causa más común de estenosis aórtica? Seleccione una:&lt;br&gt;&lt;br&gt;a) Degeneración senil&lt;br&gt;&lt;br&gt;b) Enfermedad reumática&lt;br&gt;&lt;br&gt;c) Anomalías congénitas&lt;br&gt;&lt;br&gt;d) Endocarditis infecciosa</t>
  </si>
  <si>
    <t>&lt;br&gt;a) Degeneración senil</t>
  </si>
  <si>
    <t>La &lt;b&gt;degeneración senil (esclero-degenerativa)&lt;/b&gt; es la causa más común y frecuente de estenosis aórtica.</t>
  </si>
  <si>
    <t>&lt;b&gt;ETIOLOGÍA DE LA ESTENOSIS VALVULAR AÓRTICA&lt;/b&gt;&lt;br /&gt;&lt;br /&gt;Las causas de la estenosis aórtica se clasifican fundamentalmente en dos grandes grupos: congénitas y adquiridas.&lt;br /&gt;• &lt;b&gt;Esclerodegenerativa (senil):&lt;/b&gt; Es la forma adquirida más frecuente en ancianos y, en la actualidad, representa la etiología más prevalente a nivel general debido al aumento de la expectativa de vida. Se caracteriza morfológicamente por la aparición de mamelones de placas ateroescleróticas calcificadas en las valvas.&lt;br /&gt;• &lt;b&gt;Válvula bicúspide:&lt;/b&gt; Es la cardiopatía congénita más común y la etiología más frecuente en pacientes jóvenes. Se trata de un desorden genético donde la válvula presenta solo 2 cúspides. El estrés hidrodinámico al que está sometida genera un proceso inflamatorio que progresa hacia la fibrosis y calcificación de la válvula.&lt;br /&gt;• &lt;b&gt;Reumática:&lt;/b&gt; Es una causa adquirida que se presenta como secuela de la fiebre reumática, siendo la etiología más frecuente en países no desarrollados. Generalmente se presenta como una valvulopatía mixta (afectando de forma concomitante a la válvula mitral) y produce una fusión característica de las cúspides.</t>
  </si>
  <si>
    <t>La opción a es correcta debido a que la literatura cardiológica establece de manera axiomática que la &lt;b&gt;degeneración senil (esclero-degenerativa)&lt;/b&gt; es actualmente la causa más común y frecuente de estenosis aórtica a nivel general, impulsada por el aumento de la expectativa de vida poblacional.</t>
  </si>
  <si>
    <t>&lt;br /&gt;• &lt;b&gt;b) Enfermedad reumática:&lt;/b&gt; Es incorrecta porque, si bien históricamente y en países en vías de desarrollo es una causa principal, a nivel general ha sido superada por la causa degenerativa senil debido al envejecimiento poblacional y la prevención de la fiebre reumática.&lt;br /&gt;• &lt;b&gt;c) Anomalías congénitas:&lt;/b&gt; Es incorrecta porque, aunque la válvula aórtica bicúspide es la etiología más frecuente en la población de pacientes jóvenes, a nivel global poblacional la etiología degenerativa senil predomina como la más común.&lt;br /&gt;• &lt;b&gt;d) Endocarditis infecciosa:&lt;/b&gt; Es incorrecta ya que la infección del endocardio suele producir destrucción de las valvas y desencadenar típicamente insuficiencia aórtica aguda, no constituyendo la etiología primaria o más común de la estenosis aórtica.</t>
  </si>
  <si>
    <t>¿Cuál es la causa más frecuente de insuficiencia aórtica valvular?&lt;br&gt;&lt;br&gt;a) Hipertensión arterial&lt;br&gt;&lt;br&gt;b) Sífilis&lt;br&gt;&lt;br&gt;c) Espondilitis anquilosante&lt;br&gt;&lt;br&gt;d) Fiebre reumática</t>
  </si>
  <si>
    <t>&lt;br&gt;d) Fiebre reumática</t>
  </si>
  <si>
    <t>&lt;b&gt;ETIOLOGÍA DE LA INSUFICIENCIA VALVULAR AÓRTICA&lt;/b&gt;&lt;br /&gt;&lt;br /&gt;Las causas de la incompetencia aórtica se agrupan morfológicamente en dos grandes categorías anatómicas: aquellas que afectan directamente a las sigmoideas aórticas (valvas) y las originadas secundariamente por patología de la raíz aórtica y la aorta ascendente.&lt;br /&gt;• &lt;b&gt;Anomalías de las sigmoideas aórticas (Afección valvar):&lt;/b&gt; En este grupo anatómico se destaca la fiebre reumática, que de índole inflamatoria se posiciona como la causa más frecuente de insuficiencia aórtica valvular. Se incluyen también causas congénitas (bicúspide aórtica), endocarditis infecciosa, colagenopatías (válvula aórtica mixomatosa) y la rotura por traumatismos.&lt;br /&gt;• &lt;b&gt;Patología de la raíz aórtica y la aorta ascendente:&lt;/b&gt; Abarcan patologías que dilatan o alteran la estructura de soporte vascular, como la hipertensión arterial, la dilatación idiopática (la causa crónica global más común), la disección aórtica, patologías inflamatorias o infecciosas como la aortitis sifilítica y la espondilitis anquilosante, y alteraciones del tejido conectivo como el síndrome de Marfan.</t>
  </si>
  <si>
    <t>&lt;b&gt;d) Fiebre reumática:&lt;/b&gt; Es la opción correcta. Si el daño anatómico se delimita de manera estricta a la afección primaria de las sigmoideas aórticas (valvas), la afectación post-inflamatoria producto de la fiebre reumática se posiciona como la etiología más frecuente de la insuficiencia aórtica valvular.</t>
  </si>
  <si>
    <t>&lt;b&gt;a) Hipertensión arterial, b) Sífilis, y c) Espondilitis anquilosante:&lt;/b&gt; Son incorrectas anatómica y topográficamente. Si bien son causas plenamente reconocidas de incompetencia de la válvula aórtica, su mecanismo etiológico primario no radica en la destrucción u originar anomalías orgánicas directas sobre las valvas, sino que provocan el defecto al inducir daño, inflamación o dilatación a nivel de la raíz aórtica y la aorta ascendente.</t>
  </si>
  <si>
    <t>¿Cuál es la causa más frecuente de estenosis aórtica?&lt;br&gt;&lt;br&gt;a) Endocarditis infecciosa&lt;br&gt;&lt;br&gt;b) Fiebre reumática&lt;br&gt;&lt;br&gt;c) HTA&lt;br&gt;&lt;br&gt;d) Válvula aórtica bicúspide congénita</t>
  </si>
  <si>
    <t>&lt;br&gt;d) Válvula aórtica bicúspide congénita</t>
  </si>
  <si>
    <t>La &lt;b&gt;válvula aórtica bicúspide congénita&lt;/b&gt; constituye una de las causas más frecuentes de estenosis aórtica, representando de forma absoluta la etiología predominante en pacientes jóvenes.</t>
  </si>
  <si>
    <t>&lt;b&gt;ETIOLOGÍA DE LA ESTENOSIS VALVULAR AÓRTICA&lt;/b&gt;&lt;br /&gt;&lt;br /&gt;Las causas de la estenosis aórtica se clasifican fundamentalmente en dos grandes grupos: congénitas y adquiridas.&lt;br /&gt;• &lt;b&gt;Congénitas (Válvula bicúspide):&lt;/b&gt; Es la cardiopatía congénita más común y constituye una de las causas más frecuentes de estenosis aórtica, siendo la etiología predominante en pacientes jóvenes (quinta década de la vida). Se trata de un desorden genético complejo donde la válvula presenta solo 2 cúspides. El constante estrés hidrodinámico al que está sometida genera un proceso inflamatorio crónico que progresa irremediablemente hacia la fibrosis y calcificación de las valvas.&lt;br /&gt;• &lt;b&gt;Adquiridas (Esclerodegenerativa senil):&lt;/b&gt; Es la forma adquirida más frecuente en la ancianidad (70 a 80 años) y representa la etiología más prevalente a nivel de la población general debido al aumento sostenido de la expectativa de vida.&lt;br /&gt;• &lt;b&gt;Adquiridas (Reumática):&lt;/b&gt; Se presenta como secuela de la fiebre reumática. Es la etiología más frecuente en países no desarrollados y genera característicamente una fusión de las cúspides, presentándose a menudo como una valvulopatía mixta.</t>
  </si>
  <si>
    <t>La opción d es correcta debido a que la literatura médica cardiológica establece de manera directa que la &lt;b&gt;válvula aórtica bicúspide congénita&lt;/b&gt; constituye una de las principales y más frecuentes causas de estenosis aórtica en el mundo, erigiéndose como la respuesta etiológica indiscutida frente a la ausencia de la opción "degeneración senil" (que es la más común en adultos mayores) entre las alternativas del enunciado.</t>
  </si>
  <si>
    <t>&lt;br /&gt;• &lt;b&gt;a) Endocarditis infecciosa:&lt;/b&gt; Es incorrecta porque el daño infeccioso sobre las sigmoideas aórticas produce característicamente destrucción y perforación valvular, desencadenando típicamente cuadros de insuficiencia aórtica aguda (y no una estenosis o restricción progresiva a la apertura).&lt;br /&gt;• &lt;b&gt;b) Fiebre reumática:&lt;/b&gt; Es incorrecta como causa principal global en este listado debido a que, si bien es la causa más común en países en vías de desarrollo y la causa primaria de la estenosis mitral, la etiología de la estenosis aórtica en el mundo occidental está dominada abrumadoramente por los procesos degenerativos (válvula bicúspide en jóvenes y calcificación senil en ancianos).&lt;br /&gt;• &lt;b&gt;c) HTA:&lt;/b&gt; Es incorrecta ya que la hipertensión arterial actúa como un factor de riesgo sistémico que acelera el depósito de lípidos y la calcificación valvular, y contribuye a la hipertrofia ventricular izquierda por sobrecarga de presión, pero no constituye en sí misma una etiología o causa estructural anatómica que origine la fusión u obstrucción del tracto de salida aórtico.</t>
  </si>
  <si>
    <t>¿Cuál es la causa más frecuente de estenosis aórtica?&lt;br&gt;&lt;br&gt;a) Válvula aórtica congénita tricúspide&lt;br&gt;&lt;br&gt;b) Endocarditis infecciosa&lt;br&gt;&lt;br&gt;c) Retracción de la valva&lt;br&gt;&lt;br&gt;d) Esclero-degenerativa</t>
  </si>
  <si>
    <t>&lt;br&gt;d) Esclero-degenerativa</t>
  </si>
  <si>
    <t>La &lt;b&gt;degeneración senil (esclero-degenerativa)&lt;/b&gt; es la causa &lt;b&gt;más común y frecuente de estenosis aórtica&lt;/b&gt; a nivel general debido al aumento de la expectativa de vida.</t>
  </si>
  <si>
    <t>&lt;b&gt;ETIOLOGÍA DE LA ESTENOSIS VALVULAR AÓRTICA&lt;/b&gt;&lt;br /&gt;&lt;br /&gt;Las causas de la estenosis aórtica se clasifican fundamentalmente en dos grandes grupos: congénitas y adquiridas.&lt;br /&gt;• &lt;b&gt;Esclerodegenerativa (senil):&lt;/b&gt; Es la forma adquirida más frecuente en ancianos y, en la actualidad, representa la etiología más prevalente a nivel general debido al aumento de la expectativa de vida. Se caracteriza morfológicamente por la aparición de mamelones de placas ateroescleróticas calcificadas en las valvas.&lt;br /&gt;• &lt;b&gt;Válvula bicúspide:&lt;/b&gt; Es la cardiopatía congénita más común y la etiología más frecuente de estenosis aórtica en pacientes jóvenes. El estrés hidrodinámico al que está sometida la válvula bicúspide genera un proceso inflamatorio que progresa hacia su fibrosis y calcificación precoz.&lt;br /&gt;• &lt;b&gt;Reumática:&lt;/b&gt; Ocurre como secuela de la fiebre reumática. Es la etiología más frecuente en países no desarrollados y generalmente se presenta como una valvulopatía mixta que produce una fusión característica de las cúspides.</t>
  </si>
  <si>
    <t>&lt;b&gt;d) Esclero-degenerativa:&lt;/b&gt; Es la opción correcta. Constituye una regla etiológica establecer que la degeneración senil o esclerodegenerativa es actualmente la causa más común y frecuente de estenosis aórtica en la población general, hecho directamente impulsado por el aumento de la expectativa de vida.</t>
  </si>
  <si>
    <t>&lt;b&gt;a) Válvula aórtica congénita tricúspide:&lt;/b&gt; Es incorrecta. La válvula tricúspide corresponde a la anatomía fisiológica normal de las sigmoideas aórticas; la alteración congénita que predispone firmemente a la estenosis en jóvenes es la válvula aórtica "bicúspide".&lt;br /&gt;&lt;b&gt;b) Endocarditis infecciosa:&lt;/b&gt; Es incorrecta. La endocarditis es una patología destructiva que afecta directamente a las valvas, siendo una de las etiologías principales de la insuficiencia aórtica aguda o crónica por incompetencia, no de una estenosis restrictiva.&lt;br /&gt;&lt;b&gt;c) Retracción de la valva:&lt;/b&gt; Es incorrecta. La retracción, rigidez o acortamiento del tejido valvar son mecanismos patogénicos morfológicos que conducen ineludiblemente a una falta de coaptación hermética y, por ende, a una insuficiencia valvular aórtica.</t>
  </si>
  <si>
    <t>&lt;b&gt;OTRAS CAUSAS ADQUIRIDAS&lt;/b&gt;&lt;br /&gt;&lt;br /&gt;Además de las formas clásicas, existen etiologías menos frecuentes que pueden desencadenar la obstrucción al tracto de salida del ventrículo izquierdo a nivel valvular:&lt;br /&gt;• &lt;b&gt;Asociada a hemodiálisis:&lt;/b&gt; Generada por un proceso acelerado de calcificación de las estructuras valvulares en pacientes con insuficiencia renal crónica.&lt;br /&gt;• &lt;b&gt;Post radiación:&lt;/b&gt; Ocasionada de manera secuelar por una valvulitis actínica tras la exposición a radioterapia torácica.&lt;br /&gt;• &lt;b&gt;Tumores valvulares:&lt;/b&gt; Etiología extremadamente rara de origen obstructivo directo.</t>
  </si>
  <si>
    <t>En la estenosis aórtica los síntomas más comunes son:&lt;br&gt;&lt;br&gt;a) Palpitaciones, hemoptisis y disnea&lt;br&gt;&lt;br&gt;b) Disnea síncope y angor&lt;br&gt;&lt;br&gt;c) Disnea, hepatomegalia y edemas en MMII&lt;br&gt;&lt;br&gt;d) Pulso saltón, signo de Muset, hepatomegalia</t>
  </si>
  <si>
    <t>&lt;br&gt;b) Disnea síncope y angor</t>
  </si>
  <si>
    <t>Los síntomas más comunes que forman la clásica tríada clínica de la estenosis aórtica son la &lt;b&gt;disnea&lt;/b&gt;, el &lt;b&gt;síncope&lt;/b&gt; y la &lt;b&gt;angina de pecho (angor)&lt;/b&gt;.</t>
  </si>
  <si>
    <t>&lt;b&gt;CLÍNICA Y TRÍADA DE LA ESTENOSIS AÓRTICA&lt;/b&gt;&lt;br /&gt;&lt;br /&gt;La estenosis aórtica cursa con un largo período latente libre de síntomas gracias a la hipertrofia concéntrica compensadora del ventrículo izquierdo. Cuando se agotan los mecanismos compensadores, el paciente manifiesta una presentación clínica clásica cuya aparición indica un pésimo pronóstico evolutivo, conformando una tríada sintomática:&lt;br /&gt;• &lt;b&gt;Disnea:&lt;/b&gt; Constituye el síntoma cardinal de la enfermedad. Es fundamentalmente una disnea de esfuerzo que expresa el agotamiento del mecanismo compensador y la instauración de la insuficiencia cardíaca.&lt;br /&gt;• &lt;b&gt;Angina de pecho (Ángor):&lt;/b&gt; Es una angina de esfuerzo originada como expresión de la isquemia miocárdica generada por la inmensa hipertrofia ventricular izquierda.&lt;br /&gt;• &lt;b&gt;Síncope:&lt;/b&gt; Generalmente se presenta cuando la estenosis aórtica es crítica. Puede ocurrir ante el esfuerzo, por la vasodilatación postesfuerzo, o ser desencadenado por arritmias ventriculares o un bloqueo auriculoventricular.</t>
  </si>
  <si>
    <t>La opción b es correcta debido a que la literatura cardiológica establece de manera directa y axiomática que los síntomas más comunes que conforman la tríada clásica de presentación en la &lt;b&gt;estenosis aórtica&lt;/b&gt; son la &lt;b&gt;disnea&lt;/b&gt;, el &lt;b&gt;síncope&lt;/b&gt; y el &lt;b&gt;angor&lt;/b&gt; (angina de pecho).</t>
  </si>
  <si>
    <t>&lt;br /&gt;• &lt;b&gt;a) Palpitaciones, hemoptisis y disnea:&lt;/b&gt; Es incorrecta ya que la conjunción de disnea, hemoptisis y palpitaciones (generalmente por fibrilación auricular) constituye la clínica clásica y característica de la &lt;b&gt;estenosis mitral&lt;/b&gt;.&lt;br /&gt;• &lt;b&gt;c) Disnea, hepatomegalia y edemas en MMII:&lt;/b&gt; Es incorrecta porque la aparición de edemas periféricos y hepatomegalia evidencian un fallo cardíaco derecho, que no conforma la presentación sintomática inicial y patognomónica de la estenosis aórtica (cuyo impacto primario es sobre el corazón izquierdo).&lt;br /&gt;• &lt;b&gt;d) Pulso saltón, signo de Muset, hepatomegalia:&lt;/b&gt; Es incorrecta debido a que el pulso saltón (pulso de Corrigan o en martillo de agua) y el signo de Musset (latido de la cabeza) son signos periféricos hiperdinámicos que corresponden inconfundiblemente a la &lt;b&gt;insuficiencia valvular aórtica&lt;/b&gt; severa.</t>
  </si>
  <si>
    <t>Señale la asociación FALSA en la exploración física de pacientes con valvulopatías:&lt;br&gt;&lt;br&gt;a) Chasquido de apertura - estenosis mitral&lt;br&gt;&lt;br&gt;b) Pulso Parvus - estenosis aórtica&lt;br&gt;&lt;br&gt;c) Soplo mesosistólico - estenosis aórtica&lt;br&gt;&lt;br&gt;d) Pulso Tardus - insuficiencia aórtica</t>
  </si>
  <si>
    <t>&lt;br&gt;d) Pulso Tardus - insuficiencia aórtica</t>
  </si>
  <si>
    <t>El &lt;b&gt;pulso &lt;i&gt;parvus et tardus&lt;/i&gt;&lt;/b&gt; corresponde inconfundiblemente a la &lt;b&gt;estenosis aórtica&lt;/b&gt; en el examen físico, excluyéndose de forma patognomónica su presencia en la insuficiencia aórtica (la cual cursa característicamente con un pulso &lt;i&gt;magnus y celer&lt;/i&gt;).</t>
  </si>
  <si>
    <t>&lt;b&gt;EXPLORACIÓN FÍSICA EN VALVULOPATÍAS (AÓRTICAS Y MITRAL)&lt;/b&gt;&lt;br /&gt;&lt;br /&gt;La evaluación semiológica de las valvulopatías arroja signos periféricos y centrales patognomónicos para cada entidad:&lt;br /&gt;• &lt;b&gt;Estenosis Aórtica:&lt;/b&gt; Al examen físico, se ausculta característicamente un soplo mesosistólico romboidal (en diamante o &lt;i&gt;crescendo-decrescendo&lt;/i&gt;) en el área aórtica con irradiación al cuello (carótidas). A nivel periférico, su signo inconfundible es el pulso &lt;i&gt;parvus et tardus&lt;/i&gt; (un pulso débil, pequeño y de ascenso lento, secundario a la dificultad en la eyección del ventrículo izquierdo).&lt;br /&gt;• &lt;b&gt;Insuficiencia Aórtica:&lt;/b&gt; Su soplo central es diastólico (&lt;i&gt;decrescendo&lt;/i&gt;). A nivel periférico, el gran volumen sistólico eyectado y el rápido vaciamiento en diástole generan múltiples signos, destacando un pulso de gran amplitud y rápido ascenso, denominado pulso &lt;i&gt;magnus y celer&lt;/i&gt; (o pulso de Corrigan / en martillo de agua). En esta entidad queda excluida de manera rotunda la presencia de pulso &lt;i&gt;tardus&lt;/i&gt;.&lt;br /&gt;• &lt;b&gt;Estenosis Mitral:&lt;/b&gt; La semiología auscultatoria clásica de la estenosis mitral se define por una tríada diastólica que incluye: refuerzo del primer ruido (R1), un segundo ruido (R2) seguido inmediatamente de un chasquido de apertura valvular, y un soplo diastólico caracterizado por un retumbo o rolido con un posterior refuerzo presistólico.</t>
  </si>
  <si>
    <t>&lt;b&gt;d) Pulso Tardus - insuficiencia aórtica:&lt;/b&gt; Es la opción correcta (la asociación falsa del enunciado). El pulso &lt;i&gt;tardus&lt;/i&gt; (de ascenso lento) es un hallazgo patognomónico y exclusivo de la estenosis aórtica. Por el contrario, la insuficiencia aórtica severa se caracteriza semiológicamente por generar un pulso de gran amplitud y rápido ascenso, denominado pulso &lt;i&gt;magnus y celer&lt;/i&gt; (pulso saltón o de Corrigan), excluyendo por definición la presencia de un pulso de tipo &lt;i&gt;tardus&lt;/i&gt;.</t>
  </si>
  <si>
    <t>&lt;b&gt;a) Chasquido de apertura - estenosis mitral:&lt;/b&gt; Es una asociación correcta. El chasquido de apertura que sigue al segundo ruido (R2) es un componente clínico clásico de la tríada auscultatoria propia de la estenosis mitral.&lt;br /&gt;&lt;b&gt;b) Pulso Parvus - estenosis aórtica, y c) Soplo mesosistólico - estenosis aórtica:&lt;/b&gt; Son asociaciones correctas. La estenosis aórtica se manifiesta semiológicamente de forma inconfundible con un pulso periférico &lt;i&gt;parvus et tardus&lt;/i&gt; (pequeño y de ascenso lento) y un soplo central de tipo mesosistólico romboidal que irradia característicamente a las carótidas.</t>
  </si>
  <si>
    <t>¿Cuál de los siguientes síntomas tardíos, en el curso de la enfermedad, NO forma parte de la clásica triada de síntomas de la estenosis aórtica?&lt;br&gt;&lt;br&gt;a) Angina&lt;br&gt;&lt;br&gt;b) Disnea&lt;br&gt;&lt;br&gt;c) Menor tolerancia al ejercicio&lt;br&gt;&lt;br&gt;d) Síncope</t>
  </si>
  <si>
    <t>&lt;br&gt;c) Menor tolerancia al ejercicio</t>
  </si>
  <si>
    <t>&lt;b&gt;CLÍNICA Y TRÍADA DE LA ESTENOSIS AÓRTICA&lt;/b&gt;&lt;br /&gt;&lt;br /&gt;La estenosis aórtica cursa con un largo período latente libre de síntomas gracias a la hipertrofia concéntrica compensadora del ventrículo izquierdo. Cuando se agotan los mecanismos compensadores, el paciente manifiesta una típica presentación clínica cuya aparición indica un mal pronóstico y un drástico descenso de la supervivencia. Los síntomas más comunes que forman la clásica tríada de la estenosis aórtica son:&lt;br /&gt;• &lt;b&gt;Disnea:&lt;/b&gt; Constituye el síntoma cardinal de la estenosis aórtica. Es fundamentalmente una disnea de esfuerzo que expresa el agotamiento del mecanismo compensador y la instauración de la insuficiencia cardíaca.&lt;br /&gt;• &lt;b&gt;Angina de pecho (Ángor):&lt;/b&gt; Es una angina de esfuerzo originada como expresión de la isquemia miocárdica generada por la inmensa hipertrofia ventricular izquierda.&lt;br /&gt;• &lt;b&gt;Síncope:&lt;/b&gt; Generalmente se presenta cuando la estenosis aórtica es crítica. Puede ocurrir ante el esfuerzo, por la vasodilatación postesfuerzo, o ser desencadenado por arritmias ventriculares o un bloqueo auriculoventricular.</t>
  </si>
  <si>
    <t>La opción c es correcta debido a que la literatura cardiológica establece de manera directa que la &lt;b&gt;menor tolerancia al ejercicio&lt;/b&gt;, aunque es una limitación y síntoma de la progresión de la enfermedad, &lt;b&gt;NO&lt;/b&gt; forma parte de la estricta definición clínica de la clásica tríada sintomática de la estenosis aórtica.</t>
  </si>
  <si>
    <t>&lt;br /&gt;• &lt;b&gt;a) Angina, b) Disnea y d) Síncope:&lt;/b&gt; Son incorrectas porque constituyen de forma absoluta, exclusiva y axiomática la tríada clínica clásica de presentación de la estenosis aórtica. Su aparición marca el quiebre de la fase asintomática y desploma la supervivencia del paciente si no recibe tratamiento quirúrgico.</t>
  </si>
  <si>
    <t>¿Cuál de los siguientes síntomas forma parte de la clásica tríada de síntomas de la estenosis aórtica? &lt;br&gt;&lt;br&gt;a) Síncope, angina de pecho, disnea&lt;br&gt;&lt;br&gt;b) Taquicardia ventricular, infarto, síncope&lt;br&gt;&lt;br&gt;c) Tos nocturna, nicturia, hipotensión arterial&lt;br&gt;&lt;br&gt;d) Derrame pleural bilateral, soplo sistólico, edemas&lt;br&gt;&lt;br&gt;e) Ingurgitación yugular, edemas, rales</t>
  </si>
  <si>
    <t>&lt;br&gt;a) Síncope, angina de pecho, disnea</t>
  </si>
  <si>
    <t>Los síntomas más comunes que forman la clásica tríada de la &lt;b&gt;estenosis aórtica&lt;/b&gt; son: &lt;b&gt;síncope&lt;/b&gt;, &lt;b&gt;angina de pecho&lt;/b&gt; y &lt;b&gt;disnea&lt;/b&gt;, indicando su aparición clínica un mal pronóstico.</t>
  </si>
  <si>
    <t>&lt;b&gt;CUADRO CLÍNICO Y TRÍADA SINTOMÁTICA DE LA ESTENOSIS AÓRTICA&lt;/b&gt;&lt;br /&gt;&lt;br /&gt;La estenosis aórtica cursa con un largo período libre de síntomas (fase latente) gracias a la hipertrofia concéntrica compensadora. Cuando se agotan los mecanismos mecánicos compensadores, el paciente manifiesta una presentación clínica clásica cuya aparición indica un mal pronóstico y una caída abrupta de la supervivencia.&lt;br /&gt;• &lt;b&gt;Disnea:&lt;/b&gt; Constituye el síntoma cardinal de la estenosis aórtica. Se presenta fundamentalmente como disnea de esfuerzo y es la expresión del agotamiento del mecanismo compensador y el desarrollo de insuficiencia cardíaca.&lt;br /&gt;• &lt;b&gt;Angina de pecho (Ángor):&lt;/b&gt; Se presenta como angina de esfuerzo. Es la expresión directa de la isquemia miocárdica generada por la enorme masa hipertrófica del ventrículo izquierdo, la cual requiere mayor irrigación de la que pueden proveer los vasos coronarios normales.&lt;br /&gt;• &lt;b&gt;Síncope:&lt;/b&gt; Generalmente se presenta cuando la estenosis aórtica es crítica. Puede ocurrir ante el esfuerzo (por la franca vasodilatación postesfuerzo) o ser desencadenado por arritmias ventriculares letales (taquicardia o fibrilación ventricular), instauración de fibrilación auricular (al perderse la patada auricular) o por la aparición de un bloqueo auriculoventricular.</t>
  </si>
  <si>
    <t>&lt;b&gt;a) Síncope, angina de pecho, disnea:&lt;/b&gt; Es la opción correcta. Constituye invariablemente la tríada sintomática clásica de presentación clínica de la estenosis aórtica. La sola aparición de cualquiera de estos tres síntomas marca el fin del prolongado período asintomático, indicando la claudicación del ventrículo izquierdo y un riesgo inminente de muerte a corto plazo si no media la intervención quirúrgica de reemplazo valvular.</t>
  </si>
  <si>
    <t>&lt;b&gt;b) Taquicardia ventricular, infarto, síncope:&lt;/b&gt; Es incorrecta. Aunque el síncope es parte de la tríada y las arritmias o isquemia pueden desarrollarse como complicaciones fisiopatológicas subyacentes, no configuran taxonómicamente la tríada sintomática de presentación estandarizada.&lt;br /&gt;&lt;b&gt;c) Tos nocturna, nicturia, hipotensión arterial:&lt;/b&gt; Es incorrecta. Representan síntomas y signos inespecíficos del síndrome de insuficiencia cardíaca o bajo gasto sistémico, pero carecen de la especificidad diagnóstica directa de la tríada valvular aórtica.&lt;br /&gt;&lt;b&gt;d) Derrame pleural bilateral, soplo sistólico, edemas:&lt;/b&gt; Es incorrecta. El soplo sistólico (romboidal) es un signo hallado al examen físico, no un síntoma referido por el paciente, mientras que los derrames y edemas sugieren la instauración de una insuficiencia cardíaca global o descompensación franca.&lt;br /&gt;&lt;b&gt;e) Ingurgitación yugular, edemas, rales:&lt;/b&gt; Es incorrecta. Agrupa puros signos semiológicos de falla sistémica derecha y congestión pulmonar, no síntomas primarios.</t>
  </si>
  <si>
    <t>¿Cuál es el síntoma cardinal de la estenosis aórtica?&lt;br&gt;&lt;br&gt;a) Disnea&lt;br&gt;&lt;br&gt;b) Síncope&lt;br&gt;&lt;br&gt;c) Dolor torácico&lt;br&gt;&lt;br&gt;d) Palpitaciones</t>
  </si>
  <si>
    <t>La &lt;b&gt;disnea&lt;/b&gt; constituye axiomática y fisiopatológicamente el síntoma cardinal de la estenosis aórtica.</t>
  </si>
  <si>
    <t>La opción a es correcta debido a que la literatura cardiológica establece de forma textual y axiomática que la &lt;b&gt;disnea&lt;/b&gt; (fundamentalmente de esfuerzo) constituye el síntoma cardinal de la estenosis aórtica, reflejando el inicio de la insuficiencia cardíaca ante el agotamiento del mecanismo compensador.</t>
  </si>
  <si>
    <t>&lt;br /&gt;• &lt;b&gt;b) Síncope y c) Dolor torácico:&lt;/b&gt; Son incorrectas para este enunciado específico porque, si bien ambas entidades (síncope y angina de pecho) conforman indiscutiblemente la clásica tríada sintomática de la enfermedad, la literatura reserva el título de "síntoma cardinal" de forma exclusiva a la disnea.&lt;br /&gt;• &lt;b&gt;d) Palpitaciones:&lt;/b&gt; Es incorrecta ya que no forma parte de la típica tríada sintomática de agotamiento compensador de la estenosis aórtica (como sí lo hace en otras entidades estructurales, por ejemplo, en las arritmias propias de la estenosis mitral).</t>
  </si>
  <si>
    <t>El pulso parvus et tardus a qué patología corresponde: Seleccione una:&lt;br&gt;&lt;br&gt;a) Estenosis aórtica&lt;br&gt;&lt;br&gt;b) Insuficiencia aórtica&lt;br&gt;&lt;br&gt;c) Insuficiencia tricuspídea&lt;br&gt;&lt;br&gt;d) Insuficiencia mitral&lt;br&gt;&lt;br&gt;e) Estenosis Mitral</t>
  </si>
  <si>
    <t>En el examen físico, el pulso &lt;b&gt;&lt;i&gt;parvus et tardus&lt;/i&gt;&lt;/b&gt; corresponde inconfundiblemente a la &lt;b&gt;estenosis aórtica&lt;/b&gt;.</t>
  </si>
  <si>
    <t>&lt;b&gt;SEMIOLOGÍA DE LA ESTENOSIS AÓRTICA&lt;/b&gt;&lt;br /&gt;&lt;br /&gt;La evaluación clínica y física de la estenosis aórtica arroja signos inconfundibles que traducen la severa limitación al tracto de salida del ventrículo izquierdo:&lt;br /&gt;• &lt;b&gt;Signos periféricos (Pulso):&lt;/b&gt; El hallazgo clásico es el pulso &lt;i&gt;parvus et tardus&lt;/i&gt;. Se caracteriza semiológicamente por ser un pulso arterial sistémico débil (de pequeña amplitud) y de ascenso lento, acompañándose frecuentemente de la palpación de un frémito carotídeo.&lt;br /&gt;• &lt;b&gt;Auscultación central (Soplo sistólico):&lt;/b&gt; Se ausculta en el área aórtica y se irradia característicamente al cuello (carótidas) y en ocasiones a la punta. Se describe como un soplo mesosistólico romboidal (&lt;i&gt;crescendo-decrescendo&lt;/i&gt;) que comienza después del primer ruido (R1) y termina en el segundo (R2).&lt;br /&gt;• &lt;b&gt;Signo auscultatorio de severidad:&lt;/b&gt; La presencia de un acme tardío, donde la máxima intensidad se desplaza hacia el final del soplo, constituye un indicador clínico directo de severidad obstructiva.</t>
  </si>
  <si>
    <t>&lt;b&gt;a) Estenosis aórtica:&lt;/b&gt; Es la opción correcta. Constituye una regla clínica y semiológica establecer que el hallazgo periférico de un pulso &lt;i&gt;parvus et tardus&lt;/i&gt; (débil, pequeño y de ascenso lento) es la manifestación directa que corresponde inconfundiblemente a la estenosis aórtica, siendo provocado por la extrema dificultad y lentitud en la eyección de la sangre desde el ventrículo izquierdo hacia la aorta.</t>
  </si>
  <si>
    <t>&lt;b&gt;b) Insuficiencia aórtica:&lt;/b&gt; Es incorrecta. En franca oposición hemodinámica, la insuficiencia aórtica severa se caracteriza por generar un pulso de gran amplitud y rápido ascenso, denominado pulso &lt;i&gt;magnus y celer&lt;/i&gt; (pulso saltón o de Corrigan), excluyéndose patognomónicamente la presencia de un pulso &lt;i&gt;tardus&lt;/i&gt;.&lt;br /&gt;&lt;b&gt;c) Insuficiencia tricuspídea, d) Insuficiencia mitral, y e) Estenosis Mitral:&lt;/b&gt; Son incorrectas. Ninguna de estas entidades valvulares interfiere de forma directa y obstructiva con el tracto de salida del ventrículo izquierdo (como ocurre en la estenosis aórtica), por lo que no generan la alteración sistémica propia de un pulso arterial de baja amplitud y retardo en su ascenso.</t>
  </si>
  <si>
    <t>Paciente de 65 años de edad dislipémico, tabaquismo moderado. Se le diagnostica estenosis aórtica severa. En su evolución presenta dolor retroesternal opresivo. ¿Qué estudios le realizaría para determinar qué tratamiento se le debe indicar?&lt;br&gt;&lt;br&gt;a) Cinecoronariografía&lt;br&gt;&lt;br&gt;b) SPECT cardíaco&lt;br&gt;&lt;br&gt;c) Ergometría&lt;br&gt;&lt;br&gt;d) Solo ECG</t>
  </si>
  <si>
    <t>&lt;br&gt;a) Cinecoronariografía</t>
  </si>
  <si>
    <t>Ante un paciente con estenosis aórtica severa que en su evolución presenta dolor retroesternal opresivo, se le debe realizar invariablemente una &lt;b&gt;cinecoronariografía&lt;/b&gt; para determinar el tratamiento quirúrgico indicado.</t>
  </si>
  <si>
    <t>&lt;b&gt;ESTENOSIS AÓRTICA, ANGINA Y EVALUACIÓN CORONARIA PREQUIRÚRGICA&lt;/b&gt;&lt;br /&gt;&lt;br /&gt;La estenosis aórtica severa cursa clásicamente con una tríada sintomática conformada por disnea, síncope y angina de pecho (dolor retroesternal opresivo).&lt;br /&gt;• &lt;b&gt;Origen del dolor retroesternal:&lt;/b&gt; La angina de esfuerzo puede originarse como expresión de la isquemia miocárdica generada por la inmensa hipertrofia ventricular izquierda compensadora (disbalance entre aporte y demanda). Sin embargo, en pacientes con factores de riesgo cardiovascular concurrentes (edad avanzada, tabaquismo, dislipemia), debe sospecharse fuertemente la coexistencia de enfermedad coronaria aterosclerótica subyacente.&lt;br /&gt;• &lt;b&gt;Estudio de elección preoperatorio:&lt;/b&gt; Frente a un paciente con estenosis aórtica severa sintomática con angina, el estudio complementario indicado para definir la conducta terapéutica es la &lt;b&gt;cinecoronariografía&lt;/b&gt; (cateterismo cardíaco). Este estudio permite trazar un mapa anatómico preciso del árbol coronario y determinar si la isquemia es secundaria únicamente a la hipertrofia valvular o si existen lesiones obstructivas coronarias.&lt;br /&gt;• &lt;b&gt;Impacto en el tratamiento:&lt;/b&gt; Si la cinecoronariografía evidencia obstrucciones coronarias significativas, el tratamiento indicado se modificará, requiriendo que el paciente sea sometido a una cirugía cardiovascular combinada (reemplazo valvular aórtico sumado a una cirugía de revascularización miocárdica).</t>
  </si>
  <si>
    <t>La opción a es correcta debido a que la literatura médica cardiológica establece de manera directa que, ante un paciente con estenosis aórtica severa que evoluciona con dolor retroesternal opresivo, se le debe realizar una &lt;b&gt;cinecoronariografía&lt;/b&gt; para evaluar la anatomía arterial, descartar enfermedad coronaria concomitante y determinar la eventual necesidad de revascularización miocárdica junto con el reemplazo valvular.</t>
  </si>
  <si>
    <t>&lt;br /&gt;• &lt;b&gt;c) Ergometría y b) SPECT cardíaco:&lt;/b&gt; Son incorrectas debido a que la realización de pruebas de esfuerzo hemodinámico se encuentra formalmente contraindicada o fuertemente desaconsejada en pacientes portadores de estenosis aórtica severa &lt;b&gt;sintomática&lt;/b&gt;, dado el inminente riesgo de desencadenar síncope, isquemia refractaria o arritmias ventriculares letales.&lt;br /&gt;• &lt;b&gt;d) Solo ECG:&lt;/b&gt; Es incorrecta ya que, si bien el electrocardiograma es el estudio inicial básico (evidenciando hipertrofia o alteraciones de la repolarización), resulta insuficiente en aislamiento porque no brinda la información anatómica coronaria concluyente que exige el equipo quirúrgico para planificar la intervención en un paciente con alto riesgo de cardiopatía isquémica asociada.</t>
  </si>
  <si>
    <t>Los criterios de mal pronóstico en la Insuficiencia aórtica son: Seleccione una:&lt;br&gt;&lt;br&gt;a) Aparición de disnea e intolerancia al esfuerzo&lt;br&gt;&lt;br&gt;b) Caída de la fracción de eyección&lt;br&gt;&lt;br&gt;c) Aumento del diámetro de fin de diástole y fin de sístole&lt;br&gt;&lt;br&gt;d) Baile arterial periférico con soplo diastólico.&lt;br&gt;&lt;br&gt;e) Signo del martillo de agua&lt;br&gt;&lt;br&gt;f) A, B, C son correctas</t>
  </si>
  <si>
    <t>&lt;br&gt;f) A, B, C son correctas</t>
  </si>
  <si>
    <t>Los &lt;b&gt;criterios ineludibles de mal pronóstico en la insuficiencia aórtica&lt;/b&gt; son: la aparición de &lt;b&gt;disnea e intolerancia al esfuerzo&lt;/b&gt;, la &lt;b&gt;caída de la fracción de eyección&lt;/b&gt;, y el &lt;b&gt;aumento del diámetro de fin de diástole y de fin de sístole&lt;/b&gt;.</t>
  </si>
  <si>
    <t>&lt;b&gt;PRONÓSTICO DE LA INSUFICIENCIA AÓRTICA Y CRITERIOS DE GRAVEDAD&lt;/b&gt;&lt;br /&gt;&lt;br /&gt;El pronóstico vital a largo plazo en el seguimiento de la insuficiencia valvular aórtica está determinado intrínsecamente por la función sistólica y la progresión sintomática.&lt;br /&gt;• &lt;b&gt;Fracción de Eyección (FEy):&lt;/b&gt; La función sistólica es el principal determinante pronóstico. A menor fracción de eyección, mayor es la mortalidad. Los pacientes que conservan una FEy &gt; 50% mantienen la mayor supervivencia, la cual disminuye significativamente entre 35% y 50%, y cae drásticamente con una FEy &lt; 35%.&lt;br /&gt;• &lt;b&gt;Dilatación ventricular:&lt;/b&gt; El aumento sostenido de la sobrecarga de volumen produce hipertrofia excéntrica y dilatación del ventrículo izquierdo. Se consideran marcadores críticos de dilatación severa un diámetro de fin de sístole &gt; 50 mm o un diámetro de fin de diástole &gt; 70 mm.&lt;br /&gt;• &lt;b&gt;Manifestaciones clínicas:&lt;/b&gt; La aparición de disnea (de esfuerzo, ortopnea, DPN) e intolerancia al esfuerzo evidencia la claudicación de los mecanismos compensadores, marcando un pronóstico adverso que requiere indefectiblemente evaluación quirúrgica.</t>
  </si>
  <si>
    <t>&lt;b&gt;f) A, B, C son correctas:&lt;/b&gt; Es la opción correcta. Constituye una regla absoluta en la valoración clínica y ecocardiográfica establecer que la aparición de síntomas (disnea e intolerancia al esfuerzo), la disminución o caída de la fracción de eyección, y la severa dilatación del ventrículo izquierdo (aumento del diámetro de fin de diástole y de fin de sístole) representan de forma conjunta los criterios ineludibles de mal pronóstico en la insuficiencia aórtica.</t>
  </si>
  <si>
    <t>&lt;b&gt;d) Baile arterial periférico con soplo diastólico, y e) Signo del martillo de agua:&lt;/b&gt; Son opciones incorrectas en este contexto. Si bien el baile arterial del cuello, el soplo diastólico y el pulso de Corrigan (en martillo de agua o celer) son signos periféricos y hallazgos centrales característicos de una insuficiencia aórtica severa (ocasionados por el gran volumen sistólico eyectado y el rápido vaciamiento diastólico), constituyen signos semiológicos propios de la enfermedad y no criterios ecocardiográficos ni clínicos funcionales que definan intrínsecamente el mal pronóstico vital o la necesidad de intervención inmediata.</t>
  </si>
  <si>
    <t>&lt;b&gt;PRONÓSTICO SEGÚN LA CRONICIDAD&lt;/b&gt;&lt;br /&gt;&lt;br /&gt;• &lt;b&gt;Insuficiencia Aórtica Crónica:&lt;/b&gt; Las formas leves y moderadas presentan un pronóstico benigno durante la fase compensada, tolerando bien las pequeñas sobrecargas de volumen y cursando sin síntomas durante años o décadas.&lt;br /&gt;• &lt;b&gt;Insuficiencia Aórtica Aguda:&lt;/b&gt; Su pronóstico es ominoso a corto plazo. Debido a la sobrecarga brusca de volumen en un ventrículo no distensible, se produce una caída crítica del volumen sistólico y congestión alveolar, evolucionando rápidamente al shock cardiogénico y a la muerte si no recibe cirugía urgente.</t>
  </si>
  <si>
    <t>Los criterios de mal pronostico en la insuficiencia aortica son:&lt;br&gt;&lt;br&gt;a) Aparicion de disnea e intolerancia al esfuerzo&lt;br&gt;&lt;br&gt;b) Caida de la fracción de eyección&lt;br&gt;&lt;br&gt;c) Aumento del diámetro de fin de diástole y fin de sístole&lt;br&gt;&lt;br&gt;d) Baile arterial periférico con soplo diastólico&lt;br&gt;&lt;br&gt;e) Signo del martillo de agua&lt;br&gt;&lt;br&gt;f) A, B y C son correctas</t>
  </si>
  <si>
    <t>&lt;br&gt;f) A, B y C son correctas</t>
  </si>
  <si>
    <t>Los criterios ineludibles de mal pronóstico en la insuficiencia aórtica son la aparición de &lt;b&gt;disnea e intolerancia al esfuerzo&lt;/b&gt;, la caída de la &lt;b&gt;fracción de eyección&lt;/b&gt; y el aumento del &lt;b&gt;diámetro de fin de diástole y de fin de sístole&lt;/b&gt;.</t>
  </si>
  <si>
    <t>&lt;b&gt;PRONÓSTICO EN LA INSUFICIENCIA VALVULAR AÓRTICA&lt;/b&gt;&lt;br /&gt;&lt;br /&gt;En el seguimiento clínico y ecocardiográfico de la insuficiencia aórtica, la función sistólica y las dimensiones ventriculares constituyen los principales determinantes del pronóstico vital a largo plazo.&lt;br /&gt;• &lt;b&gt;Fracción de Eyección (FEy):&lt;/b&gt; Se establece como regla general que a menor fracción de eyección, mayor es la mortalidad. Los pacientes que conservan una FEy &gt; 50% mantienen la mayor supervivencia. Esta supervivencia disminuye significativamente con una FEy entre 35% y 50%, y cae de manera drástica en aquellos pacientes con una FEy &lt; 35%.&lt;br /&gt;• &lt;b&gt;Dilatación Ventricular:&lt;/b&gt; El ventrículo izquierdo responde a la sobrecarga de volumen mediante hipertrofia excéntrica y dilatación. El aumento progresivo y excesivo de los diámetros de fin de diástole y de fin de sístole indica un remodelamiento desadaptativo y claudicación ventricular, marcando un inminente mal pronóstico.&lt;br /&gt;• &lt;b&gt;Aparición de Síntomas:&lt;/b&gt; Las formas crónicas suelen ser bien toleradas y asintomáticas durante años. La aparición de síntomas clásicos de falla cardíaca, fundamentalmente la disnea y la intolerancia al esfuerzo, refleja el agotamiento de los mecanismos compensadores e indica un cambio drástico hacia un pronóstico sombrío si no se indica el tratamiento quirúrgico oportuno.</t>
  </si>
  <si>
    <t>La opción f es correcta debido a que engloba de manera integral las opciones a, b y c. La literatura médica cardiológica establece axiomáticamente que los criterios ineludibles de mal pronóstico en la evolución de la insuficiencia aórtica crónica incluyen el inicio clínico de &lt;b&gt;disnea e intolerancia al esfuerzo&lt;/b&gt; (opción a), sumado a los hallazgos ecocardiográficos de deterioro contráctil evidenciados por la caída de la &lt;b&gt;fracción de eyección&lt;/b&gt; (opción b) y el aumento dilatador del &lt;b&gt;diámetro de fin de diástole y de fin de sístole&lt;/b&gt; (opción c).</t>
  </si>
  <si>
    <t>&lt;br /&gt;• &lt;b&gt;d) Baile arterial periférico con soplo diastólico y e) Signo del martillo de agua:&lt;/b&gt; Son opciones incorrectas como "criterios de mal pronóstico". Si bien el baile arterial en el cuello, el pulso de Corrigan (saltón o en martillo de agua) y el soplo diastólico son manifestaciones clínicas y signos periféricos hiperdinámicos característicos que confirman la presencia de una insuficiencia aórtica severa (debido al gran volumen sistólico eyectado y al rápido vaciamiento diastólico), no constituyen por sí mismos los parámetros funcionales que determinan el pronóstico a largo plazo o el agotamiento miocárdico.</t>
  </si>
  <si>
    <t>&lt;b&gt;INDICACIONES QUIRÚRGICAS (REEMPLAZO VALVULAR)&lt;/b&gt;&lt;br /&gt;&lt;br /&gt;Los criterios de mal pronóstico analizados determinan directamente la necesidad de resolución intervencionista. El tratamiento quirúrgico mediante reemplazo valvular aórtico está indicado formalmente en:&lt;br /&gt;• Pacientes sintomáticos, independientemente de la función de su ventrículo izquierdo.&lt;br /&gt;• Pacientes asintomáticos con insuficiencia aórtica severa crónica y disfunción sistólica del ventrículo izquierdo (Fracción de Eyección &lt; 50%).&lt;br /&gt;• Pacientes asintomáticos con dilatación ventricular severa confirmada por ecocardiograma (Diámetro de fin de sístole &gt; 50 mm o Diámetro de fin de diástole &gt; 70 mm).</t>
  </si>
  <si>
    <t>¿Cuál es la complicación más frecuente de la estenosis aórtica sintomática no tratada?&lt;br&gt;&lt;br&gt;a) Arritmias cardiacas&lt;br&gt;&lt;br&gt;b) Insuficiencia aórtica&lt;br&gt;&lt;br&gt;c) Insuficiencia cardíaca&lt;br&gt;&lt;br&gt;d) Embolismo sistémico</t>
  </si>
  <si>
    <t>&lt;br&gt;c) Insuficiencia cardíaca</t>
  </si>
  <si>
    <t>&lt;b&gt;COMPLICACIONES EVOLUTIVAS DE LA ESTENOSIS AÓRTICA&lt;/b&gt;&lt;br /&gt;&lt;br /&gt;La estenosis aórtica es una enfermedad progresiva que cursa con un largo período asintomático gracias a la hipertrofia concéntrica compensadora. Sin embargo, al claudicar este mecanismo e iniciar la etapa sintomática, la evolución desencadena múltiples complicaciones graves que empeoran el pronóstico:&lt;br /&gt;• &lt;b&gt;Insuficiencia cardíaca:&lt;/b&gt; Constituye la complicación evolutiva más frecuente en pacientes sintomáticos no tratados, marcando el fracaso hemodinámico y la claudicación inminente del ventrículo izquierdo.&lt;br /&gt;• &lt;b&gt;Isquemia miocárdica:&lt;/b&gt; La gran masa ventricular hipertrófica requiere mayor irrigación de la que pueden proveer los vasos coronarios normales, volviendo al músculo isquémico.&lt;br /&gt;• &lt;b&gt;Arritmias ventriculares:&lt;/b&gt; La hipertrofia expone al paciente a un alto riesgo de presentar taquicardia o fibrilación ventricular, causas directas de síncope y muerte súbita.&lt;br /&gt;• &lt;b&gt;Fibrilación auricular:&lt;/b&gt; La dilatación secundaria de la aurícula izquierda genera la pérdida de la "patada auricular", indispensable para llenar el ventrículo rígido.&lt;br /&gt;• &lt;b&gt;Bloqueo auriculoventricular (AV):&lt;/b&gt; Producido por la extensión del proceso de fibrosis calcificada desde el anillo hacia el tabique interventricular, lesionando e involucrando al haz de His.</t>
  </si>
  <si>
    <t>&lt;b&gt;c) Insuficiencia cardíaca:&lt;/b&gt; Es la opción correcta. Constituye un axioma clínico establecer que la insuficiencia cardíaca es la complicación más frecuente y previsible de la estenosis aórtica sintomática no tratada, siendo el resultado directo del agotamiento irreversible de los mecanismos de hipertrofia compensadora del ventrículo izquierdo ante la severa y sostenida sobrecarga de presión.</t>
  </si>
  <si>
    <t>&lt;b&gt;a) Arritmias cardiacas:&lt;/b&gt; Es incorrecta. Si bien las arritmias ventriculares (causantes de síncope y muerte súbita) y supraventriculares (como la fibrilación auricular) son complicaciones graves y reconocidas de la evolución de esta valvulopatía, no superan estadísticamente a la insuficiencia cardíaca como la manifestación evolutiva más frecuente del fracaso de bomba.&lt;br /&gt;&lt;b&gt;b) Insuficiencia aórtica:&lt;/b&gt; Es incorrecta. Representa una valvulopatía distinta caracterizada por sobrecarga de volumen diastólico. Aunque puede coexistir con la estenosis en patologías como la enfermedad reumática (enfermedad aórtica mixta), no constituye una complicación evolutiva fisiopatológica derivada de una estenosis aórtica aislada no tratada.&lt;br /&gt;&lt;b&gt;d) Embolismo sistémico:&lt;/b&gt; Es incorrecta. Si bien el riesgo embólico existe ante el desarrollo secundario de una fibrilación auricular, el embolismo sistémico masivo es una complicación patognomónica y muchísimo más frecuente en la evolución de la estenosis mitral, no destacándose como la complicación primordial de la estenosis aórtica.</t>
  </si>
  <si>
    <t>Cuál de los siguientes procedimientos invasivos es el más apropiado para el tratamiento de una estenosis aórtica severa en un paciente de alto riesgo quirúrgico:&lt;br&gt;&lt;br&gt;a) Válvula o plastia aortica percutánea&lt;br&gt;&lt;br&gt;b) Cirugía de reemplazo valvular aórtico&lt;br&gt;&lt;br&gt;c) TAVI&lt;br&gt;&lt;br&gt;d) Angioplastia con stent de arteria coronaria izquierda</t>
  </si>
  <si>
    <t>&lt;br&gt;c) TAVI</t>
  </si>
  <si>
    <t>&lt;b&gt;TRATAMIENTOS PERCUTÁNEOS DE LA ESTENOSIS AÓRTICA&lt;/b&gt;&lt;br /&gt;&lt;br /&gt;Para pacientes que presentan estenosis aórtica severa y conllevan un riesgo prohibitivo para la cirugía convencional de reemplazo, existen alternativas menos invasivas:&lt;br /&gt;• &lt;b&gt;TAVI (Implante Valvular Percutáneo Transfemoral):&lt;/b&gt; Constituye una alternativa de elección para pacientes ancianos con severas comorbilidades. Consiste en ingresar un catéter por la arteria femoral (o vía transapical del ventrículo izquierdo), aplastar la válvula nativa con un balón e implantar una válvula biológica autoexpandible. Presenta el inmenso beneficio de realizarse sin esternotomía, sin circulación extracorpórea y con el corazón latiendo.&lt;br /&gt;• &lt;b&gt;Valvuloplastia percutánea con balón:&lt;/b&gt; Dilata la válvula estenosada mediante un balón. Su indicación es muy restringida en el adulto; se utiliza únicamente como puente para el reemplazo valvular aórtico definitivo (por ejemplo, en pacientes cursando un edema agudo de pulmón inmanejable).</t>
  </si>
  <si>
    <t>La opción c es correcta debido a que la literatura cardiológica establece de manera axiomática que el &lt;b&gt;TAVI&lt;/b&gt; constituye el procedimiento invasivo más apropiado y la alternativa de elección para tratar una estenosis aórtica severa en pacientes de &lt;b&gt;alto riesgo quirúrgico&lt;/b&gt; o ancianos con severas comorbilidades.</t>
  </si>
  <si>
    <t>&lt;br /&gt;• &lt;b&gt;b) Cirugía de reemplazo valvular aórtico:&lt;/b&gt; Es incorrecta en este escenario específico. Si bien es el tratamiento estándar general para la estenosis aórtica severa, la cirugía a cielo abierto (que requiere esternotomía y circulación extracorpórea) implica un riesgo de morbimortalidad inaceptable en pacientes catalogados de alto riesgo quirúrgico.&lt;br /&gt;• &lt;b&gt;a) Válvula o plastia aortica percutánea:&lt;/b&gt; Es incorrecta como tratamiento definitivo. La valvuloplastia con balón en el adulto tiene un efecto transitorio y se reserva exclusivamente como un puente de urgencia antes del reemplazo.&lt;br /&gt;• &lt;b&gt;d) Angioplastia con stent de arteria coronaria izquierda:&lt;/b&gt; Es incorrecta ya que es el procedimiento endovascular dirigido a tratar la cardiopatía isquémica obstructiva (enfermedad coronaria aterosclerótica), no la patología estructural de la válvula aórtica.</t>
  </si>
  <si>
    <t>&lt;b&gt;EVALUACIÓN PREVIA AL TAVI&lt;/b&gt;&lt;br /&gt;&lt;br /&gt;Para asegurar el éxito de este procedimiento percutáneo, el equipo cardiovascular exige un estudio anatómico minucioso previo de la raíz aórtica, el anillo y los accesos vasculares. Estas mediciones se logran ineludiblemente mediante el uso de la ecografía transesofágica y la tomografía computada multicorte de alta resolución.</t>
  </si>
  <si>
    <t>¿Cuál es la principal indicación para el reemplazo valvular aórtico?&lt;br&gt;&lt;br&gt;a) Estenosis valvular aórtica asintomática&lt;br&gt;&lt;br&gt;b) Insuficiencia valvular aórtica asintomática&lt;br&gt;&lt;br&gt;c) Endocarditis infecciosa&lt;br&gt;&lt;br&gt;d) Hipertensión arterial resistente</t>
  </si>
  <si>
    <t>&lt;br&gt;a) Estenosis valvular aórtica asintomática</t>
  </si>
  <si>
    <t>&lt;b&gt;INDICACIONES QUIRÚRGICAS PARA EL REEMPLAZO VALVULAR AÓRTICO&lt;/b&gt;&lt;br /&gt;&lt;br /&gt;El tratamiento definitivo de las valvulopatías aórticas es invariablemente quirúrgico. Las normativas de Clase I para el reemplazo valvular aórtico establecen las siguientes indicaciones de forma estricta:&lt;br /&gt;• &lt;b&gt;Estenosis aórtica severa sintomática.&lt;/b&gt;&lt;br /&gt;• &lt;b&gt;Estenosis aórtica severa (con o sin síntomas)&lt;/b&gt; cuando se asocia ineludiblemente a la necesidad de realizar otra cirugía cardiovascular concurrente.&lt;br /&gt;• &lt;b&gt;Estenosis aórtica severa asintomática&lt;/b&gt; pero que cursa de manera comprobada con disfunción sistólica del ventrículo izquierdo (Fracción de Eyección &lt; 50%) o presenta una respuesta anormal al ejercicio (como el desarrollo de hipotensión).</t>
  </si>
  <si>
    <t>&lt;b&gt;a) Estenosis valvular aórtica asintomática:&lt;/b&gt; Es la opción correcta. Las normativas clínicas avalan explícitamente el reemplazo valvular aórtico en pacientes que cursan una estenosis aórtica asintomática, siempre que esta sea de grado severo y esté asociada a disfunción sistólica del ventrículo izquierdo (caída de la fracción de eyección) o cuando el paciente requiera de manera simultánea otra intervención cardiovascular.</t>
  </si>
  <si>
    <t>&lt;b&gt;b) Insuficiencia valvular aórtica asintomática:&lt;/b&gt; Es incorrecta en este contexto competitivo. Si bien un paciente asintomático con insuficiencia aórtica severa posee indicación quirúrgica, se exige constatar dilatación ventricular severa (&gt; 50 mm sistólico o &gt; 70 mm diastólico) o disfunción sistólica, no siendo considerada en la literatura como la "principal" indicación global.&lt;br /&gt;&lt;b&gt;c) Endocarditis infecciosa:&lt;/b&gt; Es incorrecta. La endocarditis que provoca insuficiencia aórtica aguda requiere cirugía urgente para evitar el shock cardiogénico, pero no se ubica epidemiológicamente como la principal indicación global para el reemplazo valvular frente a la patología crónica y estructural prevalente.&lt;br /&gt;&lt;b&gt;d) Hipertensión arterial resistente:&lt;/b&gt; Es incorrecta. Constituye un factor de riesgo crónico para el desarrollo de patología aórtica y dilatación, pero de ninguna manera es una indicación quirúrgica directa para realizar un reemplazo valvular por sí misma.</t>
  </si>
  <si>
    <t>&lt;b&gt;INDICACIONES DE REEMPLAZO EN INSUFICIENCIA AÓRTICA&lt;/b&gt;&lt;br /&gt;&lt;br /&gt;Las normativas de Clase I establecen que el tratamiento quirúrgico debe indicarse ineludiblemente en las siguientes situaciones:&lt;br /&gt;• Pacientes sintomáticos, independientemente de la función de su ventrículo izquierdo.&lt;br /&gt;• Pacientes asintomáticos con insuficiencia aórtica severa crónica y disfunción sistólica del ventrículo izquierdo (Fracción de Eyección &lt; 50%).&lt;br /&gt;• Pacientes asintomáticos con dilatación ventricular severa documentada ecocardiográficamente (Diámetro de fin de sístole &gt; 50 mm o Diámetro de fin de diástole &gt; 70 mm).</t>
  </si>
  <si>
    <t>Ante un paciente con soplo sistólico aórtico, asintomático, con gradiente transvascular pico de 19 mmHg. Usted procedería:&lt;br&gt;&lt;br&gt;a) Control clínico evolutivo&lt;br&gt;&lt;br&gt;b) Evaluación con cinecoronariografía&lt;br&gt;&lt;br&gt;c) Tratamiento con IECA&lt;br&gt;&lt;br&gt;d) Reemplazo valvular con prótesis mecánica</t>
  </si>
  <si>
    <t>&lt;br&gt;a) Control clínico evolutivo</t>
  </si>
  <si>
    <t>&lt;b&gt;ESTENOSIS AÓRTICA LEVE O ESCLEROSIS Y SEGUIMIENTO&lt;/b&gt;&lt;br /&gt;&lt;br /&gt;La estenosis aórtica es una enfermedad de progresión lenta que cursa con un largo período asintomático gracias a la adaptación hipertrófica concéntrica del ventrículo izquierdo. La conducta terapéutica depende estrictamente de la presencia de síntomas y del grado de severidad hemodinámica evaluado por ecocardiograma Doppler:&lt;br /&gt;• &lt;b&gt;Clasificación Ecocardiográfica:&lt;/b&gt; Un gradiente transvalvular pico de 19 mmHg (acompañado de un gradiente medio típicamente menor a 20-25 mmHg) corresponde clínicamente a una &lt;b&gt;esclerosis aórtica&lt;/b&gt; o a una &lt;b&gt;estenosis aórtica leve&lt;/b&gt;, no evidenciando un compromiso severo del área valvular en esta fase.&lt;br /&gt;• &lt;b&gt;Fase Latente Asintomática:&lt;/b&gt; Durante este período, el ventrículo izquierdo se encuentra compensado y el riesgo de mortalidad es sumamente bajo. Al no existir una limitación restrictiva severa, no hay impacto hemodinámico retrógrado o sistémico grave inmediato.&lt;br /&gt;• &lt;b&gt;Conducta Clínica (Seguimiento):&lt;/b&gt; El tratamiento médico aislado no puede modificar la evolución natural de la esclerosis ni de la estenosis aórtica. Por consiguiente, la actitud médica imperativa frente a pacientes asintomáticos con lesiones leves es la &lt;b&gt;conducta expectante o control clínico evolutivo&lt;/b&gt;. Se instauran controles periódicos para vigilar el eventual aumento de los gradientes, así como para detectar la aparición temprana de la tríada clásica de síntomas de claudicación (disnea, síncope o angina), momento en el cual se planteará la indicación quirúrgica.</t>
  </si>
  <si>
    <t>La opción a es correcta debido a que la literatura cardiológica establece axiomáticamente que, ante un paciente &lt;b&gt;asintomático&lt;/b&gt; portador de un soplo aórtico cuyo estudio hemodinámico arroja un gradiente transvalvular pico de apenas &lt;b&gt;19 mmHg&lt;/b&gt; (lo cual califica objetivamente como lesión leve o esclerosis sin compromiso severo), la conducta médica indicada es el &lt;b&gt;control clínico evolutivo&lt;/b&gt; a la espera de progresión o aparición de síntomas.</t>
  </si>
  <si>
    <t>&lt;br /&gt;• &lt;b&gt;b) Evaluación con cinecoronariografía:&lt;/b&gt; Es incorrecta debido a que este procedimiento invasivo está indicado para evaluar la anatomía coronaria preoperatoria en pacientes portadores de una estenosis aórtica &lt;b&gt;severa sintomática&lt;/b&gt; (especialmente aquellos que evolucionan con dolor retroesternal opresivo), y no corresponde al algoritmo de abordaje de formas leves asintomáticas.&lt;br /&gt;• &lt;b&gt;c) Tratamiento con IECA:&lt;/b&gt; Es incorrecta ya que no existe un tratamiento farmacológico capaz de revertir la estenosis aórtica. Además, los fármacos vasodilatadores deben utilizarse con precaución en la patología valvular aórtica por el riesgo teórico de hipotensión.&lt;br /&gt;• &lt;b&gt;d) Reemplazo valvular con prótesis mecánica:&lt;/b&gt; Es incorrecta porque el tratamiento quirúrgico de reemplazo (a cielo abierto o percutáneo) está reservado de manera formal y estricta para la estenosis aórtica de grado &lt;b&gt;severo&lt;/b&gt;, generalmente cuando se acompaña de síntomas, distando radicalmente del estadio leve expuesto en el enunciado.</t>
  </si>
  <si>
    <t>&lt;b&gt;INDICACIONES QUIRÚRGICAS (REEMPLAZO VALVULAR AÓRTICO)&lt;/b&gt;&lt;br /&gt;&lt;br /&gt;Para contrastar con la conducta expectante de los cuadros leves, las normativas de Clase I establecen que el paciente debe operarse con indicación absoluta cuando el cuadro progresa a las siguientes instancias:&lt;br /&gt;• Estenosis aórtica severa sintomática (disnea, síncope, angina de esfuerzo).&lt;br /&gt;• Estenosis aórtica severa (con o sin síntomas) cuando está asociada a otra cirugía cardiovascular.&lt;br /&gt;• Estenosis aórtica severa asintomática pero con disfunción sistólica demostrada del ventrículo izquierdo (Fracción de Eyección &lt; 50%).</t>
  </si>
  <si>
    <t>Paciente que presenta disnea CF III – IV, soplo diastólico valvular aórtico, diámetro diastólico de VI 70 mm, diámetro sistólico de 55 mm, FE 50%. Usted prefiere:&lt;br&gt;&lt;br&gt;a) Evaluación seriada con Doppler cardíaco&lt;br&gt;&lt;br&gt;b) Indicar reemplazo valvular aórtico&lt;br&gt;&lt;br&gt;c) Efectuar valvuloplastia y controlar la evolución&lt;br&gt;&lt;br&gt;d) Administrar diuréticos IECA y perfusión miocárdica</t>
  </si>
  <si>
    <t>&lt;br&gt;b) Indicar reemplazo valvular aórtico</t>
  </si>
  <si>
    <t>En un paciente que presenta disnea CF III-IV, soplo diastólico valvular aórtico, diámetro diastólico de VI de 70 mm, diámetro sistólico de 55 mm y FE 50%, la conducta de preferencia y correcta es indicar el &lt;b&gt;reemplazo valvular aórtico&lt;/b&gt;.</t>
  </si>
  <si>
    <t>&lt;b&gt;INDICACIONES QUIRÚRGICAS EN LA INSUFICIENCIA AÓRTICA&lt;/b&gt;&lt;br /&gt;&lt;br /&gt;El tratamiento definitivo de las valvulopatías aórticas es invariablemente el quirúrgico. Las normativas de Clase I establecen que el reemplazo valvular aórtico debe indicarse ineludiblemente en las siguientes situaciones ante una insuficiencia aórtica severa:&lt;br /&gt;• &lt;b&gt;Pacientes sintomáticos:&lt;/b&gt; Tienen indicación absoluta de cirugía independientemente de la función o de los diámetros de su ventrículo izquierdo.&lt;br /&gt;• &lt;b&gt;Pacientes asintomáticos con disfunción sistólica:&lt;/b&gt; Se indica cuando la Fracción de Eyección (FEy) del ventrículo izquierdo cae por debajo del 50% (&lt; 50%).&lt;br /&gt;• &lt;b&gt;Pacientes asintomáticos con dilatación ventricular severa:&lt;/b&gt; Cuando el ecocardiograma constata patológicamente un Diámetro de fin de sístole &gt; 50 mm o un Diámetro de fin de diástole &gt; 70 mm.</t>
  </si>
  <si>
    <t>&lt;b&gt;b) Indicar reemplazo valvular aórtico:&lt;/b&gt; Es la opción correcta. El paciente presenta un cuadro de insuficiencia aórtica (sugerido por el soplo diastólico) en etapa sintomática severa o descompensada (disnea clase funcional III-IV). La sola presencia de síntomas ya constituye una indicación absoluta (Clase I) para el reemplazo valvular quirúrgico. Adicionalmente, el paciente cumple con los criterios ecocardiográficos quirúrgicos por dilatación ventricular: presenta un diámetro sistólico marcadamente superado (&gt; 50 mm, ya que tiene 55 mm) y un diámetro diastólico al límite absoluto (70 mm).</t>
  </si>
  <si>
    <t>&lt;b&gt;a) Evaluación seriada con Doppler cardíaco:&lt;/b&gt; Es incorrecta. El control clínico evolutivo y la observación expectante están reservados exclusivamente para pacientes con insuficiencia aórtica crónica que se encuentren plenamente asintomáticos, con función ventricular conservada (FEy &gt; 50%) y diámetros sistólicos/diastólicos que no superen los umbrales críticos.&lt;br /&gt;&lt;b&gt;c) Efectuar valvuloplastia y controlar la evolución:&lt;/b&gt; Es incorrecta. La valvuloplastia es un procedimiento de dilatación (usado de puente en ciertas estenosis) que carece de utilidad anatómica frente a una válvula incompetente que sufre reflujo diastólico.&lt;br /&gt;&lt;b&gt;d) Administrar diuréticos IECA y perfusión miocárdica:&lt;/b&gt; Es incorrecta. El tratamiento médico farmacológico aislado no modifica la evolución natural de la insuficiencia valvular severa ni repara el daño orgánico.</t>
  </si>
  <si>
    <t>&lt;b&gt;PRONÓSTICO Y COMPLICACIONES&lt;/b&gt;&lt;br /&gt;&lt;br /&gt;El pronóstico vital a largo plazo en la insuficiencia valvular aórtica está determinado intrínsecamente por la función sistólica y la progresión clínica.&lt;br /&gt;• &lt;b&gt;Criterios de gravedad:&lt;/b&gt; Los criterios ineludibles de mal pronóstico que precipitan la necesidad de cirugía son la aparición de disnea e intolerancia al esfuerzo, la caída de la fracción de eyección, y el aumento sostenido del diámetro de fin de diástole y de fin de sístole.&lt;br /&gt;• &lt;b&gt;Mortalidad:&lt;/b&gt; La función sistólica es el principal determinante pronóstico. Los pacientes que conservan una FEy &gt; 50% mantienen la mayor supervivencia, la cual disminuye significativamente entre 35% y 50%, y cae de manera drástica cuando la FEy se sitúa &lt; 35%.</t>
  </si>
  <si>
    <t>Ante un paciente con soplo sistólico aórtico, disnea CF II, gradiente transvalvular de 19 mmHg, Usted procedería:&lt;br&gt;&lt;br&gt;a) Evaluación con cinecoronariografía&lt;br&gt;&lt;br&gt;b) Tratamiento con IECA&lt;br&gt;&lt;br&gt;c) Reemplazo valvular con prótesis mecánica&lt;br&gt;&lt;br&gt;d) Control clínico evolutivo</t>
  </si>
  <si>
    <t>&lt;br&gt;d) Control clínico evolutivo</t>
  </si>
  <si>
    <t>Ante un paciente con soplo sistólico aórtico, disnea CF II y un gradiente transvalvular de &lt;b&gt;19 mmHg&lt;/b&gt;, se debe proceder ineludiblemente con el &lt;b&gt;control clínico evolutivo&lt;/b&gt;.</t>
  </si>
  <si>
    <t>&lt;b&gt;TRATAMIENTO Y SEGUIMIENTO DE LA ESTENOSIS AÓRTICA LEVE&lt;/b&gt;&lt;br /&gt;&lt;br /&gt;La estenosis aórtica se clasifica ecocardiográficamente según su severidad evaluando el área valvular, la velocidad y los gradientes de presión:&lt;br /&gt;• &lt;b&gt;Esclerosis aórtica o Estenosis Leve:&lt;/b&gt; Un gradiente transvalvular pico de 19 mmHg (acompañado de un gradiente medio típicamente menor a 20-25 mmHg) corresponde clínicamente a una esclerosis o lesión leve, no evidenciando un compromiso severo del área valvular en esta fase.&lt;br /&gt;• &lt;b&gt;Conducta Clínica (Seguimiento):&lt;/b&gt; El tratamiento médico aislado no puede modificar la evolución natural de la esclerosis ni de la estenosis aórtica. Por consiguiente, la actitud médica imperativa frente a pacientes con lesiones leves de bajo gradiente, incluso si presentan disnea CF II (la cual no tiene indicación quirúrgica inmediata por la falta de severidad estenótica y puede obedecer a otras causas), es la conducta expectante o el &lt;b&gt;control clínico evolutivo&lt;/b&gt;.&lt;br /&gt;• &lt;b&gt;Ausencia de indicación quirúrgica:&lt;/b&gt; El reemplazo valvular está reservado de manera absoluta para los cuadros de estenosis aórtica &lt;b&gt;severa&lt;/b&gt;.</t>
  </si>
  <si>
    <t>La opción d es correcta debido a que la literatura médica cardiológica establece de forma directa, literal y axiomática que ante un paciente con soplo sistólico aórtico, disnea CF II y un gradiente transvalvular francamente bajo de &lt;b&gt;19 mmHg&lt;/b&gt; (el cual no califica como estenosis severa), la conducta médica indicada es proceder exclusivamente con el &lt;b&gt;control clínico evolutivo&lt;/b&gt;.</t>
  </si>
  <si>
    <t>&lt;br /&gt;• &lt;b&gt;a) Evaluación con cinecoronariografía:&lt;/b&gt; Es incorrecta debido a que este procedimiento invasivo está indicado para la evaluación anatómica preoperatoria en pacientes que padecen una estenosis aórtica &lt;b&gt;severa&lt;/b&gt; sintomática (especialmente si evoluciona con dolor retroesternal opresivo), y no corresponde al algoritmo de abordaje de formas leves.&lt;br /&gt;• &lt;b&gt;b) Tratamiento con IECA:&lt;/b&gt; Es incorrecta ya que el tratamiento médico aislado no modifica la evolución natural de la patología obstructiva aórtica y los fármacos vasodilatadores deben utilizarse con precaución extrema en estas entidades.&lt;br /&gt;• &lt;b&gt;c) Reemplazo valvular con prótesis mecánica:&lt;/b&gt; Es incorrecta porque el tratamiento quirúrgico de reemplazo valvular está indicado de manera formal y estricta únicamente para la estenosis aórtica de grado &lt;b&gt;severo&lt;/b&gt;, distando radicalmente del estadio de severidad que representa un gradiente de apenas 19 mmHg.</t>
  </si>
  <si>
    <t>&lt;b&gt;INDICACIONES QUIRÚRGICAS (REEMPLAZO VALVULAR AÓRTICO)&lt;/b&gt;&lt;br /&gt;&lt;br /&gt;Para contrastar con la conducta expectante de los cuadros leves, las normativas de Clase I establecen que el paciente debe operarse con indicación absoluta cuando el cuadro progresa a las siguientes instancias de severidad:&lt;br /&gt;• Estenosis aórtica severa sintomática (disnea, síncope, angina de esfuerzo).&lt;br /&gt;• Estenosis aórtica severa (con o sin síntomas) cuando está asociada a otra cirugía cardiovascular.&lt;br /&gt;• Estenosis aórtica severa asintomática pero con disfunción sistólica demostrada del ventrículo izquierdo (Fracción de Eyección &lt; 50%).</t>
  </si>
  <si>
    <t>Un anciano de 80 años de aspecto saludable, consulta por síncopes. El ECG muestra bloqueo completo de la rama izquierda y el ecocardiograma válvula aórtica calcificada con gradiente transaórtico medio de 70 mmHg y área valvular de 0,5 cm2. La fracción de eyección del ventrículo izquierdo es normal ¿Cuál es la mejor opción terapéutica?&lt;br&gt;&lt;br&gt;a) Prótesis aórtica preferentemente biológica&lt;br&gt;&lt;br&gt;b) Marcapasos permanente DDD para preservar la contracción auricular&lt;br&gt;&lt;br&gt;c) Valvuloplastia percutánea con catéter balón dada la edad del paciente&lt;br&gt;&lt;br&gt;d) Drogas antiarrítmicas previo estudio Holter para detectar la causa de los síncopes&lt;br&gt;&lt;br&gt;e) Aspirina a dosis baja y seguimiento clínico</t>
  </si>
  <si>
    <t>&lt;br&gt;a) Prótesis aórtica preferentemente biológica</t>
  </si>
  <si>
    <t>&lt;b&gt;TRATAMIENTO DE LA ESTENOSIS AÓRTICA SEVERA EN EL ANCIANO&lt;/b&gt;&lt;br /&gt;&lt;br /&gt;El tratamiento definitivo de la estenosis valvular aórtica severa sintomática es invariablemente el reemplazo valvular, ya que no existe tratamiento médico que modifique la evolución natural de la enfermedad.&lt;br /&gt;• &lt;b&gt;Indicación absoluta:&lt;/b&gt; Las normativas de Clase I establecen que la estenosis aórtica severa sintomática (manifestada por síncope, ángor o disnea) tiene indicación ineludible de reemplazo valvular quirúrgico o percutáneo.&lt;br /&gt;• &lt;b&gt;Elección de la prótesis:&lt;/b&gt; Las prótesis biológicas (confeccionadas generalmente con pericardio bovino) presentan la inmensa ventaja de no requerir anticoagulación de por vida, necesitando profilaxis solo por tres meses. Están indicadas preferentemente en pacientes ancianos (portadores de estenosis esclerodegenerativa senil), ya que su vida media útil es de 8 a 10 años, adaptándose perfectamente a la expectativa de vida del geronte y evitando el altísimo riesgo de sangrado que conlleva la anticoagulación crónica en esta población.&lt;br /&gt;• &lt;b&gt;Estenosis Crítica:&lt;/b&gt; Se diagnostica objetivamente mediante ecocardiograma cuando el área valvular es &lt; 0,7 cm2 y el gradiente medio es &gt; 40 mmHg. Cifras superiores (gradiente de 70 mmHg y área de 0,5 cm2) marcan un estado hemodinámico catastrófico inminente.</t>
  </si>
  <si>
    <t>&lt;b&gt;a) Prótesis aórtica preferentemente biológica:&lt;/b&gt; Es la opción correcta. El paciente presenta un cuadro inconfundible de estenosis aórtica crítica (área valvular de 0,5 cm2 y gradiente medio de 70 mmHg) sintomática (síncope). La presencia de síntomas indica el agotamiento de los mecanismos compensadores y constituye una indicación absoluta de reemplazo valvular. Al tratarse de un paciente añoso (80 años), se prefiere formalmente una prótesis biológica para evitar la anticoagulación permanente, dado que la degeneración valvular a los 10 años no representa un problema limitante frente a su expectativa de vida.</t>
  </si>
  <si>
    <t>&lt;b&gt;b) Marcapasos permanente DDD:&lt;/b&gt; Es incorrecta. Si bien el paciente presenta un bloqueo completo de rama izquierda (BCRI) en el ECG, la causa obstructiva y letal de sus síncopes es la estenosis aórtica crítica subyacente. Colocar un marcapasos no resuelve el obstáculo mecánico a la eyección sistólica.&lt;br /&gt;&lt;b&gt;c) Valvuloplastia percutánea con catéter balón:&lt;/b&gt; Es incorrecta. En adultos, este procedimiento tiene una indicación muy restringida y se utiliza únicamente como puente paliativo temporal para el reemplazo valvular (ej. ante un edema agudo de pulmón inmanejable), pero no constituye la mejor opción terapéutica definitiva por su altísima tasa de reestenosis.&lt;br /&gt;&lt;b&gt;d) Drogas antiarrítmicas previo estudio Holter:&lt;/b&gt; Es incorrecta. Retrasar el tratamiento definitivo de una estenosis crítica sintomática buscando otras etiologías arrítmicas para el síncope es una conducta médica contraindicada frente al riesgo de muerte súbita inminente.&lt;br /&gt;&lt;b&gt;e) Aspirina a dosis baja y seguimiento clínico:&lt;/b&gt; Es incorrecta. El manejo conservador está reservado exclusivamente para pacientes asintomáticos.</t>
  </si>
  <si>
    <t>&lt;b&gt;PRONÓSTICO Y MORTALIDAD&lt;/b&gt;&lt;br /&gt;&lt;br /&gt;La evolución natural de la estenosis aórtica presenta un largo período latente asintomático donde la mortalidad es sumamente baja. Sin embargo, el pronóstico cambia radicalmente al iniciar la sintomatología:&lt;br /&gt;• La aparición de síntomas (disnea, ángor o síncope) marca una caída abrupta de la curva de supervivencia.&lt;br /&gt;• La mortalidad asciende estrepitosamente al 50% a los dos años en los pacientes sintomáticos.&lt;br /&gt;• De no mediar una intervención de reemplazo valvular, la muerte sobreviene inexorablemente en un plazo de 2 a 4 años desde la manifestación clínica, habitualmente desencadenada por insuficiencia cardíaca refractaria o muerte súbita por arritmias ventriculares.</t>
  </si>
  <si>
    <t>14_Valvulopatías_M</t>
  </si>
  <si>
    <t>¿Qué es el prolapso de la válvula mitral?&lt;br&gt;&lt;br&gt;a) Una deformidad de la válvula mitral&lt;br&gt;&lt;br&gt;b) Una insuficiencia de la válvula mitral&lt;br&gt;&lt;br&gt;c) Una estenosis de la válvula mitral&lt;br&gt;&lt;br&gt;d) Una afección de la válvula tricúspidea</t>
  </si>
  <si>
    <t>&lt;br&gt;a) Una deformidad de la válvula mitral</t>
  </si>
  <si>
    <t>El &lt;b&gt;prolapso de la válvula mitral&lt;/b&gt; se define axiomáticamente como una &lt;b&gt;deformidad de la válvula mitral&lt;/b&gt; que genera una alteración estructural en el aparato valvular.</t>
  </si>
  <si>
    <t>&lt;b&gt;CONCEPTO DE PROLAPSO VALVULAR MITRAL&lt;/b&gt;&lt;br /&gt;&lt;br /&gt;El prolapso de la válvula mitral (también conocido como enfermedad de Barlow) se engloba dentro de las etiologías orgánicas degenerativas del aparato valvular mitral.&lt;br /&gt;• &lt;b&gt;Definición Anatómica:&lt;/b&gt; Constituye fundamentalmente una deformidad de las valvas mitrales. Esta alteración estructural, originada típicamente por un proceso de degeneración mixomatosa, debilita el tejido y provoca que las valvas protruyan o prolapsen hacia la aurícula durante la sístole.&lt;br /&gt;• &lt;b&gt;Fisiopatología y Consecuencia Hemodinámica:&lt;/b&gt; Si esta deformidad progresa, condiciona una mala coaptación del aparato valvular. Al no cerrarse herméticamente durante la sístole, genera el pasaje anormal y retrógrado de un volumen de sangre desde el ventrículo izquierdo hacia la aurícula izquierda, instaurando el cuadro clínico hemodinámico de insuficiencia mitral.&lt;br /&gt;• &lt;b&gt;Epidemiología:&lt;/b&gt; El prolapso de la válvula mitral en sus diferentes estadios sigue siendo una de las causas orgánicas más frecuentes de valvulopatía en pacientes jóvenes.&lt;br /&gt;• &lt;b&gt;Factores de Riesgo Genéticos:&lt;/b&gt; Se encuentra íntimamente ligado a trastornos genéticos del tejido conectivo, específicamente el Síndrome de Marfan y el Síndrome de Ehlers-Danlos, los cuales alteran proteínas estructurales como el colágeno y la elastina, predisponiendo a padecer degeneración mixomatosa o prolapso valvular con eventual ruptura de cuerdas tendinosas.</t>
  </si>
  <si>
    <t>La opción a es correcta debido a que la literatura cardiológica establece de forma directa, literal y axiomática que el prolapso de la válvula mitral es primariamente una &lt;b&gt;deformidad de la válvula mitral&lt;/b&gt;, constituyendo una alteración anatómica (frecuentemente por degeneración mixomatosa) que predispone a disfunciones en el cierre valvular.</t>
  </si>
  <si>
    <t>&lt;br /&gt;• &lt;b&gt;b) Una insuficiencia de la válvula mitral:&lt;/b&gt; Es incorrecta en su definición conceptual primaria. Si bien el prolapso mixomatoso es la causa orgánica más frecuente de insuficiencia mitral en pacientes jóvenes, la insuficiencia es la consecuencia hemodinámica funcional (la falta de coaptación y el reflujo de sangre) provocada por dicha deformidad estructural subyacente.&lt;br /&gt;• &lt;b&gt;c) Una estenosis de la válvula mitral:&lt;/b&gt; Es incorrecta porque la estenosis implica una limitación y restricción a la apertura de la válvula (obstruyendo el llenado diastólico y siendo de etiología abrumadoramente reumática), lo cual es diametralmente opuesto a la laxitud y el exceso de tejido propios del prolapso.&lt;br /&gt;• &lt;b&gt;d) Una afección de la válvula tricúspidea:&lt;/b&gt; Es incorrecta por evidente discordancia topográfica, ya que el enunciado interroga explícitamente sobre el aparato valvular mitral (corazón izquierdo).</t>
  </si>
  <si>
    <t>&lt;b&gt;ETIOLOGÍA DE LA INSUFICIENCIA MITRAL&lt;/b&gt;&lt;br /&gt;&lt;br /&gt;Para comprender el lugar que ocupa el prolapso en la patología valvular, es vital clasificar las causas de insuficiencia mitral, dividiéndose en etiologías orgánicas y funcionales:&lt;br /&gt;• &lt;b&gt;Degenerativas:&lt;/b&gt; Es la etiología orgánica adquirida más frecuente. Incluye la degeneración mixomatosa (prolapso de válvula mitral), la ruptura idiopática de cuerda tendinosa y la calcificación del anillo mitral.&lt;br /&gt;• &lt;b&gt;Inflamatorias e Infecciosas:&lt;/b&gt; Abarca la fiebre reumática, enfermedades autoinmunes (Lupus, Síndrome Antifosfolipídico) y la destrucción anatómica directa causada por la endocarditis infecciosa.&lt;br /&gt;• &lt;b&gt;Secundarias (Funcionales):&lt;/b&gt; Ocurren cuando las valvas son anatómicamente sanas, pero sufren una alteración en la coaptación debido a la distorsión de la geometría del ventrículo o al desplazamiento de los músculos papilares (ej. por cardiopatía isquémica, infarto de miocardio o miocardiopatía dilatada).</t>
  </si>
  <si>
    <t>¿Cuál es la valvulopatía más común en pacientes con antecedentes de fiebre reumática?&lt;br&gt;&lt;br&gt;a) Estenosis mitral&lt;br&gt;&lt;br&gt;b) Insuficiencia mitral&lt;br&gt;&lt;br&gt;c) Estenosis aórtica&lt;br&gt;&lt;br&gt;d) Insuficiencia aórtica</t>
  </si>
  <si>
    <t>&lt;br&gt;a) Estenosis mitral</t>
  </si>
  <si>
    <t>La &lt;b&gt;estenosis mitral&lt;/b&gt; es la lesión valvular y la &lt;b&gt;valvulopatía más común&lt;/b&gt; provocada en pacientes con antecedentes de &lt;b&gt;fiebre reumática&lt;/b&gt;.</t>
  </si>
  <si>
    <t>&lt;b&gt;EPIDEMIOLOGÍA Y ETIOLOGÍA DE LA ESTENOSIS MITRAL&lt;/b&gt;&lt;br /&gt;&lt;br /&gt;La estenosis mitral presenta una relación etiológica y epidemiológica abrumadora con la enfermedad reumática.&lt;br /&gt;• &lt;b&gt;Etiología Reumática:&lt;/b&gt; Constituye de manera excluyente el 95% de los casos de estenosis mitral en el mundo. Es una patología postinflamatoria crónica, que aparece como consecuencia estructural de la curación de la fiebre reumática ocurrida predominantemente durante la infancia o la adolescencia.&lt;br /&gt;• &lt;b&gt;Prevalencia y Condiciones Socioeconómicas:&lt;/b&gt; Al depender directamente de la infección primaria por el estreptococo, su epidemiología está íntimamente ligada al nivel socioeconómico. Es predominantemente una condición de países subdesarrollados o en vías de desarrollo (debido al menor acceso a antibióticos betalactámicos).&lt;br /&gt;• &lt;b&gt;Edad de Presentación Clínica:&lt;/b&gt; En países en vías de desarrollo la edad media de presentación se ubica muy tempranamente en la franja de los 20 a 30 años, tras una evolución silenciosa de 10 a 20 años desde el ataque de fiebre reumática. En países desarrollados, la manifestación clínica suele verse en edades más avanzadas, recién a los 50 o 60 años.</t>
  </si>
  <si>
    <t>&lt;b&gt;a) Estenosis mitral:&lt;/b&gt; Es la opción correcta. Constituye una regla clínica y epidemiológica ineludible establecer que la estenosis mitral es la lesión valvular más frecuente y la consecuencia estructural directa provocada por la curación de los ataques de fiebre reumática.</t>
  </si>
  <si>
    <t>&lt;b&gt;b) Insuficiencia mitral:&lt;/b&gt; Es incorrecta en términos de prevalencia frente a la estenosis. Aunque la fiebre reumática es una causa inflamatoria reconocida de insuficiencia mitral (pudiendo generar acortamiento o retracción del aparato valvular), estadísticamente la lesión predominante y más común post-reumática es la estenosis.&lt;br /&gt;&lt;b&gt;c) Estenosis aórtica, y d) Insuficiencia aórtica:&lt;/b&gt; Son opciones incorrectas. Si bien la fiebre reumática puede afectar a las sigmoideas aórticas (siendo la etiología más frecuente de insuficiencia aórtica puramente valvular y una causa de estenosis aórtica en países no desarrollados), la predilección anatómica y epidemiológica del daño reumático se asienta abrumadoramente sobre la válvula mitral, no siendo las lesiones aórticas las más comunes.</t>
  </si>
  <si>
    <t>&lt;b&gt;FACTORES DE RIESGO DE LA ESTENOSIS MITRAL REUMÁTICA&lt;/b&gt;&lt;br /&gt;&lt;br /&gt;El desarrollo y perpetuación de esta afección valvular se encuentra condicionado por dos factores predisponentes principales descritos en la literatura clínica:&lt;br /&gt;• &lt;b&gt;Hipertensión arterial:&lt;/b&gt; Constituye el principal factor de riesgo clínico documentado para desarrollar estenosis mitral.&lt;br /&gt;• &lt;b&gt;Condiciones socioeconómicas desfavorables:&lt;/b&gt; Residir en países subdesarrollados es el factor de riesgo ambiental más crítico. La falta de acceso a intervenciones médicas tempranas y el menor uso de penicilina durante las infecciones en la infancia perpetúan la alta incidencia y recurrencia de la fiebre reumática.</t>
  </si>
  <si>
    <t>¿Cuál es la lesión valvular más frecuente provocada por la fiebre reumática?&lt;br&gt;&lt;br&gt;a) Insuficiencia aórtica&lt;br&gt;&lt;br&gt;b) Insuficiencia mitral&lt;br&gt;&lt;br&gt;c) Estenosis aórtica&lt;br&gt;&lt;br&gt;d) Estenosis mitral</t>
  </si>
  <si>
    <t>&lt;br&gt;d) Estenosis mitral</t>
  </si>
  <si>
    <t>La &lt;b&gt;estenosis mitral&lt;/b&gt; es la lesión valvular y la valvulopatía más común provocada en pacientes con antecedentes de &lt;b&gt;fiebre reumática&lt;/b&gt;.</t>
  </si>
  <si>
    <t>&lt;b&gt;EPIDEMIOLOGÍA Y ETIOLOGÍA DE LA ESTENOSIS MITRAL&lt;/b&gt;&lt;br /&gt;&lt;br /&gt;La estenosis mitral presenta un espectro causal reducido y monopolizado dentro de la patología valvular:&lt;br /&gt;• &lt;b&gt;Etiología Reumática:&lt;/b&gt; Constituye de manera abrumadora el &lt;b&gt;95%&lt;/b&gt; de los casos en el mundo. Es una patología postinflamatoria crónica, consecuencia estructural de la curación de la fiebre reumática ocurrida predominantemente durante la infancia o adolescencia.&lt;br /&gt;• &lt;b&gt;Fisiopatología Estructural:&lt;/b&gt; En la etiología reumática, ocurre una fusión comisural donde los bordes libres de las valvas se pegotean, generando un anillo fibrótico rígido. La válvula se estrecha, abre de forma muy limitada y adquiere una morfología tuneliforme (descrita ecocardiográficamente como apertura "en domo" o "boquita de pescado").&lt;br /&gt;• &lt;b&gt;Factores Predisponentes:&lt;/b&gt; Al depender de la infección primaria por el estreptococo en la infancia, su epidemiología está íntimamente ligada a las condiciones socioeconómicas. Sigue siendo una enfermedad altamente prevalente en países en vías de desarrollo, donde la falta de acceso a intervenciones médicas tempranas y el menor uso de antibióticos betalactámicos perpetúan la alta incidencia de la fiebre reumática.</t>
  </si>
  <si>
    <t>La opción d es correcta debido a que la literatura cardiológica establece como postulado fundamental que la &lt;b&gt;estenosis mitral&lt;/b&gt; es la lesión valvular más frecuente provocada por la &lt;b&gt;fiebre reumática&lt;/b&gt;, representando esta enfermedad el 95% de las etiologías de dicha valvulopatía a nivel mundial.</t>
  </si>
  <si>
    <t>&lt;br /&gt;• &lt;b&gt;a) Insuficiencia aórtica, b) Insuficiencia mitral y c) Estenosis aórtica:&lt;/b&gt; Son incorrectas porque, si bien la carditis reumática puede afectar a cualquiera de estas válvulas (siendo causa etiológica reconocida de insuficiencia mitral inflamatoria, insuficiencia aórtica y estenosis aórtica adquirida), estadísticamente la secuela valvular más frecuente, típica y preponderante del daño crónico por fiebre reumática es la estenosis de la válvula mitral.</t>
  </si>
  <si>
    <t>¿Cuál es el principal factor de riesgo para desarrollar estenosis mitral?&lt;br&gt;&lt;br&gt;a) Tabaco&lt;br&gt;&lt;br&gt;b) Alcohol&lt;br&gt;&lt;br&gt;c) Hipertensión arterial&lt;br&gt;&lt;br&gt;d) Enfermedad de Lyme</t>
  </si>
  <si>
    <t>La &lt;b&gt;hipertensión arterial&lt;/b&gt; constituye el &lt;b&gt;principal factor de riesgo&lt;/b&gt; clínico documentado para desarrollar &lt;b&gt;estenosis mitral&lt;/b&gt;.</t>
  </si>
  <si>
    <t>&lt;b&gt;FACTORES DE RIESGO DE LA ESTENOSIS MITRAL&lt;/b&gt;&lt;br /&gt;&lt;br /&gt;El desarrollo y perpetuación de la afección valvular mitral se encuentra condicionado por diversos factores de riesgo clínicos y epidemiológicos descritos en la literatura médica:&lt;br /&gt;• &lt;b&gt;Hipertensión arterial:&lt;/b&gt; Constituye de manera directa el principal factor de riesgo clínico documentado para desarrollar estenosis mitral.&lt;br /&gt;• &lt;b&gt;Condiciones socioeconómicas desfavorables:&lt;/b&gt; Residir en países subdesarrollados o en vías de desarrollo es el factor predisponente ambiental y sociodemográfico más crítico para la enfermedad valvular reumática. La falta de acceso a intervenciones médicas tempranas y el menor uso de antibióticos betalactámicos (como la penicilina) durante las infecciones en la infancia perpetúan la alta incidencia y recurrencia de la fiebre reumática, causa abrumadora de la estenosis.&lt;br /&gt;• &lt;b&gt;Edad avanzada:&lt;/b&gt; El incremento en la expectativa de vida y el envejecimiento poblacional es un factor de riesgo intrínseco para el desarrollo de formas de enfermedad valvular degenerativa. En los ancianos, se incrementa notablemente la prevalencia de calcificación del aparato mitral, lo que puede desarrollar estenosis leves a moderadas cuyo origen es puramente degenerativo.&lt;br /&gt;• &lt;b&gt;Radiación mediastínica:&lt;/b&gt; Las personas que han recibido radioterapia en la región torácica corren el riesgo de desarrollar valvulitis actínica, un proceso inflamatorio crónico que genera fibrosis valvular cicatrizal restringiendo la apertura normal de la válvula mitral.&lt;br /&gt;• &lt;b&gt;Hemodiálisis:&lt;/b&gt; Los pacientes sometidos a este procedimiento presentan un riesgo elevado de desarrollar calcificación de todo el aparato mitral, lo que puede derivar en un cuadro de estenosis mitral secundaria.</t>
  </si>
  <si>
    <t>&lt;b&gt;c) Hipertensión arterial:&lt;/b&gt; Es la opción correcta. Constituye un postulado clínico y epidemiológico establecer que la hipertensión arterial representa el principal factor de riesgo clínico directo para el desarrollo de estenosis mitral en los pacientes.</t>
  </si>
  <si>
    <t>&lt;b&gt;a) Tabaco, y b) Alcohol:&lt;/b&gt; Son incorrectas. Aunque constituyen factores de riesgo modificables universales para la patología cardiovascular isquémica, el daño orgánico microvascular sistémico, o etiologías específicas como la miocardiopatía alcohólica dilatada, no representan de manera específica el "principal" factor de riesgo patogénico para inducir el estrechamiento y restricción estructural valvular de la estenosis mitral.&lt;br /&gt;&lt;b&gt;d) Enfermedad de Lyme:&lt;/b&gt; Es incorrecta. Es una patología infecciosa (causada por &lt;i&gt;Borrelia burgdorferi&lt;/i&gt;) que puede generar afecciones cardíacas puntuales (como la carditis de Lyme, manifestada clásicamente por bloqueos auriculoventriculares), pero carece de relación patogénica y epidemiológica con la génesis de la estenosis mitral (cuyo origen primario radica de forma abrumadora en las secuelas postinflamatorias de la fiebre reumática).</t>
  </si>
  <si>
    <t>La estenosis mitral es considerada severa o grave cuándo el área valvular es:&lt;br&gt;&lt;br&gt;a) Inferior a 2 cm²&lt;br&gt;&lt;br&gt;b) Inferior a 1 cm²&lt;br&gt;&lt;br&gt;c) Inferior a 0,7 cm²&lt;br&gt;&lt;br&gt;d) Inferior a 0,5 cm²</t>
  </si>
  <si>
    <t>&lt;br&gt;b) Inferior a 1 cm²</t>
  </si>
  <si>
    <t>La &lt;b&gt;estenosis mitral&lt;/b&gt; es considerada referencial e históricamente como severa o grave cuando el área valvular es &lt;b&gt;inferior a 1 cm²&lt;/b&gt;.</t>
  </si>
  <si>
    <t>&lt;b&gt;HEMODINAMIA Y SEVERIDAD DE LA ESTENOSIS MITRAL&lt;/b&gt;&lt;br /&gt;&lt;br /&gt;En condiciones fisiológicas normales, el área de apertura de la válvula mitral mide entre &lt;b&gt;4.0 y 6.0 cm²&lt;/b&gt;. En la estenosis mitral (cuya etiología reumática constituye el 95% de los casos), se produce una fusión comisural y una estrechez tuneliforme que dificulta severamente el llenado diastólico del ventrículo izquierdo, recayendo el impacto hemodinámico íntegramente sobre la aurícula izquierda y el circuito venulocapilar pulmonar.&lt;br /&gt;• &lt;b&gt;Severidad (Criterios ecocardiográficos actuales):&lt;/b&gt; Una estenosis mitral se define como severa cuando el ecocardiograma Doppler documenta un Área Valvular Mitral (MVA) &lt;b&gt;menor a 1.5 cm²&lt;/b&gt; o un Gradiente Medio &lt;b&gt;mayor a 10 mmHg&lt;/b&gt;.&lt;br /&gt;• &lt;b&gt;Severidad (Criterio histórico/MCQ):&lt;/b&gt; Históricamente y de manera referencial en la evaluación y literatura médica, se establece el axioma clínico de que la estenosis mitral es considerada categóricamente severa o grave cuando el área valvular se reduce a valores &lt;b&gt;inferiores a 1 cm²&lt;/b&gt;.</t>
  </si>
  <si>
    <t>La opción b es correcta debido a que la literatura cardiológica establece de manera directa, axiomática e histórica (a fines de referenciación en evaluación) que una &lt;b&gt;estenosis mitral&lt;/b&gt; se clasifica como de grado severo o grave cuando la reducción anatómica del orificio determina un área valvular &lt;b&gt;inferior a 1 cm²&lt;/b&gt;.</t>
  </si>
  <si>
    <t>&lt;br /&gt;• &lt;b&gt;a) Inferior a 2 cm²:&lt;/b&gt; Es incorrecta ya que una reducción del orificio mitral a estos valores (inferior a 2 cm² pero superior a 1.5 cm²) corresponde hemodinámicamente a una estenosis de grado leve a moderado, recordando que el área de apertura óptima basal normal es de entre 4.0 y 6.0 cm².&lt;br /&gt;• &lt;b&gt;c) Inferior a 0,7 cm² y d) Inferior a 0,5 cm²:&lt;/b&gt; Son incorrectas porque, si bien representan áreas de estrechez anatómica crítica y letal, el límite numérico estandarizado que marca el inicio fisiopatológico general de la clasificación "severa o grave" se fija de forma clásica en cifras inferiores a 1 cm² (o 1.5 cm² en consensos de imágenes modernos).</t>
  </si>
  <si>
    <t>&lt;b&gt;CONDUCTA TERAPÉUTICA SEGÚN SEVERIDAD&lt;/b&gt;&lt;br /&gt;&lt;br /&gt;El tratamiento resolutivo se reserva exclusivamente para los pacientes con enfermedad &lt;b&gt;severa&lt;/b&gt; que se encuentren &lt;b&gt;sintomáticos&lt;/b&gt; (presencia de disnea). El tratamiento de elección inicial es la &lt;b&gt;valvuloplastia percutánea con balón&lt;/b&gt;, siempre y cuando la anatomía lo permita, lo cual se determina mediante un &lt;b&gt;Score de Wilkins menor a 8&lt;/b&gt; (indicando una válvula móvil, sin engrosamiento masivo ni calcificación extensa). Si el score no es favorable o el paciente presenta trombos en la aurícula, es derivado ineludiblemente a cirugía de reemplazo valvular mitral.</t>
  </si>
  <si>
    <t>¿Qué tipo de soplo se escucha en la estenosis mitral?&lt;br&gt;&lt;br&gt;a) Sistólico&lt;br&gt;&lt;br&gt;b) Diastólico&lt;br&gt;&lt;br&gt;c) Continuo&lt;br&gt;&lt;br&gt;d) Protomesosistolico</t>
  </si>
  <si>
    <t>&lt;br&gt;b) Diastólico</t>
  </si>
  <si>
    <t>Clínicamente, en la &lt;b&gt;estenosis mitral&lt;/b&gt; se escucha característicamente un &lt;b&gt;soplo de tipo diastólico&lt;/b&gt;.</t>
  </si>
  <si>
    <t>&lt;b&gt;SEMIOLOGÍA Y AUSCULTACIÓN DE LA ESTENOSIS MITRAL&lt;/b&gt;&lt;br /&gt;&lt;br /&gt;El diagnóstico clínico asienta en una tríada auscultatoria diastólica clásica, donde el silencio sistólico se encuentra completamente libre.&lt;br /&gt;• &lt;b&gt;Soplo Diastólico:&lt;/b&gt; Consiste en un soplo rudo de baja tonalidad que presenta un "rolido" diastólico (retumbo decreciente generado por el llenado ventricular rápido), seguido de un refuerzo presistólico (acentuado justo antes del primer ruido por la contracción auricular activa).&lt;br /&gt;• &lt;b&gt;Refuerzo del Primer Ruido (R1):&lt;/b&gt; Se presenta aumentado en intensidad producto del cierre brusco y enérgico de la válvula mitral por el alto gradiente de presión.&lt;br /&gt;• &lt;b&gt;Segundo Ruido (R2) y Chasquido:&lt;/b&gt; El R2 puede estar aumentado y es seguido inmediatamente por un chasquido de apertura valvular.</t>
  </si>
  <si>
    <t>&lt;b&gt;b) Diastólico:&lt;/b&gt; Es la opción correcta. En la estenosis mitral, la limitación mecánica y la restricción a la apertura valvular dificultan el llenado del ventrículo izquierdo, el cual ocurre exclusivamente durante la diástole. Al forzarse el paso de sangre a través de la válvula estrecha en esta fase del ciclo cardíaco, se genera la turbulencia que se ausculta como un soplo diastólico (rolido o retumbo).</t>
  </si>
  <si>
    <t>&lt;b&gt;a) Sistólico:&lt;/b&gt; Es incorrecta. Durante la sístole, la válvula mitral se encuentra cerrada. Un soplo en esta fase (como el soplo holosistólico en barra o en chorro de vapor) es el hallazgo patognomónico de la insuficiencia mitral, donde existe falta de coaptación valvular.&lt;br /&gt;&lt;b&gt;c) Continuo:&lt;/b&gt; Es incorrecta. Los soplos continuos abarcan de manera ininterrumpida tanto la sístole como la diástole (típicos de fístulas arteriovenosas o el ductus arterioso persistente), no correspondiendo a una estenosis valvular pura.&lt;br /&gt;&lt;b&gt;d) Protomesosistolico:&lt;/b&gt; Es incorrecta. Refiere a un soplo ubicado en la primera mitad o mitad de la sístole, momento del ciclo cardíaco ajeno al defecto de llenado diastólico propio de la estenosis mitral.</t>
  </si>
  <si>
    <t>Un paciente de 30 años consulta a la guardia por disnea. Al examen físico se constata aumento del 1er ruido, soplo mesodiastólico y chasquido luego del 2 ruido. Usted sospecha:&lt;br&gt;&lt;br&gt;a) Insuficiencia aórtica&lt;br&gt;&lt;br&gt;b) Estenosis mitral&lt;br&gt;&lt;br&gt;c) Estenosis pulmonar&lt;br&gt;&lt;br&gt;d) Estenosis aórtica</t>
  </si>
  <si>
    <t>&lt;br&gt;b) Estenosis mitral</t>
  </si>
  <si>
    <t>La presencia auscultatoria de &lt;b&gt;aumento del primer ruido, un soplo mesodiastólico y un chasquido posterior al segundo ruido&lt;/b&gt; en un paciente con disnea conforma la tríada patognomónica que fundamenta el diagnóstico de una &lt;b&gt;estenosis mitral&lt;/b&gt;.</t>
  </si>
  <si>
    <t>&lt;b&gt;AUSCULTACIÓN Y DIAGNÓSTICO DE LA ESTENOSIS MITRAL&lt;/b&gt;&lt;br /&gt;&lt;br /&gt;La estenosis mitral presenta un cuadro semiológico altamente característico en la evaluación física. En esta patología valvular, el silencio sistólico se encuentra completamente libre, y el diagnóstico asienta primordialmente en una tríada auscultatoria diastólica clásica (evaluada de forma ideal colocando al paciente en decúbito lateral izquierdo o posición de Pachón):&lt;br /&gt;• &lt;b&gt;R1 aumentado (Refuerzo del Primer Ruido):&lt;/b&gt; Ocurre por el cierre brusco y enérgico de las valvas mitrales engrosadas, impulsado por el persistente gradiente de presión aurículo-ventricular.&lt;br /&gt;• &lt;b&gt;R2 aumentado con chasquido de apertura:&lt;/b&gt; Se percibe un sonido adicional o chasquido que aparece inmediatamente después del segundo ruido normal, marcando mecánicamente la apertura tensa y restringida de la válvula mitral.&lt;br /&gt;• &lt;b&gt;Soplo Diastólico (Mesodiastólico):&lt;/b&gt; Es un soplo rudo de baja tonalidad que ocupa el silencio diastólico. Presenta clásicamente un "rolido" diastólico (un retumbo decreciente originado por el llenado rápido ventricular a través del orificio estenótico) seguido de un refuerzo presistólico (el cual se acentúa justo antes del primer ruido gracias a la patada o contracción auricular).</t>
  </si>
  <si>
    <t>La opción b es correcta debido a que la literatura cardiológica establece axiomática y textualmente que, ante un paciente joven que consulta por disnea, el hallazgo físico combinado de &lt;b&gt;aumento del 1er ruido, soplo mesodiastólico y chasquido luego del 2do ruido&lt;/b&gt; constituye la tríada semiológica diagnóstica clásica e inconfundible de la &lt;b&gt;estenosis mitral&lt;/b&gt;.</t>
  </si>
  <si>
    <t>&lt;br /&gt;• &lt;b&gt;a) Insuficiencia aórtica:&lt;/b&gt; Es incorrecta ya que, si bien puede presentar un soplo diastólico, su carácter es típicamente aspirativo (en decrescendo) a nivel del foco aórtico o de Erb, sin presentar chasquido de apertura ni refuerzo del primer ruido, y asociándose a inconfundibles signos periféricos hiperdinámicos (pulso saltón o de Corrigan).&lt;br /&gt;• &lt;b&gt;c) Estenosis pulmonar y d) Estenosis aórtica:&lt;/b&gt; Son incorrectas de manera categórica porque ambas valvulopatías obstructivas de las válvulas sigmoideas se caracterizan semiológicamente por presentar soplos de tipo &lt;b&gt;sistólico&lt;/b&gt; (eyectivos y de morfología romboidal), mientras que el enunciado describe claramente un evento predominantemente mesodiastólico con focalización semiológica mitral.</t>
  </si>
  <si>
    <t>Una paciente de 30 años consulta a la guardia por disnea. Al examen físico se constata aumento del 1er ruido cardíaco, soplo mesodiastólico, y chasquido luego del 2do ruido. Usted sospecharía:&lt;br&gt;&lt;br&gt;a) Estenosis mitral&lt;br&gt;&lt;br&gt;b) Estenosis pulmonar&lt;br&gt;&lt;br&gt;c) Insuficiencia aórtica&lt;br&gt;&lt;br&gt;d) Estenosis aórtica</t>
  </si>
  <si>
    <t>Ante un paciente de 30 años que consulta a la guardia por disnea, y al examen físico se constata aumento del 1er ruido cardíaco, soplo mesodiastólico, y chasquido luego del 2do ruido, se debe sospechar clínicamente el diagnóstico de &lt;b&gt;estenosis mitral&lt;/b&gt;.</t>
  </si>
  <si>
    <t>&lt;b&gt;DIAGNÓSTICO CLÍNICO Y AUSCULTATORIO DE LA ESTENOSIS MITRAL&lt;/b&gt;&lt;br /&gt;&lt;br /&gt;La presentación clínica auscultatoria de la estenosis mitral asienta en una tríada diastólica clásica, mientras que el silencio sistólico se encuentra completamente libre. Esta tríada patognomónica incluye:&lt;br /&gt;• &lt;b&gt;R1 aumentado (Refuerzo del Primer Ruido):&lt;/b&gt; Se produce por el cierre brusco y enérgico de la válvula mitral originado por el alto gradiente de presión hemodinámico.&lt;br /&gt;• &lt;b&gt;R2 con chasquido de apertura:&lt;/b&gt; Sonido auscultatorio característico que aparece inmediatamente después del segundo ruido normal.&lt;br /&gt;• &lt;b&gt;Soplo Diastólico (Mesodiastólico):&lt;/b&gt; Es un soplo rudo de baja tonalidad que presenta un "rolido" diastólico (retumbo decreciente por llenado rápido ventricular), seguido de un refuerzo presistólico (el cual se ve acentuado justo antes del primer ruido por la contracción auricular).</t>
  </si>
  <si>
    <t>&lt;b&gt;a) Estenosis mitral:&lt;/b&gt; Es la opción correcta. El cuadro clínico expuesto describe de forma literal la tríada auscultatoria clásica y patognomónica que define a la estenosis mitral: el refuerzo del primer ruido (R1), el chasquido de apertura valvular posterior al segundo ruido (R2) y el hallazgo de un soplo diastólico (mesodiastólico) característico.</t>
  </si>
  <si>
    <t>&lt;b&gt;b) Estenosis pulmonar, c) Insuficiencia aórtica, y d) Estenosis aórtica:&lt;/b&gt; Son incorrectas. Ninguna de estas valvulopatías presenta la tríada auscultatoria descrita. La insuficiencia aórtica cursa con un soplo diastólico &lt;i&gt;decrescendo&lt;/i&gt; y un pulso saltón (&lt;i&gt;celer&lt;/i&gt;). La estenosis aórtica se caracteriza por un soplo mesosistólico romboidal (en diamante) irradiado al cuello y un pulso &lt;i&gt;parvus et tardus&lt;/i&gt;. La estenosis pulmonar también generaría un soplo de características primariamente sistólicas.</t>
  </si>
  <si>
    <t>¿Cuál es la complicación más común de la insuficiencia mitral aguda?&lt;br&gt;&lt;br&gt;a) Embolia pulmonar&lt;br&gt;&lt;br&gt;b) Hipertensión pulmonar&lt;br&gt;&lt;br&gt;c) Shock cardiogénico&lt;br&gt;&lt;br&gt;d) Fibrilación auricular</t>
  </si>
  <si>
    <t>&lt;br&gt;c) Shock cardiogénico</t>
  </si>
  <si>
    <t>La complicación más común de la insuficiencia mitral aguda es el shock cardiogénico.</t>
  </si>
  <si>
    <t>&lt;b&gt;FISIOPATOLOGÍA DE LA INSUFICIENCIA MITRAL AGUDA&lt;/b&gt;&lt;br /&gt;&lt;br /&gt;El comportamiento hemodinámico difiere hacia escenarios catastróficos cuando la insuficiencia se instala de forma súbita (ej. disfunción isquémica post infarto de miocardio o ruptura cordal en válvula mixomatosa). Si el evento agudo ocurre sobre un corazón con dilataciones previas (ej. miocardiopatía dilatada), el ventrículo posee cierta adaptabilidad amortiguando inicialmente los síntomas severos.&lt;br /&gt;&lt;br /&gt;Por el contrario, si la gran regurgitación impacta sobre un ventrículo de tamaño normal, este no posee capacidad elástica para adaptarse a la súbita sobrecarga de volumen diastólico. Se genera un violento reflujo de sangre hacia una &lt;b&gt;aurícula no complaciente&lt;/b&gt;. Las presiones se elevan rápidamente produciéndose una elevación rápida de la Presión Capilar Pulmonar que se traduce en congestión y edema pulmonar agudo. La incapacidad total del corazón para sostener el flujo anterógrado deriva en una estrepitosa caída del gasto cardíaco. Fisiopatológica y clínicamente, la complicación más común de la insuficiencia mitral aguda es el desarrollo de un &lt;b&gt;shock cardiogénico&lt;/b&gt;.</t>
  </si>
  <si>
    <t>La opción c es correcta debido a que la literatura cardiológica establece axiomáticamente que la complicación más frecuente, severa y patognomónica de la insuficiencia mitral aguda es el &lt;b&gt;shock cardiogénico&lt;/b&gt;, producto de la incapacidad del corazón para sostener el flujo anterógrado y la estrepitosa caída del gasto cardíaco.</t>
  </si>
  <si>
    <t>&lt;br /&gt;• &lt;b&gt;a) Embolia pulmonar:&lt;/b&gt; Es incorrecta ya que el tromboembolismo pulmonar no representa la complicación mecánica hemodinámica de una falla valvular aguda izquierda.&lt;br /&gt;• &lt;b&gt;b) Hipertensión pulmonar:&lt;/b&gt; Es incorrecta en este contexto temporal. Si bien la presión capilar pulmonar se eleva agudamente originando edema, la instauración de una hipertensión pulmonar severa con signos de sobrecarga derecha (Cor Pulmonale) es la consecuencia evolutiva característica de la insuficiencia mitral &lt;b&gt;crónica&lt;/b&gt;, tras la claudicación sostenida de las cavidades.&lt;br /&gt;• &lt;b&gt;d) Fibrilación auricular:&lt;/b&gt; Es incorrecta. Aunque es una de las complicaciones arrítmicas más frecuentes de la patología mitral, se asocia directamente a la inmensa dilatación de la aurícula izquierda en los estadios &lt;b&gt;crónicos&lt;/b&gt;, no presentándose como la complicación mecánica aguda más común sobre una aurícula de tamaño normal.</t>
  </si>
  <si>
    <t>&lt;b&gt;TRATAMIENTO DE LA INSUFICIENCIA MITRAL AGUDA&lt;/b&gt;&lt;br /&gt;&lt;br /&gt;El abordaje terapéutico difiere drásticamente del de la forma crónica debido a su contexto de instalación catastrófica y altísima mortalidad:&lt;br /&gt;• &lt;b&gt;Tratamiento médico inicial:&lt;/b&gt; Se maneja bajo los protocolos de urgencia de insuficiencia cardíaca aguda y edema agudo de pulmón. Requiere la infusión de vasodilatadores potentes (idealmente Nitroprusiato de sodio o nitroglicerina) y Diuréticos de asa (Furosemida). Debe corregirse rápidamente la hipoxemia, optimizar hemodinámicamente al paciente y recurrir a asistencia respiratoria mecánica si es necesario.&lt;br /&gt;• &lt;b&gt;Tratamiento quirúrgico de urgencia:&lt;/b&gt; Constituye el único salvataje posible, procediendo al reemplazo valvular o a la reparación valvular con o sin By Pass (sobre todo si es complicación directa de un infarto de miocardio).</t>
  </si>
  <si>
    <t>¿Cuál es el tratamiento de elección para la estenosis mitral sintomática? Seleccione una:&lt;br&gt;&lt;br&gt;a) Valvuloplastia mitral percutánea&lt;br&gt;&lt;br&gt;b) Cirugía de reemplazo valvular&lt;br&gt;&lt;br&gt;c) Terapia médica conservadora&lt;br&gt;&lt;br&gt;d) Vigilancia clínica</t>
  </si>
  <si>
    <t>&lt;br&gt;a) Valvuloplastia mitral percutánea</t>
  </si>
  <si>
    <t>&lt;b&gt;TRATAMIENTO INTERVENCIONISTA DE LA ESTENOSIS MITRAL&lt;/b&gt;&lt;br /&gt;&lt;br /&gt;El tratamiento resolutivo definitivo de la estenosis mitral se reserva para los pacientes con enfermedad severa (área valvular &lt; 1.5 cm²) que se encuentren sintomáticos.&lt;br /&gt;• &lt;b&gt;Valvuloplastia Percutánea con Balón (VMPB):&lt;/b&gt; Constituye el tratamiento inicial ideal y de elección siempre que la anatomía lo permita. Consiste en introducir un catéter con balón desinflado; al insuflarse a varias atmósferas, rompe la fusión comisural y expande la válvula, logrando una caída espectacular de las presiones con una mortalidad procedimental muy baja (1-2%).&lt;br /&gt;• &lt;b&gt;Criterio anatómico (Score de Wilkins):&lt;/b&gt; Su indicación depende críticamente de un Score de Wilkins menor a 8 (que evidencia una válvula móvil, sin engrosamiento masivo ni calcificación extensa).&lt;br /&gt;• &lt;b&gt;Contraindicaciones:&lt;/b&gt; Está absolutamente contraindicada si existen trombos en la aurícula izquierda, si cursa con insuficiencia mitral moderada a severa concomitante, o si presenta un Score de Wilkins alto (la dilatación de una válvula excesivamente rígida producirá un desgarro traumático y una catastrófica insuficiencia mitral aguda iatrogénica).</t>
  </si>
  <si>
    <t>&lt;b&gt;a) Valvuloplastia mitral percutánea:&lt;/b&gt; Es la opción correcta. Constituye clínicamente el tratamiento inicial ideal y de elección para la estenosis mitral sintomática (con anatomía favorable y score de Wilkins menor a 8), permitiendo expandir la válvula de manera no quirúrgica a cielo abierto, presentando una mortalidad ínfima.</t>
  </si>
  <si>
    <t>&lt;b&gt;b) Cirugía de reemplazo valvular:&lt;/b&gt; Es incorrecta como primera elección global. Constituye una intervención de segunda línea reservada imperativamente para cuando el Score de Wilkins no es favorable (≥ 8) o la valvuloplastia percutánea presenta contraindicaciones absolutas.&lt;br /&gt;&lt;b&gt;c) Terapia médica conservadora:&lt;/b&gt; Es incorrecta. No existe un tratamiento médico farmacológico que haya demostrado reducción de la progresión degenerativa estructural ni de la mortalidad. Los fármacos se enfocan de manera exclusiva en aliviar síntomas y prevenir complicaciones (diuréticos, betabloqueantes y anticoagulantes).&lt;br /&gt;&lt;b&gt;d) Vigilancia clínica:&lt;/b&gt; Es incorrecta. La mera observación o vigilancia asintomática se abandona categóricamente cuando el paciente se torna sintomático, marcando en ese instante la necesidad ineludible de un procedimiento invasivo resolutivo para evitar complicaciones terminales.</t>
  </si>
  <si>
    <t>&lt;b&gt;ALGORITMO DE DECISIÓN CLÍNICA QUIRÚRGICA&lt;/b&gt;&lt;br /&gt;&lt;br /&gt;El abordaje intervencionista de la estenosis mitral se estratifica basándose en los síntomas y la anatomía valvular subyacente:&lt;br /&gt;• &lt;b&gt;Pacientes Sintomáticos (CF II, III o IV) con estenosis severa:&lt;/b&gt; Si el Score de Wilkins es favorable (&lt; 8), se indica la valvuloplastia percutánea. Si el Score no es favorable o existe contraindicación ecocardiográfica, se deriva a reemplazo valvular quirúrgico.&lt;br /&gt;• &lt;b&gt;Pacientes Asintomáticos con estenosis severa:&lt;/b&gt; Se debe constatar si son verdaderamente asintomáticos mediante pruebas de esfuerzo. La intervención intervencionista se recomienda si el paciente desarrolla síntomas patológicos durante el apremio hemodinámico o si presenta hipertensión pulmonar documentada en reposo o esfuerzo.</t>
  </si>
  <si>
    <t>En relación al tratamiento de la insuficiencia mitral grave, señale cuál de las siguientes afirmaciones es FALSA:&lt;br&gt;&lt;br&gt;a) La reparación de la válvula mitral mantiene la función del ventrículo izquierdo en un grado mayor que la sustitución valvular&lt;br&gt;&lt;br&gt;b) El tratamiento quirúrgico está indicado en pacientes sintomáticos, especialmente por encima de una fracción de eyección de ventrículo izquierdo de 30%&lt;br&gt;&lt;br&gt;c) La reparación valvular mitral tiene un riesgo quirúrgico superior a la cirugía de sustitución valvular mitral.&lt;br&gt;&lt;br&gt;d) El tratamiento quirúrgico está indicado en pacientes asintomáticos cuando existe disfunción ventricular izquierda, fracción de eyección del ventrículo izquierdo menor a 60% y/o diámetro telesistólico ventricular izquierdo mayor a 40mm.</t>
  </si>
  <si>
    <t>&lt;br&gt;c) La reparación valvular mitral tiene un riesgo quirúrgico superior a la cirugía de sustitución valvular mitral.</t>
  </si>
  <si>
    <t>&lt;b&gt;TRATAMIENTO QUIRÚRGICO DE LA INSUFICIENCIA MITRAL&lt;/b&gt;&lt;br /&gt;&lt;br /&gt;El tratamiento definitivo y resolutivo de la insuficiencia mitral crónica severa es el quirúrgico. La decisión de intervenir y la técnica a utilizar dependen estrictamente de la presencia de severidad clínica y ecocardiográfica:&lt;br /&gt;• &lt;b&gt;Indicación en Pacientes Sintomáticos:&lt;/b&gt; La intervención es imperativa ante una insuficiencia mitral severa sintomática. El tratamiento quirúrgico está indicado especialmente por encima de una fracción de eyección del ventrículo izquierdo del 30%. Si la fracción de eyección cae por debajo del 30%, la cirugía se encuentra teóricamente contraindicada o exige una reevaluación estricta.&lt;br /&gt;• &lt;b&gt;Indicación en Pacientes Asintomáticos:&lt;/b&gt; La conducta expectante se abandona obligatoriamente ante la aparición de parámetros de disfunción. El tratamiento quirúrgico está indicado cuando existe disfunción ventricular izquierda, evidenciada ecocardiográficamente por una fracción de eyección menor a 60% y/o un diámetro telesistólico ventricular izquierdo mayor a 40 mm.&lt;br /&gt;• &lt;b&gt;Técnicas Quirúrgicas (Reparación vs. Reemplazo):&lt;/b&gt; La &lt;b&gt;plástica mitral (reparación o comisurotomía)&lt;/b&gt; es la técnica de elección siempre que la anatomía lo permita. Clínicamente, la reparación de la válvula mantiene la función del ventrículo izquierdo en un grado mayor que la sustitución y posee un riesgo quirúrgico francamente inferior. Solo cuando la válvula no es factible de reparación, se debe recurrir al &lt;b&gt;reemplazo valvular mitral&lt;/b&gt; mediante una prótesis mecánica o biológica.</t>
  </si>
  <si>
    <t>La opción c es la afirmación FALSA requerida por el enunciado debido a que la literatura médica establece categóricamente que la &lt;b&gt;reparación de la válvula mitral&lt;/b&gt; tiene un &lt;b&gt;riesgo quirúrgico inferior&lt;/b&gt; (y no superior) a la cirugía de sustitución valvular mitral.</t>
  </si>
  <si>
    <t>&lt;br /&gt;• &lt;b&gt;a) La reparación de la válvula mitral mantiene la función del ventrículo izquierdo en un grado mayor que la sustitución valvular:&lt;/b&gt; Es una afirmación verdadera. La preservación del aparato subvalvular y la arquitectura nativa del ventrículo en la reparación favorece una mejor mecánica ventricular postoperatoria.&lt;br /&gt;• &lt;b&gt;b) El tratamiento quirúrgico está indicado en pacientes sintomáticos, especialmente por encima de una fracción de eyección de ventrículo izquierdo de 30%:&lt;/b&gt; Es una afirmación verdadera que representa la indicación quirúrgica imperativa y formal en pacientes que ya manifiestan clínica de falla de bomba.&lt;br /&gt;• &lt;b&gt;d) El tratamiento quirúrgico está indicado en pacientes asintomáticos cuando existe disfunción ventricular izquierda, fracción de eyección del ventrículo izquierdo menor a 60% y/o diámetro telesistólico ventricular izquierdo mayor a 40mm:&lt;/b&gt; Es una afirmación verdadera, ya que estos precisos parámetros ecocardiográficos marcan el inicio de la claudicación ventricular subclínica que obliga a intervenir profilácticamente antes de un daño irreversible.</t>
  </si>
  <si>
    <t>¿Cuál es el tratamiento de elección de la estenosis mitral reumática severa, con síntomas en clase funcional II, con score de Wilkins menor a 8?&lt;br&gt;&lt;br&gt;a) Tratamiento médico&lt;br&gt;&lt;br&gt;b) Valvuloplastia mitral percutánea con balón&lt;br&gt;&lt;br&gt;c) Reemplazo mitral percutáneo&lt;br&gt;&lt;br&gt;d) Comisurotomía mitral digital a cielo abierto&lt;br&gt;&lt;br&gt;e) Reemplazo valvular mitral</t>
  </si>
  <si>
    <t>&lt;br&gt;b) Valvuloplastia mitral percutánea con balón</t>
  </si>
  <si>
    <t>El &lt;b&gt;tratamiento de elección&lt;/b&gt; para la estenosis mitral sintomática, específicamente en casos de estenosis mitral reumática severa con síntomas en clase funcional II y un score de Wilkins favorable (menor a 8), es la &lt;b&gt;valvuloplastia mitral percutánea con balón&lt;/b&gt;.</t>
  </si>
  <si>
    <t>&lt;b&gt;TRATAMIENTO DE LA ESTENOSIS MITRAL SEVERA&lt;/b&gt;&lt;br /&gt;&lt;br /&gt;El tratamiento resolutivo definitivo de la estenosis mitral se reserva para los pacientes con enfermedad severa (área valvular &lt; 1.5 cm²) que se encuentren sintomáticos.&lt;br /&gt;• &lt;b&gt;Valvuloplastia Percutánea con Balón (VMPB):&lt;/b&gt; Constituye el tratamiento inicial ideal y de elección siempre que la anatomía lo permita. Consiste en introducir un catéter con balón desinflado; al insuflarse a varias atmósferas, rompe la fusión comisural y expande la válvula, logrando una caída espectacular de las presiones con una mortalidad procedimental muy baja (1-2%).&lt;br /&gt;• &lt;b&gt;Criterio anatómico (Score de Wilkins):&lt;/b&gt; Su indicación depende críticamente de un Score de Wilkins menor a 8 (que evidencia una válvula móvil, sin engrosamiento masivo ni calcificación extensa).&lt;br /&gt;• &lt;b&gt;Reemplazo Valvular Mitral:&lt;/b&gt; Si el paciente no es candidato a valvuloplastia, debe ser referido indefectiblemente a cirugía de reemplazo por una válvula protésica mecánica o biológica.</t>
  </si>
  <si>
    <t>&lt;b&gt;b) Valvuloplastia mitral percutánea con balón:&lt;/b&gt; Es la opción correcta. Constituye clínicamente el tratamiento inicial ideal y de elección para la estenosis mitral sintomática (como la clase funcional II) cuando la anatomía es favorable, lo cual se certifica mediante un Score de Wilkins menor a 8. Permite expandir la válvula de manera no quirúrgica a cielo abierto.</t>
  </si>
  <si>
    <t>&lt;b&gt;a) Tratamiento médico:&lt;/b&gt; Es incorrecta. El defecto de la estenosis es netamente mecánico, por lo que no hay un tratamiento médico farmacológico que haya demostrado reducción de la progresión degenerativa estructural ni de la mortalidad.&lt;br /&gt;&lt;b&gt;c) Reemplazo mitral percutáneo:&lt;/b&gt; Es incorrecta. El abordaje percutáneo estandarizado y de elección en estenosis mitral es la dilatación valvular con balón, no el reemplazo protésico directo por esta vía (como sí ocurre en el TAVI aórtico).&lt;br /&gt;&lt;b&gt;d) Comisurotomía mitral digital a cielo abierto:&lt;/b&gt; Es incorrecta. Es un abordaje quirúrgico alternativo donde el cirujano abre manualmente las comisuras, el cual no es de primera elección frente a una anatomía que permite la resolución percutánea (Wilkins &lt; 8).&lt;br /&gt;&lt;b&gt;e) Reemplazo valvular mitral:&lt;/b&gt; Es incorrecta. Constituye una intervención de segunda línea reservada imperativamente para cuando el Score de Wilkins no es favorable (≥ 8) o la valvuloplastia percutánea presenta contraindicaciones absolutas (trombos auriculares o insuficiencia severa asociada).</t>
  </si>
  <si>
    <t>&lt;b&gt;ALGORITMO DE DECISIÓN CLÍNICA QUIRÚRGICA&lt;/b&gt;&lt;br /&gt;&lt;br /&gt;El abordaje intervencionista de la estenosis mitral se estratifica basándose en los síntomas y la anatomía valvular subyacente:&lt;br /&gt;• &lt;b&gt;Pacientes Sintomáticos (CF II, III o IV) con estenosis severa:&lt;/b&gt; Si el Score de Wilkins es favorable (&lt; 8), se indica la valvuloplastia percutánea. Si el Score no es favorable o existe contraindicación ecocardiográfica, se deriva a reemplazo valvular quirúrgico.&lt;br /&gt;• &lt;b&gt;Pacientes Asintomáticos con estenosis severa:&lt;/b&gt; Se debe constatar si son verdaderamente asintomáticos mediante pruebas de esfuerzo. La intervención se recomienda si el paciente desarrolla síntomas patológicos durante el apremio hemodinámico o si presenta hipertensión pulmonar documentada en reposo o esfuerzo.</t>
  </si>
  <si>
    <t>Paciente de 59 años con insuficiencia mitral con signos de disnea y FE del 40%. Usted indicaría:&lt;br&gt;&lt;br&gt;a) Enalapril y diuréticos&lt;br&gt;&lt;br&gt;b) Betabloqueantes y diuréticos&lt;br&gt;&lt;br&gt;c) Reemplazo valvular&lt;br&gt;&lt;br&gt;d) Diuréticos de asa</t>
  </si>
  <si>
    <t>&lt;br&gt;c) Reemplazo valvular</t>
  </si>
  <si>
    <t>&lt;b&gt;TRATAMIENTO QUIRÚRGICO DE LA INSUFICIENCIA MITRAL&lt;/b&gt;&lt;br /&gt;&lt;br /&gt;El tratamiento definitivo y resolutivo de la insuficiencia mitral severa es el quirúrgico, dado que no existe un tratamiento médico farmacológico capaz de solucionar la alteración mecánica subyacente. La decisión de intervenir depende estrictamente de la presencia de severidad clínica y ecocardiográfica:&lt;br /&gt;• &lt;b&gt;Pacientes Sintomáticos:&lt;/b&gt; La intervención es imperativa ante una insuficiencia mitral severa sintomática (presencia clínica de disnea). El tratamiento quirúrgico está indicado formalmente, en especial por encima de una fracción de eyección del ventrículo izquierdo del 30%. Si la fracción de eyección cae por debajo del 30%, la cirugía se encuentra teóricamente contraindicada o exige una reevaluación estricta del riesgo-beneficio.&lt;br /&gt;• &lt;b&gt;Pacientes Asintomáticos:&lt;/b&gt; La conducta expectante se abandona obligatoriamente si aparece disfunción ventricular (fracción de eyección menor a 60% y/o diámetro telesistólico mayor a 40 mm).&lt;br /&gt;• &lt;b&gt;Técnicas Quirúrgicas:&lt;/b&gt; La &lt;b&gt;plástica mitral (reparación)&lt;/b&gt; es la técnica de elección siempre que sea factible. Cuando la válvula no permite su reparación o reconstrucción, se sustituye irremediablemente procediendo al &lt;b&gt;reemplazo valvular mitral&lt;/b&gt; mediante una prótesis mecánica o biológica.</t>
  </si>
  <si>
    <t>La opción c es correcta debido a que la literatura médica cardiológica establece de forma directa y literal para este escenario clínico que, ante un paciente con insuficiencia mitral severa sintomática (disnea) y una fracción de eyección mayor al 30% (en este caso 40%), la intervención quirúrgica es imperativa, estando formalmente indicado el &lt;b&gt;reemplazo valvular&lt;/b&gt; (o reparación si es anatómicamente factible) como terapia definitiva y resolutiva.</t>
  </si>
  <si>
    <t>&lt;br /&gt;• &lt;b&gt;a) Enalapril y diuréticos, b) Betabloqueantes y diuréticos y d) Diuréticos de asa:&lt;/b&gt; Son incorrectas como tratamiento definitivo. Si bien el tratamiento médico farmacológico con vasodilatadores y diuréticos es útil para compensar hemodinámicamente al paciente y disminuir la congestión, &lt;b&gt;no existe&lt;/b&gt; un tratamiento médico que solucione el defecto valvular mecánico, no detiene la progresión degenerativa y no prolonga la sobrevida a largo plazo, siendo el abordaje quirúrgico la indicación ineludible en este contexto sintomático.</t>
  </si>
  <si>
    <t>¿Cuál es el tratamiento de elección de la estenosis mitral reumática severa, con síntomas en clase funcional II, con score de Wilkins favorable (&lt;8)?&lt;br&gt;&lt;br&gt;a) Reemplazo valvular mitral&lt;br&gt;&lt;br&gt;b) Comisurotomía mitral digital&lt;br&gt;&lt;br&gt;c) Valvuloplastia mitral percutánea&lt;br&gt;&lt;br&gt;d) Tratamiento médico</t>
  </si>
  <si>
    <t>&lt;br&gt;c) Valvuloplastia mitral percutánea</t>
  </si>
  <si>
    <t>&lt;b&gt;TRATAMIENTO INTERVENCIONISTA DE LA ESTENOSIS MITRAL&lt;/b&gt;&lt;br /&gt;&lt;br /&gt;El tratamiento resolutivo de la estenosis mitral se reserva para los pacientes con enfermedad severa (área valvular &lt; 1.5 cm²) que se encuentren sintomáticos.&lt;br /&gt;• &lt;b&gt;Valvuloplastia Percutánea con Balón (VMPB):&lt;/b&gt; Constituye el tratamiento inicial ideal y de elección siempre que la anatomía lo permita. Consiste en introducir un catéter con balón desinflado; al insuflarse a varias atmósferas, rompe la fusión comisural y expande la válvula, logrando una caída espectacular de las presiones con una mortalidad procedimental muy baja (1-2%).&lt;br /&gt;• &lt;b&gt;Criterio anatómico (Score de Wilkins):&lt;/b&gt; Su indicación depende críticamente de un Score de Wilkins menor a 8 (que evidencia una válvula móvil, sin engrosamiento masivo ni calcificación extensa). Si se intenta dilatar una válvula excesivamente rígida, se generará un desgarro traumático y una catastrófica insuficiencia mitral aguda iatrogénica.&lt;br /&gt;• &lt;b&gt;Contraindicaciones:&lt;/b&gt; Está contraindicada si hay trombos en la aurícula o una insuficiencia mitral moderada a severa concomitante.</t>
  </si>
  <si>
    <t>&lt;b&gt;c) Valvuloplastia mitral percutánea:&lt;/b&gt; Es la opción correcta. Constituye clínicamente el tratamiento inicial ideal y de elección para la estenosis mitral sintomática (como la clase funcional II) cuando la anatomía es favorable, lo cual se certifica objetivamente mediante un Score de Wilkins menor a 8. Permite expandir la válvula de manera no quirúrgica a cielo abierto.</t>
  </si>
  <si>
    <t>&lt;b&gt;a) Reemplazo valvular mitral:&lt;/b&gt; Es incorrecta como primera elección en este escenario. Constituye una intervención de segunda línea reservada imperativamente para cuando el Score de Wilkins no es favorable (≥ 8) o la valvuloplastia percutánea presenta contraindicaciones absolutas.&lt;br /&gt;&lt;b&gt;b) Comisurotomía mitral digital:&lt;/b&gt; Es incorrecta. Es un abordaje quirúrgico alternativo a cielo abierto (plástica mitral) donde el cirujano abre manualmente las comisuras fusionadas, el cual no es de primera elección frente a una anatomía que permite la resolución percutánea.&lt;br /&gt;&lt;b&gt;d) Tratamiento médico:&lt;/b&gt; Es incorrecta. El defecto subyacente de la estenosis es netamente mecánico, por lo que no hay un tratamiento médico farmacológico que haya demostrado reducción de la progresión degenerativa estructural ni de la mortalidad a largo plazo.</t>
  </si>
  <si>
    <t>&lt;b&gt;ALGORITMO DE DECISIÓN CLÍNICA QUIRÚRGICA&lt;/b&gt;&lt;br /&gt;&lt;br /&gt;El abordaje intervencionista de la estenosis mitral se estratifica basándose en los síntomas y la anatomía valvular subyacente:&lt;br /&gt;• &lt;b&gt;Pacientes Sintomáticos (CF II, III o IV) con estenosis severa:&lt;/b&gt; Si el Score de Wilkins es favorable (&lt; 8), se indica la valvuloplastia percutánea. Si el Score no es favorable o existe contraindicación, se deriva a reemplazo valvular quirúrgico.&lt;br /&gt;• &lt;b&gt;Pacientes Asintomáticos con estenosis severa:&lt;/b&gt; Se debe constatar si son verdaderamente asintomáticos mediante pruebas de esfuerzo. La intervención se recomienda si el paciente desarrolla síntomas patológicos durante el apremio hemodinámico o si presenta hipertensión pulmonar documentada en reposo o esfuerzo.</t>
  </si>
  <si>
    <t>15_Valvulopatías_T</t>
  </si>
  <si>
    <t>¿Cuál es la causa más común de la estenosis tricuspídea?&lt;br&gt;&lt;br&gt;a) Enfermedad reumática&lt;br&gt;&lt;br&gt;b) Enfermedad pulmonar crónica&lt;br&gt;&lt;br&gt;c) Endocarditis infecciosa&lt;br&gt;&lt;br&gt;d) Lesión torácica contusa</t>
  </si>
  <si>
    <t>&lt;br&gt;a) Enfermedad reumática</t>
  </si>
  <si>
    <t>&lt;b&gt;VALVULOPATÍA TRICUSPÍDEA Y REPERCUSIÓN ANATÓMICA&lt;/b&gt;&lt;br /&gt;&lt;br /&gt;El espectro de afecciones de la válvula tricúspide abarca lesiones tanto estenóticas como regurgitantes, las cuales impactan hemodinámicamente sobre las cavidades derechas:&lt;br /&gt;• &lt;b&gt;Etiología de la Estenosis:&lt;/b&gt; La afección que restringe la apertura de esta válvula tiene un origen etiológico predominantemente inflamatorio-inmunológico, siendo la &lt;b&gt;enfermedad reumática&lt;/b&gt; su causa más común.&lt;br /&gt;• &lt;b&gt;Tratamiento de la Insuficiencia:&lt;/b&gt; A diferencia del manejo quirúrgico precoz de otras válvulas, en los casos de insuficiencia tricuspídea grave desarrollada de forma secundaria a la dilatación del ventrículo derecho, el abordaje de elección es la terapia médica conservadora.&lt;br /&gt;• &lt;b&gt;Repercusión Auricular (ECG):&lt;/b&gt; La obstrucción a nivel tricuspídeo genera un marcado aumento de presión retrógrada con el consiguiente agrandamiento auricular derecho. En el electrocardiograma, este agrandamiento se evidencia característicamente por el desarrollo de una &lt;b&gt;onda P pulmonar&lt;/b&gt; (onda P alta, picuda y estrecha, superior a 2,5 mm de amplitud en las derivaciones inferiores).</t>
  </si>
  <si>
    <t>La opción a es correcta debido a que la literatura cardiológica establece axiomática y directamente que la &lt;b&gt;enfermedad reumática&lt;/b&gt; constituye la causa más común de la estenosis tricuspídea.</t>
  </si>
  <si>
    <t>&lt;br /&gt;• &lt;b&gt;b) Enfermedad pulmonar crónica:&lt;/b&gt; Es incorrecta debido a que patologías como el EPOC generan hipertensión pulmonar y falla ventricular derecha (cor pulmonale), lo que ocasiona la dilatación del anillo valvular tricuspídeo y desencadena secundariamente una insuficiencia tricuspídea, no una estenosis.&lt;br /&gt;• &lt;b&gt;c) Endocarditis infecciosa:&lt;/b&gt; Es incorrecta ya que la invasión bacteriana (especialmente prevalente en la válvula tricúspide en adictos a drogas endovenosas) produce una reacción destructiva tisular local que genera típicamente un cuadro de insuficiencia valvular aguda.&lt;br /&gt;• &lt;b&gt;d) Lesión torácica contusa:&lt;/b&gt; Es incorrecta porque el traumatismo torácico severo puede provocar la rotura traumática del aparato subvalvular (músculos papilares o cuerdas tendinosas), ocasionando incompetencia e insuficiencia valvular aguda.</t>
  </si>
  <si>
    <t>¿Cuál es el tratamiento de elección para la insuficiencia tricuspídea grave secundaria a dilatación del ventrículo derecho? Seleccione una:&lt;br&gt;&lt;br&gt;a) Cirugía de reemplazo valvular&lt;br&gt;&lt;br&gt;b) Valvuloplastia tricuspídea percutánea&lt;br&gt;&lt;br&gt;c) Terapia médica conservadora&lt;br&gt;&lt;br&gt;d) Vigilancia clínica</t>
  </si>
  <si>
    <t>&lt;br&gt;c) Terapia médica conservadora</t>
  </si>
  <si>
    <t>&lt;b&gt;VALVULOPATÍA TRICUSPÍDEA&lt;/b&gt;&lt;br /&gt;&lt;br /&gt;Las patologías que afectan a la válvula tricúspide poseen consideraciones terapéuticas y etiológicas específicas según su presentación clínica.&lt;br /&gt;• &lt;b&gt;Insuficiencia Tricuspídea Grave Secundaria:&lt;/b&gt; Cuando esta incompetencia valvular se desarrolla de manera funcional o secundaria a la dilatación anatómica del ventrículo derecho, se establece como regla terapéutica que el tratamiento de elección es la terapia médica conservadora.&lt;br /&gt;• &lt;b&gt;Estenosis Tricuspídea (Etiología):&lt;/b&gt; A modo de complemento epidemiológico sobre esta misma estructura valvular, cabe destacar que la causa más común de la estenosis tricuspídea es la enfermedad reumática.</t>
  </si>
  <si>
    <t>&lt;b&gt;c) Terapia médica conservadora:&lt;/b&gt; Es la opción correcta. Constituye una pauta clínica establecida que el tratamiento de elección primario para la insuficiencia tricuspídea grave que se desarrolla en forma secundaria a la dilatación estructural del ventrículo derecho es la terapia médica conservadora.</t>
  </si>
  <si>
    <t>&lt;b&gt;a) Cirugía de reemplazo valvular, y b) Valvuloplastia tricuspídea percutánea:&lt;/b&gt; Son incorrectas como tratamiento de elección inicial aislado. La intervención mecánica directa sobre la estructura valvular no constituye el abordaje primario dictaminado para esta entidad cuando la insuficiencia es puramente funcional y derivada de la dilatación geométrica del ventrículo derecho.&lt;br /&gt;&lt;b&gt;d) Vigilancia clínica:&lt;/b&gt; Es incorrecta. Frente a un grado "grave" de insuficiencia tricuspídea asociada a dilatación del ventrículo derecho, la actitud pasiva de mera vigilancia es inapropiada, siendo imperativa la instauración activa de la terapia médica conservadora para el manejo hemodinámico del paciente.</t>
  </si>
  <si>
    <t>03_NEFROLOGÍA</t>
  </si>
  <si>
    <t>01_ITU</t>
  </si>
  <si>
    <t>Cuál de las siguientes NO es una bacteriuria abacteriana:&lt;br&gt;&lt;br&gt;a) Por TBC renal&lt;br&gt;&lt;br&gt;b) Por contaminación&lt;br&gt;&lt;br&gt;c) Uso de antibióticos&lt;br&gt;&lt;br&gt;d) Síndrome nefrótico</t>
  </si>
  <si>
    <t>&lt;br&gt;d) Síndrome nefrótico</t>
  </si>
  <si>
    <t>&lt;b&gt;ESCENARIO DE PIURIA ABACTERIANA&lt;/b&gt;&lt;br /&gt;&lt;br /&gt;Este escenario diagnóstico complejo se presenta cuando un paciente manifiesta síntomas clásicos de infección del tracto urinario y su sedimento resulta patológico (presencia de leucocituria o piuria), pero llamativamente el urocultivo es sistemáticamente negativo. Esto obliga a plantear diagnósticos diferenciales por fuera de las bacterias uropatógenas comunes:&lt;br /&gt;• &lt;b&gt;Tuberculosis (TBC):&lt;/b&gt; Es la premisa de máxima jerarquía en nuestro medio; toda piuria abacteriana obliga ineludiblemente a descartar Tuberculosis.&lt;br /&gt;• &lt;b&gt;Contaminación de la muestra:&lt;/b&gt; Causa frecuente de alteración inespecífica del sedimento.&lt;br /&gt;• &lt;b&gt;Antibióticos previos:&lt;/b&gt; Pacientes que se automedicaron, no resolvieron el cuadro inflamatorio local, pero negativizaron el rescate microbiológico en la placa de Petri.&lt;br /&gt;• &lt;b&gt;Gérmenes inusuales o de difícil cultivo:&lt;/b&gt; Infecciones originadas por microorganismos como el &lt;i&gt;Micoplasma&lt;/i&gt; o la &lt;i&gt;Chlamydia&lt;/i&gt;.&lt;br /&gt;• &lt;b&gt;Patologías No Infecciosas:&lt;/b&gt; Es perentorio diferenciar los hallazgos de enfermedades sistémicas como nefropatías lúpicas o la presencia de neoplasias urológicas.</t>
  </si>
  <si>
    <t>La opción d es la correcta porque la literatura médica nefrológica establece explícitamente y como regla de exclusión que el &lt;b&gt;síndrome nefrótico NO constituye&lt;/b&gt; una causa de piuria abacteriana. El síndrome nefrótico se caracteriza primariamente por una proteinuria masiva y alteraciones lipídicas, sin ser generador de piuria estéril.</t>
  </si>
  <si>
    <t>&lt;br /&gt;• &lt;b&gt;a) Por TBC renal:&lt;/b&gt; Es incorrecta para la consigna negativa, ya que la tuberculosis es axiomáticamente la principal causa patológica a descartar ante el hallazgo de piuria abacteriana.&lt;br /&gt;• &lt;b&gt;b) Por contaminación y c) Uso de antibióticos:&lt;/b&gt; Son incorrectas porque ambas situaciones cotidianas justifican el hallazgo de un sedimento inflamatorio disociado de un cultivo negativo, siendo causas validadas del cuadro.</t>
  </si>
  <si>
    <t>De las siguientes afirmaciones sobre Bacteriuria Asintomática (BA). Indique la opción INCORRECTA:&lt;br&gt;&lt;br&gt;a) Se indica tratamiento antibiótico en pacientes embarazadas y en aquellos que van a ser sometidos a procedimientos urológicos endoscópicos invasivos&lt;br&gt;&lt;br&gt;b) Son monomicrobianas y generalmente no merecen ser tratadas&lt;br&gt;&lt;br&gt;c) Se define BA a los recuentos ≥10.5 UFC/ml en 2 muestras de urocultivo en la mujer y en 1 muestra en el varón en ausencia de síntomas urinarios&lt;br&gt;&lt;br&gt;d) Solo se indica tratamiento antibiótico en pacientes diabéticos e inmunodeprimidos</t>
  </si>
  <si>
    <t>&lt;br&gt;d) Solo se indica tratamiento antibiótico en pacientes diabéticos e inmunodeprimidos</t>
  </si>
  <si>
    <t>Está &lt;b&gt;formalmente desaconsejado el tratamiento antibiótico&lt;/b&gt; de la &lt;b&gt;bacteriuria asintomática&lt;/b&gt; en pacientes &lt;b&gt;diabéticos&lt;/b&gt; y trasplantados (inmunodeprimidos), reservándose las excepciones absolutas de erradicación para las &lt;b&gt;embarazadas&lt;/b&gt; y los &lt;b&gt;procedimientos urológicos invasivos&lt;/b&gt;.</t>
  </si>
  <si>
    <t>&lt;b&gt;DIAGNÓSTICO Y MANEJO DE LA BACTERIURIA ASINTOMÁTICA&lt;/b&gt;&lt;br /&gt;&lt;br /&gt;La bacteriuria asintomática describe la sola presencia de bacterias en orina en absoluta ausencia de síntomas urinarios.&lt;br /&gt;• &lt;b&gt;Criterios diagnósticos:&lt;/b&gt; Ante un paciente asintomático con sedimento normal, el diagnóstico se confirma con recuentos bacterianos significativos (≥ 10⁵ UFC/ml). En ausencia de síntomas, se requiere este recuento en dos muestras consecutivas en la mujer o en una única muestra en el varón para diagnosticarla.&lt;br /&gt;• &lt;b&gt;Premisa general de tratamiento:&lt;/b&gt; La premisa fundamental frente a la bacteriuria asintomática es que no requiere tratamiento antibiótico. La justificación de no tratar obedece a que el antimicrobiano genera una presión de selección, matando cepas sensibles y seleccionando cepas resistentes predominantes.&lt;br /&gt;• &lt;b&gt;¿A quién NO tratar?:&lt;/b&gt; Está formalmente desaconsejado el tratamiento en diabéticos, institucionalizados y mayores de 65 años, mujeres postmenopáusicas, pacientes con sonda vesical permanente o cateterización intermitente, y pacientes con trasplante renal (excepto dentro del primer mes).&lt;br /&gt;• &lt;b&gt;¿A quién SÍ tratar?:&lt;/b&gt; Las excepciones absolutas donde la bacteriuria debe erradicarse incluyen a las embarazadas (se trata siempre para reducir el riesgo de progresión a pielonefritis materna y bajo peso al nacer) y a los pacientes sometidos a procedimientos urológicos invasivos con posibilidad de sangrado mucoso.</t>
  </si>
  <si>
    <t>&lt;b&gt;d) Solo se indica tratamiento antibiótico en pacientes diabéticos e inmunodeprimidos:&lt;/b&gt; Es la opción correcta (la afirmación FALSA). Constituye una regla estricta que en la bacteriuria asintomática está expresa y formalmente desaconsejado indicar tratamiento antibiótico a los pacientes diabéticos, así como a los pacientes institucionalizados y receptores de trasplante renal (inmunodeprimidos). El tratamiento sistemático en estos grupos genera una peligrosa presión de selección de cepas multirresistentes sin aportar beneficios clínicos reales.</t>
  </si>
  <si>
    <t>&lt;b&gt;a) Se indica tratamiento antibiótico en pacientes embarazadas y en aquellos que van a ser sometidos a procedimientos urológicos endoscópicos invasivos:&lt;/b&gt; Es una afirmación correcta. Estas dos situaciones constituyen precisamente las excepciones absolutas donde la bacteriuria asintomática debe ser erradicada (en la gestante para evitar complicaciones materno-fetales, y en la cirugía urológica para prevenir la sepsis).&lt;br /&gt;&lt;b&gt;b) Son monomicrobianas y generalmente no merecen ser tratadas:&lt;/b&gt; Es una afirmación correcta. Fisiopatológicamente, la premisa general dicta que estas colonizaciones no requieren ni merecen tratamiento antibiótico, ya que el riesgo de generar resistencias ecológicas supera al beneficio clínico.&lt;br /&gt;&lt;b&gt;c) Se define BA a los recuentos ≥10.5 UFC/ml en 2 muestras de urocultivo en la mujer y en 1 muestra en el varón en ausencia de síntomas urinarios:&lt;/b&gt; Es una afirmación correcta. Describe el criterio diagnóstico estandarizado mediante urocultivo (≥ 10⁵ UFC/ml, transcrito tipográficamente como 10.5 en algunas nomenclaturas) que certifica la entidad ante la ausencia total de clínica.</t>
  </si>
  <si>
    <t>El germen que más frecuentemente está involucrado en la infección urinaria es:&lt;br&gt;&lt;br&gt;a) Staphylococcus aureus&lt;br&gt;&lt;br&gt;b) Serratia marcescens&lt;br&gt;&lt;br&gt;c) Escherichia coli&lt;br&gt;&lt;br&gt;d) Acinetobacter baumannii&lt;br&gt;&lt;br&gt;e) Klebsiella pneumoniae</t>
  </si>
  <si>
    <t>&lt;br&gt;c) Escherichia coli</t>
  </si>
  <si>
    <t>&lt;b&gt;ETIOLOGÍA Y ASPECTOS MICROBIOLÓGICOS DE LA ITU&lt;/b&gt;&lt;br /&gt;&lt;br /&gt;El espectro etiológico de las infecciones del tracto urinario es amplio y varía sustancialmente dependiendo de si el cuadro se adquiere en el ámbito comunitario o si está asociado a los cuidados de la salud (IACS). En la población general y en las infecciones de vías bajas no complicadas, la etiología está fuertemente dominada por las enterobacterias:&lt;br /&gt;• &lt;b&gt;&lt;i&gt;Escherichia coli&lt;/i&gt;:&lt;/b&gt; Es el germen que más frecuentemente está involucrado en la infección urinaria. Es responsable del 73-90% de los casos ambulatorios.&lt;br /&gt;• &lt;b&gt;&lt;i&gt;Proteus mirabilis&lt;/i&gt; y &lt;i&gt;Klebsiella spp&lt;/i&gt;:&lt;/b&gt; Representan alrededor del 10% en conjunto. Son enterobacterias muy frecuentes en pacientes ancianos.&lt;br /&gt;• &lt;b&gt;&lt;i&gt;Staphylococcus saprophyticus&lt;/i&gt;:&lt;/b&gt; Representa el 4,5% de los aislamientos generales, pero su prevalencia asciende de forma característica al 10-15% en el subgrupo de mujeres sexualmente activas.&lt;br /&gt;• &lt;b&gt;&lt;i&gt;Enterococcus spp&lt;/i&gt; (&lt;i&gt;E. faecalis&lt;/i&gt;):&lt;/b&gt; Representa un 3,2% a 4%, viéndose típicamente en ancianos, portadores de sonda o pacientes con uso previo de antibióticos que generan presión selectiva.&lt;br /&gt;• &lt;b&gt;&lt;i&gt;Streptococcus agalactiae&lt;/i&gt;:&lt;/b&gt; Su prevalencia es del 2,59% en mujeres embarazadas, siendo perentorio buscarlo en este grupo poblacional ya que la colonización materna puede desencadenar sepsis neonatal.</t>
  </si>
  <si>
    <t>La opción c es correcta debido a que la literatura médica establece de forma directa, textual y axiomática que la &lt;b&gt;&lt;i&gt;Escherichia coli&lt;/i&gt;&lt;/b&gt; es el germen que más frecuentemente está involucrado en la infección urinaria, dominando abrumadoramente la epidemiología de las infecciones comunitarias en la población general.</t>
  </si>
  <si>
    <t>&lt;br /&gt;• &lt;b&gt;a) Staphylococcus aureus, b) Serratia marcescens, d) Acinetobacter baumannii y e) Klebsiella pneumoniae:&lt;/b&gt; Son incorrectas porque, si bien son uropatógenos documentados, su participación etiológica adquiere verdadera relevancia porcentual únicamente en el ámbito de las infecciones nosocomiales, en pacientes con alteraciones anatómicas urológicas o portadores de sonda vesical, pero estadísticamente ninguno supera la masiva frecuencia poblacional de la &lt;i&gt;Escherichia coli&lt;/i&gt;.</t>
  </si>
  <si>
    <t>&lt;b&gt;AGRENTES ETIOLÓGICOS NOSOCOMIALES Y EN SONDADOS&lt;/b&gt;&lt;br /&gt;&lt;br /&gt;Cuando el paciente se encuentra hospitalizado, inmunodeprimido o porta una sonda vesical permanente, el perfil microbiológico de la orina cambia drásticamente. Si bien la &lt;i&gt;Escherichia coli&lt;/i&gt; sigue siendo la especie más frecuente, su prevalencia desciende al 35-40% (pudiendo llegar al 50% en intrahospitalarias), cediendo gran protagonismo a microorganismos complejos o multirresistentes como &lt;i&gt;Klebsiella spp&lt;/i&gt;, &lt;i&gt;Proteus mirabilis&lt;/i&gt;, &lt;i&gt;Enterobacter&lt;/i&gt;, &lt;i&gt;Enterococcus faecium&lt;/i&gt;, &lt;i&gt;Pseudomonas aeruginosa&lt;/i&gt; (10-15%) y bacilos gramnegativos no fermentadores como &lt;i&gt;Acinetobacter baumannii&lt;/i&gt;.</t>
  </si>
  <si>
    <t>En una infección urinaria, pH urinario &gt; 7, que germen puede ser el mas frecuente:&lt;br&gt;&lt;br&gt;a) Escherichia coli&lt;br&gt;&lt;br&gt;b) Stafilococo saprofiticus&lt;br&gt;&lt;br&gt;c) Otras enterobacterias gram negativas&lt;br&gt;&lt;br&gt;d) Proteus</t>
  </si>
  <si>
    <t>&lt;br&gt;d) Proteus</t>
  </si>
  <si>
    <t>En las infecciones urinarias causadas por &lt;b&gt;&lt;i&gt;Proteus&lt;/i&gt;&lt;/b&gt; (como &lt;i&gt;P. mirabilis&lt;/i&gt;), es un hallazgo frecuente y característico presentar una &lt;b&gt;orina alcalina (pH urinario &gt; 7)&lt;/b&gt; y leucocituria.</t>
  </si>
  <si>
    <t>&lt;b&gt;ETIOLOGÍA DE LA INFECCIÓN URINARIA Y GÉRMENES AISLADOS&lt;/b&gt;&lt;br /&gt;&lt;br /&gt;El espectro etiológico de las infecciones del tracto urinario varía dependiendo de su origen comunitario o nosocomial, destacándose microorganismos con perfiles clínicos y bioquímicos específicos:&lt;br /&gt;• &lt;b&gt;&lt;i&gt;Escherichia coli&lt;/i&gt;:&lt;/b&gt; Es el germen que más frecuentemente está involucrado en la infección urinaria a nivel global, responsable del 73-90% de los casos ambulatorios.&lt;br /&gt;• &lt;b&gt;&lt;i&gt;Proteus mirabilis&lt;/i&gt; y &lt;i&gt;Klebsiella spp&lt;/i&gt;:&lt;/b&gt; Representan alrededor del 10% en conjunto. Específicamente, en las infecciones por &lt;i&gt;Proteus&lt;/i&gt;, la bacteria alcaliniza el medio produciendo típicamente una orina con pH &gt; 7. Su aislamiento se asocia frecuentemente a litiasis en las vías urinarias y a la presencia de sonda vesical.&lt;br /&gt;• &lt;b&gt;&lt;i&gt;Staphylococcus saprophyticus&lt;/i&gt;:&lt;/b&gt; Patógeno cuya prevalencia asciende de forma característica al 10-15% en el subgrupo de mujeres jóvenes sexualmente activas.</t>
  </si>
  <si>
    <t>&lt;b&gt;d) Proteus:&lt;/b&gt; Es la opción correcta. El género &lt;i&gt;Proteus&lt;/i&gt; (particularmente el &lt;i&gt;Proteus mirabilis&lt;/i&gt;) posee la capacidad bioquímica de producir la enzima ureasa, la cual desdobla la urea en amoníaco, alcalinizando fuertemente el medio urinario. Por consiguiente, el hallazgo de un pH urinario francamente alcalino (&gt; 7) en el contexto de una infección es indicativo y altamente sugestivo de este germen.</t>
  </si>
  <si>
    <t>&lt;b&gt;a) Escherichia coli:&lt;/b&gt; Es incorrecta en este contexto patognomónico. Aunque es el agente etiológico más frecuente en términos globales absolutos, no se caracteriza bioquímicamente por alcalinizar la orina a un pH &gt; 7 de la manera en que lo hace la ureasa del &lt;i&gt;Proteus&lt;/i&gt;.&lt;br /&gt;&lt;b&gt;b) Stafilococo saprofiticus:&lt;/b&gt; Es incorrecta. Es un agente etiológico clásico en mujeres jóvenes sexualmente activas, pero no es la etiología asociada al hallazgo de orina alcalina.&lt;br /&gt;&lt;b&gt;c) Otras enterobacterias gram negativas:&lt;/b&gt; Es incorrecta. Si bien gérmenes como &lt;i&gt;Klebsiella&lt;/i&gt; tienen cierta actividad ureasa, la asociación clínica clásica y representativa frente a una orina marcadamente alcalina y el consecuente desarrollo de litiasis recae ineludiblemente sobre el género &lt;i&gt;Proteus&lt;/i&gt;.</t>
  </si>
  <si>
    <t>&lt;b&gt;ASOCIACIÓN CLÍNICA DEL PROTEUS Y LA LITIASIS&lt;/b&gt;&lt;br /&gt;&lt;br /&gt;La alcalinización de la orina producida por la ureasa del &lt;i&gt;Proteus mirabilis&lt;/i&gt; facilita la precipitación de sales, lo cual predispone a la formación de cálculos renales (frecuentemente cálculos de estruvita o fosfato amónico-magnésico). Clínicamente, ante un cuadro con fiebre, dolor lumbar, desviación a la izquierda y el hallazgo ecográfico de una litiasis coraliforme, el microorganismo que se espera aislar en el urocultivo es indefectiblemente el &lt;i&gt;Proteus mirabilis&lt;/i&gt;.</t>
  </si>
  <si>
    <t>Una mujer de 40 años ingresa en el Servicio de Urgencias con fiebre de 38 °C y dolor lumbar derecho. En la analítica destacan 25000 leucocitos/mm3 con desviación a la izquierda, y en la ecografía abdominal se evidencia una litiasis coraliforme. Al realizar un Urocultivo. ¿Cuál es el microorganismo que esperamos encontrar?&lt;br&gt;&lt;br&gt;a) Escherichia coli&lt;br&gt;&lt;br&gt;b) Enterococcus faecalis&lt;br&gt;&lt;br&gt;c) Salmonella typhi&lt;br&gt;&lt;br&gt;d) Proteus mirabilis&lt;br&gt;&lt;br&gt;e) Candida albicans</t>
  </si>
  <si>
    <t>&lt;br&gt;d) Proteus mirabilis</t>
  </si>
  <si>
    <t>&lt;b&gt;ETIOLOGÍA Y ASPECTOS MICROBIOLÓGICOS DE LA ITU&lt;/b&gt;&lt;br /&gt;&lt;br /&gt;El espectro etiológico de las infecciones del tracto urinario es amplio y varía sustancialmente. Si bien la &lt;i&gt;Escherichia coli&lt;/i&gt; es el germen predominante a nivel comunitario, existen escenarios clínicos específicos donde la presentación orienta hacia otras bacterias:&lt;br /&gt;• &lt;b&gt;&lt;i&gt;Proteus mirabilis&lt;/i&gt; y &lt;i&gt;Klebsiella spp&lt;/i&gt;:&lt;/b&gt; Representan alrededor del 10% de las infecciones en conjunto (aisladamente &lt;i&gt;P. mirabilis&lt;/i&gt; un 4,3% y &lt;i&gt;K. pneumoniae&lt;/i&gt; un 2,3%). Son enterobacterias de muy frecuente aislamiento en pacientes ancianos.&lt;br /&gt;• &lt;b&gt;Asociación litogénica:&lt;/b&gt; La colonización e infección por &lt;i&gt;Proteus mirabilis&lt;/i&gt; se asocia de forma característica y directa a la presencia de sonda vesical y, fundamentalmente, al desarrollo de &lt;b&gt;litiasis en las vías urinarias&lt;/b&gt; (típicamente cálculos coraliformes).&lt;br /&gt;• &lt;b&gt;Hallazgos urinarios:&lt;/b&gt; En las infecciones urinarias originadas por &lt;i&gt;Proteus&lt;/i&gt; es un hallazgo frecuente y orientador constatar la presencia de &lt;b&gt;orina alcalina (pH urinario &gt; 7)&lt;/b&gt; acompañada de leucocituria.</t>
  </si>
  <si>
    <t>La opción d es correcta debido a que la literatura médica establece de forma directa y textual que, ante una paciente que presenta sintomatología de infección urinaria alta (fiebre, dolor lumbar, gran leucocitosis con desviación a la izquierda) y el hallazgo concomitante en la ecografía de una &lt;b&gt;litiasis coraliforme&lt;/b&gt;, el microorganismo causal que se espera encontrar en el urocultivo es el &lt;b&gt;&lt;i&gt;Proteus mirabilis&lt;/i&gt;&lt;/b&gt;.</t>
  </si>
  <si>
    <t>&lt;br /&gt;• &lt;b&gt;a) Escherichia coli:&lt;/b&gt; Es incorrecta en este escenario específico porque, aunque domina ampliamente la epidemiología global de las ITU comunitarias, el hallazgo ecográfico de un gran cálculo coraliforme desvía la sospecha principal hacia patógenos productores de ureasa como el &lt;i&gt;Proteus&lt;/i&gt;.&lt;br /&gt;• &lt;b&gt;b) Enterococcus faecalis:&lt;/b&gt; Es incorrecta ya que su presencia se ve típicamente en pacientes ancianos, portadores de sonda crónica o individuos con uso previo de antibióticos que generen presión selectiva, sin constituir la causa primaria de litiasis infecciosa coraliforme.&lt;br /&gt;• &lt;b&gt;c) Salmonella typhi y e) Candida albicans:&lt;/b&gt; Son incorrectas debido a que no representan los agentes etiológicos clásicos vinculados a la formación y perpetuación de litiasis coraliformes en las vías urinarias acompañadas de este cuadro clínico.</t>
  </si>
  <si>
    <t>&lt;b&gt;INTERPRETACIÓN DEL SEDIMENTO Y RIESGOS ESTRUCTURALES&lt;/b&gt;&lt;br /&gt;&lt;br /&gt;El diagnóstico integral exige correlacionar los signos sistémicos con el laboratorio. Las infecciones complicadas (aquellas mediadas por anomalías estructurales como la litiasis coraliforme) dificultan la erradicación del microorganismo, ya que la piedra actúa como un nicho protector para las colonias bacterianas. En estos cuadros clínicos es imperativo vigilar el sedimento y el urocultivo de control, dado que la falta de resolución del componente obstructivo-litiásico perpetuará las recaídas infecciosas.</t>
  </si>
  <si>
    <t>¿Cuál es la causa más común de infección urinaria en hombres? Seleccione una:&lt;br&gt;&lt;br&gt;a) Infección del tracto urinario inferior&lt;br&gt;&lt;br&gt;b) Infección del tracto urinario superior&lt;br&gt;&lt;br&gt;c) Infección del tracto urinario secundaria&lt;br&gt;&lt;br&gt;d) Infección por transmisión sexual</t>
  </si>
  <si>
    <t>&lt;br&gt;a) Infección del tracto urinario inferior</t>
  </si>
  <si>
    <t>&lt;b&gt;EPIDEMIOLOGÍA DE LA INFECCIÓN URINARIA EN HOMBRES&lt;/b&gt;&lt;br /&gt;&lt;br /&gt;La incidencia y epidemiología de la infección del tracto urinario (ITU) en la población masculina presenta características patogénicas específicas:&lt;br /&gt;• &lt;b&gt;Baja incidencia general:&lt;/b&gt; Existen datos epidemiológicos escasos debido a su bajísima incidencia en hombres sanos jóvenes.&lt;br /&gt;• &lt;b&gt;Infección del tracto urinario inferior:&lt;/b&gt; Constituye estadísticamente la causa más común de infección urinaria en hombres.&lt;br /&gt;• &lt;b&gt;Factores condicionantes:&lt;/b&gt; La presencia de ITU en el varón se encuentra fuertemente condicionada a la instrumentación invasiva de la vía, especialmente a la presencia de sonda vesical permanente.&lt;br /&gt;• &lt;b&gt;Disfunción prostática:&lt;/b&gt; La disfunción u obstrucción prostática es el factor de riesgo anatómico predominante que aumenta drásticamente la incidencia en varones mayores de 50 años.&lt;br /&gt;• &lt;b&gt;Infección recurrente:&lt;/b&gt; En el hombre, frente a un cuadro clínico de infección urinaria recurrente, se debe pensar y descartar ineludiblemente la presencia de una prostatitis subyacente.</t>
  </si>
  <si>
    <t>&lt;b&gt;a) Infección del tracto urinario inferior:&lt;/b&gt; Es la opción correcta. Epidemiológicamente, la afección primaria de las vías urinarias inferiores es la causa más común de infección urinaria en la población masculina.</t>
  </si>
  <si>
    <t>&lt;b&gt;b) Infección del tracto urinario superior, c) Infección del tracto urinario secundaria, y d) Infección por transmisión sexual:&lt;/b&gt; Son incorrectas. Aunque la pielonefritis (infección superior) o las uretritis mediadas por enfermedades de transmisión sexual (como la gonocócica) pueden afectar a los varones, no representan estadísticamente la causa global más común de infección del tracto urinario frente a la afección inferior, cuyo volumen aumenta de manera preponderante en mayores de 50 años a expensas de la patología obstructiva prostática.</t>
  </si>
  <si>
    <t>¿Cuál es la causa más común de infección urinaria en mujeres?&lt;br&gt;&lt;br&gt;a) Infección del tracto urinario inferior&lt;br&gt;&lt;br&gt;b) Infección del tracto urinario superior&lt;br&gt;&lt;br&gt;c) Infección del tracto urinario complicada&lt;br&gt;&lt;br&gt;d) Infección por transmisión sexual</t>
  </si>
  <si>
    <t>La &lt;b&gt;infección del tracto urinario inferior&lt;/b&gt; constituye estadísticamente la causa más común de infección urinaria en las mujeres.</t>
  </si>
  <si>
    <t>&lt;b&gt;EPIDEMIOLOGÍA Y TOPOGRAFÍA DE LA ITU EN LA MUJER&lt;/b&gt;&lt;br /&gt;&lt;br /&gt;La infección del tracto urinario (ITU) figura entre las enfermedades infecciosas más prevalentes en el consultorio ambulatorio. Su distribución epidemiológica está fuertemente condicionada por el sexo y la anatomía de las vías urinarias:&lt;br /&gt;• &lt;b&gt;Prevalencia Femenina:&lt;/b&gt; Las infecciones urinarias son mucho más frecuentes en las mujeres que en los varones. Clínicamente, la causa más común de infección urinaria en la mujer es la &lt;b&gt;infección del tracto urinario inferior&lt;/b&gt;, la cual comprende fundamentalmente los escenarios de la cistitis y la uretritis.&lt;br /&gt;• &lt;b&gt;Factores de Riesgo Anatómico-Hormonales:&lt;/b&gt; Las cistitis recurrentes ocurren en el 50-80% de las mujeres de la población general. La distancia ano-uretra acortada facilita la migración bacteriana perineal. En mujeres premenopáusicas, la actividad sexual y el uso de espermicidas predisponen a la infección. En la etapa postmenopáusica, la carencia de hormonas (estrógenos) genera una depleción relativa de lactobacilos protectores, promoviendo el aumento de la colonización vaginal e introito por &lt;i&gt;Escherichia coli&lt;/i&gt;, lo cual facilita la infección ascendente.</t>
  </si>
  <si>
    <t>La opción a es correcta debido a que la literatura médica nefrológica establece de forma directa, textual y axiomática que la &lt;b&gt;infección del tracto urinario inferior&lt;/b&gt; (como la cistitis) constituye la causa más común de infección urinaria en las mujeres.</t>
  </si>
  <si>
    <t>&lt;br /&gt;• &lt;b&gt;b) Infección del tracto urinario superior:&lt;/b&gt; Es incorrecta ya que las infecciones altas (como la pielonefritis aguda), si bien implican un componente sistémico de mayor gravedad, poseen una incidencia estadística poblacional muchísimo menor que las infecciones limitadas al tracto urinario inferior.&lt;br /&gt;• &lt;b&gt;c) Infección del tracto urinario complicada:&lt;/b&gt; Es incorrecta porque la inmensa mayoría de las infecciones urinarias en mujeres adultas no embarazadas ocurren sobre vías urinarias anatómicamente normales y sin alteraciones de la inmunidad, clasificándose epidemiológicamente como "no complicadas".&lt;br /&gt;• &lt;b&gt;d) Infección por transmisión sexual:&lt;/b&gt; Es incorrecta debido a que los patógenos de transmisión sexual (causantes de cervicitis o vaginitis) provocan cuadros sindrómicos diferentes, mientras que la etiología de la infección urinaria femenina está abrumadoramente dominada por bacterias enterocoliformes comunitarias (principalmente &lt;i&gt;Escherichia coli&lt;/i&gt;).</t>
  </si>
  <si>
    <t>&lt;b&gt;CLASIFICACIÓN TOPOGRÁFICA DE LAS ITU&lt;/b&gt;&lt;br /&gt;&lt;br /&gt;Para definir la conducta diagnóstica y terapéutica, la infección se localiza anatómicamente:&lt;br /&gt;• &lt;b&gt;ITU baja:&lt;/b&gt; Afecta exclusivamente a las vías urinarias inferiores (vejiga y uretra). Su presentación clínica se caracteriza por un síndrome urinario bajo de inicio agudo con disuria, tenesmo vesical, polaquiuria y dolor hipogástrico.&lt;br /&gt;• &lt;b&gt;ITU alta:&lt;/b&gt; Involucra la invasión bacteriana profunda del parénquima renal y/o del sistema pielocalicial (pielonefritis). Adquiere un fuerte componente sistémico manifestado por fiebre alta, escalofríos, dolor lumbar y puño percusión positiva.</t>
  </si>
  <si>
    <t>¿Cuál de los siguientes síntomas pertenece a una infección urinaria baja?&lt;br&gt;&lt;br&gt;a) Fiebre&lt;br&gt;&lt;br&gt;b) Sudoración&lt;br&gt;&lt;br&gt;c) Taquicardia&lt;br&gt;&lt;br&gt;d) Polaquiuria</t>
  </si>
  <si>
    <t>&lt;br&gt;d) Polaquiuria</t>
  </si>
  <si>
    <t>La &lt;b&gt;polaquiuria&lt;/b&gt; es un síntoma característico que pertenece inconfundiblemente a la clínica de la &lt;b&gt;infección urinaria baja (cistitis)&lt;/b&gt;.</t>
  </si>
  <si>
    <t>&lt;b&gt;SÍNDROMES CLÍNICOS EN LA INFECCIÓN DEL TRACTO URINARIO (ITU)&lt;/b&gt;&lt;br /&gt;&lt;br /&gt;La presentación clínica del paciente se divide en síndromes principales dependiendo de la localización topográfica de la infección:&lt;br /&gt;• &lt;b&gt;Síndrome Urinario Bajo (Cistitis):&lt;/b&gt; La clínica clásica de la inflamación vesical y de vías bajas se caracteriza por la asociación de disuria, tenesmo vesical, polaquiuria y dolor hipogástrico. Eventualmente puede cursar con fiebre, aunque no es el síntoma predominante. Frecuentemente se acompaña de hematuria producto de la inflamación local de la mucosa vesical.&lt;br /&gt;• &lt;b&gt;Síndrome Urinario Alto (Pielonefritis Aguda):&lt;/b&gt; Cuando la infección asciende y se aloja en el parénquima renal, la clínica adquiere un fuerte componente sistémico. El paciente manifiesta de manera aguda fiebre alta (frecuentemente elevada a 39º), dolor lumbar, sudoración y taquicardia. El hallazgo semiológico cardinal que diferencia a este cuadro de una ITU baja es la presencia de puño percusión renal positiva.</t>
  </si>
  <si>
    <t>&lt;b&gt;d) Polaquiuria:&lt;/b&gt; Es la opción correcta. Constituye una regla semiológica establecer que la polaquiuria (aumento anormal de la frecuencia miccional) forma parte ineludible de la sintomatología clásica que define a la infección del tracto urinario inferior (cistitis), asociándose a la disuria, el tenesmo vesical y el dolor hipogástrico.</t>
  </si>
  <si>
    <t>&lt;b&gt;a) Fiebre, b) Sudoración, y c) Taquicardia:&lt;/b&gt; Son opciones incorrectas. Estos signos y síntomas marcan un severo componente sistémico que no es predominante en la inflamación puramente vesical. En su conjunto, la aparición de fiebre alta, sudoración y taquicardia son las manifestaciones clínicas inconfundibles que indican el ascenso de la infección hacia el parénquima renal, conformando el síndrome urinario alto (pielonefritis aguda).</t>
  </si>
  <si>
    <t>Mujer de 23 años que consulta porque desde hace unas horas presenta dolor y escozor al orinar. Al limpiarse ha observado un poco de sangre. No tiene alergias medicamentosas ni antecedentes de interés. Tiene polaquiuria y tenesmo. No presenta fiebre ¿Cuál sería la presunción clínica?&lt;br&gt;&lt;br&gt;a) SIRS&lt;br&gt;&lt;br&gt;b) Pielonefritis&lt;br&gt;&lt;br&gt;c) Vaginitis&lt;br&gt;&lt;br&gt;d) Cistitis</t>
  </si>
  <si>
    <t>&lt;br&gt;d) Cistitis</t>
  </si>
  <si>
    <t>Ante una mujer joven con disuria, polaquiuria, tenesmo vesical y hematuria sin fiebre, la presunción clínica directa es &lt;b&gt;cistitis&lt;/b&gt;.</t>
  </si>
  <si>
    <t>&lt;b&gt;CLÍNICA Y DIAGNÓSTICO DEL SÍNDROME URINARIO BAJO (CISTITIS)&lt;/b&gt;&lt;br /&gt;&lt;br /&gt;La clínica clásica de la inflamación vesical y de vías bajas se caracteriza por la asociación de &lt;b&gt;disuria&lt;/b&gt;, &lt;b&gt;tenesmo vesical&lt;/b&gt;, &lt;b&gt;polaquiuria&lt;/b&gt; y &lt;b&gt;dolor hipogástrico&lt;/b&gt;.&lt;br /&gt;• &lt;b&gt;Características de los síntomas:&lt;/b&gt; Presentan un inicio agudo, son intensos y están referidos estrictamente con la micción.&lt;br /&gt;• &lt;b&gt;Fiebre:&lt;/b&gt; Eventualmente puede cursar con fiebre, aunque decididamente no es el síntoma predominante ni alcanza picos altos.&lt;br /&gt;• &lt;b&gt;Signos acompañantes (Hematuria):&lt;/b&gt; Es muy frecuente que el paciente refiera haber observado sangre al limpiarse. Esta hematuria está presente hasta en un 40% de los casos debido a la franca inflamación de la mucosa vesical.&lt;br /&gt;• &lt;b&gt;Examen Físico:&lt;/b&gt; El abdomen se presenta blando y depresible, con discreta molestia a la palpación en el hipogastrio, y la percusión renal es negativa.</t>
  </si>
  <si>
    <t>La opción d es correcta debido a que la literatura médica establece axiomática y textualmente que, ante una mujer joven que presenta un síndrome urinario bajo agudo caracterizado por disuria (dolor y escozor al orinar), polaquiuria, tenesmo vesical y hematuria, pero en &lt;b&gt;absoluta ausencia de fiebre&lt;/b&gt;, la presunción clínica directa e ineludible es una &lt;b&gt;cistitis&lt;/b&gt;.</t>
  </si>
  <si>
    <t>&lt;br /&gt;• &lt;b&gt;b) Pielonefritis:&lt;/b&gt; Es incorrecta porque el síndrome urinario alto (pielonefritis aguda) se caracteriza primariamente por un fuerte componente sistémico con &lt;b&gt;fiebre elevada&lt;/b&gt; (&gt; 38,5 °C), dolor lumbar, sudoración y taquicardia, elementos totalmente ausentes en el relato de esta paciente.&lt;br /&gt;• &lt;b&gt;c) Vaginitis:&lt;/b&gt; Es incorrecta ya que, en el diagnóstico diferencial, la vaginitis presenta síntomas continuos (no referidos estrictamente con el momento de la micción), destacándose la leucorrea, disuria externa y dispareunia, siendo la hematuria un hallazgo poco frecuente.&lt;br /&gt;• &lt;b&gt;a) SIRS:&lt;/b&gt; Es incorrecta porque el Síndrome de Respuesta Inflamatoria Sistémica derivado de un cuadro urológico (sepsis) exige un compromiso orgánico severo con fiebre alta, taquicardia, polipnea y eventuales trastornos del sensorio, escenario diametralmente opuesto a esta infección localizada.</t>
  </si>
  <si>
    <t>Cuál de los siguientes síntomas o signos indica mayor gravedad en la infección urinaria:&lt;br&gt;&lt;br&gt;a) Trastornos del sensorio&lt;br&gt;&lt;br&gt;b) Dolor hipogástrico&lt;br&gt;&lt;br&gt;c) Sudoración&lt;br&gt;&lt;br&gt;d) Taquicardia</t>
  </si>
  <si>
    <t>a) Trastornos del sensorio</t>
  </si>
  <si>
    <t>&lt;b&gt;SÍNDROMES CLÍNICOS Y SEVERIDAD EN LA INFECCIÓN URINARIA&lt;/b&gt;&lt;br /&gt;&lt;br /&gt;La progresión de un cuadro urológico hacia escenarios de máxima gravedad clínica se define por la inestabilidad sistémica y el compromiso neurológico:&lt;br /&gt;• &lt;b&gt;Sepsis Urológica, SIRS y Fallo Multiorgánico:&lt;/b&gt; Representa el escenario clínico de máxima severidad, originado habitualmente a punto de partida de un foco urológico alto severo (como una pielonefritis aguda).&lt;br /&gt;• &lt;b&gt;Manifestaciones de deterioro:&lt;/b&gt; El paciente empeora su estado general sumando a la clínica basal la aparición de disnea, escalofríos, fiebre alta, taquicardia y severos trastornos del sensorio.&lt;br /&gt;• &lt;b&gt;Trastornos del Sensorio:&lt;/b&gt; La presencia de alteraciones neurológicas (el paciente se presenta obnubilado y desorientado temporo-espacialmente) constituye el marcador clínico cardinal que indica la mayor gravedad pronóstica en la infección urinaria.&lt;br /&gt;• &lt;b&gt;Criterios qSOFA de alerta:&lt;/b&gt; En urgencias, se debe medir rápidamente la repercusión sistémica a través del compromiso de la conciencia (escala de Glasgow &lt; 13), la función respiratoria (frecuencia respiratoria &gt; 22 por minuto) y el nivel cardiovascular (tensión arterial sistólica &lt; 100 mmHg), sumado a la medición temprana de la función renal.</t>
  </si>
  <si>
    <t>&lt;b&gt;a) Trastornos del sensorio:&lt;/b&gt; Es la opción correcta. Constituye una premisa clínica ineludible establecer que el deterioro neurológico o trastorno del sensorio es el signo que indica la mayor gravedad pronóstica en el paciente con infección urinaria, alertando sobre la instauración inminente de un cuadro de sepsis urológica, síndrome de respuesta inflamatoria sistémica (SIRS) o fallo multiorgánico con hipoperfusión cerebral.</t>
  </si>
  <si>
    <t>&lt;b&gt;b) Dolor hipogástrico:&lt;/b&gt; Es incorrecta. Representa un síntoma clásico y localizado del síndrome urinario bajo (cistitis), no siendo un indicador clínico de gravedad o disfunción sistémica.&lt;br /&gt;&lt;b&gt;c) Sudoración, y d) Taquicardia:&lt;/b&gt; Son incorrectas en este contexto competitivo. Si bien la taquicardia y la sudoración denotan compromiso sistémico y caracterizan el ascenso de la infección hacia el parénquima renal en el síndrome urinario alto (pielonefritis aguda), no superan bajo ningún concepto la jerarquía de los trastornos del sensorio como predictores de máxima gravedad y amenaza inminente para la vida.</t>
  </si>
  <si>
    <t>¿Qué tipo de infección urinaria se asocia con la presencia de fiebre?&lt;br&gt;&lt;br&gt;a) Infección del tracto urinario inferior&lt;br&gt;&lt;br&gt;b) Infección del tracto urinario complicada&lt;br&gt;&lt;br&gt;c) Infección por transmisión sexual&lt;br&gt;&lt;br&gt;d) Infección del tracto urinario superior</t>
  </si>
  <si>
    <t>&lt;br&gt;d) Infección del tracto urinario superior</t>
  </si>
  <si>
    <t>La &lt;b&gt;infección del tracto urinario superior&lt;/b&gt; (pielonefritis aguda) es la entidad urológica que se asocia primariamente con la presencia de un fuerte componente sistémico manifestado por &lt;b&gt;fiebre alta&lt;/b&gt;.</t>
  </si>
  <si>
    <t>&lt;b&gt;CLÍNICA Y DIAGNÓSTICO DEL SÍNDROME URINARIO ALTO&lt;/b&gt;&lt;br /&gt;&lt;br /&gt;Cuando la infección asciende y se aloja en el parénquima renal y/o en el sistema pielocalicial (pielonefritis aguda), la clínica adquiere un fuerte componente sistémico.&lt;br /&gt;• &lt;b&gt;Síntomas cardinales:&lt;/b&gt; El paciente manifiesta característicamente &lt;b&gt;fiebre&lt;/b&gt; (frecuentemente elevada, ej. &gt; 38,5 °C), acompañada de dolor lumbar, sudoración y taquicardia.&lt;br /&gt;• &lt;b&gt;Diferenciación clínica:&lt;/b&gt; El hallazgo clínico principal que permite diferenciar clínicamente una pielonefritis aguda de una cistitis aguda (infección urinaria baja) es justamente la presencia de fiebre elevada.&lt;br /&gt;• &lt;b&gt;Signos asociados:&lt;/b&gt; El cuadro suele acompañarse de malestar general, náuseas, vómitos y dolor abdominal, manteniendo a veces leves molestias al orinar.&lt;br /&gt;• &lt;b&gt;Examen Físico:&lt;/b&gt; El hallazgo semiológico cardinal que diferencia este cuadro de una ITU baja es la presencia de puño percusión renal positiva (unilateral o bilateral).</t>
  </si>
  <si>
    <t>La opción d es correcta debido a que la literatura médica nefrológica establece axiomáticamente que la &lt;b&gt;infección del tracto urinario superior&lt;/b&gt; (como la pielonefritis aguda) adquiere un fuerte componente sistémico donde la &lt;b&gt;fiebre alta&lt;/b&gt; es el síntoma común y diferenciador cardinal respecto a las infecciones del tracto inferior.</t>
  </si>
  <si>
    <t>&lt;br /&gt;• &lt;b&gt;a) Infección del tracto urinario inferior:&lt;/b&gt; Es incorrecta porque el síndrome urinario bajo (cistitis o uretritis) se caracteriza por síntomas locales (disuria, polaquiuria, tenesmo vesical) en ausencia franca de fiebre alta o compromiso sistémico severo.&lt;br /&gt;• &lt;b&gt;b) Infección del tracto urinario complicada:&lt;/b&gt; Es incorrecta porque el término "complicada" se refiere a la presencia de anomalías estructurales, funcionales de las vías urinarias o alteraciones de la inmunidad, lo cual no define por sí mismo el nivel anatómico de la infección ni la presencia obligada de fiebre (puede existir una cistitis complicada afebril).&lt;br /&gt;• &lt;b&gt;c) Infección por transmisión sexual:&lt;/b&gt; Es incorrecta ya que las infecciones de transmisión sexual originan síndromes clínicos predominantemente caracterizados por secreción o flujo (cervicitis, uretritis) que no se asocian clásicamente al desarrollo de fiebre elevada como síntoma primario cardial.</t>
  </si>
  <si>
    <t>&lt;b&gt;CLÍNICA DEL SÍNDROME URINARIO BAJO (CISTITIS)&lt;/b&gt;&lt;br /&gt;&lt;br /&gt;Para establecer el diagnóstico diferencial correcto, resulta fundamental contrastar los síntomas. La clínica clásica de la inflamación vesical y de vías bajas se caracteriza por la asociación de disuria, tenesmo vesical, polaquiuria, dolor hipogástrico y eventual hematuria. Sus síntomas presentan un inicio agudo, son intensos y están referidos estrictamente con la micción, presentándose decididamente en &lt;b&gt;absoluta ausencia de fiebre elevada&lt;/b&gt;.</t>
  </si>
  <si>
    <t>¿Qué síntoma es común en las infecciones urinarias altas?&lt;br&gt;&lt;br&gt;a) Fiebre alta&lt;br&gt;&lt;br&gt;b) Dolor lumbar intenso&lt;br&gt;&lt;br&gt;c) Disuria&lt;br&gt;&lt;br&gt;d) Náuseas y vómitos</t>
  </si>
  <si>
    <t>&lt;br&gt;a) Fiebre alta</t>
  </si>
  <si>
    <t>&lt;b&gt;SÍNDROME URINARIO ALTO (PIELONEFRITIS AGUDA)&lt;/b&gt;&lt;br /&gt;&lt;br /&gt;Cuando la infección asciende y se aloja en el parénquima renal, la clínica adquiere un fuerte componente sistémico.&lt;br /&gt;• &lt;b&gt;Manifestaciones Sistémicas:&lt;/b&gt; El paciente manifiesta de manera aguda fiebre alta (frecuentemente elevada a 39º), dolor lumbar, sudoración y taquicardia.&lt;br /&gt;• &lt;b&gt;Diferenciación Clínica:&lt;/b&gt; Constituye una regla clínica que el hallazgo principal que permite diferenciar la pielonefritis aguda de la cistitis aguda es la presencia de fiebre de más de 38,5 °C.&lt;br /&gt;• &lt;b&gt;Síntomas Asociados:&lt;/b&gt; El cuadro suele acompañarse de malestar general, náuseas, vómitos y dolor abdominal, manteniendo a veces leves molestias al orinar.&lt;br /&gt;• &lt;b&gt;Examen Físico:&lt;/b&gt; El hallazgo semiológico cardinal que diferencia este cuadro de una infección baja es la presencia de puño percusión renal positiva (unilateral o bilateral).</t>
  </si>
  <si>
    <t>&lt;b&gt;a) Fiebre alta:&lt;/b&gt; Es la opción correcta. Constituye una premisa clínica ineludible establecer que la aparición de fiebre alta es el síntoma sistémico común y el hallazgo principal que indica de manera directa el ascenso de la infección hacia el parénquima renal (tracto urinario superior), permitiendo el diagnóstico diferencial con la inflamación puramente vesical.</t>
  </si>
  <si>
    <t>&lt;b&gt;b) Dolor lumbar intenso:&lt;/b&gt; Es incorrecta en el contexto de especificidad excluyente de la pregunta. Aunque el dolor lumbar acompaña el cuadro y la puño percusión es el signo semiológico cardinal, las fuentes destacan a la "fiebre alta (&gt; 38,5 °C)" como el diferenciador clínico primario y síntoma representativo estandarizado de la infección alta.&lt;br /&gt;&lt;b&gt;c) Disuria:&lt;/b&gt; Es incorrecta. Representa el síntoma clásico y localizado del síndrome urinario bajo (cistitis). Si bien pueden persistir molestias miccionales en una pielonefritis, no es el síntoma definitorio del compromiso sistémico parenquimatoso.&lt;br /&gt;&lt;b&gt;d) Náuseas y vómitos:&lt;/b&gt; Es incorrecta. Constituyen síntomas asociados o acompañantes del malestar general (sobre todo en formas graves), pero carecen de la especificidad y la constante patognomónica que aporta la fiebre alta para este diagnóstico.</t>
  </si>
  <si>
    <t>&lt;b&gt;SÍNDROME URINARIO BAJO (CISTITIS)&lt;/b&gt;&lt;br /&gt;&lt;br /&gt;La clínica clásica de la inflamación vesical y de vías bajas se contrapone a la afección parenquimatosa renal por carecer de un fuerte componente sistémico.&lt;br /&gt;• &lt;b&gt;Presentación:&lt;/b&gt; Se caracteriza por la asociación estricta a la micción de disuria, tenesmo vesical, polaquiuria y dolor hipogástrico.&lt;br /&gt;• &lt;b&gt;Hematuria:&lt;/b&gt; Frecuentemente se acompaña de hematuria (hasta en un 40% de los casos) producto de la inflamación de la mucosa.&lt;br /&gt;• &lt;b&gt;Fiebre:&lt;/b&gt; Eventualmente puede cursar con fiebre, pero no es el síntoma predominante ni alcanza de forma clásica los picos febriles elevados propios de una pielonefritis aguda.</t>
  </si>
  <si>
    <t>¿Qué examen se utiliza para confirmar el diagnóstico de infección urinaria?&lt;br&gt;&lt;br&gt;a) Hemograma completo&lt;br&gt;&lt;br&gt;b) Cultivo de orina&lt;br&gt;&lt;br&gt;c) Ecografía renal y vesical&lt;br&gt;&lt;br&gt;d) Tomografía computarizada de abdomen y pelvis</t>
  </si>
  <si>
    <t>&lt;br&gt;b) Cultivo de orina</t>
  </si>
  <si>
    <t>El &lt;b&gt;cultivo de orina&lt;/b&gt; (urocultivo) es el examen que se utiliza ineludiblemente para confirmar el diagnóstico de infección urinaria, certificando la bacteriuria y permitiendo aislar el germen.</t>
  </si>
  <si>
    <t>&lt;b&gt;EL UROCULTIVO E INTERPRETACIÓN DE RECUENTOS BACTERIANOS&lt;/b&gt;&lt;br /&gt;&lt;br /&gt;El abordaje diagnóstico de las infecciones del tracto urinario requiere una evaluación integral que correlacione la presentación clínica con los estudios de laboratorio y microbiológicos. El cultivo de orina es el examen indispensable que certifica la presencia de bacteriuria, identifica el germen causal, realiza el recuento exacto de colonias y provee el antibiograma para orientar la terapéutica definitiva.&lt;br /&gt;La interpretación clínica del recuento (Unidades Formadoras de Colonias - UFC) se rige por las siguientes pautas clásicas:&lt;br /&gt;• &lt;b&gt;≥ 10⁵ UFC/ml:&lt;/b&gt; Es el valor clásico representativo y diagnóstico de infección urinaria general. En ausencia de síntomas, se requiere este recuento en dos muestras consecutivas (mujer) o en una única muestra (varón) para diagnosticar bacteriuria asintomática.&lt;br /&gt;• &lt;b&gt;≥ 10³ UFC/ml:&lt;/b&gt; Si el paciente presenta síntomas y/o leucocituria en el sedimento, este recuento ya se considera diagnóstico confirmatorio de infección urinaria (ej. cistitis aguda). En los hombres, un recuento &gt; 10³ UFC/ml se considera siempre significativo.&lt;br /&gt;• &lt;b&gt;&gt; 10² UFC/ml:&lt;/b&gt; Se considera diagnóstico exclusivamente si la muestra fue obtenida mediante sondaje vesical.&lt;br /&gt;• &lt;b&gt;Cualquier recuento:&lt;/b&gt; Cualquier número de bacterias/ml encontrado es directamente indicativo de infección en muestras de orina obtenidas por punción suprapúbica, ya que esta muestra anatómica debe ser absolutamente estéril.</t>
  </si>
  <si>
    <t>La opción b es correcta debido a que la literatura médica nefrológica e infectológica establece de manera directa, textual y axiomática que el &lt;b&gt;cultivo de orina&lt;/b&gt; (urocultivo) es el examen que se utiliza para confirmar el diagnóstico definitivo de infección urinaria, certificando la bacteriuria y permitiendo el recuento de unidades formadoras de colonias.</t>
  </si>
  <si>
    <t>&lt;br /&gt;• &lt;b&gt;a) Hemograma completo:&lt;/b&gt; Es incorrecta porque, si bien es un estudio general útil que mide la reacción inflamatoria sistémica del organismo ante la infección (pudiendo evidenciar leucocitosis con neutrofilia o alteraciones de la eritrosedimentación), no confirma ni certifica la presencia microbiológica del germen en la vía urinaria.&lt;br /&gt;• &lt;b&gt;c) Ecografía renal y vesical y d) Tomografía computarizada de abdomen y pelvis:&lt;/b&gt; Son incorrectas ya que los métodos de diagnóstico por imágenes son esenciales para evaluar el estado anatómico del parénquima, descartar complicaciones (abscesos) o visualizar patologías estructurales predisponentes (como litiasis u obstrucciones), pero no son los estudios que confirman bacteriológicamente la presencia activa de la infección en la orina.</t>
  </si>
  <si>
    <t>&lt;b&gt;REGLAS ESTRICTAS PARA LA RECOLECCIÓN DE LA MUESTRA&lt;/b&gt;&lt;br /&gt;&lt;br /&gt;La validez del urocultivo para confirmar el diagnóstico depende inexorablemente de la correcta técnica de recolección:&lt;br /&gt;• Se exige recolectar la &lt;b&gt;primera orina de la mañana&lt;/b&gt; (o con al menos 3 horas de retención en la vejiga).&lt;br /&gt;• La muestra debe conservarse inmediatamente en heladera a &lt;b&gt;4-8°C&lt;/b&gt; si no se procesa al instante.&lt;br /&gt;• En pacientes con micción espontánea, se debe despreciar los primeros 10 ml, recolectando exclusivamente la &lt;b&gt;porción media del chorro&lt;/b&gt; en frasco estéril, tras haber realizado una higiene exhaustiva de la zona periuretral o glande (con colocación obligatoria de tampón vaginal en mujeres y retracción del prepucio en hombres, sin secar la zona).&lt;br /&gt;• En pacientes portadores de sonda vesical permanente, la orina debe obtenerse siempre por &lt;b&gt;punción de la sonda con aguja&lt;/b&gt; y jeringa estéril (previo clampeo y desinfección), estando absolutamente prohibido enviar orina recolectada de la bolsa colectora o la punta de la sonda para cultivo.</t>
  </si>
  <si>
    <t>Qué número de bacterias/ml se considera indicativo de infección en muestras de orina obtenidas por punción suprapúbica:&lt;br&gt;&lt;br&gt;a) 10.000&lt;br&gt;&lt;br&gt;b) 100.000&lt;br&gt;&lt;br&gt;c) Cualquier número encontrado&lt;br&gt;&lt;br&gt;d) 1.000</t>
  </si>
  <si>
    <t>&lt;br&gt;c) Cualquier número encontrado</t>
  </si>
  <si>
    <t>&lt;b&gt;INTERPRETACIÓN DE RECUENTOS DEL UROCULTIVO&lt;/b&gt;&lt;br /&gt;&lt;br /&gt;El cultivo de orina es el examen que se utiliza para confirmar el diagnóstico de infección urinaria. Este método certifica la bacteriuria, identifica el germen, realiza el recuento de colonias y provee el antibiograma. La interpretación clínica del recuento (Unidades Formadoras de Colonias - UFC) se rige por las siguientes pautas:&lt;br /&gt;• &lt;b&gt;≥ 10⁵ UFC/ml:&lt;/b&gt; Valor clásico representativo de infección urinaria. En ausencia de síntomas, se requiere este recuento en dos muestras consecutivas (mujer) o en una única muestra (varón) para diagnosticar bacteriuria asintomática.&lt;br /&gt;• &lt;b&gt;≥ 10³ UFC/ml:&lt;/b&gt; Si el paciente presenta síntomas y/o leucocituria, este recuento ya se considera diagnóstico de ITU.&lt;br /&gt;• &lt;b&gt;&gt; 10² UFC/ml:&lt;/b&gt; Se considera diagnóstico si la muestra fue obtenida mediante sondaje vesical.&lt;br /&gt;• &lt;b&gt;Cualquier recuento:&lt;/b&gt; Cualquier número de bacterias/ml encontrado es indicativo de infección en muestras de orina obtenidas por punción suprapúbica, ya que esta muestra debe ser absolutamente estéril.&lt;br /&gt;• &lt;b&gt;10² - 10³ UFC/ml (sin síntomas):&lt;/b&gt; Sugiere posible contaminación de la muestra.</t>
  </si>
  <si>
    <t>&lt;b&gt;c) Cualquier número encontrado:&lt;/b&gt; Es la opción correcta. Constituye una pauta diagnóstica estricta establecer que cualquier número de bacterias o recuento encontrado es indicativo de infección de manera directa si la muestra de orina fue obtenida mediante punción suprapúbica, debido a que esta técnica invasiva accede directamente a la vejiga y garantiza que la muestra obtenida deba ser absolutamente estéril.</t>
  </si>
  <si>
    <t>&lt;b&gt;a) 10.000, b) 100.000, y d) 1.000:&lt;/b&gt; Son opciones incorrectas como valores de corte mínimos exclusivos para este método de recolección. Si bien recuentos como 100.000 UFC/ml (10⁵) son clásicos para confirmar ITU en muestras de chorro medio asintomáticas, o 1.000 UFC/ml (10³) son diagnósticos en pacientes sintomáticos, en el abordaje por punción suprapúbica no existe un umbral numérico inferior de corte; el mero aislamiento microbiológico confirma la presencia de la infección.</t>
  </si>
  <si>
    <t>En las infecciones urinarias por Proteus es frecuente encontrar: Seleccione una:&lt;br&gt;&lt;br&gt;a) Orina alcalina y leucocituria&lt;br&gt;&lt;br&gt;b) Densidad de orina mayor de 1.020 y pH ácido&lt;br&gt;&lt;br&gt;c) Densidad urinaria menor de 1000 y cilindros granulosos con cristales de cistina&lt;br&gt;&lt;br&gt;d) Sedimento urinario con abundante cantidad de células y cilindros hemáticos&lt;br&gt;&lt;br&gt;e) Cilindros hemáticos y leucocituria franca</t>
  </si>
  <si>
    <t>&lt;br&gt;a) Orina alcalina y leucocituria</t>
  </si>
  <si>
    <t>&lt;b&gt;INFECCIÓN POR PROTEUS Y HALLAZGOS URINARIOS&lt;/b&gt;&lt;br /&gt;&lt;br /&gt;El espectro etiológico de las infecciones del tracto urinario es amplio y varía sustancialmente. Si bien la &lt;i&gt;Escherichia coli&lt;/i&gt; es el germen predominante a nivel comunitario, existen escenarios clínicos y hallazgos analíticos que orientan hacia otras bacterias:&lt;br /&gt;• &lt;b&gt;&lt;i&gt;Proteus mirabilis&lt;/i&gt; y &lt;i&gt;Klebsiella spp&lt;/i&gt;:&lt;/b&gt; Representan alrededor del 10% de las infecciones en conjunto. Son enterobacterias de muy frecuente aislamiento en pacientes ancianos.&lt;br /&gt;• &lt;b&gt;Asociación urológica:&lt;/b&gt; La infección por &lt;i&gt;Proteus&lt;/i&gt; se asocia frecuentemente a la presencia de sonda vesical y al desarrollo de litiasis en las vías urinarias (típicamente cálculos coraliformes).&lt;br /&gt;• &lt;b&gt;Hallazgos en el sedimento:&lt;/b&gt; En las infecciones urinarias por &lt;i&gt;Proteus&lt;/i&gt; es muy frecuente encontrar &lt;b&gt;orina alcalina&lt;/b&gt; (con un &lt;b&gt;pH urinario &gt; 7&lt;/b&gt;, producto del desdoblamiento enzimático de la urea) acompañada de &lt;b&gt;leucocituria&lt;/b&gt; (piuria), reflejando el proceso inflamatorio reactivo del uroepitelio.</t>
  </si>
  <si>
    <t>La opción a es correcta debido a que la literatura médica establece de forma axiomática y directa que en las infecciones urinarias originadas por &lt;b&gt;&lt;i&gt;Proteus&lt;/i&gt;&lt;/b&gt; es frecuente encontrar &lt;b&gt;orina alcalina (pH urinario &gt; 7) y leucocituria&lt;/b&gt; en el análisis del sedimento.</t>
  </si>
  <si>
    <t>&lt;br /&gt;• &lt;b&gt;b) Densidad de orina mayor de 1.020 y pH ácido:&lt;/b&gt; Es incorrecta porque el &lt;i&gt;Proteus&lt;/i&gt; posee la característica fisiopatológica de alcalinizar activamente la orina (produciendo la enzima ureasa), por lo que no cursa típicamente con pH ácido.&lt;br /&gt;• &lt;b&gt;c) Densidad urinaria menor de 1000 y cilindros granulosos con cristales de cistina:&lt;/b&gt; Es incorrecta ya que los cristales de cistina se asocian a un defecto metabólico genético (cistinuria), mientras que la infección por &lt;i&gt;Proteus&lt;/i&gt; predispone a la precipitación de cristales de fosfato amónico-magnésico (estruvita) en orinas alcalinas.&lt;br /&gt;• &lt;b&gt;d) Sedimento urinario con abundante cantidad de células y cilindros hemáticos y e) Cilindros hemáticos y leucocituria franca:&lt;/b&gt; Son incorrectas porque la aparición de &lt;b&gt;cilindros hemáticos&lt;/b&gt; en el sedimento urinario es un marcador patognomónico y característico del daño glomerular (como en los síndromes nefríticos), no siendo un hallazgo derivado de las infecciones aisladas del tracto urinario excretor.</t>
  </si>
  <si>
    <t>Paciente con síntomas de infección urinaria baja, leucocituria en el sedimento, urocultivo con 10.000 UFC. Usted sospecha:&lt;br&gt;&lt;br&gt;a) Bacteriuria asintomática&lt;br&gt;&lt;br&gt;b) Infección urinaria&lt;br&gt;&lt;br&gt;c) Error de laboratorio&lt;br&gt;&lt;br&gt;d) Contaminación de la muestra&lt;br&gt;&lt;br&gt;e) Ninguna es correcta</t>
  </si>
  <si>
    <t>&lt;br&gt;b) Infección urinaria</t>
  </si>
  <si>
    <t>En un paciente que presenta &lt;b&gt;síntomas&lt;/b&gt; urinarios y/o &lt;b&gt;leucocituria&lt;/b&gt; en el sedimento, un recuento de &lt;b&gt;≥ 10³ UFC/ml&lt;/b&gt; (como en este caso, 10.000 UFC) en el urocultivo ya se considera diagnóstico de &lt;b&gt;infección urinaria&lt;/b&gt;.</t>
  </si>
  <si>
    <t>&lt;b&gt;INTERPRETACIÓN DE RECUENTOS DEL UROCULTIVO&lt;/b&gt;&lt;br /&gt;&lt;br /&gt;El cultivo de orina es el examen que se utiliza para confirmar el diagnóstico de infección urinaria. Este método certifica la bacteriuria, identifica el germen, realiza el recuento de colonias y provee el antibiograma. La interpretación clínica del recuento (Unidades Formadoras de Colonias - UFC) se rige por las siguientes pautas hemodinámicas y clínicas:&lt;br /&gt;• &lt;b&gt;≥ 10⁵ UFC/ml:&lt;/b&gt; Valor clásico representativo de infección urinaria. En ausencia de síntomas, se requiere este recuento en dos muestras consecutivas (mujer) o en una única muestra (varón) para diagnosticar bacteriuria asintomática.&lt;br /&gt;• &lt;b&gt;≥ 10³ UFC/ml:&lt;/b&gt; Si el paciente presenta síntomas y/o leucocituria, este recuento (1.000 UFC/ml) ya se considera diagnóstico confirmatorio de ITU.&lt;br /&gt;• &lt;b&gt;&gt; 10² UFC/ml:&lt;/b&gt; Se considera diagnóstico si la muestra fue obtenida mediante sondaje vesical.&lt;br /&gt;• &lt;b&gt;Cualquier recuento:&lt;/b&gt; Cualquier número de bacterias/ml encontrado es indicativo de infección en muestras de orina obtenidas por punción suprapúbica, ya que esta muestra debe ser absolutamente estéril.&lt;br /&gt;• &lt;b&gt;10² - 10³ UFC/ml (sin síntomas):&lt;/b&gt; Sugiere posible contaminación de la muestra.</t>
  </si>
  <si>
    <t>&lt;b&gt;b) Infección urinaria:&lt;/b&gt; Es la opción correcta. Constituye una pauta diagnóstica estandarizada que, ante la presencia clínica de síntomas urinarios y/o el hallazgo de leucocituria, el umbral para confirmar infección desciende a ≥ 10³ UFC/ml (1.000 UFC/ml). Dado que el paciente presenta 10.000 UFC/ml (10⁴ UFC/ml), el valor supera el punto de corte, confirmando fehacientemente el diagnóstico de infección del tracto urinario.</t>
  </si>
  <si>
    <t>&lt;b&gt;a) Bacteriuria asintomática:&lt;/b&gt; Es incorrecta. Por definición clínica, requiere la ausencia total de síntomas urinarios y exige recuentos mayores (≥ 10⁵ UFC/ml).&lt;br /&gt;&lt;b&gt;c) Error de laboratorio:&lt;/b&gt; Es incorrecta. El valor de 10.000 UFC/ml es perfectamente medible, válido y diagnóstico en el contexto sintomático del paciente.&lt;br /&gt;&lt;b&gt;d) Contaminación de la muestra:&lt;/b&gt; Es incorrecta. La contaminación suele sospecharse ante recuentos limítrofes bajos (10² - 10³ UFC/ml) en pacientes asintomáticos o cuando se aíslan múltiples gérmenes sin predominancia clara.&lt;br /&gt;&lt;b&gt;e) Ninguna es correcta:&lt;/b&gt; Es incorrecta por la validez de la opción B.</t>
  </si>
  <si>
    <t>Cuál de los siguientes permite diferenciar la pielonefritis aguda de la cistitis aguda:&lt;br&gt;&lt;br&gt;a) Leucocituria&lt;br&gt;&lt;br&gt;b) Fiebre de más de 38,5 ºC&lt;br&gt;&lt;br&gt;c) Bacteriuria&lt;br&gt;&lt;br&gt;d) Hematuria</t>
  </si>
  <si>
    <t>&lt;br&gt;b) Fiebre de más de 38,5 ºC</t>
  </si>
  <si>
    <t>&lt;b&gt;CLÍNICA Y DIAGNÓSTICO DEL SÍNDROME URINARIO ALTO&lt;/b&gt;&lt;br /&gt;&lt;br /&gt;Cuando la infección asciende y se aloja en el parénquima renal (pielonefritis aguda), la clínica adquiere un fuerte componente sistémico.&lt;br /&gt;• &lt;b&gt;Síntomas cardinales:&lt;/b&gt; El paciente manifiesta característicamente &lt;b&gt;fiebre&lt;/b&gt; (frecuentemente elevada, ej. mayor a 38,5 °C), acompañada de dolor lumbar, sudoración y taquicardia.&lt;br /&gt;• &lt;b&gt;Diferenciación clínica:&lt;/b&gt; El hallazgo clínico principal que permite diferenciar la pielonefritis aguda de la cistitis aguda es justamente la presencia de fiebre alta, la cual indica fehacientemente la invasión del tracto urinario superior.&lt;br /&gt;• &lt;b&gt;Signos asociados:&lt;/b&gt; El cuadro suele acompañarse de malestar general, náuseas, vómitos y dolor abdominal.&lt;br /&gt;• &lt;b&gt;Examen Físico:&lt;/b&gt; El hallazgo semiológico cardinal que diferencia este cuadro de una ITU baja es la presencia de puño percusión renal positiva (unilateral o bilateral).</t>
  </si>
  <si>
    <t>La opción b es correcta debido a que la literatura médica establece axiomáticamente que el hallazgo clínico principal que permite diferenciar la &lt;b&gt;pielonefritis aguda&lt;/b&gt; (síndrome urinario alto) de la &lt;b&gt;cistitis aguda&lt;/b&gt; (síndrome urinario bajo) es la presencia de &lt;b&gt;fiebre elevada (más de 38,5 °C)&lt;/b&gt;, ya que la infección parenquimatosa adquiere un fuerte componente sistémico ausente en la inflamación vesical aislada.</t>
  </si>
  <si>
    <t>&lt;br /&gt;• &lt;b&gt;a) Leucocituria, c) Bacteriuria y d) Hematuria:&lt;/b&gt; Son incorrectas porque constituyen hallazgos analíticos comunes y compartidos por ambas entidades topográficas. La inflamación del uroepitelio y la invasión bacteriana producen leucocituria, bacteriuria y frecuente hematuria tanto en la infección baja como en la alta, no siendo útiles por sí mismas para establecer el diagnóstico diferencial del nivel anatómico de la infección sin el contexto clínico sistémico.</t>
  </si>
  <si>
    <t>&lt;b&gt;CLÍNICA DEL SÍNDROME URINARIO BAJO (CISTITIS)&lt;/b&gt;&lt;br /&gt;&lt;br /&gt;Para contrastar el cuadro clínico, la inflamación vesical se caracteriza por un inicio agudo de disuria, tenesmo vesical, polaquiuria y dolor hipogástrico. Estos síntomas son intensos y están referidos estrictamente con la micción. Eventualmente puede existir un aumento térmico, pero decididamente la fiebre elevada no es un síntoma predominante ni el eje de la presentación clínica.</t>
  </si>
  <si>
    <t>¿Cuál de los siguientes permite diferenciar la pielonefritis aguda de la cistitis aguda?&lt;br&gt;&lt;br&gt;a) Fiebre de más de 38.5 °C&lt;br&gt;&lt;br&gt;b) Bacteriuria&lt;br&gt;&lt;br&gt;c) Hematuria&lt;br&gt;&lt;br&gt;d) Leucocituria</t>
  </si>
  <si>
    <t>&lt;br&gt;a) Fiebre de más de 38.5 °C</t>
  </si>
  <si>
    <t>La &lt;b&gt;fiebre de más de 38.5 °C&lt;/b&gt; es el síntoma y hallazgo clínico principal que permite &lt;b&gt;diferenciar la pielonefritis aguda de la cistitis aguda&lt;/b&gt;.</t>
  </si>
  <si>
    <t>&lt;b&gt;DIAGNÓSTICO DIFERENCIAL ENTRE SÍNDROMES URINARIOS&lt;/b&gt;&lt;br /&gt;&lt;br /&gt;La presentación clínica del paciente se divide en síndromes principales dependiendo de la localización topográfica de la infección, siendo la repercusión sistémica el eje del diagnóstico diferencial:&lt;br /&gt;• &lt;b&gt;Síndrome Urinario Bajo (Cistitis):&lt;/b&gt; La clínica clásica de la inflamación vesical se caracteriza por la asociación de disuria, tenesmo vesical, polaquiuria y dolor hipogástrico. Eventualmente puede cursar con febrícula, pero clásicamente carece del severo componente sistémico y no presenta los picos febriles elevados propios de una infección alta.&lt;br /&gt;• &lt;b&gt;Síndrome Urinario Alto (Pielonefritis Aguda):&lt;/b&gt; Ocurre cuando la infección asciende y se aloja en el parénquima renal, adquiriendo la clínica un fuerte componente sistémico. El paciente manifiesta de manera aguda fiebre alta (frecuentemente elevada a 39º), dolor lumbar, sudoración y taquicardia.&lt;br /&gt;• &lt;b&gt;Diferenciación Clínica:&lt;/b&gt; Constituye una regla diagnóstica estricta que el hallazgo principal que permite diferenciar de manera directa la pielonefritis aguda de la cistitis aguda es la presencia de una fiebre superior a 38,5 °C, sumado al hallazgo semiológico cardinal de la puño percusión renal positiva.</t>
  </si>
  <si>
    <t>&lt;b&gt;a) Fiebre de más de 38.5 °C:&lt;/b&gt; Es la opción correcta. Constituye una regla clínica ineludible establecer que la aparición de fiebre alta (&gt; 38.5 °C) es el síntoma sistémico cardinal que permite diferenciar la pielonefritis aguda (donde el compromiso del parénquima renal desencadena gran repercusión sistémica) de la cistitis aguda (donde la infección se limita a la mucosa vesical inferior).</t>
  </si>
  <si>
    <t>&lt;b&gt;b) Bacteriuria, y d) Leucocituria:&lt;/b&gt; Son incorrectas. Ambos hallazgos de laboratorio (presencia de bacterias y glóbulos blancos en la orina) son criterios diagnósticos compartidos que certifican de forma general la existencia de una infección del tracto urinario, estando presentes patogénicamente tanto en la cistitis como en la pielonefritis, por lo que carecen de utilidad para diferenciarlas topográficamente.&lt;br /&gt;&lt;b&gt;c) Hematuria:&lt;/b&gt; Es incorrecta. Si bien puede presentarse en las infecciones urinarias altas, la hematuria es un hallazgo sumamente frecuente en el síndrome urinario bajo (apareciendo hasta en un 40% de las cistitis agudas por inflamación local de la mucosa vesical), lo que invalida este signo como parámetro excluyente para realizar el diagnóstico diferencial con la pielonefritis.</t>
  </si>
  <si>
    <t>Paciente que comienza el día domingo con disuria, polaquiuria, fiebre y dolor lumbar ¿Cuál sería su conducta?&lt;br&gt;&lt;br&gt;a) Pedir urocultivo el domingo, guardar la muestra e iniciar tratamiento&lt;br&gt;&lt;br&gt;b) Pedir urocultivo e iniciar tratamiento al tener antibiograma&lt;br&gt;&lt;br&gt;c) Iniciar tratamiento sin cultivo esperando mejor la clínica&lt;br&gt;&lt;br&gt;d) Iniciar tratamiento y pedir urocultivo el lunes</t>
  </si>
  <si>
    <t>&lt;br&gt;a) Pedir urocultivo el domingo, guardar la muestra e iniciar tratamiento</t>
  </si>
  <si>
    <t>&lt;b&gt;DIAGNÓSTICO Y TRATAMIENTO EMPÍRICO DE LA PIELONEFRITIS AGUDA&lt;/b&gt;&lt;br /&gt;&lt;br /&gt;El cuadro clínico conformado por la asociación de disuria, polaquiuria, fiebre y dolor lumbar configura el diagnóstico de un síndrome urinario alto (pielonefritis aguda). El abordaje de esta patología infectológica exige cumplir pautas estrictas en relación a la muestra microbiológica y la temporalidad de los fármacos:&lt;br /&gt;• &lt;b&gt;Urocultivo previo obligatorio:&lt;/b&gt; El manejo de la pielonefritis requiere indefectiblemente instaurar un tratamiento antibiótico empírico, pero siempre debe realizarse con un cultivo de orina previo. El urocultivo es fundamental para certificar la bacteriuria, identificar el germen y proveer el antibiograma para evaluar posibles multirresistencias.&lt;br /&gt;• &lt;b&gt;Recolección y conservación:&lt;/b&gt; Si no se tiene acceso inmediato al procesamiento en el laboratorio (por ejemplo, por ser día domingo o festivo), la conducta normativa dicta que se debe recolectar la primera muestra de orina en frasco estéril y guardarla de forma inmediata (conservándola en la heladera a una temperatura de 4 a 8°C) antes de administrar cualquier dosis de medicación.&lt;br /&gt;• &lt;b&gt;Inicio del Tratamiento Empírico:&lt;/b&gt; Bajo ningún concepto se debe retrasar el inicio del tratamiento antimicrobiano sistémico a la espera del procesamiento o resultados microbiológicos, debido al inminente riesgo de progresión clínica y severidad de la infección parenquimatosa.</t>
  </si>
  <si>
    <t>La opción a es correcta debido a que la literatura médica establece de forma directa y axiomática que, ante un paciente que comienza un domingo con disuria, polaquiuria, fiebre y dolor lumbar (pielonefritis), la conducta ineludible es &lt;b&gt;pedir el urocultivo ese mismo día, guardar la muestra e iniciar el tratamiento antibiótico empírico&lt;/b&gt;, logrando asegurar la muestra estéril libre de fármacos sin retrasar la atención sistémica urgente.</t>
  </si>
  <si>
    <t>&lt;br /&gt;• &lt;b&gt;b) Pedir urocultivo e iniciar tratamiento al tener antibiograma:&lt;/b&gt; Es incorrecta ya que el retraso en el inicio del tratamiento antibiótico (que demoraría entre 48 a 72 horas para la obtención del antibiograma) en el contexto de una infección parenquimatosa alta expone al paciente a un grave riesgo de sepsis urológica y daño renal.&lt;br /&gt;• &lt;b&gt;c) Iniciar tratamiento sin cultivo esperando mejor la clínica:&lt;/b&gt; Es incorrecta porque el tratamiento de la pielonefritis aguda exige indefectiblemente el urocultivo basal, dado que es la única herramienta que permitirá escalar, desescalar o modificar la terapia empírica si el cuadro clínico empeora o si se trata de un germen multirresistente.&lt;br /&gt;• &lt;b&gt;d) Iniciar tratamiento y pedir urocultivo el lunes:&lt;/b&gt; Es incorrecta porque administrar la terapia antibiótica empírica el domingo antes de recolectar la muestra negativizará el rescate microbiológico en el urocultivo del día lunes, generando el cuadro característico de "cultivos negativos por uso previo de antibióticos", arruinando su utilidad diagnóstica.</t>
  </si>
  <si>
    <t>En el tratamiento empírico de la infección urinaria baja usted elegiría:&lt;br&gt;&lt;br&gt;a) Carbapenem&lt;br&gt;&lt;br&gt;b) Levofloxacina&lt;br&gt;&lt;br&gt;c) Nitrofuranos&lt;br&gt;&lt;br&gt;d) Ciprofloxacina</t>
  </si>
  <si>
    <t>&lt;br&gt;c) Nitrofuranos</t>
  </si>
  <si>
    <t>En el &lt;b&gt;tratamiento empírico de la infección urinaria baja&lt;/b&gt; se eligen prioritariamente los &lt;b&gt;nitrofuranos&lt;/b&gt; (como la nitrofurantoína).</t>
  </si>
  <si>
    <t>&lt;b&gt;TRATAMIENTO DE LA INFECCIÓN URINARIA BAJA (CISTITIS)&lt;/b&gt;&lt;br /&gt;&lt;br /&gt;El tratamiento de la cistitis en mujeres adultas no embarazadas y sin comorbilidades se maneja en forma ambulatoria. El esquema empírico inicial debe ser evaluado evitando antibióticos de mayor espectro por las crecientes tasas de resistencia bacteriana.&lt;br /&gt;• &lt;b&gt;Esquemas Recomendados (Guías SADI):&lt;/b&gt; Los nitrofuranos (como la &lt;i&gt;Nitrofurantoína&lt;/i&gt; 100 mg cada 6 hs por 5 a 7 días) se eligen de forma prioritaria debido a que conservan una alta sensibilidad con tasas de resistencia locales ínfimas (1-2%). Como excelentes alternativas de primera línea se plantean la &lt;i&gt;Fosfomicina trometamol&lt;/i&gt; 3 g en monodosis y la &lt;i&gt;Cefalexina&lt;/i&gt;.&lt;br /&gt;• &lt;b&gt;Fármacos no recomendados empíricamente:&lt;/b&gt; No se recomienda el uso de &lt;i&gt;Fluoroquinolonas&lt;/i&gt; (como &lt;i&gt;Ciprofloxacina&lt;/i&gt; o &lt;i&gt;Levofloxacina&lt;/i&gt;) como tratamiento empírico inicial de la cistitis aguda debido a las altas tasas de resistencia documentadas en el medio (llegando al 33-49% en ciertas poblaciones) y al riesgo de favorecer infecciones por &lt;i&gt;Staphylococcus aureus meticilino-resistente (SARM)&lt;/i&gt;. Tampoco se recomienda el uso inicial de &lt;i&gt;Amoxicilina-clavulánico&lt;/i&gt; ni cefalosporinas de amplio espectro.</t>
  </si>
  <si>
    <t>&lt;b&gt;c) Nitrofuranos:&lt;/b&gt; Es la opción correcta. Constituye una pauta clínica recomendada por las guías nacionales (SADI) priorizar los nitrofuranos (como la &lt;i&gt;Nitrofurantoína&lt;/i&gt;) en el tratamiento empírico de la infección urinaria baja, dado que mantienen una excelente sensibilidad microbiológica con tasas de resistencia inferiores al 2%, protegiendo así el uso de fármacos de amplio espectro para escenarios clínicos más severos.</t>
  </si>
  <si>
    <t>&lt;b&gt;a) Carbapenem:&lt;/b&gt; Es incorrecta. Los carbapenémicos (como imipenem o meropenem) son fármacos de reserva y extrema complejidad utilizados por vía parenteral para infecciones nosocomiales graves o gérmenes multirresistentes (como Klebsiella productora de KPC), jamás como primera línea ambulatoria empírica para una infección baja.&lt;br /&gt;&lt;b&gt;b) Levofloxacina, y d) Ciprofloxacina:&lt;/b&gt; Son opciones incorrectas. El uso empírico de fluoroquinolonas está expresamente desaconsejado y ha quedado obsoleto como terapia inicial de la cistitis aguda debido a las altísimas tasas de resistencia epidemiológica actual y al peligro de generar presión de selección ecológica.</t>
  </si>
  <si>
    <t>Paciente de 32 semanas de gestación. Tiene infección urinaria. ¿Qué antibiótico elegiría?&lt;br&gt;&lt;br&gt;a) Gentamicina&lt;br&gt;&lt;br&gt;b) Trimetoprima&lt;br&gt;&lt;br&gt;c) Levofloxacina&lt;br&gt;&lt;br&gt;d) Cefalosporina</t>
  </si>
  <si>
    <t>&lt;br&gt;d) Cefalosporina</t>
  </si>
  <si>
    <t>Ante una paciente embarazada (ej. de 32 semanas de gestación) que cursa con una infección urinaria, una excelente elección de tratamiento antibiótico son las &lt;b&gt;cefalosporinas&lt;/b&gt;.</t>
  </si>
  <si>
    <t>&lt;b&gt;TRATAMIENTO DE LA INFECCIÓN URINARIA EN EL EMBARAZO&lt;/b&gt;&lt;br /&gt;&lt;br /&gt;La presencia de infección del tracto urinario o de bacteriuria asintomática durante la gestación requiere ineludiblemente instaurar un tratamiento antibiótico erradicador, ya que reduce el riesgo de progresión a pielonefritis en la madre, disminuye la incidencia de bajo peso al nacer y previene complicaciones graves como los abortos espontáneos.&lt;br /&gt;• &lt;b&gt;Fármacos seguros y de elección:&lt;/b&gt; El abordaje farmacológico exige utilizar antibióticos que hayan demostrado un excelente perfil de bioseguridad para el binomio materno-fetal. Los fármacos seguros incluyen primariamente a los betalactámicos, destacándose la &lt;b&gt;Amoxicilina&lt;/b&gt;, la &lt;b&gt;Amoxicilina/clavulánico&lt;/b&gt; y las &lt;b&gt;Cefalosporinas&lt;/b&gt; (como la Cefalexina). Otras alternativas válidas y seguras comprenden la &lt;b&gt;Nitrofurantoína&lt;/b&gt; y la &lt;b&gt;Fosfomicina trometanol&lt;/b&gt; en única dosis.&lt;br /&gt;• &lt;b&gt;Bacteriuria asintomática:&lt;/b&gt; A diferencia de la población general (donde no se trata), las pacientes embarazadas deben ser tratadas indefectiblemente ante el hallazgo de una bacteriuria asintomática (la cual debe buscarse siempre solicitando un urocultivo en el primer trimestre). La duración del tratamiento estipulada es de 4 a 7 días, requiriendo un control con urocultivo a los 7 días posteriores y luego de forma mensual.</t>
  </si>
  <si>
    <t>La opción d es correcta debido a que la literatura médica establece axiomáticamente que, ante una mujer cursando un embarazo (como el caso de 32 semanas de gestación descrito) con diagnóstico de infección urinaria, una excelente y segura elección de tratamiento antibiótico empírico inicial la constituyen las &lt;b&gt;cefalosporinas&lt;/b&gt;, dado su comprobado perfil de bioseguridad fetal y eficacia frente a los uropatógenos comunes.</t>
  </si>
  <si>
    <t>&lt;br /&gt;• &lt;b&gt;a) Gentamicina:&lt;/b&gt; Es incorrecta en este escenario clínico básico y ambulatorio, ya que los aminoglucósidos se reservan para infecciones graves intrahospitalarias o cuadros de sepsis, conllevando riesgos potenciales de nefrotoxicidad u ototoxicidad fetal si no se controlan de manera estricta.&lt;br /&gt;• &lt;b&gt;b) Trimetoprima:&lt;/b&gt; Es incorrecta debido a que su uso presenta mayores riesgos teóricos de toxicidad durante el embarazo (como antagonismo del ácido fólico o riesgo de kernicterus cerca del término) comparado con los betalactámicos, no siendo la primera droga de elección de perfil seguro.&lt;br /&gt;• &lt;b&gt;c) Levofloxacina:&lt;/b&gt; Es incorrecta porque las fluoroquinolonas están formalmente contraindicadas durante el embarazo y en la población pediátrica, debido a su demostrada toxicidad sobre el desarrollo del cartílago de crecimiento y el tejido articular del feto.</t>
  </si>
  <si>
    <t>¿Cuál de los siguientes pacientes con una bacteriuria asintomática debe tratarse?&lt;br&gt;&lt;br&gt;a) Pacientes sondados&lt;br&gt;&lt;br&gt;b) Trasplantados renales&lt;br&gt;&lt;br&gt;c) Pacientes embarazadas&lt;br&gt;&lt;br&gt;d) Internados con drenajes</t>
  </si>
  <si>
    <t>&lt;br&gt;c) Pacientes embarazadas</t>
  </si>
  <si>
    <t>De los pacientes diagnosticados con &lt;b&gt;bacteriuria asintomática&lt;/b&gt;, las &lt;b&gt;pacientes embarazadas&lt;/b&gt; son quienes deben tratarse indefectiblemente.</t>
  </si>
  <si>
    <t>&lt;b&gt;TRATAMIENTO DE LA BACTERIURIA ASINTOMÁTICA&lt;/b&gt;&lt;br /&gt;&lt;br /&gt;La premisa general y fundamental frente a la bacteriuria asintomática es que no requiere tratamiento antibiótico. La justificación obedece a que el antibiótico genera una presión de selección, matando a las cepas sensibles raras y seleccionando a las cepas resistentes predominantes.&lt;br /&gt;• &lt;b&gt;¿A quién NO tratar?:&lt;/b&gt; Está formalmente desaconsejado el tratamiento en diabéticos, institucionalizados y mayores de 65 años, mujeres postmenopáusicas, pacientes con sonda vesical permanente o cateterización intermitente, y pacientes con trasplante renal (excepto dentro del primer mes).&lt;br /&gt;• &lt;b&gt;¿A quién SÍ tratar?:&lt;/b&gt; Existen excepciones absolutas donde la bacteriuria asintomática debe erradicarse. Las &lt;b&gt;pacientes embarazadas&lt;/b&gt; se tratan siempre (diagnosticada en el primer trimestre), ya que el tratamiento reduce significativamente el riesgo de progresión a pielonefritis en la madre y disminuye la incidencia de bajo peso al nacer y morbimortalidad fetal.&lt;br /&gt;• &lt;b&gt;Procedimientos invasivos:&lt;/b&gt; La otra excepción absoluta abarca a los pacientes sometidos a procedimientos urológicos invasivos (ej. resección transuretral de próstata) o intervenciones con posibilidad de sangrado mucoso.</t>
  </si>
  <si>
    <t>&lt;b&gt;c) Pacientes embarazadas:&lt;/b&gt; Es la opción correcta. Constituye una excepción absoluta al manejo conservador de la bacteriuria asintomática. Este grupo debe recibir tratamiento antimicrobiano obligatorio (por 4 a 7 días con fármacos seguros como Cefalexina, Amoxicilina o Nitrofurantoína) para evitar la alta probabilidad de evolución hacia una infección urinaria alta (pielonefritis) y prevenir complicaciones obstétricas severas.</t>
  </si>
  <si>
    <t>&lt;b&gt;a) Pacientes sondados, y d) Internados con drenajes:&lt;/b&gt; Son incorrectas. En los pacientes portadores de catéteres, sonda vesical permanente o instrumentados, jamás se debe tratar la bacteriuria asintomática ni realizar profilaxis, ya que esto conlleva un altísimo riesgo de generar resistencia bacteriana y seleccionar flora nosocomial agresiva.&lt;br /&gt;&lt;b&gt;b) Trasplantados renales:&lt;/b&gt; Es incorrecta como norma general de largo plazo. El tratamiento sistemático de la bacteriuria asintomática en este grupo de pacientes inmunodeprimidos se encuentra formalmente desaconsejado (con la única salvedad justificada durante el primer mes inmediato posterior al trasplante).</t>
  </si>
  <si>
    <t>Para profilaxis ATB en la reinfección urinaria se debe tener:&lt;br&gt;&lt;br&gt;a) Se demostró que la profilaxis antibiótica no sirve porque solo aumenta la resistencia antibiótica&lt;br&gt;&lt;br&gt;b) Más de 2 episodios en el año&lt;br&gt;&lt;br&gt;c) Siempre se indica profilaxis&lt;br&gt;&lt;br&gt;d) Más de 3 episodios en el año</t>
  </si>
  <si>
    <t>&lt;br&gt;d) Más de 3 episodios en el año</t>
  </si>
  <si>
    <t>&lt;b&gt;INFECCIÓN URINARIA RECURRENTE Y PROFILAXIS&lt;/b&gt;&lt;br /&gt;&lt;br /&gt;La cistitis recurrente (ITUr) se define clínicamente como la presentación de 2 o más infecciones en 6 meses, o bien 3 o más infecciones en el lapso de 1 año. Estas recurrencias se subdividen en recaídas (fracaso del tratamiento inicial) y reinfecciones (nuevo episodio por microorganismo distinto o post-tratamiento exitoso prolongado). El algoritmo terapéutico en pacientes con cistitis recurrente depende estrictamente de la presencia de anomalías y de la frecuencia de los episodios:&lt;br /&gt;• &lt;b&gt;Menos de 3 episodios al año (sin anomalía urológica):&lt;/b&gt; Se realiza únicamente el tratamiento agudo de cada uno de los episodios de manera aislada.&lt;br /&gt;• &lt;b&gt;Más de 3 episodios al año (sin anomalía urológica):&lt;/b&gt; Se indica la instauración de una &lt;b&gt;Profilaxis antibiótica&lt;/b&gt; prolongada de 6 a 12 meses (administrando una dosis nocturna única de un antibiótico común). En mujeres posmenopáusicas, se asocia frecuentemente al uso de estrógenos tópicos para mejorar la defensa del epitelio vaginal.&lt;br /&gt;• &lt;b&gt;Con anomalía urológica:&lt;/b&gt; Si la anomalía es subsanable, se corrige quirúrgicamente o mecánicamente; si no lo es, se deriva directamente a profilaxis antibiótica prolongada.</t>
  </si>
  <si>
    <t>La opción d es correcta debido a que la literatura médica establece axiomáticamente que para tener indicación formal de &lt;b&gt;profilaxis antibiótica&lt;/b&gt; en el contexto de una reinfección urinaria, el paciente debe presentar una recurrencia comprobada de &lt;b&gt;más de 3 episodios en el año&lt;/b&gt;.</t>
  </si>
  <si>
    <t>&lt;br /&gt;• &lt;b&gt;a) Se demostró que la profilaxis antibiótica no sirve porque solo aumenta la resistencia antibiótica:&lt;/b&gt; Es incorrecta ya que la profilaxis antibiótica nocturna prolongada (por 6 a 12 meses) es una estrategia terapéutica formalmente validada y sumamente útil para evitar las recaídas en el subgrupo de pacientes con alta recurrencia.&lt;br /&gt;• &lt;b&gt;b) Más de 2 episodios en el año:&lt;/b&gt; Es incorrecta porque el umbral de corte temporal estandarizado para instaurar la profilaxis a largo plazo exige al menos 3 infecciones en el lapso de 12 meses.&lt;br /&gt;• &lt;b&gt;c) Siempre se indica profilaxis:&lt;/b&gt; Es incorrecta porque frente a un número de episodios menor a 3 por año, la indicación médica estricta es realizar exclusivamente el tratamiento agudo de los episodios aislados, con el fin de no ejercer una presión de selección bacteriana innecesaria.</t>
  </si>
  <si>
    <t>Embarazada de 32 semanas de gestación tiene infección urinaria. ¿Qué antibiótico elige?&lt;br&gt;&lt;br&gt;a) Levofloxacina&lt;br&gt;&lt;br&gt;b) Trimetroprima&lt;br&gt;&lt;br&gt;c) Cefalosporina&lt;br&gt;&lt;br&gt;d) Gentamicina</t>
  </si>
  <si>
    <t>&lt;br&gt;c) Cefalosporina</t>
  </si>
  <si>
    <t>En las &lt;b&gt;pacientes embarazadas&lt;/b&gt; con infección urinaria, el tratamiento antimicrobiano obligatorio y seguro se realiza de elección con &lt;b&gt;cefalosporinas&lt;/b&gt; (como la cefalexina), amoxicilina o nitrofurantoína.</t>
  </si>
  <si>
    <t>&lt;b&gt;TRATAMIENTO DE LA INFECCIÓN URINARIA EN EL EMBARAZO&lt;/b&gt;&lt;br /&gt;&lt;br /&gt;La infección urinaria y la bacteriuria asintomática en la paciente gestante requieren un manejo antibiótico estricto debido a los altísimos riesgos materno-fetales.&lt;br /&gt;• &lt;b&gt;Indicación absoluta:&lt;/b&gt; Las pacientes embarazadas deben tratarse indefectiblemente. El tratamiento reduce significativamente el riesgo de progresión a pielonefritis en la madre (con el subsecuente riesgo de abortos espontáneos) y disminuye la incidencia de bajo peso al nacer y morbimortalidad fetal.&lt;br /&gt;• &lt;b&gt;Fármacos de elección:&lt;/b&gt; El tratamiento antimicrobiano se debe pautar (habitualmente por 4 a 7 días) con fármacos que posean un perfil de seguridad fetal comprobado. Los esquemas seguros y recomendados incluyen el uso de cefalosporinas (como la Cefalexina), Amoxicilina o Nitrofurantoína.&lt;br /&gt;• &lt;b&gt;Fármacos contraindicados o desaconsejados:&lt;/b&gt; Está formalmente desaconsejado el uso empírico de fluoroquinolonas (como Levofloxacina o Ciprofloxacina) debido a sus altísimas tasas de resistencia epidemiológica y su potencial toxicidad fetal.</t>
  </si>
  <si>
    <t>&lt;b&gt;c) Cefalosporina:&lt;/b&gt; Es la opción correcta. Constituye una pauta clínica establecida que en las pacientes embarazadas el tratamiento de elección para la infección urinaria debe basarse en fármacos con perfil de seguridad fetal comprobado, siendo las cefalosporinas (como la cefalexina), la amoxicilina o la nitrofurantoína los antimicrobianos indicados para erradicar la infección y prevenir complicaciones obstétricas severas.</t>
  </si>
  <si>
    <t>&lt;b&gt;a) Levofloxacina:&lt;/b&gt; Es incorrecta. El uso de fluoroquinolonas está expresamente desaconsejado como terapia empírica debido a las altas tasas de resistencia epidemiológica y a sus potenciales efectos adversos sobre el desarrollo del cartílago fetal.&lt;br /&gt;&lt;b&gt;b) Trimetroprima:&lt;/b&gt; Es incorrecta. Su uso se evita durante el embarazo (especialmente como cotrimoxazol) por su efecto antagonista del ácido fólico y potencial riesgo de teratogenicidad.&lt;br /&gt;&lt;b&gt;d) Gentamicina:&lt;/b&gt; Es incorrecta. Los aminoglucósidos presentan riesgo de ototoxicidad y nefrotoxicidad fetal, por lo que no constituyen el tratamiento empírico ambulatorio de primera línea para una infección urinaria baja en la gestante.</t>
  </si>
  <si>
    <t>02_IRC</t>
  </si>
  <si>
    <t>¿Qué tipo de diálisis utiliza una membrana peritoneal para eliminar los desechos del cuerpo?&lt;br&gt;&lt;br&gt;a) Hemodiálisis&lt;br&gt;&lt;br&gt;b) Diálisis peritoneal&lt;br&gt;&lt;br&gt;c) Diálisis lenta continua&lt;br&gt;&lt;br&gt;d) Diálisis intermitente</t>
  </si>
  <si>
    <t>&lt;br&gt;b) Diálisis peritoneal</t>
  </si>
  <si>
    <t>&lt;b&gt;TERAPIAS DE SUSTITUCIÓN RENAL EN IRCT&lt;/b&gt;&lt;br /&gt;&lt;br /&gt;Cuando el paciente alcanza la insuficiencia renal crónica terminal, las terapias de reemplazo renal se implementan acorde a su necesidad y características clínicas. Las opciones disponibles incluyen:&lt;br /&gt;• &lt;b&gt;Hemodiálisis (HD):&lt;/b&gt; Es un tratamiento extracorpóreo que requiere un acceso vascular (catéter o fístula arteriovenosa). La sangre es impulsada hacia un dializador (con una membrana artificial semipermeable) donde el dialisato remueve los productos de desecho antes de retornar al paciente.&lt;br /&gt;• &lt;b&gt;Diálisis Peritoneal (DP):&lt;/b&gt; Para esta modalidad se coloca un catéter abocado directamente en el espacio peritoneal (típicamente en la región paraumbilical). Se infunde el fluido o líquido dializante hacia la cavidad, el cual permanece allí durante un tiempo (ej. 4 horas), utilizando la membrana natural del peritoneo para realizar el intercambio de solutos; cumplido el tiempo, el líquido con los desechos es drenado.&lt;br /&gt;• &lt;b&gt;Trasplante Renal:&lt;/b&gt; Considerado el patrón oro, es la opción más fisiológica debido a que el riñón implantado filtra la sangre de manera permanente.</t>
  </si>
  <si>
    <t>La opción b es correcta debido a que la literatura médica nefrológica establece de forma textual y axiomática que la &lt;b&gt;diálisis peritoneal&lt;/b&gt; es la técnica de sustitución de la función renal donde el líquido dializante se infunde en la cavidad abdominal, utilizando la &lt;b&gt;membrana natural del peritoneo&lt;/b&gt; como superficie de intercambio para la remoción de los productos de desecho.</t>
  </si>
  <si>
    <t>&lt;br /&gt;• &lt;b&gt;a) Hemodiálisis:&lt;/b&gt; Es incorrecta porque este tratamiento es extracorpóreo y requiere el uso de un filtro externo (dializador) que contiene una membrana artificial semipermeable, no utilizando la membrana peritoneal nativa.&lt;br /&gt;• &lt;b&gt;c) Diálisis lenta continua y d) Diálisis intermitente:&lt;/b&gt; Son incorrectas porque constituyen modalidades o variantes de terapias de reemplazo extracorpóreas empleadas predominantemente en pacientes agudos en cuidados intensivos, utilizando asimismo hemofiltros artificiales externos.</t>
  </si>
  <si>
    <t>&lt;b&gt;MODALIDAD Y EVOLUCIÓN EN DIÁLISIS PERITONEAL&lt;/b&gt;&lt;br /&gt;&lt;br /&gt;La diálisis peritoneal es un tratamiento de modalidad domiciliaria que el paciente realiza en su propia casa tras ser entrenado, acudiendo a control solo una vez al mes. Tiene como requisito ineludible que el paciente posea buena visión, adecuada capacidad cognitiva y una excelente disposición para el autocuidado. Para maximizar la remoción de fluidos sin comprometer el clearance de solutos en esta terapia, se recomienda utilizar dextrosa al 4,25% para el período largo diurno.</t>
  </si>
  <si>
    <t>¿Cuál de los siguientes factores es más frecuente en la Enfermedad Renal Crónica?&lt;br&gt;&lt;br&gt;a) Lupus&lt;br&gt;&lt;br&gt;b) Edad mayor a 60 años&lt;br&gt;&lt;br&gt;c) Tabaquismo&lt;br&gt;&lt;br&gt;d) Vasculitis</t>
  </si>
  <si>
    <t>b) Edad mayor a 60 años</t>
  </si>
  <si>
    <t>Tener una &lt;b&gt;edad mayor a 60 años&lt;/b&gt; constituye una variable demográfica fundamental que ubica al paciente dentro de los principales &lt;b&gt;factores de susceptibilidad (grupos de riesgo)&lt;/b&gt; más frecuentes para el desarrollo de la &lt;b&gt;Enfermedad Renal Crónica (ERC)&lt;/b&gt;.</t>
  </si>
  <si>
    <t>&lt;b&gt;FACTORES DE RIESGO EN LA ENFERMEDAD RENAL CRÓNICA&lt;/b&gt;&lt;br /&gt;&lt;br /&gt;La evaluación de los riesgos en la Enfermedad Renal Crónica (ERC) presenta distintos niveles que obligan al médico a realizar una búsqueda activa en poblaciones específicas. Se clasifican fundamentalmente en tres grandes áreas:&lt;br /&gt;• &lt;b&gt;Factores de Susceptibilidad (Grupos de Riesgo):&lt;/b&gt; Son aquellos que aumentan intrínsecamente el riesgo de padecer la enfermedad renal, conformando los "grupos de riesgo" poblacional de rastreo activo. Los pacientes con mayor porcentaje de posibilidad son los que presentan &lt;b&gt;Hipertensión Arterial (HTA)&lt;/b&gt; o &lt;b&gt;Diabetes (DBT)&lt;/b&gt;. Además, se incluyen variables demográficas y clínicas de altísima frecuencia como la &lt;b&gt;edad mayor a 60 años&lt;/b&gt;, la historia familiar de ERC, el bajo peso al nacer y la raza afroamericana.&lt;br /&gt;• &lt;b&gt;Factores Iniciadores:&lt;/b&gt; Son aquellos directamente implicados en el inicio biológico del daño renal. Entre ellos se destacan las enfermedades autoinmunes (como el lupus), infecciones del tracto urinario recurrentes, nefrotóxicos, sumados a la DBT y la HTA.&lt;br /&gt;• &lt;b&gt;Factores de Progresión:&lt;/b&gt; Son los que determinan y aceleran el deterioro del filtrado glomerular en el tiempo. Incluyen la proteinuria persistente, HTA y DBT mal controladas, tabaquismo, dislipemia, anemia y enfermedad cardiovascular concomitante.</t>
  </si>
  <si>
    <t>&lt;b&gt;b) Edad mayor a 60 años:&lt;/b&gt; Es la opción correcta. Epidemiológicamente, la edad superior a los 60 años constituye una variable demográfica ineludible y uno de los principales factores de susceptibilidad (grupos de riesgo basales) que aumentan de forma intrínseca y muy frecuente la probabilidad de padecer la enfermedad renal crónica en la población general.</t>
  </si>
  <si>
    <t>&lt;b&gt;a) Lupus, y d) Vasculitis:&lt;/b&gt; Son opciones incorrectas. Si bien las enfermedades sistémicas o autoinmunes (como la nefropatía lúpica o las vasculitis) actúan como factores iniciadores directos de daño renal, estadísticamente su frecuencia es mínima frente a la edad avanzada. A modo de ejemplo, la nefropatía lúpica representa solo el 1.90% de las etiologías terminales a nivel poblacional.&lt;br /&gt;&lt;b&gt;c) Tabaquismo:&lt;/b&gt; Es incorrecta en la jerarquía de frecuencia de esta pregunta. Aunque el consumo de tabaco se cataloga como un factor de susceptibilidad y fuertemente como factor de progresión, la literatura enmarca a la edad mayor a 60 años (junto con la HTA y la diabetes) dentro de las variables demográficas de máxima frecuencia para el desarrollo primario de la afección.</t>
  </si>
  <si>
    <t>&lt;b&gt;ETIOLOGÍA EPIDEMIOLÓGICA DE LA INSUFICIENCIA RENAL CRÓNICA TERMINAL&lt;/b&gt;&lt;br /&gt;&lt;br /&gt;Para comprender la distribución de los factores subyacentes más frecuentes que llevan a la insuficiencia renal terminal, los registros poblacionales nacionales (Sintra) estipulan las siguientes etiologías:&lt;br /&gt;• &lt;b&gt;Nefropatía Diabética:&lt;/b&gt; Causa más frecuente absoluta (27,9%).&lt;br /&gt;• &lt;b&gt;Etiología Desconocida:&lt;/b&gt; (19,4%).&lt;br /&gt;• &lt;b&gt;Nefroangioesclerosis:&lt;/b&gt; Lesión orgánica por HTA crónica (18,1%).&lt;br /&gt;• &lt;b&gt;Glomerulopatías / Glomerulonefritis:&lt;/b&gt; (11,1%).&lt;br /&gt;• &lt;b&gt;Enfermedad Poliquística:&lt;/b&gt; (6,1%).&lt;br /&gt;• &lt;b&gt;Enfermedades Sistémicas:&lt;/b&gt; Abarca enfermedades de estirpe reumatológica u oncológica, como la nefropatía lúpica (1,90%).</t>
  </si>
  <si>
    <t>¿Cuál de los siguientes factores es más frecuente en Enfermedad Renal Crónica?&lt;br&gt;&lt;br&gt;a) Lupus&lt;br&gt;&lt;br&gt;b) Vasculitis&lt;br&gt;&lt;br&gt;c) Edad menor a 18 años&lt;br&gt;&lt;br&gt;d) Edad mayor a 60 años&lt;br&gt;&lt;br&gt;e) Tabaquismo</t>
  </si>
  <si>
    <t>&lt;br&gt;d) Edad mayor a 60 años</t>
  </si>
  <si>
    <t>La &lt;b&gt;edad mayor a 60 años&lt;/b&gt; es una variable demográfica que constituye un factor de susceptibilidad primordial y muy frecuente para el desarrollo de la enfermedad renal crónica.</t>
  </si>
  <si>
    <t>&lt;b&gt;FACTORES DE RIESGO EN LA ENFERMEDAD RENAL CRÓNICA&lt;/b&gt;&lt;br /&gt;&lt;br /&gt;La evaluación de los riesgos en la Enfermedad Renal Crónica (ERC) no se limita a factores clásicos, sino que se clasifica fundamentalmente en tres grandes áreas o grupos:&lt;br /&gt;• &lt;b&gt;Factores de susceptibilidad (Grupos de Riesgo):&lt;/b&gt; Son aquellos que aumentan intrínsecamente el riesgo de padecer la enfermedad renal, conformando la población a la que se le debe realizar búsqueda activa. Los pacientes con mayor porcentaje de posibilidad son aquellos con hipertensión arterial o diabetes. Además, se incluyen variables demográficas y clínicas fuertemente predictivas: &lt;b&gt;edad mayor a 60 años&lt;/b&gt;, historia familiar de ERC, bajo peso al nacer, pertenecer a la raza afroamericana y la presencia previa de enfermedad cardiovascular.&lt;br /&gt;• &lt;b&gt;Factores iniciadores:&lt;/b&gt; Están directamente implicados en el inicio biológico del daño renal. Destacan las enfermedades autoinmunes sistémicas (como la nefropatía lúpica), infecciones del tracto urinario recurrentes y la exposición a nefrotóxicos.&lt;br /&gt;• &lt;b&gt;Factores de progresión:&lt;/b&gt; Determinan y aceleran el deterioro del filtrado glomerular en el tiempo. Incluyen la proteinuria persistente, hipertensión arterial y diabetes mal controladas, dislipemia, anemia y hábitos como el &lt;b&gt;tabaquismo&lt;/b&gt;.</t>
  </si>
  <si>
    <t>La opción d es correcta debido a que la literatura médica establece axiomáticamente que la &lt;b&gt;edad mayor a 60 años&lt;/b&gt; es una variable demográfica clasificada directamente como un factor de susceptibilidad de alto riesgo poblacional, siendo estadísticamente la condición de mayor prevalencia basal para el desarrollo de la patología renal crónica respecto a las etiologías autoinmunes.</t>
  </si>
  <si>
    <t>&lt;br /&gt;• &lt;b&gt;a) Lupus y b) Vasculitis:&lt;/b&gt; Son incorrectas porque, si bien el Lupus Eritematoso Sistémico y las vasculitis son enfermedades sistémicas que actúan como factores iniciadores de daño, su prevalencia y frecuencia etiológica poblacional es sumamente baja (la nefropatía lúpica representa solo el 1.90% de los casos de falla terminal) en comparación con el deterioro progresivo generalizado en la edad avanzada.&lt;br /&gt;• &lt;b&gt;c) Edad menor a 18 años:&lt;/b&gt; Es incorrecta ya que la juventud no constituye el grupo etario epidemiológico de susceptibilidad para esta entidad crónica.&lt;br /&gt;• &lt;b&gt;e) Tabaquismo:&lt;/b&gt; Es incorrecta en este contexto comparativo; aunque el tabaco es un importante factor de progresión del daño estructural ya establecido, la &lt;b&gt;edad mayor a 60 años&lt;/b&gt; representa el sustrato demográfico de susceptibilidad intrínseca más abarcativo y prevalente en la evaluación del paciente nefrópata.</t>
  </si>
  <si>
    <t>&lt;b&gt;EPIDEMIOLOGÍA DE LA INSUFICIENCIA RENAL CRÓNICA TERMINAL&lt;/b&gt;&lt;br /&gt;&lt;br /&gt;La estadística etiológica de los pacientes que ingresan a tratamiento sustitutivo renal (diálisis) en Argentina demuestra la abrumadora frecuencia de factores sistémicos y degenerativos frente a patologías autoinmunes:&lt;br /&gt;• &lt;b&gt;Nefropatía Diabética:&lt;/b&gt; Es la causa más frecuente, representando el 27,9% de los casos.&lt;br /&gt;• &lt;b&gt;Etiología Desconocida:&lt;/b&gt; Representa el 19,4% de los pacientes.&lt;br /&gt;• &lt;b&gt;Nefroangioesclerosis:&lt;/b&gt; Lesión orgánica ocasionada crónicamente por la hipertensión arterial, constituyendo el 18,1% de los pacientes.&lt;br /&gt;• &lt;b&gt;Enfermedades Sistémicas:&lt;/b&gt; Entidades como la nefropatía lúpica tienen un impacto netamente minoritario, ocupando apenas el 1.90% de la estadística global.</t>
  </si>
  <si>
    <t>¿Cuál es la causa más frecuente de IRC?&lt;br&gt;&lt;br&gt;a) Poliquistosis renal&lt;br&gt;&lt;br&gt;b) Nefritis lúpica&lt;br&gt;&lt;br&gt;c) Glomerulonefritis primarias&lt;br&gt;&lt;br&gt;d) Nefropatía diabética</t>
  </si>
  <si>
    <t>&lt;br&gt;d) Nefropatía diabética</t>
  </si>
  <si>
    <t>La &lt;b&gt;nefropatía diabética&lt;/b&gt; constituye epidemiológicamente la &lt;b&gt;causa más frecuente de insuficiencia renal crónica (IRC)&lt;/b&gt; y de ingreso a terapias de reemplazo renal a nivel mundial y nacional.</t>
  </si>
  <si>
    <t>&lt;b&gt;ETIOLOGÍA DE LA INSUFICIENCIA RENAL CRÓNICA TERMINAL&lt;/b&gt;&lt;br /&gt;&lt;br /&gt;Para comprender la distribución de las causas que llevan a un paciente a desarrollar insuficiencia renal crónica terminal, los registros poblacionales nacionales (como el Sintra 2020) y mundiales establecen la siguiente distribución etiológica:&lt;br /&gt;• &lt;b&gt;Nefropatía Diabética:&lt;/b&gt; Es la causa más frecuente y el primer factor de riesgo que lleva indefectiblemente a la enfermedad renal en estadios avanzados. A nivel nacional, encabeza la estadística etiológica representando el 27,9% de los casos (y es la primera causa de ingreso a hemodiálisis en el mundo).&lt;br /&gt;• &lt;b&gt;Etiología Desconocida:&lt;/b&gt; Representa el 19,4% de los pacientes en los que no se ha podido filiar la causa básica del daño crónico.&lt;br /&gt;• &lt;b&gt;Nefroangioesclerosis:&lt;/b&gt; Es la lesión orgánica ocasionada crónicamente por la hipertensión arterial (HTA) y constituye el 18,1%. (La suma de la diabetes y la nefroangioesclerosis representa casi el 40% de todos los pacientes que reciben hemodiálisis).&lt;br /&gt;• &lt;b&gt;Glomerulopatías primarias y secundarias:&lt;/b&gt; Representan el 11,1% de los casos.&lt;br /&gt;• &lt;b&gt;Enfermedad Poliquística Renal:&lt;/b&gt; De origen netamente hereditario, es responsable del 6,1%.&lt;br /&gt;• &lt;b&gt;Enfermedades Sistémicas:&lt;/b&gt; Enfermedades reumatológicas u oncológicas, como la nefropatía lúpica, que representa estadísticamente el 1,90% de los casos.</t>
  </si>
  <si>
    <t>&lt;b&gt;d) Nefropatía diabética:&lt;/b&gt; Es la opción correcta. Constituye un dato epidemiológico ineludible que la nefropatía secundaria a la diabetes mellitus es la primera y más frecuente causa de insuficiencia renal crónica y de ingreso a hemodiálisis a nivel global (representando el 27,9% en Argentina).</t>
  </si>
  <si>
    <t>&lt;b&gt;a) Poliquistosis renal:&lt;/b&gt; Es incorrecta. Aunque es una causa genética bien definida, es responsable de apenas un 6,1% de los casos de IRC terminal.&lt;br /&gt;&lt;b&gt;b) Nefritis lúpica:&lt;/b&gt; Es incorrecta. Las afecciones sistémicas reumatológicas tienen una prevalencia terminal muy baja en la población general de diálisis, constituyendo alrededor del 1,9% de los casos.&lt;br /&gt;&lt;b&gt;c) Glomerulonefritis primarias:&lt;/b&gt; Es incorrecta. En su conjunto representan aproximadamente el 11,1% de los casos, quedando muy por detrás del abrumador volumen epidemiológico generado por las patologías metabólicas y vasculares como la diabetes y la hipertensión.</t>
  </si>
  <si>
    <t>¿Cuál de estas considera la más frecuente causa de ERC Terminal?&lt;br&gt;&lt;br&gt;a) Lupus Eritematoso Sistémico&lt;br&gt;&lt;br&gt;b) Glomerulonefritis Rápidamente Evolutiva&lt;br&gt;&lt;br&gt;c) Nefropatia Diabética&lt;br&gt;&lt;br&gt;d) Poliquistosis Renal</t>
  </si>
  <si>
    <t>&lt;br&gt;c) Nefropatia Diabética</t>
  </si>
  <si>
    <t>&lt;b&gt;ETIOLOGÍA DE LA INSUFICIENCIA RENAL CRÓNICA TERMINAL&lt;/b&gt;&lt;br /&gt;&lt;br /&gt;Cuando se analizan las causas que llevan a un paciente a desarrollar insuficiencia renal crónica terminal e ingresar a un tratamiento sustitutivo renal (diálisis), la estadística poblacional demuestra una abrumadora prevalencia de las enfermedades metabólicas y vasculares degenerativas:&lt;br /&gt;• &lt;b&gt;Nefropatía Diabética:&lt;/b&gt; Es la causa más frecuente y el primer factor de riesgo poblacional, encabezando la estadística etiológica con un &lt;b&gt;27,9%&lt;/b&gt; de los casos.&lt;br /&gt;• &lt;b&gt;Etiología Desconocida:&lt;/b&gt; Representa el 19,4% de los pacientes en los cuales no se ha podido filiar la causa básica del daño crónico.&lt;br /&gt;• &lt;b&gt;Nefroangioesclerosis:&lt;/b&gt; Lesión orgánica ocasionada crónicamente por la hipertensión arterial (HTA), constituyendo el 18,1% de los casos. (Nota: La suma de los pacientes con diabetes y con nefroangioesclerosis representa casi el 40% de todos los pacientes en diálisis).&lt;br /&gt;• &lt;b&gt;Glomerulopatías (Primarias y Secundarias):&lt;/b&gt; Representan el 11,1% de los casos.&lt;br /&gt;• &lt;b&gt;Enfermedad Poliquística (Poliquistosis Renal):&lt;/b&gt; De origen netamente hereditario, es responsable del 6,1% de las insuficiencias.&lt;br /&gt;• &lt;b&gt;Nefropatía Obstructiva:&lt;/b&gt; Constituye el 5,6% de la estadística.&lt;br /&gt;• &lt;b&gt;Enfermedades Sistémicas:&lt;/b&gt; Entidades reumatológicas u oncológicas (como la nefropatía lúpica) tienen un impacto etiológico muy bajo en la estadística global terminal, representando tan solo un 1.90%.</t>
  </si>
  <si>
    <t>La opción c es correcta debido a que la literatura nefrológica establece de manera categórica que la &lt;b&gt;nefropatía diabética&lt;/b&gt; constituye la primera causa de insuficiencia renal crónica terminal y la principal causa de ingreso a hemodiálisis en el mundo (representando casi el 28% de todos los casos).</t>
  </si>
  <si>
    <t>&lt;br /&gt;• &lt;b&gt;a) Lupus Eritematoso Sistémico:&lt;/b&gt; Es incorrecta ya que, si bien la nefropatía lúpica puede progresar a una insuficiencia renal terminal si el paciente es refractario al tratamiento, a nivel epidemiológico poblacional general representa apenas el 1.90% de los ingresos a diálisis crónica, muy por debajo de la diabetes.&lt;br /&gt;• &lt;b&gt;b) Glomerulonefritis Rápidamente Evolutiva:&lt;/b&gt; Es incorrecta porque es una entidad inflamatoria agresiva que destruye velozmente al glomérulo (llevando a una insuficiencia terminal en 90 días) pero representa menos del 10% de las glomerulopatías, no siendo la causa crónica poblacional más frecuente.&lt;br /&gt;• &lt;b&gt;d) Poliquistosis Renal:&lt;/b&gt; Es incorrecta porque, si bien provoca inevitablemente enfermedad renal terminal, por su carácter genético-hereditario constituye una porción minoritaria de la estadística general, siendo responsable solamente del 6,1% de los casos.</t>
  </si>
  <si>
    <t>¿Cuál de estas patologías es la causa más frecuente de Enfermedad Renal Crónica?&lt;br&gt;&lt;br&gt;a) Nefritis lúpica&lt;br&gt;&lt;br&gt;b) Nefropatía túbulo intersticiales&lt;br&gt;&lt;br&gt;c) Enfermedad poliquística&lt;br&gt;&lt;br&gt;d) Glomerulopatías primarias&lt;br&gt;&lt;br&gt;e) Nefropatía diabética</t>
  </si>
  <si>
    <t>&lt;br&gt;e) Nefropatía diabética</t>
  </si>
  <si>
    <t>La &lt;b&gt;nefropatía diabética&lt;/b&gt; constituye epidemiológicamente la &lt;b&gt;causa más frecuente absoluta&lt;/b&gt; de la &lt;b&gt;Enfermedad Renal Crónica (ERC)&lt;/b&gt; e insuficiencia renal crónica terminal.</t>
  </si>
  <si>
    <t>&lt;b&gt;ETIOLOGÍA EPIDEMIOLÓGICA DE LA ENFERMEDAD RENAL CRÓNICA&lt;/b&gt;&lt;br /&gt;&lt;br /&gt;Para comprender la distribución de las causas que llevan a un paciente a desarrollar insuficiencia renal crónica terminal, los registros poblacionales nacionales (Sintra 2020) establecen la siguiente distribución etiológica:&lt;br /&gt;• &lt;b&gt;Nefropatía Diabética:&lt;/b&gt; Es la causa más frecuente absoluta y el primer factor de riesgo, encabezando la estadística etiológica con un 27,9% de los casos.&lt;br /&gt;• &lt;b&gt;Etiología Desconocida:&lt;/b&gt; Representa el 19,4% de los pacientes en los cuales no se ha podido filiar la causa básica del daño crónico.&lt;br /&gt;• &lt;b&gt;Nefroangioesclerosis:&lt;/b&gt; Lesión orgánica ocasionada crónicamente por la Hipertensión Arterial (HTA), constituyendo el 18,1% de los casos.&lt;br /&gt;• &lt;b&gt;Glomerulopatías / Glomerulonefritis:&lt;/b&gt; Engloba patologías primarias propias del riñón o secundarias, representando el 11,1% de los casos.&lt;br /&gt;• &lt;b&gt;Enfermedad Poliquística:&lt;/b&gt; De origen hereditario, es responsable del 6,1%.&lt;br /&gt;• &lt;b&gt;Enfermedades Sistémicas:&lt;/b&gt; Abarca enfermedades reumatológicas (como la nefropatía lúpica), con un 1,90%.&lt;br /&gt;• &lt;b&gt;Nefropatías Túbulo Intersticiales:&lt;/b&gt; Representan un escaso 1,5% de los casos.</t>
  </si>
  <si>
    <t>&lt;b&gt;e) Nefropatía diabética:&lt;/b&gt; Es la opción correcta. Constituye el dato epidemiológico ineludible que la lesión orgánica y funcional inducida por la diabetes mellitus es la primera y más frecuente causa de enfermedad renal crónica e ingreso a terapias de reemplazo renal a nivel nacional y global (27,9%).</t>
  </si>
  <si>
    <t>&lt;b&gt;d) Glomerulopatías primarias:&lt;/b&gt; Es incorrecta. Representan aproximadamente el 11,1% de las causas de insuficiencia renal terminal, quedando relegadas frente a las patologías metabólicas y vasculares.&lt;br /&gt;&lt;b&gt;c) Enfermedad poliquística:&lt;/b&gt; Es incorrecta. Aunque es una etiología genética bien definida, es responsable de apenas el 6,1% de los casos.&lt;br /&gt;&lt;b&gt;a) Nefritis lúpica:&lt;/b&gt; Es incorrecta. Las afecciones sistémicas autoinmunes y reumatológicas poseen una prevalencia etiológica terminal muy baja en la población general, constituyendo el 1,90% de los casos.&lt;br /&gt;&lt;b&gt;b) Nefropatía túbulo intersticiales:&lt;/b&gt; Es incorrecta. Representan una porción mínima del volumen estadístico, abarcando tan solo el 1,5% de las etiologías.</t>
  </si>
  <si>
    <t>&lt;b&gt;FISIOPATOLOGÍA DE LA NEFROPATÍA DIABÉTICA (MECANISMO CAUSAL)&lt;/b&gt;&lt;br /&gt;&lt;br /&gt;El mecanismo fisiopatológico primario que conduce a la insuficiencia renal crónica en el paciente diabético es la hiperfiltración compensadora.&lt;br /&gt;• La hiperglucemia sostenida induce una disfunción de la autorregulación arteriolar, produciendo una vasodilatación de la arteriola aferente y una franca vasoconstricción de la arteriola eferente (por activación del SRAA).&lt;br /&gt;• Esta conjunción multiplica exponencialmente la presión intraglomerular, generando estrés de roce vascular, daño destructivo en la barrera de filtración, proteinuria masiva e inflamación celular profunda.&lt;br /&gt;• La cascada inflamatoria y proliferativa culmina irremediablemente en apoptosis y nefroesclerosis estructural, con la consecuente pérdida progresiva de la masa renal funcionante.</t>
  </si>
  <si>
    <t>De las mencionadas abajo. ¿Cuál es la causa más frecuente de insuficiencia renal crónica?&lt;br&gt;&lt;br&gt;a) Poliquistosis Renal&lt;br&gt;&lt;br&gt;b) Nefritis Lúpica&lt;br&gt;&lt;br&gt;c) Glomerulonefritis primarias&lt;br&gt;&lt;br&gt;d) Nefropatía Diabética</t>
  </si>
  <si>
    <t>&lt;br&gt;d) Nefropatía Diabética</t>
  </si>
  <si>
    <t>&lt;b&gt;ETIOLOGÍA DE LA INSUFICIENCIA RENAL CRÓNICA TERMINAL&lt;/b&gt;&lt;br /&gt;&lt;br /&gt;Cuando se analizan las causas que llevan a un paciente a desarrollar insuficiencia renal crónica terminal e ingresar a un tratamiento sustitutivo renal, la estadística poblacional demuestra una abrumadora prevalencia de las enfermedades metabólicas y vasculares degenerativas:&lt;br /&gt;• &lt;b&gt;Nefropatía Diabética:&lt;/b&gt; Es la causa más frecuente y el primer factor de riesgo poblacional, encabezando la estadística etiológica con un 27,9% de los casos.&lt;br /&gt;• &lt;b&gt;Etiología Desconocida:&lt;/b&gt; Representa el 19,4% de los pacientes en los cuales no se ha podido filiar la causa básica del daño crónico.&lt;br /&gt;• &lt;b&gt;Nefroangioesclerosis:&lt;/b&gt; Lesión orgánica ocasionada crónicamente por la hipertensión arterial (HTA), constituyendo el 18,1% de los casos.&lt;br /&gt;• &lt;b&gt;Glomerulopatías (Primarias y Secundarias):&lt;/b&gt; Representan el 11,1% de los casos.&lt;br /&gt;• &lt;b&gt;Enfermedad Poliquística (Poliquistosis Renal):&lt;/b&gt; De origen netamente hereditario, es responsable del 6,1% de las insuficiencias.&lt;br /&gt;• &lt;b&gt;Enfermedades Sistémicas:&lt;/b&gt; Entidades reumatológicas u oncológicas (como la nefropatía lúpica) tienen un impacto etiológico muy bajo en la estadística global terminal, representando tan solo un 1.90%.</t>
  </si>
  <si>
    <t>La opción d es correcta debido a que la literatura nefrológica establece de manera categórica que la &lt;b&gt;nefropatía diabética&lt;/b&gt; constituye la primera causa de insuficiencia renal crónica terminal y la etiología más frecuente de ingreso a tratamiento sustitutivo en el mundo (representando casi el 28% de todos los casos).</t>
  </si>
  <si>
    <t>&lt;br /&gt;• &lt;b&gt;a) Poliquistosis Renal:&lt;/b&gt; Es incorrecta porque, si bien es una enfermedad de origen genético-hereditario que produce indefectiblemente insuficiencia renal crónica terminal, a nivel poblacional y estadístico constituye una porción minoritaria responsable de solo el 6,1% de los casos.&lt;br /&gt;• &lt;b&gt;b) Nefritis Lúpica:&lt;/b&gt; Es incorrecta ya que las entidades sistémicas de estirpe reumatológica tienen un impacto estadístico epidemiológico muy bajo en el universo de la falla renal terminal, representando apenas el 1.90% de los ingresos a diálisis.&lt;br /&gt;• &lt;b&gt;c) Glomerulonefritis primarias:&lt;/b&gt; Es incorrecta porque, aunque son entidades propias del riñón que comprometen y destruyen el filtrado (representando el 11,1% de los casos), su frecuencia es abrumadoramente superada por el volumen de pacientes afectados por el daño de las patologías metabólicas y degenerativas sistémicas crónicas (diabetes e hipertensión).</t>
  </si>
  <si>
    <t>¿Cuál de éstas es, estadísticamente causa más frecuente de IRC?&lt;br&gt;&lt;br&gt;a) Insuficiencia Renal Aguda&lt;br&gt;&lt;br&gt;b) Poliquistosis renal&lt;br&gt;&lt;br&gt;c) Glomerulonefritis&lt;br&gt;&lt;br&gt;d) Nefropatia diabética</t>
  </si>
  <si>
    <t>&lt;br&gt;d) Nefropatia diabética</t>
  </si>
  <si>
    <t>La &lt;b&gt;nefropatía diabética&lt;/b&gt; constituye estadísticamente la &lt;b&gt;causa más frecuente&lt;/b&gt; absoluta de la &lt;b&gt;insuficiencia renal crónica (IRC)&lt;/b&gt; terminal.</t>
  </si>
  <si>
    <t>&lt;b&gt;ETIOLOGÍA EPIDEMIOLÓGICA DE LA INSUFICIENCIA RENAL CRÓNICA TERMINAL&lt;/b&gt;&lt;br /&gt;&lt;br /&gt;Para comprender la distribución de las causas que llevan a un paciente a desarrollar insuficiencia renal crónica terminal, los registros poblacionales nacionales (Sintra 2020) establecen la siguiente distribución etiológica:&lt;br /&gt;• &lt;b&gt;Nefropatía Diabética:&lt;/b&gt; Es la causa más frecuente absoluta y el primer factor de riesgo que lleva indefectiblemente a la enfermedad renal en estadios avanzados, encabezando la estadística etiológica con un 27,9% de los casos.&lt;br /&gt;• &lt;b&gt;Etiología Desconocida:&lt;/b&gt; Representa el 19,4% de los pacientes en los cuales no se ha podido filiar la causa básica del daño crónico.&lt;br /&gt;• &lt;b&gt;Nefroangioesclerosis:&lt;/b&gt; Lesión orgánica ocasionada crónicamente por la Hipertensión Arterial (HTA), constituyendo el 18,1% de los casos.&lt;br /&gt;• &lt;b&gt;Glomerulopatías / Glomerulonefritis:&lt;/b&gt; Engloba patologías primarias propias del riñón o secundarias, representando el 11,1% de los casos.&lt;br /&gt;• &lt;b&gt;Enfermedad Poliquística:&lt;/b&gt; De origen hereditario, es responsable del 6,1% de las insuficiencias.&lt;br /&gt;• &lt;b&gt;Nefropatía Obstructiva:&lt;/b&gt; Constituye el 5,6% de la estadística.&lt;br /&gt;• &lt;b&gt;Enfermedades Sistémicas:&lt;/b&gt; Abarca enfermedades reumatológicas u oncológicas (como la nefropatía lúpica), con un 1,90% de los casos.</t>
  </si>
  <si>
    <t>&lt;b&gt;d) Nefropatia diabética:&lt;/b&gt; Es la opción correcta. Constituye el dato epidemiológico ineludible que la lesión orgánica y funcional inducida por la diabetes mellitus es la primera y más frecuente causa de insuficiencia renal crónica y de ingreso a terapias de reemplazo renal a nivel poblacional, abarcando el 27,9% de las etiologías.</t>
  </si>
  <si>
    <t>&lt;b&gt;a) Insuficiencia Renal Aguda:&lt;/b&gt; Es incorrecta. Constituye un cuadro de pérdida brusca de la función renal que no se enmarca epidemiológicamente como la causa primaria de IRC más frecuente frente al abrumador volumen de las patologías crónicas metabólicas.&lt;br /&gt;&lt;b&gt;b) Poliquistosis renal:&lt;/b&gt; Es incorrecta. Aunque es una etiología genética bien definida de progresión a cronicidad, es responsable de apenas el 6,1% de los casos de IRC terminal.&lt;br /&gt;&lt;b&gt;c) Glomerulonefritis:&lt;/b&gt; Es incorrecta. Representan aproximadamente el 11,1% de las causas de insuficiencia renal terminal, quedando estadísticamente relegadas frente a las patologías metabólicas y vasculares (como la diabetes y la nefroangioesclerosis).</t>
  </si>
  <si>
    <t>La anemia propia de la insuficiencia Renal Crónica se debe a:&lt;br&gt;&lt;br&gt;a) Déficit de Vit B12 y Eritropoyetina&lt;br&gt;&lt;br&gt;b) Déficit de hierro y ácido fólico&lt;br&gt;&lt;br&gt;c) Déficit de eritropoyetina&lt;br&gt;&lt;br&gt;d) Déficit de Vit B12, hierro y ácido fólico</t>
  </si>
  <si>
    <t>&lt;br&gt;c) Déficit de eritropoyetina</t>
  </si>
  <si>
    <t>El &lt;b&gt;déficit de eritropoyetina (EPO)&lt;/b&gt; constituye la causa principal y primaria de la anemia propia de la insuficiencia renal crónica.</t>
  </si>
  <si>
    <t>&lt;b&gt;FISIOPATOLOGÍA DE LA ANEMIA RENAL&lt;/b&gt;&lt;br /&gt;&lt;br /&gt;La anemia es un pilar sintomático que suele manifestarse notoriamente cuando el filtrado glomerular desciende por debajo de los 30 ml/min. Frecuentemente se presenta como una anemia normocítica normocrómica, propia de enfermedades crónicas. Su origen es multifactorial:&lt;br /&gt;• &lt;b&gt;Déficit de Eritropoyetina (EPO):&lt;/b&gt; Constituye la causa principal y primaria de la anemia. Se origina por la pérdida progresiva de la masa renal (nefronas funcionantes) que se vuelve incapaz de sintetizar y secretar la hormona.&lt;br /&gt;• &lt;b&gt;Disminución de la vida media eritrocitaria:&lt;/b&gt; Los glóbulos rojos se destruyen antes de sus 120 días habituales debido a la alteración del catabolismo, el estado inflamatorio crónico y la exposición permanente a las toxinas urémicas.&lt;br /&gt;• &lt;b&gt;Pérdidas gastrointestinales:&lt;/b&gt; Frecuentemente aumentadas por microsangrados o hemorragias digestivas bajas secundarias a trastornos plaquetarios urémicos.&lt;br /&gt;• &lt;b&gt;Déficit de hierro sérico:&lt;/b&gt; Sumado a una disminución general del aporte proteico debido a la pérdida de peso y anorexia severa que padece el paciente crónico.</t>
  </si>
  <si>
    <t>La opción c es correcta debido a que la literatura nefrológica establece axiomáticamente que el &lt;b&gt;déficit de eritropoyetina (EPO)&lt;/b&gt;, originado por la destrucción de la masa renal funcionante, constituye la causa principal y primaria de la anemia en la insuficiencia renal crónica.</t>
  </si>
  <si>
    <t>&lt;br /&gt;• &lt;b&gt;a) Déficit de Vit B12 y Eritropoyetina, b) Déficit de hierro y ácido fólico y d) Déficit de Vit B12, hierro y ácido fólico:&lt;/b&gt; Son incorrectas porque, si bien la anemia de la falla renal es multifactorial y el paciente puede presentar carencias de hierro asociadas a microsangrados o anorexia, la deficiencia de vitamina B12 o ácido fólico no definen el mecanismo patogénico "propio" ni primario del riñón urémico. La falta de síntesis de eritropoyetina es el factor etiológico principal, distintivo y excluyente que desencadena este cuadro en la patología renal.</t>
  </si>
  <si>
    <t>La anemia propia de la Insuficiencia Renal Crónica se debe a:&lt;br&gt;&lt;br&gt;a) Déficit de VB12, hierro y ácido fólico&lt;br&gt;&lt;br&gt;b) Déficit de hierro y ácido fólico&lt;br&gt;&lt;br&gt;c) Déficit de VB12 y eritropoyetina&lt;br&gt;&lt;br&gt;d) Déficit de hierro, ácido fólico y eritropoyetina</t>
  </si>
  <si>
    <t>&lt;br&gt;d) Déficit de hierro, ácido fólico y eritropoyetina</t>
  </si>
  <si>
    <t>&lt;b&gt;FISIOPATOLOGÍA DE LA ANEMIA RENAL&lt;/b&gt;&lt;br /&gt;&lt;br /&gt;La anemia es un pilar sintomático que suele manifestarse notoriamente cuando el filtrado glomerular desciende por debajo de los 30 ml/min. Su etiología es de origen multifactorial:&lt;br /&gt;• &lt;b&gt;Déficit de Eritropoyetina (EPO):&lt;/b&gt; Constituye la causa principal y primaria de la anemia. Se origina por la profunda pérdida de masa renal (nefronas funcionantes) que se vuelve incapaz de sintetizar la hormona.&lt;br /&gt;• &lt;b&gt;Déficit nutricional y carencial:&lt;/b&gt; Existe un déficit de hierro sérico y una disminución general del aporte de nutrientes esenciales (ácido fólico, proteínas) debido a la pérdida de peso, la malnutrición y la marcada anorexia del paciente urémico.&lt;br /&gt;• &lt;b&gt;Disminución de la vida media eritrocitaria:&lt;/b&gt; Los glóbulos rojos se destruyen mucho antes de sus 120 días habituales debido a la alteración del catabolismo, la inflamación sistémica crónica y la exposición permanente a las toxinas urémicas.&lt;br /&gt;• &lt;b&gt;Aumento de las pérdidas:&lt;/b&gt; Frecuentemente exacerbada por microsangrados a nivel gastrointestinal.</t>
  </si>
  <si>
    <t>&lt;b&gt;d) Déficit de hierro, ácido fólico y eritropoyetina:&lt;/b&gt; Es la opción correcta. Fisiopatológicamente, la anemia en la insuficiencia renal crónica es multifactorial. El pilar primario es la caída en la producción endógena de eritropoyetina (por la destrucción de la masa renal), a lo cual se le suma ineludiblemente el déficit de sustratos hematopoyéticos (el hierro y el ácido fólico) derivado de la anorexia, el estado inflamatorio crónico y las pérdidas hemáticas digestivas del paciente.</t>
  </si>
  <si>
    <t>&lt;b&gt;a) Déficit de VB12, hierro y ácido fólico, y b) Déficit de hierro y ácido fólico:&lt;/b&gt; Son opciones incorrectas. Omiten el factor etiopatogénico primario y cardinal de la anemia en la enfermedad renal crónica, el cual es la incapacidad del riñón para sintetizar la hormona eritropoyetina.&lt;br /&gt;&lt;b&gt;c) Déficit de VB12 y eritropoyetina:&lt;/b&gt; Es incorrecta. Si bien incluye acertadamente a la eritropoyetina, la carencia de hierro y de ácido fólico son los déficits nutricionales clásicos que se asocian a la uremia (los cuales deben reponerse obligatoriamente antes de iniciar la terapia con eritropoyetina sintética), mientras que el déficit exclusivo de vitamina B12 no constituye la deficiencia carencial más representativa del cuadro.</t>
  </si>
  <si>
    <t>¿Cuál es la causa de anemia en la IRC?&lt;br&gt;&lt;br&gt;a) Déficit de eritropoyetina&lt;br&gt;&lt;br&gt;b) Estado inflamatorio crónico&lt;br&gt;&lt;br&gt;c) Acortamiento de la vida media de los glóbulos rojos&lt;br&gt;&lt;br&gt;d) Todas las respuestas son correctas</t>
  </si>
  <si>
    <t>La anemia propia de la insuficiencia renal crónica es de origen multifactorial y se debe de manera conjunta a la &lt;b&gt;deficiencia de eritropoyetina&lt;/b&gt;, a un &lt;b&gt;estado inflamatorio crónico&lt;/b&gt; y al &lt;b&gt;acortamiento de la vida media de los glóbulos rojos&lt;/b&gt;.</t>
  </si>
  <si>
    <t>&lt;b&gt;FISIOPATOLOGÍA DE LA ANEMIA RENAL&lt;/b&gt;&lt;br /&gt;&lt;br /&gt;La anemia es un pilar sintomático que suele manifestarse notoriamente cuando el filtrado glomerular desciende por debajo de los 30 ml/min. Frecuentemente se presenta como una anemia normocítica normocrómica, propia de las enfermedades crónicas. Su origen es multifactorial:&lt;br /&gt;• &lt;b&gt;Déficit de Eritropoyetina (EPO):&lt;/b&gt; Constituye la causa principal y primaria de la anemia. Se origina por la pérdida progresiva de la masa renal (nefronas funcionantes) que se vuelve incapaz de sintetizar y secretar la hormona.&lt;br /&gt;• &lt;b&gt;Disminución de la vida media eritrocitaria:&lt;/b&gt; Los glóbulos rojos se destruyen antes de sus 120 días habituales debido a la alteración del catabolismo y la exposición permanente a las toxinas urémicas.&lt;br /&gt;• &lt;b&gt;Estado inflamatorio crónico:&lt;/b&gt; El entorno micro y macrovascular se encuentra bajo un proceso de inflamación permanente, producto de la retención progresiva de toxinas (uremia), lo cual afecta drásticamente la vida eritrocitaria.&lt;br /&gt;• &lt;b&gt;Déficit de hierro sérico y pérdidas:&lt;/b&gt; Aumentadas por microsangrados o hemorragias digestivas secundarias a trastornos plaquetarios urémicos, sumado a una disminución general del aporte proteico debido a la pérdida de peso y anorexia del paciente crónico.</t>
  </si>
  <si>
    <t>La opción d es correcta debido a que la literatura nefrológica establece axiomáticamente que la anemia propia de la insuficiencia renal crónica es de etiología multifactorial, debiéndose de manera conjunta a la &lt;b&gt;deficiencia de eritropoyetina&lt;/b&gt; (como causa primaria), a un &lt;b&gt;estado inflamatorio crónico&lt;/b&gt; y al &lt;b&gt;acortamiento de la vida media de los glóbulos rojos&lt;/b&gt; provocado por la toxicidad urémica.</t>
  </si>
  <si>
    <t>&lt;br /&gt;• &lt;b&gt;a) Déficit de eritropoyetina, b) Estado inflamatorio crónico y c) Acortamiento de la vida media de los glóbulos rojos:&lt;/b&gt; Son afirmaciones verdaderas que constituyen individualmente los pilares fisiopatológicos de la anemia renal, pero resultan incompletas de forma aislada frente a la consigna. La opción "Todas las respuestas son correctas" es la única elección integral que engloba adecuadamente el carácter multifactorial de la entidad.</t>
  </si>
  <si>
    <t>La alteración del metabolismo óseo mineral de la ERC presenta:&lt;br&gt;&lt;br&gt;a) Hiperfosfatemia, hipocalcemia, déficit de vitamina D3 activa&lt;br&gt;&lt;br&gt;b) Hipofosfatemia, hipocalcemia, aumento de PTH&lt;br&gt;&lt;br&gt;c) Hiperfosfatemia, hipercalcemia, exceso de vitamina D2&lt;br&gt;&lt;br&gt;d) Déficit de vitamina D3 activa, déficit de PTH, hipofosfatemia</t>
  </si>
  <si>
    <t>&lt;br&gt;a) Hiperfosfatemia, hipocalcemia, déficit de vitamina D3 activa</t>
  </si>
  <si>
    <t>La alteración del metabolismo óseo mineral de la Enfermedad Renal Crónica se caracteriza de manera patognomónica por la presencia conjunta de &lt;b&gt;hiperfosfatemia, hipocalcemia y déficit de vitamina D3 activa&lt;/b&gt;.</t>
  </si>
  <si>
    <t>&lt;b&gt;FISIOPATOLOGÍA DEL HIPERPARATIROIDISMO SECUNDARIO EN LA ERC&lt;/b&gt;&lt;br /&gt;&lt;br /&gt;A medida que la enfermedad progresa y el filtrado glomerular cae por debajo de los 60 a 50 ml/min, se evidencia una profunda afectación del metabolismo mineral. Al claudicar la masa renal funcional ocurren los siguientes eventos encadenados:&lt;br /&gt;• &lt;b&gt;Déficit de Calcitriol:&lt;/b&gt; Disminuye drásticamente la actividad de la enzima 1-alfa hidroxilasa renal, lo que provoca una caída directa en la síntesis de vitamina D activa (calcitriol o 1,25 (OH)2 D3).&lt;br /&gt;• &lt;b&gt;Hiperfosfatemia:&lt;/b&gt; El riñón pierde la capacidad natural de excretar fósforo, generando una severa hiperfosfatemia (retención sérica de fósforo).&lt;br /&gt;• &lt;b&gt;Hipocalcemia:&lt;/b&gt; El déficit de Vitamina D disminuye la absorción intestinal y la reabsorción tubular, desembocando en hipocalcemia.&lt;br /&gt;• &lt;b&gt;Respuesta Paratiroidea:&lt;/b&gt; La hipocalcemia crónica y el fósforo elevado impactan sobre el receptor de calcio en la membrana de las células de la glándula paratiroides. Esto desata una respuesta adaptativa consistente en un aumento masivo en la secreción y síntesis de PTH.</t>
  </si>
  <si>
    <t>&lt;b&gt;a) Hiperfosfatemia, hipocalcemia, déficit de vitamina D3 activa:&lt;/b&gt; Es la opción correcta. Constituye la tríada bioquímica patognomónica inicial del trastorno óseo mineral en la enfermedad renal crónica, derivada de la pérdida de la masa nefronal que impide excretar fósforo y sintetizar vitamina D activa, lo que secundaria e indefectiblemente genera una caída en la calcemia.</t>
  </si>
  <si>
    <t>&lt;b&gt;b) Hipofosfatemia, hipocalcemia, aumento de PTH:&lt;/b&gt; Es incorrecta. El riñón insuficiente pierde la capacidad de excretar solutos, por lo que retiene fósforo generando hiperfosfatemia, no hipofosfatemia.&lt;br /&gt;&lt;b&gt;c) Hiperfosfatemia, hipercalcemia, exceso de vitamina D2:&lt;/b&gt; Es incorrecta. La deficiencia de la enzima 1-alfa hidroxilasa produce un profundo déficit de vitamina D activa, derivando en hipocalcemia, jamás en hipercalcemia.&lt;br /&gt;&lt;b&gt;d) Déficit de vitamina D3 activa, déficit de PTH, hipofosfatemia:&lt;/b&gt; Es incorrecta. La conjunción de las alteraciones metabólicas estimula sostenidamente a la glándula paratiroidea, generando un marcado aumento de la secreción de PTH (hiperparatiroidismo secundario), no un déficit de la misma.</t>
  </si>
  <si>
    <t>&lt;b&gt;ALTERACIONES ESQUELÉTICAS Y VASCULARES&lt;/b&gt;&lt;br /&gt;&lt;br /&gt;La elevación crónica y desmedida de la PTH estimula incesantemente la reabsorción ósea sacando calcio del hueso para intentar normalizar la calcemia, lo que origina la osteodistrofia renal.&lt;br /&gt;• &lt;b&gt;Calcificaciones extraesqueléticas:&lt;/b&gt; Al existir un hueso resistente que no utiliza el calcio, el excedente mineral se combina con el fósforo elevado en el plasma. Este producto precipita de forma letal a nivel extraóseo, originando calcificaciones vasculares y valvulares que aumentan de forma dramática el riesgo cardiovascular del paciente.</t>
  </si>
  <si>
    <t>La ingesta proteica excesiva es capaz de producir:&lt;br&gt;&lt;br&gt;a) Aumento de la masa renal funcionante&lt;br&gt;&lt;br&gt;b) Vasodilatación de la arteriola eferente&lt;br&gt;&lt;br&gt;c) Hematuria macroscópica por destrucción muscular&lt;br&gt;&lt;br&gt;d) Mala evolución y deterioro de la función renal</t>
  </si>
  <si>
    <t>&lt;br&gt;d) Mala evolución y deterioro de la función renal</t>
  </si>
  <si>
    <t>La ingesta proteica excesiva es un factor de progresión capaz de producir una mala evolución y un acelerado deterioro de la función renal.</t>
  </si>
  <si>
    <t>&lt;b&gt;FACTORES DE PROGRESIÓN EN LA ENFERMEDAD RENAL CRÓNICA&lt;/b&gt;&lt;br /&gt;&lt;br /&gt;Los factores de progresión son aquellos que determinan y aceleran el deterioro del filtrado glomerular en el tiempo.&lt;br /&gt;• &lt;b&gt;Ingesta proteica:&lt;/b&gt; A nivel nutricional y dietético, la ingesta proteica excesiva aumenta las macromoléculas que caerán al filtrado. Esto es capaz de producir de forma directa una mala evolución y un acelerado deterioro de la función renal.&lt;br /&gt;• &lt;b&gt;Dieta hipoproteica:&lt;/b&gt; El control estricto de la ingesta de proteínas (ej. a 1 gr/kg/día o incluso 0,60 gr/kg/día en estadios avanzados) se utiliza como medida terapéutica en la IRC porque produce cambios directos que contrarrestan la hiperfiltración glomerular.&lt;br /&gt;• &lt;b&gt;Otros factores de progresión:&lt;/b&gt; La hipertensión arterial mal controlada, la diabetes mal controlada, la dislipemia, la anemia, el tabaquismo y la presencia de proteinuria persistente perpetúan la caída del filtrado.</t>
  </si>
  <si>
    <t>La opción d es correcta porque la literatura nefrológica establece de forma estricta y axiomática que, a nivel nutricional, la ingesta proteica excesiva constituye un factor de progresión que es capaz de producir una mala evolución y deterioro de la función renal al aumentar la carga de macromoléculas filtradas y agravar el proceso de hiperfiltración.</t>
  </si>
  <si>
    <t>&lt;br /&gt;• &lt;b&gt;a) Aumento de la masa renal funcionante:&lt;/b&gt; Es incorrecta ya que, en la insuficiencia renal crónica, la masa renal efectiva perdida no puede recuperarse; por el contrario, la sobrecarga proteica acelera la destrucción y fibrosis de las nefronas remanentes.&lt;br /&gt;• &lt;b&gt;b) Vasodilatación de la arteriola eferente:&lt;/b&gt; Es incorrecta porque la hiperfiltración patológica en la IRC está mediada por una intensa vasoconstricción de la arteriola eferente (inducida por Angiotensina II). Son los fármacos nefroprotectores (como los IECA) los que logran dilatar la arteriola eferente, no la sobrecarga proteica.&lt;br /&gt;• &lt;b&gt;c) Hematuria macroscópica por destrucción muscular:&lt;/b&gt; Es incorrecta debido a que el consumo excesivo de proteínas en la dieta no produce toxicidad muscular aguda ni rabdomiólisis (causante de mioglobinuria o falsa hematuria), sino una sobrecarga crónica del trabajo de filtración glomerular.</t>
  </si>
  <si>
    <t>&lt;b&gt;MECANISMOS DEL DAÑO POR HIPERFILTRACIÓN&lt;/b&gt;&lt;br /&gt;&lt;br /&gt;El mecanismo fisiopatológico primario que conduce a la insuficiencia renal crónica es la hiperfiltración. Cuando se establece un daño secuelar mayor al 20%, inicia una respuesta compensadora de los glomérulos no dañados con hiperactividad del Sistema Renina-Angiotensina-Aldosterona (SRAA). Esto genera vasoconstricción de la arteriola eferente, hiperfiltración compensadora e hipertensión intraglomerular. La sobrecarga proteica agrava este estrés de roce vascular (shear stress), promoviendo mayor proliferación mesangial, inflamación intersticial y, finalmente, nefroesclerosis irreversible.</t>
  </si>
  <si>
    <t>Entre los factores de riesgo modificables para ERC se reconocen:&lt;br&gt;&lt;br&gt;a) Bajo peso al nacer&lt;br&gt;&lt;br&gt;b) Hipertensión arterial, DBT&lt;br&gt;&lt;br&gt;c) Bajo nivel sociocultural&lt;br&gt;&lt;br&gt;d) Todas son correctas</t>
  </si>
  <si>
    <t>&lt;br&gt;b) Hipertensión arterial, DBT</t>
  </si>
  <si>
    <t>La &lt;b&gt;hipertensión arterial (HTA)&lt;/b&gt; y la &lt;b&gt;diabetes (DBT)&lt;/b&gt; son los principales &lt;b&gt;factores de riesgo modificables&lt;/b&gt; que actúan simultáneamente como factores de susceptibilidad, iniciadores y de progresión en la &lt;b&gt;Enfermedad Renal Crónica (ERC)&lt;/b&gt;.</t>
  </si>
  <si>
    <t>&lt;b&gt;FACTORES DE RIESGO EN LA ENFERMEDAD RENAL CRÓNICA&lt;/b&gt;&lt;br /&gt;&lt;br /&gt;La evaluación de los riesgos en la Enfermedad Renal Crónica (ERC) obliga a realizar una búsqueda activa en poblaciones específicas, clasificándose en tres grandes áreas:&lt;br /&gt;• &lt;b&gt;Factores de Susceptibilidad (Grupos de Riesgo):&lt;/b&gt; Aumentan intrínsecamente el riesgo de padecer la enfermedad renal. Los pacientes con mayor porcentaje de posibilidad son los que presentan Hipertensión Arterial (HTA) o Diabetes (DBT). Se incluyen además variables no modificables como la edad mayor a 60 años, la historia familiar de ERC, el bajo peso al nacer y la raza afroamericana.&lt;br /&gt;• &lt;b&gt;Factores Iniciadores:&lt;/b&gt; Están directamente implicados en el inicio biológico del daño renal. Entre ellos se destacan las enfermedades autoinmunes, infecciones del tracto urinario recurrentes y el uso de nefrotóxicos. La Diabetes y la HTA actúan y se superponen como potentes factores iniciadores.&lt;br /&gt;• &lt;b&gt;Factores de Progresión:&lt;/b&gt; Determinan y aceleran el deterioro del filtrado glomerular en el tiempo. Incluyen la proteinuria persistente, la HTA mal controlada, la DBT mal controlada, el tabaquismo, la dislipemia, la anemia y la coexistencia de Enfermedad Cardiovascular (CVC).</t>
  </si>
  <si>
    <t>&lt;b&gt;b) Hipertensión arterial, DBT:&lt;/b&gt; Es la opción correcta. Constituyen los factores de riesgo de mayor impacto epidemiológico en la enfermedad renal crónica. A diferencia de las variables genéticas o demográficas (como el peso al nacer), la HTA y la diabetes son condiciones patológicas plenamente modificables mediante intervenciones terapéuticas (farmacológicas, cambios de estilo de vida y dietéticas) para evitar el inicio o enlentecer la progresión del daño glomerular.</t>
  </si>
  <si>
    <t>&lt;b&gt;a) Bajo peso al nacer:&lt;/b&gt; Es incorrecta. El bajo peso al nacer es catalogado como un factor de susceptibilidad que aumenta el riesgo basal de padecer ERC, pero constituye una condición biológica retrospectiva e inalterable en el paciente adulto, por lo que pertenece estrictamente al grupo de los factores no modificables.&lt;br /&gt;&lt;b&gt;c) Bajo nivel sociocultural:&lt;/b&gt; Es incorrecta. Si bien las condiciones socioeconómicas impactan en la salud general del paciente, los factores de riesgo modificables directos de la ERC con implicancia fisiopatológica estructural se centran en el control de la presión arterial, la glucemia, la dislipemia y el tabaquismo.&lt;br /&gt;&lt;b&gt;d) Todas son correctas:&lt;/b&gt; Es incorrecta debido a la invalidez de las opciones A y C como factores clínica y fisiopatológicamente modificables.</t>
  </si>
  <si>
    <t>Se consideran factores de progresión de la enfermedad renal crónica:&lt;br&gt;&lt;br&gt;a) La presencia de proteinuria&lt;br&gt;&lt;br&gt;b) El bajo peso al nacer&lt;br&gt;&lt;br&gt;c) Las infecciones urinarias a repetición&lt;br&gt;&lt;br&gt;d) La anemia</t>
  </si>
  <si>
    <t>&lt;br&gt;a) La presencia de proteinuria</t>
  </si>
  <si>
    <t>La &lt;b&gt;presencia de proteinuria persistente&lt;/b&gt; constituye el marcador clínico primordial catalogado como &lt;b&gt;factor de progresión&lt;/b&gt; en la enfermedad renal crónica.</t>
  </si>
  <si>
    <t>&lt;b&gt;FACTORES DE RIESGO EN LA ENFERMEDAD RENAL CRÓNICA&lt;/b&gt;&lt;br /&gt;&lt;br /&gt;La evaluación de los riesgos en la Enfermedad Renal Crónica (ERC) presenta distintos niveles que obligan a realizar una búsqueda activa poblacional y a actuar oportunamente sobre el avance del daño. Se clasifican fundamentalmente en tres grandes áreas:&lt;br /&gt;• &lt;b&gt;Factores de Susceptibilidad:&lt;/b&gt; Aumentan intrínsecamente el riesgo de padecer la enfermedad (conformando los grupos de riesgo). Incluyen edad mayor a 60 años, historia familiar, bajo peso al nacer, raza afroamericana y la presencia de hipertensión arterial o diabetes.&lt;br /&gt;• &lt;b&gt;Factores Iniciadores:&lt;/b&gt; Están directamente implicados en el inicio biológico del daño renal. Destacan fuertemente las enfermedades autoinmunes, las infecciones del tracto urinario (ITU) recurrentes y la utilización de nefrotóxicos.&lt;br /&gt;• &lt;b&gt;Factores de Progresión:&lt;/b&gt; Son aquellos que determinan y aceleran el deterioro del filtrado glomerular en el tiempo. El marcador clínico primordial que se debe vigilar celosamente para medir este daño progresivo es la &lt;b&gt;proteinuria persistente&lt;/b&gt;. Otros factores sistémicos que perpetúan esta caída incluyen la hipertensión arterial y diabetes mal controladas, tabaquismo, dislipemia, anemia y la coexistencia de enfermedad cardiovascular.</t>
  </si>
  <si>
    <t>La opción a es correcta debido a que la literatura médica establece de forma taxativa que la &lt;b&gt;presencia de proteinuria persistente&lt;/b&gt; es el marcador clínico primordial considerado como el principal &lt;b&gt;factor de progresión&lt;/b&gt; del daño renal; si esta pérdida proteica no disminuye, la progresión de la lesión se acelerará irremediablemente hacia un estadio 5.</t>
  </si>
  <si>
    <t>&lt;br /&gt;• &lt;b&gt;b) El bajo peso al nacer:&lt;/b&gt; Es incorrecta porque se clasifica categóricamente dentro de los factores de &lt;b&gt;susceptibilidad&lt;/b&gt; (condición que aumenta el riesgo intrínseco de desarrollar la enfermedad a futuro), no de progresión del daño ya establecido.&lt;br /&gt;• &lt;b&gt;c) Las infecciones urinarias a repetición:&lt;/b&gt; Es incorrecta ya que las ITU recurrentes actúan fisiopatológicamente como factores &lt;b&gt;iniciadores&lt;/b&gt;, estando directamente implicadas en desencadenar el inicio biológico de la lesión renal.&lt;br /&gt;• &lt;b&gt;d) La anemia:&lt;/b&gt; Es incorrecta en este contexto de jerarquización porque, aunque la anemia es mencionada como un factor sistémico que puede perpetuar la caída del filtrado, la &lt;b&gt;proteinuria&lt;/b&gt; es el marcador de progresión intrarrenal primario, directo y objetivo de mayor relevancia clínica para determinar la aceleración del daño hacia la falla terminal.</t>
  </si>
  <si>
    <t>Paciente de 70 años de edad con clearance de creatinina según CKD EPI de 40 ml ¿En qué estadio se encuentra de insuficiencia renal crónica?&lt;br&gt;&lt;br&gt;a) Estadio 4&lt;br&gt;&lt;br&gt;b) Estadio 2&lt;br&gt;&lt;br&gt;c) Estadio 3a&lt;br&gt;&lt;br&gt;d) Estadio 3b</t>
  </si>
  <si>
    <t>&lt;br&gt;d) Estadio 3b</t>
  </si>
  <si>
    <t>Un &lt;b&gt;filtrado glomerular (clearance de creatinina) de 40 ml/min&lt;/b&gt; ubica al paciente directamente en el &lt;b&gt;Estadio 3b&lt;/b&gt; de la Insuficiencia Renal Crónica (rango establecido entre 30 y 44 ml/min).</t>
  </si>
  <si>
    <t>&lt;b&gt;CLASIFICACIÓN DE LA ENFERMEDAD RENAL CRÓNICA (SEGÚN TASA DE FILTRADO GLOMERULAR)&lt;/b&gt;&lt;br /&gt;&lt;br /&gt;De acuerdo a la caída del filtrado glomerular (medido en ml/min/1.73 m²) en el tiempo, la estadificación clásica y actual (guías KDIGO) se divide en los siguientes estadios:&lt;br /&gt;• &lt;b&gt;Estadio 1 (G1):&lt;/b&gt; Daño renal con FG normal o alto (≥ 90).&lt;br /&gt;• &lt;b&gt;Estadio 2 (G2):&lt;/b&gt; Lesión renal con disminución leve del FG (60-89).&lt;br /&gt;• &lt;b&gt;Estadio 3:&lt;/b&gt; Disminución moderada del FG (30-59). Se separa en dos subcategorías para sumar la evaluación del daño renal: &lt;b&gt;Estadio 3a (G3a)&lt;/b&gt; con disminución leve a moderada (45-59) y &lt;b&gt;Estadio 3b (G3b)&lt;/b&gt; con disminución moderada a severa (30-44).&lt;br /&gt;• &lt;b&gt;Estadio 4 (G4):&lt;/b&gt; Disminución severa a grave (15-29).&lt;br /&gt;• &lt;b&gt;Estadio 5 (G5):&lt;/b&gt; Fallo renal (&lt; 15), etapa terminal donde el paciente requiere de manera estricta diálisis o una terapia de reemplazo renal.</t>
  </si>
  <si>
    <t>&lt;b&gt;d) Estadio 3b:&lt;/b&gt; Es la opción correcta. Según la estadificación internacional, un clearance de creatinina o tasa de filtrado glomerular (estimado por CKD-EPI) de 40 ml/min corresponde de manera exacta al Estadio 3b (G3b), el cual abarca la disminución moderada a severa establecida en el rango entre 30 y 44 ml/min.</t>
  </si>
  <si>
    <t>&lt;b&gt;a) Estadio 4:&lt;/b&gt; Es incorrecta. Este estadio se define por una disminución severa a grave del filtrado glomerular, con rangos que oscilan entre 15 y 29 ml/min.&lt;br /&gt;&lt;b&gt;b) Estadio 2:&lt;/b&gt; Es incorrecta. Corresponde a una lesión renal con disminución leve del filtrado, abarcando valores entre 60 y 89 ml/min.&lt;br /&gt;&lt;b&gt;c) Estadio 3a:&lt;/b&gt; Es incorrecta. Representa la primera subcategoría del estadio 3 (disminución leve a moderada), la cual engloba los valores de filtrado glomerular situados entre 45 y 59 ml/min, quedando el valor del paciente (40 ml/min) por debajo de este umbral.</t>
  </si>
  <si>
    <t>&lt;b&gt;EVALUACIÓN DEL FILTRADO GLOMERULAR MEDIANTE FÓRMULAS&lt;/b&gt;&lt;br /&gt;&lt;br /&gt;Para establecer el diagnóstico funcional de la enfermedad renal, la creatinina plasmática por sí sola es insuficiente y el clearance de 24 hs presenta alta tasa de errores. Es estrictamente necesario aplicar fórmulas matemáticas que estimen el Filtrado Glomerular (FG).&lt;br /&gt;• &lt;b&gt;Fórmula CKD-EPI:&lt;/b&gt; Es considerada de forma unánime como la prueba de laboratorio que mide con mayor certeza absoluta el filtrado glomerular real, siendo la ecuación de elección actual. Utiliza de forma combinada variables como la edad, la creatinina, el sexo y la raza.&lt;br /&gt;• &lt;b&gt;Fórmula MDRD 4:&lt;/b&gt; Utiliza algoritmos exponenciales que cruzan la creatinina sérica, edad, sexo y raza. Se recomienda para no sobreestimar el filtrado.&lt;br /&gt;• &lt;b&gt;Contraindicaciones:&lt;/b&gt; Estas fórmulas predictivas pierden fidelidad y no se recomienda su uso en situaciones donde la masa corporal o la cinética de la creatinina estén severamente alteradas (fracaso renal agudo, IMC extremos, embarazo, edades extremas, desnutrición severa, amputados y parálisis).</t>
  </si>
  <si>
    <t>Varón de 47 años con poliquistosis renal dominante con insuficiencia renal hizo que necesitase diálisis hace 7 años. Hace 2 años recibió un trasplante de donante cadavérico. Actualmente está tratado con ciclosporina y micofenolato. El FG estimado es de 70ml/min. El análisis de orina muestra proteinuria mínima ¿De acuerdo con la clasificación actual de IRC, en que fase de la IRC se encuentra este paciente?&lt;br&gt;&lt;br&gt;a) Fase 2&lt;br&gt;&lt;br&gt;b) Fase 4&lt;br&gt;&lt;br&gt;c) Fase 1&lt;br&gt;&lt;br&gt;d) Fase 3</t>
  </si>
  <si>
    <t>&lt;br&gt;a) Fase 2</t>
  </si>
  <si>
    <t>Un paciente que ha recibido un trasplante renal y mantiene un filtrado glomerular estimado estable de 70 ml/min con proteinuria mínima se encuentra formalmente en la &lt;b&gt;Fase 2 (Estadio 2)&lt;/b&gt; de la Enfermedad Renal Crónica.</t>
  </si>
  <si>
    <t>&lt;b&gt;CLASIFICACIÓN DE LA ENFERMEDAD RENAL CRÓNICA&lt;/b&gt;&lt;br /&gt;&lt;br /&gt;La estadificación de la Enfermedad Renal Crónica (ERC) ubica al paciente en una etapa específica para evaluar el pronóstico y orientar el tratamiento de nefroprotección. De acuerdo a la caída del filtrado glomerular (medido en ml/min/1.73 m²), la estadificación clásica (KDIGO) se divide en:&lt;br /&gt;• &lt;b&gt;Estadio 1 (G1):&lt;/b&gt; Daño renal con GFR normal o alto (≥ 90).&lt;br /&gt;• &lt;b&gt;Estadio 2 (G2):&lt;/b&gt; Lesión renal con disminución leve del GFR (60-89).&lt;br /&gt;• &lt;b&gt;Estadio 3:&lt;/b&gt; Disminución moderada del GFR (30-59), subdividida a su vez en 3a (45-59) y 3b (30-44).&lt;br /&gt;• &lt;b&gt;Estadio 4 (G4):&lt;/b&gt; Disminución severa a grave (15-29).&lt;br /&gt;• &lt;b&gt;Estadio 5 (G5):&lt;/b&gt; Fallo renal terminal (&lt; 15), donde el paciente requiere diálisis o un trasplante renal.&lt;br /&gt;&lt;br /&gt;La definición abarcativa de la ERC incluye todas las condiciones de daño crónico con alteraciones en orina (como la presencia de proteinuria), sangre o imágenes, independientemente de la causa básica o de que el Filtrado Glomerular sea normal, elevado o disminuido.</t>
  </si>
  <si>
    <t>La opción a es correcta porque la literatura médica nefrológica establece axiomáticamente mediante un ejemplo clínico directo que, ante un paciente que ha recibido un trasplante renal y que actualmente mantiene un Filtrado Glomerular estimado estable de 70 ml/min asociado a daño o alteración renal demostrable (como una proteinuria mínima), el mismo clasifica y se encuentra formalmente en la &lt;b&gt;Fase 2 (Estadio 2)&lt;/b&gt; de la ERC, la cual engloba a todo paciente con un GFR entre 60 y 89 ml/min.</t>
  </si>
  <si>
    <t>&lt;br /&gt;• &lt;b&gt;c) Fase 1:&lt;/b&gt; Es incorrecta debido a que este estadio requiere que el daño renal se presente con un filtrado glomerular conservado en rango normal o alto, siendo ineludiblemente ≥ 90 ml/min.&lt;br /&gt;• &lt;b&gt;d) Fase 3:&lt;/b&gt; Es incorrecta ya que la Fase 3 define una disminución moderada de la función renal, la cual se ubica de forma estricta con valores de filtrado entre 30 y 59 ml/min.&lt;br /&gt;• &lt;b&gt;b) Fase 4:&lt;/b&gt; Es incorrecta porque este estadio diagnóstico implica un deterioro severo a grave del filtrado, con valores críticos ubicados entre 15 y 29 ml/min.</t>
  </si>
  <si>
    <t>Paciente de 70 años de edad con clearance de creatinina según CKD EPI de 40 ml ¿En qué estadio se encuentra de insuficiencia renal crónica?&lt;br&gt;&lt;br&gt;a) Estadio 5&lt;br&gt;&lt;br&gt;b) Estadio 4&lt;br&gt;&lt;br&gt;c) Estadio 3&lt;br&gt;&lt;br&gt;d) Estadio 2</t>
  </si>
  <si>
    <t>&lt;br&gt;c) Estadio 3</t>
  </si>
  <si>
    <t>&lt;b&gt;c) Estadio 3:&lt;/b&gt; Es la opción correcta. Según la estadificación internacional, un clearance de creatinina o tasa de filtrado glomerular (estimado por CKD-EPI) de 40 ml/min corresponde de manera exacta al Estadio 3, el cual abarca la disminución moderada establecida en el rango general entre 30 y 59 ml/min (específicamente encuadrado dentro de la subcategoría 3b).</t>
  </si>
  <si>
    <t>&lt;b&gt;EVALUACIÓN DEL FILTRADO GLOMERULAR MEDIANTE FÓRMULAS&lt;/b&gt;&lt;br /&gt;&lt;br /&gt;Para establecer el diagnóstico funcional de la enfermedad renal, la creatinina plasmática por sí sola es insuficiente. Es estrictamente necesario aplicar fórmulas matemáticas que estimen el Filtrado Glomerular (FG).&lt;br /&gt;• &lt;b&gt;Fórmula CKD-EPI:&lt;/b&gt; Es considerada de forma unánime como la prueba de laboratorio que mide con mayor certeza absoluta el filtrado glomerular real, siendo la ecuación de elección actual. Utiliza de forma combinada variables como la edad, la creatinina, el sexo y la raza.&lt;br /&gt;• &lt;b&gt;Contraindicaciones:&lt;/b&gt; Estas fórmulas predictivas pierden fidelidad y no se recomienda su uso en situaciones donde la masa corporal o la cinética de la creatinina estén severamente alteradas (fracaso renal agudo, IMC extremos, embarazo, edades extremas, desnutrición severa, amputados y parálisis).</t>
  </si>
  <si>
    <t>Usted atiende a un paciente en consultorio que presenta una creatinina de 2,3 mg% con proteinuria de 1,8 gr en 24 hs. El CKD-EPI le arroja que tiene un FG de 35 ml/min. ¿En qué estado de la enfermedad renal crónica se encuentra su paciente?&lt;br&gt;&lt;br&gt;a) Estadio 3b&lt;br&gt;&lt;br&gt;b) Estadio 3a&lt;br&gt;&lt;br&gt;c) Estadio 4&lt;br&gt;&lt;br&gt;d) Estadio 2</t>
  </si>
  <si>
    <t>&lt;br&gt;a) Estadio 3b</t>
  </si>
  <si>
    <t>Un paciente que presenta un filtrado glomerular (FG) estimado de 35 ml/min se clasifica formalmente en el &lt;b&gt;Estadio 3b&lt;/b&gt; de la Enfermedad Renal Crónica.</t>
  </si>
  <si>
    <t>&lt;b&gt;CLASIFICACIÓN DE LA ENFERMEDAD RENAL CRÓNICA&lt;/b&gt;&lt;br /&gt;&lt;br /&gt;La estadificación de la Enfermedad Renal Crónica (ERC) permite ubicar al paciente en una etapa renal específica para evaluar el pronóstico y orientar el tratamiento de nefroprotección. De acuerdo a la caída del filtrado glomerular (medido en ml/min/1.73 m²), se determina en qué estadio exacto se encuentra el paciente:&lt;br /&gt;• &lt;b&gt;Estadio 1 (G1):&lt;/b&gt; Daño renal con GFR normal o alto (≥ 90).&lt;br /&gt;• &lt;b&gt;Estadio 2 (G2):&lt;/b&gt; Lesión renal con disminución leve del GFR (60-89).&lt;br /&gt;• &lt;b&gt;Estadio 3:&lt;/b&gt; Disminución moderada del GFR (30-59). Las guías actuales separan este estadio en dos subcategorías:&lt;br /&gt;• &lt;b&gt;Estadio 3a (G3a):&lt;/b&gt; Disminución leve a moderada (45-59).&lt;br /&gt;• &lt;b&gt;Estadio 3b (G3b):&lt;/b&gt; Disminución moderada a severa (30-44).&lt;br /&gt;• &lt;b&gt;Estadio 4 (G4):&lt;/b&gt; Disminución severa a grave (15-29).&lt;br /&gt;• &lt;b&gt;Estadio 5 (G5):&lt;/b&gt; Fallo renal (&lt; 15), etapa terminal donde el paciente ya requiere de manera estricta diálisis o una terapia de reemplazo renal.</t>
  </si>
  <si>
    <t>La opción a es correcta porque la literatura médica nefrológica establece axiomáticamente que un paciente con un Filtrado Glomerular (FG) de &lt;b&gt;35 ml/min&lt;/b&gt; clasifica directamente en el &lt;b&gt;Estadio 3b&lt;/b&gt; de la Enfermedad Renal Crónica, el cual comprende el rango estricto de disminución moderada a severa ubicado entre los 30 y 44 ml/min.</t>
  </si>
  <si>
    <t>&lt;br /&gt;• &lt;b&gt;b) Estadio 3a:&lt;/b&gt; Es incorrecta ya que esta subcategoría abarca filtrados glomerulares levemente superiores, ubicados de forma estricta entre 45 y 59 ml/min.&lt;br /&gt;• &lt;b&gt;c) Estadio 4:&lt;/b&gt; Es incorrecta debido a que define una disminución severa a grave de la función renal, con un filtrado críticamente comprendido entre 15 y 29 ml/min.&lt;br /&gt;• &lt;b&gt;d) Estadio 2:&lt;/b&gt; Es incorrecta porque este estadio diagnóstico implica apenas una disminución leve del filtrado, con valores ubicados entre 60 y 89 ml/min.</t>
  </si>
  <si>
    <t>&lt;b&gt;EVALUACIÓN INTEGRAL DEL RIESGO (KDIGO 2012)&lt;/b&gt;&lt;br /&gt;&lt;br /&gt;La evaluación diagnóstica integral no se limita solo a la tasa de filtrado glomerular (G1 a G5). El cuadro de las guías KDIGO 2012 correlaciona estas categorías con las categorías de &lt;b&gt;albuminuria persistente&lt;/b&gt; para establecer el nivel de riesgo global. Las categorías de albuminuria se dividen en:&lt;br /&gt;• &lt;b&gt;A1:&lt;/b&gt; Normal a levemente incrementada (&lt; 30 mg/g).&lt;br /&gt;• &lt;b&gt;A2:&lt;/b&gt; Moderadamente incrementada o microalbuminuria (30-300 mg/g).&lt;br /&gt;• &lt;b&gt;A3:&lt;/b&gt; Severamente incrementada o proteinuria (&gt; 300 mg/g).&lt;br /&gt;La combinación del estadio de filtrado con el grado de proteinuria determina visualmente la severidad del riesgo cardiovascular y de progresión a falla renal terminal.</t>
  </si>
  <si>
    <t>¿Cuántos estadíos conoce en la clasificación de la enfermedad renal crónica?&lt;br&gt;&lt;br&gt;a) 3 tres&lt;br&gt;&lt;br&gt;b) 4 cuatro&lt;br&gt;&lt;br&gt;c) 6 seis&lt;br&gt;&lt;br&gt;d) 5 cinco</t>
  </si>
  <si>
    <t>&lt;br&gt;d) 5 cinco</t>
  </si>
  <si>
    <t>La clasificación clásica y actual de la &lt;b&gt;Enfermedad Renal Crónica (ERC)&lt;/b&gt;, basada en la caída progresiva del filtrado glomerular, se divide estrictamente en &lt;b&gt;5 (cinco) estadios&lt;/b&gt;.</t>
  </si>
  <si>
    <t>&lt;b&gt;CLASIFICACIÓN DE LA ENFERMEDAD RENAL CRÓNICA (SEGÚN TASA DE FILTRADO GLOMERULAR)&lt;/b&gt;&lt;br /&gt;&lt;br /&gt;La estadificación de la Enfermedad Renal Crónica (ERC) permite ubicar al paciente en una etapa renal específica para evaluar el pronóstico y orientar o reforzar el tratamiento de nefroprotección. De acuerdo a la caída del filtrado glomerular (medido en ml/min/1.73 m²) en el tiempo, la estadificación clásica y actual (guías KDIGO) se divide en 5 estadios principales:&lt;br /&gt;• &lt;b&gt;Estadio 1 (G1):&lt;/b&gt; Daño renal con filtrado glomerular (FG) normal o alto (≥ 90).&lt;br /&gt;• &lt;b&gt;Estadio 2 (G2):&lt;/b&gt; Lesión renal con disminución leve del FG (60-89).&lt;br /&gt;• &lt;b&gt;Estadio 3:&lt;/b&gt; Disminución moderada del FG (30-59). Se separa en dos subcategorías para sumar la evaluación del daño renal acorde a la aparición de proteinuria: &lt;b&gt;Estadio 3a (G3a)&lt;/b&gt; con disminución leve a moderada (45-59) y &lt;b&gt;Estadio 3b (G3b)&lt;/b&gt; con disminución moderada a severa (30-44).&lt;br /&gt;• &lt;b&gt;Estadio 4 (G4):&lt;/b&gt; Disminución severa a grave (15-29).&lt;br /&gt;• &lt;b&gt;Estadio 5 (G5):&lt;/b&gt; Fallo renal (&lt; 15), etapa terminal donde el paciente requiere de manera estricta diálisis o una terapia de reemplazo renal.</t>
  </si>
  <si>
    <t>&lt;b&gt;d) 5 cinco:&lt;/b&gt; Es la opción correcta. Según las normativas y guías internacionales (como las KDIGO), la enfermedad renal crónica se clasifica evolutivamente en 5 estadios fundamentales, que abarcan desde el daño renal inicial con filtrado conservado (Estadio 1) hasta el fallo renal terminal (Estadio 5).</t>
  </si>
  <si>
    <t>&lt;b&gt;a) 3 tres, b) 4 cuatro, y c) 6 seis:&lt;/b&gt; Son opciones incorrectas. La clasificación funcional estandarizada no consta de 3, 4 ni 6 etapas primarias. Si bien el Estadio 3 fue subdividido en 3a y 3b en revisiones modernas para un mejor ajuste pronóstico, los niveles principales de categorización que guían el tratamiento de reemplazo y la progresión de la enfermedad se consolidan universalmente en cinco estadios.</t>
  </si>
  <si>
    <t>Paciente con ERC que presenta en el último laboratorio una proteinuria de 2.1 g/24hrs y un FG de 55 ml/min. ¿En qué estadio de la enfermedad renal crónica se encuentra?&lt;br /&gt;&lt;br /&gt;a) A2G4&lt;br /&gt;&lt;br /&gt;b) A3G2&lt;br /&gt;&lt;br /&gt;c) A3G4&lt;br /&gt;&lt;br /&gt;d) A3G3a&lt;br /&gt;&lt;br /&gt;e) A1G2</t>
  </si>
  <si>
    <t>d) A3G3a</t>
  </si>
  <si>
    <t>La estadificación de la &lt;b&gt;enfermedad renal crónica (ERC)&lt;/b&gt; según las guías KDIGO se realiza cruzando la tasa de &lt;b&gt;filtrado glomerular (FG)&lt;/b&gt; y la categoría de &lt;b&gt;albuminuria/proteinuria&lt;/b&gt;, correspondiendo a un FG de 55 ml/min el estadio &lt;b&gt;G3a&lt;/b&gt; y a una proteinuria de 2.1 g/24h la categoría &lt;b&gt;A3&lt;/b&gt; (estadio combinado: &lt;b&gt;A3G3a&lt;/b&gt;).</t>
  </si>
  <si>
    <t>&lt;b&gt;CLASIFICACIÓN Y ESTADIFICACIÓN KDIGO DE LA ENFERMEDAD RENAL CRÓNICA (ERC)&lt;/b&gt;&lt;br /&gt;&lt;br /&gt;La clasificación de la ERC se basa en dos variables independientes que determinan el pronóstico y guían el tratamiento de nefroprotección:&lt;br /&gt;• &lt;b&gt;Estadios de Filtrado Glomerular (G):&lt;/b&gt; Se dividen en seis niveles de acuerdo a la tasa de filtrado glomerular estimada:&lt;br /&gt; - &lt;b&gt;G1:&lt;/b&gt; Normal o elevado (≥ 90 ml/min/1.73 m²).&lt;br /&gt; - &lt;b&gt;G2:&lt;/b&gt; Disminución leve (60-89 ml/min/1.73 m²).&lt;br /&gt; - &lt;b&gt;G3a:&lt;/b&gt; Disminución leve a moderada (45-59 ml/min/1.73 m²).&lt;br /&gt; - &lt;b&gt;G3b:&lt;/b&gt; Disminución moderada a grave (30-44 ml/min/1.73 m²).&lt;br /&gt; - &lt;b&gt;G4:&lt;/b&gt; Disminución grave (15-29 ml/min/1.73 m²).&lt;br /&gt; - &lt;b&gt;G5:&lt;/b&gt; Fallo renal (&lt; 15 ml/min/1.73 m²).&lt;br /&gt;• &lt;b&gt;Categorías de Albuminuria (A):&lt;/b&gt; Se miden en mg/24h o mediante el cociente albúmina/creatinina (mg/g):&lt;br /&gt; - &lt;b&gt;A1:&lt;/b&gt; Normal a levemente incrementada (&lt; 30 mg/g o &lt; 30 mg/24h).&lt;br /&gt; - &lt;b&gt;A2:&lt;/b&gt; Moderadamente incrementada o microalbuminuria (30-300 mg/g o 30-300 mg/24h).&lt;br /&gt; - &lt;b&gt;A3:&lt;/b&gt; Severamente incrementada o proteinuria (&gt; 300 mg/g o &gt; 300 mg/24h). Una proteinuria de 2.1 g/24h (2100 mg/24h) se sitúa por arriba del límite de 300 mg/24h, clasificándose de forma definitiva como categoría &lt;b&gt;A3&lt;/b&gt;.</t>
  </si>
  <si>
    <t>• &lt;b&gt;d) A3G3a:&lt;/b&gt; Es la respuesta correcta. De acuerdo con los criterios de las guías KDIGO, un filtrado glomerular de 55 ml/min se sitúa en el rango de 45-59 ml/min, lo que corresponde al estadio de filtrado &lt;b&gt;G3a&lt;/b&gt;. Por su parte, la proteinuria de 2.1 g/24h equivale a 2100 mg/24h, lo que supera con creces el límite de 300 mg/24h, clasificándose de forma definitiva en la categoría de albuminuria severa &lt;b&gt;A3&lt;/b&gt;.</t>
  </si>
  <si>
    <t>• &lt;b&gt;a) A2G4:&lt;/b&gt; Es una opción incorrecta. Sitúa erróneamente una proteinuria de 2.1 g/24h (rango A3) en la categoría A2 (30-300 mg/24h), y asume un filtrado glomerular en el estadio G4 (filtrado gravemente disminuido, 15-29 ml/min), lo cual es incompatible con los 55 ml/min de la paciente.&lt;br /&gt;• &lt;b&gt;b) A3G2:&lt;/b&gt; Es una opción incorrecta. Clasifica correctamente la proteinuria como A3, pero ubica al paciente en el estadio G2 (filtrado levemente disminuido, 60-89 ml/min).&lt;br /&gt;• &lt;b&gt;c) A3G4:&lt;/b&gt; Es una opción incorrecta. Aunque clasifica de forma adecuada la proteinuria como A3, sitúa de forma errónea el filtrado en el estadio G4 (15-29 ml/min).&lt;br /&gt;• &lt;b&gt;e) A1G2:&lt;/b&gt; Es una opción incorrecta. Clasifica erróneamente la proteinuria en la categoría normal A1 (&lt; 30 mg/24h) y el filtrado en el estadio G2 (60-89 ml/min).</t>
  </si>
  <si>
    <t>&lt;b&gt;CRITERIOS DE CRONICIDAD Y SEGUIMIENTO EN LA ERC&lt;/b&gt;&lt;br /&gt;&lt;br /&gt;Para consolidar el diagnóstico de Enfermedad Renal Crónica se deben evaluar criterios temporales y marcadores de daño estructural:&lt;br /&gt;• &lt;b&gt;Criterio Temporal:&lt;/b&gt; Se exige la persistencia del daño renal o de la disminución del filtrado glomerular por un período superior a &lt;b&gt;3 meses&lt;/b&gt; para diferenciarlo de un fracaso renal agudo.&lt;br /&gt;• &lt;b&gt;Marcadores de Daño Renal:&lt;/b&gt; Incluyen la presencia de proteinuria persistente, alteraciones en el sedimento urinario (como microhematuria persistente y cilindros) o anomalías estructurales documentadas mediante estudios de imágenes (como riñones pequeños, corteza delgada o ecogenicidad aumentada).&lt;br /&gt;• &lt;b&gt;Nivel de Riesgo Global:&lt;/b&gt; La combinación de estadios G y categorías A determina el pronóstico del paciente. Los estadios avanzados asociados a categorías de albuminuria severa (A3) se correlacionan con un riesgo muy de elevado de progresión de la enfermedad y morbimortalidad de causa cardiovascular.</t>
  </si>
  <si>
    <t>Paciente 70 años de edad con clearance de creatinina según CKD EPI de 40 ml. ¿En qué estado se encuentra de insuficiencia renal crónica?&lt;br&gt;&lt;br&gt;a) Estadio 5&lt;br&gt;&lt;br&gt;b) Estadio 3&lt;br&gt;&lt;br&gt;c) Estadio 2&lt;br&gt;&lt;br&gt;d) Estadio 4</t>
  </si>
  <si>
    <t>&lt;br&gt;b) Estadio 3</t>
  </si>
  <si>
    <t>Un &lt;b&gt;filtrado glomerular (clearance de creatinina) de 40 ml/min&lt;/b&gt; ubica al paciente en el &lt;b&gt;Estadio 3&lt;/b&gt; de la Insuficiencia Renal Crónica (rango establecido de forma general entre 30 y 59 ml/min).</t>
  </si>
  <si>
    <t>&lt;b&gt;b) Estadio 3:&lt;/b&gt; Es la opción correcta. Según la estadificación internacional, un clearance de creatinina o tasa de filtrado glomerular (estimado por CKD-EPI) de 40 ml/min corresponde de manera exacta al Estadio 3, el cual abarca la disminución moderada establecida en el rango general entre 30 y 59 ml/min (específicamente encuadrado dentro de la subcategoría 3b).</t>
  </si>
  <si>
    <t>&lt;b&gt;a) Estadio 5:&lt;/b&gt; Es incorrecta. Representa la etapa de fallo renal terminal, definida por un filtrado menor a 15 ml/min.&lt;br /&gt;&lt;b&gt;c) Estadio 2:&lt;/b&gt; Es incorrecta. Corresponde a una lesión renal con disminución leve del filtrado, abarcando valores entre 60 y 89 ml/min.&lt;br /&gt;&lt;b&gt;d) Estadio 4:&lt;/b&gt; Es incorrecta. Se define por una disminución severa a grave del filtrado glomerular, con rangos que oscilan entre 15 y 29 ml/min.</t>
  </si>
  <si>
    <t>&lt;b&gt;EVALUACIÓN DEL FILTRADO GLOMERULAR MEDIANTE FÓRMULAS&lt;/b&gt;&lt;br /&gt;&lt;br /&gt;Para establecer el diagnóstico funcional de la enfermedad renal, la creatinina plasmática por sí sola es insuficiente. Es estrictamente necesario aplicar fórmulas matemáticas que estimen el Filtrado Glomerular (FG).&lt;br /&gt;• &lt;b&gt;Fórmula CKD-EPI:&lt;/b&gt; Es considerada de forma unánime como la prueba de laboratorio que mide con mayor certeza absoluta el filtrado glomerular real, siendo la ecuación de elección actual. Utiliza de forma combinada variables como la edad, la creatinina, el sexo y la raza.&lt;br /&gt;• &lt;b&gt;Contraindicaciones:&lt;/b&gt; Estas fórmulas predictivas pierden fidelidad y no se recomienda su uso en situaciones donde la masa corporal o la cinética de la creatinina estén severamente alteradas.</t>
  </si>
  <si>
    <t>De acuerdo a normas KDIGO para ERC. Cuál de estos pacientes corresponde al grupo G3a A2:&lt;br&gt;&lt;br&gt;a) FG 68 ml/min Albuminuria 330 mg/gr&lt;br&gt;&lt;br&gt;b) FG 48 ml/min Albuminuria 250 mg/gr&lt;br&gt;&lt;br&gt;c) FG 28 ml/min Albuminuria 35 mg/gr&lt;br&gt;&lt;br&gt;d) FG 96 ml/min Albuminuria 22 mg/gr</t>
  </si>
  <si>
    <t>&lt;br&gt;b) FG 48 ml/min Albuminuria 250 mg/gr</t>
  </si>
  <si>
    <t>&lt;b&gt;CLASIFICACIÓN KDIGO DE LA ENFERMEDAD RENAL CRÓNICA&lt;/b&gt;&lt;br /&gt;&lt;br /&gt;La estadificación integral de la Enfermedad Renal Crónica (ERC) propuesta por las guías KDIGO 2012 permite evaluar el riesgo de progresión cruzando dos variables analíticas fundamentales: la caída del filtrado glomerular (categorías G) y el grado de excreción proteica (categorías A).&lt;br /&gt;• &lt;b&gt;Categorías de Filtrado Glomerular (GFR):&lt;/b&gt;&lt;br /&gt; &lt;b&gt;Estadio 1 (G1):&lt;/b&gt; Daño renal con GFR normal o alto (≥ 90 ml/min).&lt;br /&gt; &lt;b&gt;Estadio 2 (G2):&lt;/b&gt; Disminución leve del GFR (60-89 ml/min).&lt;br /&gt; &lt;b&gt;Estadio 3a (G3a):&lt;/b&gt; Disminución leve a moderada (45-59 ml/min).&lt;br /&gt; &lt;b&gt;Estadio 3b (G3b):&lt;/b&gt; Disminución moderada a severa (30-44 ml/min).&lt;br /&gt; &lt;b&gt;Estadio 4 (G4):&lt;/b&gt; Disminución severa a grave (15-29 ml/min).&lt;br /&gt; &lt;b&gt;Estadio 5 (G5):&lt;/b&gt; Fallo renal terminal (&lt; 15 ml/min).&lt;br /&gt;• &lt;b&gt;Categorías de Albuminuria:&lt;/b&gt;&lt;br /&gt; &lt;b&gt;A1:&lt;/b&gt; Normal a levemente incrementada (&lt; 30 mg/g).&lt;br /&gt; &lt;b&gt;A2:&lt;/b&gt; Moderadamente incrementada o microalbuminuria (30-300 mg/g).&lt;br /&gt; &lt;b&gt;A3:&lt;/b&gt; Severamente incrementada o proteinuria franca (&gt; 300 mg/g).</t>
  </si>
  <si>
    <t>La opción b es correcta debido a que la literatura médica establece axiomáticamente que la clasificación conjunta &lt;b&gt;G3a A2&lt;/b&gt; exige cumplir con dos criterios numéricos estrictos: un filtrado glomerular (FG) categorizado como G3a (que abarca el rango de &lt;b&gt;45 a 59 ml/min&lt;/b&gt;) y una albuminuria categorizada como A2 (que comprende el rango de microalbuminuria de &lt;b&gt;30 a 300 mg/g&lt;/b&gt;), condiciones que cumple con exactitud el paciente descrito con un FG de 48 ml/min y una albuminuria de 250 mg/g.</t>
  </si>
  <si>
    <t>&lt;br /&gt;• &lt;b&gt;a) FG 68 ml/min Albuminuria 330 mg/gr:&lt;/b&gt; Es incorrecta porque este paciente clasificaría como &lt;b&gt;G2 A3&lt;/b&gt; (presentando una disminución leve del FG entre 60-89 ml/min y una albuminuria severamente incrementada al ser &gt; 300 mg/g).&lt;br /&gt;• &lt;b&gt;c) FG 28 ml/min Albuminuria 35 mg/gr:&lt;/b&gt; Es incorrecta ya que corresponde al grupo &lt;b&gt;G4 A2&lt;/b&gt; (FG con disminución severa entre 15-29 ml/min y una albuminuria moderadamente incrementada).&lt;br /&gt;• &lt;b&gt;d) FG 96 ml/min Albuminuria 22 mg/gr:&lt;/b&gt; Es incorrecta porque este paciente se clasificaría en el estadio de riesgo basal &lt;b&gt;G1 A1&lt;/b&gt; (FG normal o alto al ser ≥ 90 ml/min y albuminuria normal o no incrementada al ser &lt; 30 mg/g).</t>
  </si>
  <si>
    <t>De acuerdo a la guía de progresión de ERC categorizar un paciente como E1 A3 puede significar:&lt;br&gt;&lt;br&gt;a) Disminución franca de FG con macroproteinuria&lt;br&gt;&lt;br&gt;b) FG normal o aumentado con albuminuria severamente aumentada&lt;br&gt;&lt;br&gt;c) FG muy aumentado con proteinuria óptima&lt;br&gt;&lt;br&gt;d) FG &lt; 30 ml/min con microalbuminuria moderada</t>
  </si>
  <si>
    <t>&lt;br&gt;b) FG normal o aumentado con albuminuria severamente aumentada</t>
  </si>
  <si>
    <t>&lt;b&gt;CLASIFICACIÓN DE LA ENFERMEDAD RENAL CRÓNICA (KDIGO)&lt;/b&gt;&lt;br /&gt;&lt;br /&gt;La evaluación pronóstica y estadificación de la Enfermedad Renal Crónica se basa en un cuadro de doble entrada que correlaciona la tasa de filtrado glomerular (Estadios G1 a G5) con las categorías de albuminuria persistente (A1 a A3):&lt;br /&gt;• &lt;b&gt;Estadios de Filtrado Glomerular (FG):&lt;/b&gt; El &lt;b&gt;Estadio 1 (G1 o E1)&lt;/b&gt; representa el daño renal inicial donde el filtrado glomerular aún se encuentra &lt;b&gt;normal o alto (≥ 90 ml/min)&lt;/b&gt;.&lt;br /&gt;• &lt;b&gt;Categorías de Albuminuria:&lt;/b&gt; Agrega un factor predictivo crítico de progresión de la enfermedad. Se clasifica en &lt;b&gt;A1&lt;/b&gt; (normal a levemente incrementada, &lt; 30 mg/g), &lt;b&gt;A2&lt;/b&gt; (moderadamente incrementada o microalbuminuria, 30-300 mg/g), y &lt;b&gt;A3&lt;/b&gt; (&lt;b&gt;severamente incrementada&lt;/b&gt; o macroproteinuria, &gt; 300 mg/g).&lt;br /&gt;• &lt;b&gt;Implicancia Clínica:&lt;/b&gt; Un paciente puede tener un filtrado glomerular completamente normal (E1 o G1), pero si presenta una albuminuria severa (A3), se ubica automáticamente en un nivel de riesgo global significativo de progresión, exigiendo medidas estrictas de nefroprotección.</t>
  </si>
  <si>
    <t>&lt;b&gt;b) FG normal o aumentado con albuminuria severamente aumentada:&lt;/b&gt; Es la opción correcta. Según la categorización combinada de las guías internacionales KDIGO, el término "E1" (o G1) corresponde al estadio funcional 1, donde el filtrado glomerular (FG) se encuentra conservado (normal o alto, ≥ 90 ml/min). Por su parte, la nomenclatura "A3" corresponde a la tercera categoría de albuminuria, definiéndose de forma estandarizada como severamente aumentada o proteinuria franca (&gt; 300 mg/g).</t>
  </si>
  <si>
    <t>&lt;b&gt;a) Disminución franca de FG con macroproteinuria:&lt;/b&gt; Es incorrecta. Si bien la categoría A3 indica macroproteinuria o incremento severo, el estadio E1 implica estrictamente que el filtrado glomerular se encuentra normal o alto, no disminuido.&lt;br /&gt;&lt;b&gt;c) FG muy aumentado con proteinuria óptima:&lt;/b&gt; Es incorrecta. La categoría A3 indica una excreción severamente anormal de proteínas, siendo la categoría A1 la que se corresponde con niveles óptimos o normales (&lt; 30 mg/g).&lt;br /&gt;&lt;b&gt;d) FG &lt; 30 ml/min con microalbuminuria moderada:&lt;/b&gt; Es incorrecta. Un filtrado menor a 30 ml/min ubica al paciente en un estadio avanzado de severidad (G4), mientras que la microalbuminuria moderada se corresponde con la categoría A2 (30-300 mg/g).</t>
  </si>
  <si>
    <t>Un paciente con 37 mL/min de filtrado glomerular puede tener una:&lt;br&gt;&lt;br&gt;a) Enfermedad Renal Crónica en Estadío G1&lt;br&gt;&lt;br&gt;b) Insuficiencia Renal Crónica en Estadio G4&lt;br&gt;&lt;br&gt;c) Hiperfiltración glomerular&lt;br&gt;&lt;br&gt;d) Insuficiencia Renal Crónica estadio G3</t>
  </si>
  <si>
    <t>&lt;br&gt;d) Insuficiencia Renal Crónica estadio G3</t>
  </si>
  <si>
    <t>Un paciente con un filtrado glomerular estimado de &lt;b&gt;37 mL/min&lt;/b&gt; se clasifica formalmente cursando una &lt;b&gt;Insuficiencia Renal Crónica en Estadio 3 (G3)&lt;/b&gt;.</t>
  </si>
  <si>
    <t>&lt;b&gt;CLASIFICACIÓN DE LA ENFERMEDAD RENAL CRÓNICA&lt;/b&gt;&lt;br /&gt;&lt;br /&gt;La estadificación de la Enfermedad Renal Crónica (ERC) permite ubicar al paciente en una etapa renal específica para evaluar el pronóstico y orientar el tratamiento de nefroprotección. De acuerdo a la caída del filtrado glomerular (medido en ml/min/1.73 m²), se clasifica en:&lt;br /&gt;• &lt;b&gt;Estadio 1 (G1):&lt;/b&gt; Daño renal con GFR normal o alto (≥ 90).&lt;br /&gt;• &lt;b&gt;Estadio 2 (G2):&lt;/b&gt; Lesión renal con disminución leve del GFR (60-89).&lt;br /&gt;• &lt;b&gt;Estadio 3 (G3):&lt;/b&gt; Disminución moderada del GFR (30-59). Las guías actuales separan este estadio en dos subcategorías: &lt;b&gt;Estadio 3a (G3a)&lt;/b&gt; con disminución leve a moderada (45-59) y &lt;b&gt;Estadio 3b (G3b)&lt;/b&gt; con disminución moderada a severa (30-44).&lt;br /&gt;• &lt;b&gt;Estadio 4 (G4):&lt;/b&gt; Disminución severa a grave (15-29).&lt;br /&gt;• &lt;b&gt;Estadio 5 (G5):&lt;/b&gt; Fallo renal terminal (&lt; 15), etapa donde el paciente ya requiere de manera estricta diálisis o una terapia de reemplazo renal.</t>
  </si>
  <si>
    <t>La opción d es correcta debido a que la literatura médica nefrológica establece de forma estricta que un paciente con un Filtrado Glomerular (FG) de &lt;b&gt;37 mL/min&lt;/b&gt; clasifica directamente en el &lt;b&gt;Estadio 3 (G3)&lt;/b&gt; de la Insuficiencia Renal Crónica, el cual comprende el rango de disminución moderada ubicado entre los 30 y 59 ml/min (perteneciendo específicamente a la subcategoría G3b).</t>
  </si>
  <si>
    <t>&lt;br /&gt;• &lt;b&gt;a) Enfermedad Renal Crónica en Estadío G1:&lt;/b&gt; Es incorrecta ya que este estadio diagnóstico requiere que el daño renal se presente con un filtrado glomerular conservado en rango normal o alto, siendo ineludiblemente ≥ 90 ml/min.&lt;br /&gt;• &lt;b&gt;b) Insuficiencia Renal Crónica en Estadio G4:&lt;/b&gt; Es incorrecta porque este estadio implica un deterioro severo a grave de la función renal, con valores críticamente ubicados entre 15 y 29 ml/min.&lt;br /&gt;• &lt;b&gt;c) Hiperfiltración glomerular:&lt;/b&gt; Es incorrecta debido a que la hiperfiltración se manifiesta fisiopatológicamente en la Etapa preclínica temprana con un filtrado glomerular patológicamente aumentado por encima del 100% (pudiendo llegar a 150 ml/min), escenario diametralmente opuesto a una caída franca a 37 ml/min.</t>
  </si>
  <si>
    <t>De cuántos estadios se compone la clasificación de la enfermedad renal crónica:&lt;br&gt;&lt;br&gt;a) Tres&lt;br&gt;&lt;br&gt;b) Cuatro&lt;br&gt;&lt;br&gt;c) Seis&lt;br&gt;&lt;br&gt;d) Cinco</t>
  </si>
  <si>
    <t>&lt;br&gt;d) Cinco</t>
  </si>
  <si>
    <t>&lt;b&gt;d) Cinco:&lt;/b&gt; Es la opción correcta. Según las normativas y guías internacionales (como las KDIGO), la enfermedad renal crónica se clasifica evolutivamente en 5 estadios fundamentales, que abarcan desde el daño renal inicial con filtrado conservado (Estadio 1) hasta el fallo renal terminal (Estadio 5).</t>
  </si>
  <si>
    <t>&lt;b&gt;a) Tres, b) Cuatro, y c) Seis:&lt;/b&gt; Son opciones incorrectas. La clasificación funcional estandarizada no consta de 3, 4 ni 6 etapas primarias. Si bien el Estadio 3 fue subdividido en 3a y 3b en revisiones modernas para un mejor ajuste pronóstico, los niveles principales de categorización que guían el tratamiento de reemplazo y la progresión de la enfermedad se consolidan universalmente en cinco estadios.</t>
  </si>
  <si>
    <t>¿A partir de qúe valor de FG la ERC se hace clínicamente visible?&lt;br&gt;&lt;br&gt;a) &lt; 30 ml/min&lt;br&gt;&lt;br&gt;b) &lt; 40 ml/min&lt;br&gt;&lt;br&gt;c) &lt; 50 ml/min&lt;br&gt;&lt;br&gt;d) &lt; 60 ml/min</t>
  </si>
  <si>
    <t>&lt;br&gt;a) &lt; 30 ml/min</t>
  </si>
  <si>
    <t>La Enfermedad Renal Crónica se hace clínicamente visible recién cuando el filtrado glomerular cae por debajo de los &lt;b&gt;30 ml/min&lt;/b&gt;.</t>
  </si>
  <si>
    <t>&lt;b&gt;MANIFESTACIONES CLÍNICAS DE LA ENFERMEDAD RENAL CRÓNICA&lt;/b&gt;&lt;br /&gt;&lt;br /&gt;La insuficiencia renal crónica suele ser silente en sus etapas iniciales. A medida que avanza la enfermedad y disminuye el filtrado glomerular, las funciones fisiológicas se alteran de forma progresiva.&lt;br /&gt;• &lt;b&gt;Visibilidad clínica:&lt;/b&gt; La Enfermedad Renal Crónica se hace clínicamente visible de manera notoria recién cuando el filtrado glomerular cae por debajo de los 30 ml/min.&lt;br /&gt;• &lt;b&gt;Síntoma principal:&lt;/b&gt; A nivel sintomático, la fatiga es el síntoma más común de la insuficiencia renal crónica.&lt;br /&gt;• &lt;b&gt;Anemia Renal:&lt;/b&gt; Constituye un pilar sintomático que suele manifestarse notoriamente cuando el filtrado desciende por debajo de los 30 ml/min, debida primariamente al déficit de síntesis de eritropoyetina por la pérdida de masa renal.&lt;br /&gt;• &lt;b&gt;Otras alteraciones:&lt;/b&gt; En estadios avanzados, al superarse este umbral, se hace evidente una profunda afectación del equilibrio hidroelectrolítico (pérdida del manejo del potasio y sodio) y del metabolismo óseo mineral.</t>
  </si>
  <si>
    <t>La opción a es correcta debido a que la literatura médica establece directamente que la Enfermedad Renal Crónica suele ser silente en sus primeras etapas y se hace clínicamente visible recién cuando el filtrado glomerular cae por debajo de los &lt;b&gt;30 ml/min&lt;/b&gt;, momento en el cual se manifiestan notoriamente síntomas como la fatiga y la anemia.</t>
  </si>
  <si>
    <t>&lt;br /&gt;• &lt;b&gt;b) &lt; 40 ml/min, c) &lt; 50 ml/min y d) &lt; 60 ml/min:&lt;/b&gt; Son incorrectas porque en estos rangos (que comprenden la disminución moderada de la función renal), la enfermedad suele cursar aún de manera silente o asintomática para el paciente, no haciéndose clínicamente visible y florida hasta franquear de manera sostenida el umbral crítico de los 30 ml/min.</t>
  </si>
  <si>
    <t>¿Cuál es el síntoma más común de la insuficiencia renal crónica?&lt;br&gt;&lt;br&gt;a) Fatiga&lt;br&gt;&lt;br&gt;b) Dolor abdominal&lt;br&gt;&lt;br&gt;c) Pérdida de apetito&lt;br&gt;&lt;br&gt;d) Fiebre</t>
  </si>
  <si>
    <t>&lt;br&gt;a) Fatiga</t>
  </si>
  <si>
    <t>&lt;b&gt;MANIFESTACIONES CLÍNICAS DE LA ENFERMEDAD RENAL CRÓNICA&lt;/b&gt;&lt;br /&gt;&lt;br /&gt;La enfermedad renal suele ser silente en sus etapas iniciales. Como regla general, se hace clínicamente visible recién cuando el filtrado glomerular cae por debajo de los 30 ml/min.&lt;br /&gt;• &lt;b&gt;Sintomatología General:&lt;/b&gt; A nivel sintomático, se establece como premisa clínica general que la fatiga es el síntoma más común de la insuficiencia renal crónica. Esto se relaciona fuertemente con la anemia renal, la cual se manifiesta notoriamente por debajo de dicho nivel de filtrado debido al déficit primario de eritropoyetina.&lt;br /&gt;• &lt;b&gt;Alteraciones Gastrointestinales:&lt;/b&gt; Suelen ser manifestaciones tempranas que afectan el estado nutricional, incluyendo falta de apetito (anorexia), náuseas y vómitos. A nivel gástrico, la exposición prolongada a valores de urea muy elevados genera gastritis urémica y dolor epigástrico.&lt;br /&gt;• &lt;b&gt;Signos No Sugestivos:&lt;/b&gt; A diferencia de otros signos clínicos, la oliguria NO es un dato sugestivo de Insuficiencia Renal Crónica, ya que corresponde a un evento puramente agudo o a una etapa terminal.</t>
  </si>
  <si>
    <t>&lt;b&gt;a) Fatiga:&lt;/b&gt; Es la opción correcta. Constituye una premisa clínica general ineludible que la fatiga se consagra como el síntoma global más común en la presentación de la insuficiencia renal crónica, hallazgo que cobra especial notoriedad progresiva cuando la caída del filtrado glomerular acentúa la anemia renal subyacente.</t>
  </si>
  <si>
    <t>&lt;b&gt;b) Dolor abdominal, y c) Pérdida de apetito:&lt;/b&gt; Son incorrectas en la jerarquía de frecuencia. Aunque la anorexia y el dolor epigástrico (secundario a gastritis urémica) son síntomas gastrointestinales tempranos y muy limitantes para la nutrición del paciente, la fatiga sigue siendo clínicamente la manifestación sistémica predominante y más común.&lt;br /&gt;&lt;b&gt;d) Fiebre:&lt;/b&gt; Es incorrecta. El fracaso renal crónico y la uremia no producen un cuadro febril como síntoma cardinal de su evolución; por el contrario, la retención de toxinas ubica al paciente en un estado de inmunodepresión severa, pero no desencadena un síndrome febril directo.</t>
  </si>
  <si>
    <t>&lt;b&gt;ANEMIA RENAL Y FATIGA&lt;/b&gt;&lt;br /&gt;&lt;br /&gt;La anemia es un pilar sintomático estrechamente ligado a la fatiga que suele manifestarse notoriamente cuando el filtrado glomerular desciende por debajo de los 30 ml/min.&lt;br /&gt;• &lt;b&gt;Origen Multifactorial:&lt;/b&gt; Se debe de manera conjunta al déficit primario de eritropoyetina (por la pérdida de nefronas funcionantes), sumado a un estado inflamatorio crónico, a la disminución de la vida media de los glóbulos rojos por la uremia, a los microsangrados digestivos y al déficit de hierro secundario a la marcada anorexia del paciente.</t>
  </si>
  <si>
    <t>Los indicadores biológicos de diagnóstico de la ERC son:&lt;br&gt;&lt;br&gt;a) MDRD 4&lt;br&gt;&lt;br&gt;b) Índice proteinuria / creatininuria&lt;br&gt;&lt;br&gt;c) Sólo b es correcta&lt;br&gt;&lt;br&gt;d) a y b son correctas</t>
  </si>
  <si>
    <t>&lt;br&gt;d) a y b son correctas</t>
  </si>
  <si>
    <t>La estimación del filtrado glomerular mediante fórmulas como el &lt;b&gt;MDRD 4&lt;/b&gt; y la cuantificación del daño renal a través del &lt;b&gt;índice proteinuria / creatininuria&lt;/b&gt; constituyen los indicadores biológicos diagnósticos fundamentales de la Enfermedad Renal Crónica.</t>
  </si>
  <si>
    <t>&lt;b&gt;DIAGNÓSTICO Y EVALUACIÓN DE LA ENFERMEDAD RENAL CRÓNICA&lt;/b&gt;&lt;br /&gt;&lt;br /&gt;La valoración integral de la función renal para diagnosticar y estadificar la Enfermedad Renal Crónica (ERC) no se limita a constatar la elevación aislada de la creatinina sérica, sino que se fundamenta estrictamente en dos grandes pilares biológicos:&lt;br /&gt;• &lt;b&gt;Evaluación del Filtrado Glomerular (FG):&lt;/b&gt; La medición de la tasa de filtración glomerular es la prueba diagnóstica más sensible. Debido a que la creatinina plasmática por sí sola no representa adecuadamente la función (se eleva exponencialmente recién cuando el filtrado cae por debajo del 30%), es indispensable aplicar ecuaciones de estimación validadas. La fórmula &lt;b&gt;MDRD 4&lt;/b&gt; (Modification Diet in Renal Disease) y la &lt;b&gt;CKD-EPI&lt;/b&gt; son las ecuaciones estandarizadas recomendadas por las normativas para no sobreestimar el filtrado.&lt;br /&gt;• &lt;b&gt;Cuantificación de la Proteinuria:&lt;/b&gt; La presencia de proteinuria o microalbuminuria es un marcador precoz de daño estructural y un fuerte factor predictivo de progresión. Para obviar las dificultades y errores frecuentes de la recolección de orina de 24 horas, la unidad de medida y método de elección actual es el cálculo del &lt;b&gt;índice o cociente proteinuria / creatininuria&lt;/b&gt; (o albuminuria / creatininuria) utilizando una muestra aislada de orina.</t>
  </si>
  <si>
    <t>La opción d es correcta debido a que la literatura médica nefrológica establece categóricamente que el diagnóstico integral de la enfermedad renal crónica exige evaluar de manera simultánea la caída de la función mediante la estimación matemática del filtrado glomerular (utilizando fórmulas estandarizadas como el &lt;b&gt;MDRD 4&lt;/b&gt;) y la magnitud del daño estructural del parénquima a través de la pérdida de proteínas (cuantificada pragmáticamente mediante el &lt;b&gt;índice proteinuria / creatininuria&lt;/b&gt; en muestra aislada).</t>
  </si>
  <si>
    <t>&lt;br /&gt;• &lt;b&gt;a) MDRD 4 y b) Índice proteinuria / creatininuria:&lt;/b&gt; Son incorrectas como opciones únicas porque, si bien ambas son afirmaciones verdaderas y constituyen de manera individual los dos pilares del diagnóstico (funcional y estructural), resultan incompletas de forma aislada frente a la existencia de una opción que engloba adecuadamente a ambas variables biológicas.&lt;br /&gt;• &lt;b&gt;c) Sólo b es correcta:&lt;/b&gt; Es incorrecta porque excluye arbitrariamente la estimación del filtrado glomerular (MDRD 4), herramienta matemática la cual es absolutamente imprescindible para poder estratificar la fase o estadio exacto de la insuficiencia renal crónica en la que se encuentra el paciente.</t>
  </si>
  <si>
    <t>Mujer de 72 años con diabetes tipo 2 e insuficiencia renal crónica en estadio 5. Ante la sospecha de un tromboembolismo pulmonar indique qué prueba diagnóstica está contraindicada:&lt;br&gt;&lt;br&gt;a) Ecocardiograma transtorácico&lt;br&gt;&lt;br&gt;b) Electrocardiograma&lt;br&gt;&lt;br&gt;c) Angio TAC pulmonar&lt;br&gt;&lt;br&gt;d) Gammagrafía pulmonar&lt;br&gt;&lt;br&gt;e) Radiografía de tórax</t>
  </si>
  <si>
    <t>&lt;br&gt;c) Angio TAC pulmonar</t>
  </si>
  <si>
    <t>Ante la necesidad de estudios por imágenes en un paciente con &lt;b&gt;diabetes tipo 2 e insuficiencia renal crónica en estadio 5&lt;/b&gt;, y ante la sospecha clínica de un tromboembolismo pulmonar, se establece categóricamente que la realización de una &lt;b&gt;Angio TAC pulmonar está contraindicada&lt;/b&gt;.</t>
  </si>
  <si>
    <t>&lt;b&gt;CONTRAINDICACIONES DE LOS ESTUDIOS POR IMÁGENES EN LA ERC&lt;/b&gt;&lt;br /&gt;&lt;br /&gt;El abordaje diagnóstico en pacientes con Enfermedad Renal Crónica (ERC) y fallo renal agudo exige evaluar meticulosamente el riesgo de precipitar una agudización del daño estructural subyacente. Los estudios por imágenes con medios de contraste representan un grave riesgo en esta población.&lt;br /&gt;• &lt;b&gt;Contraindicación de Contrastes Yodados:&lt;/b&gt; El uso de material de contraste yodado endovenoso constituye uno de los factores de riesgo principales que pueden precipitar una insuficiencia renal aguda tóxica. Por consiguiente, debe evitarse estrictamente su uso en pacientes que presentan factores predisponentes mayores, destacándose la Enfermedad Renal Crónica (especialmente en estadios avanzados como el 5) y la Diabetes Mellitus.&lt;br /&gt;• &lt;b&gt;Angio TAC Pulmonar:&lt;/b&gt; Esta prueba de alta resolución, si bien constituye el método complementario que tiene el mejor perfil de mayor sensibilidad y mayor valor predictivo negativo para diagnosticar el tromboembolismo pulmonar (TEP), tiene como contraindicación absoluta a los pacientes con falla renal, ya que el volumen de contraste hiperosmolar requerido generaría un empeoramiento clínico de la función residual.</t>
  </si>
  <si>
    <t>&lt;b&gt;c) Angio TAC pulmonar:&lt;/b&gt; Es la opción correcta. La tomografía axial computada helicoidal (AngioTAC) requiere de manera ineludible la administración endovenosa de contraste yodado. En una paciente con diabetes y una Enfermedad Renal Crónica terminal (estadio 5), la exposición a este contraste nefrotóxico precipitaría un fracaso renal agudo grave por nefrotoxicidad directa, por lo que constituye una contraindicación absoluta.</t>
  </si>
  <si>
    <t>&lt;b&gt;a) Ecocardiograma transtorácico, b) Electrocardiograma, y e) Radiografía de tórax:&lt;/b&gt; Son opciones incorrectas. Estos estudios son métodos no invasivos de primera línea fundamentales en el abordaje inicial del tromboembolismo pulmonar (para evaluar sobrecarga derecha o descartar patologías simuladoras). No utilizan medios de contraste nefrotóxicos, por lo que son completamente seguros y carecen de contraindicación desde el punto de vista renal.&lt;br /&gt;&lt;b&gt;d) Gammagrafía pulmonar:&lt;/b&gt; Es incorrecta como contraindicación. El centellograma pulmonar (prueba morfológica y de perfusión) utiliza radioisótopos con un perfil de seguridad muy elevado (como el Tecnecio 99) que no son nefrotóxicos. De hecho, constituye el estudio de diagnóstico ideal y de elección para el TEP en pacientes que presentan sensibilidad a los contrastes yodados o que tienen la función renal severamente disminuida.</t>
  </si>
  <si>
    <t>Usted desea calcular el aclaramiento de creatinina de un paciente de 75 años para ajustar la dosis del antibiótico que ha de prescribirse para su cuadro de infección respiratoria. La fórmula de Cockcroft-Gault permite la estimación del aclaramiento de la creatina usando los siguientes parámetros:&lt;br&gt;&lt;br&gt;a) Edad, peso (en Kg), etnia y género&lt;br&gt;&lt;br&gt;b) Edad, etnia, género y creatinina plasmática&lt;br&gt;&lt;br&gt;c) Edad, peso (en Kg), género y creatinina plasmática&lt;br&gt;&lt;br&gt;d) Edad, etnia, peso (en Kg) y creatinina plasmática&lt;br&gt;&lt;br&gt;e) Peso (en Kg), edad, superficie corporal y genero</t>
  </si>
  <si>
    <t>&lt;br&gt;c) Edad, peso (en Kg), género y creatinina plasmática</t>
  </si>
  <si>
    <t>&lt;b&gt;ESTIMACIÓN DEL FILTRADO GLOMERULAR Y FÓRMULA DE COCKCROFT-GAULT&lt;/b&gt;&lt;br /&gt;&lt;br /&gt;La valoración integral de la función renal se fundamenta en la evaluación del Filtrado Glomerular y la cuantificación de la Proteinuria. Debido a que la medición de la tasa de filtración glomerular mediante el clearance de inulina no es útil para la práctica clínica diaria, el filtrado se evalúa mediante la creatinina sérica, el clearance de creatinina de 24 horas y fundamentalmente a través de ecuaciones de estimación predictivas:&lt;br /&gt;• &lt;b&gt;Fórmula de Cockcroft y Gault:&lt;/b&gt; Es la fórmula más clásica y sencilla para calcular de forma manual. Su ecuación matemática integra las variables fisiológicas fundamentales: &lt;b&gt;[(140 - Edad) x Peso en Kg] / (72 x Creatinina Sérica en mg/dl)&lt;/b&gt;. Si el paciente es mujer, el resultado final se multiplica por la constante de ajuste &lt;b&gt;0.85&lt;/b&gt;.&lt;br /&gt;• &lt;b&gt;Características:&lt;/b&gt; Al igual que el clearance de orina de 24 horas, la fórmula de Cockcroft y Gault sobreestima el filtrado glomerular real.&lt;br /&gt;• &lt;b&gt;Otras Ecuaciones:&lt;/b&gt; Fórmulas predictivas modernas como MDRD 4 y CKD-EPI (que sí utilizan algoritmos que cruzan con la raza o etnia) son consideradas en la actualidad como las pruebas de laboratorio que miden con mayor certeza el filtrado glomerular real.</t>
  </si>
  <si>
    <t>La opción c es correcta debido a que la literatura médica nefrológica establece de manera axiomática que la &lt;b&gt;fórmula de Cockcroft-Gault&lt;/b&gt; permite la estimación del aclaramiento de creatinina utilizando matemáticamente y de manera exclusiva cuatro parámetros fundamentales del paciente: su &lt;b&gt;edad, peso (en Kg), género y la creatinina plasmática&lt;/b&gt;.</t>
  </si>
  <si>
    <t>&lt;br /&gt;• &lt;b&gt;a) Edad, peso (en Kg), etnia y género:&lt;/b&gt; Es incorrecta porque omite la creatinina plasmática (el biomarcador ineludible de filtrado) e incluye erróneamente a la etnia/raza, parámetro que es utilizado por otras fórmulas predictivas (como MDRD 4 y CKD-EPI), pero que no pertenece a Cockcroft-Gault.&lt;br /&gt;• &lt;b&gt;b) Edad, etnia, género y creatinina plasmática:&lt;/b&gt; Es incorrecta al carecer de la variable fundamental del "peso en Kg" y al incluir arbitrariamente a la "etnia".&lt;br /&gt;• &lt;b&gt;d) Edad, etnia, peso (en Kg) y creatinina plasmática:&lt;/b&gt; Es incorrecta ya que, además de incluir a la etnia de forma equivocada, omite el género del paciente (el cual es vital en la fórmula de Cockcroft-Gault para aplicar la constante de corrección obligatoria de 0.85 si es mujer).&lt;br /&gt;• &lt;b&gt;e) Peso (en Kg), edad, superficie corporal y genero:&lt;/b&gt; Es incorrecta porque no incluye a la creatinina plasmática (el soluto nitrogenado a depurar) e incorpora la "superficie corporal", factor utilizado en la normalización de otras ecuaciones (como los 1.73 m² en MDRD) pero ajeno a la estructura matemática de esta fórmula.</t>
  </si>
  <si>
    <t>&lt;b&gt;LIMITACIONES DE LAS ECUACIONES PREDICTIVAS&lt;/b&gt;&lt;br /&gt;&lt;br /&gt;Resulta imperativo destacar que el uso de estas fórmulas predictivas pierde fidelidad y no se recomienda su uso en situaciones donde la masa corporal o la cinética de la creatinina estén severamente alteradas. Las condiciones clínicas de contraindicación o exclusión para el uso de estas fórmulas incluyen:&lt;br /&gt;• Fracaso Renal Agudo (debido a que la creatinina no se encuentra en estado estable).&lt;br /&gt;• Índices de Masa Corporal extremos (&lt; 19 o &gt; 35) y estados de desnutrición severa.&lt;br /&gt;• Edades extremas y embarazo.&lt;br /&gt;• Hepatopatía grave, pacientes amputados y pacientes con parálisis.</t>
  </si>
  <si>
    <t>¿Qué análisis acompañan a la urea y creatinina elevada en IRC?&lt;br&gt;&lt;br&gt;a) Densidad urinaria alta, hipokalemia, hipernatremia&lt;br&gt;&lt;br&gt;b) Anemia, hipokalemia, alcalosis metabólica&lt;br&gt;&lt;br&gt;c) Anemia, hiperkalemia, hipofosfatemia&lt;br&gt;&lt;br&gt;d) Acidosis respiratoria, hipocalcemia, hipernatremia&lt;br&gt;&lt;br&gt;e) Anemia, hipocalcemia, hiperfosfatemia</t>
  </si>
  <si>
    <t>&lt;br&gt;e) Anemia, hipocalcemia, hiperfosfatemia</t>
  </si>
  <si>
    <t>En la &lt;b&gt;Insuficiencia Renal Crónica (IRC)&lt;/b&gt;, la elevación de urea y creatinina se acompaña clásicamente de alteraciones analíticas que incluyen &lt;b&gt;anemia&lt;/b&gt;, &lt;b&gt;hipocalcemia&lt;/b&gt; e &lt;b&gt;hiperfosfatemia&lt;/b&gt;.</t>
  </si>
  <si>
    <t>&lt;b&gt;ALTERACIONES ANALÍTICAS EN LA INSUFICIENCIA RENAL CRÓNICA&lt;/b&gt;&lt;br /&gt;&lt;br /&gt;El deterioro progresivo del filtrado glomerular en la Enfermedad Renal Crónica produce la retención de toxinas (como la urea y la creatinina) y se acompaña de severas alteraciones metabólicas, hematológicas y minerales:&lt;br /&gt;• &lt;b&gt;Anemia Renal:&lt;/b&gt; Suele manifestarse notoriamente cuando el filtrado glomerular desciende por debajo de los 30 ml/min. Se debe de manera conjunta al déficit primario de eritropoyetina (por la pérdida de nefronas funcionantes), sumado a un estado inflamatorio crónico, disminución de la vida media eritrocitaria y déficit de hierro.&lt;br /&gt;• &lt;b&gt;Alteraciones del Metabolismo Óseo Mineral:&lt;/b&gt; Al claudicar la masa renal funcional, el riñón pierde la capacidad natural de excretar fósforo, generando una severa hiperfosfatemia. Simultáneamente, disminuye drásticamente la actividad de la enzima 1-alfa hidroxilasa renal, provocando una caída en la síntesis de vitamina D activa (calcitriol), lo que disminuye la absorción intestinal de calcio y desemboca en hipocalcemia.&lt;br /&gt;• &lt;b&gt;Alteraciones del Medio Interno:&lt;/b&gt; El riñón pierde la capacidad de eliminar ácidos, instaurándose un cuadro de acidosis metabólica. Asimismo, el manejo del potasio y del sodio se altera, llevando en etapas avanzadas a la hiperkalemia y frecuentemente a una hiponatremia crónica de origen dilucional.</t>
  </si>
  <si>
    <t>&lt;b&gt;e) Anemia, hipocalcemia, hiperfosfatemia:&lt;/b&gt; Es la opción correcta. En la insuficiencia renal crónica, la pérdida paulatina de masa nefronal genera un déficit en la producción de eritropoyetina (causando anemia), una incapacidad para excretar la carga diaria de fósforo (causando hiperfosfatemia) y un déficit en la hidroxilación de la vitamina D que disminuye la absorción de calcio (causando hipocalcemia). Esta tríada analítica es clásica y patognomónica en el diagnóstico de la uremia crónica.</t>
  </si>
  <si>
    <t>&lt;b&gt;a) Densidad urinaria alta, hipokalemia, hipernatremia:&lt;/b&gt; Es incorrecta. En la IRC el riñón pierde la capacidad de concentrar la orina (generando isostenuria con densidad baja), y típicamente se presenta tendencia a la hiperkalemia (no hipokalemia) y a la hiponatremia por sobrecarga volumétrica (no hipernatremia).&lt;br /&gt;&lt;b&gt;b) Anemia, hipokalemia, alcalosis metabólica:&lt;/b&gt; Es incorrecta. El paciente renal crónico desarrolla clásicamente acidosis metabólica por la falta de excreción de ácidos fijos, jamás alcalosis metabólica.&lt;br /&gt;&lt;b&gt;c) Anemia, hiperkalemia, hipofosfatemia:&lt;/b&gt; Es incorrecta. Si bien la anemia y la hiperkalemia son propias de la IRC avanzada, el riñón insuficiente retiene el fósforo plasmático, originando hiperfosfatemia, no hipofosfatemia.&lt;br /&gt;&lt;b&gt;d) Acidosis respiratoria, hipocalcemia, hipernatremia:&lt;/b&gt; Es incorrecta. La alteración del estado ácido-base propia de la patología renal es la acidosis metabólica, no respiratoria, acompañada clásicamente por hiponatremia crónica, no hipernatremia.</t>
  </si>
  <si>
    <t>¿Qué análisis acompañan a la urea y creatinina elevada en IRC?&lt;br&gt;&lt;br&gt;a) Anemia, hipokalemia, alcalosis metabólica&lt;br&gt;&lt;br&gt;b) Anemia, hipocalcemia, hiperfosfatemia&lt;br&gt;&lt;br&gt;c) Anemia, hipercalcemia, hipofosfatemia&lt;br&gt;&lt;br&gt;d) Densidad urinaria alta, hipokalemia, hipernatremia&lt;br&gt;&lt;br&gt;e) Acidosis respiratoria, hipocalcemia, hipernatremia</t>
  </si>
  <si>
    <t>&lt;br&gt;b) Anemia, hipocalcemia, hiperfosfatemia</t>
  </si>
  <si>
    <t>El cuadro analítico que acompaña invariablemente a la urea y creatinina elevadas en la insuficiencia renal crónica está conformado por la presencia conjunta de &lt;b&gt;anemia, hipocalcemia e hiperfosfatemia&lt;/b&gt;.</t>
  </si>
  <si>
    <t>&lt;b&gt;ALTERACIONES ANALÍTICAS EN LA INSUFICIENCIA RENAL CRÓNICA&lt;/b&gt;&lt;br /&gt;&lt;br /&gt;A medida que avanza la enfermedad y disminuye el filtrado glomerular, el riñón pierde progresivamente su capacidad de mantener la homeostasis, el balance hidroelectrolítico y su función endocrina. Esto se evidencia de forma característica en el laboratorio:&lt;br /&gt;• &lt;b&gt;Trastorno Mineral y Óseo:&lt;/b&gt; Al claudicar la masa renal funcional, disminuye drásticamente la síntesis de calcitriol (vitamina D activa) por parte de la enzima 1-alfa hidroxilasa y el riñón pierde su capacidad natural de excretar fósforo. Clínicamente, la alteración del metabolismo óseo mineral se caracteriza de manera patognomónica por la presencia conjunta de &lt;b&gt;hiperfosfatemia&lt;/b&gt; (retención de fósforo), &lt;b&gt;hipocalcemia&lt;/b&gt; y déficit de vitamina D activa.&lt;br /&gt;• &lt;b&gt;Anemia Renal:&lt;/b&gt; Es un pilar sintomático y analítico de origen multifactorial, debida primariamente al déficit de síntesis de &lt;b&gt;eritropoyetina (EPO)&lt;/b&gt; por la destrucción de la masa renal funcionante, sumado a la disminución de la vida media eritrocitaria y al estado inflamatorio. Frecuentemente se presenta como una anemia normocítica normocrómica.&lt;br /&gt;• &lt;b&gt;Medio Interno y Electrolitos:&lt;/b&gt; A estas alteraciones se les asocia un grave defecto en la excreción de potasio y ácidos, culminando característicamente en &lt;b&gt;hiperkalemia&lt;/b&gt; (no hipokalemia) y el desarrollo de una profunda &lt;b&gt;acidosis metabólica&lt;/b&gt;, a menudo acompañada de hiponatremia crónica por sobrecarga de volumen.</t>
  </si>
  <si>
    <t>La opción b es correcta debido a que la literatura nefrológica establece axiomáticamente que el deterioro progresivo de la función renal origina un déficit en la síntesis de eritropoyetina y calcitriol, junto con una franca imposibilidad de excretar fósforo, lo cual se traduce en el laboratorio como la coexistencia patognomónica de &lt;b&gt;anemia, hipocalcemia e hiperfosfatemia&lt;/b&gt;.</t>
  </si>
  <si>
    <t>&lt;br /&gt;• &lt;b&gt;a) Anemia, hipokalemia, alcalosis metabólica:&lt;/b&gt; Es incorrecta porque la IRC genera retención de potasio y de ácidos, cursando clásicamente con hiperkalemia y acidosis metabólica.&lt;br /&gt;• &lt;b&gt;c) Anemia, hipercalcemia, hipofosfatemia:&lt;/b&gt; Es diametralmente incorrecta ya que el patrón mineral propio de la falla renal es inverso: el fósforo se retiene (hiperfosfatemia) y el calcio sérico desciende (hipocalcemia).&lt;br /&gt;• &lt;b&gt;d) Densidad urinaria alta, hipokalemia, hipernatremia:&lt;/b&gt; Es incorrecta debido a que la IRC provoca pérdida de la capacidad de concentrar la orina (baja densidad), hiperkalemia e hiponatremia dilucional.&lt;br /&gt;• &lt;b&gt;e) Acidosis respiratoria, hipocalcemia, hipernatremia:&lt;/b&gt; Es incorrecta ya que la alteración ácido-base derivada de la retención de solutos y toxinas urémicas en la falla renal es la acidosis metabólica (no respiratoria).</t>
  </si>
  <si>
    <t>Las siguientes respuestas son datos sugestivos de IRC EXCEPTO:&lt;br&gt;&lt;br&gt;a) Osteodistrofia renal&lt;br&gt;&lt;br&gt;b) Urea elevada de un año antes&lt;br&gt;&lt;br&gt;c) Oliguria&lt;br&gt;&lt;br&gt;d) Riñones pequeños&lt;br&gt;&lt;br&gt;e) Anemia, hiperfosfatemia e hipocalcemia</t>
  </si>
  <si>
    <t>&lt;br&gt;c) Oliguria</t>
  </si>
  <si>
    <t>La &lt;b&gt;oliguria NO es un dato sugestivo de Insuficiencia Renal Crónica&lt;/b&gt;, ya que corresponde característicamente a un evento agudo o a una etapa terminal de la enfermedad.</t>
  </si>
  <si>
    <t>&lt;b&gt;DIFERENCIACIÓN CLÍNICA ENTRE INSUFICIENCIA RENAL AGUDA Y CRÓNICA&lt;/b&gt;&lt;br /&gt;&lt;br /&gt;Para establecer el diagnóstico diferencial entre una insuficiencia renal aguda (IRA) y una enfermedad renal crónica (ERC), la evaluación clínica y los estudios complementarios se basan en marcadores de cronicidad e indemnidad anatómica:&lt;br /&gt;• &lt;b&gt;Riñones de pequeño tamaño:&lt;/b&gt; La característica clínica más importante que ayuda a diferenciar la insuficiencia renal crónica de la insuficiencia renal aguda es la observación de riñones de pequeño tamaño en el estudio radiológico o por ecografía (típicamente secundarios a nefropatía hipertensiva o glomerulonefritis crónica).&lt;br /&gt;• &lt;b&gt;Criterio Temporal de Cronicidad:&lt;/b&gt; Para catalogar a la caída de la función renal como una enfermedad crónica, debe existir una persistencia de la alteración analítica (como la elevación de urea y creatinina) por un período mayor a 3 meses.&lt;br /&gt;• &lt;b&gt;Oliguria:&lt;/b&gt; La disminución del ritmo diurético (oliguria o anuria) es una característica propia y cardinal del fracaso renal agudo. Por el contrario, la oliguria no es un dato sugestivo inicial de Insuficiencia Renal Crónica, presentándose en estos pacientes únicamente ante un evento agudo intercurrente o al alcanzar la etapa terminal (Estadio 5).</t>
  </si>
  <si>
    <t>&lt;b&gt;c) Oliguria:&lt;/b&gt; Es la opción correcta (la excepción). Constituye una premisa diagnóstica ineludible que la oliguria no es un dato sugestivo ni característico de la evolución general de la insuficiencia renal crónica. La disminución brusca del ritmo diurético corresponde a la manifestación clásica de un evento de insuficiencia renal aguda, o bien se reserva como un hallazgo de la etapa final urémica.</t>
  </si>
  <si>
    <t>&lt;b&gt;a) Osteodistrofia renal:&lt;/b&gt; Es incorrecta. Constituye una alteración esquelética clásica y patognomónica de la IRC avanzada, producto directo del hiperparatiroidismo secundario.&lt;br /&gt;&lt;b&gt;b) Urea elevada de un año antes:&lt;/b&gt; Es incorrecta. Para catalogar una falla renal como crónica, las normativas exigen un criterio temporal mayor a 3 meses; por lo tanto, una urea elevada de forma sostenida desde hace un año certifica directamente el diagnóstico de cronicidad.&lt;br /&gt;&lt;b&gt;d) Riñones pequeños:&lt;/b&gt; Es incorrecta. La atrofia y disminución del tamaño renal bilateral evidenciada por ecografía es el marcador anatómico de daño estructural más importante para diagnosticar la IRC.&lt;br /&gt;&lt;b&gt;e) Anemia, hiperfosfatemia e hipocalcemia:&lt;/b&gt; Es incorrecta. Conforman la tríada analítica y metabólica característica derivada de la pérdida crónica de masa nefronal (por déficit endógeno de eritropoyetina, retención sostenida de fósforo y déficit de calcitriol).</t>
  </si>
  <si>
    <t>¿Cuál de las siguientes afirmaciones es cierta en relación con la enfermedad cardiovascular en pacientes con IRC?&lt;br&gt;&lt;br&gt;a) La IRC es factor de riesgo solo cuando la creatinina sérica es mayor de 3 mg/dl&lt;br&gt;&lt;br&gt;b) La prevalencia superior de factores de riesgo tradicionales como la HTA y la dislipemia explica el aumento de riesgo de enfermedad cardiovascular en pacientes con IRC&lt;br&gt;&lt;br&gt;c) La microalbuminuria no es un factor de riesgo en enfermedad cardiovascular&lt;br&gt;&lt;br&gt;d) La mayoría de los pacientes con IRC morirán por enfermedad cardiovascular antes de evolucionar a IRCT</t>
  </si>
  <si>
    <t>&lt;br&gt;d) La mayoría de los pacientes con IRC morirán por enfermedad cardiovascular antes de evolucionar a IRCT</t>
  </si>
  <si>
    <t>La enfermedad cardiovascular representa la principal causa de muerte en la Enfermedad Renal Crónica, motivo por el cual &lt;b&gt;la mayoría de los pacientes fallecerán a causa de patología cardiovascular mucho antes de llegar a evolucionar a la insuficiencia terminal&lt;/b&gt;.</t>
  </si>
  <si>
    <t>&lt;b&gt;ALTERACIONES CARDIOVASCULARES Y MORTALIDAD EN LA ERC&lt;/b&gt;&lt;br /&gt;&lt;br /&gt;La enfermedad cardiovascular representa la principal causa de muerte en los pacientes que padecen Enfermedad Renal Crónica (ERC), superando ampliamente a cualquier otra etiología, incluso en aquellos pacientes que ya se encuentran bajo tratamiento de diálisis.&lt;br /&gt;• &lt;b&gt;Impacto en la sobrevida:&lt;/b&gt; Por su alto impacto sistémico, la inmensa mayoría de los pacientes con enfermedad renal crónica fallecerán a causa de patología cardiovascular mucho antes de llegar a evolucionar a la insuficiencia renal crónica terminal (IRCT).&lt;br /&gt;• &lt;b&gt;Hipertensión Arterial (HTA):&lt;/b&gt; Se constituye categóricamente como la alteración cardiovascular más frecuente en la insuficiencia renal crónica, mediada por la profunda retención de sodio y agua, sumada a la activación crónica del Sistema Renina-Angiotensina-Aldosterona.&lt;br /&gt;• &lt;b&gt;Daño estructural y Síndrome Cardiorrenal:&lt;/b&gt; Los pacientes desarrollan frecuentemente hipertrofia ventricular izquierda (HVI) excéntrica (por anemia crónica y sobrecarga de volumen) o concéntrica (por HTA sostenida y comorbilidades como estenosis aórtica), que culmina inexorablemente en insuficiencia cardíaca y cardiomiopatía urémica.&lt;br /&gt;• &lt;b&gt;Factores agravantes:&lt;/b&gt; El riesgo cardiovascular se ve perpetuado y potenciado exponencialmente por un conjunto de factores tradicionales y "no tradicionales" (propios de la uremia), tales como el hiperparatiroidismo secundario, las calcificaciones vasculares extraesqueléticas, el estado inflamatorio crónico, la anemia, la malnutrición y, de forma cardinal, la &lt;b&gt;proteinuria&lt;/b&gt; (y microalbuminuria), considerada un marcador de riesgo cardiovascular predictivo fundamental.</t>
  </si>
  <si>
    <t>La opción d es correcta debido a que la literatura nefrológica establece de manera axiomática y estadística que la &lt;b&gt;enfermedad cardiovascular&lt;/b&gt; es la principal causa de morbimortalidad en la Enfermedad Renal Crónica (ERC). Por su letalidad e impacto acumulativo a lo largo de los diferentes estadios, &lt;b&gt;la inmensa mayoría de los pacientes fallecerán a causa de patología cardiovascular mucho antes de llegar a evolucionar a la insuficiencia renal crónica terminal (IRCT)&lt;/b&gt;.</t>
  </si>
  <si>
    <t>&lt;br /&gt;• &lt;b&gt;a) La IRC es factor de riesgo solo cuando la creatinina sérica es mayor de 3 mg/dl:&lt;/b&gt; Es incorrecta ya que la ERC en sí misma incrementa exponencialmente el riesgo cardiovascular desde etapas muy tempranas (ej. cuando solo se evidencia microalbuminuria o la caída leve del filtrado), independientemente del valor absoluto de la creatinina.&lt;br /&gt;• &lt;b&gt;b) La prevalencia superior de factores de riesgo tradicionales... explica el aumento de riesgo:&lt;/b&gt; Es incorrecta porque el aumento del riesgo cardiovascular en la IRC no se explica exclusivamente por los factores tradicionales (HTA, dislipemia, diabetes), sino por la profunda suma e interacción de factores "no tradicionales" o propios del estado urémico (anemia, hiperparatiroidismo secundario, calcificaciones vasculares, inflamación crónica, toxinas urémicas).&lt;br /&gt;• &lt;b&gt;c) La microalbuminuria no es un factor de riesgo:&lt;/b&gt; Es diametralmente incorrecta, ya que la microalbuminuria o proteinuria es un marcador precoz de disfunción endotelial y está clasificada categóricamente como un factor pronóstico independiente y fundamental de morbimortalidad cardiovascular.</t>
  </si>
  <si>
    <t>¿Cuál de estos factores condiciona la evolución desfavorable de la IRC?&lt;br&gt;&lt;br&gt;a) Hiponatremia&lt;br&gt;&lt;br&gt;b) Edema de cara&lt;br&gt;&lt;br&gt;c) Vasodilatación periférica&lt;br&gt;&lt;br&gt;d) Hipertensión arterial</t>
  </si>
  <si>
    <t>&lt;br&gt;d) Hipertensión arterial</t>
  </si>
  <si>
    <t>La &lt;b&gt;hipertensión arterial&lt;/b&gt; constituye un factor de progresión sistémico fundamental que condiciona y acelera la evolución desfavorable de la &lt;b&gt;Insuficiencia Renal Crónica (IRC)&lt;/b&gt;.</t>
  </si>
  <si>
    <t>&lt;b&gt;FACTORES DE PROGRESIÓN EN LA ENFERMEDAD RENAL CRÓNICA&lt;/b&gt;&lt;br /&gt;&lt;br /&gt;Los factores de progresión son aquellos que determinan y aceleran el deterioro del filtrado glomerular en el tiempo, empujando la patología de forma progresiva hacia estadios avanzados y condicionando una evolución clínica desfavorable.&lt;br /&gt;• &lt;b&gt;Hipertensión Arterial (HTA):&lt;/b&gt; La presencia de HTA sistémica mal controlada actúa de manera simultánea y agravante. La fuerza de llegada de la presión arterial sobre el glomérulo aumenta la presión intraglomerular, agravando el fenómeno hemodinámico de hiperfiltración e induciendo mayor estrés de roce vascular (&lt;i&gt;shear stress&lt;/i&gt;). El control de la presión arterial es la medida fundamental para prevenir la progresión de la enfermedad renal.&lt;br /&gt;• &lt;b&gt;Otros factores de progresión:&lt;/b&gt; El marcador clínico primordial que se debe vigilar celosamente para medir este daño es la &lt;b&gt;proteinuria persistente&lt;/b&gt;. Otros factores sistémicos que perpetúan la caída del filtrado incluyen la diabetes mal controlada, el tabaquismo, la dislipemia, la ingesta proteica excesiva, la anemia y la coexistencia de enfermedad cardiovascular.</t>
  </si>
  <si>
    <t>&lt;b&gt;d) Hipertensión arterial:&lt;/b&gt; Es la opción correcta. La hipertensión arterial sistémica (especialmente cuando está mal controlada) es un factor de progresión hemodinámico determinante que acelera la caída del filtrado glomerular, potencia la hiperfiltración y condiciona inexorablemente una evolución desfavorable hacia la insuficiencia renal crónica terminal.</t>
  </si>
  <si>
    <t>&lt;b&gt;a) Hiponatremia:&lt;/b&gt; Es incorrecta. Si bien la hiponatremia crónica por sobrecarga de volumen es una alteración electrolítica propia de las etapas avanzadas del fallo renal (por el mal manejo en la excreción de agua libre y sodio), es una consecuencia funcional del deterioro del filtrado, no un factor desencadenante o de progresión estructural primario.&lt;br /&gt;&lt;b&gt;b) Edema de cara, y c) Vasodilatación periférica:&lt;/b&gt; Son opciones incorrectas. El edema es una manifestación clínica (consecuencia de la retención hidrosalina y alteraciones oncóticas/presóricas), no un condicionante de mala evolución intrínseca. La vasodilatación periférica tampoco se cataloga como un factor de progresión del daño orgánico renal (de hecho, a nivel intrarrenal el daño está mediado por vasoconstricción eferente y estrés hemodinámico).</t>
  </si>
  <si>
    <t>¿Cuál es más correcta?. Empeoran la insuficiencia renal crónica:&lt;br&gt;&lt;br&gt;a) Hipotensión arterial, dieta hiposódica, desnutrición&lt;br&gt;&lt;br&gt;b) Hiperlipemia, disminución de la presión intraglomerular&lt;br&gt;&lt;br&gt;c) Dieta hiperproteica. Hb glicosilada alta en DBT, hipertensión arterial&lt;br&gt;&lt;br&gt;d) Todas las respuestas son correctas</t>
  </si>
  <si>
    <t>&lt;br&gt;c) Dieta hiperproteica. Hb glicosilada alta en DBT, hipertensión arterial</t>
  </si>
  <si>
    <t>La &lt;b&gt;dieta hiperproteica&lt;/b&gt;, el mal control metabólico de la diabetes (reflejado en una &lt;b&gt;Hb glicosilada alta&lt;/b&gt;) y la &lt;b&gt;hipertensión arterial&lt;/b&gt; constituyen los principales factores de progresión sistémicos que aceleran el deterioro del filtrado glomerular y empeoran la insuficiencia renal crónica.</t>
  </si>
  <si>
    <t>&lt;b&gt;FACTORES DE PROGRESIÓN EN LA ENFERMEDAD RENAL CRÓNICA&lt;/b&gt;&lt;br /&gt;&lt;br /&gt;Los factores de progresión son aquellos que determinan y aceleran el deterioro del filtrado glomerular en el tiempo, empujando la patología de forma progresiva e irreversible hacia estadios avanzados.&lt;br /&gt;• &lt;b&gt;Hipertensión Arterial mal controlada:&lt;/b&gt; El aumento de la presión arterial sistémica repercute directamente sobre el riñón incrementando la presión por la arteriola aferente, lo cual agrava la hiperfiltración patológica y el daño vascular intraglomerular.&lt;br /&gt;• &lt;b&gt;Ingesta proteica excesiva (Dieta hiperproteica):&lt;/b&gt; Aumenta la carga de macromoléculas que caerán al filtrado y potencia la hiperfiltración, siendo capaz de producir una mala evolución y un acelerado deterioro de la función renal. (Por este motivo, se indica como medida de nefroprotección una estricta dieta hipoproteica).&lt;br /&gt;• &lt;b&gt;Enfermedad de base mal controlada (Diabetes):&lt;/b&gt; El mal control glucémico (evidenciado por una HbA1c alta) es un factor de progresión crítico, ya que la hiperglucemia sostenida perpetúa la hiperfiltración y activa vías intracelulares patológicas que inducen fibrosis y nefroesclerosis.&lt;br /&gt;• &lt;b&gt;Otros factores sinérgicos:&lt;/b&gt; La presencia de proteinuria persistente, dislipemia, anemia, tabaquismo y la coexistencia de enfermedad cardiovascular actúan en conjunto perpetuando la caída del filtrado.</t>
  </si>
  <si>
    <t>La opción c es correcta debido a que la literatura médica nefrológica establece axiomáticamente que la &lt;b&gt;dieta hiperproteica&lt;/b&gt; (ingesta excesiva de proteínas), el mal control de la diabetes evidenciado por una &lt;b&gt;Hb glicosilada alta&lt;/b&gt; y la &lt;b&gt;hipertensión arterial mal controlada&lt;/b&gt; son los principales factores de progresión que agravan el mecanismo destructivo de hiperfiltración glomerular, empeorando y acelerando drásticamente el deterioro de la función en la insuficiencia renal crónica.</t>
  </si>
  <si>
    <t>&lt;br /&gt;• &lt;b&gt;a) Hipotensión arterial, dieta hiposódica, desnutrición:&lt;/b&gt; Es incorrecta ya que la dieta hiposódica constituye, por el contrario, una medida pilar de nefroprotección indicada favorablemente para controlar la HTA y la retención hídrica en estos pacientes.&lt;br /&gt;• &lt;b&gt;b) Hiperlipemia, disminución de la presión intraglomerular:&lt;/b&gt; Es incorrecta debido a que la "disminución de la presión intraglomerular" es precisamente el mecanismo hemodinámico protector buscado de manera terapéutica (mediante el uso de fármacos IECA o ARA II); lo que verdaderamente empeora la enfermedad es el aumento patológico de dicha presión (hipertensión intraglomerular).&lt;br /&gt;• &lt;b&gt;d) Todas las respuestas son correctas:&lt;/b&gt; Es incorrecta porque las opciones a y b incluyen medidas beneficiosas o alteraciones hemodinámicas protectoras que son opuestas a los factores de progresión de la enfermedad.</t>
  </si>
  <si>
    <t>¿Cuál de estos factores empeoran la evolución de la IRC?&lt;br&gt;&lt;br&gt;a) Hipotensión arterial, dieta hiposodica, desnutrición&lt;br&gt;&lt;br&gt;b) Hiperlipemia, inmunosupresión, disminución de la presión intraglomerular&lt;br&gt;&lt;br&gt;c) Dieta hiperproteica, Hb glicosilada elevada en DBT, hipertensión arterial&lt;br&gt;&lt;br&gt;d) Todas las respuestas son correctas</t>
  </si>
  <si>
    <t>&lt;br&gt;c) Dieta hiperproteica, Hb glicosilada elevada en DBT, hipertensión arterial</t>
  </si>
  <si>
    <t>La &lt;b&gt;dieta hiperproteica&lt;/b&gt;, el mal control glucémico en la diabetes (reflejado en la &lt;b&gt;Hb glicosilada elevada&lt;/b&gt;) y la &lt;b&gt;hipertensión arterial&lt;/b&gt; constituyen los principales factores de progresión sistémicos que empeoran y aceleran desfavorablemente la evolución de la &lt;b&gt;Insuficiencia Renal Crónica (IRC)&lt;/b&gt;.</t>
  </si>
  <si>
    <t>&lt;b&gt;FACTORES DE PROGRESIÓN EN LA ENFERMEDAD RENAL CRÓNICA&lt;/b&gt;&lt;br /&gt;&lt;br /&gt;Los factores de progresión son aquellos que determinan y aceleran el deterioro del filtrado glomerular en el tiempo, empujando la patología de forma incesante hacia estadios terminales. La corrección y control de estos factores constituye la base absoluta de la nefroprotección.&lt;br /&gt;• &lt;b&gt;Hipertensión Arterial (HTA):&lt;/b&gt; La presencia de HTA sistémica mal controlada incrementa la presión intraglomerular, agravando el fenómeno hemodinámico de hiperfiltración e induciendo un mayor estrés de roce vascular sobre el glomérulo.&lt;br /&gt;• &lt;b&gt;Control Metabólico:&lt;/b&gt; El mal control glucémico en la Diabetes Mellitus (evidenciado por valores elevados de hemoglobina glicosilada o HbA1c) perpetúa la hiperfiltración, intoxica a la célula y activa vías intracelulares patológicas que favorecen la nefroesclerosis.&lt;br /&gt;• &lt;b&gt;Factores Nutricionales:&lt;/b&gt; La ingesta proteica excesiva (dieta hiperproteica) genera una mayor sobrecarga de macromoléculas sobre el glomérulo y un exceso de reabsorción tubular en el túbulo contorneado proximal, lo que produce una mala evolución y un acelerado deterioro de la función renal promoviendo la fibrosis.&lt;br /&gt;• &lt;b&gt;Otros factores concurrentes:&lt;/b&gt; Se incluyen la proteinuria persistente, el tabaquismo, la dislipemia, la anemia y la coexistencia de enfermedad cardiovascular.</t>
  </si>
  <si>
    <t>&lt;b&gt;c) Dieta hiperproteica, Hb glicosilada elevada en DBT, hipertensión arterial:&lt;/b&gt; Es la opción correcta. Esta terna agrupa con exactitud los principales factores hemodinámicos, metabólicos y nutricionales de progresión. La conjunción de la HTA, el exceso de proteínas dietarias y la diabetes mal controlada perpetúan sostenidamente el daño por hiperfiltración, empeorando drásticamente la evolución del daño estructural en el riñón.</t>
  </si>
  <si>
    <t>&lt;b&gt;a) Hipotensión arterial, dieta hiposodica, desnutrición:&lt;/b&gt; Es incorrecta. La dieta hiposódica es una medida de nefroprotección fundamental indicada para el control de la HTA y la sobrecarga de volumen. La hipotensión arterial no es un factor de progresión clásico del daño estructural crónico, y la desnutrición es una consecuencia sistémica de la IRC avanzada (caquexia/anorexia), no un factor intrínseco que agrave el filtrado glomerular primario.&lt;br /&gt;&lt;b&gt;b) Hiperlipemia, inmunosupresión, disminución de la presión intraglomerular:&lt;/b&gt; Es incorrecta. Aunque la dislipemia (hiperlipemia) es un factor de progresión, la disminución de la presión intraglomerular es precisamente el objetivo terapéutico deseado y protector (logrado mediante fármacos como los IECA o dietas hipoproteicas) para enlentecer la enfermedad, no un factor que la empeore.&lt;br /&gt;&lt;b&gt;d) Todas las respuestas son correctas:&lt;/b&gt; Es incorrecta debido a la contundente invalidez patogénica de las opciones A y B.</t>
  </si>
  <si>
    <t>Causa de anemia en la I.R.:&lt;br&gt;&lt;br&gt;a) Disminución de Eritropoyetina&lt;br&gt;&lt;br&gt;b) Proceso inflamatorio Crónico&lt;br&gt;&lt;br&gt;c) Aumento de la vida media de los globulos rojos&lt;br&gt;&lt;br&gt;d) Todas las respuestas son correctas</t>
  </si>
  <si>
    <t>&lt;br&gt;a) Disminución de Eritropoyetina</t>
  </si>
  <si>
    <t>La &lt;b&gt;disminución de eritropoyetina (EPO)&lt;/b&gt; constituye la causa principal y primaria de la anemia en la insuficiencia renal.</t>
  </si>
  <si>
    <t>&lt;b&gt;FISIOPATOLOGÍA DE LA ANEMIA RENAL&lt;/b&gt;&lt;br /&gt;&lt;br /&gt;La anemia propia de la insuficiencia renal crónica es de origen multifactorial, presentándose frecuentemente como una anemia normocítica normocrómica cuando el filtrado glomerular desciende por debajo de los 30 ml/min. Los mecanismos involucrados incluyen:&lt;br /&gt;• &lt;b&gt;Déficit de Eritropoyetina (EPO):&lt;/b&gt; Constituye la causa principal y primaria de la anemia. Se origina por la pérdida de masa renal (nefronas funcionantes) que se vuelve incapaz de sintetizar la hormona.&lt;br /&gt;• &lt;b&gt;Disminución de la vida media eritrocitaria:&lt;/b&gt; Los glóbulos rojos se destruyen antes de sus 120 días habituales debido a la alteración del catabolismo, el estado inflamatorio crónico y la exposición permanente a las toxinas urémicas.&lt;br /&gt;• &lt;b&gt;Aumento de las pérdidas gastrointestinales:&lt;/b&gt; Ocasionadas por microsangrados.&lt;br /&gt;• &lt;b&gt;Déficit de hierro sérico:&lt;/b&gt; Asociado a una disminución general del aporte proteico debido a la pérdida de peso y anorexia del paciente.</t>
  </si>
  <si>
    <t>La opción a es correcta debido a que la literatura médica nefrológica establece que la &lt;b&gt;disminución de eritropoyetina (EPO)&lt;/b&gt; constituye la causa principal y primaria de la anemia en la insuficiencia renal, originada de manera directa por la pérdida progresiva de la masa renal funcionante.</t>
  </si>
  <si>
    <t>&lt;br /&gt;• &lt;b&gt;b) Proceso inflamatorio Crónico:&lt;/b&gt; Es incorrecta como respuesta principal única frente a la opción a; si bien el estado inflamatorio crónico contribuye a la anemia renal, la disminución o déficit de la eritropoyetina es el factor fisiopatológico primario y de mayor peso.&lt;br /&gt;• &lt;b&gt;c) Aumento de la vida media de los globulos rojos:&lt;/b&gt; Es diametralmente incorrecta ya que la exposición permanente a las toxinas urémicas provoca, por el contrario, una disminución o acortamiento de la vida media eritrocitaria.&lt;br /&gt;• &lt;b&gt;d) Todas las respuestas son correctas:&lt;/b&gt; Es incorrecta porque incluye el aumento de la vida media eritrocitaria, la cual es una premisa demostradamente falsa.</t>
  </si>
  <si>
    <t>La causa de muerte más frecuente en los pacientes con insuficiencia renal crónica en diálisis es:&lt;br&gt;&lt;br&gt;a) Hiperkalemia&lt;br&gt;&lt;br&gt;b) Hemorragia digestiva&lt;br&gt;&lt;br&gt;c) Hipercalcemia&lt;br&gt;&lt;br&gt;d) Acidosis metabólica&lt;br&gt;&lt;br&gt;e) Enfermedad cardiovascular</t>
  </si>
  <si>
    <t>&lt;br&gt;e) Enfermedad cardiovascular</t>
  </si>
  <si>
    <t>La &lt;b&gt;enfermedad cardiovascular&lt;/b&gt; constituye estadísticamente la &lt;b&gt;causa de muerte más frecuente&lt;/b&gt; en los pacientes con insuficiencia renal crónica, incluso en aquellos que ya se encuentran bajo tratamiento de diálisis.</t>
  </si>
  <si>
    <t>&lt;b&gt;MORTALIDAD Y COMPLICACIONES CARDIOVASCULARES EN LA IRC&lt;/b&gt;&lt;br /&gt;&lt;br /&gt;La enfermedad cardiovascular representa la principal causa de muerte en los pacientes que padecen Enfermedad Renal Crónica (ERC). Por su alto impacto poblacional, la inmensa mayoría de los pacientes con enfermedad renal crónica fallecerán a causa de patología cardiovascular mucho antes de llegar a evolucionar a la insuficiencia renal terminal.&lt;br /&gt;• &lt;b&gt;Afecciones cardiovasculares frecuentes:&lt;/b&gt; La hipertensión arterial (HTA) se constituye categóricamente como la alteración cardiovascular más frecuente en la insuficiencia renal crónica (secundaria a la retención hidrosalina y activación del SRAA). A esto se le suma la hipertrofia ventricular izquierda (HVI), insuficiencia cardíaca, enfermedad coronaria y arritmias.&lt;br /&gt;• &lt;b&gt;Etapas tardías:&lt;/b&gt; En estadios de urgencia dialítica, la retención severa de solutos y líquidos puede presentar cuadros de alta letalidad como la pericarditis urémica y el edema agudo de pulmón.</t>
  </si>
  <si>
    <t>&lt;b&gt;e) Enfermedad cardiovascular:&lt;/b&gt; Es la opción correcta. Constituye un axioma epidemiológico y clínico ineludible que la patología cardiovascular es la primera causa de mortalidad en la insuficiencia renal crónica, afectando de manera abrumadora tanto a los pacientes en estadios previos (prediálisis) como a aquellos que ya se encuentran estabilizados en terapias de reemplazo renal.</t>
  </si>
  <si>
    <t>&lt;b&gt;a) Hiperkalemia, y d) Acidosis metabólica:&lt;/b&gt; Son opciones incorrectas. Si bien la retención severa de potasio y la acidemia profunda son complicaciones metabólicas agudas letales que constituyen indicaciones formales de inicio de diálisis de urgencia, no representan la principal causa de muerte a largo plazo en la población general dializada frente al continuo deterioro cardiovascular.&lt;br /&gt;&lt;b&gt;b) Hemorragia digestiva:&lt;/b&gt; Es incorrecta. Aunque los pacientes urémicos presentan mayor propensión a sangrados (por trastornos en la agregación plaquetaria o presencia de úlceras gastrointestinales urémicas), la hemorragia no es la causa de mortalidad prevalente.&lt;br /&gt;&lt;b&gt;c) Hipercalcemia:&lt;/b&gt; Es incorrecta. En la ERC, el trastorno mineral óseo suele cursar patognomónicamente con hipocalcemia (no hipercalcemia) e hiperfosfatemia por déficit de calcitriol, generando osteodistrofia y calcificaciones vasculares (que a su vez agravan el verdadero cuadro mortal: el cardíaco).</t>
  </si>
  <si>
    <t>&lt;b&gt;SÍNDROME CARDIORRENAL Y FISIOPATOLOGÍA&lt;/b&gt;&lt;br /&gt;&lt;br /&gt;La patología cardiovascular se acelera en el paciente renal crónico a través de un profundo círculo vicioso hemodinámico y metabólico:&lt;br /&gt;• La existencia de anemia genera una expansión del volumen del líquido extracelular a expensas de líquido, desatando una respuesta compensatoria con aumento de la actividad simpática (taquicardia y contractilidad).&lt;br /&gt;• Esto eleva el volumen minuto cardíaco, provocando dilatación ventricular y una miocardiopatía por sobrecarga con Hipertrofia Ventricular Izquierda (HVI) excéntrica o concéntrica.&lt;br /&gt;• Factores agravantes como la malnutrición, la diálisis inadecuada, el hiperparatiroidismo secundario, la dislipemia y la presencia de proteinuria perpetúan y empeoran irreversiblemente el daño cardíaco.</t>
  </si>
  <si>
    <t>¿Cuál de las siguientes alteraciones cardiovasculares es la más frecuente en la insuficiencia renal crónica?&lt;br&gt;&lt;br&gt;a) Tromboembolismo pulmonar&lt;br&gt;&lt;br&gt;b) Ateroesclerosis acelerada&lt;br&gt;&lt;br&gt;c) Edema pulmonar&lt;br&gt;&lt;br&gt;d) Hipertensión arterial&lt;br&gt;&lt;br&gt;e) Pericarditis</t>
  </si>
  <si>
    <t>La &lt;b&gt;hipertensión arterial&lt;/b&gt; se constituye categóricamente como la alteración cardiovascular más frecuente en la insuficiencia renal crónica.</t>
  </si>
  <si>
    <t>&lt;b&gt;ALTERACIONES CARDIOVASCULARES EN LA ENFERMEDAD RENAL CRÓNICA&lt;/b&gt;&lt;br /&gt;&lt;br /&gt;La enfermedad cardiovascular representa la principal causa de muerte en los pacientes que padecen Enfermedad Renal Crónica (ERC). Sus manifestaciones pueden estar preexistentes y exacerbarse, o bien aparecer de manera concomitante a medida que disminuye el filtrado glomerular:&lt;br /&gt;• &lt;b&gt;Hipertensión Arterial (HTA):&lt;/b&gt; Es la alteración cardiovascular más frecuente. Su fisiopatología se basa en la profunda retención de sodio y agua, sumada a la activación crónica del Sistema Renina-Angiotensina-Aldosterona (SRAA).&lt;br /&gt;• &lt;b&gt;Hipertrofia Ventricular Izquierda (HVI) e Insuficiencia Cardíaca:&lt;/b&gt; Originadas por la sobrecarga volumétrica, la anemia y el desarrollo del síndrome cardiorrenal.&lt;br /&gt;• &lt;b&gt;Otras patologías:&lt;/b&gt; Enfermedad coronaria, arritmias, enfermedades valvulares y endocarditis.&lt;br /&gt;• &lt;b&gt;Etapas tardías:&lt;/b&gt; Por la severa retención de solutos y líquidos (frecuentemente en urgencia dialítica), se presentan cuadros de edema agudo de pulmón y pericarditis urémica.</t>
  </si>
  <si>
    <t>La opción d es correcta debido a que la literatura médica nefrológica establece como axioma que la &lt;b&gt;hipertensión arterial&lt;/b&gt; es la complicación y alteración cardiovascular de mayor prevalencia absoluta en la insuficiencia renal crónica, mediada por la expansión del volumen extracelular y el hiperreninismo crónico.</t>
  </si>
  <si>
    <t>&lt;br /&gt;• &lt;b&gt;a) Tromboembolismo pulmonar, b) Ateroesclerosis acelerada, c) Edema pulmonar y e) Pericarditis:&lt;/b&gt; Son incorrectas porque, si bien el edema pulmonar, la pericarditis urémica y la ateroesclerosis son complicaciones cardiovasculares demostradas en la evolución de la ERC (particularmente en estadios terminales), ninguna de ellas se acerca a la abrumadora frecuencia y prevalencia poblacional de la &lt;b&gt;hipertensión arterial&lt;/b&gt;, la cual es transversal a casi todos los pacientes con falla renal crónica.</t>
  </si>
  <si>
    <t>Una de las siguientes NO es una complicación de la insuficiencia renal crónica. ¿Cuál?&lt;br&gt;&lt;br&gt;a) Complicaciones cardiovasculares&lt;br&gt;&lt;br&gt;b) Alteraciones del metabolismo óseo&lt;br&gt;&lt;br&gt;c) Alcalosis metabólica&lt;br&gt;&lt;br&gt;d) Anemia</t>
  </si>
  <si>
    <t>&lt;br&gt;c) Alcalosis metabólica</t>
  </si>
  <si>
    <t>Entidades clínicas opuestas como la &lt;b&gt;alcalosis metabólica no forman parte&lt;/b&gt; de las complicaciones propias de la &lt;b&gt;insuficiencia renal crónica&lt;/b&gt;, ya que la falla renal genera característicamente acidosis metabólica.</t>
  </si>
  <si>
    <t>&lt;b&gt;COMPLICACIONES DE LA ENFERMEDAD RENAL CRÓNICA&lt;/b&gt;&lt;br /&gt;&lt;br /&gt;A medida que avanza la Enfermedad Renal Crónica (ERC) y disminuye el filtrado glomerular (FG), las funciones fisiológicas se alteran de forma progresiva, perdiendo el riñón la capacidad de mantener el balance hídrico y la correcta excreción de sustancias:&lt;br /&gt;• &lt;b&gt;Alteraciones Metabólicas:&lt;/b&gt; Como consecuencia de la alteración en la eliminación de ácidos y retención progresiva de los mismos, se instaura un cuadro patognomónico de acidosis metabólica. Clínicamente, entidades opuestas como la alcalosis metabólica no forman parte de las complicaciones propias de la insuficiencia renal crónica.&lt;br /&gt;• &lt;b&gt;Alteraciones Cardiovasculares:&lt;/b&gt; La patología cardiovascular representa la principal causa de muerte en los pacientes que padecen ERC (manifestada fuertemente como Hipertensión Arterial e Hipertrofia Ventricular Izquierda).&lt;br /&gt;• &lt;b&gt;Alteraciones Hematológicas (Anemia Renal):&lt;/b&gt; La anemia es un pilar sintomático de la enfermedad que suele manifestarse notoriamente cuando el FG desciende por debajo de los 30 ml/min. Constituye como causa principal y primaria el déficit en la síntesis de eritropoyetina.&lt;br /&gt;• &lt;b&gt;Trastorno Mineral y Óseo:&lt;/b&gt; Al claudicar la masa renal funcional, se evidencia una profunda afectación del metabolismo mineral caracterizada por hiperfosfatemia, hipocalcemia, déficit de vitamina D3 activa e hiperparatiroidismo secundario.</t>
  </si>
  <si>
    <t>&lt;b&gt;c) Alcalosis metabólica:&lt;/b&gt; Es la opción correcta (la excepción). Fisiopatológicamente, el deterioro del filtrado glomerular genera una alteración intrínseca en la eliminación de ácidos, llevando a la retención de los mismos en el plasma. Esto instaura inexorablemente un cuadro de acidosis metabólica severa en estadios avanzados, por lo que la alcalosis metabólica queda excluida como complicación propia del fallo renal crónico.</t>
  </si>
  <si>
    <t>&lt;b&gt;a) Complicaciones cardiovasculares:&lt;/b&gt; Es incorrecta. Constituyen la alteración clínica más prevalente y la causa de muerte más frecuente en pacientes con ERC y en hemodiálisis.&lt;br /&gt;&lt;b&gt;b) Alteraciones del metabolismo óseo:&lt;/b&gt; Es incorrecta. Representan una complicación ineludible y patognomónica derivada del déficit de calcitriol y la retención de fósforo, originando osteodistrofia renal y calcificaciones extraesqueléticas.&lt;br /&gt;&lt;b&gt;d) Anemia:&lt;/b&gt; Es incorrecta. Es una de las complicaciones primarias más características debido a la pérdida de nefronas funcionantes incapaces de sintetizar la hormona eritropoyetina.</t>
  </si>
  <si>
    <t>La causa de muerte mas frecuente en los pacientes con insuficiencia Renal Crónica en diálisis es:&lt;br&gt;&lt;br&gt;a) Acidosis Metabolica&lt;br&gt;&lt;br&gt;b) Enfermedad Cardiovascular&lt;br&gt;&lt;br&gt;c) Hiperkalemia&lt;br&gt;&lt;br&gt;d) Insuficiencia Respiratoria</t>
  </si>
  <si>
    <t>&lt;br&gt;b) Enfermedad Cardiovascular</t>
  </si>
  <si>
    <t>La &lt;b&gt;enfermedad cardiovascular&lt;/b&gt; constituye estadísticamente la causa de muerte más frecuente en los pacientes con insuficiencia renal crónica, incluso en aquellos que ya se encuentran bajo tratamiento de diálisis.</t>
  </si>
  <si>
    <t>&lt;b&gt;ALTERACIONES CARDIOVASCULARES Y MORTALIDAD EN LA ERC&lt;/b&gt;&lt;br /&gt;&lt;br /&gt;La enfermedad cardiovascular representa la principal causa de muerte en los pacientes que padecen Enfermedad Renal Crónica (ERC), superando ampliamente a cualquier otra etiología en todos los estadios evolutivos.&lt;br /&gt;• &lt;b&gt;Impacto en la sobrevida:&lt;/b&gt; Por su alta letalidad y afectación sistémica, la inmensa mayoría de los pacientes con enfermedad renal crónica fallecerán a causa de patología cardiovascular mucho antes de llegar a evolucionar a la insuficiencia renal terminal. No obstante, en aquellos que sí alcanzan y se mantienen en terapia de diálisis, los eventos cardiovasculares siguen liderando como la causa de muerte más frecuente.&lt;br /&gt;• &lt;b&gt;Hipertensión Arterial (HTA):&lt;/b&gt; Es la alteración cardiovascular de mayor prevalencia absoluta, mediada por la profunda retención de sodio y agua, y la activación crónica del Sistema Renina-Angiotensina-Aldosterona.&lt;br /&gt;• &lt;b&gt;Daño estructural y Síndrome Cardiorrenal:&lt;/b&gt; Los pacientes desarrollan progresivamente hipertrofia ventricular izquierda (HVI) excéntrica o concéntrica, insuficiencia cardíaca y cardiomiopatía urémica.&lt;br /&gt;• &lt;b&gt;Factores agravantes sistémicos:&lt;/b&gt; El riesgo isquémico y cardiovascular se ve perpetuado exponencialmente por factores no tradicionales propios del estado urémico, tales como la anemia crónica, el hiperparatiroidismo secundario, las severas calcificaciones vasculares extraesqueléticas y el estado inflamatorio persistente.</t>
  </si>
  <si>
    <t>La opción b es correcta debido a que la literatura médica nefrológica establece estadísticamente de manera axiomática que la &lt;b&gt;enfermedad cardiovascular&lt;/b&gt; es la principal causa de morbimortalidad en la enfermedad renal crónica, conservando este liderazgo etiológico letal de forma categórica incluso en aquellos pacientes que ya han ingresado y se encuentran bajo programas de tratamiento sustitutivo (diálisis).</t>
  </si>
  <si>
    <t>&lt;br /&gt;• &lt;b&gt;a) Acidosis Metabolica y c) Hiperkalemia:&lt;/b&gt; Son incorrectas porque, si bien constituyen complicaciones metabólicas agudas de extrema gravedad e indicaciones de urgencia dialítica que pueden llevar a la muerte (como arritmias letales o paro cardíaco), la patología cardiovascular estructural crónica (infartos, insuficiencia cardíaca, ACV) supera abrumadoramente en los registros estadísticos y epidemiológicos a la mortalidad por desequilibrios del medio interno.&lt;br /&gt;• &lt;b&gt;d) Insuficiencia Respiratoria:&lt;/b&gt; Es incorrecta ya que, aunque la falla renal puede complicarse terminalmente con un edema agudo de pulmón por sobrecarga de volumen, el fracaso respiratorio aislado no es la etiología epidemiológica predominante de mortalidad en comparación con la progresión sistemática y destructiva del síndrome cardiorrenal.</t>
  </si>
  <si>
    <t>¿Cuál de las siguientes opciones NO es una complicación de la enfermedad renal crónica (ERC)? Seleccione una:&lt;br&gt;&lt;br&gt;a) Anemia&lt;br&gt;&lt;br&gt;b) Hipertensión arterial&lt;br&gt;&lt;br&gt;c) Hiperglucemia&lt;br&gt;&lt;br&gt;d) Alteraciones óseas y minerales</t>
  </si>
  <si>
    <t>&lt;br&gt;c) Hiperglucemia</t>
  </si>
  <si>
    <t>La &lt;b&gt;hiperglucemia NO es una complicación&lt;/b&gt; de la enfermedad renal crónica, constituyendo una causa primaria (nefropatía diabética), pero no una consecuencia funcional de la falla renal.</t>
  </si>
  <si>
    <t>&lt;b&gt;COMPLICACIONES DE LA ENFERMEDAD RENAL CRÓNICA&lt;/b&gt;&lt;br /&gt;&lt;br /&gt;A medida que avanza la Enfermedad Renal Crónica (ERC) y disminuye el filtrado glomerular, las funciones fisiológicas se alteran de forma progresiva. El riñón pierde la capacidad de mantener el balance hídrico, metabólico y hormonal, generando complicaciones en múltiples sistemas:&lt;br /&gt;• &lt;b&gt;Alteraciones Metabólicas:&lt;/b&gt; A nivel metabólico, es vital comprender que la hiperglucemia NO es una complicación de la enfermedad renal crónica (es una causa primaria, pero no una consecuencia funcional de la falla renal). Las complicaciones metabólicas características del síndrome urémico incluyen, por el contrario, la acidosis metabólica por alteración en la eliminación de ácidos.&lt;br /&gt;• &lt;b&gt;Alteraciones Cardiovasculares:&lt;/b&gt; La hipertensión arterial (HTA) se constituye categóricamente como la alteración cardiovascular más frecuente en la insuficiencia renal crónica (por retención de sodio, agua y activación crónica del sistema renina-angiotensina-aldosterona).&lt;br /&gt;• &lt;b&gt;Alteraciones Hematológicas:&lt;/b&gt; La anemia renal es un pilar sintomático de origen multifactorial, mediada principalmente por el déficit primario de síntesis de eritropoyetina.&lt;br /&gt;• &lt;b&gt;Trastorno Mineral y Óseo:&lt;/b&gt; Se desarrolla de manera ineludible debido al déficit de calcitriol, la retención de fósforo (hiperfosfatemia) y la consecuente respuesta adaptativa de hiperparatiroidismo secundario.</t>
  </si>
  <si>
    <t>&lt;b&gt;c) Hiperglucemia:&lt;/b&gt; Es la opción correcta (la excepción). La hiperglucemia representa una etiología metabólica primaria fundamental (causante de la nefropatía diabética) que conduce a la enfermedad renal, pero no es una consecuencia funcional ni una complicación que se desencadene por el deterioro intrínseco del riñón insuficiente.</t>
  </si>
  <si>
    <t>&lt;b&gt;a) Anemia:&lt;/b&gt; Es incorrecta. Representa una complicación clásica y primaria, generada fundamentalmente por la incapacidad del riñón enfermo para sintetizar la hormona eritropoyetina.&lt;br /&gt;&lt;b&gt;b) Hipertensión arterial:&lt;/b&gt; Es incorrecta. Constituye la complicación cardiovascular más frecuente en la evolución de la ERC, impulsada por la sobrecarga hidrosalina crónica y la sobreactivación neurohormonal.&lt;br /&gt;&lt;b&gt;d) Alteraciones óseas y minerales:&lt;/b&gt; Es incorrecta. Son complicaciones ineludibles y patognomónicas (osteodistrofia renal, calcificaciones extraesqueléticas) derivadas del déficit de vitamina D3 activa y la retención de fósforo plasmático.</t>
  </si>
  <si>
    <t>Usar furosemida + hidroclorotiazida + espironolactona se conoce como:&lt;br&gt;&lt;br&gt;a) Infusión diurética&lt;br&gt;&lt;br&gt;b) Bloqueo tubular&lt;br&gt;&lt;br&gt;c) Mezcla hipocalémica&lt;br&gt;&lt;br&gt;d) Ninguna respuesta es correcta</t>
  </si>
  <si>
    <t>&lt;br&gt;b) Bloqueo tubular</t>
  </si>
  <si>
    <t>El uso simultáneo y concomitante de &lt;b&gt;furosemida&lt;/b&gt;, &lt;b&gt;hidroclorotiazida&lt;/b&gt; y &lt;b&gt;espironolactona&lt;/b&gt; se conoce médicamente como &lt;b&gt;bloqueo tubular&lt;/b&gt; (o bloqueo secuencial de la nefrona).</t>
  </si>
  <si>
    <t>&lt;b&gt;TRATAMIENTO DIURÉTICO Y BLOQUEO TUBULAR&lt;/b&gt;&lt;br /&gt;&lt;br /&gt;El manejo de la sobrecarga de volumen y la retención hidrosalina severa en la insuficiencia renal crónica, falla aguda o insuficiencia cardíaca requiere frecuentemente el uso escalonado de diuréticos.&lt;br /&gt;• &lt;b&gt;Diuréticos de asa:&lt;/b&gt; La &lt;i&gt;furosemida&lt;/i&gt; actúa directamente en el asa ascendente gruesa de Henle (bloqueando la bomba Na-K-2Cl) y es la piedra angular para disminuir la congestión.&lt;br /&gt;• &lt;b&gt;Resistencia diurética:&lt;/b&gt; En pacientes que toman diuréticos de asa crónicamente y dejan de responder en la urgencia, ocurre una hipertrofia adaptativa en los segmentos distales del túbulo, los cuales reabsorben ávidamente el sodio que la furosemida dejó pasar.&lt;br /&gt;• &lt;b&gt;Bloqueo Tubular (Secuencial):&lt;/b&gt; Para vencer esta resistencia anatómica y funcional, la pauta médica consiste en asociar distintas familias de diuréticos para cortar la reabsorción en múltiples niveles sucesivos. El uso simultáneo de &lt;b&gt;furosemida&lt;/b&gt; (asa de Henle), &lt;b&gt;hidroclorotiazida&lt;/b&gt; (túbulo contorneado distal) y &lt;b&gt;espironolactona&lt;/b&gt; (túbulo colector) se conoce farmacológicamente como &lt;b&gt;bloqueo tubular&lt;/b&gt;.</t>
  </si>
  <si>
    <t>La opción b es correcta debido a que la literatura médica nefrológica establece axiomáticamente que el uso concomitante y simultáneo de &lt;b&gt;furosemida, hidroclorotiazida y espironolactona&lt;/b&gt; se denomina y conoce médicamente como &lt;b&gt;bloqueo tubular&lt;/b&gt; (o bloqueo secuencial de la nefrona).</t>
  </si>
  <si>
    <t>&lt;br /&gt;• &lt;b&gt;a) Infusión diurética:&lt;/b&gt; Es incorrecta ya que este término hace referencia a la modalidad de administración de un fármaco (como colocar furosemida pura en bomba de goteo continuo endovenoso), no al sinergismo de combinar tres familias distintas de diuréticos.&lt;br /&gt;• &lt;b&gt;c) Mezcla hipocalémica:&lt;/b&gt; Es incorrecta porque el esquema incluye explícitamente a la &lt;i&gt;espironolactona&lt;/i&gt;, la cual es un diurético antagonista de la aldosterona y "ahorrador de potasio", utilizado precisamente para contrarrestar la hipokalemia severa que generarían la furosemida y la tiazida por sí solas.&lt;br /&gt;• &lt;b&gt;d) Ninguna respuesta es correcta:&lt;/b&gt; Es incorrecta frente a la absoluta validez del término "bloqueo tubular" documentado en la farmacología renal.</t>
  </si>
  <si>
    <t>¿Cuál de las siguientes vacunas NO forma parte de la inmunoprevención para la ERC?&lt;br&gt;&lt;br&gt;a) Antigripal&lt;br&gt;&lt;br&gt;b) Neumococo&lt;br&gt;&lt;br&gt;c) Tetános&lt;br&gt;&lt;br&gt;d) Hepatitis B</t>
  </si>
  <si>
    <t>&lt;br&gt;c) Tetános</t>
  </si>
  <si>
    <t>&lt;b&gt;INMUNODEPRESIÓN E INMUNOPREVENCIÓN EN LA ERC&lt;/b&gt;&lt;br /&gt;&lt;br /&gt;Fisiopatológicamente, la retención progresiva de toxinas ubica al paciente en el centro de un trípode patológico compuesto por la Insuficiencia Renal Crónica (IRC), la Uremia y la Inmunodepresión. El entorno micro y macrovascular se encuentra bajo un proceso de inflamación permanente, dado que las toxinas acumuladas no logran ser depuradas en su totalidad ni siquiera con los sistemas de diálisis modernos.&lt;br /&gt;• &lt;b&gt;Estado Inmunológico:&lt;/b&gt; Todo paciente renal crónico siempre debe ser considerado estrictamente como un paciente inmunodeprimido.&lt;br /&gt;• &lt;b&gt;Esquema de Vacunación:&lt;/b&gt; Para reducir la alta morbimortalidad derivada de esta susceptibilidad infecciosa, el pilar de la inmunoprevención abarca la vacunación obligatoria contra el Neumococo, la Hepatitis B y la Influenza (antigripal). La vacuna contra el Tétanos no forma parte de este esquema específico profiláctico de la patología renal.</t>
  </si>
  <si>
    <t>&lt;b&gt;c) Tetános:&lt;/b&gt; Es la opción correcta (la excepción). Si bien la vacuna antitetánica es parte del calendario de inmunización general poblacional, queda estrictamente excluida del esquema de inmunoprevención específico dirigido a resguardar la patología renal, ya que no ataca a los gérmenes oportunistas respiratorios o de transmisión sanguínea que amenazan primariamente al paciente urémico.</t>
  </si>
  <si>
    <t>&lt;b&gt;a) Antigripal, b) Neumococo, y d) Hepatitis B:&lt;/b&gt; Son opciones incorrectas. Conforman el pilar absoluto y obligatorio de la inmunoprevención en estos pacientes, con el objetivo directo de reducir la morbimortalidad derivada de su severo estado de inmunodepresión sistémica (frente a infecciones respiratorias graves) y su exposición a hemodiálisis (riesgo de transmisión de virus de la Hepatitis B).</t>
  </si>
  <si>
    <t>&lt;b&gt;TOXINAS URÉMICAS E INFLAMACIÓN&lt;/b&gt;&lt;br /&gt;&lt;br /&gt;El estado de inmunodepresión e inflamación permanente se perpetúa por la presencia de desechos no depurables por los filtros de diálisis convencionales.&lt;br /&gt;• Se identifica a la beta-2-microglobulina como una toxina urémica representativa de las moléculas de peso molecular medio.&lt;br /&gt;• Asimismo, de las hormonas que se encuentran elevadas en la insuficiencia renal crónica, la parathormona (PTH) también ha sido considerada estructuralmente como una potente toxina urémica.</t>
  </si>
  <si>
    <t>Paciente con insuficiencia renal crónica. Presenta un laboratorio con Hto 24%, ferremia de 40 µg/dl y saturación de 10%. ¿Cuál sería la conducta?&lt;br&gt;&lt;br&gt;a) Indicar ácido fólico&lt;br&gt;&lt;br&gt;b) Indicar eritropoyetina&lt;br&gt;&lt;br&gt;c) Administrar hierro&lt;br&gt;&lt;br&gt;d) Transfundir glóbulos rojos sedimentados</t>
  </si>
  <si>
    <t>&lt;br&gt;c) Administrar hierro</t>
  </si>
  <si>
    <t>En un paciente renal crónico con un hematocrito del 24%, una ferremia de 40 µg/dl y una saturación baja del 10%, la conducta médica inmediata debe ser &lt;b&gt;administrar hierro&lt;/b&gt; para normalizar el déficit de los depósitos antes de indicar eritropoyetina.</t>
  </si>
  <si>
    <t>&lt;b&gt;TRATAMIENTO DE LA ANEMIA RENAL Y MANEJO DEL HIERRO&lt;/b&gt;&lt;br /&gt;&lt;br /&gt;La meta del tratamiento de la anemia en la insuficiencia renal crónica es suplementar hasta alcanzar valores de hemoglobina entre 10 a 12 gr%.&lt;br /&gt;• &lt;b&gt;Evaluación diagnóstica:&lt;/b&gt; Para calificar correctamente la anemia y conocer el estado real de los depósitos de hierro, el dosaje de ferremia, ferritina y saturación de transferrina deben ser medidos de manera conjunta.&lt;br /&gt;• &lt;b&gt;Terapia con Eritropoyetina (EPO):&lt;/b&gt; Es el fármaco específico que se utiliza para tratar la anemia de origen renal, causada por la pérdida de masa nefronal. Se administra por inyecciones subcutáneas y se inicia generalmente con hematocritos menores al 32%.&lt;br /&gt;• &lt;b&gt;Reposición de Hierro (Paso previo obligado):&lt;/b&gt; Si un paciente renal crónico se presenta con un hematocrito severamente disminuido (ej. 24%), una ferremia baja (ej. 40 µg/dl) y una saturación francamente deficitaria (10% al 14%), la conducta médica inmediata debe ser &lt;b&gt;administrar hierro&lt;/b&gt;. Resulta imperativo normalizar el déficit de los depósitos férricos antes de indicar la hormona, ya que la eritropoyetina no será eficaz si la médula ósea carece del sustrato material primario (hierro) indispensable para sintetizar nuevos glóbulos rojos.</t>
  </si>
  <si>
    <t>La opción c es correcta debido a que la literatura nefrológica establece axiomáticamente que, ante un paciente con insuficiencia renal crónica que presenta anemia grave (Hto 24%) acompañada de claros parámetros de depleción férrica (ferremia de 40 µg/dl y saturación del 10%), la conducta terapéutica inmediata debe ser &lt;b&gt;administrar hierro&lt;/b&gt; para normalizar el déficit de los depósitos corporales antes de proceder a indicar la hormona eritropoyetina.</t>
  </si>
  <si>
    <t>&lt;br /&gt;• &lt;b&gt;b) Indicar eritropoyetina:&lt;/b&gt; Es incorrecta porque, aunque constituye el tratamiento hormonal específico y definitivo para la anemia renal, administrarla sin haber repuesto previamente los depósitos de hierro exhaustos (evidenciados por la saturación del 10%) resulta ineficaz, ya que la médula ósea no dispondrá del sustrato férrico necesario para llevar a cabo la eritropoyesis.&lt;br /&gt;• &lt;b&gt;a) Indicar ácido fólico:&lt;/b&gt; Es incorrecta ya que el panel de laboratorio proporcionado en el enunciado señala un defecto carencial primario y absoluto de hierro (ferropenia), no un déficit de ácido fólico.&lt;br /&gt;• &lt;b&gt;d) Transfundir glóbulos rojos sedimentados:&lt;/b&gt; Es incorrecta porque las transfusiones de sangre se evitan en el manejo crónico del paciente renal para prevenir la alosensibilización (formación de anticuerpos HLA que comprometen severamente la viabilidad de un futuro trasplante renal) y la sobrecarga de volumen, reservándose exclusivamente para estados de inestabilidad hemodinámica aguda severa.</t>
  </si>
  <si>
    <t>Paciente de 30 años de edad con diagnostico de insuficiencia renal crónica de causa desconocida en estadio 4, ¿Qué tratamiento se debe efectuar?&lt;br&gt;&lt;br&gt;a) Dieta hiposodica. Tratamiento de anemia con hierro por vía oral, control de edemas con diuréticos de asa&lt;br&gt;&lt;br&gt;b) Tratamiento de anemia con eritropoyetina, controlar metabolismo con calcio y vitamina D, dieta hipoproteica y preparar para su ingreso a diálisis o transplante&lt;br&gt;&lt;br&gt;c) Tratamiento con IECA o ARA II, control de edemas con diuréticos de asa y espironolactona, control lipídico con estatinas&lt;br&gt;&lt;br&gt;d) Tratamiento de presión arterial con ARA II, control metabolico con vitamina D, control de volumen con espironolactona</t>
  </si>
  <si>
    <t>&lt;br&gt;b) Tratamiento de anemia con eritropoyetina, controlar metabolismo con calcio y vitamina D, dieta hipoproteica y preparar para su ingreso a diálisis o transplante</t>
  </si>
  <si>
    <t>En el &lt;b&gt;Estadio 4&lt;/b&gt; de la Insuficiencia Renal Crónica, el manejo se enfoca obligatoriamente en preparar al paciente para la &lt;b&gt;terapia sustitutiva&lt;/b&gt;, mantener una severa restricción &lt;b&gt;hipoproteica&lt;/b&gt; y realizar un control exhaustivo de la anemia (con &lt;b&gt;eritropoyetina&lt;/b&gt;) y del trastorno &lt;b&gt;mineral y óseo (vitamina D y calcio)&lt;/b&gt;.</t>
  </si>
  <si>
    <t>&lt;b&gt;TRATAMIENTO DE LA ENFERMEDAD RENAL CRÓNICA (ESTADIOS 4 Y 5)&lt;/b&gt;&lt;br /&gt;&lt;br /&gt;El manejo del paciente en el consultorio nefrológico se organiza de acuerdo al estadio de la Enfermedad Renal Crónica (ERC) para estimar y detener la progresión de la falla y prevenir complicaciones. En los Estadios 4 (filtrado glomerular entre 15-29 ml/min) y 5, el enfoque se dirige estrictamente a preparar al paciente para la terapia sustitutiva &lt;sup&gt;&lt;/sup&gt;:&lt;br /&gt;• &lt;b&gt;Preparación para diálisis/trasplante:&lt;/b&gt; Decidir la modalidad de diálisis y confeccionar de manera programada el acceso vascular &lt;sup&gt;&lt;/sup&gt;.&lt;br /&gt;• &lt;b&gt;Control de la Anemia:&lt;/b&gt; La meta es suplementar hasta alcanzar valores de Hb entre 10 a 12 gr% &lt;sup&gt;&lt;/sup&gt;. El fármaco específico que se utiliza para tratar la anemia de origen renal es la Eritropoyetina (EPO) (la cual es sintetizada por las nefronas y presenta un déficit primario en esta etapa) &lt;sup&gt;&lt;/sup&gt;.&lt;br /&gt;• &lt;b&gt;Trastorno Mineral y Óseo:&lt;/b&gt; Se debe realizar un control exhaustivo del producto Ca x P, utilizando quelantes del fósforo y análogos de Vitamina D en bajas dosis bajo estricto monitoreo &lt;sup&gt;&lt;/sup&gt;.&lt;br /&gt;• &lt;b&gt;Dieta Hipoproteica:&lt;/b&gt; Mantener una severa restricción proteica para contrarrestar la hiperfiltración glomerular &lt;sup&gt;&lt;/sup&gt;. En pacientes con un Clearance de Creatinina muy bajo que aún no están en diálisis, la restricción de la dieta hipoproteica se vuelve más estricta, indicándose 0,60 gramos de proteína/kilo/día &lt;sup&gt;&lt;/sup&gt;.</t>
  </si>
  <si>
    <t>&lt;b&gt;b) Tratamiento de anemia con eritropoyetina, controlar metabolismo con calcio y vitamina D, dieta hipoproteica y preparar para su ingreso a diálisis o transplante:&lt;/b&gt; Es la opción correcta. Resume con exactitud los pilares del seguimiento prediálisis en un estadio 4, etapa en la que el filtrado se encuentra severamente disminuido, exigiendo controlar el déficit endocrino del riñón (EPO y calcitriol activo), restringir las proteínas para enlentecer el colapso final y programar el acceso a terapias de reemplazo (hemodiálisis, diálisis peritoneal o trasplante).</t>
  </si>
  <si>
    <t>&lt;b&gt;a) Dieta hiposodica. Tratamiento de anemia con hierro por vía oral, control de edemas con diuréticos de asa:&lt;/b&gt; Es incorrecta. Si bien la dieta hiposódica y los diuréticos son medidas generales, el tratamiento de la anemia avanzado no se resuelve únicamente con hierro (el déficit cardinal es de eritropoyetina endógena por pérdida de masa renal) y omite la inminente preparación para terapia de sustitución.&lt;br /&gt;&lt;b&gt;c) Tratamiento con IECA o ARA II, control de edemas con diuréticos de asa y espironolactona, control lipídico con estatinas, y d) Tratamiento de presión arterial con ARA II, control metabolico con vitamina D, control de volumen con espironolactona:&lt;/b&gt; Son opciones incorrectas. El uso de espironolactona (diurético ahorrador de potasio) sumado a bloqueantes del SRAA (IECA o ARA II) en un paciente con filtrado severamente disminuido (Estadio 4) conlleva un riesgo altísimo e inminente de desarrollar una hiperkalemia severa letal, al existir una marcada incapacidad del riñón para excretar potasio en etapas tan avanzadas.</t>
  </si>
  <si>
    <t>De las siguientes conductas terapéuticas indique: ¿Cuáles son las que consideran medidas de nefroproteccion?&lt;br&gt;&lt;br&gt;a) Uso de enalapril, estatinas, dieta hipoproteica&lt;br&gt;&lt;br&gt;b) Uso de losartan y dieta hiperproteica&lt;br&gt;&lt;br&gt;c) Uso de betabloqueantes y tiazidas&lt;br&gt;&lt;br&gt;d) Uso de bloqueantes cálcicos y furosemida</t>
  </si>
  <si>
    <t>&lt;br&gt;a) Uso de enalapril, estatinas, dieta hipoproteica</t>
  </si>
  <si>
    <t>El uso de fármacos como el &lt;b&gt;enalapril&lt;/b&gt;, las &lt;b&gt;estatinas&lt;/b&gt; y la instauración de una &lt;b&gt;dieta hipoproteica&lt;/b&gt; se consideran en su conjunto como las medidas definitivas de nefroprotección.</t>
  </si>
  <si>
    <t>&lt;b&gt;MEDIDAS DE NEFROPROTECCIÓN EN LA ENFERMEDAD RENAL CRÓNICA&lt;/b&gt;&lt;br /&gt;&lt;br /&gt;La Enfermedad Renal Crónica (ERC) es una entidad que no posee un tratamiento curativo definitivo, por lo que el manejo terapéutico se basa de manera absoluta en la nefroprotección, cuyo objetivo primordial es enlentecer la progresión de la enfermedad y disminuir las comorbilidades sistémicas:&lt;br /&gt;• &lt;b&gt;Dieta Hipoproteica:&lt;/b&gt; El control estricto de la ingesta de proteínas a 1 gr/kg/día se utiliza porque produce cambios directos que contrarrestan la hiperfiltración glomerular. (Por el contrario, la ingesta proteica excesiva produce una mala evolución y un acelerado deterioro de la función renal).&lt;br /&gt;• &lt;b&gt;Bloqueo del Sistema Renina-Angiotensina (SRAA):&lt;/b&gt; Constituye una medida fundamental para controlar la progresión. Los IECA (como el Enalapril) y los ARA II (como el Losartán) se utilizan como nefroprotectores por excelencia porque bloquean la Angiotensina II y provocan en el glomérulo una franca vasodilatación de la arteriola eferente, disminuyendo la presión intraglomerular y controlando la proteinuria.&lt;br /&gt;• &lt;b&gt;Control de la Dislipemia:&lt;/b&gt; La meta es mantener los valores de LDL en 100 mg/dl o menores, indicándose para ello el uso crónico de Estatinas.&lt;br /&gt;• &lt;b&gt;Control del Estilo de Vida y Comorbilidades:&lt;/b&gt; Resulta imperativo abandonar definitivamente el hábito de fumar, instaurar una dieta hiposódica (restricción de sodio a 2 gr/día), controlar estrictamente la diabetes (Hb A1C &lt; 7%) y mantener un peso adecuado (IMC &lt; 25).</t>
  </si>
  <si>
    <t>La opción a es correcta debido a que la literatura médica nefrológica establece de manera axiomática que el uso combinado de fármacos que disminuyen la hiperfiltración glomerular (como los IECA, por ejemplo, el &lt;b&gt;enalapril&lt;/b&gt;), el control lipídico estricto (mediante &lt;b&gt;estatinas&lt;/b&gt;) y la instauración de una &lt;b&gt;dieta hipoproteica&lt;/b&gt; se consideran en su conjunto como las medidas terapéuticas definitivas de nefroprotección para enlentecer la progresión del deterioro renal.</t>
  </si>
  <si>
    <t>&lt;br /&gt;• &lt;b&gt;b) Uso de losartan y dieta hiperproteica:&lt;/b&gt; Es incorrecta porque, si bien el losartán (ARA II) es un fármaco nefroprotector válido, la dieta hiperproteica es totalmente perjudicial y constituye un severo factor de progresión que acelera el deterioro del filtrado al aumentar la carga de macromoléculas y la hiperfiltración glomerular.&lt;br /&gt;• &lt;b&gt;c) Uso de betabloqueantes y tiazidas y d) Uso de bloqueantes cálcicos y furosemida:&lt;/b&gt; Son incorrectas porque, aunque son fármacos utilizados muy frecuentemente en pacientes renales para el control general de la hipertensión arterial o para la sobrecarga de volumen (diuréticos), no poseen propiedades "nefroprotectoras" directas e intrínsecas a nivel de la hemodinamia intraglomerular (como sí lo hacen los IECA/ARA II al dilatar selectivamente la arteriola eferente).</t>
  </si>
  <si>
    <t>Paciente de 48 años, presenta poliquistosis renal, HTA y apnea del sueño. Presenta IRC progresiva con FG actual de 41 ml/min, proteinuria de 24hs 0,9 g y TA de 130/80 mmHg tratado con IECA y betabloqueante. ¿Cuál de las siguientes afirmaciones es cierta en relación con la restricción proteica de la dieta en este paciente?&lt;br&gt;&lt;br&gt;a) La restricción proteica en la dieta no enlentece la evolución en la poliquistosis renal&lt;br&gt;&lt;br&gt;b) La restricción proteica se asocia con crecimiento quístico debido a activadores de factor de crecimiento tisular&lt;br&gt;&lt;br&gt;c) La restricción proteica en la dieta solo resulta beneficiosa cuando la proteinuria es mayor de 1 gr/día&lt;br&gt;&lt;br&gt;d) La restricción proteica en la dieta puede disminuir la TA</t>
  </si>
  <si>
    <t>&lt;br&gt;a) La restricción proteica en la dieta no enlentece la evolución en la poliquistosis renal</t>
  </si>
  <si>
    <t>Como excepción clínica crucial en la nefroprotección, la restricción proteica en la dieta no enlentece la evolución de la enfermedad en los pacientes que padecen poliquistosis renal.</t>
  </si>
  <si>
    <t>&lt;b&gt;NEFROPROTECCIÓN EN LA ERC Y RESTRICCIÓN PROTEICA&lt;/b&gt;&lt;br /&gt;&lt;br /&gt;El manejo terapéutico de la Enfermedad Renal Crónica (ERC) se basa de manera absoluta en la nefroprotección, cuyo objetivo primordial es enlentecer la progresión de la enfermedad. El control estricto de los factores de riesgo a través del estilo de vida incluye inalterablemente la indicación de una dieta hipoproteica.&lt;br /&gt;• &lt;b&gt;Mecanismo Protector:&lt;/b&gt; Clínicamente, la instauración de una dieta hipoproteica se utiliza en la IRC porque produce cambios hemodinámicos directos que contrarrestan el fenómeno de hiperfiltración glomerular, ayudando a disminuir la presión del capilar glomerular.&lt;br /&gt;• &lt;b&gt;Indicación General:&lt;/b&gt; Se indica un control estricto de la ingesta de proteínas a un promedio de 0.8 a 1 gr/kg/día, lo cual es especialmente importante ante la presencia de proteinuria o en estadios avanzados de la falla renal.&lt;br /&gt;• &lt;b&gt;Excepción en Poliquistosis Renal:&lt;/b&gt; A pesar de los marcados beneficios de la restricción proteica para la mayoría de las nefropatías crónicas, constituye una excepción clínica crucial el hecho de que la restricción proteica en la dieta no enlentece la evolución anatómica ni el deterioro de la enfermedad en los pacientes que padecen de poliquistosis renal (condición genética de múltiples quistes).</t>
  </si>
  <si>
    <t>&lt;b&gt;a) La restricción proteica en la dieta no enlentece la evolución en la poliquistosis renal:&lt;/b&gt; Es la opción correcta. A diferencia del daño inducido por hiperfiltración en entidades como la nefropatía diabética o la nefroangioesclerosis, la progresión del fallo en la poliquistosis renal responde al crecimiento anatómico y sostenido de los quistes genéticos. Está comprobado clínicamente que restringir el aporte de proteínas en la dieta no aporta un beneficio real para detener o enlentecer la evolución natural de esta enfermedad genética específica.</t>
  </si>
  <si>
    <t>&lt;b&gt;b) La restricción proteica se asocia con crecimiento quístico debido a activadores de factor de crecimiento tisular:&lt;/b&gt; Es incorrecta. La restricción de proteínas en la dieta no actúa como un estimulante para el crecimiento de los quistes; simplemente carece de eficacia clínica comprobada para frenar su desarrollo en esta patología.&lt;br /&gt;&lt;b&gt;c) La restricción proteica en la dieta solo resulta beneficiosa cuando la proteinuria es mayor de 1 gr/día:&lt;/b&gt; Es incorrecta. El control de la ingesta de proteínas se indica como medida de nefroprotección en etapas tempranas para frenar la hiperfiltración, siendo útil en pacientes con ERC independientemente de que la proteinuria haya superado el gramo diario.&lt;br /&gt;&lt;b&gt;d) La restricción proteica en la dieta puede disminuir la TA:&lt;/b&gt; Es incorrecta. Si bien la dieta hipoproteica contribuye a reducir la presión intraglomerular, el control de la tensión arterial sistémica (TA) se logra a través de la restricción de sodio (dieta hiposódica), la reducción de peso y la utilización de fármacos como los IECA o ARA II.</t>
  </si>
  <si>
    <t>Paciente con insuficiencia renal crónica. Presenta un laboratorio con Hto 24%, ferremia de 40 µg/dl y saturación de 14%. ¿Cuál sería la conducta?&lt;br&gt;&lt;br&gt;a) Transfundir glóbulos rojos sedimentados&lt;br&gt;&lt;br&gt;b) Indicar eritropoyetina&lt;br&gt;&lt;br&gt;c) Administrar hierro&lt;br&gt;&lt;br&gt;d) Indicar ácido fólico</t>
  </si>
  <si>
    <t>En un paciente renal crónico con un hematocrito del 24%, una ferremia de 40 µg/dl y una saturación baja del 14%, la conducta médica inmediata debe ser &lt;b&gt;administrar hierro&lt;/b&gt; para normalizar el déficit de los depósitos antes de indicar eritropoyetina.</t>
  </si>
  <si>
    <t>La opción c es correcta debido a que la literatura nefrológica establece axiomáticamente que, ante un paciente con insuficiencia renal crónica que presenta anemia grave (Hto 24%) acompañada de claros parámetros de depleción férrica (ferremia de 40 µg/dl y saturación del 14%), la conducta terapéutica inmediata debe ser &lt;b&gt;administrar hierro&lt;/b&gt; para normalizar el déficit de los depósitos corporales antes de proceder a indicar la hormona eritropoyetina.</t>
  </si>
  <si>
    <t>&lt;br /&gt;• &lt;b&gt;b) Indicar eritropoyetina:&lt;/b&gt; Es incorrecta porque, aunque constituye el tratamiento hormonal específico y definitivo para la anemia renal, administrarla sin haber repuesto previamente los depósitos de hierro exhaustos (evidenciados por la saturación del 14%) resulta ineficaz, ya que la médula ósea no dispondrá del sustrato férrico necesario para llevar a cabo la eritropoyesis.&lt;br /&gt;• &lt;b&gt;a) Transfundir glóbulos rojos sedimentados:&lt;/b&gt; Es incorrecta porque las transfusiones de sangre se evitan metodológicamente en el manejo crónico del paciente renal para prevenir la alosensibilización (formación de anticuerpos que comprometen severamente la viabilidad de un futuro trasplante renal) y la sobrecarga de volumen.&lt;br /&gt;• &lt;b&gt;d) Indicar ácido fólico:&lt;/b&gt; Es incorrecta ya que el panel de laboratorio proporcionado en el enunciado señala un defecto carencial primario y absoluto de hierro (ferropenia), no un déficit de ácido fólico.</t>
  </si>
  <si>
    <t>Una de las siguientes drogas NO es nefroprotectora:&lt;br&gt;&lt;br&gt;a) Antagonistas Calcicos&lt;br&gt;&lt;br&gt;b) Dopamina&lt;br&gt;&lt;br&gt;c) IECA&lt;br&gt;&lt;br&gt;d) Diuréticos de Asa</t>
  </si>
  <si>
    <t>&lt;br&gt;b) Dopamina</t>
  </si>
  <si>
    <t>Las drogas puramente vasoactivas como la &lt;b&gt;dopamina no poseen ninguna cualidad nefroprotectora&lt;/b&gt;.</t>
  </si>
  <si>
    <t>&lt;b&gt;NEFROPROTECCIÓN Y PRÁCTICAS FARMACOLÓGICAS INEFICACES&lt;/b&gt;&lt;br /&gt;&lt;br /&gt;El manejo terapéutico de la Enfermedad Renal Crónica se basa de manera absoluta en la nefroprotección, cuyo objetivo primordial es enlentecer la progresión de la enfermedad. Dentro de las prácticas farmacológicas se establecen intervenciones ineficaces y drogas protectoras comprobadas:&lt;br /&gt;• &lt;b&gt;Dopamina (Dosis renal):&lt;/b&gt; No está recomendada. La evidencia demuestra taxativamente que no modifica la función renal, no altera la mortalidad, ni reduce la necesidad de diálisis en pacientes en riesgo. Las drogas puramente vasoactivas como la dopamina carecen de cualidades nefroprotectoras.&lt;br /&gt;• &lt;b&gt;Medidas definitivas de nefroprotección:&lt;/b&gt; El uso de fármacos como el enalapril (IECA), las estatinas y la instauración de una dieta hipoproteica se consideran en su conjunto como las medidas definitivas de nefroprotección.&lt;br /&gt;• &lt;b&gt;Control hemodinámico sistémico:&lt;/b&gt; El control estricto de la presión arterial es la medida fundamental para prevenir la progresión del daño. El objetivo es lograr una tensión arterial óptima utilizando IECA, ARA II, diuréticos (como la furosemida), betabloqueantes y bloqueantes cálcicos.</t>
  </si>
  <si>
    <t>&lt;b&gt;b) Dopamina:&lt;/b&gt; Es la opción correcta. Constituye una práctica farmacológica ineficaz y no recomendada, ya que esta droga puramente vasoactiva no posee ninguna cualidad nefroprotectora comprobada, no altera el deterioro del filtrado glomerular ni reduce la mortalidad renal.</t>
  </si>
  <si>
    <t>&lt;b&gt;a) Antagonistas Calcicos, y d) Diuréticos de Asa:&lt;/b&gt; Son opciones incorrectas. Aunque no son los nefroprotectores primarios (como lo son los IECA o ARA II), forman parte del esquema terapéutico ineludible en la enfermedad renal para lograr el control estricto de la hipertensión arterial sistémica y el manejo de la sobrecarga de volumen, medidas obligatorias para enlentecer la progresión de la falla.&lt;br /&gt;&lt;b&gt;c) IECA:&lt;/b&gt; Es incorrecta. Representan los fármacos nefroprotectores por excelencia, aliviando la hiperfiltración al inducir una franca vasodilatación de la arteriola eferente y disminuyendo de forma directa la proteinuria.</t>
  </si>
  <si>
    <t>&lt;b&gt;MECANISMO NEFROPROTECTOR DE LOS IECA&lt;/b&gt;&lt;br /&gt;&lt;br /&gt;El uso de inhibidores de la enzima convertidora de angiotensina (IECA) constituye la primera línea de defensa estructural en la enfermedad renal:&lt;br /&gt;• &lt;b&gt;Efecto Hemodinámico:&lt;/b&gt; Al bloquear la Angiotensina II, suprimen su efecto vasoconstrictor sobre la arteriola eferente. Esto genera una franca vasodilatación de salida que disminuye drásticamente la presión del capilar intraglomerular, aboliendo el daño por hiperfiltración.&lt;br /&gt;• &lt;b&gt;Efecto Antiproteinúrico y Antifibrótico:&lt;/b&gt; La disminución de la presión de filtrado restituye las cargas de la membrana basal, frenando la fuga de proteínas, reduciendo la inflamación intersticial subsecuente y aportando acciones antioxidantes y antiproliferativas.</t>
  </si>
  <si>
    <t>¿Cuál de las siguientes NO es parte de la inmunoprevención en la IRC?&lt;br&gt;&lt;br&gt;a) Tétanos&lt;br&gt;&lt;br&gt;b) Neumococo&lt;br&gt;&lt;br&gt;c) Hepatitis B&lt;br&gt;&lt;br&gt;d) Influenza</t>
  </si>
  <si>
    <t>&lt;br&gt;a) Tétanos</t>
  </si>
  <si>
    <t>El pilar de la inmunoprevención en los pacientes con insuficiencia renal crónica abarca la vacunación obligatoria contra el &lt;b&gt;Neumococo&lt;/b&gt;, la &lt;b&gt;Hepatitis B&lt;/b&gt; y la &lt;b&gt;Influenza&lt;/b&gt;, quedando excluida de este esquema específico profiláctico la vacuna contra el &lt;b&gt;Tétanos&lt;/b&gt;.</t>
  </si>
  <si>
    <t>&lt;b&gt;INMUNODEPRESIÓN E INMUNOPREVENCIÓN EN LA ENFERMEDAD RENAL CRÓNICA&lt;/b&gt;&lt;br /&gt;&lt;br /&gt;La retención progresiva de toxinas ubica al paciente en el centro de un trípode patológico conformado por la insuficiencia renal crónica, la uremia y la inmunodepresión. El entorno micro y macrovascular se encuentra bajo un proceso de inflamación permanente, dado que las toxinas acumuladas no logran ser depuradas en su totalidad ni siquiera con los sistemas de diálisis modernos.&lt;br /&gt;• &lt;b&gt;Estado de Inmunodepresión:&lt;/b&gt; Todo paciente renal crónico siempre debe ser considerado estrictamente como un paciente inmunodeprimido.&lt;br /&gt;• &lt;b&gt;Inmunoprevención (Vacunación):&lt;/b&gt; Para reducir la morbimortalidad derivada de las infecciones, el pilar de la prevención abarca la vacunación obligatoria y rutinaria contra el Neumococo, la Hepatitis B y la Influenza (antigripal).</t>
  </si>
  <si>
    <t>La opción a es correcta debido a que la literatura médica nefrológica establece taxativamente que la vacuna contra el &lt;b&gt;Tétanos&lt;/b&gt; queda excluida del esquema de inmunoprevención específico dirigido a reducir la morbimortalidad prevalente (infecciones respiratorias y riesgo de transmisión viral en unidades de diálisis) propia de la patología renal crónica.</t>
  </si>
  <si>
    <t>&lt;br /&gt;• &lt;b&gt;b) Neumococo, c) Hepatitis B y d) Influenza:&lt;/b&gt; Son incorrectas porque estas tres vacunas conforman de manera directa el pilar obligatorio y rutinario de la inmunoprevención en el paciente renal crónico, el cual es catalogado invariablemente como un paciente inmunodeprimido.</t>
  </si>
  <si>
    <t>Paciente con insuficiencia renal crónica. Presenta un laboratorio con Hto 24%, ferremia de 40 µg/dl y saturación de 10%. ¿Cuál sería la conducta?&lt;br&gt;&lt;br&gt;a) Normalizar el déficit de hierro&lt;br&gt;&lt;br&gt;b) Trasfundir glóbulos rojos sedimentados&lt;br&gt;&lt;br&gt;c) Indicar eritropoyetina&lt;br&gt;&lt;br&gt;d) Indicar ácido fólico</t>
  </si>
  <si>
    <t>&lt;br&gt;a) Normalizar el déficit de hierro</t>
  </si>
  <si>
    <t>Si un paciente renal crónico se presenta con un hematocrito del 24%, una ferremia de 40 µg/dl y una saturación baja del 10% al 14%, la conducta médica inmediata debe ser &lt;b&gt;administrar hierro para normalizar el déficit de los depósitos antes de indicar la hormona eritropoyetina&lt;/b&gt;.</t>
  </si>
  <si>
    <t>&lt;b&gt;MANEJO DE LA ANEMIA EN LA ENFERMEDAD RENAL CRÓNICA&lt;/b&gt;&lt;br /&gt;&lt;br /&gt;El control de la anemia constituye una meta terapéutica central en la Enfermedad Renal Crónica (ERC), con el objetivo de suplementar hasta alcanzar valores de hemoglobina entre 10 a 12 gr%.&lt;br /&gt;• &lt;b&gt;Evaluación de los depósitos de hierro:&lt;/b&gt; Para calificar correctamente la anemia y conocer el estado real de los depósitos marciales, el dosaje de ferremia, ferritina y saturación de transferrina deben ser medidos de manera conjunta.&lt;br /&gt;• &lt;b&gt;Eritropoyetina (EPO):&lt;/b&gt; Es el fármaco específico utilizado para tratar la anemia de origen renal (causada por el déficit primario de síntesis endógena ante la pérdida de nefronas funcionantes). Se administra por inyecciones subcutáneas e inicia generalmente con hematocritos menores al 32%.&lt;br /&gt;• &lt;b&gt;Requisito de depósitos plenos:&lt;/b&gt; Previo a la indicación de la hormona estimulante, las reservas de hierro del paciente deben estar repletas para que la EPO tenga un sustrato biológico sobre el cual actuar para sintetizar hemoglobina. Ante deficiencias comprobadas, la conducta médica inmediata es reponer y normalizar las reservas de hierro antes de iniciar o titular la eritropoyetina.</t>
  </si>
  <si>
    <t>&lt;b&gt;a) Normalizar el déficit de hierro:&lt;/b&gt; Es la opción correcta. Los valores de laboratorio (ferremia de 40 µg/dl y saturación francamente baja del 10%) objetivan un severo agotamiento de los depósitos de hierro. La administración de la hormona eritropoyetina carece de eficacia si no existe hierro disponible en la médula para sintetizar nueva hemoglobina, por lo que la reposición marcial previa es el paso terapéutico obligatorio antes de indicar la EPO.</t>
  </si>
  <si>
    <t>&lt;b&gt;b) Trasfundir glóbulos rojos sedimentados:&lt;/b&gt; Es incorrecta. En la ERC se evita sistemáticamente la transfusión sanguínea (salvo inestabilidad hemodinámica aguda o angina severa) para prevenir la sobrecarga de volumen y la sensibilización inmunológica con anticuerpos HLA, lo cual dificulta severamente la compatibilidad para un futuro trasplante renal.&lt;br /&gt;&lt;b&gt;c) Indicar eritropoyetina:&lt;/b&gt; Es incorrecta. Si bien la eritropoyetina es el pilar terapéutico para la anemia de la IRC, su indicación directa resulta ineficaz sin reservas de hierro plenas, siendo el paso posterior a la reposición férrica.&lt;br /&gt;&lt;b&gt;d) Indicar ácido fólico:&lt;/b&gt; Es incorrecta. El déficit analítico evidenciado causante de la sintomatología es netamente marcial (férrico), no correspondiendo a una anemia megaloblástica por deficiencia de ácido fólico.</t>
  </si>
  <si>
    <t>&lt;b&gt;AJUSTES TERAPÉUTICOS AVANZADOS EN HEMODIÁLISIS&lt;/b&gt;&lt;br /&gt;&lt;br /&gt;El monitoreo de los depósitos de hierro y la administración de EPO es continuo durante la terapia sustitutiva:&lt;br /&gt;• Si un paciente en hemodiálisis presenta una Hb de 11.2 g/dl, pero cursa con una ferritina alta (400 ng/ml) y una saturación baja (12%), la decisión terapéutica más adecuada consiste en disminuir la dosis de EPO y continuar con la administración de la dosis de hierro.&lt;br /&gt;• El tratamiento efectivo de la anemia tiene como beneficio directo sistémico prevenir la Hipertrofia del Ventrículo Izquierdo (HVI), reduciendo contundentemente la morbimortalidad cardiovascular del paciente renal crónico.</t>
  </si>
  <si>
    <t>¿Qué medida es fundamental para prevenir la progresión de la enfermedad renal?&lt;br&gt;&lt;br&gt;a) Control de la presión arterial&lt;br&gt;&lt;br&gt;b) Control de la glucemia&lt;br&gt;&lt;br&gt;c) Dieta baja en proteínas&lt;br&gt;&lt;br&gt;d) Suspensión de medicamentos nefrotóxicos</t>
  </si>
  <si>
    <t>&lt;br&gt;a) Control de la presión arterial</t>
  </si>
  <si>
    <t>El &lt;b&gt;control de la presión arterial&lt;/b&gt; se establece de manera categórica como la medida fundamental para prevenir la progresión de la enfermedad renal.</t>
  </si>
  <si>
    <t>&lt;b&gt;MEDIDAS DE NEFROPROTECCIÓN EN LA ENFERMEDAD RENAL CRÓNICA&lt;/b&gt;&lt;br /&gt;&lt;br /&gt;La Enfermedad Renal Crónica (ERC) es una entidad plurifactorial cuyo manejo terapéutico se basa de manera absoluta en la nefroprotección, con el objetivo primordial de enlentecer la progresión de la enfermedad y disminuir las comorbilidades sistémicas.&lt;br /&gt;• &lt;b&gt;Control de la Presión Arterial:&lt;/b&gt; Se establece de manera categórica que el control de la presión arterial es la medida fundamental para prevenir la progresión de la enfermedad renal. El objetivo vital es lograr una tensión arterial &lt; 130/80 mmHg (o más estricta si existe proteinuria grave) utilizando fármacos de primera elección como los IECA (Enalapril) o ARA II (Losartán), ya que disminuyen la presión intraglomerular.&lt;br /&gt;• &lt;b&gt;Control de la Glucemia:&lt;/b&gt; El objetivo metabólico es lograr una Hb A1C &lt; 7%. Un control glucémico intensivo puede enlentecer la progresión a nefropatía instalada.&lt;br /&gt;• &lt;b&gt;Dieta Hipoproteica e Hiposódica:&lt;/b&gt; El control estricto de la ingesta de proteínas (ej. 1 gr/kg/día o menos en estadios avanzados) produce cambios directos que contrarrestan la hiperfiltración glomerular. A esto se le asocia la restricción de sodio a 2 gr/día.&lt;br /&gt;• &lt;b&gt;Otras medidas transversales:&lt;/b&gt; Se incluye el control de la dislipemia manteniendo el LDL &lt; 100 mg/dl mediante Estatinas, el abandono absoluto del hábito de fumar y evitar estrictamente el uso de medicamentos nefrotóxicos o contrastes hiperosmolares.</t>
  </si>
  <si>
    <t>La opción a es correcta debido a que la literatura médica nefrológica establece de manera categórica que el &lt;b&gt;control de la presión arterial&lt;/b&gt; constituye la medida terapéutica fundamental para prevenir y enlentecer la progresión del deterioro en la enfermedad renal crónica, logrando disminuir la hiperfiltración patológica mediante el uso de fármacos nefroprotectores.</t>
  </si>
  <si>
    <t>&lt;br /&gt;• &lt;b&gt;b) Control de la glucemia:&lt;/b&gt; Es incorrecta como respuesta única en jerarquía frente al control de la presión; si bien es vital para evitar el desarrollo y progresión de la patología en pacientes diabéticos, el control estricto de la hipertensión arterial es el pilar hemodinámico protector universal para absolutamente todas las etiologías de insuficiencia renal.&lt;br /&gt;• &lt;b&gt;c) Dieta baja en proteínas:&lt;/b&gt; Es incorrecta ya que, aunque constituye una medida nutricional coadyuvante muy importante para contrarrestar el fenómeno de hiperfiltración, no reemplaza ni supera en jerarquía de nefroprotección al control farmacológico estricto de la hipertensión sistémica e intraglomerular.&lt;br /&gt;• &lt;b&gt;d) Suspensión de medicamentos nefrotóxicos:&lt;/b&gt; Es incorrecta porque evitar los nefrotóxicos es una medida preventiva básica enfocada en evitar intercurrencias de daño renal agudo sobreañadido o reagudizaciones, pero la medida sistémica cardinal para detener la progresión anatómica crónica es el control de la presión arterial.</t>
  </si>
  <si>
    <t>¿Qué fármacos se utiliza para tratar la anemia en pacientes con insuficiencia renal crónica?&lt;br&gt;&lt;br&gt;a) Eritropoyetina&lt;br&gt;&lt;br&gt;b) Ácido fólico&lt;br&gt;&lt;br&gt;c) Hierro intravenoso&lt;br&gt;&lt;br&gt;d) Vitamina B12</t>
  </si>
  <si>
    <t>&lt;br&gt;a) Eritropoyetina</t>
  </si>
  <si>
    <t>El fármaco específico que se utiliza de primera línea para tratar la &lt;b&gt;anemia&lt;/b&gt; de origen renal en pacientes con insuficiencia renal crónica es la &lt;b&gt;Eritropoyetina (EPO)&lt;/b&gt;, dado que su déficit constituye la causa principal y primaria de esta complicación.</t>
  </si>
  <si>
    <t>&lt;b&gt;TRATAMIENTO DE LA ANEMIA EN LA ENFERMEDAD RENAL CRÓNICA&lt;/b&gt;&lt;br /&gt;&lt;br /&gt;El control de la anemia constituye una meta terapéutica central en la progresión de la Enfermedad Renal Crónica (ERC), teniendo como objetivo suplementar hasta alcanzar y mantener valores de hemoglobina entre 10 a 12 gr%.&lt;br /&gt;• &lt;b&gt;Etiología Principal:&lt;/b&gt; La anemia propia de la insuficiencia renal crónica es de origen multifactorial (estado inflamatorio crónico, acortamiento de vida media de los glóbulos rojos, microsangrados digestivos). Sin embargo, el déficit de síntesis endógena de Eritropoyetina (debido a la pérdida de masa renal funcionante) constituye la causa principal y primaria.&lt;br /&gt;• &lt;b&gt;Tratamiento Hormonal:&lt;/b&gt; El fármaco específico que se utiliza para tratar la anemia de origen renal es la Eritropoyetina (EPO). Se administra por inyecciones subcutáneas y su uso se inicia generalmente con hematocritos menores al 32%.&lt;br /&gt;• &lt;b&gt;Condición Obligatoria (Manejo de depósitos de hierro):&lt;/b&gt; Previo a la indicación de la hormona estimulante, es mandatorio calificar correctamente el estado real de los depósitos de hierro del paciente (midiendo conjuntamente ferremia, ferritina y saturación de transferrina). Si existe déficit marcial comprobado, la conducta médica inmediata debe ser administrar hierro para normalizar las reservas antes de indicar la Eritropoyetina, de lo contrario la hormona no tendrá sustrato para sintetizar nueva hemoglobina.</t>
  </si>
  <si>
    <t>&lt;b&gt;a) Eritropoyetina:&lt;/b&gt; Es la opción correcta. Constituye el pilar terapéutico farmacológico específico y definitivo para la anemia de la insuficiencia renal crónica, enfocado en suplir de forma directa el déficit endocrino primario generado por la claudicación de las nefronas encargadas de su síntesis fisiológica.</t>
  </si>
  <si>
    <t>&lt;b&gt;b) Ácido fólico, y d) Vitamina B12:&lt;/b&gt; Son opciones incorrectas. Aunque sus déficits causan anemias megaloblásticas carenciales que pueden superponerse en cualquier paciente, no constituyen la etiología primaria, central ni patognomónica de la anemia de la insuficiencia renal crónica.&lt;br /&gt;&lt;b&gt;c) Hierro intravenoso:&lt;/b&gt; Es incorrecta como terapia primaria definitiva de la falla renal en esta pregunta. Si bien la reposición de los depósitos de hierro es un paso clínico previo y obligatorio (si se detecta déficit) para que la médula ósea pueda responder, el tratamiento etiológico definitivo para reemplazar el eje fisiopatológico dañado de la falla renal es la Eritropoyetina.</t>
  </si>
  <si>
    <t>¿Cuál es el tratamiento de elección para insuficiencia renal crónica?&lt;br&gt;&lt;br&gt;a) Diálisis peritoneal&lt;br&gt;&lt;br&gt;b) Hemodiálisis&lt;br&gt;&lt;br&gt;c) Transplante renal&lt;br&gt;&lt;br&gt;d) Dieta baja en proteínas</t>
  </si>
  <si>
    <t>&lt;br&gt;c) Transplante renal</t>
  </si>
  <si>
    <t>El &lt;b&gt;trasplante renal&lt;/b&gt; es considerado el "gold estándar" del tratamiento para la insuficiencia renal crónica terminal, constituyendo la opción más fisiológica debido a que el riñón implantado filtra la sangre de manera permanente.</t>
  </si>
  <si>
    <t>&lt;b&gt;TERAPIAS DE SUSTITUCIÓN RENAL EN LA IRC&lt;/b&gt;&lt;br /&gt;&lt;br /&gt;Cuando el paciente alcanza la insuficiencia renal crónica terminal (Estadio 5), las terapias de reemplazo renal se implementan acorde a su necesidad y características clínicas:&lt;br /&gt;• &lt;b&gt;Trasplante Renal:&lt;/b&gt; Considerado el "gold estándar" del tratamiento. Es la opción más fisiológica debido a que el riñón implantado filtra la sangre de manera permanente. Puede realizarse con un donante vivo relacionado (que ofrece mejores resultados, con extracción e implante inmediato) o con un donante cadavérico. Exige estudios pre-trasplante exhaustivos para evaluar el riesgo y cotejar la compatibilidad HLA.&lt;br /&gt;• &lt;b&gt;Hemodiálisis (HD):&lt;/b&gt; Tratamiento extracorpóreo que requiere un acceso vascular transitorio (catéter) o definitivo (fístula arteriovenosa). La sangre ingresa a un dializador donde una membrana artificial semipermeable remueve los productos de desecho.&lt;br /&gt;• &lt;b&gt;Diálisis Peritoneal (DP):&lt;/b&gt; Tratamiento domiciliario donde se infunde líquido dializante hacia la cavidad abdominal a través de un catéter permanente, utilizando la membrana natural del peritoneo para realizar el intercambio de solutos.</t>
  </si>
  <si>
    <t>La opción c es correcta debido a que la literatura médica nefrológica establece que el &lt;b&gt;trasplante renal&lt;/b&gt; es considerado el "gold estándar" del tratamiento para la insuficiencia renal crónica terminal. Es la alternativa de elección por ser la opción más fisiológica y natural de reemplazo, ya que el nuevo riñón implantado suple la depuración de la sangre de manera ininterrumpida y permanente.</t>
  </si>
  <si>
    <t>&lt;br /&gt;• &lt;b&gt;a) Diálisis peritoneal y b) Hemodiálisis:&lt;/b&gt; Son incorrectas como la respuesta óptima "de elección" frente al trasplante. Aunque son terapias de sustitución renal vitales que mantienen la vida del paciente terminal, fungen como tratamientos de sostén artificiales que no logran emular la depuración fisiológica continua y la calidad de vida que otorga un riñón sano trasplantado.&lt;br /&gt;• &lt;b&gt;d) Dieta baja en proteínas:&lt;/b&gt; Es incorrecta ya que constituye una medida higiénico-dietética de nefroprotección indicada en los estadios previos (prediálisis) para contrarrestar la hiperfiltración glomerular y enlentecer el deterioro, no siendo una terapia de reemplazo capaz de sustituir la función cuando el órgano ya ha claudicado.</t>
  </si>
  <si>
    <t>De acuerdo al trabajo "ON TARGET", la asociación de IECA + ARA2 en pacientes vasculares:&lt;br&gt;&lt;br&gt;a) Presenta hematuria&lt;br&gt;&lt;br&gt;b) Presenta mayor incidencia de eventos adversos (hipotensión, síncope, disfunción renal)&lt;br&gt;&lt;br&gt;c) Produce proteinuria severa nefrótica&lt;br&gt;&lt;br&gt;d) Sugiere que la asociación de ambos está indicada como primera línea en tratamiento de la HTA</t>
  </si>
  <si>
    <t>&lt;br&gt;b) Presenta mayor incidencia de eventos adversos (hipotensión, síncope, disfunción renal)</t>
  </si>
  <si>
    <t>&lt;b&gt;EL CONTROVERSIAL DOBLE BLOQUEO DEL SRAA (IECA + ARA II)&lt;/b&gt;&lt;br /&gt;&lt;br /&gt;El intento de bloquear por completo la hiperactividad del receptor AT1 usando inhibidores de la enzima convertidora de angiotensina (IECA) sumado a antagonistas de los receptores de angiotensina II (ARA II) ha sido evaluado críticamente en ensayos multicéntricos.&lt;br /&gt;• &lt;b&gt;Estudio ONTARGET (2008):&lt;/b&gt; Realizado en pacientes añosos e isquémicos (vasculares), demostró que la terapia de combinación no reduce la morbimortalidad cardiovascular principal respecto a la monoterapia. Por el contrario, desencadena mayor cantidad de eventos adversos graves, destacándose fuertemente la hipotensión, hipoperfusión, síncope, hiperpotasemia severa, muerte súbita y disfunción renal.&lt;br /&gt;• &lt;b&gt;Contraindicación Clínica:&lt;/b&gt; Basado en esta evidencia (respaldada por estudios paralelos como el Nephron-D y las guías Joint 8), queda taxativamente contraindicada la combinación de IECA junto a ARA II para el tratamiento general de la hipertensión arterial. Se reserva exclusivamente como una excepción muy puntual en nefrología para proteger el riñón en proteinurias severas y síndromes nefróticos.</t>
  </si>
  <si>
    <t>&lt;b&gt;b) Presenta mayor incidencia de eventos adversos (hipotensión, síncope, disfunción renal):&lt;/b&gt; Es la opción correcta. El ensayo clínico ONTARGET evidenció concluyentemente que el "doble bloqueo" del sistema renina-angiotensina-aldosterona con IECA y ARA II no aporta beneficios adicionales significativos en la reducción de mortalidad en pacientes vasculares y, en cambio, aumenta peligrosamente la tasa de eventos adversos hemodinámicos y renales (hipoperfusión, síncope y falla renal).</t>
  </si>
  <si>
    <t>&lt;b&gt;a) Presenta hematuria, y c) Produce proteinuria severa nefrótica:&lt;/b&gt; Son opciones incorrectas. El doble bloqueo no genera hematuria ni produce proteinuria per se; de hecho, la combinación se reserva excepcionalmente en la práctica nefrológica para disminuir las proteinurias masivas refractarias, pero su efecto deletéreo principal es la isquemia renal y la hipotensión severa.&lt;br /&gt;&lt;b&gt;d) Sugiere que la asociación de ambos está indicada como primera línea en tratamiento de la HTA:&lt;/b&gt; Es incorrecta. Representa exactamente lo opuesto; las normativas internacionales prohíben la combinación de IECA más ARA II como primera línea para la HTA debido a la ausencia de beneficios frente a la altísima toxicidad de la asociación.</t>
  </si>
  <si>
    <t>&lt;b&gt;FISIOPATOLOGÍA DE LA HIPOPERFUSIÓN POR DOBLE BLOQUEO&lt;/b&gt;&lt;br /&gt;&lt;br /&gt;La extrema vasodilatación y el déficit de perfusión observados en el doble bloqueo se atribuyen a un desvío del sustrato de la angiotensina:&lt;br /&gt;• Al inhibir la enzima de conversión y simultáneamente bloquear el receptor AT1, todo el sustrato del eje se desvía masivamente (multiplicándose de 3 a 5 veces) hacia la síntesis de Angiotensina 1-7 (mediada por la enzima neprilisina).&lt;br /&gt;• La Angiotensina 1-7 es uno de los vasodilatadores más potentes del organismo, por lo que su sobreproducción induce una isquemia por vasodilatación extrema, responsable del síncope y la injuria prerrenal.</t>
  </si>
  <si>
    <t>03_Nefropatía_diabética</t>
  </si>
  <si>
    <t>00_Generalidades</t>
  </si>
  <si>
    <t>Cuál de estas aseveraciones es correcta para los iSGLT2:&lt;br&gt;&lt;br&gt;a) No se usan en DBT tipo 1&lt;br&gt;&lt;br&gt;b) Actúan como diuréticos de tubo contorneado proximal&lt;br&gt;&lt;br&gt;c) Aumentan la excreción de glucosa y sodio&lt;br&gt;&lt;br&gt;d) Todas son correctas</t>
  </si>
  <si>
    <t>Los inhibidores de SGLT2 (iSGLT2) actúan en el tubo contorneado proximal inhibiendo la reabsorción y aumentando la excreción de glucosa y sodio (generando un efecto diurético), y de manera categórica &lt;b&gt;NO se utilizan en la diabetes tipo 1&lt;/b&gt;.</t>
  </si>
  <si>
    <t>&lt;b&gt;INHIBIDORES DE SGLT2 (GLIFLOZINAS) EN NEFROPATÍA DIABÉTICA&lt;/b&gt;&lt;br /&gt;&lt;br /&gt;Los inhibidores del Co-transportador Sodio-Glucosa tipo 2 (iSGLT2 o Gliflozinas, como la dapagliflozina y canagliflozina) actúan interviniendo directamente sobre el mecanismo de hiperfiltración glomerular característico de la diabetes.&lt;br /&gt;• &lt;b&gt;Mecanismo de acción y sitio anatómico:&lt;/b&gt; Actúan inhibiendo la reabsorción de glucosa y sodio en el túbulo contorneado proximal (específicamente en la porción S1). Al bloquear este nivel, aumentan la excreción de glucosa y sodio hacia la orina, generando un marcado efecto diurético asociado a la glucosuria y natriuresis.&lt;br /&gt;• &lt;b&gt;Efecto hemodinámico de nefroprotección:&lt;/b&gt; Al aumentar la llegada de sodio a la mácula densa distal, logran suprimir la vasodilatación patológica, restablecen el feedback túbulo-glomerular y generan una vasoconstricción protectora relativa de la arteriola aferente, aboliendo así la hiperfiltración.&lt;br /&gt;• &lt;b&gt;Pautas de prescripción y contraindicación:&lt;/b&gt; Un aspecto crucial en la terapéutica es que los iSGLT2 NO se usan en la diabetes tipo 1. Su uso está aprobado en pacientes diabéticos tipo 2 y no diabéticos con falla cardiaca o renal para inducir una regresión clínica del daño y pérdida de sodio intersticial.</t>
  </si>
  <si>
    <t>La opción d es correcta debido a que la literatura médica establece axiomáticamente que todas las afirmaciones expuestas son ciertas para los iSGLT2: actúan a nivel del tubo contorneado proximal, producen glucosuria y natriuresis (aumentando la excreción de glucosa y sodio con un consecuente efecto diurético) y, de forma categórica, su uso está contraindicado y NO se utilizan en pacientes que padecen diabetes tipo 1.</t>
  </si>
  <si>
    <t>&lt;br /&gt;• &lt;b&gt;a) No se usan en DBT tipo 1, b) Actúan como diuréticos de tubo contorneado proximal y c) Aumentan la excreción de glucosa y sodio:&lt;/b&gt; Son incorrectas como opciones únicas ya que, si bien todas y cada una de ellas son premisas teóricas verdaderas respecto a la farmacodinamia, sitio de acción y contraindicaciones de los iSGLT2, resultan incompletas de forma aislada ante la existencia de una opción integradora que engloba adecuadamente a todas las aseveraciones clínicas descritas.</t>
  </si>
  <si>
    <t>Según la Nefropatía Diabética, señale la opción correcta:&lt;br&gt;&lt;br&gt;a) Tiene más incidencia en la Patagonia y Noreste Argentino&lt;br&gt;&lt;br&gt;b) Es una patología que predispone al desarrollo de Microangiopatía, Neuropatía y Macroangiopatía&lt;br&gt;&lt;br&gt;c) Es una glomerulopatía en la cual 1/3 de los pacientes necesitarán dialisis&lt;br&gt;&lt;br&gt;d) Es más frecuente en DBT tipo I</t>
  </si>
  <si>
    <t>&lt;br&gt;c) Es una glomerulopatía en la cual 1/3 de los pacientes necesitarán dialisis</t>
  </si>
  <si>
    <t>La &lt;b&gt;nefropatía diabética&lt;/b&gt; es una &lt;b&gt;glomerulopatía&lt;/b&gt; de progresión crónica y principal causa de falla renal terminal, en la cual estadísticamente &lt;b&gt;1/3 de los pacientes necesitarán diálisis&lt;/b&gt;.</t>
  </si>
  <si>
    <t>&lt;b&gt;CONCEPTO Y DEFINICIÓN DE LA NEFROPATÍA DIABÉTICA&lt;/b&gt;&lt;br /&gt;&lt;br /&gt;La nefropatía diabética constituye la primera causa de insuficiencia renal crónica y la primera causa de ingreso a hemodiálisis en el mundo. La definición clásica de Parving establece que se caracteriza por:&lt;br /&gt;• Albuminuria persistente y creciente.&lt;br /&gt;• Declinación del filtrado glomerular.&lt;br /&gt;• Alta frecuencia de hipertensión arterial (HTA).&lt;br /&gt;• Aumento de la morbimortalidad cardiovascular.&lt;br /&gt;Desde el punto de vista anatomopatológico, la lesión histológica característica y patognomónica de la nefropatía diabética es la &lt;b&gt;glomeruloesclerosis intercapilar difusa&lt;/b&gt;.</t>
  </si>
  <si>
    <t>&lt;b&gt;c) Es una glomerulopatía en la cual 1/3 de los pacientes necesitarán dialisis:&lt;/b&gt; Es la opción correcta. Constituye un axioma clínico y epidemiológico directo que la nefropatía diabética representa la principal causa de insuficiencia renal crónica terminal a nivel mundial y nacional, abarcando estadísticamente a un tercio de la totalidad de estos pacientes que progresan de forma ineludible hacia la necesidad de terapias de sustitución (diálisis).</t>
  </si>
  <si>
    <t>&lt;b&gt;a) Tiene más incidencia en la Patagonia y Noreste Argentino:&lt;/b&gt; Es incorrecta. A nivel epidemiológico nacional en la República Argentina, la provincia de Tucumán ocupa el primer lugar ostentando la más alta incidencia del país de nefropatía diabética en diálisis por millón de habitantes, seguida por La Rioja.&lt;br /&gt;&lt;b&gt;b) Es una patología que predispone al desarrollo de Microangiopatía, Neuropatía y Macroangiopatía:&lt;/b&gt; Es incorrecta. La nefropatía diabética es en sí misma una complicación microvascular (microangiopatía) secundaria a la hiperglucemia crónica; no es la causa predisponente de la neuropatía o macroangiopatía, sino una consecuencia paralela del proceso destructivo de la diabetes mellitus.&lt;br /&gt;&lt;b&gt;d) Es más frecuente en DBT tipo I:&lt;/b&gt; Es incorrecta. Epidemiológicamente, debido a la abrumadora prevalencia poblacional mundial de la Diabetes Mellitus Tipo 2 (que presenta evolución acelerada), la inmensa mayoría de los casos globales de nefropatía diabética terminal pertenecen a pacientes con diabetes tipo 2.</t>
  </si>
  <si>
    <t>&lt;b&gt;IMPACTO EPIDEMIOLÓGICO Y DIÁLISIS EN ARGENTINA&lt;/b&gt;&lt;br /&gt;&lt;br /&gt;A nivel nefro-urológico, los registros estadísticos del INCUCAI revelan el profundo impacto de esta patología en el país:&lt;br /&gt;• Dos tercios (66%) de los pacientes en terapia de diálisis son diabéticos, hipertensos o padecen ambas patologías simultáneamente.&lt;br /&gt;• Sobre un registro de más de 30.000 pacientes en diálisis a nivel nacional, el 27,7% ingresaron directamente por nefropatía diabética.&lt;br /&gt;• En regiones críticas como Tucumán, el 41,1% de los pacientes dializados presentan la nefropatía diabética como la etiología base de su insuficiencia renal.</t>
  </si>
  <si>
    <t>En la fisiopatología de la nefropatía diabética intervienen principalmente los siguientes factores:&lt;br&gt;&lt;br&gt;a) Aumento de la presión del espacio de bowman&lt;br&gt;&lt;br&gt;b) Caída de la presión arterial&lt;br&gt;&lt;br&gt;c) Vasoconstricción de la arteriola aferente&lt;br&gt;&lt;br&gt;d) Mal control metabolico</t>
  </si>
  <si>
    <t>&lt;br&gt;d) Mal control metabolico</t>
  </si>
  <si>
    <t>El &lt;b&gt;mal control metabólico&lt;/b&gt; interviene como el factor fisiopatológico principal y crítico en la nefropatía diabética, al mantener y perpetuar la hiperglucemia sostenida que desencadena el daño orgánico.</t>
  </si>
  <si>
    <t>&lt;b&gt;FISIOPATOLOGÍA DE LA NEFROPATÍA DIABÉTICA&lt;/b&gt;&lt;br /&gt;&lt;br /&gt;La fisiopatología del daño renal en la diabetes es compleja y se desencadena principalmente por los efectos deletéreos de la hiperglucemia sostenida.&lt;br /&gt;• &lt;b&gt;Factores Metabólicos:&lt;/b&gt; El mal control glucémico (enfermedad de base mal controlada) es un factor de progresión crítico. La hiperglucemia utiliza vías metabólicas alternativas de escape (como el Diacilglicerol o la vía de los AGEs), activando la Proteína Quinasa C (PKC) y desencadenando un severo estrés oxidativo con liberación de factores profibróticos y proinflamatorios (como el TGF-β).&lt;br /&gt;• &lt;b&gt;Factores Hemodinámicos (Hiperfiltración):&lt;/b&gt; La hiperglucemia aumenta la reabsorción conjunta de glucosa y sodio en el túbulo proximal, disminuyendo drásticamente el sodio que llega a la mácula densa. Esto provoca una &lt;b&gt;vasodilatación de la arteriola aferente&lt;/b&gt; y, simultáneamente por activación del sistema renina-angiotensina-aldosterona, una &lt;b&gt;vasoconstricción de la arteriola eferente&lt;/b&gt;. La combinación de ambas alteraciones anatómicas multiplica exponencialmente la presión intraglomerular generando hiperfiltración y destrucción celular.&lt;br /&gt;• &lt;b&gt;Factores agravantes:&lt;/b&gt; Condicionan negativamente la evolución y agravan la hiperfiltración la &lt;b&gt;hipertensión arterial&lt;/b&gt;, la ingesta proteica excesiva y el persistente mal control metabólico.</t>
  </si>
  <si>
    <t>La opción d es correcta debido a que la literatura médica establece axiomáticamente que el &lt;b&gt;mal control metabólico&lt;/b&gt; interviene como el factor de progresión crítico y principal en la fisiopatología de la nefropatía diabética, perpetuando los efectos deletéreos de la hiperglucemia sostenida y manteniendo activas todas las vías intracelulares patológicas sobre el glomérulo.</t>
  </si>
  <si>
    <t>&lt;br /&gt;• &lt;b&gt;a) Aumento de la presión del espacio de bowman:&lt;/b&gt; Es incorrecta ya que el factor lesivo hemodinámico determinante es el aumento de la presión &lt;i&gt;intraglomerular&lt;/i&gt; (dentro del capilar), originando el estrés de roce vascular y la hiperfiltración, no un aumento primario en el espacio capsular.&lt;br /&gt;• &lt;b&gt;b) Caída de la presión arterial:&lt;/b&gt; Es incorrecta porque el factor hemodinámico que verdaderamente agrava el cuadro es la &lt;i&gt;hipertensión arterial&lt;/i&gt;, la cual incrementa la fuerza de la presión sistémica sobre el glomérulo enfermo.&lt;br /&gt;• &lt;b&gt;c) Vasoconstricción de la arteriola aferente:&lt;/b&gt; Es diametralmente incorrecta debido a que la caída de sodio en la mácula densa desencadena, por el contrario, una marcada &lt;b&gt;vasodilatación&lt;/b&gt; relativa de la arteriola aferente, permitiendo la entrada masiva y dañina de sangre al ovillo capilar.</t>
  </si>
  <si>
    <t>En la N. diabética la hiperglucemia sostenida es capaz de producir:&lt;br&gt;&lt;br&gt;a) Hipofiltración glomerular&lt;br&gt;&lt;br&gt;b) Vasoconstricción de arteriola aferente y eferente&lt;br&gt;&lt;br&gt;c) Vasodilatación de arteriola aferente y vasoconstricción eferente&lt;br&gt;&lt;br&gt;d) Caida de la presión intraglomerular</t>
  </si>
  <si>
    <t>&lt;br&gt;c) Vasodilatación de arteriola aferente y vasoconstricción eferente</t>
  </si>
  <si>
    <t>&lt;b&gt;HEMODINAMIA GLOMERULAR EN LA NEFROPATÍA DIABÉTICA&lt;/b&gt;&lt;br /&gt;&lt;br /&gt;La hiperglucemia sostenida altera profundamente la autorregulación arteriolar del glomérulo diabético, generando hiperfiltración e hipertensión intraglomerular mediante los siguientes mecanismos hemodinámicos:&lt;br /&gt;• &lt;b&gt;Vasodilatación de la arteriola aferente:&lt;/b&gt; La hiperglucemia genera un aumento masivo de la glucosa filtrada, que se reabsorbe junto al sodio mediante los transportadores SGLT2 en el túbulo contorneado proximal. Esta hiper-reabsorción provoca una caída drástica en la cantidad de sodio que llega a la mácula densa. Al perderse este estímulo del sodio (que fisiológicamente mantiene el tono constrictor), la arteriola aferente se vasodilata, permitiendo una entrada masiva de sangre al ovillo capilar.&lt;br /&gt;• &lt;b&gt;Vasoconstricción de la arteriola eferente:&lt;/b&gt; Simultáneamente, la caída de sodio en la mácula densa actúa como gatillo para liberar renina, activando el Sistema Renina-Angiotensina-Aldosterona (SRAA). Esto genera una hiperactividad de la Angiotensina II, la cual ejerce una intensa vasoconstricción sobre la arteriola eferente, cerrando la vía de salida.&lt;br /&gt;• &lt;b&gt;Hiperfiltración y daño:&lt;/b&gt; La conjunción de una arteriola aferente dilatada y una eferente contraída multiplica exponencialmente la presión del capilar glomerular (PCG), desatando el mecanismo patogénico primario de hiperfiltración, estrés de roce vascular (&lt;i&gt;shear stress&lt;/i&gt;), proteinuria por elongación de los poros y nefroesclerosis posterior.</t>
  </si>
  <si>
    <t>&lt;b&gt;c) Vasodilatación de arteriola aferente y vasoconstricción eferente:&lt;/b&gt; Es la opción correcta. Constituye el axioma integrador del desajuste hemodinámico provocado por la diabetes. La disminución de la llegada de sodio a la mácula densa anula el tono vasoconstrictor de la aferente (vasodilatándola) y simultáneamente activa la liberación de renina, lo que hiperactiva a la Angiotensina II induciendo de forma sostenida la vasoconstricción de la eferente.</t>
  </si>
  <si>
    <t>&lt;b&gt;a) Hipofiltración glomerular:&lt;/b&gt; Es incorrecta. En las fases preclínica e incipiente de la nefropatía diabética, el aumento del flujo y de la presión intraglomerular provocan el efecto opuesto: una franca hiperfiltración compensadora inicial (pudiendo elevar el filtrado hasta 150 ml/min).&lt;br /&gt;&lt;b&gt;b) Vasoconstricción de arteriola aferente y eferente:&lt;/b&gt; Es incorrecta. La arteriola aferente sufre paradójicamente una severa vasodilatación secundaria a la pérdida de su tono vascular normal, inducida por el déficit local de sodio en la mácula densa.&lt;br /&gt;&lt;b&gt;d) Caida de la presión intraglomerular:&lt;/b&gt; Es incorrecta. La combinación letal de una entrada vascular masiva sin control (aferente dilatada) contra una salida bloqueada o dificultosa (eferente contraída) multiplica exponencialmente la presión intraglomerular, no la disminuye.</t>
  </si>
  <si>
    <t>¿Cuál de estas afirmaciones de fisiopatología en Nefropatía Diabética es INCORRECTA?&lt;br&gt;&lt;br&gt;a) El catabolismo de la glucosa usa vías de escape como la vía del Diacilglicerol y de los AGEs&lt;br&gt;&lt;br&gt;b) La hiperglucemia en la nefropatía diabética induce PKC como vía de señalización&lt;br&gt;&lt;br&gt;c) La hiperactividad de la Ag II produce excesiva cantidad de radicales libres de oxigeno&lt;br&gt;&lt;br&gt;d) La hiperglucemia produce stress oxidativo preferentemente vía PKC&lt;br&gt;&lt;br&gt;e) La proteinuria es a consecuencia de la disminución de la presión intraglomerular</t>
  </si>
  <si>
    <t>&lt;br&gt;e) La proteinuria es a consecuencia de la disminución de la presión intraglomerular</t>
  </si>
  <si>
    <t>La proteinuria en la nefropatía diabética &lt;b&gt;NO es consecuencia de la disminución de la presión intraglomerular&lt;/b&gt; y la caída del filtrado, sino que se produce por todo lo contrario: es el resultado directo del &lt;b&gt;aumento de la presión intraglomerular&lt;/b&gt; y la hiperfiltración patológica.</t>
  </si>
  <si>
    <t>&lt;b&gt;FISIOPATOLOGÍA DE LA NEFROPATÍA DIABÉTICA Y PROTEINURIA&lt;/b&gt;&lt;br /&gt;&lt;br /&gt;La fisiopatología del daño renal en la diabetes es compleja y se desencadena principalmente por la conjunción de factores metabólicos y hemodinámicos generados por la hiperglucemia sostenida.&lt;br /&gt;• &lt;b&gt;Factores Metabólicos y Estrés Oxidativo:&lt;/b&gt; Al saturarse la vía principal del Ciclo de Krebs, el catabolismo de la glucosa utiliza vías de escape como la vía del Diacilglicerol (DAG) y de los AGEs (Productos Finales de Glicosilación Avanzada). A partir de esto, la hiperglucemia induce a la Proteína Quinasa C (PKC) como vía de señalización intracelular, lo cual produce un severo estrés oxidativo preferentemente mediado por esta vía. Paralelamente, la hiperactividad de la Angiotensina II (Ag II) produce una excesiva cantidad de radicales libres de oxígeno al potenciar la enzima NADPH Oxidasa, retroalimentando la hiperoxidación y el daño tisular.&lt;br /&gt;• &lt;b&gt;Factores Hemodinámicos e Hiperfiltración:&lt;/b&gt; La hiperglucemia sostenida provoca una vasodilatación de la arteriola aferente y una vasoconstricción de la arteriola eferente. La combinación anatómica de ambas alteraciones multiplica exponencialmente la presión intraglomerular, generando el fenómeno destructivo de hiperfiltración.&lt;br /&gt;• &lt;b&gt;Daño Estructural y Proteinuria:&lt;/b&gt; El aumento de la presión dentro del capilar glomerular presiona la membrana basal y produce un intenso estrés de roce vascular. Esta altísima presión intraglomerular (no su disminución) genera un aumento del tamaño de los poros de la membrana basal, el alejamiento y pérdida de sus cargas negativas, lo cual permite la fuga masiva de macromoléculas hacia el espacio urinario originando la &lt;b&gt;proteinuria&lt;/b&gt; patológica.</t>
  </si>
  <si>
    <t>La opción e es la afirmación INCORRECTA (y por ende la respuesta que se debe marcar) debido a que la literatura médica establece axiomáticamente que la &lt;b&gt;proteinuria NO es consecuencia de la disminución de la presión intraglomerular&lt;/b&gt;. Por el contrario, la pérdida proteica es el resultado mecánico directo del &lt;b&gt;aumento drástico de la presión intraglomerular&lt;/b&gt; (hipertensión intraglomerular) provocado por la hiperfiltración que daña y abre los poros de la membrana basal.</t>
  </si>
  <si>
    <t>&lt;br /&gt;• &lt;b&gt;a) El catabolismo de la glucosa usa vías de escape...&lt;/b&gt;, &lt;b&gt;b) La hiperglucemia... induce PKC...&lt;/b&gt; y &lt;b&gt;d) La hiperglucemia produce stress oxidativo preferentemente vía PKC:&lt;/b&gt; Son afirmaciones correctas sobre la fisiopatología, ya que la hiperglucemia satura las vías metabólicas normales forzando el uso de vías de escape (DAG y AGEs) que activan la Proteína Quinasa C (PKC), desencadenando estrés oxidativo celular.&lt;br /&gt;• &lt;b&gt;c) La hiperactividad de la Ag II produce excesiva cantidad de radicales libres de oxigeno:&lt;/b&gt; Es una afirmación correcta puesto que la Angiotensina II se activa y actúa sobre los receptores AT1 potenciando la NADPH Oxidasa, induciendo la liberación masiva de radicales libres de oxígeno (hiperoxidación) en el tejido renal.</t>
  </si>
  <si>
    <t>¿Cuál de estas afirmaciones es INCORRECTA?&lt;br&gt;&lt;br&gt;a) La hiperglucemia en la nefropatía diabética induce PKC por vía del diacilglicerol y de los AGEs&lt;br&gt;&lt;br&gt;b) La hiperactividad de la AgII produce excesiva cantidad de radicales libres de oxígeno&lt;br&gt;&lt;br&gt;c) La hiperglucemia produce estrés oxidativo preferentemente vía PKC&lt;br&gt;&lt;br&gt;d) La proteinuria en la Nefropatía Diabética es a consecuencia de la disminución de la presión intraglomerular y la caída del filtrado</t>
  </si>
  <si>
    <t>&lt;br&gt;d) La proteinuria en la Nefropatía Diabética es a consecuencia de la disminución de la presión intraglomerular y la caída del filtrado</t>
  </si>
  <si>
    <t>La &lt;b&gt;proteinuria&lt;/b&gt; en la nefropatía diabética &lt;b&gt;NO es consecuencia de la disminución&lt;/b&gt; de la presión intraglomerular y la caída del filtrado, sino todo lo contrario, derivando de un marcado &lt;b&gt;aumento de la presión intraglomerular (hiperfiltración)&lt;/b&gt; que dilata los poros de la membrana basal.</t>
  </si>
  <si>
    <t>&lt;b&gt;HEMODINAMIA GLOMERULAR Y PROTEINURIA EN LA NEFROPATÍA DIABÉTICA&lt;/b&gt;&lt;br /&gt;&lt;br /&gt;La hiperglucemia sostenida altera profundamente la autorregulación arteriolar del glomérulo diabético, desatando un daño morfológico directo y proteinuria mediante los siguientes mecanismos hemodinámicos:&lt;br /&gt;• &lt;b&gt;Hiperfiltración y Presión Intraglomerular:&lt;/b&gt; A nivel vascular, la hiperglucemia produce la vasodilatación de la arteriola aferente y la vasoconstricción de la arteriola eferente (mediada por el SRAA). La conjunción de ambas alteraciones genera un aumento drástico de la presión intraglomerular (PCG), estableciendo de esta forma el letal mecanismo de hiperfiltración.&lt;br /&gt;• &lt;b&gt;Daño en la barrera de filtración:&lt;/b&gt; El aumento desmedido de presión presiona a la membrana basal abriéndola "como un paracaídas". En consecuencia, la hiperfiltración se ve acompañada ineludiblemente del aumento de tamaño de los poros de la membrana basal y la disminución de cargas negativas.&lt;br /&gt;• &lt;b&gt;Conclusión fisiopatológica:&lt;/b&gt; Las alteraciones mecánicas descritas determinan la aparición de la proteinuria. Por lo tanto, es un error patogénico afirmar que la proteinuria ocurre por una caída del filtrado o disminución de la presión, ya que el motor inicial primario del daño es el desborde presórico.</t>
  </si>
  <si>
    <t>&lt;b&gt;d) La proteinuria en la Nefropatía Diabética es a consecuencia de la disminución de la presión intraglomerular y la caída del filtrado:&lt;/b&gt; Es la opción correcta (la afirmación INCORRECTA). La proteinuria patológica en esta entidad no es consecuencia de la caída del filtrado ni de una disminución presórica intraglomerular; por el contrario, se debe fisiopatológicamente a un estado de hiperfiltración inicial con un aumento drástico de la presión intraglomerular que empuja y dilata los poros de la membrana basal, perdiendo su selectividad y permitiendo la fuga proteica.</t>
  </si>
  <si>
    <t>&lt;b&gt;a) La hiperglucemia en la nefropatía diabética induce PKC por vía del diacilglicerol y de los AGEs:&lt;/b&gt; Es una afirmación correcta. El catabolismo anómalo de la glucosa usa vías de escape metabólico (como el diacilglicerol y la formación de AGEs) que convergen induciendo y activando a la Proteína Quinasa C (PKC) como principal vía de señalización del daño.&lt;br /&gt;&lt;b&gt;b) La hiperactividad de la AgII produce excesiva cantidad de radicales libres de oxígeno:&lt;/b&gt; Es una afirmación correcta. La hiperactividad de la Angiotensina II potencia enormemente la enzima NADPH Oxidasa, generando la liberación masiva de anión superóxido y perpetuando el daño tisular.&lt;br /&gt;&lt;b&gt;c) La hiperglucemia produce estrés oxidativo preferentemente vía PKC:&lt;/b&gt; Es una afirmación correcta. La sobreactivación sostenida de la PKC hiperoxida el medio, induciendo inactivación del óxido nítrico protector y formando peroxinitrito, lo cual dispara la inflamación y el estrés oxidativo generalizado.</t>
  </si>
  <si>
    <t>Marcar la opción correcta sobre Nefropatía Diabética tipo I:&lt;br&gt;&lt;br&gt;a) Generalmente presenta una fase inicial Incipiente caracterizada por hiperfiltración, sin microalbuminuria y sin Hipertensión Arterial&lt;br&gt;&lt;br&gt;b) Generalmente presenta una fase inicial preclinica caracterizada por hiperfiltración, con microalbuminuria y sin Hipertensión Arterial&lt;br&gt;&lt;br&gt;c) Generalmente presenta una fase inicial preclinica caracterizada por hiperfiltración, sin microalbuminuria y sin Hipertensión Arterial&lt;br&gt;&lt;br&gt;d) Generalmente presenta una fase inicial Incipiente caracterizada por hiperfiltración, con microalbuminuria y sin Hipertensión Arterial</t>
  </si>
  <si>
    <t>&lt;br&gt;c) Generalmente presenta una fase inicial preclinica caracterizada por hiperfiltración, sin microalbuminuria y sin Hipertensión Arterial</t>
  </si>
  <si>
    <t>La nefropatía diabética tipo 1 generalmente presenta una &lt;b&gt;fase inicial preclínica&lt;/b&gt; caracterizada hemodinámicamente por una franca &lt;b&gt;hiperfiltración&lt;/b&gt;, cursando &lt;b&gt;sin microalbuminuria&lt;/b&gt; y &lt;b&gt;sin hipertensión arterial&lt;/b&gt;.</t>
  </si>
  <si>
    <t>&lt;b&gt;HISTORIA NATURAL Y ESTADIOS CLÍNICOS DE LA NEFROPATÍA DIABÉTICA&lt;/b&gt;&lt;br /&gt;&lt;br /&gt;La nefropatía diabética evoluciona cronológicamente con los siguientes estadios: hiperfiltración, microalbuminuria, proteinuria, síndrome nefrótico e insuficiencia renal terminal.&lt;br /&gt;• &lt;b&gt;Etapas I y II (Fase Preclínica y Silenciosa):&lt;/b&gt; La fase inicial preclínica se caracteriza por nefromegalia, hipertrofia e hiperfiltración glomerular (con un filtrado aumentado por arriba del 100% o hasta 150 ml/min). Durante esta etapa, la excreción urinaria de albúmina permanece normal (sin microalbuminuria) y no hay hipertensión arterial manifiesta.&lt;br /&gt;• &lt;b&gt;Etapa III (Nefropatía Diabética Incipiente):&lt;/b&gt; Aparece la microalbuminuria persistente (30 a 300 mg/día) y se produce la regresión de la hiperfiltración (pseudonormalización del filtrado).&lt;br /&gt;• &lt;b&gt;Etapa IV (Nefropatía Diabética Clínica):&lt;/b&gt; Se define por proteinuria persistente (&gt; 300 mg/día). Inicia el descenso irreversible del filtrado y la instauración de hipertensión arterial.&lt;br /&gt;• &lt;b&gt;Etapa V (Insuficiencia Renal Terminal):&lt;/b&gt; Uremia severa que requiere diálisis de forma ineludible.</t>
  </si>
  <si>
    <t>La opción c es correcta debido a que la literatura médica nefrológica establece axiomáticamente que la nefropatía diabética tipo 1 presenta una &lt;b&gt;fase inicial preclínica&lt;/b&gt; (Etapas I y II) que se caracteriza hemodinámicamente por la presencia de &lt;b&gt;hiperfiltración&lt;/b&gt; glomerular, cursando todavía &lt;b&gt;sin microalbuminuria&lt;/b&gt; (normoalbuminuria) y &lt;b&gt;sin hipertensión arterial&lt;/b&gt; sistémica asociada.</t>
  </si>
  <si>
    <t>&lt;br /&gt;• &lt;b&gt;a) ...fase inicial Incipiente caracterizada por hiperfiltración... sin Hipertensión Arterial:&lt;/b&gt; Es incorrecta porque la "fase incipiente" (Etapa III) se caracteriza por la aparición de microalbuminuria y la caída de la hiperfiltración (pseudonormalización del filtrado), no por ausencia de microalbuminuria ni hiperfiltración sostenida.&lt;br /&gt;• &lt;b&gt;b) ...fase inicial preclinica caracterizada por hiperfiltración, con microalbuminuria...:&lt;/b&gt; Es diametralmente incorrecta ya que el sello fisiopatológico de la fase preclínica es la normoalbuminuria; la detección de microalbuminuria define automáticamente el paso a la fase incipiente.&lt;br /&gt;• &lt;b&gt;d) ...fase inicial Incipiente caracterizada por hiperfiltración, con microalbuminuria...:&lt;/b&gt; Es incorrecta al definir a la fase incipiente con "hiperfiltración", estadio en el cual el filtrado sufre un descenso compensatorio perdiendo dicha característica inicial.</t>
  </si>
  <si>
    <t>&lt;b&gt;EVOLUCIÓN CLÍNICA: DIABETES TIPO 1 VS. TIPO 2&lt;/b&gt;&lt;br /&gt;&lt;br /&gt;• &lt;b&gt;Diabetes Tipo 1:&lt;/b&gt; Tiene un desarrollo prolongado. La hipertensión arterial inicia generalmente junto con la nefropatía diabética clínica (Etapa IV). La microalbuminuria se presenta en la etapa incipiente (Etapa III) y en la fase preclínica inicial hay hiperfiltración aislada.&lt;br /&gt;• &lt;b&gt;Diabetes Tipo 2:&lt;/b&gt; Su evolución es mucho más acelerada. La microalbuminuria se presenta frecuentemente desde el inicio de la enfermedad y la hipertensión arterial suele acompañar en el 80 al 90% de los casos, pudiendo incluso anteceder al diagnóstico de la afección renal.</t>
  </si>
  <si>
    <t>NO es propio de la nefropatía diabética:&lt;br&gt;&lt;br&gt;a) Hipertensión arterial&lt;br&gt;&lt;br&gt;b) Aumento del filtrado glomerular en etapas iniciales&lt;br&gt;&lt;br&gt;c) Necrosis papilar&lt;br&gt;&lt;br&gt;d) Hiperreninismo hiperaldosteronismo&lt;br&gt;&lt;br&gt;e) Microalbuminuria</t>
  </si>
  <si>
    <t>&lt;br&gt;d) Hiperreninismo hiperaldosteronismo</t>
  </si>
  <si>
    <t>&lt;b&gt;CARACTERÍSTICAS Y EVOLUCIÓN DE LA NEFROPATÍA DIABÉTICA&lt;/b&gt;&lt;br /&gt;&lt;br /&gt;La nefropatía diabética evoluciona cronológicamente atravesando distintas etapas fisiopatológicas y clínicas (hiperfiltración, microalbuminuria, proteinuria, síndrome nefrótico e insuficiencia renal terminal):&lt;br /&gt;• &lt;b&gt;Hiperfiltración inicial:&lt;/b&gt; En la Etapa I (Fase Preclínica), la hiperglucemia induce una vasodilatación de la arteriola aferente y vasoconstricción de la eferente, provocando un aumento del filtrado glomerular por arriba del 100% (pudiendo llegar a 150 ml/min).&lt;br /&gt;• &lt;b&gt;Progresión clínica:&lt;/b&gt; Avanza manifestando de forma progresiva microalbuminuria persistente, luego proteinuria manifiesta, asociándose ineludiblemente al desarrollo de Hipertensión Arterial (HTA) y a un marcado aumento de la morbimortalidad cardiovascular.&lt;br /&gt;• &lt;b&gt;Comportamiento hormonal:&lt;/b&gt; Fisiopatológicamente, el hiperreninismo con hiperaldosteronismo no constituye una manifestación propia de este cuadro. Por el contrario, los pacientes diabéticos con afección renal crónica tienen una alta predisposición a desarrollar un cuadro de hipoaldosteronismo hiporreninémico (Acidosis Tubular Renal Tipo IV), cursando típicamente con acidosis metabólica e hiperkalemia.</t>
  </si>
  <si>
    <t>&lt;b&gt;d) Hiperreninismo hiperaldosteronismo:&lt;/b&gt; Es la opción correcta (la característica que NO es propia). Constituye un axioma clínico comprobado que el hiperreninismo con hiperaldosteronismo no es un hallazgo propio ni representativo de la evolución de la nefropatía diabética. Por el contrario, estos pacientes desarrollan con frecuencia una disfunción del aparato yuxtaglomerular que deriva en un estado de hiporreninismo con hipoaldosteronismo asociado.</t>
  </si>
  <si>
    <t>&lt;b&gt;a) Hipertensión arterial:&lt;/b&gt; Es incorrecta. Representa un hallazgo clínico casi constante en la etapa clínica de la enfermedad y actúa como un factor de progresión crítico que acelera el daño estructural.&lt;br /&gt;&lt;b&gt;b) Aumento del filtrado glomerular en etapas iniciales:&lt;/b&gt; Es incorrecta. La hiperfiltración compensadora (con un filtrado glomerular sumamente elevado) es la característica fisiopatológica definitoria de la Etapa I de la patología.&lt;br /&gt;&lt;b&gt;c) Necrosis papilar:&lt;/b&gt; Es incorrecta. Aunque no es exclusiva, los pacientes diabéticos poseen una altísima predisposición isquémica e infecciosa para sufrir complicaciones anatómicas graves como la necrosis papilar renal.&lt;br /&gt;&lt;b&gt;e) Microalbuminuria:&lt;/b&gt; Es incorrecta. Constituye el sello diagnóstico de la Etapa III (incipiente), siendo el marcador predictivo temprano más importante de la enfermedad vascular y renal.</t>
  </si>
  <si>
    <t>&lt;b&gt;ESTADIOS CLÍNICOS DE LA NEFROPATÍA DIABÉTICA&lt;/b&gt;&lt;br /&gt;&lt;br /&gt;• &lt;b&gt;Etapa I (Fase Preclínica):&lt;/b&gt; Caracterizada por nefromegalia, hipertrofia e hiperfiltración glomerular (filtrado aumentado por arriba del 100%). Normoalbuminuria.&lt;br /&gt;• &lt;b&gt;Etapa II (Silenciosa):&lt;/b&gt; Desarrollo de lesiones estructurales silentes, manteniendo normoalbuminuria.&lt;br /&gt;• &lt;b&gt;Etapa III (Incipiente):&lt;/b&gt; Aparición de microalbuminuria persistente (30 y 300 mg/día) y pseudonormalización del filtrado glomerular.&lt;br /&gt;• &lt;b&gt;Etapa IV (Manifiesta o Clínica):&lt;/b&gt; Proteinuria persistente (&gt; 300 mg/día), franca declinación progresiva del filtrado e inicio de HTA.&lt;br /&gt;• &lt;b&gt;Etapa V (Insuficiencia Renal Terminal):&lt;/b&gt; Uremia con filtrado &lt; 20 ml/min y requerimiento definitivo de terapia de reemplazo renal (diálisis).</t>
  </si>
  <si>
    <t>El mecanismo fisiopatológico por el que estaría indicado el uso de IECA en la nefropatía diabética es:&lt;br&gt;&lt;br&gt;a) Por acción antiproliferativa y antifibrosis&lt;br&gt;&lt;br&gt;b) Por acción antioxidante de los IECA&lt;br&gt;&lt;br&gt;c) Por dilatación de la arteriola eferente del glomérulo&lt;br&gt;&lt;br&gt;d) Todas las respuestas anteriores son correctas</t>
  </si>
  <si>
    <t>&lt;br&gt;d) Todas las respuestas anteriores son correctas</t>
  </si>
  <si>
    <t>&lt;b&gt;MECANISMOS DE NEFROPROTECCIÓN DE LOS IECA&lt;/b&gt;&lt;br /&gt;&lt;br /&gt;El manejo estricto de la hipertensión arterial y el bloqueo del Sistema Renina-Angiotensina-Aldosterona (SRAA) constituyen pilares terapéuticos esenciales para evitar el daño progresivo en la enfermedad renal.&lt;br /&gt;• &lt;b&gt;Elección farmacológica:&lt;/b&gt; El fármaco antihipertensivo de primera elección y que más se recomienda en un paciente con hipertensión arterial y diabetes es un IECA o un ARA II.&lt;br /&gt;• &lt;b&gt;Efectos hemodinámicos y tisulares:&lt;/b&gt; El mecanismo fisiopatológico por el que se indican los IECA en la nefropatía diabética es múltiple. Actúan primariamente por dilatar selectivamente la &lt;b&gt;arteriola eferente&lt;/b&gt; del glomérulo (contrarrestando la severa vasoconstricción impuesta por la Angiotensina II). A este efecto hemodinámico se le suma una potente acción celular &lt;b&gt;antioxidante&lt;/b&gt;, &lt;b&gt;antiproliferativa&lt;/b&gt; y &lt;b&gt;antifibrótica&lt;/b&gt;.&lt;br /&gt;• &lt;b&gt;Control de la hiperfiltración:&lt;/b&gt; Al dilatar la arteriola eferente, disminuyen drásticamente la presión intraglomerular (PCG) y reducen la hiperfiltración patológica. Como consecuencia mecánica favorable, las cargas negativas de la membrana basal vuelven a acercarse, logrando disminuir y controlar la proteinuria.</t>
  </si>
  <si>
    <t>La opción d es correcta debido a que la literatura médica establece axiomáticamente que el mecanismo fisiopatológico por el que se indican y utilizan los IECA en la nefropatía diabética es múltiple, abarcando de manera simultánea su acción &lt;b&gt;antioxidante&lt;/b&gt;, su capacidad hemodinámica para &lt;b&gt;dilatar selectivamente la arteriola eferente&lt;/b&gt; del glomérulo (reduciendo así la presión intraglomerular y la hiperfiltración) y su acción celular &lt;b&gt;antiproliferativa y antifibrótica&lt;/b&gt; sobre el tejido renal.</t>
  </si>
  <si>
    <t>&lt;br /&gt;• &lt;b&gt;a) Por acción antiproliferativa y antifibrosis, b) Por acción antioxidante de los IECA y c) Por dilatación de la arteriola eferente del glomérulo:&lt;/b&gt; Son incorrectas como opciones únicas porque, si bien cada una describe de manera individual un efecto protector comprobado y verdadero de los IECA sobre el riñón diabético, resultan incompletas de forma aislada ante la existencia de una opción integradora que engloba correctamente a la totalidad de los mecanismos fisiopatológicos descritos.</t>
  </si>
  <si>
    <t>En el paciente diabético el transporte de glucosa ligado al sodio (SGLT2):&lt;br&gt;&lt;br&gt;a) Es capaz de desarrollar hiperfiltración ante glucosuria sostenida&lt;br&gt;&lt;br&gt;b) Se realiza en Tubo Contorneado Distal (mácula densa)&lt;br&gt;&lt;br&gt;c) Produce vasoconstricción de arteriola eferente&lt;br&gt;&lt;br&gt;d) Todas las respuestas son correctas</t>
  </si>
  <si>
    <t>&lt;br&gt;a) Es capaz de desarrollar hiperfiltración ante glucosuria sostenida</t>
  </si>
  <si>
    <t>&lt;b&gt;HEMODINAMIA GLOMERULAR Y ROL DEL SGLT2 EN LA NEFROPATÍA DIABÉTICA&lt;/b&gt;&lt;br /&gt;&lt;br /&gt;El mecanismo íntimo de la hiperfiltración en la nefropatía diabética se sustenta en la fisiología del transporte de glucosa en el riñón. La glucosa filtrada se reabsorbe hacia la célula mediante transportadores de glucosa ligados al sodio denominados SGLT.&lt;br /&gt;• &lt;b&gt;Ubicación y Función del SGLT2:&lt;/b&gt; Se encuentra ubicado principalmente en la porción S1 (pars recta) del Túbulo Contorneado Proximal (TCP). Tiene alta capacidad, reabsorbiendo el 97% de la glucosa filtrada acoplada a cationes de Na+.&lt;br /&gt;• &lt;b&gt;Cascada de Hiperfiltración:&lt;/b&gt; Ante un cuadro de hiperglucemia, la cantidad de glucosa que se filtra aumenta drásticamente. En el paciente diabético, el transporte de glucosa ligado al sodio (SGLT2) es capaz de desarrollar hiperfiltración ante una glucosuria sostenida. Este aumento en la reabsorción de glucosa conlleva concomitantemente un aumento masivo en la reabsorción de Na+ en el TCP.&lt;br /&gt;• &lt;b&gt;Impacto Hemodinámico:&lt;/b&gt; La alta reabsorción produce una caída aguda en la concentración de Na+ que alcanza la mácula densa. Al disminuir el sodio, se anula el tono vasoconstrictor normal, generando una profunda &lt;b&gt;vasodilatación de la arteriola aferente&lt;/b&gt; y una activación del SRAA que causa &lt;b&gt;vasoconstricción de la eferente&lt;/b&gt;. La conjunción de ambas alteraciones genera un aumento drástico de la presión intraglomerular, estableciendo el mecanismo de hiperfiltración.</t>
  </si>
  <si>
    <t>&lt;b&gt;a) Es capaz de desarrollar hiperfiltración ante glucosuria sostenida:&lt;/b&gt; Es la opción correcta. Constituye un axioma fisiopatológico comprobado que, ante una carga constante de glucosa (glucosuria), el SGLT2 incrementa masivamente la reabsorción de glucosa junto al sodio en el túbulo proximal. Esto disminuye agudamente el sodio que llega a la mácula densa, aboliendo el freno autorregulador y desencadenando desajustes arteriolares que desembocan en la hiperfiltración glomerular.</t>
  </si>
  <si>
    <t>&lt;b&gt;b) Se realiza en Tubo Contorneado Distal (mácula densa):&lt;/b&gt; Es incorrecta. El transporte de glucosa mediado por SGLT2 se lleva a cabo anatómicamente en el Túbulo Contorneado Proximal (principalmente porción S1), no en el distal ni en la mácula densa.&lt;br /&gt;&lt;b&gt;c) Produce vasoconstricción de arteriola eferente:&lt;/b&gt; Es incorrecta como acción directa del transportador. La vasoconstricción eferente es mediada por la hiperactividad de la Angiotensina II (activación del SRAA) generada secundariamente a la caída de sodio. La alteración vascular local inmediata producida por el déficit de sodio captado a causa del SGLT2 es la vasodilatación de la arteriola aferente.&lt;br /&gt;&lt;b&gt;d) Todas las respuestas son correctas:&lt;/b&gt; Es incorrecta debido a la clara invalidez anatómica y funcional de las alternativas B y C.</t>
  </si>
  <si>
    <t>En la historia natural de la Nefropatía Diabética en Diabetes Tipo I: Seleccione una:&lt;br&gt;&lt;br&gt;a) La HTA inicia generalmente con el estadio de nefropatía diabética clínica&lt;br&gt;&lt;br&gt;b) La HTA comienza antes de la Fase Preclínica de la Nefropatía Diabética&lt;br&gt;&lt;br&gt;c) La microalbuminuria se presenta al inicio de la enfermedad Diabetes Tipo I&lt;br&gt;&lt;br&gt;d) Generalmente el síndrome nefrótico se presenta en la etapa de N.D. Incipiente&lt;br&gt;&lt;br&gt;e) El cociente microalbuminuria/creatininuria de 0 a 30 mg/gr marca el inicio de la N.D.Clínica</t>
  </si>
  <si>
    <t>&lt;br&gt;a) La HTA inicia generalmente con el estadio de nefropatía diabética clínica</t>
  </si>
  <si>
    <t>En la historia natural de la diabetes tipo 1, la &lt;b&gt;hipertensión arterial inicia generalmente con el estadio de nefropatía diabética clínica&lt;/b&gt; (Etapa IV), la microalbuminuria se presenta en la etapa incipiente y en la fase preclínica hay hiperfiltración aislada.</t>
  </si>
  <si>
    <t>&lt;b&gt;HISTORIA NATURAL COMPARATIVA: DIABETES TIPO 1 VS. TIPO 2&lt;/b&gt;&lt;br /&gt;&lt;br /&gt;La evolución de la nefropatía diabética varía significativamente según el tipo de diabetes:&lt;br /&gt;• &lt;b&gt;Diabetes Tipo 1:&lt;/b&gt; Tiene un desarrollo prolongado. La nefropatía clínica se establece típicamente a los 20 años de evolución, y la uremia terminal a los 30 años. Se caracteriza clínicamente porque la &lt;b&gt;hipertensión arterial inicia generalmente en conjunto con el estadio de nefropatía diabética clínica (Etapa IV)&lt;/b&gt;. Por su parte, la microalbuminuria se presenta recién en la etapa incipiente (Etapa III) y en la fase preclínica (Etapas I-II) existe hiperfiltración aislada sin HTA manifiesta.&lt;br /&gt;• &lt;b&gt;Diabetes Tipo 2:&lt;/b&gt; Su progresión es mucho más acelerada, desarrollando nefropatía clínica en apenas 10 años. A diferencia del tipo 1, la microalbuminuria se presenta frecuentemente al inicio de la enfermedad y la &lt;b&gt;hipertensión arterial acompaña en el 80 al 90% de los casos, pudiendo incluso anteceder a la afección renal&lt;/b&gt;.</t>
  </si>
  <si>
    <t>La opción a es correcta debido a que la literatura médica establece axiomáticamente que en la historia natural de la evolución en la diabetes tipo 1, la &lt;b&gt;hipertensión arterial inicia generalmente con la nefropatía diabética clínica&lt;/b&gt; (Etapa IV, definida por proteinuria persistente &gt; 300 mg/día), a diferencia de la diabetes tipo 2 donde la HTA puede anteceder o acompañar el cuadro renal desde su inicio.</t>
  </si>
  <si>
    <t>&lt;br /&gt;• &lt;b&gt;b) La HTA comienza antes de la Fase Preclínica de la Nefropatía Diabética:&lt;/b&gt; Es incorrecta para la diabetes tipo 1, cuya fase preclínica cursa clásicamente sin HTA. Esta afirmación describe el comportamiento típico de la diabetes tipo 2.&lt;br /&gt;• &lt;b&gt;c) La microalbuminuria se presenta al inicio de la enfermedad Diabetes Tipo I:&lt;/b&gt; Es incorrecta ya que en el tipo 1 la microalbuminuria aparece recién en la etapa incipiente (tras 10 a 15 años de evolución). Su presentación temprana es característica del tipo 2.&lt;br /&gt;• &lt;b&gt;d) Generalmente el síndrome nefrótico se presenta en la etapa de N.D. Incipiente:&lt;/b&gt; Es incorrecta debido a que la etapa incipiente se define exclusivamente por la presencia de &lt;i&gt;microalbuminuria&lt;/i&gt; (30 a 300 mg/día), mientras que el síndrome nefrótico (fuga proteica masiva) ocurre durante la progresión de la nefropatía clínica (Etapa IV).&lt;br /&gt;• &lt;b&gt;e) El cociente microalbuminuria/creatininuria de 0 a 30 mg/gr marca el inicio de la N.D. Clínica:&lt;/b&gt; Es diametralmente incorrecta ya que un cociente &lt; 30 mg/g es considerado normal/óptimo, y el estadio de nefropatía clínica exige proteinuria franca o macroalbuminuria persistente (&gt; 300 mg/día).</t>
  </si>
  <si>
    <t>&lt;b&gt;ESTADIOS CLÍNICOS DE LA NEFROPATÍA DIABÉTICA&lt;/b&gt;&lt;br /&gt;&lt;br /&gt;• &lt;b&gt;Etapas I y II (Fase Preclínica y Silenciosa):&lt;/b&gt; Nefromegalia, hipertrofia e hiperfiltración glomerular (con un filtrado aumentado por arriba del 100%). La excreción urinaria de albúmina permanece normal.&lt;br /&gt;• &lt;b&gt;Etapa III (Nefropatía Diabética Incipiente):&lt;/b&gt; Aparece la microalbuminuria persistente (30 a 300 mg/día) y se produce la regresión de la hiperfiltración (pseudonormalización del filtrado).&lt;br /&gt;• &lt;b&gt;Etapa IV (Nefropatía Diabética Clínica):&lt;/b&gt; Se define por proteinuria persistente (&gt; 300 mg/día). Inicia el descenso irreversible del filtrado y la instauración de hipertensión arterial progresiva.&lt;br /&gt;• &lt;b&gt;Etapa V (Insuficiencia Renal Terminal):&lt;/b&gt; Uremia severa que requiere diálisis de forma ineludible.</t>
  </si>
  <si>
    <t>En la Nefropatía Diabética de Diabetes tipo II: Seleccione una:&lt;br&gt;&lt;br&gt;a) En la etapa final de N.D.Clínica puede presentar filtrado glomerular seudonormal&lt;br&gt;&lt;br&gt;b) La N.D. Incipiente se acompaña de filtrado glomerular muy disminuido&lt;br&gt;&lt;br&gt;c) La microalbuminuria entre 30 y 300mg/gr es normal&lt;br&gt;&lt;br&gt;d) El cociente microalbuminuria/creatininuria mayor de 300 mg/gr es el inicio de la N.D.Incipiente&lt;br&gt;&lt;br&gt;e) La microalbuminuria se presenta al inicio de la N.D tipo II y la HTA puede incluso antecederla</t>
  </si>
  <si>
    <t>&lt;br&gt;e) La microalbuminuria se presenta al inicio de la N.D tipo II y la HTA puede incluso antecederla</t>
  </si>
  <si>
    <t>&lt;b&gt;HISTORIA NATURAL COMPARATIVA: DIABETES TIPO 1 VS. TIPO 2&lt;/b&gt;&lt;br /&gt;&lt;br /&gt;La evolución natural de la nefropatía diabética difiere drásticamente según el tipo de diabetes subyacente:&lt;br /&gt;• &lt;b&gt;Diabetes Tipo 1:&lt;/b&gt; Presenta un desarrollo prolongado. La nefropatía clínica se establece a los 20 años y la uremia terminal a los 30 años. La hipertensión arterial inicia generalmente junto con la nefropatía diabética clínica, la microalbuminuria aparece en la etapa incipiente y en la fase preclínica hay hiperfiltración.&lt;br /&gt;• &lt;b&gt;Diabetes Tipo 2:&lt;/b&gt; Se caracteriza por una evolución acelerada, desarrollando nefropatía clínica en 10 años e Insuficiencia Renal Terminal en 20 años. En estos pacientes, la microalbuminuria se presenta al inicio de la enfermedad y la hipertensión arterial puede incluso antecederla, acompañando el cuadro en el 80 al 90% de los casos. La microalbuminuria en este contexto representa no solo un signo de daño renal temprano sino una marcada disfunción endotelial y alto riesgo cardiovascular.</t>
  </si>
  <si>
    <t>&lt;b&gt;e) La microalbuminuria se presenta al inicio de la N.D tipo II y la HTA puede incluso antecederla:&lt;/b&gt; Es la opción correcta. En la diabetes tipo 2, la evolución vascular es acelerada y se asocia estrechamente al síndrome metabólico previo. La hipertensión arterial no es una consecuencia puramente tardía como en la tipo 1, sino que suele acompañar o incluso preceder a la aparición de la microalbuminuria al momento del diagnóstico.</t>
  </si>
  <si>
    <t>&lt;b&gt;a) En la etapa final de N.D. Clínica puede presentar filtrado glomerular seudonormal:&lt;/b&gt; Es incorrecta. En la etapa IV (Manifiesta o Clínica), se inicia el descenso progresivo e irreversible del filtrado glomerular. La pseudonormalización ocurre fisiopatológicamente de forma previa, en la Etapa III (Incipiente).&lt;br /&gt;&lt;b&gt;b) La N.D. Incipiente se acompaña de filtrado glomerular muy disminuido:&lt;/b&gt; Es incorrecta. Durante la Etapa III (Incipiente), se produce una regresión de la hiperfiltración inicial que lleva a una pseudonormalización del filtrado glomerular (ej. alrededor de 100 ml/min), no a una disminución severa.&lt;br /&gt;&lt;b&gt;c) La microalbuminuria entre 30 y 300mg/gr es normal:&lt;/b&gt; Es incorrecta. Los valores de normalidad son &lt; 30 mg/día. El rango entre 30 y 300 mg/día se define categóricamente como microalbuminuria patológica.&lt;br /&gt;&lt;b&gt;d) El cociente mayor de 300 mg/gr es el inicio de la N.D. Incipiente:&lt;/b&gt; Es incorrecta. Un valor mayor a 300 mg define la presencia de proteinuria franca o manifiesta, la cual marca el inicio de la Etapa IV (Nefropatía Diabética Clínica), no la etapa incipiente.</t>
  </si>
  <si>
    <t>&lt;b&gt;ESTADIOS EVOLUTIVOS CLÍNICOS DE LA NEFROPATÍA DIABÉTICA&lt;/b&gt;&lt;br /&gt;&lt;br /&gt;• &lt;b&gt;Etapa I (Preclínica):&lt;/b&gt; Se caracteriza por nefromegalia e hiperfiltración glomerular (aumento del filtrado por arriba del 100%). Cursa con normoalbuminuria.&lt;br /&gt;• &lt;b&gt;Etapa II (Silenciosa):&lt;/b&gt; Desarrollo de lesiones estructurales silentes, manteniendo la normoalbuminuria.&lt;br /&gt;• &lt;b&gt;Etapa III (Incipiente):&lt;/b&gt; Aparición de microalbuminuria persistente (30 a 300 mg/día) y pseudonormalización del filtrado glomerular.&lt;br /&gt;• &lt;b&gt;Etapa IV (Manifiesta o Clínica):&lt;/b&gt; Proteinuria franca y persistente (&gt; 300 mg/día), iniciando la franca declinación progresiva e irreversible del filtrado glomerular.&lt;br /&gt;• &lt;b&gt;Etapa V (Insuficiencia Renal Terminal):&lt;/b&gt; Uremia con filtrado &lt; 20 ml/min y necesidad definitiva de terapia de reemplazo renal.</t>
  </si>
  <si>
    <t>El mecanismo fisiopatológico por el que se indican los IECA en la Nefropatía Diabética es: Seleccione una:&lt;br&gt;&lt;br&gt;a) Por su acción antioxidante&lt;br&gt;&lt;br&gt;b) Por dilatar la arteriola eferente del glomérulo&lt;br&gt;&lt;br&gt;c) Por su acción antiproliferativa&lt;br&gt;&lt;br&gt;d) Por su acción antifibrótica&lt;br&gt;&lt;br&gt;e) Todas las opciones son correctas</t>
  </si>
  <si>
    <t>&lt;br&gt;e) Todas las opciones son correctas</t>
  </si>
  <si>
    <t>&lt;b&gt;MECANISMOS DE NEFROPROTECCIÓN DE LOS IECA&lt;/b&gt;&lt;br /&gt;&lt;br /&gt;El manejo estricto de la hipertensión arterial y el bloqueo del Sistema Renina-Angiotensina-Aldosterona (SRAA) constituyen pilares terapéuticos esenciales para evitar el daño progresivo en la enfermedad renal.&lt;br /&gt;• &lt;b&gt;Elección farmacológica:&lt;/b&gt; El fármaco antihipertensivo de primera elección y que más se recomienda en un paciente con hipertensión arterial y diabetes es un IECA o un ARA II.&lt;br /&gt;• &lt;b&gt;Efectos hemodinámicos y tisulares:&lt;/b&gt; El mecanismo fisiopatológico por el que se indican los IECA en la nefropatía diabética es múltiple. Actúan primariamente por dilatar selectivamente la &lt;b&gt;arteriola eferente&lt;/b&gt; del glomérulo (contrarrestando la severa vasoconstricción impuesta por la hiperactividad de la Angiotensina II). A este efecto hemodinámico se le suma una potente acción celular &lt;b&gt;antioxidante&lt;/b&gt;, &lt;b&gt;antiproliferativa&lt;/b&gt; y &lt;b&gt;antifibrótica&lt;/b&gt;.&lt;br /&gt;• &lt;b&gt;Control de la hiperfiltración:&lt;/b&gt; Al dilatar la arteriola eferente, disminuyen drásticamente la presión intraglomerular (PCG) y reducen la hiperfiltración patológica. Como consecuencia mecánica favorable, las cargas negativas de la membrana basal vuelven a acercarse, logrando disminuir y controlar la proteinuria.</t>
  </si>
  <si>
    <t>La opción e es correcta debido a que la literatura médica nefrológica establece axiomáticamente que el mecanismo fisiopatológico por el que se indican y utilizan los IECA en la nefropatía diabética es múltiple, abarcando de manera simultánea su acción &lt;b&gt;antioxidante&lt;/b&gt;, su capacidad hemodinámica para &lt;b&gt;dilatar selectivamente la arteriola eferente&lt;/b&gt; del glomérulo (reduciendo así la presión intraglomerular y la hiperfiltración) y su acción celular &lt;b&gt;antiproliferativa y antifibrótica&lt;/b&gt; sobre el tejido renal.</t>
  </si>
  <si>
    <t>&lt;br /&gt;• &lt;b&gt;a) Por su acción antioxidante, b) Por dilatar la arteriola eferente del glomérulo, c) Por su acción antiproliferativa y d) Por su acción antifibrótica:&lt;/b&gt; Son incorrectas como opciones únicas porque, si bien cada una describe de manera individual un efecto protector comprobado y verdadero de los IECA sobre el riñón diabético, resultan incompletas de forma aislada ante la existencia de una opción integradora que engloba correctamente a la totalidad de los mecanismos fisiopatológicos descritos.</t>
  </si>
  <si>
    <t>En la nefropatía diabética la hiperglucemia sostenida es capaz de producir:&lt;br&gt;&lt;br&gt;a) Hipofiltración glomerular&lt;br&gt;&lt;br&gt;b) Vasoconstricción de arteriola aferente y eferente&lt;br&gt;&lt;br&gt;c) Vasodilatación de arteriola aferente y vasoconstricción eferente&lt;br&gt;&lt;br&gt;d) Caída de la presión intraglomerular</t>
  </si>
  <si>
    <t>&lt;b&gt;FISIOPATOLOGÍA HEMODINÁMICA DEL GLOMÉRULO DIABÉTICO&lt;/b&gt;&lt;br /&gt;&lt;br /&gt;La hiperglucemia altera profundamente la autorregulación hemodinámica del riñón, desencadenando la hiperfiltración a través de los siguientes desajustes en las arteriolas:&lt;br /&gt;• &lt;b&gt;Vasodilatación de la arteriola aferente:&lt;/b&gt; La glucosa filtrada se reabsorbe en el túbulo contorneado proximal mediante los cotransportadores SGLT2 de manera acoplada con el sodio. En un estado de hiperglucemia, la reabsorción masiva de ambos solutos provoca una caída drástica en la cantidad de sodio que alcanza la mácula densa. Al faltar este estímulo de sodio, se suprime el tono vasoconstrictor normal, generando una profunda vasodilatación en la arteriola aferente (aumentando la entrada de sangre al ovillo capilar).&lt;br /&gt;• &lt;b&gt;Vasoconstricción de la arteriola eferente:&lt;/b&gt; De manera simultánea, la menor llegada de sodio a la mácula densa estimula la liberación de renina y la activación sistémica del eje Renina-Angiotensina-Aldosterona. La hiperactividad de la Angiotensina II ejerce una intensa vasoconstricción sobre la arteriola eferente.&lt;br /&gt;• &lt;b&gt;Hiperfiltración y daño mecánico:&lt;/b&gt; La conjunción de una arteriola aferente dilatada frente a una arteriola eferente contraída multiplica exponencialmente la presión intraglomerular (PCG), desatando un estrés de roce vascular (&lt;i&gt;shear stress&lt;/i&gt;), dilatando los poros de la barrera de filtración y provocando la fuga proteica.</t>
  </si>
  <si>
    <t>&lt;b&gt;c) Vasodilatación de arteriola aferente y vasoconstricción eferente:&lt;/b&gt; Es la opción correcta. Resume el mecanismo hemodinámico destructivo cardinal de la nefropatía diabética. La pérdida del freno de la mácula densa (por sobrecaptación proximal de sodio ligada a la glucosa) causa la dilatación de la vía de entrada al glomérulo, mientras que la Angiotensina II cierra la vía de salida, disparando la presión capilar interna.</t>
  </si>
  <si>
    <t>&lt;b&gt;a) Hipofiltración glomerular:&lt;/b&gt; Es incorrecta. En las fases iniciales de la enfermedad, el desajuste de las resistencias arteriolares provoca precisamente el efecto opuesto: una franca hiperfiltración compensadora donde el filtrado puede aumentar hasta en un 100% por arriba de lo normal.&lt;br /&gt;&lt;b&gt;b) Vasoconstricción de arteriola aferente y eferente:&lt;/b&gt; Es incorrecta. La arteriola aferente sufre paradójicamente una vasodilatación debido a la abolición de su tono vasoconstrictor, provocado por la escasa llegada de sodio a la mácula densa.&lt;br /&gt;&lt;b&gt;d) Caída de la presión intraglomerular:&lt;/b&gt; Es incorrecta. El volumen de sangre entra masivamente y se encuentra con una resistencia de salida severa, lo que multiplica y aumenta drásticamente la presión dentro del glomérulo.</t>
  </si>
  <si>
    <t>&lt;b&gt;BASES DEL TRATAMIENTO FARMACOLÓGICO DIABÉTICO&lt;/b&gt;&lt;br /&gt;&lt;br /&gt;Para revertir este desequilibrio letal sobre el glomérulo, los pilares de nefroprotección intervienen en ambas arteriolas:&lt;br /&gt;• &lt;b&gt;Inhibidores de SGLT2 (Gliflozinas):&lt;/b&gt; Al inhibir la reabsorción proximal de glucosa y sodio, aseguran la llegada de este último a la mácula densa, desencadenando la liberación de adenosina y restaurando la &lt;b&gt;vasoconstricción protectora de la arteriola aferente&lt;/b&gt;.&lt;br /&gt;• &lt;b&gt;IECA y ARA II:&lt;/b&gt; Actúan inhibiendo la acción de la Angiotensina II sobre el receptor AT1, produciendo una &lt;b&gt;franca vasodilatación de la arteriola eferente&lt;/b&gt; que alivia instantáneamente la hiperpresión capilar.</t>
  </si>
  <si>
    <t>Mujer de 65 años obesa, hipertensa y con nefropatía diabética (filtrado glomerular estimado de 38 ml/min/1,73m2 y albuminuria de 420 mg/orina 24hs) ¿Cuál de los siguientes NO es un factor de progresión de la nefropatía?&lt;br&gt;&lt;br&gt;a) Mal control glucémico&lt;br&gt;&lt;br&gt;b) Proteinuria&lt;br&gt;&lt;br&gt;c) Hipocalcemia&lt;br&gt;&lt;br&gt;d) Hipertensión arterial mal controlada</t>
  </si>
  <si>
    <t>&lt;br&gt;c) Hipocalcemia</t>
  </si>
  <si>
    <t>La &lt;b&gt;hipocalcemia NO es un factor de progresión de la nefropatía diabética&lt;/b&gt;, mientras que factores sistémicos y hemodinámicos como el mal control glucémico, la proteinuria y la hipertensión arterial mal controlada sí agravan fuertemente la evolución de la enfermedad.</t>
  </si>
  <si>
    <t>&lt;b&gt;FACTORES DE PROGRESIÓN EN LA NEFROPATÍA DIABÉTICA&lt;/b&gt;&lt;br /&gt;&lt;br /&gt;Existen factores principales que agravan la hiperfiltración, potencian el daño estructural y condicionan negativamente la progresión de la enfermedad hacia la insuficiencia renal terminal:&lt;br /&gt;• &lt;b&gt;Control Metabólico:&lt;/b&gt; El mal control glucémico es un factor de progresión crítico, ya que el descontrol de la glucemia (enfermedad de base) mantiene activa y perpetúa la hiperfiltración y todas las vías intracelulares patológicas.&lt;br /&gt;• &lt;b&gt;Hipertensión arterial:&lt;/b&gt; La fuerza de llegada de la presión arterial sistémica sobre el glomérulo aumenta aún más la presión intraglomerular, agravando la hiperfiltración y el daño vascular.&lt;br /&gt;• &lt;b&gt;Proteinuria:&lt;/b&gt; La pérdida de proteínas no solo es un marcador, sino que agrava fuertemente la evolución de la enfermedad al generar inflamación intersticial y nefroesclerosis secundaria a su reabsorción en el túbulo.&lt;br /&gt;• &lt;b&gt;Ingesta proteica excesiva:&lt;/b&gt; La sobrecarga de proteínas genera una mayor caída de las mismas sobre el mesangio y un exceso de reabsorción tubular, determinando e incrementando la fibrosis.</t>
  </si>
  <si>
    <t>La opción c es correcta debido a que la literatura médica nefrológica establece de manera directa que, desde el punto de vista metabólico diferencial, la &lt;b&gt;hipocalcemia NO es un factor de progresión de la nefropatía diabética&lt;/b&gt;.</t>
  </si>
  <si>
    <t>&lt;br /&gt;• &lt;b&gt;a) Mal control glucémico:&lt;/b&gt; Es incorrecta porque el mal control metabólico es catalogado taxativamente como un factor de progresión crítico que perpetúa la hiperfiltración.&lt;br /&gt;• &lt;b&gt;b) Proteinuria:&lt;/b&gt; Es incorrecta ya que la proteinuria en sí misma acelera y agrava fuertemente la evolución de la enfermedad al inducir daño inflamatorio túbulo-intersticial.&lt;br /&gt;• &lt;b&gt;d) Hipertensión arterial mal controlada:&lt;/b&gt; Es incorrecta debido a que la falta de control tensional eleva peligrosamente la presión intraglomerular, siendo uno de los principales condicionantes negativos de la progresión del daño renal.</t>
  </si>
  <si>
    <t>¿Cuál de estos pacientes con DBT tipo 1 está en la etapa de nefropatía diabética incipiente?&lt;br&gt;&lt;br&gt;a) MDRD = 82 ml/min Albuminuria 60 mg/gr&lt;br&gt;&lt;br&gt;b) MDRD = 110 ml/min Albuminuria 21 mg/gr&lt;br&gt;&lt;br&gt;c) MDRD = 55 ml/min Albuminuria 656 mg/gr&lt;br&gt;&lt;br&gt;d) MDRD = 18 ml/min Proteinuria 2.880 mg/gr</t>
  </si>
  <si>
    <t>&lt;br&gt;a) MDRD = 82 ml/min Albuminuria 60 mg/gr</t>
  </si>
  <si>
    <t>&lt;b&gt;ESTADIOS CLÍNICOS DE LA NEFROPATÍA DIABÉTICA&lt;/b&gt;&lt;br /&gt;&lt;br /&gt;La nefropatía diabética evoluciona cronológicamente atravesando distintas etapas fisiopatológicas y clínicas en base a la caída del filtrado glomerular y la pérdida proteica:&lt;br /&gt;• &lt;b&gt;Etapa I (Fase Preclínica):&lt;/b&gt; Se caracteriza clínicamente por nefromegalia e hipertrofia. Los niveles de albuminuria son normales (normoalbuminuria) y el filtrado glomerular (F.G.) se encuentra aumentado por arriba del 100% (hiperfiltración, pudiendo llegar a 150 ml/min).&lt;br /&gt;• &lt;b&gt;Etapa II (Silenciosa):&lt;/b&gt; Se desarrollan lesiones estructurales a nivel renal, pero se mantiene firmemente la normoalbuminuria y la hiperfiltración.&lt;br /&gt;• &lt;b&gt;Etapa III (Nefropatía Diabética Incipiente):&lt;/b&gt; Aparece la microalbuminuria persistente (valores entre 30 y 300 mg/día o mg/g). Fisiopatológicamente se produce una regresión de la hiperfiltración inicial, lo que lleva a una pseudonormalización del filtrado glomerular (por ejemplo, descendiendo a valores de 80 a 100 ml/min).&lt;br /&gt;• &lt;b&gt;Etapa IV (Nefropatía Diabética Manifiesta o Clínica):&lt;/b&gt; Se define por la aparición de proteinuria persistente mayor a 300 mg/día (macroproteinuria), iniciando el franco descenso irreversible del F.G.&lt;br /&gt;• &lt;b&gt;Etapa V (Insuficiencia Renal Terminal - IRT):&lt;/b&gt; Uremia con F.G. (MDRD) menor a 20 ml/min, requiriendo terapia de reemplazo renal definitivo.</t>
  </si>
  <si>
    <t>&lt;b&gt;a) MDRD = 82 ml/min Albuminuria 60 mg/gr:&lt;/b&gt; Es la opción correcta. El hallazgo de una albuminuria de 60 mg/g certifica la presencia de microalbuminuria persistente (rango patológico entre 30 y 300 mg/g), lo cual, sumado a un filtrado glomerular que ha dejado la fase de hiperfiltración para situarse en una pseudonormalización (MDRD de 82 ml/min), encuadra al paciente con exactitud en la Etapa III o nefropatía diabética incipiente.</t>
  </si>
  <si>
    <t>&lt;b&gt;b) MDRD = 110 ml/min Albuminuria 21 mg/gr:&lt;/b&gt; Es incorrecta. Una albuminuria de 21 mg/g es normal (normoalbuminuria &lt; 30 mg/g) y el MDRD elevado refleja la hiperfiltración compensadora, lo que corresponde a las fases iniciales de la enfermedad (Etapa I preclínica o Etapa II silenciosa).&lt;br /&gt;&lt;b&gt;c) MDRD = 55 ml/min Albuminuria 656 mg/gr:&lt;/b&gt; Es incorrecta. Una pérdida proteica mayor a 300 mg/g (656 mg/g define macroproteinuria o proteinuria manifiesta) unida a un franco deterioro del filtrado marca el inicio de la Etapa IV (Nefropatía Diabética Clínica).&lt;br /&gt;&lt;b&gt;d) MDRD = 18 ml/min Proteinuria 2.880 mg/gr:&lt;/b&gt; Es incorrecta. El filtrado menor a 20 ml/min (MDRD 18) y la proteinuria masiva evidencian la etapa final de claudicación del órgano, correspondiendo a la Etapa V (Insuficiencia Renal Terminal).</t>
  </si>
  <si>
    <t>¿Qué estadio de la nefropatía DBT se relaciona con necrosis papilar, HTA e hiperreninismo hiperaldosteronico?&lt;br&gt;&lt;br&gt;a) 1&lt;br&gt;&lt;br&gt;b) 2&lt;br&gt;&lt;br&gt;c) 3&lt;br&gt;&lt;br&gt;d) 5</t>
  </si>
  <si>
    <t>&lt;br&gt;d) 5</t>
  </si>
  <si>
    <t>En la evolución de la nefropatía diabética, el &lt;b&gt;estadio 5&lt;/b&gt; (Insuficiencia Renal Terminal) es la etapa tardía que se relaciona con severas complicaciones estructurales y hemodinámicas derivadas de la uremia y destrucción del parénquima, incluyendo la &lt;b&gt;necrosis papilar&lt;/b&gt;, el agravamiento de la &lt;b&gt;HTA&lt;/b&gt; y disfunciones del eje endocrino como el &lt;b&gt;hiperreninismo hiperaldosterónico&lt;/b&gt;.</t>
  </si>
  <si>
    <t>&lt;b&gt;HISTORIA NATURAL Y ESTADIOS CLÍNICOS DE LA NEFROPATÍA DIABÉTICA&lt;/b&gt;&lt;br /&gt;&lt;br /&gt;La nefropatía diabética evoluciona cronológicamente a través de cinco etapas clínicas e histológicas perfectamente definidas:&lt;br /&gt;• &lt;b&gt;Etapas I y II (Fase Preclínica y Silenciosa):&lt;/b&gt; Se caracterizan por nefromegalia, hipertrofia e hiperfiltración glomerular (con un filtrado aumentado por arriba del 100%). Durante esta etapa la excreción urinaria de albúmina permanece normal (sin microalbuminuria) y cursan sin hipertensión arterial manifiesta.&lt;br /&gt;• &lt;b&gt;Etapa III (Nefropatía Diabética Incipiente):&lt;/b&gt; Aparece la microalbuminuria persistente (30 a 300 mg/día) y se produce la regresión de la hiperfiltración (pseudonormalización del filtrado).&lt;br /&gt;• &lt;b&gt;Etapa IV (Nefropatía Diabética Clínica):&lt;/b&gt; Se define por proteinuria persistente (&gt; 300 mg/día). Inicia el descenso irreversible del filtrado y la instauración de hipertensión arterial progresiva. (Se destaca que el hiperreninismo con hiperaldosteronismo NO es un hallazgo propio de esta etapa, ya que clásicamente cursa con un hipoaldosteronismo hiporreninémico o acidosis tubular tipo 4).&lt;br /&gt;• &lt;b&gt;Etapa V (Insuficiencia Renal Terminal - IRT):&lt;/b&gt; Caracterizada por uremia severa con un filtrado glomerular menor a 20 ml/min. En esta etapa tardía (superando los 20 a 25 años de evolución), la extrema destrucción del parénquima renal conlleva a severas complicaciones sistémicas y anatómicas, relacionándose con complicaciones isquémicas y obstructivas como la necrosis papilar, descontrol absoluto de la hipertensión arterial y alteraciones extremas como el hiperreninismo hiperaldosterónico, requiriendo indefectiblemente terapia de reemplazo renal (diálisis).</t>
  </si>
  <si>
    <t>La opción d es correcta debido a que el &lt;b&gt;estadio 5&lt;/b&gt; (Insuficiencia Renal Terminal) representa la claudicación total del riñón diabético tras décadas de evolución. En esta etapa terminal, la isquemia crónica y la uremia severa facilitan el desarrollo de complicaciones estructurales (como la isquemia y &lt;b&gt;necrosis papilar&lt;/b&gt;) y descalabros hemodinámicos extremos (con &lt;b&gt;HTA&lt;/b&gt; severa e &lt;b&gt;hiperreninismo hiperaldosterónico&lt;/b&gt;), obligando al paciente a ingresar a terapia de reemplazo renal.</t>
  </si>
  <si>
    <t>&lt;br /&gt;• &lt;b&gt;a) 1 y b) 2:&lt;/b&gt; Son incorrectas porque corresponden a las etapas preclínicas o silenciosas, caracterizadas por hiperfiltración, nefromegalia y normoalbuminuria, cursando sin presencia de hipertensión arterial, necrosis papilar ni daño estructural terminal.&lt;br /&gt;• &lt;b&gt;c) 3:&lt;/b&gt; Es incorrecta porque corresponde a la etapa de nefropatía diabética incipiente, cuyo sello es la aparición exclusiva de microalbuminuria y la pseudonormalización del filtrado, pero el riñón aún conserva su arquitectura básica sin evolucionar a complicaciones destructivas como la necrosis papilar o alteraciones endócrinas terminales.</t>
  </si>
  <si>
    <t>NO es propio de la nefropatía diabética:&lt;br&gt;&lt;br&gt;a) Hipertensión arterial&lt;br&gt;&lt;br&gt;b) Aumento del filtrado glomerular en etapas iniciales&lt;br&gt;&lt;br&gt;c) Necrosis papilar&lt;br&gt;&lt;br&gt;d) Hiperreninismo hipoaldosteronismo&lt;br&gt;&lt;br&gt;e) Microalbuminuria</t>
  </si>
  <si>
    <t>&lt;br&gt;d) Hiperreninismo hipoaldosteronismo</t>
  </si>
  <si>
    <t>&lt;b&gt;CARACTERÍSTICAS Y EVOLUCIÓN DE LA NEFROPATÍA DIABÉTICA&lt;/b&gt;&lt;br /&gt;&lt;br /&gt;La nefropatía diabética evoluciona cronológicamente atravesando distintas etapas fisiopatológicas y clínicas (hiperfiltración, microalbuminuria, proteinuria, síndrome nefrótico e insuficiencia renal terminal):&lt;br /&gt;• &lt;b&gt;Hiperfiltración inicial:&lt;/b&gt; En la Etapa I (Fase Preclínica), la hiperglucemia induce una vasodilatación de la arteriola aferente y vasoconstricción de la eferente, provocando un aumento del filtrado glomerular por arriba del 100% (pudiendo llegar a 150 ml/min).&lt;br /&gt;• &lt;b&gt;Progresión clínica:&lt;/b&gt; Avanza manifestando de forma progresiva microalbuminuria persistente, luego proteinuria manifiesta, asociándose ineludiblemente al desarrollo de Hipertensión Arterial (HTA) y a un marcado aumento de la morbimortalidad cardiovascular.&lt;br /&gt;• &lt;b&gt;Comportamiento hormonal:&lt;/b&gt; Fisiopatológicamente, el hiperreninismo (con hiper o hipoaldosteronismo) no constituye una manifestación propia de este cuadro. Por el contrario, los pacientes diabéticos con afección renal crónica tienen una alta predisposición a desarrollar un cuadro de hipoaldosteronismo hiporreninémico (Acidosis Tubular Renal Tipo IV), cursando típicamente con acidosis metabólica e hiperkalemia.</t>
  </si>
  <si>
    <t>&lt;b&gt;d) Hiperreninismo hipoaldosteronismo:&lt;/b&gt; Es la opción correcta (la característica que NO es propia). Constituye un axioma clínico comprobado que el hiperreninismo no es un hallazgo propio ni representativo de la evolución de la nefropatía diabética. Por el contrario, estos pacientes desarrollan con frecuencia una disfunción del aparato yuxtaglomerular secundaria al daño microvascular que deriva en un estado de hiporreninismo con hipoaldosteronismo asociado.</t>
  </si>
  <si>
    <t>&lt;b&gt;ESTADIOS CLÍNICOS DE LA NEFROPATÍA DIABÉTICA&lt;/b&gt;&lt;br /&gt;&lt;br /&gt;• &lt;b&gt;Etapa I (Fase Preclínica):&lt;/b&gt; Caracterizada por nefromegalia, hipertrofia e hiperfiltración glomerular (filtrado aumentado por arriba del 100%). Normoalbuminuria.&lt;br /&gt;• &lt;b&gt;Etapa II (Silenciosa):&lt;/b&gt; Desarrollo de lesiones estructurales silentes, manteniendo normoalbuminuria.&lt;br /&gt;• &lt;b&gt;Etapa III (Incipiente):&lt;/b&gt; Aparición de microalbuminuria persistente (30 a 300 mg/día) y pseudonormalización del filtrado glomerular.&lt;br /&gt;• &lt;b&gt;Etapa IV (Manifiesta o Clínica):&lt;/b&gt; Proteinuria persistente (&gt; 300 mg/día), franca declinación progresiva del filtrado e inicio de HTA.&lt;br /&gt;• &lt;b&gt;Etapa V (Insuficiencia Renal Terminal):&lt;/b&gt; Uremia con filtrado &lt; 20 ml/min y requerimiento definitivo de terapia de reemplazo renal (diálisis).</t>
  </si>
  <si>
    <t>En la evolución de la historia natural entre nefropatía diabética tipo I y tipo II, las principales diferencias consisten en:&lt;br&gt;&lt;br&gt;a) El tiempo de aparición de la HTA y la microalbuminuria&lt;br&gt;&lt;br&gt;b) La precocidad del daño en retina y la hiperfiltración&lt;br&gt;&lt;br&gt;c) Las características de la ecografía renal&lt;br&gt;&lt;br&gt;d) No tiene diferencias la evolución de la historia natural entre ambas</t>
  </si>
  <si>
    <t>&lt;br&gt;a) El tiempo de aparición de la HTA y la microalbuminuria</t>
  </si>
  <si>
    <t>En la evolución de la historia natural, las principales diferencias clínicas entre la nefropatía diabética tipo 1 y tipo 2 radican específicamente en el &lt;b&gt;tiempo de aparición de la hipertensión arterial (HTA) y la microalbuminuria&lt;/b&gt;.</t>
  </si>
  <si>
    <t>&lt;b&gt;HISTORIA NATURAL COMPARATIVA: DIABETES TIPO 1 VS. TIPO 2&lt;/b&gt;&lt;br /&gt;&lt;br /&gt;La evolución de la nefropatía diabética varía significativamente y de forma temporal según el tipo de diabetes:&lt;br /&gt;• &lt;b&gt;Diabetes Tipo 1:&lt;/b&gt; Tiene un desarrollo prolongado. La nefropatía clínica se establece a los 20 años, y la uremia terminal a los 30 años. La &lt;b&gt;hipertensión arterial&lt;/b&gt; inicia generalmente de forma conjunta con la nefropatía diabética clínica (Etapa IV). La &lt;b&gt;microalbuminuria&lt;/b&gt; se presenta recién en la etapa incipiente (Etapa III), y en la fase preclínica inicial hay hiperfiltración aislada sin HTA.&lt;br /&gt;• &lt;b&gt;Diabetes Tipo 2:&lt;/b&gt; Su evolución es mucho más acelerada, desarrollando nefropatía clínica en apenas 10 años. A diferencia del tipo 1, la &lt;b&gt;microalbuminuria&lt;/b&gt; se presenta frecuentemente desde el inicio de la enfermedad (representando disfunción endotelial) y la &lt;b&gt;hipertensión arterial&lt;/b&gt; acompaña en el 80 al 90% de los casos, pudiendo incluso anteceder al diagnóstico de la afección renal.</t>
  </si>
  <si>
    <t>La opción a es correcta debido a que la literatura médica establece axiomáticamente que las diferencias cardinales en la historia natural de ambas entidades radican en el &lt;b&gt;tiempo de aparición de la HTA y la microalbuminuria&lt;/b&gt;. En el tipo 1, la HTA y la microalbuminuria son de aparición tardía (Etapa IV y Etapa III respectivamente), mientras que en el tipo 2 ambas manifestaciones suelen presentarse de manera sumamente precoz, desde el inicio o incluso antecediendo al diagnóstico formal de la enfermedad.</t>
  </si>
  <si>
    <t>&lt;br /&gt;• &lt;b&gt;b) La precocidad del daño en retina y la hiperfiltración:&lt;/b&gt; Es incorrecta porque la hiperfiltración es una característica hemodinámica preclínica (Etapa I y II) común y compartida en el inicio fisiopatológico de ambas diabetes, no siendo el principal elemento de diferenciación clínica en su historia natural.&lt;br /&gt;• &lt;b&gt;c) Las características de la ecografía renal:&lt;/b&gt; Es incorrecta debido a que en ambas etiologías los riñones diabéticos comparten la particularidad de conservar un tamaño normal o aumentado (nefromegalia) a pesar de cursar con insuficiencia renal avanzada, a diferencia de otras nefropatías que cursan con riñones retraídos.&lt;br /&gt;• &lt;b&gt;d) No tiene diferencias la evolución de la historia natural entre ambas:&lt;/b&gt; Es incorrecta frente a las marcadas y probadas diferencias temporales evolutivas evidenciadas sistemáticamente en la instauración de la hipertensión arterial y la fuga proteica entre los pacientes tipo 1 y tipo 2.</t>
  </si>
  <si>
    <t>&lt;b&gt;ESTADIOS CLÍNICOS DE LA NEFROPATÍA DIABÉTICA&lt;/b&gt;&lt;br /&gt;&lt;br /&gt;• &lt;b&gt;Etapas I y II (Fase Preclínica y Silenciosa):&lt;/b&gt; Nefromegalia, hipertrofia e hiperfiltración glomerular. Excreción urinaria de albúmina normal.&lt;br /&gt;• &lt;b&gt;Etapa III (Nefropatía Diabética Incipiente):&lt;/b&gt; Aparece la microalbuminuria persistente (30 a 300 mg/día) y ocurre la pseudonormalización del filtrado.&lt;br /&gt;• &lt;b&gt;Etapa IV (Nefropatía Diabética Manifiesta o Clínica):&lt;/b&gt; Proteinuria persistente (&gt; 300 mg/día), descenso irreversible del filtrado e instauración progresiva de HTA.&lt;br /&gt;• &lt;b&gt;Etapa V (Insuficiencia Renal Terminal):&lt;/b&gt; Uremia severa que requiere ineludiblemente terapia de reemplazo.</t>
  </si>
  <si>
    <t>En la historia natural de la diabetes tipo 1:&lt;br&gt;&lt;br&gt;a) La HTA inicia generalmente con la nefropatía diabética clínica, la microalbuminuria se presenta al inicio de la diabetes y en la fase preclínica hay hiperfiltración&lt;br&gt;&lt;br&gt;b) La HTA inicia junto con la enfermedad diabetes, el cociente microalbuminuria/creatininuria mayor de 300 mg/gr marca el inicio de la ND clínica y el síndrome nefrótico se presenta en la ND incipiente&lt;br&gt;&lt;br&gt;c) La HTA inicia generalmente con la nefropatía diabética clínica, la microalbuminuria se presenta en la ND incipiente y en la fase preclínica hay hiperfiltración&lt;br&gt;&lt;br&gt;d) Ninguna de las respuestas es correcta</t>
  </si>
  <si>
    <t>&lt;br&gt;c) La HTA inicia generalmente con la nefropatía diabética clínica, la microalbuminuria se presenta en la ND incipiente y en la fase preclínica hay hiperfiltración</t>
  </si>
  <si>
    <t>&lt;b&gt;HISTORIA NATURAL COMPARATIVA: DIABETES TIPO 1 VS. TIPO 2&lt;/b&gt;&lt;br /&gt;&lt;br /&gt;La evolución natural de la nefropatía diabética difiere de acuerdo al tipo de diabetes subyacente:&lt;br /&gt;• &lt;b&gt;Diabetes Tipo 1:&lt;/b&gt; Presenta un desarrollo clínico prolongado. La nefropatía clínica se establece típicamente a los 20 años y la uremia terminal a los 30 años. En su evolución, la hipertensión arterial inicia generalmente de forma concomitante con la nefropatía diabética clínica (Etapa IV). Fisiopatológicamente, la microalbuminuria aparece en la etapa incipiente (Etapa III), mientras que en la fase preclínica (Etapa I) el rasgo característico predominante es la hiperfiltración.&lt;br /&gt;• &lt;b&gt;Diabetes Tipo 2:&lt;/b&gt; Se caracteriza por presentar una evolución acelerada, desarrollando nefropatía clínica en 10 años e Insuficiencia Renal Terminal en 20 años. En contrapartida al tipo 1, la microalbuminuria se presenta desde el inicio de la enfermedad y la hipertensión arterial (HTA) puede incluso antecederla, acompañando el cuadro en el 80 al 90% de los casos.</t>
  </si>
  <si>
    <t>&lt;b&gt;c) La HTA inicia generalmente con la nefropatía diabética clínica, la microalbuminuria se presenta en la ND incipiente y en la fase preclínica hay hiperfiltración:&lt;/b&gt; Es la opción correcta. Describe con exactitud el patrón evolutivo escalonado de la afectación renal en la diabetes tipo 1: una fase inicial silente marcada por hiperfiltración (Etapa I), la subsecuente aparición de microalbuminuria marcando el estadio incipiente (Etapa III), y finalmente el desarrollo de hipertensión arterial como acompañante del descenso del filtrado en la nefropatía clínica manifiesta (Etapa IV).</t>
  </si>
  <si>
    <t>&lt;b&gt;a) La HTA inicia generalmente con la nefropatía diabética clínica, la microalbuminuria se presenta al inicio de la diabetes y en la fase preclínica hay hiperfiltración:&lt;/b&gt; Es incorrecta. En la diabetes tipo 1, la microalbuminuria no se presenta "al inicio de la diabetes" (esto ocurre en la diabetes tipo 2); en la tipo 1 requiere de 10 a 15 años de evolución silenciosa antes de manifestarse en la etapa incipiente.&lt;br /&gt;&lt;b&gt;b) La HTA inicia junto con la enfermedad diabetes, el cociente mayor de 300 mg/gr marca el inicio de la ND clínica y el síndrome nefrótico se presenta en la ND incipiente:&lt;/b&gt; Es incorrecta. La HTA concurrente al diagnóstico es típica de la diabetes tipo 2. Además, un cociente &gt; 300 mg/g establece macroproteinuria, y el síndrome nefrótico no se presenta en la fase incipiente (donde hay microalbuminuria), sino como parte del deterioro en la etapa manifiesta o clínica.&lt;br /&gt;&lt;b&gt;d) Ninguna de las respuestas es correcta:&lt;/b&gt; Es incorrecta debido a la contundente validez descriptiva de la opción C.</t>
  </si>
  <si>
    <t>&lt;b&gt;ESTADIOS EVOLUTIVOS CLÍNICOS DE LA NEFROPATÍA DIABÉTICA&lt;/b&gt;&lt;br /&gt;&lt;br /&gt;• &lt;b&gt;Etapa I (Preclínica):&lt;/b&gt; Hiperfiltración glomerular (filtrado &gt; 100%) y nefromegalia. Cursa con normoalbuminuria.&lt;br /&gt;• &lt;b&gt;Etapa II (Silenciosa):&lt;/b&gt; Lesiones estructurales silentes, sosteniendo la normoalbuminuria.&lt;br /&gt;• &lt;b&gt;Etapa III (Incipiente):&lt;/b&gt; Aparición de microalbuminuria persistente (30 a 300 mg/día) y pseudonormalización del filtrado glomerular.&lt;br /&gt;• &lt;b&gt;Etapa IV (Manifiesta o Clínica):&lt;/b&gt; Proteinuria franca y persistente (&gt; 300 mg/día), iniciando el declive progresivo del filtrado y la HTA.&lt;br /&gt;• &lt;b&gt;Etapa V (Insuficiencia Renal Terminal):&lt;/b&gt; Uremia con filtrado &lt; 20 ml/min y requerimiento de diálisis.</t>
  </si>
  <si>
    <t>En la nefropatía diabética tipo II:&lt;br&gt;&lt;br&gt;a) La microalbuminuria se presenta al inicio de la enfermedad, la HTA también, el síndrome nefrótico y el descenso del filtrado caracterizan la ND clínica&lt;br&gt;&lt;br&gt;b) El cociente microalbuminuria/creatininuria mayor de 300 mg/g marca el inicio de la ND clínica, la macroproteinuria está presente en la ND clínica, la HTA puede iniciar con la fase preclínica&lt;br&gt;&lt;br&gt;c) La ND incipiente puede presentar filtrado glomerular pseudonormal, mientras que en la etapa preclínica el filtrado está aumentado y en la etapa de ND clínica va descendiendo hasta valores de prediálisis&lt;br&gt;&lt;br&gt;d) Todas son correctas</t>
  </si>
  <si>
    <t>&lt;b&gt;HISTORIA NATURAL Y ESTADIOS CLÍNICOS DE LA NEFROPATÍA DIABÉTICA TIPO 2&lt;/b&gt;&lt;br /&gt;&lt;br /&gt;La progresión de la enfermedad renal en la diabetes tipo 2 es acelerada y cursa frecuentemente con comorbilidades sistémicas desde su diagnóstico inicial:&lt;br /&gt;• &lt;b&gt;Etapas I y II (Fase Preclínica):&lt;/b&gt; Se caracteriza fisiopatológicamente por nefromegalia, hipertrofia e &lt;b&gt;hiperfiltración glomerular&lt;/b&gt; (con filtrado aumentado por arriba del 100%). A diferencia del tipo 1, la &lt;b&gt;hipertensión arterial (HTA)&lt;/b&gt; acompaña al paciente en el 80 al 90% de los casos, pudiendo iniciar en esta fase e incluso anteceder al diagnóstico de afección renal.&lt;br /&gt;• &lt;b&gt;Etapa III (Nefropatía Diabética Incipiente):&lt;/b&gt; Aparece la microalbuminuria persistente (frecuente desde el inicio de la enfermedad como marcador de disfunción endotelial) y se produce una &lt;b&gt;pseudonormalización del filtrado glomerular&lt;/b&gt; al mermar la hiperfiltración.&lt;br /&gt;• &lt;b&gt;Etapa IV (Nefropatía Diabética Clínica):&lt;/b&gt; Inicia cuando el cociente albuminuria/creatininuria es &lt;b&gt;≥ 300 mg/g&lt;/b&gt; (macroproteinuria). Se caracteriza por la presencia de &lt;b&gt;síndrome nefrótico&lt;/b&gt; y el inicio del &lt;b&gt;descenso irreversible del filtrado glomerular&lt;/b&gt; hacia valores de prediálisis.</t>
  </si>
  <si>
    <t>La opción d es correcta debido a que la literatura médica establece axiomáticamente que &lt;b&gt;todas las aseveraciones son verdaderas&lt;/b&gt; para la historia natural de la diabetes tipo 2: cursa con HTA y microalbuminuria de aparición precoz; su filtrado evoluciona desde la hiperfiltración (preclínica), hacia la pseudonormalización (incipiente) y su caída (clínica); y la fase clínica se marca ineludiblemente por macroproteinuria (&gt; 300 mg/g) y síndrome nefrótico.</t>
  </si>
  <si>
    <t>&lt;br /&gt;• &lt;b&gt;a), b) y c):&lt;/b&gt; Son incorrectas como opciones únicas porque cada una de ellas describe de manera individual preceptos clínicos, paraclínicos y evolutivos totalmente verdaderos sobre los estadios de la nefropatía diabética tipo 2, resultando incompletas de forma aislada ante la existencia de una opción integradora que engloba adecuadamente a todas las premisas.</t>
  </si>
  <si>
    <t>Diabético tipo II desde hace 2 años con proteinuria (5 g/24 hs). Conducta:&lt;br&gt;&lt;br&gt;a) Biopsia de riñón&lt;br&gt;&lt;br&gt;b) Dieta hipoproteica + IECA + insulinoterapia&lt;br&gt;&lt;br&gt;c) Ejercicios + HbA1c menor de 7 + suspender hábito tabáquico&lt;br&gt;&lt;br&gt;d) b + c son correctas</t>
  </si>
  <si>
    <t>&lt;br&gt;d) b + c son correctas</t>
  </si>
  <si>
    <t>La &lt;b&gt;conducta terapéutica obligatoria&lt;/b&gt; en un paciente diabético con proteinuria franca o masiva incluye &lt;b&gt;dieta hipoproteica, uso de IECA, insulinoterapia, realización de ejercicios, logro de una HbA1c menor al 7% y suspensión del hábito tabáquico&lt;/b&gt;.</t>
  </si>
  <si>
    <t>&lt;b&gt;TRATAMIENTO INTEGRAL DE LA NEFROPATÍA DIABÉTICA CLÍNICA&lt;/b&gt;&lt;br /&gt;&lt;br /&gt;El abordaje terapéutico de la nefropatía diabética exige un trabajo multidisciplinario y ataca específicamente los frentes causales de la progresión del daño: la hiperglucemia, la hipertensión arterial, la hiperfiltración y la proteinuria.&lt;br /&gt;• &lt;b&gt;Recomendaciones Generales y Dieta:&lt;/b&gt; El pilar conductual incluye la realización regular de ejercicio físico y la indicación absoluta e innegociable de la cesación del tabaquismo. A nivel nutricional, la instauración de una dieta hipoproteica (0.8 g/kg/d) es la recomendación más importante para disminuir la hiperfiltración y reducir la presión del capilar glomerular.&lt;br /&gt;• &lt;b&gt;Control Metabólico:&lt;/b&gt; El control intensivo de la hiperglucemia puede enlentecer la progresión a nefropatía instalada. El objetivo terapéutico a alcanzar es una Hemoglobina glicosilada (HbA1c) &lt; 7%. Al instaurarse una proteinuria franca o un filtrado deteriorado, el control metabólico se optimiza rotando hacia la insulinoterapia, uno de los fármacos más seguros en la insuficiencia renal.&lt;br /&gt;• &lt;b&gt;Control Hemodinámico y de la Proteinuria:&lt;/b&gt; El bloqueo del sistema renina-angiotensina-aldosterona es esencial. Las drogas de primera elección son los IECA o los ARA II, que actúan como nefroprotectores por excelencia al dilatar selectivamente la arteriola eferente del glomérulo, reduciendo de manera directa la hiperfiltración y la proteinuria manifiesta.</t>
  </si>
  <si>
    <t>&lt;b&gt;d) b + c son correctas:&lt;/b&gt; Es la opción correcta. Engloba el esquema terapéutico y conductual completo y obligatorio ante un paciente diabético con nefropatía manifiesta y proteinuria en rango nefrótico (5 g/24 hs). La conducta médica exige intervenir sobre la hiperfiltración (dieta hipoproteica e IECA), optimizar el control glucémico (insulinoterapia y meta de HbA1c &lt; 7%) e instaurar enérgicas modificaciones del estilo de vida (ejercicios y cesación tabáquica) para mitigar el altísimo riesgo cardiovascular asociado a esta etapa de la enfermedad.</t>
  </si>
  <si>
    <t>&lt;b&gt;a) Biopsia de riñón:&lt;/b&gt; Es incorrecta en el manejo primario general evaluado en esta pregunta. Si bien una diabetes de corta evolución (2 años) con proteinuria masiva obliga a sospechar clínicamente una patología no relacionada a la diabetes, el axioma terapéutico de manejo del cuadro severo diabético asienta primero las pautas nefroprotectoras fundamentales detalladas en B y C.&lt;br /&gt;&lt;b&gt;b) y c):&lt;/b&gt; Son opciones incompletas por separado, ya que ambas se complementan y representan pilares terapéuticos simultáneos e indispensables en el abordaje integral del paciente.</t>
  </si>
  <si>
    <t>&lt;b&gt;RED FLAG CLÍNICA EVOLUTIVA&lt;/b&gt;&lt;br /&gt;&lt;br /&gt;Como consideración diagnóstica especial en la historia natural comparativa, la nefropatía en la Diabetes Tipo 2 suele presentar una evolución acelerada, asociándose la proteinuria a retinopatía e hipertensión arterial concomitante. Sin embargo, ante un paciente con diabetes tipo 2 de muy corta evolución (ej. 2 años), sin HTA, con filtrado normal-alto y que debuta de forma abrupta con una proteinuria masiva, el clínico debe encender una alerta y sospechar fuertemente una proteinuria no relacionada a la diabetes (etiología secundaria sobreagregada que podría llegar a ameritar biopsia).</t>
  </si>
  <si>
    <t>Paciente con diabetes tipo II, de 2 años de evolución certera, sin HTA, MDRD = 120 ml/min y proteinuria de 4200 mg. Usted piensa en:&lt;br&gt;&lt;br&gt;a) Nefropatía diabética clínica&lt;br&gt;&lt;br&gt;b) Nefropatía diabética incipiente&lt;br&gt;&lt;br&gt;c) Proteinuria no relacionada a diabetes&lt;br&gt;&lt;br&gt;d) Nefropatía DBT etapa de hiperfiltración</t>
  </si>
  <si>
    <t>&lt;br&gt;c) Proteinuria no relacionada a diabetes</t>
  </si>
  <si>
    <t>&lt;b&gt;HISTORIA NATURAL COMPARATIVA: DIABETES TIPO 1 VS. TIPO 2&lt;/b&gt;&lt;br /&gt;&lt;br /&gt;La evolución de la nefropatía diabética varía significativamente de forma temporal según el tipo de diabetes:&lt;br /&gt;• &lt;b&gt;Diabetes Tipo 1:&lt;/b&gt; Tiene un desarrollo prolongado. La nefropatía clínica se establece a los 20 años, y la uremia terminal a los 30 años. La hipertensión arterial inicia generalmente con la nefropatía diabética clínica (Etapa IV), la microalbuminuria se presenta en la etapa incipiente (Etapa III) y en la fase preclínica inicial hay hiperfiltración aislada sin HTA manifiesta.&lt;br /&gt;• &lt;b&gt;Diabetes Tipo 2:&lt;/b&gt; Su evolución es mucho más acelerada, desarrollando nefropatía clínica en apenas 10 años. A diferencia del tipo 1, la microalbuminuria se presenta frecuentemente desde el inicio de la enfermedad y la hipertensión arterial acompaña en el 80 al 90% de los casos, pudiendo incluso anteceder a la afección renal.&lt;br /&gt;• &lt;b&gt;Sospecha de patología no diabética:&lt;/b&gt; Si un paciente diabético tipo 2 debuta con una pérdida proteica masiva (macroproteinuria/síndrome nefrótico) tras muy poco tiempo de evolución certera (ej. 2 años), sin estar acompañado del clásico componente de hipertensión arterial y manteniendo un filtrado glomerular elevado (hiperfiltración), el cuadro clínico rompe totalmente la historia natural típica, obligando a pensar en una proteinuria generada por otra entidad glomerular primaria o secundaria ajena a la diabetes.</t>
  </si>
  <si>
    <t>La opción c es correcta debido a que la literatura médica establece axiomáticamente que, ante un paciente con diabetes tipo 2 de corta evolución (2 años), sin hipertensión arterial (la cual acompaña clásicamente al 80-90% de los casos tipo 2), con un filtrado elevado (MDRD = 120 ml/min) y una proteinuria masiva repentina (4200 mg), se debe sospechar categóricamente una &lt;b&gt;proteinuria no relacionada a la diabetes&lt;/b&gt;.</t>
  </si>
  <si>
    <t>&lt;br /&gt;• &lt;b&gt;a) Nefropatía diabética clínica:&lt;/b&gt; Es incorrecta porque este estadio requiere típicamente 10 años de evolución en la diabetes tipo 2 y se acompaña casi invariablemente de hipertensión arterial progresiva y descenso irreversible del filtrado, no de hiperfiltración aislada (120 ml/min) y normotensión.&lt;br /&gt;• &lt;b&gt;b) Nefropatía diabética incipiente:&lt;/b&gt; Es incorrecta ya que la etapa incipiente se caracteriza fisiopatológicamente por la pseudonormalización del filtrado y la presencia exclusiva de microalbuminuria (30 a 300 mg/día), siendo incompatible con una macroproteinuria masiva de 4200 mg.&lt;br /&gt;• &lt;b&gt;d) Nefropatía DBT etapa de hiperfiltración:&lt;/b&gt; Es incorrecta porque, si bien en la fase preclínica (Etapa I y II) existe hiperfiltración glomerular (como el MDRD de 120 ml/min del paciente), dicha etapa es clínicamente silenciosa y cursa con normoalbuminuria, descartando por completo una fuga patológica de 4200 mg de proteínas.</t>
  </si>
  <si>
    <t>&lt;b&gt;ESTADIOS CLÍNICOS DE LA NEFROPATÍA DIABÉTICA&lt;/b&gt;&lt;br /&gt;&lt;br /&gt;• &lt;b&gt;Etapas I y II (Fase Preclínica y Silenciosa):&lt;/b&gt; Nefromegalia, hipertrofia e hiperfiltración glomerular. Excreción urinaria de albúmina normal.&lt;br /&gt;• &lt;b&gt;Etapa III (Nefropatía Diabética Incipiente):&lt;/b&gt; Aparece la microalbuminuria persistente (30 a 300 mg/día) y ocurre la pseudonormalización del filtrado glomerular.&lt;br /&gt;• &lt;b&gt;Etapa IV (Nefropatía Diabética Clínica):&lt;/b&gt; Proteinuria persistente (&gt; 300 mg/día). Inicia el descenso irreversible del filtrado y la instauración progresiva de hipertensión arterial.&lt;br /&gt;• &lt;b&gt;Etapa V (Insuficiencia Renal Terminal):&lt;/b&gt; Uremia severa que requiere diálisis de forma ineludible.</t>
  </si>
  <si>
    <t>Una mujer de 38 años diagnosticada hace 15 años con diabetes, tiene como única complicación conocida una retinopatía. Qué prueba le realizaría para predecir la aparición de nefropatía diabética:&lt;br&gt;&lt;br&gt;a) Excreción fraccional de sodio&lt;br&gt;&lt;br&gt;b) Sedimento urinario&lt;br&gt;&lt;br&gt;c) Creatinina sérica&lt;br&gt;&lt;br&gt;d) Hemograma&lt;br&gt;&lt;br&gt;e) Microalbuminuria</t>
  </si>
  <si>
    <t>&lt;br&gt;e) Microalbuminuria</t>
  </si>
  <si>
    <t>&lt;b&gt;PREDICCIÓN Y DIAGNÓSTICO DE LA NEFROPATÍA DIABÉTICA&lt;/b&gt;&lt;br /&gt;&lt;br /&gt;La evaluación diagnóstica de la nefropatía diabética se asienta en dos pilares fundamentales: la evaluación de la función renal y la evaluación de la lesión renal propiamente dicha.&lt;br /&gt;• &lt;b&gt;Detección de Daño Estructural:&lt;/b&gt; La evidencia de daño estructural se busca a través del examen de orina. El indicio fundamental y la prueba diagnóstica cardinal es el Cociente Albuminuria/Creatininuria medido en muestra de orina aislada y expresado en mg/g.&lt;br /&gt;• &lt;b&gt;Microalbuminuria como predictor:&lt;/b&gt; La prueba indicada para predecir la aparición temprana de nefropatía diabética en el paciente es la medición de la microalbuminuria (valores patológicos entre 30 y 300 mg/día). Representa un sinónimo directo de disfunción endotelial, de alto riesgo cardiovascular y se erige como el marcador predictivo precoz más severo e importante.&lt;br /&gt;• &lt;b&gt;Tamizaje:&lt;/b&gt; Clínicamente, se debe solicitar por primera vez la microalbuminuria a partir de los 5 años del diagnóstico en la diabetes tipo 1.&lt;br /&gt;• &lt;b&gt;Correlación con Retinopatía:&lt;/b&gt; El examen del fondo de ojo es de extrema utilidad, ya que la observación de las arteriolas retinianas correlaciona directamente con el estado de las arterias renales. Si un paciente diabético presenta retinopatía diabética, es un signo indirecto ineludible de que el mismo proceso microvascular destructivo se está llevando a cabo a nivel de sus glomérulos.</t>
  </si>
  <si>
    <t>&lt;b&gt;e) Microalbuminuria:&lt;/b&gt; Es la opción correcta. Constituye el marcador predictivo más precoz y la prueba diagnóstica cardinal para detectar el inicio del daño microvascular renal en la diabetes, anticipándose años a la caída del filtrado glomerular o a la aparición de proteinuria franca. Su evaluación está absolutamente indicada en una paciente que ya evidencia daño microvascular sistémico (retinopatía).</t>
  </si>
  <si>
    <t>&lt;b&gt;a) Excreción fraccional de sodio:&lt;/b&gt; Es incorrecta. Es un índice urinario utilizado para diferenciar entre una insuficiencia renal aguda de causa prerrenal y una falla intrínseca (como la necrosis tubular aguda), careciendo de utilidad predictiva para la evolución crónica de la diabetes.&lt;br /&gt;&lt;b&gt;b) Sedimento urinario:&lt;/b&gt; Es incorrecta. Aunque es útil para identificar hematuria o cilindros hemáticos característicos del daño inflamatorio activo (como en un síndrome nefrítico), no es la herramienta predictiva ni cardinal para diagnosticar el inicio de la nefropatía diabética.&lt;br /&gt;&lt;b&gt;c) Creatinina sérica:&lt;/b&gt; Es incorrecta como prueba "predictiva". Sus niveles se mantienen inalterables hasta que el filtrado glomerular cae drásticamente por debajo del 30% a 50% de lo normal; por lo tanto, es un marcador tardío de daño renal severamente establecido, y no sirve para predecir la aparición inicial de la enfermedad.&lt;br /&gt;&lt;b&gt;d) Hemograma:&lt;/b&gt; Es incorrecta. Se emplea para evaluar parámetros sistémicos generales y constatar la presencia de anemia en etapas crónicas terminales de la insuficiencia renal, pero no tiene capacidad para predecir la aparición del daño microvascular renal.</t>
  </si>
  <si>
    <t>En un adulto diabético diagnosticado hace 1 año con síndrome nefrótico severo, usted:&lt;br&gt;&lt;br&gt;a) Le pediría fondo de ojo para relacionarlo con una nefropatía diabética&lt;br&gt;&lt;br&gt;b) Sospecharía sin necesidad de otro estudio que se trata de una nefropatía diabética&lt;br&gt;&lt;br&gt;c) Le solicitaría función renal para ver en qué estadio de la nefropatía diabética se encuentra&lt;br&gt;&lt;br&gt;d) Nunca pensaría que se trata de una nefropatía diabética&lt;br&gt;&lt;br&gt;e) Estudiaría su síndrome nefrótico en búsqueda de otras causas que la nefropatía diabética&lt;br&gt;&lt;br&gt;f) Las respuestas D y E son correctas</t>
  </si>
  <si>
    <t>&lt;br&gt;f) Las respuestas D y E son correctas</t>
  </si>
  <si>
    <t>Ante un paciente diabético de muy corta evolución (ej. 1 año) que debuta súbitamente con una pérdida proteica masiva o síndrome nefrótico severo, se debe sospechar categóricamente una &lt;b&gt;proteinuria no relacionada a la diabetes&lt;/b&gt;.</t>
  </si>
  <si>
    <t>&lt;b&gt;HISTORIA NATURAL Y PROTEINURIA NO DIABÉTICA&lt;/b&gt;&lt;br /&gt;&lt;br /&gt;La evolución de la nefropatía diabética requiere un tiempo de desarrollo prolongado y sostenido del daño metabólico y hemodinámico según el tipo de diabetes:&lt;br /&gt;• &lt;b&gt;Diabetes Tipo 1:&lt;/b&gt; Tiene un desarrollo muy prolongado. La nefropatía clínica (fase de proteinuria) se establece típicamente recién a los 20 años de evolución.&lt;br /&gt;• &lt;b&gt;Diabetes Tipo 2:&lt;/b&gt; Su evolución es comparativamente más acelerada, desarrollando nefropatía clínica en aproximadamente 10 años.&lt;br /&gt;• &lt;b&gt;Sospecha de patología no diabética:&lt;/b&gt; Si un paciente diabético debuta con una pérdida proteica masiva (síndrome nefrótico) tras muy poco tiempo de evolución certera de su diabetes (ej. 1 a 2 años), el cuadro clínico rompe totalmente la historia natural típica. Este escenario temporal incongruente obliga médicamente a pensar que &lt;b&gt;nunca se trataría de una nefropatía diabética&lt;/b&gt; primaria, sino que la proteinuria es generada por otra entidad glomerular primaria o secundaria ajena a la diabetes, debiendo estudiarse su síndrome nefrótico en búsqueda de otras causas.</t>
  </si>
  <si>
    <t>La opción f (que valida simultáneamente a las respuestas d y e) es correcta debido a que la literatura médica establece axiomáticamente que, ante un paciente con diabetes de muy corta evolución (1 año) que presenta un síndrome nefrótico severo, se rompe por completo la historia natural de la enfermedad (la cual exige entre 10 y 20 años para instaurar la nefropatía clínica proteinúrica). Consecuentemente, el médico &lt;b&gt;nunca pensaría que se trata de una nefropatía diabética&lt;/b&gt; y &lt;b&gt;estudiaría su síndrome nefrótico en búsqueda de otras causas&lt;/b&gt; etiológicas glomerulares alternativas.</t>
  </si>
  <si>
    <t>&lt;br /&gt;• &lt;b&gt;a) Le pediría fondo de ojo para relacionarlo con una nefropatía diabética:&lt;/b&gt; Es incorrecta porque el examen del fondo de ojo busca retinopatía diabética, la cual suele acompañar a la nefropatía tras décadas de mal control metabólico; en un diabético de 1 año, el síndrome nefrótico obedece a otra etiología, por lo que buscar correlación microvascular retiniana carece de utilidad diagnóstica.&lt;br /&gt;• &lt;b&gt;b) Sospecharía sin necesidad de otro estudio que se trata de una nefropatía diabética y c) Le solicitaría función renal para ver en qué estadio de la nefropatía diabética se encuentra:&lt;/b&gt; Son diametralmente incorrectas debido a que asumen de forma errónea que el masivo daño glomerular es atribuible a la diabetes, ignorando por completo que el tiempo de evolución de 1 año es biológicamente insuficiente para desarrollar una nefropatía diabética clínica o un síndrome nefrótico de esta etiología.</t>
  </si>
  <si>
    <t>&lt;b&gt;ESTADIOS CLÍNICOS DE LA NEFROPATÍA DIABÉTICA&lt;/b&gt;&lt;br /&gt;&lt;br /&gt;• &lt;b&gt;Etapas I y II (Fase Preclínica y Silenciosa):&lt;/b&gt; Nefromegalia, hipertrofia e hiperfiltración glomerular. Excreción urinaria de albúmina normal.&lt;br /&gt;• &lt;b&gt;Etapa III (Nefropatía Diabética Incipiente):&lt;/b&gt; Aparece la microalbuminuria persistente (30 a 300 mg/día) y ocurre la pseudonormalización del filtrado glomerular.&lt;br /&gt;• &lt;b&gt;Etapa IV (Nefropatía Diabética Clínica):&lt;/b&gt; Proteinuria persistente (&gt; 300 mg/día) que puede alcanzar temporalmente rango nefrótico. Inicia el descenso irreversible del filtrado y la instauración de hipertensión arterial progresiva.&lt;br /&gt;• &lt;b&gt;Etapa V (Insuficiencia Renal Terminal):&lt;/b&gt; Uremia severa que requiere diálisis de forma ineludible.</t>
  </si>
  <si>
    <t>Usted solicitaría POR PRIMERA VEZ microalbuminuria en un paciente diabético:&lt;br&gt;&lt;br&gt;a) A partir de los 5 años del diagnóstico en la DBT tipo I&lt;br&gt;&lt;br&gt;b) Al 5to año en la DBT tipo I y tipo II&lt;br&gt;&lt;br&gt;c) A partir de los 20 años en la DBT tipo II&lt;br&gt;&lt;br&gt;d) Al diagnóstico de la enfermedad en la DBT tipo I y tipo II&lt;br&gt;&lt;br&gt;e) A los 10 años del diagnóstico de DBT tipo II</t>
  </si>
  <si>
    <t>&lt;br&gt;a) A partir de los 5 años del diagnóstico en la DBT tipo I</t>
  </si>
  <si>
    <t>Clínicamente, en términos de tamizaje, se debe solicitar por primera vez la &lt;b&gt;microalbuminuria a partir de los 5 años del diagnóstico en la diabetes tipo 1&lt;/b&gt;.</t>
  </si>
  <si>
    <t>&lt;b&gt;PREDICCIÓN Y TAMIZAJE DE LA NEFROPATÍA DIABÉTICA&lt;/b&gt;&lt;br /&gt;&lt;br /&gt;La evaluación diagnóstica de la lesión renal en la nefropatía diabética se asienta en la evidencia de daño estructural a través del examen de orina. El indicio fundamental y la prueba diagnóstica cardinal es el cociente Albuminuria/Creatininuria.&lt;br /&gt;• &lt;b&gt;Microalbuminuria como predictor:&lt;/b&gt; La medición de microalbuminuria (valores entre 30 y 300 mg/día) es la prueba indicada para predecir la aparición temprana de la nefropatía diabética, representando un marcador directo de disfunción endotelial y alto riesgo cardiovascular.&lt;br /&gt;• &lt;b&gt;Tamizaje en Diabetes Tipo 1:&lt;/b&gt; Clínicamente, se debe solicitar por primera vez la microalbuminuria a partir de los 5 años del diagnóstico en la diabetes tipo 1, dado que requiere un período de evolución silenciosa preclínica (marcada por hiperfiltración y normoalbuminuria) antes de manifestar la fuga proteica.&lt;br /&gt;• &lt;b&gt;Tamizaje en Diabetes Tipo 2:&lt;/b&gt; A diferencia de la diabetes tipo 1, la nefropatía en la diabetes tipo 2 presenta una evolución acelerada, y la microalbuminuria se presenta característicamente desde el inicio o momento del diagnóstico de la enfermedad (por lo que su búsqueda debe ser inmediata al detectarse la patología base).</t>
  </si>
  <si>
    <t>&lt;b&gt;a) A partir de los 5 años del diagnóstico en la DBT tipo I:&lt;/b&gt; Es la opción correcta. En la historia natural de la diabetes tipo 1, el desarrollo de la nefropatía exige un período de latencia y evolución silenciosa (fase preclínica hiperfiltrante). Por lo tanto, el protocolo clínico y las normativas de tamizaje indican que la solicitud inicial de microalbuminuria debe realizarse recién a partir del quinto año desde el diagnóstico de la enfermedad.</t>
  </si>
  <si>
    <t>&lt;b&gt;b) Al 5to año en la DBT tipo I y tipo II:&lt;/b&gt; Es incorrecta. En la diabetes tipo 2, la microalbuminuria no requiere esperar 5 años; debido a su evolución acelerada (y a menudo asintomática y no detectada en sus inicios), puede estar presente desde el momento cero de su diagnóstico metabólico.&lt;br /&gt;&lt;b&gt;c) A partir de los 20 años en la DBT tipo II:&lt;/b&gt; Es incorrecta. A los 20 años de evolución, un paciente con diabetes tipo 2 frecuentemente ya ha desarrollado insuficiencia renal terminal y requiere diálisis, superando ampliamente la etapa de tamizaje inicial predictivo.&lt;br /&gt;&lt;b&gt;d) Al diagnóstico de la enfermedad en la DBT tipo I y tipo II:&lt;/b&gt; Es incorrecta. Solo aplica a la diabetes tipo II. En la diabetes tipo I, el daño microvascular renal no se objetiva de manera inmediata al diagnóstico de la enfermedad, requiriendo los mencionados 5 años de evolución para poder detectar la disfunción endotelial y fuga de albúmina incipiente.&lt;br /&gt;&lt;b&gt;e) A los 10 años del diagnóstico de DBT tipo II:&lt;/b&gt; Es incorrecta. A los 10 años, los pacientes con diabetes tipo 2 a menudo ya han desarrollado una nefropatía clínica manifiesta (proteinuria franca e hipertensión), por lo que el tamizaje inicial a esa altura resulta extremadamente tardío.</t>
  </si>
  <si>
    <t>Le llega a Ud. a la consulta un paciente de 62 años, Diabético diagnosticado hace 1 año con Síndrome Nefrótico severo:&lt;br&gt;&lt;br&gt;a) Sospecharía sin necesidad de otro estudio que se trata de una nefropatía diabética&lt;br&gt;&lt;br&gt;b) Estudiaría su Síndrome Nefrótico en búsqueda de otras causas que no sean nefropatía diabética&lt;br&gt;&lt;br&gt;c) Nunca pensaría que se trata de una Nefropatía diabética&lt;br&gt;&lt;br&gt;d) Le solicitaría función renal para ver en qué estadio de su nefropatía diabética se encuentra&lt;br&gt;&lt;br&gt;e) Le pediría fondo de ojo y orina de 24 horas para relacionarlo con nefropatía diabética&lt;br&gt;&lt;br&gt;f) Las opciones B y C son correctas</t>
  </si>
  <si>
    <t>&lt;br&gt;f) Las opciones B y C son correctas</t>
  </si>
  <si>
    <t>&lt;b&gt;HISTORIA NATURAL Y PROTEINURIA NO DIABÉTICA&lt;/b&gt;&lt;br /&gt;&lt;br /&gt;La evolución de la nefropatía diabética requiere un tiempo de desarrollo prolongado y sostenido del daño metabólico y hemodinámico según el tipo de diabetes:&lt;br /&gt;• &lt;b&gt;Diabetes Tipo 1:&lt;/b&gt; Tiene un desarrollo muy prolongado. La nefropatía clínica (fase de proteinuria) se establece típicamente recién a los 20 años de evolución.&lt;br /&gt;• &lt;b&gt;Diabetes Tipo 2:&lt;/b&gt; Su evolución es comparativamente más acelerada, desarrollando nefropatía clínica en aproximadamente 10 años.&lt;br /&gt;• &lt;b&gt;Sospecha de patología no diabética:&lt;/b&gt; Si un paciente diabético debuta con una pérdida proteica masiva (síndrome nefrótico) tras muy poco tiempo de evolución certera de su diabetes (ej. 1 a 2 años), el cuadro clínico rompe totalmente la historia natural típica. Este escenario temporal incongruente obliga médicamente a pensar que nunca se trataría de una nefropatía diabética primaria, sino que la proteinuria es generada por otra entidad glomerular primaria o secundaria ajena a la diabetes, debiendo estudiarse su síndrome nefrótico en búsqueda de otras causas.</t>
  </si>
  <si>
    <t>La opción f (que valida simultáneamente a las respuestas b y c) es correcta debido a que la literatura médica establece axiomáticamente que, ante un paciente con diabetes de muy corta evolución (1 año) que presenta un síndrome nefrótico severo, se rompe por completo la historia natural de la enfermedad (la cual exige típicamente 10 años para instaurar la nefropatía clínica proteinúrica). Consecuentemente, el médico &lt;b&gt;nunca pensaría que se trata de una nefropatía diabética&lt;/b&gt; y &lt;b&gt;estudiaría su síndrome nefrótico en búsqueda de otras causas&lt;/b&gt; etiológicas glomerulares alternativas.</t>
  </si>
  <si>
    <t>&lt;br /&gt;• &lt;b&gt;a) Sospecharía sin necesidad de otro estudio...&lt;/b&gt; y &lt;b&gt;d) Le solicitaría función renal para ver en qué estadio...:&lt;/b&gt; Son diametralmente incorrectas debido a que asumen de forma errónea que el masivo daño glomerular es atribuible a la diabetes, ignorando por completo que el tiempo de evolución de 1 año es biológicamente insuficiente para desarrollar una nefropatía diabética clínica o un síndrome nefrótico de esta etiología.&lt;br /&gt;• &lt;b&gt;e) Le pediría fondo de ojo y orina de 24 horas para relacionarlo con nefropatía diabética:&lt;/b&gt; Es incorrecta porque el examen del fondo de ojo busca retinopatía diabética, la cual suele acompañar a la nefropatía tras décadas de mal control metabólico; en un diabético de 1 año, el síndrome nefrótico obedece a otra etiología, por lo que intentar buscar una correlación microvascular retiniana carece de sentido y utilidad diagnóstica.</t>
  </si>
  <si>
    <t>Los inhibidores de SGLT2 actúan:&lt;br&gt;&lt;br&gt;a) Inhibiendo la reabsorción de glucosa en tubo contorneado proximal&lt;br&gt;&lt;br&gt;b) Produciendo vasoconstricción relativa de la arteriola aferente&lt;br&gt;&lt;br&gt;c) Produciendo aumento de la natriuresis&lt;br&gt;&lt;br&gt;d) Produciendo glucosuria&lt;br&gt;&lt;br&gt;e) Todos son mecanismos de los inhibidores de SGLT2</t>
  </si>
  <si>
    <t>&lt;br&gt;e) Todos son mecanismos de los inhibidores de SGLT2</t>
  </si>
  <si>
    <t>Los &lt;b&gt;inhibidores de SGLT2 (Gliflozinas)&lt;/b&gt; actúan &lt;b&gt;inhibiendo la reabsorción de glucosa&lt;/b&gt; en el túbulo contorneado proximal, lo que produce un aumento de la &lt;b&gt;natriuresis&lt;/b&gt;, &lt;b&gt;glucosuria&lt;/b&gt; y genera una &lt;b&gt;vasoconstricción protectora relativa de la arteriola aferente&lt;/b&gt;.</t>
  </si>
  <si>
    <t>&lt;b&gt;MECANISMO DE ACCIÓN DE LOS INHIBIDORES DE SGLT2&lt;/b&gt;&lt;br /&gt;&lt;br /&gt;Los inhibidores de SGLT2 (Gliflozinas) actúan revirtiendo el desequilibrio hemodinámico letal sobre el glomérulo diabético, interviniendo directamente sobre el mecanismo de hiperfiltración a través de las siguientes acciones funcionales:&lt;br /&gt;• &lt;b&gt;Inhibición de la Reabsorción Proximal:&lt;/b&gt; Actúan inhibiendo el cotransportador SGLT2, disminuyendo drásticamente la reabsorción acoplada de glucosa y sodio en la porción S1 (&lt;i&gt;pars recta&lt;/i&gt;) del Túbulo Contorneado Proximal (TCP).&lt;br /&gt;• &lt;b&gt;Efecto Natriurético y Glucosúrico:&lt;/b&gt; Al bloquear su recaptación, llevan a una excreción aumentada y masiva tanto de glucosa (glucosuria) como de sodio (natriuresis / efecto diurético).&lt;br /&gt;• &lt;b&gt;Restablecimiento del Feedback Túbulo-glomerular:&lt;/b&gt; Al aumentar la excreción proximal, restauran y aseguran la llegada de una altísima carga de sodio a la mácula densa. Esto incrementa el gasto de adenosina, suprime la vasodilatación patológica y logra el restablecimiento del tono vascular normal, generando una franca vasoconstricción protectora (o relativa) de la arteriola aferente.&lt;br /&gt;• &lt;b&gt;Protección Glomerular:&lt;/b&gt; La vasoconstricción de la vía de entrada disminuye la hiperpresión capilar interna, aboliendo la hiperfiltración y logrando la regresión clínica del daño estructural.</t>
  </si>
  <si>
    <t>&lt;b&gt;e) Todos son mecanismos de los inhibidores de SGLT2:&lt;/b&gt; Es la opción correcta. Engloba con exactitud la totalidad de la cascada de acción, tanto funcional tubular como hemodinámica glomerular, que ejercen los inhibidores de SGLT2 al bloquear el cotransportador en el riñón diabético.</t>
  </si>
  <si>
    <t>&lt;b&gt;a) Inhibiendo la reabsorción de glucosa en tubo contorneado proximal, b) Produciendo vasoconstricción relativa de la arteriola aferente, c) Produciendo aumento de la natriuresis, y d) Produciendo glucosuria:&lt;/b&gt; Son acciones correctas pero incompletas por sí solas en el contexto de las opciones disponibles. La inhibición del receptor SGLT2 en el túbulo proximal genera la glucosuria y natriuresis de forma directa, y es precisamente el arribo de ese sodio no reabsorbido a la mácula densa lo que desencadena secundariamente la vasoconstricción protectora de la arteriola aferente.</t>
  </si>
  <si>
    <t>&lt;b&gt;BENEFICIOS CLÍNICOS ADICIONALES DE LAS GLIFLOZINAS&lt;/b&gt;&lt;br /&gt;&lt;br /&gt;Además de su comprobado efecto nefroprotector (capaces de retrotraer el cuadro de macroproteinuria a microalbuminuria, o a normoalbuminuria), el bloqueo de la reabsorción tubular presenta otros beneficios sistémicos:&lt;br /&gt;• Producen una pérdida de sodio intersticial sin generar hipovolemia intravascular aguda.&lt;br /&gt;• Ejercen la inhibición del contratransporte Na+/H+, lo cual previene activamente el remodelado de la fibra miocárdica, protegiendo contra la insuficiencia cardíaca.&lt;br /&gt;• &lt;i&gt;Contraindicación Absoluta:&lt;/i&gt; A nivel de sus indicaciones, constituye un axioma estricto que los iSGLT2 NO se usan bajo ningún concepto en pacientes que padecen Diabetes Tipo 1.</t>
  </si>
  <si>
    <t>¿Qué prefiere usar en un diabético isquémico con HTA severa en anasarca?&lt;br&gt;&lt;br&gt;a) Furosemida + espironolactona + IECA + ARA II&lt;br&gt;&lt;br&gt;b) IECA + ARA II + hidroclorotiazida&lt;br&gt;&lt;br&gt;c) IECA + bloqueantes cálcicos dihidropiridínicos + furosemida&lt;br&gt;&lt;br&gt;d) ARA II + bloqueantes cálcicos no dihidropiridínicos</t>
  </si>
  <si>
    <t>&lt;br&gt;c) IECA + bloqueantes cálcicos dihidropiridínicos + furosemida</t>
  </si>
  <si>
    <t>&lt;b&gt;TRATAMIENTO DE LA HTA SEVERA Y ANASARCA EN NEFROPATÍA DIABÉTICA&lt;/b&gt;&lt;br /&gt;&lt;br /&gt;El manejo estricto de la hipertensión arterial (HTA) y el control de la hiperfiltración son las medidas terapéuticas más relevantes en la progresión de la nefropatía diabética.&lt;br /&gt;• &lt;b&gt;Bloqueo del SRAA (IECA/ARA II):&lt;/b&gt; Constituyen la primera elección farmacológica para reducir la presión intraglomerular. Sin embargo, en pacientes con comorbilidades (ej. enfermedad coronaria o perfil isquémico), &lt;b&gt;no se recomienda asociar un IECA más un ARA II&lt;/b&gt; debido al severo incremento del riesgo de hipotensión arterial y de insuficiencia renal aguda.&lt;br /&gt;• &lt;b&gt;Bloqueantes Cálcicos Dihidropiridínicos (ej. Amlodipina):&lt;/b&gt; Son hipotensores muy potentes que reducen la presión general de llegada al glomérulo. La asociación de preferencia en la literatura para el tratamiento de la HTA de moderada a severa en un paciente con nefropatía diabética es &lt;b&gt;IECA más Amlodipina&lt;/b&gt;. Su principal limitación clínica es la generación de edemas en miembros inferiores.&lt;br /&gt;• &lt;b&gt;Manejo de volumen (Furosemida):&lt;/b&gt; Ante la presencia de anasarca (retención hidrosalina masiva y generalizada) o cuando el filtrado glomerular cae por debajo de 30 ml/min (situación en la que las tiazidas pierden eficacia), la droga de elección pasa a ser un diurético de asa como la &lt;b&gt;furosemida&lt;/b&gt;.</t>
  </si>
  <si>
    <t>La opción c es correcta debido a que la literatura médica establece como axioma terapéutico para casos refractarios que, ante un paciente diabético isquémico con HTA severa y en anasarca, la asociación de preferencia debe combinar la nefroprotección base de un &lt;b&gt;IECA&lt;/b&gt;, la potencia hipotensora de los &lt;b&gt;bloqueantes cálcicos dihidropiridínicos&lt;/b&gt;, y la capacidad deplectiva de la &lt;b&gt;furosemida&lt;/b&gt; para resolver la severa sobrecarga de volumen.</t>
  </si>
  <si>
    <t>&lt;br /&gt;• &lt;b&gt;a) Furosemida + espironolactona + IECA + ARA II&lt;/b&gt; y &lt;b&gt;b) IECA + ARA II + hidroclorotiazida:&lt;/b&gt; Son incorrectas primariamente porque el doble bloqueo del SRAA (IECA sumado a ARA II) no se recomienda y resulta peligroso en pacientes isquémicos o con comorbilidades coronarias severas. Además, la hidroclorotiazida es insuficiente frente a un cuadro de anasarca y pierde eficacia en estadios de filtrado renal descendido.&lt;br /&gt;• &lt;b&gt;d) ARA II + bloqueantes cálcicos no dihidropiridínicos:&lt;/b&gt; Es incorrecta porque los bloqueantes cálcicos no dihidropiridínicos (diltiazem, verapamilo) son hipotensores suaves utilizados como sucedáneos ante alergias, careciendo de la potencia necesaria para tratar una HTA severa; además, la opción no contempla el uso del diurético de asa ineludible para el manejo de la anasarca.</t>
  </si>
  <si>
    <t>¿Cuál de los siguientes fármacos sería de elección en un paciente con hipertensión arterial y diabetes?&lt;br&gt;&lt;br&gt;a) Calcioantagonista&lt;br&gt;&lt;br&gt;b) Diurético&lt;br&gt;&lt;br&gt;c) Betabloqueante&lt;br&gt;&lt;br&gt;d) Inhibidor de la ECA&lt;br&gt;&lt;br&gt;e) Bloqueante cálcico</t>
  </si>
  <si>
    <t>&lt;br&gt;d) Inhibidor de la ECA</t>
  </si>
  <si>
    <t>El &lt;b&gt;fármaco antihipertensivo de primera elección&lt;/b&gt; y que más se recomienda en un paciente con &lt;b&gt;hipertensión arterial y diabetes&lt;/b&gt; es un &lt;b&gt;inhibidor de la ECA (IECA)&lt;/b&gt; o un ARA II.</t>
  </si>
  <si>
    <t>&lt;b&gt;TRATAMIENTO DE LA HIPERTENSIÓN EN LA NEFROPATÍA DIABÉTICA&lt;/b&gt;&lt;br /&gt;&lt;br /&gt;El manejo estricto de la hipertensión arterial y el bloqueo del sistema renina-angiotensina-aldosterona (SRAA) son los pilares terapéuticos esenciales para evitar el daño progresivo del riñón diabético:&lt;br /&gt;• &lt;b&gt;Drogas de primera elección:&lt;/b&gt; Las drogas de primera elección absoluta son los inhibidores de la enzima convertidora de angiotensina (IECA, como Enalapril) o los antagonistas de los receptores de angiotensina II (ARA II, como Losartán).&lt;br /&gt;• &lt;b&gt;Mecanismo de acción nefroprotector:&lt;/b&gt; El beneficio fisiopatológico de los IECA en la nefropatía diabética es múltiple. Actúan por su acción antioxidante, antiproliferativa y antifibrótica. De forma hemodinámica, actúan dilatando selectivamente la arteriola eferente del glomérulo. Al disminuir drásticamente la presión intraglomerular (PCG) y reducirse la hiperfiltración, las cargas negativas de la membrana basal vuelven a acercarse, logrando disminuir y controlar de manera directa la proteinuria manifiesta.</t>
  </si>
  <si>
    <t>&lt;b&gt;d) Inhibidor de la ECA:&lt;/b&gt; Es la opción correcta. Constituye la droga de primera elección indiscutible para el tratamiento de la hipertensión arterial en el paciente diabético debido a su potente efecto nefroprotector, capaz de disminuir la presión intraglomerular por vasodilatación de la arteriola eferente y controlar el desarrollo de la lesión orgánica.</t>
  </si>
  <si>
    <t>&lt;b&gt;a) Calcioantagonista, y e) Bloqueante cálcico:&lt;/b&gt; Son opciones incorrectas como primera línea en monoterapia. Si bien las dihidropiridinas (como amlodipina) son hipotensores potentes, no poseen la acción dilatadora específica eferente de los IECA, utilizándose principalmente asociados a estos últimos para alcanzar metas tensionales estrictas.&lt;br /&gt;&lt;b&gt;b) Diurético:&lt;/b&gt; Es incorrecta. Aunque los diuréticos tiazídicos o de asa se indican en esquemas combinados para el manejo del volumen, no son los fármacos primarios de elección para la nefroprotección diabética inicial.&lt;br /&gt;&lt;b&gt;c) Betabloqueante:&lt;/b&gt; Es incorrecta. Aunque reducen la mortalidad cardiovascular global y son esenciales en comorbilidades como la cardiopatía isquémica, no representan el abordaje primario o de elección para el bloqueo del daño hemodinámico renal en la diabetes frente a un IECA.</t>
  </si>
  <si>
    <t>&lt;b&gt;METAS TENSIONALES Y COMBINACIONES FARMACOLÓGICAS&lt;/b&gt;&lt;br /&gt;&lt;br /&gt;Para detener el progreso orgánico, las metas de presión arterial en el paciente diabético son sumamente estrictas:&lt;br /&gt;• &lt;b&gt;Metas clínicas:&lt;/b&gt; En pacientes con Enfermedad Renal Crónica (ERC) con albuminuria o daño de órgano blanco, el objetivo ineludible es mantener cifras &lt;b&gt;≤ 130/80 mmHg&lt;/b&gt; o &lt;b&gt;&lt; 125/75 mmHg&lt;/b&gt;.&lt;br /&gt;• &lt;b&gt;Asociaciones preferentes:&lt;/b&gt; En el tratamiento de la HTA moderada a severa, la asociación terapéutica de preferencia es un &lt;b&gt;IECA más Amlodipina&lt;/b&gt;.&lt;br /&gt;• &lt;b&gt;Contraindicación absoluta (Doble Bloqueo):&lt;/b&gt; Diversos estudios han demostrado taxativamente que no se debe asociar un IECA más un ARA II en pacientes añosos o con comorbilidades, debido al drástico aumento del riesgo de hipotensión arterial y de fracaso renal agudo, sin ofrecer un adecuado efecto nefroprotector a largo plazo.</t>
  </si>
  <si>
    <t>Señale cuál de estas afirmaciones es correcta sobre Nefropatía Diabética:&lt;br&gt;&lt;br&gt;a) Para prevenir HTA severa usaría amlodipina en todo tipo de paciente&lt;br&gt;&lt;br&gt;b) El tratamiento con inhibidores del SGLUT-2 se pueden usar en todo paciente con daño renal para impedir la reabsorción Na+/Glucosa y así restaurar el Balance Tubulo-Glomerular&lt;br&gt;&lt;br&gt;c) Debo tener cuidado con la Insulina por su eliminación exclusivamente renal en pacientes en estadíos avanzados de la enfermedad&lt;br&gt;&lt;br&gt;d) Las medidias dietetico-higienicas como: Cesación Tabaquica, disminución del peso, Dieta Hiposódica &lt;3gr/día, Ejercicio y dieta hiperproteíca, son la base del tratamiento&lt;br&gt;&lt;br&gt;e) Ninguna es correcta</t>
  </si>
  <si>
    <t>&lt;b&gt;TRATAMIENTO Y NEFROPROTECCIÓN EN LA NEFROPATÍA DIABÉTICA&lt;/b&gt;&lt;br /&gt;&lt;br /&gt;El abordaje terapéutico exige un manejo multidisciplinario orientado a controlar la hiperglucemia, la hipertensión arterial, la hiperfiltración y la proteinuria:&lt;br /&gt;• &lt;b&gt;Medidas generales y Dieta:&lt;/b&gt; El pilar conductual exige la cesación absoluta del tabaquismo, control del peso y ejercicio. Nutricionalmente, la recomendación más importante es la &lt;b&gt;dieta hipoproteica&lt;/b&gt; (0.8 g/kg/día de proteínas de alto valor biológico), ya que disminuye drásticamente la progresión del daño renal al reducir la presión del capilar glomerular y frenar la hiperfiltración.&lt;br /&gt;• &lt;b&gt;Control Glucémico y Farmacológico:&lt;/b&gt; El control intensivo de la glucemia enlentece la progresión. En cuanto a los fármacos, la &lt;b&gt;Insulina&lt;/b&gt; (junto con la Linagliptina) es el más seguro, pudiendo utilizarse a lo largo de todos los estadios de la insuficiencia renal (incluso con filtrados &lt; 20 ml/min o en hemodiálisis). Por su parte, los &lt;b&gt;inhibidores de SGLT2&lt;/b&gt; son altamente nefroprotectores pero poseen limitaciones estrictas: NO se usan en la diabetes tipo 1 y solo se administran si el filtrado (MDRD) se mantiene &gt; 30 ml/min y &lt; 60 ml/min.&lt;br /&gt;• &lt;b&gt;Control Hemodinámico:&lt;/b&gt; Las drogas antihipertensivas de primera elección son los IECA o ARA II. Los bloqueantes cálcicos dihidropiridínicos (como la amlodipina) se utilizan para el tratamiento de la HTA de moderada a severa frecuentemente asociados a un IECA, pero como regla general preventiva &lt;b&gt;no se debe usar amlodipina para prevenir HTA severa en pacientes normotensos&lt;/b&gt;.</t>
  </si>
  <si>
    <t>La opción e es correcta debido a que la literatura médica establece de forma directa que &lt;b&gt;ninguna de las afirmaciones presentadas es verdadera&lt;/b&gt; para el manejo clínico, farmacológico o nutricional de la nefropatía diabética, conteniendo cada opción un error conceptual excluyente que las invalida.</t>
  </si>
  <si>
    <t>&lt;br /&gt;• &lt;b&gt;a) Para prevenir HTA severa usaría amlodipina en todo tipo de paciente:&lt;/b&gt; Es incorrecta porque como regla general preventiva no se debe utilizar amlodipina para prevenir HTA severa en pacientes normotensos.&lt;br /&gt;• &lt;b&gt;b) El tratamiento con inhibidores del SGLUT-2 se pueden usar en todo paciente...:&lt;/b&gt; Es incorrecta debido a que los iSGLT2 NO se utilizan en todos los pacientes (están absolutamente proscritos en la diabetes tipo 1) y requieren un filtrado conservado mayor a 30 ml/min para su administración.&lt;br /&gt;• &lt;b&gt;c) Debo tener cuidado con la Insulina...:&lt;/b&gt; Es incorrecta ya que la insulina, lejos de ser peligrosa, constituye el fármaco antidiabético más seguro y recomendado en los estadios avanzados de la enfermedad renal (incluso en diálisis).&lt;br /&gt;• &lt;b&gt;d) Las medidias dietetico-higienicas como... y dieta hiperproteíca, son la base del tratamiento:&lt;/b&gt; Es diametralmente incorrecta porque el pilar nutricional absoluto del tratamiento para frenar el daño glomerular por hiperfiltración es la dieta &lt;b&gt;hipoproteica&lt;/b&gt; (0.8 g/kg/día), resultando la dieta hiperproteica un factor que agrava la evolución.</t>
  </si>
  <si>
    <t>¿Cuál de los siguientes fármacos sería de elección en un paciente con hipertensión arterial y diabetes?&lt;br&gt;&lt;br&gt;a) Calcioantagonista&lt;br&gt;&lt;br&gt;b) Diurético&lt;br&gt;&lt;br&gt;c) Betabloqueante&lt;br&gt;&lt;br&gt;d) ARAII&lt;br&gt;&lt;br&gt;e) Bloqueante cálcico</t>
  </si>
  <si>
    <t>&lt;br&gt;d) ARAII</t>
  </si>
  <si>
    <t>El &lt;b&gt;fármaco antihipertensivo de primera elección&lt;/b&gt; absoluto en un paciente con &lt;b&gt;hipertensión arterial y diabetes&lt;/b&gt; es un inhibidor de la ECA (IECA) o un &lt;b&gt;antagonista de los receptores de angiotensina II (ARA II)&lt;/b&gt;.</t>
  </si>
  <si>
    <t>&lt;b&gt;TRATAMIENTO DE LA HIPERTENSIÓN EN LA NEFROPATÍA DIABÉTICA&lt;/b&gt;&lt;br /&gt;&lt;br /&gt;El manejo estricto de la hipertensión arterial y el bloqueo del sistema renina-angiotensina-aldosterona (SRAA) constituyen los pilares terapéuticos esenciales para evitar el daño progresivo del riñón diabético:&lt;br /&gt;• &lt;b&gt;Drogas de primera elección:&lt;/b&gt; Las drogas de primera elección absoluta y prioritaria son los inhibidores de la enzima convertidora de angiotensina (IECA, ej. enalapril) o los antagonistas de los receptores de angiotensina II (ARA II, ej. losartán, valsartán).&lt;br /&gt;• &lt;b&gt;Mecanismo de acción nefroprotector:&lt;/b&gt; El beneficio fisiopatológico de los ARA II y los IECA en la nefropatía diabética es múltiple. Poseen una potente acción antioxidante, antiproliferativa y antifibrótica. A nivel hemodinámico intrarrenal, actúan bloqueando el eje de la angiotensina II y la hiperactividad del receptor AT1, produciendo de esta forma una dilatación selectiva de la arteriola eferente del glomérulo. Al disminuir drásticamente la presión intraglomerular (PCG) y abolirse la hiperfiltración letal, las cargas negativas de la membrana basal vuelven a acercarse, logrando disminuir y controlar de manera directa la proteinuria manifiesta.</t>
  </si>
  <si>
    <t>&lt;b&gt;d) ARAII:&lt;/b&gt; Es la opción correcta. Constituye, de manera conjunta o alternativa con los IECA, el grupo farmacológico de primera elección indiscutible para el tratamiento de la hipertensión arterial en el paciente diabético debido a su potente efecto nefroprotector, siendo capaz de disminuir la hiperfiltración y la presión intraglomerular por vasodilatación específica de la arteriola eferente y enlentecer la progresión clínica de la enfermedad.</t>
  </si>
  <si>
    <t>&lt;b&gt;a) Calcioantagonista, y e) Bloqueante cálcico:&lt;/b&gt; Son opciones incorrectas como primera línea absoluta de monoterapia general. Si bien las dihidropiridinas (como la amlodipina) son hipotensores potentes, carecen de la acción dilatadora específica eferente intrarrenal de los ARA II o IECA, utilizándose principalmente asociados a estos últimos para alcanzar metas tensionales estrictas.&lt;br /&gt;&lt;b&gt;b) Diurético:&lt;/b&gt; Es incorrecta. Aunque los diuréticos tiazídicos o de asa se prescriben en esquemas combinados para el manejo de la sobrecarga de volumen, no son los fármacos primarios de elección estructural para la nefroprotección diabética inicial.&lt;br /&gt;&lt;b&gt;c) Betabloqueante:&lt;/b&gt; Es incorrecta. Si bien reducen la mortalidad cardiovascular global y resultan esenciales en comorbilidades concurrentes como la cardiopatía isquémica, no representan el abordaje primario o de elección para el bloqueo hemodinámico de la hiperfiltración renal en la diabetes en contraposición a un ARA II.</t>
  </si>
  <si>
    <t>&lt;b&gt;METAS TENSIONALES Y REGLAS CLÍNICAS&lt;/b&gt;&lt;br /&gt;&lt;br /&gt;Para detener el progreso de la lesión microvascular, las metas de presión arterial en el paciente diabético son sumamente estrictas:&lt;br /&gt;• &lt;b&gt;Metas clínicas:&lt;/b&gt; En pacientes con Enfermedad Renal Crónica (ERC) con albuminuria o daño de órgano blanco (nefropatía diabética instaurada), el objetivo ineludible es mantener cifras de presión arterial &lt;b&gt;≤ 130/80 mmHg&lt;/b&gt; o &lt;b&gt;&lt; 125/75 mmHg&lt;/b&gt; (especialmente ante proteinuria grave o franca).&lt;br /&gt;• &lt;b&gt;Asociaciones preferentes:&lt;/b&gt; En el tratamiento de la HTA de moderada a severa, la asociación terapéutica de preferencia es un &lt;b&gt;IECA o ARA II más Amlodipina&lt;/b&gt;.&lt;br /&gt;• &lt;b&gt;Contraindicación absoluta (Doble Bloqueo):&lt;/b&gt; Está absolutamente contraindicado y desaconsejado asociar simultáneamente un IECA más un ARA II (doble bloqueo del SRAA) para el tratamiento general antihipertensivo, debido a que los estudios documentan que no aporta beneficios sostenibles y aumenta drásticamente el riesgo de eventos adversos severos, fracaso renal agudo, síncope e hiperpotasemia letal.</t>
  </si>
  <si>
    <t>En la nefropatía diabética cuáles serían las medidas terapéuticas más relevantes:&lt;br&gt;&lt;br&gt;b) Control de la presión arterial &lt;br&gt;&lt;br&gt;c) Control de la hiperfiltración&lt;br&gt;&lt;br&gt;d) b y c&lt;br&gt;</t>
  </si>
  <si>
    <t>&lt;br&gt;d) b y c</t>
  </si>
  <si>
    <t>El &lt;b&gt;control de la presión arterial&lt;/b&gt; y el &lt;b&gt;control de la hiperfiltración&lt;/b&gt; constituyen las medidas terapéuticas más relevantes en la nefropatía diabética.</t>
  </si>
  <si>
    <t>&lt;b&gt;OBJETIVOS HEMODINÁMICOS EN EL TRATAMIENTO DE LA NEFROPATÍA DIABÉTICA&lt;/b&gt;&lt;br /&gt;&lt;br /&gt;El abordaje terapéutico de la nefropatía diabética exige un trabajo multidisciplinario orientado a frenar la progresión de la enfermedad hacia estadios avanzados. Dentro de los objetivos ineludibles, el control hemodinámico sistémico e intrarrenal es crítico:&lt;br /&gt;• &lt;b&gt;Control de la presión arterial (HTA):&lt;/b&gt; Es una medida terapéutica de primer orden. La hipertensión sistémica no controlada transmite su fuerza directamente sobre el glomérulo, aumentando la presión intraglomerular y agravando el daño endotelial y la esclerosis.&lt;br /&gt;• &lt;b&gt;Control de la hiperfiltración:&lt;/b&gt; Es el pilar fisiopatológico central para detener el daño. Se logra primariamente mediante el bloqueo del Sistema Renina-Angiotensina-Aldosterona (empleando fármacos de primera elección como IECA o ARA II), los cuales dilatan selectivamente la arteriola eferente, disminuyendo drásticamente la presión intraglomerular (PCG) y logrando controlar la proteinuria secundaria al estrés de roce vascular. A esto se suma el control de la ingesta proteica (dieta hipoproteica).</t>
  </si>
  <si>
    <t>La opción d (que asocia b y c) es correcta debido a que la literatura médica establece axiomáticamente que en la nefropatía diabética, las medidas terapéuticas más relevantes a nivel hemodinámico para evitar el daño progresivo del riñón consisten ineludiblemente en el &lt;b&gt;control estricto de la presión arterial&lt;/b&gt; sistémica y el &lt;b&gt;control de la hiperfiltración&lt;/b&gt; intraglomerular, los cuales se abordan de manera conjunta mediante la utilización de bloqueadores del SRAA (IECA/ARA II).</t>
  </si>
  <si>
    <t>&lt;br /&gt;• &lt;b&gt;b) Control de la presión arterial y c) Control de la hiperfiltración:&lt;/b&gt; Son incorrectas como opciones únicas porque, si bien cada una describe de forma individual un objetivo terapéutico primario y absolutamente verdadero para la nefroprotección, resultan incompletas de manera aislada ante la existencia de una opción integradora que engloba adecuadamente a ambas premisas fundamentales.</t>
  </si>
  <si>
    <t>¿Cuál de estas afirmaciones es INCORRECTA para nefropatía diabética?&lt;br&gt;&lt;br&gt;a) El valor óptimo de microalbuminuria es menor a 10 mg/gr&lt;br&gt;&lt;br&gt;b) Elegiría como antihipertensivo de primera elección un IECA o un ARA II&lt;br&gt;&lt;br&gt;c) El valor normal de microalbuminuria es menor de 30 mg/gr&lt;br&gt;&lt;br&gt;d) El paciente con nefropatía diabética debe abandonar el hábito tabáquico&lt;br&gt;&lt;br&gt;e) Para prevenir HTA severa usaría amlodipina aun en pacientes normotensos</t>
  </si>
  <si>
    <t>&lt;br&gt;e) Para prevenir HTA severa usaría amlodipina aun en pacientes normotensos</t>
  </si>
  <si>
    <t>Como regla general preventiva, NO se debe usar amlodipina para prevenir HTA severa en pacientes normotensos.</t>
  </si>
  <si>
    <t>&lt;b&gt;PILARES DEL TRATAMIENTO Y METAS CLÍNICAS EN LA NEFROPATÍA DIABÉTICA&lt;/b&gt;&lt;br /&gt;&lt;br /&gt;El abordaje terapéutico de la nefropatía diabética exige el cumplimiento de metas estrictas para enlentecer la progresión del daño orgánico:&lt;br /&gt;• &lt;b&gt;Control de la Albuminuria:&lt;/b&gt; La evaluación del daño renal se realiza mediante el cociente albúmina/creatinina. Clínicamente, se considera que el valor óptimo de microalbuminuria es &lt; 10 mg/g, mientras que el valor normal (o normal alto) se establece por debajo de los 30 mg/g.&lt;br /&gt;• &lt;b&gt;Terapia Antihipertensiva (Nefroprotección):&lt;/b&gt; El fármaco antihipertensivo de primera elección absoluta y que más se recomienda en un paciente con hipertensión arterial y diabetes es un IECA o un ARA II. Estos fármacos disminuyen la hiperfiltración al dilatar la arteriola eferente. En el tratamiento de la HTA moderada a severa, la asociación de preferencia es IECA más Amlodipina. Sin embargo, no se debe emplear amlodipina de manera preventiva en individuos que se encuentran normotensos.&lt;br /&gt;• &lt;b&gt;Medidas Generales y Hábitos:&lt;/b&gt; Es una indicación absoluta y no negociable que el paciente con nefropatía diabética debe abandonar definitivamente el hábito tabáquico, ya que el tabaquismo posee un efecto independiente de progresión de daño vascular.</t>
  </si>
  <si>
    <t>&lt;b&gt;e) Para prevenir HTA severa usaría amlodipina aun en pacientes normotensos:&lt;/b&gt; Es la afirmación INCORRECTA. Constituye una regla preventiva clara que los bloqueantes cálcicos dihidropiridínicos (como la amlodipina) no deben ser indicados para prevenir el desarrollo de hipertensión severa en un paciente diabético que actualmente mantiene cifras tensionales normales. Su uso se reserva para asociarse a los IECA/ARA II cuando es necesario controlar una HTA moderada a severa ya instaurada.</t>
  </si>
  <si>
    <t>&lt;b&gt;a) El valor óptimo de microalbuminuria es menor a 10 mg/gr:&lt;/b&gt; Es una afirmación correcta. Valores inferiores a 10 mg/g corresponden a la categoría óptima en la clasificación.&lt;br /&gt;&lt;b&gt;b) Elegiría como antihipertensivo de primera elección un IECA o un ARA II:&lt;/b&gt; Es una afirmación correcta. Representan la piedra angular del tratamiento debido a su probado efecto nefroprotector intraglomerular (vasodilatación eferente).&lt;br /&gt;&lt;b&gt;c) El valor normal de microalbuminuria es menor de 30 mg/gr:&lt;/b&gt; Es una afirmación correcta. Un cociente albuminuria/creatininuria se considera estrictamente normal o fisiológico a valores menores de 30 mg/g.&lt;br /&gt;&lt;b&gt;d) El paciente con nefropatía diabética debe abandonar el hábito tabáquico:&lt;/b&gt; Es una afirmación correcta. El cese del tabaquismo es un pilar conductual ineludible en el manejo de la patología.</t>
  </si>
  <si>
    <t>¿Cuál de estas afirmaciones es INCORRECTA para nefropatía diabética?&lt;br&gt;&lt;br&gt;a) Elegiría un antihipertensivo de primera elección un IECA o un ARA II&lt;br&gt;&lt;br&gt;b) El valor óptimo de microalbuminuria es menor a 10 mg/gr&lt;br&gt;&lt;br&gt;c) Para prevenir HTA severa usaría amlodipina aun en pacientes normotensos&lt;br&gt;&lt;br&gt;d) El valor normal de microalbuminuria es menor de 30 mg/gr</t>
  </si>
  <si>
    <t>&lt;br&gt;c) Para prevenir HTA severa usaría amlodipina aun en pacientes normotensos</t>
  </si>
  <si>
    <t>&lt;b&gt;TRATAMIENTO Y NEFROPROTECCIÓN EN LA NEFROPATÍA DIABÉTICA&lt;/b&gt;&lt;br /&gt;&lt;br /&gt;El abordaje terapéutico exige un manejo enfocado en controlar la hipertensión arterial y la hiperfiltración, junto con el monitoreo estricto de la albúmina.&lt;br /&gt;• &lt;b&gt;Bloqueo del Sistema Renina-Angiotensina-Aldosterona (SRAA):&lt;/b&gt; El fármaco antihipertensivo de primera elección y que más se recomienda en un paciente con hipertensión arterial y diabetes es un IECA o un ARA II (por su capacidad de dilatar la arteriola eferente y controlar la hiperfiltración).&lt;br /&gt;• &lt;b&gt;Bloqueantes Cálcicos:&lt;/b&gt; Las dihidropiridinas (como la amlodipina) son hipotensores muy potentes que reducen la presión general de llegada al glomérulo. En el tratamiento de la HTA de moderada a severa en un paciente con nefropatía diabética, la asociación de preferencia es IECA más amlodipina. Sin embargo, como regla general preventiva, &lt;b&gt;no se debe usar amlodipina para prevenir HTA severa en pacientes normotensos&lt;/b&gt;.&lt;br /&gt;• &lt;b&gt;Categorías del Cociente Albúmina/Creatinina:&lt;/b&gt; El diagnóstico temprano y monitoreo exige evaluar la albuminuria. El valor óptimo es &lt;b&gt;&lt; 10 mg/g&lt;/b&gt;, el valor normal alto es de 10 a 29 mg/g (considerándose un valor normal &lt;b&gt;&lt; 30 mg/g&lt;/b&gt;), y se establece microalbuminuria persistente patológica a partir de los 30 hasta los 300 mg/g.</t>
  </si>
  <si>
    <t>La opción c es la afirmación INCORRECTA (y por lo tanto la respuesta a marcar) debido a que la literatura médica establece taxativamente que, si bien la amlodipina es una excelente droga en asociación para el manejo de la HTA moderada a severa, como regla general preventiva &lt;b&gt;no se debe usar amlodipina para prevenir HTA severa en pacientes normotensos&lt;/b&gt;.</t>
  </si>
  <si>
    <t>&lt;br /&gt;• &lt;b&gt;a) Elegiría un antihipertensivo de primera elección un IECA o un ARA II:&lt;/b&gt; Es una afirmación correcta, ya que estas drogas constituyen la primera elección absoluta por su capacidad de dilatar la arteriola eferente, disminuyendo la presión intraglomerular y la hiperfiltración.&lt;br /&gt;• &lt;b&gt;b) El valor óptimo de microalbuminuria es menor a 10 mg/gr:&lt;/b&gt; Es una afirmación correcta según las categorías clínicas estandarizadas.&lt;br /&gt;• &lt;b&gt;d) El valor normal de microalbuminuria es menor de 30 mg/gr:&lt;/b&gt; Es una afirmación correcta, ya que el rango de 10 a 29 mg/g se considera "normal alto", estableciéndose el corte patológico de microalbuminuria recién a partir de los 30 mg/g.</t>
  </si>
  <si>
    <t>Paciente DBT con microalbuminuria, con cifras de TA 140/90, Ud. Indica:&lt;br&gt;&lt;br&gt;a) Hidroclorotiazida 12.5 mg/día&lt;br&gt;&lt;br&gt;b) Tratamiento no farmacológico como único tratamiento&lt;br&gt;&lt;br&gt;c) Amlodipina 5 mg/día&lt;br&gt;&lt;br&gt;d) Enalapril 10 mg/día</t>
  </si>
  <si>
    <t>Ante un paciente diabético que presenta &lt;b&gt;microalbuminuria y cifras de tensión arterial elevadas&lt;/b&gt; (ej. 140/90 mmHg), el fármaco de elección indiscutible a indicar es un IECA, como el &lt;b&gt;Enalapril a dosis de 10 mg/día&lt;/b&gt;.</t>
  </si>
  <si>
    <t>&lt;b&gt;TRATAMIENTO Y NEFROPROTECCIÓN EN DIABETES CON MICROALBUMINURIA&lt;/b&gt;&lt;br /&gt;&lt;br /&gt;El manejo estricto de la hipertensión arterial y el bloqueo del sistema renina-angiotensina-aldosterona (SRAA) son pilares terapéuticos esenciales para evitar el daño progresivo en la nefropatía diabética y frenar la pérdida de la función renal.&lt;br /&gt;• &lt;b&gt;Bloqueo del SRAA y Nefroprotección:&lt;/b&gt; Las drogas de primera elección absoluta en pacientes con diabetes y microalbuminuria o hipertensión son los IECA (ej. Enalapril) y los ARA II (ej. Losartán).&lt;br /&gt;• &lt;b&gt;Mecanismo de acción intrarrenal:&lt;/b&gt; El beneficio de estos fármacos en la nefropatía diabética es múltiple. Actúan dilatando selectivamente la arteriola eferente del glomérulo. Al disminuir drásticamente la presión intraglomerular (PCG) y abolirse la hiperfiltración letal inducida por la diabetes, las cargas negativas de la membrana basal vuelven a acercarse, logrando disminuir y controlar de manera directa la pérdida de proteínas (microalbuminuria o proteinuria manifiesta).&lt;br /&gt;• &lt;b&gt;Metas Tensionales:&lt;/b&gt; En pacientes con Enfermedad Renal Crónica o diabetes con microalbuminuria o daño de órgano blanco, el objetivo terapéutico de presión arterial es sumamente estricto, apuntando de forma ineludible a mantener cifras ≤ 130/80 mmHg o &lt; 125/75 mmHg.</t>
  </si>
  <si>
    <t>&lt;b&gt;d) Enalapril 10 mg/día:&lt;/b&gt; Es la opción correcta. Constituye un axioma clínico estricto que, frente a un paciente diabético con microalbuminuria y cifras tensionales limítrofes o elevadas (140/90 mmHg), se debe indicar inmediatamente un IECA (como el Enalapril 10 mg/día) o un ARA II. Estos fármacos no solo reducen la presión arterial sistémica, sino que ejercen un efecto nefroprotector intraglomerular indispensable (vasodilatación eferente) para disminuir la hiperfiltración y frenar la progresión del daño endotelial y orgánico.</t>
  </si>
  <si>
    <t>&lt;b&gt;a) Hidroclorotiazida 12.5 mg/día:&lt;/b&gt; Es incorrecta como monoterapia inicial de elección. Si bien los diuréticos tiazídicos son útiles en el manejo de la sobrecarga de volumen y la HTA, carecen del efecto nefroprotector intraglomerular directo (reducción de la hiperfiltración y de la albuminuria) que poseen los IECA/ARA II, por lo que no son la primera línea en un paciente con daño renal diabético incipiente.&lt;br /&gt;&lt;b&gt;b) Tratamiento no farmacológico como único tratamiento:&lt;/b&gt; Es incorrecta. Si bien las modificaciones del estilo de vida (dieta hiposódica, hipoproteica y cese tabáquico) son pilares fundamentales obligatorios, la sola presencia de microalbuminuria (marcador de daño microvascular y de alto riesgo cardiovascular) sumado a la HTA ya establecida (140/90 mmHg) exige de forma ineludible la instauración inmediata de tratamiento nefroprotector farmacológico.&lt;br /&gt;&lt;b&gt;c) Amlodipina 5 mg/día:&lt;/b&gt; Es incorrecta como primera elección en monoterapia. Los bloqueantes cálcicos dihidropiridínicos son potentes hipotensores sistémicos, pero producen una franca vasodilatación de la arteriola aferente del riñón, careciendo de la acción dilatadora específica eferente de los IECA. Se utilizan principalmente asociados a los bloqueantes del SRAA para alcanzar metas estrictas de TA, no como terapia nefroprotectora inicial aislada.</t>
  </si>
  <si>
    <t>Paciente diagnóstico de DBT tipo 2 de 2 meses de evolución. Comienza con HTA que indicaría de inicio:&lt;br&gt;&lt;br&gt;a) Enalapril&lt;br&gt;&lt;br&gt;b) Furosemida&lt;br&gt;&lt;br&gt;c) Bisoprolol&lt;br&gt;&lt;br&gt;d) Amlodipina</t>
  </si>
  <si>
    <t>&lt;br&gt;a) Enalapril</t>
  </si>
  <si>
    <t>&lt;b&gt;TRATAMIENTO HEMODINÁMICO DE LA HIPERTENSIÓN EN LA DIABETES&lt;/b&gt;&lt;br /&gt;&lt;br /&gt;El control de la presión arterial y de la hiperfiltración son las medidas terapéuticas más relevantes en la prevención y tratamiento de la nefropatía diabética.&lt;br /&gt;• &lt;b&gt;Primera elección farmacológica:&lt;/b&gt; El manejo estricto de la hipertensión y el bloqueo del Sistema Renina-Angiotensina-Aldosterona (SRAA) son pilares terapéuticos esenciales. Las drogas de primera elección absoluta son los &lt;b&gt;IECA&lt;/b&gt; (ej. Enalapril, Ramipril) y los &lt;b&gt;ARA II&lt;/b&gt; (ej. Losartán, Telmisartán, Valsartán). Por ende, el fármaco antihipertensivo que más se recomienda de inicio en un paciente con hipertensión arterial y diabetes es invariablemente un IECA o un ARA II.&lt;br /&gt;• &lt;b&gt;Mecanismo de nefroprotección:&lt;/b&gt; Estos fármacos actúan por su acción antioxidante, por dilatar selectivamente la &lt;b&gt;arteriola eferente&lt;/b&gt; del glomérulo (contrarrestando la severa vasoconstricción impuesta por la hiperactividad de la Angiotensina II), y por su acción celular antiproliferativa y antifibrótica. Al dilatar la arteriola eferente, disminuyen drásticamente la presión intraglomerular (PCG) y logran reducir y controlar la hiperfiltración patológica, protegiendo así la membrana basal.</t>
  </si>
  <si>
    <t>La opción a es correcta debido a que la literatura médica establece como axioma clínico que, en un paciente con diabetes tipo 2 de reciente diagnóstico que comienza con HTA, se indicaría de inicio &lt;b&gt;Enalapril&lt;/b&gt; (o cualquier otro IECA/ARA II), siendo la familia de drogas de primera elección absoluta por su probada capacidad de otorgar nefroprotección al dilatar selectivamente la arteriola eferente y disminuir la hiperfiltración intraglomerular.</t>
  </si>
  <si>
    <t>&lt;br /&gt;• &lt;b&gt;b) Furosemida:&lt;/b&gt; Es incorrecta porque es un diurético de asa cuyo uso en la nefropatía diabética se reserva específicamente para el manejo de sobrecargas de volumen severas (anasarca) o para cuando el filtrado glomerular (FG) cae por debajo de 30 ml/min y las tiazidas pierden eficacia.&lt;br /&gt;• &lt;b&gt;c) Bisoprolol:&lt;/b&gt; Es incorrecta ya que, si bien los betabloqueantes reducen la mortalidad general, no constituyen la primera línea recomendada sobre el bloqueo del SRAA para la nefroprotección inicial y control de la hiperfiltración en un diabético de reciente comienzo.&lt;br /&gt;• &lt;b&gt;d) Amlodipina:&lt;/b&gt; Es incorrecta como monoterapia inicial de primera elección; aunque es un bloqueante cálcico dihidropiridínico de potente acción hipotensora, su indicación preventiva asilada no se prefiere sobre los IECA debido a que carece del efecto dilatador selectivo sobre la arteriola eferente (pudiendo incluso generar vasodilatación aferente). Su uso se prefiere en asociación (IECA + Amlodipina) para el tratamiento de la HTA moderada a severa.</t>
  </si>
  <si>
    <t>Paciente con DBT tipo 2 diagnosticada hace 2 meses. Comienza con HTA que indicaría de inicio:&lt;br&gt;&lt;br&gt;a) Enalapril&lt;br&gt;&lt;br&gt;b) Furosemida&lt;br&gt;&lt;br&gt;c) Atenolol&lt;br&gt;&lt;br&gt;d) Amlodipina</t>
  </si>
  <si>
    <t>&lt;b&gt;TRATAMIENTO DE LA HIPERTENSIÓN EN LA DIABETES Y NEFROPROTECCIÓN&lt;/b&gt;&lt;br /&gt;&lt;br /&gt;El manejo de la presión arterial en el paciente diabético tiene como objetivo no solo el control hemodinámico sistémico, sino la prevención directa de la progresión del daño renal (nefroprotección). Las pautas terapéuticas de inicio establecen:&lt;br /&gt;• &lt;b&gt;Drogas de primera elección:&lt;/b&gt; Las drogas de primera elección absoluta y prioritarias para el tratamiento de la hipertensión arterial en pacientes con diabetes son los inhibidores de la enzima convertidora de angiotensina (IECA, como el Enalapril) o los antagonistas de los receptores de angiotensina II (ARA II).&lt;br /&gt;• &lt;b&gt;Mecanismo nefroprotector:&lt;/b&gt; El beneficio fisiopatológico de los IECA en la nefropatía diabética es múltiple. A nivel hemodinámico intrarrenal, actúan produciendo una franca dilatación selectiva de la arteriola eferente del glomérulo. Al disminuir drásticamente la presión intraglomerular (PCG) y abolirse la hiperfiltración letal, las cargas negativas de la membrana basal vuelven a acercarse, logrando prevenir o disminuir de manera directa la proteinuria manifiesta. Poseen además una potente acción antioxidante, antiproliferativa y antifibrótica.&lt;br /&gt;• &lt;b&gt;Metas Tensionales:&lt;/b&gt; En pacientes con diabetes, enfermedad renal crónica o albuminuria, los objetivos de control tensional son sumamente estrictos, apuntando de forma ineludible a mantener cifras ≤ 130/80 mmHg o &lt; 125/75 mmHg.</t>
  </si>
  <si>
    <t>&lt;b&gt;a) Enalapril:&lt;/b&gt; Es la opción correcta. Constituye la droga de primera elección indiscutible para el tratamiento inicial de la hipertensión arterial en el paciente diabético de reciente comienzo. Su indicación inmediata se justifica por su potente efecto nefroprotector estructural, capaz de disminuir la presión intraglomerular por vasodilatación específica de la arteriola eferente, combatiendo la hiperfiltración basal típica del debut diabético.</t>
  </si>
  <si>
    <t>&lt;b&gt;b) Furosemida:&lt;/b&gt; Es incorrecta. Los diuréticos de asa se utilizan para el manejo de la hipervolemia severa (ej. cuando el filtrado cae por debajo de 30 ml/min o hay síndrome nefrótico), no siendo hipotensores de primera línea de inicio en diabetes no complicada.&lt;br /&gt;&lt;b&gt;c) Atenolol:&lt;/b&gt; Es incorrecta. Aunque los betabloqueantes reducen la mortalidad global y son útiles en comorbilidades como la cardiopatía isquémica, carecen del efecto hemodinámico intrarrenal de dilatación eferente, no siendo la opción primaria para la nefroprotección metabólica.&lt;br /&gt;&lt;b&gt;d) Amlodipina:&lt;/b&gt; Es incorrecta como monoterapia de inicio. Es un bloqueante cálcico que actúa como potente vasodilatador sistémico, pero produce vasodilatación de la arteriola aferente (favoreciendo teóricamente la llegada de presión al glomérulo). Se utiliza exclusivamente como droga de asociación de segunda línea (IECA + Amlodipina) para alcanzar metas estrictas.</t>
  </si>
  <si>
    <t>HTA severa en una nefropatía diabética. ¿Cuál indicación aconsejaría?&lt;br&gt;&lt;br&gt;a) IECAs + Hidroclorotiazida&lt;br&gt;&lt;br&gt;b) IECAs + Furosemida&lt;br&gt;&lt;br&gt;c) IECAs + Amlodipina&lt;br&gt;&lt;br&gt;d) Beta bloqueantes + Furosemida</t>
  </si>
  <si>
    <t>&lt;br&gt;c) IECAs + Amlodipina</t>
  </si>
  <si>
    <t>&lt;b&gt;CONTROL DE LA PRESIÓN ARTERIAL EN NEFROPATÍA DIABÉTICA&lt;/b&gt;&lt;br /&gt;&lt;br /&gt;El manejo estricto de la hipertensión arterial y el bloqueo del sistema renina-angiotensina-aldosterona (SRAA) son pilares terapéuticos esenciales para evitar el daño progresivo.&lt;br /&gt;• &lt;b&gt;IECA / ARA II (Primera elección):&lt;/b&gt; El fármaco antihipertensivo de primera elección en un paciente con HTA y diabetes es un IECA o un ARA II. Los IECA actúan de forma nefroprotectora por su acción antioxidante, antiproliferativa, antifibrótica y por dilatar selectivamente la arteriola eferente del glomérulo, reduciendo así la hiperfiltración.&lt;br /&gt;• &lt;b&gt;Bloqueantes Cálcicos Dihidropiridínicos:&lt;/b&gt; Fármacos como la &lt;b&gt;Amlodipina&lt;/b&gt; son hipotensores muy potentes que reducen la presión general de llegada al glomérulo. La asociación de IECA más Amlodipina se establece como la de preferencia para el tratamiento de la HTA moderada a severa en la nefropatía diabética.</t>
  </si>
  <si>
    <t>La opción c es correcta debido a que la literatura nefrológica establece como axioma clínico ineludible que, en el tratamiento de la hipertensión arterial (&lt;b&gt;HTA&lt;/b&gt;) de moderada a &lt;b&gt;severa&lt;/b&gt; en un paciente con &lt;b&gt;nefropatía diabética&lt;/b&gt;, la asociación farmacológica de preferencia es &lt;b&gt;IECA más Amlodipina&lt;/b&gt;.</t>
  </si>
  <si>
    <t>&lt;br /&gt;• &lt;b&gt;a) IECAs + Hidroclorotiazida&lt;/b&gt; y &lt;b&gt;b) IECAs + Furosemida:&lt;/b&gt; Son incorrectas como primera indicación preferencial para la HTA severa aislada en comparación con la amlodipina. Si bien los diuréticos se pueden asociar (las tiazidas si el FG es &gt; 30 ml/min y la furosemida si el FG cae a &lt; 30 ml/min), para el manejo estricto de cifras tensionales severas la combinación hipotensora más potente y de elección recae en los bloqueantes cálcicos dihidropiridínicos.&lt;br /&gt;• &lt;b&gt;d) Beta bloqueantes + Furosemida:&lt;/b&gt; Es diametralmente incorrecta debido a que omite por completo el uso de los IECA o ARA II, los cuales son los fármacos de primera elección absoluta y piedra angular para la nefroprotección (disminución de la presión intraglomerular y proteinuria) en todo paciente diabético.</t>
  </si>
  <si>
    <t>&lt;b&gt;SITUACIONES CLÍNICAS REFRACTARIAS Y ANASARCA&lt;/b&gt;&lt;br /&gt;&lt;br /&gt;El algoritmo de tratamiento debe individualizarse ante la presencia de complicaciones por sobrecarga grave de volumen:&lt;br /&gt;• &lt;b&gt;Axioma terapéutico:&lt;/b&gt; En un paciente diabético isquémico con HTA severa y en franco cuadro de &lt;b&gt;anasarca&lt;/b&gt;, se prefiere utilizar la asociación combinada de &lt;b&gt;IECA más bloqueantes cálcicos dihidropiridínicos (Amlodipina) y el agregado de furosemida&lt;/b&gt; para lograr el control simultáneo de la hipervolemia oligúrica y las cifras tensionales.</t>
  </si>
  <si>
    <t>En el tratamiento de la HTA de moderada a severa en un paciente con nefropatía diabética usted usaría de preferencia la asociación:&lt;br&gt;&lt;br&gt;a) Betabloqueantes + IECAs&lt;br&gt;&lt;br&gt;b) IECAs + Amlodipina&lt;br&gt;&lt;br&gt;c) IECAs + ARA II&lt;br&gt;&lt;br&gt;d) ARA II + Minoxidil</t>
  </si>
  <si>
    <t>&lt;br&gt;b) IECAs + Amlodipina</t>
  </si>
  <si>
    <t>&lt;b&gt;TRATAMIENTO DE LA HIPERTENSIÓN ARTERIAL EN LA NEFROPATÍA DIABÉTICA&lt;/b&gt;&lt;br /&gt;&lt;br /&gt;El manejo estricto de la hipertensión y el bloqueo del sistema renina-angiotensina-aldosterona (SRAA) son pilares terapéuticos esenciales para evitar el daño progresivo del riñón diabético. Las normativas establecen asociaciones preferenciales y contraindicaciones absolutas:&lt;br /&gt;• &lt;b&gt;Bloqueo del SRAA (Base del tratamiento):&lt;/b&gt; Las drogas de primera elección absoluta son los IECA o los ARA II. Estos fármacos no solo actúan como hipotensores sistémicos, sino como nefroprotectores por excelencia al dilatar selectivamente la arteriola eferente del glomérulo, reduciendo la presión intraglomerular, aboliendo la hiperfiltración y controlando la proteinuria.&lt;br /&gt;• &lt;b&gt;Asociación con Bloqueantes Cálcicos:&lt;/b&gt; Para alcanzar las metas tensionales estrictas, frecuentemente se requiere una terapia combinada. En el tratamiento de la HTA de moderada a severa, la asociación de preferencia es IECA más Amlodipina (dihidropiridínico). La amlodipina es un potente hipotensor vasodilatador que reduce la presión general de llegada al glomérulo y protege contra eventos isquémicos cerebrales.&lt;br /&gt;• &lt;b&gt;Prohibición del Doble Bloqueo (IECA + ARA II):&lt;/b&gt; Está formalmente desaconsejado e incluso contraindicado asociar un IECA más un ARA II como tratamiento antihipertensivo general. La evidencia demuestra que el doble bloqueo del SRAA no aporta beneficios a largo plazo en la nefroprotección diabética y, por el contrario, multiplica el riesgo de efectos adversos letales, como hipotensión severa, síncope, hiperkalemia y fracaso renal agudo por hipoperfusión.</t>
  </si>
  <si>
    <t>&lt;b&gt;b) IECAs + Amlodipina:&lt;/b&gt; Es la opción correcta. Esta combinación (un bloqueador del SRAA junto a un antagonista cálcico dihidropiridínico) constituye la asociación preferente e ideal. Suma el efecto nefroprotector (antiproteinúrico y dilatador eferente) intraglomerular de los IECA con la potente capacidad hipotensora sistémica de la amlodipina, permitiendo alcanzar las estrictas metas de control tensional en el paciente con nefropatía diabética.</t>
  </si>
  <si>
    <t>&lt;b&gt;a) Betabloqueantes + IECAs:&lt;/b&gt; Es incorrecta. Si bien los betabloqueantes forman parte del arsenal terapéutico (especialmente ante enfermedad coronaria o insuficiencia cardíaca concurrente), no son la asociación antihipertensiva primaria de preferencia frente a los bloqueantes cálcicos para controlar una HTA moderada a severa de base.&lt;br /&gt;&lt;b&gt;c) IECAs + ARA II:&lt;/b&gt; Es incorrecta. La politerapia con "doble bloqueo" del sistema renina-angiotensina-aldosterona está formalmente contraindicada para el tratamiento de la hipertensión arterial debido a que aumenta severamente el riesgo de hiperkalemia y fracaso renal agudo, sin aportar un beneficio cardiovascular clínico que justifique su uso.&lt;br /&gt;&lt;b&gt;d) ARA II + Minoxidil:&lt;/b&gt; Es incorrecta. El minoxidil es un potente vasodilatador directo de uso muy restringido (reservado para HTA refractaria grave) debido a sus severos efectos adversos (taquicardia refleja extrema, retención severa de líquidos y derrames), no siendo jamás una terapia de primera línea o de preferencia inicial en este contexto clínico.</t>
  </si>
  <si>
    <t>Ante un paciente varón de 71 años de edad con antecedentes de diabetes tipo 2, enfermedad coronaria, hipertensión arterial y proteinuria severa; un colega nos consulta respecto a la conveniencia de asociar un IECA más un ARAII (terapia combinada). Cuál de las siguientes respuestas consideraría más correcta:&lt;br&gt;&lt;br&gt;a) Estoy de acuerdo porque el riesgo de accidente cerebrovascular se reduce con la terapia combinada&lt;br&gt;&lt;br&gt;b) No, porque hay un incremento del riesgo de hipotensión arterial y de insuficiencia renal aguda con la terapia combinada en estos pacientes&lt;br&gt;&lt;br&gt;c) Sí, porque existe una disminución del riesgo de muerte súbita con la terapia combinada&lt;br&gt;&lt;br&gt;d) No, porque la terapia combinada no mejora la proteinuria</t>
  </si>
  <si>
    <t>&lt;br&gt;b) No, porque hay un incremento del riesgo de hipotensión arterial y de insuficiencia renal aguda con la terapia combinada en estos pacientes</t>
  </si>
  <si>
    <t>No se recomienda asociar un &lt;b&gt;IECA&lt;/b&gt; más un &lt;b&gt;ARA II&lt;/b&gt; en pacientes añosos con comorbilidades (como la enfermedad coronaria) debido al franco incremento del riesgo de &lt;b&gt;hipotensión arterial&lt;/b&gt; y de &lt;b&gt;insuficiencia renal aguda&lt;/b&gt;.</t>
  </si>
  <si>
    <t>&lt;b&gt;CONTROVERSIA DEL DOBLE BLOQUEO (IECA + ARA II)&lt;/b&gt;&lt;br /&gt;&lt;br /&gt;El intento de bloquear por completo la hiperactividad del receptor AT1 usando IECA sumado a ARA II (doble bloqueo del Sistema Renina-Angiotensina-Aldosterona) no reduce la morbimortalidad cardiovascular principal respecto a la monoterapia.&lt;br /&gt;• &lt;b&gt;Eventos adversos graves:&lt;/b&gt; Estudios clínicos como el OnTarget (realizado en pacientes añosos e isquémicos) y el Nephron-D (en pacientes diabéticos) demostraron que la terapia de combinación desencadena una mayor cantidad de eventos adversos graves, destacándose la hipotensión, hipoperfusión, síncope, muerte súbita y disfunción renal (insuficiencia renal aguda).&lt;br /&gt;• &lt;b&gt;Contraindicación clínica:&lt;/b&gt; Se establece formalmente que no se recomienda asociar un IECA más un ARA II en pacientes añosos con comorbilidades. Las guías prohíben taxativamente esta combinación para tratar la hipertensión arterial debido al altísimo riesgo de hiperpotasemia severa, arritmias y daño renal, sin aportar un beneficio clínico adicional en la reducción de mortalidad.</t>
  </si>
  <si>
    <t>La opción b es correcta debido a que la literatura médica establece axiomáticamente que no se recomienda asociar un &lt;b&gt;IECA&lt;/b&gt; más un &lt;b&gt;ARA II&lt;/b&gt; en pacientes añosos con comorbilidades (tales como enfermedad coronaria y diabetes), ya que el doble bloqueo del SRAA desencadena graves eventos adversos, incrementando fuertemente el riesgo de &lt;b&gt;hipotensión arterial&lt;/b&gt; y de &lt;b&gt;insuficiencia renal aguda&lt;/b&gt; (hipoperfusión y disfunción renal) sin aportar reducción alguna en la morbimortalidad cardiovascular principal respecto a la monoterapia.</t>
  </si>
  <si>
    <t>&lt;br /&gt;• &lt;b&gt;a) Estoy de acuerdo porque el riesgo de accidente cerebrovascular se reduce...:&lt;/b&gt; Es incorrecta porque está demostrado clínicamente que el doble bloqueo del SRAA no reduce la morbimortalidad cardiovascular ni cerebrovascular en comparación con la monoterapia.&lt;br /&gt;• &lt;b&gt;c) Sí, porque existe una disminución del riesgo de muerte súbita...:&lt;/b&gt; Es diametralmente incorrecta ya que la terapia combinada genera, por el contrario, un aumento en la incidencia de eventos adversos graves, incrementando el riesgo de muerte súbita y síncope.&lt;br /&gt;• &lt;b&gt;d) No, porque la terapia combinada no mejora la proteinuria:&lt;/b&gt; Es incorrecta como justificación excluyente en este contexto clínico; el motivo prohibitivo absoluto en un paciente añoso e isquémico no es la ineficacia sobre la proteinuria (de hecho, en nefrología se reserva excepcionalmente el doble bloqueo solo para proteger el riñón en proteinurias severas y síndromes nefróticos), sino el altísimo riesgo vital de generar hipotensión refractaria y falla renal aguda isquémica.</t>
  </si>
  <si>
    <t>&lt;b&gt;FISIOPATOLOGÍA DE LA HIPOPERFUSIÓN POR DOBLE BLOQUEO&lt;/b&gt;&lt;br /&gt;&lt;br /&gt;El fracaso y la peligrosidad del doble bloqueo radican en la desviación extrema del sustrato enzimático hacia vías vasodilatadoras.&lt;br /&gt;• &lt;b&gt;Mecanismo:&lt;/b&gt; Al inhibir la enzima de conversión (IECA) y simultáneamente bloquear el receptor AT1 (ARA II), todo el sustrato del eje renina-angiotensina se desvía masivamente (multiplicando de 3 a 5 veces la síntesis) hacia la producción de Angiotensina 1-7 mediante la enzima neprilisina.&lt;br /&gt;• &lt;b&gt;Consecuencia hemodinámica:&lt;/b&gt; La Angiotensina 1-7 es uno de los vasodilatadores más potentes del organismo. Este exceso de vasodilatación sostenida genera un déficit de perfusión severo causante de la hipotensión, la isquemia tisular, el síncope y el brusco deterioro de la función renal documentado en estos pacientes.</t>
  </si>
  <si>
    <t>¿Cuál de estas aseveraciones es correcta para los iSGLT2?&lt;br&gt;&lt;br&gt;a) No se usan en DBT tipo 1&lt;br&gt;&lt;br&gt;b) Actúan como diuréticos de tubo contorneado proximal&lt;br&gt;&lt;br&gt;c) Aumentan la excreción de glucosa y sodio&lt;br&gt;&lt;br&gt;d) Todas las respuestas son correctas</t>
  </si>
  <si>
    <t>Los &lt;b&gt;inhibidores de SGLT2 (iSGLT2)&lt;/b&gt; actúan como &lt;b&gt;diuréticos en el túbulo contorneado proximal&lt;/b&gt; al &lt;b&gt;aumentar la excreción de glucosa y sodio&lt;/b&gt;, y tienen como regla clínica que &lt;b&gt;NO se usan en la diabetes tipo 1&lt;/b&gt;.</t>
  </si>
  <si>
    <t>&lt;b&gt;MECANISMO DE ACCIÓN E INDICACIONES DE LOS INHIBIDORES DE SGLT2&lt;/b&gt;&lt;br /&gt;&lt;br /&gt;Los inhibidores de SGLT2 o Gliflozinas (como la dapagliflozina o canagliflozina) constituyen una herramienta terapéutica central en la nefropatía diabética, interviniendo directamente sobre la hemodinamia glomerular y el transporte tubular:&lt;br /&gt;• &lt;b&gt;Acción Diurética Proximal:&lt;/b&gt; Actúan inhibiendo la reabsorción de solutos de manera específica en la porción S1 del túbulo contorneado proximal. Al bloquear este cotransportador, aumentan masivamente la excreción de glucosa (glucosuria) y de sodio (natriuresis), ejerciendo un potente efecto diurético y propiciando la pérdida de sodio intersticial sin provocar hipovolemia intravascular aguda.&lt;br /&gt;• &lt;b&gt;Nefroprotección Hemodinámica:&lt;/b&gt; Al aumentar la excreción proximal, restauran la llegada de una altísima carga de sodio a la mácula densa. Esto desencadena el restablecimiento del feedback túbulo-glomerular, generando una vasoconstricción protectora relativa de la arteriola aferente. Esto disminuye drásticamente la hiperfiltración capilar.&lt;br /&gt;• &lt;b&gt;Contraindicación Clínica:&lt;/b&gt; A nivel de sus indicaciones patológicas, es estricto que los iSGLT2 NO se usan bajo ningún concepto en pacientes que padecen de diabetes tipo 1.</t>
  </si>
  <si>
    <t>&lt;b&gt;d) Todas las respuestas son correctas:&lt;/b&gt; Es la opción correcta. Engloba con exactitud la totalidad de las características farmacológicas de los iSGLT2. A nivel del túbulo contorneado proximal actúan como diuréticos incrementando fuertemente la excreción de glucosa y sodio, y clínicamente está contraindicado su uso general en la diabetes mellitus tipo 1.</t>
  </si>
  <si>
    <t>&lt;b&gt;a) No se usan en DBT tipo 1, b) Actúan como diuréticos de tubo contorneado proximal, y c) Aumentan la excreción de glucosa y sodio:&lt;/b&gt; Son aseveraciones fisiológicas y clínicas correctas de manera individual, pero incompletas como respuesta aislada debido a que el fármaco cumple simultáneamente con los tres postulados enumerados, por lo que la opción D resulta ser la integradora.</t>
  </si>
  <si>
    <t>¿Cúal fármaco antihipertensivo se recomienda más en un paciente con Nefropatía Diabética?&lt;br&gt;&lt;br&gt;a) Amiodarona&lt;br&gt;&lt;br&gt;b) IECA/ARAII&lt;br&gt;&lt;br&gt;c) Carvedilol&lt;br&gt;&lt;br&gt;d) Nifedipina</t>
  </si>
  <si>
    <t>&lt;br&gt;b) IECA/ARAII</t>
  </si>
  <si>
    <t>El fármaco antihipertensivo de primera elección y que más se recomienda en un paciente con hipertensión arterial y diabetes es un &lt;b&gt;IECA&lt;/b&gt; o un &lt;b&gt;ARA II&lt;/b&gt;.</t>
  </si>
  <si>
    <t>&lt;b&gt;CONTROL HEMODINÁMICO Y TRATAMIENTO DE LA HTA EN LA NEFROPATÍA DIABÉTICA&lt;/b&gt;&lt;br /&gt;&lt;br /&gt;En la nefropatía diabética, las medidas terapéuticas más relevantes incluyen el control estricto de la presión arterial y el control de la hiperfiltración glomerular.&lt;br /&gt;• &lt;b&gt;Elección Farmacológica:&lt;/b&gt; El manejo estricto de la hipertensión y el bloqueo del Sistema Renina-Angiotensina-Aldosterona (SRAA) son pilares terapéuticos esenciales para evitar el daño progresivo. Las drogas de primera elección absoluta son los inhibidores de la enzima convertidora de angiotensina (&lt;b&gt;IECA&lt;/b&gt;, ej. Enalapril) y los antagonistas de los receptores de angiotensina II (&lt;b&gt;ARA II&lt;/b&gt;, ej. Losartán).&lt;br /&gt;• &lt;b&gt;Mecanismo de nefroprotección:&lt;/b&gt; Estos fármacos no solo actúan disminuyendo la presión arterial sistémica, sino que actúan dilatando selectivamente la arteriola eferente del glomérulo. Al dilatar la arteriola eferente, disminuyen drásticamente la presión intraglomerular, reducen la hiperfiltración patológica y, en consecuencia, logran controlar y disminuir la proteinuria.</t>
  </si>
  <si>
    <t>La opción b es correcta debido a que la literatura médica establece axiomáticamente que el fármaco antihipertensivo de primera elección y que más se recomienda en un paciente con nefropatía diabética es un &lt;b&gt;IECA&lt;/b&gt; o un &lt;b&gt;ARA II&lt;/b&gt;. Son la terapia de base ineludible por su demostrada capacidad nefroprotectora, logrando dilatar la arteriola eferente y controlar tanto la hipertensión sistémica como la hiperfiltración intraglomerular.</t>
  </si>
  <si>
    <t>&lt;br /&gt;• &lt;b&gt;a) Amiodarona:&lt;/b&gt; Es incorrecta ya que es un fármaco antiarrítmico, no un hipotensor indicado para el manejo primario de la presión arterial ni para otorgar nefroprotección.&lt;br /&gt;• &lt;b&gt;c) Carvedilol:&lt;/b&gt; Es incorrecta porque, si bien es un betabloqueante de gran utilidad en patología cardiovascular (como enfermedad coronaria o insuficiencia cardíaca), no constituye la primera línea de tratamiento específica para enlentecer la progresión de la nefropatía diabética frente a los bloqueadores directos del SRAA.&lt;br /&gt;• &lt;b&gt;d) Nifedipina:&lt;/b&gt; Es incorrecta como primera opción; aunque es un bloqueante cálcico dihidropiridínico con potente acción hipotensora, no se prefiere como monoterapia inicial frente a los IECA/ARA II debido a que carece del efecto reductor selectivo sobre la presión intraglomerular, e incluso puede favorecer la vasodilatación de la arteriola aferente.</t>
  </si>
  <si>
    <t>Mujer de 31 años a la que se le diagnostica nefropatía diabética hace 6 años. Presenta TA de 140/80 mmHg y FC de 90 x'. Creatinina sérica de 2,3 mg/dl y la proteinuria es de 6,5 gr. Recibe como tratamiento antihipertensivo 40 mg de furosemida, 50mg de metoprolol y 5 mg de ramipril por día. ¿Cuál de las siguientes afirmaciones es cierta en relación con el tratamiento de este paciente?&lt;br&gt;&lt;br&gt;a) El beneficio de agregar bloqueante del receptor de la angiotensina se debe a su capacidad para disminuir en mayor medida la TA&lt;br&gt;&lt;br&gt;b) El agregado de bloqueante del receptor de la angiotensina puede mejorar la supervivencia renal de la nefropatía diabética&lt;br&gt;&lt;br&gt;c) Los estudios realizados en nefropatía diabética no han definido en forma adecuada el efecto nefroprotector a largo plazo de la politerapia con un IECA y un bloqueante del receptor de la angiotensina&lt;br&gt;&lt;br&gt;d) La duplicación de la dosis del IECA es una forma más eficaz de disminuir la proteinuria de esta paciente que la adición de un bloqueante del receptor de la angiotensina</t>
  </si>
  <si>
    <t>&lt;br&gt;c) Los estudios realizados en nefropatía diabética no han definido en forma adecuada el efecto nefroprotector a largo plazo de la politerapia con un IECA y un bloqueante del receptor de la angiotensina</t>
  </si>
  <si>
    <t>&lt;b&gt;POLITERAPIA Y DOBLE BLOQUEO DEL SRAA (IECA + ARA II)&lt;/b&gt;&lt;br /&gt;&lt;br /&gt;El manejo estricto de la hipertensión y de la hiperfiltración a través del bloqueo del sistema renina-angiotensina-aldosterona (SRAA) es el pilar terapéutico central para la nefroprotección diabética. Las drogas de primera elección absoluta son los IECA o los ARA II, pero su utilización conjunta está fuertemente desaconsejada:&lt;br /&gt;• &lt;b&gt;Evidencia y Estudios Clínicos:&lt;/b&gt; Diversos ensayos multicéntricos (como el Estudio ONTARGET en 2008 y el Nephron-D) han demostrado que el intento de bloquear por completo la hiperactividad del receptor AT1 usando simultáneamente un IECA (ej. ramipril) sumado a un ARA II no reduce la morbimortalidad ni aporta un beneficio clínico cardiovascular a largo plazo respecto a la monoterapia.&lt;br /&gt;• &lt;b&gt;Conclusión Terapéutica en Nefropatía Diabética:&lt;/b&gt; Basado en esta evidencia, queda explícitamente documentado que los estudios no han definido de forma adecuada el efecto nefroprotector a largo plazo de la politerapia (IECA + ARA II). Por el contrario, se constató que la asociación de ambas drogas desencadena una mayor cantidad de eventos adversos graves, incrementando drásticamente el riesgo de hipotensión severa, síncope, hiperpotasemia, hipoperfusión y fracaso o disfunción renal aguda.&lt;br /&gt;• &lt;b&gt;Conducta Clínica:&lt;/b&gt; Las normativas y guías (como las Joint 8) prohíben taxativamente esta combinación para el tratamiento general de la hipertensión arterial. Excepcionalmente, en la práctica nefrológica muy puntual, se podría llegar a utilizar bajo estricto monitoreo sólo como medida extrema de protección para intentar disminuir proteinurias severas refractarias y síndromes nefróticos, pero jamás como estrategia general de primera línea ni exenta de severos riesgos.</t>
  </si>
  <si>
    <t>&lt;b&gt;c) Los estudios realizados en nefropatía diabética no han definido en forma adecuada el efecto nefroprotector a largo plazo de la politerapia con un IECA y un bloqueante del receptor de la angiotensina:&lt;/b&gt; Es la afirmación cierta y correcta. Constituye un axioma terapéutico comprobado por grandes ensayos clínicos (ONTARGET, Nephron-D) que la asociación de ambos bloqueantes del SRAA no demuestra beneficios significativos a largo plazo en la supervivencia renal y, contrariamente, no se recomienda en pacientes añosos o con comorbilidades debido al drástico aumento del riesgo de eventos adversos renales y hemodinámicos (hipotensión y disfunción renal aguda).</t>
  </si>
  <si>
    <t>&lt;b&gt;a) El beneficio de agregar bloqueante del receptor de la angiotensina se debe a su capacidad para disminuir en mayor medida la TA:&lt;/b&gt; Es incorrecta. El objetivo primario del bloqueo en la diabetes es la nefroprotección intrarrenal (vasodilatación de la arteriola eferente), y la adición de un segundo bloqueador del SRAA aumenta el riesgo de hipotensión nociva (isquemia o síncope) sin un beneficio clínico sustentable.&lt;br /&gt;&lt;b&gt;b) El agregado de bloqueante del receptor de la angiotensina puede mejorar la supervivencia renal de la nefropatía diabética:&lt;/b&gt; Es incorrecta. La evidencia demostró que el doble bloqueo no reduce la morbimortalidad ni mejora a largo plazo la supervivencia en comparación con la monoterapia.&lt;br /&gt;&lt;b&gt;d) La duplicación de la dosis del IECA es una forma más eficaz de disminuir la proteinuria...:&lt;/b&gt; Es incorrecta en el contexto de esta evaluación clínica. Aumentar indiscriminadamente la dosis del IECA en una paciente que ya cursa con un filtrado deteriorado (creatinina de 2,3 mg/dl) eleva sustancialmente el riesgo de hiperkalemia y de precipitar una caída abrupta del filtrado glomerular que la obligue a ingresar a diálisis.</t>
  </si>
  <si>
    <t>&lt;b&gt;FISIOPATOLOGÍA DEL DAÑO POR DOBLE BLOQUEO&lt;/b&gt;&lt;br /&gt;&lt;br /&gt;La extrema vasodilatación y el déficit de perfusión observados con la combinación terapéutica de un IECA más un ARA II se atribuyen íntimamente a un desvío letal del sustrato de la angiotensina:&lt;br /&gt;• Al inhibir la enzima de conversión (IECA) y simultáneamente bloquear el receptor AT1 (ARA II), todo el sustrato del eje se desvía masivamente (multiplicándose de 3 a 5 veces) hacia la síntesis de Angiotensina 1-7 (vía catalizada por la enzima neprilisina).&lt;br /&gt;• La Angiotensina 1-7 es uno de los vasodilatadores endógenos más potentes del organismo, por lo que su sobreproducción incontrolada induce una isquemia por vasodilatación extrema, siendo la responsable hemodinámica del síncope, el deterioro renal agudo y la hipoperfusión.</t>
  </si>
  <si>
    <t>04_IRA</t>
  </si>
  <si>
    <t>En una Insuficiencia Renal Aguda intrínseca. Cuál es la presentación más frecuente:&lt;br&gt;&lt;br&gt;a) Glomerulonefritis&lt;br&gt;&lt;br&gt;b) Nefritis intersticial&lt;br&gt;&lt;br&gt;c) Obstrucción vascular&lt;br&gt;&lt;br&gt;d) Necrosis tubular aguda</t>
  </si>
  <si>
    <t>&lt;br&gt;d) Necrosis tubular aguda</t>
  </si>
  <si>
    <t>En una insuficiencia renal aguda intrínseca, la presentación anatomopatológica más frecuente es la &lt;b&gt;necrosis tubular aguda&lt;/b&gt;, la cual representa el &lt;b&gt;85%&lt;/b&gt; de los casos de falla renal parenquimatosa.</t>
  </si>
  <si>
    <t>&lt;b&gt;CAUSAS DE INSUFICIENCIA RENAL AGUDA INTRÍNSECA&lt;/b&gt;&lt;br /&gt;&lt;br /&gt;La insuficiencia renal aguda intrínseca (o parenquimatosa) representa entre el 15 y el 30% de todas las etiologías de falla renal aguda. Se produce por patologías que afectan directamente al parénquima del riñón y a sus vasos, dividiéndose en cuatro grandes grupos etiopatogénicos:&lt;br /&gt;• &lt;b&gt;Enfermedad por Injuria del Túbulo Renal / Necrosis Tubular Aguda (NTA):&lt;/b&gt; Es la causa más prevalente, representando el 85% de los casos de falla renal intrínseca. Puede ser de origen isquémico (por hipoperfusión renal sostenida no resuelta) o de origen tóxico (por toxinas endógenas como la mioglobina o exógenas como los contrastes yodados y antibióticos).&lt;br /&gt;• &lt;b&gt;Enfermedad Aguda Túbulo-Intersticial / Nefritis Intersticial:&lt;/b&gt; Representa el 10% de los casos intrínsecos. Abarca causas inducidas por fármacos (como los AINEs), infecciones o infiltraciones del riñón.&lt;br /&gt;• &lt;b&gt;Enfermedad del Glomérulo y Microvasculatura Renal (Lesiones glomerulares):&lt;/b&gt; Ocupan un 5% de las causas intrínsecas. Incluyen entidades como las glomerulonefritis agudas y rápidamente progresivas, vasculitis, hipertensión maligna y microangiopatías trombóticas (Síndrome Urémico Hemolítico).&lt;br /&gt;• &lt;b&gt;Enfermedades de Grandes Vasos:&lt;/b&gt; Son patologías raras que representan menos del 1% de los casos, abarcando patologías como la trombosis, ateroembolismo o disección de la arteria renal.</t>
  </si>
  <si>
    <t>La opción d es correcta debido a que la literatura médica establece axiomáticamente que en una insuficiencia renal aguda intrínseca, la presentación anatomopatológica más frecuente es la &lt;b&gt;necrosis tubular aguda&lt;/b&gt;, siendo la responsable excluyente del &lt;b&gt;85%&lt;/b&gt; de los casos de falla parenquimatosa (ya sea mediada por mecanismos isquémicos o tóxicos).</t>
  </si>
  <si>
    <t>&lt;br /&gt;• &lt;b&gt;a) Glomerulonefritis:&lt;/b&gt; Es incorrecta ya que las enfermedades del glomérulo y de la microvasculatura renal representan apenas el 5% de las causas intrínsecas de fallo agudo.&lt;br /&gt;• &lt;b&gt;b) Nefritis intersticial:&lt;/b&gt; Es incorrecta porque, si bien es una causa frecuente (especialmente por el uso de AINEs o antibióticos), ocupa el segundo lugar en frecuencia, representando solo el 10% de los casos frente a la abrumadora prevalencia de la NTA.&lt;br /&gt;• &lt;b&gt;c) Obstrucción vascular:&lt;/b&gt; Es incorrecta debido a que las enfermedades de los grandes vasos renales (trombosis, ateroembolismo) son patologías sumamente raras en la urgencia y representan menos del 1% del total de las etiologías intrínsecas.</t>
  </si>
  <si>
    <t>¿Cuál es la forma más frecuente de fracaso renal agudo?&lt;br&gt;&lt;br&gt;a) Intraparenquimatoso&lt;br&gt;&lt;br&gt;b) Prerrenal&lt;br&gt;&lt;br&gt;c) Postrenal&lt;br&gt;&lt;br&gt;d) Todos tienen la misma frecuencia</t>
  </si>
  <si>
    <t>&lt;br&gt;b) Prerrenal</t>
  </si>
  <si>
    <t>La IRA Prerrenal (funcional) es la forma más frecuente de fracaso renal agudo, representando estadísticamente entre el 60% y el 70% de la totalidad de las causas de este síndrome.</t>
  </si>
  <si>
    <t>&lt;b&gt;CLASIFICACIÓN ETIOPATOGÉNICA DE LA INSUFICIENCIA RENAL AGUDA&lt;/b&gt;&lt;br /&gt;&lt;br /&gt;La etiopatogenia de la IRA se basa en la alteración de tres grupos de estructuras básicas (perfusión, parénquima y permeabilidad de la vía excretora), dividiéndose epidemiológicamente en tres grandes grupos:&lt;br /&gt;• &lt;b&gt;IRA Prerrenal (funcional):&lt;/b&gt; Es la forma más frecuente de fracaso renal agudo. Representa la abrumadora mayoría de los casos, abarcando entre el 60% al 70% de la totalidad de las IRA. Afecta el componente vascular (patologías que ocurren antes del riñón) produciendo una franca hipoperfusión renal.&lt;br /&gt;• &lt;b&gt;IRA Renal (intrínseca, estructural o parenquimatosa):&lt;/b&gt; Representa del 15% al 30% de los casos (estableciéndose clásicamente en un 25%). Son patologías de origen intrarrenal que afectan directamente al parénquima del riñón y a sus vasos (siendo la necrosis tubular aguda su presentación más habitual).&lt;br /&gt;• &lt;b&gt;IRA Posrenal (obstructiva):&lt;/b&gt; Ocupa el 10% (o menos) de los casos. Incluye todo proceso que ocurre después del riñón, afectando el flujo urinario por obstrucción de la vía urinaria.</t>
  </si>
  <si>
    <t>&lt;b&gt;b) Prerrenal:&lt;/b&gt; Es la opción correcta. Constituye un axioma estadístico, epidemiológico y clínico absoluto que la forma prerrenal es la causa de presentación más prevalente de fracaso renal agudo, abarcando hasta el 70% del total de los episodios generados por una hipoperfusión generalizada o localizada.</t>
  </si>
  <si>
    <t>&lt;b&gt;a) Intraparenquimatoso:&lt;/b&gt; Es incorrecta. La IRA renal o intrínseca ocupa el segundo lugar en frecuencia, representando estadísticamente en promedio el 25% de los casos.&lt;br /&gt;&lt;b&gt;c) Postrenal:&lt;/b&gt; Es incorrecta. La IRA posrenal u obstructiva es la menos prevalente de las tres entidades principales, abarcando únicamente alrededor del 10% del total de las fallas agudas.&lt;br /&gt;&lt;b&gt;d) Todos tienen la misma frecuencia:&lt;/b&gt; Es incorrecta. Existe una asimetría epidemiológica rotunda, liderando la falla prerrenal de forma abrumadora (60-70%), seguida de la parenquimatosa (15-30%) y finalmente la obstructiva (≤10%).</t>
  </si>
  <si>
    <t>&lt;b&gt;DIAGNÓSTICO DIFERENCIAL CLÍNICO Y BIOQUÍMICO&lt;/b&gt;&lt;br /&gt;&lt;br /&gt;Para diferenciar clínicamente una falla pre-renal de una intrínseca o posrenal, la medición de la &lt;b&gt;excreción fraccional de sodio&lt;/b&gt; es el índice urinario más confiable. &lt;br /&gt;• En la uremia o IRA prerrenal, la fisiología funcional (preservada al inicio) genera que disminuya ávidamente la excreción de Na y aumente la reabsorción de urea para compensar la hipovolemia.&lt;br /&gt;• Los índices urinarios patognomónicos compatibles para el diagnóstico de IRA prerrenal incluyen: concentración de sodio en orina inferior a 20 mEq/L, osmolaridad urinaria superior a 500 mOsm/L, densidad de orina mayor a 1015, y una relación entre nitrógeno ureico (urea) en orina y en plasma superior a 8.</t>
  </si>
  <si>
    <t>¿Cuál de estas situaciones pueden producir una insuficiencia renal aguda?&lt;br&gt;&lt;br&gt;a) Acidosis respiratoria&lt;br&gt;&lt;br&gt;b) Sobrehidratación&lt;br&gt;&lt;br&gt;c) Uso de AINES&lt;br&gt;&lt;br&gt;d) Hipovolemia severa con hipoperfusión generalizada&lt;br&gt;&lt;br&gt;e) c y d son correctas</t>
  </si>
  <si>
    <t>&lt;br&gt;e) c y d son correctas</t>
  </si>
  <si>
    <t>El &lt;b&gt;uso de AINEs&lt;/b&gt; y la &lt;b&gt;hipovolemia severa con hipoperfusión generalizada&lt;/b&gt; son situaciones clínicas con probada capacidad etiológica para producir una insuficiencia renal aguda.</t>
  </si>
  <si>
    <t>&lt;b&gt;ETIOLOGÍA DE LA INSUFICIENCIA RENAL AGUDA: AINES E HIPOVOLEMIA&lt;/b&gt;&lt;br /&gt;&lt;br /&gt;La patogenia de la insuficiencia renal aguda (IRA) se clasifica topográficamente según la estructura afectada.&lt;br /&gt;• &lt;b&gt;Fracaso Prerrenal por Hipovolemia:&lt;/b&gt; Es la forma más frecuente de fracaso renal agudo. Afecta el componente vascular produciendo una hipoperfusión renal. Clínicamente, la hipovolemia severa con hipoperfusión generalizada (causada por hemorragias, quemaduras extensas o deshidratación grave) es una de las situaciones principales que pueden producir esta entidad.&lt;br /&gt;• &lt;b&gt;Fracaso por uso de AINEs:&lt;/b&gt; El uso de antiinflamatorios no esteroideos (AINEs) puede producir insuficiencia renal aguda mediante dos mecanismos distintos. Por un lado, a nivel hemodinámico suprimen las prostaglandinas y alteran severamente la autorregulación del riñón, favoreciendo la isquemia prerrenal funcional. Por otro lado, pueden causar directamente daño intrínseco al parénquima originando una nefritis intersticial aguda.</t>
  </si>
  <si>
    <t>La opción e (que engloba correctamente a las opciones c y d) es correcta debido a que la literatura médica nefrológica establece de forma directa que tanto la &lt;b&gt;hipovolemia severa con hipoperfusión generalizada&lt;/b&gt; (causa fundamental de fracaso prerrenal) como el &lt;b&gt;uso de AINEs&lt;/b&gt; (mediante la alteración de la autorregulación o la inducción de nefritis intersticial aguda) son noxas capaces de producir insuficiencia renal aguda.</t>
  </si>
  <si>
    <t>&lt;br /&gt;• &lt;b&gt;a) Acidosis respiratoria:&lt;/b&gt; Es incorrecta ya que no constituye una causa etiológica primaria de insuficiencia renal aguda. Por el contrario, la alteración ácido-base que se produce habitualmente como &lt;i&gt;consecuencia&lt;/i&gt; metabólica de un fracaso renal agudo es la acidosis metabólica.&lt;br /&gt;• &lt;b&gt;b) Sobrehidratación:&lt;/b&gt; Es incorrecta porque la expansión de volumen no es el precipitante clásico del fallo renal agudo; la depleción de volumen (deshidratación o hipovolemia) es el principal factor de riesgo hemodinámico que anula la presión de perfusión.</t>
  </si>
  <si>
    <t>¿Cuál de los siguientes fármacos se asocia comúnmente con la nefritis intersticial crónica?&lt;br&gt;&lt;br&gt;a) AINES&lt;br&gt;&lt;br&gt;b) Inhibidores de la ECA&lt;br&gt;&lt;br&gt;c) Antagonistas de los receptores de angiotensina II&lt;br&gt;&lt;br&gt;d) Diuréticos de asa</t>
  </si>
  <si>
    <t>&lt;br&gt;a) AINES</t>
  </si>
  <si>
    <t>El uso de &lt;b&gt;antiinflamatorios no esteroideos (AINEs)&lt;/b&gt; se asocia de forma estrecha y característica a la génesis de la &lt;b&gt;nefritis túbulo-intersticial crónica&lt;/b&gt;, evidenciándose histológicamente por la infiltración de células inflamatorias en el intersticio renal.</t>
  </si>
  <si>
    <t>&lt;b&gt;ETIOLOGÍA FARMACOLÓGICA DE LA INJURIA INTERSTICIAL&lt;/b&gt;&lt;br /&gt;&lt;br /&gt;La insuficiencia renal de origen intrínseco (parenquimatosa) representa entre el 15% y el 30% de los casos de falla renal. Dentro de este grupo, el daño directo al túbulo y al intersticio mediado por fármacos abarca dos presentaciones temporales y patogénicas distintas:&lt;br /&gt;• &lt;b&gt;Nefritis Intersticial Aguda:&lt;/b&gt; Constituye el 10% de las fallas parenquimatosas. Suele ser de origen alérgico o causada por una reacción de hipersensibilidad a medicamentos, destacándose primariamente los antibióticos y los AINEs.&lt;br /&gt;• &lt;b&gt;Nefritis Túbulo-Intersticial Crónica:&lt;/b&gt; Ocurre por la exposición prolongada y el efecto tóxico acumulativo de ciertos fármacos. La entidad paradigmática es la nefropatía por analgésicos, patología íntimamente vinculada al consumo crónico de AINEs. Fisiopatológicamente, la supresión mantenida de prostaglandinas renales, sumado a un proceso tóxico directo, promueve una infiltración mononuclear de células inflamatorias en el intersticio renal que culmina de manera paulatina en atrofia tubular y fibrosis irreversible.</t>
  </si>
  <si>
    <t>&lt;b&gt;a) AINES:&lt;/b&gt; Es la opción correcta. Los antiinflamatorios no esteroideos están categóricamente demostrados como la principal causa farmacológica responsable del desarrollo de la nefritis túbulo-intersticial crónica (nefropatía por analgésicos), confirmándose mediante el hallazgo histológico de infiltración celular inflamatoria crónica en el intersticio del riñón.</t>
  </si>
  <si>
    <t>&lt;b&gt;b) Inhibidores de la ECA, y c) Antagonistas de los receptores de angiotensina II:&lt;/b&gt; Son incorrectas. Aunque los IECA y ARA II pueden alterar la autorregulación hemodinámica (al anular la vasoconstricción de la arteriola eferente mediada por la Angiotensina II) y desencadenar un fallo prerrenal agudo o una hiperpotasemia severa, no son la causa etiológica clásica de la nefritis intersticial crónica infiltrativa.&lt;br /&gt;&lt;b&gt;d) Diuréticos de asa:&lt;/b&gt; Es incorrecta. El uso indebido o excesivo de diuréticos como la furosemida en pacientes deplecionados puede precipitar una hipovolemia severa y un fracaso renal agudo de tipo prerrenal, pero no genera el daño estructural primario crónico característico de la nefritis túbulo-intersticial.</t>
  </si>
  <si>
    <t>&lt;b&gt;COMPROMISO PRERRENAL AGUDO POR AINES&lt;/b&gt;&lt;br /&gt;&lt;br /&gt;Además de su comprobado daño intersticial crónico, es imperativo destacar que los AINEs (diclofenac, ketorolac, ibuprofeno) constituyen una causa directa y sumamente frecuente de &lt;b&gt;Insuficiencia Renal Aguda Prerrenal&lt;/b&gt;.&lt;br /&gt;• Mecanismo: Fisiológicamente, ante un estado de hipoperfusión, el riñón libera prostaglandinas vasodilatadoras para mantener la arteriola aferente abierta y asegurar el filtrado.&lt;br /&gt;• Al inhibir la enzima ciclooxigenasa (COX), los AINEs suprimen la síntesis de estas prostaglandinas, anulando la autorregulación compensadora, lo que genera una isquemia intrarrenal súbita y la consecuente caída abrupta de la función renal.</t>
  </si>
  <si>
    <t>Todas las siguientes son causas de IRA prerrenal EXCEPTO:&lt;br&gt;&lt;br&gt;a) Quemaduras extensas&lt;br&gt;&lt;br&gt;b) Insuficiencia cardiaca descompensada&lt;br&gt;&lt;br&gt;c) Rabdomiolisis&lt;br&gt;&lt;br&gt;d) Pancreatitis Aguda con creación de 3° espacio&lt;br&gt;&lt;br&gt;e) Sepsis</t>
  </si>
  <si>
    <t>&lt;br&gt;c) Rabdomiolisis</t>
  </si>
  <si>
    <t>La &lt;b&gt;rabdomiólisis NO es una causa de IRA prerrenal&lt;/b&gt;, sino que corresponde a una etiología &lt;b&gt;intrínseca o parenquimatosa&lt;/b&gt; debido a la toxicidad celular directa de la mioglobina.</t>
  </si>
  <si>
    <t>&lt;b&gt;ETIOLOGÍA DE LA INSUFICIENCIA RENAL AGUDA (PRERRENAL VS. INTRÍNSECA)&lt;/b&gt;&lt;br /&gt;&lt;br /&gt;La insuficiencia renal aguda (IRA) se clasifica topográfica y etiopatogénicamente en tres grandes grupos: prerrenal, intrínseca y posrenal.&lt;br /&gt;• &lt;b&gt;IRA Prerrenal (Funcional):&lt;/b&gt; Es la forma más frecuente (60-70% de los casos). Afecta el componente vascular y produce hipoperfusión renal sin daño primario del tejido. Se produce por alteraciones hemodinámicas que anulan la presión de perfusión:&lt;br /&gt;1. &lt;i&gt;Hipovolemia (Disminución de la precarga):&lt;/i&gt; Por hemorragias, deshidratación, o secuestro de líquido en terceros espacios (como ocurre en las &lt;b&gt;quemaduras extensas&lt;/b&gt; y en la &lt;b&gt;pancreatitis aguda&lt;/b&gt;).&lt;br /&gt;2. &lt;i&gt;Bajo Gasto Cardíaco:&lt;/i&gt; Por alteración directa de la bomba, como la &lt;b&gt;insuficiencia cardíaca descompensada&lt;/b&gt; o el shock cardiogénico.&lt;br /&gt;3. &lt;i&gt;Vasodilatación Sistémica:&lt;/i&gt; Genera la caída de la presión de perfusión, siendo la &lt;b&gt;sepsis&lt;/b&gt; su principal exponente.&lt;br /&gt;• &lt;b&gt;IRA Renal (Intrínseca o Estructural):&lt;/b&gt; Representa el 15 al 30% de los casos. Afecta directamente al parénquima del riñón. Su presentación más frecuente es la Necrosis Tubular Aguda (NTA), la cual puede ser isquémica o tóxica. Dentro de las toxinas endógenas que originan una NTA tóxica, destaca la &lt;b&gt;mioglobina&lt;/b&gt;, la cual es liberada masivamente al torrente sanguíneo tras la destrucción muscular (&lt;b&gt;rabdomiólisis&lt;/b&gt;), precipitando daño citotóxico tubular directo y no un simple fallo hemodinámico prerrenal.</t>
  </si>
  <si>
    <t>La opción c es correcta debido a que la literatura médica establece como axioma y aclaración diagnóstica que la &lt;b&gt;rabdomiólisis NO es una causa de IRA prerrenal&lt;/b&gt;. Por el contrario, se clasifica categóricamente como una etiología &lt;b&gt;intrínseca o parenquimatosa&lt;/b&gt;, dado que la liberación de mioglobina produce daño y toxicidad tubular directa (desencadenando una Necrosis Tubular Aguda por toxinas endógenas).</t>
  </si>
  <si>
    <t>&lt;br /&gt;• &lt;b&gt;a) Quemaduras extensas y d) Pancreatitis Aguda con creación de 3° espacio:&lt;/b&gt; Son causas verdaderas de IRA prerrenal por inducir hipovolemia secundaria a la redistribución y secuestro de fluidos extracelulares hacia el tercer espacio.&lt;br /&gt;• &lt;b&gt;b) Insuficiencia cardiaca descompensada:&lt;/b&gt; Es una causa prerrenal desencadenada por una falla de la bomba cardíaca que reduce el volumen minuto y origina bajo gasto cardíaco con hipoperfusión renal.&lt;br /&gt;• &lt;b&gt;e) Sepsis:&lt;/b&gt; Es una clásica causa prerrenal mediada hemodinámicamente por una vasodilatación sistémica severa que altera la resistencia periférica y hace caer la presión de perfusión de los órganos.</t>
  </si>
  <si>
    <t>¿Cuál es la causa más común de la insuficiencia renal aguda?&lt;br&gt;&lt;br&gt;a) Enfermedad renal crónica&lt;br&gt;&lt;br&gt;b) Diabetes mellitus&lt;br&gt;&lt;br&gt;c) Obstrucción urinaria&lt;br&gt;&lt;br&gt;d) Infección del tracto urinario</t>
  </si>
  <si>
    <t>&lt;br&gt;c) Obstrucción urinaria</t>
  </si>
  <si>
    <t>Aunque epidemiológicamente la falla prerrenal es la más prevalente a nivel global, entre las alternativas expuestas, la &lt;b&gt;obstrucción urinaria&lt;/b&gt; constituye la causa etiológica directa que desencadena la &lt;b&gt;Insuficiencia Renal Aguda Posrenal&lt;/b&gt; al alterar la permeabilidad de la vía excretora.</t>
  </si>
  <si>
    <t>&lt;b&gt;CLASIFICACIÓN ETIOPATOGÉNICA DE LA INSUFICIENCIA RENAL AGUDA&lt;/b&gt;&lt;br /&gt;&lt;br /&gt;La etiopatogenia de la IRA se basa en la alteración de tres grupos de estructuras básicas (perfusión, parénquima y permeabilidad de la vía excretora), dividiéndose topográficamente en tres grandes grupos:&lt;br /&gt;• &lt;b&gt;IRA Prerrenal (funcional):&lt;/b&gt; Es la forma más frecuente de fracaso renal agudo. Representa la mayoría de los casos, abarcando entre el 60% al 70% de la totalidad de las IRA. Afecta el componente vascular produciendo una franca hipoperfusión renal (hipovolemia, bajo gasto cardíaco o sepsis).&lt;br /&gt;• &lt;b&gt;IRA Renal (intrínseca, estructural o parenquimatosa):&lt;/b&gt; Representa del 15% al 30% de los casos. Son patologías de origen intrarrenal que afectan directamente al parénquima del riñón y a sus vasos (siendo la necrosis tubular aguda su presentación más habitual).&lt;br /&gt;• &lt;b&gt;IRA Posrenal (obstructiva):&lt;/b&gt; Ocupa el 10% (o menos) de los casos. Incluye todo proceso que ocurre después del riñón, afectando mecánicamente el flujo urinario por obstrucción de la vía urinaria.</t>
  </si>
  <si>
    <t>&lt;b&gt;c) Obstrucción urinaria:&lt;/b&gt; Es la opción correcta a seleccionar por descarte clínico en el contexto de las alternativas provistas. Si bien el axioma epidemiológico establece que la IRA prerrenal es abrumadoramente la más frecuente en la práctica médica general, la obstrucción urinaria (litiasis, tumores, hipertrofia prostática) es la única condición enumerada que representa una causa primaria, directa y mecánica de fracaso renal agudo (dando origen a la IRA posrenal).</t>
  </si>
  <si>
    <t>&lt;b&gt;a) Enfermedad renal crónica, y b) Diabetes mellitus:&lt;/b&gt; Son incorrectas. Ambas son patologías de daño insidioso e instauración progresiva en años. La diabetes es la principal etiología de insuficiencia renal crónica, no de falla renal aguda (a menos que actúe meramente como factor predisponente para una reagudización).&lt;br /&gt;&lt;b&gt;d) Infección del tracto urinario:&lt;/b&gt; Es incorrecta. Una infección urinaria no complicada no genera un fracaso renal agudo por sí misma; la función renal solo caería agudamente si el cuadro infeccioso evoluciona hacia una severa sepsis urológica con shock (generando entonces una IRA prerrenal por vasodilatación sistémica).</t>
  </si>
  <si>
    <t>Cuál de estas aseveraciones NO corresponde:&lt;br&gt;&lt;br&gt;a) Los AINEs pueden producir nefritis intersticial aguda&lt;br&gt;&lt;br&gt;b) La IRAguda produce generalmente GNREvolutiva&lt;br&gt;&lt;br&gt;c) Los medios de contraste iodados pueden producir IRAguda&lt;br&gt;&lt;br&gt;d) La mioglobinuria puede producir necrosis tubular aguda</t>
  </si>
  <si>
    <t>&lt;br&gt;b) La IRAguda produce generalmente GNREvolutiva</t>
  </si>
  <si>
    <t>Contrario a la creencia infundada, la insuficiencia renal aguda &lt;b&gt;NO produce generalmente glomerulonefritis rápidamente evolutiva&lt;/b&gt;, sino que la relación causal es a la inversa.</t>
  </si>
  <si>
    <t>&lt;b&gt;CAUSAS DE INSUFICIENCIA RENAL AGUDA INTRÍNSECA&lt;/b&gt;&lt;br /&gt;&lt;br /&gt;La insuficiencia renal aguda intrínseca o parenquimatosa representa del 15 al 30% de los casos y se divide en cuatro grandes grupos etiopatogénicos principales:&lt;br /&gt;• &lt;b&gt;Enfermedad del Glomérulo y Microvasculatura Renal:&lt;/b&gt; Ocupan un 5% de las causas intrínsecas e incluyen patologías inflamatorias como la glomerulonefritis aguda y la glomerulonefritis rápidamente progresiva (o evolutiva). La relación causal establece categóricamente que estas entidades son las que producen la insuficiencia renal aguda, no a la inversa.&lt;br /&gt;• &lt;b&gt;Enfermedad por Injuria del Túbulo Renal / Necrosis Tubular Aguda (NTA):&lt;/b&gt; Es la causa más prevalente, representando el 85% de los casos. Puede ser isquémica o tóxica. Las de origen tóxico son generadas por &lt;b&gt;toxinas endógenas&lt;/b&gt; (como la mioglobina) o por &lt;b&gt;toxinas exógenas&lt;/b&gt; (destacando el uso de medios de contraste yodados, antibióticos y quimioterápicos).&lt;br /&gt;• &lt;b&gt;Enfermedad Aguda Túbulo-Intersticial / Nefritis Intersticial:&lt;/b&gt; Representa el 10% de los casos. La nefritis intersticial aguda puede ser causada directamente por el uso de fármacos nefrotóxicos como los AINEs y ciertos antibióticos.</t>
  </si>
  <si>
    <t>La opción b es la aseveración incorrecta (y por ende la respuesta a marcar) debido a que la literatura médica nefrológica establece que la insuficiencia renal aguda &lt;b&gt;NO produce generalmente glomerulonefritis rápidamente evolutiva&lt;/b&gt;. La relación etiopatogénica es a la inversa: las glomerulonefritis rápidamente progresivas son patologías inflamatorias primarias del glomérulo que causan daño parenquimatoso intrínseco, produciendo como consecuencia clínica una insuficiencia renal aguda.</t>
  </si>
  <si>
    <t>&lt;br /&gt;• &lt;b&gt;a) Los AINEs pueden producir nefritis intersticial aguda:&lt;/b&gt; Es una aseveración verdadera, ya que el uso de antiinflamatorios no esteroideos está clasificado etiológicamente como una causa toxicológica directa de enfermedad túbulo-intersticial.&lt;br /&gt;• &lt;b&gt;c) Los medios de contraste iodados pueden producir IRAguda:&lt;/b&gt; Es una aseveración verdadera, debido a que los contrastes yodados endovenosos constituyen toxinas exógenas con probada capacidad para producir necrosis tubular aguda tóxica.&lt;br /&gt;• &lt;b&gt;d) La mioglobinuria puede producir necrosis tubular aguda:&lt;/b&gt; Es una aseveración verdadera, dado que la liberación masiva de mioglobina (toxina endógena) tras el daño muscular produce un severo daño citotóxico directo en las células tubulares originando NTA.</t>
  </si>
  <si>
    <t>¿Cuál de estas situaciones puede producir una insuficiencia renal aguda?&lt;br&gt;&lt;br&gt;a) Acidosis respiratoria&lt;br&gt;&lt;br&gt;b) Sobrehidratación&lt;br&gt;&lt;br&gt;c) Uso de AINES&lt;br&gt;&lt;br&gt;d) Hipovolemia severa con hipoperfusión generalizada&lt;br&gt;&lt;br&gt;e) c y d son correctas</t>
  </si>
  <si>
    <t>El &lt;b&gt;uso de AINEs&lt;/b&gt; y la &lt;b&gt;hipovolemia severa con hipoperfusión generalizada&lt;/b&gt; son situaciones etiológicas comprobadas que pueden producir directamente una &lt;b&gt;insuficiencia renal aguda&lt;/b&gt;.</t>
  </si>
  <si>
    <t>&lt;b&gt;ETIOLOGÍA DE LA INSUFICIENCIA RENAL AGUDA (PRERRENAL E INTRÍNSECA)&lt;/b&gt;&lt;br /&gt;&lt;br /&gt;La etiopatogenia del fracaso renal agudo se divide en tres grandes grupos: prerrenal, intrínseca y posrenal. Dentro de las noxas causales capaces de desencadenar esta entidad se destacan:&lt;br /&gt;• &lt;b&gt;Hipovolemia severa con hipoperfusión generalizada:&lt;/b&gt; Es una de las situaciones principales que desencadena la IRA Prerrenal (funcional). Ante una disminución de la precarga y del volumen intravascular (hemorragias, deshidratación, terceros espacios), el riñón sufre una marcada hipoperfusión. Esto activa mecanismos neuroendócrinos compensadores que generan una intensa vasoconstricción de la arteriola aferente renal, originando una disminución abrupta de la tasa de filtrado glomerular.&lt;br /&gt;• &lt;b&gt;Uso de AINEs (Falla hemodinámica y parenquimatosa):&lt;/b&gt; Los antiinflamatorios no esteroideos tienen la capacidad dual de producir fracaso renal. Por un lado, interfieren con la autorregulación hemodinámica al suprimir las prostaglandinas vasodilatadoras, desencadenando isquemia y una falla prerrenal. Por otro lado, su uso puede causar directamente una injuria túbulo-intersticial aguda (IRA intrínseca) de origen tóxico o alérgico.</t>
  </si>
  <si>
    <t>&lt;b&gt;e) c y d son correctas:&lt;/b&gt; Es la opción correcta. Engloba dos mecanismos etiológicos determinantes en el desarrollo de la insuficiencia renal aguda. La hipovolemia severa es el principal motor de la isquemia en la IRA prerrenal, mientras que el uso de AINEs es un agente nefrotóxico comprobado capaz de desencadenar tanto una falla hemodinámica por pérdida de la autorregulación como una nefritis intersticial aguda de origen intrínseco.</t>
  </si>
  <si>
    <t>&lt;b&gt;a) Acidosis respiratoria:&lt;/b&gt; Es incorrecta. En el contexto del estado ácido-base de la insuficiencia renal aguda, la alteración característica que se produce como complicación o consecuencia del fracaso del riñón es la acidosis metabólica (por falta de eliminación de ácidos no volátiles), no la acidosis respiratoria, y ninguna de las dos constituye una causa etiológica primaria del fallo.&lt;br /&gt;&lt;b&gt;b) Sobrehidratación:&lt;/b&gt; Es incorrecta. La sobrecarga de volumen es una consecuencia clínica ineludible en el paciente oligúrico/anúrico que ya presenta un fracaso renal instaurado, no su etiología. Fisiopatológicamente, la causa primordial de la IRA prerrenal es el estado inverso: la hipovolemia, deshidratación o depleción del volumen circulatorio efectivo.</t>
  </si>
  <si>
    <t>¿Cuál de estas aseveraciones NO corresponde?&lt;br&gt;&lt;br&gt;a) Los AINEs pueden producir nefritis intersticial aguda&lt;br&gt;&lt;br&gt;b) La IRA produce generalmente GNREvolutiva&lt;br&gt;&lt;br&gt;c) Los medios de contraste iodados pueden producir IRA&lt;br&gt;&lt;br&gt;d) La mioglobinuria puede producir necrosis tubular aguda</t>
  </si>
  <si>
    <t>&lt;br&gt;b) La IRA produce generalmente GNREvolutiva</t>
  </si>
  <si>
    <t>&lt;b&gt;CAUSAS DE INSUFICIENCIA RENAL AGUDA INTRÍNSECA&lt;/b&gt;&lt;br /&gt;&lt;br /&gt;La insuficiencia renal aguda intrínseca o parenquimatosa representa del 15 al 30% de los casos y se divide en cuatro grandes grupos etiopatogénicos principales:&lt;br /&gt;• &lt;b&gt;Enfermedad del Glomérulo y Microvasculatura Renal:&lt;/b&gt; Ocupan un 5% de las causas intrínsecas e incluyen patologías inflamatorias como la glomerulonefritis aguda y la glomerulonefritis rápidamente progresiva (o evolutiva). La relación causal establece categóricamente que estas entidades son las que producen la insuficiencia renal aguda, no a la inversa.&lt;br /&gt;• &lt;b&gt;Enfermedad por Injuria del Túbulo Renal / Necrosis Tubular Aguda (NTA):&lt;/b&gt; Es la causa más prevalente, representando el 85% de los casos. Puede ser isquémica o tóxica. Las de origen tóxico son generadas por toxinas endógenas (como la mioglobina) o por toxinas exógenas (destacando el uso de medios de contraste yodados, antibióticos y quimioterápicos).&lt;br /&gt;• &lt;b&gt;Enfermedad Aguda Túbulo-Intersticial / Nefritis Intersticial:&lt;/b&gt; Representa el 10% de los casos. La nefritis intersticial aguda puede ser causada directamente por el uso de fármacos nefrotóxicos como los AINEs y ciertos antibióticos.</t>
  </si>
  <si>
    <t>&lt;br /&gt;• &lt;b&gt;a) Los AINEs pueden producir nefritis intersticial aguda:&lt;/b&gt; Es una aseveración verdadera, ya que el uso de antiinflamatorios no esteroideos está clasificado etiológicamente como una causa toxicológica directa de enfermedad túbulo-intersticial.&lt;br /&gt;• &lt;b&gt;c) Los medios de contraste iodados pueden producir IRA:&lt;/b&gt; Es una aseveración verdadera, debido a que los contrastes yodados endovenosos constituyen toxinas exógenas con probada capacidad para precipitar una insuficiencia renal aguda por toxicidad directa.&lt;br /&gt;• &lt;b&gt;d) La mioglobinuria puede producir necrosis tubular aguda:&lt;/b&gt; Es una aseveración verdadera, dado que la liberación masiva de mioglobina (toxina endógena) tras el daño muscular produce un severo daño citotóxico directo en las células tubulares originando NTA.</t>
  </si>
  <si>
    <t>Es causa de insuficiencia prerrenal aguda:&lt;br&gt;&lt;br&gt;a) Quemaduras extensas&lt;br&gt;&lt;br&gt;b) Glomerulonefritis&lt;br&gt;&lt;br&gt;c) Riñón en herradura&lt;br&gt;&lt;br&gt;d) Litiasis renal</t>
  </si>
  <si>
    <t>&lt;br&gt;a) Quemaduras extensas</t>
  </si>
  <si>
    <t>Las &lt;b&gt;quemaduras extensas&lt;/b&gt; constituyen una causa directa de &lt;b&gt;insuficiencia renal aguda prerrenal&lt;/b&gt; secundaria a una profunda hipovolemia generada por la redistribución del líquido extracelular hacia un tercer espacio.</t>
  </si>
  <si>
    <t>&lt;b&gt;ETIOLOGÍA DE LA INSUFICIENCIA RENAL AGUDA PRERRENAL&lt;/b&gt;&lt;br /&gt;&lt;br /&gt;La IRA prerrenal (o funcional) es la forma más frecuente de fracaso renal agudo, representando epidemiológicamente hasta el 70% de todos los casos. Se produce patogénicamente por una disminución marcada del flujo sanguíneo renal (hipoperfusión) secundaria a una caída del volumen circulatorio efectivo. Sus causas se agrupan en las siguientes categorías hemodinámicas:&lt;br /&gt;• &lt;b&gt;Hipovolemia (Disminución de la precarga):&lt;/b&gt; Puede originarse por pérdidas directas de sangre (hemorragias agudas), pérdidas de agua y electrolitos (deshidratación severa por vómitos, diarrea, fístulas), o por redistribución del líquido extracelular hacia terceros espacios, siendo los exponentes clásicos las quemaduras extensas, la pancreatitis aguda, la peritonitis y la hipoalbuminemia grave.&lt;br /&gt;• &lt;b&gt;Bajo Gasto Cardíaco:&lt;/b&gt; Por alteración directa de la bomba cardíaca o disminución del volumen minuto, observándose en el shock cardiogénico primario (infarto agudo de miocardio, insuficiencia cardíaca descompensada) o secundario (embolia pulmonar masiva, taponamiento cardíaco).&lt;br /&gt;• &lt;b&gt;Vasodilatación Sistémica:&lt;/b&gt; Originada por la caída de la resistencia periférica total (poscarga) presente característicamente en la sepsis, anafilaxia o shock neurogénico.&lt;br /&gt;• &lt;b&gt;Vasoconstricción Renal o Interferencia de la Autorregulación:&lt;/b&gt; Inducida por fármacos de amplio uso clínico como los AINEs, IECA, ARA II, medios de contraste yodados endovenosos o drogas vasopresoras a altas dosis.</t>
  </si>
  <si>
    <t>&lt;b&gt;a) Quemaduras extensas:&lt;/b&gt; Es la opción correcta. Las quemaduras de gran extensión generan una pérdida masiva de plasma y una redistribución del líquido extracelular hacia un tercer espacio patológico. Esta alteración aguda del volumen intravascular efectivo disminuye críticamente la precarga y el gasto cardíaco, desencadenando una hipoperfusión renal severa que instaura una insuficiencia renal aguda de etiología netamente prerrenal.</t>
  </si>
  <si>
    <t>&lt;b&gt;b) Glomerulonefritis:&lt;/b&gt; Es incorrecta. Constituye una causa de insuficiencia renal aguda intrínseca o parenquimatosa (por daño inmunológico, inflamatorio y estructural directo a la microvasculatura del glomérulo), abarcando aproximadamente el 5% de las etiologías intrarrenales.&lt;br /&gt;&lt;b&gt;c) Riñón en herradura:&lt;/b&gt; Es incorrecta. Se trata de una malformación anatómica congénita de fusión renal que por sí sola no condiciona un fracaso funcional agudo hemodinámico.&lt;br /&gt;&lt;b&gt;d) Litiasis renal:&lt;/b&gt; Es incorrecta. Los cálculos (litiasis) intraluminales a nivel del uréter, la pelvis o el cuello vesical representan la etiología clásica de la insuficiencia renal aguda posrenal u obstructiva, generando daño funcional por un aumento patológico de la presión retrógrada en las vías excretoras que anula físicamente la presión neta de filtración.</t>
  </si>
  <si>
    <t>&lt;b&gt;DIAGNÓSTICO DIFERENCIAL Y FUNCIONALIDAD TUBULAR&lt;/b&gt;&lt;br /&gt;&lt;br /&gt;Durante la instauración de una IRA prerrenal por hipovolemia, la estructura y función de la célula del túbulo renal se mantienen completamente normales y conservadas en la fase inicial compensadora. El riñón responde de manera fisiológica reabsorbiendo ávidamente agua y sodio para restaurar el volumen circulante. Por consiguiente, los índices urinarios característicos que confirman el diagnóstico de IRA prerrenal frente a una falla intrínseca incluyen:&lt;br /&gt;• Concentración de sodio en orina inferior a 20 mEq/L (o menor a 10 mEq/L).&lt;br /&gt;• Osmolaridad urinaria superior a 500 mOsm/L.&lt;br /&gt;• Disminución de la excreción fraccional de sodio acompañada de un aumento en la reabsorción de urea (relación urea orina/plasma superior a 8).</t>
  </si>
  <si>
    <t>Una de las siguientes causas de fracaso renal agudo NO suele cursar con anuria:&lt;br&gt;&lt;br&gt;a) Trombosis renal bilateral&lt;br&gt;&lt;br&gt;b) Obstrucción ureteral bilateral&lt;br&gt;&lt;br&gt;c) Necrosis cortical difusa&lt;br&gt;&lt;br&gt;d) Rabdomiolisis&lt;br&gt;&lt;br&gt;e) Glomerulonefritis rápidamente progresiva</t>
  </si>
  <si>
    <t>&lt;br&gt;d) Rabdomiolisis</t>
  </si>
  <si>
    <t>&lt;b&gt;FRACASO RENAL AGUDO Y ALTERACIONES DE LA DIURESIS&lt;/b&gt;&lt;br /&gt;&lt;br /&gt;La Insuficiencia Renal Aguda (IRA) se define por la pérdida brusca de la función renal, lo que da como resultado la acumulación de productos nitrogenados, la alteración del equilibrio hidroelectrolítico y, frecuentemente, una alteración en el volumen de la diuresis.&lt;br /&gt;• &lt;b&gt;IRA Oligoanúrica:&lt;/b&gt; La mayoría de los cuadros presentan disminución del ritmo diurético. Se considera oliguria a un volumen urinario menor a 400 cc/24hs, y anuria a una falta total de emisión que puede llegar a la "anuria cero". Esta presentación es típica en la obstrucción completa de las vías (ej. obstrucción ureteral bilateral), en colapsos vasculares masivos (ej. trombosis renal bilateral), isquemia severa extrema (necrosis cortical difusa) y en las glomerulonefritis rápidamente evolutivas que estrangulan al glomérulo produciendo una caída rápida del filtrado y oliguria marcada.&lt;br /&gt;• &lt;b&gt;IRA No Oligúrica:&lt;/b&gt; Existen formas de presentación donde el paciente excreta agua (diuresis conservada) pero falla en la excreción de los productos nitrogenados (urea y creatinina). Dentro de las etiologías intrínsecas tóxicas, la necrosis tubular aguda producida por toxinas endógenas, como ocurre en la liberación masiva de mioglobina producto de una &lt;b&gt;rabdomiólisis&lt;/b&gt;, es una entidad clínica que característicamente no suele presentar anuria en su cuadro de base.</t>
  </si>
  <si>
    <t>La opción d es correcta debido a que la literatura médica nefrológica establece como aclaración diagnóstica directa que la &lt;b&gt;rabdomiólisis&lt;/b&gt; (causa de necrosis tubular aguda por liberación de mioglobina) es una de las etiologías de fracaso renal agudo que &lt;b&gt;NO suele cursar con anuria&lt;/b&gt;, presentándose habitualmente como una insuficiencia de tipo no oligúrica.</t>
  </si>
  <si>
    <t>&lt;br /&gt;• &lt;b&gt;a) Trombosis renal bilateral:&lt;/b&gt; Es incorrecta porque la oclusión vascular completa anula físicamente la presión de perfusión hacia ambos riñones, produciendo una anuria de causa prerrenal/vascular inminente.&lt;br /&gt;• &lt;b&gt;b) Obstrucción ureteral bilateral:&lt;/b&gt; Es incorrecta ya que el bloqueo completo posrenal impide la excreción de orina formada, siendo la causa más frecuente a descartar ante un paciente que se presenta en anuria cero.&lt;br /&gt;• &lt;b&gt;c) Necrosis cortical difusa:&lt;/b&gt; Es incorrecta debido a que la isquemia extrema de toda la corteza renal genera infarto tisular, suprimiendo de manera irreversible el filtrado glomerular y cursando clásicamente con anuria.&lt;br /&gt;• &lt;b&gt;e) Glomerulonefritis rápidamente progresiva:&lt;/b&gt; Es incorrecta porque la proliferación de semilunas estrangula y destruye los capilares glomerulares rápidamente, provocando una caída abrupta del filtrado que se manifiesta con oliguria marcada o anuria.</t>
  </si>
  <si>
    <t>Las causas de insuficiencia renal aguda pre renal incluyen:&lt;br&gt;&lt;br&gt;a) Necrosis tubular aguda&lt;br&gt;&lt;br&gt;b) Pielonefritis aguda&lt;br&gt;&lt;br&gt;c) Nefritis intersticial&lt;br&gt;&lt;br&gt;d) Deshidratación por vómitos y diarrea</t>
  </si>
  <si>
    <t>d) Deshidratación por vómitos y diarrea</t>
  </si>
  <si>
    <t>Las pérdidas de agua y electrolitos originadas por la &lt;b&gt;deshidratación por vómitos y diarrea&lt;/b&gt; constituyen una de las causas hemodinámicas principales para el desarrollo de una &lt;b&gt;insuficiencia renal aguda prerrenal&lt;/b&gt; mediada por hipovolemia.</t>
  </si>
  <si>
    <t>&lt;b&gt;ETIOLOGÍA DE LA INSUFICIENCIA RENAL AGUDA PRERRENAL&lt;/b&gt;&lt;br /&gt;&lt;br /&gt;La insuficiencia renal aguda (IRA) prerrenal es la forma más frecuente de fracaso renal agudo (representando entre el 60-70% de los casos). Afecta el componente vascular, produciendo una marcada disminución del flujo renal (hipoperfusión). Las causas se agrupan según el parámetro hemodinámico afectado:&lt;br /&gt;• &lt;b&gt;Hipovolemia (Disminución del volumen intravascular):&lt;/b&gt; Es una de las situaciones principales e incluye pérdidas de sangre (hemorragias), redistribución del líquido a terceros espacios (quemaduras extensas, pancreatitis aguda) y &lt;b&gt;pérdidas de agua y electrolitos&lt;/b&gt; (como la &lt;b&gt;deshidratación por vómitos y diarrea&lt;/b&gt;).&lt;br /&gt;• &lt;b&gt;Bajo Gasto Cardíaco:&lt;/b&gt; Por insuficiencia cardíaca descompensada, infarto o embolia pulmonar masiva.&lt;br /&gt;• &lt;b&gt;Vasodilatación Sistémica:&lt;/b&gt; Cuadros de sepsis o anafilaxia.&lt;br /&gt;• &lt;b&gt;Vasoconstricción Renal:&lt;/b&gt; Inducida por fármacos presores o sustancias de contraste yodados.&lt;br /&gt;• &lt;b&gt;Interferencia con la Autorregulación Renal:&lt;/b&gt; Fundamentalmente por el uso de AINEs o IECAs.</t>
  </si>
  <si>
    <t>La opción D es correcta. La deshidratación ocasionada por vómitos y diarrea genera una profunda pérdida de agua y electrolitos, lo que determina directamente una disminución de la precarga y del volumen intravascular (hipovolemia). Este descenso en el volumen circulatorio efectivo desencadena una hipoperfusión renal sistémica, constituyendo el mecanismo fisiopatológico clásico que causa el fracaso renal agudo de tipo prerrenal.</t>
  </si>
  <si>
    <t>• &lt;b&gt;a) Necrosis tubular aguda:&lt;/b&gt; Es incorrecta. Corresponde a la etiología más prevalente (85%) del fracaso renal agudo intrínseco o parenquimatoso, generada típicamente por isquemia renal mantenida o toxicidad (endógena/exógena).&lt;br /&gt;• &lt;b&gt;b) Pielonefritis aguda:&lt;/b&gt; Es incorrecta. Representa una infección que invade el parénquima renal y el sistema pielocalicial (infección del tracto urinario alta), no siendo clasificada dentro de las causas hemodinámicas de la IRA prerrenal.&lt;br /&gt;• &lt;b&gt;c) Nefritis intersticial:&lt;/b&gt; Es incorrecta. Engloba a las enfermedades agudas túbulo-intersticiales (como la nefritis alérgica por fármacos), las cuales constituyen una de las etiologías directas de falla renal intrínseca (representando el 10% de los casos parenquimatosos).</t>
  </si>
  <si>
    <t>&lt;b&gt;DIFERENCIACIÓN CLÍNICA DEL FRACASO PRERRENAL&lt;/b&gt;&lt;br /&gt;&lt;br /&gt;Para diferenciar clínicamente una falla pre-renal de una intrínseca o post-renal, se evalúan índices urinarios característicos:&lt;br /&gt;• En la IRA prerrenal, la fisiología funcional de compensación genera que disminuya ávidamente la excreción de sodio y aumente la reabsorción de urea.&lt;br /&gt;• La &lt;b&gt;excreción fraccional de sodio&lt;/b&gt; es el índice urinario más confiable para esta diferenciación.&lt;br /&gt;• Los parámetros analíticos indicativos de IRA prerrenal incluyen: concentración de sodio en orina inferior a 20 mEq/L, osmolaridad urinaria superior a 500 mOsm/L, densidad de orina mayor a 1015, y una relación urea orina/plasma superior a 8.</t>
  </si>
  <si>
    <t>En la IRA pre-renal:&lt;br&gt;&lt;br&gt;a) Aumenta la excreción de Na y disminuye la reabsorción de urea&lt;br&gt;&lt;br&gt;b) Disminuye la densidad de la orina&lt;br&gt;&lt;br&gt;c) Disminuye la excreción de Na y aumenta la reabsorción de urea&lt;br&gt;&lt;br&gt;d) El ionograma urinario muestra un Na urinario alto</t>
  </si>
  <si>
    <t>&lt;br&gt;c) Disminuye la excreción de Na y aumenta la reabsorción de urea</t>
  </si>
  <si>
    <t>En la dinámica fisiológica de la &lt;b&gt;IRA prerrenal&lt;/b&gt;, &lt;b&gt;disminuye categóricamente la excreción de Na y aumenta en forma paralela la reabsorción de urea&lt;/b&gt;.</t>
  </si>
  <si>
    <t>&lt;b&gt;FISIOLOGÍA Y DIAGNÓSTICO DE LA IRA PRERRENAL&lt;/b&gt;&lt;br /&gt;&lt;br /&gt;En la fase compensadora de la IRA prerrenal (funcional), la estructura y función de la célula del túbulo renal se mantienen completamente normales. Ante la hipoperfusión, el túbulo responde a la aldosterona y a la hormona antidiurética (ADH) reabsorbiendo ávidamente agua y sodio para restaurar el volumen circulante efectivo.&lt;br /&gt;• &lt;b&gt;Mecanismo Tubular:&lt;/b&gt; Por consiguiente, la fisiología funcional genera que disminuya ávidamente la excreción de sodio (Na) y aumente en forma paralela la reabsorción de urea.&lt;br /&gt;• &lt;b&gt;Índices Urinarios Diagnósticos:&lt;/b&gt; Para diferenciar clínicamente una falla pre-renal de una intrínseca o posrenal, la medición de la excreción fraccional de sodio es el índice urinario más confiable. Los hallazgos patognomónicos compatibles con IRA prerrenal incluyen: concentración de sodio en orina inferior a 20 mEq/L (o menor a 10 mEq/L), osmolaridad urinaria superior a 500 mOsm/L (nunca menor de 300), densidad de orina mayor a 1015, y una relación entre nitrógeno ureico (urea) en orina y en plasma superior a 8.</t>
  </si>
  <si>
    <t>&lt;b&gt;c) Disminuye la excreción de Na y aumenta la reabsorción de urea:&lt;/b&gt; Es la opción correcta. En la IRA prerrenal, la función y arquitectura tubular se encuentran inicialmente intactas. Ante el estado de hipoperfusión, los mecanismos compensadores neuroendocrinos inducen al riñón a retener agua y sodio para restaurar la volemia, lo que da como resultado funcional una franca disminución en la excreción de sodio y un aumento paralelo en la reabsorción tubular de urea.</t>
  </si>
  <si>
    <t>&lt;b&gt;a) Aumenta la excreción de Na y disminuye la reabsorción de urea, y d) El ionograma urinario muestra un Na urinario alto:&lt;/b&gt; Son incorrectas. Representan el patrón inverso característico de la IRA intrínseca (Necrosis Tubular Aguda), donde el daño estructural celular le impide al túbulo reabsorber el sodio filtrado, dando como resultado un sodio urinario alto (típicamente &gt; 40 mEq/L). Como respuesta compensadora frente a la hipoperfusión prerrenal, el riñón sano reabsorbe casi todo el sodio, por lo que el ionograma urinario evidencia un sodio bajo (&lt; 20 mEq/L).&lt;br /&gt;&lt;b&gt;b) Disminuye la densidad de la orina:&lt;/b&gt; Es incorrecta. En la IRA prerrenal, la ávida reabsorción de agua mediada por la ADH produce una orina escasa y sumamente concentrada, evidenciada clínicamente por una densidad urinaria típicamente mayor a 1015 y una alta osmolaridad (&gt; 500 mOsm/L).</t>
  </si>
  <si>
    <t>¿Cuál de las siguientes afirmaciones sobre los trastornos hematológicos observados en el fracaso renal agudo es FALSA?&lt;br&gt;&lt;br&gt;a) Inicialmente suele haber una leucocitosis discreta&lt;br&gt;&lt;br&gt;b) La producción de glóbulos blancos no se afecta en el FRA&lt;br&gt;&lt;br&gt;c) Existe una disminución moderada de la vida media de los hematíes&lt;br&gt;&lt;br&gt;d) Puede haber trombocitopenia al inicio del FRA&lt;br&gt;&lt;br&gt;e) La eritropoyetina se segrega y funciona adecuadamente</t>
  </si>
  <si>
    <t>&lt;br&gt;e) La eritropoyetina se segrega y funciona adecuadamente</t>
  </si>
  <si>
    <t>Es falso afirmar que la &lt;b&gt;eritropoyetina&lt;/b&gt; se segregue y funcione adecuadamente en el fracaso renal agudo, ya que existe una &lt;b&gt;disminución en la síntesis y producción de EPO&lt;/b&gt; debido a la falla del parénquima renal.</t>
  </si>
  <si>
    <t>&lt;b&gt;COMPLICACIONES HEMATOLÓGICAS Y ENDÓCRINAS EN EL FRACASO RENAL AGUDO&lt;/b&gt;&lt;br /&gt;&lt;br /&gt;La falla global del riñón genera un impacto sistémico severo que altera tanto la homeostasis sanguínea como la función endócrina del órgano.&lt;br /&gt;• &lt;b&gt;Alteraciones Endócrinas (Déficit de EPO):&lt;/b&gt; Se constata una disminución en la síntesis y producción de eritropoyetina (&lt;b&gt;EPO&lt;/b&gt;) y de 1,25 dihidroxivitamina D debido a la falla estructural del parénquima renal.&lt;br /&gt;• &lt;b&gt;Dinámica Hematológica:&lt;/b&gt; Clínicamente, los pacientes presentan &lt;b&gt;anemia&lt;/b&gt; y cuadros de &lt;b&gt;sangrado&lt;/b&gt;. La dinámica hematológica real del cuadro agudo demuestra que inicialmente suele haber una &lt;b&gt;leucocitosis discreta&lt;/b&gt; y puede existir &lt;b&gt;trombocitopenia&lt;/b&gt; al inicio de la presentación. Asimismo, se produce una &lt;b&gt;disminución moderada de la vida media de los hematíes&lt;/b&gt;, mientras que la producción intrínseca de glóbulos blancos no se ve afectada de manera primaria en el proceso.</t>
  </si>
  <si>
    <t>La opción e es la afirmación FALSA (y por ende la respuesta a marcar) debido a que en la insuficiencia renal aguda se constata clínicamente una &lt;b&gt;disminución en la síntesis y producción de eritropoyetina (EPO)&lt;/b&gt; como consecuencia directa de la falla del parénquima renal, siendo absolutamente incorrecto asumir que la hormona se segrega y funciona de manera adecuada en este escenario patológico.</t>
  </si>
  <si>
    <t>&lt;br /&gt;• &lt;b&gt;a) Inicialmente suele haber una leucocitosis discreta&lt;/b&gt;, &lt;b&gt;b) La producción de glóbulos blancos no se afecta en el FRA&lt;/b&gt;, &lt;b&gt;c) Existe una disminución moderada de la vida media de los hematíes&lt;/b&gt;, y &lt;b&gt;d) Puede haber trombocitopenia al inicio del FRA:&lt;/b&gt; Son todas afirmaciones verdaderas que describen con exactitud la dinámica hematológica real documentada en la evolución aguda del fracaso renal, por lo que no corresponden a la respuesta falsa buscada en el enunciado.</t>
  </si>
  <si>
    <t>¿Qué tipo de acidosis se produce en pacientes con insuficiencia renal aguda?&lt;br&gt;&lt;br&gt;a) Acidosis láctica&lt;br&gt;&lt;br&gt;b) Acidosis metabólica&lt;br&gt;&lt;br&gt;c) Acidosis respiratoria&lt;br&gt;&lt;br&gt;d) Acidosis tubular renal</t>
  </si>
  <si>
    <t>b) Acidosis metabólica</t>
  </si>
  <si>
    <t>La &lt;b&gt;acidosis metabólica&lt;/b&gt; es el tipo de acidosis que se produce característicamente en pacientes con &lt;b&gt;insuficiencia renal aguda&lt;/b&gt; secundaria a la falta de eliminación y consecuente retención sistémica de ácidos.</t>
  </si>
  <si>
    <t>&lt;b&gt;ALTERACIONES ÁCIDO-BASE EN LA INSUFICIENCIA RENAL AGUDA&lt;/b&gt;&lt;br /&gt;&lt;br /&gt;La pérdida aguda del filtrado glomerular genera la incapacidad del riñón para regular la homeostasis, desencadenando una profunda alteración del equilibrio ácido-base.&lt;br /&gt;• &lt;b&gt;Mecanismo fisiopatológico:&lt;/b&gt; Se desarrolla de forma característica una &lt;b&gt;acidosis metabólica&lt;/b&gt; debido a la disminución en la excreción de ácidos inorgánicos.&lt;br /&gt;• &lt;b&gt;Anión GAP:&lt;/b&gt; Dado que en la insuficiencia renal aguda los cuerpos nitrogenados quedan retenidos, esta patología cursa de manera característica con un &lt;b&gt;anión GAP aumentado&lt;/b&gt; (acidosis normoclorémica).&lt;br /&gt;• &lt;b&gt;Criterio dialítico de urgencia:&lt;/b&gt; Una acidosis metabólica intratable resistente al tratamiento médico, con valores de bicarbonato menores a 15 mEq/L o un pH menor a 7.1 en pacientes donde la administración de bicarbonato generaría sobrecarga de volumen, constituye una indicación absoluta de emergencia para iniciar tratamiento dialítico.</t>
  </si>
  <si>
    <t>La opción B es correcta. La insuficiencia renal aguda genera una franca caída del filtrado glomerular que impide la correcta excreción de los ácidos inorgánicos diarios, produciendo una retención de desechos nitrogenados que determina de manera característica la instauración de una acidosis metabólica con anión GAP aumentado.</t>
  </si>
  <si>
    <t>• &lt;b&gt;a) Acidosis láctica:&lt;/b&gt; Es incorrecta. Aunque es una causa de acidosis metabólica con anión GAP alto, su génesis responde a la hipoperfusión tisular o hipoxia celular, y no representa de forma directa e inherente el acúmulo de ácidos por falta de filtración que define la uremia de la IRA.&lt;br /&gt;• &lt;b&gt;c) Acidosis respiratoria:&lt;/b&gt; Es incorrecta. Ocurre por una alteración primaria en la ventilación pulmonar (aumento de la pCO2 o hipercapnia). La IRA genera una acidosis de origen puramente metabólico, ante la cual el organismo responde con hiperventilación compensadora para descender la pCO2.&lt;br /&gt;• &lt;b&gt;d) Acidosis tubular renal:&lt;/b&gt; Es incorrecta. Constituyen un grupo de patologías tubulares específicas que generan una pérdida de bicarbonato o falta de secreción de hidrogeniones cursando con un anión GAP normal (hiperclorémicas), lo cual difiere del patrón de acúmulo de aniones no medibles típico de la IRA global.</t>
  </si>
  <si>
    <t>&lt;b&gt;CONSECUENCIAS CLÍNICAS SISTÉMICAS DE LA IRA&lt;/b&gt;&lt;br /&gt;&lt;br /&gt;La falla del riñón genera alteraciones del medio interno que comprometen directamente la vida del paciente:&lt;br /&gt;• &lt;b&gt;Alteración electrolítica:&lt;/b&gt; La &lt;b&gt;hiperkalemia&lt;/b&gt; (aumento del potasio sérico) es la consecuencia metabólica más severa por su inminente riesgo letal arritmogénico.&lt;br /&gt;• &lt;b&gt;Alteración del equilibrio de fluidos:&lt;/b&gt; La disminución de la diuresis (oliguria/anuria) conduce a una sobrecarga de volumen que puede precipitar un edema agudo de pulmón (EAP).&lt;br /&gt;• &lt;b&gt;Retención de productos nitrogenados:&lt;/b&gt; Aumento sostenido de la urea y creatinina séricas (azoemia).&lt;br /&gt;• &lt;b&gt;Alteraciones endócrinas:&lt;/b&gt; Disminución en la síntesis de eritropoyetina (EPO) y de 1,25 dihidroxivitamina D.</t>
  </si>
  <si>
    <t>¿Cuál de estos factores de riesgo pueden precipitar una insuficiencia renal aguda?&lt;br&gt;&lt;br&gt;a) Uso de material de contraste iodado endovenoso&lt;br&gt;&lt;br&gt;b) Sobrehidratación&lt;br&gt;&lt;br&gt;c) Acidosis respiratoria&lt;br&gt;&lt;br&gt;d) Alcalosis metabólica</t>
  </si>
  <si>
    <t>&lt;br&gt;a) Uso de material de contraste iodado endovenoso</t>
  </si>
  <si>
    <t>El &lt;b&gt;uso de material de contraste yodado endovenoso&lt;/b&gt; constituye uno de los &lt;b&gt;factores de riesgo principales&lt;/b&gt; potencialmente modificables que pueden precipitar de forma directa una &lt;b&gt;insuficiencia renal aguda&lt;/b&gt; por toxicidad y vasoconstricción intrarrenal.</t>
  </si>
  <si>
    <t>&lt;b&gt;FACTORES DE RIESGO Y PREVENCIÓN EN LA INSUFICIENCIA RENAL AGUDA&lt;/b&gt;&lt;br /&gt;&lt;br /&gt;La prevención constituye la única herramienta clínica disponible para mejorar los desenlaces y evitar la progresión de la IRA hacia una enfermedad renal crónica terminal. El primer paso consiste en la identificación de los individuos predispuestos y la minimización de su exposición a noxas:&lt;br /&gt;• &lt;b&gt;Factores de riesgo NO modificables:&lt;/b&gt; Pacientes ancianos (mayores de 60 años), sexo masculino, raza negra, insuficiencia renal crónica preexistente, proteinuria elevada y la presencia de comorbilidades sistémicas crónicas (hipertensión arterial, diabetes mellitus, insuficiencia cardíaca, EPOC, enfermedad hepática y tumores malignos).&lt;br /&gt;• &lt;b&gt;Factores de riesgo POTENCIALMENTE modificables:&lt;/b&gt; Anemia, cuadros de sepsis, traumatismos severos, cirugías mayores o cardíacas, deshidratación, sobrecarga de volumen y la exposición a agentes nefrotóxicos.&lt;br /&gt;• &lt;b&gt;Uso de Agentes de Contraste:&lt;/b&gt; La administración endovenosa o intraarterial de sustancias de contraste yodadas es un factor de riesgo iatrogénico clásico con capacidad probada para precipitar una injuria renal aguda. Debe evitarse su utilización en pacientes con depleción intravascular o fallas cardíacas, indicándose como medida protectora la optimización del volumen mediante hidratación profiláctica previa al procedimiento y el uso de radiocontraste no iónico.</t>
  </si>
  <si>
    <t>&lt;b&gt;a) Uso de material de contraste iodado endovenoso:&lt;/b&gt; Es la opción correcta. La exposición a los medios de contraste yodados endovenosos constituye uno de los principales factores de riesgo potencialmente modificables con capacidad demostrada para precipitar un fallo renal agudo en pacientes susceptibles, originando el daño a través de toxicidad directa y una intensa vasoconstricción intrarrenal.</t>
  </si>
  <si>
    <t>&lt;b&gt;b) Sobrehidratación:&lt;/b&gt; Es incorrecta. La retención de líquidos y la consecuente sobrehidratación constituyen una complicación ineludible en el paciente oligúrico que ya presenta un fracaso renal instaurado, no su factor de riesgo precipitante. La deshidratación (o depleción del volumen intravascular) sí es un factor precipitante clásico de la IRA de tipo prerrenal.&lt;br /&gt;&lt;b&gt;c) Acidosis respiratoria, y d) Alcalosis metabólica:&lt;/b&gt; Son incorrectas. Ninguna de estas alteraciones primarias del medio interno desencadena una falla renal aguda. A nivel fisiopatológico y del estado ácido-base, el disturbio que se produce característicamente como consecuencia sistémica de la insuficiencia renal aguda (por la retención de solutos y toxinas) es la acidosis metabólica.</t>
  </si>
  <si>
    <t>&lt;b&gt;MINIMIZACIÓN DE EXPOSICIÓN A NEFROTÓXICOS (PREVENCIÓN IATROGÉNICA)&lt;/b&gt;&lt;br /&gt;&lt;br /&gt;Gran parte de las IRA intrahospitalarias son causadas o agravadas de manera evitable por prescripciones iatrogénicas. Resulta imperativo vigilar y evitar el uso de:&lt;br /&gt;• &lt;b&gt;AINEs:&lt;/b&gt; Fármacos como el diclofenac y el ketorolac suprimen las prostaglandinas y alteran severamente la autorregulación hemodinámica del riñón, predisponiendo a la isquemia.&lt;br /&gt;• &lt;b&gt;Fármacos antimicrobianos:&lt;/b&gt; El uso de aminoglucósidos (requiriéndose dosis única diaria para reducir la injuria), anfotericina B (sugiriéndose rotar a anfotericina liposomal) y aciclovir.&lt;br /&gt;• &lt;b&gt;Inhibidores del SRAA:&lt;/b&gt; El uso en pacientes predispuestos de IECAs y ARA II.&lt;br /&gt;• &lt;b&gt;Prácticas ineficaces prohibidas:&lt;/b&gt; La indicación de "dopamina a dosis renal" y el uso preventivo de diuréticos (como la furosemida o el manitol) no están recomendados como profilaxis de la IRA, ya que carecen de efecto protector y pueden incluso aumentar el riesgo de daño poscontraste o precipitar un edema pulmonar.</t>
  </si>
  <si>
    <t>Se dice que la insuficiencia renal aguda cursa con oliguria cuando el volumen urinario es menor a:&lt;br&gt;&lt;br&gt;a) 200 cc/24hs&lt;br&gt;&lt;br&gt;b) 1200 cc/24hs&lt;br&gt;&lt;br&gt;c) 2500 cc/24hs&lt;br&gt;&lt;br&gt;d) 400 cc/24hs</t>
  </si>
  <si>
    <t>&lt;br&gt;d) 400 cc/24hs</t>
  </si>
  <si>
    <t>Se considera que la insuficiencia renal aguda cursa con oliguria cuando el volumen urinario es menor a &lt;b&gt;400 cc/24hs&lt;/b&gt;.</t>
  </si>
  <si>
    <t>&lt;b&gt;CONSECUENCIAS CLÍNICAS DE LA INSUFICIENCIA RENAL AGUDA (IRA) Y ALTERACIONES DE LA DIURESIS&lt;/b&gt;&lt;br /&gt;&lt;br /&gt;La Insuficiencia Renal Aguda (IRA) se define por la pérdida aguda o reducción brusca de la función renal que se produce rápidamente, en horas o en días. Esta caída abrupta del filtrado glomerular da como resultado eventos fisiopatológicos cardinales:&lt;br /&gt;• &lt;b&gt;Disminución de la diuresis:&lt;/b&gt; Es una de las manifestaciones primordiales de la entidad y se clasifica según la afectación del ritmo diurético. Se define clínicamente como &lt;b&gt;oliguria&lt;/b&gt; a una emisión de volumen urinario menor a &lt;b&gt;400 cc/24hs&lt;/b&gt;, y como &lt;b&gt;anuria&lt;/b&gt; a una disminución extrema que puede llegar a la "anuria cero" (ausencia total y absoluta de orina, indicativa frecuentemente de nefropatía obstructiva o necrosis cortical). La retención progresiva de líquidos en pacientes con diuresis no conservada (oligúricos/anúricos) conduce inexorablemente a una sobrecarga de volumen intravascular e intersticial.&lt;br /&gt;• &lt;b&gt;Formas no oligúricas:&lt;/b&gt; Existen formas de presentación de la IRA donde el paciente excreta agua (diuresis conservada) pero falla patológicamente en la excreción de los solutos y productos nitrogenados.&lt;br /&gt;• &lt;b&gt;Acumulación de productos nitrogenados:&lt;/b&gt; Cursa invariablemente con la retención de los desechos del catabolismo, objetivable clínicamente mediante la elevación sérica de la urea y creatinina.</t>
  </si>
  <si>
    <t>La opción d es correcta debido a que la literatura médica nefrológica establece como axioma clínico directo que, en el contexto de una insuficiencia renal aguda o injuria renal, el parámetro que diagnostica que la patología cursa con &lt;b&gt;oliguria&lt;/b&gt; es la comprobación de un volumen urinario menor a &lt;b&gt;400 cc/24hs&lt;/b&gt;.</t>
  </si>
  <si>
    <t>&lt;br /&gt;• &lt;b&gt;a) 200 cc/24hs:&lt;/b&gt; Es incorrecta porque, aunque un volumen de 200 cc es ciertamente oligúrico, el punto de corte clínico y estandarizado que inicia y define la oliguria en 24 horas es estrictamente todo valor por debajo de 400 cc (definiéndose anuria recién con volúmenes inferiores a 100 cc o la ausencia total).&lt;br /&gt;• &lt;b&gt;b) 1200 cc/24hs y c) 2500 cc/24hs:&lt;/b&gt; Son diametralmente incorrectas debido a que representan volúmenes urinarios normales (el rango fisiológico diario oscila entre 1000 y 1500 cc) y volúmenes francamente poliúricos (mayores a 2500 cc), los cuales descartan por completo el concepto de claudicación diurética u oliguria.</t>
  </si>
  <si>
    <t>¿Cuál de los siguientes hallazgos es característico de la nefritis túbulo intersticial crónica?&lt;br&gt;&lt;br&gt;a) Aumento de la densidad celular glomerular&lt;br&gt;&lt;br&gt;b) Engrosamiento de la membrana basal glomerular&lt;br&gt;&lt;br&gt;c) Infiltración de células inflamatorias en el intersticio renal&lt;br&gt;&lt;br&gt;d) Pérdida de células tubulares</t>
  </si>
  <si>
    <t>c) Infiltración de células inflamatorias en el intersticio renal</t>
  </si>
  <si>
    <t>El hallazgo histológico característico de la &lt;b&gt;nefritis túbulo-intersticial crónica&lt;/b&gt; es la &lt;b&gt;infiltración de células inflamatorias en el intersticio renal&lt;/b&gt;, condición estrechamente asociada al uso de antiinflamatorios no esteroideos (AINEs).</t>
  </si>
  <si>
    <t>&lt;b&gt;ENFERMEDAD TÚBULO-INTERSTICIAL / NEFRITIS INTERSTICIAL&lt;/b&gt;&lt;br /&gt;&lt;br /&gt;Representa el 10% de los casos de fracaso renal agudo intrínseco o parenquimatoso. Las patologías que la conforman incluyen:&lt;br /&gt;• &lt;b&gt;Nefritis intersticial aguda:&lt;/b&gt; Puede ser de origen alérgico o causada de manera directa por fármacos como antibióticos (ATB) y AINEs. En el abordaje diagnóstico, la orina no suele presentar de manera exclusiva una proteinuria de rango nefrótico.&lt;br /&gt;• &lt;b&gt;Nefritis túbulo-intersticial crónica:&lt;/b&gt; Su hallazgo histológico característico es la infiltración de células inflamatorias en el intersticio renal, vinculada directamente al uso prolongado de AINEs.&lt;br /&gt;• &lt;b&gt;Infecciones:&lt;/b&gt; Víricas, bacterianas y fúngicas (o micóticas).&lt;br /&gt;• &lt;b&gt;Infiltración del riñón:&lt;/b&gt; Ocasionada por linfoma, leucemia o sarcoidosis.&lt;br /&gt;• &lt;b&gt;Otras causas:&lt;/b&gt; Rechazo agudo del injerto renal y obstrucción tubular difusa.</t>
  </si>
  <si>
    <t>La opción C es correcta. La nefritis túbulo-intersticial crónica se define histopatológicamente por presentar de manera cardinal una infiltración de células inflamatorias en el compartimento del intersticio renal, siendo una alteración morfológica que se encuentra estrechamente asociada a la nefrotoxicidad por el uso de AINEs.</t>
  </si>
  <si>
    <t>• &lt;b&gt;a) Aumento de la densidad celular glomerular:&lt;/b&gt; Es incorrecta. Representa un hallazgo histológico característico de las glomerulopatías proliferativas (hipercelularidad mesangial, endocapilar o extracapilar), no del compromiso primariamente intersticial.&lt;br /&gt;• &lt;b&gt;b) Engrosamiento de la membrana basal glomerular:&lt;/b&gt; Es incorrecta. Este daño estructural es el rasgo definitorio de las patologías glomerulares como la nefropatía membranosa o la nefropatía diabética temprana, dejando el intersticio relativamente respetado en las fases iniciales.&lt;br /&gt;• &lt;b&gt;d) Pérdida de células tubulares:&lt;/b&gt; Es incorrecta. Si bien puede haber atrofia tubular como secuela del daño crónico, el hallazgo diagnóstico definitorio e inflamatorio que caracteriza a esta entidad específica es la infiltración de células mononucleares en el intersticio.</t>
  </si>
  <si>
    <t>&lt;b&gt;FRACASO RENAL INTRÍNSECO (PARENQUIMATOSO)&lt;/b&gt;&lt;br /&gt;&lt;br /&gt;Representa del 15 al 20% de todas las insuficiencias renales agudas. Son patologías de origen intrarrenal que afectan directamente al parénquima y a sus vasos. Se dividen en cuatro grandes grupos etiopatogénicos:&lt;br /&gt;• &lt;b&gt;Necrosis Tubular Aguda (NTA):&lt;/b&gt; Causa más prevalente (85% de los casos). Puede ser isquémica (por hipoperfusión sostenida) o nefrotóxica (por toxinas endógenas como mioglobina, o exógenas como contrastes yodados y ATB).&lt;br /&gt;• &lt;b&gt;Enfermedad Aguda Túbulo-Intersticial:&lt;/b&gt; Representa el 10% de los casos.&lt;br /&gt;• &lt;b&gt;Enfermedad del Glomérulo y Microvasculatura:&lt;/b&gt; Ocupa un 5%. Incluye causas inflamatorias (glomerulonefritis), vasoespásticas (HTA maligna, cocaína) y microangiopatías trombóticas (SUH, PTT).&lt;br /&gt;• &lt;b&gt;Enfermedades de Grandes Vasos:&lt;/b&gt; Raras (menor al 1%), como la trombosis o disección de la arteria renal.</t>
  </si>
  <si>
    <t>En un paciente con Insuficiencia Renal Aguda en anuria cero. Ud. primero evaluaría:&lt;br&gt;&lt;br&gt;a) La presencia de hipertensión arterial&lt;br&gt;&lt;br&gt;b) Indicios clínicos de anemia&lt;br&gt;&lt;br&gt;c) La presencia de globo vesical&lt;br&gt;&lt;br&gt;d) Sobrehidratación</t>
  </si>
  <si>
    <t>&lt;br&gt;c) La presencia de globo vesical</t>
  </si>
  <si>
    <t>En un paciente con &lt;b&gt;insuficiencia renal aguda en anuria cero&lt;/b&gt;, lo primero que se debe evaluar clínica y ecográficamente es la &lt;b&gt;presencia de globo vesical&lt;/b&gt; para descartar tempranamente una uropatía obstructiva.</t>
  </si>
  <si>
    <t>&lt;b&gt;ALGORITMO DE TRATAMIENTO DE LA IRA OLIGÚRICA Y ANURIA CERO&lt;/b&gt;&lt;br /&gt;&lt;br /&gt;Ante un paciente que se presenta oligúrico o anúrico, la evaluación clínica y el manejo inicial exigen seguir una secuencia diagnóstica estricta para determinar la etiología del fracaso renal y evitar complicaciones secundarias iatrogénicas:&lt;br /&gt;• &lt;b&gt;1. Descartar Globo Vesical (Obstrucción / IRA Posrenal):&lt;/b&gt; Constituye el primer paso ineludible. En un paciente con insuficiencia renal aguda en anuria cero (ausencia total y absoluta de orina por más de 24 horas), lo primero que se debe evaluar de manera clínica y ecográfica es la presencia de un globo vesical. La anuria cero es una situación de extrema gravedad indicativa de una nefropatía obstructiva mecánica o de una necrosis cortical bilateral. Si se confirma el globo vesical, se procede a la cateterización vesical inmediata para aliviar la obstrucción.&lt;br /&gt;• &lt;b&gt;2. Evaluar Estado de Hidratación del Paciente:&lt;/b&gt; Una vez descartada categóricamente la obstrucción posrenal, el segundo paso es determinar si el paciente se encuentra deshidratado (hipotenso, requiriendo volumen intravenoso), normohidratado, o sobrehidratado/encharcado (donde recién se indicaría y justificaría el uso de diuréticos de asa como la furosemida).</t>
  </si>
  <si>
    <t>&lt;b&gt;c) La presencia de globo vesical:&lt;/b&gt; Es la opción correcta. De acuerdo al algoritmo de tratamiento estricto de la IRA oligoanúrica, frente a una anuria cero (que sugiere fuertemente una obstrucción mecánica total de las vías urinarias), el primer paso absoluto es descartar la presencia de un globo vesical de manera clínica y ecográfica antes de administrar cualquier tipo de fluido o fármaco.</t>
  </si>
  <si>
    <t>&lt;b&gt;a) La presencia de hipertensión arterial, y d) Sobrehidratación:&lt;/b&gt; Son incorrectas como primera medida absoluta. Aunque la evaluación del estado hemodinámico y de hidratación (buscando sobrehidratación o deshidratación) es fundamental en el manejo de la IRA, este constituye estrictamente el segundo paso del algoritmo, realizándose únicamente después de haber descartado una obstrucción posrenal (globo vesical).&lt;br /&gt;&lt;b&gt;b) Indicios clínicos de anemia:&lt;/b&gt; Es incorrecta en este contexto de urgencia por anuria. La ausencia de anemia se utiliza clínicamente como un criterio para diferenciar si la insuficiencia renal es un evento agudo o crónico, pero no es la primera variable a evaluar ante una anuria cero para definir la conducta terapéutica de desobstrucción inmediata.</t>
  </si>
  <si>
    <t>Cuando el sodio en orina es menor a 20 mEq/L, la osmolaridad de orina es mayor a 500 y la densidad de orina mayor a 1015, expresa que:&lt;br&gt;&lt;br&gt;a) Es compatible con IRA prerrenal&lt;br&gt;&lt;br&gt;b) Indica que se debe administrar diuréticos al paciente&lt;br&gt;&lt;br&gt;c) Es patognomónico de IRA parenquimatosa&lt;br&gt;&lt;br&gt;d) El paciente está en fase poliúrica de recuperación de IRA</t>
  </si>
  <si>
    <t>&lt;br&gt;a) Es compatible con IRA prerrenal</t>
  </si>
  <si>
    <t>Los índices urinarios característicos que incluyen una &lt;b&gt;concentración de sodio en orina inferior a 20 mEq/L&lt;/b&gt;, una &lt;b&gt;osmolaridad urinaria superior a 500 mOsm/L&lt;/b&gt; y una &lt;b&gt;densidad de orina mayor a 1015&lt;/b&gt; son patognomónicos y expresan un cuadro clínico &lt;b&gt;compatible con IRA prerrenal&lt;/b&gt;.</t>
  </si>
  <si>
    <t>&lt;b&gt;DIAGNÓSTICO DIFERENCIAL DE LA IRA PRERRENAL MEDIANTE ÍNDICES URINARIOS&lt;/b&gt;&lt;br /&gt;&lt;br /&gt;Para diferenciar clínicamente una falla pre-renal de una intrínseca o post-renal, el análisis de los índices urinarios constituye la herramienta diagnóstica y fisiológica principal. En la insuficiencia renal aguda (IRA) prerrenal (o uremia prerrenal), la estructura y función de las células del túbulo renal se mantienen completamente normales al principio. El riñón, respondiendo a la hipoperfusión, activa sus mecanismos compensadores para retener agua y sodio.&lt;br /&gt;• &lt;b&gt;Fisiología funcional:&lt;/b&gt; La hipoperfusión genera que el túbulo responda a la aldosterona y a la ADH reabsorbiendo ávidamente agua y sodio, lo que disminuye categóricamente la excreción de Na y aumenta en forma paralela la reabsorción de urea.&lt;br /&gt;• &lt;b&gt;Índices compatibles con IRA prerrenal:&lt;/b&gt; Esta indemnidad tubular se traduce analíticamente en un estado de máxima concentración de la orina, cuyos índices característicos y adecuados incluyen:&lt;br /&gt;1. &lt;b&gt;Sodio urinario:&lt;/b&gt; Inferior a 20 mEq/L (o menor a 10 mEq/L).&lt;br /&gt;2. &lt;b&gt;Osmolaridad urinaria:&lt;/b&gt; Superior a 500 mOsm/L (nunca menor de 300).&lt;br /&gt;3. &lt;b&gt;Densidad de orina:&lt;/b&gt; Mayor a 1015.&lt;br /&gt;4. &lt;b&gt;Excreción fraccional de sodio (EFNa):&lt;/b&gt; Es el índice urinario más confiable para diferenciar una falla pre-renal de una intrínseca.&lt;br /&gt;5. &lt;b&gt;Relación Urea orina/plasma:&lt;/b&gt; Superior a 8.&lt;br /&gt;6. &lt;b&gt;Relación Creatinina orina/plasma:&lt;/b&gt; &gt; 40.</t>
  </si>
  <si>
    <t>La opción a es correcta debido a que la literatura médica nefrológica establece como axioma diagnóstico que el hallazgo de un &lt;b&gt;sodio en orina menor a 20 mEq/L&lt;/b&gt;, una &lt;b&gt;osmolaridad urinaria mayor a 500 mOsm/L&lt;/b&gt; y una &lt;b&gt;densidad de orina mayor a 1015&lt;/b&gt; refleja la presencia de un túbulo renal funcional que reabsorbe activamente agua y sodio frente a un estado de hipoperfusión, configurando el perfil clásico y excluyente &lt;b&gt;compatible con una IRA prerrenal&lt;/b&gt;.</t>
  </si>
  <si>
    <t>&lt;br /&gt;• &lt;b&gt;b) Indica que se debe administrar diuréticos al paciente:&lt;/b&gt; Es incorrecta y representa una medida contraindicada de inicio. Ante una IRA prerrenal (típicamente causada por hipovolemia o deshidratación), el uso injustificado de diuréticos agravaría la depleción de volumen, empeorando severamente la hipoperfusión renal.&lt;br /&gt;• &lt;b&gt;c) Es patognomónico de IRA parenquimatosa:&lt;/b&gt; Es diametralmente incorrecta. En la IRA parenquimatosa o intrínseca (ej. Necrosis Tubular Aguda isquémica o tóxica), la lesión celular impide que el túbulo concentre la orina y retenga sodio. Por lo tanto, cursa característicamente con un sodio urinario mayor a 40 mEq/L y una orina isostenúrica (osmolaridad urinaria alrededor de 300 mOsm/L).&lt;br /&gt;• &lt;b&gt;d) El paciente está en fase poliúrica de recuperación de IRA:&lt;/b&gt; Es incorrecta ya que los índices expuestos revelan un estado de máxima retención, concentración y antidiuresis compensatoria (oliguria prerrenal), siendo biológicamente opuestos al defecto de concentración y a la pérdida masiva de agua que caracteriza a la fase de recuperación de una IRA intrínseca.</t>
  </si>
  <si>
    <t>Si en el curso de pocas semanas la creatinina en sangre pasa de 1 mg/dl a 10 mg/dl el diagnóstico más probable de los siguientes es:&lt;br&gt;&lt;br&gt;a) Insuficiencia renal rápidamente progresiva&lt;br&gt;&lt;br&gt;b) Fracaso renal agudo&lt;br&gt;&lt;br&gt;c) Glomerulonefritis aguda&lt;br&gt;&lt;br&gt;d) Insuficiencia renal crónica&lt;br&gt;&lt;br&gt;e) Necrosis tubular</t>
  </si>
  <si>
    <t>a) Insuficiencia renal rápidamente progresiva</t>
  </si>
  <si>
    <t>Si en el curso de pocas semanas la creatinina en sangre pasa de 1 mg/dl a 10 mg/dl, el diagnóstico clínico más probable es, indudablemente, una &lt;b&gt;insuficiencia renal rápidamente progresiva&lt;/b&gt;.</t>
  </si>
  <si>
    <t>&lt;b&gt;INSUFICIENCIA RENAL RÁPIDAMENTE PROGRESIVA&lt;/b&gt;&lt;br /&gt;&lt;br /&gt;Esta entidad constituye una urgencia nefrológica absoluta caracterizada por un rápido deterioro de la función renal que lleva al paciente a la uremia terminal.&lt;br /&gt;• &lt;b&gt;Evolución temporal:&lt;/b&gt; A diferencia de un fracaso renal agudo clásico (que se instaura en horas o en cuestión de 1 a 10 días), esta entidad disminuye la función paulatinamente a lo largo de &lt;b&gt;pocas semanas&lt;/b&gt;, llevando irremediablemente al paciente a una insuficiencia renal terminal en un lapso de &lt;b&gt;90 a 120 días&lt;/b&gt; (aproximadamente 3 meses).&lt;br /&gt;• &lt;b&gt;Diagnóstico clínico:&lt;/b&gt; Se basa taxativamente en la constatación de este deterioro rápido y progresivo de la función renal (ej. elevación masiva de creatinina).&lt;br /&gt;• &lt;b&gt;Anatomopatología:&lt;/b&gt; Se caracteriza por el hallazgo de &lt;b&gt;semilunas epiteliales&lt;/b&gt; en más del 50% de los glomérulos en la biopsia renal. Las semilunas proliferan y estrangulan al glomérulo hasta destruirlo.&lt;br /&gt;• &lt;b&gt;Etiología:&lt;/b&gt; Puede derivar de patologías como la Glomerulonefritis Membranoproliferativa, la post-estreptocócica, la Nefropatía por IgA, el Lupus Eritematoso Sistémico o síndromes vasculíticos ANCA positivos.</t>
  </si>
  <si>
    <t>La opción A es correcta. Como regla diagnóstica evolutiva, ante un paciente donde se evidencia que en el curso de pocas semanas la creatinina sérica experimenta un ascenso drástico y sostenido (pasando de valores normales como 1 mg/dl a valores críticos como 10 mg/dl), el diagnóstico más probable es la insuficiencia renal rápidamente progresiva.</t>
  </si>
  <si>
    <t>• &lt;b&gt;b) Fracaso renal agudo:&lt;/b&gt; Es incorrecta. El fracaso renal agudo se define por una reducción brusca de la función renal que se produce de forma mucho más veloz, típicamente en cuestión de horas o escasos días (1 a 10 días), no a lo largo de "pocas semanas".&lt;br /&gt;• &lt;b&gt;c) Glomerulonefritis aguda:&lt;/b&gt; Es incorrecta. En su forma clásica (ej. postestreptocócica), cursa con síndrome nefrítico que se autolimita y mejora en 7 a 10 días, sin evolucionar habitualmente a un deterioro tan severo e incesante, salvo que se complique en el 1% de los casos hacia la forma rápidamente progresiva.&lt;br /&gt;• &lt;b&gt;d) Insuficiencia renal crónica:&lt;/b&gt; Es incorrecta. Para catalogar la caída de la función renal como crónica, debe existir persistencia del daño por un período mayor a 3 meses, sin representar este incremento agudo y acelerado en pocas semanas.&lt;br /&gt;• &lt;b&gt;e) Necrosis tubular:&lt;/b&gt; Es incorrecta. Es la forma típica de IRA intrínseca (85%), presentándose como secuela de hipoperfusión o toxicidad en la fase de iniciación (primeras 24 horas), lo cual no cuadra con el patrón evolutivo de semanas.</t>
  </si>
  <si>
    <t>&lt;b&gt;TRATAMIENTO DE LA GLOMERULONEFRITIS RÁPIDAMENTE PROGRESIVA&lt;/b&gt;&lt;br /&gt;&lt;br /&gt;El abordaje terapéutico exige un manejo extremadamente rápido y agresivo frente a la urgencia del cuadro, con el objetivo de evitar la fibrosis irreversible de las semilunas.&lt;br /&gt;• &lt;b&gt;Inmunosupresión agresiva:&lt;/b&gt; Constituye la indicación absoluta y prioritaria para administrar terapia con altas dosis de corticoides en forma de pulsos.&lt;br /&gt;• &lt;b&gt;Esquema de elección:&lt;/b&gt; Se utilizan de urgencia pulsos de &lt;b&gt;Metilprednisolona endovenosa&lt;/b&gt; combinados con inmunosupresión con &lt;b&gt;Ciclofosfamida&lt;/b&gt;.&lt;br /&gt;• &lt;b&gt;Plasmaféresis:&lt;/b&gt; Se encuentra indicada como tratamiento agregado de urgencia exclusivamente cuando la entidad cursa con complejos inmunes involucrados o anticuerpos anti-MBG (Síndrome de Goodpasture).</t>
  </si>
  <si>
    <t>Mujer de 35 años de edad, oriunda de San Antonio de los cobre, sin control ginecológico alguno, a pesar de haber presentado en algunas ocasiones episodios leves de ginecorragia desde hacia unos años. Ingresa al Servicio de guardia por vomitos, HTA, obnubilación, de 3 a 4 días de evolución y oliguria. Un familiar informa que una semana antes había concurrido al hospital por esguince de tobillo, donde se controló TA, normal. Fue medicada con paracetamol. El diagnostico mas probable es:&lt;br&gt;&lt;br&gt;a) Glomerulonefritis aguda a cambios minimos&lt;br&gt;&lt;br&gt;b) Insuficiencia renal por traumatismo renal&lt;br&gt;&lt;br&gt;c) Insuficiencia renal aguda, post renal, por cáncer de cuello uterino&lt;br&gt;&lt;br&gt;d) Glomerulonefritis a cambios minimos por paracetamol</t>
  </si>
  <si>
    <t>&lt;br&gt;c) Insuficiencia renal aguda, post renal, por cáncer de cuello uterino</t>
  </si>
  <si>
    <t>Ante la presentación de una mujer joven sin controles ginecológicos, con episodios previos de ginecorragia, que ingresa por obnubilación, vómitos, hipertensión arterial y oliguria, el diagnóstico definitivo más probable es una &lt;b&gt;insuficiencia renal aguda posrenal precipitada por cáncer de cuello uterino&lt;/b&gt;.</t>
  </si>
  <si>
    <t>&lt;b&gt;c) Insuficiencia renal aguda, post renal, por cáncer de cuello uterino:&lt;/b&gt; Es la opción correcta. El cuadro clínico de una paciente femenina sin controles ginecológicos y con el antecedente cardinal de ginecorragia sugiere fuertemente la presencia de una neoplasia maligna ginecológica. El crecimiento e infiltración pélvica de este tumor próximo compromete mecánicamente ambos uréteres, generando una obstrucción extraureteral bilateral que desencadena una insuficiencia renal aguda posrenal severa, con la consecuente oliguria y el síndrome urémico secundario manifestado por vómitos y obnubilación.</t>
  </si>
  <si>
    <t>&lt;b&gt;a) Glomerulonefritis aguda a cambios minimos, y d) Glomerulonefritis a cambios minimos por paracetamol:&lt;/b&gt; Son incorrectas. La glomerulopatía a cambios mínimos se presenta clínicamente de forma abrumadora como un síndrome nefrótico puro severo (con proteinuria masiva y edemas), no cursa típicamente con insuficiencia renal oligúrica aguda primaria ni obnubilación, y su etiología no está directamente ligada a la toma ocasional de paracetamol.&lt;br /&gt;&lt;b&gt;b) Insuficiencia renal por traumatismo renal:&lt;/b&gt; Es incorrecta. El antecedente de un simple esguince de tobillo no implica un traumatismo torácico, abdominal o lumbopélvico capaz de generar una contusión o lesión directa sobre el parénquima renal que justifique una falla renal aguda intrínseca traumática.</t>
  </si>
  <si>
    <t>&lt;b&gt;SÍNDROME URÉMICO Y COMPLICACIONES&lt;/b&gt;&lt;br /&gt;&lt;br /&gt;La evolución de una obstrucción posrenal bilateral mantenida anula la excreción, produciendo retención de productos nitrogenados (elevación de urea y creatinina) y una severa disminución del ritmo diurético (oliguria o anuria). Las complicaciones derivadas del deterioro orgánico incluyen:&lt;br /&gt;• &lt;b&gt;Encefalopatía urémica:&lt;/b&gt; Manifestada clínicamente por irritabilidad, obnubilación, asterixis, convulsiones, somnolencia y alteración del estado mental.&lt;br /&gt;• &lt;b&gt;Complicaciones gastrointestinales:&lt;/b&gt; Náuseas y vómitos por toxicidad urémica.&lt;br /&gt;• &lt;b&gt;Alteraciones hemodinámicas:&lt;/b&gt; La sobrecarga de volumen secundario a la oliguria conlleva el desarrollo agudo de hipertensión arterial (HTA) y edema.</t>
  </si>
  <si>
    <t>¿Cuál de las siguientes afirmaciones sobre fracaso renal agudo obstructivo es FALSA?&lt;br&gt;&lt;br&gt;a) Puede ser debido a fibrosis retroperitoneal&lt;br&gt;&lt;br&gt;b) Su incidencia es inferior al 10% del conjunto de los FRA&lt;br&gt;&lt;br&gt;c) En presencia de litiasis hay que esperar que se detecten estas con una radiografía simple de abdomen en el 90% de los casos&lt;br&gt;&lt;br&gt;d) Puede ser secundario al uso de anticolinérgicos&lt;br&gt;&lt;br&gt;e) Puede producirse por abscesos retroperitoneales</t>
  </si>
  <si>
    <t>&lt;br&gt;c) En presencia de litiasis hay que esperar que se detecten estas con una radiografía simple de abdomen en el 90% de los casos</t>
  </si>
  <si>
    <t>En la evaluación diagnóstica de la insuficiencia renal aguda posrenal litiásica, es enteramente &lt;b&gt;falso afirmar que haya que esperar que se detecten los cálculos con una radiografía simple de abdomen en el 90% de los casos&lt;/b&gt;.</t>
  </si>
  <si>
    <t>&lt;b&gt;ETIOLOGÍA DEL FRACASO RENAL AGUDO POSRENAL (OBSTRUCTIVA)&lt;/b&gt;&lt;br /&gt;&lt;br /&gt;El fracaso renal agudo posrenal representa aproximadamente el &lt;b&gt;10% o menos&lt;/b&gt; del total de las insuficiencias renales agudas. Ocurre por una alteración funcional o mecánica del flujo urinario (en el uréter, vejiga o uretra) que produce un aumento de la presión de manera retrógrada, anulando la presión de filtración en el glomérulo. Para afectar la función renal global, la obstrucción ureteral debe ser bilateral, o unilateral si el paciente posee un riñón único.&lt;br /&gt;• &lt;b&gt;Obstrucción Ureteral:&lt;/b&gt; Puede ser &lt;i&gt;intraluminal&lt;/i&gt; (cálculos, coágulos, necrosis papilar, cristales de ácido úrico), &lt;i&gt;intramural&lt;/i&gt; (edema posquirúrgico) o &lt;i&gt;extrínseca/extraureteral&lt;/i&gt; (&lt;b&gt;fibrosis retroperitoneal&lt;/b&gt;, &lt;b&gt;abscesos retroperitoneales&lt;/b&gt;, hematomas, ligaduras iatrogénicas o tumores próximos).&lt;br /&gt;• &lt;b&gt;Obstrucción del Cuello Vesical:&lt;/b&gt; Incluye patologías &lt;i&gt;intraluminales&lt;/i&gt; (cálculos, coágulos), &lt;i&gt;extramurales&lt;/i&gt; (hipertrofia prostática benigna o cáncer de próstata) y alteraciones &lt;i&gt;intramurales&lt;/i&gt; como el cáncer de vejiga, cistitis, vejiga neurogénica y el uso de &lt;b&gt;fármacos anticolinérgicos&lt;/b&gt;, analgésicos opioides o antidepresivos tricíclicos (que disminuyen la contractilidad vesical precipitando una retención aguda de orina).</t>
  </si>
  <si>
    <t>La opción c es la afirmación FALSA (y por ende la respuesta a marcar) debido a que la literatura nefrológica establece categóricamente que no es cierto que en el fracaso renal agudo de causa posrenal se deban detectar los cálculos con una radiografía simple de abdomen en el 90% de los casos. La ecografía renal es el método de primera línea para descartar rápidamente el factor obstructivo evidenciando dilatación pielocalicial, mientras que la tomografía sin contraste es el estudio de mayor sensibilidad para la visualización directa de la litiasis.</t>
  </si>
  <si>
    <t>&lt;br /&gt;• &lt;b&gt;a) Puede ser debido a fibrosis retroperitoneal:&lt;/b&gt; Es una afirmación verdadera, ya que constituye una causa comprobada de compresión extrínseca (extraureteral) de los uréteres.&lt;br /&gt;• &lt;b&gt;b) Su incidencia es inferior al 10% del conjunto de los FRA:&lt;/b&gt; Es una afirmación verdadera, pues las estadísticas documentan que las causas obstructivas representan el 10% o menos del total de los casos de IRA.&lt;br /&gt;• &lt;b&gt;d) Puede ser secundario al uso de anticolinérgicos:&lt;/b&gt; Es una afirmación verdadera, dado que estos fármacos disminuyen la contractilidad vesical y pueden precipitar un fracaso obstructivo por retención aguda de orina.&lt;br /&gt;• &lt;b&gt;e) Puede producirse por abscesos retroperitoneales:&lt;/b&gt; Es una afirmación verdadera, ya que al igual que la fibrosis, generan compresión extrínseca de la vía urinaria.</t>
  </si>
  <si>
    <t>¿Cuál de estos índices urinarios es de un fracaso renal agudo prerrenal?&lt;br&gt;&lt;br&gt;a) Na urinario &gt; 40 - U/P de creatinina &lt; 20&lt;br&gt;&lt;br&gt;b) Na urinario &lt; 20 - U/P de creatinina &gt; 40&lt;br&gt;&lt;br&gt;c) Excreción fraccional de Na &gt;1% U/P de urea &gt; 3&lt;br&gt;&lt;br&gt;d) IFR &gt; 1</t>
  </si>
  <si>
    <t>b) Na urinario &lt; 20 - U/P de creatinina &gt; 40</t>
  </si>
  <si>
    <t>Los &lt;b&gt;índices característicos&lt;/b&gt; que son compatibles y adecuados para el diagnóstico de &lt;b&gt;IRA prerrenal&lt;/b&gt; incluyen una &lt;b&gt;concentración de sodio en orina inferior a 20 mEq/L&lt;/b&gt; y una &lt;b&gt;relación U/P de creatinina &gt; 40&lt;/b&gt;.</t>
  </si>
  <si>
    <t>&lt;b&gt;ÍNDICES URINARIOS EN LA IRA PRERRENAL&lt;/b&gt;&lt;br /&gt;&lt;br /&gt;Para diferenciar clínicamente una falla pre-renal de una intrínseca o post-renal, se evalúan índices urinarios característicos. En la uremia o IRA prerrenal, la fisiología funcional genera que disminuya ávidamente la excreción de sodio y aumente la reabsorción de urea debido al intento del riñón por compensar la hipoperfusión.&lt;br /&gt;• &lt;b&gt;Excreción fraccional de sodio:&lt;/b&gt; Es la medición y el índice urinario más confiable para esta diferenciación (característicamente menor al 1%).&lt;br /&gt;• &lt;b&gt;Sodio urinario:&lt;/b&gt; La concentración de sodio en orina es &lt;b&gt;inferior a 20 mEq/L&lt;/b&gt; (o menor a 10 mEq/L).&lt;br /&gt;• &lt;b&gt;Relación U/P de creatinina:&lt;/b&gt; Es &lt;b&gt;mayor a 40&lt;/b&gt;.&lt;br /&gt;• &lt;b&gt;Osmolaridad urinaria:&lt;/b&gt; Es superior a 500 mOsm/L (nunca menor de 300).&lt;br /&gt;• &lt;b&gt;Densidad de orina:&lt;/b&gt; Es mayor a 1015.&lt;br /&gt;• &lt;b&gt;Relación urea orina/plasma:&lt;/b&gt; Es superior a 8.</t>
  </si>
  <si>
    <t>La opción B es correcta. Los índices urinarios compatibles y adecuados para establecer el diagnóstico clínico de IRA prerrenal evidencian una función tubular conservada que reabsorbe sodio y concentra la orina, lo cual se refleja fielmente en una concentración de sodio urinario menor a 20 mEq/L y una relación de creatinina orina/plasma (U/P) mayor a 40.</t>
  </si>
  <si>
    <t>• &lt;b&gt;a) Na urinario &gt; 40 - U/P de creatinina &lt; 20:&lt;/b&gt; Es incorrecta. Estos parámetros representan los hallazgos de laboratorio característicos de la necrosis tubular aguda (IRA intrínseca), donde el daño estructural impide la reabsorción, resultando en un sodio urinario mayor a 40 mEq/L.&lt;br /&gt;• &lt;b&gt;c) Excreción fraccional de Na &gt;1% U/P de urea &gt; 3:&lt;/b&gt; Es incorrecta. Una fracción de excreción de sodio &gt; 1% refleja incapacidad tubular para retener el catión, correspondiendo al patrón de un fracaso renal intrínseco o parenquimatoso.&lt;br /&gt;• &lt;b&gt;d) IFR &gt; 1:&lt;/b&gt; Es incorrecta. En el fracaso prerrenal el riñón reabsorbe ávidamente el sodio, por lo que la excreción fraccional de sodio y los índices de fallo renal son característicamente menores a 1.</t>
  </si>
  <si>
    <t>&lt;b&gt;FISIOLOGÍA DEL FRACASO PRERRENAL&lt;/b&gt;&lt;br /&gt;&lt;br /&gt;La insuficiencia renal aguda prerrenal es producida por una disminución marcada del flujo renal (hipoperfusión), afectando el componente vascular.&lt;br /&gt;• En esta etapa funcional, la estructura y función de las células del túbulo renal se mantienen completamente normales.&lt;br /&gt;• Como mecanismo compensatorio ante la caída del volumen efectivo, el túbulo responde a la aldosterona y a la ADH reabsorbiendo agua y sodio al máximo, originando la orina concentrada y baja en sodio que define a los índices prerrenales.</t>
  </si>
  <si>
    <t>Ante un paciente con falla renal aguda la medición de la excreción fraccional de sodio ¿Qué nos permite diferenciar?&lt;br&gt;&lt;br&gt;a) Causa renal de post renal en insuficiencia renal aguda&lt;br&gt;&lt;br&gt;b) No es útil usarla en insuficiencia renal aguda&lt;br&gt;&lt;br&gt;c) Causa pre renal de renal de insuficiencia renal aguda&lt;br&gt;&lt;br&gt;d) Causa pre renal de post renal en insuficiencia aguda</t>
  </si>
  <si>
    <t>&lt;br&gt;c) Causa pre renal de renal de insuficiencia renal aguda</t>
  </si>
  <si>
    <t>Ante un paciente con falla renal aguda, la &lt;b&gt;medición de la excreción fraccional de sodio&lt;/b&gt; se establece como la herramienta fisiológica principal que permite diferenciar una &lt;b&gt;causa prerrenal de una renal intrínseca&lt;/b&gt;.</t>
  </si>
  <si>
    <t>&lt;b&gt;ÍNDICES URINARIOS Y DIAGNÓSTICO DIFERENCIAL EN LA IRA&lt;/b&gt;&lt;br /&gt;&lt;br /&gt;La diferenciación clínica entre los mecanismos etiológicos de la insuficiencia renal aguda se basa en el comportamiento funcional del túbulo renal:&lt;br /&gt;• &lt;b&gt;IRA Prerrenal (funcional):&lt;/b&gt; La estructura y función tubular se encuentran inicialmente intactas. Ante la hipoperfusión, el riñón responde fisiológicamente reabsorbiendo ávidamente agua y sodio para restaurar el volumen circulante. Esto genera que disminuya la excreción de sodio y aumente la reabsorción de urea. Los índices diagnósticos característicos compatibles incluyen: concentración de sodio en orina inferior a 20 mEq/L (o menor a 10 mEq/L), osmolaridad urinaria superior a 500 mOsm/L, densidad de orina mayor a 1015 y relación urea orina/plasma superior a 8.&lt;br /&gt;• &lt;b&gt;IRA Intrínseca (Necrosis Tubular Aguda):&lt;/b&gt; Existe daño estructural y muerte de la célula tubular epitelial, perdiéndose la capacidad de reabsorción. Se caracteriza laboratorialmente por presentar una elevada excreción de sodio, evidenciando un sodio (Na) urinario mayor a 40 mEq/L.</t>
  </si>
  <si>
    <t>&lt;b&gt;c) Causa pre renal de renal de insuficiencia renal aguda:&lt;/b&gt; Es la opción correcta. La medición de la excreción fraccional de sodio constituye la herramienta fisiológica y el índice urinario más confiable para diferenciar una falla hemodinámica (prerrenal), donde el túbulo sano reabsorbe casi todo el sodio filtrado (Na urinario bajo), de una falla parenquimatosa intrínseca (renal), donde el daño estructural tubular le impide la reabsorción normal (Na urinario alto).</t>
  </si>
  <si>
    <t>&lt;b&gt;a) Causa renal de post renal en insuficiencia renal aguda, y d) Causa pre renal de post renal en insuficiencia aguda:&lt;/b&gt; Son opciones incorrectas. Aunque los índices urinarios orientan el panorama general, la evaluación de primera línea para diagnosticar, diferenciar y descartar una causa obstructiva (posrenal) recae sobre la clínica (descartar globo vesical) sumada obligatoriamente a una ecografía renal para constatar de manera objetiva la dilatación de la vía excretora.&lt;br /&gt;&lt;b&gt;b) No es útil usarla en insuficiencia renal aguda:&lt;/b&gt; Es una afirmación absolutamente falsa. Representa categóricamente el índice urinario más útil, confiable y empleado en la práctica clínica nefro-urológica para orientar el diagnóstico etiológico de la injuria renal aguda.</t>
  </si>
  <si>
    <t>&lt;b&gt;ALGORITMO DIAGNÓSTICO EN IRA OLIGOANÚRICA&lt;/b&gt;&lt;br /&gt;&lt;br /&gt;La evaluación inicial exige seguir una secuencia estricta para determinar la etiología:&lt;br /&gt;• &lt;b&gt;1. Descartar Globo Vesical (Obstrucción / IRA Posrenal):&lt;/b&gt; Primer paso ineludible. Ante la presentación de oliguria o anuria cero, se debe evaluar ecográfica y clínicamente para descartar patología obstructiva mecánica antes de avanzar con tratamientos.&lt;br /&gt;• &lt;b&gt;2. Evaluar Estado de Hidratación (Prerrenal vs. Renal):&lt;/b&gt; Una vez descartada la obstrucción, se evalúa si el paciente se encuentra deshidratado o sobrehidratado, apoyándose en la medición de la excreción fraccional de sodio en orina para discernir entre una falla funcional prerrenal o una necrosis tubular aguda instaurada.</t>
  </si>
  <si>
    <t>Ante un paciente con falla renal aguda la medición de la excreción fraccional de sodio. ¿Qué nos permite diferenciar?&lt;br&gt;&lt;br&gt;a) Causa pre renal de renal de insuficiencia renal aguda&lt;br&gt;&lt;br&gt;b) Causa pre renal de post renal en insuficiencia renal aguda&lt;br&gt;&lt;br&gt;c) Causa renal de post renal en insuficiencia renal aguda&lt;br&gt;&lt;br&gt;d) No es útil usarla en insuficiencia renal aguda</t>
  </si>
  <si>
    <t>&lt;br&gt;a) Causa pre renal de renal de insuficiencia renal aguda</t>
  </si>
  <si>
    <t>La medición de la &lt;b&gt;excreción fraccional de sodio&lt;/b&gt; es la herramienta fisiológica y el índice urinario más confiable que permite diferenciar una causa de insuficiencia renal aguda &lt;b&gt;prerrenal de una renal intrínseca&lt;/b&gt;.</t>
  </si>
  <si>
    <t>&lt;b&gt;DIAGNÓSTICO DIFERENCIAL MEDIANTE ÍNDICES URINARIOS&lt;/b&gt;&lt;br /&gt;&lt;br /&gt;Para diferenciar clínicamente una falla prerrenal de una intrínseca o posrenal, el análisis de los índices urinarios constituye la herramienta diagnóstica y fisiológica principal. En la uremia o insuficiencia renal aguda (IRA) prerrenal, la estructura y función de las células del túbulo renal se mantienen completamente normales al principio. El riñón, respondiendo a la hipoperfusión, activa sus mecanismos compensadores para retener agua y sodio.&lt;br /&gt;• &lt;b&gt;Fisiología funcional:&lt;/b&gt; La hipoperfusión genera que el túbulo responda reabsorbiendo ávidamente agua y sodio, lo que disminuye categóricamente la excreción de Na y aumenta en forma paralela la reabsorción de urea.&lt;br /&gt;• &lt;b&gt;Excreción fraccional de sodio:&lt;/b&gt; Constituye el índice urinario más confiable para diferenciar una falla pre-renal de una intrínseca. Se fundamenta en la indemnidad tubular para conservar el sodio frente a un estado de hipovolemia o hipoperfusión (donde la excreción es mínima, típicamente &lt; 1%), en contraposición al daño tisular propio de la necrosis tubular aguda intrínseca (donde el túbulo lesionado pierde su capacidad de reabsorción y permite la fuga indiscriminada de sodio a la orina).</t>
  </si>
  <si>
    <t>La opción a es correcta debido a que la literatura médica nefrológica establece como axioma diagnóstico que la medición de la &lt;b&gt;excreción fraccional de sodio&lt;/b&gt; es la herramienta fisiológica principal que permite diferenciar clínicamente una causa &lt;b&gt;prerrenal de una renal intrínseca&lt;/b&gt; en el contexto de una falla renal aguda.</t>
  </si>
  <si>
    <t>&lt;br /&gt;• &lt;b&gt;b) Causa pre renal de post renal en insuficiencia renal aguda&lt;/b&gt; y &lt;b&gt;c) Causa renal de post renal en insuficiencia renal aguda:&lt;/b&gt; Son incorrectas debido a que la causa posrenal (obstructiva) se descarta primariamente de forma anatómica mediante métodos por imágenes, como la ecografía renal (evaluando la dilatación pielocalicial o la presencia de globo vesical), no dependiendo de la excreción fraccional de sodio como método principal de diferenciación.&lt;br /&gt;• &lt;b&gt;d) No es útil usarla en insuficiencia renal aguda:&lt;/b&gt; Es diametralmente incorrecta, ya que el cálculo de la excreción fraccional de sodio representa una prueba de laboratorio de primer orden para clasificar el estado hemodinámico y funcional tubular del fracaso renal.</t>
  </si>
  <si>
    <t>¿Cuál es la característica clínica más importante que puede ayudar a diferenciar la insuficiencia renal crónica de la insuficiencia renal aguda?&lt;br&gt;&lt;br&gt;a) Los niveles de urea y creatinina plasmática&lt;br&gt;&lt;br&gt;b) La presencia de anemias&lt;br&gt;&lt;br&gt;c) La observación de riñones de pequeño tamaño en el estudio radiológico o por ultrasonido&lt;br&gt;&lt;br&gt;d) La presencia de oliguria</t>
  </si>
  <si>
    <t>c) La observación de riñones de pequeño tamaño en el estudio radiológico o por ultrasonido</t>
  </si>
  <si>
    <t>La característica clínica más importante que ayuda a diferenciar la insuficiencia renal crónica de la insuficiencia renal aguda es la &lt;b&gt;observación de riñones de pequeño tamaño&lt;/b&gt; en el estudio radiológico o por ultrasonido (ecografía).</t>
  </si>
  <si>
    <t>&lt;b&gt;DIFERENCIACIÓN ENTRE INSUFICIENCIA RENAL AGUDA Y CRÓNICA&lt;/b&gt;&lt;br /&gt;&lt;br /&gt;Para distinguir clínicamente si una pérdida de la función renal es de instauración aguda o si representa un cuadro crónico o una reagudización de base crónica, es mandatorio evaluar la morfología estructural y el contexto clínico.&lt;br /&gt;• &lt;b&gt;Insuficiencia Renal Crónica (IRC):&lt;/b&gt; El hallazgo de &lt;b&gt;riñones de pequeño tamaño&lt;/b&gt;, con una corteza delgada y la alteración de la relación córtico-medular en la ecografía, sugiere de manera concluyente un daño renal previo e irreversible (típico en nefropatías hipertensivas).&lt;br /&gt;• &lt;b&gt;Insuficiencia Renal Aguda (IRA):&lt;/b&gt; Los elementos diagnósticos que permiten presuponer la agudeza del cuadro incluyen la observación de un &lt;b&gt;riñón de tamaño normal&lt;/b&gt; por ecografía y una relación corticomedular conservada, hallazgos que se asocian clásicamente a la &lt;b&gt;ausencia de anemia&lt;/b&gt;.&lt;br /&gt;• &lt;b&gt;Excepciones crónicas:&lt;/b&gt; Se debe tener presente que existen entidades de disfunción crónica donde los riñones conservan un tamaño normal o aumentado, tales como la amiloidosis, el mieloma múltiple, la poliquistosis renal y la nefropatía diabética.</t>
  </si>
  <si>
    <t>La opción C es correcta. La constatación de un tamaño renal reducido y atrófico mediante ecografía o radiología representa el parámetro morfológico directo y más confiable para establecer el diagnóstico de enfermedad renal crónica, ya que evidencia una pérdida progresiva del parénquima a lo largo de meses o años, contrastando con la estructura conservada de un riñón que sufre un fracaso agudo.</t>
  </si>
  <si>
    <t>• &lt;b&gt;a) Los niveles de urea y creatinina plasmática:&lt;/b&gt; Es incorrecta. Ambos azoados se elevan de igual manera tanto en la falla renal aguda como crónica. Sin el conocimiento del nivel basal previo del paciente, un valor aislado no permite distinguir la temporalidad del deterioro.&lt;br /&gt;• &lt;b&gt;b) La presencia de anemias:&lt;/b&gt; Es incorrecta. Aunque la presencia de anemia normocítica y normocrómica sugiere fuertemente IRC debido a la falta de síntesis de eritropoyetina, existen múltiples excepciones y causas concurrentes que le otorgan menor especificidad clínica diferencial comparada con la medición directa de la atrofia del parénquima por ultrasonido.&lt;br /&gt;• &lt;b&gt;d) La presencia de oliguria:&lt;/b&gt; Es incorrecta. La oliguria (diuresis menor a 400 cc/24hs) es un hallazgo cardinal del fracaso renal agudo, pero también puede instaurarse en las etapas terminales de la enfermedad renal crónica, no sirviendo como el marcador de diferenciación más fidedigno.</t>
  </si>
  <si>
    <t>&lt;b&gt;UTILIDAD DE LA ECOGRAFÍA EN LA FALLA RENAL&lt;/b&gt;&lt;br /&gt;&lt;br /&gt;La ecografía representa el estudio fundamental, inicial y no invasivo en la evaluación de la uremia.&lt;br /&gt;• &lt;b&gt;Descartar factor obstructivo:&lt;/b&gt; Permite descartar de manera rápida la presencia de una IRA posrenal evidenciando severa dilatación pielocalicial, dilatación de vías urinarias o la presencia de globo vesical.&lt;br /&gt;• &lt;b&gt;Evaluar morfología:&lt;/b&gt; Determina forma, tamaño y relación corticomedular para diferenciar falla aguda de crónica.&lt;br /&gt;• &lt;b&gt;Evaluar comorbilidades:&lt;/b&gt; Facilita la exploración del estado de hidratación y permite visualizar afecciones en otros órganos abdominales que sugieran la etiología (ej. ascitis en paciente cirrótico).</t>
  </si>
  <si>
    <t>Para diferenciar una insuficiencia renal pre-renal de una insuficiencia renal intrínseca, tenemos los siguientes indicadores SALVO:&lt;br&gt;&lt;br&gt;a) Fracción de excreción de sodio menor a 1&lt;br&gt;&lt;br&gt;b) Concentración de sodio urinario menor a 10&lt;br&gt;&lt;br&gt;c) Una osmolaridad urinaria menor de 300&lt;br&gt;&lt;br&gt;d) Una relación entre nitrógeno ureico plasmático y la creatinina mayor de 20&lt;br&gt;&lt;br&gt;e) Una relación entre el nitrógeno ureico y el plasmático mayor a 8</t>
  </si>
  <si>
    <t>&lt;br&gt;c) Una osmolaridad urinaria menor de 300</t>
  </si>
  <si>
    <t>&lt;b&gt;ÍNDICES URINARIOS EN LA IRA PRERRENAL&lt;/b&gt;&lt;br /&gt;&lt;br /&gt;Para diferenciar clínicamente una falla prerrenal de una intrínseca o posrenal, se evalúa el comportamiento funcional del túbulo renal, cuya estructura se mantiene intacta en la fase prerrenal. Ante la hipoperfusión, el riñón sano responde fisiológicamente reabsorbiendo ávidamente agua y sodio para restaurar el volumen circulante. Esto genera que disminuya la excreción de sodio y aumente la reabsorción de urea. Los índices característicos que son compatibles y adecuados para el diagnóstico de IRA prerrenal incluyen:&lt;br /&gt;• Concentración de sodio en orina inferior a 20 mEq/L (o menor a 10 mEq/L).&lt;br /&gt;• Osmolaridad urinaria superior a 500 mOsm/L (nunca menor de 300).&lt;br /&gt;• Densidad de orina mayor a 1015.&lt;br /&gt;• Relación entre nitrógeno ureico (urea) en orina y en plasma superior a 8.&lt;br /&gt;• Relación U/P de creatinina &gt; 40.&lt;br /&gt;• Disminución de la excreción fraccional de sodio.</t>
  </si>
  <si>
    <t>&lt;b&gt;c) Una osmolaridad urinaria menor de 300:&lt;/b&gt; Es la opción SALVO (incorrecta como indicador de IRA prerrenal) y, por lo tanto, la respuesta correcta. En la IRA prerrenal, la indemnidad tubular permite concentrar la orina ávidamente mediada por la ADH para retener agua, lo que da como resultado una orina escasa y sumamente concentrada con una osmolaridad urinaria francamente elevada, superior a 500 mOsm/L (nunca menor de 300). Una osmolaridad urinaria baja orienta hacia un daño tubular intrínseco.</t>
  </si>
  <si>
    <t>&lt;b&gt;a) Fracción de excreción de sodio menor a 1:&lt;/b&gt; Es un indicador válido. La medición de la excreción fraccional de sodio es el índice urinario más confiable, evidenciando una caída franca por la ávida reabsorción de sodio ante la hipovolemia prerrenal.&lt;br /&gt;&lt;b&gt;b) Concentración de sodio urinario menor a 10:&lt;/b&gt; Es un indicador válido. El sodio urinario característicamente es &lt; 20 mEq/L, e incluso menor a 10 mEq/L.&lt;br /&gt;&lt;b&gt;d) Una relación entre nitrógeno ureico plasmático y la creatinina mayor de 20:&lt;/b&gt; Es un indicador válido prerrenal clásico que evidencia el aumento de la reabsorción de urea.&lt;br /&gt;&lt;b&gt;e) Una relación entre el nitrógeno ureico y el plasmático mayor a 8:&lt;/b&gt; Es un indicador válido que apoya fuertemente el diagnóstico de falla funcional prerrenal por indemnidad de la reabsorción tubular.</t>
  </si>
  <si>
    <t>&lt;b&gt;DIAGNÓSTICO DIFERENCIAL (PRERRENAL VS. INTRÍNSECA)&lt;/b&gt;&lt;br /&gt;&lt;br /&gt;La diferenciación clínica entre los mecanismos etiológicos de la insuficiencia renal aguda se basa en la medición de la excreción fraccional de sodio. Mientras que en la falla funcional prerrenal el túbulo sano reabsorbe casi todo el sodio filtrado (Na urinario bajo), en una falla parenquimatosa intrínseca (como la Necrosis Tubular Aguda) existe daño estructural y muerte de la célula tubular epitelial. Este daño le impide al túbulo reabsorber el sodio y el agua filtrada, caracterizándose laboratorialmente por presentar una elevada excreción de sodio (evidenciando un Na urinario mayor a 40 mEq/L) y una orina que no puede ser concentrada.</t>
  </si>
  <si>
    <t>¿Cuál de las siguientes NO es una complicación de la Insuficiencia Renal Aguda: Seleccione una:&lt;br /&gt;&lt;br /&gt;a. Hiperkalemia&lt;br /&gt;&lt;br /&gt;b. Hemorragia digestiva&lt;br /&gt;&lt;br /&gt;c. Edema agudo de pulmón&lt;br /&gt;&lt;br /&gt;d. Alcalosis respiratoria&lt;br /&gt;&lt;br /&gt;e. Acidosis metabólica</t>
  </si>
  <si>
    <t>d. Alcalosis respiratoria</t>
  </si>
  <si>
    <t>La &lt;b&gt;alcalosis respiratoria&lt;/b&gt; no es una complicación de la &lt;b&gt;insuficiencia renal aguda (IRA)&lt;/b&gt;, a diferencia de la &lt;b&gt;acidosis metabólica&lt;/b&gt;, la &lt;b&gt;hiperpotasemia&lt;/b&gt;, el &lt;b&gt;edema agudo de pulmón&lt;/b&gt; y la &lt;b&gt;hemorragia digestiva&lt;/b&gt;, que sí constituyen complicaciones clásicas y demostradas de este cuadro.</t>
  </si>
  <si>
    <t>&lt;b&gt;COMPLICACIONES SISTÉMICAS DE LA INSUFICIENCIA RENAL AGUDA (IRA)&lt;/b&gt;&lt;br /&gt;&lt;br /&gt;La falla brusca de la función renal altera la homeostasis general y genera un compromiso multisistémico por acumulación de de toxinas y retención de volumen:&lt;br /&gt;• &lt;b&gt;Alteraciones Metabólicas e Hidroelectrolíticas:&lt;/b&gt;&lt;br /&gt;• &lt;b&gt;Hiperpotasemia (Hiperkalemia):&lt;/b&gt; Es la complicación metabólica más peligrosa durante el período oligoanúrico, ya que compromete el funcionamiento cardíaco del paciente al predisponer a arritmias ventriculares graves. Una hiperpotasemia refractaria es indicación de diálisis de urgencia.&lt;br /&gt;• &lt;b&gt;Acidosis metabólica:&lt;/b&gt; Se produce por la incapacidad renal para excretar la carga ácida metabólica diaria y retención de ácidos no volátiles. Si es refractaria con bicarbonato menor a 15 mEq/L, es indicación de diálisis.&lt;br /&gt;• &lt;b&gt;Otras alteraciones electrolíticas:&lt;/b&gt; Incluyen hiponatremia (sobrecarga hídrica), hipocalcemia, hiperfosfatemia e hipermagnesemia.&lt;br /&gt;• &lt;b&gt;Complicaciones Cardiovasculares:&lt;/b&gt;&lt;br /&gt;• &lt;b&gt;Edema Agudo de Pulmón (EAP):&lt;/b&gt; Producido por la sobrecarga hídrica debida a la retención de fluidos, de particular gravedad en pacientes oligoanúricos. Es una indicación estricta de de de de extrema urgencia para hemodiálisis.&lt;br /&gt;• &lt;b&gt;Pericarditis Urémica:&lt;/b&gt; Ocurre en uremia avanzada (aproximadamente en el 10% de los casos) y es indicación de diálisis. Es considerada estadísticamente la complicación sistémica menos frecuente del fracaso renal agudo.&lt;br /&gt;• &lt;b&gt;Complicaciones Gastrointestinales:&lt;/b&gt;&lt;br /&gt;• &lt;b&gt;Hemorragia digestiva:&lt;/b&gt; Complicación muy frecuente con alta incidencia (10-40%) y elevada mortalidad (20-30%), asociada a gastritis, úlceras urémicas y al de de de de de de trastorno en la agregación plaquetaria inducido por la uremia.</t>
  </si>
  <si>
    <t>&lt;b&gt;MNEMOTECNIA PARA COMPLICACIONES DE LA IRA (M-H-E-H)&lt;/b&gt;&lt;br /&gt;&lt;br /&gt;Para recordar las de de de complicaciones metabólicas y orgánicas de la IRA que son de de de indicaciones de diálisis:&lt;br /&gt;• &lt;b&gt;M:&lt;/b&gt; Metabólica (Acidosis metabólica refractaria).&lt;br /&gt;• &lt;b&gt;H:&lt;/b&gt; Hiperpotasemia (Hiperkalemia refractaria).&lt;br /&gt;• &lt;b&gt;E:&lt;/b&gt; Edema agudo de pulmón (Sobrecarga hídrica).&lt;br /&gt;• &lt;b&gt;H:&lt;/b&gt; Hemorragia digestiva / Uremia (Encefalopatía urémica o Pericarditis).</t>
  </si>
  <si>
    <t>• &lt;b&gt;d. Alcalosis respiratoria:&lt;/b&gt; Es la respuesta correcta (opción que NO es una complicación). Las de de de de de fuentes establecen de manera expresa que, a nivel del de equilibrio ácido-base, la alcalosis respiratoria no de constituye una complicación de la insuficiencia renal de aguda, a diferencia de la acidosis metabólica (la cual de se genera por retención de hidrogeniones), la de hiperpotasemia, el edema agudo de pulmón y de la hemorragia digestiva.</t>
  </si>
  <si>
    <t>• &lt;b&gt;a. Hiperkalemia:&lt;/b&gt; Es una opción incorrecta (sí es de de una complicación). Constituye la alteración electrolítica de de más frecuente, grave y peligrosa de la fase de oligoanúrica de la IRA, con riesgo de arritmias de de de graves.&lt;br /&gt;• &lt;b&gt;b. Hemorragia digestiva:&lt;/b&gt; Es una opción incorrecta de de (sí es una complicación). Es un evento muy de frecuente con una alta incidencia (10-40%) y de de gran tasa de letalidad, asociada a la gastritis de urémica y a los defectos de la agregación plaquetaria.&lt;br /&gt;• &lt;b&gt;c. Edema agudo de pulmón:&lt;/b&gt; Es una de de opción incorrecta (sí es una complicación). La retención y sobrecarga de volumen derivada de la de oligoanuria o anuria se asocia a congestión de capilar pulmonar y edema pulmonar, requiriendo diálisis de de de de de urgente de forma refractaria.&lt;br /&gt;• &lt;b&gt;e. Acidosis metabólica:&lt;/b&gt; Es una de de opción incorrecta (sí es una complicación). La de de incapacidad renal aguda para excretar hidrogeniones y de de de retener/regenerar bicarbonato genera este tipo de acidosis en de de los pacientes con IRA.</t>
  </si>
  <si>
    <t>&lt;b&gt;DIFERENCIACIÓN CLÍNICA ENTRE IRA E INSUFICIENCIA RENAL CRÓNICA (IRC)&lt;/b&gt;&lt;br /&gt;&lt;br /&gt;Para orientar el diagnóstico clínico inicial y diferenciar de la naturaleza aguda de una insuficiencia renal frente a un de de de de de de cuadro crónico, se evalúan variables morfológicas e de imagen:&lt;br /&gt;• &lt;b&gt;Evaluación por Ecografía Renal:&lt;/b&gt; Se consagra de como el estudio de gran utilidad. La IRA se de asocia a riñones de tamaño normal o aumentado (con de relación corticomedular conservada), mientras que la de IRC presenta riñones de pequeño tamaño con de de de de corteza delgada y ecogenicidad aumentada.&lt;br /&gt;• &lt;b&gt;Excepciones al Tamaño Renal en IRC:&lt;/b&gt; Existen de patologías crónicas de riñones grandes o normales, tales de de como la amiloidosis, el mieloma múltiple, la de de de poliquistosis renal y la nefropatía diabética.&lt;br /&gt;• &lt;b&gt;Parámetros de Laboratorio:&lt;/b&gt; La de ausencia de anemia normocítica normocrónica al diagnóstico de apoya el origen agudo de la falla renal, de de de diferenciándolo de la anemia de origen renal crónico de de de de due a la deficiencia progresiva de eritropoyetina.</t>
  </si>
  <si>
    <t>¿Cuál NO es una complicación de la IRA?&lt;br&gt;&lt;br&gt;a) Alcalosis respiratoria&lt;br&gt;&lt;br&gt;b) Hemorragia digestiva&lt;br&gt;&lt;br&gt;c) EAP&lt;br&gt;&lt;br&gt;d) Hiperkalemia&lt;br&gt;&lt;br&gt;e) Acidosis metabólica</t>
  </si>
  <si>
    <t>&lt;br&gt;a) Alcalosis respiratoria</t>
  </si>
  <si>
    <t>A nivel del equilibrio ácido-base, la &lt;b&gt;alcalosis respiratoria NO es una complicación de la insuficiencia renal aguda&lt;/b&gt;, diferenciándose claramente de la acidosis metabólica, la hiperkalemia, el edema agudo de pulmón y la hemorragia digestiva, que sí lo son.</t>
  </si>
  <si>
    <t>&lt;b&gt;COMPLICACIONES CLÁSICAS DE LA INSUFICIENCIA RENAL AGUDA&lt;/b&gt;&lt;br /&gt;&lt;br /&gt;El deterioro renal severo produce daños a distancia en distintos sistemas, configurando cuadros de extrema gravedad clínica:&lt;br /&gt;• &lt;b&gt;Alteraciones Metabólicas:&lt;/b&gt; La incapacidad del riñón para regular la homeostasis desencadena profundas alteraciones del medio interno, principalmente &lt;b&gt;Hiperkalemia&lt;/b&gt; (la consecuencia clínica más severa que compromete la vida por arritmias letales) y &lt;b&gt;Acidosis metabólica&lt;/b&gt; (producida por la falta de eliminación y consecuente retención sistémica de ácidos).&lt;br /&gt;• &lt;b&gt;Complicaciones Cardiovasculares:&lt;/b&gt; El &lt;b&gt;Edema Agudo de Pulmón (E.A.P.)&lt;/b&gt; es una de las complicaciones más temidas, derivada directamente de la severa sobrecarga de volumen en pacientes oligúricos o anúricos.&lt;br /&gt;• &lt;b&gt;Complicaciones Gastrointestinales:&lt;/b&gt; La &lt;b&gt;Hemorragia intestinal o digestiva&lt;/b&gt; es muy frecuente, presentando una incidencia del 10-40% y una elevada tasa de mortalidad.</t>
  </si>
  <si>
    <t>La opción a es correcta (es decir, la respuesta a marcar en el MCQ de la opción "NO") debido a que la literatura nefrológica establece de forma categórica que la &lt;b&gt;alcalosis respiratoria NO es una complicación de la insuficiencia renal aguda&lt;/b&gt;. Fisiopatológicamente, el riñón claudicado retiene ácidos en lugar de perderlos, por lo que el trastorno ácido-base característico e ineludible de la IRA es diametralmente el opuesto: la acidosis metabólica.</t>
  </si>
  <si>
    <t>&lt;br /&gt;• &lt;b&gt;b) Hemorragia digestiva:&lt;/b&gt; Es una opción incorrecta a marcar porque SÍ es una complicación sistémica frecuente y de alta mortalidad propia de la IRA.&lt;br /&gt;• &lt;b&gt;c) EAP (Edema Agudo de Pulmón):&lt;/b&gt; Es incorrecta porque el EAP SÍ constituye una manifestación clásica e indicación de diálisis urgente originada por la sobrecarga hídrica de la falla renal.&lt;br /&gt;• &lt;b&gt;d) Hiperkalemia:&lt;/b&gt; Es incorrecta dado que el aumento letal de potasio SÍ representa la consecuencia más grave de la IRA.&lt;br /&gt;• &lt;b&gt;e) Acidosis metabólica:&lt;/b&gt; Es diametralmente incorrecta para marcar ya que la acidosis metabólica SÍ es la alteración ácido-base propia y característica producida por la retención de hidrogeniones en este cuadro.</t>
  </si>
  <si>
    <t>&lt;b&gt;OTRAS COMPLICACIONES ASOCIADAS A LA IRA&lt;/b&gt;&lt;br /&gt;&lt;br /&gt;Además de las descritas, el síndrome urémico agudo puede complicarse severamente con:&lt;br /&gt;• &lt;b&gt;Neurológicas:&lt;/b&gt; Encefalopatía urémica (irritabilidad, asterixis, convulsiones, somnolencia).&lt;br /&gt;• &lt;b&gt;Infecciosas:&lt;/b&gt; Neumonía, infección de heridas y septicemia (la causa de mortalidad más importante en estos enfermos).&lt;br /&gt;• &lt;b&gt;Cardiovasculares:&lt;/b&gt; Pericarditis urémica (indicación absoluta de diálisis).</t>
  </si>
  <si>
    <t>Entre las complicaciones del fracaso renal agudo, ¿Cuál es la menos frecuente?&lt;br&gt;&lt;br&gt;a) Las infecciosas&lt;br&gt;&lt;br&gt;b) La pericarditis&lt;br&gt;&lt;br&gt;c) Las arritmias supraventriculares&lt;br&gt;&lt;br&gt;d) La hemorragia gastrointestinal&lt;br&gt;&lt;br&gt;e) La hipertensión</t>
  </si>
  <si>
    <t>b) La pericarditis</t>
  </si>
  <si>
    <t>Entre todas las complicaciones sistémicas del &lt;b&gt;fracaso renal agudo&lt;/b&gt;, la &lt;b&gt;pericarditis&lt;/b&gt; (con una incidencia del 10%) se presenta estadísticamente como la &lt;b&gt;menos frecuente&lt;/b&gt;.</t>
  </si>
  <si>
    <t>&lt;b&gt;COMPLICACIONES SISTÉMICAS DE LA IRA&lt;/b&gt;&lt;br /&gt;&lt;br /&gt;El deterioro renal severo produce daños a distancia en distintos sistemas, configurando cuadros de extrema gravedad clínica:&lt;br /&gt;• &lt;b&gt;Complicaciones Cardiovasculares:&lt;/b&gt; Incluyen el edema agudo de pulmón (EAP), arritmias, HTA (hipertensión) y la &lt;b&gt;pericarditis (10%)&lt;/b&gt;. La pericarditis urémica es la menos prevalente, pero es evidencia clínica de uremia avanzada y es indicación absoluta de diálisis.&lt;br /&gt;• &lt;b&gt;Complicaciones Infecciosas:&lt;/b&gt; Constituyen la causa mayor de mortalidad en estos enfermos. Abarcan neumonía, infecciones de heridas, infección urinaria y septicemia.&lt;br /&gt;• &lt;b&gt;Complicaciones Gastrointestinales:&lt;/b&gt; La hemorragia intestinal (o digestiva) es muy frecuente, presentando una alta incidencia clínica de entre el 10% y el 40%.&lt;br /&gt;• &lt;b&gt;Complicaciones Neurológicas:&lt;/b&gt; Encefalopatía urémica manifestada mediante asterixis, convulsiones, somnolencia y alteración del estado mental.</t>
  </si>
  <si>
    <t>La opción B es correcta. Estadísticamente, la pericarditis urémica ocurre en apenas el 10% de los casos, consolidándose como la complicación sistémica menos frecuente del fracaso renal agudo en comparación con la altísima incidencia clínica de las infecciones y las hemorragias digestivas.</t>
  </si>
  <si>
    <t>• &lt;b&gt;a) Las infecciosas:&lt;/b&gt; Es incorrecta. Representan complicaciones de altísima prevalencia y se consagran como la mayor causa de mortalidad en los pacientes con IRA.&lt;br /&gt;• &lt;b&gt;c) Las arritmias supraventriculares:&lt;/b&gt; Es incorrecta. Las alteraciones orgánicas y del medio interno precipitan arritmias como una manifestación cardiovascular frecuente.&lt;br /&gt;• &lt;b&gt;d) La hemorragia gastrointestinal:&lt;/b&gt; Es incorrecta. Es sumamente habitual, presentando una incidencia reportada que oscila característicamente entre el 10% y el 40%.&lt;br /&gt;• &lt;b&gt;e) La hipertensión:&lt;/b&gt; Es incorrecta. Constituye una complicación vascular frecuente generada a partir de la alteración del equilibrio de fluidos y la consecuente sobrecarga de volumen en un paciente oligoanúrico.</t>
  </si>
  <si>
    <t>&lt;b&gt;CRITERIOS ABSOLUTOS DE DIÁLISIS EN LA IRA&lt;/b&gt;&lt;br /&gt;&lt;br /&gt;A pesar del soporte hemodinámico, existen complicaciones sistémicas intratables que obligan a iniciar la terapia de reemplazo renal (diálisis) de urgencia:&lt;br /&gt;• &lt;b&gt;Evidencias clínicas de uremia:&lt;/b&gt; La aparición de encefalopatía urémica o &lt;b&gt;pericarditis urémica&lt;/b&gt;.&lt;br /&gt;• &lt;b&gt;Sobrecarga de volumen intratable:&lt;/b&gt; Pacientes que cursan con edema agudo de pulmón sin respuesta a diuréticos.&lt;br /&gt;• &lt;b&gt;Hiperkalemia intratable:&lt;/b&gt; Especialmente si se acompaña de cambios en el electrocardiograma.&lt;br /&gt;• &lt;b&gt;Acidosis metabólica intratable:&lt;/b&gt; Valores de bicarbonato menores a 15 mEq/L o un pH menor a 7.1 resistentes al tratamiento médico.</t>
  </si>
  <si>
    <t>¿Cuál de la siguientes NO es una complicación de la IRenal Aguda?&lt;br&gt;&lt;br&gt;a) Alcalosis respiratoria&lt;br&gt;&lt;br&gt;b) EAP&lt;br&gt;&lt;br&gt;c) Hiperkalemia&lt;br&gt;&lt;br&gt;d) Hemorragia digestiva&lt;br&gt;&lt;br&gt;e) Acidosis metabólica</t>
  </si>
  <si>
    <t>A nivel del equilibrio ácido-base, la &lt;b&gt;alcalosis respiratoria NO es una complicación de la insuficiencia renal aguda&lt;/b&gt;, diferenciándose claramente de la acidosis metabólica, la hiperkalemia, el edema agudo de pulmón y la hemorragia digestiva, que sí constituyen complicaciones clásicas y demostradas de este cuadro.</t>
  </si>
  <si>
    <t>&lt;b&gt;COMPLICACIONES CLÍNICAS Y METABÓLICAS DE LA IRA&lt;/b&gt;&lt;br /&gt;&lt;br /&gt;La pérdida aguda de la función del riñón genera un profundo impacto sistémico con alteraciones metabólicas y disfunción de múltiples órganos:&lt;br /&gt;• &lt;b&gt;Alteraciones del equilibrio ácido-base y electrolítico:&lt;/b&gt; La incapacidad del riñón para excretar la carga ácida diaria y regular la homeostasis genera el desarrollo característico de una &lt;b&gt;acidosis metabólica&lt;/b&gt;. A nivel de electrolitos, la falta de excreción conduce a hipermagnesemia, hipocalcemia, hipo o hipernatremia y, de manera crítica y letal, a una &lt;b&gt;hiperkalemia&lt;/b&gt; (aumento de potasio), la cual compromete directamente la vida del paciente al predisponer a arritmias severas.&lt;br /&gt;• &lt;b&gt;Complicaciones Cardiovasculares:&lt;/b&gt; La alteración del equilibrio de fluidos y la oliguria conducen inexorablemente a una sobrecarga de volumen. Una de las complicaciones sistémicas más temidas de esta hipervolemia es el desarrollo de un &lt;b&gt;Edema Agudo de Pulmón (EAP)&lt;/b&gt;, que constituye una indicación estricta y urgente de diálisis. También pueden desarrollarse arritmias, hipertensión arterial y pericarditis urémica.&lt;br /&gt;• &lt;b&gt;Complicaciones Gastrointestinales:&lt;/b&gt; El tracto digestivo sufre severas alteraciones por el estado urémico, siendo la &lt;b&gt;hemorragia intestinal o digestiva&lt;/b&gt; una complicación muy frecuente. Presenta una alta incidencia (10-40%) y se asocia a una elevada tasa de mortalidad (20-30%).</t>
  </si>
  <si>
    <t>&lt;b&gt;a) Alcalosis respiratoria:&lt;/b&gt; Es la opción correcta (es decir, la alteración que NO es una complicación de la IRA). A nivel del estado ácido-base, la falla renal aguda ocasiona invariablemente la retención sistémica de ácidos no volátiles que el riñón lesionado deja de excretar, desencadenando una acidosis metabólica, no una alcalosis respiratoria.</t>
  </si>
  <si>
    <t>&lt;b&gt;b) EAP (Edema Agudo de Pulmón):&lt;/b&gt; Es una complicación grave y clásica. Resulta de la imposibilidad de excretar orina (oliguria/anuria) y la subsiguiente sobrecarga masiva del volumen intravascular.&lt;br /&gt;&lt;b&gt;c) Hiperkalemia:&lt;/b&gt; Es una complicación directa. Constituye la principal y más letal alteración electrolítica de la insuficiencia renal aguda por la anulación de la excreción de potasio.&lt;br /&gt;&lt;b&gt;d) Hemorragia digestiva:&lt;/b&gt; Es una complicación gastrointestinal comprobada, sumamente frecuente y de altísima mortalidad (20-30%) secundaria a la toxicidad del síndrome urémico.&lt;br /&gt;&lt;b&gt;e) Acidosis metabólica:&lt;/b&gt; Es una complicación demostrada. Representa la alteración ácido-base característica y universal de la enfermedad, producida por la retención sistémica de ácidos ante el fallo renal.</t>
  </si>
  <si>
    <t>¿Cuál de las siguientes NO es una complicación de la Insuficiencia Renal Aguda?&lt;br&gt;&lt;br&gt;a) Alcalosis respiratoria&lt;br&gt;&lt;br&gt;b) Acidosis metabólica&lt;br&gt;&lt;br&gt;c) Edema agudo de pulmón&lt;br&gt;&lt;br&gt;d) Hiperkalemia&lt;br&gt;&lt;br&gt;e) Hemorragia digestiva</t>
  </si>
  <si>
    <t>La &lt;b&gt;alcalosis respiratoria NO es una complicación de la insuficiencia renal aguda&lt;/b&gt;, diferenciándose claramente de la acidosis metabólica, la hiperkalemia, el edema agudo de pulmón y la hemorragia digestiva, que sí constituyen complicaciones clásicas y demostradas de este cuadro.</t>
  </si>
  <si>
    <t>&lt;b&gt;COMPLICACIONES DE LA INSUFICIENCIA RENAL AGUDA (IRA)&lt;/b&gt;&lt;br /&gt;&lt;br /&gt;La pérdida aguda de la función del riñón y la incapacidad para regular la homeostasis desencadenan profundas alteraciones multisistémicas:&lt;br /&gt;• &lt;b&gt;Alteraciones del equilibrio ácido-base y electrolítico:&lt;/b&gt; Se desarrolla característicamente una &lt;b&gt;acidosis metabólica&lt;/b&gt; secundaria a la falta de eliminación y consecuente retención sistémica de ácidos. A su vez, el trastorno electrolítico más grave es la &lt;b&gt;hiperkalemia&lt;/b&gt;, que compromete directamente la vida del paciente al predisponer a arritmias letales.&lt;br /&gt;• &lt;b&gt;Complicaciones Cardiovasculares:&lt;/b&gt; La alteración del equilibrio de fluidos en pacientes oligúricos y la consecuente sobrecarga de volumen conducen al desarrollo de &lt;b&gt;Edema Agudo de Pulmón (E.A.P.)&lt;/b&gt;, constituyendo una complicación temida y una indicación estricta y urgente de diálisis.&lt;br /&gt;• &lt;b&gt;Complicaciones Gastrointestinales:&lt;/b&gt; La &lt;b&gt;hemorragia intestinal o digestiva&lt;/b&gt; es muy frecuente, presentando una alta incidencia (10 al 40%) y una elevada mortalidad asociada (20 al 30%).&lt;br /&gt;• &lt;b&gt;Otras alteraciones:&lt;/b&gt; Incluyen encefalopatía urémica, pericarditis urémica (indicación absoluta de diálisis), anemia e infecciones severas (siendo estas últimas la mayor causa de mortalidad).</t>
  </si>
  <si>
    <t>La opción a es correcta (y por ende la respuesta a marcar) debido a que la literatura médica establece de manera axiomática que la &lt;b&gt;alcalosis respiratoria NO es una complicación de la insuficiencia renal aguda&lt;/b&gt;. Por el contrario, la alteración ácido-base propia e inherente a la claudicación del filtrado glomerular es la acidosis metabólica.</t>
  </si>
  <si>
    <t>&lt;br /&gt;• &lt;b&gt;b) Acidosis metabólica:&lt;/b&gt; Es incorrecta porque es el disturbio del estado ácido-base que acompaña característicamente al fracaso renal por la incapacidad de excretar la carga ácida.&lt;br /&gt;• &lt;b&gt;c) Edema agudo de pulmón:&lt;/b&gt; Es incorrecta ya que es una de las complicaciones cardiovasculares más graves originada por la severa sobrecarga hídrica.&lt;br /&gt;• &lt;b&gt;d) Hiperkalemia:&lt;/b&gt; Es incorrecta debido a que la retención de potasio es la alteración electrolítica y la complicación metabólica más letal de la enfermedad.&lt;br /&gt;• &lt;b&gt;e) Hemorragia digestiva:&lt;/b&gt; Es incorrecta porque constituye una complicación gastrointestinal clásica, muy frecuente y de alta mortalidad en la evolución de la IRA.</t>
  </si>
  <si>
    <t>¿Cuál de las siguientes NO es una complicación de la IRA?&lt;br&gt;&lt;br&gt;a) Alcalosis respiratoria&lt;br&gt;&lt;br&gt;b) Acidosis metabólica&lt;br&gt;&lt;br&gt;c) Hiperkalemia&lt;br&gt;&lt;br&gt;d) Edema Agudo de Pulmón</t>
  </si>
  <si>
    <t>a) Alcalosis respiratoria</t>
  </si>
  <si>
    <t>&lt;b&gt;COMPLICACIONES CLÍNICAS DE LA INSUFICIENCIA RENAL AGUDA&lt;/b&gt;&lt;br /&gt;&lt;br /&gt;La pérdida aguda de la función renal genera un impacto sistémico severo y alteraciones en la homeostasis que incluyen:&lt;br /&gt;• &lt;b&gt;Alteraciones del equilibrio ácido-base:&lt;/b&gt; Se desarrolla característicamente una &lt;b&gt;acidosis metabólica&lt;/b&gt; secundaria a la falta de eliminación y consecuente retención sistémica de ácidos inorgánicos.&lt;br /&gt;• &lt;b&gt;Alteración del equilibrio electrolítico:&lt;/b&gt; Se manifiesta mediante hipocalcemia, hipermagnesemia y desórdenes del sodio. Destaca la &lt;b&gt;hiperkalemia&lt;/b&gt; (aumento de potasio), la cual representa la consecuencia metabólica más severa por comprometer directamente la vida del paciente al predisponer a arritmias letales.&lt;br /&gt;• &lt;b&gt;Alteración del equilibrio de fluidos:&lt;/b&gt; La disminución del ritmo diurético (oliguria/anuria) conduce inexorablemente a una sobrecarga de volumen. Esta sobrehidratación desencadena complicaciones cardiovasculares críticas como el &lt;b&gt;edema agudo de pulmón (EAP)&lt;/b&gt;.&lt;br /&gt;• &lt;b&gt;Retención de productos nitrogenados:&lt;/b&gt; Acumulación plasmática de toxinas urémicas (urea y creatinina) que puede desencadenar encefalopatía urémica o pericarditis.&lt;br /&gt;• &lt;b&gt;Complicaciones infecciosas y gastrointestinales:&lt;/b&gt; Predisposición a septicemia, infecciones de la vía urinaria, neumonías y cuadros de hemorragia digestiva.</t>
  </si>
  <si>
    <t>La opción A es correcta. La alcalosis respiratoria no constituye una complicación de la insuficiencia renal aguda. Por el contrario, la incapacidad funcional del riñón para excretar la carga de desecho diario determina de forma directa la instauración de una acidosis de tipo metabólica.</t>
  </si>
  <si>
    <t>• &lt;b&gt;b) Acidosis metabólica:&lt;/b&gt; Es incorrecta. Representa una de las complicaciones clásicas y directas de la IRA debido a la retención de ácidos inorgánicos y cuerpos nitrogenados.&lt;br /&gt;• &lt;b&gt;c) Hiperkalemia:&lt;/b&gt; Es incorrecta. Constituye la alteración electrolítica más severa en la IRA oligoanúrica, confiriendo un inminente riesgo de muerte por arritmias malignas.&lt;br /&gt;• &lt;b&gt;d) Edema Agudo de Pulmón:&lt;/b&gt; Es incorrecta. Es una de las complicaciones cardiovasculares más temidas originada por la alteración en el equilibrio de fluidos y la sobrecarga de volumen extrema.</t>
  </si>
  <si>
    <t>&lt;b&gt;CRITERIOS ABSOLUTOS DE DIÁLISIS EN LA IRA&lt;/b&gt;&lt;br /&gt;&lt;br /&gt;Ante la aparición de complicaciones refractarias al tratamiento médico conservador inicial, se impone la necesidad de instaurar terapia de reemplazo renal de urgencia:&lt;br /&gt;• &lt;b&gt;Sobrecarga de volumen intratable:&lt;/b&gt; Pacientes que cursan con edema agudo de pulmón y no responden a dosis máximas de diuréticos.&lt;br /&gt;• &lt;b&gt;Hiperkalemia intratable:&lt;/b&gt; Aumento severo del potasio sérico sin respuesta a medidas hipokalemiantes, especialmente si asocia cambios en el electrocardiograma.&lt;br /&gt;• &lt;b&gt;Acidosis metabólica intratable:&lt;/b&gt; Valores de bicarbonato menores a 15 mEq/L o un pH menor a 7.1 que no ceden al manejo clínico.&lt;br /&gt;• &lt;b&gt;Evidencias clínicas de uremia avanzada:&lt;/b&gt; Aparición de signos tales como la encefalopatía urémica o la pericarditis urémica.</t>
  </si>
  <si>
    <t>¿Cual de las siguientes medidas es correcta con respecto al tratamiento inicial de la IRA?&lt;br&gt;&lt;br&gt;a) Administrar Furosemida EV 20-40mg y evaluar diuresis&lt;br&gt;&lt;br&gt;b) Ante una IRA debo preparar al paciente para dialisis&lt;br&gt;&lt;br&gt;c) Debo estabilizar hemodinámicamente a mi paciente, hidratar y evitar nefrotóxicos&lt;br&gt;&lt;br&gt;d) Lo más importante es el estudio contrastado para evaluar la causa de la IRA</t>
  </si>
  <si>
    <t>&lt;br&gt;c) Debo estabilizar hemodinámicamente a mi paciente, hidratar y evitar nefrotóxicos</t>
  </si>
  <si>
    <t>Con respecto al tratamiento inicial de la &lt;b&gt;IRA&lt;/b&gt;, la medida correcta e imperativa es &lt;b&gt;estabilizar hemodinámicamente al paciente, hidratar y evitar estrictamente los nefrotóxicos&lt;/b&gt; para poder restablecer la función renal.</t>
  </si>
  <si>
    <t>&lt;b&gt;TRATAMIENTO INICIAL Y SOPORTE HEMODINÁMICO DE LA IRA&lt;/b&gt;&lt;br /&gt;&lt;br /&gt;Actualmente no hay medicamentos disponibles para tratar la insuficiencia renal aguda una vez que se encuentra establecida ni para acelerar la recuperación celular del parénquima. El objetivo principal y la medida terapéutica inicial imperativa es el restablecimiento de la función renal mediante el mantenimiento de una situación hemodinámica adecuada para asegurar la perfusión y evitar la progresión de la lesión isquémica:&lt;br /&gt;• &lt;b&gt;Estabilización y manejo de volumen:&lt;/b&gt; La instauración de un soporte hemodinámico oportuno persigue lograr la estabilización hemodinámica, la optimización del gasto cardíaco y mantener una adecuada tensión arterial. La hidratación y expansión del volumen intravascular con cristaloides (como solución salina isotónica al 0.9%) es el paso inicial ineludible para asegurar la perfusión renal.&lt;br /&gt;• &lt;b&gt;Evitación de nefrotóxicos (Prevención secundaria):&lt;/b&gt; Exige el retiro inmediato y la evitación estricta de cualquier agente nefrotóxico (como AINEs, aminoglucósidos, medios de contraste yodados) y el tratamiento activo de complicaciones como la sepsis y la anemia.</t>
  </si>
  <si>
    <t>&lt;b&gt;c) Debo estabilizar hemodinámicamente a mi paciente, hidratar y evitar nefrotóxicos:&lt;/b&gt; Es la opción correcta. Constituye la piedra angular y la medida inicial obligatoria en el abordaje de la insuficiencia renal aguda, ya que el restablecimiento de la perfusión renal mediante la hidratación y el soporte hemodinámico, sumado a la eliminación de noxas exógenas, es la única estrategia demostrada para frenar el daño isquémico parenquimatoso.</t>
  </si>
  <si>
    <t>&lt;b&gt;a) Administrar Furosemida EV 20-40mg y evaluar diuresis:&lt;/b&gt; Es incorrecta como medida inicial universal. La furosemida no previene la falla renal y carece de efecto protector inicial; su uso está indicado clínica y específicamente en un segundo tiempo del algoritmo para tratar la hipervolemia oligúrica (en pacientes normohidratados o sobrehidratados), nunca antes de evaluar y optimizar el estado hemodinámico.&lt;br /&gt;&lt;b&gt;b) Ante una IRA debo preparar al paciente para dialisis:&lt;/b&gt; Es incorrecta. La terapia de reemplazo renal (diálisis) no es una medida inicial de rutina, sino que está indicada estrictamente ante la aparición de complicaciones graves y refractarias al tratamiento médico conservador (uremia severa, sobrecarga de volumen intratable, hiperkalemia o acidosis intratable).&lt;br /&gt;&lt;b&gt;d) Lo más importante es el estudio contrastado para evaluar la causa de la IRA:&lt;/b&gt; Es incorrecta. El uso de material de contraste yodado endovenoso constituye uno de los principales factores de riesgo nefrotóxicos con probada capacidad para precipitar o agravar una insuficiencia renal aguda, por lo que su uso debe evitarse rigurosamente.</t>
  </si>
  <si>
    <t>&lt;b&gt;ALGORITMO DE TRATAMIENTO DE LA IRA OLIGÚRICA&lt;/b&gt;&lt;br /&gt;&lt;br /&gt;La evaluación inicial exige seguir una secuencia estricta para determinar la conducta adecuada:&lt;br /&gt;• &lt;b&gt;1. Descartar globo vesical:&lt;/b&gt; Se debe evaluar clínica y ecográficamente la vía urinaria para descartar una causa obstructiva posrenal antes de administrar fluidos o diuréticos.&lt;br /&gt;• &lt;b&gt;2. Evaluar el estado de hidratación:&lt;/b&gt; Si el paciente está deshidratado o hipotenso, la primera acción es hidratar con solución salina al 0.9%. Únicamente si el paciente se encuentra normohidratado o sobrehidratado (encharcado) se indica la administración de diuréticos de asa (como furosemida) buscando forzar la diuresis y manejar la hipervolemia oligúrica.</t>
  </si>
  <si>
    <t>¿Cuál de los siguientes hallazgos NO es indicación de diálisis en pacientes con IRA?&lt;br&gt;&lt;br&gt;a) Acidosis metabólica&lt;br&gt;&lt;br&gt;b) Sobrecarga de volumen&lt;br&gt;&lt;br&gt;c) Pericarditis urémica&lt;br&gt;&lt;br&gt;d) Hipocalcemia severa&lt;br&gt;&lt;br&gt;e) Hipercalcemia severa</t>
  </si>
  <si>
    <t>&lt;br&gt;d) Hipocalcemia severa</t>
  </si>
  <si>
    <t>&lt;b&gt;INDICACIONES DE DIÁLISIS EN LA INSUFICIENCIA RENAL AGUDA&lt;/b&gt;&lt;br /&gt;&lt;br /&gt;Si a pesar del soporte hemodinámico, el manejo de fluidos y el uso condicionado de diuréticos el paciente no recupera su función renal o la oligoanuria persiste, se debe proceder a la terapia de reemplazo renal. La hemodiálisis en el contexto de una IRA debe ser considerada como un tratamiento de sostén temporal. La instauración del tratamiento dialítico está indicada estrictamente ante la aparición de complicaciones refractarias:&lt;br /&gt;• &lt;b&gt;Sobrecarga de volumen intratable:&lt;/b&gt; Pacientes sobrehidratados que cursan con edema agudo de pulmón y no responden a diuréticos (única indicación estricta y de extrema urgencia).&lt;br /&gt;• &lt;b&gt;Evidencias clínicas de uremia:&lt;/b&gt; Manifestaciones sistémicas severas derivadas de la retención de toxinas, como la encefalopatía urémica. La &lt;b&gt;pericarditis urémica&lt;/b&gt; constituye en sí misma una evidencia de uremia avanzada y es una indicación absoluta.&lt;br /&gt;• &lt;b&gt;Hiperkalemia intratable:&lt;/b&gt; Aumento severo del potasio sin respuesta a medidas hipokalemiantes ni al uso de furosemida.&lt;br /&gt;• &lt;b&gt;Acidosis intratable:&lt;/b&gt; Valores de bicarbonato &lt; 15 mEq/L en pacientes donde la administración de bicarbonato generaría sobrecarga de volumen, o un pH menor a 7,1 resistente al tratamiento médico.&lt;br /&gt;• &lt;b&gt;Aclaración excluyente:&lt;/b&gt; Es fundamental reconocer que ni la &lt;b&gt;hipocalcemia severa&lt;/b&gt; ni la hipercalcemia severa constituyen indicaciones de diálisis en pacientes cursando una insuficiencia renal aguda.</t>
  </si>
  <si>
    <t>La opción d es la respuesta a marcar debido a que la literatura nefrológica establece como aclaración diagnóstica excluyente que la &lt;b&gt;hipocalcemia severa&lt;/b&gt; no constituye bajo ninguna circunstancia una indicación para iniciar terapia de diálisis o reemplazo renal en el curso de un fracaso renal agudo.</t>
  </si>
  <si>
    <t>&lt;br /&gt;• &lt;b&gt;a) Acidosis metabólica&lt;/b&gt;, &lt;b&gt;b) Sobrecarga de volumen&lt;/b&gt; y &lt;b&gt;c) Pericarditis urémica:&lt;/b&gt; Son incorrectas porque todas ellas constituyen complicaciones refractarias letales que representan indicaciones formales, estrictas y absolutas para la instauración de hemodiálisis de urgencia.&lt;br /&gt;• &lt;b&gt;e) Hipercalcemia severa:&lt;/b&gt; Es incorrecta en el contexto de este cuestionario de opción múltiple única porque, si bien la literatura documenta que tampoco es indicación de diálisis (al igual que la hipocalcemia), la matriz original define a la hipocalcemia severa como la respuesta principal a identificar en esta consigna.</t>
  </si>
  <si>
    <t>¿Cuál de los siguientes hallazgos NO es indicación de diálisis en pacientes con IRA?&lt;br&gt;&lt;br&gt;a) Acidosis metabólica&lt;br&gt;&lt;br&gt;b) Hipercalcemia severa&lt;br&gt;&lt;br&gt;c) Hipocalcemia severa&lt;br&gt;&lt;br&gt;d) Pericarditis urémica</t>
  </si>
  <si>
    <t>c) Hipocalcemia severa</t>
  </si>
  <si>
    <t>Es fundamental reconocer como aclaración diagnóstica excluyente que ni la &lt;b&gt;hipocalcemia severa&lt;/b&gt; ni la hipercalcemia severa constituyen indicaciones de diálisis en pacientes que cursan una &lt;b&gt;insuficiencia renal aguda&lt;/b&gt;.</t>
  </si>
  <si>
    <t>&lt;b&gt;INDICACIONES ABSOLUTAS DE DIÁLISIS EN LA IRA&lt;/b&gt;&lt;br /&gt;&lt;br /&gt;Si a pesar del soporte hemodinámico, el manejo de fluidos y el uso condicionado de diuréticos el paciente no recupera su función renal o persisten las complicaciones, la instauración del tratamiento dialítico está indicada estrictamente ante:&lt;br /&gt;• &lt;b&gt;Evidencias clínicas de uremia:&lt;/b&gt; Manifestaciones sistémicas severas derivadas de la retención de toxinas, como la encefalopatía urémica o la pericarditis urémica.&lt;br /&gt;• &lt;b&gt;Sobrecarga de volumen intratable:&lt;/b&gt; Pacientes sobrehidratados que cursan con edema agudo de pulmón y no responden a diuréticos (única indicación estricta y de extrema urgencia).&lt;br /&gt;• &lt;b&gt;Hiperkalemia intratable:&lt;/b&gt; Aumento severo del potasio sin respuesta a medidas hipokalemiantes, especialmente con cambios electrocardiográficos.&lt;br /&gt;• &lt;b&gt;Acidosis metabólica intratable:&lt;/b&gt; Valores de bicarbonato menores a 15 mEq/L o un pH menor a 7.1 resistentes al tratamiento médico en pacientes donde administrar bicarbonato generaría sobrecarga de volumen.</t>
  </si>
  <si>
    <t>La opción C es correcta. A nivel clínico y metabólico, queda establecido de forma excluyente que la hipocalcemia severa no constituye una indicación para instaurar de urgencia la terapia de reemplazo renal o diálisis en pacientes que se encuentran cursando un cuadro de insuficiencia renal aguda.</t>
  </si>
  <si>
    <t>• &lt;b&gt;a) Acidosis metabólica:&lt;/b&gt; Es incorrecta. Representa una indicación absoluta de diálisis cuando se torna intratable (pH menor a 7.1 o bicarbonato menor a 15 mEq/L) y no responde al manejo médico conservador.&lt;br /&gt;• &lt;b&gt;b) Hipercalcemia severa:&lt;/b&gt; Es incorrecta en el contexto unívoco de la pregunta. Aunque las fuentes médicas aclaran textualmente que ni la hipercalcemia severa ni la hipocalcemia severa son indicaciones de diálisis en la IRA, la opción C es la respuesta designada formalmente en este instrumento evaluativo.&lt;br /&gt;• &lt;b&gt;d) Pericarditis urémica:&lt;/b&gt; Es incorrecta. Constituye una evidencia clínica ineludible de uremia avanzada, consagrándose como una indicación absoluta e imperativa para iniciar hemodiálisis.</t>
  </si>
  <si>
    <t>&lt;b&gt;SOPORTE NUTRICIONAL EN LA IRA&lt;/b&gt;&lt;br /&gt;&lt;br /&gt;Los pacientes con insuficiencia renal aguda tardan en recuperar su función renal un lapso de entre 15 y 30 días, siendo la nutrición un pilar fundamental:&lt;br /&gt;• &lt;b&gt;Calorías:&lt;/b&gt; Se requiere un aporte diario de 20 a 30 Kcal/kg/día.&lt;br /&gt;• &lt;b&gt;Proteínas (Sin diálisis):&lt;/b&gt; Pacientes no catabólicos sin Terapia de Sustitución Renal (TSR) requieren 0,8 a 1 g/kg/día.&lt;br /&gt;• &lt;b&gt;Proteínas (Con diálisis / Catabólicos):&lt;/b&gt; Requieren de 1 a 1,5 g/kg/día (indicado en pacientes hipercatabólicos sépticos, con tumores o en hemodiálisis).&lt;br /&gt;• &lt;b&gt;Vía de administración:&lt;/b&gt; Debe ser preferentemente enteral. La parenteral se reserva para casos excepcionales donde no se pueda utilizar el tracto digestivo.</t>
  </si>
  <si>
    <t>¿Cuál de estas situaciones amerita indicación de diálisis de emergencia?&lt;br&gt;&lt;br&gt;a) Deshidratación&lt;br&gt;&lt;br&gt;b) Hipertensión arterial severa&lt;br&gt;&lt;br&gt;c) Hiperkalemia con cambios electrocardiográficos&lt;br&gt;&lt;br&gt;d) Síndrome nefrótico</t>
  </si>
  <si>
    <t>&lt;br&gt;c) Hiperkalemia con cambios electrocardiográficos</t>
  </si>
  <si>
    <t>La presencia de hiperkalemia con cambios electrocardiográficos constituye una emergencia ineludible de diálisis.</t>
  </si>
  <si>
    <t>&lt;b&gt;INDICACIONES DE DIÁLISIS EN LA INSUFICIENCIA RENAL AGUDA&lt;/b&gt;&lt;br /&gt;&lt;br /&gt;La hemodiálisis en el contexto de una insuficiencia renal aguda (IRA) debe ser considerada como un tratamiento de sostén temporal. La instauración del tratamiento dialítico está indicada estrictamente ante la aparición de complicaciones refractarias y severas:&lt;br /&gt;• &lt;b&gt;Hiperkalemia intratable:&lt;/b&gt; Aumento severo del potasio sin respuesta a medidas hipokalemiantes ni al uso de diuréticos de asa (como la furosemida). La presencia de hiperkalemia con cambios electrocardiográficos es una emergencia ineludible de diálisis por el riesgo de arritmias letales.&lt;br /&gt;• &lt;b&gt;Sobrecarga de volumen intratable:&lt;/b&gt; Pacientes sobrehidratados que cursan con un edema agudo de pulmón (EAP) y no responden al uso de diuréticos. Se considera la única indicación estricta y de extrema urgencia hemodinámica.&lt;br /&gt;• &lt;b&gt;Evidencias clínicas de uremia:&lt;/b&gt; Manifestaciones sistémicas severas derivadas de la retención de toxinas, tales como la encefalopatía urémica o la pericarditis urémica (la cual es evidencia de uremia avanzada y una indicación absoluta).&lt;br /&gt;• &lt;b&gt;Acidosis metabólica intratable:&lt;/b&gt; Valores de bicarbonato &lt; 15 mEq/L, o un pH menor a 7,1 resistente al tratamiento médico, en pacientes donde la administración exógena de bicarbonato generaría una franca sobrecarga de volumen.</t>
  </si>
  <si>
    <t>&lt;b&gt;c) Hiperkalemia con cambios electrocardiográficos:&lt;/b&gt; Es la opción correcta. En un paciente con IRA, el aumento de potasio que alcanza toxicidad cardíaca (evidenciada en el electrocardiograma) amenaza inminentemente la vida por predisposición a arritmias mortales, por lo que constituye una emergencia absoluta para instaurar terapia de reemplazo renal.</t>
  </si>
  <si>
    <t>&lt;b&gt;a) Deshidratación:&lt;/b&gt; Es incorrecta. Constituye una causa directa y principal de insuficiencia renal aguda de tipo prerrenal (por hipovolemia e hipoperfusión); la conducta médica inicial exige la hidratación vigorosa con solución salina al 0.9% para restablecer la volemia, no la diálisis.&lt;br /&gt;&lt;b&gt;b) Hipertensión arterial severa:&lt;/b&gt; Es incorrecta. Una elevación aislada de la presión arterial, o crisis hipertensiva por sí sola, no constituye una indicación urgente de diálisis en un paciente con insuficiencia renal. El manejo requiere control hemodinámico y uso de fármacos específicos.&lt;br /&gt;&lt;b&gt;d) Síndrome nefrótico:&lt;/b&gt; Es incorrecta. Representa un síndrome caracterizado por alteración de la permeabilidad glomerular, proteinuria masiva e hipoalbuminemia, cuyo manejo inicial es conservador y farmacológico (inmunosupresión, diuréticos, nefroprotección), pero no amerita per se una diálisis de emergencia.</t>
  </si>
  <si>
    <t>&lt;b&gt;EXCEPCIONES EN LA INDICACIÓN DIALÍTICA&lt;/b&gt;&lt;br /&gt;&lt;br /&gt;Como aclaración diagnóstica excluyente, es fundamental reconocer que en el contexto de las alteraciones del medio interno del paciente con insuficiencia renal aguda, ni la hipocalcemia severa ni la hipercalcemia severa constituyen indicaciones de diálisis.</t>
  </si>
  <si>
    <t>¿Cuál de los siguientes hallazgos NO es indicación de diálisis en pacientes con insuficiencia renal aguda?&lt;br&gt;&lt;br&gt;a) Acidosis metabólica&lt;br&gt;&lt;br&gt;b) Hipercalcemia severa&lt;br&gt;&lt;br&gt;c) Hipocalcemia severa&lt;br&gt;&lt;br&gt;d) Pancarditis urémica&lt;br&gt;&lt;br&gt;e) Sobrecarga de volumen</t>
  </si>
  <si>
    <t>&lt;br&gt;c) Hipocalcemia severa</t>
  </si>
  <si>
    <t>&lt;b&gt;INDICACIONES DE DIÁLISIS EN LA INSUFICIENCIA RENAL AGUDA&lt;/b&gt;&lt;br /&gt;&lt;br /&gt;Si a pesar del soporte hemodinámico, el manejo de fluidos y el uso condicionado de diuréticos el paciente no recupera su función renal o la oligoanuria persiste, se debe proceder a la terapia de reemplazo renal. La hemodiálisis en el contexto de una IRA debe ser considerada como un tratamiento de sostén temporal. La instauración del tratamiento dialítico está indicada estrictamente ante la aparición de complicaciones refractarias:&lt;br /&gt;• &lt;b&gt;Sobrecarga de volumen intratable:&lt;/b&gt; Pacientes sobrehidratados que cursan con edema agudo de pulmón y no responden a diuréticos (única indicación estricta y de extrema urgencia).&lt;br /&gt;• &lt;b&gt;Evidencias clínicas de uremia:&lt;/b&gt; Manifestaciones sistémicas severas derivadas de la retención de toxinas, como la encefalopatía urémica o la pericarditis urémica (la inflamación severa de las serosas cardíacas constituye una indicación absoluta).&lt;br /&gt;• &lt;b&gt;Hiperkalemia intratable:&lt;/b&gt; Aumento severo del potasio sin respuesta a medidas hipokalemiantes ni al uso de furosemida.&lt;br /&gt;• &lt;b&gt;Acidosis intratable:&lt;/b&gt; Valores de bicarbonato &lt; 15 mEq/L en pacientes donde la administración de bicarbonato generaría sobrecarga de volumen, o un pH menor a 7,1 resistente al tratamiento médico.&lt;br /&gt;• &lt;b&gt;Aclaración diagnóstica excluyente:&lt;/b&gt; Es fundamental reconocer que ni la &lt;b&gt;hipocalcemia severa&lt;/b&gt; ni la hipercalcemia severa constituyen indicaciones de diálisis en pacientes cursando una insuficiencia renal aguda.</t>
  </si>
  <si>
    <t>La opción c es la respuesta a marcar debido a que la literatura nefrológica establece como aclaración diagnóstica excluyente que la &lt;b&gt;hipocalcemia severa&lt;/b&gt; no constituye bajo ninguna circunstancia una indicación para iniciar terapia de diálisis o reemplazo renal en el curso de un fracaso renal agudo.</t>
  </si>
  <si>
    <t>&lt;br /&gt;• &lt;b&gt;a) Acidosis metabólica&lt;/b&gt;, &lt;b&gt;d) Pancarditis urémica&lt;/b&gt; y &lt;b&gt;e) Sobrecarga de volumen:&lt;/b&gt; Son incorrectas porque todas ellas constituyen complicaciones refractarias letales derivadas de la uremia y la retención hidrosalina que representan indicaciones formales, estrictas y absolutas para la instauración de hemodiálisis de urgencia.&lt;br /&gt;• &lt;b&gt;b) Hipercalcemia severa:&lt;/b&gt; Es incorrecta en el contexto de este cuestionario de opción múltiple única porque, si bien la literatura documenta que tampoco es indicación de diálisis (al igual que la hipocalcemia), la matriz original define a la hipocalcemia severa como la respuesta principal a identificar en esta consigna específica.</t>
  </si>
  <si>
    <t>En una Insuficiencia Renal Aguda. ¿Cuál de estas situaciones constituyen emergencia de diálisis?&lt;br&gt;&lt;br&gt;a) Anemia grave&lt;br&gt;&lt;br&gt;b) pH menor de 7,1 resistente al tratamiento médico&lt;br&gt;&lt;br&gt;c) Anasarca&lt;br&gt;&lt;br&gt;d) Hipercalcemia</t>
  </si>
  <si>
    <t>b) pH menor de 7,1 resistente al tratamiento médico</t>
  </si>
  <si>
    <t>En el contexto de una insuficiencia renal aguda, un &lt;b&gt;pH menor a 7,1 resistente al tratamiento médico&lt;/b&gt; representa una situación clínica que constituye una emergencia formal e indicación absoluta para iniciar diálisis.</t>
  </si>
  <si>
    <t>&lt;b&gt;INDICACIONES DE DIÁLISIS EN LA IRA&lt;/b&gt;&lt;br /&gt;&lt;br /&gt;La instauración del tratamiento dialítico está indicada estrictamente ante la aparición de complicaciones refractarias al manejo médico (soporte hemodinámico y diuréticos). Las situaciones clínicas que ameritan la evaluación e indicación de terapia de reemplazo renal incluyen:&lt;br /&gt;• &lt;b&gt;Acidosis metabólica intratable:&lt;/b&gt; Valores de bicarbonato menores a 15 mEq/L o un pH menor a 7,1 resistentes al tratamiento médico en pacientes donde la administración de bicarbonato generaría sobrecarga de volumen.&lt;br /&gt;• &lt;b&gt;Sobrecarga de volumen intratable:&lt;/b&gt; Pacientes sobrehidratados que cursan con edema agudo de pulmón y no responden a diuréticos (considerada la única indicación estricta y de extrema urgencia).&lt;br /&gt;• &lt;b&gt;Hiperkalemia intratable:&lt;/b&gt; Aumento severo del potasio sin respuesta a medidas hipokalemiantes ni al uso de furosemida (especialmente si asocia cambios electrocardiográficos).&lt;br /&gt;• &lt;b&gt;Evidencias clínicas de uremia:&lt;/b&gt; Manifestaciones sistémicas severas derivadas de la retención de toxinas, como la encefalopatía urémica o la pericarditis urémica.</t>
  </si>
  <si>
    <t>La opción B es correcta. Un cuadro de acidosis metabólica que se torna intratable, evidenciado por un pH menor a 7,1 que resulta resistente al tratamiento médico conservador, representa de forma unívoca una situación de emergencia que obliga a instaurar terapia de diálisis.</t>
  </si>
  <si>
    <t>• &lt;b&gt;a) Anemia grave:&lt;/b&gt; Es incorrecta. Si bien la anemia es una complicación hematológica frecuente por falta de síntesis de eritropoyetina y disminución de la vida media eritrocitaria, no constituye un criterio clínico de emergencia absoluta para iniciar terapia de reemplazo renal.&lt;br /&gt;• &lt;b&gt;c) Anasarca:&lt;/b&gt; Es incorrecta. La sobrecarga de volumen obliga a diálisis de extrema urgencia específicamente cuando el paciente cursa con un edema agudo de pulmón que no responde a dosis máximas de diuréticos, no por la mera presencia de anasarca sistémica aislada.&lt;br /&gt;• &lt;b&gt;d) Hipercalcemia:&lt;/b&gt; Es incorrecta. Queda establecido de forma clínica excluyente que ni la hipercalcemia severa ni la hipocalcemia severa constituyen indicaciones de diálisis en pacientes que cursan una insuficiencia renal aguda.</t>
  </si>
  <si>
    <t>Cuál de estas situaciones amerita indicación de diálisis de emergencia?&lt;br&gt;&lt;br&gt;a) Deshidratación&lt;br&gt;&lt;br&gt;b) Hipertensión arterial severa&lt;br&gt;&lt;br&gt;c) Hiperkalemia con cambios electrocardiográficos&lt;br&gt;&lt;br&gt;d) Síndrome nefrótico</t>
  </si>
  <si>
    <t>La presencia de &lt;b&gt;hiperkalemia con cambios electrocardiográficos&lt;/b&gt; constituye una &lt;b&gt;emergencia ineludible de diálisis&lt;/b&gt;.</t>
  </si>
  <si>
    <t>&lt;b&gt;INDICACIONES DE DIÁLISIS EN LA INSUFICIENCIA RENAL AGUDA&lt;/b&gt;&lt;br /&gt;&lt;br /&gt;La hemodiálisis en el contexto de una insuficiencia renal aguda (IRA) debe ser considerada como un tratamiento de sostén temporal. La instauración del tratamiento dialítico está indicada estrictamente ante la aparición de complicaciones refractarias y severas:&lt;br /&gt;• &lt;b&gt;Hiperkalemia intratable:&lt;/b&gt; Aumento severo del potasio sin respuesta a medidas hipokalemiantes ni al uso de diuréticos de asa (como la furosemida). La presencia de hiperkalemia con cambios electrocardiográficos es una emergencia ineludible de diálisis por el riesgo de arritmias letales.&lt;br /&gt;• &lt;b&gt;Sobrecarga de volumen intratable:&lt;/b&gt; Pacientes sobrehidratados que cursan con un edema agudo de pulmón (EAP) y no responden al uso de diuréticos. Se considera la única indicación estricta y de extrema urgencia hemodinámica.&lt;br /&gt;• &lt;b&gt;Evidencias clínicas de uremia:&lt;/b&gt; Manifestaciones sistémicas severas derivadas de la retención de toxinas, tales como la encefalopatía urémica o la pericarditis urémica (la cual es evidencia de uremia avanzada y una indicación absoluta).&lt;br /&gt;• &lt;b&gt;Acidosis metabólica intratable:&lt;/b&gt; Valores de bicarbonato &lt; 15 mEq/L, o un pH menor a 7,1 resistente al tratamiento médico.</t>
  </si>
  <si>
    <t>La furosemida en la insuficiencia renal aguda:&lt;br&gt;&lt;br&gt;a) Mejora el clearence de creatinina&lt;br&gt;&lt;br&gt;b) Está indicada para el tratamiento de la hipernatremia sintomática&lt;br&gt;&lt;br&gt;c) Está indicada en la IRA de causa obstructiva&lt;br&gt;&lt;br&gt;d) Se utiliza para tratar la hipervolemia oligúrica</t>
  </si>
  <si>
    <t>&lt;br&gt;d) Se utiliza para tratar la hipervolemia oligúrica</t>
  </si>
  <si>
    <t>En la insuficiencia renal aguda, la &lt;b&gt;furosemida&lt;/b&gt; se utiliza clínica y específicamente para tratar la &lt;b&gt;hipervolemia oligúrica&lt;/b&gt;, careciendo de efecto para prevenir la falla renal o mejorar la tasa de filtrado glomerular.</t>
  </si>
  <si>
    <t>&lt;b&gt;USO DE FUROSEMIDA EN LA INSUFICIENCIA RENAL AGUDA&lt;/b&gt;&lt;br /&gt;&lt;br /&gt;El tratamiento de la insuficiencia renal aguda (IRA) exige una evaluación cuidadosa del origen de la falla y del estado del volumen del paciente para decidir el uso de diuréticos.&lt;br /&gt;• &lt;b&gt;Indicación clínica específica:&lt;/b&gt; La &lt;b&gt;furosemida&lt;/b&gt; no previene la falla renal. Su uso en la insuficiencia renal aguda está indicado clínica y específicamente para tratar la &lt;b&gt;hipervolemia oligúrica&lt;/b&gt;. Se utiliza ante una IRA renal normovolémica o hipervolémica con el fin de transformar la fase oligúrica en no oligúrica y lograr un balance negativo de líquidos.&lt;br /&gt;• &lt;b&gt;Regla de administración en sobrecarga:&lt;/b&gt; Si al paciente se le ha descartado un globo vesical (obstrucción), se encuentra sobrehidratado y continúa en oliguria, la indicación médica correcta es administrar furosemida (20 a 160 mg) y esperar la respuesta diurética.&lt;br /&gt;• &lt;b&gt;Retiro del fármaco:&lt;/b&gt; Si no se produce respuesta diurética tras su administración, se debe retirar inmediatamente la furosemida. Su uso injustificado en pacientes que no responden causa un letal retardo en el diagnóstico y en el inicio del tratamiento sustitutivo necesario (diálisis).</t>
  </si>
  <si>
    <t>La opción d es correcta debido a que la literatura nefrológica establece de manera directa que, en el contexto de una insuficiencia renal aguda, la &lt;b&gt;furosemida&lt;/b&gt; se utiliza clínica y específicamente para tratar la &lt;b&gt;hipervolemia oligúrica&lt;/b&gt;, buscando forzar la diuresis y generar un balance hídrico negativo en el paciente sobrecargado de volumen.</t>
  </si>
  <si>
    <t>&lt;br /&gt;• &lt;b&gt;a) Mejora el clearence de creatinina:&lt;/b&gt; Es incorrecta porque la furosemida no altera la hemodinamia intraglomerular para mejorar la tasa de filtración ni previene la falla renal, actuando únicamente sobre la excreción tubular de agua y sodio en el asa de Henle.&lt;br /&gt;• &lt;b&gt;b) Está indicada para el tratamiento de la hipernatremia sintomática:&lt;/b&gt; Es incorrecta en este contexto primario, ya que el objetivo central y urgente de su indicación en la IRA es el manejo volumétrico del estado de anasarca o sobrecarga de fluidos (hipervolemia), no la corrección aislada de un trastorno del sodio.&lt;br /&gt;• &lt;b&gt;c) Está indicada en la IRA de causa obstructiva:&lt;/b&gt; Es diametralmente incorrecta, debido a que en el fracaso renal posrenal (obstructivo) la medida terapéutica ineludible e inicial es descartar el globo vesical y desobstruir la vía urinaria (ej. mediante cateterización), estando contraindicado forzar la diuresis contra una obstrucción mecánica inalterada.</t>
  </si>
  <si>
    <t>Si a su paciente usted le descartó un globo vesical, está sobrehidratado y continúa en oliguria, ¿Qué indicaría?&lt;br&gt;&lt;br&gt;a) Hidratación con solución salina al 0.9%&lt;br&gt;&lt;br&gt;b) Hidroclorotiazida 50 mg/día y esperar&lt;br&gt;&lt;br&gt;c) Furosemida 20 a 160 mg y esperar&lt;br&gt;&lt;br&gt;d) Conducta expectante</t>
  </si>
  <si>
    <t>c) Furosemida 20 a 160 mg y esperar</t>
  </si>
  <si>
    <t>Si a un paciente se le descartó un globo vesical, se encuentra sobrehidratado y continúa en oliguria, la indicación médica correcta es administrar &lt;b&gt;furosemida 20 a 160 mg y esperar&lt;/b&gt;.</t>
  </si>
  <si>
    <t>&lt;b&gt;ALGORITMO DE TRATAMIENTO DE LA IRA OLIGÚRICA&lt;/b&gt;&lt;br /&gt;&lt;br /&gt;Ante un paciente oligúrico o anúrico, se sigue una secuencia diagnóstica y terapéutica estricta:&lt;br /&gt;• &lt;b&gt;Paso 1 (Descartar obstrucción posrenal):&lt;/b&gt; En un paciente con IRA en oliguria, lo primero que se debe evaluar clínica y ecográficamente es la presencia de globo vesical. Si hay globo vesical, se procede a la cateterización vesical. Si se descarta, se avanza al siguiente paso.&lt;br /&gt;• &lt;b&gt;Paso 2 (Evaluar hidratación):&lt;/b&gt; El manejo terapéutico depende estrictamente de la volemia.&lt;br /&gt;• &lt;b&gt;Paciente Sobrehidratado:&lt;/b&gt; Si el paciente está sobrehidratado o encharcado (edemas, taquicardia, rales) y continúa en oliguria, la conducta clínica correcta es administrar &lt;b&gt;furosemida 20 a 160 mg y esperar&lt;/b&gt;.&lt;br /&gt;• &lt;b&gt;Paciente Normohidratado:&lt;/b&gt; La conducta inicial activa también exige la administración de diurético de asa (furosemida 20 a 160 mg).&lt;br /&gt;• &lt;b&gt;Paciente Deshidratado:&lt;/b&gt; Se debe hidratar con solución salina al 0.9% hasta alcanzar la normohidratación.</t>
  </si>
  <si>
    <t>La opción C es correcta. Según el algoritmo terapéutico sistemático de la insuficiencia renal aguda oligúrica, una vez que se ha descartado el componente obstructivo (globo vesical), si el paciente evidencia signos clínicos de sobrecarga de volumen (sobrehidratado), la intervención farmacológica indicada es administrar un diurético de asa (furosemida en dosis de 20 a 160 mg) para tratar la hipervolemia oligúrica y esperar la respuesta diurética.</t>
  </si>
  <si>
    <t>• &lt;b&gt;a) Hidratación con solución salina al 0.9%:&lt;/b&gt; Es incorrecta. Esta medida terapéutica es exclusiva para pacientes oligúricos que cursan con deshidratación o hipovolemia franca. Administrar fluidos a un individuo ya sobrehidratado agravaría severamente la congestión pulmonar, precipitando un edema agudo de pulmón.&lt;br /&gt;• &lt;b&gt;b) Hidroclorotiazida 50 mg/día y esperar:&lt;/b&gt; Es incorrecta. En el marco de una IRA oligúrica (donde el filtrado glomerular está marcadamente reducido), las tiazidas carecen de eficacia clínica suficiente. El diurético de elección ineludible para forzar la diuresis en la hipervolemia es la furosemida por vía endovenosa.&lt;br /&gt;• &lt;b&gt;d) Conducta expectante:&lt;/b&gt; Es incorrecta. Un paciente sobrehidratado en anuria/oliguria se encuentra en riesgo vital inminente por congestión sistémica, requiriendo siempre una actitud médica activa (uso de diuréticos de asa o eventual diálisis), y nunca la mera expectación clínica.</t>
  </si>
  <si>
    <t>&lt;b&gt;EVALUACIÓN DE RESPUESTA EN EL PACIENTE SOBREHIDRATADO&lt;/b&gt;&lt;br /&gt;&lt;br /&gt;Tras administrar la dosis inicial de furosemida y esperar un tiempo prudencial, el equipo médico debe dictaminar la conducta de acuerdo a la respuesta renal:&lt;br /&gt;• &lt;b&gt;Si hay respuesta (Diuresis SI):&lt;/b&gt; Se reponen los líquidos buscando forzosamente un &lt;b&gt;balance negativo&lt;/b&gt; (los egresos deben superar a los ingresos) con el objetivo de regresar al paciente a su peso seco.&lt;br /&gt;• &lt;b&gt;Si no hay respuesta (Diuresis NO):&lt;/b&gt; El cuadro se cataloga como refractario, debiéndose iniciar el protocolo estricto de oligoanuria y evaluar de urgencia la instauración de &lt;b&gt;DIÁLISIS&lt;/b&gt; ante la sobrecarga de volumen intratable.</t>
  </si>
  <si>
    <t>¿Cuál es el tratamiento principal de la insuficiencia renal aguda?&lt;br&gt;&lt;br&gt;a) Restablecer la función renal&lt;br&gt;&lt;br&gt;b) Prevenir la progresión a insuficiencia renal crónica&lt;br&gt;&lt;br&gt;c) Aliviar síntomas&lt;br&gt;&lt;br&gt;d) Controlar hipertensión</t>
  </si>
  <si>
    <t>&lt;br&gt;a) Restablecer la función renal</t>
  </si>
  <si>
    <t>El &lt;b&gt;tratamiento principal de la insuficiencia renal aguda&lt;/b&gt; consiste categóricamente en &lt;b&gt;restablecer la función renal&lt;/b&gt; mediante la estabilización hemodinámica temprana del paciente.</t>
  </si>
  <si>
    <t>&lt;b&gt;TRATAMIENTO INICIAL Y SOPORTE HEMODINÁMICO EN LA IRA&lt;/b&gt;&lt;br /&gt;&lt;br /&gt;Actualmente no hay medicamentos disponibles para tratar la insuficiencia renal aguda una vez que se encuentra establecida, ni para acelerar la recuperación celular del parénquima. El objetivo principal es el restablecimiento de la función renal mediante el mantenimiento de una situación hemodinámica adecuada para asegurar la perfusión y evitar la progresión de la lesión isquémica:&lt;br /&gt;• &lt;b&gt;Soporte hemodinámico:&lt;/b&gt; La instauración oportuna persigue tres metas clínicas ineludibles: lograr la estabilización hemodinámica, la optimización del gasto cardíaco y mantener una adecuada tensión arterial.&lt;br /&gt;• &lt;b&gt;Manejo de volumen:&lt;/b&gt; El paso inicial prioritario para asegurar la perfusión renal es la expansión del volumen intravascular con cristaloides, prefiriéndose el uso de solución salina isotónica al 0.9%.&lt;br /&gt;• &lt;b&gt;Prevención secundaria:&lt;/b&gt; Exige como medida imperativa el retiro inmediato y la evitación estricta de cualquier agente nefrotóxico (como AINEs o contrastes yodados) y el tratamiento activo de factores intercurrentes como la sepsis.</t>
  </si>
  <si>
    <t>&lt;b&gt;a) Restablecer la función renal:&lt;/b&gt; Es la opción correcta. Constituye el objetivo terapéutico primordial y la medida imperativa en el abordaje agudo, buscándose a través de la hidratación adecuada, la optimización hemodinámica y la supresión de nefrotoxinas para garantizar el restablecimiento de la perfusión tisular y frenar la injuria parenquimatosa.</t>
  </si>
  <si>
    <t>&lt;b&gt;b) Prevenir la progresión a insuficiencia renal crónica:&lt;/b&gt; Es incorrecta. Aunque evitar la progresión hacia un daño renal terminal es un beneficio secundario derivado de intervenir precozmente, el tratamiento y objetivo primario ante la falla aguda ya instaurada es la restitución anatomo-funcional logrando resolver la causa precipitante (hipoperfusión, obstrucción o toxicidad).&lt;br /&gt;&lt;b&gt;c) Aliviar síntomas:&lt;/b&gt; Es incorrecta. El alivio sintomático (ej. aliviar la disnea en un cuadro de sobrecarga) se logra mediante el soporte de fluidos o la diálisis, pero no abarca el foco principal que dicta resolver la claudicación de la función del órgano.&lt;br /&gt;&lt;b&gt;d) Controlar hipertensión:&lt;/b&gt; Es incorrecta. La hipertensión puede presentarse como un epifenómeno o factor de riesgo, pero el abordaje prioritario se enfoca sistémicamente en la perfusión global del riñón para restablecer su ritmo de filtración, no limitándose a la sola corrección de las cifras tensionales.</t>
  </si>
  <si>
    <t>&lt;b&gt;ALGORITMO DE TRATAMIENTO EN LA OLIGOANURIA&lt;/b&gt;&lt;br /&gt;&lt;br /&gt;El manejo médico depende estrictamente del estado de volemia del paciente:&lt;br /&gt;• &lt;b&gt;1. Descartar obstrucción posrenal:&lt;/b&gt; Ante un paciente con anuria u oliguria, el primer paso absoluto es evaluar clínica y ecográficamente la presencia de globo vesical para proceder a cateterización si existiera.&lt;br /&gt;• &lt;b&gt;2. Evaluar hidratación:&lt;/b&gt; Si el paciente está deshidratado, se debe expandir con solución salina al 0.9% para restablecer la precarga. Solo en pacientes normohidratados o francamente sobrehidratados (encharcados) está indicada la administración de diuréticos de asa (furosemida) para el manejo de la hipervolemia oligúrica.</t>
  </si>
  <si>
    <t>Usar furosemida + hidroclorotiazida + espironolactona, se conoce como:&lt;br&gt;&lt;br&gt;a) Infusión diurética&lt;br&gt;&lt;br&gt;b) Bloqueo tubular&lt;br&gt;&lt;br&gt;c) Mezcla hipocalémica&lt;br&gt;&lt;br&gt;d) Ninguna respuesta es correcta</t>
  </si>
  <si>
    <t>Farmacológicamente, el uso concomitante de &lt;b&gt;furosemida&lt;/b&gt;, &lt;b&gt;hidroclorotiazida&lt;/b&gt; y &lt;b&gt;espironolactona&lt;/b&gt; se conoce como &lt;b&gt;bloqueo tubular&lt;/b&gt;.</t>
  </si>
  <si>
    <t>&lt;b&gt;RESISTENCIA A DIURÉTICOS Y BLOQUEO TUBULAR SECUENCIAL&lt;/b&gt;&lt;br /&gt;&lt;br /&gt;El manejo de la congestión y de la sobrecarga de volumen es fundamental en pacientes con insuficiencia renal oligúrica o falla cardíaca descompensada. Cuando se emplean diuréticos para forzar un balance negativo, puede presentarse falta de respuesta.&lt;br /&gt;• &lt;b&gt;Resistencia diurética:&lt;/b&gt; Ocurre en pacientes que toman diuréticos crónicamente y no responden en la urgencia con la diuresis esperada. Al bloquear un solo segmento de la nefrona (ej. el asa de Henle con furosemida), los segmentos distales sanos se hipertrofian y aumentan compensatoriamente la reabsorción de todo el sodio que no se reabsorbió de forma proximal.&lt;br /&gt;• &lt;b&gt;Bloqueo tubular:&lt;/b&gt; Para superar esta resistencia y lograr cortar la retención hidrosalina de forma efectiva, se asocian distintas familias de fármacos. El uso concomitante de un diurético de asa (&lt;b&gt;furosemida&lt;/b&gt;), un diurético tiazídico (&lt;b&gt;hidroclorotiazida&lt;/b&gt;) y un antagonista de la aldosterona (&lt;b&gt;espironolactona&lt;/b&gt;) logra un bloqueo secuencial en los diferentes segmentos de la nefrona, impidiendo la reabsorción compensatoria y forzando masivamente la diuresis.</t>
  </si>
  <si>
    <t>La opción b es correcta debido a que la literatura médica y farmacológica establece como axioma clínico directo que el uso concomitante de &lt;b&gt;furosemida, hidroclorotiazida y espironolactona&lt;/b&gt; constituye la estrategia terapéutica definida específicamente como &lt;b&gt;bloqueo tubular&lt;/b&gt; (o bloqueo secuencial de la nefrona).</t>
  </si>
  <si>
    <t>&lt;br /&gt;• &lt;b&gt;a) Infusión diurética:&lt;/b&gt; Es incorrecta porque este término hace referencia exclusiva a la modalidad de administración intravenosa continua de un fármaco (ej. furosemida en bomba de infusión continua), no a la combinación sinérgica de distintas drogas.&lt;br /&gt;• &lt;b&gt;c) Mezcla hipocalémica:&lt;/b&gt; Es diametralmente incorrecta ya que, si bien la furosemida y la hidroclorotiazida provocan pérdida de potasio, la adición obligatoria de la espironolactona (que es un diurético ahorrador de potasio) contrarresta fisiológicamente este efecto, no siendo una combinación diseñada para producir hipokalemia.&lt;br /&gt;• &lt;b&gt;d) Ninguna respuesta es correcta:&lt;/b&gt; Es incorrecta al existir una alternativa que define con absoluta precisión el concepto farmacológico evaluado.</t>
  </si>
  <si>
    <t>05_Síndrome_nefrótico</t>
  </si>
  <si>
    <t>La proteinuria de rango nefrótico es de:&lt;br&gt;&lt;br&gt;a) 1.5 a 2.0 g en 24hs&lt;br&gt;&lt;br&gt;b) 2.5 a 3.0 g en 24hs&lt;br&gt;&lt;br&gt;c) 0.5 a 1.0 g en 24hs&lt;br&gt;&lt;br&gt;d) 3.0 a 3.5 g en 24hs</t>
  </si>
  <si>
    <t>d) 3.0 a 3.5 g en 24hs</t>
  </si>
  <si>
    <t>La &lt;b&gt;proteinuria de rango nefrótico&lt;/b&gt; se define clínicamente cuando la pérdida de proteínas en orina supera de manera categórica el umbral de los &lt;b&gt;3.0 a 3.5 g en 24 hs&lt;/b&gt;.</t>
  </si>
  <si>
    <t>&lt;b&gt;CONCEPTO DE SÍNDROME NEFRÓTICO&lt;/b&gt;&lt;br /&gt;&lt;br /&gt;El síndrome nefrótico se define fisiopatológicamente como cualquier alteración clínica capaz de aumentar la permeabilidad glomerular, permitiendo la salida anormal y masiva de proteínas hacia el espacio urinario. La definición clínica de este síndrome se establece al constatar los siguientes parámetros:&lt;br /&gt;• &lt;b&gt;Proteinuria:&lt;/b&gt; Es el pilar fundamental del diagnóstico. Se define cuando el nivel de proteína en orina supera los &lt;b&gt;3,5 g/24hs x 1.73 m2 en adultos&lt;/b&gt; y los 40 mg/h/m2 en niños. En términos absolutos, se caracteriza por una proteinuria de rango severo mayor a &lt;b&gt;3.0 o 3.5 g en 24 hs&lt;/b&gt;.&lt;br /&gt;• &lt;b&gt;Hipoalbuminemia:&lt;/b&gt; Definida analíticamente por niveles de albúmina sérica menores a 3 g/l.&lt;br /&gt;• &lt;b&gt;Edema:&lt;/b&gt; Marcada retención hidro-salina que puede llegar a anasarca.&lt;br /&gt;• &lt;b&gt;Manifestaciones extra renales:&lt;/b&gt; Acompañado de alteraciones sistémicas severas como hiperlipidemia, hiperlipiduria, trombosis e infecciones.</t>
  </si>
  <si>
    <t>La opción D es correcta. El pilar cuantitativo diagnóstico que define a un síndrome nefrótico en el paciente adulto es la presencia de una proteinuria masiva, estableciéndose clásicamente cuando la pérdida de proteínas alcanza o supera el umbral de los 3.0 a 3.5 g en una recolección de orina de 24 horas.</t>
  </si>
  <si>
    <t>• &lt;b&gt;a) 1.5 a 2.0 g en 24hs:&lt;/b&gt; Es incorrecta. Representa una proteinuria patológica de rango moderado, siendo insuficiente para cumplir con el criterio diagnóstico estricto de rango nefrótico.&lt;br /&gt;• &lt;b&gt;b) 2.5 a 3.0 g en 24hs:&lt;/b&gt; Es incorrecta. Constituye una pérdida proteica importante, pero el rango nefrótico se define clásicamente superando el umbral de los 3.0 a 3.5 g/día en adultos.&lt;br /&gt;• &lt;b&gt;c) 0.5 a 1.0 g en 24hs:&lt;/b&gt; Es incorrecta. Corresponde a una proteinuria de rango leve a moderado, muy alejada de la excreción masiva que altera las presiones oncóticas plasmáticas características del síndrome nefrótico.</t>
  </si>
  <si>
    <t>&lt;b&gt;CLASIFICACIÓN CUANTITATIVA DE LA PROTEINURIA&lt;/b&gt;&lt;br /&gt;&lt;br /&gt;Fisiológicamente, el organismo excreta una cantidad menor a 150 mg/24h. La proteinuria patológica (eliminación superior a 150 mg/día) se clasifica cuantitativamente en:&lt;br /&gt;• &lt;b&gt;Leve:&lt;/b&gt; Menor a 1 g/24 hs (1000 mg).&lt;br /&gt;• &lt;b&gt;Moderada:&lt;/b&gt; Entre 1 g y 3 g/24 hs (1000 a 3000 mg).&lt;br /&gt;• &lt;b&gt;Severa (Rango Nefrótico):&lt;/b&gt; Mayor a 3 g/24 hs (3000 mg) o superior a 3.5 g/24 hs. Una proteinuria de esta magnitud es patognomónica de patología renal primaria o secundaria avanzada.</t>
  </si>
  <si>
    <t>Cuál es la opción correcta. El síndrome nefrótico se caracteriza por:&lt;br&gt;&lt;br&gt;a) Proteinuria mayor a 3-3,5 g/día, hipoalbuminemia y edema&lt;br&gt;&lt;br&gt;b) Hematuria, hipertensión arterial y edema facial&lt;br&gt;&lt;br&gt;c) Proteinuria no nefrótica, deterioro de la función renal y microhematuria&lt;br&gt;&lt;br&gt;d) Ninguna de las anteriores</t>
  </si>
  <si>
    <t>&lt;br&gt;a) Proteinuria mayor a 3-3,5 g/día, hipoalbuminemia y edema</t>
  </si>
  <si>
    <t>El &lt;b&gt;síndrome nefrótico&lt;/b&gt; se caracteriza fundamentalmente por presentar una &lt;b&gt;proteinuria mayor a 3-3,5 g/día, hipoalbuminemia y edema&lt;/b&gt;.</t>
  </si>
  <si>
    <t>&lt;b&gt;CONCEPTO Y DIAGNÓSTICO DEL SÍNDROME NEFRÓTICO&lt;/b&gt;&lt;br /&gt;&lt;br /&gt;El síndrome nefrótico se define fisiopatológicamente como cualquier consecuencia clínica capaz de aumentar la permeabilidad glomerular, permitiendo la salida anormal de proteínas hacia el espacio urinario. Su diagnóstico y definición clínica se establecen de manera estricta al constatar los siguientes parámetros:&lt;br /&gt;• &lt;b&gt;Proteinuria:&lt;/b&gt; Constituye el pilar fundamental del diagnóstico. Se define en términos absolutos por una pérdida proteica de rango masivo, caracterizada por ser &lt;b&gt;mayor a 3,5 g/24 hs&lt;/b&gt;.&lt;br /&gt;• &lt;b&gt;Hipoalbuminemia:&lt;/b&gt; La fuga descontrolada genera una profunda hipoproteinemia, definiéndose analíticamente por niveles de albúmina sérica &lt;b&gt;menores a 3 g/L&lt;/b&gt;.&lt;br /&gt;• &lt;b&gt;Edema:&lt;/b&gt; Es una manifestación constante y el principal signo clínico visible, producido por la alteración de las presiones oncóticas y retención hidrosalina, pudiendo llevar al paciente al estado de anasarca.&lt;br /&gt;• &lt;b&gt;Manifestaciones extrarrenales:&lt;/b&gt; El cuadro se acompaña característicamente de hiperlipidemia, lipiduria y predisposición a trombosis e infecciones.</t>
  </si>
  <si>
    <t>&lt;b&gt;a) Proteinuria mayor a 3-3,5 g/día, hipoalbuminemia y edema:&lt;/b&gt; Es la opción correcta. Constituye la definición clásica y el conjunto de parámetros diagnósticos clínicos ineludibles que caracterizan al síndrome nefrótico, derivados directamente del aumento patológico de la permeabilidad en la barrera de filtración glomerular.</t>
  </si>
  <si>
    <t>&lt;b&gt;b) Hematuria, hipertensión arterial y edema facial, y c) Proteinuria no nefrótica, deterioro de la función renal y microhematuria:&lt;/b&gt; Son incorrectas. Ambas opciones describen los hallazgos patognomónicos y la tétrada clásica que definen al &lt;b&gt;síndrome nefrítico&lt;/b&gt; (hematuria con glóbulos rojos dismórficos, hipertensión arterial marcadamente elevada, edema leve y proteinuria no nefrótica de carácter leve, típicamente &lt; 2.5 g/d). En el síndrome nefrótico puro, la hematuria es característicamente negativa.&lt;br /&gt;&lt;b&gt;d) Ninguna de las anteriores:&lt;/b&gt; Es incorrecta por la validez de la opción A.</t>
  </si>
  <si>
    <t>&lt;b&gt;DIAGNÓSTICO DIFERENCIAL ENTRE SÍNDROMES GLOMERULARES&lt;/b&gt;&lt;br /&gt;&lt;br /&gt;La diferenciación clínica y analítica entre los dos grandes síndromes glomerulares se asienta en el contraste directo de sus hallazgos:&lt;br /&gt;• &lt;b&gt;Síndrome Nefrótico:&lt;/b&gt; Proteinuria masiva (&gt; 3.5 g/d), hipoalbuminemia, edema muy profuso (hasta anasarca), hiperlipemia constante, y ausencia típica de hematuria.&lt;br /&gt;• &lt;b&gt;Síndrome Nefrítico:&lt;/b&gt; Proteinuria leve (&lt; 2.5 g/d), hematuria constante (con hematíes dismórficos y cilindros hemáticos), hipertensión arterial marcadamente elevada, y un edema de menor magnitud asociado a oliguria y deterioro agudo de la función renal.</t>
  </si>
  <si>
    <t>El síndrome nefrótico se caracteriza por:&lt;br&gt;&lt;br&gt;a) Proteinuria mayor a 3500 mg/gr, excesiva natriuresis, edemas, oliguria extrema&lt;br&gt;&lt;br&gt;b) Proteinuria mayor a 3500 mg/gr, hipolipemia, hipolipiduria&lt;br&gt;&lt;br&gt;c) Proteinuria mayor a 3500 mg/gr, HTA, hematuria, retención hidrosalina&lt;br&gt;&lt;br&gt;d) Hipoalbuminemia, edemas, hiperlipemia, hiperlipiduria, proteinuria mayor a 3500 mg/gr&lt;br&gt;&lt;br&gt;e) Hipoalbuminemia, hipolipemia, retención hidrosalina</t>
  </si>
  <si>
    <t>&lt;br&gt;d) Hipoalbuminemia, edemas, hiperlipemia, hiperlipiduria, proteinuria mayor a 3500 mg/gr</t>
  </si>
  <si>
    <t>El síndrome nefrótico se caracteriza clínicamente por la presencia de &lt;b&gt;proteinuria masiva mayor a 3500 mg/24 hs&lt;/b&gt;, &lt;b&gt;hipoalbuminemia&lt;/b&gt;, &lt;b&gt;edemas&lt;/b&gt; y alteraciones metabólicas sistémicas que incluyen &lt;b&gt;hiperlipemia&lt;/b&gt; e &lt;b&gt;hiperlipiduria&lt;/b&gt;.</t>
  </si>
  <si>
    <t>&lt;b&gt;DEFINICIÓN Y MANIFESTACIONES CLÍNICAS DEL SÍNDROME NEFRÓTICO&lt;/b&gt;&lt;br /&gt;&lt;br /&gt;El síndrome nefrótico se define fisiopatológicamente como cualquier consecuencia clínica capaz de aumentar la permeabilidad glomerular, permitiendo la salida anormal de proteínas hacia el espacio urinario. El diagnóstico y la definición clínica se establecen al constatar los siguientes parámetros cardinales:&lt;br /&gt;• &lt;b&gt;Proteinuria:&lt;/b&gt; Es el pilar fundamental del diagnóstico. Se caracteriza en términos absolutos por una pérdida proteica masiva, definida como una proteinuria mayor a &lt;b&gt;3,5 gr/24 hs&lt;/b&gt; (o 3500 mg/día).&lt;br /&gt;• &lt;b&gt;Hipoalbuminemia:&lt;/b&gt; Definida analíticamente por niveles de albúmina sérica menores a &lt;b&gt;3 g/l&lt;/b&gt;.&lt;br /&gt;• &lt;b&gt;Edema:&lt;/b&gt; Manifestación constante y principal signo clínico visible, producto de la retención hidrosalina, que puede evolucionar hasta un estado de &lt;b&gt;anasarca&lt;/b&gt;.&lt;br /&gt;• &lt;b&gt;Manifestaciones extrarenales y metabólicas:&lt;/b&gt; La patología cursa de forma casi constante con una severa alteración del perfil lipídico, evidenciándose &lt;b&gt;hiperlipidemia&lt;/b&gt; (o dislipemia con aumento de LDL, VLDL y colesterol total) e &lt;b&gt;hiperlipiduria&lt;/b&gt;, además de una predisposición crítica a sufrir &lt;b&gt;trombosis&lt;/b&gt; e &lt;b&gt;infecciones&lt;/b&gt; recurrentes.</t>
  </si>
  <si>
    <t>La opción d es correcta debido a que la literatura médica nefrológica establece taxativamente que el síndrome nefrótico se define en su totalidad por el conjunto de &lt;b&gt;proteinuria masiva mayor a 3500 mg/día&lt;/b&gt;, &lt;b&gt;hipoalbuminemia&lt;/b&gt; menor a 3 g/l, desarrollo de &lt;b&gt;edemas&lt;/b&gt;, y alteraciones lipídicas concomitantes caracterizadas por &lt;b&gt;hiperlipemia&lt;/b&gt; e &lt;b&gt;hiperlipiduria&lt;/b&gt;.</t>
  </si>
  <si>
    <t>&lt;br /&gt;• &lt;b&gt;a) Proteinuria mayor a 3500 mg/gr, excesiva natriuresis...:&lt;/b&gt; Es incorrecta porque el síndrome nefrótico cursa fisiopatológicamente con una marcada retención primaria de agua y sodio a nivel tubular (mecanismo "overfill" o expansión de volumen), no con excesiva natriuresis.&lt;br /&gt;• &lt;b&gt;b) Proteinuria mayor a 3500 mg/gr, hipolipemia, hipolipiduria&lt;/b&gt; y &lt;b&gt;e) Hipoalbuminemia, hipolipemia, retención hidrosalina:&lt;/b&gt; Son incorrectas ya que el desbalance provocado por la hipoalbuminemia estimula la sobreproducción hepática de colesterol y disminuye su catabolismo, generando invariablemente &lt;b&gt;hiperlipemia&lt;/b&gt; (colesterol que puede superar los 400 mg/dl) e hiperlipiduria, no hipolipemia.&lt;br /&gt;• &lt;b&gt;c) Proteinuria mayor a 3500 mg/gr, HTA, hematuria...:&lt;/b&gt; Es incorrecta porque la hematuria (micro o macroscópica) y la HTA rotunda son los hallazgos cardinales y constantes del &lt;b&gt;síndrome nefrítico&lt;/b&gt;, estando característicamente ausentes en el síndrome nefrótico puro.</t>
  </si>
  <si>
    <t>¿Cuál es la opción correcta? El síndrome nefrótico se caracteriza por:&lt;br&gt;&lt;br&gt;a) Proteinuria mayor a 3-3,5 g/día, hipoalbuminemia y edema&lt;br&gt;&lt;br&gt;b) Hematuria, hipertensión arterial y edema facial&lt;br&gt;&lt;br&gt;c) Proteinuria no nefrótica, deterioro de la función renal y microhematuria&lt;br&gt;&lt;br&gt;d) Ninguna de las anteriores</t>
  </si>
  <si>
    <t>a) Proteinuria mayor a 3-3,5 g/día, hipoalbuminemia y edema</t>
  </si>
  <si>
    <t>El diagnóstico y la definición clínica del &lt;b&gt;síndrome nefrótico&lt;/b&gt; se establecen al constatar los parámetros cardinales de &lt;b&gt;proteinuria masiva (mayor a 3,0 o 3,5 g/día)&lt;/b&gt;, &lt;b&gt;hipoalbuminemia (menor a 3 g/l)&lt;/b&gt; y &lt;b&gt;edema&lt;/b&gt;.</t>
  </si>
  <si>
    <t>&lt;b&gt;CONCEPTO DE SÍNDROME NEFRÓTICO&lt;/b&gt;&lt;br /&gt;&lt;br /&gt;El síndrome nefrótico se define fisiopatológicamente como cualquier consecuencia clínica capaz de aumentar la permeabilidad glomerular, permitiendo la salida anormal de proteínas hacia el espacio urinario. El diagnóstico clínico se establece al constatar los siguientes parámetros:&lt;br /&gt;• &lt;b&gt;Proteinuria:&lt;/b&gt; Es el pilar fundamental del diagnóstico. En términos absolutos, se caracteriza por una proteinuria de rango severo o masivo mayor a 3.0 o 3.5 g/24 hs.&lt;br /&gt;• &lt;b&gt;Hipoalbuminemia:&lt;/b&gt; Se define analíticamente por niveles de albúmina sérica menores a 3 g/l.&lt;br /&gt;• &lt;b&gt;Edema:&lt;/b&gt; Consiste en una marcada retención hidro-salina que puede llegar al estado de anasarca.&lt;br /&gt;• &lt;b&gt;Manifestaciones extrarrenales:&lt;/b&gt; Acompañado de alteraciones sistémicas severas como hiperlipidemia, hiperlipiduria, trombosis e infecciones.</t>
  </si>
  <si>
    <t>La opción A es correcta. El síndrome nefrótico se caracteriza clínica y laboratorialmente por presentar de forma cardinal una alteración en la barrera de filtración que ocasiona una proteinuria en rango masivo (mayor a 3-3,5 g/día), la cual genera secundariamente una profunda hipoalbuminemia y la consecuente aparición de edemas.</t>
  </si>
  <si>
    <t>• &lt;b&gt;b) Hematuria, hipertensión arterial y edema facial:&lt;/b&gt; Es incorrecta. Estos hallazgos clínicos componen de forma clásica y definitoria la tétrada del síndrome nefrítico, no del síndrome nefrótico.&lt;br /&gt;• &lt;b&gt;c) Proteinuria no nefrótica, deterioro de la función renal y microhematuria:&lt;/b&gt; Es incorrecta. Representan la presentación patognomónica del síndrome nefrítico agudo, donde la pérdida de proteínas es leve y se mantiene característicamente en niveles inferiores a 2,5 o 3 g/día.&lt;br /&gt;• &lt;b&gt;d) Ninguna de las anteriores:&lt;/b&gt; Es incorrecta, debido a que la opción A describe con exactitud los pilares diagnósticos de la patología.</t>
  </si>
  <si>
    <t>&lt;b&gt;DIAGNÓSTICO DIFERENCIAL: NEFRÓTICO VS. NEFRÍTICO&lt;/b&gt;&lt;br /&gt;&lt;br /&gt;El principal diagnóstico diferencial analítico se establece contrastando de forma directa los hallazgos de laboratorio:&lt;br /&gt;• &lt;b&gt;Proteinuria:&lt;/b&gt; Masiva en el nefrótico (&gt; 3.5 g/d) y leve/moderada en el nefrítico (&lt; 2.5 g/d).&lt;br /&gt;• &lt;b&gt;Hematuria:&lt;/b&gt; Característicamente ausente en el nefrótico puro, pero es una constante confirmatoria (con hematíes dismórficos y cilindros hemáticos) en el síndrome nefrítico.&lt;br /&gt;• &lt;b&gt;Hipertensión Arterial (HTA):&lt;/b&gt; Es una constante rotunda en el síndrome nefrítico, mientras que en el nefrótico su aumento suele ser de menor magnitud.&lt;br /&gt;• &lt;b&gt;Hiperlipemia:&lt;/b&gt; Manifestación exclusiva y constante del síndrome nefrótico, encontrándose totalmente ausente en el cuadro puramente nefrítico.</t>
  </si>
  <si>
    <t>Por definición. Qué caracteriza al síndrome nefrótico?&lt;br&gt;&lt;br&gt;a) Hiperlipemia&lt;br&gt;&lt;br&gt;b) Proteinuria mayor de 3.500 mg/gr&lt;br&gt;&lt;br&gt;c) a y b son correctas&lt;br&gt;&lt;br&gt;d) Hipertensión + Proteinuria leve</t>
  </si>
  <si>
    <t>&lt;br&gt;c) a y b son correctas</t>
  </si>
  <si>
    <t>Por definición clínica y analítica, el &lt;b&gt;síndrome nefrótico&lt;/b&gt; se caracteriza por la presencia de una &lt;b&gt;proteinuria masiva (mayor a 3,5 g/24 hs, o 3.500 mg)&lt;/b&gt;, acompañada de &lt;b&gt;hipoalbuminemia, edema e hiperlipemia&lt;/b&gt;.</t>
  </si>
  <si>
    <t>&lt;b&gt;CONCEPTO Y DIAGNÓSTICO DEL SÍNDROME NEFRÓTICO&lt;/b&gt;&lt;br /&gt;&lt;br /&gt;El síndrome nefrótico se define fisiopatológicamente como cualquier consecuencia clínica capaz de aumentar la permeabilidad glomerular, permitiendo la salida anormal de proteínas hacia el espacio urinario. Su diagnóstico y definición clínica se establecen de manera estricta al constatar los siguientes parámetros:&lt;br /&gt;• &lt;b&gt;Proteinuria:&lt;/b&gt; Constituye el pilar fundamental del diagnóstico. Se caracteriza por una pérdida proteica de rango masivo, siendo &lt;b&gt;mayor a 3,5 g/24 hs&lt;/b&gt; (o 3.500 mg) en adultos.&lt;br /&gt;• &lt;b&gt;Hipoalbuminemia:&lt;/b&gt; Definida por niveles de albúmina sérica &lt;b&gt;menores a 3 g/L&lt;/b&gt; secundaria a la fuga descontrolada.&lt;br /&gt;• &lt;b&gt;Edema:&lt;/b&gt; Es el principal signo clínico visible, producido por retención hidrosalina y alteración de las presiones oncóticas.&lt;br /&gt;• &lt;b&gt;Manifestaciones extrarrenales:&lt;/b&gt; El cuadro se acompaña característicamente de severas alteraciones sistémicas, donde destacan la &lt;b&gt;hiperlipidemia (o hiperlipemia)&lt;/b&gt;, la hiperlipiduria, el estado de hipercoagulabilidad (trombosis) y la predisposición a infecciones.</t>
  </si>
  <si>
    <t>&lt;b&gt;c) a y b son correctas:&lt;/b&gt; Es la opción correcta. El síndrome nefrótico se caracteriza ineludiblemente por una alteración de la barrera de filtración que provoca una proteinuria masiva (&gt; 3,5 g/día o 3.500 mg), lo que a su vez gatilla una sobreproducción hepática compensatoria que determina el desarrollo sistémico constante de hiperlipemia (aumento de colesterol y lipoproteínas).</t>
  </si>
  <si>
    <t>&lt;b&gt;a) Hiperlipemia, y b) Proteinuria mayor de 3.500 mg/gr:&lt;/b&gt; Son clínicamente correctas de forma individual, pero incompletas como respuesta única frente a la opción C que las engloba.&lt;br /&gt;&lt;b&gt;d) Hipertensión + Proteinuria leve:&lt;/b&gt; Es incorrecta. La combinación de una hipertensión arterial marcadamente elevada (constante rotunda) sumada a una proteinuria leve (típicamente &lt; 2,5 g/día) conforman los parámetros clínicos y analíticos característicos del &lt;b&gt;síndrome nefrítico&lt;/b&gt;, no del nefrótico.</t>
  </si>
  <si>
    <t>&lt;b&gt;DIAGNÓSTICO DIFERENCIAL ENTRE SÍNDROMES GLOMERULARES&lt;/b&gt;&lt;br /&gt;&lt;br /&gt;La diferenciación clínica y analítica entre ambos síndromes se asienta en el contraste directo de sus hallazgos:&lt;br /&gt;• &lt;b&gt;Síndrome Nefrótico:&lt;/b&gt; Presenta proteinuria masiva (&gt; 3,5 g/d), hipoalbuminemia, hiperlipemia constante, edema muy profuso (hasta anasarca), y una ausencia típica de hematuria.&lt;br /&gt;• &lt;b&gt;Síndrome Nefrítico:&lt;/b&gt; Presenta proteinuria leve (&lt; 2,5 g/d), hematuria constante y confirmatoria (con hematíes dismórficos y cilindros hemáticos), hipertensión arterial francamente elevada, ausencia de hiperlipemia, y un edema de menor magnitud asociado a deterioro agudo de la función renal.</t>
  </si>
  <si>
    <t>El síndrome nefrótico se caracteriza clínica y analíticamente por la presencia de &lt;b&gt;proteinuria masiva mayor a 3,5 gr/24 hs (3500 mg/día)&lt;/b&gt;, &lt;b&gt;hipoalbuminemia&lt;/b&gt;, &lt;b&gt;edemas&lt;/b&gt; y alteraciones sistémicas severas concomitantes que incluyen &lt;b&gt;hiperlipidemia&lt;/b&gt; e &lt;b&gt;hiperlipiduria&lt;/b&gt;.</t>
  </si>
  <si>
    <t>&lt;b&gt;DEFINICIÓN Y DIAGNÓSTICO DEL SÍNDROME NEFRÓTICO&lt;/b&gt;&lt;br /&gt;&lt;br /&gt;El síndrome nefrótico se define fisiopatológicamente como cualquier consecuencia clínica capaz de aumentar la permeabilidad glomerular, permitiendo la salida anormal de proteínas (principalmente albúmina) hacia el espacio urinario. El diagnóstico y la definición clínica se establecen al constatar los siguientes parámetros cardinales:&lt;br /&gt;• &lt;b&gt;Proteinuria:&lt;/b&gt; Es el pilar fundamental del diagnóstico. Se caracteriza en términos absolutos por una pérdida proteica masiva, definida como una proteinuria mayor a &lt;b&gt;3,5 gr/24 hs&lt;/b&gt; (o 3500 mg/día).&lt;br /&gt;• &lt;b&gt;Hipoalbuminemia:&lt;/b&gt; Definida analíticamente por niveles de albúmina sérica menores a &lt;b&gt;3 g/l&lt;/b&gt;.&lt;br /&gt;• &lt;b&gt;Edema:&lt;/b&gt; Manifestación constante y principal signo clínico visible, producto de la retención hidro-salina, que puede evolucionar hasta un estado de anasarca.&lt;br /&gt;• &lt;b&gt;Manifestaciones extrarenales y metabólicas:&lt;/b&gt; La entidad clínica comprende y se acompaña de alteraciones sistémicas severas como &lt;b&gt;hiperlipidemia&lt;/b&gt;, &lt;b&gt;hiperlipiduria&lt;/b&gt;, &lt;b&gt;trombosis&lt;/b&gt; e &lt;b&gt;infecciones&lt;/b&gt;.</t>
  </si>
  <si>
    <t>La opción d es correcta debido a que el diagnóstico del síndrome nefrótico se define en su totalidad por la conjunción de &lt;b&gt;proteinuria masiva mayor a 3500 mg/día&lt;/b&gt;, &lt;b&gt;hipoalbuminemia&lt;/b&gt; sérica menor a 3 g/l, el desarrollo de &lt;b&gt;edemas&lt;/b&gt;, y alteraciones lipídicas concomitantes caracterizadas de forma constante por &lt;b&gt;hiperlipemia&lt;/b&gt; e &lt;b&gt;hiperlipiduria&lt;/b&gt;.</t>
  </si>
  <si>
    <t>&lt;br /&gt;• &lt;b&gt;a) Proteinuria mayor a 3500 mg/gr, excesiva natriuresis...:&lt;/b&gt; Es incorrecta porque el síndrome nefrótico cursa fisiopatológicamente con una marcada retención primaria de agua y sodio a nivel tubular (lo que genera el edema), no con excesiva natriuresis.&lt;br /&gt;• &lt;b&gt;b) Proteinuria mayor a 3500 mg/gr, hipolipemia, hipolipiduria&lt;/b&gt; y &lt;b&gt;e) Hipoalbuminemia, hipolipemia, retención hidrosalina:&lt;/b&gt; Son incorrectas ya que la hipoalbuminemia plasmática estimula la sobreproducción hepática indiscriminada de colesterol y lipoproteínas, generando un franco perfil de &lt;b&gt;hiperlipemia&lt;/b&gt; (con aumento de LDL y VLDL) e hiperlipiduria, no hipolipemia.&lt;br /&gt;• &lt;b&gt;c) Proteinuria mayor a 3500 mg/gr, HTA, hematuria...:&lt;/b&gt; Es incorrecta porque la hematuria y la HTA son los hallazgos cardinales que definen al &lt;b&gt;síndrome nefrítico&lt;/b&gt;, encontrándose característicamente ausentes en el síndrome nefrótico puro.</t>
  </si>
  <si>
    <t>&lt;b&gt;FISIOPATOLOGÍA DE LA DISLIPEMIA NEFRÓTICA&lt;/b&gt;&lt;br /&gt;&lt;br /&gt;La hiperlipemia es una alteración casi constante y de origen multifactorial, que puede elevar el colesterol a niveles extremos (&gt; 400 mg/dl). Existen dos mecanismos principales que contribuyen a esta alteración:&lt;br /&gt;• &lt;b&gt;Sobreproducción:&lt;/b&gt; Ante la hipoalbuminemia y la caída de la presión oncótica, el hígado compensa incrementando indiscriminadamente la síntesis hepática de colesterol y de lipoproteínas de baja y muy baja densidad.&lt;br /&gt;• &lt;b&gt;Catabolismo alterado:&lt;/b&gt; Existe un descenso marcado en el aclaramiento y la tasa catabólica de las lipoproteínas (especialmente quilomicrones y VLDL) debido a un descenso en la actividad de la enzima lipoproteinlipasa.</t>
  </si>
  <si>
    <t>Cuál es la causa más frecuente de síndrome nefrótico puro en niños menores de 15 años:&lt;br&gt;&lt;br&gt;a) Nefropatía membranosa&lt;br&gt;&lt;br&gt;b) Glomerulonefritis postestreptocócica&lt;br&gt;&lt;br&gt;c) Glomerulopatía por cambios mínimos&lt;br&gt;&lt;br&gt;d) Nefropatía diabética</t>
  </si>
  <si>
    <t>c) Glomerulopatía por cambios mínimos</t>
  </si>
  <si>
    <t>&lt;b&gt;EPIDEMIOLOGÍA DEL SÍNDROME NEFRÓTICO (NIÑOS &lt; 15 AÑOS)&lt;/b&gt;&lt;br /&gt;&lt;br /&gt;Para medir la probabilidad de que una patología primaria debute como síndrome nefrótico sin tener aún la certeza de un estudio histopatológico, se clasifica la etiología según la frecuencia de aparición en cada grupo etario. Dentro de los menores de 15 años, se debe sospechar en primera instancia de la &lt;b&gt;nefropatía con cambios mínimos&lt;/b&gt;, distribuyéndose estadísticamente de la siguiente manera:&lt;br /&gt;• &lt;b&gt;Nefropatía con cambios mínimos:&lt;/b&gt; 39,5%. Afecta principalmente a niños en un 80% y se presenta característicamente como un síndrome nefrótico puro severo en la gran mayoría de los casos.&lt;br /&gt;• &lt;b&gt;Glomeruloesclerosis focal:&lt;/b&gt; 26,6%.&lt;br /&gt;• &lt;b&gt;Nefropatía membranosa:&lt;/b&gt; 4,9%.&lt;br /&gt;• &lt;b&gt;Glomerulonefritis mesangiocapilar e IgA:&lt;/b&gt; 3,8% cada una.</t>
  </si>
  <si>
    <t>La opción C es correcta. La glomerulopatía por cambios mínimos es la etiología primaria predominante (casi el 40% de las patologías primarias) causante de síndrome nefrótico en la población pediátrica menor de 15 años, debiendo ser invariablemente la principal sospecha diagnóstica ante un niño que debuta con este cuadro puro.</t>
  </si>
  <si>
    <t>• &lt;b&gt;a) Nefropatía membranosa:&lt;/b&gt; Es incorrecta. Es muy poco frecuente en niños (apenas el 4,9%), consolidándose de forma contrastante como la causa primaria predominante en adultos y ancianos (mayores de 65 años).&lt;br /&gt;• &lt;b&gt;b) Glomerulonefritis postestreptocócica:&lt;/b&gt; Es incorrecta. Es una patología de origen infeccioso que se manifiesta de forma clásica y floridamente como un síndrome nefrítico agudo (con hematuria, HTA, oliguria y edemas), no originando habitualmente un síndrome nefrótico puro.&lt;br /&gt;• &lt;b&gt;d) Nefropatía diabética:&lt;/b&gt; Es incorrecta. Constituye la causa secundaria metabólica más frecuente de síndrome nefrótico, presentándose característicamente en adultos como complicación crónica tras 10 a 20 años de evolución de su enfermedad de base, no en niños menores de 15 años.</t>
  </si>
  <si>
    <t>&lt;b&gt;ANATOMOPATOLOGÍA DE LOS CAMBIOS MÍNIMOS&lt;/b&gt;&lt;br /&gt;&lt;br /&gt;Esta enfermedad no tiene evidencia clara de daño en la microscopía óptica.&lt;br /&gt;• &lt;b&gt;Lesión ultraestructural:&lt;/b&gt; Lo característico de esta patología es el &lt;b&gt;daño podocitario&lt;/b&gt;, específicamente la &lt;b&gt;fusión de los pies de los podocitos&lt;/b&gt;, el cual es evidenciable sólo a través de la microscopía electrónica.&lt;br /&gt;• &lt;b&gt;Fisiopatología:&lt;/b&gt; Este síndrome se caracteriza por la pérdida de la carga negativa de la pared capilar, originando en la clínica una proteinuria de rango nefrótico altamente selectiva.&lt;br /&gt;• &lt;b&gt;Respuesta al tratamiento:&lt;/b&gt; De todas las glomerulopatías, es la que responde mejor al tratamiento con corticoides (prednisona), logrando un 90% de respuesta al esquema inicial.</t>
  </si>
  <si>
    <t>¿Cuál es la principal causa de síndrome nefrótico en niños?&lt;br&gt;&lt;br&gt;a) Enfermedad por cambios mínimos&lt;br&gt;&lt;br&gt;b) Glomerulonefritis membranosa&lt;br&gt;&lt;br&gt;c) Glomeruloesclerosis focal y segmentaria&lt;br&gt;&lt;br&gt;d) Amiloidosis</t>
  </si>
  <si>
    <t>&lt;br&gt;a) Enfermedad por cambios mínimos</t>
  </si>
  <si>
    <t>La &lt;b&gt;enfermedad o nefropatía por cambios mínimos&lt;/b&gt; constituye la &lt;b&gt;causa más frecuente y principal de síndrome nefrótico puro en niños menores de 15 años&lt;/b&gt;.</t>
  </si>
  <si>
    <t>&lt;b&gt;EPIDEMIOLOGÍA Y ETIOLOGÍA DEL SÍNDROME NEFRÓTICO EN NIÑOS&lt;/b&gt;&lt;br /&gt;&lt;br /&gt;Para evaluar la etiología de un síndrome nefrótico sin tener aún la certeza de un estudio histopatológico, se clasifica la frecuencia de aparición en cada grupo etario:&lt;br /&gt;• &lt;b&gt;Niños menores de 15 años:&lt;/b&gt; En este grupo etario, se debe sospechar en primera instancia de la &lt;b&gt;nefropatía con cambios mínimos&lt;/b&gt;, ya que es la etiología más frecuente, abarcando el &lt;b&gt;39,5%&lt;/b&gt; de los casos. Constituye la causa principal de síndrome nefrótico puro en la población pediátrica, afectando principalmente a niños en un 80%.&lt;br /&gt;• &lt;b&gt;Otras causas primarias en pediatría:&lt;/b&gt; Le siguen en frecuencia la glomeruloesclerosis focal y segmentaria (26,6%), la nefropatía membranosa (4,9%), la glomerulonefritis mesangiocapilar (3,8%) y la nefropatía mesangial IgA (3,8%).&lt;br /&gt;• &lt;b&gt;Diferencia con Adultos:&lt;/b&gt; Superados los 15 años, la epidemiología cambia drásticamente. En los adultos (15 a 65 años), predominan la nefropatía membranosa (presentándose en el 80% de los casos bajo la forma clínica de un síndrome nefrótico en este grupo) y la glomeruloesclerosis focal y segmentaria como las dos causas primarias más frecuentes.</t>
  </si>
  <si>
    <t>&lt;b&gt;a) Enfermedad por cambios mínimos:&lt;/b&gt; Es la opción correcta. Epidemiológicamente, la glomerulopatía a cambios mínimos constituye la etiología principal y la causa más frecuente de síndrome nefrótico puro en niños menores de 15 años, por lo que ante un paciente pediátrico que debuta con este síndrome, esta entidad debe ser invariablemente la principal sospecha diagnóstica.</t>
  </si>
  <si>
    <t>&lt;b&gt;b) Glomerulonefritis membranosa, y c) Glomeruloesclerosis focal y segmentaria:&lt;/b&gt; Son incorrectas. Ambas constituyen las dos causas primarias más frecuentes de síndrome nefrótico en la población de adultos (15 a 65 años), no en niños. En pediatría, la glomeruloesclerosis focal representa el 26,6% y la membranosa apenas el 4,9% de los casos.&lt;br /&gt;&lt;b&gt;d) Amiloidosis:&lt;/b&gt; Es incorrecta. Constituye una causa de etiología secundaria de síndrome nefrótico (asociada a enfermedades heredofamiliares o sistémicas) que se presenta con mayor asociación en otros grupos, no siendo la causa principal primaria en la población pediátrica.</t>
  </si>
  <si>
    <t>&lt;b&gt;GLOMERULOPATÍA A CAMBIOS MÍNIMOS (FISIOPATOLOGÍA Y CLÍNICA)&lt;/b&gt;&lt;br /&gt;&lt;br /&gt;Esta enfermedad no tiene evidencia clara de daño en la microscopía óptica. Lo característico es el &lt;b&gt;daño podocitario&lt;/b&gt;, específicamente la fusión de los pies de los podocitos, evidenciable sólo a través de la microscopía electrónica.&lt;br /&gt;• &lt;b&gt;Fisiopatología:&lt;/b&gt; Este síndrome nefrótico a cambios mínimos se caracteriza por la pérdida de la carga negativa de la pared capilar glomerular.&lt;br /&gt;• &lt;b&gt;Clínica y Diagnóstico:&lt;/b&gt; Se presenta característicamente como un síndrome nefrótico puro severo, siendo muy rara la asociación con hipertensión arterial o insuficiencia renal. El hallazgo de una proteinuria altamente selectiva orienta firmemente la sospecha diagnóstica hacia esta enfermedad.</t>
  </si>
  <si>
    <t>Todas la siguientes son causas de glomerulopatías secundarias causantes de Síndrome Nefrótico, EXCEPTO:&lt;br&gt;&lt;br&gt;a) Amiloidosis&lt;br&gt;&lt;br&gt;b) Neoplasias&lt;br&gt;&lt;br&gt;c) Lupus Eritematoso Sistémico&lt;br&gt;&lt;br&gt;d) Diabetes Mellitus&lt;br&gt;&lt;br&gt;e) Ninguna es correcta</t>
  </si>
  <si>
    <t>Tanto la &lt;b&gt;Amiloidosis&lt;/b&gt;, las &lt;b&gt;neoplasias&lt;/b&gt;, el &lt;b&gt;Lupus Eritematoso Sistémico&lt;/b&gt; como la &lt;b&gt;Diabetes Mellitus&lt;/b&gt; constituyen causas demostradas de glomerulopatías secundarias capaces de desencadenar un síndrome nefrótico.</t>
  </si>
  <si>
    <t>&lt;b&gt;ETIOLOGÍA SECUNDARIA DEL SÍNDROME NEFRÓTICO&lt;/b&gt;&lt;br /&gt;&lt;br /&gt;En las patologías secundarias que debutan como síndrome nefrótico existe una alta heterogeneidad, tanto etiológica como morfológica. La nefropatía diabética se consagra como la causa secundaria metabólica más frecuente y conocida. Las etiologías secundarias reportadas se agrupan exhaustivamente en las siguientes categorías:&lt;br /&gt;• &lt;b&gt;Enfermedades Sistémicas y Autoinmunes:&lt;/b&gt; Los factores inmunológicos comprometen al glomérulo de forma secundaria. Incluyen el &lt;b&gt;Lupus Eritematoso Sistémico (LES)&lt;/b&gt;, Enfermedad Mixta del Tejido Conectivo, Vasculitis, Púrpura de Schönlein-Henoch, Crioglobulinemias Mixtas, Síndrome de Sjögren y &lt;b&gt;Amiloidosis&lt;/b&gt;.&lt;br /&gt;• &lt;b&gt;Enfermedades Heredofamiliares y Metabólicas:&lt;/b&gt; &lt;b&gt;Diabetes Mellitus (DBT)&lt;/b&gt;, Enfermedad de Graves Basedow, Síndrome de Alport, Enfermedad de Fabry y causas genético-familiares de Amiloidosis.&lt;br /&gt;• &lt;b&gt;Tumores (Neoplasias):&lt;/b&gt; Se debe tener especial cuidado con el debut como síndrome paraneoplásico, particularmente en pacientes mayores a 60 años, ya que la presentación glomerular puede ocurrir incluso antes de la aparición o evidencia clínica del tumor sólido.&lt;br /&gt;• &lt;b&gt;Infecciosas:&lt;/b&gt; Infecciones bacterianas (postestreptocócica, endocarditis, sífilis, TBC), víricas (Hepatitis B y C, VIH, CMV) y parasitarias.&lt;br /&gt;• &lt;b&gt;Fármacos y Drogas:&lt;/b&gt; Mercurio, Probenecid, Heroína, AINEs, Captopril, Litio, etc.</t>
  </si>
  <si>
    <t>La opción e es correcta debido a que todas las opciones previas enunciadas en el cuestionario constituyen efectivamente causas reales, documentadas y prevalentes de síndrome nefrótico secundario. Al no existir ninguna excepción patológica en la lista brindada, la aseveración correcta a marcar en este formato es "ninguna es correcta" (referido a la excepción buscada).</t>
  </si>
  <si>
    <t>&lt;br /&gt;• &lt;b&gt;a) Amiloidosis&lt;/b&gt;, &lt;b&gt;b) Neoplasias&lt;/b&gt;, &lt;b&gt;c) Lupus Eritematoso Sistémico&lt;/b&gt; y &lt;b&gt;d) Diabetes Mellitus:&lt;/b&gt; Son incorrectas como excepciones al enunciado debido a que la literatura nefrológica las clasifica de forma explícita dentro de los grandes grupos etiológicos sistémicos, tumorales, autoinmunes y metabólicos capaces de comprometer orgánicamente la barrera glomerular de forma secundaria.</t>
  </si>
  <si>
    <t>Paciente de 12 años presenta Síndrome Nefrótico y microhematuria. La etiología más probable es:&lt;br&gt;&lt;br&gt;a) Glomerulonefritis por cambios mínimos&lt;br&gt;&lt;br&gt;b) Glomerulonefritis post-streptococcica&lt;br&gt;&lt;br&gt;c) Nefropatia por IgA&lt;br&gt;&lt;br&gt;d) Nefropatía Diabética Tipo I</t>
  </si>
  <si>
    <t>a) Glomerulonefritis por cambios mínimos</t>
  </si>
  <si>
    <t>La &lt;b&gt;glomerulopatía por cambios mínimos&lt;/b&gt; constituye de manera categórica la &lt;b&gt;causa más frecuente de síndrome nefrótico en niños menores de 15 años&lt;/b&gt;.</t>
  </si>
  <si>
    <t>&lt;b&gt;EPIDEMIOLOGÍA DEL SÍNDROME NEFRÓTICO (NIÑOS &lt; 15 AÑOS)&lt;/b&gt;&lt;br /&gt;&lt;br /&gt;Para determinar la probabilidad etiológica de un síndrome nefrótico primario, es fundamental clasificarlo según la edad de presentación del paciente. En la población pediátrica, la etiología se distribuye de la siguiente manera:&lt;br /&gt;• &lt;b&gt;Nefropatía con cambios mínimos:&lt;/b&gt; Es la causa predominante, representando el 39,5% de los casos. Afecta principalmente a niños en un 80% y se presenta típicamente como un síndrome nefrótico puro severo. Aunque es infrecuente, puede cursar con microhematuria en menos del 30% de los pacientes.&lt;br /&gt;• &lt;b&gt;Glomeruloesclerosis focal:&lt;/b&gt; Ocupa el segundo lugar con un 26,6% de incidencia en este grupo etario.&lt;br /&gt;• &lt;b&gt;Nefropatía membranosa:&lt;/b&gt; Apenas un 4,9%.&lt;br /&gt;• &lt;b&gt;Glomerulonefritis mesangiocapilar e IgA:&lt;/b&gt; 3,8% cada una.</t>
  </si>
  <si>
    <t>La opción A es correcta. Ante un paciente pediátrico (menor de 15 años) que debuta clínicamente con un cuadro de síndrome nefrótico, la entidad de cambios mínimos debe ser invariablemente la principal sospecha diagnóstica debido a su altísima prevalencia epidemiológica. El hallazgo concomitante de microhematuria no descarta la patología, ya que puede estar presente en hasta un tercio de estos casos.</t>
  </si>
  <si>
    <t>• &lt;b&gt;b) Glomerulonefritis post-streptococcica:&lt;/b&gt; Es incorrecta. Es una patología de origen infeccioso que desencadena característicamente un síndrome nefrítico agudo (con hematuria, hipertensión arterial y oliguria), manifestando muy rara vez (menos del 4% de los casos) un síndrome nefrótico.&lt;br /&gt;• &lt;b&gt;c) Nefropatia por IgA:&lt;/b&gt; Es incorrecta. Es la glomerulopatía primaria más frecuente a nivel mundial, pero su clínica típica es la hematuria macroscópica recurrente o microhematuria asintomática en adultos jóvenes (15 a 65 años), siendo infrecuente como causa de debut nefrótico en la infancia.&lt;br /&gt;• &lt;b&gt;d) Nefropatía Diabética Tipo I:&lt;/b&gt; Es incorrecta. Fisiopatológicamente, la nefropatía diabética clínica (con proteinuria franca) requiere un largo tiempo de evolución de la enfermedad metabólica, estableciéndose típicamente a los 20 años de evolución de la hiperglucemia crónica, por lo que resulta improbable como debut en un niño de 12 años.</t>
  </si>
  <si>
    <t>&lt;b&gt;ANATOMOPATOLOGÍA DE LOS CAMBIOS MÍNIMOS&lt;/b&gt;&lt;br /&gt;&lt;br /&gt;Esta enfermedad se define por la ausencia de daño estructural evidente en la microscopía óptica.&lt;br /&gt;• &lt;b&gt;Microscopía electrónica:&lt;/b&gt; El hallazgo definitorio es el daño podocitario, el cual se evidencia de manera exclusiva a través de la fusión de los pies de los podocitos (pedicelos).&lt;br /&gt;• &lt;b&gt;Fisiopatología:&lt;/b&gt; Se caracteriza íntimamente por la pérdida de la carga eléctrica negativa de la pared capilar, lo cual permite la salida anormal de proteínas, originando en la clínica una proteinuria de rango nefrótico altamente selectiva.</t>
  </si>
  <si>
    <t>El síndrome nefrótico secundario más frecuente es producido por:&lt;br&gt;&lt;br&gt;a) Hepatitis B&lt;br&gt;&lt;br&gt;b) Lupus&lt;br&gt;&lt;br&gt;c) Diabetes&lt;br&gt;&lt;br&gt;d) Vasculitis&lt;br&gt;&lt;br&gt;e) Amiloidosis</t>
  </si>
  <si>
    <t>&lt;br&gt;c) Diabetes</t>
  </si>
  <si>
    <t>La &lt;b&gt;diabetes&lt;/b&gt; (mediante la instauración de la &lt;b&gt;nefropatía diabética&lt;/b&gt;) se consagra como la &lt;b&gt;causa secundaria metabólica más frecuente y conocida de síndrome nefrótico&lt;/b&gt;.</t>
  </si>
  <si>
    <t>&lt;b&gt;ETIOLOGÍA SECUNDARIA DEL SÍNDROME NEFRÓTICO Y NEFROPATÍA DIABÉTICA&lt;/b&gt;&lt;br /&gt;&lt;br /&gt;En el caso de las patologías secundarias que debutan como síndrome nefrótico, existe una alta heterogeneidad, tanto etiológica como morfológica. Dentro de este inmenso grupo, la nefropatía diabética se consagra como la causa secundaria metabólica más frecuente y conocida.&lt;br /&gt;• &lt;b&gt;Otras causas secundarias:&lt;/b&gt; Además de la diabetes, el síndrome nefrótico puede ser secundario a enfermedades sistémicas y autoinmunes (Lupus Eritematoso Sistémico, Vasculitis, Amiloidosis), infecciones (Hepatitis B y C, VIH, endocarditis), exposición a fármacos, neoplasias, y causas genético-familiares.&lt;br /&gt;• &lt;b&gt;Impacto de la Nefropatía Diabética:&lt;/b&gt; A nivel nefro-urológico, la nefropatía diabética constituye la primera causa de insuficiencia renal crónica y la primera causa de ingreso a hemodiálisis en el mundo.&lt;br /&gt;• &lt;b&gt;Evolución Nefrótica:&lt;/b&gt; La enfermedad evoluciona cronológicamente por estadios: hiperfiltración, microalbuminuria, proteinuria manifiesta (etapa clínica en la cual la pérdida proteica alcanza los rangos masivos de un síndrome nefrótico), y finalmente insuficiencia renal crónica terminal.</t>
  </si>
  <si>
    <t>&lt;b&gt;c) Diabetes:&lt;/b&gt; Es la opción correcta. Epidemiológica y clínicamente, la nefropatía diabética (complicación microvascular directa de la diabetes mellitus) constituye la etiología secundaria más frecuente de síndrome nefrótico y se posiciona como la principal causa responsable de insuficiencia renal crónica terminal a nivel mundial.</t>
  </si>
  <si>
    <t>&lt;b&gt;a) Hepatitis B, b) Lupus, d) Vasculitis, y e) Amiloidosis:&lt;/b&gt; Son incorrectas como causa "más frecuente". Si bien todas estas patologías (infecciosas, autoinmunes o sistémicas por depósito) representan causas etiológicas secundarias comprobadas y válidas con capacidad para desencadenar un síndrome nefrótico, su incidencia epidemiológica global es significativamente menor en comparación con el impacto prevalente de la diabetes.</t>
  </si>
  <si>
    <t>&lt;b&gt;DIAGNÓSTICO DIFERENCIAL (PRIMARIAS VS. SECUNDARIAS)&lt;/b&gt;&lt;br /&gt;&lt;br /&gt;Clínicamente, ante la presentación de un síndrome nefrótico, siempre se deben descartar primero las múltiples etiologías secundarias (diabetes, autoinmunes, infecciosas, neoplásicas) para poder confirmar una génesis primaria y establecer un tratamiento inmunosupresor correcto.&lt;br /&gt;• Las glomerulonefritis primarias (donde la alteración de la barrera de filtración es idiopática e intrínseca) que producen el síndrome con mayor frecuencia son las no proliferativas: la glomerulonefritis por cambios mínimos, la glomerulonefritis membranosa y la glomeruloesclerosis focal y segmentaria.</t>
  </si>
  <si>
    <t>La proteinuria del síndrome nefrótico se inicia por:&lt;br&gt;&lt;br&gt;a) Pérdida de carga negativa de la membrana basal&lt;br&gt;&lt;br&gt;b) Aumento del tamaño de los poros de la membrana basal&lt;br&gt;&lt;br&gt;c) Hematuria macroscópica e insuficiencia renal&lt;br&gt;&lt;br&gt;d) a y b son correctas</t>
  </si>
  <si>
    <t>&lt;b&gt;FISIOPATOLOGÍA DE LA PROTEINURIA EN EL SÍNDROME NEFRÓTICO&lt;/b&gt;&lt;br /&gt;&lt;br /&gt;En condiciones fisiológicas normales, la barrera de filtración glomerular restringe el paso de las proteínas hacia el espacio urinario gracias a tres propiedades estructurales: su carga eléctrica negativa, la configuración de los poros y la restricción por tamaño. En el síndrome nefrótico, la salida patológica de proteínas ocurre porque se alteran estos mecanismos de contención fisiológica:&lt;br /&gt;• &lt;b&gt;Pérdida de la carga eléctrica:&lt;/b&gt; Normalmente, la barrera de filtración posee una carga eléctrica negativa. Como la mayoría de las proteínas corporales tienen carga negativa, estas se repelen. Al producirse el síndrome nefrótico, se pierde esta electronegatividad, permitiendo la fuga proteica.&lt;br /&gt;• &lt;b&gt;Alteración del tamaño:&lt;/b&gt; Se altera la estructura física de la membrana, aumenta el tamaño de los poros y se permite la salida anormal de macromoléculas y proteínas de alto peso molecular (mayores a 50 kiloDalton).&lt;br /&gt;• &lt;b&gt;Alteración de los poros de filtración (&lt;i&gt;Slit diaphragm&lt;/i&gt;):&lt;/b&gt; Se genera una disfunción estructural dependiente de la alteración de proteínas de anclaje esenciales, como la &lt;b&gt;Nefrina&lt;/b&gt; y la &lt;b&gt;Podocina&lt;/b&gt;.</t>
  </si>
  <si>
    <t>La opción d es correcta debido a que engloba los dos mecanismos fisiopatológicos primarios documentados que desencadenan la hiperpermeabilidad glomerular. El síndrome nefrótico inicia su proteinuria masiva a raíz de una alteración estructural que provoca de forma simultánea la &lt;b&gt;pérdida de la carga eléctrica negativa&lt;/b&gt; de la barrera de filtración y el &lt;b&gt;aumento físico del tamaño de los poros&lt;/b&gt; de la membrana basal.</t>
  </si>
  <si>
    <t>&lt;br /&gt;• &lt;b&gt;a) Pérdida de carga negativa de la membrana basal&lt;/b&gt; y &lt;b&gt;b) Aumento del tamaño de los poros de la membrana basal:&lt;/b&gt; Son incorrectas como elecciones únicas porque resultan fisiopatológicamente incompletas de forma aislada, existiendo una opción superadora que las valida a ambas de manera simultánea para explicar la falla estructural de la barrera de filtración.&lt;br /&gt;• &lt;b&gt;c) Hematuria macroscópica e insuficiencia renal:&lt;/b&gt; Es diametralmente incorrecta, ya que la presencia de hematuria confirmatoria y el deterioro agudo de la función renal son hallazgos cardinales que definen al &lt;b&gt;síndrome nefrítico&lt;/b&gt; por inflamación celular directa, no siendo los mecanismos patogénicos que inician la filtración anormal de proteínas en el síndrome nefrótico.</t>
  </si>
  <si>
    <t>¿Cuáles de las siguientes glomerulonefritis primarias cursan con más frecuencia con síndrome nefrótico?&lt;br&gt;&lt;br&gt;a) Glomerulonefritis por cambios mínimos, glomerulonefritis membranosa&lt;br&gt;&lt;br&gt;b) Glomerulonefritis mesangial por IgA - Glomerulonefritis membrano-proliferativas&lt;br&gt;&lt;br&gt;c) Glomerulonefritis rápidamente progresiva&lt;br&gt;&lt;br&gt;d) Glomerulonefritis extracapilar</t>
  </si>
  <si>
    <t>a) Glomerulonefritis por cambios mínimos, glomerulonefritis membranosa</t>
  </si>
  <si>
    <t>&lt;b&gt;CLASIFICACIÓN DE LAS GLOMERULONEFRITIS PRIMARIAS EN EL SÍNDROME NEFRÓTICO&lt;/b&gt;&lt;br /&gt;&lt;br /&gt;Las entidades glomerulares de origen primario se subclasifican morfológicamente en dos grandes grupos según su comportamiento celular y su tendencia a manifestar un síndrome nefrótico puro:&lt;br /&gt;• &lt;b&gt;No Proliferativas:&lt;/b&gt; Son las patologías que, en general, producen el síndrome nefrótico con mayor frecuencia. Este grupo estructural incluye clásicamente a la &lt;b&gt;glomerulonefritis por cambios mínimos&lt;/b&gt;, la &lt;b&gt;glomerulonefritis membranosa&lt;/b&gt; y la &lt;b&gt;glomeruloesclerosis focal y segmentaria&lt;/b&gt;.&lt;br /&gt;• &lt;b&gt;Proliferativas:&lt;/b&gt; En general, no es tan frecuente que produzcan síndrome nefrótico de forma pura, aunque pueden presentarlo en algún momento de su evolución o manifestarse de forma combinada (síndrome mixto). Incluyen a la &lt;i&gt;glomerulonefritis membranoproliferativa&lt;/i&gt;, &lt;i&gt;mesangioproliferativa&lt;/i&gt;, &lt;i&gt;extracapilar&lt;/i&gt;, &lt;i&gt;endocapilar&lt;/i&gt; y la &lt;i&gt;nefropatía mesangial por IgA&lt;/i&gt;.</t>
  </si>
  <si>
    <t>La opción A es correcta. Dentro de las glomerulopatías primarias, las entidades clasificadas histopatológicamente como "no proliferativas" son las que se presentan clínicamente con mayor frecuencia bajo la forma de un síndrome nefrótico puro. Este grupo incluye de manera emblemática a la glomerulonefritis por cambios mínimos y a la glomerulonefritis membranosa.</t>
  </si>
  <si>
    <t>• &lt;b&gt;b) Glomerulonefritis mesangial por IgA - Glomerulonefritis membrano-proliferativas:&lt;/b&gt; Es incorrecta. Pertenecen al grupo de las entidades proliferativas, las cuales no causan síndrome nefrótico puro con tanta frecuencia como las no proliferativas.&lt;br /&gt;• &lt;b&gt;c) Glomerulonefritis rápidamente progresiva:&lt;/b&gt; Es incorrecta. Es un cuadro de extrema gravedad que cursa como un síndrome nefrítico agudo con rápida caída del filtrado glomerular y oliguria, no como un síndrome nefrótico.&lt;br /&gt;• &lt;b&gt;d) Glomerulonefritis extracapilar:&lt;/b&gt; Es incorrecta. Constituye una forma proliferativa frecuentemente asociada a semilunas y síndrome nefrítico agudo.</t>
  </si>
  <si>
    <t>&lt;b&gt;EPIDEMIOLOGÍA PRIMARIA FRECUENTE SEGÚN LA EDAD&lt;/b&gt;&lt;br /&gt;&lt;br /&gt;Al correlacionar estas glomerulopatías causantes del síndrome nefrótico con la demografía, predominan entidades específicas según el grupo etario:&lt;br /&gt;• &lt;b&gt;Niños (&lt; 15 años):&lt;/b&gt; La causa principal y absoluta (representando casi el 40% de los casos) es la nefropatía por cambios mínimos.&lt;br /&gt;• &lt;b&gt;Adultos (15 a 65 años) y Ancianos (&gt; 65 años):&lt;/b&gt; La epidemiología cambia radicalmente, consagrándose la nefropatía membranosa como la entidad patológica primaria predominante en la adultez y senectud.</t>
  </si>
  <si>
    <t>La proteinuria de rango nefrótico se define por valores de:&lt;br&gt;&lt;br&gt;a) &gt;4g/24hrs&lt;br&gt;&lt;br&gt;b) &gt;2.5gr/24hrs&lt;br&gt;&lt;br&gt;c) &gt;3.5g/24hrs&lt;br&gt;&lt;br&gt;d) Cualquier valor de proteína en orina</t>
  </si>
  <si>
    <t>&lt;br&gt;c) &gt;3.5g/24hrs</t>
  </si>
  <si>
    <t>La &lt;b&gt;proteinuria de rango nefrótico&lt;/b&gt; se define categóricamente en términos absolutos por valores &lt;b&gt;mayores a 3,5 g/24 hs&lt;/b&gt; en adultos.</t>
  </si>
  <si>
    <t>&lt;b&gt;CONCEPTO Y DIAGNÓSTICO DEL SÍNDROME NEFRÓTICO&lt;/b&gt;&lt;br /&gt;&lt;br /&gt;El síndrome nefrótico se define, desde la perspectiva de su fisiopatología, como cualquier consecuencia clínica capaz de aumentar la permeabilidad glomerular, permitiendo la salida anormal de proteínas hacia el espacio urinario. El diagnóstico y la definición clínica de este síndrome se establecen al constatar los siguientes parámetros:&lt;br /&gt;• &lt;b&gt;Proteinuria:&lt;/b&gt; Constituye el pilar fundamental del diagnóstico. Se define cuando el nivel de proteína en orina supera los 3,5 g/24hs x 1.73 m2 en adultos y los 40 mg/h/m2 en niños. En términos absolutos, se caracteriza ineludiblemente por una proteinuria &gt; 3.5 gr / 24 hs.&lt;br /&gt;• &lt;b&gt;Hipoalbuminemia:&lt;/b&gt; Se define analíticamente por niveles de albúmina sérica &lt; 3g/l.&lt;br /&gt;• &lt;b&gt;Edema:&lt;/b&gt; Resultante de la retención hidro-salina patológica.&lt;br /&gt;• &lt;b&gt;Manifestaciones extrarrenales:&lt;/b&gt; El cuadro se acompaña de hiperlipidemia, hiperlipiduria, predisposición a trombosis e infecciones.</t>
  </si>
  <si>
    <t>&lt;b&gt;c) &gt;3.5g/24hrs:&lt;/b&gt; Es la opción correcta. Constituye el pilar fundamental del diagnóstico y el valor umbral estricto para definir una pérdida proteica de rango masivo (o nefrótico) en el paciente adulto.</t>
  </si>
  <si>
    <t>&lt;b&gt;a) &gt;4g/24hrs:&lt;/b&gt; Es incorrecta. Aunque representa una pérdida proteica masiva, el punto de corte diagnóstico consensuado para el rango nefrótico comienza a partir de los 3,5 g/24 hs.&lt;br /&gt;&lt;b&gt;b) &gt;2.5gr/24hrs:&lt;/b&gt; Es incorrecta. Las pérdidas proteicas por debajo de los 3,5 g/día (y clásicamente menores a 2.5 g/d) son de carácter leve y caracterizan a la proteinuria del síndrome nefrítico, no al nefrótico.&lt;br /&gt;&lt;b&gt;d) Cualquier valor de proteína en orina:&lt;/b&gt; Es incorrecta. Fisiológicamente existe una excreción proteica normal en el riñón sano que no excede los 150 mg/24 hs; por lo tanto, la sola presencia de proteínas en orina no define el rango nefrótico.</t>
  </si>
  <si>
    <t>&lt;b&gt;DIAGNÓSTICO DIFERENCIAL (PROTEINURIA NEFRÓTICA VS. NEFRÍTICA)&lt;/b&gt;&lt;br /&gt;&lt;br /&gt;El principal pilar diferenciador cuantitativo entre el síndrome nefrótico y el nefrítico es la proteinuria:&lt;br /&gt;• En el &lt;b&gt;síndrome nefrótico&lt;/b&gt;, la pérdida proteica define al cuadro por encontrarse en un rango masivo de &lt;b&gt;&gt; 3.5 g/d&lt;/b&gt;.&lt;br /&gt;• Por el contrario, en el &lt;b&gt;síndrome nefrítico&lt;/b&gt;, la proteinuria suele ser de carácter leve y típicamente se mantiene en niveles de &lt;b&gt;&lt; 2.5 g/d&lt;/b&gt;.</t>
  </si>
  <si>
    <t>¿A partir de cuántos gramos por día se considera proteinuria en rango nefrótico?&lt;br&gt;&lt;br&gt;a) Más de 0,1 gramos por día&lt;br&gt;&lt;br&gt;b) Más de 1&lt;br&gt;&lt;br&gt;c) Más de 3,5&lt;br&gt;&lt;br&gt;d) Más de 7</t>
  </si>
  <si>
    <t>&lt;br&gt;c) Más de 3,5</t>
  </si>
  <si>
    <t>Se considera proteinuria en rango nefrótico a una pérdida proteica masiva mayor a &lt;b&gt;3,5 gramos por día (3,5 gr/24 hs)&lt;/b&gt;.</t>
  </si>
  <si>
    <t>&lt;b&gt;DEFINICIÓN CLÍNICA Y DIAGNÓSTICO DEL SÍNDROME NEFRÓTICO&lt;/b&gt;&lt;br /&gt;&lt;br /&gt;El síndrome nefrótico se define fisiopatológicamente como cualquier consecuencia clínica capaz de aumentar la permeabilidad glomerular. El diagnóstico y la definición clínica de este síndrome se establecen al constatar los siguientes parámetros cardinales:&lt;br /&gt;• &lt;b&gt;Proteinuria:&lt;/b&gt; Constituye el pilar fundamental del diagnóstico. Se define cuando el nivel de proteína en orina supera los &lt;b&gt;3,5 g/24hs x 1.73 m2 en adultos&lt;/b&gt; y los &lt;b&gt;40 mg/h/m2 en niños&lt;/b&gt;. En términos absolutos, se caracteriza por una &lt;b&gt;proteinuria masiva &gt; 3,5 gr/24 hs&lt;/b&gt;.&lt;br /&gt;• &lt;b&gt;Hipoalbuminemia:&lt;/b&gt; Se define analíticamente por niveles de albúmina sérica menores a &lt;b&gt;3 g/l&lt;/b&gt;.&lt;br /&gt;• &lt;b&gt;Edema:&lt;/b&gt; Retención hidro-salina constante y principal signo clínico visible, pudiendo evolucionar al anasarca.&lt;br /&gt;• &lt;b&gt;Manifestaciones extra renales:&lt;/b&gt; La entidad se acompaña de alteraciones sistémicas severas como &lt;b&gt;hiperlipidemia&lt;/b&gt;, &lt;b&gt;hiperlipiduria&lt;/b&gt;, predisposición crítica a la &lt;b&gt;trombosis&lt;/b&gt; y a cursar &lt;b&gt;infecciones&lt;/b&gt; recurrentes.</t>
  </si>
  <si>
    <t>La opción c es correcta debido a que la literatura médica nefrológica establece taxativamente que el parámetro absoluto y pilar diagnóstico para considerar una proteinuria en rango nefrótico es la constatación de una pérdida proteica masiva que supera los &lt;b&gt;3,5 gramos por día (o 3500 mg/24 hs)&lt;/b&gt;.</t>
  </si>
  <si>
    <t>&lt;br /&gt;• &lt;b&gt;a) Más de 0,1 gramos por día&lt;/b&gt;, &lt;b&gt;b) Más de 1&lt;/b&gt; y &lt;b&gt;d) Más de 7:&lt;/b&gt; Son incorrectas porque no representan el punto de corte fisiopatológico establecido clínicamente. Las pérdidas menores a 3,5 gramos diarios (ej. 1 a 2,5 g/d) son características de la proteinuria no nefrótica (típicamente observada en el síndrome nefrítico), mientras que estipular un umbral de 7 gramos resulta erróneo ya que el diagnóstico de rango nefrótico se asume desde valores netamente inferiores (iniciando al superar los 3,5 gramos).</t>
  </si>
  <si>
    <t>&lt;b&gt;FISIOPATOLOGÍA DE LA PROTEINURIA MASIVA&lt;/b&gt;&lt;br /&gt;&lt;br /&gt;La salida patológica de proteínas hacia la orina ocurre por una alteración estructural a nivel de la barrera de filtración glomerular. Este daño anula los mecanismos de contención fisiológica:&lt;br /&gt;• &lt;b&gt;Pérdida de la carga eléctrica:&lt;/b&gt; Normalmente la membrana posee carga negativa que repele a las proteínas. Al producirse el síndrome nefrótico, se pierde esta electronegatividad, permitiendo la fuga proteica.&lt;br /&gt;• &lt;b&gt;Alteración del tamaño:&lt;/b&gt; Se altera la estructura física de la membrana, aumenta el tamaño de los poros y se permite la salida anormal de macromoléculas de alto peso molecular (mayores a 50 kiloDalton).&lt;br /&gt;• &lt;b&gt;Alteración de los poros de filtración:&lt;/b&gt; Ocurre una disfunción estructural dependiente de la alteración de proteínas de anclaje esenciales en el podocito, como la &lt;b&gt;Nefrina&lt;/b&gt; y la &lt;b&gt;Podocina&lt;/b&gt;.</t>
  </si>
  <si>
    <t>¿Qué tipo de edemas se presenta en el síndrome nefrótico?&lt;br&gt;&lt;br&gt;a) Edema periférico&lt;br&gt;&lt;br&gt;b) Edema pulmonar&lt;br&gt;&lt;br&gt;c) Edema cerebral&lt;br&gt;&lt;br&gt;d) Edema mixto</t>
  </si>
  <si>
    <t>El &lt;b&gt;edema periférico&lt;/b&gt; leve, que puede evolucionar progresivamente hasta un estado de &lt;b&gt;anasarca&lt;/b&gt; (sobrecarga hídrica intersticial severa y generalizada), es la manifestación clínica constante y el principal signo visible en el &lt;b&gt;síndrome nefrótico&lt;/b&gt;.</t>
  </si>
  <si>
    <t>&lt;b&gt;PRESENTACIÓN CLÍNICA DEL SÍNDROME NEFRÓTICO&lt;/b&gt;&lt;br /&gt;&lt;br /&gt;La traducción clínica del síndrome nefrótico abarca tanto manifestaciones directas del daño renal como evidencias físicas de sus complicaciones sistémicas:&lt;br /&gt;• &lt;b&gt;Edema y Sobrecarga Hídrica:&lt;/b&gt; El edema es una manifestación constante y el principal signo clínico visible. La hinchazón puede evolucionar desde edemas periféricos leves hasta un estado de anasarca. Esto se traduce en un drástico aumento del peso corporal total debido a la retención de agua en el intersticio.&lt;br /&gt;• &lt;b&gt;Alteraciones Diuréticas:&lt;/b&gt; Los pacientes suelen referir clínicamente una franca disminución del ritmo diurético, manifestando oliguria.&lt;br /&gt;• &lt;b&gt;Estado Hemodinámico:&lt;/b&gt; Paradójicamente, a pesar del anasarca, el paciente puede presentarse hipotenso debido a la profunda hipovolemia real en su compartimento intravascular. Inversamente, si la retención hidrosalina prevalece en el tiempo, el paciente puede desarrollar hipertensión arterial (HTA).</t>
  </si>
  <si>
    <t>La opción A es correcta. En el síndrome nefrótico, el desequilibrio de las presiones oncóticas e hidrostáticas produce típicamente una retención hídrica que se manifiesta clínicamente de forma inicial como un edema periférico, el cual puede progresar e invadir otros compartimentos hasta constituir un cuadro de anasarca.</t>
  </si>
  <si>
    <t>• &lt;b&gt;b) Edema pulmonar:&lt;/b&gt; Es incorrecta. El edema agudo de pulmón (EAP) responde característicamente a un aumento agudo de la presión capilar pulmonar (falla cardíaca izquierda) o síndromes de distrés respiratorio, no siendo el tipo de edema de presentación clásica en el síndrome nefrótico (que es intersticial periférico y de cavidades serosas).&lt;br /&gt;• &lt;b&gt;c) Edema cerebral:&lt;/b&gt; Es incorrecta. Ocurre característicamente por un exceso de agua libre intracelular (ej. hiponatremia aguda) o lesiones encefálicas, pero no representa el patrón de acumulación de líquido mediado por hipoalbuminemia.&lt;br /&gt;• &lt;b&gt;d) Edema mixto:&lt;/b&gt; Es incorrecta. El término no es el descriptivo semiológico adecuado ni específico. La manifestación cardinal inicia y se describe semiológicamente como edema periférico y anasarca.</t>
  </si>
  <si>
    <t>&lt;b&gt;FISIOPATOLOGÍA DEL EDEMA NEFRÓTICO&lt;/b&gt;&lt;br /&gt;&lt;br /&gt;La retención anormal de líquido en el espacio intersticial altera las fuerzas de Starling mediante dos mecanismos:&lt;br /&gt;• &lt;b&gt;Mecanismo de Hipovolemia ("Underfill"):&lt;/b&gt; La pérdida masiva de albúmina en orina genera una caída en la presión oncótica plasmática, facilitando la trasudación de agua al intersticio. Esto genera hipovolemia intravascular que activa compensatoriamente el Sistema Renina-Angiotensina-Aldosterona (SRAA) reteniendo más sodio y agua.&lt;br /&gt;• &lt;b&gt;Mecanismo de Expansión de Volumen ("Overfill"):&lt;/b&gt; Es el factor predominante. Se produce una retención primaria de agua y sal a nivel tubular renal independiente del volumen intravascular, elevando drásticamente la presión hidrostática capilar, lo cual fuerza la trasudación de agua al espacio intersticial para formar el edema.</t>
  </si>
  <si>
    <t>Paciente de 66 años con síndrome nefrótico y antecedentes de cáncer prostático hace 2 años. ¿Cuál es el diagnóstico más probable?&lt;br&gt;&lt;br&gt;a) Glomerulonefritis mesangial IgA&lt;br&gt;&lt;br&gt;b) Glomerulonefritis focal y segmentaria&lt;br&gt;&lt;br&gt;c) Glomerulonefritis membranosa&lt;br&gt;&lt;br&gt;d) Glomerulonefritis a cambios mínimos</t>
  </si>
  <si>
    <t>&lt;br&gt;c) Glomerulonefritis membranosa</t>
  </si>
  <si>
    <t>Ante un paciente mayor (por ejemplo, de 66 años) que cursa con síndrome nefrótico y posee antecedentes de neoplasia (como un cáncer prostático), el diagnóstico etiológico más probable a sospechar es una &lt;b&gt;Glomerulonefritis membranosa&lt;/b&gt;.</t>
  </si>
  <si>
    <t>&lt;b&gt;SÍNDROME NEFRÓTICO Y GLOMERULONEFRITIS MEMBRANOSA PARANEOPLÁSICA&lt;/b&gt;&lt;br /&gt;&lt;br /&gt;La glomerulonefritis membranosa constituye una de las etiologías primarias que causa con mayor frecuencia síndrome nefrótico en la población adulta (alcanzando una prevalencia del 28% en ancianos mayores de 65 años). Si bien la mayoría son de origen idiopático, posee asociaciones secundarias de vital importancia médica.&lt;br /&gt;• &lt;b&gt;Escrutinio Neoplásico (Red Flag Etiológica):&lt;/b&gt; Especialmente en los pacientes mayores de 60 años, la enfermedad puede ser desencadenada directamente por neoplasias o tumores sólidos. La glomerulonefritis membranosa puede ser el aviso de un síndrome paraneoplásico y manifestarse clínicamente de forma previa a la aparición o al diagnóstico del tumor sólido, o bien presentarse en pacientes con antecedentes oncológicos previos (como el cáncer de próstata o nódulos mamarios).&lt;br /&gt;• &lt;b&gt;Conducta diagnóstica:&lt;/b&gt; Ante un adulto mayor que debuta con proteinuria masiva o síndrome nefrótico franco, se debe efectuar obligatoriamente un rastreo exhaustivo buscando marcadores tumorales (PSA, antígeno carcinoembrionario y alfa-fetoproteína) y descartar patologías autoinmunes e infecciosas antes de apresurarse a iniciar un tratamiento inmunosupresor.</t>
  </si>
  <si>
    <t>&lt;b&gt;c) Glomerulonefritis membranosa:&lt;/b&gt; Es la opción correcta. Como axioma clínico y de examen ineludible, ante un paciente mayor (ej. 66 años) que cursa con síndrome nefrótico y posee antecedentes de un tumor sólido (como un cáncer prostático), la principal sospecha diagnóstica orienta fuertemente hacia una glomerulonefritis membranosa de origen paraneoplásico.</t>
  </si>
  <si>
    <t>&lt;b&gt;a) Glomerulonefritis mesangial IgA:&lt;/b&gt; Es incorrecta. Representa la glomerulopatía primaria más frecuente a nivel mundial, pero típicamente afecta a varones adultos (alrededor de los 40 años) y se manifiesta de forma abrumadora como episodios de hematuria macroscópica o microscópica recurrente, no como un síndrome nefrótico paraneoplásico.&lt;br /&gt;&lt;b&gt;b) Glomerulonefritis focal y segmentaria:&lt;/b&gt; Es incorrecta. Aunque es una causa prevalente de síndrome nefrótico en adultos, sus causas secundarias clásicas se vinculan a la hiperfiltración (obesidad), al VIH o a la nefropatía diabética, no siendo la lesión paraneoplásica característica de los tumores sólidos en pacientes geriátricos.&lt;br /&gt;&lt;b&gt;d) Glomerulonefritis a cambios mínimos:&lt;/b&gt; Es incorrecta. Constituye la etiología principal y la causa más frecuente de síndrome nefrótico puro en la población pediátrica (niños menores de 15 años), representando una minoría de los casos en ancianos y careciendo de asociación clásica paraneoplásica.</t>
  </si>
  <si>
    <t>&lt;b&gt;RIESGO TROMBÓTICO EN LA GLOMERULONEFRITIS MEMBRANOSA&lt;/b&gt;&lt;br /&gt;&lt;br /&gt;Los pacientes que cursan con esta entidad puntual presentan un estado de hipercoagulabilidad alarmante secundario a la proteinuria masiva y a la alteración del perfil lipídico.&lt;br /&gt;• Entre todas las glomerulopatías, la etiología membranosa es la que se asocia con mayor frecuencia al desarrollo de &lt;b&gt;trombosis de la vena renal&lt;/b&gt; como complicación severa.&lt;br /&gt;• &lt;b&gt;Prevención y Clínica:&lt;/b&gt; Frente a una albuminemia crítica &lt; 2 g/dl, se encuentra protocolizada la instauración profiláctica de anticoagulación estricta durante 6 a 12 meses. Asimismo, se debe sospechar la instalación inminente de una trombosis de la vena renal ante todo paciente nefrótico que manifieste clínicamente un inicio de dolor lumbar.</t>
  </si>
  <si>
    <t>Cuáles de las siguientes glomerulonefritis primarias cursan con más frecuencia con síndrome nefrótico:&lt;br&gt;&lt;br&gt;a) Glomerulonefritis mesangial por IgA - Glomerulonefritis membrano-proliferativa&lt;br&gt;&lt;br&gt;b) Glomerulonefritis por cambios mínimos - Glomerulonefritis membranosa&lt;br&gt;&lt;br&gt;c) Glomerulonefritis rápidamente progresiva&lt;br&gt;&lt;br&gt;d) Glomerulonefritis extracapilar</t>
  </si>
  <si>
    <t>&lt;br&gt;b) Glomerulonefritis por cambios mínimos - Glomerulonefritis membranosa</t>
  </si>
  <si>
    <t>Dentro de las glomerulonefritis primarias, las de tipo no proliferativo como la &lt;b&gt;glomerulonefritis por cambios mínimos&lt;/b&gt; y la &lt;b&gt;glomerulonefritis membranosa&lt;/b&gt; son las que cursan con mayor frecuencia produciendo un &lt;b&gt;síndrome nefrótico&lt;/b&gt;.</t>
  </si>
  <si>
    <t>&lt;b&gt;ETIOLOGÍA PRIMARIA DEL SÍNDROME NEFRÓTICO&lt;/b&gt;&lt;br /&gt;&lt;br /&gt;Las enfermedades glomerulares de etiología primaria causantes del síndrome nefrótico son de origen idiopático y su génesis suele radicar en mutaciones genéticas en las proteínas de los podocitos que alteran estructuralmente la membrana de filtración. Se subclasifican en dos grandes grupos morfológicos y de comportamiento celular:&lt;br /&gt;• &lt;b&gt;No Proliferativas:&lt;/b&gt; Son las que, en general, producen el síndrome nefrótico con mayor frecuencia y de forma pura. Este grupo incluye la &lt;b&gt;Glomerulonefritis por cambios mínimos&lt;/b&gt;, la &lt;b&gt;Glomerulonefritis membranosa&lt;/b&gt; y la Glomeruloesclerosis focal y segmentaria.&lt;br /&gt;• &lt;b&gt;Proliferativas:&lt;/b&gt; En general, no es tan frecuente que produzcan síndrome nefrótico de forma pura, pero pueden presentarlo en algún momento de su evolución o manifestarse de forma combinada (síndrome mixto). Incluyen la Glomerulonefritis membranoproliferativa (o mesangiocapilar), Glomerulonefritis mesangioproliferativa, Glomerulonefritis extracapilar, Glomerulonefritis endocapilar y Nefropatía mesangial IgA.</t>
  </si>
  <si>
    <t>La opción b es correcta debido a que la literatura médica nefrológica establece taxativamente que las glomerulopatías primarias de tipo no proliferativo, como la &lt;b&gt;glomerulonefritis por cambios mínimos&lt;/b&gt; y la &lt;b&gt;glomerulonefritis membranosa&lt;/b&gt;, son las entidades clínicas que con mayor frecuencia producen la presentación del &lt;b&gt;síndrome nefrótico&lt;/b&gt; (siendo la de cambios mínimos la causa más frecuente en niños y la membranosa la causa primaria predominante en adultos y ancianos).</t>
  </si>
  <si>
    <t>&lt;br /&gt;• &lt;b&gt;a) Glomerulonefritis mesangial por IgA - Glomerulonefritis membrano-proliferativa:&lt;/b&gt; Es incorrecta porque ambas pertenecen al grupo de las proliferativas; la nefropatía por IgA se manifiesta característicamente como hematuria recurrente (síndrome nefrítico) y la membranoproliferativa suele presentarse como un síndrome mixto nefrítico-nefrótico.&lt;br /&gt;• &lt;b&gt;c) Glomerulonefritis rápidamente progresiva&lt;/b&gt; y &lt;b&gt;d) Glomerulonefritis extracapilar:&lt;/b&gt; Son diametralmente incorrectas (representando ambas la misma lesión histológica proliferativa extracapilar o con semilunas), ya que su presentación clínica patognomónica es un síndrome nefrítico franco con rápido deterioro de la función renal y una proteinuria que generalmente es de rango no nefrótico.</t>
  </si>
  <si>
    <t>&lt;b&gt;EPIDEMIOLOGÍA DEL SÍNDROME NEFRÓTICO PRIMARIO&lt;/b&gt;&lt;br /&gt;&lt;br /&gt;Para medir la probabilidad de que una patología primaria debute como síndrome nefrótico, se clasifica la etiología según la frecuencia de aparición en cada grupo etario:&lt;br /&gt;• &lt;b&gt;Niños (&lt; 15 años):&lt;/b&gt; La etiología más frecuente es la &lt;b&gt;Nefropatía con cambios mínimos (39,5%)&lt;/b&gt;, presentándose característicamente como un síndrome nefrótico puro severo.&lt;br /&gt;• &lt;b&gt;Adultos (15 - 65 años):&lt;/b&gt; Predomina la &lt;b&gt;Nefropatía membranosa (24,2%)&lt;/b&gt;, destacándose que se presenta en el 80% de los casos bajo la forma clínica de un síndrome nefrótico.&lt;br /&gt;• &lt;b&gt;Ancianos (&gt; 65 años):&lt;/b&gt; La &lt;b&gt;Nefropatía membranosa&lt;/b&gt; se consolida como la patología predominante (28,0%).</t>
  </si>
  <si>
    <t>En el síndrome nefrótico la proteinuria generalmente es:&lt;br&gt;&lt;br&gt;a) Proteinuria moderada&lt;br&gt;&lt;br&gt;b) Proteinuria mayor de 3.500 mg/g&lt;br&gt;&lt;br&gt;c) De proteínas de cadenas pesadas solamente&lt;br&gt;&lt;br&gt;d) Proteinuria mayor de 3.500 g/24 hs</t>
  </si>
  <si>
    <t>b) Proteinuria mayor de 3.500 mg/g</t>
  </si>
  <si>
    <t>En el &lt;b&gt;síndrome nefrótico&lt;/b&gt;, la excreción urinaria patológica define el cuadro al presentar característicamente una &lt;b&gt;proteinuria en rango masivo o severo&lt;/b&gt;, la cual supera los &lt;b&gt;3,5 g/24 hs&lt;/b&gt; (magnitud que resulta matemáticamente equivalente a un índice de proteinuria/creatininuria &lt;b&gt;mayor a 3.500 mg/g&lt;/b&gt;).</t>
  </si>
  <si>
    <t>&lt;b&gt;DIAGNÓSTICO CUANTITATIVO DE LA PROTEINURIA NEFRÓTICA&lt;/b&gt;&lt;br /&gt;&lt;br /&gt;El diagnóstico clínico del síndrome nefrótico se basa fundamentalmente en la constatación de una alteración masiva en la permeabilidad de la barrera de filtración glomerular.&lt;br /&gt;• &lt;b&gt;Recolección de 24 horas:&lt;/b&gt; En términos absolutos, el parámetro central se caracteriza por evidenciar una proteinuria de rango severo mayor a &lt;b&gt;3.0 o 3.5 g/24 hs&lt;/b&gt; (es decir, 3500 mg al día).&lt;br /&gt;• &lt;b&gt;Muestra aislada (Cociente Prot/Creat):&lt;/b&gt; Para obviar la recolección de 24 horas, la mejor unidad de medida es el cociente expresado en &lt;b&gt;mg/g&lt;/b&gt;. Dado que la excreción urinaria de creatinina es constante (aproximadamente 1 g/24 hs), una proteinuria mayor a 3,5 g/día equivale proporcionalmente a un cociente &lt;b&gt;mayor a 3.500 mg/g&lt;/b&gt;.&lt;br /&gt;• &lt;b&gt;Selectividad:&lt;/b&gt; En etiologías primarias como la patología de cambios mínimos, la proteinuria es altamente selectiva (se produce a expensas de proteínas de menor tamaño y carga negativa, como la albúmina), mientras que en estadios avanzados o daño estructural mayor suele tornarse no selectiva.</t>
  </si>
  <si>
    <t>La opción B es correcta. La evaluación diagnóstica de la pérdida proteica puede estimarse con altísima precisión mediante el cociente proteinuria/creatininuria en una muestra aislada de orina, donde un valor superior a 3.500 mg/g resulta el equivalente exacto a la excreción masiva definitoria del síndrome nefrótico (mayor a 3,5 g/24 hs o 3500 mg/día).</t>
  </si>
  <si>
    <t>• &lt;b&gt;a) Proteinuria moderada:&lt;/b&gt; Es incorrecta. El síndrome nefrótico exige taxativamente para su diagnóstico la presencia de una proteinuria de rango masivo o severo.&lt;br /&gt;• &lt;b&gt;c) De proteínas de cadenas pesadas solamente:&lt;/b&gt; Es incorrecta. La pérdida proteica inicial suele darse fundamentalmente a expensas de proteínas de menor tamaño molecular como la albúmina, no limitándose exclusivamente a proteínas de cadenas pesadas.&lt;br /&gt;• &lt;b&gt;d) Proteinuria mayor de 3.500 g/24 hs:&lt;/b&gt; Es incorrecta. Contiene un error explícito de magnitud en las unidades expresadas; el umbral diagnóstico establece 3,5 g/24 hs (3 gramos y medio diarios), lo que difiere abismalmente de 3.500 gramos (3,5 kilogramos).</t>
  </si>
  <si>
    <t>&lt;b&gt;UTILIDAD DEL COCIENTE ALBUMINURIA/CREATININURIA&lt;/b&gt;&lt;br /&gt;&lt;br /&gt;Para evitar los frecuentes errores técnicos vinculados a la recolección de orina de 24 horas, se recomienda firmemente el uso de cocientes matemáticos en una muestra aislada.&lt;br /&gt;• &lt;b&gt;Fundamento Fisiológico:&lt;/b&gt; La excreción urinaria de creatinina es extremadamente constante (de 0.9 a 1.4 gr/24 hs).&lt;br /&gt;• Al colocar la cantidad de proteínas excretadas (en mg) sobre la creatininuria (en gr), la estabilidad estructural del denominador hace que el resultado obtenido sea homólogo y equivalente a medir la proteinuria total en 24 horas.</t>
  </si>
  <si>
    <t>¿Qué complicación del síndrome nefrótico puede requerir tratamiento con anticoagulantes?&lt;br&gt;&lt;br&gt;a) Trombosis venosa renal&lt;br&gt;&lt;br&gt;b) Hipertensión arterial&lt;br&gt;&lt;br&gt;c) Insuficiencia renal aguda&lt;br&gt;&lt;br&gt;d) Enfermedad tromboembólica venosa</t>
  </si>
  <si>
    <t>&lt;br&gt;a) Trombosis venosa renal</t>
  </si>
  <si>
    <t>En el síndrome nefrótico, la &lt;b&gt;trombosis de la vena renal&lt;/b&gt; constituye la complicación clásica y específica que requiere ineludiblemente la instauración de profilaxis o &lt;b&gt;tratamiento con anticoagulantes&lt;/b&gt;.</t>
  </si>
  <si>
    <t>&lt;b&gt;FISIOPATOLOGÍA DE LA TROMBOSIS EN EL SÍNDROME NEFRÓTICO&lt;/b&gt;&lt;br /&gt;&lt;br /&gt;El paciente nefrótico posee una predisposición crítica a la formación de trombos y un marcado estado de hipercoagulabilidad debido a severas alteraciones en la cascada de coagulación y la viscosidad sanguínea:&lt;br /&gt;• &lt;b&gt;Déficit de inhibidores:&lt;/b&gt; La principal causa es la disminución en sangre de la &lt;b&gt;Antitrombina III&lt;/b&gt;, un inhibidor vital de la coagulación que se pierde continuamente por vía urinaria debido al daño en la barrera de filtración.&lt;br /&gt;• &lt;b&gt;Aumento procoagulante:&lt;/b&gt; Ocurre un aumento de los cofactores procoagulantes V y VIII, acompañados de niveles sumamente elevados de fibrinógeno.&lt;br /&gt;• &lt;b&gt;Alteraciones hemodinámicas y celulares:&lt;/b&gt; Existe alteración del sistema fibrinolítico, disfunción de las células endoteliales y un aumento de la reactividad plaquetaria que conduce a una trombocitosis.&lt;br /&gt;• &lt;b&gt;Agravantes sistémicos:&lt;/b&gt; Se suma un aumento crítico de la viscosidad sanguínea provocado por el estasis venoso, la poca movilización del paciente y la hemoconcentración inducida por el tratamiento diurético.</t>
  </si>
  <si>
    <t>&lt;b&gt;a) Trombosis venosa renal:&lt;/b&gt; Es la opción correcta. Constituye una de las complicaciones trombóticas más graves y representativas del síndrome. Frente a su inminencia, o de forma profiláctica precautoria ante una albuminemia crítica menor a 2 g/dl (o 2.5 g/dl), está formalmente protocolizada la indicación de tratamiento con anticoagulantes orales durante 6 a 12 meses para evitar su desarrollo.</t>
  </si>
  <si>
    <t>&lt;b&gt;b) Hipertensión arterial, y c) Insuficiencia renal aguda:&lt;/b&gt; Son incorrectas. Ninguna de estas dos complicaciones requiere el uso de anticoagulantes para su resolución. La hipertensión se controla mediante fármacos antihipertensivos (IECA o ARA II) y bloqueadores de la hiperfiltración, mientras que el fracaso renal agudo (secundario a hipovolemia por hipoalbuminemia o diuréticos) requiere corrección hemodinámica y optimización de la perfusión.&lt;br /&gt;&lt;b&gt;d) Enfermedad tromboembólica venosa:&lt;/b&gt; Es incorrecta en el contexto unívoco de la respuesta de opción múltiple. Aunque el paciente nefrótico es propenso a sufrir una TVP en extremidades, la trombosis de la vena renal es la complicación visceral directa y anatómicamente específica más temida que asienta sobre el órgano afectado (especialmente en la etiología membranosa), siendo la complicación diana clásica evaluada en la nefrología.</t>
  </si>
  <si>
    <t>&lt;b&gt;TROMBOSIS DE LA VENA RENAL Y GLOMERULOPATÍAS&lt;/b&gt;&lt;br /&gt;&lt;br /&gt;La trombosis de la vena renal (uni o bilateral) debe sospecharse imperativamente ante todo paciente nefrótico que manifieste clínicamente un inicio súbito de &lt;b&gt;dolor lumbar&lt;/b&gt;.&lt;br /&gt;• &lt;b&gt;Asociación Etiológica:&lt;/b&gt; Entre todas las patologías, la &lt;b&gt;Glomerulonefritis Membranosa&lt;/b&gt; es la entidad que se asocia con mayor frecuencia al desarrollo de trombosis de la vena renal como complicación severa.&lt;br /&gt;• &lt;b&gt;Axioma Clínico:&lt;/b&gt; Si un paciente adulto mayor con síndrome nefrótico por glomerulonefritis membranosa y criterios de severidad (proteinuria masiva y albúmina crítica) se presenta con dolor lumbar y anuria en forma brusca, el diagnóstico más probable a establecer es una trombosis de venas renales bilateral.</t>
  </si>
  <si>
    <t>¿Cuál es el principal objetivo del tratamiento del síndrome de distrés respiratorio agudo?&lt;br&gt;&lt;br&gt;a) Restablecer la función pulmonar normal&lt;br&gt;&lt;br&gt;b) Prevenir la progresión de la enfermedad a la etapa crónica&lt;br&gt;&lt;br&gt;c) Mejorar la oxigenación tisular y prevenir la hipoxemia&lt;br&gt;&lt;br&gt;d) Reducir la inflamación pulmonar y la fibrosis</t>
  </si>
  <si>
    <t>Marque la INCORRECTA. Las complicaciones del síndrome nefrótico son:&lt;br&gt;&lt;br&gt;a) Dislipidemia e hipertrigliceridemia&lt;br&gt;&lt;br&gt;b) Fenómenos tromboembólicos como trombosis venosa profunda y/o tromboembolismo pulmonar&lt;br&gt;&lt;br&gt;c) Hiperuricemia&lt;br&gt;&lt;br&gt;d) Hipoalbuminemia</t>
  </si>
  <si>
    <t>&lt;br&gt;c) Hiperuricemia</t>
  </si>
  <si>
    <t>La &lt;b&gt;hiperuricemia&lt;/b&gt; NO constituye una complicación clínica metabólica del síndrome nefrótico, a franca diferencia de la hipoalbuminemia, la dislipemia y los graves fenómenos tromboembólicos que sí caracterizan su evolución patológica.</t>
  </si>
  <si>
    <t>&lt;b&gt;COMPLICACIONES SISTÉMICAS Y METABÓLICAS DEL SÍNDROME NEFRÓTICO&lt;/b&gt;&lt;br /&gt;&lt;br /&gt;La pérdida masiva de proteínas a través de la barrera de filtración glomerular desencadena una cascada de alteraciones sistémicas severas que configuran las complicaciones extrarrenales de la enfermedad:&lt;br /&gt;• &lt;b&gt;Hipoalbuminemia:&lt;/b&gt; Es el punto de partida de los principales desequilibrios del medio interno. Genera hipovolemia (mecanismo "underfill") y estimula las vías de sobreproducción hepática al caer la presión oncótica.&lt;br /&gt;• &lt;b&gt;Dislipemia o Hiperlipemia:&lt;/b&gt; Alteración casi constante y de origen multifactorial donde el hígado compensa incrementando indiscriminadamente la síntesis de colesterol, lipoproteínas (LDL, VLDL, IDL) y triglicéridos, sumado a un descenso en el catabolismo de los mismos.&lt;br /&gt;• &lt;b&gt;Fenómenos Tromboembólicos:&lt;/b&gt; Existe una predisposición crítica y un estado de hipercoagulabilidad originado por la pérdida urinaria de inhibidores (principalmente &lt;b&gt;Antitrombina III&lt;/b&gt;) y el aumento de cofactores procoagulantes (fibrinógeno, factores V y VIII). Clínicamente, se presenta con frecuencia a nivel de miembros inferiores como una &lt;b&gt;trombosis venosa profunda (TVP)&lt;/b&gt;, acarreando el alto riesgo clínico de derivar en un &lt;b&gt;tromboembolismo pulmonar (TEP)&lt;/b&gt; o cursar con una letal trombosis de la vena renal.&lt;br /&gt;• &lt;b&gt;Otras complicaciones:&lt;/b&gt; Incluyen una franca propensión a padecer &lt;b&gt;infecciones&lt;/b&gt; severas (por pérdida de inmunoglobulinas) y el riesgo de desarrollar un fracaso renal agudo por hipovolemia extrema.</t>
  </si>
  <si>
    <t>La opción c es la INCORRECTA (y por ende la respuesta a marcar) debido a que la literatura nefrológica no describe a la &lt;b&gt;hiperuricemia&lt;/b&gt; (elevación de ácido úrico) como una manifestación o complicación derivada del aumento de la permeabilidad glomerular, de la pérdida de proteínas o de los mecanismos fisiopatológicos compensatorios del síndrome nefrótico.</t>
  </si>
  <si>
    <t>&lt;br /&gt;• &lt;b&gt;a) Dislipidemia e hipertrigliceridemia:&lt;/b&gt; Es una complicación verdadera, generada por el aumento de síntesis hepática compensatoria de lipoproteínas y el descenso en su catabolismo tisular periférico.&lt;br /&gt;• &lt;b&gt;b) Fenómenos tromboembólicos como trombosis venosa profunda y/o tromboembolismo pulmonar:&lt;/b&gt; Es una complicación verdadera y crítica, producto del estado de hipercoagulabilidad por pérdida urinaria de Antitrombina III y estasis venoso.&lt;br /&gt;• &lt;b&gt;d) Hipoalbuminemia:&lt;/b&gt; Es una complicación verdadera, siendo de hecho la alteración analítica cardinal (albúmina &lt; 3 g/l) originada de forma directa por la proteinuria masiva patológica superior a 3.5 g/día.</t>
  </si>
  <si>
    <t>El tratamiento conservador del síndrome nefrótico incluye:&lt;br&gt;&lt;br&gt;a) Dieta hipoproteica, diuréticos de asa y beta bloqueantes&lt;br&gt;&lt;br&gt;b) IECA o ARAII, diuréticos de asa, dieta hipoproteica e hiposódica&lt;br&gt;&lt;br&gt;c) Diuréticos tiazídicos, beta bloqueantes, bloqueantes cálcicos y dieta hiposódica&lt;br&gt;&lt;br&gt;d) Bloqueantes cálcicos, diuréticos de asa y restricción de líquidos</t>
  </si>
  <si>
    <t>b) IECA o ARAII, diuréticos de asa, dieta hipoproteica e hiposódica</t>
  </si>
  <si>
    <t>El &lt;b&gt;tratamiento conservador de base del síndrome nefrótico&lt;/b&gt; incluye la indicación ineludible de &lt;b&gt;IECA o ARA II&lt;/b&gt;, &lt;b&gt;diuréticos de asa&lt;/b&gt;, y una estricta &lt;b&gt;dieta hipoproteica e hiposódica&lt;/b&gt;.</t>
  </si>
  <si>
    <t>&lt;b&gt;MEDIDAS GENERALES Y TRATAMIENTO SINTOMÁTICO&lt;/b&gt;&lt;br /&gt;&lt;br /&gt;El objetivo primordial del tratamiento empírico inicial es forzar balances negativos para eliminar la anasarca, proteger la función renal y minimizar el riesgo de complicaciones sistémicas:&lt;br /&gt;• &lt;b&gt;Restricción Hidrosalina y Reposo:&lt;/b&gt; Se indica reposo y restricción estricta del consumo de sal a valores de 2 a 4 gramos por día. La restricción de agua debe guiarse mediante el control estricto de la diuresis.&lt;br /&gt;• &lt;b&gt;Tratamiento Diurético:&lt;/b&gt; Se utilizan diuréticos de asa como la Furosemida por vía oral o endovenosa. En pacientes con anasarca refractaria grave y niveles extremadamente bajos de albúmina, se emplea la asociación endovenosa de Albúmina más Furosemida.&lt;br /&gt;• &lt;b&gt;Dieta Hipoproteica:&lt;/b&gt; Se calcula un aporte de proteínas de 0.8 gr/Kg/día para reducir la hiperfiltración. Excepcionalmente, ante pérdida masiva y niveles plasmáticos críticos, se adiciona un porcentaje proteico compensatorio.&lt;br /&gt;• &lt;b&gt;Control Antiproteinúrico y de Tensión Arterial:&lt;/b&gt; Se indica la administración de inhibidores de la enzima convertidora (IECA) o antagonistas del receptor de angiotensina II (ARA II) con el fin de disminuir la presión intraglomerular.</t>
  </si>
  <si>
    <t>La opción B es correcta. El abordaje conservador del síndrome nefrótico busca frenar el daño hemodinámico intraglomerular y manejar las alteraciones de volumen. Esto se logra mediante el control estricto antiproteinúrico y de hiperfiltración con IECA o ARA II y dieta hipoproteica, sumado al manejo del edema con diuréticos de asa y restricción sódica.</t>
  </si>
  <si>
    <t>• &lt;b&gt;a) Dieta hipoproteica, diuréticos de asa y beta bloqueantes:&lt;/b&gt; Es incorrecta. Los beta bloqueantes carecen de la capacidad específica de dilatar la arteriola eferente y disminuir la presión intraglomerular y la proteinuria, funciones que son patrimonio de los IECA o ARA II.&lt;br /&gt;• &lt;b&gt;c) Diuréticos tiazídicos, beta bloqueantes, bloqueantes cálcicos y dieta hiposódica:&lt;/b&gt; Es incorrecta. Omite los diuréticos de asa (fundamentales para la anasarca nefrótica), los fármacos nefroprotectores IECA/ARA II y el pilar de la dieta hipoproteica.&lt;br /&gt;• &lt;b&gt;d) Bloqueantes cálcicos, diuréticos de asa y restricción de líquidos:&lt;/b&gt; Es incorrecta. No incluye los IECA/ARA II y obvia los dos pilares dietéticos ineludibles (dieta hipoproteica e hiposódica).</t>
  </si>
  <si>
    <t>&lt;b&gt;PROFILAXIS DE COMPLICACIONES EN EL SÍNDROME NEFRÓTICO&lt;/b&gt;&lt;br /&gt;&lt;br /&gt;El paciente nefrótico requiere medidas complementarias ineludibles debido a la profunda alteración de su homeostasis:&lt;br /&gt;• &lt;b&gt;Anticoagulación:&lt;/b&gt; Se indica tratamiento con anticoagulantes orales de forma profiláctica frente a la inminencia de complicaciones trombóticas (por déficit de Antitrombina III), manteniéndolo hasta lograr una albuminemia mayor a 2.5 g/dl.&lt;br /&gt;• &lt;b&gt;Manejo de la Dislipemia:&lt;/b&gt; Se asocian estatinas para controlar la sobreproducción hepática de colesterol secundaria al cuadro.&lt;br /&gt;• &lt;b&gt;Infecciones:&lt;/b&gt; Se instauran medidas de profilaxis activa en niños mediante la vacunación para Neumococo debido al estado de inmunodepresión.</t>
  </si>
  <si>
    <t>• &lt;b&gt;a) Restablecer la función pulmonar normal:&lt;/b&gt; Es incorrecta ya que el restablecimiento de la anatomía y mecánica funcional no constituye el objetivo en la urgencia de la fase aguda; la prioridad de soporte recae en garantizar la oxigenación periférica.&lt;br /&gt;• &lt;b&gt;b) Prevenir la progresión de la enfermedad a la etapa crónica y d) Reducir la inflamación pulmonar y la fibrosis:&lt;/b&gt; Son incorrectas debido a que, si bien la fase exudativa se caracteriza por una cascada inflamatoria, en la práctica clínica actual el tratamiento farmacológico (como el uso de corticoides) ha demostrado ser insuficiente para detener o modificar dicha inflamación y su evolución a la fibrosis, recayendo el éxito terapéutico sobre el manejo y soporte oxigenatorio oportuno.</t>
  </si>
  <si>
    <t>El tratamiento conservador del síndrome nefrótico incluye:&lt;br&gt;&lt;br&gt;a) Diuréticos tiazidicos, beta bloqueantes, bloqueantes cálcicos y dieta hiposodica&lt;br&gt;&lt;br&gt;b) Dieta hiperproteica, diuréticos de asa y beta bloqueantes&lt;br&gt;&lt;br&gt;c) Bloqueantes cálcicos, diuréticos de asa y restricción de liquidos&lt;br&gt;&lt;br&gt;d) IECA o ARA II, diuréticos de asa, dieta hipoproteica e hiposódico</t>
  </si>
  <si>
    <t>&lt;br&gt;d) IECA o ARA II, diuréticos de asa, dieta hipoproteica e hiposódico</t>
  </si>
  <si>
    <t>El &lt;b&gt;tratamiento conservador de base del síndrome nefrótico&lt;/b&gt; incluye la indicación ineludible de &lt;b&gt;IECA o ARA II, diuréticos de asa, y una estricta dieta hipoproteica e hiposódica&lt;/b&gt;.</t>
  </si>
  <si>
    <t>&lt;b&gt;TRATAMIENTO CONSERVADOR DEL SÍNDROME NEFRÓTICO&lt;/b&gt;&lt;br /&gt;&lt;br /&gt;El abordaje terapéutico general del síndrome nefrótico tiene como objetivo primordial forzar balances negativos para eliminar la anasarca, proteger la función renal y minimizar el riesgo de complicaciones sistémicas. Se estructura en las siguientes medidas:&lt;br /&gt;• &lt;b&gt;Restricción Hidrosalina y Reposo:&lt;/b&gt; Se indica restricción estricta del consumo de sal a valores de 2 a 4 gramos por día.&lt;br /&gt;• &lt;b&gt;Tratamiento Diurético:&lt;/b&gt; Se utilizan diuréticos de asa como la furosemida por vía oral o endovenosa. Para potenciar el efecto, se pueden asociar diuréticos tiazídicos y antagonistas de la aldosterona.&lt;br /&gt;• &lt;b&gt;Dieta Hipoproteica:&lt;/b&gt; Como regla general, se calcula un aporte de proteínas de 0.8 gr/Kg/día, evitando la sobrecarga funcional del riñón.&lt;br /&gt;• &lt;b&gt;Control Antiproteinúrico y de Presión Arterial:&lt;/b&gt; Se indica la administración de inhibidores de la enzima convertidora (IECA) o antagonistas del receptor de angiotensina II (ARA II) para disminuir la presión intraglomerular, regulando las dosis en función del control de la presión arterial del paciente.&lt;br /&gt;• &lt;b&gt;Manejo de la Dislipemia:&lt;/b&gt; Se asocian estatinas para intentar controlar la sobreproducción hepática de colesterol.</t>
  </si>
  <si>
    <t>&lt;b&gt;d) IECA o ARA II, diuréticos de asa, dieta hipoproteica e hiposódico:&lt;/b&gt; Es la opción correcta. Constituye el pilar del tratamiento conservador inicial y sintomático del síndrome nefrótico. Los IECA o ARA II reducen la presión intraglomerular logrando un efecto antiproteinúrico, los diuréticos de asa combaten la retención hidrosalina severa (edema/anasarca), y se asocia una dieta hiposódica y estrictamente hipoproteica (0.8 gr/Kg/día) para evitar la progresión del daño renal por hiperfiltración.</t>
  </si>
  <si>
    <t>&lt;b&gt;a) Diuréticos tiazidicos, beta bloqueantes, bloqueantes cálcicos y dieta hiposodica:&lt;/b&gt; Es incorrecta. Omite el uso de IECA o ARA II (fundamentales por su efecto antiproteinúrico directo sobre la arteriola eferente) y no incluye la dieta hipoproteica.&lt;br /&gt;&lt;b&gt;b) Dieta hiperproteica, diuréticos de asa y beta bloqueantes:&lt;/b&gt; Es incorrecta. La dieta hiperproteica está completamente desaconsejada, ya que el aumento del aporte de proteínas genera una mayor caída de las mismas sobre el mesangio y un exceso de reabsorción tubular, incrementando el daño y la fibrosis renal.&lt;br /&gt;&lt;b&gt;c) Bloqueantes cálcicos, diuréticos de asa y restricción de liquidos:&lt;/b&gt; Es incorrecta. Aunque los diuréticos de asa son correctos, el tratamiento requiere del efecto nefroprotector de los IECA o ARA II y del manejo dietético específico (hipoproteico e hiposódico).</t>
  </si>
  <si>
    <t>06_Síndrome_nefrítico</t>
  </si>
  <si>
    <t>¿Qué porcentaje de los casos de síndrome nefrítico se presenta en niños? Seleccione una:&lt;br&gt;&lt;br&gt;a) 20%&lt;br&gt;&lt;br&gt;b) 50%&lt;br&gt;&lt;br&gt;c) 75%&lt;br&gt;&lt;br&gt;d) 90%</t>
  </si>
  <si>
    <t>&lt;br&gt;d) 90%</t>
  </si>
  <si>
    <t>Epidemiológicamente, se establece que el &lt;b&gt;90% de los casos de síndrome nefrítico se presenta en niños&lt;/b&gt;, siendo la glomerulonefritis aguda postinfecciosa su etiología desencadenante más clásica y prevalente.</t>
  </si>
  <si>
    <t>&lt;b&gt;EPIDEMIOLOGÍA DEL SÍNDROME NEFRÍTICO&lt;/b&gt;&lt;br /&gt;&lt;br /&gt;El síndrome nefrítico es un conjunto de signos clínicos de origen renal caracterizado por la tétrada de hematuria microscópica (con hematíes dismórficos y cilindros hemáticos), hipertensión arterial, deterioro agudo de la función renal y oliguria con edemas. Su incidencia, así como las etiologías que lo desencadenan, poseen una marcada distribución epidemiológica según la edad del paciente:&lt;br /&gt;• &lt;b&gt;Niños (Edad &lt; 15 años):&lt;/b&gt; Es el grupo etario de máxima afectación, concentrando estadísticamente el &lt;b&gt;90%&lt;/b&gt; de los casos clínicos globales. Las patologías más frecuentes en este grupo incluyen la &lt;i&gt;Glomerulonefritis aguda posinfecciosa&lt;/i&gt; (o postestreptocócica, cuyos casos sintomáticos ocurren habitualmente en niños de entre 2 y 12 años, siendo 2 veces más frecuente en varones), la &lt;i&gt;Glomerulonefritis mesangial por IgA&lt;/i&gt;, la &lt;i&gt;Púrpura de Schönlein-Henoch&lt;/i&gt;, las &lt;i&gt;Nefritis hereditarias&lt;/i&gt; y la &lt;i&gt;Nefropatía lúpica&lt;/i&gt;.&lt;br /&gt;• &lt;b&gt;Adultos Jóvenes (15 - 40 años):&lt;/b&gt; En esta franja predominan la &lt;i&gt;Nefropatía IgA&lt;/i&gt;, la &lt;i&gt;Nefropatía lúpica&lt;/i&gt;, la &lt;i&gt;Enfermedad de membrana basal delgada&lt;/i&gt; y la &lt;i&gt;Glomerulonefritis rápidamente progresiva&lt;/i&gt; (con una frecuencia del 2 al 4% en este grupo).&lt;br /&gt;• &lt;b&gt;Adultos Mayores (&gt; 40 años):&lt;/b&gt; Se debe sospechar principalmente de &lt;i&gt;Nefropatía IgA&lt;/i&gt; y de &lt;i&gt;Glomerulonefritis rápidamente progresiva&lt;/i&gt; secundaria a una vasculitis, siendo ya muy raro encontrar una &lt;i&gt;Glomerulonefritis aguda postinfecciosa&lt;/i&gt;.</t>
  </si>
  <si>
    <t>La opción d es correcta debido a que la literatura epidemiológica establece de manera axiomática que la abrumadora mayoría de la carga de la enfermedad recae sobre la población pediátrica, presentándose el &lt;b&gt;90% de los casos de síndrome nefrítico en niños&lt;/b&gt; (traccionado fundamentalmente por la altísima prevalencia de los brotes de glomerulonefritis aguda postestreptocócica durante la etapa escolar y preescolar).</t>
  </si>
  <si>
    <t>&lt;br /&gt;• &lt;b&gt;a) 20%&lt;/b&gt;, &lt;b&gt;b) 50%&lt;/b&gt; y &lt;b&gt;c) 75%:&lt;/b&gt; Son incorrectas porque subestiman marcadamente la epidemiología clásica de la enfermedad. Si bien el síndrome nefrítico puede presentarse en adultos jóvenes y adultos mayores (usualmente asociado a nefropatía por IgA o a vasculitis sistémicas), su presentación es minoritaria en comparación con el 90% de la prevalencia que domina casi de forma exclusiva el grupo etario pediátrico.</t>
  </si>
  <si>
    <t>Señale la opción INCORRECTA con respecto a Glomerulonefritis Post-estreptocócica:&lt;br&gt;&lt;br&gt;a) La infección cutánea está más asociada al desarrollo de Glomerulonefritis&lt;br&gt;&lt;br&gt;b) El germen causal es el SBHGA&lt;br&gt;&lt;br&gt;c) Siempre hay que descartar que haya algún foco activo antes de iniciar el trtamiento&lt;br&gt;&lt;br&gt;d) Alrededor de 1% de los pacientes pueden progresar a una Glomerulonefritis rápidamente evolutiva&lt;br&gt;&lt;br&gt;e) Todas las cepas pueden producir daño glomerular</t>
  </si>
  <si>
    <t>e) Todas las cepas pueden producir daño glomerular</t>
  </si>
  <si>
    <t>Como axioma clínico y fisiopatológico inalterable, es estrictamente &lt;b&gt;incorrecto afirmar que todas las cepas del estreptococo pueden producir daño glomerular&lt;/b&gt;. El peligro biológico reside de manera exclusiva en un subgrupo de cepas &lt;b&gt;nefritógenas&lt;/b&gt; que poseen una especial apetencia por el glomérulo.</t>
  </si>
  <si>
    <t>&lt;b&gt;ETIOPATOGENIA DE LA GLOMERULONEFRITIS POSTESTREPTOCÓCICA&lt;/b&gt;&lt;br /&gt;&lt;br /&gt;El desarrollo de la enfermedad se vincula con el antecedente de un foco séptico activo, ocurriendo la inflamación glomerular tras un período de latencia exacto desde la infección desencadenante.&lt;br /&gt;• &lt;b&gt;Foco Infeccioso:&lt;/b&gt; La infección primaria asienta en las vías aéreas altas (faringoamigdalitis) con un período de latencia de 2 a 3 semanas, o en la piel (piodermitis) con una latencia de 4 a 6 semanas.&lt;br /&gt;• &lt;b&gt;Agente Causal:&lt;/b&gt; El proceso es gatillado típicamente por el &lt;i&gt;Estreptococo betahemolítico del Grupo A (SBHGA)&lt;/i&gt; y Grupo C.&lt;br /&gt;• &lt;b&gt;Cepas Nefritógenas:&lt;/b&gt; Es estrictamente incorrecto afirmar que todas las cepas producen daño glomerular. El riesgo radica exclusivamente en cepas con apetencia glomerular: en la faringoamigdalitis (Tipos 1, 2, 4 y 12) y en la piodermitis (Tipos 49, 55, 57 y 60).&lt;br /&gt;• &lt;b&gt;Inmunopatogenia:&lt;/b&gt; Se desencadena una vigorosa respuesta humoral con formación de inmunocomplejos y activación violenta del complemento (marcada hipocomplementemia por consumo de C3 y C4), acompañada de una infiltración celular celular masiva (macrófagos y neutrófilos) que genera una profusa proliferación endocapilar.</t>
  </si>
  <si>
    <t>La opción E es la respuesta correcta (al ser la afirmación INCORRECTA solicitada). Fisiopatológicamente, constituye un axioma inalterable que es estrictamente erróneo afirmar que todas las cepas del estreptococo pueden producir daño glomerular. La patología es desencadenada exclusivamente por un subgrupo muy particular de antígenos catalogados como cepas "nefritógenas" (como los tipos 1, 2, 4 y 12 para garganta; y 49, 55, 57 y 60 para piel).</t>
  </si>
  <si>
    <t>• &lt;b&gt;a) La infección cutánea está más asociada al desarrollo de Glomerulonefritis:&lt;/b&gt; Es una afirmación verdadera en el contexto evaluativo epidemiológico de ciertas regiones. La piodermitis es un foco clásico que precede al desarrollo del cuadro tras un período de latencia de 4 a 6 semanas.&lt;br /&gt;• &lt;b&gt;b) El germen causal es el SBHGA:&lt;/b&gt; Es una afirmación verdadera. El principal agente desencadenante de la cascada inmunológica es el Estreptococo betahemolítico del Grupo A (y Grupo C).&lt;br /&gt;• &lt;b&gt;c) Siempre hay que descartar que haya algún foco activo antes de iniciar el trtamiento:&lt;/b&gt; Es una afirmación verdadera. Como parte del tratamiento agudo, es imperativo buscar y erradicar el antígeno, exigiendo la remoción o tratamiento antibiótico del foco séptico si se encuentra activo.&lt;br /&gt;• &lt;b&gt;d) Alrededor de 1% de los pacientes pueden progresar a una Glomerulonefritis rápidamente evolutiva:&lt;/b&gt; Es una afirmación verdadera y constituye un axioma pronóstico comprobado; aproximadamente el 1% evoluciona de forma tórpida hacia una Glomerulonefritis Rápidamente Progresiva (GNRP) con formación de semilunas epiteliales.</t>
  </si>
  <si>
    <t>&lt;b&gt;EVOLUCIÓN, PRONÓSTICO Y COMPLICACIONES&lt;/b&gt;&lt;br /&gt;&lt;br /&gt;El pronóstico evolutivo general es altamente favorable, autolimitándose especialmente en la población pediátrica.&lt;br /&gt;• &lt;b&gt;Mortalidad y Pronóstico:&lt;/b&gt; La mortalidad temprana en niños es excepcional, pero empeora drásticamente en adultos mayores de 60 años, elevándose la mortalidad aguda a un 25%.&lt;br /&gt;• &lt;b&gt;Resolución Clínica:&lt;/b&gt; El edema, la HTA y la oliguria mejoran rápidamente entre los 7 a 10 días, logrando normalizar los valores de creatinina al mes. No obstante, la microhematuria puede persistir hasta 1 año.&lt;br /&gt;• &lt;b&gt;Complicación Severa (GNRP):&lt;/b&gt; El 1% de los pacientes se enfrenta a la complicación más devastadora: el desarrollo de una Glomerulonefritis Rápidamente Evolutiva, caracterizada por la presencia de semilunas que colapsan físicamente a los glomérulos, requiriendo inmunosupresión urgente.</t>
  </si>
  <si>
    <t>¿Cuál es la causa más común del síndrome nefrítico agudo?&lt;br&gt;&lt;br&gt;a) Infección estreptocócica&lt;br&gt;&lt;br&gt;b) Diabetes mellitus&lt;br&gt;&lt;br&gt;c) Hipertensión arterial&lt;br&gt;&lt;br&gt;d) Insuficiencia renal crónica</t>
  </si>
  <si>
    <t>&lt;br&gt;a) Infección estreptocócica</t>
  </si>
  <si>
    <t>La &lt;b&gt;infección estreptocócica&lt;/b&gt; (al desencadenar la &lt;b&gt;glomerulonefritis endocapilar aguda post-estreptocócica&lt;/b&gt;) constituye la &lt;b&gt;etiología infecciosa más clásica y frecuente&lt;/b&gt; causante del &lt;b&gt;síndrome nefrítico agudo&lt;/b&gt;.</t>
  </si>
  <si>
    <t>&lt;b&gt;ETIOLOGÍA DEL SÍNDROME NEFRÍTICO (HEMATURIA GLOMERULAR)&lt;/b&gt;&lt;br /&gt;&lt;br /&gt;La etiopatogenia del síndrome nefrítico está fuertemente ligada a procesos inflamatorios que provocan una alteración estructural en el glomérulo, traduciéndose en una pérdida de células hacia el espacio urinario. Las causas primarias asociadas a este síndrome incluyen:&lt;br /&gt;• &lt;b&gt;Glomerulonefritis aguda post-estreptocócica:&lt;/b&gt; Es la etiología infecciosa más clásica y frecuente. Ocurre tras una infección de vías aéreas altas o piel por cepas nefritógenas del &lt;i&gt;Estreptococo Grupo A y C&lt;/i&gt;.&lt;br /&gt;• &lt;b&gt;Nefropatía por IgA (Enfermedad de Berger):&lt;/b&gt; Constituye la etiología primaria más diagnosticada a nivel mundial.&lt;br /&gt;• &lt;b&gt;Otras causas glomerulares:&lt;/b&gt; Púrpura de Schönlein-Henoch, Glomerulonefritis rápidamente progresiva, Lupus eritematoso sistémico (Nefropatía lúpica), Síndrome de Alport, Enfermedad de membrana basal delgada, Glomerulonefritis membranoproliferativa y Síndrome Urémico Hemolítico (SUH).</t>
  </si>
  <si>
    <t>&lt;b&gt;a) Infección estreptocócica:&lt;/b&gt; Es la opción correcta. La exposición a antígenos nefritógenos desencadena un proceso inmunológico (Glomerulonefritis aguda post-estreptocócica) que se consagra como la etiología infecciosa más representativa capaz de manifestarse con un síndrome nefrítico florido (hematuria glomerular, edema, hipertensión arterial y oliguria).</t>
  </si>
  <si>
    <t>&lt;b&gt;b) Diabetes mellitus:&lt;/b&gt; Es incorrecta. Produce nefropatía diabética, la cual se caracteriza fisiopatológicamente por una proteinuria progresiva que conduce al síndrome nefrótico, no al nefrítico.&lt;br /&gt;&lt;b&gt;c) Hipertensión arterial:&lt;/b&gt; Es incorrecta. En el contexto fisiopatológico del síndrome nefrítico, la hipertensión arterial es una consecuencia o signo clínico constante derivado de la súbita expansión del volumen plasmático, no su etiología primaria. (Nota: la HTA sistémica de larga data sí puede generar nefroangioesclerosis crónica).&lt;br /&gt;&lt;b&gt;d) Insuficiencia renal crónica:&lt;/b&gt; Es incorrecta. Representa el estadio final evolutivo de la caída del filtrado glomerular de múltiples nefropatías, no el factor causal de un síndrome agudo inflamatorio.</t>
  </si>
  <si>
    <t>&lt;b&gt;PATOGENIA DE LA GLOMERULONEFRITIS POSTESTREPTOCÓCICA&lt;/b&gt;&lt;br /&gt;&lt;br /&gt;La infección por ciertas cepas del estreptococo desencadena respuestas lesivas por inmunidad humoral (formación de inmunocomplejos y activación violenta del complemento, resultando en consumo de C3) e inmunidad celular (infiltración masiva por macrófagos y neutrófilos). Esto genera una proliferación endocapilar y mesangial extrema que tapan la luz capilar, provocando una caída brusca del filtrado glomerular y la posterior retención patológica de sodio y agua que expande el volumen originando la hipertensión y los edemas.</t>
  </si>
  <si>
    <t>Un síndrome nefrítico agudo, en ausencia de síndrome nefrótico acompañante, la causa de la hipoalbuminemia que se puede ver es:&lt;br&gt;&lt;br&gt;a) Proteinuria no nefrótica&lt;br&gt;&lt;br&gt;b) La anemia acompañante&lt;br&gt;&lt;br&gt;c) Una interferencia en la determinación de albúmina condicionada por la elevación de productos nitrogenados en la sangre&lt;br&gt;&lt;br&gt;d) Un efecto dilucional&lt;br&gt;&lt;br&gt;e) Una disminución de la síntesis proteica por el hígado</t>
  </si>
  <si>
    <t>&lt;br&gt;d) Un efecto dilucional</t>
  </si>
  <si>
    <t>Durante un síndrome nefrítico agudo, en absoluta ausencia de un síndrome nefrótico acompañante, la causa de la &lt;b&gt;hipoalbuminemia&lt;/b&gt; que se puede llegar a observar responde estrictamente a un &lt;b&gt;efecto dilucional&lt;/b&gt;.</t>
  </si>
  <si>
    <t>&lt;b&gt;FISIOPATOLOGÍA HEMODINÁMICA DEL SÍNDROME NEFRÍTICO&lt;/b&gt;&lt;br /&gt;&lt;br /&gt;La génesis del síndrome nefrítico responde principalmente a mecanismos inflamatorios e inmunopatológicos que alteran drásticamente la estructura y hemodinamia del glomérulo. A diferencia de los mecanismos de alteraciones de presiones oncóticas del síndrome nefrótico, aquí el protagonismo fisiopatológico lo tiene la inflamación celular directa y la congestión vascular.&lt;br /&gt;• &lt;b&gt;Caída del Filtrado Glomerular:&lt;/b&gt; La tumefacción y proliferación del ovillo capilar generan una caída brusca del filtrado glomerular, con la consecuente acumulación tóxica y aumento de la uremia.&lt;br /&gt;• &lt;b&gt;Cascada del edema y retención hidrosalina:&lt;/b&gt; Como respuesta hemodinámica y tubular a este daño primario y falta de filtrado, se desencadena la cascada del edema. Se produce una &lt;b&gt;marcada retención primaria de Na (sodio) y agua&lt;/b&gt; a nivel de la reabsorción distal.&lt;br /&gt;• &lt;b&gt;Expansión de volumen y efecto dilucional:&lt;/b&gt; Esta retención masiva origina una súbita &lt;b&gt;expansión del volumen plasmático&lt;/b&gt; y del líquido extracelular, llevando a un estado de congestión vascular generalizada y a un marcado aumento de la presión hidrostática. Como consecuencia directa de esta profusa expansión intravascular (hemodilución), ocurre un descenso relativo en la concentración de diversas sustancias plasmáticas, explicando por qué, en ausencia de una pérdida proteica masiva, puede objetivarse una hipoalbuminemia dependiente de este efecto dilucional.</t>
  </si>
  <si>
    <t>La opción d es correcta debido a que la literatura médica nefrológica establece como axioma diagnóstico directo que, durante la evolución de un síndrome nefrítico agudo (sin asociación a un síndrome nefrótico que justifique la pérdida urinaria masiva de albúmina), la causa de la &lt;b&gt;hipoalbuminemia&lt;/b&gt; objetivable responde estrictamente a un &lt;b&gt;efecto dilucional&lt;/b&gt; provocado por la brusca y masiva expansión del volumen plasmático originada por la retención primaria de agua y sodio.</t>
  </si>
  <si>
    <t>&lt;br /&gt;• &lt;b&gt;a) Proteinuria no nefrótica:&lt;/b&gt; Es incorrecta porque, si bien el síndrome nefrítico suele acompañarse de una proteinuria leve (&lt; 2.5 g/d), esta pérdida proteica no posee la magnitud fisiopatológica suficiente (como sí ocurre en el síndrome nefrótico al superar los 3.5 g/d) para provocar por sí misma una hipoalbuminemia plasmática de consumo.&lt;br /&gt;• &lt;b&gt;b) La anemia acompañante:&lt;/b&gt; Es incorrecta ya que la alteración en la serie roja no interviene fisiopatológicamente en la concentración de las proteínas plasmáticas funcionales como la albúmina.&lt;br /&gt;• &lt;b&gt;c) Una interferencia en la determinación de albúmina condicionada por la elevación de productos nitrogenados en la sangre:&lt;/b&gt; Es incorrecta debido a que la retención de solutos y la azoemia propias de la caída del filtrado glomerular no causan interferencias analíticas de laboratorio en la titulación sérica de la albúmina.&lt;br /&gt;• &lt;b&gt;e) Una disminución de la síntesis proteica por el hígado:&lt;/b&gt; Es incorrecta porque la función de síntesis hepática se encuentra anatómicamente indemne en el síndrome nefrítico de origen primario, no siendo la responsable del descenso en la concentración sérica de la proteína.</t>
  </si>
  <si>
    <t>¿Cuál es la característica histológica del síndrome nefrítico?&lt;br&gt;&lt;br&gt;a) Proliferación mesangial&lt;br&gt;&lt;br&gt;b) Glomerulonefritis membranosa&lt;br&gt;&lt;br&gt;c) Esclerosis glomerular focal y segmentaria&lt;br&gt;&lt;br&gt;d) Infiltrado leucocitario en el glomérulo</t>
  </si>
  <si>
    <t>a) Proliferación mesangial</t>
  </si>
  <si>
    <t>A nivel histopatológico y estructural, las entidades primarias que producen el &lt;b&gt;síndrome nefrítico&lt;/b&gt; se caracterizan fundamentalmente por presentar un patrón de &lt;b&gt;proliferación celular masiva&lt;/b&gt;, destacándose de forma cardinal la &lt;b&gt;proliferación mesangial&lt;/b&gt; y/o endocapilar.</t>
  </si>
  <si>
    <t>&lt;b&gt;FISIOPATOLOGÍA Y ANATOMOPATOLOGÍA DEL SÍNDROME NEFRÍTICO&lt;/b&gt;&lt;br /&gt;&lt;br /&gt;La génesis del síndrome nefrítico responde a mecanismos inflamatorios e inmunopatológicos que alteran drásticamente la estructura y la hemodinamia del glomérulo. A diferencia de las entidades causantes de síndrome nefrótico (caracterizadas por ser no proliferativas), en el nefrítico el protagonismo lo tiene la inflamación celular directa.&lt;br /&gt;• &lt;b&gt;Mecanismo Histopatológico:&lt;/b&gt; El daño inmunológico activo produce una marcada exudación y una &lt;b&gt;proliferación celular masiva&lt;/b&gt;. Esta hipercelularidad incluye predominantemente a las células mesangiales y endocapilares, generando un colapso de las luces capilares que disminuye abruptamente el filtrado glomerular.&lt;br /&gt;• &lt;b&gt;Entidades Proliferativas:&lt;/b&gt; Las glomerulopatías que originan este síndrome clínico pertenecen al grupo de las proliferativas. Se asocian clásicamente a la glomerulonefritis postestreptocócica (con gran proliferación endocapilar y mesangial) y a la nefropatía por IgA (caracterizada por proliferación mesangial focal o difusa con depósitos inmunes).&lt;br /&gt;• &lt;b&gt;Consecuencia Clínica:&lt;/b&gt; La destrucción tisular intrínseca provoca la salida de células hacia el espacio urinario (microhematuria con acantocitos y cilindros hemáticos) y una caída del filtrado que desencadena retención hidrosalina primaria, oliguria, edemas y severa hipertensión arterial (HTA).</t>
  </si>
  <si>
    <t>La opción A es correcta. A nivel histológico y taxonómico, las patologías glomerulares primarias que debutan con un síndrome nefrítico (como la nefropatía por IgA o las formas postinfecciosas) pertenecen al grupo de las glomerulonefritis proliferativas, evidenciando como alteración estructural intrínseca principal la presencia de una marcada proliferación celular mesangial o endocapilar.</t>
  </si>
  <si>
    <t>• &lt;b&gt;b) Glomerulonefritis membranosa:&lt;/b&gt; Es incorrecta. Representa una entidad de tipo no proliferativa que se caracteriza por depósitos subepiteliales y engrosamiento de la membrana basal, cursando clínicamente con un síndrome nefrótico (proteinuria masiva) y no con un síndrome nefrítico.&lt;br /&gt;• &lt;b&gt;c) Esclerosis glomerular focal y segmentaria:&lt;/b&gt; Es incorrecta. Constituye otra afección estructural no proliferativa del glomérulo (obliteración segmentaria de luces capilares sin hipercelularidad franca) que se manifiesta clásicamente con un síndrome nefrótico severo.&lt;br /&gt;• &lt;b&gt;d) Infiltrado leucocitario en el glomérulo:&lt;/b&gt; Es incorrecta en el contexto de la característica estructural definitoria de la pregunta. Aunque los cuadros agudos (como la postestreptocócica) asocian un infiltrado inflamatorio secundario de leucocitos y neutrófilos, la característica histológica intrínseca que agrupa y define a estas patologías frente a las causantes de síndrome nefrótico es el patrón de hipercelularidad por proliferación propia del tejido glomerular (proliferación mesangial y/o endocapilar).</t>
  </si>
  <si>
    <t>&lt;b&gt;DIFERENCIACIÓN: NEFRÍTICO VS. NEFRÓTICO&lt;/b&gt;&lt;br /&gt;&lt;br /&gt;Para diferenciar clínicamente el comportamiento celular del glomérulo, se dividen las patologías primarias:&lt;br /&gt;• &lt;b&gt;Proliferativas:&lt;/b&gt; Evidencian proliferación celular mesangial o capilar y cursan predominantemente con síndrome nefrítico (hematuria con cilindros hemáticos, HTA, edemas y oliguria).&lt;br /&gt;• &lt;b&gt;No Proliferativas:&lt;/b&gt; Se caracterizan por la ausencia de hipercelularidad (ej. cambios mínimos, membranosa, focal y segmentaria) y cursan clásicamente con síndrome nefrótico puro (proteinuria &gt; 3,5 g/día, hipoalbuminemia e hiperlipemia).</t>
  </si>
  <si>
    <t>¿Qué tipo de hematuria se presenta en el síndrome nefrítico?&lt;br /&gt;&lt;br /&gt;a) Macroscópica&lt;br /&gt;&lt;br /&gt;b) Microscópica&lt;br /&gt;&lt;br /&gt;c) Mixta&lt;br /&gt;&lt;br /&gt;d) Intermitente</t>
  </si>
  <si>
    <t>b) Microscópica</t>
  </si>
  <si>
    <t>El tipo de hematuria que se presenta de forma constante en el &lt;b&gt;síndrome nefrítico&lt;/b&gt; es la &lt;b&gt;microscópica&lt;/b&gt; (microhematuria).</t>
  </si>
  <si>
    <t>&lt;b&gt;CLÍNICA Y FISIOPATOLOGÍA DEL SÍNDROME NEFRÍTICO&lt;/b&gt;&lt;br /&gt;&lt;br /&gt;El síndrome nefrítico es un conjunto de manifestaciones de origen glomerular:&lt;br /&gt;• &lt;b&gt;Definición y tétrada diagnóstica:&lt;/b&gt; Se caracteriza por la presencia de &lt;b&gt;hematuria microscópica&lt;/b&gt;, &lt;b&gt;hipertensión arterial (HTA)&lt;/b&gt;, &lt;b&gt;deterioro agudo de la función renal&lt;/b&gt;, y un cuadro de &lt;b&gt;oliguria con edemas&lt;/b&gt;.&lt;br /&gt;• &lt;b&gt;Fisiopatología del sangrado:&lt;/b&gt; La inflamación activa del glomérulo (secundaria a depósitos de inmunocomplejos y reclutamiento de leucocitos) lesiona la barrera de filtración. Esto permite que los hematíes escapen de los capilares hacia el espacio de Bowman y se eliminen por la orina. Al atravesar las estructuras tubulares bajo presión, los glóbulos rojos sufren deformaciones mecánicas, originando &lt;b&gt;hematíes dismórficos&lt;/b&gt; (acantocitos) y facilitando su aglutinación en forma de &lt;b&gt;cilindros hemáticos&lt;/b&gt;.&lt;br /&gt;• &lt;b&gt;Hematuria glomerular:&lt;/b&gt; El examen del sedimento confirma el origen glomerular del sangrado cuando se constatan glóbulos rojos dismórficos y cilindros hemáticos, acompañados de proteinuria en rango no nefrótico (&lt; 2.5 g/24 h).&lt;br /&gt;• &lt;b&gt;Mecanismo del edema y la HTA:&lt;/b&gt; La inflamación y la caída de la filtración glomerular disparan una &lt;b&gt;retención primaria de sodio y agua&lt;/b&gt; a nivel distal. Esto genera una expansión del volumen plasmático con sobrecarga hidrosalina, lo que eleva la presión hidrostática y la resistencia periférica, provocando edemas e HTA de moderada a severa magnitud.</t>
  </si>
  <si>
    <t>• &lt;b&gt;b) Microscópica:&lt;/b&gt; Es la respuesta correcta. En el síndrome nefrítico puro, la hematuria microscópica (microhematuria) representa el signo clínico y de laboratorio cardinal y constante (presente en la tétrada diagnóstica), evidenciándose por la pérdida de hematíes dismórficos y la formación de cilindros hemáticos en el sedimento urinario por el daño glomerular de origen inflamatorio.</t>
  </si>
  <si>
    <t>• &lt;b&gt;a) Macroscópica:&lt;/b&gt; Es una opción incorrecta. Aunque la hematuria macroscópica (orina de color parda o "coca-cola") puede llegar a presentarse de forma excepcional en algunos brotes agudos (como en la nefropatía por IgA o en la glomerulonefritis postestreptocócica), la forma de presentación constante y definitoria en la tétrada del síndrome nefrítico es la microhematuria (microscópica).&lt;br /&gt;• &lt;b&gt;c) Mixta:&lt;/b&gt; Es una opción incorrecta. No se define de esta forma la naturaleza de la hematuria en el síndrome nefrítico; la hematuria es microscópica y de origen glomerular.&lt;br /&gt;• &lt;b&gt;d) Intermitente:&lt;/b&gt; Es una opción incorrecta. Aunque patologías específicas como la nefropatía por IgA (enfermedad de Berger) cursan con brotes recurrentes de hematuria macroscópica tras infecciones respiratorias altas, la presencia de microhematuria en el síndrome nefrítico generalizado es continua y persistente durante el período de actividad inflamatoria, no intermitente.</t>
  </si>
  <si>
    <t>&lt;b&gt;DIFERENCIACIÓN SINDROMÁTICA GLOMERULAR&lt;/b&gt;&lt;br /&gt;&lt;br /&gt;Para orientar el abordaje en las patologías glomerulares, se realiza la comparación de laboratorio y semiología entre los dos grandes síndromes:&lt;br /&gt;• &lt;b&gt;Síndrome Nefrótico:&lt;/b&gt; Se define por una proteinuria masiva (&gt; 3.5 g/24 h), hipoalbuminemia (&lt; 3 g/dl), edemas severos (anasarca) e hiperlipidemia, con hematuria clásicamente de carácter negativo.&lt;br /&gt;• &lt;b&gt;Síndrome Nefrítico:&lt;/b&gt; Cursa con hematuria microscópica glomerular constante (hematíes dismórficos y cilindros hemáticos), HTA moderada a severa, edemas de menor magnitud, oliguria y caída de la filtración glomerular (azoemia), con una proteinuria que se mantiene en rangos leves e inferiores al nefrótico (&lt; 2.5 g/24 h).&lt;br /&gt;• &lt;b&gt;Síndrome Mixto (Nefrítico-Nefrótico):&lt;/b&gt; Ocurre cuando coexisten manifestaciones de ambos espectros, presentando el paciente la HTA y la hematuria glomerular activa de la inflamación, asociadas a una proteinuria profusa que supera el umbral nefrótico.</t>
  </si>
  <si>
    <t>Cuál NO es componente del síndrome nefrítico:&lt;br&gt;&lt;br&gt;a) Proteinuria moderada&lt;br&gt;&lt;br&gt;b) Edema e HTA&lt;br&gt;&lt;br&gt;c) Dislipemia&lt;br&gt;&lt;br&gt;d) Hematuria con cilindros hemáticos</t>
  </si>
  <si>
    <t>&lt;br&gt;c) Dislipemia</t>
  </si>
  <si>
    <t>La &lt;b&gt;dislipemia&lt;/b&gt; (o hiperlipemia) es una alteración metabólica exclusiva y constante de la presentación del síndrome nefrótico, encontrándose &lt;b&gt;totalmente ausente&lt;/b&gt; en el cuadro del &lt;b&gt;síndrome nefrítico puro&lt;/b&gt;.</t>
  </si>
  <si>
    <t>&lt;b&gt;CLÍNICA DEL SÍNDROME NEFRÍTICO&lt;/b&gt;&lt;br /&gt;&lt;br /&gt;El cuadro clínico del síndrome nefrítico refleja directamente el estado de inflamación aguda del glomérulo, donde la sintomatología deriva de la congestión vascular y la destrucción celular. Se manifiesta clínicamente mediante la siguiente tétrada clásica:&lt;br /&gt;• &lt;b&gt;Hematuria:&lt;/b&gt; Es el signo cardinal. La hematuria microscópica se caracteriza obligatoriamente por la presencia de hematíes dismórficos (acantocitos) y cilindros hemáticos.&lt;br /&gt;• &lt;b&gt;Hipertensión Arterial (HTA):&lt;/b&gt; Manifestación constante derivada de la brusca expansión del volumen plasmático, el aumento del gasto cardíaco y el aumento de la resistencia periférica.&lt;br /&gt;• &lt;b&gt;Edema:&lt;/b&gt; Es producto de una retención primaria de sodio y agua debido a la caída del filtrado.&lt;br /&gt;• &lt;b&gt;Oliguria e Insuficiencia Renal:&lt;/b&gt; Deterioro agudo evidenciado por una franca disminución del ritmo diurético y un aumento tóxico de la uremia.&lt;br /&gt;• &lt;b&gt;Hallazgo asociado:&lt;/b&gt; Suele acompañarse de una &lt;b&gt;proteinuria leve o moderada&lt;/b&gt;, típicamente en rango no nefrótico (menor a 2.5 g/d).</t>
  </si>
  <si>
    <t>&lt;b&gt;c) Dislipemia:&lt;/b&gt; Es la opción correcta (el elemento que NO es un componente). La alteración del perfil lipídico (hiperlipemia) es una manifestación exclusiva del síndrome nefrótico, generada por la sobreproducción hepática ante la caída de la presión oncótica. En el síndrome nefrítico, la hiperlipemia/dislipemia se encuentra totalmente ausente.</t>
  </si>
  <si>
    <t>&lt;b&gt;a) Proteinuria moderada:&lt;/b&gt; Es un componente válido. El síndrome nefrítico asocia clásicamente una pérdida de proteínas de carácter leve a moderada, manteniéndose típicamente en niveles inferiores a 2.5 g/día (rango no nefrótico).&lt;br /&gt;&lt;b&gt;b) Edema e HTA:&lt;/b&gt; Son componentes válidos. Ambos integran la tétrada clásica del síndrome, siendo manifestaciones directas de la retención hidrosalina y la súbita expansión del volumen plasmático.&lt;br /&gt;&lt;b&gt;d) Hematuria con cilindros hemáticos:&lt;/b&gt; Es un componente válido. Constituye el pilar diagnóstico inicial y el signo cardinal que evidencia el daño estructural inflamatorio del glomérulo y la fuga de células al espacio urinario.</t>
  </si>
  <si>
    <t>&lt;b&gt;DIAGNÓSTICO DIFERENCIAL CLÍNICO&lt;/b&gt;&lt;br /&gt;&lt;br /&gt;El principal diagnóstico diferencial analítico se establece contrastando de forma directa los hallazgos de laboratorio frente al síndrome nefrótico:&lt;br /&gt;• &lt;b&gt;Síndrome Nefrótico:&lt;/b&gt; Se define por proteinuria masiva (&gt; 3.5 g/d), hipoalbuminemia, edema muy profuso y persistente (anasarca), &lt;b&gt;hiperlipemia constante&lt;/b&gt;, y una ausencia típica de hematuria.&lt;br /&gt;• &lt;b&gt;Síndrome Nefrítico:&lt;/b&gt; Se caracteriza por proteinuria leve (&lt; 2.5 g/d), hematuria constante confirmatoria (con hematíes dismórficos y cilindros hemáticos), hipertensión arterial francamente elevada, un edema de menor magnitud, y una &lt;b&gt;ausencia total de hiperlipemia&lt;/b&gt;.</t>
  </si>
  <si>
    <t>El síndrome nefrítico se caracteriza por:&lt;br&gt;&lt;br&gt;a) Proteinuria de 2 gr en 24 hs&lt;br&gt;&lt;br&gt;b) Deterioro renal, HTA y proteinuria de 3,5 gr en 24 hs&lt;br&gt;&lt;br&gt;c) Deterioro de función renal, HTA y microhematuria&lt;br&gt;&lt;br&gt;d) HTA y proteinuria de 4 gr</t>
  </si>
  <si>
    <t>&lt;br&gt;c) Deterioro de función renal, HTA y microhematuria</t>
  </si>
  <si>
    <t>El síndrome nefrítico se caracteriza clínicamente por la presencia de una tétrada conformada por &lt;b&gt;deterioro agudo de la función renal&lt;/b&gt;, &lt;b&gt;hipertensión arterial (HTA)&lt;/b&gt;, &lt;b&gt;microhematuria&lt;/b&gt; y &lt;b&gt;oliguria con edemas&lt;/b&gt;.</t>
  </si>
  <si>
    <t>&lt;b&gt;CLÍNICA DEL SÍNDROME NEFRÍTICO&lt;/b&gt;&lt;br /&gt;&lt;br /&gt;El síndrome nefrítico se define como un conjunto de signos clínicos de origen renal, caracterizado por una alteración a nivel del glomérulo que se traduce en una pérdida de células hacia el espacio urinario. La definición formal y la presentación clínica de este síndrome se asientan en una tétrada clásica:&lt;br /&gt;• &lt;b&gt;Hematuria:&lt;/b&gt; Constituye el signo cardinal. Puede ser macroscópica o microscópica (microhematuria), caracterizándose obligatoriamente por la presencia de hematíes dismórficos (acantocitos) y cilindros hemáticos.&lt;br /&gt;• &lt;b&gt;Hipertensión Arterial (HTA):&lt;/b&gt; Manifestación constante derivada de la brusca expansión del volumen plasmático, el aumento del gasto cardíaco y el aumento de la resistencia periférica.&lt;br /&gt;• &lt;b&gt;Oliguria e Insuficiencia Renal:&lt;/b&gt; Deterioro agudo de la función renal evidenciado por una franca disminución del ritmo diurético (oliguria) y un aumento tóxico de la uremia.&lt;br /&gt;• &lt;b&gt;Edema:&lt;/b&gt; Producto de la retención primaria de sodio y agua debido a la caída del filtrado glomerular.&lt;br /&gt;Asimismo, suele acompañarse de una &lt;b&gt;proteinuria leve&lt;/b&gt;, típicamente en rango no nefrótico (menor a 2.5 g/día o con un límite estricto menor a 3.5 g/día).</t>
  </si>
  <si>
    <t>La opción c es correcta debido a que incluye los componentes de la tétrada semiológica clásica (&lt;b&gt;deterioro de función renal&lt;/b&gt;, &lt;b&gt;HTA&lt;/b&gt; y &lt;b&gt;microhematuria&lt;/b&gt;) que definen de forma directa, clínica y fisiopatológica al síndrome nefrítico.</t>
  </si>
  <si>
    <t>&lt;br /&gt;• &lt;b&gt;a) Proteinuria de 2 gr en 24 hs:&lt;/b&gt; Es incorrecta como opción única porque, si bien el síndrome nefrítico suele acompañarse de una proteinuria en este rango no nefrótico (menor a 2.5 g/d), esta no es el parámetro cardinal que lo define en absoluta ausencia de la hematuria y el deterioro funcional.&lt;br /&gt;• &lt;b&gt;b) Deterioro renal, HTA y proteinuria de 3,5 gr en 24 hs&lt;/b&gt; y &lt;b&gt;d) HTA y proteinuria de 4 gr:&lt;/b&gt; Son incorrectas debido a que una proteinuria masiva mayor o igual a 3.5 gr/24 hs constituye el pilar diagnóstico fundamental y excluyente del &lt;b&gt;síndrome nefrótico&lt;/b&gt;, diferenciándose tajantemente del síndrome nefrítico puro.</t>
  </si>
  <si>
    <t>En un joven con diagnóstico de glomerulonefritis postestreptocóccica el síndrome clínico característico sería:&lt;br&gt;&lt;br&gt;a) Síndrome nefrótico&lt;br&gt;&lt;br&gt;b) IRC terminal&lt;br&gt;&lt;br&gt;c) Síndrome nefrítico&lt;br&gt;&lt;br&gt;d) Síndrome febril prolongado</t>
  </si>
  <si>
    <t>c) Síndrome nefrítico</t>
  </si>
  <si>
    <t>En un joven con diagnóstico confirmado de &lt;b&gt;glomerulonefritis postestreptocócica&lt;/b&gt;, el síndrome clínico característico de presentación es indudablemente el &lt;b&gt;síndrome nefrítico&lt;/b&gt;.</t>
  </si>
  <si>
    <t>&lt;b&gt;CLÍNICA DE LA GLOMERULONEFRITIS POSTESTREPTOCÓCICA&lt;/b&gt;&lt;br /&gt;&lt;br /&gt;Esta inflamación glomerular endocapilar aguda, gatillada característicamente por antígenos de cepas nefritógenas, se expresa clínicamente con gran congestión vascular y exudación celular.&lt;br /&gt;• &lt;b&gt;Demografía:&lt;/b&gt; Los casos sintomáticos ocurren habitualmente en individuos muy jóvenes, típicamente en niños o adolescentes de entre 10 a 16 años (o de 2 a 12 años), siendo dos veces más frecuente en varones.&lt;br /&gt;• &lt;b&gt;Período de latencia:&lt;/b&gt; La nefritis respeta un intervalo silente exacto desde la infección desencadenante (2 a 3 semanas post faringoamigdalitis, y 4 a 6 semanas post piodermitis).&lt;br /&gt;• &lt;b&gt;Presentación:&lt;/b&gt; El síndrome nefrítico agudo florido se presenta en el 40 a 50% de los casos. La clínica se manifiesta con la tétrada cardinal de hematuria (100% de los casos, con cilindros hemáticos), hipertensión arterial (HTA), edemas y oliguria, acompañada a menudo de debilidad y anorexia.</t>
  </si>
  <si>
    <t>La opción C es correcta. Como axioma clínico y de presentación, la invasión e inflamación del glomérulo por inmunocomplejos circulantes tras una infección estreptocócica en un paciente joven, debuta cardinalmente con la tétrada de hematuria, edemas, HTA y oliguria, conformando de manera indudable un síndrome nefrítico florido.</t>
  </si>
  <si>
    <t>• &lt;b&gt;a) Síndrome nefrótico:&lt;/b&gt; Es incorrecta. En la glomerulonefritis postestreptocócica, menos del 4% de los pacientes llegan a presentar en su evolución una proteinuria de rango masivo o síndrome nefrótico.&lt;br /&gt;• &lt;b&gt;b) IRC terminal:&lt;/b&gt; Es incorrecta. El pronóstico funcional del riñón a largo plazo es excelente en la población joven y pediátrica, siendo la evolución hacia la uremia terminal a los 10 a 15 años un evento de incidencia ínfima (menor al 1%).&lt;br /&gt;• &lt;b&gt;d) Síndrome febril prolongado:&lt;/b&gt; Es incorrecta. Si bien puede haber fiebre acompañante, el cuadro clínico y renal primario que caracteriza de forma específica a la entidad inflamatoria del glomérulo es el síndrome nefrítico, no un síndrome febril de origen oscuro o prolongado.</t>
  </si>
  <si>
    <t>&lt;b&gt;EVOLUCIÓN Y PRONÓSTICO CLÍNICO&lt;/b&gt;&lt;br /&gt;&lt;br /&gt;La evolución de esta forma aguda postinfecciosa suele ser marcadamente favorable y autolimitada, especialmente en la población pediátrica y joven.&lt;br /&gt;• &lt;b&gt;Resolución clínica:&lt;/b&gt; El edema, la HTA y la oliguria tienen una resolución rápida, mejorando sustancialmente en el lapso de 7 a 10 días.&lt;br /&gt;• &lt;b&gt;Resolución de laboratorio:&lt;/b&gt; Se logra normalizar los valores séricos de creatinina al mes. No obstante, el daño glomerular residual provoca que la hematuria microscópica pueda persistir hasta 1 año después del proceso inflamatorio agudo.&lt;br /&gt;• &lt;b&gt;Complicación tórpida:&lt;/b&gt; Apenas un 1% de los casos evoluciona dramáticamente desarrollando una &lt;i&gt;Glomerulonefritis Rápidamente Progresiva (GNRP)&lt;/i&gt; con semilunas epiteliales.</t>
  </si>
  <si>
    <t>En relación con la insuficiencia respiratoria aguda:&lt;br&gt;&lt;br&gt;a) Es una causa frecuente de atención en emergencia y causa morbimortalidad elevada&lt;br&gt;&lt;br&gt;b) No es un problema frecuente&lt;br&gt;&lt;br&gt;c) Se requiere de una radiografía para su diagnóstico definitivo&lt;br&gt;&lt;br&gt;d) Su tratamiento solo es con oxígeno</t>
  </si>
  <si>
    <t>En una glomerulonefritis postestretocóccica la presentación clínica más característica seria:&lt;br&gt;&lt;br&gt;a) Síndrome nefrótico&lt;br&gt;&lt;br&gt;b) Síndrome febril prolongado&lt;br&gt;&lt;br&gt;c) Proteinuria severa no nefrótica&lt;br&gt;&lt;br&gt;d) Insuficiencia renal crónica terminal&lt;br&gt;&lt;br&gt;e) Síndrome nefritico</t>
  </si>
  <si>
    <t>&lt;br&gt;e) Síndrome nefritico</t>
  </si>
  <si>
    <t>En un paciente con diagnóstico confirmado de &lt;b&gt;glomerulonefritis postestreptocócica&lt;/b&gt;, el síndrome clínico característico de presentación es indudablemente el &lt;b&gt;síndrome nefrítico&lt;/b&gt;.</t>
  </si>
  <si>
    <t>a) Es una causa frecuente de atención en emergencia y causa morbimortalidad elevada</t>
  </si>
  <si>
    <t>&lt;b&gt;CLÍNICA DE LA GLOMERULONEFRITIS POSTESTREPTOCÓCICA&lt;/b&gt;&lt;br /&gt;&lt;br /&gt;Esta patología representa la etiología infecciosa más clásica y frecuente de daño glomerular. Afecta habitualmente a individuos jóvenes (entre 10 y 16 años) tras un período de latencia exacto desde la infección bacteriana desencadenante.&lt;br /&gt;• &lt;b&gt;Presentación clínica:&lt;/b&gt; Cuando los pacientes desarrollan la enfermedad de forma florida, se manifiesta como un síndrome nefrítico agudo típico. Cursan con hematuria (con hematíes dismórficos y cilindros hemáticos), edema nefrítico, hipertensión arterial (HTA), oliguria, debilidad y anorexia.&lt;br /&gt;• &lt;b&gt;Laboratorio y Biomarcadores:&lt;/b&gt; Se destaca como una patología fuertemente hipocomplementémica, evidenciando un descenso temporal característico de la fracción C3 del complemento (con C4 normal). A su vez, se constatan niveles de antiestreptolisina O (ASTO) francamente elevados.&lt;br /&gt;• &lt;b&gt;Evolución:&lt;/b&gt; El cuadro agudo (edemas, HTA y oliguria) posee un pronóstico favorable y autolimitado, resolviéndose rápidamente en un plazo de 7 a 10 días, aunque la hematuria microscópica puede persistir hasta 1 año post-infección.</t>
  </si>
  <si>
    <t>&lt;b&gt;e) Síndrome nefritico:&lt;/b&gt; Es la opción correcta. La glomerulonefritis aguda post-estreptocócica constituye el exponente etiológico más representativo del síndrome nefrítico agudo, manifestándose con su tétrada cardinal originada por la inflamación del glomérulo: hematuria (aislada o franca), hipertensión arterial, edema y caída del filtrado con oliguria.</t>
  </si>
  <si>
    <t>&lt;b&gt;a) Síndrome nefrótico:&lt;/b&gt; Es incorrecta. Menos del 4% de los casos de glomerulonefritis postestreptocócica llegan a presentar una fuga proteica tan masiva que alcance el rango nefrótico.&lt;br /&gt;&lt;b&gt;b) Síndrome febril prolongado:&lt;/b&gt; Es incorrecta. Aunque es originada por un agente bacteriano previo, su manifestación inflamatoria renal (nefrítica) no se caracteriza por presentar un síndrome febril prolongado primario.&lt;br /&gt;&lt;b&gt;c) Proteinuria severa no nefrótica:&lt;/b&gt; Es incorrecta. El síndrome nefrítico asocia clásicamente una proteinuria no nefrótica de carácter leve o moderado (&lt; 2.5 g/día), pero no describe de forma integral a la presentación del síndrome en su conjunto.&lt;br /&gt;&lt;b&gt;d) Insuficiencia renal crónica terminal:&lt;/b&gt; Es incorrecta. El pronóstico de la enfermedad es excelente a largo plazo; la incidencia del desarrollo de insuficiencia renal crónica con uremia a los 10 a 15 años del evento agudo es ínfima, situándose en apenas un 0,1%.</t>
  </si>
  <si>
    <t>&lt;b&gt;DIAGNÓSTICO DEL SÍNDROME NEFRÍTICO (DIFERENCIAL)&lt;/b&gt;&lt;br /&gt;&lt;br /&gt;Para diferenciar e identificar clínicamente que el paciente cursa con un síndrome nefrítico y no un síndrome nefrótico, se debe contrastar:&lt;br /&gt;• Presenta proteinuria leve (típicamente &lt; 2.5 g/d) frente a la proteinuria masiva del nefrótico (&gt; 3.5 g/d).&lt;br /&gt;• La microhematuria es constante y confirmatoria, mientras que en el nefrótico puro está ausente.&lt;br /&gt;• La hipertensión arterial se encuentra rotunda y marcadamente presente.&lt;br /&gt;• Ausencia total de hiperlipemia (la cual es un rasgo metabólico obligado en el síndrome nefrótico).</t>
  </si>
  <si>
    <t>En el síndrome nefrítico la proteinuria generalmente es:&lt;br&gt;&lt;br&gt;a) Moderada&lt;br&gt;&lt;br&gt;b) Mayor a 3500 mg/gr&lt;br&gt;&lt;br&gt;c) De proteínas en cadenas pesadas solamente&lt;br&gt;&lt;br&gt;d) Mayor de 3500 gr/24 hrs</t>
  </si>
  <si>
    <t>&lt;br&gt;a) Moderada</t>
  </si>
  <si>
    <t>En el síndrome nefrítico, la proteinuria generalmente es de magnitud &lt;b&gt;leve o moderada&lt;/b&gt;, manteniéndose típicamente en un rango no nefrótico inferior a 2.5 g/día.</t>
  </si>
  <si>
    <t>&lt;b&gt;CLÍNICA Y PROTEINURIA EN EL SÍNDROME NEFRÍTICO&lt;/b&gt;&lt;br /&gt;&lt;br /&gt;El síndrome nefrítico se manifiesta clínicamente por la clásica tétrada de hematuria microscópica (con hematíes dismórficos y cilindros hemáticos), hipertensión arterial, deterioro agudo de la función renal y oliguria con edemas. En lo que respecta a la alteración de la barrera de filtración para las proteínas, existe una premisa fisiopatológica cardinal:&lt;br /&gt;• &lt;b&gt;Magnitud de la proteinuria:&lt;/b&gt; En el síndrome nefrítico, la enfermedad suele acompañarse de una pérdida proteica en orina, pero característicamente esta proteinuria es &lt;b&gt;leve o moderada&lt;/b&gt;. Se mantiene típicamente en niveles &lt;b&gt;menores a 2.5 g/d&lt;/b&gt; (o con un límite estricto de hasta 3.49 g/d, encuadrando siempre dentro del rango no nefrótico).&lt;br /&gt;• &lt;b&gt;Diferenciación sindrómica:&lt;/b&gt; Esta magnitud moderada contrasta de manera absoluta con el síndrome nefrótico puro, donde la alteración de la permeabilidad glomerular genera invariablemente una proteinuria masiva que supera el límite de los &lt;b&gt;3.5 g/24 hs&lt;/b&gt;.</t>
  </si>
  <si>
    <t>La opción a es correcta debido a que la literatura nefrológica establece como axioma clínico directo que, durante la evolución de un síndrome nefrítico puro, la proteinuria acompañante es característicamente de magnitud &lt;b&gt;leve o moderada&lt;/b&gt; (encontrándose por debajo del rango nefrótico).</t>
  </si>
  <si>
    <t>&lt;br /&gt;• &lt;b&gt;b) Mayor a 3500 mg/gr&lt;/b&gt; y &lt;b&gt;d) Mayor de 3500 gr/24 hrs:&lt;/b&gt; Son incorrectas porque una pérdida proteica de magnitud masiva que supera los 3.5 g/día (3500 mg/24 hs) es el pilar patognomónico, cuantitativo y excluyente que define al &lt;b&gt;síndrome nefrótico&lt;/b&gt;, diferenciándose tajantemente del síndrome nefrítico puro.&lt;br /&gt;• &lt;b&gt;c) De proteínas en cadenas pesadas solamente:&lt;/b&gt; Es incorrecta ya que la composición de la proteinuria secundaria a la inflamación celular directa en el síndrome nefrítico no se restringe exclusiva y únicamente a cadenas pesadas, involucrando habitualmente otras proteínas del plasma según el grado de injuria estructural.</t>
  </si>
  <si>
    <t>Para diagnosticar glomerulonefritis postestreptocócica no es necesario realizar generalmente biopsia renal. ¿Cuál de los siguientes criterios se necesita para el diagnóstico?&lt;br&gt;&lt;br&gt;a) Que exista un cuadro clínico de nefritis aguda&lt;br&gt;&lt;br&gt;b) Que se constate infección faringoamigdalina o de piel previa de probable origen estreptocóccico&lt;br&gt;&lt;br&gt;c) Que exista consumo de complemento&lt;br&gt;&lt;br&gt;d) Todos ellos</t>
  </si>
  <si>
    <t>d) Todos ellos</t>
  </si>
  <si>
    <t>Para diagnosticar una &lt;b&gt;glomerulonefritis postestreptocócica&lt;/b&gt; sin necesidad de realizar una biopsia renal, se exige el cumplimiento concomitante de tres criterios diagnósticos: que exista un &lt;b&gt;cuadro clínico de nefritis aguda&lt;/b&gt;, que se constate una &lt;b&gt;infección previa&lt;/b&gt; (faringoamigdalina o de piel) de probable origen estreptocócico, y que exista &lt;b&gt;consumo de complemento&lt;/b&gt;.</t>
  </si>
  <si>
    <t>&lt;b&gt;DIAGNÓSTICO DE LA GLOMERULONEFRITIS POSTESTREPTOCÓCICA&lt;/b&gt;&lt;br /&gt;&lt;br /&gt;Para diagnosticar una glomerulonefritis postestreptocócica &lt;b&gt;no es necesario realizar una biopsia renal&lt;/b&gt; si se cumplen concomitante y estrictamente los siguientes tres criterios diagnósticos:&lt;br /&gt;• &lt;b&gt;Cuadro clínico:&lt;/b&gt; Que exista un cuadro clínico de nefritis aguda (típicamente caracterizado por hematuria, HTA, edemas y oliguria).&lt;br /&gt;• &lt;b&gt;Antecedente infeccioso:&lt;/b&gt; Que se constate una infección faringoamigdalina o de piel previa de probable origen estreptocócico (habitualmente confirmada mediante el dosaje de ASTO).&lt;br /&gt;• &lt;b&gt;Laboratorio inmunológico:&lt;/b&gt; Que exista consumo de complemento (típicamente evidenciado por una disminución temporal de la fracción C3).&lt;br /&gt;• &lt;b&gt;Indicación de biopsia:&lt;/b&gt; La indicación formal de realizar una biopsia renal en un paciente con síndrome nefrítico se reserva estrictamente para los casos de evolución atípica que presenten persistencia de la proteinuria y deterioro progresivo de la función renal.</t>
  </si>
  <si>
    <t>La opción D es correcta. De acuerdo a las directrices diagnósticas, para certificar una glomerulonefritis postestreptocócica obviando la necesidad de una punción biopsia renal, deben converger simultáneamente tres hallazgos irrefutables: la presentación de un síndrome nefrítico agudo, la confirmación de una infección estreptocócica precedente y la evidencia serológica de hipocomplementemia. Al integrar los elementos descritos en las premisas A, B y C, la opción D representa la respuesta global exacta.</t>
  </si>
  <si>
    <t>• &lt;b&gt;a) Que exista un cuadro clínico de nefritis aguda:&lt;/b&gt; Es correcta, pero incompleta de forma aislada. Existen múltiples glomerulopatías que debutan con síndrome nefrítico (ej. Nefropatía por IgA), por lo que se requiere la asociación del antecedente infeccioso y el consumo de complemento para sellar la etiología postestreptocócica sin biopsia.&lt;br /&gt;• &lt;b&gt;b) Que se constate infección faringoamigdalina o de piel previa de probable origen estreptocóccico:&lt;/b&gt; Es correcta, pero insuficiente por sí sola. Si bien establece el factor desencadenante, debe estar acompañada ineludiblemente de la clínica renal aguda y el descenso del complemento para confirmar el diagnóstico.&lt;br /&gt;• &lt;b&gt;c) Que exista consumo de complemento:&lt;/b&gt; Es correcta, pero parcial. La hipocomplementemia se observa también en entidades como el Lupus o la GN membranoproliferativa; por ende, exige la sumatoria de la clínica nefrítica y el antecedente infeccioso para ser concluyente.</t>
  </si>
  <si>
    <t>&lt;b&gt;EVALUACIÓN INICIAL DEL SÍNDROME NEFRÍTICO&lt;/b&gt;&lt;br /&gt;&lt;br /&gt;Ante un paciente pediátrico o adolescente (por ejemplo, de 8 o 15 años) que se presenta a la consulta con edemas, oliguria e hipertensión arterial y posee el antecedente de una infección de garganta de hace dos a tres semanas, la batería de estudios inicial ineludible para aproximarse al diagnóstico incluye:&lt;br /&gt;• &lt;b&gt;ASTO (Antiestreptolisina O):&lt;/b&gt; Para confirmar el antecedente serológico de la infección por el estreptococo.&lt;br /&gt;• &lt;b&gt;Complemento (C3 y C4):&lt;/b&gt; Para evidenciar el consumo (marcador fisiopatológico clave).&lt;br /&gt;• &lt;b&gt;Proteinuria de 24 horas:&lt;/b&gt; Para cuantificar la pérdida y descartar rangos nefróticos masivos.&lt;br /&gt;• &lt;b&gt;Función renal:&lt;/b&gt; Evaluación de urea y creatinina para objetivar la magnitud del deterioro agudo.&lt;br /&gt;• &lt;b&gt;Orina completa:&lt;/b&gt; Para confirmar la presencia de la hematuria glomerular y los cilindros hemáticos.</t>
  </si>
  <si>
    <t>Indique el hallazgo más indicativo de síndrome nefrítico agudo en el análisis de orina:&lt;br&gt;&lt;br&gt;a) Cilindros leucocitarios&lt;br&gt;&lt;br&gt;b) Leucocituria&lt;br&gt;&lt;br&gt;c) Cilindros hialinos&lt;br&gt;&lt;br&gt;d) Cilindros hemáticos</t>
  </si>
  <si>
    <t>&lt;br&gt;d) Cilindros hemáticos</t>
  </si>
  <si>
    <t>En el análisis de orina, el &lt;b&gt;hallazgo más indicativo de síndrome nefrítico agudo&lt;/b&gt; es la presencia de &lt;b&gt;cilindros hemáticos&lt;/b&gt;, los cuales son patognomónicos de sangrado e inflamación glomerular.</t>
  </si>
  <si>
    <t>&lt;b&gt;DIAGNÓSTICO DEL SÍNDROME NEFRÍTICO EN EL SEDIMENTO URINARIO&lt;/b&gt;&lt;br /&gt;&lt;br /&gt;El diagnóstico inicial del síndrome nefrítico se asienta en el estudio microscópico de la orina completa para evaluar la pérdida de células hacia el espacio urinario. El diagnóstico de hematuria de causa glomerular (síndrome nefrítico) se confirma al constatar en el sedimento:&lt;br /&gt;• &lt;b&gt;Hematíes dismórficos:&lt;/b&gt; Eritrocitos alterados morfológicamente (acantocitos) tras atravesar la membrana glomerular enferma y los túbulos.&lt;br /&gt;• &lt;b&gt;Cilindros hemáticos:&lt;/b&gt; Son cilindros hialinos que contienen hematíes en su interior. Constituyen un marcador patognomónico de inflamación y sangrado glomerular. Su aparición en el sedimento urinario es el hallazgo más indicativo de síndrome nefrítico agudo y característica indiscutible de daño glomerular.&lt;br /&gt;• &lt;b&gt;Hallazgos asociados:&lt;/b&gt; Con menor frecuencia, pueden observarse cilindros leucocitarios debido a la inflamación aguda intraglomerular. Este sedimento típicamente se acompaña de una proteinuria en rango no nefrótico (&lt; 2.5 g/d).</t>
  </si>
  <si>
    <t>&lt;b&gt;d) Cilindros hemáticos:&lt;/b&gt; Es la opción correcta. Su presencia en el sedimento urinario es el hallazgo microscópico más indicativo y específico del síndrome nefrítico agudo. Confirman categóricamente que el origen de la hematuria obedece a una inflamación y sangrado directo desde el glomérulo (daño glomerular intrínseco), constituyendo el sello distintivo de esta patología.</t>
  </si>
  <si>
    <t>&lt;b&gt;a) Cilindros leucocitarios, y b) Leucocituria:&lt;/b&gt; Son incorrectas como el hallazgo "más indicativo" del síndrome nefrítico. Los cilindros leucocitarios son siempre patológicos e indican inflamación del parénquima renal, pero son el hallazgo característico para el diagnóstico de la &lt;i&gt;Pielonefritis&lt;/i&gt; y la &lt;i&gt;Nefritis intersticial&lt;/i&gt;.&lt;br /&gt;&lt;b&gt;c) Cilindros hialinos:&lt;/b&gt; Es incorrecta. Son estructuras transparentes formadas fisiológicamente por proteínas que pueden encontrarse de manera normal en escasa cantidad en la orina, no siendo en absoluto un indicador de inflamación aguda glomerular.</t>
  </si>
  <si>
    <t>&lt;b&gt;EXCRECIÓN FISIOLÓGICA VS. PATOLÓGICA&lt;/b&gt;&lt;br /&gt;&lt;br /&gt;En condiciones fisiológicas normales, el riñón sano posee una permeabilidad restringida que permite la excreción basal de tan solo 1 a 3 hematíes por campo microscópico. En el síndrome nefrítico, la exudación de leucocitos y la proliferación celular masiva alteran severamente la barrera, provocando una caída brusca del filtrado y la salida franca de células dismórficas hacia el espacio urinario.</t>
  </si>
  <si>
    <t>¿En qué casos indicaría una biopsia en un paciente con síndrome nefrítico?&lt;br&gt;&lt;br&gt;a) Siempre pediría una biopsia&lt;br&gt;&lt;br&gt;b) En caso de presentar microhematuria&lt;br&gt;&lt;br&gt;c) En casos de evolución atípica con persistencia de proteinuria y deterioro de la función renal&lt;br&gt;&lt;br&gt;d) En caso de hematuria severa y trombosis</t>
  </si>
  <si>
    <t>&lt;br&gt;c) En casos de evolución atípica con persistencia de proteinuria y deterioro de la función renal</t>
  </si>
  <si>
    <t>La indicación formal de realizar una biopsia en un paciente con síndrome nefrítico se reserva estrictamente para los casos de &lt;b&gt;evolución atípica que presenten persistencia de la proteinuria y un marcado deterioro progresivo de la función renal&lt;/b&gt;.</t>
  </si>
  <si>
    <t>&lt;b&gt;INDICACIONES DE BIOPSIA RENAL EN EL SÍNDROME NEFRÍTICO&lt;/b&gt;&lt;br /&gt;&lt;br /&gt;El abordaje diagnóstico del síndrome nefrítico requiere una integración de la evaluación urinaria, estudios complementarios de laboratorio y la confirmación histopatológica. Sin embargo, la indicación de una punción biopsia renal posee pautas sumamente estrictas:&lt;br /&gt;• &lt;b&gt;Ausencia de indicación de rutina:&lt;/b&gt; Como regla general, para diagnosticar una glomerulonefritis postestreptocócica (la causa más frecuente en niños) no es necesario realizar una biopsia renal si se cumplen concomitantemente tres criterios diagnósticos: que exista un cuadro clínico de nefritis aguda, que se constate infección faringoamigdalina o de piel previa de probable origen estreptocócico, y que exista consumo de complemento.&lt;br /&gt;• &lt;b&gt;Evolución atípica:&lt;/b&gt; Durante la monitorización pronóstica de un paciente con síndrome nefrítico, está formalmente indicado realizar una biopsia renal en aquellos casos de evolución atípica que presenten &lt;b&gt;persistencia de la proteinuria y un marcado deterioro progresivo de la función renal&lt;/b&gt;.&lt;br /&gt;• &lt;b&gt;Urgencia biopsica (GNRP):&lt;/b&gt; Si en el curso evolutivo se constata una pérdida abrupta del filtrado glomerular (evidenciable en un plazo de apenas 15 a 30 días), el paciente puede estar desarrollando una Glomerulonefritis Rápidamente Progresiva (GNRP). Esta entidad representa una urgencia nefrológica y requiere una biopsia urgente a corto plazo para certificar la presencia de semilunas epiteliales e instaurar de manera inmediata un esquema de inmunosupresión potente.</t>
  </si>
  <si>
    <t>La opción c es correcta debido a que la literatura médica nefrológica establece como axioma clínico que, en el contexto de un síndrome nefrítico, la indicación formal para someter al paciente a una biopsia renal se reserva estrictamente para los &lt;b&gt;casos de evolución atípica que cursen con persistencia de la proteinuria y deterioro progresivo de la función renal&lt;/b&gt;, con el objetivo de evaluar la progresión hacia un daño irreversible o descartar una Glomerulonefritis Rápidamente Evolutiva.</t>
  </si>
  <si>
    <t>&lt;br /&gt;• &lt;b&gt;a) Siempre pediría una biopsia:&lt;/b&gt; Es diametralmente incorrecta, ya que la regla general dicta que si se cumplen los criterios clínicos y bioquímicos clásicos (clínica de nefritis, antecedente infeccioso y consumo de complemento), no es necesario realizar una biopsia renal de rutina.&lt;br /&gt;• &lt;b&gt;b) En caso de presentar microhematuria:&lt;/b&gt; Es incorrecta porque la microhematuria (específicamente con hematíes dismórficos y cilindros hemáticos) es el hallazgo cardinal esperado y confirmatorio del síndrome nefrítico, no constituyendo por sí misma una indicación de biopsia invasiva.&lt;br /&gt;• &lt;b&gt;d) En caso de hematuria severa y trombosis:&lt;/b&gt; Es incorrecta porque la trombosis de la vena renal es una complicación crítica característicamente asociada a la patología contraria (el síndrome nefrótico), no conformando los criterios de indicación de biopsia en la evolución propia del síndrome nefrítico.</t>
  </si>
  <si>
    <t>Paciente de 60 años de edad con síndrome nefrótico por glomerulonefritis membranosa (proteinuria de 8 g - albumina de 1.8 g) se presenta con dolor lumbar y con anuria en forma brusca ¿Cuál es el diagnóstico más probable?&lt;br&gt;&lt;br&gt;a) Litiasis renal bilateral&lt;br&gt;&lt;br&gt;b) Trombosis de venas renales bilateral&lt;br&gt;&lt;br&gt;c) Pielonefritis aguda&lt;br&gt;&lt;br&gt;d) Falla renal obstructiva por hipertrofia de próstata</t>
  </si>
  <si>
    <t>b) Trombosis de venas renales bilateral</t>
  </si>
  <si>
    <t>Si un paciente mayor con síndrome nefrótico por &lt;b&gt;glomerulonefritis membranosa&lt;/b&gt; y criterios de severidad (proteinuria masiva y albúmina crítica) se presenta con &lt;b&gt;dolor lumbar&lt;/b&gt; y &lt;b&gt;anuria&lt;/b&gt; en forma brusca, el diagnóstico clínico más probable es una &lt;b&gt;trombosis de venas renales bilateral&lt;/b&gt;.</t>
  </si>
  <si>
    <t>&lt;b&gt;COMPLICACIONES TROMBÓTICAS DEL SÍNDROME NEFRÓTICO&lt;/b&gt;&lt;br /&gt;&lt;br /&gt;El paciente nefrótico posee una predisposición crítica a la formación de trombos debido a severas alteraciones en la cascada de coagulación y la viscosidad sanguínea.&lt;br /&gt;• &lt;b&gt;Glomerulopatía Membranosa:&lt;/b&gt; Entre todas las glomerulopatías, esta entidad primaria es la que se asocia con mayor frecuencia al desarrollo de trombosis de la vena renal como complicación directa.&lt;br /&gt;• &lt;b&gt;Riesgo Trombótico Severo:&lt;/b&gt; Los pacientes que cursan con esta afección puntual presentan un estado de hipercoagulabilidad alarmante. Frente a una albuminemia crítica &lt;b&gt;menor a 2 g/dl&lt;/b&gt; (ej. 1.8 g/dl), se encuentra protocolizada la instauración profiláctica de anticoagulación estricta durante 6 a 12 meses con el fin de evitar esta letal complicación.&lt;br /&gt;• &lt;b&gt;Presentación Clínica:&lt;/b&gt; Se debe sospechar ineludiblemente la instalación de una trombosis de la vena renal (uni o bilateral) ante todo paciente nefrótico que manifieste clínicamente un inicio brusco de &lt;b&gt;dolor lumbar&lt;/b&gt;, pudiendo acompañarse de una falla renal aguda manifestada como anuria.</t>
  </si>
  <si>
    <t>La opción B es correcta. Ante un paciente adulto con síndrome nefrótico por glomerulonefritis membranosa que presenta criterios de altísima severidad (una proteinuria masiva de 8 g y una hipoalbuminemia crítica de 1.8 g/dl), el estado de hipercoagulabilidad es extremo. La aparición súbita de dolor lumbar y caída abrupta del filtrado glomerular (anuria brusca) es la presentación patognomónica de una trombosis venosa renal bilateral, complicación emblemática y letal de esta patología.</t>
  </si>
  <si>
    <t>• &lt;b&gt;a) Litiasis renal bilateral:&lt;/b&gt; Es incorrecta. Aunque un cálculo obstructivo bilateral puede generar un cólico nefrítico (dolor lumbar) y anuria, la presentación clínica expuesta en el contexto de una glomerulopatía membranosa grave orienta patofisiológicamente de forma directa hacia la complicación vascular trombótica (asociada a la pérdida de antitrombina III).&lt;br /&gt;• &lt;b&gt;c) Pielonefritis aguda:&lt;/b&gt; Es incorrecta. Se manifiesta clásicamente con fiebre elevada, escalofríos, dolor lumbar (puño percusión positiva) y síntomas sistémicos, no explicando la instauración brusca de anuria en ausencia de shock.&lt;br /&gt;• &lt;b&gt;d) Falla renal obstructiva por hipertrofia de próstata:&lt;/b&gt; Es incorrecta. La hipertrofia prostática (adenoma) causa falla posrenal que puede llevar a la oliguria o anuria, pero su curso suele ser insidioso y cursa con globo vesical, no constituyendo la complicación aguda directa esperada en un paciente con un síndrome nefrótico florido y dolor lumbar brusco.</t>
  </si>
  <si>
    <t>&lt;b&gt;FISIOPATOLOGÍA DE LA HIPERCOAGULABILIDAD NEFRÓTICA&lt;/b&gt;&lt;br /&gt;&lt;br /&gt;La trombosis de la vena renal se produce por una disrupción absoluta de la hemostasia, en donde convergen los siguientes mecanismos:&lt;br /&gt;• &lt;b&gt;Déficit de inhibidores:&lt;/b&gt; La principal causa es la disminución en sangre de la &lt;i&gt;Antitrombina III&lt;/i&gt;, un inhibidor vital de la coagulación que se pierde continuamente por vía urinaria debido a la permeabilidad de la membrana dañada.&lt;br /&gt;• &lt;b&gt;Aumento procoagulante:&lt;/b&gt; Hay un incremento hepático compensatorio de los cofactores V y VIII, junto con niveles sumamente elevados de fibrinógeno.&lt;br /&gt;• &lt;b&gt;Factores agravantes:&lt;/b&gt; El estasis venoso y la severa hemoconcentración (frecuentemente inducida por el tratamiento diurético) aumentan críticamente la viscosidad sanguínea y la reactividad plaquetaria.</t>
  </si>
  <si>
    <t>Paciente de 8 años cuya madre refiere que orina poco, le duele la cabeza, está irritable, tiene edema leve. Posee el antecedente de angina hace 20 días ¿Qué estudios realizaria?&lt;br&gt;&lt;br&gt;a) ANCA, FAN, Anti DNA, Hemograma completo y orina completa&lt;br&gt;&lt;br&gt;b) ASTO, complemento, proteinuria de 24 horas, función renal y orina completa&lt;br&gt;&lt;br&gt;c) ASTO, hemograma completo, ANCA y FAN&lt;br&gt;&lt;br&gt;d) Hemograma completo, sedimento urinario y función renal</t>
  </si>
  <si>
    <t>&lt;br&gt;b) ASTO, complemento, proteinuria de 24 horas, función renal y orina completa</t>
  </si>
  <si>
    <t>Ante un paciente pediátrico que se presenta a la consulta con síndrome nefrítico (edema, oliguria e irritabilidad por hipertensión) y posee el antecedente de una infección de garganta de hace dos a tres semanas, la batería de estudios inicial ineludible para aproximarse al diagnóstico incluye: &lt;b&gt;ASTO, Complemento, Proteinuria de 24 horas, Función renal y Orina completa&lt;/b&gt;.</t>
  </si>
  <si>
    <t>&lt;b&gt;DIAGNÓSTICO DEL SÍNDROME NEFRÍTICO POSTINFECCIOSO&lt;/b&gt;&lt;br /&gt;&lt;br /&gt;Para abordar el diagnóstico de un síndrome nefrítico agudo sospechoso de etiología postestreptocócica (clásico en niños de 2 a 12 años con una latencia de 2 a 3 semanas post-faringoamigdalitis), se debe solicitar una batería de estudios complementarios para evaluar el estado hemodinámico, el grado de insuficiencia y los marcadores etiológicos específicos:&lt;br /&gt;• &lt;b&gt;Orina completa (Sedimento):&lt;/b&gt; Es el pilar inicial. Confirma la hematuria glomerular al revelar glóbulos rojos dismórficos y los patognomónicos cilindros hemáticos.&lt;br /&gt;• &lt;b&gt;Función Renal y Medio Interno:&lt;/b&gt; Se solicita urea y creatinina para constatar el deterioro agudo del filtrado glomerular.&lt;br /&gt;• &lt;b&gt;Proteinuria de 24 horas:&lt;/b&gt; Para cuantificar la pérdida proteica, que en el síndrome nefrítico suele ser de rango leve o no nefrótico (&lt; 2.5 g/d).&lt;br /&gt;• &lt;b&gt;Serología (ASTO):&lt;/b&gt; Los niveles de antiestreptolisina O se encontrarán elevados, confirmando la infección estreptocócica reciente.&lt;br /&gt;• &lt;b&gt;Complemento (C3 y C4):&lt;/b&gt; Constituye el marcador fisiopatológico clave. El hallazgo de una disminución o consumo temporal del complemento C3 es un dato confirmatorio para la glomerulonefritis aguda post-infección.</t>
  </si>
  <si>
    <t>&lt;b&gt;b) ASTO, complemento, proteinuria de 24 horas, función renal y orina completa:&lt;/b&gt; Es la opción correcta. Constituye el panel de estudios integral e ineludible que permite confirmar el diagnóstico etiológico (ASTO elevado y complemento consumido), evaluar la magnitud del daño estructural del glomérulo (orina completa y proteinuria) y determinar la repercusión sistémica aguda (función renal) en un cuadro clínica y epidemiológicamente compatible con una glomerulonefritis postestreptocócica.</t>
  </si>
  <si>
    <t>&lt;b&gt;a) ANCA, FAN, Anti DNA, Hemograma completo y orina completa, y c) ASTO, hemograma completo, ANCA y FAN:&lt;/b&gt; Son incorrectas. Los marcadores inmunológicos como FAN, Anti-DNA (orientados a la Nefropatía Lúpica) y ANCA (orientados a las Vasculitis sistémicas) no están indicados en la batería inicial de un niño de 8 años con el antecedente claro de una angina previa, ya que la sospecha clínica apunta abrumadoramente a una etiología postestreptocócica.&lt;br /&gt;&lt;b&gt;d) Hemograma completo, sedimento urinario y función renal:&lt;/b&gt; Es incorrecta por ser una opción incompleta. Aunque el sedimento y la función renal son indispensables, esta opción omite los biomarcadores etiológicos y fisiopatológicos fundamentales (ASTO y el dosaje del Complemento) absolutamente necesarios para confirmar la sospecha de la afección endocapilar aguda postinfecciosa.</t>
  </si>
  <si>
    <t>&lt;b&gt;CLÍNICA DE LA GLOMERULONEFRITIS POSTESTREPTOCÓCICA&lt;/b&gt;&lt;br /&gt;&lt;br /&gt;La manifestación clínica de esta patología está sujeta a un período de latencia exacto desde la infección desencadenante: típicamente de 2 a 3 semanas en el caso de la faringoamigdalitis (angina). El cuadro florido se presenta como un síndrome nefrítico agudo caracterizado por oliguria, edemas, hematuria (orinas oscuras), debilidad y una marcada hipertensión arterial (HTA) generada por la expansión del volumen plasmático, la cual suele justificar los dolores de cabeza (cefalea) y la franca irritabilidad en el paciente pediátrico.</t>
  </si>
  <si>
    <t>¿Cuál de estos pacientes puede tener una GN postinfecciosa?&lt;br&gt;&lt;br&gt;a) Joven con HTA cilindros hemáticos y cociente prot/creat 500 mg/gr&lt;br&gt;&lt;br&gt;b) Mujer 14 años con C normal, HTA, glóbulos rojos dismórficos 90%&lt;br&gt;&lt;br&gt;c) Erisipela hace 90 días, cociente prot/creat 2,5 gr/gr y hematuria&lt;br&gt;&lt;br&gt;d) Todos los descritos</t>
  </si>
  <si>
    <t>&lt;br&gt;a) Joven con HTA cilindros hemáticos y cociente prot/creat 500 mg/gr</t>
  </si>
  <si>
    <t>Un paciente joven que presenta &lt;b&gt;hipertensión arterial (HTA)&lt;/b&gt;, &lt;b&gt;cilindros hemáticos&lt;/b&gt; y una &lt;b&gt;proteinuria de rango no nefrótico&lt;/b&gt; (ej. cociente proteína/creatinina de 500 mg/gr) exhibe el cuadro clínico y de laboratorio característico y compatible con una &lt;b&gt;glomerulonefritis postinfecciosa&lt;/b&gt;.</t>
  </si>
  <si>
    <t>&lt;b&gt;CLÍNICA Y DIAGNÓSTICO DE LA GLOMERULONEFRITIS POSTESTREPTOCÓCICA&lt;/b&gt;&lt;br /&gt;&lt;br /&gt;La glomerulonefritis endocapilar aguda (postestreptocócica o postinfecciosa) es la etiología infecciosa más clásica del síndrome nefrítico. Su presentación exige el cumplimiento de pautas clínicas, temporales y de laboratorio estrictas:&lt;br /&gt;• &lt;b&gt;Período de latencia:&lt;/b&gt; La nefritis respeta un intervalo silencioso exacto desde la infección originaria hasta la aparición de los síntomas. Aparece de &lt;b&gt;2 a 3 semanas&lt;/b&gt; tras una faringoamigdalitis, y de &lt;b&gt;4 a 6 semanas&lt;/b&gt; tras una piodermitis (infección cutánea).&lt;br /&gt;• &lt;b&gt;Presentación clínica (Síndrome Nefrítico):&lt;/b&gt; Cursa con la tétrada clásica caracterizada por &lt;b&gt;hematuria&lt;/b&gt; (con presencia patognomónica de hematíes dismórficos y &lt;b&gt;cilindros hemáticos&lt;/b&gt;), &lt;b&gt;hipertensión arterial (HTA)&lt;/b&gt;, &lt;b&gt;oliguria&lt;/b&gt; y &lt;b&gt;edemas&lt;/b&gt;.&lt;br /&gt;• &lt;b&gt;Proteinuria:&lt;/b&gt; Suele acompañarse de una proteinuria leve a moderada, manteniéndose típicamente en &lt;b&gt;rango no nefrótico&lt;/b&gt; (pérdidas menores a 2.5 g/d o 3.5 g/d).&lt;br /&gt;• &lt;b&gt;Marcador Fisiopatológico (Complemento):&lt;/b&gt; Resulta un criterio diferencial ineludible constatar el &lt;b&gt;descenso (consumo) del complemento C3 y C4&lt;/b&gt; en la fase aguda, configurando una patología hipocomplementémica.</t>
  </si>
  <si>
    <t>La opción a es correcta debido a que engloba los signos cardinales del síndrome nefrítico (HTA y cilindros hemáticos confirmatorios de origen glomerular) asociados a una proteinuria de rango no nefrótico (500 mg/gr equivalen a 0.5 g/d), siendo la presentación clínica, analítica y urinaria habitual y esperable de una glomerulonefritis aguda postinfecciosa.</t>
  </si>
  <si>
    <t>&lt;br /&gt;• &lt;b&gt;b) Mujer 14 años con C normal, HTA, glóbulos rojos dismórficos 90%:&lt;/b&gt; Es incorrecta porque la glomerulonefritis postinfecciosa se caracteriza indefectiblemente por ser una patología hipocomplementémica, cursando con un descenso o consumo temporal del complemento (C3), no con un complemento normal.&lt;br /&gt;• &lt;b&gt;c) Erisipela hace 90 días, cociente prot/creat 2,5 gr/gr y hematuria:&lt;/b&gt; Es incorrecta debido a que el período de latencia descrito es excesivamente largo. Tras una infección cutánea como la erisipela (piodermitis), la nefritis aparece clásicamente tras un intervalo de 4 a 6 semanas (máximo unos 42 días), resultando incongruente un período ventana de 90 días.&lt;br /&gt;• &lt;b&gt;d) Todos los descritos:&lt;/b&gt; Es diametralmente incorrecta al existir opciones con parámetros fisiopatológicos (complemento normal) y temporales (90 días) que descartan el diagnóstico de la entidad.</t>
  </si>
  <si>
    <t>Paciente de 15 años con edemas, oliguria e hipertensión arterial con antecedente de angina dos semanas previas ¿Qué estudios solicita para aproximarse al diagnóstico?&lt;br&gt;&lt;br&gt;a) ASTO - FAN - Orina completa - Hemograma&lt;br&gt;&lt;br&gt;b) Anti DNA - FAN - Complemento - Función renal - Orina completa&lt;br&gt;&lt;br&gt;c) ANCA - Factor reumatoideo - Función renal&lt;br&gt;&lt;br&gt;d) ASTO - Complemento - Proteinuria 24 hs - Orina completa - Función renal</t>
  </si>
  <si>
    <t>d) ASTO - Complemento - Proteinuria 24 hs - Orina completa - Función renal</t>
  </si>
  <si>
    <t>Ante un paciente pediátrico o adolescente que se presenta a la consulta con edemas, oliguria e hipertensión arterial y posee el antecedente de una infección de garganta (angina) de hace dos a tres semanas, la batería de estudios inicial ineludible para aproximarse al diagnóstico incluye: &lt;b&gt;ASTO&lt;/b&gt;, &lt;b&gt;Complemento&lt;/b&gt;, &lt;b&gt;Proteinuria de 24 horas&lt;/b&gt;, &lt;b&gt;Función renal&lt;/b&gt; y &lt;b&gt;Orina completa&lt;/b&gt;.</t>
  </si>
  <si>
    <t>&lt;b&gt;EVALUACIÓN INICIAL DEL SÍNDROME NEFRÍTICO (SOSPECHA DE GNPE)&lt;/b&gt;&lt;br /&gt;&lt;br /&gt;La presentación clínica aguda de edemas, oliguria e hipertensión arterial en un paciente joven, precedida por un intervalo silente de 2 a 3 semanas desde una infección faringoamigdalina (angina), configura el cuadro clásico de un síndrome nefrítico originado por una &lt;b&gt;Glomerulonefritis postestreptocócica&lt;/b&gt;. Para aproximarse y certificar el diagnóstico sin recurrir a una biopsia inicial, se exige evaluar el daño del filtro glomerular, el compromiso de la función renal y confirmar la etiología infecciosa e inmunológica subyacente mediante:&lt;br /&gt;• &lt;b&gt;ASTO (Antiestreptolisina O):&lt;/b&gt; Para confirmar el antecedente serológico de la infección desencadenante por el estreptococo betahemolítico.&lt;br /&gt;• &lt;b&gt;Complemento (C3 y C4):&lt;/b&gt; Es el marcador fisiopatológico clave; se debe evidenciar el consumo del complemento (típicamente manifestado por una disminución temporal de la fracción C3).&lt;br /&gt;• &lt;b&gt;Orina completa:&lt;/b&gt; Análisis fundamental del sedimento para constatar la presencia de la hematuria glomerular (con glóbulos rojos dismórficos) y los patognomónicos cilindros hemáticos.&lt;br /&gt;• &lt;b&gt;Proteinuria de 24 horas:&lt;/b&gt; Para cuantificar la pérdida de proteínas (que generalmente se mantiene en rango no nefrótico) y evaluar la severidad de la permeabilidad capilar.&lt;br /&gt;• &lt;b&gt;Función renal:&lt;/b&gt; Dosaje de urea y creatinina plasmática para objetivar la magnitud del deterioro renal agudo.</t>
  </si>
  <si>
    <t>La opción D es correcta. Frente a un adolescente que debuta con la tétrada del síndrome nefrítico y un antecedente faríngeo reciente, el panel diagnóstico primario ineludible exige documentar el antecedente infeccioso (ASTO), confirmar el mecanismo inmunológico de la patología (Complemento), evidenciar el daño del filtro (Orina completa y Proteinuria de 24 hs) y objetivar la repercusión tóxica y de caída del filtrado (Función renal).</t>
  </si>
  <si>
    <t>• &lt;b&gt;a) ASTO - FAN - Orina completa - Hemograma:&lt;/b&gt; Es incorrecta. Omite la evaluación del Complemento y la Función renal (que son imprescindibles en un síndrome nefrítico agudo), e incluye el dosaje de FAN (Anticuerpos antinucleares), el cual es específico para sospechar enfermedades autoinmunes sistémicas como el Lupus, no en una presentación clásica postinfecciosa.&lt;br /&gt;• &lt;b&gt;b) Anti DNA - FAN - Complemento - Función renal - Orina completa:&lt;/b&gt; Es incorrecta. Este panel diagnóstico agrupa los marcadores serológicos de elección (Anti DNA y FAN) que se solicitarían si la sospecha clínica apuntase de manera directa hacia una Nefropatía Lúpica (Lupus Eritematoso Sistémico), careciendo de relación con el antecedente claro de angina previa.&lt;br /&gt;• &lt;b&gt;c) ANCA - Factor reumatoideo - Función renal:&lt;/b&gt; Es incorrecta. El dosaje de ANCA se reserva para la evaluación de las vasculitis sistémicas de pequeños vasos (como la Granulomatosis con Poliangeítis), las cuales no representan la principal presunción clínica ante el intervalo de 2 semanas post-angina en un paciente de 15 años.</t>
  </si>
  <si>
    <t>&lt;b&gt;CRITERIOS DIAGNÓSTICOS SIN BIOPSIA&lt;/b&gt;&lt;br /&gt;&lt;br /&gt;Para diagnosticar una glomerulonefritis postestreptocócica no es necesario realizar rutinariamente una biopsia renal, siempre y cuando se cumplan concomitantemente tres criterios diagnósticos inalterables:&lt;br /&gt;• Que exista un cuadro clínico de &lt;b&gt;nefritis aguda&lt;/b&gt; (hematuria, HTA, edemas y oliguria).&lt;br /&gt;• Que se constate &lt;b&gt;infección previa&lt;/b&gt; (faringoamigdalina o de piel) de probable origen estreptocócico.&lt;br /&gt;• Que exista &lt;b&gt;consumo de complemento&lt;/b&gt;.</t>
  </si>
  <si>
    <t>07_Litiasis_renal</t>
  </si>
  <si>
    <t>¿Cuál es el tipo de cálculo renal más común?&lt;br&gt;&lt;br&gt;a) Ácido úrico&lt;br&gt;&lt;br&gt;b) Cistina&lt;br&gt;&lt;br&gt;c) Estruvita&lt;br&gt;&lt;br&gt;d) Oxalato de calcio</t>
  </si>
  <si>
    <t>&lt;br&gt;d) Oxalato de calcio</t>
  </si>
  <si>
    <t>El &lt;b&gt;oxalato de calcio&lt;/b&gt; constituye el componente principal y el tipo de cálculo renal más común a nivel epidemiológico.</t>
  </si>
  <si>
    <t>&lt;b&gt;ESTUDIO DE LA LITIASIS RENAL Y CRISTALURIA&lt;/b&gt;&lt;br /&gt;&lt;br /&gt;La cristaluria posee una importancia relativa en la litiasis renal. Hallar cristales no confirma la etiología del cálculo sin realizar previamente un Estudio Metabólico de Litiasis Renal. El análisis microscópico del sedimento urinario permite diferenciar los siguientes componentes litiásicos:&lt;br /&gt;• &lt;b&gt;Oxalato de Calcio:&lt;/b&gt; Se presentan fisiológicamente en orinas ácidas o neutras. Adoptan una forma octaédrica (descrita clásicamente como "de sobre") o de discos (mancuernas). Conforman la etiología más frecuente de la patología litiásica.&lt;br /&gt;• &lt;b&gt;Fosfatos Triples (Estruvita):&lt;/b&gt; Están conformados por fosfato amónico-magnésico y se presentan en orinas neutras o alcalinas. Poseen una forma inconfundible de ataúd. Son típicos en infecciones urinarias producidas por gérmenes ureasa positivos (ej. &lt;i&gt;Proteus&lt;/i&gt;).&lt;br /&gt;• &lt;b&gt;Ácido Úrico:&lt;/b&gt; Adoptan forma romboidal, rosetas o barriles. Abundan en pacientes con alteraciones del metabolismo de las purinas (ej. gota, leucemia).</t>
  </si>
  <si>
    <t>&lt;b&gt;d) Oxalato de calcio:&lt;/b&gt; Es la opción correcta. Epidemiológica y clínicamente, el oxalato de calcio representa el tipo de cálculo renal más común. Sus cristales se identifican microscópicamente en el sedimento urinario adoptando una forma octaédrica o de discos en orinas de pH ácido a neutro.</t>
  </si>
  <si>
    <t>&lt;b&gt;a) Ácido úrico:&lt;/b&gt; Es incorrecta. Constituye una etiología menos frecuente, asociada primariamente a alteraciones del metabolismo de las purinas (como la gota o la leucemia).&lt;br /&gt;&lt;b&gt;c) Estruvita:&lt;/b&gt; Es incorrecta. Los cálculos de fosfato amónico-magnésico se asocian estrictamente a infecciones urinarias causadas por gérmenes ureasa positivos (como el &lt;i&gt;Proteus&lt;/i&gt;) que elevan y alcalinizan el pH de la orina (&gt; 7).&lt;br /&gt;&lt;b&gt;b) Cistina:&lt;/b&gt; Es incorrecta. Representa una causa sumamente infrecuente de litiasis renal.</t>
  </si>
  <si>
    <t>&lt;b&gt;DIAGNÓSTICO IMAGENOLÓGICO DE LA LITIASIS&lt;/b&gt;&lt;br /&gt;&lt;br /&gt;La confirmación estructural de la litiasis renal y la uropatía obstructiva se asienta en métodos por imágenes:&lt;br /&gt;• &lt;b&gt;Tomografía Computada de Abdomen:&lt;/b&gt; Constituye el método diagnóstico más indicado y preciso para confirmar de forma certera el diagnóstico de litiasis renal.&lt;br /&gt;• &lt;b&gt;Ecografía Renal:&lt;/b&gt; Diagnostica litiasis mediante signos directos (visualización ecográfica del cálculo) e indirectos (dilatación pielocalicial generada por el "stop" retrógrado en la vía urinaria).&lt;br /&gt;• &lt;b&gt;Urografía Intravenosa:&lt;/b&gt; Evalúa la filtración y las diferencias de llenado de ambos uréteres, permitiendo evidenciar el "stop en cuello de cisne" causado por una litiasis impactada en la luz.</t>
  </si>
  <si>
    <t>Los cristales de "estruvita" (fosfato - amonio - magnesio) se asocian frecuentemente a:&lt;br&gt;&lt;br&gt;a) Orinas alcalinas e infección urinaria&lt;br&gt;&lt;br&gt;b) Hiperparatiroidismo&lt;br&gt;&lt;br&gt;c) Orinas ácidas y concentradas&lt;br&gt;&lt;br&gt;d) Lisis tumoral</t>
  </si>
  <si>
    <t>&lt;br&gt;a) Orinas alcalinas e infección urinaria</t>
  </si>
  <si>
    <t>Los cristales de fosfato amónico-magnésico (estruvita) se asocian patognomónicamente a la presencia de &lt;b&gt;orinas alcalinas&lt;/b&gt; (pH &gt; 7) y a cuadros de &lt;b&gt;infección urinaria&lt;/b&gt; mediados por gérmenes ureasa positivos, típicamente el &lt;i&gt;Proteus mirabilis&lt;/i&gt;.</t>
  </si>
  <si>
    <t>&lt;b&gt;ETIOLOGÍA DE CRISTALES Y LITIASIS INFECCIOSA&lt;/b&gt;&lt;br /&gt;&lt;br /&gt;La evaluación microscópica del sedimento urinario y el análisis de la cristaluria permiten identificar con alta especificidad el sustrato metabólico o infeccioso subyacente a la litiasis:&lt;br /&gt;• &lt;b&gt;Fosfatos Triples (Fosfato Amónico-Magnésico o Estruvita):&lt;/b&gt; Constituyen cristales que siempre son patológicos en la orina. Su formación exige y requiere característicamente un medio de &lt;b&gt;orinas neutras o alcalinas&lt;/b&gt;. A la microscopía óptica, adoptan una forma inconfundible descrita como cristales en &lt;b&gt;ataúd&lt;/b&gt;. Su hallazgo es típico y confirmatorio de infecciones del tracto urinario producidas por gérmenes con capacidad para escindir la urea (ureasa positivos).&lt;br /&gt;• &lt;b&gt;Correlato Clínico (Proteus y Litiasis Coraliforme):&lt;/b&gt; El exponente microbiológico clásico de este cuadro es el &lt;i&gt;Proteus mirabilis&lt;/i&gt;. Este microorganismo alcaliniza fuertemente la orina (generando pH urinario &gt; 7), lo que facilita la precipitación masiva del fosfato, amonio y magnesio. Fisiopatológicamente, esta infección se asocia de forma directa a la formación de la denominada &lt;b&gt;litiasis coraliforme&lt;/b&gt; en las vías urinarias (cálculos que moldean y ocupan todo el sistema pielocalicial).</t>
  </si>
  <si>
    <t>La opción a es correcta debido a que la literatura nefrológica e infectológica establece como axioma diagnóstico que los cristales de fosfato amónico-magnésico (estruvita) son patognomónicos de &lt;b&gt;infecciones urinarias&lt;/b&gt; producidas por bacterias productoras de ureasa (como &lt;i&gt;Proteus mirabilis&lt;/i&gt;), las cuales hidrolizan la urea y alcalinizan el medio, precipitando dichas sales de manera exclusiva en &lt;b&gt;orinas alcalinas&lt;/b&gt;.</t>
  </si>
  <si>
    <t>&lt;br /&gt;• &lt;b&gt;b) Hiperparatiroidismo:&lt;/b&gt; Es incorrecta porque la patología paratiroidea altera severamente el metabolismo fosfocálcico promoviendo la hipercalcemia e hipercalciuria, lo que predispone a la formación de litiasis de oxalato o fosfato de calcio, no a la formación de estruvita de origen infeccioso.&lt;br /&gt;• &lt;b&gt;c) Orinas ácidas y concentradas:&lt;/b&gt; Es diametralmente incorrecta, ya que un medio urinario marcadamente ácido predispone a la precipitación y formación de otros elementos orgánicos, como los cristales de ácido úrico, siendo la cristalización de estruvita un proceso dependiente de orinas neutras o alcalinas.&lt;br /&gt;• &lt;b&gt;d) Lisis tumoral:&lt;/b&gt; Es incorrecta debido a que el síndrome de lisis tumoral provoca una liberación celular masiva de ácidos nucleicos que elevan la uricemia, conduciendo a la formación obstructiva de cristales de ácido úrico en los túbulos renales, sin relación fisiopatológica con el fosfato amónico-magnésico.</t>
  </si>
  <si>
    <t>¿Qué factores de riesgo se asocian con la formación de cálculos?&lt;br&gt;&lt;br&gt;a) Obesidad&lt;br&gt;&lt;br&gt;b) Infecciones urinarias recurrentes&lt;br&gt;&lt;br&gt;c) Ingesta baja de líquidos&lt;br&gt;&lt;br&gt;d) Todas las anteriores</t>
  </si>
  <si>
    <t>d) Todas las anteriores</t>
  </si>
  <si>
    <t>La formación de cálculos o &lt;b&gt;litiasis renal&lt;/b&gt; es una patología de origen multifactorial que se asocia fuertemente a la presencia conjunta de factores de riesgo como la &lt;b&gt;obesidad&lt;/b&gt;, las &lt;b&gt;infecciones urinarias recurrentes&lt;/b&gt; y una &lt;b&gt;ingesta baja de líquidos&lt;/b&gt;.</t>
  </si>
  <si>
    <t>&lt;b&gt;FACTORES DE RIESGO Y ETIOPATOGENIA DE LA LITIASIS RENAL&lt;/b&gt;&lt;br /&gt;&lt;br /&gt;Si bien las fuentes nefrológicas provistas no desarrollan un capítulo exclusivo abocado a todos los factores de riesgo de la litiasis renal, a partir de la integración clínica y el conocimiento médico general se establecen los siguientes elementos predisponentes:&lt;br /&gt;• &lt;b&gt;Factores Metabólicos:&lt;/b&gt; La &lt;b&gt;hipercalcemia&lt;/b&gt; se asocia íntimamente con el desarrollo de nefrocalcinosis y &lt;b&gt;nefrolitiasis&lt;/b&gt;. Adicionalmente, condiciones sistémicas como la &lt;b&gt;obesidad&lt;/b&gt; alteran el perfil metabólico basal, promoviendo alteraciones urinarias (como la hiperuricosuria y cambios en el pH) que facilitan la litogénesis.&lt;br /&gt;• &lt;b&gt;Infecciones Urinarias:&lt;/b&gt; Las infecciones a repetición o la presencia de sondajes vesicales prolongados predisponen a la formación de cálculos renales y vesicales. Específicamente, los patógenos productores de la enzima ureasa (como el &lt;i&gt;Proteus mirabilis&lt;/i&gt;) generan orinas fuertemente alcalinas (pH &gt; 7), lo cual promueve la precipitación de fosfatos y la formación de la clásica litiasis coraliforme.&lt;br /&gt;• &lt;b&gt;Factores Ambientales e Hidratación:&lt;/b&gt; Una &lt;b&gt;ingesta baja de líquidos&lt;/b&gt; disminuye el volumen urinario total, incrementando exponencialmente la concentración y sobresaturación de solutos, lo que induce su cristalización irreversible.&lt;br /&gt;• &lt;b&gt;Complicaciones Renales:&lt;/b&gt; La presencia de litiasis en la vía urinaria constituye una de las causas patológicas principales de obstrucción intraluminal, pudiendo desencadenar complicaciones severas como una insuficiencia renal aguda posrenal. &lt;i&gt;(Nota: La vinculación específica de la obesidad y la baja ingesta de líquidos con la génesis de cálculos se fundamenta en conocimiento médico clínico general, al no estar descritos exhaustivamente en los textos fuente)&lt;/i&gt;.</t>
  </si>
  <si>
    <t>La opción D es correcta. En la génesis de la litiasis renal concurren e interactúan variables sistémicas, infecciosas y ambientales. La obesidad propicia un ambiente metabólico litogénico, las infecciones urinarias recurrentes (en especial por bacterias productoras de ureasa) alteran el pH y la solubilidad de la orina, y la baja ingesta hídrica concentra críticamente los solutos, facilitando su precipitación.</t>
  </si>
  <si>
    <t>• &lt;b&gt;a) Obesidad:&lt;/b&gt; Es correcta como factor de riesgo individual, pero resulta incompleta como respuesta única en el contexto del escenario planteado.&lt;br /&gt;• &lt;b&gt;b) Infecciones urinarias recurrentes:&lt;/b&gt; Es correcta individualmente, ya que gérmenes como el &lt;i&gt;Proteus&lt;/i&gt; promueven activamente la formación de cálculos (ej. de estruvita), pero es parcial ante la premisa global.&lt;br /&gt;• &lt;b&gt;c) Ingesta baja de líquidos:&lt;/b&gt; Es correcta, constituyendo el factor ambiental modificable más reconocido al causar sobresaturación urinaria, pero es insuficiente de forma aislada para resolver la consigna.</t>
  </si>
  <si>
    <t>&lt;b&gt;ABORDAJE DIAGNÓSTICO DE LA LITIASIS RENAL&lt;/b&gt;&lt;br /&gt;&lt;br /&gt;Para la confirmación imagenológica y la evaluación de esta patología obstructiva, se destaca el uso progresivo de métodos complementarios:&lt;br /&gt;• &lt;b&gt;Radiología Simple de Abdomen:&lt;/b&gt; Permite el diagnóstico y seguimiento inicial, identificando formas cálcicas evidentes como la litiasis coraliforme asociada a dilatación pielocalicial.&lt;br /&gt;• &lt;b&gt;Ecografía Renal:&lt;/b&gt; Diagnostica la presencia de litiasis mediante signos directos (visualización del cálculo) e indirectos (dilatación pielocalicial por el "stop" generado en la vía urinaria).&lt;br /&gt;• &lt;b&gt;Tomografía Computada de Abdomen:&lt;/b&gt; Se consolida axiomáticamente como el método diagnóstico más indicado y preciso (&lt;i&gt;gold standard&lt;/i&gt;) para confirmar de forma certera el diagnóstico de la litiasis renal en la práctica clínica.</t>
  </si>
  <si>
    <t>¿Qué factores de riesgo se asocian con la recurrencia de la litiasis renal? Seleccione una:&lt;br&gt;&lt;br&gt;a) Tamaño del cálculo&lt;br&gt;&lt;br&gt;b) Composición del cálculo&lt;br&gt;&lt;br&gt;c) Historia familiar de litiasis renal&lt;br&gt;&lt;br&gt;d) Todas las anteriores</t>
  </si>
  <si>
    <t>&lt;br&gt;d) Todas las anteriores</t>
  </si>
  <si>
    <t>Los factores de riesgo que se asocian clásicamente con una mayor probabilidad de &lt;b&gt;recurrencia de la litiasis renal&lt;/b&gt; incluyen el &lt;b&gt;tamaño y composición del cálculo&lt;/b&gt; en episodios previos, así como una &lt;b&gt;historia familiar&lt;/b&gt; positiva para litiasis. &lt;br /&gt;&lt;br /&gt;&lt;i&gt;(Nota: Información basada en conocimientos médicos externos, al no encontrarse descrita en las fuentes provistas. Sugiero verificarla de manera independiente)&lt;/i&gt;.</t>
  </si>
  <si>
    <t>&lt;b&gt;FACTORES DE RIESGO PARA LA RECURRENCIA DE LA LITIASIS RENAL&lt;/b&gt;&lt;br /&gt;&lt;br /&gt;La urolitiasis es una patología con una alta tasa de recidiva. Clínicamente, se evalúan múltiples factores para estratificar el riesgo de un nuevo episodio litiásico tras un primer evento:&lt;br /&gt;• &lt;b&gt;Historia familiar y genética:&lt;/b&gt; Los pacientes con antecedentes familiares de primer grado de litiasis renal presentan un riesgo significativamente mayor de recurrencia, sugiriendo alteraciones metabólicas hereditarias en la excreción de solutos (ej. hipercalciuria idiopática).&lt;br /&gt;• &lt;b&gt;Composición del cálculo:&lt;/b&gt; Ciertas etiologías litogénicas presentan tasas de recurrencia casi absolutas si no se instaura profilaxis, como los cálculos de &lt;b&gt;cistina&lt;/b&gt;, de &lt;b&gt;ácido úrico&lt;/b&gt; y los cálculos infecciosos de &lt;b&gt;estruvita&lt;/b&gt; (fosfato amónico-magnésico).&lt;br /&gt;• &lt;b&gt;Tamaño y carga litiásica previa:&lt;/b&gt; La presencia de múltiples cálculos o cálculos de gran tamaño en el debut clínico predice un medio interno altamente litogénico, favoreciendo futuras precipitaciones.&lt;br /&gt;• &lt;b&gt;Anomalías anatómicas:&lt;/b&gt; Alteraciones estructurales de la vía urinaria que generen estasis o lentitud del flujo urinario (ej. riñón en herradura).&lt;br /&gt;&lt;br /&gt;&lt;i&gt;Nota: La información clínica sobre los factores de recurrencia se elaboró mediante conocimientos médicos externos. Te sugiero verificar esta información de manera independiente.&lt;/i&gt;</t>
  </si>
  <si>
    <t>&lt;b&gt;d) Todas las anteriores:&lt;/b&gt; Es la opción correcta. Clínicamente, el riesgo de formar nuevos cálculos renales aumenta de forma sinérgica cuando confluyen antecedentes de una historia familiar positiva (factores genéticos y metabólicos), ciertas composiciones específicas de alto riesgo litogénico y la evidencia previa de una alta carga litiásica o cálculos de gran tamaño. &lt;i&gt;(Información externa a las fuentes)&lt;/i&gt;.</t>
  </si>
  <si>
    <t>&lt;b&gt;a) Tamaño del cálculo, b) Composición del cálculo, y c) Historia familiar de litiasis renal:&lt;/b&gt; Son incorrectas de forma individual, ya que todas representan de manera comprobada factores de riesgo independientes y sumatorios para predecir la recurrencia a largo plazo de la enfermedad litiásica frente a la opción D que las engloba a todas. &lt;i&gt;(Información externa a las fuentes)&lt;/i&gt;.</t>
  </si>
  <si>
    <t>&lt;b&gt;EVALUACIÓN INICIAL DE LA LITIASIS (SEGÚN FUENTES APORTADAS)&lt;/b&gt;&lt;br /&gt;&lt;br /&gt;En base a los tratados disponibles, el abordaje diagnóstico inicial de la litiasis se asienta en métodos por imágenes y el análisis microscópico del sedimento urinario:&lt;br /&gt;• &lt;b&gt;Tomografía Computada de Abdomen:&lt;/b&gt; Constituye el método diagnóstico más indicado y preciso para confirmar de forma certera el diagnóstico de litiasis renal.&lt;br /&gt;• &lt;b&gt;Cristaluria:&lt;/b&gt; El hallazgo de cristales de &lt;b&gt;Oxalato de Calcio&lt;/b&gt; u &lt;b&gt;Ácido Úrico&lt;/b&gt; en el sedimento no confirma la etiología de un cálculo por sí sola sin la realización previa de un Estudio Metabólico de Litiasis Renal.&lt;br /&gt;• &lt;b&gt;Diagnóstico por Ecografía:&lt;/b&gt; Diagnostica litiasis mediante signos directos (visualización ecográfica del cálculo) e indirectos (dilatación pielocalicial generada por el "stop" retrógrado en la vía urinaria).</t>
  </si>
  <si>
    <t>¿Cuál es la presentación clínica más común en pacientes con litiasis renal?&lt;br&gt;&lt;br&gt;a) Dolor lumbar agudo&lt;br&gt;&lt;br&gt;b) Hematuria macroscópica&lt;br&gt;&lt;br&gt;c) Fiebre y escalofríos&lt;br&gt;&lt;br&gt;d) Náuseas y vómitos</t>
  </si>
  <si>
    <t>&lt;br&gt;a) Dolor lumbar agudo</t>
  </si>
  <si>
    <t>La presentación clínica más común y característica de la litiasis renal es el &lt;b&gt;dolor lumbar agudo&lt;/b&gt; de tipo cólico, originado fisiopatológicamente por la brusca distensión de la cápsula y la vía urinaria tras la obstrucción del flujo.</t>
  </si>
  <si>
    <t>&lt;b&gt;CLÍNICA DEL DOLOR RENAL Y LITIASIS&lt;/b&gt;&lt;br /&gt;&lt;br /&gt;La presencia de cálculos en las vías urinarias (litiasis renal) genera una obstrucción mecánica que desencadena un cuadro clínico altamente sintomático:&lt;br /&gt;• &lt;b&gt;Características del dolor:&lt;/b&gt; Se presenta como un dolor &lt;b&gt;intenso&lt;/b&gt; (cuya magnitud es comparable a un infarto, trabajo de parto o a la de los grandes quemados) y de tipo &lt;b&gt;cólico&lt;/b&gt;. Se ubica anatómicamente en el &lt;b&gt;flanco&lt;/b&gt; y la &lt;b&gt;región lumbar&lt;/b&gt;, presentando una clásica &lt;b&gt;irradiación&lt;/b&gt; hacia la ingle.&lt;br /&gt;• &lt;b&gt;Mecanismo patogénico:&lt;/b&gt; El dolor es producido por la severa &lt;b&gt;distensión de la cápsula&lt;/b&gt; renal y de las vías excretoras, originada por la obstrucción aguda del flujo urinario con su consecuente gran distensión pielocalicial y compresión intrarrenal.&lt;br /&gt;• &lt;b&gt;Manifestaciones urinarias acompañantes:&lt;/b&gt; El cuadro obstructivo suele asociarse a la alteración del color de la orina, provocando característicamente &lt;b&gt;hematuria&lt;/b&gt; (orina roja o en "lavado de carne") proveniente de las lesiones generadas por la fricción del cálculo sobre la mucosa de las vías urinarias.</t>
  </si>
  <si>
    <t>La hipercapnia es sinónimo de:&lt;br&gt;&lt;br&gt;a) Hipoventilación alveolar&lt;br&gt;&lt;br&gt;b) Alcalosis respiratoria&lt;br&gt;&lt;br&gt;c) Acidosis metabólica&lt;br&gt;&lt;br&gt;d) Hiperventilación alveolar</t>
  </si>
  <si>
    <t>La opción a es correcta debido a que la literatura nefrológica establece que el síntoma cardinal y la manifestación inicial más prevalente y consultada en la litiasis renal es el &lt;b&gt;dolor lumbar agudo&lt;/b&gt; (cólico nefrítico), producto del aumento de tensión y distensión intraluminal ante la obstrucción aguda.</t>
  </si>
  <si>
    <t>&lt;br /&gt;• &lt;b&gt;b) Hematuria macroscópica:&lt;/b&gt; Es incorrecta como la "más común" o primaria, ya que si bien la litiasis es una etiología clásica de sangrado urológico, la hematuria evidente suele ser un signo acompañante, siendo el dolor el motivo de consulta predominante y universal.&lt;br /&gt;• &lt;b&gt;c) Fiebre y escalofríos:&lt;/b&gt; Son incorrectas porque su aparición indica habitualmente la instauración de una complicación infecciosa del tracto urinario superior (ej. pielonefritis obstructiva o infección aguda), excediendo la clínica de una litiasis simple y no complicada.&lt;br /&gt;• &lt;b&gt;d) Náuseas y vómitos:&lt;/b&gt; Son incorrectas como presentación principal, ya que representan reflejos neurovegetativos inespecíficos desencadenados secundariamente por la extrema intensidad del dolor cólico.</t>
  </si>
  <si>
    <t>a) Hipoventilación alveolar</t>
  </si>
  <si>
    <t>¿Cuál es la principal complicación de la litiasis renal?&lt;br&gt;&lt;br&gt;a) Insuficiencia renal aguda&lt;br&gt;&lt;br&gt;b) Infección del tracto urinario&lt;br&gt;&lt;br&gt;c) Hematuria recurrente&lt;br&gt;&lt;br&gt;d) Hidronefrosis</t>
  </si>
  <si>
    <t>b) Infección del tracto urinario</t>
  </si>
  <si>
    <t>La &lt;b&gt;infección del tracto urinario&lt;/b&gt; constituye la principal y más frecuente complicación clínica asociada a la &lt;b&gt;litiasis renal&lt;/b&gt;.</t>
  </si>
  <si>
    <t>&lt;b&gt;COMPLICACIONES DE LA LITIASIS RENAL&lt;/b&gt;&lt;br /&gt;&lt;br /&gt;Si bien las fuentes nefrológicas provistas no desarrollan un capítulo exclusivo para la litiasis renal, a partir de la integración clínica con los capítulos de infecciones urinarias y fracaso renal agudo se establecen las siguientes complicaciones asociadas:&lt;br /&gt;• &lt;b&gt;Infección del Tracto Urinario (ITU):&lt;/b&gt; Es la complicación más frecuente. La presencia de un cálculo en la vía urinaria actúa como un cuerpo extraño que interfiere con el flujo normal, favorece el estasis urinario y facilita la formación de un &lt;i&gt;biofilm&lt;/i&gt; bacteriano. Frecuentemente se asocian a bacterias productoras de ureasa (como el &lt;i&gt;Proteus mirabilis&lt;/i&gt;), que generan orinas alcalinas y promueven la formación de litiasis coraliforme, perpetuando un círculo patológico de infección y daño estructural.&lt;br /&gt;• &lt;b&gt;Insuficiencia Renal Aguda (IRA) Posrenal:&lt;/b&gt; La obstrucción intraluminal por cálculos constituye una de las etiologías clásicas de falla renal aguda posrenal. La obstrucción genera un aumento de la presión retrógrada que anula de forma mecánica la filtración glomerular.&lt;br /&gt;• &lt;b&gt;Otras alteraciones:&lt;/b&gt; Incluyen hematuria de origen urológico (por lesión directa de la mucosa), hidronefrosis (dilatación pielocalicial) y cuadros de cólico renal severo. &lt;i&gt;(Nota: La validación específica de la ITU como la complicación principal se fundamenta en el conocimiento médico general integrado con las fuentes disponibles)&lt;/i&gt;.</t>
  </si>
  <si>
    <t>La opción B es correcta. Clínicamente, la infección del tracto urinario representa la complicación principal y más frecuente de la litiasis renal, debido a que el cálculo genera estasis urinario y actúa como un nido para la adherencia y proliferación bacteriana persistente en la vía excretora.</t>
  </si>
  <si>
    <t>• &lt;b&gt;a) Insuficiencia renal aguda:&lt;/b&gt; Es incorrecta. Aunque una litiasis puede causar una IRA posrenal obstructiva, esto requiere clásicamente que la obstrucción sea bilateral (o asiente sobre un riñón único), por lo que es una complicación de suma gravedad pero globalmente menos frecuente que los cuadros infecciosos.&lt;br /&gt;• &lt;b&gt;c) Hematuria recurrente:&lt;/b&gt; Es incorrecta. La hematuria (de origen no glomerular) es fundamentalmente un signo de presentación clínica derivado de la lesión directa de la mucosa urotelial por el cálculo, no la complicación principal a mediano o largo plazo.&lt;br /&gt;• &lt;b&gt;d) Hidronefrosis:&lt;/b&gt; Es incorrecta. Representa una consecuencia fisiopatológica anatómica y un signo radiológico directo derivado de la obstrucción por la litiasis, no constituyendo en sí misma la entidad clínica de complicación sistémica de mayor prevalencia como lo es la ITU.</t>
  </si>
  <si>
    <t>&lt;b&gt;DIAGNÓSTICO IMAGENOLÓGICO DE LA LITIASIS&lt;/b&gt;&lt;br /&gt;&lt;br /&gt;El abordaje diagnóstico para confirmar la presencia del cálculo y evaluar sus consecuencias obstructivas se basa en:&lt;br /&gt;• &lt;b&gt;Ecografía Renal:&lt;/b&gt; Permite el diagnóstico inicial mediante signos directos (visualización ecográfica del cálculo) e indirectos (como la dilatación pielocalicial o hidronefrosis generada por el "stop" en la vía urinaria).&lt;br /&gt;• &lt;b&gt;Tomografía Computada de Abdomen:&lt;/b&gt; Se consolida axiomáticamente como el método diagnóstico más indicado y preciso (&lt;i&gt;gold standard&lt;/i&gt;) para confirmar de forma certera el diagnóstico de la litiasis renal en la práctica clínica.</t>
  </si>
  <si>
    <t>¿Cuál es el tratamiento médico de elección en pacientes con litiasis renal de estruvita?&lt;br&gt;&lt;br&gt;a) Antibióticos&lt;br&gt;&lt;br&gt;b) Ácido cítrico&lt;br&gt;&lt;br&gt;c) Dieta baja en sodio&lt;br&gt;&lt;br&gt;d) Cirugía endourológica</t>
  </si>
  <si>
    <t>&lt;br&gt;a) Antibióticos</t>
  </si>
  <si>
    <t>El &lt;b&gt;tratamiento médico de elección&lt;/b&gt; en pacientes con litiasis renal de estruvita es la administración de &lt;b&gt;antibióticos&lt;/b&gt;, ya que estos cálculos están causalmente vinculados a infecciones urinarias activas por gérmenes ureasa positivos.&lt;br /&gt;&lt;br /&gt;&lt;i&gt;(Nota: La validación explícita del tratamiento médico mediante antibióticos se infiere de su asociación etiológica infecciosa en las fuentes, complementándose con conocimiento médico externo)&lt;/i&gt;.</t>
  </si>
  <si>
    <t>&lt;b&gt;LITIASIS DE ESTRUVITA E INFECCIÓN URINARIA&lt;/b&gt;&lt;br /&gt;&lt;br /&gt;La génesis de los cálculos de estruvita se encuentra íntimamente ligada a procesos infecciosos del tracto urinario superior:&lt;br /&gt;• &lt;b&gt;Etiología bacteriana:&lt;/b&gt; Los cálculos de &lt;b&gt;Fosfatos Triples (Estruvita)&lt;/b&gt; están conformados estructuralmente por fosfato amónico-magnésico. Son patognomónicos y se asocian de forma típica a infecciones urinarias producidas por &lt;b&gt;gérmenes ureasa positivos&lt;/b&gt; (siendo el exponente clásico el &lt;i&gt;Proteus mirabilis&lt;/i&gt;).&lt;br /&gt;• &lt;b&gt;Fisiopatología:&lt;/b&gt; Estos microorganismos alcalinizan la orina (llevando el pH urinario a valores &lt;b&gt;&gt; 7&lt;/b&gt;), lo cual crea el microambiente físico-químico indispensable para que se produzca la precipitación de estas sales.&lt;br /&gt;• &lt;b&gt;Hallazgos clínicos y de laboratorio:&lt;/b&gt; En las infecciones por &lt;i&gt;Proteus&lt;/i&gt;, es sumamente frecuente encontrar orina alcalina asociada a leucocituria. Microscópicamente, los cristales de estruvita poseen una forma inconfundible de &lt;b&gt;ataúd&lt;/b&gt;.&lt;br /&gt;• &lt;b&gt;Litiasis Coraliforme:&lt;/b&gt; Clínicamente, ante un paciente con fiebre, dolor lumbar, desviación a la izquierda y el hallazgo ecográfico de una gran &lt;b&gt;litiasis coraliforme&lt;/b&gt; (que moldea y ocupa las cavidades pielocaliciales), el microorganismo que siempre se espera encontrar como agente causal en el urocultivo es el &lt;i&gt;Proteus mirabilis&lt;/i&gt;.</t>
  </si>
  <si>
    <t>&lt;b&gt;a) Antibióticos:&lt;/b&gt; Es la opción correcta. Dado que la formación y el crecimiento de los cálculos de estruvita dependen de manera absoluta de una infección urinaria persistente por bacterias productoras de ureasa, la erradicación del microorganismo mediante terapia antibiótica constituye el tratamiento médico causal y de elección para detener la progresión de la enfermedad. &lt;i&gt;(Información complementada con conocimiento médico externo)&lt;/i&gt;.</t>
  </si>
  <si>
    <t>&lt;b&gt;b) Ácido cítrico:&lt;/b&gt; Es incorrecta. El citrato se utiliza para prevenir la cristalización en otro tipo de litiasis (como las de oxalato de calcio o para alcalinizar la orina en cálculos de ácido úrico), pero no es el tratamiento etiológico de la estruvita (donde la orina ya es alcalina).&lt;br /&gt;&lt;b&gt;c) Dieta baja en sodio:&lt;/b&gt; Es incorrecta. Constituye una medida preventiva fundamental en la litiasis de calcio (para disminuir la hipercalciuria), careciendo de impacto terapéutico sobre los cálculos de origen infeccioso.&lt;br /&gt;&lt;b&gt;d) Cirugía endourológica:&lt;/b&gt; Es incorrecta en el contexto de la pregunta. Aunque la remoción quirúrgica (cirugía o litotricia) es el tratamiento &lt;i&gt;urológico&lt;/i&gt; definitivo y obligado para extraer la masa litiásica coraliforme ya formada, el enunciado indaga de forma específica por el tratamiento &lt;i&gt;médico&lt;/i&gt; de elección. &lt;i&gt;(Información complementada con conocimiento médico externo)&lt;/i&gt;.</t>
  </si>
  <si>
    <t>&lt;b&gt;EVALUACIÓN DEL SEDIMENTO Y CRISTALURIA&lt;/b&gt;&lt;br /&gt;&lt;br /&gt;El análisis microscópico del sedimento urinario permite diferenciar los distintos componentes litiásicos (aunque su hallazgo no confirma la etiología sin un Estudio Metabólico previo):&lt;br /&gt;• &lt;b&gt;Oxalato de Calcio:&lt;/b&gt; Se presentan fisiológicamente en orinas ácidas o neutras. Adoptan una forma octaédrica (de sobre) o de discos (mancuernas).&lt;br /&gt;• &lt;b&gt;Fosfatos Triples (Estruvita):&lt;/b&gt; Se presentan en orinas neutras o alcalinas, con la característica forma de ataúd.&lt;br /&gt;• &lt;b&gt;Ácido Úrico:&lt;/b&gt; Adoptan forma romboidal, rosetas o barriles. Abundan en pacientes con alteraciones del metabolismo de las purinas (gota, leucemia).</t>
  </si>
  <si>
    <t>08_Glomerulopatías</t>
  </si>
  <si>
    <t>Señale la opción correcta con respecto de la Glomerulopatía Membranosa:&lt;br&gt;&lt;br&gt;a) Es una Glomerulopatia Primaria, proliferativa, asociada a neoplasia predominantemente en adultos y ancianos&lt;br&gt;&lt;br&gt;b) Es una Glomerulopatía Primaria, no proliferativa, asociada a neoplasia predominantemente en niños&lt;br&gt;&lt;br&gt;c) Es una Glomerulopatía Primaria asociada a neoplasia predominantemente en adultos y ancianos cuyo tratamiento es inmunosupresor&lt;br&gt;&lt;br&gt;d) Es una Glomerulopatía Secundaria, proliferativa, asociada a neoplasia predominantemente en niños</t>
  </si>
  <si>
    <t>&lt;br&gt;c) Es una Glomerulopatía Primaria asociada a neoplasia predominantemente en adultos y ancianos cuyo tratamiento es inmunosupresor</t>
  </si>
  <si>
    <t>&lt;b&gt;GLOMERULOPATÍA MEMBRANOSA: CLÍNICA Y ASOCIACIONES&lt;/b&gt;&lt;br /&gt;&lt;br /&gt;La glomerulopatía membranosa se caracteriza fisiopatológicamente por el depósito de complejos inmunes (antígeno-anticuerpo) en la membrana, ubicados específicamente entre los podocitos y la membrana basal. Clínicamente se rige por los siguientes postulados:&lt;br /&gt;• &lt;b&gt;Clasificación:&lt;/b&gt; Se trata de una glomerulopatía &lt;b&gt;primaria&lt;/b&gt;, clasificada histológicamente como &lt;b&gt;no proliferativa&lt;/b&gt;.&lt;br /&gt;• &lt;b&gt;Asociación Paraneoplásica:&lt;/b&gt; Si bien es de base primaria, esta afección puede ser la expresión clínica temprana de un síndrome paraneoplásico, presentándose de forma predominante en la población de &lt;b&gt;adultos y ancianos&lt;/b&gt;.&lt;br /&gt;• &lt;b&gt;Tratamiento:&lt;/b&gt; El uso de un &lt;b&gt;tratamiento inmunosupresor&lt;/b&gt; (como el esquema de Ponticelli alternando esteroides y ciclofosfamida) se justifica formalmente y es el tratamiento de elección ante pacientes con criterios de severidad, como proteinuria persistente &gt; 4g/24 hs, deterioro progresivo de la función renal o riesgo de vida inminente.</t>
  </si>
  <si>
    <t>La opción c es correcta debido a que la literatura nefrológica establece que la &lt;b&gt;glomerulopatía membranosa&lt;/b&gt; es una entidad &lt;b&gt;primaria&lt;/b&gt; que puede asociarse como expresión paraneoplásica predominantemente en &lt;b&gt;adultos y ancianos&lt;/b&gt;, y cuyo abordaje ante criterios de severidad exige y justifica la instauración de un &lt;b&gt;tratamiento inmunosupresor&lt;/b&gt; formal.</t>
  </si>
  <si>
    <t>&lt;br /&gt;• &lt;b&gt;a) Es una Glomerulopatia Primaria, proliferativa...:&lt;/b&gt; Es incorrecta porque la patología se clasifica morfológica e histológicamente dentro del grupo de las glomerulopatías primarias &lt;b&gt;no proliferativas&lt;/b&gt;.&lt;br /&gt;• &lt;b&gt;b) ...asociada a neoplasia predominantemente en niños:&lt;/b&gt; Es incorrecta ya que la presentación de síndromes paraneoplásicos es característica y epidemiológicamente predominante en la población de &lt;b&gt;adultos y ancianos&lt;/b&gt; (en niños la causa primaria más frecuente de síndrome nefrótico puro es la enfermedad de cambios mínimos).&lt;br /&gt;• &lt;b&gt;d) Es una Glomerulopatía Secundaria, proliferativa... en niños:&lt;/b&gt; Es diametralmente incorrecta al definirla como proliferativa y asociar su prevalencia tumoral y etaria a la población pediátrica de manera errónea.</t>
  </si>
  <si>
    <t>¿Cuál de estas afirmaciones en glomerulonefritis rápidamente evolutiva es correcta?&lt;br&gt;&lt;br&gt;a) Se presentan como un Síndrome Nefrótico Puro&lt;br&gt;&lt;br&gt;b) Se caracteriza por proliferacion celular en semilunas&lt;br&gt;&lt;br&gt;c) Toda Glomerulopatía, en su historia natural, evoluciona a una GNRPE&lt;br&gt;&lt;br&gt;d) Evoluciona a IR terminal en 12-18 meses</t>
  </si>
  <si>
    <t>b) Se caracteriza por proliferacion celular en semilunas</t>
  </si>
  <si>
    <t>La &lt;b&gt;glomerulonefritis rápidamente progresiva o evolutiva&lt;/b&gt; se caracteriza por el hallazgo anatomopatológico fundamental y patognomónico de &lt;b&gt;semilunas epiteliales (proliferación celular en semilunas)&lt;/b&gt; en más del 50% de los glomérulos afectados.</t>
  </si>
  <si>
    <t>&lt;b&gt;GLOMERULONEFRITIS RÁPIDAMENTE PROGRESIVA (GNRP)&lt;/b&gt;&lt;br /&gt;&lt;br /&gt;Esta entidad constituye una urgencia nefrológica caracterizada por la rápida y agresiva destrucción del glomérulo.&lt;br /&gt;• &lt;b&gt;Anatomopatología:&lt;/b&gt; El hallazgo definitorio es la presencia de semilunas epiteliales en más del 50% de los glomérulos. Estas consisten en una proliferación semicircunferencial de células de aspecto epitelioide que se disponen en el espacio urinario de Bowman, comprimiendo, aprisionando y estrangulando al glomérulo de forma progresiva hasta destruirlo por completo.&lt;br /&gt;• &lt;b&gt;Presentación Clínica:&lt;/b&gt; Se manifiesta clásicamente como un síndrome nefrítico franco que incluye hematuria microscópica e hipertensión arterial (HTA). La proteinuria que acompaña al cuadro es generalmente no nefrótica.&lt;br /&gt;• &lt;b&gt;Deterioro Funcional:&lt;/b&gt; El diagnóstico clínico central se basa taxativamente en la constatación de un deterioro rápido de la función renal. Esta entidad va disminuyendo la función hasta llevar al paciente a una Insuficiencia Renal Terminal en un lapso de 90 a 120 días (aproximadamente 3 meses).</t>
  </si>
  <si>
    <t>La opción B es correcta. De forma patognomónica, la glomerulopatía rápidamente evolutiva se caracteriza histopatológicamente por la proliferación celular en semilunas epiteliales que ocupan el espacio de Bowman, evidenciándose en más del 50% de los glomérulos analizados en la biopsia renal.</t>
  </si>
  <si>
    <t>• &lt;b&gt;a) Se presentan como un Síndrome Nefrótico Puro:&lt;/b&gt; Es incorrecta. Clínicamente, esta entidad se presenta como un síndrome nefrítico franco (con hematuria e HTA), cursando generalmente con una proteinuria de rango no nefrótico.&lt;br /&gt;• &lt;b&gt;c) Toda Glomerulopatía, en su historia natural, evoluciona a una GNRPE:&lt;/b&gt; Es incorrecta. Solo algunas glomerulopatías primarias específicas (como la GN membranoproliferativa, la GN postestreptocócica o la Nefropatía por IgA) son capaces de complicarse y evolucionar hacia una forma rápidamente progresiva, no siendo una constante evolutiva para todas las entidades glomerulares.&lt;br /&gt;• &lt;b&gt;d) Evoluciona a IR terminal en 12-18 meses:&lt;/b&gt; Es incorrecta. El deterioro de la función renal es extremadamente veloz y pertinaz, llevando al paciente a una Insuficiencia Renal Terminal en un lapso mucho más corto, típicamente establecido entre los 90 a 120 días (aproximadamente 3 meses).</t>
  </si>
  <si>
    <t>&lt;b&gt;CLASIFICACIÓN ETIOLÓGICA DE LA GNRP&lt;/b&gt;&lt;br /&gt;&lt;br /&gt;La glomerulonefritis rápidamente progresiva se divide clásicamente en tipos según los hallazgos inmunopatológicos:&lt;br /&gt;• &lt;b&gt;Tipo I:&lt;/b&gt; Asociada a anticuerpos antimembrana basal (Ac anti MB).&lt;br /&gt;• &lt;b&gt;Tipo II:&lt;/b&gt; Asociada a depósito de complejos inmunes.&lt;br /&gt;• &lt;b&gt;Tipo III:&lt;/b&gt; Asociada a ANCA positivo en suero. Constituye la variante pauciinmune o inmunonegativa, caracterizada por no evidenciar depósitos inmunes en la evaluación histológica.&lt;br /&gt;• &lt;b&gt;Tipo IV:&lt;/b&gt; Resulta de una combinación de marcadores de la Tipo I y la Tipo III (positiva tanto para antiMB+ como para ANCA+).</t>
  </si>
  <si>
    <t>¿Cuál es el tipo más común de nefropatía en pacientes VIH positivos? Seleccione una:&lt;br&gt;&lt;br&gt;a) Glomerulonefritis focal y segmentaria&lt;br&gt;&lt;br&gt;b) Nefropatía por IgA&lt;br&gt;&lt;br&gt;c) Nefritis intersticial&lt;br&gt;&lt;br&gt;d) Nefropatía por cambios mínimos</t>
  </si>
  <si>
    <t>&lt;br&gt;a) Glomerulonefritis focal y segmentaria</t>
  </si>
  <si>
    <t>La &lt;b&gt;glomeruloesclerosis focal y segmentaria&lt;/b&gt; constituye el &lt;b&gt;tipo más común de nefropatía en pacientes con diagnóstico de VIH positivos&lt;/b&gt;.</t>
  </si>
  <si>
    <t>&lt;b&gt;GLOMERULOESCLEROSIS FOCAL Y SEGMENTARIA&lt;/b&gt;&lt;br /&gt;&lt;br /&gt;Esta patología se caracteriza anatómica y funcionalmente por la acumulación de colágeno glomerular tipo IV (esclerosis) con deposición de material hialino (hialinosis). La afectación se presenta en forma focal (solo algunos glomérulos del campo microscópico están tomados) y segmentaria (la zona afectada se limita a una determinada parte dentro del glomérulo). Los glomérulos afectados característicamente son los &lt;b&gt;yuxtamedulares&lt;/b&gt;.&lt;br /&gt;• &lt;b&gt;Presentación Clínica:&lt;/b&gt; Generalmente se presenta como un síndrome nefrótico severo, tanto en jóvenes como en adultos. Raras veces inicia con una proteinuria asintomática mínima. Se asocia con una baja incidencia (presente en el 30% de los casos) de microhematuria, hipertensión arterial e insuficiencia renal.&lt;br /&gt;• &lt;b&gt;Epidemiología y VIH:&lt;/b&gt; Como correlato epidemiológico de vital importancia, constituye el tipo más común de nefropatía en pacientes con diagnóstico de VIH positivos.&lt;br /&gt;• &lt;b&gt;Evolución:&lt;/b&gt; Evoluciona a insuficiencia renal en un periodo de 10 a 15 años.</t>
  </si>
  <si>
    <t>&lt;b&gt;a) Glomerulonefritis focal y segmentaria:&lt;/b&gt; Es la opción correcta. Epidemiológicamente, representa el tipo más común de daño estructural parenquimatoso asociado directamente a la infección por el virus de la inmunodeficiencia humana (VIH), cursando típicamente como un cuadro severo de síndrome nefrótico.</t>
  </si>
  <si>
    <t>&lt;b&gt;b) Nefropatía por IgA:&lt;/b&gt; Es incorrecta. Constituye la enfermedad glomerular primaria más frecuente en el mundo y se caracteriza por una proliferación mesangial con depósito de IgA; clínicamente suele asociarse a la enfermedad celíaca o presentarse tras infecciones respiratorias altas, no siendo la nefropatía característica del VIH.&lt;br /&gt;&lt;b&gt;c) Nefritis intersticial:&lt;/b&gt; Es incorrecta. Corresponde a un cuadro de inflamación y afectación del espacio túbulo-intersticial de origen comúnmente alérgico o inducido por fármacos (como antibióticos o AINEs), pero no representa la afección glomerular patognomónica del paciente VIH positivo.&lt;br /&gt;&lt;b&gt;d) Nefropatía por cambios mínimos:&lt;/b&gt; Es incorrecta. Constituye la causa más frecuente de síndrome nefrótico puro en niños menores de 15 años (caracterizada por la fusión de los pies de los podocitos), pero carece de la alta asociación epidemiológica directa que posee la forma focal y segmentaria con el VIH.</t>
  </si>
  <si>
    <t>&lt;b&gt;DIAGNÓSTICO DIFERENCIAL Y BIOPSIA&lt;/b&gt;&lt;br /&gt;&lt;br /&gt;Al realizar la biopsia de riñón para confirmar la glomeruloesclerosis focal y segmentaria, es imperativo que se extraigan glomérulos &lt;b&gt;yuxtamedulares&lt;/b&gt; (aquellos ubicados en el límite entre el fondo de la corteza y el inicio de la médula).&lt;br /&gt;• Si la muestra no se toma en la zona yuxtamedular y solo extrae glomérulos de la corteza superficial, estos pueden no presentar anomalías en la microscopía óptica.&lt;br /&gt;• Por este motivo, si los glomérulos extraídos no son yuxtamedulares, la patología puede confundirse fácilmente de forma errónea con la &lt;i&gt;Enfermedad de Cambios Mínimos&lt;/i&gt; debido a su presentación clínica similar (ambas cursan con síndrome nefrótico).</t>
  </si>
  <si>
    <t>¿Cuál de estas Glomerulopatías primarias es la más frecuente en el mundo?&lt;br&gt;&lt;br&gt;a) Glomerulopatía membranosa&lt;br&gt;&lt;br&gt;b) Glomerulonefritis post infecciosa&lt;br&gt;&lt;br&gt;c) Glomerulonefritis proliferativa mesangial&lt;br&gt;&lt;br&gt;d) Nefropatía por IgA</t>
  </si>
  <si>
    <t>&lt;br&gt;d) Nefropatía por IgA</t>
  </si>
  <si>
    <t>La &lt;b&gt;Nefropatía por IgA&lt;/b&gt; (o Enfermedad de Berger) constituye la enfermedad glomerular primaria más frecuente en el mundo, representando entre el 20% y el 40% de los pacientes con glomerulopatías primarias.</t>
  </si>
  <si>
    <t>&lt;b&gt;EPIDEMIOLOGÍA DE LA NEFROPATÍA POR IGA&lt;/b&gt;&lt;br /&gt;&lt;br /&gt;La nefropatía por IgA se consagra epidemiológicamente como la glomerulonefritis primaria más diagnosticada y frecuente a nivel mundial. &lt;br /&gt;• &lt;b&gt;Prevalencia por regiones:&lt;/b&gt; En regiones como Japón y Australia llega a representar el altísimo porcentaje del &lt;b&gt;50%&lt;/b&gt; de todas las glomerulonefritis, mientras que en Europa y Estados Unidos su frecuencia u oscilación se encuentra entre el &lt;b&gt;10% y el 30%&lt;/b&gt;.&lt;br /&gt;• &lt;b&gt;Distribución Etaria y Sexo:&lt;/b&gt; Es marcadamente más frecuente en &lt;b&gt;varones&lt;/b&gt;. Suele diagnosticarse estadísticamente alrededor de los &lt;b&gt;40 años&lt;/b&gt; de edad, concentrándose el &lt;b&gt;85%&lt;/b&gt; de los pacientes en la franja etaria que va desde los &lt;b&gt;15 hasta los 65 años&lt;/b&gt; (siendo considerablemente menos frecuente en las poblaciones de niños y de ancianos).&lt;br /&gt;• &lt;b&gt;Asociación Sistémica:&lt;/b&gt; Entre sus correlatos sistémicos de relevancia, esta entidad destaca por su asociación clínica demostrada con la &lt;b&gt;enfermedad celíaca&lt;/b&gt;.</t>
  </si>
  <si>
    <t>La opción d es correcta debido a que la literatura médica y epidemiológica establece como axioma directo que la &lt;b&gt;Nefropatía por IgA&lt;/b&gt; constituye la enfermedad glomerular primaria más frecuente en el mundo, acaparando una inmensa prevalencia global en la población de adultos jóvenes y de mediana edad.</t>
  </si>
  <si>
    <t>&lt;br /&gt;• &lt;b&gt;a) Glomerulopatía membranosa:&lt;/b&gt; Es incorrecta porque, si bien es la causa primaria más frecuente de &lt;i&gt;síndrome nefrótico&lt;/i&gt; en adultos y ancianos (alcanzando un 24-28% en esos grupos), no es la glomerulopatía primaria más prevalente a nivel general y global.&lt;br /&gt;• &lt;b&gt;b) Glomerulonefritis post infecciosa:&lt;/b&gt; Es incorrecta debido a que su incidencia ha disminuido notablemente en países desarrollados, limitando su alta frecuencia casi exclusivamente a países en desarrollo, comunidades densamente pobladas con bajo nivel socioeconómico y fundamentalmente a la población pediátrica (niños entre 2 y 12 años).&lt;br /&gt;• &lt;b&gt;c) Glomerulonefritis proliferativa mesangial:&lt;/b&gt; Es incorrecta ya que representa una causa mucho menos frecuente, manifestándose estadísticamente como síndrome nefrótico sólo en un 3% de los niños y un 7% de los adultos.</t>
  </si>
  <si>
    <t>&lt;b&gt;FISIOPATOLOGÍA Y CLÍNICA DE LA NEFROPATÍA POR IGA&lt;/b&gt;&lt;br /&gt;&lt;br /&gt;• &lt;b&gt;Patogenia:&lt;/b&gt; Se caracteriza histopatológica y fisiopatológicamente por una proliferación mesangial con depósito granular de &lt;b&gt;inmunoglobulina A (IgA)&lt;/b&gt; exclusivamente en el mesangio, lo cual se asocia frecuentemente con un aumento de la IgA secretora en sangre.&lt;br /&gt;• &lt;b&gt;Clínica Cardinal:&lt;/b&gt; La forma más frecuente de presentación clínica es la &lt;b&gt;hematuria recurrente&lt;/b&gt; (ya sea macroscópica o microscópica recidivante). De forma típica, este brote recurrente es precedido y coincide frecuentemente con una &lt;b&gt;infección respiratoria alta&lt;/b&gt; (o digestiva/urinaria) ocurrida 24 a 72 hs previas.&lt;br /&gt;• &lt;b&gt;Evolución:&lt;/b&gt; Aunque históricamente se la catalogaba como "benigna", en la actualidad se establece que entre un 20% a 40% de los pacientes desarrollará Insuficiencia Renal Crónica Terminal entre los 5 y 20 años posteriores al diagnóstico.</t>
  </si>
  <si>
    <t>¿Cuál es la causa más común de glomerulonefritis membranosa secundaria?&lt;br&gt;&lt;br&gt;a) Lupus eritematosos sistémico&lt;br&gt;&lt;br&gt;b) Hepatitis B&lt;br&gt;&lt;br&gt;c) Diabetes mellitus&lt;br&gt;&lt;br&gt;d) Enfermedad de Crohn</t>
  </si>
  <si>
    <t>a) Lupus eritematosos sistémico</t>
  </si>
  <si>
    <t>&lt;b&gt;ETIOLOGÍA DE LA GLOMERULOPATÍA MEMBRANOSA&lt;/b&gt;&lt;br /&gt;&lt;br /&gt;Para orientar la terapéutica, el origen causal de esta patología se clasifica clínicamente en dos grandes grupos:&lt;br /&gt;• &lt;b&gt;Primaria:&lt;/b&gt; Entidad de origen idiopático.&lt;br /&gt;• &lt;b&gt;Secundaria:&lt;/b&gt; Desarrollada de manera concomitante o secundaria a patologías de diversa índole. Incluye etiologías infecciosas (virus de la hepatitis B y C, sífilis), enfermedades autoinmunes (como la nefropatía lúpica o lupus eritematoso sistémico), uso de drogas, o vinculadas a trasplantes y nefropatía diabética.&lt;br /&gt;• &lt;b&gt;Síndrome Paraneoplásico:&lt;/b&gt; La enfermedad puede ser desencadenada directamente por neoplasias. Especialmente en los pacientes mayores de 60 años, la glomerulonefritis membranosa puede ser el aviso clínico de un síndrome paraneoplásico y manifestarse de forma previa a la aparición o diagnóstico del tumor sólido, obligando a efectuar un rastreo exhaustivo buscando marcadores tumorales.</t>
  </si>
  <si>
    <t>La opción A es correcta. Si bien la glomerulonefritis membranosa es una patología de base predominantemente primaria, posee asociaciones secundarias de vital importancia, estableciéndose de forma directa que el Lupus Eritematoso Sistémico constituye la causa más común de glomerulonefritis membranosa secundaria.</t>
  </si>
  <si>
    <t>• &lt;b&gt;b) Hepatitis B:&lt;/b&gt; Es incorrecta. Las infecciones virales por el virus de la hepatitis B y C pueden actuar como desencadenantes etiológicos secundarios de la patología, pero no constituyen la causa más común en comparación con la alta prevalencia del lupus eritematoso sistémico.&lt;br /&gt;• &lt;b&gt;c) Diabetes mellitus:&lt;/b&gt; Es incorrecta. La nefropatía diabética puede asociarse al desarrollo concomitante de una forma secundaria de glomerulopatía membranosa, sin embargo, el lupus eritematoso sistémico la supera como la principal etiología asociada en esta clasificación.&lt;br /&gt;• &lt;b&gt;d) Enfermedad de Crohn:&lt;/b&gt; Es incorrecta. Las enfermedades inflamatorias intestinales, como la enfermedad de Crohn, no se encuentran descritas en las fuentes nefrológicas dentro del espectro de causas secundarias directas o prevalentes de la glomerulopatía membranosa.</t>
  </si>
  <si>
    <t>&lt;b&gt;FISIOPATOLOGÍA DE LA GLOMERULOPATÍA MEMBRANOSA&lt;/b&gt;&lt;br /&gt;&lt;br /&gt;Se trata de una glomerulopatía primaria, de tipo no proliferativa, que se distingue por no presentarse usualmente bajo el cuadro clínico de una glomerulonefritis aguda.&lt;br /&gt;• &lt;b&gt;Mecanismo Patogénico:&lt;/b&gt; Se caracteriza fisiopatológicamente por el depósito de complejos inmunes (antígeno-anticuerpo) en la membrana de filtración. Específicamente, este complejo se localiza entre los podocitos y la membrana basal glomerular.&lt;br /&gt;• &lt;b&gt;Marcador Diagnóstico:&lt;/b&gt; La confirmación de un anticuerpo anti-PLA2R sérico elevado constituye un marcador útil que excluye, por regla general, la presencia de una malignidad sistémica asociada.&lt;br /&gt;• &lt;b&gt;Microscopía Óptica (Los "Picos"):&lt;/b&gt; Al realizar cortes ópticos bajo tinción con metenamina de plata, se observa de forma patognomónica que los depósitos inmunes subepiteliales se encuentran separados por proyecciones argirofílicas originadas en la membrana basal, las cuales se denominan "picos".</t>
  </si>
  <si>
    <t>¿Cuál de las siguientes afecciones se asocia comúnmente con la nefropatía membranosa?&lt;br&gt;&lt;br&gt;a) Infección por el virus de la hepatitis C&lt;br&gt;&lt;br&gt;b) Diabetes mellitus&lt;br&gt;&lt;br&gt;c) Glomerulonefritis membranoproliferativa&lt;br&gt;&lt;br&gt;d) No se asocia a ninguna de las anteriores</t>
  </si>
  <si>
    <t>&lt;br&gt;d) No se asocia a ninguna de las anteriores</t>
  </si>
  <si>
    <t>La &lt;b&gt;glomerulopatía membranosa&lt;/b&gt; es una entidad predominantemente &lt;b&gt;primaria (idiopática)&lt;/b&gt;. Dentro de sus formas secundarias, las afecciones &lt;b&gt;comúnmente asociadas&lt;/b&gt; son el &lt;b&gt;Lupus Eritematoso Sistémico&lt;/b&gt; y los &lt;b&gt;tumores sólidos (síndromes paraneoplásicos)&lt;/b&gt;, no siendo representativas como asociación principal las opciones listadas.</t>
  </si>
  <si>
    <t>&lt;b&gt;ETIOLOGÍA DE LA GLOMERULOPATÍA MEMBRANOSA&lt;/b&gt;&lt;br /&gt;&lt;br /&gt;La glomerulonefritis membranosa constituye una de las glomerulopatías primarias que causa con mayor frecuencia síndrome nefrótico en la población adulta (24,2% de los casos) y ancianos (28%). Su origen se divide en dos grandes grupos:&lt;br /&gt;• &lt;b&gt;Etiología Primaria:&lt;/b&gt; Es la entidad de origen idiopático y abarca la gran mayoría de los casos de presentación.&lt;br /&gt;• &lt;b&gt;Etiología Secundaria (Asociaciones comunes):&lt;/b&gt; Si bien es de base primaria, posee asociaciones secundarias de vital importancia clínica. El &lt;b&gt;Lupus Eritematoso Sistémico (LES)&lt;/b&gt; constituye la causa más común de glomerulonefritis membranosa secundaria. Asimismo, esta afección puede ser la expresión directa de un &lt;b&gt;síndrome paraneoplásico&lt;/b&gt; (desencadenada por neoplasias sólidas como cáncer de próstata o mama), presentándose predominantemente en adultos y ancianos.&lt;br /&gt;• &lt;b&gt;Otras causas secundarias menos comunes:&lt;/b&gt; Puede desarrollarse de manera concomitante a patologías infecciosas (virus de la hepatitis B y C, sífilis), uso de drogas, vinculada a trasplantes, o desencadenada por otras afecciones basales.</t>
  </si>
  <si>
    <t>&lt;b&gt;d) No se asocia a ninguna de las anteriores:&lt;/b&gt; Es la opción correcta. Epidemiológica y clínicamente, la nefropatía membranosa es fundamentalmente una entidad primaria. Cuando se investigan sus asociaciones secundarias "comunes" o patognomónicas, la búsqueda se orienta rígidamente hacia el Lupus Eritematoso Sistémico y las neoplasias (tumores sólidos ocultos).</t>
  </si>
  <si>
    <t>&lt;b&gt;a) Infección por el virus de la hepatitis C:&lt;/b&gt; Es incorrecta en el contexto de "asociación común". Aunque el virus de la Hepatitis C puede figurar como causa secundaria infrecuente, su asociación patognomónica clásica y abrumadora es con el desarrollo de la &lt;i&gt;Glomerulonefritis membranoproliferativa&lt;/i&gt; mediada por crioglobulinemia.&lt;br /&gt;&lt;b&gt;b) Diabetes mellitus:&lt;/b&gt; Es incorrecta. La diabetes mellitus genera de forma específica la &lt;i&gt;Nefropatía Diabética&lt;/i&gt; (con glomeruloesclerosis intercapilar difusa o nodular) inducida por hiperfiltración y toxicidad metabólica, no siendo la afección comúnmente asociada a la lesión membranosa.&lt;br /&gt;&lt;b&gt;c) Glomerulonefritis membranoproliferativa:&lt;/b&gt; Es incorrecta. Constituye una entidad patológica glomerular completamente distinta e independiente (caracterizada por consumo de complemento y engrosamiento en doble contorno), no una enfermedad sistémica que "cause" o se asocie etiológicamente a la nefropatía membranosa.</t>
  </si>
  <si>
    <t>&lt;b&gt;DIAGNÓSTICO DIFERENCIAL (HEPATITIS C Y CRIOGLOBULINEMIAS)&lt;/b&gt;&lt;br /&gt;&lt;br /&gt;Es vital recordar la fuerte asociación del virus de la Hepatitis C con otras entidades glomerulares para evitar confusiones diagnósticas:&lt;br /&gt;• Las &lt;b&gt;crioglobulinas&lt;/b&gt; (inmunoglobulinas que precipitan con el frío) generan una clínica de púrpura palpable, artralgias y &lt;b&gt;glomerulonefritis membranoproliferativa&lt;/b&gt;.&lt;br /&gt;• Esta entidad (la GN membranoproliferativa secundaria a crioglobulinemia) está fuertemente vinculada a la infección crónica por el &lt;b&gt;Virus de la Hepatitis C (VHC)&lt;/b&gt;.</t>
  </si>
  <si>
    <t>¿Cuál de los siguientes trastornos se asocia con la nefropatía por IgA? Seleccione una:&lt;br&gt;&lt;br&gt;a) Lupus eritematoso sistémico&lt;br&gt;&lt;br&gt;b) Diabetes mellitus&lt;br&gt;&lt;br&gt;c) Enfermedad de Crohn&lt;br&gt;&lt;br&gt;d) Enfermedad celíaca</t>
  </si>
  <si>
    <t>&lt;br&gt;d) Enfermedad celíaca</t>
  </si>
  <si>
    <t>La &lt;b&gt;Nefropatía por IgA&lt;/b&gt; (Enfermedad de Berger) destaca clínicamente por su estrecha asociación sistémica demostrada con la &lt;b&gt;enfermedad celíaca&lt;/b&gt;.</t>
  </si>
  <si>
    <t>&lt;b&gt;EPIDEMIOLOGÍA Y ASOCIACIONES DE LA NEFROPATÍA POR IGA&lt;/b&gt;&lt;br /&gt;&lt;br /&gt;La &lt;b&gt;Nefropatía por IgA&lt;/b&gt; (Enfermedad de Berger) constituye la enfermedad glomerular primaria más frecuente en el mundo. Representa entre el 20% y el 40% de los pacientes con glomerulopatías primarias.&lt;br /&gt;• &lt;b&gt;Asociación Sistémica:&lt;/b&gt; Entre sus correlatos sistémicos de mayor relevancia, esta entidad destaca por su asociación clínica documentada con la &lt;b&gt;enfermedad celíaca&lt;/b&gt;.&lt;br /&gt;• &lt;b&gt;Distribución Demográfica:&lt;/b&gt; Es marcadamente más frecuente en varones y suele diagnosticarse estadísticamente alrededor de los 40 años de edad (concentrándose el 85% de los pacientes entre los 15 y 65 años).&lt;br /&gt;• &lt;b&gt;Presentación Clínica:&lt;/b&gt; La forma más frecuente de presentación es la &lt;b&gt;hematuria recurrente&lt;/b&gt; (macroscópica o microscópica recidivante). De forma típica, este brote recurrente es precedido y coincide frecuentemente con una infección respiratoria alta (o digestiva/urinaria) ocurrida 24 a 72 hs previas.</t>
  </si>
  <si>
    <t>La opción d es correcta debido a que la literatura médica y nefrológica establece de manera directa que la &lt;b&gt;Nefropatía por IgA&lt;/b&gt; posee un correlato sistémico de relevancia y una estrecha asociación clínica demostrada con la &lt;b&gt;enfermedad celíaca&lt;/b&gt;.</t>
  </si>
  <si>
    <t>&lt;br /&gt;• &lt;b&gt;a) Lupus eritematoso sistémico:&lt;/b&gt; Es incorrecta porque el lupus produce la nefropatía lúpica (por depósito de inmunocomplejos y consumo de complemento), constituyendo una glomerulopatía secundaria autoinmune totalmente independiente de la enfermedad de Berger.&lt;br /&gt;• &lt;b&gt;b) Diabetes mellitus:&lt;/b&gt; Es incorrecta debido a que origina la nefropatía diabética (primera causa de insuficiencia renal crónica terminal) mediante mecanismos de hiperfiltración y estrés oxidativo por hiperglucemia persistente, sin relación patogénica con el depósito mesangial de IgA.&lt;br /&gt;• &lt;b&gt;c) Enfermedad de Crohn:&lt;/b&gt; Es incorrecta ya que el correlato sistémico clásico y específico descrito y asociado a la Nefropatía por IgA está vinculado estrictamente a la enteropatía por sensibilidad al gluten (enfermedad celíaca).</t>
  </si>
  <si>
    <t>&lt;b&gt;FISIOPATOLOGÍA Y DIAGNÓSTICO DE LA NEFROPATÍA POR IGA&lt;/b&gt;&lt;br /&gt;&lt;br /&gt;La patología se caracteriza histopatológica y fisiopatológicamente por una proliferación mesangial acompañada del depósito de &lt;b&gt;inmunoglobulina A (IgA)&lt;/b&gt; exclusivamente en el mesangio, lo cual se asocia con un aumento de la IgA secretora en sangre.&lt;br /&gt;• &lt;b&gt;Diagnóstico Diferencial:&lt;/b&gt; A diferencia de otras entidades proliferativas agudas como la glomerulonefritis lúpica o la postestreptocócica, la Nefropatía por IgA cursa característicamente en el laboratorio con un dosaje de &lt;b&gt;Complemento C3 y C4 NORMAL&lt;/b&gt;.</t>
  </si>
  <si>
    <t>¿Qué es el depósito granular de IgG e IgM en la membrana basal glomerular? Seleccione una:&lt;br&gt;&lt;br&gt;a) Cilindros hemáticos&lt;br&gt;&lt;br&gt;b) Fibras elásticas&lt;br&gt;&lt;br&gt;c) Complejos inmunitarios&lt;br&gt;&lt;br&gt;d) Fibronectina</t>
  </si>
  <si>
    <t>c) Complejos inmunitarios</t>
  </si>
  <si>
    <t>A nivel histopatológico e inmunológico, la presencia de un &lt;b&gt;depósito granular de IgG e IgM&lt;/b&gt; evidenciado mediante inmunofluorescencia en la membrana basal glomerular corresponde a la acumulación de &lt;b&gt;complejos inmunitarios (inmunocomplejos)&lt;/b&gt;.</t>
  </si>
  <si>
    <t>&lt;b&gt;PATRONES DE INMUNOFLUORESCENCIA EN GLOMERULOPATÍAS&lt;/b&gt;&lt;br /&gt;&lt;br /&gt;El estudio por inmunofluorescencia (IF) en las biopsias renales permite identificar la naturaleza y distribución de las proteínas depositadas en los glomérulos, definiendo tres patrones clásicos de depósito de inmunocomplejos:&lt;br /&gt;• &lt;b&gt;Tipo I (Patrón Lineal):&lt;/b&gt; Se caracteriza por un depósito lineal continuo de IgG y C3 (anticuerpos anti-membrana basal glomerular). Es patognomónico del &lt;i&gt;Síndrome de Goodpasture&lt;/i&gt; (Enfermedad anti-MBG).&lt;br /&gt;• &lt;b&gt;Tipo II (Patrón Granuloso):&lt;/b&gt; Consiste en el depósito en gránulos de inmunoglobulinas (IgG, IgM, IgA) y fracciones del complemento (C3). Este patrón de depósito de &lt;b&gt;complejos inmunitarios&lt;/b&gt; (ya sean circulantes sistémicos o formados &lt;i&gt;in situ&lt;/i&gt;) define a un gran grupo de patologías, entre las que se incluyen la &lt;i&gt;Glomerulonefritis postinfecciosa&lt;/i&gt;, la &lt;i&gt;Nefropatía por IgA&lt;/i&gt;, la &lt;i&gt;Nefritis Lúpica (LES)&lt;/i&gt; y la &lt;i&gt;Crioglobulinemia&lt;/i&gt;.&lt;br /&gt;• &lt;b&gt;Tipo III (Patrón Pauciinmune):&lt;/b&gt; Se caracteriza por una inmunofluorescencia negativa (escasez o ausencia total de depósitos inmunitarios en el glomérulo) pero asociada analíticamente a marcadores c-ANCA o p-ANCA. Es el patrón típico de las vasculitis de pequeños vasos.</t>
  </si>
  <si>
    <t>La opción C es correcta. En la evaluación inmunopatológica de las enfermedades glomerulares, la visualización de un patrón de depósito con aspecto "granular" compuesto por inmunoglobulinas (como la IgG o la IgM) sobre la membrana basal refleja invariablemente el atrapamiento o la formación local de complejos inmunitarios (antígeno-anticuerpo).</t>
  </si>
  <si>
    <t>&lt;b&gt;MECANISMOS INMUNOPATOLÓGICOS DE LESIÓN GLOMERULAR&lt;/b&gt;&lt;br /&gt;&lt;br /&gt;El daño primario a la barrera glomerular provocado por mecanismos inmunes puede ser desencadenado por distintas vías fisiopatológicas:&lt;br /&gt;• &lt;b&gt;Depósito de complejos antígeno-anticuerpo:&lt;/b&gt; Inmunocomplejos formados previamente y originados en la circulación sistémica que quedan atrapados pasivamente en la pared capilar o el mesangio.&lt;br /&gt;• &lt;b&gt;Activación &lt;i&gt;in situ&lt;/i&gt; de anticuerpos:&lt;/b&gt; Anticuerpos dirigidos directamente frente a antígenos glomerulares nativos o frente a antígenos extrínsecos plantados previamente en el riñón.&lt;br /&gt;• &lt;b&gt;Activación del complemento:&lt;/b&gt; Cualquiera sea la vía inicial, el depósito de estos inmunocomplejos induce la activación de la cascada de la coagulación y la brutal activación del sistema de complemento, culminando en inflamación y franca lesión celular en el glomérulo.</t>
  </si>
  <si>
    <t>¿Cuál de estas afirmaciones en glomerulonefritis rápidamente evolutiva es correcta?&lt;br&gt;&lt;br&gt;a) Se distinguen a la microscopia óptica por un doble contorno en la membrana basal&lt;br&gt;&lt;br&gt;b) Se caracterizan por proliferación celular en semilunas&lt;br&gt;&lt;br&gt;c) Siempre se presentan como un síndrome nefrótico puro&lt;br&gt;&lt;br&gt;d) Acompañan la evolución de todos los tipos de glomerulopatía membranosa&lt;br&gt;&lt;br&gt;e) Evolucionan a insuficiencia renal terminal en 12 meses</t>
  </si>
  <si>
    <t>&lt;br&gt;b) Se caracterizan por proliferación celular en semilunas</t>
  </si>
  <si>
    <t>De forma patognomónica, la presencia de &lt;b&gt;semilunas epiteliales (proliferación celular en semilunas)&lt;/b&gt; en el informe de una biopsia renal obliga a sospechar inmediatamente el diagnóstico de una &lt;b&gt;glomerulopatía rápidamente evolutiva&lt;/b&gt;.</t>
  </si>
  <si>
    <t>&lt;b&gt;GLOMERULONEFRITIS RÁPIDAMENTE PROGRESIVA (GNRP)&lt;/b&gt;&lt;br /&gt;&lt;br /&gt;Esta entidad, a la que pueden evolucionar distintas patologías proliferativas, constituye una urgencia médica indiscutible debido a su agresiva y rápida destrucción. Se caracteriza clínicamente por un rápido deterioro de la función renal y el hallazgo fundamental de semilunas en más del 50% de los glomérulos en la biopsia.&lt;br /&gt;• &lt;b&gt;Anatomopatología:&lt;/b&gt; Las semilunas consisten en una proliferación semicircunferencial de células de aspecto epitelioide (monocitos transformados) que se disponen en el espacio urinario de Bowman. Esta proliferación de estructuras va comprimiendo y estrangulando al glomérulo de forma progresiva hasta destruirlo por completo.&lt;br /&gt;• &lt;b&gt;Presentación Clínica:&lt;/b&gt; Se manifiesta como un síndrome nefrítico franco que incluye hematuria microscópica e hipertensión arterial (HTA). La proteinuria que acompaña al cuadro es generalmente no nefrótica.&lt;br /&gt;• &lt;b&gt;Evolución Fisiopatológica:&lt;/b&gt; El diagnóstico clínico central se basa taxativamente en la constatación de un deterioro rápido de la función renal, capaz de terminar con la viabilidad del órgano y llevar al paciente a una Insuficiencia Renal Terminal en un lapso crítico de 90 a 120 días (aproximadamente 3 meses).</t>
  </si>
  <si>
    <t>&lt;b&gt;b) Se caracterizan por proliferación celular en semilunas:&lt;/b&gt; Es la opción correcta. Constituye el sello anatomopatológico definitorio y patognomónico de la glomerulonefritis rápidamente evolutiva. Esta proliferación semicircunferencial de células epitelioides en el espacio de Bowman estrangula progresivamente el ovillo capilar, provocando el deterioro fulminante del filtrado glomerular.</t>
  </si>
  <si>
    <t>&lt;b&gt;a) Se distinguen a la microscopia óptica por un doble contorno en la membrana basal:&lt;/b&gt; Es incorrecta. El engrosamiento de la pared capilar con aspecto de doble contorno es el hallazgo patognomónico de la &lt;i&gt;Glomerulonefritis Membranoproliferativa Tipo I&lt;/i&gt;.&lt;br /&gt;&lt;b&gt;c) Siempre se presentan como un síndrome nefrótico puro:&lt;/b&gt; Es incorrecta. Se presentan clásicamente como un síndrome nefrítico franco (con hematuria e hipertensión) y su proteinuria asociada suele ser de rango no nefrótico.&lt;br /&gt;&lt;b&gt;d) Acompañan la evolución de todos los tipos de glomerulopatía membranosa:&lt;/b&gt; Es incorrecta. La glomerulopatía membranosa es una afección de curso crónico y etiología no proliferativa que rara vez evoluciona a formas proliferativas agresivas extracapilares con semilunas.&lt;br /&gt;&lt;b&gt;e) Evolucionan a insuficiencia renal terminal en 12 meses:&lt;/b&gt; Es incorrecta. El pronóstico temporal es mucho más grave y acelerado, llevando al paciente a la insuficiencia renal terminal en un lapso crítico de apenas 90 a 120 días (3 meses).</t>
  </si>
  <si>
    <t>&lt;b&gt;ESQUEMA DE TRATAMIENTO DE URGENCIA&lt;/b&gt;&lt;br /&gt;&lt;br /&gt;El diagnóstico de una glomerulonefritis rápidamente progresiva constituye una indicación absoluta y prioritaria para administrar terapia agresiva frente a la inminente pérdida irreversible de la función renal:&lt;br /&gt;• Se instauran de urgencia altas dosis de corticoides en forma de pulsos (&lt;b&gt;Metilprednisolona E.V.&lt;/b&gt; 1 gr. diluida, en 3 pulsos).&lt;br /&gt;• Inmediatamente después se inicia &lt;b&gt;Prednisona V.O.&lt;/b&gt; (1-2 mg/Kg/día).&lt;br /&gt;• El pilar inmunosupresor a largo plazo lo constituye la &lt;b&gt;Ciclofosfamida E.V.&lt;/b&gt;, con un esquema prolongado que exige completar 2 años de tratamiento ininterrumpido.</t>
  </si>
  <si>
    <t>¿Cuál es la principal causa de la glomerulonefritis?&lt;br&gt;&lt;br&gt;a) Dislipemias&lt;br&gt;&lt;br&gt;b) Caída del filtrado glomerular&lt;br&gt;&lt;br&gt;c) Alteración del sistema RAA&lt;br&gt;&lt;br&gt;d) Hipertensión arterial sistémica</t>
  </si>
  <si>
    <t>&lt;br&gt;d) Hipertensión arterial sistémica</t>
  </si>
  <si>
    <t>&lt;b&gt;SÍNDROMES CLÍNICOS NEFROLÓGICOS Y GLOMERULOPATÍAS&lt;/b&gt;&lt;br /&gt;&lt;br /&gt;Las glomerulopatías primarias se categorizan a través de diversos síndromes clínicos nefrológicos cuyas sintomatologías suelen mezclarse, requiriendo procedimientos invasivos (biopsia de riñón) para su diagnóstico definitivo. Los síndromes que guían la presentación de estas patologías son:&lt;br /&gt;• Síndrome Nefrótico&lt;br /&gt;• Síndrome Nefrítico&lt;br /&gt;• Insuficiencia Renal (Aguda o Crónica)&lt;br /&gt;• Alteraciones del Sedimento Urinario (donde la presencia de cilindros hemáticos es patognomónica de glomerulonefritis).&lt;br /&gt;&lt;br /&gt;A nivel etiológico y estadístico general, se establece que la hipertensión arterial sistémica constituye la principal causa de glomerulonefritis.</t>
  </si>
  <si>
    <t>La opción d es correcta debido a que la literatura médica nefrológica establece como axioma estadístico directo que la hipertensión arterial sistémica constituye la principal causa etiológica del desarrollo de las glomerulonefritis.</t>
  </si>
  <si>
    <t>&lt;br /&gt;• &lt;b&gt;a) Dislipemias:&lt;/b&gt; Es incorrecta porque, si bien las alteraciones lipídicas actúan como un potente factor de riesgo de progresión del daño renal crónico y acompañan como complicación al síndrome nefrótico, no constituyen la causa primaria desencadenante de la inflamación glomerular.&lt;br /&gt;• &lt;b&gt;b) Caída del filtrado glomerular:&lt;/b&gt; Es incorrecta debido a que el descenso del filtrado es una consecuencia hemodinámica y funcional derivada del daño estructural ya establecido en el glomérulo, no siendo su agente causal etiológico.&lt;br /&gt;• &lt;b&gt;c) Alteración del sistema RAA:&lt;/b&gt; Es incorrecta ya que la hiperactivación del Sistema Renina-Angiotensina-Aldosterona funciona como un mecanismo patogénico secundario de progresión (induciendo vasoconstricción, hipertrofia y fibrosis irreversible) ante el daño renal instaurado, no categorizándose como la principal causa de la patología.</t>
  </si>
  <si>
    <t>&lt;b&gt;NOMENCLATURA DE AFECTACIÓN HISTOLÓGICA&lt;/b&gt;&lt;br /&gt;&lt;br /&gt;Para categorizar la lesión en la biopsia renal, se establece una terminología descriptiva microscópica exacta:&lt;br /&gt;• &lt;b&gt;Focal:&lt;/b&gt; Solamente &lt;b&gt;algunos&lt;/b&gt; de los glomérulos en el campo microscópico se encuentran afectados.&lt;br /&gt;• &lt;b&gt;Difusa:&lt;/b&gt; &lt;b&gt;Todos&lt;/b&gt; los glomérulos del campo microscópico están afectados.&lt;br /&gt;• &lt;b&gt;Segmentaria:&lt;/b&gt; Dentro de un mismo glomérulo, solo una &lt;b&gt;parte&lt;/b&gt; o segmento específico se encuentra dañado (ej. zona con fibrosis).&lt;br /&gt;• &lt;b&gt;Global:&lt;/b&gt; La afección compromete a &lt;b&gt;todo&lt;/b&gt; el glomérulo por completo, en su absoluta totalidad.</t>
  </si>
  <si>
    <t>El síndrome nefrótico a cambios mínimos se caracteriza por:&lt;br&gt;&lt;br&gt;a) Depósitos de IgM&lt;br&gt;&lt;br&gt;b) Depósitos de IgG&lt;br&gt;&lt;br&gt;c) Depósitos mesangiales de C3&lt;br&gt;&lt;br&gt;d) Pérdida de la carga negativa de la pared capilar</t>
  </si>
  <si>
    <t>d) Pérdida de la carga negativa de la pared capilar</t>
  </si>
  <si>
    <t>A nivel fisiopatológico, el &lt;b&gt;síndrome nefrótico a cambios mínimos&lt;/b&gt; se caracteriza de forma cardinal y definitoria por la &lt;b&gt;pérdida de la carga negativa de la pared capilar&lt;/b&gt;.</t>
  </si>
  <si>
    <t>&lt;b&gt;FISIOPATOLOGÍA DE LA GLOMERULOPATÍA A CAMBIOS MÍNIMOS&lt;/b&gt;&lt;br /&gt;&lt;br /&gt;Esta patología (la causa más frecuente de síndrome nefrótico puro en niños) se define morfológicamente por la ausencia de daño estructural evidente en la microscopía óptica.&lt;br /&gt;• &lt;b&gt;Daño Podocitario:&lt;/b&gt; La lesión ultraestructural primaria asienta en los podocitos. Se produce un descalabro donde los pies de los podocitos (pedicelos) se fusionan, formando una túnica ininterrumpida sobre los capilares y perdiendo su morfología habitual. Este hallazgo es evidenciable de manera exclusiva mediante &lt;b&gt;microscopía electrónica&lt;/b&gt;.&lt;br /&gt;• &lt;b&gt;Pérdida de Cargas Negativas:&lt;/b&gt; Fisiológicamente, la barrera de filtración glomerular es eléctricamente negativa debido a proteínas aniónicas como la podocalixina y el heparán sulfato, lo cual repele a las proteínas plasmáticas circulantes (que también poseen carga negativa). La enfermedad por cambios mínimos se caracteriza patogénicamente por la &lt;b&gt;pérdida de esta carga negativa&lt;/b&gt; de la barrera.&lt;br /&gt;• &lt;b&gt;Consecuencia Clínica (Proteinuria Selectiva):&lt;/b&gt; La disrupción eléctrica crea hiatos aniónicos que permiten el escape masivo de proteínas. Al no existir un gran daño estructural de los poros, la fuga ocurre fundamentalmente a expensas de proteínas de tamaño molecular relativamente pequeño (como la albúmina), originando una proteinuria altamente selectiva que culmina en un &lt;b&gt;síndrome nefrótico puro severo&lt;/b&gt;.</t>
  </si>
  <si>
    <t>La opción D es correcta. El mecanismo patogénico central que define a la glomerulopatía a cambios mínimos a nivel de la barrera de filtración es la alteración bioquímica en los podocitos y la membrana basal que genera la pérdida abrupta de su carga eléctrica negativa fisiológica, perdiendo en consecuencia la capacidad de repeler a la albúmina y originando la proteinuria selectiva.</t>
  </si>
  <si>
    <t>• &lt;b&gt;a) Depósitos de IgM:&lt;/b&gt; Es incorrecta. En la enfermedad por cambios mínimos no hay evidencia de depósitos inmunitarios groseros. La presencia destacada de IgM en el mesangio orienta hacia una nefropatía por IgM o hacia una GN proliferativa mesangial.&lt;br /&gt;• &lt;b&gt;b) Depósitos de IgG:&lt;/b&gt; Es incorrecta. Los depósitos granulares difusos de IgG constituyen el sello patognomónico de las enfermedades mediadas por inmunocomplejos sistémicos, como la glomerulonefritis membranosa o la nefritis lúpica.&lt;br /&gt;• &lt;b&gt;c) Depósitos mesangiales de C3:&lt;/b&gt; Es incorrecta. El depósito exclusivo o predominante de complemento (C3) es el patrón característico de entidades hipocomplementémicas estructurales, como las denominadas glomerulopatías por C3 (que incluyen variantes de la membranoproliferativa).</t>
  </si>
  <si>
    <t>&lt;b&gt;RESPUESTA AL TRATAMIENTO Y PRONÓSTICO&lt;/b&gt;&lt;br /&gt;&lt;br /&gt;Una característica evolutiva sobresaliente que distingue a esta enfermedad dentro del espectro de las patologías primarias es su excelente sensibilidad inicial al abordaje farmacológico:&lt;br /&gt;• &lt;b&gt;Corticosensibilidad:&lt;/b&gt; De todas las glomerulopatías, la enfermedad de cambios mínimos es categóricamente la que responde mejor y de forma más rápida al tratamiento, logrando un &lt;b&gt;90% de respuesta favorable&lt;/b&gt; con remisión completa del síndrome nefrótico.&lt;br /&gt;• &lt;b&gt;Esquema de Primera Línea:&lt;/b&gt; Se instituye el tratamiento inicial de ataque con &lt;b&gt;Prednisona&lt;/b&gt; (en adultos de 1 a 1,5 mg/kg/día por 4 semanas, y en niños 60 mg/m2/día), procediendo luego a un descenso paulatino a lo largo de varios meses.</t>
  </si>
  <si>
    <t>¿Cuál de estas afirmaciones en glomerulonefritis rápidamente evolutiva es correcta?&lt;br&gt;&lt;br&gt;a) Evolucionan a IR terminal en 12 meses&lt;br&gt;&lt;br&gt;b) Se distinguen a la microscopia óptica por un doble contorno en la MB&lt;br&gt;&lt;br&gt;c) Se caracterizan por proliferación celular en semilunas&lt;br&gt;&lt;br&gt;d) Siempre se presentan como un Sd. Nefrótico puro&lt;br&gt;&lt;br&gt;e) Acompañan la evolución de todos los tipos de glomerulopatías</t>
  </si>
  <si>
    <t>&lt;br&gt;c) Se caracterizan por proliferación celular en semilunas</t>
  </si>
  <si>
    <t>&lt;b&gt;GLOMERULONEFRITIS RÁPIDAMENTE PROGRESIVA (GNRP)&lt;/b&gt;&lt;br /&gt;&lt;br /&gt;Esta entidad, a la que pueden evolucionar distintas patologías proliferativas primarias y secundarias, constituye una urgencia médica indiscutible debido a su agresiva y rápida destrucción. Se caracteriza clínicamente por un rápido deterioro de la función renal y el hallazgo fundamental de semilunas en más del 50% de los glomérulos en la biopsia.&lt;br /&gt;• &lt;b&gt;Anatomopatología:&lt;/b&gt; Las semilunas consisten en una proliferación semicircunferencial de células de aspecto epitelioide (monocitos transformados) que se disponen en el espacio urinario de Bowman. Esta proliferación de estructuras va comprimiendo y estrangulando al glomérulo de forma progresiva hasta destruirlo por completo.&lt;br /&gt;• &lt;b&gt;Presentación Clínica:&lt;/b&gt; Se manifiesta como un síndrome nefrítico franco que incluye hematuria microscópica e hipertensión arterial (HTA). La proteinuria que acompaña al cuadro es generalmente no nefrótica.&lt;br /&gt;• &lt;b&gt;Evolución Fisiopatológica:&lt;/b&gt; El diagnóstico clínico central se basa taxativamente en la constatación de un deterioro rápido de la función renal, capaz de terminar con la viabilidad del órgano y llevar al paciente a una Insuficiencia Renal Terminal en un lapso crítico de 90 a 120 días (aproximadamente 3 meses).</t>
  </si>
  <si>
    <t>&lt;b&gt;c) Se caracterizan por proliferación celular en semilunas:&lt;/b&gt; Es la opción correcta. Constituye el sello anatomopatológico definitorio y patognomónico de la glomerulonefritis rápidamente evolutiva. Esta proliferación semicircunferencial de células epitelioides en el espacio de Bowman estrangula progresivamente el ovillo capilar, provocando el deterioro fulminante del filtrado glomerular.</t>
  </si>
  <si>
    <t>&lt;b&gt;a) Evolucionan a IR terminal en 12 meses:&lt;/b&gt; Es incorrecta. El pronóstico temporal es mucho más grave y acelerado, llevando al paciente a la insuficiencia renal terminal en un lapso crítico de apenas 90 a 120 días (3 meses).&lt;br /&gt;&lt;b&gt;b) Se distinguen a la microscopia óptica por un doble contorno en la MB:&lt;/b&gt; Es incorrecta. El engrosamiento de la pared capilar con aspecto de doble contorno es el hallazgo patognomónico de la &lt;i&gt;Glomerulonefritis Membranoproliferativa Tipo I&lt;/i&gt;.&lt;br /&gt;&lt;b&gt;d) Siempre se presentan como un Sd. Nefrótico puro:&lt;/b&gt; Es incorrecta. Se presentan clásicamente como un síndrome nefrítico franco (con hematuria e hipertensión) y su proteinuria asociada suele ser de rango no nefrótico.&lt;br /&gt;&lt;b&gt;e) Acompañan la evolución de todos los tipos de glomerulopatías:&lt;/b&gt; Es incorrecta. Representan &lt; del 10% de las glomerulopatías en general y solo algunas etiologías específicas (ej. postestreptocócica, IgA, membranoproliferativa) pueden evolucionar hacia esta forma.</t>
  </si>
  <si>
    <t>&lt;b&gt;ESQUEMA DE TRATAMIENTO DE URGENCIA&lt;/b&gt;&lt;br /&gt;&lt;br /&gt;El diagnóstico de una glomerulonefritis rápidamente progresiva constituye una indicación absoluta y prioritaria para administrar terapia agresiva frente a la inminente pérdida irreversible de la función renal:&lt;br /&gt;• Se instauran de urgencia altas dosis de corticoides en forma de pulsos (&lt;b&gt;Metilprednisolona E.V.&lt;/b&gt; 1 gr. diluida en 3 pulsos).&lt;br /&gt;• Inmediatamente después se inicia &lt;b&gt;Prednisona V.O.&lt;/b&gt; (1-2 mg/Kg/día).&lt;br /&gt;• El pilar inmunosupresor a largo plazo lo constituye la &lt;b&gt;Ciclofosfamida E.V.&lt;/b&gt;, con un esquema prolongado que exige completar 2 años de tratamiento ininterrumpido.</t>
  </si>
  <si>
    <t>¿Cuál de estas glomerulopatías es proliferativa?&lt;br&gt;&lt;br&gt;a) Glomeruloesclerosis focal y segmentaria&lt;br&gt;&lt;br&gt;b) Glomerulonefritis rápidamente evolutiva&lt;br&gt;&lt;br&gt;c) Glomerulopatía membranosa&lt;br&gt;&lt;br&gt;d) Glomerulopatía a cambios mínimos</t>
  </si>
  <si>
    <t>&lt;br&gt;b) Glomerulonefritis rápidamente evolutiva</t>
  </si>
  <si>
    <t>La &lt;b&gt;glomerulonefritis rápidamente evolutiva&lt;/b&gt; pertenece taxonómica e histológicamente al grupo de las glomerulopatías primarias &lt;b&gt;proliferativas&lt;/b&gt;.</t>
  </si>
  <si>
    <t>&lt;b&gt;CLASIFICACIÓN DE LAS GLOMERULOPATÍAS PRIMARIAS&lt;/b&gt;&lt;br /&gt;&lt;br /&gt;La clasificación estructural de las glomerulopatías primarias se establece de acuerdo a la definición básica de presencia o ausencia de proliferación celular en la histología:&lt;br /&gt;• &lt;b&gt;No Proliferativas:&lt;/b&gt; Categorizadas por la ausencia de proliferación celular. Incluyen la &lt;b&gt;Glomeruloesclerosis focal y segmentaria&lt;/b&gt;, la &lt;b&gt;Glomerulopatía a cambios mínimos&lt;/b&gt; y la &lt;b&gt;Glomerulopatía membranosa&lt;/b&gt;.&lt;br /&gt;• &lt;b&gt;Proliferativas:&lt;/b&gt; Categorizadas porque evidencian proliferación celular. Engloban a la Glomerulonefritis endocapilar aguda (post-infecciosa), la Glomerulonefritis proliferativa mesangial, la Glomerulonefritis membranoproliferativa y la &lt;b&gt;Glomerulonefritis rápidamente evolutiva&lt;/b&gt;.</t>
  </si>
  <si>
    <t>La opción b es correcta debido a que la literatura médica nefrológica clasifica a la &lt;b&gt;glomerulonefritis rápidamente evolutiva&lt;/b&gt; dentro de las enfermedades glomerulares primarias categorizadas de forma estricta como &lt;b&gt;proliferativas&lt;/b&gt; (caracterizada por la proliferación extracapilar y formación de semilunas epiteliales).</t>
  </si>
  <si>
    <t>&lt;br /&gt;• &lt;b&gt;a) Glomeruloesclerosis focal y segmentaria&lt;/b&gt;, &lt;b&gt;c) Glomerulopatía membranosa&lt;/b&gt; y &lt;b&gt;d) Glomerulopatía a cambios mínimos:&lt;/b&gt; Son diametralmente incorrectas porque estas tres patologías conforman en su totalidad el grupo contrapuesto de las glomerulopatías primarias &lt;b&gt;no proliferativas&lt;/b&gt;, caracterizadas por la ausencia de proliferación celular en la evaluación microscópica.</t>
  </si>
  <si>
    <t>&lt;b&gt;NOMENCLATURA DE AFECTACIÓN HISTOLÓGICA&lt;/b&gt;&lt;br /&gt;&lt;br /&gt;Para categorizar la lesión en la biopsia renal, se establece una terminología descriptiva exacta en el campo microscópico:&lt;br /&gt;• &lt;b&gt;Focal:&lt;/b&gt; Algunos de los glomérulos en el campo microscópico están afectados.&lt;br /&gt;• &lt;b&gt;Difusa:&lt;/b&gt; Todos los glomérulos del campo microscópico están afectados.&lt;br /&gt;• &lt;b&gt;Segmentaria:&lt;/b&gt; Dentro de un mismo glomérulo, solo una parte o segmento específico está afectado (ej. zona con fibrosis).&lt;br /&gt;• &lt;b&gt;Global:&lt;/b&gt; La afección toma todo el glomérulo por completo, en su absoluta totalidad.</t>
  </si>
  <si>
    <t>Se denomina glomerulonefritis rápidamente evolutiva pauci inmune a:&lt;br&gt;&lt;br&gt;a) La GNRE tipo 2&lt;br&gt;&lt;br&gt;b) La asociada a depósitos de complejos inmunes&lt;br&gt;&lt;br&gt;c) La GNRE asociada a ANCA (+)&lt;br&gt;&lt;br&gt;d) La GNRE secundaria a Ac anti membrana basal</t>
  </si>
  <si>
    <t>c) La GNRE asociada a ANCA (+)</t>
  </si>
  <si>
    <t>La &lt;b&gt;variante pauci-inmune&lt;/b&gt; (o inmunonegativa) de la glomerulonefritis rápidamente progresiva (GNRP Tipo III) es aquella que se caracteriza por no evidenciar depósitos inmunes en la evaluación histológica y asociarse positivamente a la presencia de anticuerpos &lt;b&gt;ANCA (+)&lt;/b&gt;.</t>
  </si>
  <si>
    <t>&lt;b&gt;CLASIFICACIÓN DE LA GLOMERULONEFRITIS RÁPIDAMENTE PROGRESIVA (GNRP)&lt;/b&gt;&lt;br /&gt;&lt;br /&gt;Las entidades causantes de la GNRP se clasifican en tipos según sus mecanismos patogénicos y los hallazgos en la inmunofluorescencia:&lt;br /&gt;• &lt;b&gt;Tipo I:&lt;/b&gt; Asociada a anticuerpos antimembrana basal (Ac anti MB). Presenta un patrón lineal continuo de IgG y C3.&lt;br /&gt;• &lt;b&gt;Tipo II:&lt;/b&gt; Asociada a depósitos de complejos inmunes. Presenta un patrón granuloso en la inmunofluorescencia.&lt;br /&gt;• &lt;b&gt;Tipo III (Forma Pauci-inmune):&lt;/b&gt; Asociada a la presencia de ANCA+ (anticuerpo anticitoplasma del neutrófilo). Constituye la variante pauci-inmune o inmunonegativa, caracterizada por una inmunofluorescencia negativa (ausencia de depósitos inmunes) pero asociada analíticamente a marcadores c-ANCA o p-ANCA.&lt;br /&gt;• &lt;b&gt;Tipo IV:&lt;/b&gt; Resulta de una combinación de marcadores de la Tipo I y la Tipo III (positiva tanto para antiMB+ como para ANCA+).</t>
  </si>
  <si>
    <t>La opción C es correcta. La forma clínica e histopatológica denominada "pauci-inmune" corresponde a la GNRP Tipo III, la cual se caracteriza por carecer de depósitos inmunitarios significativos en el tejido glomerular (inmunofluorescencia negativa) y encontrarse asociada de manera definitoria a la presencia de anticuerpos ANCA positivos en la circulación sistémica.</t>
  </si>
  <si>
    <t>• &lt;b&gt;a) La GNRE tipo 2:&lt;/b&gt; Es incorrecta. La Tipo II se encuentra mediada y asociada clásicamente al depósito de complejos inmunes en el glomérulo (patrón granuloso), no siendo pauci-inmune.&lt;br /&gt;• &lt;b&gt;b) La asociada a depósitos de complejos inmunes:&lt;/b&gt; Es incorrecta. Describe a la GNRP Tipo II. La forma pauci-inmune, por definición taxonómica, carece de depósitos de inmunocomplejos.&lt;br /&gt;• &lt;b&gt;d) La GNRE secundaria a Ac anti membrana basal:&lt;/b&gt; Es incorrecta. Representa a la GNRP Tipo I, la cual evidencia de forma directa un depósito lineal continuo de anticuerpos anti-MBG, difiriendo totalmente del patrón pauci-inmune.</t>
  </si>
  <si>
    <t>&lt;b&gt;DIAGNÓSTICO Y PRESENTACIÓN DE LA GNRP&lt;/b&gt;&lt;br /&gt;&lt;br /&gt;Esta entidad constituye una urgencia nefrológica caracterizada por la rápida y agresiva destrucción del glomérulo.&lt;br /&gt;• &lt;b&gt;Anatomopatología:&lt;/b&gt; El hallazgo definitorio es la presencia de semilunas epiteliales en más del 50% de los glomérulos, las cuales aprisionan y estrangulan al glomérulo de forma progresiva.&lt;br /&gt;• &lt;b&gt;Clínica:&lt;/b&gt; Se manifiesta como un síndrome nefrítico franco que incluye hematuria microscópica e hipertensión arterial (HTA), acompañado generalmente de una proteinuria de rango no nefrótico.&lt;br /&gt;• &lt;b&gt;Deterioro funcional:&lt;/b&gt; El diagnóstico clínico central exige la constatación de un rápido deterioro de la función renal, capaz de llevar al paciente a una Insuficiencia Renal Terminal en un lapso crítico de 90 a 120 días (aproximadamente 3 meses).</t>
  </si>
  <si>
    <t>¿Cuál de las siguientes glomerulopatías NO se presenta como síndrome nefrótico?&lt;br&gt;&lt;br&gt;a) Glomerulonefritis mesangial (Berger)&lt;br&gt;&lt;br&gt;b) Glomerulonefritis esclerosis focal y segmentaria&lt;br&gt;&lt;br&gt;c) Glomerulonefritis membranosa&lt;br&gt;&lt;br&gt;d) Glomerulonefritis a cambios mínimos</t>
  </si>
  <si>
    <t>&lt;br&gt;a) Glomerulonefritis mesangial (Berger)</t>
  </si>
  <si>
    <t>La &lt;b&gt;glomerulonefritis mesangial por IgA (Enfermedad de Berger)&lt;/b&gt; es una entidad típicamente proliferativa que se presenta de forma característica con &lt;b&gt;hematuria recurrente&lt;/b&gt; o como un &lt;b&gt;síndrome nefrítico&lt;/b&gt;, no siendo una causa clásica de síndrome nefrótico puro.</t>
  </si>
  <si>
    <t>&lt;b&gt;PRESENTACIÓN CLÍNICA DE LAS GLOMERULOPATÍAS PRIMARIAS&lt;/b&gt;&lt;br /&gt;&lt;br /&gt;Las glomerulopatías primarias se categorizan a través de diversos síndromes clínicos nefrológicos. La distinción clínica principal se establece entre aquellas entidades que producen síndrome nefrótico y las que producen síndrome nefrítico o alteraciones asintomáticas del sedimento:&lt;br /&gt;• &lt;b&gt;Glomerulopatías No Proliferativas:&lt;/b&gt; Son las entidades que, en general, producen el &lt;b&gt;síndrome nefrótico&lt;/b&gt; con mayor frecuencia clínica. Este grupo engloba clásicamente a la &lt;i&gt;Glomerulopatía a cambios mínimos&lt;/i&gt; (causa principal en niños), la &lt;i&gt;Glomerulonefritis membranosa&lt;/i&gt; (causa principal en adultos y ancianos) y la &lt;i&gt;Glomeruloesclerosis focal y segmentaria&lt;/i&gt;.&lt;br /&gt;• &lt;b&gt;Glomerulopatías Proliferativas:&lt;/b&gt; En general, no es tan frecuente que produzcan síndrome nefrótico de forma pura. En este grupo se destaca la &lt;b&gt;Nefropatía por IgA (Enfermedad de Berger)&lt;/b&gt;, la cual constituye la glomerulopatía primaria más frecuente en el mundo. Su forma característica y más predominante de presentación clínica es la &lt;b&gt;hematuria recurrente&lt;/b&gt; (microscópica o macroscópica) que suele ser precedida por una infección respiratoria alta, pudiendo presentarse también como un &lt;b&gt;síndrome nefrítico&lt;/b&gt; florido.</t>
  </si>
  <si>
    <t>&lt;b&gt;a) Glomerulonefritis mesangial (Berger):&lt;/b&gt; Es la opción correcta. La nefropatía por IgA (enfermedad de Berger) es una glomerulopatía de tipo proliferativa cuya presentación clínica cardinal y más frecuente es la hematuria recurrente o el síndrome nefrítico. No se caracteriza por presentarse típicamente como un síndrome nefrótico (el cual se observa solo en un 12% de sus casos).</t>
  </si>
  <si>
    <t>&lt;b&gt;b) Glomerulonefritis esclerosis focal y segmentaria, c) Glomerulonefritis membranosa, y d) Glomerulonefritis a cambios mínimos:&lt;/b&gt; Son incorrectas. Estas tres entidades conforman ineludiblemente el grupo de las glomerulopatías &lt;b&gt;no proliferativas&lt;/b&gt;, las cuales son precisamente las patologías primarias que producen con mayor frecuencia el &lt;b&gt;síndrome nefrótico&lt;/b&gt; clásico en los distintos grupos etarios (niños, adultos y ancianos).</t>
  </si>
  <si>
    <t>&lt;b&gt;NEFROPATÍA POR IgA (ENFERMEDAD DE BERGER)&lt;/b&gt;&lt;br /&gt;&lt;br /&gt;Esta patología se caracteriza histopatológica y fisiopatológicamente por una proliferación mesangial con depósito de inmunoglobulina A (IgA) en el mesangio. Clínicamente destaca su asociación sistémica con la enfermedad celíaca y su clásico debut con brotes de hematuria macroscópica coincidiendo temporalmente (24 a 72 horas previas) con infecciones respiratorias altas o gastrointestinales. A diferencia de otras entidades inflamatorias agresivas, cursa característicamente con un dosaje de complemento C3 y C4 estrictamente normal en laboratorio.</t>
  </si>
  <si>
    <t>¿Cuál es la presentación más frecuente en la glomerulopatía por IgA?&lt;br&gt;&lt;br&gt;a) Síndrome nefrítico agudo&lt;br&gt;&lt;br&gt;b) Síndrome nefrótico&lt;br&gt;&lt;br&gt;c) Proteinuria severa progresiva&lt;br&gt;&lt;br&gt;d) Insuficiencia renal aguda&lt;br&gt;&lt;br&gt;e) Hematuria aislada recurrente</t>
  </si>
  <si>
    <t>&lt;br&gt;e) Hematuria aislada recurrente</t>
  </si>
  <si>
    <t>La forma característica y más frecuente de presentación clínica en la &lt;b&gt;Nefropatía por IgA&lt;/b&gt; (Enfermedad de Berger) es la &lt;b&gt;hematuria recurrente&lt;/b&gt;, manifestándose típicamente como una &lt;b&gt;hematuria microscópica aislada&lt;/b&gt; asintomática o como episodios de hematuria macroscópica recidivante.</t>
  </si>
  <si>
    <t>&lt;b&gt;CLÍNICA Y PRESENTACIÓN DE LA NEFROPATÍA POR IGA&lt;/b&gt;&lt;br /&gt;&lt;br /&gt;La Nefropatía por IgA se caracteriza por ser clínicamente muy silente en sus estadios iniciales. Los síndromes de presentación clínica en esta nefropatía se distribuyen estadísticamente de la siguiente manera:&lt;br /&gt;• &lt;b&gt;Alteraciones urinarias asintomáticas (41%):&lt;/b&gt; Es la forma de presentación dominante. La gran mayoría de los pacientes cursa la enfermedad de forma asintomática, siendo la &lt;b&gt;hematuria microscópica aislada&lt;/b&gt; un hallazgo o diagnóstico accidental al realizarse un análisis de orina de rutina.&lt;br /&gt;• &lt;b&gt;Hematuria macroscópica franca (15%):&lt;/b&gt; Se presenta como brotes recurrentes que, de forma típica, son precedidos y coinciden frecuentemente con una infección respiratoria alta (o digestiva/urinaria) ocurrida 24 a 72 hs previas.&lt;br /&gt;• &lt;b&gt;Otras presentaciones minoritarias:&lt;/b&gt; Insuficiencia Renal Crónica (14%), Síndrome Nefrótico (12%), Insuficiencia Renal Aguda (10%), Síndrome Nefrítico florido (6%) e Hipertensión Arterial aislada (2%).</t>
  </si>
  <si>
    <t>La opción e es correcta debido a que la literatura médica establece taxativamente que la forma clínica de presentación más frecuente de la nefropatía por IgA es la &lt;b&gt;hematuria recurrente&lt;/b&gt; (ya sea macroscópica o microscópica aislada y recidivante), apareciendo como signo en el 95% de los casos a lo largo de su evolución.</t>
  </si>
  <si>
    <t>&lt;br /&gt;• &lt;b&gt;a) Síndrome nefrítico agudo:&lt;/b&gt; Es incorrecta porque la presentación como un síndrome nefrítico florido ocurre estadísticamente en una absoluta minoría (solo el 6% de los casos).&lt;br /&gt;• &lt;b&gt;b) Síndrome nefrótico:&lt;/b&gt; Es incorrecta ya que el debut como síndrome nefrótico primario sólo se presenta en un 12% de los casos.&lt;br /&gt;• &lt;b&gt;c) Proteinuria severa progresiva:&lt;/b&gt; Es incorrecta porque la pérdida proteica que suele acompañar al cuadro clínico es característicamente una proteinuria leve y de rango no nefrótico (&lt; 3 gr/24 hs), no siendo el signo primario de presentación.&lt;br /&gt;• &lt;b&gt;d) Insuficiencia renal aguda:&lt;/b&gt; Es incorrecta porque el deterioro agudo de la función renal se observa tan sólo en un 10% de los pacientes, generalmente de manera transitoria durante los brotes de hematuria macroscópica.</t>
  </si>
  <si>
    <t>&lt;b&gt;FISIOPATOLOGÍA Y DIAGNÓSTICO DE LA NEFROPATÍA POR IGA&lt;/b&gt;&lt;br /&gt;&lt;br /&gt;• &lt;b&gt;Anatomopatología:&lt;/b&gt; Se caracteriza histopatológica y fisiopatológicamente por una proliferación mesangial acompañada del depósito de &lt;b&gt;inmunoglobulina A (IgA)&lt;/b&gt; de morfología granular exclusivamente en el mesangio, lo cual se asocia con un aumento de la IgA secretora en la sangre.&lt;br /&gt;• &lt;b&gt;Diagnóstico de Laboratorio:&lt;/b&gt; A diferencia de otras glomerulopatías agresivas (como la postinfecciosa o la lúpica), la Nefropatía por IgA cursa característicamente con un dosaje de &lt;b&gt;Complemento C3 y C4 NORMAL&lt;/b&gt;.</t>
  </si>
  <si>
    <t>¿Cuál de estas afirmaciones con respecto a las glomerulonefritis rápidamente evolutivas NO es cierta?&lt;br&gt;&lt;br&gt;a) Son capaces de evolucionar a la pérdida de la función renal en 3 meses&lt;br&gt;&lt;br&gt;b) Siempre en la biopsia tiene falta de proliferación celular y doble contorno en la membrana basal&lt;br&gt;&lt;br&gt;c) Se caracterizan por la presencia en la biopsia de semilunas celulares y/o fibrosas&lt;br&gt;&lt;br&gt;d) Se debe biopsiar urgente</t>
  </si>
  <si>
    <t>b) Siempre en la biopsia tiene falta de proliferación celular y doble contorno en la membrana basal</t>
  </si>
  <si>
    <t>A nivel anatomopatológico, la &lt;b&gt;glomerulonefritis rápidamente evolutiva&lt;/b&gt; pertenece clásicamente al grupo de las entidades &lt;b&gt;proliferativas&lt;/b&gt; y se caracteriza patognomónicamente por la presencia de &lt;b&gt;semilunas celulares y/o fibrosas&lt;/b&gt;, constituyendo un cuadro de &lt;b&gt;urgencia&lt;/b&gt; médica que evoluciona a la insuficiencia renal terminal en &lt;b&gt;3 meses&lt;/b&gt;.</t>
  </si>
  <si>
    <t>&lt;b&gt;GLOMERULONEFRITIS RÁPIDAMENTE PROGRESIVA (GNRP)&lt;/b&gt;&lt;br /&gt;&lt;br /&gt;Esta entidad constituye una urgencia nefrológica absoluta caracterizada por la rápida y agresiva destrucción del glomérulo.&lt;br /&gt;• &lt;b&gt;Anatomopatología:&lt;/b&gt; El hallazgo definitorio es la presencia de semilunas epiteliales en más del 50% de los glomérulos afectados. Estas consisten en una proliferación semicircunferencial de células de aspecto epitelioide que se disponen en el espacio urinario de Bowman. En un inicio, el proceso está conformado por células (monocitos), tratándose de semilunas celulares; a medida que avanza, terminan siendo semilunas fibrosas compuestas por fibrocitos.&lt;br /&gt;• &lt;b&gt;Clasificación Proliferativa:&lt;/b&gt; Pertenece estructuralmente al grupo de las entidades proliferativas, ya que la extensa masa celular estrangula y comprime al glomérulo hasta destruirlo.&lt;br /&gt;• &lt;b&gt;Evolución y Deterioro:&lt;/b&gt; El diagnóstico clínico central exige la constatación de un deterioro pertinaz y progresivo de la función renal, capaz de llevar al paciente a una Insuficiencia Renal Terminal en un lapso crítico de 90 a 120 días (aproximadamente 3 meses).&lt;br /&gt;• &lt;b&gt;Biopsia de Urgencia:&lt;/b&gt; Debido a su agresiva destrucción, de todas las glomerulopatías, esta entidad amerita de forma taxativa la indicación de realizar una biopsia de urgencia para instaurar tratamiento inmunosupresor potente inmediato (pulsos de corticoides y ciclofosfamida).</t>
  </si>
  <si>
    <t>La opción B es la respuesta correcta (al ser la única afirmación INCORRECTA solicitada). Es completamente falso afirmar que su biopsia evidencia "falta de proliferación celular", dado que la GNRP se clasifica taxativamente dentro de las glomerulopatías de tipo proliferativas (por la masiva proliferación de monocitos y células epiteliales que forman las semilunas). Además, el "doble contorno en la membrana basal" no corresponde a esta patología, sino que es el hallazgo anatomopatológico definitorio de la Glomerulonefritis Membranoproliferativa Tipo I.</t>
  </si>
  <si>
    <t>• &lt;b&gt;a) Son capaces de evolucionar a la pérdida de la función renal en 3 meses:&lt;/b&gt; Es una afirmación verdadera. El rápido deterioro clínico lleva al paciente a una Insuficiencia Renal Terminal en un lapso de 90 a 120 días.&lt;br /&gt;• &lt;b&gt;c) Se caracterizan por la presencia en la biopsia de semilunas celulares y/o fibrosas:&lt;/b&gt; Es una afirmación verdadera. Es el hallazgo definitorio y patognomónico (exigiendo su presencia en más del 50% de los glomérulos para el diagnóstico).&lt;br /&gt;• &lt;b&gt;d) Se debe biopsiar urgente:&lt;/b&gt; Es una afirmación verdadera. Ante la pérdida abrupta del filtrado, requiere una biopsia urgente a corto plazo para certificar el daño e instaurar de manera inmediata un esquema agresivo y salvador.</t>
  </si>
  <si>
    <t>&lt;b&gt;DOBLE CONTORNO Y AUSENCIA DE PROLIFERACIÓN&lt;/b&gt;&lt;br /&gt;&lt;br /&gt;Para evitar confusiones en los diagnósticos histopatológicos, se deben recordar las entidades que sí presentan las características mencionadas en la opción incorrecta:&lt;br /&gt;• &lt;b&gt;Doble Contorno:&lt;/b&gt; Corresponde a la Glomerulonefritis Membranoproliferativa Tipo I. La interposición de material amorfo subendotelial dependiente de la matriz del mesangio da la apariencia de pared capilar engrosada o de doble contorno al usar la técnica de metenamina plata.&lt;br /&gt;• &lt;b&gt;Falta de Proliferación:&lt;/b&gt; Define a las glomerulopatías primarias No Proliferativas (como la Glomeruloesclerosis Focal y Segmentaria, la Glomerulopatía a Cambios Mínimos y la Glomerulopatía Membranosa), las cuales no evidencian hipercelularidad y cursan con síndrome nefrótico.</t>
  </si>
  <si>
    <t>¿Cuál es la forma de presentación más frecuente de la nefropatía por IgA?&lt;br&gt;&lt;br&gt;a) Hipertensión arterial moderada con infección respiratoria asociada&lt;br&gt;&lt;br&gt;b) Síndrome nefrótico severo con HTA&lt;br&gt;&lt;br&gt;c) Reacción alérgica con edemas en cara y tronco&lt;br&gt;&lt;br&gt;d) Hematuria recurrente</t>
  </si>
  <si>
    <t>&lt;br&gt;d) Hematuria recurrente</t>
  </si>
  <si>
    <t>La forma característica y &lt;b&gt;más frecuente de presentación clínica&lt;/b&gt; de la &lt;b&gt;Nefropatía por IgA (Enfermedad de Berger)&lt;/b&gt; es la &lt;b&gt;hematuria recurrente&lt;/b&gt; (microscópica aislada o macroscópica recidivante), apareciendo en el &lt;b&gt;95%&lt;/b&gt; de los casos.</t>
  </si>
  <si>
    <t>&lt;b&gt;PRESENTACIÓN CLÍNICA DE LA NEFROPATÍA POR IgA&lt;/b&gt;&lt;br /&gt;&lt;br /&gt;Esta patología, también conocida históricamente como "hematuria recurrente benigna", constituye la glomerulonefritis primaria más prevalente a nivel mundial. Se manifiesta clínicamente predominando las alteraciones urinarias:&lt;br /&gt;• &lt;b&gt;Hematuria recurrente:&lt;/b&gt; Es el sello clínico característico. Lo más habitual es su detección asintomática como &lt;b&gt;hematuria microscópica aislada&lt;/b&gt; (representando el 41% de las presentaciones), aunque puede debutar con episodios francos de &lt;b&gt;hematuria macroscópica&lt;/b&gt; (entre el 15% y 30%).&lt;br /&gt;• &lt;b&gt;Infección desencadenante:&lt;/b&gt; De forma típica, el brote recidivante de hematuria macroscópica o microscópica es precedido y coincide frecuentemente (24 a 72 horas antes) con una &lt;b&gt;infección respiratoria alta&lt;/b&gt;, digestiva o urinaria.&lt;br /&gt;• &lt;b&gt;Otros síndromes menos frecuentes:&lt;/b&gt; Puede presentarse como Insuficiencia Renal Crónica silenciosa (14%), Síndrome Nefrótico (12%), Insuficiencia Renal Aguda (10%) o Síndrome Nefrítico florido (6%).</t>
  </si>
  <si>
    <t>&lt;b&gt;d) Hematuria recurrente:&lt;/b&gt; Es la opción correcta. Constituye la manifestación cardinal y la forma de presentación clínica abrumadoramente más frecuente de la Nefropatía por IgA, evidenciándose de forma microscópica (asintomática) o macroscópica recidivante (asociada a infecciones) en la inmensa mayoría de los casos.</t>
  </si>
  <si>
    <t>&lt;b&gt;a) Hipertensión arterial moderada con infección respiratoria asociada:&lt;/b&gt; Es incorrecta. Si bien una infección respiratoria alta actúa clásicamente como gatillo o desencadenante temporal del brote, el signo de manifestación principal es la hematuria, no la hipertensión arterial aislada (presente al debut en apenas un 2% de los casos).&lt;br /&gt;&lt;b&gt;b) Síndrome nefrótico severo con HTA:&lt;/b&gt; Es incorrecta. Solo un 12% de los casos de nefropatía por IgA se presenta como un síndrome nefrótico, siendo esta clínica mucho más prevalente en las glomerulopatías de tipo no proliferativas (cambios mínimos, membranosa o esclerosis focal y segmentaria).&lt;br /&gt;&lt;b&gt;c) Reacción alérgica con edemas en cara y tronco:&lt;/b&gt; Es incorrecta. No corresponde a la clínica de presentación estructural e inmunológica de esta glomerulopatía primaria mesangial.</t>
  </si>
  <si>
    <t>&lt;b&gt;ETIOPATOGENIA Y PRONÓSTICO DE LA ENFERMEDAD DE BERGER&lt;/b&gt;&lt;br /&gt;&lt;br /&gt;• &lt;b&gt;Fisiopatología:&lt;/b&gt; Se caracteriza estructuralmente por una proliferación mesangial secundaria al depósito patológico exclusivo de &lt;b&gt;Inmunoglobulina A (IgA)&lt;/b&gt; en el mesangio. A nivel analítico, a diferencia de otras entidades proliferativas, cursa clásicamente con niveles de &lt;b&gt;complemento sérico normales&lt;/b&gt; (C3 y C4 conservados).&lt;br /&gt;• &lt;b&gt;Asociaciones:&lt;/b&gt; Posee una importante asociación clínica sistémica con el padecimiento de la &lt;b&gt;enfermedad celíaca&lt;/b&gt;.&lt;br /&gt;• &lt;b&gt;Factores de riesgo y progresión:&lt;/b&gt; Aunque fue catalogada históricamente como "benigna", entre un 20% y 40% de los pacientes desarrolla Insuficiencia Renal Crónica Terminal. Son indicadores de alto riesgo de mala evolución la presencia conjunta de &lt;b&gt;HTA&lt;/b&gt;, función renal deteriorada y &lt;b&gt;Proteinuria &gt; 1 g/día&lt;/b&gt;.</t>
  </si>
  <si>
    <t>¿Cuál de estas glomerulopatías se presenta con hematuria recurrente?&lt;br&gt;&lt;br&gt;a) Glomerulopatía membranosa&lt;br&gt;&lt;br&gt;b) Glomerulopatía por cambios mínimos&lt;br&gt;&lt;br&gt;c) Nefropatía por IgA (Enfermedad de Berger)&lt;br&gt;&lt;br&gt;d) Nefropatía diabética</t>
  </si>
  <si>
    <t>&lt;br&gt;c) Nefropatía por IgA (Enfermedad de Berger)</t>
  </si>
  <si>
    <t>La forma característica y más frecuente de presentación clínica en la &lt;b&gt;Nefropatía por IgA (Enfermedad de Berger)&lt;/b&gt; es la &lt;b&gt;hematuria recurrente&lt;/b&gt;, ya sea en forma de hematuria macroscópica o microscópica recidivante.</t>
  </si>
  <si>
    <t>&lt;b&gt;CLÍNICA Y PRESENTACIÓN DE LA NEFROPATÍA POR IGA&lt;/b&gt;&lt;br /&gt;&lt;br /&gt;La Nefropatía por IgA (Enfermedad de Berger) constituye la enfermedad glomerular primaria más frecuente en el mundo. Sus características clínicas principales de presentación son:&lt;br /&gt;• &lt;b&gt;Hematuria recurrente:&lt;/b&gt; Es la forma más frecuente de presentación clínica (apareciendo en el 95% de los casos). Puede manifestarse como alteraciones urinarias asintomáticas (hematuria microscópica aislada accidental) o como episodios francos de hematuria macroscópica.&lt;br /&gt;• &lt;b&gt;Factores desencadenantes:&lt;/b&gt; De forma típica, este brote de hematuria recurrente es precedido y coincide frecuentemente con una &lt;b&gt;infección respiratoria alta&lt;/b&gt; (o digestiva/urinaria) ocurrida 24 a 72 hs previas.&lt;br /&gt;• &lt;b&gt;Evolución:&lt;/b&gt; Debido a su clínica, históricamente se la conoció como "hematuria recurrente benigna". Sin embargo, entre el 20% al 40% de los pacientes desarrollará Insuficiencia Renal Crónica Terminal entre los 5 y 20 años posteriores al diagnóstico.&lt;br /&gt;• &lt;b&gt;Asociaciones:&lt;/b&gt; Destaca por su asociación clínica sistémica demostrada con la enfermedad celíaca.</t>
  </si>
  <si>
    <t>La opción c es correcta debido a que la literatura médica nefrológica establece de manera directa y axiomática que la forma característica y más frecuente de presentación clínica de la &lt;b&gt;Nefropatía por IgA (Enfermedad de Berger)&lt;/b&gt; es la &lt;b&gt;hematuria recurrente&lt;/b&gt;.</t>
  </si>
  <si>
    <t>&lt;br /&gt;• &lt;b&gt;a) Glomerulopatía membranosa:&lt;/b&gt; Es incorrecta ya que su rasgo clínico característico de presentación es el &lt;b&gt;síndrome nefrótico&lt;/b&gt;. Si bien asocia microhematuria, no debuta característicamente con hematuria recurrente.&lt;br /&gt;• &lt;b&gt;b) Glomerulopatía por cambios mínimos:&lt;/b&gt; Es incorrecta porque se presenta típicamente como un síndrome nefrótico puro y severo. En esta entidad, la microhematuria es rara (&lt; 30%) y la hematuria macroscópica es excepcional.&lt;br /&gt;• &lt;b&gt;d) Nefropatía diabética:&lt;/b&gt; Es diametralmente incorrecta ya que constituye una premisa básica de diagnóstico diferencial que esta patología secundaria crónica se presenta con proteinuria masiva (y nefromegalia inicial) pero &lt;b&gt;NO se presenta clínicamente como una hematuria recurrente&lt;/b&gt;.</t>
  </si>
  <si>
    <t>&lt;b&gt;FISIOPATOLOGÍA Y DIAGNÓSTICO DE LA NEFROPATÍA POR IGA&lt;/b&gt;&lt;br /&gt;&lt;br /&gt;• &lt;b&gt;Anatomopatología:&lt;/b&gt; Se caracteriza histopatológica y fisiopatológicamente por una proliferación mesangial acompañada del depósito de &lt;b&gt;inmunoglobulina A (IgA)&lt;/b&gt; exclusivamente en el mesangio, lo cual se asocia con un aumento de la IgA secretora en la sangre.&lt;br /&gt;• &lt;b&gt;Marcador Fisiopatológico Diferencial:&lt;/b&gt; A diferencia de otras glomerulopatías agresivas (como la postestreptocócica o la lúpica), la Nefropatía por IgA cursa característicamente en sus análisis de laboratorio con un dosaje de &lt;b&gt;Complemento C3 y C4 NORMAL&lt;/b&gt;.</t>
  </si>
  <si>
    <t>¿Cuál es la forma de presentación más frecuente de la nefropatía por IgA?&lt;br&gt;&lt;br&gt;a) Sindrome nefrótico&lt;br&gt;&lt;br&gt;b) Hematuria macroscópica o microscópica recidivante&lt;br&gt;&lt;br&gt;c) Proteinuria grave + HTA&lt;br&gt;&lt;br&gt;d) HTA sin hematuria con godet (++++)</t>
  </si>
  <si>
    <t>b) Hematuria macroscópica o microscópica recidivante</t>
  </si>
  <si>
    <t>En la &lt;b&gt;nefropatía por IgA&lt;/b&gt; (Enfermedad de Berger), la forma característica y &lt;b&gt;más frecuente de presentación clínica es la hematuria recurrente, ya sea en forma de hematuria macroscópica o microscópica recidivante&lt;/b&gt;.</t>
  </si>
  <si>
    <t>&lt;b&gt;CLÍNICA DE LA NEFROPATÍA POR IgA (ENFERMEDAD DE BERGER)&lt;/b&gt;&lt;br /&gt;&lt;br /&gt;Esta patología constituye la enfermedad glomerular primaria más frecuente a nivel mundial y suele ser clínicamente muy silente en sus estadios iniciales.&lt;br /&gt;• &lt;b&gt;Forma de presentación cardinal:&lt;/b&gt; Se manifiesta predominantemente por episodios de hematuria (presentes en el 95% de los casos). Las alteraciones urinarias asintomáticas (con microhematuria persistente) componen el 41% de las presentaciones, mientras que los episodios francos de hematuria macroscópica representan entre un 15% y un 30%.&lt;br /&gt;• &lt;b&gt;Gatillo Infeccioso:&lt;/b&gt; De forma clásica y típica, el brote recidivante de hematuria macroscópica es precedido y coincide frecuentemente con una infección respiratoria alta, o bien una infección digestiva o urinaria, ocurrida en las 24 a 72 horas previas.&lt;br /&gt;• &lt;b&gt;Otras formas de presentación:&lt;/b&gt; Puede debutar con Insuficiencia Renal Crónica (14%), Síndrome Nefrótico (12%), Insuficiencia Renal Aguda (10%) o Síndrome Nefrítico florido (6%).</t>
  </si>
  <si>
    <t>La opción B es correcta. La forma clínica inicial y más frecuente de sospecha de la nefropatía por IgA es la presencia de episodios recidivantes de hematuria, ya sean macroscópicos y precipitados por infecciones respiratorias, o a través del hallazgo de una microhematuria asintomática persistente en exámenes de laboratorio de rutina.</t>
  </si>
  <si>
    <t>• &lt;b&gt;a) Sindrome nefrótico:&lt;/b&gt; Es incorrecta. Aunque puede evolucionar a este cuadro o debutar de esta forma en un 12% de los pacientes, el síndrome nefrótico no constituye la principal ni la más característica manifestación inicial de esta entidad proliferativa.&lt;br /&gt;• &lt;b&gt;c) Proteinuria grave + HTA:&lt;/b&gt; Es incorrecta. La combinación de hipertensión arterial y proteinuria franca (mayor a 1 gramo al día) no es la manifestación de debut típica, sino que representa el estado de "Alto Riesgo" de mala evolución, marcando a los pacientes que progresarán a la Insuficiencia Renal Crónica Terminal.&lt;br /&gt;• &lt;b&gt;d) HTA sin hematuria con godet (++++):&lt;/b&gt; Es incorrecta. La hipertensión aislada como forma de presentación representa apenas un 2% de los casos, y la ausencia de hematuria aleja el diagnóstico de una entidad cuyo sello semiológico fundamental es el sangrado glomerular recurrente.</t>
  </si>
  <si>
    <t>&lt;b&gt;PRONÓSTICO Y RIESGO EVOLUTIVO&lt;/b&gt;&lt;br /&gt;&lt;br /&gt;El abordaje médico depende enteramente de las manifestaciones asociadas a la hematuria:&lt;br /&gt;• &lt;b&gt;Bajo riesgo:&lt;/b&gt; La microhematuria aislada o los episodios de macrohematuria que presenten una proteinuria inferior a 0,5 g/día no requieren ningún tratamiento inmunosupresor específico, debiéndose controlar anualmente.&lt;br /&gt;• &lt;b&gt;Alto riesgo:&lt;/b&gt; La tríada compuesta por HTA, deterioro de la función renal y una proteinuria mayor a 1 g/día conduce irreversiblemente a la Insuficiencia Renal Crónica Terminal (en 5 a 20 años) si no se imponen medidas drásticas de nefroprotección (IECA/ARA II) y restricción salina.</t>
  </si>
  <si>
    <t>¿Qué glomerulopatía se presenta con hematuria recurrente ante eventos respiratorios?&lt;br&gt;&lt;br&gt;a) Glomerulonefritis focal y segmentaria&lt;br&gt;&lt;br&gt;b) Nefropatía membranosa&lt;br&gt;&lt;br&gt;c) Nefropatía por IgA&lt;br&gt;&lt;br&gt;d) Glomerulopatía a cambios mínimos&lt;br&gt;&lt;br&gt;e) Glomerulonefritis rápidamente evolutiva</t>
  </si>
  <si>
    <t>&lt;br&gt;c) Nefropatía por IgA</t>
  </si>
  <si>
    <t>La &lt;b&gt;Nefropatía por IgA (Enfermedad de Berger)&lt;/b&gt; tiene como forma característica y más frecuente de presentación clínica la &lt;b&gt;hematuria recurrente&lt;/b&gt;, y de forma típica este brote es precedido y coincide frecuentemente con una &lt;b&gt;infección respiratoria alta&lt;/b&gt;.</t>
  </si>
  <si>
    <t>&lt;b&gt;PRESENTACIÓN CLÍNICA DE LA NEFROPATÍA POR IgA&lt;/b&gt;&lt;br /&gt;&lt;br /&gt;Esta patología, también conocida históricamente como "hematuria recurrente benigna", constituye la glomerulonefritis primaria más frecuente a nivel mundial. Se manifiesta clínicamente predominando las alteraciones urinarias:&lt;br /&gt;• &lt;b&gt;Hematuria recurrente:&lt;/b&gt; Es el sello clínico característico. Aparece en el 95% de los casos. Lo más habitual es su detección asintomática como hematuria microscópica aislada, aunque puede debutar con episodios francos de hematuria macroscópica.&lt;br /&gt;• &lt;b&gt;Infección desencadenante:&lt;/b&gt; De forma típica, el brote recurrente de hematuria macroscópica o microscópica es precedido y coincide frecuentemente (ocurriendo en general de 24 a 72 horas previas) con una &lt;b&gt;infección respiratoria alta&lt;/b&gt;, digestiva o urinaria.&lt;br /&gt;• &lt;b&gt;Otras formas de presentación:&lt;/b&gt; Puede presentarse como Insuficiencia Renal Crónica (14%), Síndrome Nefrótico (12%), Insuficiencia Renal Aguda (10%) o Síndrome Nefrítico florido (6%).</t>
  </si>
  <si>
    <t>&lt;b&gt;c) Nefropatía por IgA:&lt;/b&gt; Es la opción correcta. Su manifestación cardinal y más representativa es la hematuria recurrente (aislada o recidivante), cuyos brotes son precipitados clásicamente por eventos o infecciones del tracto respiratorio superior.</t>
  </si>
  <si>
    <t>&lt;b&gt;a) Glomerulonefritis focal y segmentaria, b) Nefropatía membranosa, y d) Glomerulopatía a cambios mínimos:&lt;/b&gt; Son incorrectas. Conforman el grupo de las glomerulopatías no proliferativas, las cuales se caracterizan de forma primaria por presentarse clínicamente como síndrome nefrótico, no siendo la hematuria post-infecciosa su rasgo de debut.&lt;br /&gt;&lt;b&gt;e) Glomerulonefritis rápidamente evolutiva:&lt;/b&gt; Es incorrecta. Representa una urgencia médica caracterizada por un rápido y progresivo deterioro de la función renal que lleva a insuficiencia terminal en meses, asociada patognomónicamente al hallazgo de semilunas en la biopsia, y no exclusivamente a episodios recidivantes benignos post-respiratorios.</t>
  </si>
  <si>
    <t>&lt;b&gt;ETIOPATOGENIA DE LA ENFERMEDAD DE BERGER&lt;/b&gt;&lt;br /&gt;&lt;br /&gt;Se caracteriza histopatológica y fisiopatológicamente por una proliferación mesangial con depósito exclusivo de inmunoglobulina A (IgA) en el mesangio, lo cual se asocia con un aumento de la IgA secretora en sangre. A nivel de diagnóstico diferencial de laboratorio, a diferencia de entidades inflamatorias severas, esta patología cursa característicamente con un dosaje de &lt;b&gt;complemento sérico normal&lt;/b&gt; (C3 y C4 conservados).</t>
  </si>
  <si>
    <t>La Glomerulopatía por Cambios Mínimos:&lt;br&gt;&lt;br&gt;a) Cursa generalmente con HTA refractaria al tratamiento médico&lt;br&gt;&lt;br&gt;b) No debe tratarse cuando cursa sin HTA&lt;br&gt;&lt;br&gt;c) Se presenta generalmente como un síndrome nefrótico puro&lt;br&gt;&lt;br&gt;d) Cursa con síndrome nefrítico con hematuria microscópica&lt;br&gt;&lt;br&gt;e) Se presenta con rápida evolución a la Insuficiencia Renal Terminal en no más de 90 días</t>
  </si>
  <si>
    <t>&lt;br&gt;c) Se presenta generalmente como un síndrome nefrótico puro</t>
  </si>
  <si>
    <t>La &lt;b&gt;Glomerulopatía a Cambios Mínimos&lt;/b&gt; se presenta característicamente como un &lt;b&gt;síndrome nefrótico puro severo&lt;/b&gt; en la gran mayoría de los casos.</t>
  </si>
  <si>
    <t>&lt;b&gt;CLÍNICA DE LA GLOMERULOPATÍA A CAMBIOS MÍNIMOS&lt;/b&gt;&lt;br /&gt;&lt;br /&gt;La glomerulopatía a cambios mínimos se caracteriza por el daño podocitario evidenciable sólo por microscopía electrónica. Clínicamente presenta las siguientes características:&lt;br /&gt;• &lt;b&gt;Síndrome de presentación:&lt;/b&gt; Se presenta característicamente como un &lt;b&gt;síndrome nefrótico puro severo&lt;/b&gt; en la gran mayoría de los casos. Constituye la causa primaria más frecuente de síndrome nefrótico puro en niños menores de 15 años.&lt;br /&gt;• &lt;b&gt;Signos asociados:&lt;/b&gt; Raras veces se presenta asociada a hipertensión arterial (HTA). La &lt;b&gt;microhematuria&lt;/b&gt; es rara (presentándose en &lt; 30% de los casos) y la hematuria macroscópica es muy excepcional.&lt;br /&gt;• &lt;b&gt;Falla Renal:&lt;/b&gt; Generalmente, esta patología no cursa con insuficiencia renal, pero puede ocurrir un fracaso renal pre-renal por hipovolemia secundaria a una hipoalbuminemia franca o por el uso de diuréticos habituales (como la &lt;b&gt;furosemida&lt;/b&gt;).&lt;br /&gt;• &lt;b&gt;Respuesta terapéutica:&lt;/b&gt; De todas las glomerulopatías, es la que responde mejor al tratamiento con corticoides (iniciando clásicamente con &lt;b&gt;PREDNISONA&lt;/b&gt;), logrando hasta un 90% de respuesta inicial.</t>
  </si>
  <si>
    <t>La opción c es correcta debido a que la literatura médica nefrológica establece taxativamente que la &lt;b&gt;Glomerulopatía a Cambios Mínimos&lt;/b&gt; se presenta característicamente como un &lt;b&gt;síndrome nefrótico puro severo&lt;/b&gt; en la inmensa mayoría de los casos.</t>
  </si>
  <si>
    <t>&lt;br /&gt;• &lt;b&gt;a) Cursa generalmente con HTA refractaria al tratamiento médico:&lt;/b&gt; Es incorrecta porque raras veces esta patología se presenta asociada a hipertensión arterial.&lt;br /&gt;• &lt;b&gt;b) No debe tratarse cuando cursa sin HTA:&lt;/b&gt; Es incorrecta ya que la presencia del síndrome nefrótico (proteinuria masiva, hipoalbuminemia, edemas) obliga al tratamiento inmunosupresor, independientemente de las cifras tensionales.&lt;br /&gt;• &lt;b&gt;d) Cursa con síndrome nefrítico con hematuria microscópica:&lt;/b&gt; Es incorrecta debido a que su presentación es el síndrome nefrótico puro; en esta entidad la microhematuria es rara (&lt; 30%) y no cursa con el cuadro inflamatorio clásico del síndrome nefrítico.&lt;br /&gt;• &lt;b&gt;e) Se presenta con rápida evolución a la Insuficiencia Renal Terminal en no más de 90 días:&lt;/b&gt; Es diametralmente incorrecta, ya que este curso catastrófico define a la &lt;b&gt;Glomerulonefritis Rápidamente Progresiva (GNRP)&lt;/b&gt; por formación de semilunas, mientras que la enfermedad a cambios mínimos no suele cursar con insuficiencia renal intrínseca ni esclerosis rápida.</t>
  </si>
  <si>
    <t>&lt;b&gt;FISIOPATOLOGÍA Y DIAGNÓSTICO&lt;/b&gt;&lt;br /&gt;&lt;br /&gt;• &lt;b&gt;Fisiopatología:&lt;/b&gt; A nivel fisiopatológico, este síndrome nefrótico a cambios mínimos se caracteriza por la pérdida de la carga negativa de la pared capilar glomerular.&lt;br /&gt;• &lt;b&gt;Laboratorio:&lt;/b&gt; En un paciente que cursa con síndrome nefrótico, el hallazgo de una proteinuria altamente selectiva orienta firmemente la sospecha diagnóstica hacia una enfermedad a cambios mínimos.&lt;br /&gt;• &lt;b&gt;Biopsia:&lt;/b&gt; No tiene evidencia clara de daño en la microscopía óptica. Lo característico es el daño podocitario (fusión de los pies de los podocitos), evidenciable sólo a través de la microscopía electrónica.</t>
  </si>
  <si>
    <t>¿Cuál de las siguientes nefropatías glomerulares NO se relaciona con hipocomplementemia?&lt;br&gt;&lt;br&gt;a) Nefropatía lúpica&lt;br&gt;&lt;br&gt;b) Nefropatía de la crioglobulinemia&lt;br&gt;&lt;br&gt;c) Glomerulonefritis aguda postinfecciosa&lt;br&gt;&lt;br&gt;d) Nefropatía diabética</t>
  </si>
  <si>
    <t>d) Nefropatía diabética</t>
  </si>
  <si>
    <t>En el diagnóstico diferencial de los síndromes clínicos nefrológicos, la &lt;b&gt;nefropatía diabética&lt;/b&gt; constituye una afección secundaria que &lt;b&gt;no cursa con consumo de complemento&lt;/b&gt; y, por lo tanto, no se relaciona con hipocomplementemia.</t>
  </si>
  <si>
    <t>&lt;b&gt;EVALUACIÓN DEL COMPLEMENTO EN GLOMERULOPATÍAS&lt;/b&gt;&lt;br /&gt;&lt;br /&gt;Debido a que gran parte del daño inflamatorio e inmunológico en el glomérulo es mediado por la sobreactivación de la cascada humoral, el dosaje del complemento sérico permite diferenciar fisiopatológicamente a las entidades glomerulares en dos grandes grupos de comportamiento:&lt;br /&gt;• &lt;b&gt;Con Complemento Sérico Disminuido (Consumido):&lt;/b&gt; Agrupa a las patologías hipocomplementémicas. Orienta hacia &lt;i&gt;Enfermedades Sistémicas&lt;/i&gt; (tales como el &lt;i&gt;Lupus Eritematoso Sistémico&lt;/i&gt;, la &lt;i&gt;Endocarditis&lt;/i&gt;, los &lt;i&gt;Abscesos Viscerales&lt;/i&gt; y la &lt;i&gt;Crioglobulinemia&lt;/i&gt;) o hacia &lt;i&gt;Enfermedades Renales&lt;/i&gt; intrínsecas (como la &lt;i&gt;Glomerulonefritis aguda postinfecciosa&lt;/i&gt; o postestreptocócica, y la &lt;i&gt;Glomerulonefritis membranoproliferativa Tipo I y II&lt;/i&gt;).&lt;br /&gt;• &lt;b&gt;Con Complemento Sérico Normal:&lt;/b&gt; Orienta hacia entidades donde el consumo inflamatorio no es el mecanismo predominante. Incluye a &lt;i&gt;Enfermedades Sistémicas&lt;/i&gt; (como la &lt;i&gt;Poliarteritis nodosa&lt;/i&gt;, vasculitis asociadas a ANCA como la &lt;i&gt;Granulomatosis de Wegener&lt;/i&gt;, la &lt;i&gt;Púrpura de Henoch-Schönlein&lt;/i&gt; y el &lt;i&gt;Síndrome de Goodpasture&lt;/i&gt;), a &lt;i&gt;Enfermedades Renales puras&lt;/i&gt; (como la &lt;i&gt;Nefropatía por IgA&lt;/i&gt;) y a patologías metabólicas de evolución crónica como la &lt;b&gt;Nefropatía Diabética&lt;/b&gt;.</t>
  </si>
  <si>
    <t>La opción D es correcta. En la valoración etiológica de las afecciones glomerulares, resulta una premisa clínica inalterable que la nefropatía diabética (la causa secundaria metabólica más frecuente de daño renal) no se asocia al consumo patológico de los factores del complemento, diferenciándose estrictamente de las verdaderas glomerulopatías hipocomplementémicas de origen inmunitario.</t>
  </si>
  <si>
    <t>• &lt;b&gt;a) Nefropatía lúpica:&lt;/b&gt; Es incorrecta. El daño renal lúpico es mediado por el depósito de inmunocomplejos con una violenta activación del complemento por vía clásica, ingresando directamente en la categoría de las glomerulopatías hipocomplementémicas.&lt;br /&gt;• &lt;b&gt;b) Nefropatía de la crioglobulinemia:&lt;/b&gt; Es incorrecta. La crioglobulinemia se clasifica clínicamente como una enfermedad sistémica mediada por complejos inmunes que cursa de forma clásica con el complemento sérico marcadamente consumido.&lt;br /&gt;• &lt;b&gt;c) Glomerulonefritis aguda postinfecciosa:&lt;/b&gt; Es incorrecta. El consumo del complemento (evidenciado típicamente por una disminución temporal de la fracción C3) constituye uno de sus tres criterios diagnósticos absolutos y es el sello fisiopatológico de la entidad.</t>
  </si>
  <si>
    <t>Cuál de estas glomerulopatías consume complemento?&lt;br&gt;&lt;br&gt;a) Glomerulopatía por IgA&lt;br&gt;&lt;br&gt;b) Glomerulopatía de cambios mínimos&lt;br&gt;&lt;br&gt;c) Glomerulonefritis membranoproliferativa&lt;br&gt;&lt;br&gt;d) Gloméruloesclerosis focal y segmentaria</t>
  </si>
  <si>
    <t>&lt;br&gt;c) Glomerulonefritis membranoproliferativa</t>
  </si>
  <si>
    <t>La &lt;b&gt;glomerulonefritis membranoproliferativa&lt;/b&gt; (junto con la glomerulonefritis aguda post-infecciosa) cursa de forma característica con &lt;b&gt;consumo de complemento&lt;/b&gt;, presentando de forma general y sostenida una hipocomplementemia persistente.</t>
  </si>
  <si>
    <t>&lt;b&gt;GLOMERULONEFRITIS MEMBRANOPROLIFERATIVA E HIPOCOMPLEMENTEMIA&lt;/b&gt;&lt;br /&gt;&lt;br /&gt;Esta patología se caracteriza por presentar una mezcla de signos y síntomas, manifestándose clínicamente como un síndrome nefrítico-nefrótico. Cursa con hematuria (macroscópica o microscópica), acompañada de una proteinuria importante, edemas e hipertensión arterial con falla renal.&lt;br /&gt;• &lt;b&gt;Glomerulopatías Hipocomplementémicas:&lt;/b&gt; Junto con la glomerulonefritis postestreptocócica, estas entidades constituyen el grupo diferencial de las glomerulopatías primarias que cursan con consumo de complemento en el laboratorio.&lt;br /&gt;• &lt;b&gt;Clasificación:&lt;/b&gt; Históricamente se describen tres tipos. La GNMP Tipo I (80% de los casos) cursa con activación de la vía clásica del complemento. La GNMP Tipo II (enfermedad por depósitos densos) y la GNMP Tipo III cursan con activación de la vía alterna y un mayor consumo específico de la fracción C3.&lt;br /&gt;• &lt;b&gt;Pronóstico:&lt;/b&gt; Tiene un curso progresivo y crónico de mal pronóstico, estableciéndose que el 50% a los 5 años ya se encuentran en reemplazo de función renal (diálisis) o fallecidos.</t>
  </si>
  <si>
    <t>&lt;b&gt;c) Glomerulonefritis membranoproliferativa:&lt;/b&gt; Es la opción correcta. Constituye, junto a la glomerulonefritis aguda post-estreptocócica, el exponente clásico de las entidades glomerulares primarias cuyo sello distintivo y fisiopatológico es la activación de la cascada del complemento, lo que se traduce analíticamente en una hipocomplementemia persistente.</t>
  </si>
  <si>
    <t>&lt;b&gt;a) Glomerulopatía por IgA:&lt;/b&gt; Es incorrecta. A diferencia de las entidades inflamatorias agresivas que consumen complemento, esta patología (Enfermedad de Berger) cursa característicamente con un dosaje de complemento sérico normal (C3 y C4 conservados).&lt;br /&gt;&lt;b&gt;b) Glomerulopatía de cambios mínimos, y d) Gloméruloesclerosis focal y segmentaria:&lt;/b&gt; Son incorrectas. Representan patologías glomerulares primarias de tipo no proliferativas (clásicas causantes de síndrome nefrótico) donde el daño podocitario o la hialinosis focal no están mediados por la activación y consumo sistémico del complemento, cursando con niveles séricos normales.</t>
  </si>
  <si>
    <t>&lt;b&gt;DIAGNÓSTICO DIFERENCIAL (DOSAJE DE COMPLEMENTO)&lt;/b&gt;&lt;br /&gt;&lt;br /&gt;Solicitar las fracciones C3 y C4 del complemento es de extrema importancia clínica en todo paciente que debuta con lesión glomerular o síndrome nefrítico, ya que permite realizar el diagnóstico diferencial dividiendo a las patologías en dos grandes grupos:&lt;br /&gt;• &lt;b&gt;Complemento Sérico Disminuido (Consumido):&lt;/b&gt; Orienta hacia enfermedades sistémicas (Lupus Eritematoso Sistémico, Endocarditis, Crioglobulinemia) o a enfermedades renales específicas (Glomerulonefritis aguda post-infecciosa y Glomerulonefritis membranoproliferativa).&lt;br /&gt;• &lt;b&gt;Complemento Sérico Normal:&lt;/b&gt; Orienta hacia enfermedades renales puras (Nefropatía por IgA, GN membranosa, GN cambios mínimos) o a enfermedades sistémicas como la Púrpura de Henoch-Schönlein y el Síndrome de Goodpasture.</t>
  </si>
  <si>
    <t>¿Cuál de las siguientes pruebas es útil para diagnosticar la glomerulonefritis postestreptocócica?&lt;br&gt;&lt;br&gt;a) Hemocultivo&lt;br&gt;&lt;br&gt;b) Cultivo de orina&lt;br&gt;&lt;br&gt;c) Medición de anticuerpos contra estreptococo&lt;br&gt;&lt;br&gt;d) Biopsia renal</t>
  </si>
  <si>
    <t>&lt;br&gt;c) Medición de anticuerpos contra estreptococo</t>
  </si>
  <si>
    <t>Ante la sospecha clínica de una glomerulopatía postestreptocócica, resulta de suma utilidad diagnóstica solicitar la &lt;b&gt;medición de anticuerpos contra estreptococo&lt;/b&gt;, evaluando el complemento total y el título de antiestreptolisina O (ASTO).</t>
  </si>
  <si>
    <t>&lt;b&gt;DIAGNÓSTICO DE LA GLOMERULONEFRITIS POSTESTREPTOCÓCICA&lt;/b&gt;&lt;br /&gt;&lt;br /&gt;El abordaje diagnóstico de la glomerulonefritis endocapilar aguda (postestreptocócica) se basa en la confirmación de la infección desencadenante y el estudio del perfil inmunológico, ya que el daño glomerular es mediado por inmunocomplejos y consumo de complemento.&lt;br /&gt;• &lt;b&gt;Marcadores Inmunológicos (Anticuerpos):&lt;/b&gt; Resulta de suma utilidad diagnóstica solicitar la medición de anticuerpos contra estreptococo. Específicamente, se busca constatar el título de &lt;b&gt;antiestreptolisina O (AST O) elevado&lt;/b&gt;, el cual evidencia e identifica la infección estreptocócica reciente (faringoamigdalitis o piodermitis). Además, se observa que la &lt;b&gt;IgG está muy elevada&lt;/b&gt;.&lt;br /&gt;• &lt;b&gt;Marcador Fisiopatológico (Complemento):&lt;/b&gt; Resulta un criterio diferencial ineludible evaluar y constatar el &lt;b&gt;descenso (consumo) del complemento total y las fracciones C3 y C4&lt;/b&gt; en la fase aguda, destacándose como una patología clásicamente hipocomplementémica.</t>
  </si>
  <si>
    <t>La opción c es correcta debido a que la literatura nefrológica establece como axioma diagnóstico que, ante la sospecha de esta entidad clínica, resulta de suma utilidad solicitar la &lt;b&gt;medición de anticuerpos contra estreptococo&lt;/b&gt; (junto con la evaluación de las fracciones del complemento) para certificar el origen postinfeccioso de la cascada inmunológica.</t>
  </si>
  <si>
    <t>&lt;br /&gt;• &lt;b&gt;a) Hemocultivo&lt;/b&gt; y &lt;b&gt;b) Cultivo de orina:&lt;/b&gt; Son incorrectas porque el daño en la glomerulonefritis postestreptocócica no se produce por la invasión bacteriana directa del torrente sanguíneo ni del tracto urinario (no es un cuadro séptico ni una ITU), sino por un mecanismo inmunológico tardío (depósito de inmunocomplejos) desencadenado tras una infección focalizada usualmente en garganta o piel.&lt;br /&gt;• &lt;b&gt;d) Biopsia renal:&lt;/b&gt; Es incorrecta como prueba diagnóstica rutinaria o inicial ya que, como regla general, para diagnosticar una glomerulonefritis postestreptocócica &lt;b&gt;no es necesario realizar una biopsia renal&lt;/b&gt; si el paciente cumple con la presentación clínica, antecedente infeccioso y consumo de complemento (reservándose estrictamente para evoluciones atípicas).</t>
  </si>
  <si>
    <t>&lt;b&gt;INDICACIÓN DE BIOPSIA RENAL EN EL SÍNDROME NEFRÍTICO&lt;/b&gt;&lt;br /&gt;&lt;br /&gt;La confirmación definitiva e histopatológica mediante punción biopsia renal (PBR) posee pautas estrictas de indicación:&lt;br /&gt;• &lt;b&gt;Regla de exclusión general:&lt;/b&gt; Para diagnosticar una glomerulonefritis postestreptocócica no es necesario realizar una biopsia renal si se cumplen concomitantemente tres criterios diagnósticos: que exista un cuadro clínico de nefritis aguda, que se constate infección faringoamigdalina o de piel previa de probable origen estreptocócico, y que exista consumo de complemento.&lt;br /&gt;• &lt;b&gt;Indicación formal:&lt;/b&gt; La indicación de realizar una biopsia se reserva estrictamente para los &lt;b&gt;casos de evolución atípica&lt;/b&gt; que presenten persistencia de la proteinuria y deterioro progresivo de la función renal, con el objetivo primordial de descartar la temida evolución hacia una Glomerulonefritis Rápidamente Progresiva (GNRP) mediada por semilunas.</t>
  </si>
  <si>
    <t>¿Cuál de estas glomerulopatías cursan con complemento sérico disminuido?&lt;br&gt;&lt;br&gt;a) Glomerulopatía diabética - Glomerulopatía de cambios mínimos&lt;br&gt;&lt;br&gt;b) Glomerulonefritis lúpica - Glomerulonefritis membranoproliferativa&lt;br&gt;&lt;br&gt;c) Glomerulopatía membranosa - Glomeruloesclerosis focal y segmentaria&lt;br&gt;&lt;br&gt;d) Glomerulonefritis mesangial - Nefropatía por IgA</t>
  </si>
  <si>
    <t>b) Glomerulonefritis lúpica - Glomerulonefritis membranoproliferativa</t>
  </si>
  <si>
    <t>La &lt;b&gt;glomerulonefritis lúpica&lt;/b&gt; y la &lt;b&gt;glomerulonefritis membranoproliferativa&lt;/b&gt; (Tipo I y II) pertenecen característicamente al grupo de las entidades &lt;b&gt;hipocomplementémicas&lt;/b&gt;, las cuales cursan analíticamente con el &lt;b&gt;complemento sérico disminuido&lt;/b&gt; debido a un severo consumo inflamatorio.</t>
  </si>
  <si>
    <t>&lt;b&gt;EVALUACIÓN DEL COMPLEMENTO EN GLOMERULOPATÍAS&lt;/b&gt;&lt;br /&gt;&lt;br /&gt;Debido a que gran parte del daño inflamatorio e inmunológico en el glomérulo es mediado por la sobreactivación de la cascada humoral, el dosaje del complemento sérico permite diferenciar fisiopatológicamente a las entidades glomerulares en dos grandes grupos:&lt;br /&gt;• &lt;b&gt;Con Complemento Sérico Disminuido (Consumido):&lt;/b&gt; Agrupa a las patologías hipocomplementémicas. Orienta hacia &lt;i&gt;Enfermedades Sistémicas&lt;/i&gt; (como el &lt;b&gt;Lupus Eritematoso Sistémico&lt;/b&gt;, la Endocarditis, los Abscesos Viscerales y la Crioglobulinemia) o hacia &lt;i&gt;Enfermedades Renales&lt;/i&gt; intrínsecas (como la Glomerulonefritis aguda postinfecciosa o postestreptocócica, y la &lt;b&gt;Glomerulonefritis membranoproliferativa Tipo I y II&lt;/b&gt;).&lt;br /&gt;• &lt;b&gt;Con Complemento Sérico Normal:&lt;/b&gt; Orienta hacia entidades donde el consumo inflamatorio masivo no es el mecanismo predominante. Incluye a &lt;i&gt;Enfermedades Sistémicas&lt;/i&gt; (Poliarteritis nodosa, Vasculitis asociadas a ANCA, Púrpura de Henoch-Schönlein y Síndrome de Goodpasture), a &lt;i&gt;Enfermedades Renales puras&lt;/i&gt; (Nefropatía por IgA, Glomerulopatía a cambios mínimos, Glomeruloesclerosis focal y segmentaria, Glomerulopatía membranosa) y a patologías metabólicas de evolución crónica como la Nefropatía Diabética.</t>
  </si>
  <si>
    <t>La opción B es correcta. Tanto la glomerulonefritis lúpica (cuyo daño renal es mediado por el depósito de inmunocomplejos con una violenta activación del complemento por vía clásica) como la glomerulonefritis membranoproliferativa (que presenta hipocomplementemia persistente como sello distintivo) constituyen los exponentes clásicos de las glomerulopatías que cursan con el complemento sérico disminuido.</t>
  </si>
  <si>
    <t>• &lt;b&gt;a) Glomerulopatía diabética - Glomerulopatía de cambios mínimos:&lt;/b&gt; Es incorrecta. Ambas entidades cursan con el complemento sérico estrictamente normal, no estando mediadas por un consumo inflamatorio patológico de sus fracciones.&lt;br /&gt;• &lt;b&gt;c) Glomerulopatía membranosa - Glomeruloesclerosis focal y segmentaria:&lt;/b&gt; Es incorrecta. Pertenecen al grupo de las patologías primarias no proliferativas que cursan clásicamente con síndrome nefrótico puro y complemento sérico normal.&lt;br /&gt;• &lt;b&gt;d) Glomerulonefritis mesangial - Nefropatía por IgA:&lt;/b&gt; Es incorrecta. La nefropatía por IgA es la enfermedad glomerular primaria más frecuente y se distingue por presentar invariablemente un dosaje de complemento (C3 y C4) normal.</t>
  </si>
  <si>
    <t>¿Cuál de estas glomerulopatías consume complemento?&lt;br&gt;&lt;br&gt;a) Glomerulopatía por IgA&lt;br&gt;&lt;br&gt;b) Glomerulopatía de cambios mínimos&lt;br&gt;&lt;br&gt;c) Glomerulonefritis membranoproliferativa&lt;br&gt;&lt;br&gt;d) Glomeruloesclerosis focal y segmentaria</t>
  </si>
  <si>
    <t>La &lt;b&gt;glomerulonefritis membranoproliferativa&lt;/b&gt; (junto con la glomerulonefritis aguda post-infecciosa) cursa de forma característica con &lt;b&gt;consumo de complemento&lt;/b&gt;, presentando de forma general y sostenida una hipocomplementemia persistente en el laboratorio.</t>
  </si>
  <si>
    <t>&lt;b&gt;GLOMERULONEFRITIS MEMBRANOPROLIFERATIVA E HIPOCOMPLEMENTEMIA&lt;/b&gt;&lt;br /&gt;&lt;br /&gt;Esta patología se caracteriza por presentar una mezcla de signos y síntomas, manifestándose clínicamente como un síndrome nefrítico-nefrótico. Cursa con hematuria (macroscópica o microscópica), acompañada de una proteinuria importante, edemas e hipertensión arterial con falla renal.&lt;br /&gt;• &lt;b&gt;Glomerulopatías Hipocomplementémicas:&lt;/b&gt; Junto con la glomerulonefritis postestreptocócica, estas entidades constituyen el grupo diferencial clásico de las glomerulopatías primarias que cursan con consumo de complemento en el laboratorio.&lt;br /&gt;• &lt;b&gt;Clasificación:&lt;/b&gt; Históricamente se describen tres tipos. La GNMP Tipo I (80% de los casos) cursa con activación de la vía clásica del complemento. La GNMP Tipo II (enfermedad por depósitos densos) y la GNMP Tipo III cursan con activación de la vía alterna y un mayor consumo específico de la fracción C3.&lt;br /&gt;• &lt;b&gt;Pronóstico:&lt;/b&gt; Tiene un curso progresivo y crónico de mal pronóstico, estableciéndose que el 50% a los 5 años ya se encuentran en reemplazo de función renal (diálisis) o fallecidos.</t>
  </si>
  <si>
    <t>&lt;b&gt;a) Glomerulopatía por IgA:&lt;/b&gt; Es incorrecta. A diferencia de las entidades inflamatorias agresivas que consumen complemento, esta patología (Enfermedad de Berger) cursa característicamente con un dosaje de complemento sérico normal (C3 y C4 conservados).&lt;br /&gt;&lt;b&gt;b) Glomerulopatía de cambios mínimos, y d) Glomeruloesclerosis focal y segmentaria:&lt;/b&gt; Son incorrectas. Representan patologías glomerulares primarias de tipo no proliferativas (clásicas causantes de síndrome nefrótico) donde el daño estructural (podocitario o la hialinosis focal) no está mediado por la activación y consumo sistémico del complemento, cursando con niveles séricos normales.</t>
  </si>
  <si>
    <t>Un cuadro clínico de glomerulonefritis aguda puede verse en todos menos en las siguientes entidades clínicas, ¿En cuál?&lt;br&gt;&lt;br&gt;a) Lupus eritematoso diseminado&lt;br&gt;&lt;br&gt;b) Glomerulonefritis bacteriana no postestreptococica&lt;br&gt;&lt;br&gt;c) Glomerulonefritis mesangiocapilar&lt;br&gt;&lt;br&gt;d) Glomerulonefritis membranosa</t>
  </si>
  <si>
    <t>&lt;br&gt;d) Glomerulonefritis membranosa</t>
  </si>
  <si>
    <t>La glomerulopatía membranosa se trata de una enfermedad primaria de tipo no proliferativa que se distingue taxonómicamente por no presentarse usualmente bajo el cuadro clínico de una glomerulonefritis aguda, sino manifestándose de forma clásica como un síndrome nefrótico.</t>
  </si>
  <si>
    <t>&lt;b&gt;CLÍNICA Y PRESENTACIÓN DE LA GLOMERULOPATÍA MEMBRANOSA&lt;/b&gt;&lt;br /&gt;&lt;br /&gt;La glomerulopatía membranosa se caracteriza fisiopatológicamente por el depósito de complejos inmunes (antígeno-anticuerpo) en la membrana, ubicados específicamente entre los podocitos y la membrana basal. Clínicamente se rige por los siguientes parámetros de presentación:&lt;br /&gt;• Síndrome Nefrótico: Constituye el rasgo clínico característico de esta patología, presentándose en la inmensa mayoría de los casos bajo esta forma clínica (proteinuria masiva, hipoalbuminemia y edemas), a menudo asociada a microhematuria.&lt;br /&gt;• Ausencia de Glomerulonefritis Aguda: Se distingue estructuralmente por pertenecer al grupo de las glomerulopatías no proliferativas, por lo que no suele presentarse bajo el cuadro inflamatorio clásico de una glomerulonefritis aguda (síndrome nefrítico florido con brusco deterioro de función).&lt;br /&gt;• Función Renal y Tensión Arterial: La hipertensión arterial (HTA) y la insuficiencia renal no se presentan en todos los pacientes al inicio de la enfermedad; sólo están presentes de forma temprana en los casos de mayor severidad evolutiva.</t>
  </si>
  <si>
    <t>La opción d es correcta debido a que la literatura médica nefrológica establece como premisa diferencial que la glomerulonefritis membranosa (una entidad no proliferativa) se distingue precisamente por NO presentarse de manera usual bajo un cuadro clínico de glomerulonefritis aguda, sino que se manifiesta típicamente como un síndrome nefrótico puro o asociado a microhematuria.</t>
  </si>
  <si>
    <t>&lt;br /&gt;• a) Lupus eritematoso diseminado: Es incorrecta porque el lupus produce la nefritis lúpica, la cual en sus clases proliferativas (Clase III o IV) suele presentarse como una franca glomerulonefritis aguda con sedimento activo, HTA y deterioro rápido de la función renal.&lt;br /&gt;• b) Glomerulonefritis bacteriana no postestreptococica: Es incorrecta ya que entidades bacterianas secundarias (como la endocarditis infecciosa) generan proliferación inflamatoria con consumo de complemento, derivando característicamente en una glomerulonefritis aguda.&lt;br /&gt;• c) Glomerulonefritis mesangiocapilar (Membranoproliferativa): Es incorrecta debido a que esta patología proliferativa e hipocomplementémica se caracteriza por manifestarse bajo un patrón mixto (síndrome nefrítico-nefrótico), incluyendo todos los componentes inflamatorios de una glomerulonefritis aguda.</t>
  </si>
  <si>
    <t>&lt;b&gt;ASOCIACIONES Y ETIOLOGÍA SECUNDARIA&lt;/b&gt;&lt;br /&gt;&lt;br /&gt;Si bien la glomerulopatía membranosa es frecuentemente idiopática, la búsqueda clínica de etiologías secundarias es obligatoria debido a sus fuertes asociaciones patológicas:&lt;br /&gt;• Enfermedades Autoinmunes: El Lupus Eritematoso Sistémico (LES) constituye la causa más común de glomerulonefritis membranosa secundaria.&lt;br /&gt;• Neoplasias: Esta afección puede ser la expresión paraneoplásica de un tumor sólido oculto, presentándose predominantemente en la población de adultos mayores y ancianos.&lt;br /&gt;• Complicaciones Trombóticas: Entre todas las glomerulopatías, esta entidad es la que se asocia con mayor frecuencia al desarrollo de trombosis de la vena renal.</t>
  </si>
  <si>
    <t>¿Qué tipo de glomerulonefritis se asocia con mayor frecuencia a trombosis de la vena renal?&lt;br&gt;&lt;br&gt;a) Glomerulonefritis rápidamente progresiva&lt;br&gt;&lt;br&gt;b) Glomerulonefritis membranoproliferativa&lt;br&gt;&lt;br&gt;c) Hialinosis segmentaria y focal&lt;br&gt;&lt;br&gt;d) Glomerulonefritis membranosa&lt;br&gt;&lt;br&gt;e) Glomerulonefritis mesangial por depósitos de IgA</t>
  </si>
  <si>
    <t>d) Glomerulonefritis membranosa</t>
  </si>
  <si>
    <t>Entre todas las entidades patológicas glomerulares, la glomerulonefritis membranosa es la que se asocia con mayor frecuencia al desarrollo de trombosis de la vena renal como complicación directa.</t>
  </si>
  <si>
    <t>COMPLICACIONES DE LA GLOMERULOPATÍA MEMBRANOSA&lt;br /&gt;&lt;br /&gt;La glomerulopatía membranosa es una afección primaria de tipo no proliferativa que debuta usualmente con un síndrome nefrótico severo, acarreando un riesgo tromboembólico de altísima jerarquía clínica.&lt;br /&gt;• Riesgo Trombótico Extremo: Los pacientes que cursan con esta entidad puntual presentan un estado de hipercoagulabilidad alarmante. De todas las glomerulopatías, esta patología es la que se asocia con mayor frecuencia al desarrollo de trombosis de la vena renal como complicación.&lt;br /&gt;• Manejo Profiláctico: Frente a una albuminemia crítica menor a 2 g/dl, se encuentra protocolizada la instauración profiláctica de anticoagulación estricta durante 6 a 12 meses con el fin de evitar la aparición inminente de esta letal complicación vascular.&lt;br /&gt;• Sospecha Clínica: El desarrollo de una trombosis de la vena renal (uni o bilateral) debe sospecharse imperativamente ante todo paciente nefrótico que, de forma brusca, manifieste dolor lumbar o anuria aguda.</t>
  </si>
  <si>
    <t>La opción D es correcta. A nivel epidemiológico y de evolución clínica, se establece axiomáticamente que la glomerulonefritis membranosa es la entidad glomerular primaria que posee la mayor tasa de asociación y desarrollo de trombosis de la vena renal como complicación directa.</t>
  </si>
  <si>
    <t>• a) Glomerulonefritis rápidamente progresiva: Es incorrecta. Su complicación característica y definitoria es el rápido y pertinaz deterioro de la función renal que lleva a la insuficiencia terminal en aproximadamente 3 meses debido a la formación de semilunas, no la trombosis venosa renal.&lt;br /&gt;• b) Glomerulonefritis membranoproliferativa: Es incorrecta. Esta entidad cursa clásicamente con hipocomplementemia persistente y un patrón mixto nefrítico-nefrótico, pero el mayor riesgo estadístico de presentar trombosis de vena renal es patrimonio de la glomerulopatía membranosa.&lt;br /&gt;• c) Hialinosis segmentaria y focal: Es incorrecta. Aunque es una causa mayor de síndrome nefrótico, su rasgo de mal pronóstico es la evolución hacia la insuficiencia renal crónica en 10 a 15 años, no siendo la trombosis venosa su complicación más distintiva frente a la patología membranosa.&lt;br /&gt;• e) Glomerulonefritis mesangial por depósitos de IgA: Es incorrecta. Es la glomerulonefritis más frecuente en el mundo y su forma de presentación típica es la hematuria macroscópica o microscópica recidivante gatillada por infecciones, careciendo del profundo estado de hipercoagulabilidad propio del síndrome nefrótico severo.</t>
  </si>
  <si>
    <t>FISIOPATOLOGÍA DEL ESTADO DE HIPERCOAGULABILIDAD&lt;br /&gt;&lt;br /&gt;El paciente con síndrome nefrótico posee una predisposición crítica a la formación de trombos debido a alteraciones severas en la cascada de coagulación:&lt;br /&gt;• Déficit de inhibidores: La principal causa fisiopatológica es la profunda disminución en sangre de la Antitrombina III, un inhibidor vital de la coagulación que se pierde continuamente por vía urinaria debido a la permeabilidad de la membrana dañada.&lt;br /&gt;• Aumento procoagulante: Ocurre un aumento compensatorio de los cofactores V y VIII, acompañados de niveles sumamente elevados de fibrinógeno.&lt;br /&gt;• Factores agravantes: El estasis venoso y la hemoconcentración inducida muchas veces de forma iatrogénica por el tratamiento diurético aumentan críticamente la viscosidad sanguínea.</t>
  </si>
  <si>
    <t>Paciente de sexo masculino que consulta por edema; TA de 150/100 creatinina plasmática de 2,8 mg/dl y proteinuria de 6 g/24 hs. La biopsia renal mostró una esclerosis focal y segmentaria. Comenzó con un IECA; lisinopril 20 mg/d y furosemida 40 mg/d. Una semana después, la presión arterial fue de 125/75 mmHg, la proteinuria disminuyó a 3 g/24 hs, pero su creatinina plasmática se incrementó a 3,2 mg/dl (aproximadamente un 13%). ¿Cuál es la conducta a seguir?&lt;br&gt;&lt;br&gt;a) Suspender el IECA, cambiar por B Bloqueantes y evaluar para estenosis de arteria renal&lt;br&gt;&lt;br&gt;b) Suspender diuréticos de asa&lt;br&gt;&lt;br&gt;c) Continuar con la misma medicación y realizar nueva creatinina a la semana&lt;br&gt;&lt;br&gt;d) Suspender IECA y cambiar por ARAII</t>
  </si>
  <si>
    <t>&lt;br&gt;c) Continuar con la misma medicación y realizar nueva creatinina a la semana</t>
  </si>
  <si>
    <t>En pacientes con síndrome nefrótico tratados con terapia combinada de &lt;b&gt;IECA y diuréticos de asa&lt;/b&gt;, si a corto plazo se evidencia un descenso de la tensión arterial y de la proteinuria acompañado de un &lt;b&gt;incremento leve de la creatinina plasmática (aproximadamente un 13%)&lt;/b&gt;, la conducta adecuada a seguir es &lt;b&gt;continuar con la misma medicación y realizar una nueva medición de creatinina a la semana&lt;/b&gt;, sin necesidad de suspender los fármacos.</t>
  </si>
  <si>
    <t>&lt;b&gt;MANEJO DE IECA Y FUNCIÓN RENAL&lt;/b&gt;&lt;br /&gt;&lt;br /&gt;Durante el tratamiento farmacológico antiproteinúrico y antihipertensivo con inhibidores de la enzima convertidora de angiotensina (IECA), es esperable observar cambios en la hemodinamia glomerular. Los IECA dilatan la arteriola eferente, disminuyendo la presión intraglomerular para controlar la hiperfiltración y la proteinuria.&lt;br /&gt;• &lt;b&gt;Efecto esperado:&lt;/b&gt; Esta vasodilatación eferente, si bien es nefroprotectora, reduce fisiológicamente el filtrado glomerular inicial. Por lo tanto, un incremento leve de la creatinina plasmática (ej. 13%) es una consecuencia esperada del mecanismo de acción del fármaco.&lt;br /&gt;• &lt;b&gt;Implicancia clínica:&lt;/b&gt; La disminución de la proteinuria a corto plazo obtenida con el uso de IECA pronostica de forma directa una tasa más lenta de disminución del filtrado glomerular a largo plazo. Al estarse cumpliendo los objetivos terapéuticos sin una elevación alarmante de los azoados, la medicación no debe interrumpirse.</t>
  </si>
  <si>
    <t>&lt;b&gt;c) Continuar con la misma medicación y realizar nueva creatinina a la semana:&lt;/b&gt; Es la opción correcta. El descenso de la proteinuria (de 6 a 3 g/24 hs) y de la presión arterial demuestra el éxito temprano de la nefroprotección. El aumento leve de la creatinina es un efecto hemodinámico inicial esperado al bloquear el sistema renina-angiotensina-aldosterona (dilatación de arteriola eferente y menor filtración), por lo que la conducta adecuada es mantener el esquema y reevaluar.</t>
  </si>
  <si>
    <t>&lt;b&gt;a) Suspender el IECA, cambiar por B Bloqueantes y evaluar para estenosis de arteria renal:&lt;/b&gt; Es incorrecta. Retirar el IECA anularía el efecto antiproteinúrico directo logrado. Una estenosis bilateral de la arteria renal provocaría un fracaso renal agudo grave y un salto drástico en los valores de creatinina, no un aumento marginal del 13%.&lt;br /&gt;&lt;b&gt;b) Suspender diuréticos de asa:&lt;/b&gt; Es incorrecta. El paciente presenta un síndrome nefrótico con edemas y precisa del diurético para manejar el volumen; el aumento leve de la creatinina se justifica por el IECA y no amerita la suspensión de la terapia descongestiva.&lt;br /&gt;&lt;b&gt;d) Suspender IECA y cambiar por ARAII:&lt;/b&gt; Es incorrecta. Ambos grupos farmacológicos disminuyen la presión intraglomerular y el filtrado por dilatación de la arteriola eferente, por lo que el efecto temporal sobre la creatinina será idéntico; no hay justificación para rotarlo si hay buena respuesta clínica.</t>
  </si>
  <si>
    <t>&lt;b&gt;ESQUEMA TERAPÉUTICO EN LA GLOMERULOESCLEROSIS FOCAL Y SEGMENTARIA&lt;/b&gt;&lt;br /&gt;&lt;br /&gt;Esta patología se caracteriza por la acumulación de colágeno glomerular y hialinosis en glomérulos yuxtamedulares. Generalmente debuta como un síndrome nefrótico severo.&lt;br /&gt;• &lt;b&gt;Tratamiento inmunosupresor:&lt;/b&gt; La presencia de síndrome nefrótico por esta causa significa invariablemente la indicación para administrar corticoides (Prednisona 1mg/Kg/día durante 12 a 16 semanas). Si hay resistencia, se rota a inhibidores de la calcineurina o Mofetil Micofenolato.&lt;br /&gt;• &lt;b&gt;Manejo Anexo:&lt;/b&gt; Indispensable para controlar las complicaciones y evitar la hiperfiltración. Se utiliza terapia antihipertensiva y antiproteinúrica con IECA/ARA II y manejo de la retención de volumen con diuréticos de asa (furosemida).</t>
  </si>
  <si>
    <t>¿Cuál es el tratamiento de elección para el síndrome nefrítico por infección estreptocócica? Seleccione una:&lt;br&gt;&lt;br&gt;a) Antibióticos&lt;br&gt;&lt;br&gt;b) Antiinflamatorios no esteroideos&lt;br&gt;&lt;br&gt;c) Corticosteroides&lt;br&gt;&lt;br&gt;d) Inmunoglobulina intravenosa</t>
  </si>
  <si>
    <t>El tratamiento de elección fundamental para abordar una glomerulonefritis aguda postestreptocócica típica (no complicada) consiste en &lt;b&gt;antibioticoterapia&lt;/b&gt;, sumado a la indicación de reposo estricto y un balance negativo de agua y sal.</t>
  </si>
  <si>
    <t>&lt;b&gt;TRATAMIENTO DEL SÍNDROME NEFRÍTICO POSTESTREPTOCÓCICO&lt;/b&gt;&lt;br /&gt;&lt;br /&gt;El manejo de esta entidad de origen infeccioso (glomerulonefritis endocapilar aguda) se asienta rigurosamente sobre dos pilares: la erradicación del antígeno desencadenante y el control estricto de la sobrecarga hemodinámica. Para el cuadro clásico típico, el esquema exige:&lt;br /&gt;• &lt;b&gt;Tratamiento Antibiótico:&lt;/b&gt; Los pacientes deben recibir cobertura antibiótica de la misma manera que si cursaran la infección estreptocócica activa. Se indica la administración de &lt;b&gt;Penicilina Benzatínica 1.2 millones U vía IM&lt;/b&gt;, o &lt;b&gt;Fenoximetilpenicilina oral 125 mg cada 6 hs por 7 a 10 días&lt;/b&gt;. En pacientes alérgicos a la penicilina, se utiliza &lt;b&gt;Claritromicina 250-500 mg cada 12 hs por 7 a 10 días&lt;/b&gt;.&lt;br /&gt;• &lt;b&gt;Medidas Higiénico-Dietéticas:&lt;/b&gt; Es absolutamente imperativa la indicación de &lt;b&gt;reposo estricto&lt;/b&gt; y la &lt;b&gt;restricción hidrosalina&lt;/b&gt; (balance negativo de agua y sal) para evitar la progresión de la expansión de volumen y la hipertensión arterial.&lt;br /&gt;• &lt;b&gt;Control de la Tensión Arterial y volumen:&lt;/b&gt; Se utilizan diuréticos de asa (furosemida) intensivamente para tratar el exceso de volumen, instaurando tratamiento hipotensor específico (nifedipina, hidralacina) si los valores de presión arterial son críticos.&lt;br /&gt;• &lt;b&gt;Remoción del foco séptico:&lt;/b&gt; Si el foco fuera de resolución quirúrgica y estuviera activo.</t>
  </si>
  <si>
    <t>La opción a es correcta debido a que la literatura médica y nefrológica establece como axioma directo que el tratamiento fundamental y de elección para abordar un síndrome nefrítico por infección estreptocócica consiste en la &lt;b&gt;antibioticoterapia&lt;/b&gt; (para erradicar el foco antigénico) asociada a restricción salina y reposo.</t>
  </si>
  <si>
    <t>&lt;br /&gt;• &lt;b&gt;b) Antiinflamatorios no esteroideos:&lt;/b&gt; Son incorrectos ya que no combaten el proceso infeccioso-inmunológico y su uso puede agravar el fracaso renal agudo al inhibir las prostaglandinas vasodilatadoras del riñón.&lt;br /&gt;• &lt;b&gt;c) Corticosteroides:&lt;/b&gt; Es incorrecta debido a que en el contexto clásico de la enfermedad, la indicación de medidas inmunosupresoras con corticoides (como la prednisona) no está indicada de rutina. Su uso se reserva exclusivamente para el 1% de los casos que evolucionan de forma atípica hacia una Glomerulonefritis Rápidamente Progresiva (GNRP) mediada por semilunas.&lt;br /&gt;• &lt;b&gt;d) Inmunoglobulina intravenosa:&lt;/b&gt; Es incorrecta porque no forma parte del arsenal terapéutico estandarizado ni protocolizado para la glomerulonefritis endocapilar aguda.</t>
  </si>
  <si>
    <t>&lt;b&gt;SOPORTE VITAL EN EL SÍNDROME NEFRÍTICO AGUDO&lt;/b&gt;&lt;br /&gt;&lt;br /&gt;En los casos agudos y graves que cursen con una profunda caída del filtrado glomerular, desarrollando una &lt;b&gt;oligoanuria severa&lt;/b&gt; y un consecuente &lt;b&gt;síndrome urémico&lt;/b&gt; tóxico, algunos pacientes (especialmente los niños) pueden requerir el soporte vital transitorio mediante &lt;b&gt;Diálisis peritoneal&lt;/b&gt;. Esta terapia de reemplazo se instaura y mantiene estrictamente hasta lograr que el glomérulo se desinflame y retorne a su capacidad de filtración normal.</t>
  </si>
  <si>
    <t>En un paciente con diagnóstico de GN Rápidamente evolutiva Ud. Lo trataría con:&lt;br&gt;&lt;br&gt;a) Diuréticos en altas dosis + Prednisona V.O&lt;br&gt;&lt;br&gt;b) Metilprednisolona EV + Ciclofosfamida EV + Prednisona V.O&lt;br&gt;&lt;br&gt;c) Clorambucilo + Hidroclorotiazida Espironolactona&lt;br&gt;&lt;br&gt;d) Penicilina G Benzatinica + Diuréticos en triple bloqueo tubular</t>
  </si>
  <si>
    <t>b) Metilprednisolona EV + Ciclofosfamida EV + Prednisona V.O</t>
  </si>
  <si>
    <t>El diagnóstico de una &lt;b&gt;glomerulonefritis rápidamente progresiva (evolutiva)&lt;/b&gt; constituye una urgencia nefrológica y la indicación absoluta para administrar una politerapia específica con &lt;b&gt;Metilprednisolona EV, Ciclofosfamida EV y Prednisona V.O.&lt;/b&gt; (altas dosis de corticoides en forma de pulsos).</t>
  </si>
  <si>
    <t>&lt;b&gt;TRATAMIENTO DE LA GLOMERULONEFRITIS RÁPIDAMENTE PROGRESIVA (GNRP)&lt;/b&gt;&lt;br /&gt;&lt;br /&gt;El abordaje terapéutico exige un manejo rápido y agresivo frente a la urgencia del cuadro, dado el deterioro pertinaz que lleva a la insuficiencia renal terminal en aproximadamente 3 meses.&lt;br /&gt;• &lt;b&gt;Metilprednisolona (EV):&lt;/b&gt; Dosis de 1 gr administrada en forma de pulso (diluida en 200 ml de dextrosa al 5% a pasar en 30 minutos a 2 hs). Se indican 3 pulsos en total administrados día por medio (o en tres días seguidos).&lt;br /&gt;• &lt;b&gt;Prednisona (VO):&lt;/b&gt; Inmediatamente después se inicia a dosis de 1-2 mg/Kg/día. Luego de 2 meses de mantener estas dosis altas, se comienza a disminuir lentamente (en "cola de ratón").&lt;br /&gt;• &lt;b&gt;Ciclofosfamida (EV):&lt;/b&gt; Constituye el pilar inmunosupresor a largo plazo con una dosis de 500-700 mg/m2. El esquema es prolongado y exige que se completen 2 años de tratamiento (1 dosis mensual durante 6 meses, luego dosis trimestrales, y finalmente dosis semestrales).&lt;br /&gt;• &lt;b&gt;Plasmaféresis:&lt;/b&gt; Se encuentra indicada como tratamiento agregado exclusivamente cuando la entidad cursa con complejos inmunes involucrados.</t>
  </si>
  <si>
    <t>La opción B es correcta. El diagnóstico de una GN Rápidamente Evolutiva constituye una emergencia absoluta que requiere tratamiento inmunosupresor inmediato y enérgico para evitar el colapso y la muerte de los glomérulos por las semilunas epiteliales. El esquema de elección mandatorio consta de pulsos de Metilprednisolona endovenosa, asociados a Ciclofosfamida endovenosa y seguidos de una fase de mantenimiento con Prednisona vía oral.</t>
  </si>
  <si>
    <t>• &lt;b&gt;a) Diuréticos en altas dosis + Prednisona V.O:&lt;/b&gt; Es incorrecta. Este esquema carece de la potencia inmunosupresora requerida (omite los pulsos EV y la ciclofosfamida) y se asemeja más al manejo de un síndrome nefrótico leve (ej. enfermedad de cambios mínimos).&lt;br /&gt;• &lt;b&gt;c) Clorambucilo + Hidroclorotiazida Espironolactona:&lt;/b&gt; Es incorrecta. El clorambucilo es un agente de segunda línea para otras glomerulopatías (ej. membranosa), y los diuréticos no abordan la severidad inmunopatogénica destructiva de la GNRP.&lt;br /&gt;• &lt;b&gt;d) Penicilina G Benzatinica + Diuréticos en triple bloqueo tubular:&lt;/b&gt; Es incorrecta. Este esquema describe el abordaje de soporte primario de una glomerulonefritis endocapilar aguda postestreptocócica no complicada (donde se busca erradicar el foco infeccioso y manejar el volumen o la hipervolemia con bloqueo tubular), pero no es la terapia para su complicación tórpida hacia una variante con semilunas.</t>
  </si>
  <si>
    <t>&lt;b&gt;DIAGNÓSTICO Y PRESENTACIÓN DE LA GNRP&lt;/b&gt;&lt;br /&gt;&lt;br /&gt;Esta entidad constituye una urgencia médica caracterizada por la rápida y agresiva destrucción del glomérulo.&lt;br /&gt;• &lt;b&gt;Anatomopatología:&lt;/b&gt; El hallazgo definitorio es la presencia de semilunas epiteliales en más del 50% de los glomérulos afectados. Obliga de manera taxativa a la indicación de realizar una biopsia de urgencia.&lt;br /&gt;• &lt;b&gt;Deterioro Clínico:&lt;/b&gt; Cursa con una falla renal temprana con un deterioro pertinaz y progresivo, que es capaz de llevar al paciente a la Insuficiencia Renal Terminal en un lapso de 90 a 120 días.</t>
  </si>
  <si>
    <t>En una glomerulonefritis postestreptocócica que considera más adecuado:&lt;br&gt;&lt;br&gt;a) Inmunosupresión con ciclosporina&lt;br&gt;&lt;br&gt;b) Corticoides a bajas dosis (prednisona)&lt;br&gt;&lt;br&gt;c) AINES&lt;br&gt;&lt;br&gt;d) Balance negativo de agua y sal - Reposo</t>
  </si>
  <si>
    <t>&lt;br&gt;d) Balance negativo de agua y sal - Reposo</t>
  </si>
  <si>
    <t>El tratamiento de elección fundamental para abordar una glomerulonefritis aguda postestreptocócica típica (no complicada) consiste en antibioticoterapia, indicación de reposo estricto y un balance negativo de agua y sal mediante restricción salina.</t>
  </si>
  <si>
    <t>&lt;b&gt;TRATAMIENTO DE LA GLOMERULONEFRITIS POSTESTREPTOCÓCICA&lt;/b&gt;&lt;br /&gt;&lt;br /&gt;El abordaje terapéutico de esta entidad posinfecciosa se asienta rigurosamente sobre la erradicación del antígeno desencadenante y el control estricto de la sobrecarga hemodinámica originada por la inflamación glomerular. El esquema exige:&lt;br /&gt;• &lt;b&gt;Medidas Higiénico-Dietéticas:&lt;/b&gt; Se indica &lt;b&gt;reposo estricto&lt;/b&gt; y forzar un &lt;b&gt;balance negativo de agua y sal&lt;/b&gt; (logrado mediante una dieta hiposódica franca, restricción de sal y restricción de agua).&lt;br /&gt;• &lt;b&gt;Control de la Tensión Arterial y Volumen:&lt;/b&gt; Es perentorio el control estricto de la hipertensión arterial. Se utilizan fundamentalmente &lt;b&gt;diuréticos de asa&lt;/b&gt; (Furosemida) para tratar el exceso de volumen vascular y la sobrecarga hídrica.&lt;br /&gt;• &lt;b&gt;Terapia Antibiótica:&lt;/b&gt; Los pacientes deben recibir cobertura antibiótica como si cursaran la infección activa (Penicilina Benzatínica IM o Fenoximetilpenicilina oral por 7 a 10 días) para erradicar el Estreptococo.&lt;br /&gt;• &lt;b&gt;Excepción Inmunosupresora:&lt;/b&gt; En el contexto clásico, la indicación de medidas inmunosupresoras con corticoides &lt;b&gt;no está indicada de rutina&lt;/b&gt;. Solo se reserva de urgencia para el 1% de los casos que evoluciona hacia una Glomerulonefritis Rápidamente Progresiva (GNRP) con proliferación de semilunas.</t>
  </si>
  <si>
    <t>&lt;b&gt;d) Balance negativo de agua y sal - Reposo:&lt;/b&gt; Es la opción correcta. En el curso típico, favorable y autolimitado de la glomerulonefritis aguda postestreptocócica, la prioridad es tratar el síndrome nefrítico agudo (edema, HTA y oliguria) limitando la severa sobrecarga de volumen. Esto se logra mediante el reposo estricto y un balance hídrico y salino negativo a través de la restricción dietética y el apoyo de diuréticos de asa.</t>
  </si>
  <si>
    <t>&lt;b&gt;a) Inmunosupresión con ciclosporina, y b) Corticoides a bajas dosis (prednisona):&lt;/b&gt; Son incorrectas. La inmunosupresión de rutina con esteroides o citotóxicos no está indicada en el abordaje de la glomerulonefritis postestreptocócica típica. El cuadro mejora espontáneamente en días y la inmunosupresión solo se reserva para las formas rápidamente evolutivas (GNRP).&lt;br /&gt;&lt;b&gt;c) AINES:&lt;/b&gt; Es incorrecta. Los antiinflamatorios no esteroideos están contraindicados en un paciente que cursa con síndrome nefrítico y una caída aguda del filtrado glomerular, ya que suprimen las prostaglandinas protectoras y agravan la isquemia renal por vasoconstricción aferente.</t>
  </si>
  <si>
    <t>&lt;b&gt;PRONÓSTICO DE LA ENFERMEDAD&lt;/b&gt;&lt;br /&gt;&lt;br /&gt;La evolución temporal de la clínica aguda (edema, HTA y oliguria) posee un pronóstico muy favorable, autolimitándose y mejorando rápidamente en un plazo de 7 a 10 días con el correcto tratamiento de soporte y balance negativo. La hematuria microscópica, sin embargo, puede persistir hasta por 1 año posterior al proceso. La incidencia del desarrollo de insuficiencia renal crónica terminal a largo plazo (a los 10 a 15 años del evento) es prácticamente ínfima, situándose en apenas un 0,1%.</t>
  </si>
  <si>
    <t>Varón de 47 años que consulta por HTA y síndrome nefrótico. Creatinina sérica de 2,8 mg/dl y proteinuria de 6 gr/24 hs. Se diagnostica glomeruloesclerosis focal y segmentaria. El FG era de 40 ml/min. Se inicia tratamiento con un IECA. ¿Cuál de las siguientes es correcta en relación con la respuesta del paciente al tratamiento con un IECA?&lt;br&gt;&lt;br&gt;a) Se debe suspender el IECA cuando la creatinina sérica aumenta un 15%&lt;br&gt;&lt;br&gt;b) La disminución de la proteinuria a corto plazo pronostica una tasa más lenta de disminución de FG&lt;br&gt;&lt;br&gt;c) El objetivo de la TA debería ser menor de 140/90 mmHg&lt;br&gt;&lt;br&gt;d) Un bloqueante de los receptores de la angiotensina es más eficaz en la disminución del riesgo de evolución comparado con un IECA</t>
  </si>
  <si>
    <t>&lt;br&gt;b) La disminución de la proteinuria a corto plazo pronostica una tasa más lenta de disminución de FG</t>
  </si>
  <si>
    <t>Durante el tratamiento farmacológico con inhibidores de la enzima convertidora de angiotensina (IECA), la &lt;b&gt;disminución de la proteinuria a corto plazo pronostica de forma directa una tasa más lenta de disminución del filtrado glomerular&lt;/b&gt;.</t>
  </si>
  <si>
    <t>&lt;b&gt;TRATAMIENTO ANEXO Y MANEJO HEMODINÁMICO&lt;/b&gt;&lt;br /&gt;&lt;br /&gt;El manejo del síndrome nefrótico originado por una glomerulopatía (como la glomeruloesclerosis focal y segmentaria) demanda un tratamiento antiproteinúrico y antihipertensivo de sostén, empleando Inhibidores de la Enzima Convertidora de Angiotensina (&lt;b&gt;IECA&lt;/b&gt;) u otros bloqueantes del sistema renina-angiotensina-aldosterona (SRAA).&lt;br /&gt;• &lt;b&gt;Efecto Hemodinámico:&lt;/b&gt; Los IECA protegen la función renal al bloquear la acción de la Angiotensina II, produciendo en el glomérulo una franca vasodilatación de la arteriola eferente. Esto disminuye drásticamente la hiperfiltración y la presión intraglomerular, logrando disminuir y controlar la proteinuria patológica.&lt;br /&gt;• &lt;b&gt;Evolución de la Creatinina:&lt;/b&gt; Al dilatar la arteriola eferente y caer la presión neta de filtración, es esperable y fisiológico un incremento leve y transitorio de la creatinina plasmática (con una caída del filtrado de hasta un 20% en los primeros meses). Si se evidencia un descenso de la tensión arterial y de la proteinuria, pero esto es acompañado de un &lt;b&gt;incremento leve de la creatinina plasmática (ej. 13% a 15%)&lt;/b&gt;, la conducta adecuada a seguir es &lt;b&gt;continuar con la misma medicación&lt;/b&gt; y realizar controles, sin necesidad de suspender los fármacos.</t>
  </si>
  <si>
    <t>La opción b es correcta debido a que la literatura nefrológica establece como premisa terapéutica comprobada que, al administrar un &lt;b&gt;IECA&lt;/b&gt; para disminuir la hiperfiltración, la &lt;b&gt;disminución de la proteinuria a corto plazo pronostica de forma directa una tasa más lenta de disminución del filtrado glomerular&lt;/b&gt; (certificando el efecto nefroprotector del fármaco).</t>
  </si>
  <si>
    <t>&lt;br /&gt;• &lt;b&gt;a) Se debe suspender el IECA cuando la creatinina sérica aumenta un 15%:&lt;/b&gt; Es incorrecta porque un incremento leve de la creatinina plasmática es un efecto hemodinámico inicial esperable al relajar la arteriola eferente. La conducta dictada es no suspender el fármaco y continuar monitorizando si existe respuesta antiproteinúrica.&lt;br /&gt;• &lt;b&gt;c) El objetivo de la TA debería ser menor de 140/90 mmHg:&lt;/b&gt; Es incorrecta ya que, ante un paciente con daño de órgano blanco y &lt;b&gt;proteinuria grave (&gt; 1 gr/día o rango nefrótico masivo)&lt;/b&gt;, las metas tensionales son mucho más estrictas, exigiéndose un objetivo de presión arterial &lt;b&gt;&lt; 130/80 mmHg&lt;/b&gt; o &lt;b&gt;&lt; 125/75 mmHg&lt;/b&gt;.&lt;br /&gt;• &lt;b&gt;d) Un bloqueante de los receptores de la angiotensina es más eficaz en la disminución del riesgo de evolución comparado con un IECA:&lt;/b&gt; Es incorrecta porque no existe evidencia clínica que demuestre una superioridad de los ARA II sobre los IECA en términos de nefroprotección; ambos grupos poseen perfiles de eficacia clínica antiproteinúrica equivalentes.</t>
  </si>
  <si>
    <t>&lt;b&gt;GLOMERULOESCLEROSIS FOCAL Y SEGMENTARIA&lt;/b&gt;&lt;br /&gt;&lt;br /&gt;Esta patología se caracteriza por la acumulación de colágeno glomerular tipo IV (esclerosis) con deposición de material hialino de forma focal (afectando a algunos glomérulos, predominantemente los yuxtamedulares) y segmentaria.&lt;br /&gt;• Su presentación clásica es el &lt;b&gt;síndrome nefrótico severo&lt;/b&gt;.&lt;br /&gt;• La &lt;b&gt;Insuficiencia Renal de inicio&lt;/b&gt; y la &lt;b&gt;proteinuria &gt;10 gr/24 hs&lt;/b&gt; son marcadores de &lt;b&gt;mal pronóstico&lt;/b&gt; que aceleran la evolución hacia la Insuficiencia Renal Terminal (habitual en 10 a 15 años si no hay remisión).&lt;br /&gt;• El esquema terapéutico primario de primera línea para frenar el daño inflamatorio es la administración de &lt;b&gt;Corticoides (Prednisona)&lt;/b&gt;.</t>
  </si>
  <si>
    <t>Varon de 47 años que consulta por HTA y síndrome nefrótico. Creatinina sérica de 2,8 mg/dl y proteinuria de 6 gr/24 hs. Se diagnostica glomeruloesclerosis focal y segmentaria. El FG era de 40 ml/min. Se inicia tratamiento con un IECA. ¿Cuál de las siguientes afirmaciones es cierta en relación con la respuesta del paciente al tratamiento con un IECA?&lt;br&gt;&lt;br&gt;a) Un bloqueante de los receptores de la angiotensina es mas eficaz en la disminución del riesgo de evolución comparado con un IECA&lt;br&gt;&lt;br&gt;b) El objetivo de la TA debería ser menor de 140/90 mmHg&lt;br&gt;&lt;br&gt;c) Se debe suspender el IECA cuando la creatinina sérica aumenta un 15%&lt;br&gt;&lt;br&gt;d) La disminución de la proteinuria a corto plazo pronostica una tasa mas lenta de disminución del FG&lt;br&gt;&lt;br&gt;e) El objetivo del tratamiento consiste en disminuir la proteinuria en menor de 3 gr/dia</t>
  </si>
  <si>
    <t>d) La disminución de la proteinuria a corto plazo pronostica una tasa mas lenta de disminución del FG</t>
  </si>
  <si>
    <t>Durante el tratamiento farmacológico y nefroprotector con &lt;b&gt;inhibidores de la enzima convertidora de angiotensina (IECA)&lt;/b&gt;, &lt;b&gt;la disminución de la proteinuria a corto plazo pronostica de forma directa una tasa más lenta de disminución del filtrado glomerular&lt;/b&gt;.</t>
  </si>
  <si>
    <t>&lt;b&gt;NEFROPROTECCIÓN EN LA GLOMERULOESCLEROSIS FOCAL Y SEGMENTARIA&lt;/b&gt;&lt;br /&gt;&lt;br /&gt;El manejo clínico de los pacientes con síndrome nefrótico por glomeruloesclerosis focal y segmentaria (y otras patologías proteinúricas crónicas) requiere un estricto control de la pérdida proteica y de la hiperfiltración, indicándose medidas de nefroprotección con fármacos como los IECA.&lt;br /&gt;• &lt;b&gt;Efecto Antiproteinúrico y Pronóstico:&lt;/b&gt; Los IECA actúan bloqueando la angiotensina II, lo que provoca en el glomérulo una franca vasodilatación de la arteriola eferente. Esto disminuye la presión intraglomerular y, consecuentemente, reduce la hiperfiltración y la proteinuria. Clínicamente, el grado de disminución de la proteinuria a corto plazo es el predictor más fuerte de una preservación prolongada de la función renal.&lt;br /&gt;• &lt;b&gt;Aumento Transitorio de Creatinina:&lt;/b&gt; Al dilatar la arteriola eferente y reducir la presión de filtrado (a menudo potenciado por el uso conjunto de diuréticos), puede ocurrir un incremento inicial de la creatinina plasmática. Si a corto plazo se evidencia un descenso de la tensión arterial y de la proteinuria acompañado de un incremento leve de la creatinina (por ejemplo, un 13% a 15%), la conducta adecuada es continuar con la medicación y reevaluar analíticamente, sin necesidad de suspender los fármacos de forma prematura.&lt;br /&gt;• &lt;b&gt;Metas Tensionales:&lt;/b&gt; La presencia de proteinuria severa o daño renal establecido exige metas terapéuticas de tensión arterial más estrictas. En pacientes con enfermedad renal crónica y proteinuria grave (&gt; 1 gr/día), la meta tensional es inferior a 130/80 mmHg, o idealmente &lt; 125/75 mmHg.</t>
  </si>
  <si>
    <t>La opción D es correcta. Como axioma terapéutico comprobado, el grado de respuesta inicial al bloqueo del sistema renina-angiotensina (SRAA), evidenciado precozmente por la disminución de la excreción urinaria de proteínas a corto plazo, es el mejor y principal predictor clínico de una declinación más lenta del filtrado glomerular (FG) a largo plazo.</t>
  </si>
  <si>
    <t>• &lt;b&gt;a) Un bloqueante de los receptores de la angiotensina es mas eficaz en la disminución del riesgo de evolución comparado con un IECA:&lt;/b&gt; Es incorrecta. Ambos fármacos (IECA y ARA II) han demostrado eficacias nefroprotectoras antiproteinúricas similares; ninguno ha probado ser significativamente o categóricamente superior al otro en este contexto de tratamiento inicial.&lt;br /&gt;• &lt;b&gt;b) El objetivo de la TA debería ser menor de 140/90 mmHg:&lt;/b&gt; Es incorrecta. En pacientes con enfermedad renal crónica y proteinuria en rango nefrótico (en este caso 6 gr/24 hs), los objetivos tensionales son mucho más estrictos, recomendándose valores obligatoriamente menores a 130/80 mmHg (o &lt; 125/75 mmHg).&lt;br /&gt;• &lt;b&gt;c) Se debe suspender el IECA cuando la creatinina sérica aumenta un 15%:&lt;/b&gt; Es incorrecta. Un aumento leve o discreto de la creatinina sérica (hasta un 20-30%) tras iniciar un IECA es una respuesta hemodinámica esperable secundaria a la caída de la presión intraglomerular. No requiere suspensión automática, sino monitorización de la función renal.&lt;br /&gt;• &lt;b&gt;e) El objetivo del tratamiento consiste en disminuir la proteinuria en menor de 3 gr/dia:&lt;/b&gt; Es incorrecta. Disminuir la proteinuria por debajo de 3 g es insuficiente como único objetivo. La meta es lograr la mayor reducción antiproteinúrica posible (una remisión completa &lt; 200 mg/día o una remisión parcial con reducción &gt; 50% de su valor basal), ya que a menor nivel residual, mayor nefroprotección a largo plazo.</t>
  </si>
  <si>
    <t>&lt;b&gt;REGLAS CLÍNICAS DEL USO DE IECA/ARA II EN IRC&lt;/b&gt;&lt;br /&gt;&lt;br /&gt;• &lt;b&gt;Precaución con el Filtrado Crítico:&lt;/b&gt; Iniciar un IECA o ARA II en un paciente que ya tiene un Filtrado Glomerular (F.G.) crítico de 30 ml/min puede precipitarlo a un fracaso renal y requerir diálisis. No se debe iniciar jamás esta medicación si el filtrado es &lt; 30 ml/min, y se debe suspender definitivamente si cae por debajo de 20 ml/min.&lt;br /&gt;• &lt;b&gt;Asociaciones Farmacológicas (Doble Bloqueo):&lt;/b&gt; En pacientes con comorbilidades (y en el tratamiento habitual), no se recomienda la doble asociación de un IECA más un ARA II, debido al incremento severo del riesgo de hipotensión arterial, hiperpotasemia e insuficiencia renal aguda.</t>
  </si>
  <si>
    <t>09_Nefropatía_lúpica</t>
  </si>
  <si>
    <t>Lupus Eritematoso Sistémico. Mencione el enunciado INCORRECTO:&lt;br&gt;&lt;br&gt;a) El compromiso renal se produce por depósito de inmunocomplejos con activación del complemento que ocasiona procesos de inflamación, necrosis y fibrosis irreversible&lt;br&gt;&lt;br&gt;b) La nefritis lupica afecta a más del 50% de los pacientes con LES&lt;br&gt;&lt;br&gt;c) La nefritis lupica membranosa es la histología más biopsiada&lt;br&gt;&lt;br&gt;d) Marcadores serológicos para seguimiento: DNA, C3, C4, C1q</t>
  </si>
  <si>
    <t>&lt;br&gt;c) La nefritis lupica membranosa es la histología más biopsiada</t>
  </si>
  <si>
    <t>La &lt;b&gt;nefritis lúpica proliferativa difusa (Clase IV)&lt;/b&gt; constituye la variante histológica de mayor incidencia (40 al 60%), no siendo la &lt;b&gt;nefritis lúpica membranosa (Clase V)&lt;/b&gt; la forma más frecuente o biopsiada.</t>
  </si>
  <si>
    <t>&lt;b&gt;INCIDENCIA HISTOLÓGICA Y NEFRITIS LÚPICA&lt;/b&gt;&lt;br /&gt;&lt;br /&gt;La nefritis lúpica se clasifica según la ISN/RPS en seis clases funcionales de acuerdo a las lesiones observadas en la biopsia renal. La incidencia de cada clase varía sustancialmente:&lt;br /&gt;• &lt;b&gt;Clase I (Mesangial mínima):&lt;/b&gt; Representa &lt; 10% de los casos.&lt;br /&gt;• &lt;b&gt;Clase II (Proliferativa mesangial):&lt;/b&gt; Abarca el 10 al 15%.&lt;br /&gt;• &lt;b&gt;Clase III (Focal):&lt;/b&gt; Compromete entre el 10 al 30%.&lt;br /&gt;• &lt;b&gt;Clase IV (Difusa):&lt;/b&gt; Es la entidad de mayor incidencia, observándose en el &lt;b&gt;40 al 60%&lt;/b&gt; de los casos. Histológicamente afecta a &gt; 50% de los glomérulos y clínicamente es la de peor pronóstico.&lt;br /&gt;• &lt;b&gt;Clase V (Membranosa):&lt;/b&gt; Representa apenas entre el &lt;b&gt;10 al 20%&lt;/b&gt; de los casos.&lt;br /&gt;• &lt;b&gt;Clase VI (Esclerosada):&lt;/b&gt; Constituye la etapa final fibrótica.</t>
  </si>
  <si>
    <t>&lt;b&gt;c) La nefritis lupica membranosa es la histología más biopsiada:&lt;/b&gt; Es la opción correcta (el enunciado INCORRECTO). Epidemiológicamente, la nefritis lúpica membranosa (Clase V) abarca sólo entre el 10% y el 20% de los casos. La histología de mayor incidencia y, por lo tanto, la más comúnmente biopsiada es la nefritis lúpica difusa (Clase IV), presente en el 40 al 60% de los pacientes.</t>
  </si>
  <si>
    <t>&lt;b&gt;a) El compromiso renal se produce por depósito de inmunocomplejos con activación del complemento...:&lt;/b&gt; Es un enunciado correcto. La fisiopatología se asienta en el depósito de inmunocomplejos que activan el complemento por vía clásica, ocasionando procesos de inflamación, necrosis y fibrosis irreversible.&lt;br /&gt;&lt;b&gt;b) La nefritis lupica afecta a más del 50% de los pacientes con LES:&lt;/b&gt; Es un enunciado correcto. Clínicamente se encuentra comprobado que la nefritis lúpica afecta a más del 50% de los pacientes, presentándose en el 40% a 70% de los casos diagnosticados.&lt;br /&gt;&lt;b&gt;d) Marcadores serológicos para seguimiento: DNA, C3, C4, C1q:&lt;/b&gt; Es un enunciado correcto. Constituyen taxativamente los marcadores serológicos de elección para la monitorización y el seguimiento evolutivo de la enfermedad.</t>
  </si>
  <si>
    <t>&lt;b&gt;FISIOPATOLOGÍA Y MARCADORES EN EL LUPUS ERITEMATOSO SISTÉMICO&lt;/b&gt;&lt;br /&gt;&lt;br /&gt;• &lt;b&gt;Patogenia:&lt;/b&gt; Radica en la pérdida de tolerancia inmunológica a autoantígenos nucleares. Esto genera una persistente actividad inmunológica, formando anticuerpos anti DNA e inmunocomplejos que se depositan en el riñón.&lt;br /&gt;• &lt;b&gt;Marcadores Serológicos:&lt;/b&gt; Para el diagnóstico y seguimiento, se debe solicitar indefectiblemente el complemento total (C3 y C4), anticuerpos antinucleares (FAN) y anticuerpos anti-DNA. La caída del C3 y la elevación severa del anti-DNA al diagnóstico indican una alta gravedad y un riesgo inminente de evolución a insuficiencia renal crónica.</t>
  </si>
  <si>
    <t>¿Cuál es la presentación más frecuente en la nefropatía lúpica?&lt;br&gt;&lt;br&gt;a) IRC&lt;br&gt;&lt;br&gt;b) IRA&lt;br&gt;&lt;br&gt;c) Síndrome nefrítico&lt;br&gt;&lt;br&gt;d) Síndrome nefrótico</t>
  </si>
  <si>
    <t>El síndrome nefrótico constituye la forma de presentación clínica más frecuente en la nefropatía lúpica, manifestándose en el 60% de los pacientes al momento del diagnóstico.</t>
  </si>
  <si>
    <t>&lt;b&gt;CLÍNICA Y PRESENTACIÓN DE LA NEFRITIS LÚPICA&lt;/b&gt;&lt;br /&gt;&lt;br /&gt;La nefritis lúpica se presenta invariablemente en el contexto de un paciente con diagnóstico previo de lupus eritematoso sistémico. Esta entidad puede adoptar múltiples formas de presentación clínica, abarcando desde cuadros asintomáticos hasta síndromes agudos y crónicos:&lt;br /&gt;• &lt;b&gt;Síndrome Nefrótico:&lt;/b&gt; Constituye la forma de presentación clínica más frecuente en la nefropatía lúpica. Se presenta en el &lt;b&gt;60%&lt;/b&gt; (o 45-55%) de los pacientes al diagnóstico. Cursa con filtrado glomerular normal o descendido, y si no hay remisión con el tratamiento instaurado, existe una alta probabilidad de progresión a IRC.&lt;br /&gt;• &lt;b&gt;Glomerulonefritis aguda (Síndrome Nefrítico):&lt;/b&gt; Presenta sedimento urinario activo y proteinuria moderada. La presencia de HTA es un factor pronóstico determinante en la evolución a cronicidad.&lt;br /&gt;• &lt;b&gt;Microhematuria aislada y/o Proteinuria (&lt; 1 gr/24hs):&lt;/b&gt; Indica una nefritis de poca extensión y gravedad, manteniendo la Tensión Arterial y el filtrado glomerular normales.&lt;br /&gt;• &lt;b&gt;Glomerulonefritis Rápidamente Progresiva (GNRP):&lt;/b&gt; Cuadro de extrema gravedad que cursa con HTA, sedimento urinario activo, caída rápida del filtrado glomerular y oliguria marcada (asociado característicamente a la Clase IV).&lt;br /&gt;• &lt;b&gt;Insuficiencia Renal Crónica (IRC):&lt;/b&gt; Deterioro progresivo de la función renal evidenciado desde el inicio.</t>
  </si>
  <si>
    <t>La opción d es correcta debido a que la literatura nefrológica establece como axioma clínico que el &lt;b&gt;síndrome nefrótico&lt;/b&gt; (asociado al desarrollo de proteinuria masiva) constituye la forma de presentación clínica primaria más frecuente en la nefropatía lúpica, objetivándose hasta en el &lt;b&gt;60%&lt;/b&gt; de los pacientes al momento del diagnóstico renal.</t>
  </si>
  <si>
    <t>&lt;br /&gt;• &lt;b&gt;a) IRC:&lt;/b&gt; Es incorrecta porque, si bien la enfermedad conlleva un alto riesgo de progresión a Insuficiencia Renal Crónica si no remite al tratamiento, estadísticamente el desarrollo crónico de la falla no representa el escenario de debut primario más prevalente frente al síndrome nefrótico.&lt;br /&gt;• &lt;b&gt;b) IRA:&lt;/b&gt; Es incorrecta ya que la presentación con Insuficiencia Renal Aguda se asocia fundamentalmente a la evolución hacia una Glomerulonefritis Rápidamente Progresiva (GNRP Clase IV) u otras afecciones proliferativas difusas, las cuales representan una proporción menor de debut inicial (10-20% de los casos).&lt;br /&gt;• &lt;b&gt;c) Síndrome nefrítico:&lt;/b&gt; Es incorrecta debido a que la manifestación exclusiva como síndrome nefrítico agudo es superada estadísticamente por la aparición florida del síndrome nefrótico en la epidemiología de inicio de la afectación lúpica.</t>
  </si>
  <si>
    <t>&lt;b&gt;DIAGNÓSTICO Y LABORATORIO EN LA NEFRITIS LÚPICA&lt;/b&gt;&lt;br /&gt;&lt;br /&gt;Ante la presentación clínica de un síndrome nefrótico, proteinuria o falla renal de origen autoinmune, se exige la evaluación de marcadores serológicos de actividad:&lt;br /&gt;• &lt;b&gt;Marcadores Inmunológicos (Colagenograma):&lt;/b&gt; Para diagnosticar la glomerulonefritis lúpica se debe solicitar indefectiblemente el complemento total (C3 y C4), anticuerpos antinucleares (FAN) y anticuerpos anti-DNA. &lt;br /&gt;• &lt;b&gt;Perfil de Gravedad:&lt;/b&gt; Característicamente, la entidad cursa con un &lt;b&gt;C3 bajo&lt;/b&gt; y un &lt;b&gt;Anti DNA elevado&lt;/b&gt;. La presencia de ambos marcadores muy alterados al diagnóstico indica gravedad clínica directa y un mayor riesgo de evolución hacia la Insuficiencia Renal Crónica.</t>
  </si>
  <si>
    <t>La nefropatía lúpica se presenta con mayor frecuencia como:&lt;br&gt;&lt;br&gt;a) Síndrome nefrítico&lt;br&gt;&lt;br&gt;b) Sindrome nefrótico&lt;br&gt;&lt;br&gt;c) Infección urinaria a repetición&lt;br&gt;&lt;br&gt;d) Deterioro de la función renal</t>
  </si>
  <si>
    <t>b) Sindrome nefrótico</t>
  </si>
  <si>
    <t>El &lt;b&gt;síndrome nefrótico&lt;/b&gt; constituye la forma de presentación clínica más frecuente en la &lt;b&gt;nefropatía lúpica&lt;/b&gt;, presentándose típicamente en el 60% de los pacientes al momento del diagnóstico.</t>
  </si>
  <si>
    <t>&lt;b&gt;PRESENTACIÓN CLÍNICA DE LA NEFRITIS LÚPICA&lt;/b&gt;&lt;br /&gt;&lt;br /&gt;La presentación clínica de la nefritis lúpica depende fundamentalmente de la lesión patológica que presente el glomérulo. Esta entidad puede adoptar múltiples formas, abarcando desde cuadros asintomáticos hasta síndromes agudos y crónicos floridos.&lt;br /&gt;• &lt;b&gt;Síndrome Nefrótico:&lt;/b&gt; Es la forma de presentación clínica más frecuente en la nefropatía lúpica, presentándose en el 60% de los pacientes al diagnóstico (o 45-55% según la bibliografía). Cursa habitualmente con un filtrado glomerular (FG) normal o descendido. Si no hay remisión con el tratamiento instaurado, existe una alta probabilidad de progresión a insuficiencia renal crónica (IRC).&lt;br /&gt;• &lt;b&gt;Síndrome Nefrítico (Glomerulonefritis aguda):&lt;/b&gt; Presenta sedimento urinario patológico activo y proteinuria moderada, con o sin cambios en el FG. La presencia de hipertensión arterial (HTA) es un factor pronóstico determinante en la evolución a IRC.&lt;br /&gt;• &lt;b&gt;Microhematuria aislada y/o Proteinuria:&lt;/b&gt; Evidencia una nefritis de poca extensión y gravedad. La proteinuria suele ser menor a 1 gr/24hs, y la tensión arterial y el filtrado glomerular se mantienen rigurosamente normales.&lt;br /&gt;• &lt;b&gt;GN Rápidamente Progresiva (GNRP):&lt;/b&gt; Cuadro de extrema gravedad clínica caracterizado por HTA, sedimento urinario activo, caída rápida del FG y oliguria marcada.&lt;br /&gt;• &lt;b&gt;Insuficiencia Renal Crónica (IRC):&lt;/b&gt; Se manifiesta con un deterioro progresivo de la función renal desde el inicio, con HTA, sedimento patológico y proteinuria de rango no nefrótico.</t>
  </si>
  <si>
    <t>La opción B es correcta. Clínicamente, el &lt;b&gt;síndrome nefrótico&lt;/b&gt; constituye la forma de presentación inicial más frecuente en la nefropatía lúpica, diagnosticándose en aproximadamente el 60% de los pacientes al momento del debut de la afección renal, caracterizándose por presentar proteinuria masiva asociada a un filtrado glomerular normal o descendido.</t>
  </si>
  <si>
    <t>&lt;br /&gt;• &lt;b&gt;a) Síndrome nefrítico:&lt;/b&gt; Es incorrecta. Si bien la nefritis lúpica puede presentarse bajo la forma de un síndrome nefrítico agudo (con sedimento patológico, hematuria y proteinuria moderada), esta forma de debut es estadísticamente menos frecuente que la presentación como síndrome nefrótico franco.&lt;br /&gt;• &lt;b&gt;c) Infección urinaria a repetición:&lt;/b&gt; Es incorrecta. Las infecciones urinarias recurrentes no constituyen la manifestación primaria o intrínseca del daño glomerular lúpico, el cual se caracteriza fisiopatológicamente por una profunda inflamación estéril mediada por el depósito de inmunocomplejos circulantes.&lt;br /&gt;• &lt;b&gt;d) Deterioro de la función renal:&lt;/b&gt; Es incorrecta. Aunque el deterioro del filtrado glomerular está presente en un alto porcentaje de los casos evolutivos (40-80%) y la patología puede debutar directamente como insuficiencia renal, el síndrome nefrótico florido sigue liderando como el síndrome clínico de presentación de mayor prevalencia y representatividad al momento del diagnóstico.</t>
  </si>
  <si>
    <t>&lt;b&gt;PREVALENCIA DE LAS ANORMALIDADES RENALES LÚPICAS&lt;/b&gt;&lt;br /&gt;&lt;br /&gt;El espectro de las alteraciones renales y su frecuencia de presentación analítica se distribuye estadísticamente de la siguiente manera:&lt;br /&gt;• &lt;b&gt;Proteinuria:&lt;/b&gt; 100%.&lt;br /&gt;• &lt;b&gt;Microhematuria:&lt;/b&gt; 80%.&lt;br /&gt;• &lt;b&gt;Anormalidades Tubulares:&lt;/b&gt; 60-80%.&lt;br /&gt;• &lt;b&gt;Deterioro del FG (Filtrado Glomerular):&lt;/b&gt; 40-80%.&lt;br /&gt;• &lt;b&gt;Proteinuria Nefrótica / Síndrome Nefrótico:&lt;/b&gt; 45-55%.&lt;br /&gt;• &lt;b&gt;Cilindros hemáticos:&lt;/b&gt; 30%.&lt;br /&gt;• &lt;b&gt;Cilindros celulares:&lt;/b&gt; 30%.&lt;br /&gt;• &lt;b&gt;HTA (Hipertensión Arterial):&lt;/b&gt; 15-50%.&lt;br /&gt;• &lt;b&gt;GNRP (Glomerulonefritis Rápidamente Progresiva):&lt;/b&gt; 10-20%.&lt;br /&gt;• &lt;b&gt;Macrohematuria:&lt;/b&gt; 1-2%.</t>
  </si>
  <si>
    <t>¿Cuál de estos NO es considerado un índice de actividad en nefritis lúpica?&lt;br&gt;&lt;br&gt;a) Semilunas fibrosas&lt;br&gt;&lt;br&gt;b) Hipercelularidad glomerular&lt;br&gt;&lt;br&gt;c) Necrosis con cariorrexis glomerular&lt;br&gt;&lt;br&gt;d) Inflamación intersticial a predominio de mononucleares</t>
  </si>
  <si>
    <t>&lt;br&gt;a) Semilunas fibrosas</t>
  </si>
  <si>
    <t>Las &lt;b&gt;semilunas fibrosas&lt;/b&gt; no son consideradas un índice de actividad en la nefritis lúpica, sino un marcador estricto de cronicidad.</t>
  </si>
  <si>
    <t>&lt;b&gt;ÍNDICES DE ACTIVIDAD Y CRONICIDAD EN NEFRITIS LÚPICA&lt;/b&gt;&lt;br /&gt;&lt;br /&gt;La evaluación histopatológica de la nefritis lúpica mediante punción biopsia renal exige determinar el grado de inflamación aguda reversible frente al daño secuelar establecido.&lt;br /&gt;• &lt;b&gt;Índices de Actividad:&lt;/b&gt; Mensuran la inflamación activa en el tejido. Los parámetros evaluados incluyen la hipercelularidad glomerular, la exudación de leucocitos neutrófilos, la necrosis con cariorrexis glomerular, las semilunas celulares, los depósitos hialinos y la inflamación intersticial a predominio de células mononucleares.&lt;br /&gt;• &lt;b&gt;Índices de Cronicidad:&lt;/b&gt; Revelan el daño secuelar irreversible y fibrótico que ha dejado un proceso inflamatorio previo que ya ha cedido. Los elementos evaluados son la esclerosis glomerular, las semilunas fibrosas, la atrofia tubular y la fibrosis intersticial.</t>
  </si>
  <si>
    <t>&lt;b&gt;a) Semilunas fibrosas:&lt;/b&gt; Es la opción correcta. Su presencia en el espacio urinario alrededor del glomérulo representa capas de tejido fibrótico, constituyendo un marcador estricto de cronicidad y daño irreversible (cicatriz), no siendo en absoluto un indicador de la actividad inmunológica o inflamatoria aguda de la enfermedad.</t>
  </si>
  <si>
    <t>&lt;b&gt;b) Hipercelularidad glomerular, c) Necrosis con cariorrexis glomerular, y d) Inflamación intersticial a predominio de mononucleares:&lt;/b&gt; Son opciones incorrectas para el enunciado. Las tres entidades constituyen de manera comprobada parámetros o índices de actividad en la nefritis lúpica, utilizados por el anatomopatólogo para mensurar la intensidad del proceso destructivo e inflamatorio en curso.</t>
  </si>
  <si>
    <t>&lt;b&gt;IMPLICANCIA CLÍNICA Y TERAPÉUTICA DE LOS ÍNDICES&lt;/b&gt;&lt;br /&gt;&lt;br /&gt;El establecimiento del grado de actividad y cronicidad determina directamente el pronóstico evolutivo del paciente y el esquema terapéutico a seguir. Si se diagnostica una lesión (clase III o IV) que es exclusivamente crónica, sin ningún índice de actividad residual, no debe administrarse tratamiento inmunosupresor para la nefritis renal. El daño es secuelar y el manejo debe limitarse a medidas rigurosas de protección renal.</t>
  </si>
  <si>
    <t>¿Cuál de estas opciones considera que tiene mayor índice de actividad en una biopsia de nefritis lúpica?&lt;br&gt;&lt;br&gt;a) Fibrosis intersticial&lt;br&gt;&lt;br&gt;b) Presencia de asas de alambre con semilunas fibrosas&lt;br&gt;&lt;br&gt;c) Presencia de semilunas celulares + hipercelularidad&lt;br&gt;&lt;br&gt;d) Extravasación generalizada de glóbulos rojos</t>
  </si>
  <si>
    <t>&lt;br&gt;c) Presencia de semilunas celulares + hipercelularidad</t>
  </si>
  <si>
    <t>La &lt;b&gt;presencia de semilunas celulares sumada a la hipercelularidad&lt;/b&gt; representa el hallazgo anatomopatológico que otorga el mayor puntaje en el &lt;b&gt;índice de actividad&lt;/b&gt; en una biopsia de nefritis lúpica.</t>
  </si>
  <si>
    <t>&lt;b&gt;ÍNDICES DE ACTIVIDAD Y CRONICIDAD EN LA BIOPSIA LÚPICA&lt;/b&gt;&lt;br /&gt;&lt;br /&gt;La utilidad fundamental de la punción biopsia renal (PBR) en la nefritis lúpica radica en categorizar la lesión y evaluar el grado de inflamación aguda versus el daño irreversible, empleando índices específicos:&lt;br /&gt;• &lt;b&gt;Índices de Actividad:&lt;/b&gt; Mensuran de forma precisa cuán activa (e inflamatoria) se encuentra la enfermedad en el tejido. Cada tipo de lesión se tasa de 0 a 3+, alcanzando un máximo de 24 puntos. Los parámetros evaluados incluyen la &lt;b&gt;hipercelularidad glomerular&lt;/b&gt;, la exudación de neutrófilos, los depósitos hialinos (asas de alambre) y la inflamación intersticial. Existen dos lesiones de extrema gravedad cuyo valor se &lt;b&gt;multiplica x 2&lt;/b&gt; en la escala: la necrosis con cariorrexis y las &lt;b&gt;semilunas celulares&lt;/b&gt; (monocitos transformados que estrangulan al glomérulo en el espacio de Bowman).&lt;br /&gt;• &lt;b&gt;Índices de Cronicidad:&lt;/b&gt; Revelan el daño secuelar o cicatrizal dejado por un proceso inflamatorio que ya ha cedido. Se tasan con un máximo de 12 puntos y comprenden la &lt;b&gt;esclerosis glomerular&lt;/b&gt;, las &lt;b&gt;semilunas fibrosas&lt;/b&gt;, la &lt;b&gt;atrofia tubular&lt;/b&gt; y la &lt;b&gt;fibrosis intersticial&lt;/b&gt;. Este daño irreversible indica tejido que ya no se debe tratar con inmunosupresión.</t>
  </si>
  <si>
    <t>La opción c es correcta debido a que la literatura médica nefrológica establece de forma directa que la &lt;b&gt;presencia de semilunas celulares&lt;/b&gt; (cuyo puntaje de gravedad se multiplica por 2) sumada a la &lt;b&gt;hipercelularidad glomerular&lt;/b&gt; representan en conjunto los hallazgos histológicos agudos que otorgan el mayor puntaje en el cálculo del &lt;b&gt;índice de actividad&lt;/b&gt; de la enfermedad.</t>
  </si>
  <si>
    <t>&lt;br /&gt;• &lt;b&gt;a) Fibrosis intersticial:&lt;/b&gt; Es incorrecta porque corresponde estrictamente a un marcador de daño secuelar irreversible, contabilizado dentro de los &lt;b&gt;índices de cronicidad&lt;/b&gt;, no de actividad.&lt;br /&gt;• &lt;b&gt;b) Presencia de asas de alambre con semilunas fibrosas:&lt;/b&gt; Es incorrecta debido a que, si bien las asas de alambre suman actividad, es crucial distinguir que las &lt;b&gt;semilunas fibrosas&lt;/b&gt; son consideradas un marcador estricto de &lt;b&gt;cronicidad&lt;/b&gt; (tejido cicatrizal inactivo).&lt;br /&gt;• &lt;b&gt;d) Extravasación generalizada de glóbulos rojos:&lt;/b&gt; Es incorrecta ya que este parámetro genérico no forma parte de los criterios histopatológicos estandarizados y puntuables para el cálculo del índice de actividad de la nefritis lúpica.</t>
  </si>
  <si>
    <t>¿Qué clase de nefritis lúpica es la de peor pronóstico:&lt;br&gt;&lt;br&gt;a) Clase II- Glomerulonefritis proliferativa mesangial&lt;br&gt;&lt;br&gt;b) Clase V- Nefropatía membranosa&lt;br&gt;&lt;br&gt;c) Clase III- Proliferativa focal&lt;br&gt;&lt;br&gt;d) Clase IV- Proliferativa difusa</t>
  </si>
  <si>
    <t>d) Clase IV- Proliferativa difusa</t>
  </si>
  <si>
    <t>La &lt;b&gt;nefritis lúpica Clase IV (proliferativa difusa)&lt;/b&gt; es categóricamente la de &lt;b&gt;peor pronóstico clínico&lt;/b&gt;.</t>
  </si>
  <si>
    <t>&lt;b&gt;CLASIFICACIÓN Y PRONÓSTICO DE LA NEFRITIS LÚPICA CLASE IV&lt;/b&gt;&lt;br /&gt;&lt;br /&gt;Esta variante histopatológica representa la forma más severa, frecuente (40 al 60% de los casos) y destructiva del compromiso renal por la enfermedad sistémica.&lt;br /&gt;• &lt;b&gt;Anatomopatología:&lt;/b&gt; Se define por presentar lesiones en más del 50% de los glomérulos. Evidencia una proliferación de células de todo tipo y depósitos difusos subendoteliales, mesangiales y subepiteliales. Es característico el engrosamiento de la pared capilar formando "asas de alambre" y puede presentarse como una glomerulonefritis proliferativa con semilunas.&lt;br /&gt;• &lt;b&gt;Presentación Clínica:&lt;/b&gt; Cursa con proteinuria importante, sedimento activo franco e hipertensión arterial (HTA). En casi el 50% de los casos debuta directamente como una Insuficiencia Renal Aguda (IRA).&lt;br /&gt;• &lt;b&gt;Pronóstico y Evolución:&lt;/b&gt; Constituye la entidad de peor pronóstico debido a su elevada tasa de progresión hacia la Insuficiencia Renal Crónica (IRC) en aquellos casos que resultan refractarios al tratamiento.</t>
  </si>
  <si>
    <t>La opción D es correcta. Se establece de forma determinante que la nefritis lúpica Clase IV (proliferativa difusa) es categóricamente la de peor pronóstico clínico, dado que presenta el mayor grado de destrucción glomerular, debuta frecuentemente con insuficiencia renal aguda y progresa a falla renal crónica terminal si no responde al tratamiento inmunosupresor intensivo.</t>
  </si>
  <si>
    <t>• &lt;b&gt;a) Clase II- Glomerulonefritis proliferativa mesangial:&lt;/b&gt; Es incorrecta. Representa una forma histológica leve con expansión mesangial que cursa con proteinuria moderada sin insuficiencia renal ni HTA, por lo que posee un pronóstico catalogado como bueno.&lt;br /&gt;• &lt;b&gt;b) Clase V- Nefropatía membranosa:&lt;/b&gt; Es incorrecta. Aunque puede evolucionar a insuficiencia renal si persiste la proteinuria masiva (síndrome nefrótico), su pronóstico global es mucho mejor y de evolución más solapada en comparación con la agresividad destructiva de la Clase IV.&lt;br /&gt;• &lt;b&gt;c) Clase III- Proliferativa focal:&lt;/b&gt; Es incorrecta. Afecta a menos del 50% de los glomérulos y, si bien puede cursar con proteinuria y HTA, la insuficiencia renal inicial es poco frecuente, ostentando un buen pronóstico general en ausencia de falla renal aguda.</t>
  </si>
  <si>
    <t>&lt;b&gt;DETERMINANTES CLÍNICOS Y LABORATORIALES DE GRAVEDAD&lt;/b&gt;&lt;br /&gt;&lt;br /&gt;Existen cuatro determinantes clínicos de suma importancia al momento del diagnóstico que se asocian fuertemente a la presencia de la Clase IV y a una mala evolución:&lt;br /&gt;• &lt;b&gt;Creatinina elevada:&lt;/b&gt; Un valor &gt; 1.4 mg/dl posee el mayor peso estadístico (Riesgo Relativo de 28.4).&lt;br /&gt;• &lt;b&gt;Sedimento Activo:&lt;/b&gt; Predominio de hematuria glomerular con glóbulos rojos dismórficos y cilindros hemáticos.&lt;br /&gt;• &lt;b&gt;HTA:&lt;/b&gt; La presencia de hipertensión arterial eleva severamente el riesgo (Riesgo Relativo de 11).&lt;br /&gt;• &lt;b&gt;C3 Disminuido:&lt;/b&gt; El franco consumo de complemento indica una alta actividad inflamatoria e inmunológica.</t>
  </si>
  <si>
    <t>¿Cuál de estas aseveraciones de nefritis lúpica es correcta?&lt;br&gt;&lt;br&gt;a) La nefritis lúpica clase V (membranosa) se diagnostica por la proliferación mesangial&lt;br&gt;&lt;br&gt;b) La nefritis lúpica es más frecuente en varones añosos&lt;br&gt;&lt;br&gt;c) La nefritis lúpica clase IV (proliferativa difusa) tiene mejor pronóstico&lt;br&gt;&lt;br&gt;d) La nefritis lúpica clase I (mesangial) se trata con inmunosupresores en su inducción&lt;br&gt;&lt;br&gt;e) La nefritis lúpica clase IV (proliferativa difusa) es la de peor pronóstico</t>
  </si>
  <si>
    <t>&lt;br&gt;e) La nefritis lúpica clase IV (proliferativa difusa) es la de peor pronóstico</t>
  </si>
  <si>
    <t>La &lt;b&gt;nefritis lúpica Clase IV (proliferativa difusa)&lt;/b&gt; es categóricamente la variante histológica de &lt;b&gt;peor pronóstico clínico&lt;/b&gt;, progresando a insuficiencia renal crónica en los casos refractarios al tratamiento.</t>
  </si>
  <si>
    <t>&lt;b&gt;CLASIFICACIÓN HISTOLÓGICA DE LA NEFRITIS LÚPICA Y PRONÓSTICO&lt;/b&gt;&lt;br /&gt;&lt;br /&gt;La nefritis lúpica se clasifica según la ISN/RPS en seis clases funcionales de acuerdo a las lesiones observadas en la biopsia renal. La evolución clínica y el pronóstico varían sustancialmente entre ellas:&lt;br /&gt;• &lt;b&gt;Clase I (Mesangial mínima):&lt;/b&gt; No hay daño glomerular establecido y su pronóstico es excelente.&lt;br /&gt;• &lt;b&gt;Clase II (Proliferativa mesangial):&lt;/b&gt; Cursa con proteinuria leve o moderada, sin insuficiencia renal, presentando un buen pronóstico.&lt;br /&gt;• &lt;b&gt;Clase III (Focal):&lt;/b&gt; Compromete a menos del 50% de los glomérulos y posee buen pronóstico si no asocia insuficiencia renal aguda.&lt;br /&gt;• &lt;b&gt;Clase IV (Difusa):&lt;/b&gt; Presenta lesiones en más del 50% de los glomérulos, con proliferación de células de todo tipo y depósitos subendoteliales difusos. Clínicamente es la de peor pronóstico, presentándose frecuentemente como insuficiencia renal aguda en el 50% de los casos y progresando a insuficiencia terminal en casos refractarios.&lt;br /&gt;• &lt;b&gt;Clase V (Membranosa):&lt;/b&gt; Presenta engrosamiento de la membrana basal con depósitos en la vertiente subepitelial. Evoluciona a insuficiencia renal si persiste la proteinuria.&lt;br /&gt;• &lt;b&gt;Clase VI (Esclerosada):&lt;/b&gt; Constituye la cicatriz y fibrosis terminal con pésimo pronóstico; al no presentar actividad inflamatoria aguda, ya no se trata con inmunosupresión.</t>
  </si>
  <si>
    <t>&lt;b&gt;e) La nefritis lúpica clase IV (proliferativa difusa) es la de peor pronóstico:&lt;/b&gt; Es la aseveración correcta. Constituye la variante más severa y destructiva, manifestándose clínicamente con proteinuria importante, hipertensión arterial, sedimento muy activo e insuficiencia renal, requiriendo un agresivo esquema inmunosupresor de inducción para intentar frenar el deterioro definitivo del órgano.</t>
  </si>
  <si>
    <t>&lt;b&gt;a) La nefritis lúpica clase V se diagnostica por la proliferación mesangial:&lt;/b&gt; Es incorrecta. La clase V se caracteriza morfológicamente por un engrosamiento de la membrana basal glomerular con depósitos inmunes subepiteliales; la proliferación mesangial define a la clase II.&lt;br /&gt;&lt;b&gt;b) La nefritis lúpica es más frecuente en varones añosos:&lt;/b&gt; Es incorrecta. Epidemiológicamente predomina ampliamente en mujeres (con una relación mujer-hombre de 9 a 1) y su inicio de presentación suele darse en individuos jóvenes (2° o 3° década de la vida).&lt;br /&gt;&lt;b&gt;c) La nefritis lúpica clase IV tiene mejor pronóstico:&lt;/b&gt; Es incorrecta. Representa el cuadro de peor pronóstico funcional renal.&lt;br /&gt;&lt;b&gt;d) La nefritis lúpica clase I se trata con inmunosupresores en su inducción:&lt;/b&gt; Es incorrecta. Las clases no proliferativas leves o estrictamente crónicas sin actividad (como la I y la II) no requieren inducción inmunosupresora para la enfermedad renal, limitando su uso solo si lo exigen otras manifestaciones sistémicas del lupus.</t>
  </si>
  <si>
    <t>&lt;b&gt;ESQUEMA DE TRATAMIENTO DE LA NEFRITIS LÚPICA&lt;/b&gt;&lt;br /&gt;&lt;br /&gt;El tratamiento inmunosupresor intensivo de inducción está reservado de manera estricta para las formas proliferativas con actividad (Clases III y IV, solas o combinadas con V).&lt;br /&gt;• &lt;b&gt;Inducción:&lt;/b&gt; El tratamiento de elección fundamental incluye la combinación de corticosteroides (pulsos de Metilprednisolona seguidos de Prednisona oral) asociados de manera ineludible a Ciclofosfamida o Micofenolato de Mofetilo.&lt;br /&gt;• &lt;b&gt;Mantenimiento:&lt;/b&gt; Consiste en la reducción paulatina de los esteroides, manteniendo a largo plazo Micofenolato Mofetil o Azatioprina.</t>
  </si>
  <si>
    <t>¿Cual de las clases de nefropatia lúpica es la de peor pronóstico?&lt;br&gt;&lt;br&gt;a) Clase II&lt;br&gt;&lt;br&gt;b) Clase IV&lt;br&gt;&lt;br&gt;c) Clase III&lt;br&gt;&lt;br&gt;d) Clase V</t>
  </si>
  <si>
    <t>&lt;br&gt;b) Clase IV</t>
  </si>
  <si>
    <t>La &lt;b&gt;nefritis lúpica Clase IV&lt;/b&gt; (proliferativa difusa) es categóricamente la forma histológica de &lt;b&gt;peor pronóstico clínico&lt;/b&gt;, progresando de manera frecuente hacia la Insuficiencia Renal Crónica en los casos refractarios.</t>
  </si>
  <si>
    <t>&lt;b&gt;CLASIFICACIÓN Y PRONÓSTICO DE LA NEFRITIS LÚPICA&lt;/b&gt;&lt;br /&gt;&lt;br /&gt;La biopsia renal en el lupus eritematoso sistémico clasifica la afección glomerular en 6 clases pronósticas de acuerdo a la severidad histológica:&lt;br /&gt;• &lt;b&gt;Clase I (Mesangial mínima) y Clase II (Proliferativa mesangial):&lt;/b&gt; Cursan con un pronóstico clínico de excelente a bueno, habitualmente con proteinuria leve a moderada y función renal conservada.&lt;br /&gt;• &lt;b&gt;Clase III (Focal):&lt;/b&gt; El pronóstico es bueno si no se acompaña de insuficiencia renal manifiesta.&lt;br /&gt;• &lt;b&gt;Clase IV (Difusa):&lt;/b&gt; Presente en el 40 al 60% de los casos, es la entidad de &lt;b&gt;peor pronóstico clínico&lt;/b&gt;. Afecta a más del 50% de los glomérulos con depósitos difusos (subendoteliales, mesangiales y subepiteliales) y formación de "asas de alambre". Suele presentarse clínicamente con proteinuria importante, sedimento activo, HTA y profundo deterioro de función (debutando como Insuficiencia Renal Aguda en casi el 50% de los casos).&lt;br /&gt;• &lt;b&gt;Clase V (Membranosa):&lt;/b&gt; Cursa con síndrome nefrótico y puede evolucionar a insuficiencia renal si persiste la proteinuria masiva.&lt;br /&gt;• &lt;b&gt;Clase VI (Esclerosada):&lt;/b&gt; Representa el tejido cicatrizal avanzado (más del 90% de glomérulos esclerosados) de pésimo pronóstico irreversible, el cual ya no se trata con inmunosupresión.</t>
  </si>
  <si>
    <t>La opción b es correcta debido a que la literatura nefrológica establece como axioma clínico y patológico que la nefritis lúpica &lt;b&gt;Clase IV (proliferativa difusa)&lt;/b&gt; es categóricamente la entidad de &lt;b&gt;peor pronóstico&lt;/b&gt;, asociándose a un rápido deterioro funcional, hipertensión arterial severa y una altísima tasa de progresión hacia la Insuficiencia Renal Crónica.</t>
  </si>
  <si>
    <t>&lt;br /&gt;• &lt;b&gt;a) Clase II&lt;/b&gt; y &lt;b&gt;c) Clase III:&lt;/b&gt; Son incorrectas porque representan formas de proliferación mesangial o focal cuyo pronóstico general es catalogado como bueno si no desarrollan deterioro del filtrado, siendo entidades mucho menos agresivas hemodinámicamente que la forma proliferativa difusa.&lt;br /&gt;• &lt;b&gt;d) Clase V:&lt;/b&gt; Es incorrecta ya que, si bien la nefropatía membranosa lúpica asocia síndrome nefrótico y puede evolucionar a insuficiencia renal a largo plazo, estadísticamente el cuadro agudo catastrófico y de peor pronóstico pertenece ineludiblemente a la Clase IV.</t>
  </si>
  <si>
    <t>&lt;b&gt;DETERMINANTES CLÍNICOS DE LA CLASE IV&lt;/b&gt;&lt;br /&gt;&lt;br /&gt;Los determinantes clínicos y de laboratorio que orientan fuertemente a la presencia de una Clase IV (y su consecuente mal pronóstico) al momento del diagnóstico de la afección lúpica incluyen:&lt;br /&gt;• &lt;b&gt;Creatinina elevada (&gt; 1.4 mg/dl):&lt;/b&gt; Posee el mayor peso estadístico de gravedad.&lt;br /&gt;• &lt;b&gt;Sedimento Activo:&lt;/b&gt; A predominio de hematuria glomerular.&lt;br /&gt;• &lt;b&gt;Hipertensión Arterial (HTA)&lt;/b&gt;.&lt;br /&gt;• &lt;b&gt;Consumo de Complemento:&lt;/b&gt; Evidenciado por un C3 marcadamente disminuido.</t>
  </si>
  <si>
    <t>¿Qué clase de nefritis lúpica tiene peor pronóstico?&lt;br&gt;&lt;br&gt;a) Clase I&lt;br&gt;&lt;br&gt;b) Clase III&lt;br&gt;&lt;br&gt;c) Clase II&lt;br&gt;&lt;br&gt;d) Clase IV</t>
  </si>
  <si>
    <t>d) Clase IV</t>
  </si>
  <si>
    <t>&lt;b&gt;PRONÓSTICO Y CARACTERÍSTICAS DE LA CLASE IV&lt;/b&gt;&lt;br /&gt;&lt;br /&gt;Esta variante histopatológica representa la forma más severa, frecuente (40 al 60% de los casos) y destructiva del compromiso renal por la enfermedad sistémica.&lt;br /&gt;• &lt;b&gt;Anatomopatología:&lt;/b&gt; Se define por presentar lesiones en más del 50% de los glomérulos. Evidencia una proliferación de células de todo tipo y depósitos difusos subendoteliales, mesangiales y subepiteliales. Es característico el engrosamiento de la pared capilar formando "asas de alambre".&lt;br /&gt;• &lt;b&gt;Presentación Clínica:&lt;/b&gt; Cursa con proteinuria importante, sedimento activo franco e hipertensión arterial (HTA). En casi el 50% de los casos debuta directamente como una Insuficiencia Renal Aguda (IRA).&lt;br /&gt;• &lt;b&gt;Pronóstico y Evolución:&lt;/b&gt; Constituye la entidad de peor pronóstico debido a su elevada tasa de progresión hacia la Insuficiencia Renal Crónica (IRC) en aquellos casos que resultan refractarios al tratamiento.</t>
  </si>
  <si>
    <t>• &lt;b&gt;a) Clase I:&lt;/b&gt; Es incorrecta. Corresponde a la nefritis lúpica mesangial mínima, la cual no presenta un daño glomerular establecido y ostenta un pronóstico catalogado como excelente.&lt;br /&gt;• &lt;b&gt;b) Clase III:&lt;/b&gt; Es incorrecta. Corresponde a la proliferativa focal, afectando a menos del 50% de los glomérulos y ostentando un buen pronóstico general en ausencia de falla renal inicial.&lt;br /&gt;• &lt;b&gt;c) Clase II:&lt;/b&gt; Es incorrecta. Representa la glomerulonefritis proliferativa mesangial, una forma histológica leve que cursa con proteinuria moderada sin insuficiencia renal ni HTA, por lo que posee un pronóstico bueno.</t>
  </si>
  <si>
    <t>&lt;b&gt;DETERMINANTES CLÍNICOS Y LABORATORIALES DE GRAVEDAD&lt;/b&gt;&lt;br /&gt;&lt;br /&gt;Existen cuatro determinantes clínicos de suma importancia al momento del diagnóstico que se asocian fuertemente a la presencia de la Clase IV y a una mala evolución:&lt;br /&gt;• &lt;b&gt;Creatinina elevada:&lt;/b&gt; Un valor superior a 1.4 mg/dl posee el mayor peso estadístico.&lt;br /&gt;• &lt;b&gt;Sedimento Activo:&lt;/b&gt; Predominio de hematuria glomerular con glóbulos rojos dismórficos y cilindros hemáticos.&lt;br /&gt;• &lt;b&gt;HTA:&lt;/b&gt; La presencia de hipertensión arterial eleva severamente el riesgo de mala evolución.&lt;br /&gt;• &lt;b&gt;C3 Disminuido:&lt;/b&gt; El franco consumo de complemento indica una alta actividad inflamatoria e inmunológica.</t>
  </si>
  <si>
    <t>&lt;b&gt;a) La nefritis lúpica clase V (membranosa) se diagnostica por la proliferación mesangial:&lt;/b&gt; Es incorrecta. La clase V se caracteriza morfológicamente por un engrosamiento de la membrana basal glomerular con depósitos inmunes subepiteliales; la proliferación mesangial define a la clase II.&lt;br /&gt;&lt;b&gt;b) La nefritis lúpica es más frecuente en varones añosos:&lt;/b&gt; Es incorrecta. Epidemiológicamente predomina ampliamente en mujeres (con una relación mujer-hombre de 9 a 1) y su inicio de presentación suele darse en individuos jóvenes (2° o 3° década de la vida).&lt;br /&gt;&lt;b&gt;c) La nefritis lúpica clase IV (proliferativa difusa) tiene mejor pronóstico:&lt;/b&gt; Es incorrecta. Representa el cuadro de peor pronóstico funcional renal.&lt;br /&gt;&lt;b&gt;d) La nefritis lúpica clase I (mesangial) se trata con inmunosupresores en su inducción:&lt;/b&gt; Es incorrecta. Las clases no proliferativas leves o estrictamente crónicas sin actividad (como la I y la II) no requieren inducción inmunosupresora para la enfermedad renal, limitando su uso solo si lo exigen otras manifestaciones sistémicas del lupus.</t>
  </si>
  <si>
    <t>¿Cuál es el tratamiento de elección para la nefritis lúpica clase III o IV?&lt;br /&gt;&lt;br /&gt;a) Corticoesteroides solos&lt;br /&gt;&lt;br /&gt;b) Corticoesteroides y ciclofosfamida&lt;br /&gt;&lt;br /&gt;c) Corticoesteroides y micofenolato de mofetilo&lt;br /&gt;&lt;br /&gt;d) Ninguno de los anteriores</t>
  </si>
  <si>
    <t>b) Corticoesteroides y ciclofosfamida</t>
  </si>
  <si>
    <t>El tratamiento de elección fundamental para la nefritis lúpica clase III o IV incluye la combinación de &lt;b&gt;corticosteroides con ciclofosfamida&lt;/b&gt; o de &lt;b&gt;corticosteroides con micofenolato de mofetilo&lt;/b&gt;.</t>
  </si>
  <si>
    <t>&lt;b&gt;TRATAMIENTO DE LA NEFRITIS LÚPICA PROLIFERATIVA (CLASE III O IV)&lt;/b&gt;&lt;br /&gt;&lt;br /&gt;El abordaje terapéutico de la nefritis lúpica proliferativa activa (Clase III, IV, o mixtas) se divide de forma estricta en una fase de inducción y una de mantenimiento:&lt;br /&gt;• &lt;b&gt;Fase de Inducción (Primeros 6 meses):&lt;/b&gt; Tiene como objetivo frenar con rapidez la inflamación glomerular y evitar el daño estructural permanente. Se inicia de forma típica con 3 pulsos endovenosos consecutivos de &lt;b&gt;metilprednisolona (1 g/día)&lt;/b&gt;, seguidos de &lt;b&gt;prednisona oral&lt;/b&gt; (0,5 a 1 mg/kg/día) con un descenso paulatino. A esta terapia esteroidea se le asocia de forma reglada un agente inmunosupresor o citotóxico, existiendo tres opciones de elección:&lt;br /&gt; 1. &lt;b&gt;Ciclofosfamida E.V. (Régimen Euro-Lupus):&lt;/b&gt; Infusión de 500 mg cada 2 semanas por un total de 3 meses (6 pulsos en total).&lt;br /&gt; 2. &lt;b&gt;Ciclofosfamida E.V. (Régimen N.I.H.):&lt;/b&gt; Infusión mensual de 0,5 a 1 g/m² durante 6 meses.&lt;br /&gt; 3. &lt;b&gt;Micofenolato Mofetil (MMF) V.O.:&lt;/b&gt; Administración de 2 a 3 g/día por 6 meses.&lt;br /&gt;• &lt;b&gt;Fase de Mantenimiento (12 a 18 meses):&lt;/b&gt; Destinada a sostener la remisión lograda en la fase previa. Se realiza reduciendo la prednisona a dosis bajas (&lt; 20 mg/día) asociada a un inmunosupresor de mantenimiento. Las opciones preferidas son &lt;b&gt;Micofenolato Mofetil (1 a 2 g/día)&lt;/b&gt; o &lt;b&gt;Azatioprina (1,5 a 2 mg/kg/día)&lt;/b&gt;.&lt;br /&gt;• &lt;b&gt;Medidas Basales de Nefroprotección:&lt;/b&gt; Se aplican de forma transversal a todas las clases de nefritis lúpica, incluyendo de manera indispensable el uso de &lt;b&gt;corticoides, inmunosupresores, hidroxicloroquina (200 mg cada 12 hs), enalapril&lt;/b&gt; (u otros bloqueantes del SRAA con fin antiproteinúrico) y &lt;b&gt;estatinas&lt;/b&gt;.</t>
  </si>
  <si>
    <t>• &lt;b&gt;b) Corticoesteroides y ciclofosfamida:&lt;/b&gt; Es la respuesta correcta (o una de las dos opciones preferidas). El tratamiento de elección fundamental de inducción para la nefritis lúpica proliferativa (clases III y IV) se basa en la combinación de un corticosteroide con un agente inmunosupresor o citotóxico, siendo la ciclofosfamida (bajo esquemas como Euro-Lupus o NIH) uno de los agentes de elección para lograr la remisión rápida de la inflamación glomerular y evitar el daño renal permanente.</t>
  </si>
  <si>
    <t>• &lt;b&gt;a) Corticoesteroides solos:&lt;/b&gt; Es incorrecta. El uso de corticoesteroides de forma aislada sin un inmunosupresor asociado se reserva de forma exclusiva para las formas de nefritis lúpica no proliferativas leves (como la clase II o la clase V no nefrótica con proteinuria leve), pero resulta insuficiente en el control de las clases proliferativas de mayor gravedad (III o IV).&lt;br /&gt;• &lt;b&gt;c) Corticoesteroides y micofenolato de mofetilo:&lt;/b&gt; Es una opción que también de forma reglada constituye un tratamiento de elección de inducción de acuerdo con las guías de consenso, siendo terapéuticamente equivalente a la ciclofosfamida, por lo que su consideración es igualmente correcta según la de de de literatura de referencia.&lt;br /&gt;• &lt;b&gt;d) Ninguno de los anteriores:&lt;/b&gt; Es incorrecta. Dado que la combinación de corticoesteroides con ciclofosfamida (y alternativamente con micofenolato de mofetilo) constituye el tratamiento de de elección de primera línea establecido, esta opción queda descartada.</t>
  </si>
  <si>
    <t>&lt;b&gt;ÍNDICES HISTOLÓGICOS DE ACTIVIDAD Y CRONICIDAD EN LA BIOPSIA&lt;/b&gt;&lt;br /&gt;&lt;br /&gt;La biopsia renal es de gran de de utilidad para evaluar el daño en el de de tejido glomerular mediante dos índices específicos que guían el tratamiento:&lt;br /&gt;• &lt;b&gt;Índice de Actividad (Lesiones Reversibles):&lt;/b&gt; Se calcula evaluando seis de de de de de lesiones histológicas glomerulares (puntuadas de 0 a 3+, con un máximo de 24 puntos). Incluye la &lt;b&gt;hipercelularidad glomerular&lt;/b&gt;, exudación de neutrófilos, depósitos hialinos (asas de alambre), de de de de inflamación intersticial, y dos de de de lesiones de alta gravedad de cuyo valor &lt;b&gt;se de multiplica por 2&lt;/b&gt;: la &lt;b&gt;necrosis con cariorrexis&lt;/b&gt; y las &lt;b&gt;semilunas celulares&lt;/b&gt;. La presencia de semilunas celulares y la hipercelularidad representan el hallazgo que otorga el mayor índice de actividad.&lt;br /&gt;• &lt;b&gt;Índice de Cronicidad (Lesiones Irreversibles):&lt;/b&gt; Evalúa el daño cicatrizal y de de secuelar (máximo de 12 puntos), el cual no debe ser tratado con inmunosupresión. Comprende la &lt;b&gt;esclerosis glomerular&lt;/b&gt;, &lt;b&gt;atrofia tubular&lt;/b&gt;, &lt;b&gt;fibrosis intersticial&lt;/b&gt; y las &lt;b&gt;semilunas fibrosas&lt;/b&gt;. Las de de semilunas de de de fibrosas son de de un marcador estricto de cronicidad y de no de actividad.</t>
  </si>
  <si>
    <t>El tratamiento de inducción para la nefritis lúpica Clase IV (proliferativa difusa) activa es: Seleccione una:&lt;br&gt;&lt;br&gt;a) Metilprednisolona EV + Azatioprina + Hidroxicloroquina + Prednisona V.O.&lt;br&gt;&lt;br&gt;b) Metilprednisolona EV + Ciclofosfamida EV + Prednisona V.O.&lt;br&gt;&lt;br&gt;c) Azatioprina + Mofetil micofenolato (MMF) + Ciclofosfamida EV&lt;br&gt;&lt;br&gt;d) Prednisona V.O. + Hidroxicloroquina&lt;br&gt;&lt;br&gt;e) Ciclofosfamida EV + Ciclosporina V.O. + Rituximab EV</t>
  </si>
  <si>
    <t>&lt;br&gt;b) Metilprednisolona EV + Ciclofosfamida EV + Prednisona V.O.</t>
  </si>
  <si>
    <t>El tratamiento de inducción específico para la &lt;b&gt;nefritis lúpica Clase IV (proliferativa difusa) activa&lt;/b&gt; consiste en la administración de &lt;b&gt;Metilprednisolona E.V., seguida de Ciclofosfamida E.V. y Prednisona V.O.&lt;/b&gt;</t>
  </si>
  <si>
    <t>&lt;b&gt;TRATAMIENTO DE INDUCCIÓN EN NEFRITIS LÚPICA CLASE IV&lt;/b&gt;&lt;br /&gt;&lt;br /&gt;Los pacientes que presentan una Nefritis Lúpica Proliferativa (Activa o Activa/Crónica de Clase III o IV) con sedimento activo, disminución del filtrado glomerular o síndrome nefrótico, requieren un esquema de tratamiento intensivo y agresivo para evitar la progresión al daño renal irreversible.&lt;br /&gt;• &lt;b&gt;Fase de Inducción (Primeros 6 meses):&lt;/b&gt; Busca frenar el proceso inmunológico destructivo agudo combinando de manera estricta altas dosis de esteroides con agentes citotóxicos o inmunosupresores.&lt;br /&gt;• &lt;b&gt;Esteroides:&lt;/b&gt; Se inicia el tratamiento con pulsos de &lt;b&gt;Metilprednisolona E.V.&lt;/b&gt; a dosis de 0,25 a 1 gr durante 1 a 3 días consecutivos. Posteriormente, se continúa la terapia de soporte con &lt;b&gt;Prednisona o Meprednisona V.O.&lt;/b&gt; a 0,5 a 1 mg/Kg/día, indicándose un descenso progresivo.&lt;br /&gt;• &lt;b&gt;Inmunosupresión / Citotóxicos:&lt;/b&gt; Al esquema corticoideo se le debe sumar obligatoriamente una alternativa terapéutica de inducción de primera línea. Clásicamente se utiliza la &lt;b&gt;Ciclofosfamida E.V.&lt;/b&gt; (Régimen Euro Lupus o N.I.H.). Como opción alternativa y equivalente se emplea el Micofenolato Mofetil (MMF) V.O.&lt;br /&gt;• &lt;b&gt;Medidas de soporte:&lt;/b&gt; A todo este esquema se le asocia de manera transversal el uso de Hidroxicloroquina y medidas estrictas de nefroprotección (IECA/ARA II, estatinas).</t>
  </si>
  <si>
    <t>La opción b es correcta debido a que la literatura médica nefrológica establece como axioma clínico que el tratamiento de inducción específico y de elección para la &lt;b&gt;nefritis lúpica Clase IV activa&lt;/b&gt; exige una politerapia agresiva estructurada por la administración inicial de pulsos de &lt;b&gt;Metilprednisolona E.V.&lt;/b&gt;, sumado a un agente inmunosupresor de gran potencia como la &lt;b&gt;Ciclofosfamida E.V.&lt;/b&gt;, y el mantenimiento basal con &lt;b&gt;Prednisona V.O.&lt;/b&gt;</t>
  </si>
  <si>
    <t>&lt;br /&gt;• &lt;b&gt;a) Metilprednisolona EV + Azatioprina + Hidroxicloroquina + Prednisona V.O.:&lt;/b&gt; Es incorrecta porque la Azatioprina no es el fármaco de elección para la fase de inducción aguda y destructiva, reservándose su uso para la fase de mantenimiento posterior (12 a 18 meses) para evitar recaídas.&lt;br /&gt;• &lt;b&gt;c) Azatioprina + Mofetil micofenolato (MMF) + Ciclofosfamida EV:&lt;/b&gt; Es incorrecta ya que propone una combinación exclusiva de inmunosupresores y citotóxicos sin la inclusión imperativa de los esteroides (Metilprednisolona/Prednisona), los cuales son la piedra angular indispensable del tratamiento inicial para apagar la inflamación celular.&lt;br /&gt;• &lt;b&gt;d) Prednisona V.O. + Hidroxicloroquina:&lt;/b&gt; Es incorrecta porque este esquema conservador (carente de ciclofosfamida o pulsos E.V.) se reserva únicamente para formas no proliferativas muy leves (ej. Clase II) o de mantenimiento general, siendo absolutamente insuficiente y letal para intentar inducir la remisión de una Clase IV grave.&lt;br /&gt;• &lt;b&gt;e) Ciclofosfamida EV + Ciclosporina V.O. + Rituximab EV:&lt;/b&gt; Es incorrecta debido a que asocia biológicos e inhibidores de calcineurina sin el uso primario de esteroides; fármacos como el Rituximab y la Ciclosporina se consideran opciones alternativas o terapias de rescate exclusivas para la enfermedad refractaria.</t>
  </si>
  <si>
    <t>&lt;b&gt;ESQUEMA DE MANTENIMIENTO Y ENFERMEDAD REFRACTARIA&lt;/b&gt;&lt;br /&gt;&lt;br /&gt;• &lt;b&gt;Mantenimiento (12 a 18 meses):&lt;/b&gt; Una vez lograda la remisión clínica con el esquema de inducción tras los primeros 3 a 6 meses, se continúa con dosis bajas de Prednisona (&lt; 20 mg/día) asociadas a inmunosupresores de mantenimiento para sostener el efecto terapéutico. Los fármacos de elección son el &lt;b&gt;Micofenolato Mofetil (MMF) o la Azatioprina&lt;/b&gt;.&lt;br /&gt;• &lt;b&gt;Enfermedad Refractaria:&lt;/b&gt; Si no hay respuesta tras 6 meses de inducción intensiva, se debe cambiar la droga inicial (ej. rotar Ciclofosfamida por MMF) y considerar una re-biopsia. Si persiste la resistencia, se recurre a opciones de rescate como terapia múltiple con inhibidores de Calcineurina (Ciclosporina o Tacrolimus) o la administración de &lt;b&gt;Rituximab E.V.&lt;/b&gt;</t>
  </si>
  <si>
    <t>El tratamiento de la nefropatía lúpica incluye: &lt;br&gt;&lt;br&gt;a) Corticoides a dosis bajas y enalapril&lt;br&gt;&lt;br&gt;b) Corticoides, inmunosupresores, hidroxicloroquina, enalapril y estatinas&lt;br&gt;&lt;br&gt;c) Hidroxicloroquina, corticoides y enalapril&lt;br&gt;&lt;br&gt;d) Hidroxicloroquina, corticoides y estatinas</t>
  </si>
  <si>
    <t>b) Corticoides, inmunosupresores, hidroxicloroquina, enalapril y estatinas</t>
  </si>
  <si>
    <t>El &lt;b&gt;esquema terapéutico transversal&lt;/b&gt; de la &lt;b&gt;nefropatía lúpica&lt;/b&gt; incluye siempre el uso de &lt;b&gt;corticoides, inmunosupresores, hidroxicloroquina, enalapril&lt;/b&gt; (u otros bloqueantes del sistema renina-angiotensina) y &lt;b&gt;estatinas&lt;/b&gt;.</t>
  </si>
  <si>
    <t>&lt;b&gt;MEDIDAS DE NEFROPROTECCIÓN Y TRATAMIENTO COADYUVANTE EN NEFRITIS LÚPICA&lt;/b&gt;&lt;br /&gt;&lt;br /&gt;La nefroprotección es un pilar transversal a todas las clases de nefritis lúpica e incluye un manejo integral de las complicaciones. Estas medidas consisten detalladamente en:&lt;br /&gt;• &lt;b&gt;Inhibidores de la Enzima Convertidora de Angiotensina (IECA) o Bloqueantes ARA II:&lt;/b&gt; Son fundamentales para la protección renal (ej. Enalapril). Se utilizan a dosis hipotensoras si el paciente presenta HTA, o a dosis más bajas con un fin estrictamente antiproteinúrico.&lt;br /&gt;• &lt;b&gt;Hidroxicloroquina:&lt;/b&gt; Se utiliza como coadyuvante esencial en dosis de 200 mg cada 12 hs.&lt;br /&gt;• &lt;b&gt;Estatinas:&lt;/b&gt; Indicadas de forma reglada para el control del perfil lipídico.&lt;br /&gt;• &lt;b&gt;Corticoides e Inmunosupresores:&lt;/b&gt; Se emplean en los esquemas de inducción y mantenimiento (ej. Ciclofosfamida o Micofenolato Mofetil), dependiendo estrictamente de la clase histológica y la actividad de la enfermedad.&lt;br /&gt;• &lt;b&gt;Diuréticos y Aspirina (AAS):&lt;/b&gt; El uso de AAS se indica si la proteinuria se encuentra en rango nefrótico, mientras que los diuréticos se utilizan para el manejo de la sobrecarga de volumen.</t>
  </si>
  <si>
    <t>La opción B es correcta. El abordaje integral y transversal de la nefropatía lúpica exige no solo frenar la actividad inmunológica destructiva (con corticoides e inmunosupresores específicos), sino también instituir un potente bloque de nefroprotección y manejo sistémico que obliga a incluir hidroxicloroquina, enalapril (IECA para disminuir la proteinuria y la presión intraglomerular) y estatinas (para el control lipídico).</t>
  </si>
  <si>
    <t>• &lt;b&gt;a) Corticoides a dosis bajas y enalapril:&lt;/b&gt; Es incorrecta. Omite la inmunosupresión mayor necesaria para las formas agresivas, el uso mandatorio de hidroxicloroquina y el control del perfil lipídico con estatinas.&lt;br /&gt;• &lt;b&gt;c) Hidroxicloroquina, corticoides y enalapril:&lt;/b&gt; Es incorrecta. Representa un esquema incompleto que carece de inmunosupresores (vitales en formas proliferativas activas) y estatinas.&lt;br /&gt;• &lt;b&gt;d) Hidroxicloroquina, corticoides y estatinas:&lt;/b&gt; Es incorrecta. Excluye tanto a los inmunosupresores como a los IECA (enalapril), los cuales constituyen la piedra angular de la nefroprotección antiproteinúrica en estos pacientes.</t>
  </si>
  <si>
    <t>&lt;b&gt;ALGORITMO DE DECISIÓN TERAPÉUTICA BASADO EN LA BIOPSIA&lt;/b&gt;&lt;br /&gt;&lt;br /&gt;El tratamiento inmunosupresor específico se define exclusivamente por los hallazgos histológicos:&lt;br /&gt;• &lt;b&gt;Clase II o Clase V no nefrótica:&lt;/b&gt; No se realiza inmunosupresión para la enfermedad renal; el manejo se basa en medidas de nefroprotección y el uso de hidroxicloroquina.&lt;br /&gt;• &lt;b&gt;Clase III o IV sólo Crónica:&lt;/b&gt; No debe administrarse tratamiento inmunosupresor, ya que el daño es secuelar e irreversible.&lt;br /&gt;• &lt;b&gt;Clase III, IV, o V nefrótica:&lt;/b&gt; Exigen un tratamiento enérgico que combina inmunosupresión dirigida (dividida en fases de inducción y mantenimiento) junto con las medidas estrictas de nefroprotección.</t>
  </si>
  <si>
    <t>Para el tratamiento de inducción de la nefropatía lúpica se utiliza:&lt;br&gt;&lt;br&gt;a) Hidroxicloroquina, Azatioprina y Metilprednisona&lt;br&gt;&lt;br&gt;b) MetilPrednisona, Ciclofosfamida y Prednisona&lt;br&gt;&lt;br&gt;c) Ciclosporina, Ciclofosfamida y Rituximab&lt;br&gt;&lt;br&gt;d) Metilprednisona, Ciclosporina e Hidroxicloroquina</t>
  </si>
  <si>
    <t>&lt;br&gt;b) MetilPrednisona, Ciclofosfamida y Prednisona</t>
  </si>
  <si>
    <t>El tratamiento de inducción específico para la nefritis lúpica Clase IV (proliferativa difusa) activa consiste categóricamente en la administración de &lt;b&gt;Metilprednisolona E.V.&lt;/b&gt; en forma de pulsos, seguida de &lt;b&gt;Ciclofosfamida E.V.&lt;/b&gt; y &lt;b&gt;Prednisona V.O.&lt;/b&gt;</t>
  </si>
  <si>
    <t>&lt;b&gt;ESQUEMA DE INDUCCIÓN EN NEFRITIS LÚPICA PROLIFERATIVA&lt;/b&gt;&lt;br /&gt;&lt;br /&gt;Los pacientes que presentan una Nefritis Lúpica Proliferativa (Activa o Activa/Crónica de Clase III, Clase IV, Clase III+IV, o Clase IV+V) con sedimento activo, disminución del filtrado glomerular o síndrome nefrótico, exigen un esquema de tratamiento intensivo dividido rigurosamente en un período de Inducción (primeros 6 meses) y un período de Mantenimiento.&lt;br /&gt;• &lt;b&gt;Esteroides:&lt;/b&gt; El esquema de inducción se inicia con pulsos de &lt;i&gt;Metilprednisolona&lt;/i&gt; E.V. a altas dosis (0,25 a 1 gr durante 1 a 3 días). Posteriormente, se continúa con &lt;i&gt;Prednisona&lt;/i&gt; o &lt;i&gt;Meprednisona&lt;/i&gt; V.O. a dosis de 0,5 a 1 mg/Kg/día, pautando un descenso progresivo a lo largo de los meses.&lt;br /&gt;• &lt;b&gt;Inmunosupresión / Citotóxicos:&lt;/b&gt; Al esteroide se le debe sumar obligatoriamente una alternativa terapéutica de inducción. El tratamiento de elección incluye el uso ineludible de &lt;i&gt;Ciclofosfamida&lt;/i&gt; E.V. (bajo el Régimen Euro Lupus o N.I.H.) o el uso de &lt;i&gt;Micofenolato Mofetil (MMF)&lt;/i&gt; V.O.&lt;br /&gt;• &lt;b&gt;Nefroprotección Transversal:&lt;/b&gt; A estos esquemas se les debe asociar de manera obligatoria el uso de &lt;i&gt;Hidroxicloroquina&lt;/i&gt; (200 mg cada 12 hs) y medidas de protección renal con IECA/ARA II.</t>
  </si>
  <si>
    <t>&lt;b&gt;b) MetilPrednisona, Ciclofosfamida y Prednisona:&lt;/b&gt; Es la opción correcta. Constituye el tratamiento de elección fundamental y clásico de inducción para lograr la remisión rápida de la inflamación en las clases proliferativas activas, combinando las altas dosis de esteroides E.V. y V.O. junto a la potente acción de la Ciclofosfamida.</t>
  </si>
  <si>
    <t>&lt;b&gt;a) Hidroxicloroquina, Azatioprina y Metilprednisona:&lt;/b&gt; Es incorrecta. La &lt;i&gt;Azatioprina&lt;/i&gt; se reserva de manera estricta para el período de mantenimiento (tras los 3 a 6 meses iniciales de inducción) o como alternativa en situaciones especiales como la búsqueda de embarazo, no siendo una droga de primera línea para la inducción aguda.&lt;br /&gt;&lt;b&gt;c) Ciclosporina, Ciclofosfamida y Rituximab:&lt;/b&gt; Es incorrecta. El &lt;i&gt;Rituximab&lt;/i&gt; y la &lt;i&gt;Ciclosporina&lt;/i&gt; constituyen opciones terapéuticas alternativas de rescate que se administran en casos de enfermedad refractaria o resistente, no conformando la base inicial del tratamiento.&lt;br /&gt;&lt;b&gt;d) Metilprednisona, Ciclosporina e Hidroxicloroquina:&lt;/b&gt; Es incorrecta. Omite a la Ciclofosfamida o al Micofenolato Mofetilo (MMF) como los citotóxicos basales de la fase de inducción.</t>
  </si>
  <si>
    <t>Lo consulta una paciente por hematuria microscópica persistente, asociada a proteinuria ++, acantocitos y GR dismórficos, creatinina en ascenso actualmente de 2,2. Manifiesta poliartralgias y rash cutáneo facial. ¿Cuál sería su conducta?&lt;br&gt;&lt;br&gt;a) Sospecho Síndrome Nefrítico post infeccioso por Estreptococo por lo que indico penicilina&lt;br&gt;&lt;br&gt;b) Solicito ecografía renal e interconsulta con Urología para descartar litiasis renal u neoplasia de estirpe urológica&lt;br&gt;&lt;br&gt;c) Sospecho glomerulonefritis rápidamente progresiva asociada a LES por lo que realizo biopsia renal (resultado en 10 días) y según su resultado evalúo el tratamiento a seguir&lt;br&gt;&lt;br&gt;d) Sospecho glomerulonefritis rápidamente progresiva asociada a Lupus Eritematoso Sistémico (LES) por lo que realizo biopsia renal y pulso de corticoides más pulso de Ciclofosfamida</t>
  </si>
  <si>
    <t>&lt;br&gt;d) Sospecho glomerulonefritis rápidamente progresiva asociada a Lupus Eritematoso Sistémico (LES) por lo que realizo biopsia renal y pulso de corticoides más pulso de Ciclofosfamida</t>
  </si>
  <si>
    <t>Frente a una paciente que se presenta con hematuria microscópica persistente, proteinuria, acantocitos (glóbulos rojos dismórficos), creatinina en ascenso, sumado a manifestaciones sistémicas como poliartralgias y rash cutáneo facial, se debe sospechar ineludiblemente una &lt;b&gt;glomerulonefritis rápidamente progresiva asociada a Lupus Eritematoso Sistémico (LES)&lt;/b&gt;, siendo la conducta imperativa e inmediata la realización de una &lt;b&gt;biopsia renal&lt;/b&gt; y la instauración de &lt;b&gt;pulsos de corticoides combinados con pulsos de ciclofosfamida&lt;/b&gt;.</t>
  </si>
  <si>
    <t>&lt;b&gt;GLOMERULONEFRITIS RÁPIDAMENTE PROGRESIVA Y NEFRITIS LÚPICA&lt;/b&gt;&lt;br /&gt;&lt;br /&gt;La presentación de un síndrome nefrítico florido asociado a un veloz deterioro de la función renal en un contexto clínico autoinmune configura una emergencia anatómica y funcional para el riñón.&lt;br /&gt;• &lt;b&gt;Afectación Estructural:&lt;/b&gt; El deterioro brusco con sedimento activo sugiere la proliferación de semilunas celulares que estrangulan y colapsan al glomérulo, proceso subyacente a la Glomerulonefritis Rápidamente Progresiva (GNRP), la cual puede ser una complicación directa de la nefropatía lúpica (típicamente Clase IV).&lt;br /&gt;• &lt;b&gt;Urgencia Diagnóstica:&lt;/b&gt; Debido a que esta patología es capaz de terminar con la función renal y llevar a la paciente a la Insuficiencia Renal Terminal en un lapso de 90 a 120 días, la entidad amerita de forma taxativa la indicación de realizar una &lt;b&gt;biopsia de urgencia&lt;/b&gt;.&lt;br /&gt;• &lt;b&gt;Abordaje Terapéutico:&lt;/b&gt; El diagnóstico de la GNRP o la sospecha firme de una descompensación lúpica de este tipo constituye la indicación absoluta y prioritaria para administrar terapia inmunosupresora inmediata. Se instaura un tratamiento de politerapia agresiva basado en altas dosis de esteroides endovenosos (pulsos de &lt;b&gt;Metilprednisolona E.V.&lt;/b&gt;) combinados obligatoriamente con un agente citotóxico (pulsos de &lt;b&gt;Ciclofosfamida E.V.&lt;/b&gt;).</t>
  </si>
  <si>
    <t>La opción d es correcta debido a que la literatura clínica nefrológica establece que ante un escenario de rápida descompensación renal (evidenciado por la creatinina en franco ascenso y acantocitos) acompañado de sintomatología lúpica evidente (rash y poliartralgias), se debe sospechar el desarrollo de una &lt;b&gt;glomerulonefritis rápidamente progresiva&lt;/b&gt;. La magnitud y velocidad destructiva de la patología imponen una conducta médica inmediata: realizar una &lt;b&gt;biopsia renal&lt;/b&gt; e instaurar simultánea y enérgicamente un tratamiento con &lt;b&gt;pulsos de corticoides combinados con ciclofosfamida&lt;/b&gt; para detener la destrucción glomerular.</t>
  </si>
  <si>
    <t>&lt;br /&gt;• &lt;b&gt;a) Sospecho Síndrome Nefrítico post infeccioso... indico penicilina:&lt;/b&gt; Es incorrecta porque el contexto clínico integral de poliartralgias, rash cutáneo facial y el perfil del paciente orientan de manera inconfundible hacia un origen autoinmune sistémico (Lupus Eritematoso Sistémico), alejándose del antecedente de una infección faringoamigdalina o cutánea por Estreptococo.&lt;br /&gt;• &lt;b&gt;b) Solicito ecografía renal e interconsulta con Urología...:&lt;/b&gt; Es diametralmente incorrecta ya que la presencia en el sedimento urinario de acantocitos y glóbulos rojos dismórficos certifica de forma contundente que la hematuria es de origen &lt;b&gt;glomerular&lt;/b&gt; (nefrológico), descartando de plano un origen urológico bajo secundario a sangrados por litiasis o neoplasias.&lt;br /&gt;• &lt;b&gt;c) ...evalúo el tratamiento a seguir (esperando 10 días):&lt;/b&gt; Es incorrecta por su actitud temporal conservadora. Si bien la sospecha y la biopsia son adecuadas, el rápido deterioro funcional marca una emergencia médica absoluta donde la función renal puede perderse en semanas; por lo tanto, no se debe retrasar el inicio del tratamiento inmunosupresor pasivamente a la espera del resultado diferido, sino que la inducción empírica debe ser agresiva e inmediata.</t>
  </si>
  <si>
    <t>10_Vasculitis</t>
  </si>
  <si>
    <t>¿Qué tipo de vasculitis se caracteriza por la presencia de granulomas en los vasos sanguíneos? Seleccione una:&lt;br&gt;&lt;br&gt;a) Granulomatosis con poliangitis&lt;br&gt;&lt;br&gt;b) Poliarteritis nodosa&lt;br&gt;&lt;br&gt;c) Síndrome de Churg-Strauss&lt;br&gt;&lt;br&gt;d) Vasculitis asociada a anticuerpos anticitoplasma de neutrófilos (ANCA)</t>
  </si>
  <si>
    <t>a) Granulomatosis con poliangitis</t>
  </si>
  <si>
    <t>A nivel anatomopatológico, la &lt;b&gt;granulomatosis con poliangeítis&lt;/b&gt; (enfermedad de Wegener) es el tipo de vasculitis que se caracteriza específicamente por la presencia de &lt;b&gt;granulomas en los vasos sanguíneos&lt;/b&gt;.</t>
  </si>
  <si>
    <t>&lt;b&gt;GRANULOMATOSIS CON POLIANGEÍTIS (WEGENER)&lt;/b&gt;&lt;br /&gt;&lt;br /&gt;Esta patología pertenece al grupo de las vasculitis de pequeños vasos y se distingue por sus características histopatológicas y serológicas:&lt;br /&gt;• &lt;b&gt;Anatomopatología:&lt;/b&gt; Se caracteriza definitoriamente por la inflamación granulomatosa, evidenciándose la presencia de granulomas en los vasos sanguíneos afectados. A nivel renal, produce característicamente una lesión de glomerulonefritis necrotizante crecéntica (con semilunas) y proliferativa extracapilar de tipo pauciinmune.&lt;br /&gt;• &lt;b&gt;Marcador Serológico:&lt;/b&gt; Presenta el anticuerpo &lt;b&gt;ANCA C +&lt;/b&gt; (citoplasmático, contra proteinasa 3) en el 75% de los casos. Tener ANCA C positivo es una característica directamente compatible y definitoria de esta vasculitis.&lt;br /&gt;• &lt;b&gt;Clínica y Diagnóstico:&lt;/b&gt; Se manifiesta clásicamente con compromiso de la vía aérea superior (sinusitis crónica, perforación de tabique nasal), compromiso pulmonar frecuentemente hemorrágico (hemorragia pulmonar masiva con granulomas cavitados), y compromiso renal por glomerulonefritis rápidamente evolutiva. Neurológicamente, es la principal entidad a sospechar como causante de mononeuritis múltiple.</t>
  </si>
  <si>
    <t>La opción A es correcta. La granulomatosis con poliangeítis tiene como sello anatomopatológico distintivo y definitorio la formación de granulomas necrosantes en los vasos sanguíneos, diferenciándose estructuralmente de otras formas de vasculitis.</t>
  </si>
  <si>
    <t>• &lt;b&gt;b) Poliarteritis nodosa:&lt;/b&gt; Es incorrecta. Es una vasculitis de vasos medianos de tipo necrotizante que clásicamente produce aneurismas y estenosis inflamatorias que llevan a infartos, pero no se caracteriza por la formación de granulomas ni se asocia a anticuerpos ANCA.&lt;br /&gt;• &lt;b&gt;c) Síndrome de Churg-Strauss:&lt;/b&gt; Es incorrecta. Aunque es una granulomatosis (eosinofílica con poliangeítis), su característica clínica y diagnóstica excluyente es la presencia de una eosinofilia franca (valores muy por encima de lo normal, ej. 18-30%) y antecedentes de asma o rinitis alérgica, cursando con ANCA P (+).&lt;br /&gt;• &lt;b&gt;d) Vasculitis asociada a anticuerpos anticitoplasma de neutrófilos (ANCA):&lt;/b&gt; Es incorrecta. Es una categoría global o paraguas que agrupa a la granulomatosis con poliangeítis, a la poliangeítis microscópica y al Churg-Strauss. No todas las vasculitis asociadas a ANCA forman granulomas (la poliangeítis microscópica carece de ellos), por lo que la opción A es la respuesta etiológica exacta.</t>
  </si>
  <si>
    <t>&lt;b&gt;VASCULITIS ASOCIADAS A ANCA&lt;/b&gt;&lt;br /&gt;&lt;br /&gt;Los anticuerpos anticitoplasma del neutrófilo (ANCA) se clasifican por su patrón de inmunofluorescencia:&lt;br /&gt;• &lt;b&gt;ANCA P (Perinuclear):&lt;/b&gt; Los lisosomas que contienen mieloperoxidasa migran al perinúcleo. Es típico de la poliangeítis microscópica (50%) y el síndrome de Churg-Strauss (50%).&lt;br /&gt;• &lt;b&gt;ANCA C (Citoplasmático):&lt;/b&gt; Los lisosomas que contienen proteinasa 3 se distribuyen de forma difusa en el citoplasma. Constituye exclusiva y confirmatoriamente un anticuerpo anti-proteinasa 3, presente en el 75% de los casos de granulomatosis con poliangeítis (Wegener).</t>
  </si>
  <si>
    <t>En el síndrome Pulmon Rinon marque la correcta:&lt;br&gt;&lt;br&gt;a) Es una patologia de baja frecuencia pero de buen pronostico&lt;br&gt;&lt;br&gt;b) Se caracteriza la combinación de hemorragia alveolar difusa y S. Nefritico&lt;br&gt;&lt;br&gt;c) La causa más frecuente es el Sindrome de Good Pasture&lt;br&gt;&lt;br&gt;d) El tratamiento inicial de elección es con metilprednisona por via E.V</t>
  </si>
  <si>
    <t>&lt;br&gt;b) Se caracteriza la combinación de hemorragia alveolar difusa y S. Nefritico</t>
  </si>
  <si>
    <t>El &lt;b&gt;Síndrome Pulmón-Riñón&lt;/b&gt; es una entidad de extrema gravedad que se caracteriza clínicamente por la &lt;b&gt;combinación de hemorragia alveolar difusa y Síndrome Nefrítico&lt;/b&gt;.</t>
  </si>
  <si>
    <t>&lt;b&gt;SÍNDROME PULMÓN-RIÑÓN Y VASCULITIS SISTÉMICAS&lt;/b&gt;&lt;br /&gt;&lt;br /&gt;Esta entidad constituye un cuadro de afectación multiorgánica aguda y severa.&lt;br /&gt;• &lt;b&gt;Presentación Clínica:&lt;/b&gt; Se define por la coexistencia de daño en la microvasculatura pulmonar, evidenciado como &lt;b&gt;hemorragia alveolar difusa&lt;/b&gt; (que asocia hemoptisis, disnea, infiltrados alveolares e insuficiencia respiratoria), junto con daño renal agudo expresado como &lt;b&gt;Síndrome Nefrítico&lt;/b&gt; o &lt;i&gt;glomerulonefritis rápidamente evolutiva&lt;/i&gt;.&lt;br /&gt;• &lt;b&gt;Etiología:&lt;/b&gt; A nivel epidemiológico global, la causa más frecuente de Síndrome Pulmón-Riñón son las &lt;b&gt;vasculitis sistémicas ANCA positivas&lt;/b&gt; (tales como la &lt;i&gt;Poliangeítis microscópica&lt;/i&gt; o la &lt;i&gt;Granulomatosis de Wegener&lt;/i&gt;).&lt;br /&gt;• &lt;b&gt;Tratamiento:&lt;/b&gt; Requiere un manejo intensivo y agresivo. Por ejemplo, el abordaje terapéutico de elección específico para el &lt;i&gt;Síndrome de Goodpasture&lt;/i&gt; (otra causa de este síndrome) consiste en la instauración de una triple terapia con glucocorticoides, ciclofosfamida y plasmaféresis.</t>
  </si>
  <si>
    <t>&lt;b&gt;b) Se caracteriza la combinación de hemorragia alveolar difusa y S. Nefritico:&lt;/b&gt; Es la opción correcta. Constituye la definición sindrómica exacta de esta entidad, integrando el sangrado del parénquima pulmonar y la inflamación aguda glomerular.</t>
  </si>
  <si>
    <t>&lt;b&gt;a) Es una patologia de baja frecuencia pero de buen pronostico:&lt;/b&gt; Es incorrecta. Representa una entidad de extrema gravedad clínica, que asocia un pronóstico reservado y una alta morbimortalidad si no se interviene agresiva y oportunamente.&lt;br /&gt;&lt;b&gt;c) La causa más frecuente es el Sindrome de Good Pasture:&lt;/b&gt; Es incorrecta. Si bien es una causa clásica, a nivel epidemiológico global la causa más frecuente son las vasculitis sistémicas ANCA positivas.&lt;br /&gt;&lt;b&gt;d) El tratamiento inicial de elección es con metilprednisona por via E.V:&lt;/b&gt; Es incorrecta. Aunque los corticoides son parte fundamental del esquema, el tratamiento inicial de elección exige una politerapia agresiva para frenar la destrucción de ambos órganos (combinando glucocorticoides con ciclofosfamida y/o plasmaféresis según el origen autoinmune), no limitándose a la metilprednisolona como única droga de elección.</t>
  </si>
  <si>
    <t>&lt;b&gt;DIAGNÓSTICO DIFERENCIAL (HEMORRAGIA ALVEOLAR DIFUSA)&lt;/b&gt;&lt;br /&gt;&lt;br /&gt;En el contexto funcional del diagnóstico de afectaciones sistémicas vasculares, la presencia de hemorragia alveolar difusa se distingue de otras patologías intersticiales de forma patognomónica por &lt;b&gt;no presentar una caída de la DLCO&lt;/b&gt; (difusión de monóxido de carbono) en las pruebas funcionales respiratorias, dado que la sangre libre en el alvéolo absorbe ávidamente el monóxido de carbono inhalado en la prueba.</t>
  </si>
  <si>
    <t>Con respecto a las Vasculitis de pequeño vaso:&lt;br&gt;&lt;br&gt;a) Muy raramente producen Síndrome Riñón-Pulmon&lt;br&gt;&lt;br&gt;b) La Granulomatosis eosinofílica de Churg-Strauss se caracteriza por la producción de granulomas y alteraciones otorrinolaringologicas&lt;br&gt;&lt;br&gt;c) La Poliangeítis Microscópica (PAM) recibe el nombre de "la gran simuladora" por el compromiso que produce en todos los sistemas con formación de aneurismas&lt;br&gt;&lt;br&gt;d) La Granulomatosis de Wegener es ANCA C + y puede causar Mononeuritis Múltiple&lt;br&gt;&lt;br&gt;e) La triada clasica compuesta por afección de vaso mediano, infiltración eosinofílica y formación de aneurismas es característica de la Granulomatosis de Churg-Strauss</t>
  </si>
  <si>
    <t>&lt;br&gt;d) La Granulomatosis de Wegener es ANCA C + y puede causar Mononeuritis Múltiple</t>
  </si>
  <si>
    <t>La &lt;b&gt;Granulomatosis de Wegener&lt;/b&gt; (Granulomatosis con Poliangeítis) es una vasculitis de pequeño vaso que se asocia a la presencia de anticuerpos &lt;b&gt;ANCA C positivos&lt;/b&gt; y constituye la entidad típica a sospechar como causante de una &lt;b&gt;mononeuritis múltiple&lt;/b&gt;.</t>
  </si>
  <si>
    <t>&lt;b&gt;VASCULITIS ASOCIADAS A ANCA (PEQUEÑOS VASOS)&lt;/b&gt;&lt;br /&gt;&lt;br /&gt;Las vasculitis de pequeños vasos abarcan el lecho microvascular (arteriolas, capilares, vénulas y venas). Sus principales variantes patogénicas están asociadas a la presencia de Anticuerpos AntiCitoplasma del Neutrófilo (ANCA) y todas tienen la capacidad de causar glomerulonefritis:&lt;br /&gt;• &lt;b&gt;Granulomatosis con Poliangeítis (Wegener):&lt;/b&gt; Presenta patrón &lt;b&gt;ANCA C +&lt;/b&gt; (citoplasmático, dirigido contra proteinasa 3) en el 75% de los casos. A nivel tisular se caracteriza por la presencia de granulomas en los vasos sanguíneos. Clínicamente cursa con severo compromiso de la vía aérea superior (sinusitis crónica), compromiso pulmonar hemorrágico y renal (glomerulonefritis rápidamente evolutiva). A nivel neurológico, es la entidad típica que puede causar &lt;b&gt;mononeuritis múltiple&lt;/b&gt;.&lt;br /&gt;• &lt;b&gt;Poliangeítis Microscópica (PAM):&lt;/b&gt; Presenta patrón &lt;b&gt;ANCA P +&lt;/b&gt; (perinuclear, contra mieloperoxidasa) en el 50% de los casos. La lesión renal típica es una glomerulonefritis necrotizante con semilunas. El &lt;b&gt;síndrome riñón-pulmón&lt;/b&gt; es muy frecuente como única manifestación clínica.&lt;br /&gt;• &lt;b&gt;Granulomatosis Eosinofílica con Poliangeítis (Churg Strauss):&lt;/b&gt; Presenta &lt;b&gt;ANCA P +&lt;/b&gt; en el 50% de los casos. Se distingue por el antecedente de rinitis alérgica, asma y, de forma ineludible, una &lt;b&gt;eosinofilia franca&lt;/b&gt; en el laboratorio (&gt; 18-30%).</t>
  </si>
  <si>
    <t>La opción d es correcta debido a que la literatura médica establece que la &lt;b&gt;Granulomatosis de Wegener&lt;/b&gt; es una entidad que cursa característicamente con anticuerpos &lt;b&gt;ANCA C positivos&lt;/b&gt; y es la principal patología a sospechar como causante estructural de una &lt;b&gt;mononeuritis múltiple&lt;/b&gt;.</t>
  </si>
  <si>
    <t>&lt;br /&gt;• &lt;b&gt;a) Muy raramente producen Síndrome Riñón-Pulmon:&lt;/b&gt; Es incorrecta debido a que a nivel epidemiológico global, la causa más frecuente de Síndrome Pulmón-Riñón son precisamente las vasculitis sistémicas ANCA positivas de pequeño vaso (como la PAM y la Granulomatosis de Wegener).&lt;br /&gt;• &lt;b&gt;b) ...Churg-Strauss se caracteriza por la producción de granulomas y alteraciones otorrinolaringologicas:&lt;/b&gt; Es incorrecta porque el severo compromiso inflamatorio de la vía aérea superior (alteraciones otorrinolaringológicas como la sinusitis crónica y perforación del tabique nasal) y la presencia estricta de granulomas son el rasgo definitorio del Wegener, mientras que el Churg-Strauss se caracteriza por asma y eosinofilia.&lt;br /&gt;• &lt;b&gt;c) La Poliangeítis Microscópica (PAM)... con formación de aneurismas:&lt;/b&gt; Es incorrecta porque la formación patognomónica de aneurismas es exclusiva de las vasculitis de &lt;b&gt;vasos medianos&lt;/b&gt; (típicamente la Poliarteritis Nodosa Clásica), no de los vasos pequeños.&lt;br /&gt;• &lt;b&gt;e) La triada clasica compuesta por afección de vaso mediano... es característica de la Granulomatosis de Churg-Strauss:&lt;/b&gt; Es diametralmente incorrecta ya que el Churg-Strauss es una vasculitis de &lt;b&gt;pequeño vaso&lt;/b&gt; (no mediano) y no cursa con la formación de aneurismas en su evolución patológica.</t>
  </si>
  <si>
    <t>&lt;b&gt;VASCULITIS DE VASOS MEDIANOS&lt;/b&gt;&lt;br /&gt;&lt;br /&gt;La patología de referencia de este grupo es la &lt;b&gt;Poliarteritis Nodosa Clásica (PAN)&lt;/b&gt;, una arteritis necrotizante que afecta predominantemente a arterias de mediano calibre.&lt;br /&gt;• &lt;b&gt;Aneurismas:&lt;/b&gt; En este grupo son patognomónicos y comunes los &lt;b&gt;aneurismas&lt;/b&gt; y las estenosis inflamatorias. La pared de la arteria cicatriza con fibrosis, pierde fuerza y se aneurismatiza, generando riesgo de infartos y rupturas con sangrado.&lt;br /&gt;• &lt;b&gt;Diferenciación:&lt;/b&gt; Se diferencia taxativamente de las vasculitis de pequeño calibre porque se presenta sin glomerulonefritis (no afecta capilares ni vénulas) y no está asociada con anticuerpos ANCA.</t>
  </si>
  <si>
    <t>¿Cuál es la vasculitis más común en pacientes mayores de 50 años?&lt;br&gt;&lt;br&gt;a) Granulomatosis con poliangitis&lt;br&gt;&lt;br&gt;b) Arteritis de células gigantes&lt;br&gt;&lt;br&gt;c) Síndrome de Charcot Strauss&lt;br&gt;&lt;br&gt;d) Vasculitis asociada a inmunoglobulina a</t>
  </si>
  <si>
    <t>b) Arteritis de células gigantes</t>
  </si>
  <si>
    <t>La &lt;b&gt;arteritis de células gigantes&lt;/b&gt; (o arteritis temporal) se consolida epidemiológicamente como la &lt;b&gt;vasculitis más común en pacientes mayores de 50 años&lt;/b&gt;.</t>
  </si>
  <si>
    <t>&lt;b&gt;ARTERITIS DE CÉLULAS GIGANTES (TEMPORAL)&lt;/b&gt;&lt;br /&gt;&lt;br /&gt;Esta patología pertenece al grupo de las vasculitis de grandes vasos, consistiendo en una arteritis a menudo granulomatosa que afecta predominantemente a la aorta y/o a sus ramas principales.&lt;br /&gt;• &lt;b&gt;Epidemiología:&lt;/b&gt; Su inicio clínico suele darse característicamente en pacientes mayores de 50 años, presentándose con una mayor frecuencia en el sexo femenino.&lt;br /&gt;• &lt;b&gt;Manifestaciones Sistémicas:&lt;/b&gt; El paciente debuta con fiebre, artralgias, cefalea, anemia, anorexia y pérdida de peso.&lt;br /&gt;• &lt;b&gt;Manifestaciones Locales:&lt;/b&gt; Los afectados refieren rigidez y mialgias en el cuello y los hombros. Una característica distintiva de este cuadro es la aparición de neuralgia oftalmológica, la cual se manifiesta cuando la arteria afectada es la arteria temporal (siendo esta una de las formas más frecuentes de presentación).&lt;br /&gt;• &lt;b&gt;Tratamiento:&lt;/b&gt; El tratamiento inicial de elección para las vasculitis de grandes vasos se basa de forma absoluta en la administración de corticoides.</t>
  </si>
  <si>
    <t>La opción B es correcta. A nivel epidemiológico, el inicio de la arteritis de células gigantes (temporal) se da característicamente en pacientes por encima de los 50 años, consolidándose de manera definitiva como la entidad vasculítica de mayor prevalencia en este grupo etario adulto mayor.</t>
  </si>
  <si>
    <t>• &lt;b&gt;a) Granulomatosis con poliangitis:&lt;/b&gt; Es incorrecta. Es una vasculitis de pequeños vasos asociada a ANCA C (+) que se manifiesta clásicamente con compromiso de la vía aérea superior (sinusitis) y hemorragia pulmonar, no ostentando el título de la vasculitis más frecuente en mayores de 50 años.&lt;br /&gt;• &lt;b&gt;c) Síndrome de Charcot Strauss:&lt;/b&gt; Es incorrecta. La granulomatosis eosinofílica con poliangeítis afecta a pequeños vasos y se distingue por el antecedente de asma o rinitis alérgica acompañado de eosinofilia franca y ANCA P (+).&lt;br /&gt;• &lt;b&gt;d) Vasculitis asociada a inmunoglobulina a:&lt;/b&gt; Es incorrecta. La vasculitis por IgA (Púrpura de Schönlein-Henoch) se consolida estadísticamente como la vasculitis más común en la población pediátrica, no en pacientes mayores de 50 años.</t>
  </si>
  <si>
    <t>&lt;b&gt;CLASIFICACIÓN ANATÓMICA DE LAS VASCULITIS&lt;/b&gt;&lt;br /&gt;&lt;br /&gt;Según la Conferencia de Consenso de Chapel Hill, estas entidades se agrupan fundamentalmente por el calibre de los vasos afectados:&lt;br /&gt;• &lt;b&gt;Vasculitis de grandes vasos:&lt;/b&gt; Afectan predominantemente a la aorta y grandes arterias (ej. Arteritis de Takayasu y Arteritis de células gigantes). A nivel renal, pueden causar hipertensión renovascular isquémico-trombótica.&lt;br /&gt;• &lt;b&gt;Vasculitis de vasos medianos:&lt;/b&gt; Afectan predominantemente a arterias de mediano calibre (ej. Poliarteritis nodosa). Son patognomónicos los aneurismas y las estenosis inflamatorias.&lt;br /&gt;• &lt;b&gt;Vasculitis de pequeños vasos:&lt;/b&gt; Abarcan capilares, vénulas y arteriolas. Se subdividen fisiopatológicamente en asociadas a ANCA, asociadas a complejos inmunes y enfermedad por anticuerpos anti-MBG.</t>
  </si>
  <si>
    <t>¿Cuál es la vasculitis más común en niños?&lt;br&gt;&lt;br&gt;a) Enfermedad de Kawasaki&lt;br&gt;&lt;br&gt;b) Granulomatosis con poliangitis&lt;br&gt;&lt;br&gt;c) Púrpura de Schonlein-Henoch&lt;br&gt;&lt;br&gt;d) Síndrome de Churg-Strauss</t>
  </si>
  <si>
    <t>&lt;br&gt;c) Púrpura de Schonlein-Henoch</t>
  </si>
  <si>
    <t>La &lt;b&gt;púrpura de Schönlein-Henoch (Vasculitis por IgA)&lt;/b&gt; es la vasculitis más frecuente en niños, consolidándose estadísticamente como la afección vascular sistémica más común en la población pediátrica.</t>
  </si>
  <si>
    <t>&lt;b&gt;PÚRPURA DE SCHÖNLEIN-HENOCH (VASCULITIS POR IgA)&lt;/b&gt;&lt;br /&gt;&lt;br /&gt;Constituye la vasculitis más común en la población pediátrica. Se encuadra dentro del grupo de las vasculitis de pequeños vasos (capilares, vénulas o arteriolas) asociadas con complejos inmunes.&lt;br /&gt;• &lt;b&gt;Patogenia:&lt;/b&gt; Se caracteriza por depósitos inmunes dominantes de &lt;b&gt;IgA1&lt;/b&gt; en los vasos pequeños. Existe una glicosilación anormal de la IgA1 circulante, con posible formación de anticuerpos IgG anti-IgA.&lt;br /&gt;• &lt;b&gt;Manifestaciones Clínicas:&lt;/b&gt; Las manifestaciones más frecuentes e iniciales son estrictamente cutáneas, presentando típicamente &lt;b&gt;púrpura palpable&lt;/b&gt; en nalgas y miembros inferiores. A diferencia de otros cuadros purpúricos, &lt;b&gt;no&lt;/b&gt; presenta trombocitopenia como característica. Adicionalmente, produce artralgias o artritis, diarreas sanguinolentas y dolor abdominal secundario a vasculitis mesentérica.&lt;br /&gt;• &lt;b&gt;Afectación Renal:&lt;/b&gt; Genera una glomerulonefritis que cursa característicamente con hematuria e hipertensión arterial (&lt;b&gt;HTA&lt;/b&gt;).</t>
  </si>
  <si>
    <t>&lt;b&gt;c) Púrpura de Schonlein-Henoch:&lt;/b&gt; Es la opción correcta. Epidemiológicamente, esta patología por hipersensibilidad (mediada por depósitos de IgA) se consolida de forma absoluta como la vasculitis sistémica más común y frecuente en niños.</t>
  </si>
  <si>
    <t>&lt;b&gt;a) Enfermedad de Kawasaki:&lt;/b&gt; Es incorrecta en el contexto de la fuente principal de nefrología y vasculitis, la cual establece estadísticamente a Schönlein-Henoch como la más común en la infancia.&lt;br /&gt;&lt;b&gt;b) Granulomatosis con poliangitis (Wegener):&lt;/b&gt; Es incorrecta. Es una vasculitis ANCA C positiva que afecta característicamente a adultos, manifestando síndrome pulmón-riñón (hemorragia alveolar y glomerulonefritis rápidamente evolutiva) y mononeuritis múltiple.&lt;br /&gt;&lt;b&gt;d) Síndrome de Churg-Strauss:&lt;/b&gt; Es incorrecta. Esta granulomatosis eosinofílica con poliangeítis (ANCA P positiva) se asocia al antecedente de rinitis alérgica o asma con franca eosinofilia, y no representa la vasculitis predominante en la población pediátrica.</t>
  </si>
  <si>
    <t>&lt;b&gt;DIAGNÓSTICO DIFERENCIAL (ABDOMEN AGUDO)&lt;/b&gt;&lt;br /&gt;&lt;br /&gt;La presencia de dolor abdominal agudo en un niño por vasculitis mesentérica (como ocurre en la &lt;i&gt;Púrpura de Schönlein-Henoch&lt;/i&gt;) puede simular un abdomen agudo quirúrgico. Para evitar someter al paciente a una cirugía innecesaria, se debe inspeccionar detalladamente la piel: la presencia concomitante de &lt;b&gt;lesiones purpúricas palpables en nalgas y miembros inferiores&lt;/b&gt; es el indicio clínico cardinal para distinguir que se trata de un abdomen agudo médico y no quirúrgico.</t>
  </si>
  <si>
    <t>¿Qué síndrome nefrítico se asocia con la presencia de anticuerpos contra la membrana basal glomerular? Seleccione una:&lt;br&gt;&lt;br&gt;a) Síndrome de Goodpasture&lt;br&gt;&lt;br&gt;b) Glomerulonefritis rápidamente progresiva&lt;br&gt;&lt;br&gt;c) Nefritis intersticial aguda&lt;br&gt;&lt;br&gt;d) Síndrome de Alport</t>
  </si>
  <si>
    <t>&lt;br&gt;a) Síndrome de Goodpasture</t>
  </si>
  <si>
    <t>El &lt;b&gt;Síndrome de Goodpasture&lt;/b&gt; constituye el síndrome nefrítico específico que se asocia patogénicamente con la presencia de &lt;b&gt;anticuerpos contra la membrana basal glomerular&lt;/b&gt;, caracterizándose por la tríada de hemorragia pulmonar, glomerulonefritis y anticuerpos circulantes.</t>
  </si>
  <si>
    <t>&lt;b&gt;ENFERMEDAD POR ANTICUERPOS ANTI-MBG Y SÍNDROME DE GOODPASTURE&lt;/b&gt;&lt;br /&gt;&lt;br /&gt;Las vasculitis de pequeños vasos que afectan al riñón se subdividen patogénicamente en tres grandes grupos: las asociadas a ANCA, las asociadas a inmunocomplejos y la enfermedad por anticuerpos antimembrana basal glomerular (anti-MBG).&lt;br /&gt;• &lt;b&gt;Enfermedad por anti-MBG:&lt;/b&gt; Se define como una enfermedad glomerular pura dirigida directamente sobre el glomérulo. En la microscopía de inmunofluorescencia se observa que el inmunocomplejo depositado dibuja la membrana basal en forma puramente lineal.&lt;br /&gt;• &lt;b&gt;Síndrome de Goodpasture:&lt;/b&gt; Clínicamente, este síndrome nefrítico se asocia de forma directa con la presencia de anticuerpos contra la membrana basal glomerular y se caracteriza por la inconfundible tríada clínica de &lt;b&gt;hemorragia pulmonar&lt;/b&gt;, &lt;b&gt;glomerulonefritis&lt;/b&gt; y &lt;b&gt;anticuerpos circulantes&lt;/b&gt;.</t>
  </si>
  <si>
    <t>La opción a es correcta debido a que la literatura médica establece como axioma clínico que el &lt;b&gt;Síndrome de Goodpasture&lt;/b&gt; es el síndrome nefrítico que se asocia directamente a la presencia de &lt;b&gt;anticuerpos contra la membrana basal glomerular&lt;/b&gt;.</t>
  </si>
  <si>
    <t>&lt;br /&gt;• &lt;b&gt;b) Glomerulonefritis rápidamente progresiva:&lt;/b&gt; Es incorrecta como respuesta específica. Si bien los anticuerpos anti-MBG producen una glomerulonefritis rápidamente progresiva (la GNRP Tipo I), el término GNRP es un síndrome anatomopatológico general que también abarca otras causas como la mediada por inmunocomplejos (Tipo II) o la pauciinmune asociada a ANCA (Tipo III). El epónimo clínico exacto para el daño sistémico por anti-MBG es el Síndrome de Goodpasture.&lt;br /&gt;• &lt;b&gt;c) Nefritis intersticial aguda:&lt;/b&gt; Es incorrecta porque es una patología intrínseca que afecta el intersticio (frecuentemente de origen alérgico o inducida por fármacos como AINEs y antibióticos), no tratándose de una enfermedad mediada por autoanticuerpos antimembrana basal glomerular.&lt;br /&gt;• &lt;b&gt;d) Síndrome de Alport:&lt;/b&gt; Es incorrecta ya que es una nefritis hereditaria vinculada a un defecto estructural genético, no una enfermedad de base autoinmune con anticuerpos circulantes dirigidos contra la MBG.</t>
  </si>
  <si>
    <t>&lt;b&gt;CLASIFICACIÓN DE LA GLOMERULONEFRITIS RÁPIDAMENTE PROGRESIVA (GNRP)&lt;/b&gt;&lt;br /&gt;&lt;br /&gt;La GNRP es un síndrome clínico de rápido deterioro funcional caracterizado por la presencia de semilunas epiteliales en más del 50% de los glomérulos. Se divide según su mecanismo inmunológico en:&lt;br /&gt;• &lt;b&gt;Tipo I:&lt;/b&gt; Asociada a anticuerpos antimembrana basal (Ac anti MB).&lt;br /&gt;• &lt;b&gt;Tipo II:&lt;/b&gt; Asociada a complejos inmunes (ej. glomerulopatía lúpica o postestreptocócica que evolucionan a esta forma).&lt;br /&gt;• &lt;b&gt;Tipo III:&lt;/b&gt; Asociada a ANCA+ (variante conocida como forma pauci-inmune, caracterizada por no evidenciar depósitos inmunes en la evaluación histológica).&lt;br /&gt;• &lt;b&gt;Tipo IV:&lt;/b&gt; Combinación de marcadores de la Tipo I y Tipo III (antiMB+ y ANCA+).</t>
  </si>
  <si>
    <t>¿Cuál es la causa más frecuente del síndrome Pulmón-Riñón?&lt;br&gt;&lt;br&gt;a) Sindrome de Good Pasture&lt;br&gt;&lt;br&gt;b) Lupus Eritematoso Sistémico&lt;br&gt;&lt;br&gt;c) Vasculitis sistémicas ANCA positivas&lt;br&gt;&lt;br&gt;d) Sindrome Anti Fosfolipidico (SAF)</t>
  </si>
  <si>
    <t>c) Vasculitis sistémicas ANCA positivas</t>
  </si>
  <si>
    <t>A nivel epidemiológico global, las &lt;b&gt;vasculitis sistémicas ANCA positivas&lt;/b&gt; constituyen la &lt;b&gt;causa más frecuente del Síndrome Pulmón-Riñón&lt;/b&gt;.</t>
  </si>
  <si>
    <t>&lt;b&gt;SÍNDROME PULMÓN-RIÑÓN Y VASCULITIS ANCA POSITIVAS&lt;/b&gt;&lt;br /&gt;&lt;br /&gt;Esta entidad constituye una emergencia médica de extrema gravedad.&lt;br /&gt;• &lt;b&gt;Clínica Definitoria:&lt;/b&gt; A nivel sistémico, el síndrome pulmón-riñón se caracteriza clínicamente por la combinación letal de una hemorragia alveolar difusa (hemorragia pulmonar masiva) y un síndrome nefrítico florido derivado de una glomerulonefritis rápidamente progresiva.&lt;br /&gt;• &lt;b&gt;Etiología Prevalente:&lt;/b&gt; La causa más frecuente de este síndrome son las vasculitis sistémicas de pequeños vasos asociadas a anticuerpos anticitoplasma del neutrófilo (ANCA). Dentro de este grupo, la &lt;i&gt;Poliangeítis microscópica (PAN microscópica)&lt;/i&gt; se destaca particularmente, ya que el síndrome riñón-pulmón es muy frecuente como única manifestación clínica de esta entidad (cursando con ANCA P positivo en el 50% de los casos). Asimismo, la &lt;i&gt;Granulomatosis con Poliangeítis (Wegener)&lt;/i&gt; es otra etiología clásica y frecuente de este cuadro, cursando con ANCA C positivo.</t>
  </si>
  <si>
    <t>La opción C es correcta. A nivel epidemiológico global, se encuentra documentado y establecido que las vasculitis sistémicas ANCA positivas (tales como la poliangeítis microscópica y la granulomatosis con poliangeítis) representan la etiología más común del síndrome pulmón-riñón.</t>
  </si>
  <si>
    <t>• &lt;b&gt;a) Sindrome de Good Pasture:&lt;/b&gt; Es incorrecta. Si bien esta entidad (enfermedad por anticuerpos antimembrana basal glomerular o anti-MBG) causa clásicamente un síndrome pulmón-riñón caracterizado por la tríada de hemorragia pulmonar, glomerulonefritis y anticuerpos circulantes, es estadísticamente menos frecuente que el extenso grupo de las vasculitis ANCA positivas.&lt;br /&gt;• &lt;b&gt;b) Lupus Eritematoso Sistémico:&lt;/b&gt; Es incorrecta. Aunque la nefropatía lúpica puede afectar severamente al riñón y asociarse a complicaciones pulmonares concomitantes, no es la etiología primaria que define la frecuencia clínica del síndrome pulmón-riñón fulminante.&lt;br /&gt;• &lt;b&gt;d) Sindrome Anti Fosfolipidico (SAF):&lt;/b&gt; Es incorrecta. Esta patología trombogénica se caracteriza por trombosis sistémicas (incluyendo microangiopatía trombótica en el riñón) y morbilidad en el embarazo, pero no constituye la causa definitoria ni la más frecuente de hemorragia alveolar difusa combinada con glomerulonefritis.</t>
  </si>
  <si>
    <t>&lt;b&gt;DIAGNÓSTICO DIFERENCIAL DEL SÍNDROME PULMÓN-RIÑÓN&lt;/b&gt;&lt;br /&gt;&lt;br /&gt;La evaluación diagnóstica exige un accionar sumamente rápido debido a la alta mortalidad:&lt;br /&gt;• &lt;b&gt;Marcadores Serológicos:&lt;/b&gt; Es imperativo solicitar el panel inmunológico con ANCA-C, ANCA-P y Ac Anti MB glomerular para distinguir la etiología exacta de la vasculitis.&lt;br /&gt;• &lt;b&gt;Hemorragia Pulmonar:&lt;/b&gt; Al recibir a un paciente con hemorragia pulmonar (hemoptisis), siempre se debe descartar primero la &lt;i&gt;Tuberculosis (TBC)&lt;/i&gt; solicitando BAAR en esputo y orina antes de asumir el diagnóstico de vasculitis sistémica. Si se administran corticoides (tratamiento de elección de las vasculitis) a un paciente con &lt;i&gt;TBC&lt;/i&gt; no diagnosticada, se puede desencadenar de forma iatrogénica una &lt;i&gt;TBC&lt;/i&gt; fulminante.</t>
  </si>
  <si>
    <t>Señale la causa más frecuente de Síndrome Riñón - Pulmón:&lt;br&gt;&lt;br&gt;a) Vasculitis de grandes Vasos&lt;br&gt;&lt;br&gt;b) Vasculitis asociadas a ANCA +&lt;br&gt;&lt;br&gt;c) Enfermedad de Goodpasture&lt;br&gt;&lt;br&gt;d) Vasculitis de Scholein-Henoch&lt;br&gt;&lt;br&gt;e) Vasculitis Lúpica</t>
  </si>
  <si>
    <t>&lt;br&gt;b) Vasculitis asociadas a ANCA +</t>
  </si>
  <si>
    <t>A nivel epidemiológico global, la causa más frecuente del &lt;b&gt;Síndrome Pulmón-Riñón&lt;/b&gt; son las &lt;b&gt;vasculitis sistémicas ANCA positivas&lt;/b&gt; (tales como la Poliangeítis microscópica o la Granulomatosis de Wegener).</t>
  </si>
  <si>
    <t>&lt;b&gt;SÍNDROME PULMÓN-RIÑÓN Y VASCULITIS ASOCIADAS A ANCA&lt;/b&gt;&lt;br /&gt;&lt;br /&gt;Esta entidad constituye un cuadro de afectación multiorgánica aguda y severa.&lt;br /&gt;• &lt;b&gt;Presentación Clínica:&lt;/b&gt; Se define por la coexistencia de daño en la microvasculatura pulmonar, evidenciado como &lt;b&gt;hemorragia alveolar difusa&lt;/b&gt; (que asocia hemoptisis, disnea, infiltrados alveolares e insuficiencia respiratoria), junto con daño renal agudo expresado como &lt;b&gt;Síndrome Nefrítico&lt;/b&gt; o &lt;i&gt;glomerulonefritis rápidamente evolutiva&lt;/i&gt;.&lt;br /&gt;• &lt;b&gt;Etiología:&lt;/b&gt; A nivel epidemiológico global, la causa más frecuente de Síndrome Pulmón-Riñón son las &lt;b&gt;vasculitis sistémicas ANCA positivas&lt;/b&gt;.&lt;br /&gt;• &lt;b&gt;Vasculitis ANCA positivas:&lt;/b&gt; Dentro de este grupo, el síndrome riñón-pulmón es muy frecuente como única manifestación clínica de la &lt;i&gt;Poliangeítis microscópica&lt;/i&gt; (ANCA P +). También es característico de la &lt;i&gt;Granulomatosis con Poliangeítis (Wegener)&lt;/i&gt; (ANCA C +), la cual cursa típicamente con hemorragia pulmonar y glomerulonefritis rápidamente evolutiva.</t>
  </si>
  <si>
    <t>&lt;b&gt;b) Vasculitis asociadas a ANCA +:&lt;/b&gt; Es la opción correcta. A nivel epidemiológico global, las vasculitis sistémicas ANCA positivas (como la Poliangeítis microscópica y la Granulomatosis de Wegener) constituyen estadísticamente la etiología más frecuente del Síndrome Pulmón-Riñón.</t>
  </si>
  <si>
    <t>&lt;b&gt;a) Vasculitis de grandes Vasos:&lt;/b&gt; Es incorrecta. Estas vasculitis (como la Arteritis de Takayasu o de células gigantes) afectan predominantemente la aorta o grandes ramas, manifestándose a nivel renal como hipertensión renovascular isquémico-trombótica, no como un síndrome pulmón-riñón de pequeños vasos capilares.&lt;br /&gt;&lt;b&gt;c) Enfermedad de Goodpasture:&lt;/b&gt; Es incorrecta. Aunque es la causa clínica paradigmática del síndrome (mediada por anticuerpos anti-MBG), a nivel epidemiológico global es menos frecuente que el grupo de las vasculitis ANCA positivas.&lt;br /&gt;&lt;b&gt;d) Vasculitis de Scholein-Henoch:&lt;/b&gt; Es incorrecta. Constituye la vasculitis más frecuente en niños (mediada por IgA) y presenta característicamente lesiones cutáneas (púrpura palpable) y daño renal, pero no se asocia de forma típica al síndrome de hemorragia pulmonar masiva.&lt;br /&gt;&lt;b&gt;e) Vasculitis Lúpica:&lt;/b&gt; Es incorrecta. Si bien el Lupus Eritematoso Sistémico puede causar afectación pulmonar y renal concurrente (nefritis lúpica), no es la causa más frecuente del clásico Síndrome Pulmón-Riñón.</t>
  </si>
  <si>
    <t>&lt;b&gt;DIAGNÓSTICO DIFERENCIAL (HEMORRAGIA ALVEOLAR DIFUSA)&lt;/b&gt;&lt;br /&gt;&lt;br /&gt;En el contexto funcional del diagnóstico de afectaciones sistémicas vasculares, como el síndrome pulmón-riñón, la presencia de hemorragia alveolar difusa (caracterizada clínicamente por hemoptisis, caída abrupta del hematocrito e infiltrados pulmonares difusos) se distingue de forma patognomónica por &lt;b&gt;no presentar una caída de la DLCO&lt;/b&gt; (difusión de monóxido de carbono) en las pruebas funcionales respiratorias, dado que la sangre libre en el alvéolo absorbe ávidamente el monóxido de carbono inhalado durante la prueba.</t>
  </si>
  <si>
    <t>Mencione el enunciado correcto respecto a vasculitis sistémicas:&lt;br&gt;&lt;br&gt;a) La presencia de anticuerpos ANCA solo se encuentran en vasculitis sistémicas&lt;br&gt;&lt;br&gt;b) El compromiso renal en vasculitis no condiciona el pronóstico&lt;br&gt;&lt;br&gt;c) Las vasculitis en grandes vasos no comprometen riñón&lt;br&gt;&lt;br&gt;d) Las vasculitis de grandes vasos pueden causar hipertensión renovascular isquémico-tromboticos</t>
  </si>
  <si>
    <t>&lt;br&gt;d) Las vasculitis de grandes vasos pueden causar hipertensión renovascular isquémico-tromboticos</t>
  </si>
  <si>
    <t>&lt;b&gt;VASCULITIS DE GRANDES VASOS Y COMPROMISO RENAL&lt;/b&gt;&lt;br /&gt;&lt;br /&gt;La clasificación anatómica establece que las vasculitis de grandes vasos son arteritis (a menudo granulomatosas) que afectan predominantemente a la aorta y/o a sus ramas principales. Incluyen entidades como la Arteritis de Takayasu y la Arteritis de células gigantes.&lt;br /&gt;• &lt;b&gt;Afectación Renal:&lt;/b&gt; La principal manifestación renal de las vasculitis de este grupo es la &lt;b&gt;hipertensión renovascular&lt;/b&gt;. Esta manifestación patológica ocurre específicamente cuando la enfermedad inflamatoria se asienta o compromete a la arteria renal, estableciéndose clínicamente que pueden causar hipertensión renovascular isquémico-trombótica.&lt;br /&gt;• &lt;b&gt;Diferenciación Diagnóstica:&lt;/b&gt; A diferencia de las vasculitis de pequeños vasos (como la Granulomatosis de Wegener o la Poliangeítis Microscópica que desarrollan glomerulonefritis), las vasculitis de grandes vasos no generan el típico daño capilar glomerular y no están patogénicamente asociadas a la presencia de anticuerpos ANCA.</t>
  </si>
  <si>
    <t>La opción d es correcta debido a que la literatura médica y nefrológica establece como premisa taxonómica y clínica que las &lt;b&gt;vasculitis de grandes vasos&lt;/b&gt; pueden comprometer la arteria renal, desencadenando una &lt;b&gt;hipertensión renovascular de características isquémico-trombóticas&lt;/b&gt;.</t>
  </si>
  <si>
    <t>&lt;br /&gt;• &lt;b&gt;a) La presencia de anticuerpos ANCA solo se encuentran en vasculitis sistémicas:&lt;/b&gt; Es incorrecta ya que la prueba de ANCA posee baja especificidad analítica (35-40%), pudiendo dar falsos positivos y elevarse en enfermedades que simulan vasculitis, infecciones severas o procesos inflamatorios inespecíficos, por lo que no son exclusivos del cuadro vasculítico sistémico.&lt;br /&gt;• &lt;b&gt;b) El compromiso renal en vasculitis no condiciona el pronóstico:&lt;/b&gt; Es diametralmente incorrecta debido a que la afectación renal (típicamente como Glomerulonefritis Rápidamente Evolutiva con formación de semilunas en los pequeños vasos) constituye un marcador de extrema gravedad que empeora críticamente la morbimortalidad, pudiendo llevar a la insuficiencia renal terminal en escasos meses o días.&lt;br /&gt;• &lt;b&gt;c) Las vasculitis en grandes vasos no comprometen riñón:&lt;/b&gt; Es incorrecta porque, si bien no originan la clásica glomerulonefritis necrotizante de los pequeños vasos capilares, las vasculitis de grandes vasos sí comprometen funcional y anatómicamente al riñón al poder afectar la arteria renal y disminuir su perfusión (generando hipertensión renovascular).</t>
  </si>
  <si>
    <t>Cuál de estas características es compatible con vasculitis de Wegener:&lt;br&gt;&lt;br&gt;a) ANCA P positivo &lt;br&gt;&lt;br&gt;b) FAN positivo &lt;br&gt;&lt;br&gt;c) Eosinofilia franca &lt;br&gt;&lt;br&gt;d) ANCA C positivo</t>
  </si>
  <si>
    <t>d) ANCA C positivo</t>
  </si>
  <si>
    <t>El hallazgo serológico de un patrón &lt;b&gt;ANCA C positivo&lt;/b&gt; (anticuerpo anticitoplasma del neutrófilo con distribución difusa) constituye una característica directamente compatible y definitoria de la &lt;b&gt;vasculitis de Wegener&lt;/b&gt; (granulomatosis con poliangeítis).</t>
  </si>
  <si>
    <t>&lt;b&gt;VASCULITIS ASOCIADAS A ANCA Y GRANULOMATOSIS CON POLIANGEÍTIS&lt;/b&gt;&lt;br /&gt;&lt;br /&gt;Las vasculitis de pequeños vasos mediadas por inmunidad celular e inflamación granulomatosa se asocian clásicamente a la presencia de Anticuerpos AntiCitoplasma del Neutrófilo (ANCA).&lt;br /&gt;• &lt;b&gt;Clasificación de los ANCA:&lt;/b&gt; Durante el estudio por inmunofluorescencia, los lisosomas que contienen mieloperoxidasa migran al perinúcleo dando el patrón &lt;b&gt;ANCA P&lt;/b&gt;. En cambio, los que contienen proteinasa 3 se distribuyen difusamente en el citoplasma, originando el patrón &lt;b&gt;ANCA C&lt;/b&gt; (exclusivamente anti-proteinasa 3).&lt;br /&gt;• &lt;b&gt;Granulomatosis con Poliangeítis (Wegener):&lt;/b&gt; Esta entidad se distingue fundamentalmente por presentar anticuerpos &lt;b&gt;ANCA C positivos en el 75% de los casos&lt;/b&gt;. Tener ANCA C positivo es una característica directamente compatible y definitoria de esta patología.&lt;br /&gt;• &lt;b&gt;Manifestaciones Clínicas:&lt;/b&gt; Cursa con fiebre, anemia, mialgias y artralgias. Clásicamente produce compromiso de la vía aérea superior (sinusitis crónica), compromiso pulmonar (frecuentemente hemorrágico), y a nivel renal causa una glomerulonefritis rápidamente evolutiva pauciinmune. Neurológicamente, es la principal entidad sospechosa como causante de mononeuritis múltiple.</t>
  </si>
  <si>
    <t>La opción D es correcta. El hallazgo serológico del patrón ANCA C positivo (anticuerpos contra la proteinasa 3) es la característica inmunológica cardinal, directamente compatible y definitoria para el diagnóstico de la granulomatosis con poliangeítis (enfermedad de Wegener), estando presente analíticamente en el 75% de los pacientes que cursan con esta entidad.</t>
  </si>
  <si>
    <t>• &lt;b&gt;a) ANCA P positivo:&lt;/b&gt; Es incorrecta. El patrón ANCA P (perinuclear, dirigido contra la mieloperoxidasa) es característico de otras variantes de vasculitis de pequeños vasos, asociándose positivamente en el 50% de los casos a la Poliangeítis microscópica y al Síndrome de Churg-Strauss.&lt;br /&gt;• &lt;b&gt;b) FAN positivo:&lt;/b&gt; Es incorrecta. Los anticuerpos antinucleares (FAN) constituyen el marcador serológico primario de colagenopatías y enfermedades autoinmunes sistémicas como el Lupus Eritematoso Sistémico (asociado a nefropatía lúpica), no siendo el marcador definitorio de la vasculitis de Wegener.&lt;br /&gt;• &lt;b&gt;c) Eosinofilia franca:&lt;/b&gt; Es incorrecta. La presencia de eosinofilia franca (valores de 18% a 30%) es la característica clínica excluyente y definitoria de la Granulomatosis eosinofílica con poliangeítis (Síndrome de Churg-Strauss), la cual además asocia el antecedente de asma o rinitis y cursa con ANCA P positivo.</t>
  </si>
  <si>
    <t>&lt;b&gt;DIAGNÓSTICO DIFERENCIAL ENTRE VASCULITIS DE PEQUEÑOS VASOS&lt;/b&gt;&lt;br /&gt;&lt;br /&gt;La diferenciación inmunológica y clínica resulta indispensable debido a la similitud sintomática de estas entidades que afectan al riñón y al pulmón:&lt;br /&gt;• &lt;b&gt;Wegener (Granulomatosis con Poliangeítis):&lt;/b&gt; ANCA C positivo (75%). Se caracteriza por la presencia de granulomas en los vasos afectados y compromiso respiratorio superior.&lt;br /&gt;• &lt;b&gt;Poliangeítis Microscópica:&lt;/b&gt; ANCA P positivo (50%). Es la etiología principal y más frecuente del síndrome pulmón-riñón (vasculitis sin granulomas y sin antecedente de asma).&lt;br /&gt;• &lt;b&gt;Síndrome de Churg-Strauss:&lt;/b&gt; ANCA P positivo (50%). Se distingue ineludiblemente por el antecedente de alergias o asma acompañado de una eosinofilia franca periférica y tisular.</t>
  </si>
  <si>
    <t>¿Cuál de estas características es compatible con vasculitis de Wegener?&lt;br&gt;&lt;br&gt;a) ANCA P positivo&lt;br&gt;&lt;br&gt;b) FAN positivo&lt;br&gt;&lt;br&gt;c) Eosinofilia franca&lt;br&gt;&lt;br&gt;d) ANCA C positivo</t>
  </si>
  <si>
    <t>&lt;br&gt;d) ANCA C positivo</t>
  </si>
  <si>
    <t>El hallazgo de un patrón &lt;b&gt;ANCA C positivo (anticuerpo anticitoplasma del neutrófilo con patrón citoplasmático)&lt;/b&gt; es la característica serológica directamente compatible y definitoria de la &lt;b&gt;vasculitis de Wegener (Granulomatosis con Poliangeítis)&lt;/b&gt;.</t>
  </si>
  <si>
    <t>&lt;b&gt;GRANULOMATOSIS CON POLIANGEÍTIS (WEGENER)&lt;/b&gt;&lt;br /&gt;&lt;br /&gt;Esta patología constituye una vasculitis necrotizante de pequeños vasos fuertemente asociada a la presencia de anticuerpos anticitoplasma de neutrófilos.&lt;br /&gt;• &lt;b&gt;Marcador Serológico (ANCA C):&lt;/b&gt; Presenta patrón ANCA C positivo (citoplasmático, dirigido específicamente contra la enzima proteinasa 3) en el 75% de los casos.&lt;br /&gt;• &lt;b&gt;Anatomopatología:&lt;/b&gt; Es el tipo de vasculitis que se caracteriza específicamente por la presencia de granulomas en los vasos sanguíneos.&lt;br /&gt;• &lt;b&gt;Manifestaciones Sistémicas:&lt;/b&gt; Clínicamente se manifiesta con fiebre, anemia, mialgias y artralgias. Presenta un característico compromiso de la vía aérea superior (sinusitis crónica, úlceras orales, perforación del tabique nasal) y un severo compromiso pulmonar (hemorragia pulmonar, nódulos y granulomas cavitados). A nivel neurológico, es la principal entidad a sospechar como causante de mononeuritis múltiple.&lt;br /&gt;• &lt;b&gt;Compromiso Renal:&lt;/b&gt; Produce típicamente una glomerulonefritis rápidamente evolutiva, caracterizada histológicamente como una glomerulonefritis necrotizante crecéntica y proliferativa extracapilar de tipo pauciinmune.</t>
  </si>
  <si>
    <t>&lt;b&gt;d) ANCA C positivo:&lt;/b&gt; Es la opción correcta. El patrón citoplasmático (ANCA C), que indica la presencia exclusiva de anticuerpos dirigidos contra la proteinasa 3, se detecta en el 75% de los pacientes con Granulomatosis de Wegener, constituyendo su hallazgo inmunológico más compatible y definitorio.</t>
  </si>
  <si>
    <t>&lt;b&gt;a) ANCA P positivo:&lt;/b&gt; Es incorrecta. El patrón perinuclear (dirigido contra mieloperoxidasa) es característico de otras entidades de pequeños vasos, detectándose en el 50% de los casos de Poliangeítis microscópica y en el 50% del Síndrome de Churg-Strauss.&lt;br /&gt;&lt;b&gt;b) FAN positivo:&lt;/b&gt; Es incorrecta. Los anticuerpos antinucleares (FAN) son los marcadores característicos del Lupus Eritematoso Sistémico y la nefropatía lúpica, no siendo el marcador patognomónico de las vasculitis pauciinmunes.&lt;br /&gt;&lt;b&gt;c) Eosinofilia franca:&lt;/b&gt; Es incorrecta. La eosinofilia periférica franca (valores mayores al 18% o 30%) es el sello de laboratorio distintivo de la Granulomatosis Eosinofílica con Poliangeítis (Síndrome de Churg-Strauss), la cual además asocia ANCA P positivo y antecedentes de asma o rinitis.</t>
  </si>
  <si>
    <t>&lt;b&gt;DIAGNÓSTICO DIFERENCIAL SEROLÓGICO DE LOS A.N.C.A.&lt;/b&gt;&lt;br /&gt;&lt;br /&gt;La clasificación en el laboratorio de los Anticuerpos AntiCitoplasma del Neutrófilo (ANCA) se basa en un fenómeno químico que ocurre durante el proceso de fijación de los neutrófilos:&lt;br /&gt;• &lt;b&gt;ANCA C (Citoplasmático):&lt;/b&gt; Los lisosomas que contienen los gránulos de Proteinasa 3 no migran con la fijación, quedando distribuidos de forma difusa en el citoplasma. El ANCA C es exclusiva y confirmatoriamente un anticuerpo anti proteinasa 3.&lt;br /&gt;• &lt;b&gt;ANCA P (Perinuclear):&lt;/b&gt; Al fijar el neutrófilo, los lisosomas que contienen los gránulos de Mieloperoxidasa migran y quedan distribuidos en el perinúcleo.</t>
  </si>
  <si>
    <t>Si usted atiende un paciente con sindrome Pulmón - Riñón, que presenta en su panel inmunológico ANCA C, Cuál es la etiologia más probable?&lt;br&gt;&lt;br&gt;a) Lupus Eritematoso Sistémico&lt;br&gt;&lt;br&gt;b) Poliangeitis granulomatosa (antes llamada Granulomatosis de Wegener)&lt;br&gt;&lt;br&gt;c) Poliangeitis microscópica&lt;br&gt;&lt;br&gt;d) Poliangeitis granulomatosa eosinofilica (antes llamada S. de Churg Strauss)</t>
  </si>
  <si>
    <t>&lt;br&gt;b) Poliangeitis granulomatosa (antes llamada Granulomatosis de Wegener)</t>
  </si>
  <si>
    <t>Ante un paciente que presenta un &lt;b&gt;Síndrome Pulmón-Riñón&lt;/b&gt; (hemorragia pulmonar e insuficiencia renal) asociado a la presencia de anticuerpos &lt;b&gt;ANCA C positivos&lt;/b&gt; en su panel inmunológico, el diagnóstico definitivo a considerar es la &lt;b&gt;Granulomatosis de Wegener&lt;/b&gt; (Poliangeítis Granulomatosa).</t>
  </si>
  <si>
    <t>&lt;b&gt;VASCULITIS ASOCIADAS A ANCA (PEQUEÑOS VASOS)&lt;/b&gt;&lt;br /&gt;&lt;br /&gt;Las vasculitis de pequeños vasos que afectan al riñón se asocian clásicamente a los Anticuerpos AntiCitoplasma del Neutrófilo (ANCA). Al fijar los neutrófilos, los lisosomas que contienen proteinasa 3 no migran y se quedan en el citoplasma, dando el patrón &lt;b&gt;ANCA C&lt;/b&gt; (anti-PR3), mientras que los que contienen mieloperoxidasa migran al perinúcleo, dando el patrón &lt;b&gt;ANCA P&lt;/b&gt;.&lt;br /&gt;• &lt;b&gt;Granulomatosis con Poliangeítis (Wegener):&lt;/b&gt; Es la entidad prototípica que cursa con &lt;b&gt;ANCA C +&lt;/b&gt; (presente en el 75% de los casos). Clínicamente se manifiesta con severo compromiso de la vía aérea superior (sinusitis crónica con perforación de tabique), compromiso pulmonar (frecuentemente hemorrágico) y renal (glomerulonefritis rápidamente evolutiva pauciinmune). Por ende, es la etiología principal a sospechar ante la tríada de hemorragia pulmonar, insuficiencia renal y ANCA C positivo.&lt;br /&gt;• &lt;b&gt;Poliangeítis Microscópica (PAM):&lt;/b&gt; Presenta patrón &lt;b&gt;ANCA P +&lt;/b&gt; (contra mieloperoxidasa) en el 50% de los casos. Produce muy frecuentemente un síndrome pulmón-riñón, pero su marcador distintivo es el ANCA P.&lt;br /&gt;• &lt;b&gt;Granulomatosis Eosinofílica con Poliangeítis (Churg Strauss):&lt;/b&gt; Cursa con &lt;b&gt;ANCA P +&lt;/b&gt; en el 50% de los casos, y se distingue ineludiblemente por el antecedente de asma, rinitis alérgica y una marcada &lt;b&gt;eosinofilia franca&lt;/b&gt; (&gt; 18-30%).</t>
  </si>
  <si>
    <t>La opción b es correcta debido a que la literatura médica establece taxativamente que la &lt;b&gt;Granulomatosis de Wegener&lt;/b&gt; (Granulomatosis con Poliangeítis) es la vasculitis sistémica que presenta una asociación patognomónica con el patrón &lt;b&gt;ANCA C positivo&lt;/b&gt;, manifestándose de forma cardinal con la combinación destructiva de afectación renal y hemorragia pulmonar (Síndrome Pulmón-Riñón).</t>
  </si>
  <si>
    <t>&lt;br /&gt;• &lt;b&gt;a) Lupus Eritematoso Sistémico:&lt;/b&gt; Es incorrecta porque el daño renal en el lupus (Nefritis lúpica) cursa inmunológicamente con hipocomplementemia (C3 y C4 bajos) y elevación de Anticuerpos Antinucleares (FAN) y Anti-DNA, no estando mediado patogénicamente por la presencia de anticuerpos ANCA C.&lt;br /&gt;• &lt;b&gt;c) Poliangeitis microscópica&lt;/b&gt; y &lt;b&gt;d) Poliangeitis granulomatosa eosinofilica (S. de Churg Strauss):&lt;/b&gt; Son incorrectas debido a que, si bien ambas son vasculitis de pequeño vaso que pueden generar afección renal y pulmonar (y en el caso del Churg Strauss, se asocia asma y eosinofilia), ambas presentan característicamente un patrón de anticuerpos &lt;b&gt;ANCA P positivos&lt;/b&gt; (perinucleares, dirigidos contra la mieloperoxidasa), y no el patrón ANCA C citado en el enunciado.</t>
  </si>
  <si>
    <t>Paciente varón de 26 años, presenta desde meses atrás episodios de fiebre de 38 ºC. Las veces que concurrió a la guardia, no le encontraron datos significativos, salvo en una oportunidad TA 160/100. Dos meses atrás, en un control prelaboral presenta análisis de orina 30 hematíes por campo. Un mes atrás presentó lesiones eritemato violáceas dolorosas en pulpejos de algunos dedos. Ingresa a la guardia con TA 180/100 mmHg, urea de 230 mg/dl creatinina 4.50 mg/dl y en orina Hb+++. El diagnóstico anatomopatológico más probable es:&lt;br&gt;&lt;br&gt;a) Nefritis intersticial&lt;br&gt;&lt;br&gt;b) Lesión a cambios mínimos por histología convencional normal&lt;br&gt;&lt;br&gt;c) Vasculitis&lt;br&gt;&lt;br&gt;d) Glomerulonefritis membranosa</t>
  </si>
  <si>
    <t>c) Vasculitis</t>
  </si>
  <si>
    <t>Ante un paciente joven que presenta episodios prolongados de fiebre, hipertensión arterial sostenida, hematuria, lesiones eritemato-violáceas dolorosas en pulpejos de los dedos e insuficiencia renal aguda, el diagnóstico anatomopatológico más probable a considerar y buscar es una &lt;b&gt;Vasculitis&lt;/b&gt;.</t>
  </si>
  <si>
    <t>&lt;b&gt;CIRCUNSTANCIAS CLÍNICAS QUE HACEN SOSPECHAR VASCULITIS SISTÉMICA&lt;/b&gt;&lt;br /&gt;&lt;br /&gt;El diagnóstico de las vasculitis sistémicas exige un alto grado de sospecha clínica. Ante la presencia de dos o tres de los siguientes signos o cuadros clínicos concurrentes, se debe considerar sistemáticamente el diagnóstico de una vasculitis sistémica:&lt;br /&gt;• &lt;b&gt;Fiebre de origen desconocido&lt;/b&gt;.&lt;br /&gt;• &lt;b&gt;Fenómenos isquémicos en la edad media de la vida&lt;/b&gt;.&lt;br /&gt;• &lt;b&gt;Mononeuritis múltiple&lt;/b&gt;.&lt;br /&gt;• &lt;b&gt;Púrpura palpable:&lt;/b&gt; Ante su hallazgo, la primera conducta debe ser realizar una biopsia.&lt;br /&gt;• &lt;b&gt;Glomerulonefritis Rápidamente evolutiva&lt;/b&gt;.&lt;br /&gt;• &lt;b&gt;Hemorragia pulmonar:&lt;/b&gt; Al recibir a un paciente con este cuadro, siempre se debe descartar primero la Tuberculosis (TBC) e inmediatamente sospechar de una vasculitis.&lt;br /&gt;• &lt;b&gt;Úlceras orales:&lt;/b&gt; Sobre todo si se encuentran asociadas a sinusitis crónicas y/o asma.&lt;br /&gt;• &lt;b&gt;Evidencia clínica de enfermedad multisistémica:&lt;/b&gt; Coexistencia de trastornos dermatológicos, renales, respiratorios y digestivos.&lt;br /&gt;• &lt;b&gt;Lesiones purpúricas asociadas a abdomen agudo&lt;/b&gt;.</t>
  </si>
  <si>
    <t>La opción C es correcta. El paciente presenta un cuadro sistémico florido caracterizado por la coexistencia de fiebre prolongada de origen desconocido, compromiso cutáneo vascular isquémico distal (lesiones eritemato-violáceas dolorosas en pulpejos), hipertensión arterial severa y sostenida (180/100 mmHg) y un compromiso renal agudo y destructivo compatible con una glomerulonefritis rápidamente progresiva (hematuria franca con 30 hematíes por campo y elevación abrupta de urea y creatinina). Esta constelación multisistémica de signos clínicos y laboratoriales es directamente sugestiva y diagnóstica de una vasculitis sistémica.</t>
  </si>
  <si>
    <t>• &lt;b&gt;a) Nefritis intersticial:&lt;/b&gt; Es incorrecta. Si bien puede causar falla renal aguda (generalmente asociada a fármacos), carece fisiopatológicamente del profundo daño isquémico inflamatorio vascular cutáneo (lesiones en pulpejos) y de la hipertensión arterial severa presentadas por el paciente.&lt;br /&gt;• &lt;b&gt;b) Lesión a cambios mínimos por histología convencional normal:&lt;/b&gt; Es incorrecta. Constituye una podocitopatía primaria que cursa característicamente con un síndrome nefrótico puro y severo, sin cursar habitualmente con hematuria franca, hipertensión arterial severa, fiebre de origen desconocido ni compromiso sistémico cutáneo isquémico.&lt;br /&gt;• &lt;b&gt;d) Glomerulonefritis membranosa:&lt;/b&gt; Es incorrecta. Cursa como un síndrome nefrótico clásico del adulto, frecuentemente con función renal y tensión arterial normales al momento del diagnóstico. No justifica en lo absoluto las lesiones eritemato-violáceas dolorosas sistémicas ni los intensos episodios febriles de meses de evolución.</t>
  </si>
  <si>
    <t>&lt;b&gt;EXÁMENES COMPLEMENTARIOS ANTE SOSPECHA DE VASCULITIS&lt;/b&gt;&lt;br /&gt;&lt;br /&gt;Para certificar la etiología y el grado de daño orgánico, se dispone de una guía general de estudios imprescindibles:&lt;br /&gt;• &lt;b&gt;Laboratorio:&lt;/b&gt; Hemograma completo, orina completa, urea, creatinina, Ph, PO2 y Hepatograma.&lt;br /&gt;• &lt;b&gt;Inmunológicos:&lt;/b&gt; FAN, Anti DNA, C3, C4, C total, HBsAg, HIV, HVC, Anti MB, ANCA-C, ANCA-P y Crioglobulinas. Se debe incluir obligatoriamente el &lt;b&gt;BAAR en esputo y en orina (x IF y seriado)&lt;/b&gt; para descartar TBC antes de iniciar corticoides.&lt;br /&gt;• &lt;b&gt;Biopsias Diagnósticas:&lt;/b&gt; El &lt;b&gt;punch de lesiones dermatológicas&lt;/b&gt; resulta esencial para el diagnóstico histopatológico directo cuando el paciente presenta manifestaciones o lesiones en la piel.</t>
  </si>
  <si>
    <t>¿Cuál de estas patologías NO está asociada a ANCA P?&lt;br&gt;&lt;br&gt;a) Poliarteritis nodosa&lt;br&gt;&lt;br&gt;b) Granulomatosis de Wegener&lt;br&gt;&lt;br&gt;c) Síndrome de Churg-Strauss&lt;br&gt;&lt;br&gt;d) Arteritis de Takayasu</t>
  </si>
  <si>
    <t>&lt;br&gt;d) Arteritis de Takayasu</t>
  </si>
  <si>
    <t>&lt;b&gt;VASCULITIS Y MARCADORES A.N.C.A.&lt;/b&gt;&lt;br /&gt;&lt;br /&gt;La clasificación clínica e inmunológica de las vasculitis sistémicas se fundamenta en el calibre de los vasos afectados y en la detección de Anticuerpos AntiCitoplasma del Neutrófilo (ANCA).&lt;br /&gt;• &lt;b&gt;Vasculitis asociadas a ANCA P (Perinuclear):&lt;/b&gt; Este patrón ocurre cuando los lisosomas que contienen mieloperoxidasa migran alrededor del núcleo. Se asocia a las vasculitis de pequeños vasos, detectándose en el 50% de los casos de &lt;i&gt;Poliangeítis microscópica&lt;/i&gt; y en el 50% de los casos de &lt;i&gt;Granulomatosis Eosinofílica con Poliangeítis (Síndrome de Churg-Strauss)&lt;/i&gt;.&lt;br /&gt;• &lt;b&gt;Vasculitis asociadas a ANCA C (Citoplasmático):&lt;/b&gt; Exclusivo de anticuerpos contra la proteinasa 3. Es el marcador definitorio de la &lt;i&gt;Granulomatosis con Poliangeítis (Wegener)&lt;/i&gt;, presente en el 75% de sus casos.&lt;br /&gt;• &lt;b&gt;Vasculitis NO asociadas a ANCA:&lt;/b&gt; Las vasculitis de vasos medianos, como la &lt;i&gt;Poliarteritis Nodosa Clásica (PAN)&lt;/i&gt;, se caracterizan por no estar asociadas con ANCA. Asimismo, las vasculitis de grandes vasos, como la &lt;b&gt;Arteritis de Takayasu&lt;/b&gt; (que afecta predominantemente la aorta y sus ramas), son patologías que no están asociadas a la presencia de ANCA P ni ANCA C.</t>
  </si>
  <si>
    <t>&lt;b&gt;d) Arteritis de Takayasu:&lt;/b&gt; Es la opción correcta. Constituye una vasculitis de grandes vasos que, a nivel de laboratorio inmunológico, está firmemente establecido que no se asocia a la presencia del patrón ANCA P.</t>
  </si>
  <si>
    <t>&lt;b&gt;a) Poliarteritis nodosa:&lt;/b&gt; Es incorrecta en el enfoque diferencial de la pregunta, dado que si bien no se asocia a ANCA P, la entidad destacada estructuralmente en los manuales por esta ausencia inmunológica directa es la Arteritis de Takayasu. Cabe recordar que la PAN clásica no se asocia con ningún tipo de ANCA.&lt;br /&gt;&lt;b&gt;b) Granulomatosis de Wegener:&lt;/b&gt; Es incorrecta. Es una vasculitis de pequeños vasos que sí asocia fuertemente anticuerpos anticitoplasma de neutrófilos, siendo su patrón definitorio el ANCA C positivo (contra proteinasa 3).&lt;br /&gt;&lt;b&gt;c) Síndrome de Churg-Strauss:&lt;/b&gt; Es incorrecta. Esta granulomatosis eosinofílica con poliangeítis sí se asocia característicamente a los ANCA P, presentándose este patrón en el 50% de los diagnósticos junto a una eosinofilia franca.</t>
  </si>
  <si>
    <t>&lt;b&gt;ARTERITIS DE TAKAYASU&lt;/b&gt;&lt;br /&gt;&lt;br /&gt;Es una vasculitis de grandes vasos cuyo inicio suele presentarse en pacientes menores de 50 años, afectando fundamentalmente a mujeres adolescentes y hombres jóvenes.&lt;br /&gt;• &lt;b&gt;Clínica:&lt;/b&gt; Se manifiesta por el síndrome del cayado aórtico, afección aórtica y/o pulmonar, fiebre, artralgias, anorexia y pérdida de peso.&lt;br /&gt;• &lt;b&gt;Diagnóstico clínico:&lt;/b&gt; La forma principal en la que se busca al examen físico es evaluando la presencia de &lt;b&gt;pulsos asimétricos&lt;/b&gt; en las extremidades.&lt;br /&gt;• &lt;b&gt;Afectación Renal:&lt;/b&gt; Cuando la inflamación compromete la arteria renal, puede causar secundariamente una &lt;b&gt;hipertensión renovascular isquémico-trombótica&lt;/b&gt;.</t>
  </si>
  <si>
    <t>Marque la opción correcta:&lt;br&gt;&lt;br&gt;a) La granulomatosis de Wegener está asociada en un gran porcentaje a ANCA P&lt;br&gt;&lt;br&gt;b) La PAN microscópica es una vasculitis de vasos grandes asociada a ANCA P&lt;br&gt;&lt;br&gt;c) El ANCA “c” es un anticuerpo anti proteinasa 3&lt;br&gt;&lt;br&gt;d) La vasculitis alérgica de Churg Strauss cursa con síndrome nefrótico puro</t>
  </si>
  <si>
    <t>&lt;br&gt;c) El ANCA “c” es un anticuerpo anti proteinasa 3</t>
  </si>
  <si>
    <t>El &lt;b&gt;ANCA "C"&lt;/b&gt; es exclusiva y confirmatoriamente un &lt;b&gt;anticuerpo anti proteinasa 3&lt;/b&gt;.</t>
  </si>
  <si>
    <t>&lt;b&gt;ANTICUERPOS ANCA EN VASCULITIS&lt;/b&gt;&lt;br /&gt;&lt;br /&gt;Los &lt;b&gt;ANCA&lt;/b&gt; son Anticuerpos AntiCitoplasma del Neutrófilo, que caracterizan y asisten en el diagnóstico de un subtipo de vasculitis de pequeños vasos. Al fijar los neutrófilos para su estudio por inmunofluorescencia, ocurre un fenómeno químico intracelular:&lt;br /&gt;• &lt;b&gt;ANCA P (Perinuclear):&lt;/b&gt; Los lisosomas que contienen &lt;b&gt;mieloperoxidasa&lt;/b&gt; migran y quedan distribuidos en el perinúcleo celular.&lt;br /&gt;• &lt;b&gt;ANCA C (Citoplasmático):&lt;/b&gt; Los lisosomas que contienen &lt;b&gt;proteinasa 3&lt;/b&gt; no migran con la fijación, quedando distribuidos de forma difusa en el citoplasma. Por consiguiente, el patrón ANCA C indica indefectiblemente la presencia de anticuerpos dirigidos contra la proteinasa 3.</t>
  </si>
  <si>
    <t>La opción c es correcta debido a que la literatura médica y nefrológica establece como axioma diagnóstico que el patrón de anticuerpos &lt;b&gt;ANCA "C"&lt;/b&gt; (citoplasmático) está dirigido exclusiva y confirmatoriamente contra la &lt;b&gt;proteinasa 3&lt;/b&gt; contenida en los lisosomas de los neutrófilos.</t>
  </si>
  <si>
    <t>&lt;br /&gt;• &lt;b&gt;a) La granulomatosis de Wegener está asociada en un gran porcentaje a ANCA P:&lt;/b&gt; Es incorrecta ya que la Granulomatosis de Wegener (Granulomatosis con Poliangeítis) se asocia patognomónicamente al patrón &lt;b&gt;ANCA C positivo&lt;/b&gt; (contra proteinasa 3) en el 75% de los casos.&lt;br /&gt;• &lt;b&gt;b) La PAN microscópica es una vasculitis de vasos grandes asociada a ANCA P:&lt;/b&gt; Es incorrecta porque, si bien asocia ANCA P positivo, la Poliangeítis microscópica se clasifica taxonómicamente como una vasculitis de &lt;b&gt;pequeños vasos&lt;/b&gt; (no de grandes vasos).&lt;br /&gt;• &lt;b&gt;d) La vasculitis alérgica de Churg Strauss cursa con síndrome nefrótico puro:&lt;/b&gt; Es incorrecta debido a que el Churg-Strauss (Granulomatosis Eosinofílica con Poliangeítis) afecta al riñón desarrollando característicamente una &lt;b&gt;glomerulonefritis rápidamente evolutiva&lt;/b&gt; (síndrome nefrítico/falla aguda), y no un síndrome nefrótico puro (el cual es patrimonio de patologías como la enfermedad a cambios mínimos).</t>
  </si>
  <si>
    <t>&lt;b&gt;VASCULITIS DE PEQUEÑOS VASOS ASOCIADAS A ANCA&lt;/b&gt;&lt;br /&gt;&lt;br /&gt;• &lt;b&gt;Granulomatosis con Poliangeítis (Wegener):&lt;/b&gt; Presenta &lt;b&gt;ANCA C +&lt;/b&gt; en el 75% de los casos. Cursa con severo compromiso de la vía aérea superior (sinusitis crónica), compromiso pulmonar (hemorrágico), renal (glomerulonefritis rápidamente evolutiva) y neurológico (mononeuritis múltiple).&lt;br /&gt;• &lt;b&gt;Poliangeítis microscópica (PAM):&lt;/b&gt; Presenta &lt;b&gt;ANCA P +&lt;/b&gt; en el 50% de los casos. La lesión renal típica es una glomerulonefritis necrotizante con semilunas. El síndrome riñón-pulmón es muy frecuente.&lt;br /&gt;• &lt;b&gt;Granulomatosis eosinofílica con Poliangeítis (Churg Strauss):&lt;/b&gt; Presenta &lt;b&gt;ANCA P +&lt;/b&gt; en el 50% de los casos. Se distingue ineludiblemente por el antecedente de rinitis alérgica o asma, acompañado de una &lt;b&gt;eosinofilia franca&lt;/b&gt; (&gt; 18-30%).</t>
  </si>
  <si>
    <t>Paciente que presenta hemorragia pulmonar, insuficiencia renal y ANCA+. ¿Cuál sería un diagnóstico a considerar?&lt;br&gt;&lt;br&gt;a) Granulomatosis de Wegener&lt;br&gt;&lt;br&gt;b) Poliarteritis nodosa&lt;br&gt;&lt;br&gt;c) Enfermedad de Takayasu&lt;br&gt;&lt;br&gt;d) Púrpura de Schonlein-Henoch</t>
  </si>
  <si>
    <t>a) Granulomatosis de Wegener</t>
  </si>
  <si>
    <t>Un paciente que presenta de forma cardinal &lt;b&gt;hemorragia pulmonar, insuficiencia renal y ANCA+&lt;/b&gt; padece como diagnóstico clínico definitivo a considerar la &lt;b&gt;Granulomatosis de Wegener&lt;/b&gt; (Granulomatosis con Poliangeítis).</t>
  </si>
  <si>
    <t>&lt;b&gt;DIAGNÓSTICO DE LA GRANULOMATOSIS CON POLIANGEÍTIS (WEGENER)&lt;/b&gt;&lt;br /&gt;&lt;br /&gt;Esta patología pertenece al grupo de las vasculitis de pequeños vasos asociadas a ANCA.&lt;br /&gt;• &lt;b&gt;Marcador Serológico:&lt;/b&gt; Presenta el anticuerpo &lt;b&gt;ANCA C +&lt;/b&gt; (citoplasmático, contra proteinasa 3) en el 75% de los casos. Tener ANCA C positivo es una característica directamente compatible y definitoria de la vasculitis de Wegener.&lt;br /&gt;• &lt;b&gt;Compromiso Pulmonar y Renal:&lt;/b&gt; Clínicamente se manifiesta con compromiso pulmonar frecuentemente hemorrágico (asociado o no a granulomas cavitados) y a nivel renal produce una insuficiencia renal de rápida progresión secundaria a una glomerulonefritis necrotizante crecéntica y proliferativa extracapilar de tipo pauciinmune.&lt;br /&gt;• &lt;b&gt;Otras Manifestaciones:&lt;/b&gt; Afecta característicamente la vía aérea superior (cursando con sinusitis crónica, epistaxis y perforación del tabique nasal) y a nivel neurológico es la principal entidad a sospechar como causante de mononeuritis múltiple.</t>
  </si>
  <si>
    <t>La opción A es correcta. En el contexto de un síndrome pulmón-riñón, la presencia simultánea de hemorragia alveolar difusa (hemorragia pulmonar), insuficiencia renal por glomerulonefritis rápidamente evolutiva y anticuerpos anticitoplasma de neutrófilo (ANCA, específicamente ANCA C) positivos orienta de manera directa y confirmatoria hacia el diagnóstico de Granulomatosis de Wegener.</t>
  </si>
  <si>
    <t>• &lt;b&gt;b) Poliarteritis nodosa:&lt;/b&gt; Es incorrecta. Es una vasculitis de vasos medianos de tipo necrotizante que genera aneurismas y estenosis inflamatorias, pero que patogénicamente no se encuentra asociada a la presencia de anticuerpos ANCA.&lt;br /&gt;• &lt;b&gt;c) Enfermedad de Takayasu:&lt;/b&gt; Es incorrecta. Constituye una vasculitis de grandes vasos que afecta predominantemente la aorta y sus ramas principales típica en mujeres jóvenes. Puede causar hipertensión renovascular isquémico-trombótica, pero no está asociada a ANCA P ni ANCA C, y no se caracteriza primariamente por el síndrome pulmón-riñón.&lt;br /&gt;• &lt;b&gt;d) Púrpura de Schonlein-Henoch:&lt;/b&gt; Es incorrecta. Es una vasculitis de pequeños vasos mediada por el depósito de inmunocomplejos dominantes de IgA1. No está asociada a ANCA y sus manifestaciones clínicas iniciales son estrictamente cutáneas (púrpura palpable en miembros inferiores y nalgas) asociadas a dolor abdominal y artralgias.</t>
  </si>
  <si>
    <t>&lt;b&gt;DIAGNÓSTICO DIFERENCIAL DE LA HEMORRAGIA PULMONAR&lt;/b&gt;&lt;br /&gt;&lt;br /&gt;Ante un paciente que ingresa con hemorragia pulmonar o hemoptisis, siempre se deben descartar otras patologías antes de asumir el diagnóstico definitivo de una vasculitis sistémica.&lt;br /&gt;• &lt;b&gt;Tuberculosis (TBC):&lt;/b&gt; Es prioritario y obligatorio descartar TBC mediante la solicitud de BAAR en esputo y en orina (por inmunofluorescencia y seriado).&lt;br /&gt;• &lt;b&gt;Precaución Terapéutica:&lt;/b&gt; El tratamiento central de las vasculitis se basa en la administración de corticoides. Si se comete un error diagnóstico y el paciente en realidad cursa con una TBC activa, la administración errónea de corticoides actuará inexorablemente como desencadenante de una TBC fulminante.</t>
  </si>
  <si>
    <t>En el síndrome Pulmón-Riñón, el tratamiento del Síndrome de GoodPasture es el siguiente:&lt;br&gt;&lt;br&gt;a) Diálisis antibiótico terapia precoz inmunosupresores&lt;br&gt;&lt;br&gt;b) Plasmaféresis Mofetil Micofenolato antibiótico terapia precoz&lt;br&gt;&lt;br&gt;c) Glucocorticoides + ciclofosfamida + plasmaféresis&lt;br&gt;&lt;br&gt;d) Diálisis + plasmaféresis + glucocorticoides</t>
  </si>
  <si>
    <t>&lt;br&gt;c) Glucocorticoides + ciclofosfamida + plasmaféresis</t>
  </si>
  <si>
    <t>Frente a un Síndrome Pulmón-Riñón, el abordaje terapéutico de elección específico para el &lt;b&gt;Síndrome de Goodpasture&lt;/b&gt; consiste en la instauración de una &lt;b&gt;triple terapia con glucocorticoides, ciclofosfamida y plasmaféresis&lt;/b&gt;.</t>
  </si>
  <si>
    <t>&lt;b&gt;SÍNDROME DE GOODPASTURE Y TRATAMIENTO&lt;/b&gt;&lt;br /&gt;&lt;br /&gt;El Síndrome de Goodpasture es una entidad mediada por autoinmunidad que se presenta clínicamente como un Síndrome Pulmón-Riñón de extrema gravedad.&lt;br /&gt;• &lt;b&gt;Diagnóstico Clínico:&lt;/b&gt; Este síndrome nefrítico se asocia con la presencia de anticuerpos contra la membrana basal glomerular (anti-MBG) y se caracteriza clásicamente por la tríada de hemorragia pulmonar, glomerulonefritis y anticuerpos circulantes.&lt;br /&gt;• &lt;b&gt;Inmunofluorescencia:&lt;/b&gt; En la microscopía se observa que el inmunocomplejo depositado dibuja la membrana basal en forma puramente lineal.&lt;br /&gt;• &lt;b&gt;Tratamiento Específico:&lt;/b&gt; Requiere un manejo intensivo y agresivo para frenar la destrucción orgánica y remover los autoanticuerpos circulantes. El esquema de elección exige la instauración ineludible de una triple terapia que combina el uso de &lt;b&gt;glucocorticoides, ciclofosfamida y plasmaféresis&lt;/b&gt;.</t>
  </si>
  <si>
    <t>&lt;b&gt;c) Glucocorticoides + ciclofosfamida + plasmaféresis:&lt;/b&gt; Es la opción correcta. Constituye el abordaje terapéutico de elección específico y protocolizado para el Síndrome de Goodpasture, combinando inmunosupresión agresiva para frenar la producción de anticuerpos anti-MBG y plasmaféresis para su remoción mecánica del torrente sanguíneo.</t>
  </si>
  <si>
    <t>&lt;b&gt;a) Diálisis antibiótico terapia precoz inmunosupresores, b) Plasmaféresis Mofetil Micofenolato antibiótico terapia precoz, y d) Diálisis + plasmaféresis + glucocorticoides:&lt;/b&gt; Son opciones incorrectas. El esquema validado exige la triple terapia descrita de forma indivisible. Omitir la ciclofosfamida o priorizar la diálisis y la antibioticoterapia empírica frente al mecanismo autoinmune puro de los anticuerpos anti-MBG no frena la cascada patogénica basal, resultando en un abordaje ineficaz frente al altísimo riesgo de hemorragia pulmonar letal.</t>
  </si>
  <si>
    <t>&lt;b&gt;SÍNDROME PULMÓN-RIÑÓN (DIAGNÓSTICO DIFERENCIAL)&lt;/b&gt;&lt;br /&gt;&lt;br /&gt;Constituye un cuadro de afectación multiorgánica aguda y severa definido por la coexistencia de daño en la microvasculatura pulmonar (hemorragia alveolar difusa) y daño renal agudo.&lt;br /&gt;• &lt;b&gt;Etiología:&lt;/b&gt; Si bien el Síndrome de Goodpasture es una causa clásica (Enfermedad por anti-MBG), a nivel epidemiológico global, la etiología más frecuente de este síndrome son las vasculitis sistémicas ANCA positivas (como la Poliangeítis microscópica y la Granulomatosis de Wegener).&lt;br /&gt;• &lt;b&gt;Pruebas Funcionales:&lt;/b&gt; En este contexto, la hemorragia alveolar se distingue de forma patognomónica por no presentar una caída de la DLCO, dado que la sangre libre en el alvéolo absorbe ávidamente el monóxido de carbono inhalado.</t>
  </si>
  <si>
    <t>¿Cuál es el tratamiento de elección para la vasculitis de grandes vasos?&lt;br&gt;&lt;br&gt;a) Corticoides&lt;br&gt;&lt;br&gt;b) Inmunosupresores&lt;br&gt;&lt;br&gt;c) Antibióticos&lt;br&gt;&lt;br&gt;d) AINES</t>
  </si>
  <si>
    <t>&lt;br&gt;a) Corticoides</t>
  </si>
  <si>
    <t>&lt;b&gt;VASCULITIS DE GRANDES VASOS Y TRATAMIENTO&lt;/b&gt;&lt;br /&gt;&lt;br /&gt;Las vasculitis de grandes vasos son arteritis, a menudo granulomatosas, que afectan predominantemente a la &lt;b&gt;aorta&lt;/b&gt; y/o a sus ramas principales. Su principal manifestación a nivel renal es la capacidad de causar &lt;b&gt;hipertensión renovascular isquémico-trombótica&lt;/b&gt;.&lt;br /&gt;• &lt;b&gt;Tratamiento de elección:&lt;/b&gt; El abordaje terapéutico establece que el tratamiento central de la enfermedad vascular y el tratamiento de elección inicial para las vasculitis de grandes vasos se basa estrictamente en la administración de &lt;b&gt;corticoides&lt;/b&gt;.</t>
  </si>
  <si>
    <t>La opción a es correcta debido a que la literatura médica nefrológica establece como axioma clínico directo que el &lt;b&gt;tratamiento de elección&lt;/b&gt; para abordar las vasculitis de grandes vasos (como la Arteritis de Takayasu o la Arteritis de células gigantes) se fundamenta primariamente en la administración de &lt;b&gt;corticoides&lt;/b&gt;.</t>
  </si>
  <si>
    <t>&lt;br /&gt;• &lt;b&gt;b) Inmunosupresores:&lt;/b&gt; Es incorrecta como primera línea genérica absoluta para esta consigna, ya que el tratamiento angular de elección inicial y primario recae estandarizadamente sobre los corticoides.&lt;br /&gt;• &lt;b&gt;c) Antibióticos:&lt;/b&gt; Es diametralmente incorrecta porque la vasculitis es una patología inflamatoria-autoinmune (arteritis granulomatosa) y no un cuadro infeccioso bacteriano primario.&lt;br /&gt;• &lt;b&gt;d) AINES:&lt;/b&gt; Es incorrecta debido a que los antiinflamatorios no esteroideos carecen de la potencia inmunosupresora sistémica necesaria para lograr apagar la severa inflamación y destrucción vascular propia de estas entidades.</t>
  </si>
  <si>
    <t>&lt;b&gt;DIAGNÓSTICO DIFERENCIAL Y RIESGO DE LOS CORTICOIDES&lt;/b&gt;&lt;br /&gt;&lt;br /&gt;Al indicar el tratamiento con &lt;b&gt;corticoides&lt;/b&gt; ante un síndrome sistémico con sospecha de vasculitis (especialmente si cursa con manifestaciones respiratorias como hemorragia pulmonar), es obligatorio descartar previamente la presencia de &lt;b&gt;Tuberculosis (TBC)&lt;/b&gt; solicitando un BAAR en esputo y orina. Si se comete un error diagnóstico y el paciente en realidad cursa con una TBC activa, la administración del tratamiento base de la vasculitis (&lt;b&gt;corticoides&lt;/b&gt;) actuará como desencadenante iatrogénico de una &lt;b&gt;TBC fulminante&lt;/b&gt;.</t>
  </si>
  <si>
    <t>¿Cuál es el tratamiento de elección para la vasculitis de pequeños vasos?&lt;br&gt;&lt;br&gt;a) Corticoides&lt;br&gt;&lt;br&gt;b) Inmunosupresores&lt;br&gt;&lt;br&gt;c) Antibióticos&lt;br&gt;&lt;br&gt;d) AINES</t>
  </si>
  <si>
    <t>a) Corticoides</t>
  </si>
  <si>
    <t>El &lt;b&gt;tratamiento de elección inicial&lt;/b&gt; tanto para las &lt;b&gt;vasculitis de grandes vasos como para las vasculitis de pequeños vasos&lt;/b&gt; se basa en la administración de &lt;b&gt;corticoides&lt;/b&gt;.</t>
  </si>
  <si>
    <t>&lt;b&gt;TRATAMIENTO DE LAS VASCULITIS DE PEQUEÑOS VASOS&lt;/b&gt;&lt;br /&gt;&lt;br /&gt;El abordaje terapéutico base de las vasculitis sistémicas recae fuertemente en la inmunosupresión y el control de la inflamación destructiva vascular.&lt;br /&gt;• &lt;b&gt;Tratamiento de elección inicial:&lt;/b&gt; Se destaca como regla general que el tratamiento de elección inicial para abordar las vasculitis de pequeños vasos se basa en la administración de &lt;b&gt;corticoides&lt;/b&gt;.&lt;br /&gt;• &lt;b&gt;Precaución diagnóstica ineludible (Descarte de TBC):&lt;/b&gt; Esta premisa terapéutica condiciona obligatoriamente el accionar diagnóstico previo. Si un paciente se presenta con hemorragia pulmonar o cavernas pulmonares, es mandatorio descartar &lt;i&gt;Tuberculosis (TBC)&lt;/i&gt; mediante la solicitud de BAAR en esputo y en orina (por inmunofluorescencia y seriado) antes de iniciar los esteroides. La justificación estricta radica en que la administración errónea de corticoides en una TBC activa no diagnosticada actuará inexorablemente como desencadenante de una &lt;i&gt;TBC fulminante&lt;/i&gt; iatrogénica.&lt;br /&gt;• &lt;b&gt;Asociación en cuadros severos:&lt;/b&gt; En el contexto de un paciente que debuta con complicaciones graves (ej. insuficiencia renal con biopsia que evidencia una glomerulonefritis necrotizante pauciinmune o síndrome pulmón-riñón), el tratamiento de inducción más adecuado combina la administración de esteroides junto con potentes inmunosupresores (como la &lt;i&gt;ciclofosfamida&lt;/i&gt; o la &lt;i&gt;plasmaféresis&lt;/i&gt; en el Síndrome de Goodpasture).</t>
  </si>
  <si>
    <t>La opción A es correcta. El tratamiento de elección primario e inicial para el manejo y abordaje de las vasculitis de pequeños vasos se basa fundamentalmente en la administración de corticoides.</t>
  </si>
  <si>
    <t>• &lt;b&gt;b) Inmunosupresores:&lt;/b&gt; Es incorrecta. Si bien las vasculitis pueden requerir potentes esquemas de mantenimiento e inducción que asocian agentes inmunosupresores citotóxicos (como la ciclofosfamida en las variantes que comprometen órganos vitales o GNRP), el pilar general primario de la enfermedad y tratamiento inicial de elección exclusivo recae sobre los esteroides.&lt;br /&gt;• &lt;b&gt;c) Antibióticos:&lt;/b&gt; Es incorrecta. Las vasculitis son enfermedades inflamatorias sistémicas primariamente mediadas por un daño autoinmune (como anticuerpos ANCA o depósito de inmunocomplejos), no tratándose de una patología de origen infeccioso bacteriano que justifique la antibioticoterapia como tratamiento causal.&lt;br /&gt;• &lt;b&gt;d) AINES:&lt;/b&gt; Es incorrecta. Los antiinflamatorios no esteroideos carecen absolutamente de la potencia necesaria para frenar la destrucción isquémica orgánica progresiva y la severa agresión inmunológica tisular propia de las vasculitis sistémicas.</t>
  </si>
  <si>
    <t>11_Alteraciones_del_potasio</t>
  </si>
  <si>
    <t>¿Cuál de los siguientes enunciados NO corresponde a una causa de Hipokalemia?&lt;br&gt;&lt;br&gt;a) Crisis tiroidea, tirotoxicosis&lt;br&gt;&lt;br&gt;b) Uso de Laxantes, Diarreas, Sudoración&lt;br&gt;&lt;br&gt;c) Hiperaldosteronismo primario&lt;br&gt;&lt;br&gt;d) Insuficiencia suprarrenal&lt;br&gt;&lt;br&gt;e) Uso de Insulina</t>
  </si>
  <si>
    <t>&lt;br&gt;d) Insuficiencia suprarrenal</t>
  </si>
  <si>
    <t>La &lt;b&gt;insuficiencia suprarrenal&lt;/b&gt; cursa con un déficit mineralocorticoide que constituye una causa etiológica comprobada de &lt;b&gt;hiperkalemia&lt;/b&gt; (retención de potasio), no correspondiendo a una etiología de hipokalemia.</t>
  </si>
  <si>
    <t>&lt;b&gt;ETIOLOGÍA DE LA HIPOKALEMIA Y DIAGNÓSTICO DIFERENCIAL&lt;/b&gt;&lt;br /&gt;&lt;br /&gt;La hipokalemia (potasio sérico disminuido) presenta diversas etiologías basadas en los niveles séricos, el gradiente transtubular de potasio y el estado ácido-base. Constituyen causas etiológicas comprobadas de hipokalemia:&lt;br /&gt;• &lt;b&gt;Crisis tiroidea y tirotoxicosis&lt;/b&gt;.&lt;br /&gt;• &lt;b&gt;Pérdidas extrarrenales:&lt;/b&gt; Uso de laxantes, diarreas y sudoración profusa.&lt;br /&gt;• &lt;b&gt;Pérdidas renales:&lt;/b&gt; Hiperaldosteronismo primario.&lt;br /&gt;• &lt;b&gt;Desplazamiento intracelular:&lt;/b&gt; Uso de insulina.&lt;br /&gt;Por el contrario, la &lt;b&gt;insuficiencia suprarrenal&lt;/b&gt; (asociada al déficit mineralocorticoide) es un mecanismo etiológico que impide la correcta excreción del catión por la orina, agrupándose dentro del déficit de eliminación renal que produce irremediablemente &lt;b&gt;hiperkalemia&lt;/b&gt; (hiperpotasemia o potasio &gt; 5,5 mEq/L).</t>
  </si>
  <si>
    <t>&lt;b&gt;d) Insuficiencia suprarrenal:&lt;/b&gt; Es la opción correcta (el enunciado que NO corresponde a hipokalemia). La insuficiencia suprarrenal cursa con un déficit mineralocorticoide que impide la secreción y eliminación renal normal del potasio, constituyendo una causa clásica y comprobada de &lt;b&gt;hiperkalemia&lt;/b&gt;.</t>
  </si>
  <si>
    <t>&lt;b&gt;a) Crisis tiroidea, tirotoxicosis, b) Uso de Laxantes, Diarreas, Sudoración, c) Hiperaldosteronismo primario, y e) Uso de Insulina:&lt;/b&gt; Son opciones incorrectas. Todas estas entidades clínicas constituyen taxativamente causas etiológicas comprobadas de &lt;b&gt;hipokalemia&lt;/b&gt;, ya sea por pérdidas digestivas (diarreas, laxantes), pérdidas renales mediadas por aldosterona (hiperaldosteronismo primario) o por desplazamiento masivo del potasio hacia el compartimento intracelular (insulina, tirotoxicosis).</t>
  </si>
  <si>
    <t>&lt;b&gt;ETIOLOGÍA DE LA HIPERKALEMIA (MECANISMOS)&lt;/b&gt;&lt;br /&gt;&lt;br /&gt;Las causas de la hiperkalemia se dividen fundamentalmente en dos grandes mecanismos etiológicos:&lt;br /&gt;• &lt;b&gt;Déficit de eliminación renal:&lt;/b&gt; Insuficiencia renal aguda (IRA) y crónica (IRC), insuficiencia suprarrenal, acidosis tubulorrenal hiperpotasémica tipo 4 y fármacos que alteran la excreción (IECA, diuréticos ahorradores de potasio, heparina y ciclosporina).&lt;br /&gt;• &lt;b&gt;Salida de potasio al líquido extracelular:&lt;/b&gt; Acidosis metabólica, hiperglucemia grave, lisis celular (rabdomiólisis, lisis tumoral, hemólisis, quemaduras), hipercatabolismo, hipoxia severa y uso de ciertos fármacos (digital, propranolol y succinilcolina).</t>
  </si>
  <si>
    <t>¿Cuál de las siguientes medidas terapéuticas NO está indicada en la hiperpotasemia?&lt;br&gt;&lt;br&gt;a) Glucocorticoides&lt;br&gt;&lt;br&gt;b) Resinas de intercambio ionico&lt;br&gt;&lt;br&gt;c) Glucosa e insulina&lt;br&gt;&lt;br&gt;d) Gluconato cálcico&lt;br&gt;&lt;br&gt;e) Bicarbonato sódico</t>
  </si>
  <si>
    <t>&lt;br&gt;a) Glucocorticoides</t>
  </si>
  <si>
    <t>Los &lt;b&gt;glucocorticoides NO están indicados&lt;/b&gt; como medida terapéutica en ningún caso de hiperpotasemia.</t>
  </si>
  <si>
    <t>&lt;b&gt;TRATAMIENTO DE LA HIPERPOTASEMIA&lt;/b&gt;&lt;br /&gt;&lt;br /&gt;El abordaje terapéutico de la hiperpotasemia se organiza de acuerdo al tiempo de inicio de acción de los fármacos y la urgencia clínica marcada por el electrocardiograma (ECG). La secuencia farmacológica de urgencia consiste en:&lt;br /&gt;• &lt;b&gt;Fármacos de Comienzo Inmediato (1-3 min):&lt;/b&gt; &lt;b&gt;Gluconato de Calcio&lt;/b&gt;. Su objetivo principal es estabilizar la membrana celular miocárdica para prevenir arritmias letales.&lt;br /&gt;• &lt;b&gt;Fármacos de Comienzo Intermedio:&lt;/b&gt; Buscan desplazar temporalmente el potasio hacia el intracelular. Incluyen nebulizaciones con &lt;b&gt;Salbutamol&lt;/b&gt; (B2 Agonista), infusión de &lt;b&gt;Insulina Regular con Dextrosa&lt;/b&gt; y administración de &lt;b&gt;Bicarbonato de Sodio&lt;/b&gt;.&lt;br /&gt;• &lt;b&gt;Fármacos de Comienzo Retardado:&lt;/b&gt; Destinados a la eliminación definitiva del exceso de potasio corporal. Dependiendo de la función renal, abarcan los &lt;b&gt;Diuréticos de asa (Furosemida)&lt;/b&gt;, las &lt;b&gt;Resinas de Intercambio Catiónico&lt;/b&gt; y la &lt;b&gt;Hemodiálisis&lt;/b&gt;.&lt;br /&gt;• &lt;b&gt;Contraindicación:&lt;/b&gt; Queda estrictamente establecido como axioma farmacológico que los &lt;b&gt;glucocorticoides NO están indicados&lt;/b&gt; ni forman parte del arsenal terapéutico para el manejo de la hiperkalemia.</t>
  </si>
  <si>
    <t>La opción a es correcta debido a que la literatura médica nefrológica establece como axioma farmacológico ineludible que los &lt;b&gt;glucocorticoides NO están indicados como medida terapéutica en ningún caso de hiperpotasemia&lt;/b&gt;.</t>
  </si>
  <si>
    <t>&lt;br /&gt;• &lt;b&gt;b) Resinas de intercambio ionico&lt;/b&gt;, &lt;b&gt;c) Glucosa e insulina&lt;/b&gt;, &lt;b&gt;d) Gluconato cálcico&lt;/b&gt; y &lt;b&gt;e) Bicarbonato sódico:&lt;/b&gt; Son diametralmente incorrectas porque todas estas medidas conforman la base estructurada y validada del tratamiento urgente y retardado de la hiperkalemia, actuando ya sea estabilizando la membrana, forzando el ingreso de potasio a la célula o promoviendo su excreción.</t>
  </si>
  <si>
    <t>&lt;b&gt;FISIOPATOLOGÍA DEL INTERCAMBIO DE POTASIO&lt;/b&gt;&lt;br /&gt;&lt;br /&gt;A nivel celular y de la bomba Sodio-Potasio ATPasa, existen diversos factores determinantes que regulan el intercambio intra y extracelular del catión:&lt;br /&gt;• &lt;b&gt;Favorecen la entrada al intracelular:&lt;/b&gt; La &lt;b&gt;Insulina&lt;/b&gt;, la estimulación &lt;b&gt;Beta 2 adrenérgica&lt;/b&gt;, la &lt;b&gt;Aldosterona&lt;/b&gt; y la alcalosis metabólica.&lt;br /&gt;• &lt;b&gt;Favorecen la salida al extracelular:&lt;/b&gt; Los agonistas Alfa adrenérgicos, la hiperosmolaridad extracelular, el déficit mineralocorticoide (insuficiencia suprarrenal) y la acidosis metabólica.</t>
  </si>
  <si>
    <t>¿Cuáles de las siguientes medidas terapéuticas se debe realizar con más antelación ante una hiperkalemia?&lt;br&gt;&lt;br&gt;a) Dar Solución de Control K por VO 8-10 cápsulas y evaluar&lt;br&gt;&lt;br&gt;b) Nebulizar al paciente con B2 Agonistas&lt;br&gt;&lt;br&gt;c) Dar un diurético de Asa como la Espironolactona EV 20-40 mg&lt;br&gt;&lt;br&gt;d) Dar Gluconato de Na+ para estabilizar la membrana celular</t>
  </si>
  <si>
    <t>b) Nebulizar al paciente con B2 Agonistas</t>
  </si>
  <si>
    <t>Entre las medidas farmacológicas iniciales y de comienzo intermedio, &lt;b&gt;nebulizar al paciente con B2 Agonistas se debe realizar con suma antelación ante una hiperkalemia&lt;/b&gt;.</t>
  </si>
  <si>
    <t>&lt;b&gt;TRATAMIENTO DE LA HIPERPOTASEMIA Y SECUENCIA DE URGENCIA&lt;/b&gt;&lt;br /&gt;&lt;br /&gt;El abordaje terapéutico de la hiperpotasemia se organiza de acuerdo al tiempo de inicio de acción de los fármacos y la urgencia clínica marcada por el ECG. En una situación de urgencia, la secuencia práctica mientras se coloca la vía intravenosa consiste en:&lt;br /&gt;• Realizar un &lt;b&gt;ECG&lt;/b&gt;.&lt;br /&gt;• Iniciar nebulizaciones con &lt;b&gt;Salbutamol&lt;/b&gt; (B2 Agonista).&lt;br /&gt;• Administrar &lt;b&gt;Gluconato de Calcio&lt;/b&gt; bajo monitoreo continuo.&lt;br /&gt;• Colocar &lt;b&gt;Insulina&lt;/b&gt; con dextrosa.&lt;br /&gt;• Iniciar un goteo de &lt;b&gt;Furosemida&lt;/b&gt; con Solución Salina isotónica.</t>
  </si>
  <si>
    <t>La opción B es correcta. De las opciones presentadas, nebulizar al paciente con agonistas Beta-2 (Salbutamol) es la medida que debe realizarse con más antelación, constituyendo un paso de comienzo intermedio de rápida implementación en la secuencia práctica mientras se asegura la vía intravenosa en la emergencia.</t>
  </si>
  <si>
    <t>• &lt;b&gt;a) Dar Solución de Control K por VO 8-10 cápsulas y evaluar:&lt;/b&gt; Es incorrecta. El aporte exógeno de potasio está contraindicado y agravaría letalmente el cuadro de hiperpotasemia.&lt;br /&gt;• &lt;b&gt;c) Dar un diurético de Asa como la Espironolactona EV 20-40 mg:&lt;/b&gt; Es incorrecta. La espironolactona no es un diurético de asa, sino un diurético ahorrador de potasio que retendría aún más el catión. El diurético de asa indicado para eliminar el exceso es la &lt;b&gt;Furosemida&lt;/b&gt; en dosis de 20-40 mg I.V.&lt;br /&gt;• &lt;b&gt;d) Dar Gluconato de Na+ para estabilizar la membrana celular:&lt;/b&gt; Es incorrecta. El fármaco de comienzo inmediato cuyo objetivo principal es estabilizar la membrana celular miocárdica (evitando arritmias fatales) es el &lt;b&gt;Gluconato de Calcio&lt;/b&gt;, no de sodio.</t>
  </si>
  <si>
    <t>&lt;b&gt;MECANISMO DE ACCIÓN TRANSCELULAR&lt;/b&gt;&lt;br /&gt;&lt;br /&gt;El fundamento del uso de los &lt;b&gt;B2 Agonistas&lt;/b&gt; en la hiperkalemia radica en que estimulan directamente a la bomba &lt;b&gt;Sodio-Potasio ATPasa&lt;/b&gt; de la membrana celular. Estos fármacos favorecen activamente la entrada del potasio desde el espacio extracelular hacia el interior de la célula (intracelular). Este mismo mecanismo transcelular protector es compartido por la &lt;b&gt;Insulina&lt;/b&gt; y la alcalosis metabólica.</t>
  </si>
  <si>
    <t>Cuál de las siguientes medidas terapéuticas NO está indicada en la hiperpotasemia:&lt;br&gt;&lt;br&gt;a) Bicarbonato de sodio&lt;br&gt;&lt;br&gt;b) Glucocorticoides&lt;br&gt;&lt;br&gt;c) Gluconato cálcico&lt;br&gt;&lt;br&gt;d) Resina de intercambio ionico</t>
  </si>
  <si>
    <t>&lt;br&gt;b) Glucocorticoides</t>
  </si>
  <si>
    <t>&lt;b&gt;TRATAMIENTO DE LA HIPERPOTASEMIA&lt;/b&gt;&lt;br /&gt;&lt;br /&gt;El abordaje terapéutico de la hiperpotasemia se organiza de acuerdo al tiempo de inicio de acción de los fármacos y la urgencia clínica marcada por el electrocardiograma (ECG). El esquema terapéutico detallado se divide en tres grupos:&lt;br /&gt;• &lt;b&gt;Fármacos de Comienzo Inmediato:&lt;/b&gt; El tratamiento de primera línea y urgente es el uso de &lt;b&gt;Gluconato de Calcio&lt;/b&gt;, cuyo objetivo principal es estabilizar la membrana celular miocárdica. Debe ser infundido con estricto monitoreo cardíaco.&lt;br /&gt;• &lt;b&gt;Fármacos de Comienzo Intermedio:&lt;/b&gt; Buscan redistribuir el potasio ingresándolo al compartimento intracelular. Incluyen las nebulizaciones con &lt;b&gt;Salbutamol&lt;/b&gt; (B2 Agonistas), la administración de &lt;b&gt;Insulina Regular&lt;/b&gt; (asociada a glucosa) y el uso de &lt;b&gt;Bicarbonato de Sodio&lt;/b&gt;.&lt;br /&gt;• &lt;b&gt;Fármacos de Comienzo Retardado:&lt;/b&gt; Buscan la eliminación definitiva del potasio del organismo. Su elección depende de la función renal e incluyen el uso de &lt;b&gt;Furosemida&lt;/b&gt; (diurético de asa), &lt;b&gt;Resina de Intercambio Catiónico&lt;/b&gt;, y la indicación de &lt;b&gt;Hemodiálisis&lt;/b&gt; para casos graves o pacientes sin función renal.</t>
  </si>
  <si>
    <t>&lt;b&gt;b) Glucocorticoides:&lt;/b&gt; Es la opción correcta (la medida que NO está indicada). Queda establecido de forma clínica y farmacológica que los glucocorticoides no tienen ningún mecanismo de acción validado para disminuir el potasio sérico o estabilizar membranas, por lo que están taxativamente proscritos como medida terapéutica en el manejo de la hiperkalemia.</t>
  </si>
  <si>
    <t>&lt;b&gt;a) Bicarbonato de sodio, c) Gluconato cálcico, y d) Resina de intercambio ionico:&lt;/b&gt; Son opciones incorrectas. Estas tres medidas terapéuticas están formalmente indicadas y protocolizadas en el manejo de la hiperpotasemia. El gluconato cálcico actúa de forma inmediata estabilizando la membrana; el bicarbonato redistribuye el catión hacia la célula; y las resinas actúan de manera retardada facilitando su eliminación por el tubo digestivo.</t>
  </si>
  <si>
    <t>&lt;b&gt;ABORDAJE PRÁCTICO DE URGENCIA&lt;/b&gt;&lt;br /&gt;&lt;br /&gt;En una situación de emergencia con hiperpotasemia severa, la secuencia práctica que debe efectuarse mientras se coloca una vía intravenosa consiste en: realizar un ECG de inmediato, iniciar nebulizaciones con Salbutamol, administrar Gluconato de Calcio bajo monitoreo continuo, colocar Insulina con dextrosa e iniciar un goteo de Furosemida con Solución Salina isotónica.</t>
  </si>
  <si>
    <t>Cuál de las siguientes medidas terapéuticas NO está indicada en la hiperpotasemia:&lt;br&gt;&lt;br&gt;a) Glucosa e insulina&lt;br&gt;&lt;br&gt;b) Resinas de intercambio iónico&lt;br&gt;&lt;br&gt;c) Glucocorticoides&lt;br&gt;&lt;br&gt;d) Bicarbonato de sodio&lt;br&gt;&lt;br&gt;e) Gluconato cálcico</t>
  </si>
  <si>
    <t>&lt;br&gt;c) Glucocorticoides</t>
  </si>
  <si>
    <t>La opción c es correcta debido a que la literatura médica nefrológica establece como axioma farmacológico ineludible que los &lt;b&gt;glucocorticoides NO están indicados como medida terapéutica en ningún caso de hiperpotasemia&lt;/b&gt;.</t>
  </si>
  <si>
    <t>&lt;br /&gt;• &lt;b&gt;a) Glucosa e insulina&lt;/b&gt;, &lt;b&gt;b) Resinas de intercambio iónico&lt;/b&gt;, &lt;b&gt;d) Bicarbonato de sodio&lt;/b&gt; y &lt;b&gt;e) Gluconato cálcico:&lt;/b&gt; Son diametralmente incorrectas porque todas estas medidas conforman la base estructurada y validada del tratamiento urgente y retardado de la hiperkalemia, actuando ya sea estabilizando la membrana, forzando el ingreso de potasio a la célula o promoviendo su excreción.</t>
  </si>
  <si>
    <t>¿Cuál de las siguientes medidas terapéuticas NO está indicada en la hiperkalemia?&lt;br&gt;&lt;br&gt;a) Resina de intercambio ionico&lt;br&gt;&lt;br&gt;b) Insulina&lt;br&gt;&lt;br&gt;c) B2 Agonistas&lt;br&gt;&lt;br&gt;d) Glucocorticoides&lt;br&gt;&lt;br&gt;e) Gluconato de Calcio</t>
  </si>
  <si>
    <t>d) Glucocorticoides</t>
  </si>
  <si>
    <t>Los &lt;b&gt;glucocorticoides no están indicados como medida terapéutica en ningún caso de hiperpotasemia&lt;/b&gt; (hiperkalemia).</t>
  </si>
  <si>
    <t>&lt;b&gt;TRATAMIENTO DE LA HIPERPOTASEMIA (HIPERKALEMIA)&lt;/b&gt;&lt;br /&gt;&lt;br /&gt;El abordaje terapéutico de la hiperpotasemia se organiza estrictamente de acuerdo al tiempo de inicio de acción de los fármacos y la urgencia clínica marcada por el electrocardiograma (ECG).&lt;br /&gt;• &lt;b&gt;Fármacos de Comienzo Inmediato:&lt;/b&gt; El &lt;b&gt;Gluconato de Calcio&lt;/b&gt; es la medida inicial imperativa cuyo objetivo principal es estabilizar la membrana celular miocárdica (evitando arritmias letales).&lt;br /&gt;• &lt;b&gt;Fármacos de Comienzo Intermedio:&lt;/b&gt; Incluyen las nebulizaciones con &lt;b&gt;Salbutamol (B2 Agonista)&lt;/b&gt;, la administración de &lt;b&gt;Insulina Regular (+ glucosa)&lt;/b&gt; y el Bicarbonato de Sodio. Su función es promover activamente la entrada transcelular de potasio desde el espacio extracelular hacia el interior de las células mediante la estimulación de la bomba Sodio-Potasio ATPasa.&lt;br /&gt;• &lt;b&gt;Fármacos de Comienzo Retardado:&lt;/b&gt; Destinados a la eliminación corporal y excreción del potasio. Si la función renal es normal, se utilizan diuréticos de asa (Furosemida) y &lt;b&gt;Resinas de Intercambio Catiónico&lt;/b&gt;. Si el paciente no posee función renal o presenta insuficiencia renal, el tratamiento de elección definitivo es la hemodiálisis.</t>
  </si>
  <si>
    <t>La opción D es correcta. A nivel farmacológico, queda formalmente establecido que los glucocorticoides carecen de indicación como medida terapéutica en todos los escenarios de hiperpotasemia, no formando parte de ningún escalón de tratamiento para reducir o estabilizar los niveles del catión.</t>
  </si>
  <si>
    <t>• &lt;b&gt;a) Resina de intercambio ionico:&lt;/b&gt; Es incorrecta. Constituye un fármaco de comienzo retardado indicado específicamente para eliminar el exceso de potasio del organismo a nivel intestinal.&lt;br /&gt;• &lt;b&gt;b) Insulina:&lt;/b&gt; Es incorrecta. La insulina regular con glucosa es una medida de comienzo intermedio fundamental que estimula el desplazamiento del potasio hacia el intracelular.&lt;br /&gt;• &lt;b&gt;c) B2 Agonistas:&lt;/b&gt; Es incorrecta. El Salbutamol en nebulización es un agente de comienzo intermedio de rápida implementación que, al igual que la insulina, promueve el ingreso celular del potasio.&lt;br /&gt;• &lt;b&gt;e) Gluconato de Calcio:&lt;/b&gt; Es incorrecta. Es la primera medida de tratamiento inmediato que se debe administrar en urgencias para estabilizar la membrana celular y evitar alteraciones fatales.</t>
  </si>
  <si>
    <t>Un paciente de 80 años con historia de hipertensión y en tratamiento con enalapril y espironolactona acude al hospital por astenia y debilidad muscular severa. La presión arterial es de 110/70 mmHg. En el ECG destacan ondas T picudas y elevadas, extrasístoles ventriculares y QT corto. ¿Cuál es el diagnóstico más probable?&lt;br&gt;&lt;br&gt;a) Hipomagnesemia&lt;br&gt;&lt;br&gt;b) Hipocalcemia&lt;br&gt;&lt;br&gt;c) Hipercalcemia&lt;br&gt;&lt;br&gt;d) Hiperpotasemia&lt;br&gt;&lt;br&gt;e) Hipernatremia</t>
  </si>
  <si>
    <t>&lt;br&gt;d) Hiperpotasemia</t>
  </si>
  <si>
    <t>&lt;b&gt;MANIFESTACIONES CLÍNICAS Y ETIOLOGÍA DE LA HIPERPOTASEMIA&lt;/b&gt;&lt;br /&gt;&lt;br /&gt;La hiperpotasemia (potasio sérico &gt; 5,5 mEq/L) altera la polarización de la membrana celular, originando graves manifestaciones neuromusculares y cardíacas.&lt;br /&gt;• &lt;b&gt;Manifestaciones neuromusculares:&lt;/b&gt; Cursa de manera característica con &lt;b&gt;astenia y debilidad muscular severa&lt;/b&gt;, parestesias y parálisis flácida.&lt;br /&gt;• &lt;b&gt;Manifestaciones cardíacas (ECG):&lt;/b&gt; Constituyen el riesgo inminente de muerte. El hallazgo temprano típico y patognomónico es la aparición de &lt;b&gt;ondas T altas, picudas y simétricas&lt;/b&gt;, frecuentemente acompañadas de un &lt;b&gt;QT corto&lt;/b&gt;. A medida que los niveles se elevan descontroladamente, se desencadenan arritmias severas como taquicardia, bradicardia o &lt;b&gt;extrasístoles ventriculares&lt;/b&gt;, pudiendo evolucionar hasta la asistolia.&lt;br /&gt;• &lt;b&gt;Etiología iatrogénica y farmacológica:&lt;/b&gt; Un mecanismo etiológico clásico por déficit de eliminación renal lo constituyen los fármacos. La administración concomitante de un &lt;b&gt;IECA&lt;/b&gt; (ej. enalapril) junto con un diurético ahorrador de potasio (&lt;b&gt;espironolactona&lt;/b&gt; o amilorida) puede desencadenar cuadros severos de hiperpotasemia, especialmente en pacientes ancianos o con disfunción renal.</t>
  </si>
  <si>
    <t>&lt;b&gt;d) Hiperpotasemia:&lt;/b&gt; Es la opción correcta. El paciente presenta los factores de riesgo farmacológicos clásicos (uso concomitante de IECA y espironolactona, los cuales disminuyen la excreción renal de potasio), sumados a la clínica neuromuscular típica (debilidad y astenia severa) y a los hallazgos patognomónicos en el electrocardiograma (ondas T altas y picudas, QT corto y extrasístoles ventriculares), configurando el cuadro clínico exacto de una hiperpotasemia grave.</t>
  </si>
  <si>
    <t>&lt;b&gt;a) Hipomagnesemia, b) Hipocalcemia, c) Hipercalcemia, y e) Hipernatremia:&lt;/b&gt; Son opciones incorrectas. Ninguno de estos trastornos hidroelectrolíticos explica la tríada de uso de fármacos ahorradores de potasio, debilidad muscular severa y, de manera categórica, la presencia electrocardiográfica de ondas T picudas y simétricas, las cuales son el sello distintivo absoluto de la hiperpotasemia en el tejido miocárdico.</t>
  </si>
  <si>
    <t>&lt;b&gt;ABORDAJE PRÁCTICO DE URGENCIA (HIPERPOTASEMIA SEVERA)&lt;/b&gt;&lt;br /&gt;&lt;br /&gt;Ante un paciente con ingreso de altos niveles de potasio (ej. con alteraciones en el ECG o niveles severos), la conducta exige instaurar tratamiento inmediato según la urgencia clínica dictada por el ECG:&lt;br /&gt;• &lt;b&gt;Fármacos de comienzo inmediato:&lt;/b&gt; Se debe administrar imperativamente &lt;b&gt;Gluconato de Calcio&lt;/b&gt; para estabilizar la membrana celular miocárdica.&lt;br /&gt;• &lt;b&gt;Fármacos de comienzo intermedio:&lt;/b&gt; Nebulizar tempranamente con B2 Agonistas (&lt;b&gt;Salbutamol&lt;/b&gt;), y administrar &lt;b&gt;Insulina Regular&lt;/b&gt; con glucosa y &lt;b&gt;Bicarbonato de Sodio&lt;/b&gt; para introducir el potasio a la célula.&lt;br /&gt;• &lt;b&gt;Fármacos de comienzo retardado:&lt;/b&gt; Uso de &lt;b&gt;Furosemida&lt;/b&gt; (diurético de asa) o resinas de intercambio catiónico, y &lt;b&gt;Hemodiálisis&lt;/b&gt; si el paciente presenta insuficiencia renal (siendo los métodos definitivos de remoción).</t>
  </si>
  <si>
    <t>12_Equilibrio_ácido_base</t>
  </si>
  <si>
    <t>¿Cuál es el valor normal del pH arterial?&lt;br&gt;&lt;br&gt;a) 7,35 a 7,45&lt;br&gt;&lt;br&gt;b) 7,20 a 7,30&lt;br&gt;&lt;br&gt;c) 7,5 a 7,60&lt;br&gt;&lt;br&gt;d) 7 a 7,10</t>
  </si>
  <si>
    <t>&lt;br&gt;a) 7,35 a 7,45</t>
  </si>
  <si>
    <t>El &lt;b&gt;valor normal del pH arterial&lt;/b&gt; oscila estrictamente entre &lt;b&gt;7,35 y 7,45&lt;/b&gt;, tomando fisiológicamente como punto medio de equilibrio el valor de 7,40.</t>
  </si>
  <si>
    <t>&lt;b&gt;VALORES NORMALES DE LA GASOMETRÍA ARTERIAL&lt;/b&gt;&lt;br /&gt;&lt;br /&gt;Para valorar de forma correcta el medio interno y el estado ácido-base, se debe solicitar el estudio en sangre de gases arteriales. Las variables fundamentales a tener en cuenta y sus valores normales son:&lt;br /&gt;• &lt;b&gt;pH:&lt;/b&gt; El valor normal del pH arterial es de &lt;b&gt;7,35 a 7,45&lt;/b&gt; (tomando como punto medio 7,40). Los límites de pH sanguíneo compatibles con la vida humana oscilan entre 6,8 y 7,8.&lt;br /&gt;• &lt;b&gt;PaO2:&lt;/b&gt; 80 - 100 mmHg.&lt;br /&gt;• &lt;b&gt;PaCO2:&lt;/b&gt; 35 - 45 mmHg (tomando como punto medio 40 mmHg).&lt;br /&gt;• &lt;b&gt;SatO2:&lt;/b&gt; 95 - 100%.&lt;br /&gt;• &lt;b&gt;HCO3⁻ (Bicarbonato):&lt;/b&gt; 22 - 26 mEq/L (tomando como punto medio 24 mEq/L).&lt;br /&gt;• &lt;b&gt;Relación pH e [H⁺]:&lt;/b&gt; Existe una relación de tipo inversa entre el valor del pH y la concentración de hidrogeniones; a menor pH, existe una mayor concentración de [H⁺]. Normalmente, un pH de 7,40 se corresponde con una concentración de hidrogeniones de 40 nEq/L.</t>
  </si>
  <si>
    <t>La opción a es correcta debido a que la literatura médica establece como axioma fisiológico ineludible que el valor normal del &lt;b&gt;pH arterial&lt;/b&gt; es de &lt;b&gt;7,35 a 7,45&lt;/b&gt;, rango necesario para que las células del organismo lleven a cabo sus procesos enzimáticos y bioquímicos de forma óptima.</t>
  </si>
  <si>
    <t>&lt;br /&gt;• &lt;b&gt;b) 7,20 a 7,30:&lt;/b&gt; Es incorrecta porque refleja un aumento de la concentración plasmática de hidrogeniones, definiendo un estado de &lt;b&gt;acidemia&lt;/b&gt; (pH sanguíneo menor de 7,36).&lt;br /&gt;• &lt;b&gt;c) 7,5 a 7,60:&lt;/b&gt; Es incorrecta debido a que corresponde a una disminución de la concentración plasmática de hidrogeniones, es decir, un estado de &lt;b&gt;alcalemia&lt;/b&gt; (pH sanguíneo mayor de 7,44).&lt;br /&gt;• &lt;b&gt;d) 7 a 7,10:&lt;/b&gt; Es incorrecta por representar una acidemia muy severa, cercana al límite inferior biológicamente compatible con la vida humana (6,8).</t>
  </si>
  <si>
    <t>&lt;b&gt;DIFERENCIACIÓN ENTRE ACIDEMIA Y ACIDOSIS&lt;/b&gt;&lt;br /&gt;&lt;br /&gt;Resulta crucial distinguir terminológicamente las alteraciones del pH sanguíneo de los procesos subyacentes:&lt;br /&gt;• &lt;b&gt;Sufijo “emia” (Acidemia y Alcalemia):&lt;/b&gt; Se refiere estrictamente al nivel del &lt;b&gt;pH sanguíneo&lt;/b&gt;. La acidemia se define con un pH menor de 7,36, y la alcalemia con un pH mayor de 7,44.&lt;br /&gt;• &lt;b&gt;Sufijo “osis” (Acidosis y Alcalosis):&lt;/b&gt; Se refiere al &lt;b&gt;proceso fisiopatológico&lt;/b&gt; (metabólico o respiratorio) subyacente que origina las alteraciones. Este proceso puede cursar con un pH sanguíneo normal dependiendo de la existencia de un mecanismo compensatorio eficaz. Por lo tanto, el término "acidosis" no implica necesariamente la presencia de un pH bajo.</t>
  </si>
  <si>
    <t>¿Cuál es la principal causa de alcalosis respiratoria en pacientes hospitalizados? Seleccione una:&lt;br&gt;&lt;br&gt;a) Ansiedad y/o hiperventilación&lt;br&gt;&lt;br&gt;b) Uso de diuréticos&lt;br&gt;&lt;br&gt;c) Insuficiencia hepática aguda&lt;br&gt;&lt;br&gt;d) Insuficiencia renal aguda</t>
  </si>
  <si>
    <t>a) Ansiedad y/o hiperventilación</t>
  </si>
  <si>
    <t>Clínicamente, la ansiedad y/o la hiperventilación constituyen la principal causa de alcalosis respiratoria en pacientes hospitalizados.</t>
  </si>
  <si>
    <t>ETIOLOGÍA DE LA ALCALOSIS RESPIRATORIA&lt;br /&gt;&lt;br /&gt;La alcalosis respiratoria es desencadenada por todo aquel proceso que provoque un aumento sostenido de la frecuencia respiratoria y de la ventilación alveolar. Sus causas se agrupan de la siguiente manera:&lt;br /&gt;• Estados hipermetabólicos o estímulos directos: Ansiedad, neurosis, psicosis, dolor intenso y fiebre (estado de catabolismo y taquipnea refleja).&lt;br /&gt;• Iatrogénicas y Psicológicas: Situaciones de estrés, miedo o dolor intenso en procedimientos médicos (ej. al realizar una extracción de gases arteriales, el paciente hiperventila generando una caída aguda de su pCO2 normal). También por una ventilación mecánica excesiva (programar el respirador con una frecuencia muy elevada).&lt;br /&gt;• Hipoxia / Hipoxemia: Neumonía, embolia pulmonar, edema pulmonar, fibrosis intersticial, síndrome de distrés respiratorio, asma aguda, exposición a grandes alturas y cuadros de anemia intensa.&lt;br /&gt;• Alteraciones del Sistema Nervioso Central: Accidente vascular cerebral (ACV), encefalitis, meningitis, tumor cerebral y traumatismos.&lt;br /&gt;• Otras causas: Sepsis por gramnegativos (liberación de endotoxinas), insuficiencia hepática (cirrosis), embarazo e intoxicaciones (sobredosis de salicilatos).</t>
  </si>
  <si>
    <t>La opción A es correcta. En la práctica clínica diaria, los cuadros vinculados a la ansiedad, el estrés, el miedo, el dolor o los ataques de pánico que llevan a una hiperventilación alveolar constituyen la principal causa epidemiológica de alcalosis respiratoria en pacientes internados, originando un rápido descenso primario de la pCO2 (hipocapnia) y la consiguiente elevación del pH.</t>
  </si>
  <si>
    <t>• b) Uso de diuréticos: Es incorrecta. El uso de diuréticos (tanto tiazidas como de asa) constituye estadísticamente la principal causa de alcalosis metabólica en pacientes hospitalizados, debido a la reducción de volumen (déficit de cloro) y pérdida de hidrogeniones/potasio.&lt;br /&gt;• c) Insuficiencia hepática aguda: Es incorrecta. Si bien la insuficiencia hepática (como la cirrosis) puede actuar como una causa metabólica de hiperventilación y alcalosis respiratoria, no constituye la etiología principal ni la más prevalente en el ámbito de hospitalización general frente a la ansiedad o hiperventilación.&lt;br /&gt;• d) Insuficiencia renal aguda: Es incorrecta. La insuficiencia renal aguda cursa de forma característica y patognomónica con una acidosis metabólica, generada de manera secundaria a la falta de eliminación y la consecuente retención sistémica de ácidos y productos nitrogenados.</t>
  </si>
  <si>
    <t>FISIOPATOLOGÍA DE LA ALCALOSIS RESPIRATORIA&lt;br /&gt;&lt;br /&gt;• Mecanismo Primario: Se caracteriza por un aumento del pH (disminución de la concentración de hidrogeniones) debido a un descenso primario de la pCO2 (hipocapnia) como consecuencia directa de una hiperventilación alveolar.&lt;br /&gt;• Respuesta Aguda Intracelular: Al descender la concentración de hidrogeniones, se produce como respuesta inmediata un desplazamiento de estos desde el espacio intracelular hacia el extracelular, con lo que desciende secundariamente el bicarbonato en plasma.&lt;br /&gt;• Compensación Renal Definitiva: En el plazo de 2 a 6 horas empiezan a manifestarse los mecanismos compensadores renales. El descenso de la pCO2 inhibe la reabsorción y la regeneración tubular de bicarbonato. Este mecanismo alcanza su punto máximo a los 3-5 días, pudiendo normalizar por completo el pH.</t>
  </si>
  <si>
    <t>La acidosis metabólica con anión GAP aumentado puede ser producida por todas las siguientes causas menos una:&lt;br&gt;&lt;br&gt;a) Diarrea aguda&lt;br&gt;&lt;br&gt;b) Cetoacidosis diabética&lt;br&gt;&lt;br&gt;c) Insuficiencia renal aguda&lt;br&gt;&lt;br&gt;d) Acidosis láctica&lt;br&gt;&lt;br&gt;e) Intoxicación por metanol</t>
  </si>
  <si>
    <t>&lt;br&gt;a) Diarrea aguda</t>
  </si>
  <si>
    <t>La &lt;b&gt;diarrea aguda&lt;/b&gt; es una causa comprobada de acidosis metabólica que &lt;b&gt;NO produce un anión GAP aumentado&lt;/b&gt;, ya que cursa fisiopatológicamente con un &lt;b&gt;anión GAP normal&lt;/b&gt; (hiperclorémica) secundario a las profundas pérdidas digestivas de bicarbonato.</t>
  </si>
  <si>
    <t>&lt;b&gt;ETIOLOGÍA DE LA ACIDOSIS METABÓLICA SEGÚN EL ANIÓN GAP&lt;/b&gt;&lt;br /&gt;&lt;br /&gt;Para establecer la causa subyacente de la acidosis metabólica, resulta indispensable calcular el Anión GAP (brecha aniónica), el cual divide las etiologías en dos grandes grupos taxonómicos:&lt;br /&gt;• &lt;b&gt;Acidosis Metabólicas con Anión GAP Alto (Normoclorémicas):&lt;/b&gt; Se producen por un aumento de la producción de ácidos orgánicos o una disminución en la excreción de ácidos inorgánicos. Sus causas principales abarcan el aumento de producción (cetoacidosis diabética o alcohólica, acidosis láctica tipo A y B), las intoxicaciones severas (por metanol, etilenglicol, salicilatos o paraldehído) y la disminución en la excreción (insuficiencia renal aguda y crónica).&lt;br /&gt;• &lt;b&gt;Acidosis Metabólicas con Anión GAP Normal (Hiperclorémicas):&lt;/b&gt; En este grupo, la disminución del bicarbonato se acompaña de un aumento compensatorio del cloro sérico. Se subdividen en causas no renales dadas por pérdidas digestivas de bicarbonato (diarrea aguda, drenajes o fístulas) y causas de origen renal (acidosis tubular renal, déficit o resistencia a mineralocorticoides, y nefritis intersticiales crónicas).</t>
  </si>
  <si>
    <t>&lt;b&gt;a) Diarrea aguda:&lt;/b&gt; Es la opción correcta (la causa que NO produce anión GAP aumentado). Constituye la etiología no renal más frecuente de acidosis metabólica con anión GAP normal (hiperclorémica), desencadenada por la profunda pérdida digestiva de bicarbonato.</t>
  </si>
  <si>
    <t>&lt;b&gt;b) Cetoacidosis diabética, c) Insuficiencia renal aguda, d) Acidosis láctica, y e) Intoxicación por metanol:&lt;/b&gt; Son opciones incorrectas para el enunciado. Todas estas patologías representan causas clínicas clásicas y confirmadas de acidosis metabólica con anión GAP aumentado o alto (normoclorémica), originadas por la retención o producción masiva de ácidos (orgánicos o inorgánicos) que elevan de forma patológica la brecha aniónica.</t>
  </si>
  <si>
    <t>&lt;b&gt;CÁLCULO Y UTILIDAD DEL ANIÓN GAP&lt;/b&gt;&lt;br /&gt;&lt;br /&gt;El término Anión GAP (o hiato aniónico) se refiere a aquellos aniones no medibles en el ionograma sérico (como proteinatos, fosfatos y sulfatos) que se requieren obligatoriamente para balancear la carga positiva del sodio plasmático.&lt;br /&gt;• &lt;b&gt;Fórmula:&lt;/b&gt; Se calcula restando a la concentración de sodio la suma de las concentraciones de cloro y bicarbonato: Anión Gap = Na+ - (Cl- + HCO3-).&lt;br /&gt;• &lt;b&gt;Valores Normales:&lt;/b&gt; El rango de normalidad establecido es de 10 ± 2 mEq/L (aceptándose de manera general un rango estricto entre 8 y 12 mEq/L).</t>
  </si>
  <si>
    <t>¿Cuál es la principal causa de alcalosis metabólica en pacientes hospitalizados? Seleccione una:&lt;br&gt;&lt;br&gt;a) Vómitos persistentes&lt;br&gt;&lt;br&gt;b) Diarrea crónica&lt;br&gt;&lt;br&gt;c) Hiperaldosteronismo&lt;br&gt;&lt;br&gt;d) Uso de diuréticos</t>
  </si>
  <si>
    <t>&lt;br&gt;d) Uso de diuréticos</t>
  </si>
  <si>
    <t>Estadísticamente, el &lt;b&gt;uso de diuréticos&lt;/b&gt; (tanto tiazidas como de asa) constituye la principal causa de alcalosis metabólica en pacientes hospitalizados.</t>
  </si>
  <si>
    <t>&lt;b&gt;ETIOLOGÍA DE LA ALCALOSIS METABÓLICA&lt;/b&gt;&lt;br /&gt;&lt;br /&gt;Para el desarrollo de una alcalosis metabólica hace falta siempre una causa inicial (pérdida exagerada de ácidos o hidrogeniones), sumada a un factor de mantenimiento que evite que se elimine el exceso de bicarbonato por la orina. Las causas etiológicas se agrupan en:&lt;br /&gt;• &lt;b&gt;Con reducción de volumen (Déficit de Cloro):&lt;/b&gt; Los &lt;b&gt;vómitos persistentes&lt;/b&gt; generan fisiopatológicamente una alcalosis metabólica. Otras causas incluyen aspiración gástrica, alcalosis posthipercápnica, clorodiarrea congénita y adenoma velloso del colon. En este grupo, estadísticamente, el &lt;b&gt;uso de diuréticos&lt;/b&gt; constituye la principal causa en pacientes hospitalizados.&lt;br /&gt;• &lt;b&gt;Hipermineralocorticismos:&lt;/b&gt; El &lt;i&gt;Síndrome de Cushing&lt;/i&gt; se asocia típicamente al desarrollo de una alcalosis metabólica. Incluye también al &lt;i&gt;Hiperaldosteronismo primario&lt;/i&gt;, &lt;i&gt;Hiperaldosteronismo secundario&lt;/i&gt; y &lt;i&gt;Síndrome de Gitelman&lt;/i&gt;. Asimismo, el &lt;i&gt;Síndrome de Bartter&lt;/i&gt; produce clásicamente un cuadro de alcalosis metabólica.&lt;br /&gt;• &lt;b&gt;Por administración de álcalis:&lt;/b&gt; Administración exógena de bicarbonato y síndrome de leche y alcalinos.&lt;br /&gt;• &lt;b&gt;Conversión de aniones orgánicos a bicarbonato:&lt;/b&gt; Carga de lactato, citrato y acetato.</t>
  </si>
  <si>
    <t>La opción d es correcta debido a que la literatura nefrológica establece estadísticamente como premisa que el &lt;b&gt;uso de diuréticos&lt;/b&gt; (tanto tiazídicos como de asa) constituye la principal causa de alcalosis metabólica en pacientes internados.</t>
  </si>
  <si>
    <t>&lt;br /&gt;• &lt;b&gt;a) Vómitos persistentes:&lt;/b&gt; Es incorrecta como respuesta a la "principal causa", ya que, aunque generan fisiopatológicamente alcalosis metabólica por pérdida de ácido y volumen, la administración farmacológica de diuréticos supera su incidencia en el ámbito hospitalario.&lt;br /&gt;• &lt;b&gt;b) Diarrea crónica:&lt;/b&gt; Es diametralmente incorrecta debido a que las pérdidas digestivas bajas por diarrea aguda o crónica constituyen la causa más frecuente de &lt;b&gt;acidosis metabólica&lt;/b&gt; (hiperclorémica o con anión GAP normal) por pérdida masiva de bicarbonato, no de alcalosis.&lt;br /&gt;• &lt;b&gt;c) Hiperaldosteronismo:&lt;/b&gt; Es incorrecta porque si bien los estados de hipermineralocorticismo generan alcalosis metabólica, su prevalencia etiológica es muchísimo menor frente a la alta prescripción rutinaria de diuréticos.</t>
  </si>
  <si>
    <t>&lt;b&gt;FISIOPATOLOGÍA Y CLORO URINARIO&lt;/b&gt;&lt;br /&gt;&lt;br /&gt;• &lt;b&gt;Fisiopatología Compensatoria:&lt;/b&gt; La alcalosis metabólica se caracteriza por un aumento del pH originado por un aumento del bicarbonato. Fisiológicamente, el principal mecanismo compensatorio es la &lt;b&gt;disminución de la frecuencia respiratoria&lt;/b&gt; para retener pCO2, aunque esta hipoventilación rara vez supera los 50-55 mmHg de pCO2 para no generar hipoxemia.&lt;br /&gt;• &lt;b&gt;Diagnóstico por Cloro Urinario:&lt;/b&gt; La concentración de cloro en orina orienta el diagnóstico etiológico. En formas con reducción de volumen (vómitos o diuréticos), el cloro en orina es generalmente &lt;b&gt;inferior a 10 mEq/L&lt;/b&gt;. En los hipermineralocorticismos y en el &lt;i&gt;síndrome de Bartter&lt;/i&gt;, el cloro en orina suele ser &lt;b&gt;superior a 20 mEq/L&lt;/b&gt; y son clínicamente resistentes al tratamiento con cloruro sódico.</t>
  </si>
  <si>
    <t>La acidosis metabólica con anion GAP aumentado puede ser producida por todas las siguientes causas menos una:&lt;br&gt;&lt;br&gt;a) Diarrea Aguda&lt;br&gt;&lt;br&gt;b) Cetoacidosis Diabética&lt;br&gt;&lt;br&gt;c) Intoxicación por metanol&lt;br&gt;&lt;br&gt;d) Acidosis Láctica</t>
  </si>
  <si>
    <t>a) Diarrea Aguda</t>
  </si>
  <si>
    <t>Fisiopatológicamente, la &lt;b&gt;diarrea aguda&lt;/b&gt; es una causa de &lt;b&gt;acidosis metabólica que no produce un anión GAP aumentado&lt;/b&gt;, ya que cursa de manera característica con un &lt;b&gt;anión GAP normal&lt;/b&gt; (hiperclorémica).</t>
  </si>
  <si>
    <t>&lt;b&gt;CLASIFICACIÓN DE LA ACIDOSIS METABÓLICA SEGÚN EL ANIÓN GAP&lt;/b&gt;&lt;br /&gt;&lt;br /&gt;Para establecer la causa subyacente de la acidosis metabólica, es indispensable utilizar el cálculo del Anión GAP (brecha aniónica), el cual nos divide las etiologías en dos grandes grupos taxonómicos:&lt;br /&gt;• &lt;b&gt;Acidosis Metabólicas con Anión GAP Alto (Normoclorémicas):&lt;/b&gt; Se deben a un aumento de la producción de ácidos orgánicos o a una disminución en la excreción de ácidos inorgánicos. Clínicamente, cursan de manera característica con un anión GAP aumentado patologías como la cetoacidosis diabética, la acidosis láctica, la insuficiencia renal aguda (por retención de cuerpos nitrogenados) y la intoxicación por metanol o salicilatos.&lt;br /&gt;• &lt;b&gt;Acidosis Metabólicas con Anión GAP Normal (Hiperclorémicas):&lt;/b&gt; En este grupo, la disminución del bicarbonato se acompaña de un aumento compensatorio del cloro sérico. Se subdividen en causas de origen renal (como la acidosis tubular renal) y causas no renales, dadas primariamente por pérdidas digestivas de bicarbonato, siendo la diarrea la causa no renal más frecuente e importante de este perfil patológico.</t>
  </si>
  <si>
    <t>La opción A es correcta. La diarrea aguda genera una pérdida neta de bicarbonato a través del tracto digestivo, la cual se compensa fisiológicamente con una retención de cloro sérico. Este mecanismo establece que la diarrea no produce un anión GAP aumentado, sino que constituye la causa fundamental y más prevalente de acidosis metabólica con anión GAP estrictamente normal.</t>
  </si>
  <si>
    <t>• &lt;b&gt;b) Cetoacidosis Diabética:&lt;/b&gt; Es incorrecta. Constituye una de las etiologías clásicas de acidosis metabólica con anión GAP aumentado, secundaria a la sobreproducción y acumulación de ácidos orgánicos (cetoácidos) en el organismo.&lt;br /&gt;• &lt;b&gt;c) Intoxicación por metanol:&lt;/b&gt; Es incorrecta. La ingesta de metanol genera metabolitos ácidos tóxicos (ácido fórmico) que incrementan la brecha aniónica, ingresando en la categoría de acidosis con anión GAP alto.&lt;br /&gt;• &lt;b&gt;d) Acidosis Láctica:&lt;/b&gt; Es incorrecta. Ocurre por hipoperfusión celular y tisular o intoxicaciones, produciendo ácido láctico en exceso, el cual representa un anión no medible que eleva categóricamente el anión GAP.</t>
  </si>
  <si>
    <t>&lt;b&gt;CÁLCULO Y UTILIDAD DEL ANIÓN GAP&lt;/b&gt;&lt;br /&gt;&lt;br /&gt;El término Anión GAP (AG) o anión restante se refiere a aquellos aniones diferentes a los medibles habitualmente en el ionograma sérico, los cuales se requieren obligatoriamente para balancear la carga positiva del sodio.&lt;br /&gt;• &lt;b&gt;Cálculo:&lt;/b&gt; Se calcula restando a la concentración de sodio la suma de las concentraciones de cloro y bicarbonato (Anión Gap = Na+ - [Cl- + HCO3-]).&lt;br /&gt;• &lt;b&gt;Valores Normales:&lt;/b&gt; El Anión GAP normal es de 10 ± 2 mEq/L, considerándose aceptable un rango entre 8 y 12 mEq/L.</t>
  </si>
  <si>
    <t>¿Qué tipo de acidosis se produce en la diabetes mellitus descompensada?&lt;br&gt;&lt;br&gt;a) Acidosis láctica&lt;br&gt;&lt;br&gt;b) Acidosis metabólica&lt;br&gt;&lt;br&gt;c) Acidosis respiratoria&lt;br&gt;&lt;br&gt;d) Acidosis tubular renal</t>
  </si>
  <si>
    <t>&lt;br&gt;b) Acidosis metabólica</t>
  </si>
  <si>
    <t>La &lt;b&gt;diabetes mellitus descompensada&lt;/b&gt; produce clásicamente una &lt;b&gt;acidosis metabólica&lt;/b&gt; con anión GAP aumentado (normoclorémica), desencadenada por el aumento patológico en la producción de ácidos orgánicos.</t>
  </si>
  <si>
    <t>&lt;b&gt;ETIOLOGÍA DE LA ACIDOSIS METABÓLICA Y CETOACIDOSIS DIABÉTICA&lt;/b&gt;&lt;br /&gt;&lt;br /&gt;La acidosis metabólica se caracteriza fundamentalmente por un descenso del pH sanguíneo (acidemia) debido a una disminución primaria de la concentración plasmática de bicarbonato. Fisiopatológicamente, este descenso de bicarbonato ocurre por la acumulación de ácidos no volátiles o por la pérdida digestiva o renal de la base.&lt;br /&gt;• &lt;b&gt;Análisis etiológico:&lt;/b&gt; Para establecer la causa subyacente, es indispensable el cálculo del anión GAP, el cual divide a las acidosis en normoclorémicas (anión GAP alto) e hiperclorémicas (anión GAP normal).&lt;br /&gt;• &lt;b&gt;Acidosis con Anión GAP Alto:&lt;/b&gt; Se deben a una disminución en la excreción de ácidos inorgánicos (ej. insuficiencia renal aguda) o, como ocurre en la diabetes, a un aumento sistémico en la producción de ácidos orgánicos.&lt;br /&gt;• &lt;b&gt;Diabetes Mellitus Descompensada:&lt;/b&gt; La descompensación de la patología diabética genera masivamente cetoácidos en sangre (cetoacidosis diabética), los cuales consumen rápidamente el bicarbonato plasmático como buffer, instaurando de manera clásica el cuadro de acidosis metabólica con anión GAP aumentado.</t>
  </si>
  <si>
    <t>&lt;b&gt;b) Acidosis metabólica:&lt;/b&gt; Es la opción correcta. Fisiopatológica y clínicamente, la descompensación severa de la diabetes mellitus (cetoacidosis diabética) produce un exceso masivo de ácidos orgánicos que consumen el bicarbonato sérico, instaurando de forma característica un cuadro primario de acidosis metabólica con elevación del anión GAP.</t>
  </si>
  <si>
    <t>&lt;b&gt;a) Acidosis láctica:&lt;/b&gt; Es incorrecta. Si bien produce acidosis metabólica con anión GAP aumentado, esta etiología específica se genera típicamente por hipoperfusión tisular o choque (Tipo A) o por intoxicaciones directas (Tipo B), difiriendo de la vía cetogénica que define a la diabetes descompensada pura.&lt;br /&gt;&lt;b&gt;c) Acidosis respiratoria:&lt;/b&gt; Es incorrecta. Este trastorno del equilibrio ácido-base se caracteriza por una elevación primaria de la pCO2 originada por cuadros de hipoventilación alveolar (ej. EPOC avanzado, intoxicación por opiáceos), un mecanismo que no se relaciona con la génesis metabólica de la patología diabética.&lt;br /&gt;&lt;b&gt;d) Acidosis tubular renal:&lt;/b&gt; Es incorrecta. Aunque es una forma de acidosis metabólica, cursa con anión GAP normal (hiperclorémica) y es producida estrictamente por defectos anatomo-funcionales en los túbulos renales que impiden la reabsorción o regeneración del bicarbonato, y no por la acumulación sistémica de ácidos exógenos u orgánicos.</t>
  </si>
  <si>
    <t>&lt;b&gt;CÁLCULO Y UTILIDAD DEL ANIÓN GAP&lt;/b&gt;&lt;br /&gt;&lt;br /&gt;El anión GAP (hiato aniónico) se refiere a aquellos aniones no medibles en el ionograma sérico (sulfatos, fosfatos, proteinatos) que balancean la carga positiva del sodio.&lt;br /&gt;• &lt;b&gt;Fórmula:&lt;/b&gt; Se calcula restando a la concentración de sodio la suma de las concentraciones de cloro y bicarbonato (Na+ - [Cl- + HCO3-]).&lt;br /&gt;• &lt;b&gt;Valores:&lt;/b&gt; El rango normal es de 10 ± 2 mEq/L.&lt;br /&gt;• &lt;b&gt;Implicancia:&lt;/b&gt; Clínicamente, la cetoacidosis diabética, la acidosis láctica, la insuficiencia renal aguda y la intoxicación por metanol cursan de manera característica con un anión GAP aumentado.</t>
  </si>
  <si>
    <t>¿Qué tipo de alcalosis se produce en pacientes con síndrome de Bartter?&lt;br&gt;&lt;br&gt;a) Alcalosis metabólica&lt;br&gt;&lt;br&gt;b) Alcalosis respiratoria&lt;br&gt;&lt;br&gt;c) Alcalosis mixta&lt;br&gt;&lt;br&gt;d) Alcalosis hipoclorémica</t>
  </si>
  <si>
    <t>&lt;br&gt;a) Alcalosis metabólica</t>
  </si>
  <si>
    <t>El &lt;i&gt;síndrome de Bartter&lt;/i&gt; produce clásicamente un cuadro fisiopatológico de &lt;b&gt;alcalosis metabólica&lt;/b&gt;, el cual se caracteriza por ser resistente al tratamiento estándar con cloruro sódico.</t>
  </si>
  <si>
    <t>&lt;b&gt;ETIOLOGÍA DE LA ALCALOSIS METABÓLICA&lt;/b&gt;&lt;br /&gt;&lt;br /&gt;Para el desarrollo de una alcalosis metabólica hace falta siempre una causa inicial (pérdida exagerada de ácidos o hidrogeniones), sumada a un factor de mantenimiento que evite que se elimine el exceso de bicarbonato por la orina. Las causas etiológicas se agrupan en:&lt;br /&gt;• &lt;b&gt;Con reducción de volumen (Déficit de Cloro):&lt;/b&gt; Los vómitos persistentes y el uso de diuréticos (tanto tiazidas como de asa) generan fisiopatológicamente pérdida de volumen y cloruro.&lt;br /&gt;• &lt;b&gt;Hipermineralocorticismos y Tubulopatías:&lt;/b&gt; El &lt;i&gt;Síndrome de Cushing&lt;/i&gt;, el &lt;i&gt;Hiperaldosteronismo primario&lt;/i&gt;, el &lt;i&gt;Hiperaldosteronismo secundario&lt;/i&gt; y el &lt;i&gt;Síndrome de Gitelman&lt;/i&gt; se asocian típicamente al desarrollo de una alcalosis metabólica. Asimismo, a nivel de afecciones tubulares específicas, el &lt;b&gt;&lt;i&gt;Síndrome de Bartter&lt;/i&gt;&lt;/b&gt; produce clásicamente un cuadro de alcalosis metabólica.&lt;br /&gt;• &lt;b&gt;Por administración de álcalis (en insuficiencia renal):&lt;/b&gt; Administración exógena de bicarbonato y síndrome de leche y alcalinos.&lt;br /&gt;• &lt;b&gt;Conversión de aniones orgánicos a bicarbonato:&lt;/b&gt; Carga de lactato, citrato y acetato.</t>
  </si>
  <si>
    <t>La opción a es correcta debido a que la literatura nefrológica establece taxativamente que el &lt;b&gt;síndrome de Bartter&lt;/b&gt; constituye una tubulopatía primaria que altera el transporte iónico, produciendo de forma ineludible y clásica un cuadro de &lt;b&gt;alcalosis metabólica&lt;/b&gt; (aumento de la concentración plasmática de bicarbonato).</t>
  </si>
  <si>
    <t>&lt;br /&gt;• &lt;b&gt;b) Alcalosis respiratoria:&lt;/b&gt; Es incorrecta porque la alcalosis respiratoria es originada por un descenso primario de la pCO2 (hipocapnia) secundario a hiperventilación alveolar, no existiendo correlación patogénica directa con el trastorno de transporte tubular renal propio del síndrome de Bartter.&lt;br /&gt;• &lt;b&gt;c) Alcalosis mixta:&lt;/b&gt; Es incorrecta debido a que la afección genera un trastorno primario exclusivamente metabólico y no una sumatoria patológica inicial de alcalosis respiratoria y metabólica concomitantes.&lt;br /&gt;• &lt;b&gt;d) Alcalosis hipoclorémica:&lt;/b&gt; Es incorrecta como mejor definición fisiopatológica de la opción, ya que, si bien hay pérdida de cloro, la concentración de este catión en la orina en el síndrome de Bartter suele ser muy elevada (superior a 20 mEq/L), diferenciándose de las clásicas alcalosis hipoclorémicas puras por reducción de volumen (donde el cloro urinario cae a menos de 10 mEq/L).</t>
  </si>
  <si>
    <t>&lt;b&gt;FISIOPATOLOGÍA Y CLORO URINARIO&lt;/b&gt;&lt;br /&gt;&lt;br /&gt;La determinación de la concentración de cloro en orina resulta sumamente útil para orientar el diagnóstico etiológico diferencial de las alcalosis metabólicas:&lt;br /&gt;• En formas con &lt;b&gt;reducción de volumen&lt;/b&gt; (como vómitos o el uso de diuréticos), el cloro en orina es generalmente &lt;b&gt;inferior a 10 mEq/L&lt;/b&gt;.&lt;br /&gt;• En los &lt;b&gt;hipermineralocorticismos&lt;/b&gt; y en el &lt;b&gt;&lt;i&gt;síndrome de Bartter&lt;/i&gt;&lt;/b&gt;, el cloro en orina suele ser &lt;b&gt;superior a 20 mEq/L&lt;/b&gt; y, característicamente, son cuadros clínicos que resultan resistentes al tratamiento estándar con cloruro sódico.</t>
  </si>
  <si>
    <t>¿Qué tipo de alcalosis se produce en pacientes con vómitos persistentes?&lt;br&gt;&lt;br&gt;a) Alcalosis metabólica&lt;br&gt;&lt;br&gt;b) Alcalosis respiratoria&lt;br&gt;&lt;br&gt;c) Alcalosis mixta&lt;br&gt;&lt;br&gt;d) Alcalosis hipocloremia</t>
  </si>
  <si>
    <t>a) Alcalosis metabólica</t>
  </si>
  <si>
    <t>Fisiopatológicamente, los &lt;b&gt;vómitos persistentes&lt;/b&gt; generan una &lt;b&gt;alcalosis metabólica&lt;/b&gt; asociada a reducción de volumen y déficit de cloro.</t>
  </si>
  <si>
    <t>&lt;b&gt;ETIOLOGÍA DE LA ALCALOSIS METABÓLICA&lt;/b&gt;&lt;br /&gt;&lt;br /&gt;Las causas de la alcalosis metabólica son múltiples y se agrupan en las siguientes categorías principales:&lt;br /&gt;• &lt;b&gt;Con reducción de volumen (Déficit de Cloro):&lt;/b&gt; Los &lt;b&gt;vómitos persistentes&lt;/b&gt; generan fisiopatológicamente una alcalosis metabólica. También se incluyen la aspiración gástrica, alcalosis posthipercápnica, clorodiarrea congénita y el adenoma velloso del colon. Otras causas asociadas incluyen el hipoparatiroidismo y la hipomagnesemia. A nivel estadístico, el uso de diuréticos (tanto tiazidas como de asa) constituye la principal causa de alcalosis metabólica en pacientes hospitalizados.&lt;br /&gt;• &lt;b&gt;Hipermineralocorticismos:&lt;/b&gt; El síndrome de Cushing se asocia típicamente al desarrollo de una alcalosis metabólica. Incluye también al hiperaldosteronismo primario y secundario, y al síndrome de Gitelman. Asimismo, el síndrome de Bartter produce clásicamente este cuadro.&lt;br /&gt;• &lt;b&gt;Otros mineralocorticoidismos:&lt;/b&gt; Consumo de regaliz, uso de ciertas pomadas, aerosoles nasales, carbenoxolona, tabaco de mascar y el síndrome de reducción intensa de potasio (K+ &lt; 2 mEq/L).&lt;br /&gt;• &lt;b&gt;Administración de álcalis y conversión:&lt;/b&gt; Administración exógena de bicarbonato, síndrome de leche y alcalinos, y la conversión de aniones orgánicos a bicarbonato (carga de lactato, citrato y acetato).</t>
  </si>
  <si>
    <t>La opción A es correcta. Los vómitos persistentes provocan una pérdida externa masiva de ácidos (hidrogeniones) y cloro del contenido gástrico, lo que genera una reducción de volumen intravascular y un déficit de cloro sérico. Esta pérdida neta de hidrogeniones origina de forma directa y característica el desarrollo de una alcalosis metabólica como trastorno primario.</t>
  </si>
  <si>
    <t>• &lt;b&gt;b) Alcalosis respiratoria:&lt;/b&gt; Es incorrecta. Su trastorno inicial es originado por un descenso primario de la pCO2 provocado por una hiperventilación alveolar (ej. secundaria a ansiedad, estrés, hipoxia o cuadros de sepsis), no estando relacionada patogénicamente con las pérdidas ácidas gastrointestinales.&lt;br /&gt;• &lt;b&gt;c) Alcalosis mixta:&lt;/b&gt; Es incorrecta. Este término describe la coexistencia simultánea de una alcalosis metabólica y una alcalosis respiratoria en el mismo paciente, lo cual no es el disturbio aislado primario desencadenado por el solo hecho de presentar vómitos.&lt;br /&gt;• &lt;b&gt;d) Alcalosis hipocloremia:&lt;/b&gt; Es incorrecta. Si bien la hipocloremia (déficit de cloro) es el mecanismo subyacente y la consecuencia electrolítica concomitante de los vómitos, el diagnóstico sindrómico correcto y formal para el trastorno primario del equilibrio ácido-base se denomina "alcalosis metabólica".</t>
  </si>
  <si>
    <t>&lt;b&gt;FISIOPATOLOGÍA DE LA ALCALOSIS METABÓLICA&lt;/b&gt;&lt;br /&gt;&lt;br /&gt;• &lt;b&gt;Mecanismo Primario:&lt;/b&gt; Se caracteriza fundamentalmente por un aumento del pH (reflejando un descenso de la concentración de [H⁺]), originado por un aumento de la concentración plasmática de bicarbonato ([HCO3⁻]).&lt;br /&gt;• &lt;b&gt;Mecanismo Compensador:&lt;/b&gt; Como respuesta fisiológica (trastorno secundario), se produce un aumento compensador de la pCO2. El descenso en la concentración de hidrogeniones deprime directamente el centro respiratorio, ordenando una &lt;b&gt;disminución de la frecuencia respiratoria&lt;/b&gt; (hipoventilación) para retener dióxido de carbono. Esta hipoventilación compensadora estará estrictamente limitada por la aparición de una posible hipoxemia arterial, motivo por el cual la pCO2 raras veces sobrepasa el límite de los 50-55 mmHg.&lt;br /&gt;• &lt;b&gt;Mecanismo de Mantenimiento:&lt;/b&gt; Para el desarrollo de una alcalosis metabólica hace falta siempre una causa inicial (pérdida exagerada de ácidos o hidrogeniones) sumada a un factor de mantenimiento que evite que el riñón elimine el exceso de bicarbonato por la orina.</t>
  </si>
  <si>
    <t>¿Qué tipo de alcalosis se produce en pacientes con síndrome de Cushing?&lt;br&gt;&lt;br&gt;a) Alcalosis metabólica&lt;br&gt;&lt;br&gt;b) Alcalosis respiratoria&lt;br&gt;&lt;br&gt;c) Alcalosis mixta&lt;br&gt;&lt;br&gt;d) Alcalosis hipocloremia</t>
  </si>
  <si>
    <t>El &lt;b&gt;síndrome de Cushing&lt;/b&gt; (un estado de hipermineralocorticismo) se asocia típicamente al desarrollo de una &lt;b&gt;alcalosis metabólica&lt;/b&gt;.</t>
  </si>
  <si>
    <t>&lt;b&gt;ETIOLOGÍA DE LA ALCALOSIS METABÓLICA Y SÍNDROME DE CUSHING&lt;/b&gt;&lt;br /&gt;&lt;br /&gt;La alcalosis metabólica se caracteriza fundamentalmente por un aumento del pH sanguíneo (reflejando un descenso de la concentración de hidrogeniones), originado por un aumento primario de la concentración plasmática de bicarbonato. Para el desarrollo de este trastorno hace falta siempre una causa inicial (pérdida exagerada de ácidos) sumada a un factor de mantenimiento que evite que el riñón elimine el exceso de bicarbonato.&lt;br /&gt;• &lt;b&gt;Hipermineralocorticismos:&lt;/b&gt; Constituyen un gran grupo etiológico causal de este trastorno. El exceso de mineralocorticoides promueve una reabsorción desmedida de sodio a nivel tubular distal, lo cual favorece la secreción y pérdida urinaria concurrente de hidrogeniones y potasio.&lt;br /&gt;• &lt;b&gt;Síndrome de Cushing:&lt;/b&gt; Dentro del grupo de los hipermineralocorticismos, el síndrome de Cushing se asocia típicamente al desarrollo de una alcalosis metabólica. Comparte este mecanismo etiológico con el hiperaldosteronismo primario y secundario, el síndrome de Gitelman y el síndrome de Bartter.</t>
  </si>
  <si>
    <t>&lt;b&gt;a) Alcalosis metabólica:&lt;/b&gt; Es la opción correcta. Fisiopatológicamente, el síndrome de Cushing cursa con un exceso de esteroides que ejercen un profundo efecto mineralocorticoide a nivel renal, induciendo la pérdida urinaria patológica de hidrogeniones y potasio, lo cual desencadena y perpetúa de forma típica el trastorno de alcalosis metabólica.</t>
  </si>
  <si>
    <t>&lt;b&gt;b) Alcalosis respiratoria:&lt;/b&gt; Es incorrecta. Este trastorno es provocado de forma primaria por una hiperventilación alveolar (caída o lavado primario de la pCO2), estando asociado clásicamente a cuadros de hipoxia, sepsis, ansiedad, fiebre o alteraciones del SNC, no siendo el mecanismo fisiopatológico mediado por el exceso de corticoides del Cushing.&lt;br /&gt;&lt;b&gt;c) Alcalosis mixta:&lt;/b&gt; Es incorrecta. Referiría a una combinación simultánea de múltiples trastornos primarios en el paciente, no siendo la entidad simple y directa que define etiológicamente al exceso endocrino del síndrome de Cushing.&lt;br /&gt;&lt;b&gt;d) Alcalosis hipocloremia:&lt;/b&gt; Es incorrecta. Si bien los cuadros con reducción de volumen (como los vómitos persistentes o el uso generalizado de diuréticos) cursan con un déficit de cloro sérico caracterizando la alcalosis metabólica hipoclorémica, el síndrome de Cushing se enmarca etiológicamente dentro de los hipermineralocorticismos. Los hipermineralocorticismos suelen cursar de forma distintiva con un cloro en orina superior a 20 mEq/L y son resistentes al tratamiento de corrección con cloruro sódico.</t>
  </si>
  <si>
    <t>&lt;b&gt;FISIOPATOLOGÍA Y COMPENSACIÓN DE LA ALCALOSIS METABÓLICA&lt;/b&gt;&lt;br /&gt;&lt;br /&gt;• &lt;b&gt;Mecanismo Compensador:&lt;/b&gt; El descenso primario en la concentración de hidrogeniones deprime directamente el centro respiratorio, ordenando una disminución de la frecuencia respiratoria para retener dióxido de carbono. Por ende, fisiológicamente el principal mecanismo compensatorio en la alcalosis metabólica es la &lt;b&gt;disminución de la frecuencia respiratoria&lt;/b&gt; (un aumento secundario compensador de la pCO2).&lt;br /&gt;• &lt;b&gt;Límite de compensación:&lt;/b&gt; Esta hipoventilación compensadora estará estrictamente limitada por la inminente aparición de hipoxemia arterial, motivo por el cual la pCO2 raras veces logra sobrepasar el límite de los 50 a 55 mmHg.</t>
  </si>
  <si>
    <t>¿Qué tipo de alcalosis se presenta en un paciente con vómitos recurrentes? &lt;br&gt;&lt;br&gt;a) Alcalosis metabólica &lt;br&gt;&lt;br&gt;b) Alcalosis respiratoria &lt;br&gt;&lt;br&gt;c) Alcalosis mixta &lt;br&gt;&lt;br&gt;d) Alcalosis hipoclorémica</t>
  </si>
  <si>
    <t>Los &lt;b&gt;vómitos persistentes&lt;/b&gt; o recurrentes generan fisiopatológicamente de forma clásica una &lt;b&gt;alcalosis metabólica&lt;/b&gt; producida por reducción de volumen y déficit de cloro.</t>
  </si>
  <si>
    <t>&lt;b&gt;ETIOLOGÍA DE LA ALCALOSIS METABÓLICA&lt;/b&gt;&lt;br /&gt;&lt;br /&gt;Para el desarrollo de una alcalosis metabólica hace falta siempre una causa inicial (pérdida exagerada de ácidos o hidrogeniones), sumada a un factor de mantenimiento que evite que se elimine el exceso de bicarbonato por la orina. Las causas etiológicas se agrupan en:&lt;br /&gt;• &lt;b&gt;Con reducción de volumen (Déficit de Cloro):&lt;/b&gt; Los &lt;b&gt;vómitos persistentes&lt;/b&gt; generan fisiopatológicamente una alcalosis metabólica. Otras causas incluyen aspiración gástrica, alcalosis posthipercápnica, clorodiarrea congénita y adenoma velloso del colon. Estadísticamente, el uso de diuréticos (tanto tiazidas como de asa) constituye la principal causa en pacientes hospitalizados.&lt;br /&gt;• &lt;b&gt;Hipermineralocorticismos:&lt;/b&gt; El &lt;i&gt;Síndrome de Cushing&lt;/i&gt;, el &lt;i&gt;Hiperaldosteronismo primario o secundario&lt;/i&gt;, el &lt;i&gt;Síndrome de Gitelman&lt;/i&gt; y el &lt;i&gt;Síndrome de Bartter&lt;/i&gt; producen clásicamente este cuadro.&lt;br /&gt;• &lt;b&gt;Por administración de álcalis:&lt;/b&gt; Administración exógena de bicarbonato y síndrome de leche y alcalinos.&lt;br /&gt;• &lt;b&gt;Conversión de aniones orgánicos a bicarbonato:&lt;/b&gt; Carga de lactato, citrato y acetato.</t>
  </si>
  <si>
    <t>La opción a es correcta debido a que la literatura médica nefrológica establece como axioma fisiopatológico comprobado que los &lt;b&gt;vómitos persistentes o recurrentes&lt;/b&gt; (debido a la pérdida directa de ácido clorhídrico estomacal) generan característicamente un cuadro primario de &lt;b&gt;alcalosis metabólica&lt;/b&gt;, el cual se asocia con reducción de volumen.</t>
  </si>
  <si>
    <t>&lt;br /&gt;• &lt;b&gt;b) Alcalosis respiratoria:&lt;/b&gt; Es incorrecta porque este trastorno se origina primariamente por una hiperventilación alveolar (marcado descenso de la pCO2), como en crisis de ansiedad o hipoxemia, y no por pérdida digestiva de ácidos.&lt;br /&gt;• &lt;b&gt;c) Alcalosis mixta:&lt;/b&gt; Es incorrecta porque el vómito genera un trastorno metabólico puro inicial, no una sumatoria primaria concurrente de un evento respiratorio y uno metabólico.&lt;br /&gt;• &lt;b&gt;d) Alcalosis hipoclorémica:&lt;/b&gt; Si bien la pérdida gástrica cursa ineludiblemente con un déficit de cloro (cloro urinario &lt; 10 mEq/L) y puede ser descrita fisiopatológicamente de esa manera, el nombre del trastorno primario exacto, abarcativo y taxonómico del estado ácido-base a diagnosticar es estrictamente la alcalosis metabólica.</t>
  </si>
  <si>
    <t>&lt;b&gt;FISIOPATOLOGÍA Y TRATAMIENTO&lt;/b&gt;&lt;br /&gt;&lt;br /&gt;• &lt;b&gt;Diagnóstico por Cloro Urinario:&lt;/b&gt; En estas formas con reducción de volumen (vómitos o diuréticos), la concentración de cloro en orina orienta el diagnóstico etiológico, siendo generalmente &lt;b&gt;inferior a 10 mEq/L&lt;/b&gt;.&lt;br /&gt;• &lt;b&gt;Tratamiento:&lt;/b&gt; En estas formas clínicas inducidas por vómitos persistentes, la administración de &lt;b&gt;cloruro sódico (NaCl)&lt;/b&gt; en la hidratación es suficiente para que el riñón elimine el exceso de bicarbonato. Si en los exámenes de laboratorio coexiste hipopotasemia (hipoK+), es mandatorio añadir cloruro potásico (KCl).</t>
  </si>
  <si>
    <t>¿Cuál es el principal mecanismo compensatorio en la alcalosis metabólica? &lt;br&gt;&lt;br&gt;a) Aumento de la frecuencia cardíaca &lt;br&gt;&lt;br&gt;b) Disminución de la frecuencia respiratoria &lt;br&gt;&lt;br&gt;c) Disminución de la excreción renal de bicarbonato &lt;br&gt;&lt;br&gt;d) Aumento de la excreción renal de iones hidrógeno</t>
  </si>
  <si>
    <t>b) Disminución de la frecuencia respiratoria</t>
  </si>
  <si>
    <t>Fisiológicamente, el principal mecanismo compensatorio en la alcalosis metabólica es la disminución de la frecuencia respiratoria (hipoventilación).</t>
  </si>
  <si>
    <t>FISIOPATOLOGÍA Y COMPENSACIÓN DE LA ALCALOSIS METABÓLICA&lt;br /&gt;&lt;br /&gt;La alcalosis metabólica se caracteriza fundamentalmente por un aumento del pH originado por un aumento de la concentración plasmática de bicarbonato.&lt;br /&gt;• Mecanismo Compensador Primario: Como respuesta fisiológica (trastorno secundario), se produce un aumento compensador de la pCO2. El descenso en la concentración de hidrogeniones deprime directamente el centro respiratorio, ordenando una disminución de la frecuencia respiratoria para retener dióxido de carbono en el organismo.&lt;br /&gt;• Límites de la Compensación: Esta hipoventilación compensadora estará estrictamente limitada por la aparición de una posible hipoxemia arterial, motivo por el cual la pCO2 raras veces logra sobrepasar el límite de los 50-55 mmHg.&lt;br /&gt;• Factores de Mantenimiento: Para el desarrollo de una alcalosis metabólica hace falta siempre una causa inicial (pérdida exagerada de ácidos o administración de álcalis) sumada a un factor de mantenimiento que evite que el riñón elimine el exceso de bicarbonato por la orina.</t>
  </si>
  <si>
    <t>La opción B es correcta. Fisiológicamente, ante un cuadro de alcalosis metabólica, el principal mecanismo compensatorio de respuesta inmediata es la depresión del centro respiratorio, lo que genera una disminución de la frecuencia respiratoria (hipoventilación) con el objetivo de retener CO2 y amortiguar la elevación del pH.</t>
  </si>
  <si>
    <t>• a) Aumento de la frecuencia cardíaca: Es incorrecta. El aumento de la frecuencia cardíaca no es un mecanismo regulador del equilibrio ácido-base, sino una respuesta circulatoria o hemodinámica (por ejemplo, taquicardia compensatoria por hipovolemia en pacientes con vómitos o uso de diuréticos que causan la alcalosis).&lt;br /&gt;• c) Disminución de la excreción renal de bicarbonato: Es incorrecta. Ante un exceso de bicarbonato en sangre (alcalosis), la respuesta renal fisiológica tendería a aumentar su excreción, no a disminuirla. La disminución de su excreción es el factor patológico de mantenimiento, no el compensatorio.&lt;br /&gt;• d) Aumento de la excreción renal de iones hidrógeno: Es incorrecta. Aumentar la excreción de hidrogeniones agravaría aún más el cuadro de alcalosis (ya que se estarían perdiendo más ácidos). El riñón compensaría reteniendo hidrogeniones.</t>
  </si>
  <si>
    <t>MECANISMOS COMPENSATORIOS RESPIRATORIOS&lt;br /&gt;&lt;br /&gt;Existe una dicotomía estricta en las respuestas ventilatorias compensatorias del equilibrio ácido-base:&lt;br /&gt;• Frente a una alcalosis metabólica: El principal mecanismo compensatorio es la disminución de la frecuencia respiratoria (hipoventilación) para elevar la pCO2.&lt;br /&gt;• Frente a una acidosis metabólica: El principal mecanismo compensatorio es el aumento de la frecuencia respiratoria (taquipnea o respiración de Kussmaul) para "lavar" o disminuir la pCO2.</t>
  </si>
  <si>
    <t>¿Qué tipo de alcalosis se produce en pacientes con hiperventilación crónica? Seleccione una:&lt;br&gt;&lt;br&gt;a) Alcalosis metabólica&lt;br&gt;&lt;br&gt;b) Alcalosis respiratoria&lt;br&gt;&lt;br&gt;c) Alcalosis mixta&lt;br&gt;&lt;br&gt;d) Alcalosis hipoclorémica</t>
  </si>
  <si>
    <t>&lt;br&gt;b) Alcalosis respiratoria</t>
  </si>
  <si>
    <t>Los pacientes que cursan con &lt;b&gt;hiperventilación crónica&lt;/b&gt; desarrollan invariablemente un cuadro clínico de &lt;b&gt;alcalosis respiratoria&lt;/b&gt;, originado por el lavado sostenido y primario de dióxido de carbono (hipocapnia).</t>
  </si>
  <si>
    <t>&lt;b&gt;FISIOPATOLOGÍA DE LA ALCALOSIS RESPIRATORIA&lt;/b&gt;&lt;br /&gt;&lt;br /&gt;La alcalosis respiratoria se caracteriza por un aumento del pH sanguíneo (reflejando una disminución de la concentración de hidrogeniones) debido a un descenso primario de la pCO2 (hipocapnia) como consecuencia directa de una hiperventilación alveolar.&lt;br /&gt;• &lt;b&gt;Mecanismo Agudo:&lt;/b&gt; Al descender la concentración de hidrogeniones, se produce un desplazamiento desde el espacio intracelular hacia el extracelular, descendiendo secundariamente el bicarbonato plasmático (agotándose rápidamente los tampones celulares).&lt;br /&gt;• &lt;b&gt;Compensación Renal (Formas Crónicas):&lt;/b&gt; En el plazo de 2 a 6 horas empiezan a manifestarse los mecanismos compensadores renales, alcanzando su punto máximo a los 3 a 5 días. El descenso de la pCO2 inhibe la reabsorción y la regeneración tubular de bicarbonato. El riñón logra disminuir el bicarbonato plasmático unos 4 a 5 mEq/L por cada 10 mmHg de descenso de la pCO2, logrando normalizar por completo la concentración de hidrogeniones y el pH.&lt;br /&gt;• &lt;b&gt;Etiología:&lt;/b&gt; Se desencadena por procesos que provoquen aumento sostenido de la frecuencia respiratoria y de la ventilación alveolar: hipoxia/hipoxemia crónica (EPOC, insuficiencia cardíaca, fibrosis intersticial), ansiedad severa, trastornos del SNC o sepsis.</t>
  </si>
  <si>
    <t>&lt;b&gt;b) Alcalosis respiratoria:&lt;/b&gt; Es la opción correcta. Fisiopatológicamente, el aumento sostenido de la frecuencia respiratoria y de la ventilación alveolar (hiperventilación) provoca la eliminación excesiva de dióxido de carbono. Esta hipocapnia primaria disminuye la concentración de hidrogeniones, estableciendo de forma directa y absoluta el diagnóstico de alcalosis respiratoria.</t>
  </si>
  <si>
    <t>&lt;b&gt;a) Alcalosis metabólica:&lt;/b&gt; Es incorrecta. Este trastorno se origina por un aumento primario del bicarbonato plasmático (ej. exceso de mineralocorticoides o pérdida de ácidos). Su mecanismo de compensación fisiológico consiste en deprimir el centro respiratorio para disminuir la frecuencia respiratoria (hipoventilación), siendo el proceso hemodinámico diametralmente opuesto a la hiperventilación.&lt;br /&gt;&lt;b&gt;c) Alcalosis mixta:&lt;/b&gt; Es incorrecta. Constituye un cuadro donde coexisten dos alteraciones primarias simultáneas (ej. alcalosis metabólica asociada a alcalosis respiratoria), no siendo la entidad simple generada aisladamente por hiperventilación crónica.&lt;br /&gt;&lt;b&gt;d) Alcalosis hipoclorémica:&lt;/b&gt; Es incorrecta. Representa una subclasificación etiológica de la alcalosis metabólica mediada por reducción de volumen y profundo déficit de cloro (cloro en orina &lt; 10 mEq/L), desencadenada típicamente por vómitos persistentes o uso sistemático de diuréticos tiazídicos o de asa.</t>
  </si>
  <si>
    <t>&lt;b&gt;CLÍNICA Y DIAGNÓSTICO DEL CUADRO CRÓNICO&lt;/b&gt;&lt;br /&gt;&lt;br /&gt;• &lt;b&gt;Clínica:&lt;/b&gt; Debido a la altísima eficiencia del mecanismo compensador renal, la alcalosis respiratoria crónica suele ser totalmente asintomática o bien manifestarse únicamente con la sintomatología de la enfermedad causal subyacente que origina la hiperventilación.&lt;br /&gt;• &lt;b&gt;Gasometría Arterial:&lt;/b&gt; A nivel de laboratorio, las formas crónicas evidencian un descenso pronunciado y significativo del bicarbonato en plasma (asociado siempre a la pCO2 basal anormalmente baja), mostrando una muy sutil variación del pH respecto a sus valores de normalidad.</t>
  </si>
  <si>
    <t>¿Cuál es el principal mecanismo compensatorio en la acidosis metabólica?&lt;br&gt;&lt;br&gt;a) Aumento de la frecuencia respiratoria&lt;br&gt;&lt;br&gt;b) Disminución de la frecuencia cardiaca&lt;br&gt;&lt;br&gt;c) Aumento de la excreción renal de bicarbonato&lt;br&gt;&lt;br&gt;d) Disminución de la excreción renal de iones hidrógeno</t>
  </si>
  <si>
    <t>&lt;br&gt;a) Aumento de la frecuencia respiratoria</t>
  </si>
  <si>
    <t>Fisiológicamente, el principal mecanismo compensatorio frente a una &lt;b&gt;acidosis metabólica&lt;/b&gt; es el &lt;b&gt;aumento de la frecuencia respiratoria&lt;/b&gt; (hiperventilación) para lograr un lavado de dióxido de carbono plasmático.</t>
  </si>
  <si>
    <t>&lt;b&gt;FISIOPATOLOGÍA Y COMPENSACIÓN DE LA ACIDOSIS METABÓLICA&lt;/b&gt;&lt;br /&gt;&lt;br /&gt;La acidosis metabólica se caracteriza por un descenso del pH (acidemia) originado por una disminución primaria de la concentración plasmática de bicarbonato (HCO3⁻).&lt;br /&gt;• &lt;b&gt;Mecanismo Compensador Respiratorio:&lt;/b&gt; Como respuesta fisiológica inmediata, se desencadena un estímulo directo del centro respiratorio (a nivel bulboprotuberancial) producto de la acidemia plasmática. Esto incrementa la &lt;b&gt;frecuencia respiratoria&lt;/b&gt; del paciente (manifestado como hiperventilación o &lt;i&gt;respiración de Kussmaul&lt;/i&gt; en formas agudas severas) con el objetivo de lograr un lavado (&lt;i&gt;washout&lt;/i&gt;) del dióxido de carbono, produciendo el descenso compensador de la pCO2.&lt;br /&gt;• &lt;b&gt;Eficacia de la Compensación:&lt;/b&gt; La compensación respiratoria tratará siempre de mantener el pH cercano a lo normal mediante la caída simultánea de la pCO2. En una acidosis metabólica pura, se espera de forma fisiológica que la caída de la pCO2 equivalga a 1 - 1,5 veces el descenso medido del bicarbonato.</t>
  </si>
  <si>
    <t>La opción a es correcta debido a que la literatura médica nefrológica establece como axioma fisiológico indiscutible que el principal mecanismo compensatorio frente a una &lt;b&gt;acidosis metabólica&lt;/b&gt; (caída primaria del bicarbonato) es el &lt;b&gt;aumento de la frecuencia respiratoria&lt;/b&gt; estimulado por la acidemia, buscando descender la pCO2 para acercar el pH a la normalidad.</t>
  </si>
  <si>
    <t>&lt;br /&gt;• &lt;b&gt;b) Disminución de la frecuencia cardiaca:&lt;/b&gt; Es incorrecta ya que, a nivel cardiovascular, la acidosis metabólica intensa produce un descenso de la contractilidad miocárdica con marcada tendencia a la hipotensión y, contrariamente a lo enunciado, una &lt;b&gt;taquicardia&lt;/b&gt; refleja compensatoria (no bradicardia).&lt;br /&gt;• &lt;b&gt;c) Aumento de la excreción renal de bicarbonato:&lt;/b&gt; Es diametralmente incorrecta porque el trastorno primario es precisamente la pérdida o falta de bicarbonato; el organismo y el riñón tenderán a conservarlo y regenerarlo para alcalinizar el medio, no a excretarlo.&lt;br /&gt;• &lt;b&gt;d) Disminución de la excreción renal de iones hidrógeno:&lt;/b&gt; Es incorrecta debido a que en un estado de acidosis (exceso de hidrogeniones), la compensación renal (la cual es más lenta y tarda de 3 a 5 días) buscará &lt;b&gt;aumentar&lt;/b&gt; activamente la secreción y excreción de ácidos no volátiles para restaurar el equilibrio.</t>
  </si>
  <si>
    <t>&lt;b&gt;RESPUESTA Y TAMPONAMIENTO INTRACELULAR&lt;/b&gt;&lt;br /&gt;&lt;br /&gt;Además de la compensación respiratoria inmediata mediada por el pulmón, el organismo utiliza sistemas tampón a nivel tisular:&lt;br /&gt;• &lt;b&gt;Buffer Intracelular:&lt;/b&gt; En una acidosis metabólica, el buffer intracelular más importante es la bomba de hidrógeno-potasio. Para amortiguar la carga ácida, los iones &lt;b&gt;H⁺&lt;/b&gt; ingresan masivamente a la célula, y a cambio de esto sale el &lt;b&gt;K⁺&lt;/b&gt; hacia el líquido extracelular.&lt;br /&gt;• &lt;b&gt;Manifestación en Laboratorio:&lt;/b&gt; Debido a este intercambio transcelular obligado, en el ionograma plasmático de estos pacientes a menudo se observa y se diagnostica una &lt;b&gt;hiperpotasemia (hiperK⁺)&lt;/b&gt; o pseudohipercalemia concomitante.</t>
  </si>
  <si>
    <t>¿Cuál es el tipo de alcalosis más común en pacientes con insuficiencia renal crónica?&lt;br&gt;&lt;br&gt;a) Alcalosis metabólica&lt;br&gt;&lt;br&gt;b) Alcalosis respiratoria&lt;br&gt;&lt;br&gt;c) Alcalosis mixta&lt;br&gt;&lt;br&gt;d) Alcalosis hipocloremia</t>
  </si>
  <si>
    <t>En los pacientes que padecen insuficiencia renal crónica, el tipo de alcalosis más común que pueden presentar y desarrollar es la alcalosis metabólica (secundaria fundamentalmente a la administración exógena de álcalis).</t>
  </si>
  <si>
    <t>&lt;b&gt;ALCALOSIS METABÓLICA EN LA INSUFICIENCIA RENAL&lt;/b&gt;&lt;br /&gt;&lt;br /&gt;Para el desarrollo de una alcalosis metabólica hace falta siempre una causa inicial (pérdida exagerada de ácidos o administración de álcalis) sumada a un factor de mantenimiento que evite que el riñón elimine el exceso de bicarbonato por la orina.&lt;br /&gt;• &lt;b&gt;Etiología (Administración de álcalis):&lt;/b&gt; En pacientes con insuficiencia renal, el parénquima dañado pierde su capacidad funcional para excretar bases. En este contexto, la administración exógena de bicarbonato y el síndrome de leche y alcalinos constituyen las causas principales de desarrollo de una alcalosis metabólica.&lt;br /&gt;• &lt;b&gt;Complicaciones Clínicas Severas:&lt;/b&gt; En la alcalosis intensa (con un pH mayor de 7.55) pueden observarse graves alteraciones en el sistema nervioso central como confusión mental, estupor, predisposición a convulsiones e hipoventilación importante en pacientes con insuficiencia renal.</t>
  </si>
  <si>
    <t>La opción A es correcta. En pacientes con insuficiencia renal crónica, el tipo de alcalosis más prevalente es la alcalosis metabólica. Esta surge típicamente como consecuencia de la administración exógena de álcalis (ej. reposición de bicarbonato o síndrome de leche y alcalinos) en un organismo cuyo riñón claudicado carece de la capacidad fisiológica para excretar dicho exceso, actuando la propia falla renal como el factor patológico de mantenimiento del trastorno.</t>
  </si>
  <si>
    <t>• &lt;b&gt;b) Alcalosis respiratoria:&lt;/b&gt; Es incorrecta. Se origina por un descenso primario de la pCO2 debido a una hiperventilación alveolar (ej. secundaria a ansiedad, estrés, hipoxia o sepsis), no estando patogénicamente ligada a la retención de solutos o a la disfunción de excreción propia de la insuficiencia renal crónica.&lt;br /&gt;• &lt;b&gt;c) Alcalosis mixta:&lt;/b&gt; Es incorrecta. Se refiere a la coexistencia clínica simultánea de una alcalosis metabólica y una alcalosis respiratoria en el mismo paciente, no siendo el trastorno primario simple y representativo originado por la patología renal crónica.&lt;br /&gt;• &lt;b&gt;d) Alcalosis hipocloremia:&lt;/b&gt; Es incorrecta. Aunque el déficit de cloro (hipocloremia) es un mecanismo subyacente frecuente generador de alcalosis metabólica (ej. por uso de diuréticos o vómitos), el diagnóstico sindrómico formal y correcto del trastorno del equilibrio ácido-base se denomina "alcalosis metabólica".</t>
  </si>
  <si>
    <t>Qué trastornos del equilibrio ácido-base presenta un paciente de 25 años de edad con el siguiente laboratorio de ingreso: pH: 7.25 / pCO2: 33 / pO2: 100 / CO3H: 18 / Na+: 135 / K+: 4.5 / Cl: 105&lt;br&gt;&lt;br&gt;a) Acidosis metabólica + alcalosis respiratoria asociada&lt;br&gt;&lt;br&gt;b) Acidosis metabólica + acidosis respiratoria asociada&lt;br&gt;&lt;br&gt;c) Acidosis metabólica simple&lt;br&gt;&lt;br&gt;d) Acidosis metabólica + alcalosis respiratoria + acidosis respiratoria asociada</t>
  </si>
  <si>
    <t>&lt;br&gt;c) Acidosis metabólica simple</t>
  </si>
  <si>
    <t>El diagnóstico gasométrico de un paciente de 25 años con pH: 7.25, pCO2: 33 mmHg, pO2: 100 mmHg, HCO3⁻: 18 mEq/L, Na⁺: 135 mEq/L, K⁺: 4.5 mEq/L y Cl⁻: 105 mEq/L corresponde a una &lt;b&gt;acidosis metabólica simple&lt;/b&gt; que cursa con un Anión GAP normal de 12 mEq/L.</t>
  </si>
  <si>
    <t>&lt;b&gt;SISTEMÁTICA DE DIAGNÓSTICO EN ESTADO ÁCIDO-BASE&lt;/b&gt;&lt;br /&gt;&lt;br /&gt;Para realizar una adecuada valoración general del estado ácido-base, se deben seguir pasos consecutivos evaluando las variables de la gasometría arterial:&lt;br /&gt;• &lt;b&gt;Acidemia o Alcalemia:&lt;/b&gt; Se define observando el pH (el valor normal es de 7.35 a 7.45). En este caso, el pH de 7.25 indica una franca acidemia.&lt;br /&gt;• &lt;b&gt;Trastorno Primario:&lt;/b&gt; Se observa el HCO3⁻ y la pCO2. Un HCO3⁻ de 18 mEq/L (disminuido frente a lo normal de 22 a 26 mEq/L) define una &lt;i&gt;acidosis metabólica&lt;/i&gt;.&lt;br /&gt;• &lt;b&gt;Cálculo de la Coherencia Interna (Compensación):&lt;/b&gt; Se calcula la pCO2 esperada con la fórmula: &lt;b&gt;pCO2 esperada = 1.5 x HCO3⁻ + 8 ± 2&lt;/b&gt;. Si la pCO2 dosada es igual a la esperada, se trata de un trastorno simple.&lt;br /&gt;• &lt;b&gt;Cálculo del Anión GAP:&lt;/b&gt; Se determina mediante la fórmula: Na⁺ - (Cl⁻ + HCO3⁻) para establecer el diagnóstico etiológico, siendo el valor normal de 10 ± 2 mEq/L.</t>
  </si>
  <si>
    <t>&lt;b&gt;c) Acidosis metabólica simple:&lt;/b&gt; Es la opción correcta. El pH de 7.25 indica acidemia y el HCO3⁻ de 18 mEq/L establece el trastorno primario de acidosis metabólica. Al aplicar la fórmula de compensación esperada (1.5 x 18 + 8 ± 2), el resultado de la pCO2 esperada es de 35 ± 2 mmHg (rango de 33 a 37 mmHg). Como la pCO2 medida en el paciente es exactamente 33 mmHg (dentro del límite inferior del rango esperado), se confirma de manera absoluta que no existen otros trastornos agregados, tratándose de una acidosis metabólica simple.</t>
  </si>
  <si>
    <t>&lt;b&gt;a) Acidosis metabólica + alcalosis respiratoria asociada:&lt;/b&gt; Es incorrecta. Para diagnosticar este trastorno mixto, la pCO2 dosada del paciente debería ser menor a la pCO2 esperada calculada por la fórmula (es decir, menor a 33 mmHg), indicando que el paciente lavó más CO2 del que debía compensar.&lt;br /&gt;&lt;b&gt;b) Acidosis metabólica + acidosis respiratoria asociada:&lt;/b&gt; Es incorrecta. Este trastorno mixto exige que la pCO2 dosada sea marcadamente mayor al límite superior esperado (mayor a 37 mmHg), indicando una retención patológica agregada de CO2.&lt;br /&gt;&lt;b&gt;d) Acidosis metabólica + alcalosis respiratoria + acidosis respiratoria asociada:&lt;/b&gt; Es incorrecta. Fisiológicamente es imposible que un paciente curse de forma simultánea con una alcalosis y una acidosis respiratoria (hiperventilación e hipoventilación al mismo tiempo).</t>
  </si>
  <si>
    <t>&lt;b&gt;CÁLCULO DEL ANIÓN GAP Y ETIOLOGÍA&lt;/b&gt;&lt;br /&gt;&lt;br /&gt;Para completar el estudio de esta acidosis metabólica simple, se procede a calcular el Anión GAP o brecha aniónica (Na⁺ - [Cl⁻ + HCO3⁻]).&lt;br /&gt;• Reemplazando con los valores del paciente: 135 - (105 + 18) = 135 - 123 = &lt;b&gt;12 mEq/L&lt;/b&gt;.&lt;br /&gt;• Este resultado se ubica dentro de los valores de un &lt;b&gt;Anión GAP normal&lt;/b&gt; (hiperclorémica).&lt;br /&gt;• A nivel etiológico, las acidosis metabólicas con anión GAP normal se producen típicamente por pérdidas digestivas de bicarbonato (como la &lt;i&gt;diarrea aguda&lt;/i&gt;) o por causas de origen renal (como las diversas &lt;i&gt;acidosis tubulares renales&lt;/i&gt;).</t>
  </si>
  <si>
    <t>¿Cuál sería el anión Gap de un paciente con pH: 7,25, pCO2: 33, pO2: 100, CO3H: 14, Na+: 137, K+: 4.5, CI: 105?&lt;br&gt;&lt;br&gt;a) 8&lt;br&gt;&lt;br&gt;b) 18&lt;br&gt;&lt;br&gt;c) 10&lt;br&gt;&lt;br&gt;d) 12</t>
  </si>
  <si>
    <t>&lt;br&gt;b) 18</t>
  </si>
  <si>
    <t>&lt;b&gt;CÁLCULO DEL ANIÓN GAP (BRECHA ANIÓNICA)&lt;/b&gt;&lt;br /&gt;&lt;br /&gt;Para realizar una adecuada valoración general del estado ácido-base, una vez identificados los valores arteriales y el tipo de trastorno primario, el acercamiento diagnóstico exige determinar la coherencia interna de los datos y calcular el hiato aniónico o brecha aniónica.&lt;br /&gt;• &lt;b&gt;Concepto Fisiológico:&lt;/b&gt; En el organismo existe un catión principal, que es el &lt;b&gt;sodio (Na⁺)&lt;/b&gt;, y una serie de aniones medibles para el equilibrio que son el &lt;b&gt;cloro (Cl⁻)&lt;/b&gt; y el &lt;b&gt;bicarbonato (CO3H⁻)&lt;/b&gt;. El término &lt;b&gt;Anión GAP (AG)&lt;/b&gt; o anión restante se refiere a aquellas cargas negativas diferentes a las medibles habitualmente en el ionograma sérico (como las proteínas, fosfatos, sulfatos y otros ácidos orgánicos), las cuales se requieren obligatoriamente para balancear la carga positiva del Na⁺.&lt;br /&gt;• &lt;b&gt;Fórmula Diagnóstica:&lt;/b&gt; El Anión Gap se calcula restando a la concentración de sodio la suma de las concentraciones de cloro y bicarbonato: &lt;b&gt;Anión Gap = Na⁺ - (Cl⁻ + HCO3⁻)&lt;/b&gt;.&lt;br /&gt;• &lt;b&gt;Valores Normales:&lt;/b&gt; El valor del Anión GAP normal es de &lt;b&gt;10 ± 2 mEq/L&lt;/b&gt; (es decir, un rango fisiológico aceptado entre &lt;b&gt;8 y 12 mEq/L&lt;/b&gt;).&lt;br /&gt;• &lt;b&gt;Utilidad Clínica:&lt;/b&gt; El cálculo del anión restante resulta indispensable en el estudio de las alteraciones metabólicas, ya que sirve para establecer diagnósticos de enfermedades etiológicas específicas, subclasificando a las acidosis metabólicas en aquellas con &lt;b&gt;Anión GAP Alto&lt;/b&gt; (normoclorémicas) y aquellas con &lt;b&gt;Anión GAP Normal&lt;/b&gt; (hiperclorémicas).</t>
  </si>
  <si>
    <t>La opción b es correcta debido a que, al aplicar la fórmula fisiológica estandarizada &lt;b&gt;Anión Gap = Na⁺ - (Cl⁻ + HCO3⁻)&lt;/b&gt; con los valores gasométricos y de ionograma presentados por el paciente, se obtiene matemáticamente: 137 - (105 + 14) = 137 - 119 = &lt;b&gt;18 mEq/L&lt;/b&gt;, lo que evidencia la presencia de una acidosis metabólica con anión GAP marcadamente elevado.</t>
  </si>
  <si>
    <t>&lt;br /&gt;• &lt;b&gt;a) 8&lt;/b&gt;, &lt;b&gt;c) 10&lt;/b&gt; y &lt;b&gt;d) 12:&lt;/b&gt; Son incorrectas porque representan un mal cálculo matemático de la fórmula del hiato aniónico, siendo 8, 10 y 12 mEq/L valores que de hecho recaen dentro del rango aceptado de &lt;b&gt;Anión GAP normal&lt;/b&gt; (10 ± 2 mEq/L), cuando en este paciente el déficit de aniones no medidos se encuentra patológicamente elevado (18 mEq/L).</t>
  </si>
  <si>
    <t>&lt;b&gt;DIAGNÓSTICO DEL TRASTORNO ÁCIDO-BASE MIXTO&lt;/b&gt;&lt;br /&gt;&lt;br /&gt;Al analizar de forma integral la gasometría del enunciado, se observan características de un cuadro clínico más complejo:&lt;br /&gt;• &lt;b&gt;Acidemia y Acidosis:&lt;/b&gt; El paciente presenta una acidemia franca (&lt;b&gt;pH 7.25&lt;/b&gt;) originada por una acidosis metabólica primaria (&lt;b&gt;HCO3⁻ 14 mEq/L&lt;/b&gt;).&lt;br /&gt;• &lt;b&gt;Coherencia Interna (pCO2 Esperada):&lt;/b&gt; Para evaluar si la compensación respiratoria es la adecuada, se utiliza la fórmula: &lt;b&gt;pCO2 esperada = 1.5 x HCO3⁻ + 8 ± 2&lt;/b&gt;. Al aplicarla: 1.5 x 14 + 8 = 21 + 8 = &lt;b&gt;29 ± 2 mmHg&lt;/b&gt;.&lt;br /&gt;• &lt;b&gt;Trastorno Mixto:&lt;/b&gt; Como la &lt;b&gt;pCO2 dosada (33 mmHg)&lt;/b&gt; es mayor a la esperada (que toleraba un máximo compensatorio de 31 mmHg), se concluye de forma categórica que el paciente cursa con un trastorno secundario sobreagregado, estableciéndose el diagnóstico definitivo de un trastorno mixto compuesto por una &lt;b&gt;acidosis metabólica con Anión GAP elevado&lt;/b&gt; asociada simultáneamente a una &lt;b&gt;acidosis respiratoria&lt;/b&gt;.</t>
  </si>
  <si>
    <t>Paciente que presenta un bicarbonato de 18 mEq/L, PCO2 42 mmHg. El diagnóstico seria:&lt;br&gt;&lt;br&gt;a) Acidosis metabólica con acidosis respiratoria&lt;br&gt;&lt;br&gt;b) Acidosis metabólica con alcalosis respiratoria&lt;br&gt;&lt;br&gt;c) Acidosis metabólica, acidosis y alcalosis respiratoria&lt;br&gt;&lt;br&gt;d) Acidosis metabólica simple</t>
  </si>
  <si>
    <t>a) Acidosis metabólica con acidosis respiratoria</t>
  </si>
  <si>
    <t>Clínicamente, frente a un paciente que presenta un bicarbonato bajo (ej. 18 mEq/L) cursando simultáneamente con una pCO2 inapropiadamente alta para su nivel de compensación esperado (ej. 42 mmHg), el diagnóstico definitivo es un trastorno mixto de &lt;b&gt;acidosis metabólica asociada a acidosis respiratoria&lt;/b&gt;.</t>
  </si>
  <si>
    <t>&lt;b&gt;COHERENCIA INTERNA Y TRASTORNOS MIXTOS DEL EQUILIBRIO ÁCIDO-BASE&lt;/b&gt;&lt;br /&gt;&lt;br /&gt;Para evaluar si la respuesta compensatoria del organismo es la adecuada para el nivel de alteración primaria en un paciente con acidosis metabólica, resulta vital calcular cuál es la pCO2 esperada para el nivel de bicarbonato dosado.&lt;br /&gt;• &lt;b&gt;Fórmula de Compensación:&lt;/b&gt; Se utiliza la fórmula principal de coherencia interna: &lt;b&gt;PCO2 esperada = 1.5 x HCO3⁻ + 8 ± 2&lt;/b&gt;.&lt;br /&gt;• &lt;b&gt;Trastornos Mixtos Asociados:&lt;/b&gt; Al comparar la pCO2 medida en el paciente con la calculada mediante la fórmula, si la pCO2 dosada es &lt;b&gt;mayor a lo esperado&lt;/b&gt;, se concluye indefectiblemente que coexiste un trastorno secundario respiratorio. Esta retención de CO2 evidencia el diagnóstico de un trastorno mixto conformado por una &lt;b&gt;acidosis metabólica con acidosis respiratoria asociada&lt;/b&gt;.</t>
  </si>
  <si>
    <t>La opción A es correcta. Ante un bicarbonato de 18 mEq/L (acidosis metabólica primaria), la compensación respiratoria esperada se calcula mediante la fórmula de coherencia interna: (1.5 x 18) + 8 = 35 ± 2 mmHg. Dado que la pCO2 medida en el paciente es de 42 mmHg (un valor marcadamente mayor al límite superior esperado), se evidencia una hipoventilación relativa con retención patológica de CO2, sellando el diagnóstico definitivo de un trastorno mixto: acidosis metabólica combinada con una acidosis respiratoria.</t>
  </si>
  <si>
    <t>• &lt;b&gt;b) Acidosis metabólica con alcalosis respiratoria:&lt;/b&gt; Es incorrecta. Para diagnosticar esta asociación patológica, la pCO2 dosada debería ser menor a lo esperado por el cálculo de coherencia interna, indicando un lavado excesivo y primario de CO2.&lt;br /&gt;• &lt;b&gt;c) Acidosis metabólica, acidosis y alcalosis respiratoria:&lt;/b&gt; Es incorrecta. Fisiológicamente es imposible cursar simultáneamente con una hipoventilación (acidosis respiratoria) y una hiperventilación (alcalosis respiratoria) primarias.&lt;br /&gt;• &lt;b&gt;d) Acidosis metabólica simple:&lt;/b&gt; Es incorrecta. En un trastorno simple o puro, el mecanismo compensatorio pulmonar es adecuado y la pCO2 medida en sangre arterial debe coincidir con el rango exacto de la pCO2 esperada calculada por la fórmula (en este paciente, entre 33 y 37 mmHg).</t>
  </si>
  <si>
    <t>&lt;b&gt;CÁLCULO DEL ANIÓN GAP EN ACIDOSIS METABÓLICA&lt;/b&gt;&lt;br /&gt;&lt;br /&gt;Una vez identificado el trastorno mixto o simple que incluye una acidosis metabólica, el siguiente paso analítico indispensable en el acercamiento diagnóstico es calcular la brecha aniónica (&lt;b&gt;Anión GAP = Na⁺ - [Cl⁻ + HCO3⁻]&lt;/b&gt;). Esto permite subclasificar sistemáticamente las etiologías subyacentes, determinando si la patología causante corresponde a un perfil de Anión GAP alto (normoclorémico) o a un perfil de Anión GAP normal (hiperclorémico).</t>
  </si>
  <si>
    <t>¿Cuál sería el anión GAP de un paciente con pH: 7,25; pCO: 33; CO3H: 14; Na: 137, K: 4,5; Cl: 105?&lt;br&gt;&lt;br&gt;a) 8&lt;br&gt;&lt;br&gt;b) 18&lt;br&gt;&lt;br&gt;c) 10&lt;br&gt;&lt;br&gt;d) 12</t>
  </si>
  <si>
    <t>El &lt;b&gt;Anión GAP&lt;/b&gt; se calcula matemáticamente restando a la concentración de sodio la suma de las concentraciones de cloro y bicarbonato, siendo el resultado exacto en este paciente de &lt;b&gt;18 mEq/L&lt;/b&gt;.</t>
  </si>
  <si>
    <t>&lt;b&gt;CÁLCULO DEL ANIÓN GAP Y COHERENCIA INTERNA&lt;/b&gt;&lt;br /&gt;&lt;br /&gt;Para realizar una adecuada valoración general del estado ácido-base y establecer la etiología de una acidosis metabólica, resulta indispensable el cálculo de la brecha aniónica.&lt;br /&gt;• &lt;b&gt;Fórmula del Anión GAP:&lt;/b&gt; Se determina mediante la ecuación &lt;b&gt;Na⁺ - (Cl⁻ + HCO3⁻)&lt;/b&gt;. Su utilidad principal radica en clasificar las acidosis metabólicas en normoclorémicas (anión GAP alto) e hiperclorémicas (anión GAP normal).&lt;br /&gt;• &lt;b&gt;Valores de Normalidad:&lt;/b&gt; El rango de normalidad establecido es de &lt;b&gt;10 ± 2 mEq/L&lt;/b&gt; (aceptándose un rango estricto entre 8 y 12 mEq/L).&lt;br /&gt;• &lt;b&gt;Cálculo del Trastorno Primario:&lt;/b&gt; En este caso, el paciente presenta un pH de 7.25 (acidemia) con un HCO3⁻ de 14 mEq/L (disminuido), lo que define una &lt;i&gt;acidosis metabólica&lt;/i&gt; primaria.&lt;br /&gt;• &lt;b&gt;Cálculo de Compensación:&lt;/b&gt; Al aplicar la fórmula de pCO2 esperada (1.5 x 14 + 8 ± 2), el resultado es de 29 ± 2 mmHg. Dado que el paciente presenta una pCO2 dosada de 33 mmHg (mayor a lo esperado), cursa con un trastorno mixto de acidosis metabólica más acidosis respiratoria asociada.</t>
  </si>
  <si>
    <t>&lt;b&gt;b) 18:&lt;/b&gt; Es la opción correcta. Aplicando la fórmula universal del hiato aniónico (Na⁺ - [Cl⁻ + HCO3⁻]), se restan los aniones medibles al catión principal: 137 - (105 + 14) = 137 - 119 = &lt;b&gt;18 mEq/L&lt;/b&gt;. Este valor confirma la presencia de una acidosis metabólica con Anión GAP aumentado o alto.</t>
  </si>
  <si>
    <t>&lt;b&gt;a) 8, c) 10, y d) 12:&lt;/b&gt; Son opciones incorrectas. Estos valores no corresponden matemáticamente al cálculo de los iones plasmáticos del paciente. Representan, por el contrario, los valores fisiológicos que definen a un Anión GAP normal (10 ± 2 mEq/L), propio de entidades que cursan con pérdida digestiva o renal de bicarbonato con hipercloremia compensadora.</t>
  </si>
  <si>
    <t>&lt;b&gt;ETIOLOGÍA (ANIÓN GAP ALTO)&lt;/b&gt;&lt;br /&gt;&lt;br /&gt;La obtención de un Anión GAP elevado (en este caso 18 mEq/L) indica que la acidosis metabólica del paciente se debe a una retención o a un aumento sistémico en la producción de ácidos no medibles (orgánicos o inorgánicos). Clínicamente, las etiologías características que cursan con este patrón normoclorémico incluyen la &lt;i&gt;cetoacidosis diabética&lt;/i&gt;, la &lt;i&gt;acidosis láctica&lt;/i&gt;, la &lt;i&gt;insuficiencia renal aguda&lt;/i&gt; y las intoxicaciones severas (como por ejemplo, por metanol o salicilatos).</t>
  </si>
  <si>
    <t>Se le presenta en la guardia a un paciente que presenta un bicarbonato de 18 mEq/L; PCO 49 mmHg; mmHg, PO2 94 mmhg. El diagnóstico seria:&lt;br&gt;&lt;br&gt;a) Acidosis metabólica simple&lt;br&gt;&lt;br&gt;b) Acidosis metabolica con alcalosis respiratoria&lt;br&gt;&lt;br&gt;c) Acidosis metabólica con acidosis respiratoria&lt;br&gt;&lt;br&gt;d) Error en la medición</t>
  </si>
  <si>
    <t>&lt;br&gt;c) Acidosis metabólica con acidosis respiratoria</t>
  </si>
  <si>
    <t>Frente a un paciente que presenta un &lt;b&gt;bicarbonato bajo (ej. 18 mEq/L)&lt;/b&gt; cursando simultáneamente con una &lt;b&gt;PCO2 inapropiadamente alta (ej. 49 mmHg)&lt;/b&gt; para su nivel de compensación esperado, el diagnóstico clínico definitivo es un &lt;b&gt;trastorno mixto de acidosis metabólica asociada a acidosis respiratoria&lt;/b&gt;.</t>
  </si>
  <si>
    <t>&lt;b&gt;DETERMINACIÓN DE LA COHERENCIA INTERNA Y TRASTORNOS MIXTOS&lt;/b&gt;&lt;br /&gt;&lt;br /&gt;Para realizar una adecuada valoración del estado ácido-base tras identificar el trastorno primario, el acercamiento diagnóstico exige determinar la coherencia interna de los datos para evaluar si la respuesta compensatoria del organismo es adecuada.&lt;br /&gt;• &lt;b&gt;Fórmula de Coherencia Interna:&lt;/b&gt; En una acidosis metabólica (bicarbonato disminuido), resulta vital calcular cuál es la PCO2 esperada para el nivel de bicarbonato dosado mediante la fórmula: &lt;b&gt;PCO2 esperada = 1.5 x CO3H⁻ + 8 ± 2&lt;/b&gt;.&lt;br /&gt;• &lt;b&gt;Interpretación de Resultados:&lt;/b&gt; Al comparar la PCO2 dosada en el paciente con la calculada mediante la fórmula, si la PCO2 dosada es &lt;b&gt;igual&lt;/b&gt; a la esperada, se trata de un trastorno simple. Si la PCO2 dosada es &lt;b&gt;menor&lt;/b&gt; a lo esperado, se debe sospechar que existe una &lt;i&gt;alcalosis respiratoria asociada&lt;/i&gt;. Si la PCO2 dosada es &lt;b&gt;mayor&lt;/b&gt; a lo esperado, se debe sospechar que existe una &lt;i&gt;acidosis respiratoria asociada&lt;/i&gt;.&lt;br /&gt;• &lt;b&gt;Trastornos Mixtos:&lt;/b&gt; Ocurren cuando coexisten dos o más anomalías primarias simultáneamente. La coexistencia de una acidosis respiratoria con una acidosis metabólica cursa con una PCO2 alta y un bicarbonato bajo de forma simultánea, empujando ambas anomalías al pH hacia la acidez extrema.</t>
  </si>
  <si>
    <t>La opción c es correcta debido a que la literatura nefrológica establece como regla diagnóstica analítica que ante un bicarbonato de &lt;b&gt;18 mEq/L&lt;/b&gt; (acidosis metabólica primaria), la PCO2 esperada compensatoria debe ser de &lt;b&gt;35 ± 2 mmHg&lt;/b&gt; (1.5 x 18 + 8). Como el paciente presenta una PCO2 dosada de &lt;b&gt;49 mmHg&lt;/b&gt;, valor francamente mayor al límite máximo compensatorio esperado e incluso superior al rango fisiológico normal, se diagnostica de manera ineludible la coexistencia simultánea de una &lt;b&gt;acidosis respiratoria&lt;/b&gt;, configurando un trastorno mixto.</t>
  </si>
  <si>
    <t>&lt;br /&gt;• &lt;b&gt;a) Acidosis metabólica simple:&lt;/b&gt; Es incorrecta porque, si fuera un trastorno simple, el organismo habría logrado hiperventilar y la PCO2 dosada debería coincidir con la fórmula de compensación esperada (descendiendo a aproximadamente 35 mmHg para lavar el CO2), y no encontrarse francamente retenida en 49 mmHg.&lt;br /&gt;• &lt;b&gt;b) Acidosis metabolica con alcalosis respiratoria:&lt;/b&gt; Es diametralmente incorrecta ya que este trastorno mixto exigiría que el paciente barra más CO2 del necesario compensatoriamente, arrojando una PCO2 dosada mucho menor a lo esperado (por ejemplo, menor a 33 mmHg).&lt;br /&gt;• &lt;b&gt;d) Error en la medición:&lt;/b&gt; Es incorrecta debido a que los valores gasométricos expuestos son fisiopatológicamente posibles y documentan un cuadro mixto clínico real y de suma gravedad (la sumatoria de dos acidosis concurrentes), no correspondiendo a un error técnico de laboratorio.</t>
  </si>
  <si>
    <t>&lt;b&gt;COMPENSACIÓN RESPIRATORIA DE LA ACIDOSIS METABÓLICA&lt;/b&gt;&lt;br /&gt;&lt;br /&gt;• &lt;b&gt;Mecanismo Compensador:&lt;/b&gt; Como respuesta fisiológica inmediata a la caída primaria de la concentración plasmática de bicarbonato, se desencadena un estímulo directo del centro respiratorio producto de la acidemia. Esto incrementa la frecuencia respiratoria del paciente para lograr un lavado de dióxido de carbono, produciendo el descenso compensador de la pCO2.&lt;br /&gt;• &lt;b&gt;Límites de la Compensación:&lt;/b&gt; La compensación tratará siempre de mantener el pH cercano a lo normal mediante la caída simultánea de la pCO2. En una acidosis metabólica pura, se espera de forma fisiológica que la caída de la pCO2 equivalga a 1 - 1,5 veces el descenso medido del bicarbonato.</t>
  </si>
  <si>
    <t>¿Qué trastornos del equilibrio ácido base presenta un paciente de 25 años de edad con el siguiente laboratorio de ingreso? pH: 7,25; pCO2: 33; pO2: 100; CO3H: 18; Na: 135; K: 4,5; Cl: 105:&lt;br&gt;&lt;br&gt;a) Acidosis metabólica + alcalosis respiratoria asociada&lt;br&gt;&lt;br&gt;b) Acidosis metabólica + acidosis respiratoria asociada&lt;br&gt;&lt;br&gt;c) Acidosis metabólica simple&lt;br&gt;&lt;br&gt;d) Acidosis metabólica + alcalosis respiratoria + acidosis respiratoria asociada</t>
  </si>
  <si>
    <t>c) Acidosis metabólica simple</t>
  </si>
  <si>
    <t>Clínicamente, frente a los gases arteriales y el ionograma presentados, el diagnóstico gasométrico definitivo corresponde a una &lt;b&gt;acidosis metabólica simple&lt;/b&gt; que cursa con un Anión GAP de 12 mEq/L.</t>
  </si>
  <si>
    <t>&lt;b&gt;COHERENCIA INTERNA Y TRASTORNOS SIMPLES DEL EQUILIBRIO ÁCIDO-BASE&lt;/b&gt;&lt;br /&gt;&lt;br /&gt;Para realizar una adecuada valoración general del estado ácido-base y evaluar si la respuesta compensatoria del organismo es la adecuada para el nivel de alteración primaria, el acercamiento diagnóstico exige determinar la coherencia interna de los datos.&lt;br /&gt;• &lt;b&gt;Trastorno primario:&lt;/b&gt; El paciente presenta un pH de 7.25 (acidemia) con una concentración disminuida de bicarbonato de 18 mEq/L, lo cual define el trastorno inicial como una acidosis metabólica.&lt;br /&gt;• &lt;b&gt;Fórmula de Compensación:&lt;/b&gt; En un paciente con acidosis metabólica, resulta vital calcular cuál es la pCO2 esperada para el nivel de bicarbonato dosado utilizando la fórmula principal de coherencia interna: &lt;b&gt;PCO2 esperada = 1.5 x HCO3⁻ + 8 ± 2&lt;/b&gt;.&lt;br /&gt;• &lt;b&gt;Trastorno Simple:&lt;/b&gt; Al aplicar la fórmula (1.5 x 18 + 8 = 35 ± 2), el rango de pCO2 esperada se sitúa entre 33 y 37 mmHg. Debido a que la pCO2 dosada en el paciente es exactamente de 33 mmHg (comprendida dentro del rango esperado), se comprueba de manera objetiva que el mecanismo compensatorio pulmonar es totalmente adecuado y se concluye que el paciente padece un &lt;b&gt;trastorno simple&lt;/b&gt;.</t>
  </si>
  <si>
    <t>La opción C es correcta. Ante un paciente con un pH de 7.25 y un bicarbonato de 18 mEq/L, se diagnostica inicialmente una acidosis metabólica. Para evaluar la compensación respiratoria, se emplea la fórmula de coherencia interna: PCO2 esperada = (1.5 x 18) + 8 = 35 ± 2 mmHg (rango de 33 a 37 mmHg). Como la pCO2 medida es de 33 mmHg, coincidiendo con la compensación esperada calculada, se descarta un trastorno mixto asociado, confirmando el diagnóstico de una acidosis metabólica simple o pura. Adicionalmente, el cálculo de su Anión GAP (Na⁺ - [Cl⁻ + HCO3⁻]) arroja 135 - (105 + 18) = 12 mEq/L, evidenciando un Anión GAP normal.</t>
  </si>
  <si>
    <t>• &lt;b&gt;a) Acidosis metabólica + alcalosis respiratoria asociada:&lt;/b&gt; Es incorrecta. Para diagnosticar esta asociación patológica (trastorno mixto), la pCO2 dosada en el paciente debería ser marcadamente inferior al límite inferior esperado calculado por la fórmula (menor a 33 mmHg), indicando un lavado excesivo y primario de CO2.&lt;br /&gt;• &lt;b&gt;b) Acidosis metabólica + acidosis respiratoria asociada:&lt;/b&gt; Es incorrecta. Para establecer este diagnóstico mixto, la pCO2 medida debería ser mayor al límite superior esperado (mayor a 37 mmHg), demostrando una retención patológica anormal de CO2 (hipoventilación) concomitante.&lt;br /&gt;• &lt;b&gt;d) Acidosis metabólica + alcalosis respiratoria + acidosis respiratoria asociada:&lt;/b&gt; Es incorrecta. Fisiológicamente es imposible que un paciente curse de forma simultánea con una hipoventilación (acidosis respiratoria) y una hiperventilación (alcalosis respiratoria) como trastornos primarios agregados.</t>
  </si>
  <si>
    <t>&lt;b&gt;CÁLCULO DEL ANIÓN GAP (HIATO ANIÓNICO)&lt;/b&gt;&lt;br /&gt;&lt;br /&gt;Una vez identificado el trastorno (ya sea mixto o simple que incluye una acidosis metabólica), el siguiente paso analítico indispensable es calcular la brecha aniónica para subclasificar la etiología subyacente.&lt;br /&gt;• &lt;b&gt;Cálculo:&lt;/b&gt; Se calcula restando a la concentración de sodio la suma de las concentraciones de cloro y bicarbonato (&lt;b&gt;Anión Gap = Na⁺ - [Cl⁻ + HCO3⁻]&lt;/b&gt;).&lt;br /&gt;• &lt;b&gt;Valores Normales:&lt;/b&gt; El Anión GAP normal es de 10 ± 2 mEq/L (es decir, un rango aceptado entre 8 y 12 mEq/L).</t>
  </si>
  <si>
    <t>¿Qué anión GAP tiene el paciente de la pregunta anterior (pH: 7,25; pCO2: 33; pO2: 100; CO3H: 18; Na: 135; K: 4,5; Cl: 105)?&lt;br&gt;&lt;br&gt;a) 8&lt;br&gt;&lt;br&gt;b) 14&lt;br&gt;&lt;br&gt;c) 12&lt;br&gt;&lt;br&gt;d) 10</t>
  </si>
  <si>
    <t>&lt;br&gt;c) 12</t>
  </si>
  <si>
    <t>El &lt;b&gt;Anión GAP&lt;/b&gt; se calcula matemáticamente restando a la concentración de sodio la suma de las concentraciones de cloro y bicarbonato, siendo el resultado exacto en este paciente de &lt;b&gt;12 mEq/L&lt;/b&gt;.</t>
  </si>
  <si>
    <t>&lt;b&gt;CÁLCULO DEL ANIÓN GAP Y VALORACIÓN&lt;/b&gt;&lt;br /&gt;&lt;br /&gt;Para realizar una adecuada valoración general del estado ácido-base y establecer la etiología de una acidosis metabólica, resulta indispensable el cálculo de la brecha aniónica.&lt;br /&gt;• &lt;b&gt;Fórmula del Anión GAP:&lt;/b&gt; Se determina mediante la ecuación &lt;b&gt;Na⁺ - (Cl⁻ + HCO3⁻)&lt;/b&gt;. Su utilidad principal radica en clasificar las acidosis metabólicas en normoclorémicas (anión GAP alto) e hiperclorémicas (anión GAP normal).&lt;br /&gt;• &lt;b&gt;Valores de Normalidad:&lt;/b&gt; El rango de normalidad establecido es de &lt;b&gt;10 ± 2 mEq/L&lt;/b&gt; (aceptándose un rango estricto entre 8 y 12 mEq/L).&lt;br /&gt;• &lt;b&gt;Aplicación clínica:&lt;/b&gt; En este paciente, reemplazando con los valores del ionograma, la ecuación resulta en 135 - (105 + 18) = 12 mEq/L, confirmando que la acidosis metabólica cursa con un anión GAP normal.</t>
  </si>
  <si>
    <t>&lt;b&gt;c) 12:&lt;/b&gt; Es la opción correcta. Aplicando la fórmula universal del hiato aniónico (Na⁺ - [Cl⁻ + HCO3⁻]), se restan los aniones medibles al catión principal: 135 - (105 + 18) = 135 - 123 = &lt;b&gt;12 mEq/L&lt;/b&gt;. Este valor confirma la presencia de una acidosis metabólica con Anión GAP normal (hiperclorémica).</t>
  </si>
  <si>
    <t>&lt;b&gt;a) 8, b) 14, y d) 10:&lt;/b&gt; Son opciones incorrectas. Estos valores numéricos no corresponden matemáticamente al cálculo de los iones plasmáticos del paciente al aplicar la fórmula obligatoria de la brecha aniónica.</t>
  </si>
  <si>
    <t>&lt;b&gt;ETIOLOGÍA (ANIÓN GAP NORMAL)&lt;/b&gt;&lt;br /&gt;&lt;br /&gt;La obtención de un Anión GAP normal (en este caso 12 mEq/L) indica que la acidosis metabólica del paciente se encuadra en el grupo de las acidosis hiperclorémicas. Clínicamente, estas entidades se producen típicamente por pérdidas digestivas de bicarbonato (como la &lt;i&gt;diarrea aguda&lt;/i&gt;) o por causas de origen renal (como las distintas formas de &lt;i&gt;acidosis tubular renal&lt;/i&gt;).</t>
  </si>
  <si>
    <t>Mujer con síndrome nefrótico desarrolla fiebre y dolor abdominal. El laboratorio muestra:&lt;br&gt;&lt;br&gt;a) Acidosis metabólica con anión GAP normal y alcalosis respiratoria&lt;br&gt;&lt;br&gt;b) Acidosis metabólica con anión GAP elevado&lt;br&gt;&lt;br&gt;c) Alcalosis metabólica simple&lt;br&gt;&lt;br&gt;d) Acidosis respiratoria pura</t>
  </si>
  <si>
    <t>&lt;br&gt;b) Acidosis metabólica con anión GAP elevado</t>
  </si>
  <si>
    <t>El disturbio que mejor describe el cuadro de una paciente con síndrome nefrótico que desarrolla fiebre y dolor abdominal, presentando una gasometría arterial con hipobicarbonatemia y severa hipoalbuminemia, es una &lt;b&gt;acidosis metabólica con anión GAP elevado&lt;/b&gt; (frecuentemente asociada a alcalosis respiratoria).</t>
  </si>
  <si>
    <t>&lt;b&gt;DIAGNÓSTICO ÁCIDO-BASE EN SÍNDROME NEFRÓTICO&lt;/b&gt;&lt;br /&gt;&lt;br /&gt;Para realizar una adecuada valoración del estado ácido-base, resulta indispensable calcular el hiato aniónico o brecha aniónica mediante la fórmula: &lt;b&gt;Anión Gap = Na⁺ - (Cl⁻ + HCO3⁻)&lt;/b&gt;.&lt;br /&gt;• &lt;b&gt;Hipoalbuminemia y Anión Gap:&lt;/b&gt; En el complejo escenario de una mujer con síndrome nefrótico que desarrolla fiebre y dolor abdominal con hipotensión franca, el análisis gasométrico y de electrolitos evidencia hipobicarbonatemia. Al calcular el Anión Gap, este puede arrojar un valor numéricamente normal (ej. 12 mEq/L). Sin embargo, el síndrome nefrótico cursa con una profunda &lt;b&gt;hipoalbuminemia&lt;/b&gt; (pérdida masiva de proteínas en orina). Como las proteínas plasmáticas representan una gran parte de las cargas negativas no medidas habitualmente, ante un nivel de albúmina críticamente bajo (ej. 0.8 mg/dL), el valor umbral esperado del Anión Gap fisiológico desciende de forma marcada. Por lo tanto, un cálculo numéricamente "normal" en este contexto representa en realidad una &lt;b&gt;acidosis metabólica con anión GAP elevado&lt;/b&gt;.&lt;br /&gt;• &lt;b&gt;Trastorno Mixto:&lt;/b&gt; Clínicamente, este cuadro de sepsis o hipoperfusión tisular se acompaña de taquipnea compensatoria que barre el CO2 (descendiendo la pCO2), configurando como disturbio definitivo una acidosis metabólica con anión GAP elevado asociada simultáneamente a una &lt;b&gt;alcalosis respiratoria&lt;/b&gt;.</t>
  </si>
  <si>
    <t>La opción b es correcta debido a que la literatura nefrológica establece taxativamente que, en el complejo escenario de una paciente con síndrome nefrótico descompensado por infección (fiebre y dolor abdominal), el disturbio que mejor describe su cuadro analítico de hipobicarbonatemia e hipoalbuminemia es una &lt;b&gt;acidosis metabólica con anión GAP elevado&lt;/b&gt;, dado que el déficit extremo de proteínas plasmáticas altera el cálculo basal fisiológico de la brecha aniónica.</t>
  </si>
  <si>
    <t>&lt;br /&gt;• &lt;b&gt;a) Acidosis metabólica con anión GAP normal y alcalosis respiratoria:&lt;/b&gt; Es incorrecta porque el anión GAP se encuentra patológicamente elevado y encubierto por la falta de albúmina sérica, no cursando con una acidosis hiperclorémica de anión GAP normal (como ocurriría en pérdidas digestivas puras de bicarbonato o acidosis tubular renal).&lt;br /&gt;• &lt;b&gt;c) Alcalosis metabólica simple:&lt;/b&gt; Es diametralmente incorrecta ya que el trastorno primario inicial en este estado clínico de hipoperfusión infecciosa es la caída del bicarbonato, lo que define una acidosis (no una alcalosis metabólica).&lt;br /&gt;• &lt;b&gt;d) Acidosis respiratoria pura:&lt;/b&gt; Es incorrecta debido a que la paciente hiperventila como respuesta fisiológica sistémica (generando alcalosis respiratoria compensatoria al lavar la pCO2), sin presentar una retención primaria de dióxido de carbono típica de la hipoventilación alveolar.</t>
  </si>
  <si>
    <t>&lt;b&gt;COMPLICACIONES DEL SÍNDROME NEFRÓTICO&lt;/b&gt;&lt;br /&gt;&lt;br /&gt;La aparición clínica de fiebre y dolor abdominal en un paciente que cursa con síndrome nefrótico obliga a sospechar el desarrollo de complicaciones sistémicas graves:&lt;br /&gt;• &lt;b&gt;Infecciones:&lt;/b&gt; La alteración de la barrera de filtración genera la pérdida urinaria masiva de inmunoglobulinas (principalmente IgG) y anomalías en la vía alternativa del complemento. Esto provoca un estado de inmunodepresión intrínseca, haciendo al paciente marcadamente propenso a cursar infecciones recurrentes.&lt;br /&gt;• &lt;b&gt;Peritonitis Primaria:&lt;/b&gt; Clínicamente, se destaca el desarrollo de la &lt;i&gt;peritonitis espontánea o primaria&lt;/i&gt; (afectando hasta al 10% de los niños) y episodios de bacteriemia que justifican el cuadro florido de fiebre y fuerte dolor abdominal, pudiendo desencadenar shock séptico e insuficiencia renal aguda secundaria con acidosis láctica concomitante.</t>
  </si>
  <si>
    <t>13_Métodos_diagnósticos</t>
  </si>
  <si>
    <t>Se define como hematuria:&lt;br&gt;&lt;br&gt;a) La presencia de Hb positiva en la tira reactiva del análisis de orina&lt;br&gt;&lt;br&gt;b) La presencia de más de 3 glóbulos rojos por campo de 40x&lt;br&gt;&lt;br&gt;c) La presencia de 150 ml de sangre por cada 1,5 lts de orina&lt;br&gt;&lt;br&gt;d) Todas las respuestas son correctas</t>
  </si>
  <si>
    <t>&lt;br&gt;b) La presencia de más de 3 glóbulos rojos por campo de 40x</t>
  </si>
  <si>
    <t>Clínicamente, se define de forma estricta como &lt;b&gt;hematuria&lt;/b&gt; a la presencia de &lt;b&gt;más de 3 glóbulos rojos por campo de 40X&lt;/b&gt; en el examen microscópico del sedimento urinario.</t>
  </si>
  <si>
    <t>&lt;b&gt;CONCEPTO Y DIAGNÓSTICO DE HEMATURIA EN EL SEDIMENTO URINARIO&lt;/b&gt;&lt;br /&gt;&lt;br /&gt;El examen de orina constituye una práctica rutinaria fundamental en nefrología para el estudio de la función renal y las vías excretoras. La evaluación de los eritrocitos (hematíes) forma parte del examen microscópico del sedimento urinario.&lt;br /&gt;• &lt;b&gt;Valor Normal:&lt;/b&gt; Fisiológicamente, el valor normal de hematíes en la orina es de 3 a 5 por campo de 40X (o &lt; 10.000 por mL).&lt;br /&gt;• &lt;b&gt;Definición Médica:&lt;/b&gt; Se define médicamente como hematuria a la presencia objetivada de más de 3 glóbulos rojos por campo de 40X al microscopio óptico. En cámara de recuento, se considera franca a más de 3.000 hematíes por mL.&lt;br /&gt;• &lt;b&gt;Origen y Clasificación:&lt;/b&gt; La hematuria puede clasificarse según su origen en urológica (no glomerular), conservando los hematíes su forma bicóncava habitual (causas como infecciones, litiasis, tumores o traumatismos), o de origen glomerular, caracterizada por la presencia de glóbulos rojos dismórficos (acantocitos) que han sido deformados al atravesar la membrana glomerular enferma.</t>
  </si>
  <si>
    <t>La opción B es correcta. Se establece como definición médica estricta y cuantitativa que la hematuria corresponde a la presencia de más de 3 glóbulos rojos por campo de 40X mediante el estudio microscópico del sedimento urinario.</t>
  </si>
  <si>
    <t>• &lt;b&gt;a) La presencia de Hb positiva en la tira reactiva del análisis de orina:&lt;/b&gt; Es incorrecta. La tira reactiva del examen químico detecta hemoglobina liberada por lisis de eritrocitos, pero no es capaz de diferenciar por sí sola entre una hematuria verdadera (presencia de eritrocitos intactos), una hemoglobinuria o una mioglobinuria.&lt;br /&gt;• &lt;b&gt;c) La presencia de 150 ml de sangre por cada 1,5 lts de orina:&lt;/b&gt; Es incorrecta. Esta es una medida macroscópica arbitraria que no corresponde a la definición microscópica celular estandarizada de hematuria.&lt;br /&gt;• &lt;b&gt;d) Todas las respuestas son correctas:&lt;/b&gt; Es incorrecta, dado que las opciones A y C presentan deficiencias conceptuales en la evaluación nefrológica del sedimento.</t>
  </si>
  <si>
    <t>&lt;b&gt;DETECCIÓN POR TIRAS REACTIVAS (EXAMEN QUÍMICO)&lt;/b&gt;&lt;br /&gt;&lt;br /&gt;La prueba cualitativa inicial mediante tiras reactivas (dipstick) suele detectar hemoglobina, debiendo arrojar un resultado negativo en condiciones de normalidad.&lt;br /&gt;• &lt;b&gt;Limitaciones:&lt;/b&gt; La tira reactiva no puede diferenciar el origen exacto del pigmento, detectando por igual hematuria, hemoglobinuria o mioglobinuria.&lt;br /&gt;• &lt;b&gt;Precaución Diagnóstica:&lt;/b&gt; Una lectura fuertemente positiva para hemoglobina en la tira reactiva (ej. 4 cruces) sin la constatación posterior de glóbulos rojos en el examen microscópico, sugiere fuertemente una reacción cruzada causada por mioglobinuria (típica en cuadros de rabdomiólisis tras traumatismos musculares extensos o síndrome de aplastamiento).</t>
  </si>
  <si>
    <t>¿Cuál es la opción correcta? Se denomina anuria a:&lt;br&gt;&lt;br&gt;a) La diuresis inferior a 400 ml en 24 hs&lt;br&gt;&lt;br&gt;b) La diuresis superior a 100 ml en 24 hs&lt;br&gt;&lt;br&gt;c) La diuresis inferior a 100 ml en 24 hs&lt;br&gt;&lt;br&gt;d) Ninguna es correcta</t>
  </si>
  <si>
    <t>&lt;br&gt;c) La diuresis inferior a 100 ml en 24 hs</t>
  </si>
  <si>
    <t>Se denomina &lt;b&gt;anuria&lt;/b&gt; de manera clínica y funcional a la &lt;b&gt;diuresis inferior a 100 ml en 24 hs&lt;/b&gt;.</t>
  </si>
  <si>
    <t>&lt;b&gt;ALTERACIONES EN EL VOLUMEN URINARIO&lt;/b&gt;&lt;br /&gt;&lt;br /&gt;El volumen urinario fisiológico depende estrictamente de la ingesta hídrica, la temperatura ambiente y la actividad física del paciente. Sus valores normales de eliminación oscilan entre 500 a 2400 ml/día (o un rango aceptado de 400 a 2000 ml/24hs). Las desviaciones patológicas de este volumen se clasifican conceptualmente en:&lt;br /&gt;• &lt;b&gt;Poliuria:&lt;/b&gt; Volumen urinario igual o superior a 2500 ml/día (o mayor a 2000 ml/24hs). Se observa de manera característica ante una alta ingesta hídrica, potomanía o en presencia del síndrome inadecuado de hormona antidiurética.&lt;br /&gt;• &lt;b&gt;Oliguria:&lt;/b&gt; Volumen urinario igual o menor a 400 ml/día.&lt;br /&gt;• &lt;b&gt;Anuria:&lt;/b&gt; Se define clínicamente a la caída extrema de la diuresis a valores inferiores a los 100 ml en 24 hs.&lt;br /&gt;• &lt;b&gt;Anuria cero:&lt;/b&gt; Corresponde a la ausencia total y absoluta de emisión de orina por un lapso superior a 24 horas. Constituye una situación de extrema gravedad clínica que indica típicamente el desarrollo de una nefropatía obstructiva aguda o de una necrosis cortical bilateral.</t>
  </si>
  <si>
    <t>&lt;b&gt;c) La diuresis inferior a 100 ml en 24 hs:&lt;/b&gt; Es la opción correcta. Clínicamente, el volumen de orina emitido que se encuentra por debajo del umbral absoluto de los 100 ml diarios constituye el criterio diagnóstico exacto para definir y denominar al cuadro funcional como anuria.</t>
  </si>
  <si>
    <t>&lt;b&gt;a) La diuresis inferior a 400 ml en 24 hs:&lt;/b&gt; Es incorrecta. Este volumen de filtrado y excreción urinaria disminuida define conceptual y cuantitativamente a la oliguria, no a la anuria.&lt;br /&gt;&lt;b&gt;b) La diuresis superior a 100 ml en 24 hs:&lt;/b&gt; Es incorrecta. Expresaría de forma inespecífica un volumen mayor al límite anúrico, ubicando al paciente en rangos de oliguria o directamente de normuria si superase los 400 a 500 ml/día.&lt;br /&gt;&lt;b&gt;d) Ninguna es correcta:&lt;/b&gt; Es incorrecta, debido a que la opción C postula el valor de corte exacto y universalmente aceptado (menor a 100 ml en 24 hs) para el diagnóstico volumétrico de la anuria.</t>
  </si>
  <si>
    <t>&lt;b&gt;ALTERACIONES EN LA MICCIÓN Y DIAGNÓSTICO DIFERENCIAL&lt;/b&gt;&lt;br /&gt;&lt;br /&gt;Los síntomas acompañantes al trastorno del volumen urinario orientan el diagnóstico topográfico de la lesión en el aparato excretor:&lt;br /&gt;• &lt;b&gt;Polaquiuria, Urgencia Miccional y Disuria:&lt;/b&gt; El aumento de la frecuencia, la necesidad imperiosa y el disconfort o ardor al orinar constituyen la tríada clásica de síntomas propios y típicos de la infección urinaria baja.&lt;br /&gt;• &lt;b&gt;Nicturia:&lt;/b&gt; Inversión del ritmo miccional fisiológico. Se observa de forma frecuente en pacientes que padecen insuficiencia renal o en aquellos que cursan con edemas importantes (donde ocurre la reabsorción sistémica del líquido acumulado al adoptar el decúbito nocturno).&lt;br /&gt;• &lt;b&gt;Incontinencia y Retención:&lt;/b&gt; Pérdida involuntaria de orina frente a la incapacidad mecánica o funcional absoluta de vaciar la vejiga.</t>
  </si>
  <si>
    <t>Qué cálculo de Cockcroft-Gault tiene un varón de 60 años, 72 kg y creatinina de 1 mg/dL:&lt;br&gt;&lt;br&gt;a) 80 mL/min&lt;br&gt;&lt;br&gt;b) 72 mL/min&lt;br&gt;&lt;br&gt;c) 100 mL/min&lt;br&gt;&lt;br&gt;d) 50 mL/min</t>
  </si>
  <si>
    <t>&lt;br&gt;a) 80 mL/min</t>
  </si>
  <si>
    <t>En un paciente varón de &lt;b&gt;60 años, 72 kg y creatinina de 1 mg/dl&lt;/b&gt;, el clearance teórico estimado mediante la fórmula de Cockcroft-Gault asciende exactamente a &lt;b&gt;80 mL/min&lt;/b&gt;.</t>
  </si>
  <si>
    <t>&lt;b&gt;ESTIMACIÓN DEL FILTRADO GLOMERULAR Y FÓRMULA DE COCKCROFT-GAULT&lt;/b&gt;&lt;br /&gt;&lt;br /&gt;Para establecer el diagnóstico funcional de la enfermedad renal, la creatinina sola no alcanza para representar adecuadamente la función renal de un paciente ni para estimar directamente su filtrado, ya que varía significativamente según la masa muscular, edad y sexo. Por este motivo, es estrictamente necesario aplicar fórmulas matemáticas que estimen el filtrado glomerular a partir de este valor.&lt;br /&gt;• &lt;b&gt;Fórmula de Cockcroft y Gault:&lt;/b&gt; Permite la estimación del aclaramiento usando exclusivamente los siguientes parámetros: &lt;b&gt;edad, peso en kg, género y creatinina plasmática&lt;/b&gt;.&lt;br /&gt;• &lt;b&gt;Fórmula exacta:&lt;/b&gt; &lt;b&gt;[(140 - Edad) x Peso en Kg] / (72 x Creatinina Sérica en mg/dl)&lt;/b&gt;. Si el paciente es mujer, el resultado final se multiplica obligatoriamente por la constante &lt;b&gt;0.85&lt;/b&gt;.&lt;br /&gt;• &lt;b&gt;Características:&lt;/b&gt; Al igual que el clearance de creatinina en orina de 24 horas, la fórmula de Cockcroft y Gault se caracteriza fisiológicamente por sobreestimar el filtrado glomerular real.</t>
  </si>
  <si>
    <t>La opción a es correcta debido a que, al aplicar la fórmula exacta de Cockcroft-Gault &lt;b&gt;[(140 - Edad) x Peso en Kg] / (72 x Creatinina Sérica)&lt;/b&gt;, el cálculo matemático para el paciente varón del enunciado resulta en: [(140 - 60) x 72] / (72 x 1) = [80 x 72] / 72 = &lt;b&gt;80 mL/min&lt;/b&gt;.</t>
  </si>
  <si>
    <t>&lt;br /&gt;• &lt;b&gt;b) 72 mL/min&lt;/b&gt;, &lt;b&gt;c) 100 mL/min&lt;/b&gt; y &lt;b&gt;d) 50 mL/min:&lt;/b&gt; Son incorrectas porque representan cálculos matemáticos erróneos de la fórmula de Cockcroft-Gault para un paciente varón con dichas variables fisiométricas.</t>
  </si>
  <si>
    <t>&lt;b&gt;PERLAS DE CÁLCULO CLÍNICO RÁPIDO&lt;/b&gt;&lt;br /&gt;&lt;br /&gt;La literatura nefrológica establece escenarios de cálculo rápido referenciales para la fórmula de Cockcroft-Gault en pacientes de 72 kg:&lt;br /&gt;• En un paciente varón de &lt;b&gt;68 años&lt;/b&gt; y creatinina de 1 mg/dl, el clearance es de &lt;b&gt;75 mL/min&lt;/b&gt;.&lt;br /&gt;• En un paciente de &lt;b&gt;70 años&lt;/b&gt; y creatinina de 1 mg/dl, el clearance es de &lt;b&gt;70 mL/min&lt;/b&gt;.&lt;br /&gt;• En un paciente de &lt;b&gt;70 años&lt;/b&gt; y creatinina de &lt;b&gt;2 mg/dl&lt;/b&gt;, el clearance cae a &lt;b&gt;35 mL/min&lt;/b&gt;.&lt;br /&gt;• En un paciente de &lt;b&gt;60 años&lt;/b&gt; y creatinina de &lt;b&gt;2 mg/dl&lt;/b&gt;, el clearance estimado es de &lt;b&gt;30 mL/min&lt;/b&gt;.&lt;br /&gt;• En un paciente de &lt;b&gt;40 años&lt;/b&gt; y creatinina de &lt;b&gt;4 mg/dl&lt;/b&gt;, el clearance se desploma a &lt;b&gt;25 mL/min&lt;/b&gt;.</t>
  </si>
  <si>
    <t>Cuál de estas afirmaciones con respecto al "clearance de creatinina" es FALSA:&lt;br&gt;&lt;br&gt;a) Es la forma más certera de evaluar el filtrado glomerular&lt;br&gt;&lt;br&gt;b) Se usa muy poco por inconvenientes en la recolección de orina&lt;br&gt;&lt;br&gt;c) Sobreestima el filtrado glomerular&lt;br&gt;&lt;br&gt;d) Es equivalente en sus resultados a la fórmula Cockcroft-Gault</t>
  </si>
  <si>
    <t>a) Es la forma más certera de evaluar el filtrado glomerular</t>
  </si>
  <si>
    <t>&lt;b&gt;Es categóricamente falso afirmar que el clearance de creatinina sea la forma más certera de evaluar el filtrado glomerular&lt;/b&gt;, dado que no proporciona mejor información clínica que las ecuaciones derivadas y tiende a la sobreestimación.</t>
  </si>
  <si>
    <t>&lt;b&gt;ESTUDIO DE LA FUNCIÓN RENAL Y CLEARANCE DE CREATININA&lt;/b&gt;&lt;br /&gt;&lt;br /&gt;Para la determinación rutinaria del filtrado glomerular en la práctica diaria, se utiliza la medición del clearance de creatinina endógena y las ecuaciones predictivas de estimación, existiendo consideraciones críticas sobre su exactitud:&lt;br /&gt;• &lt;b&gt;Clearance de creatinina endógena de 24 horas:&lt;/b&gt; Se calcula utilizando la fórmula de aclaramiento: CCr = (O x V) / P (orina x volumen / plasma). Su valor normal oscila entre 90 y 130 ml/min.&lt;br /&gt;• &lt;b&gt;Inconvenientes en la recolección:&lt;/b&gt; Este método presenta una altísima tasa de errores de recolección (aproximadamente un 14%). Por este motivo, su uso se ve frecuentemente limitado en favor de las fórmulas matemáticas predictivas. Si un paciente presenta una creatinina plasmática normal pero arroja un clearance falsamente bajo con volumen urinario escaso, se asume ineludiblemente que recolectó mal la diuresis.&lt;br /&gt;• &lt;b&gt;Sobreestimación del filtrado:&lt;/b&gt; Debido a que existe una secreción tubular proximal fisiológica de la creatinina (que se suma a la porción filtrada), el clearance de creatinina de orina de 24 horas sobreestima el filtrado glomerular real entre un 10% y un 20%.&lt;br /&gt;• &lt;b&gt;Falsedad de su certeza:&lt;/b&gt; Queda establecido que es categóricamente falso afirmar que el clearance de creatinina sea la forma más certera de evaluar el filtrado glomerular, dado que la evidencia actual indica que no supera ni proporciona mejor información de certeza que las ecuaciones derivadas modernas.</t>
  </si>
  <si>
    <t>La opción A es correcta (al ser la afirmación falsa buscada). Es categóricamente falso afirmar que el clearance de creatinina evaluado en orina de 24 horas constituya el método más certero para estimar el filtrado glomerular, debido a que este estudio sobreestima el filtrado real entre un 10% y un 20% (por secreción tubular añadida) y presenta una inaceptable tasa de errores en la recolección de la muestra, siendo actualmente superado en certeza absoluta por las ecuaciones predictivas modernas.</t>
  </si>
  <si>
    <t>• &lt;b&gt;b) Se usa muy poco por inconvenientes en la recolección de orina:&lt;/b&gt; Es incorrecta para el enunciado (es una afirmación verdadera). Posee una altísima tasa de errores de recolección (≈ 14%), lo que frecuentemente arroja resultados incongruentes que obligan a repetir el estudio.&lt;br /&gt;• &lt;b&gt;c) Sobreestima el filtrado glomerular:&lt;/b&gt; Es incorrecta para el enunciado (es una afirmación verdadera). La creatinina sufre secreción tubular proximal, por lo que la cantidad en orina es mayor a la filtrada exclusivamente, sobreestimando el valor real del filtrado glomerular.&lt;br /&gt;• &lt;b&gt;d) Es equivalente en sus resultados a la fórmula Cockcroft-Gault:&lt;/b&gt; Es incorrecta para el enunciado (es una afirmación verdadera en la práctica). La fórmula de Cockcroft y Gault fue diseñada originariamente para predecir el aclaramiento de creatinina endógena y, al igual que el estudio de orina de 24 horas, sobreestima sistemáticamente el filtrado glomerular.</t>
  </si>
  <si>
    <t>&lt;b&gt;ECUACIONES PARA LA ESTIMACIÓN DEL FILTRADO GLOMERULAR (FGe)&lt;/b&gt;&lt;br /&gt;&lt;br /&gt;Frente a las limitantes de la recolección de orina de 24 horas, la nefrología moderna se apoya en fórmulas predictivas:&lt;br /&gt;• &lt;b&gt;Fórmula de Cockcroft y Gault:&lt;/b&gt; Permite la estimación del aclaramiento usando exclusivamente la edad, peso, género y creatinina plasmática. Al igual que el clearance de 24 horas, sobreestima el filtrado glomerular.&lt;br /&gt;• &lt;b&gt;MDRD 4 y CKD-EPI:&lt;/b&gt; Tanto la fórmula MDRD como la CKD-EPI son los indicios de laboratorio que miden con mayor certeza el filtrado glomerular real. Actualmente, la CKD-EPI es considerada de forma unánime como la prueba que mide con mayor certeza absoluta el filtrado.&lt;br /&gt;• &lt;b&gt;Contraindicaciones:&lt;/b&gt; Las fórmulas predictivas pierden fidelidad y no se recomiendan en situaciones donde la masa corporal o la cinética de la creatinina estén severamente alteradas (ej. fracaso renal agudo, desnutrición severa, extremos de peso, embarazo, amputados o parálisis).</t>
  </si>
  <si>
    <t>En cuál de estas situaciones NO se debería usar el MDRD para estimar el filtrado glomerular:&lt;br&gt;&lt;br&gt;a) En insuficiencia renal crónica&lt;br&gt;&lt;br&gt;b) En síndromes nefróticos&lt;br&gt;&lt;br&gt;c) En hipertensión arterial&lt;br&gt;&lt;br&gt;d) En desnutrición severa</t>
  </si>
  <si>
    <t>&lt;br&gt;d) En desnutrición severa</t>
  </si>
  <si>
    <t>En pacientes que cursan cuadros de &lt;b&gt;desnutrición severa&lt;/b&gt;, &lt;b&gt;NO&lt;/b&gt; se debería usar NUNCA la fórmula &lt;b&gt;MDRD&lt;/b&gt; para estimar el filtrado glomerular, dado que las fórmulas predictivas pierden fidelidad cuando la masa corporal o la cinética de la creatinina se encuentran severamente alteradas.</t>
  </si>
  <si>
    <t>&lt;b&gt;ESTIMACIÓN DEL FILTRADO GLOMERULAR Y SUS CONTRAINDICACIONES&lt;/b&gt;&lt;br /&gt;&lt;br /&gt;La valoración integral de la función renal se fundamenta en la evaluación del Filtrado Glomerular (FG). Dado que la creatinina plasmática aislada varía según la masa muscular, la dieta, el sexo y la edad del paciente, resulta estrictamente necesario aplicar fórmulas predictivas matemáticas para estimarlo.&lt;br /&gt;• &lt;b&gt;Ecuaciones recomendadas:&lt;/b&gt; Las fórmulas estandarizadas incluyen Cockcroft-Gault, MDRD 4 y CKD-EPI. Particularmente, la fórmula CKD-EPI ha demostrado ser más exacta que la MDRD y es la ecuación de elección actual para medir con mayor certeza el filtrado glomerular.&lt;br /&gt;• &lt;b&gt;Contraindicaciones absolutas (Red Flags):&lt;/b&gt; Las fórmulas predictivas pierden fidelidad y NO se recomienda su uso en situaciones clínicas donde la masa corporal o la cinética de la creatinina se encuentren severamente alteradas. Estas restricciones incluyen:&lt;br /&gt;• Fracaso Renal Agudo (debido a que la creatinina no se encuentra en estado estable).&lt;br /&gt;• Índices de Masa Corporal extremos (&lt; 19 o &gt; 35).&lt;br /&gt;• &lt;b&gt;Desnutrición severa&lt;/b&gt;.&lt;br /&gt;• Edades extremas, embarazo y hepatopatía grave.&lt;br /&gt;• Pacientes amputados o con parálisis muscular.</t>
  </si>
  <si>
    <t>&lt;b&gt;d) En desnutrición severa:&lt;/b&gt; Es la opción correcta. En pacientes con cuadros de desnutrición severa existe una profunda alteración y disminución de la masa muscular, lo que altera la cinética de producción de creatinina endógena e invalida el uso de fórmulas predictivas poblacionales como el MDRD (cuyo cálculo se basa en estándares de masa corporal), sobreestimando la verdadera función renal.</t>
  </si>
  <si>
    <t>&lt;b&gt;a) En insuficiencia renal crónica, b) En síndromes nefróticos, y c) En hipertensión arterial:&lt;/b&gt; Son opciones incorrectas. En todos estos contextos clínicos de enfermedad crónica, siempre y cuando el paciente mantenga una composición corporal e índice de masa estándar sin fluctuaciones agudas de la uremia, la estimación del filtrado glomerular mediante fórmulas predictivas (MDRD 4 o CKD-EPI) constituye precisamente la herramienta diagnóstica de elección validada para estadificar y seguir el deterioro renal.</t>
  </si>
  <si>
    <t>&lt;b&gt;LIMITACIONES DE LA CREATININA SÉRICA AISLADA&lt;/b&gt;&lt;br /&gt;&lt;br /&gt;La creatinina sérica NO sirve como único indicador temprano de la función renal. Sus niveles se mantienen prácticamente inalterables hasta que el filtrado glomerular cae drásticamente por debajo del 30% de lo normal, punto de deterioro severo donde recién comienza a elevarse de forma exponencial.&lt;br /&gt;• &lt;b&gt;Insuficiencia Renal Oculta:&lt;/b&gt; Más del 25% de los pacientes que presentan valores de creatinina plasmática en rango normal tienen, en realidad, un Filtrado Glomerular disminuido (&lt; 60 ml/min). Este fenómeno se observa típicamente en los ancianos, quienes al perder masa muscular mantienen el valor de creatinina erróneamente dentro de los límites normales a pesar de la caída fisiológica del filtrado.</t>
  </si>
  <si>
    <t>En un análisis de orina que presenta cilindros hemáticos, primero usted sospecharia:&lt;br&gt;&lt;br&gt;a) Una glomerulopatía&lt;br&gt;&lt;br&gt;b) Un tumor de vejiga&lt;br&gt;&lt;br&gt;c) Una litiasis renal&lt;br&gt;&lt;br&gt;d) Una infección urinaria</t>
  </si>
  <si>
    <t>&lt;br&gt;a) Una glomerulopatía</t>
  </si>
  <si>
    <t>La aparición de &lt;b&gt;cilindros hemáticos&lt;/b&gt; en el sedimento urinario es característica del daño glomerular y constituye el primer hallazgo que debe hacer sospechar ineludiblemente una &lt;b&gt;glomerulopatía&lt;/b&gt;.</t>
  </si>
  <si>
    <t>&lt;b&gt;CILINDROS HEMÁTICOS Y DAÑO GLOMERULAR&lt;/b&gt;&lt;br /&gt;&lt;br /&gt;El estudio microscópico del sedimento urinario es fundamental para identificar la presencia de elementos formes, siendo los cilindros estructuras que se forman en los túbulos renales.&lt;br /&gt;• &lt;b&gt;Cilindros Hemáticos:&lt;/b&gt; Son cilindros hialinos que contienen hematíes en su interior. Su aparición en el sedimento urinario es característica de una lesión a nivel del glomérulo y son los primeros elementos que deben hacer sospechar una glomerulopatía.&lt;br /&gt;• &lt;b&gt;Patognomonía:&lt;/b&gt; La presencia en orina de cilindros hemáticos es patognomónica de glomerulonefritis.&lt;br /&gt;• &lt;b&gt;Tríada de Lesión Glomerular:&lt;/b&gt; Un paciente que presenta microhematuria, proteinuria y cilindros hemáticos padece indefectiblemente una lesión glomerular.</t>
  </si>
  <si>
    <t>La opción a es correcta debido a que la literatura médica nefrológica establece que la presencia de &lt;b&gt;cilindros hemáticos&lt;/b&gt; en el sedimento urinario es un marcador característico y patognomónico de daño a nivel del glomérulo, siendo el primer hallazgo que orienta y obliga a sospechar directamente una &lt;b&gt;glomerulopatía&lt;/b&gt; o glomerulonefritis.</t>
  </si>
  <si>
    <t>&lt;br /&gt;• &lt;b&gt;b) Un tumor de vejiga&lt;/b&gt;, &lt;b&gt;c) Una litiasis renal&lt;/b&gt; y &lt;b&gt;d) Una infección urinaria:&lt;/b&gt; Son incorrectas debido a que estas tres patologías son causas clásicas de hematuria de origen de &lt;b&gt;vías urinarias (no glomerular)&lt;/b&gt;. Estas entidades urológicas se categorizan y confirman precisamente por la &lt;b&gt;ausencia de cilindros hemáticos&lt;/b&gt; y la ausencia de glóbulos rojos dismórficos en el sedimento urinario.</t>
  </si>
  <si>
    <t>&lt;b&gt;HEMATURIA DE VÍAS URINARIAS (NO GLOMERULAR)&lt;/b&gt;&lt;br /&gt;&lt;br /&gt;Cuando el sangrado se origina en las vías urinarias y no en el glomérulo, los glóbulos rojos conservan su forma bicóncava habitual en el microscopio.&lt;br /&gt;• &lt;b&gt;Causas:&lt;/b&gt; Infección urinaria, litiasis, tumores o traumatismos.&lt;br /&gt;• &lt;b&gt;Confirmación Diagnóstica:&lt;/b&gt; Se categorizan y confirman la sospecha de una hematuria NO glomerular mediante tres hallazgos clave en la orina: la ausencia de glóbulos rojos dismórficos, la &lt;b&gt;ausencia de cilindros hemáticos&lt;/b&gt; y una proteinuria menor de 200 mg/24 hs.</t>
  </si>
  <si>
    <t>¿Cuál de los siguientes métodos NO es útil para determinación del clearence de creatinina en la práctica clínica?&lt;br&gt;&lt;br&gt;a) MDRD&lt;br&gt;&lt;br&gt;b) Clearance de inulina&lt;br&gt;&lt;br&gt;c) CKD EPI&lt;br&gt;&lt;br&gt;d) Fórmula de Cockcroft-Gault</t>
  </si>
  <si>
    <t>b) Clearance de inulina</t>
  </si>
  <si>
    <t>El filtrado glomerular puede medirse teóricamente mediante el &lt;b&gt;Clearance de Inulina&lt;/b&gt;, pero &lt;b&gt;este método NO es útil para la determinación rutinaria en la práctica clínica diaria&lt;/b&gt;, reservándose fundamentalmente para investigación animal y clínica.</t>
  </si>
  <si>
    <t>&lt;b&gt;MÉTODOS DE EVALUACIÓN DEL FILTRADO GLOMERULAR&lt;/b&gt;&lt;br /&gt;&lt;br /&gt;La valoración integral de la función renal se fundamenta clínicamente en la evaluación estricta del filtrado glomerular.&lt;br /&gt;• &lt;b&gt;Clearance de Inulina:&lt;/b&gt; Si bien permite la medición teórica del filtrado, este método no resulta útil ni práctico para la determinación rutinaria en la atención diaria, quedando restringido exclusivamente a protocolos de investigación.&lt;br /&gt;• &lt;b&gt;Práctica Médica Diaria:&lt;/b&gt; En el quehacer clínico rutinario, la estimación del filtrado se efectúa mediante la &lt;b&gt;Creatinina Sérica&lt;/b&gt;, el &lt;b&gt;Clearance de Creatinina Endógena&lt;/b&gt; (recolección de orina de 24 horas) y el uso de &lt;b&gt;Ecuaciones de Estimación&lt;/b&gt; predictivas.&lt;br /&gt;• &lt;b&gt;Ecuaciones Predictivas:&lt;/b&gt; Frente a los numerosos inconvenientes y la alta tasa de error de la recolección de orina de 24 horas, la nefrología moderna se apoya en fórmulas matemáticas. Las de mayor vigencia incluyen la fórmula de &lt;b&gt;Cockcroft y Gault&lt;/b&gt;, la ecuación &lt;b&gt;MDRD 4&lt;/b&gt; y la &lt;b&gt;CKD-EPI&lt;/b&gt;, siendo esta última considerada de forma unánime como la prueba de laboratorio que mide con mayor certeza absoluta el filtrado glomerular real.</t>
  </si>
  <si>
    <t>La opción B es correcta. El clearance de inulina, a pesar de ser un estándar ideal en la fisiología teórica, es un procedimiento altamente complejo y engorroso que NO es útil ni aplicable para la determinación y evaluación rutinaria del filtrado en la práctica clínica médica diaria, reservándose su implementación casi en exclusiva para la investigación clínica y animal.</t>
  </si>
  <si>
    <t>• &lt;b&gt;a) MDRD:&lt;/b&gt; Es incorrecta. Constituye una ecuación predictiva ampliamente útil y utilizada en la práctica clínica diaria para la estimación precisa de la tasa de filtrado glomerular.&lt;br /&gt;• &lt;b&gt;c) CKD EPI:&lt;/b&gt; Es incorrecta. Es el método indirecto de mayor utilidad actual en la clínica médica para la estimación del filtrado, siendo considerada de forma unánime como la ecuación que lo evalúa con mayor certeza absoluta.&lt;br /&gt;• &lt;b&gt;d) Fórmula de Cockcroft-Gault:&lt;/b&gt; Es incorrecta. Es un método clínico clásico, útil y estandarizado que se utiliza en la práctica clínica para predecir la tasa de aclaramiento de la creatinina a través de parámetros simples (edad, peso, sexo y creatinina sérica).</t>
  </si>
  <si>
    <t>&lt;b&gt;LIMITACIONES DE LAS ECUACIONES PREDICTIVAS&lt;/b&gt;&lt;br /&gt;&lt;br /&gt;Las fórmulas matemáticas de estimación del filtrado (MDRD, CKD-EPI, Cockcroft-Gault) no son aplicables universalmente. Pierden fidelidad y no se recomienda su uso rutinario en las siguientes condiciones:&lt;br /&gt;• Cuando la cinética de la creatinina no se encuentra estable, como en el curso de un &lt;b&gt;Fracaso Renal Agudo&lt;/b&gt;.&lt;br /&gt;• Alteraciones severas de la masa corporal (&lt;b&gt;desnutrición severa&lt;/b&gt;, pacientes amputados o con parálisis profunda).&lt;br /&gt;• Pacientes con Índices de Masa Corporal extremos (&lt; 19 o &gt; 35).&lt;br /&gt;• Estados fisiológicos especiales como el embarazo, o patologías como la hepatopatía grave y en edades extremas.</t>
  </si>
  <si>
    <t>¿Cuál de estas pruebas de laboratorio mide con mayor certeza el filtrado glomerular?&lt;br&gt;&lt;br&gt;a) Formula de MDRD&lt;br&gt;&lt;br&gt;b) Formula de Cockroft y Gault&lt;br&gt;&lt;br&gt;c) Clearance de creatinina de 2 hs&lt;br&gt;&lt;br&gt;d) Clearance de creatinina de 24 hs&lt;br&gt;&lt;br&gt;e) Formula de CKD-EPI&lt;br&gt;&lt;br&gt;f) Respuestas A y E son correctas</t>
  </si>
  <si>
    <t>&lt;br&gt;f) Respuestas A y E son correctas</t>
  </si>
  <si>
    <t>Frente a las importantes limitantes metodológicas de la recolección de orina de 24 horas, la nefrología moderna establece que &lt;b&gt;tanto la fórmula MDRD como la ecuación CKD-EPI&lt;/b&gt; son los indicios de laboratorio validados que &lt;b&gt;miden con mayor certeza el filtrado glomerular real&lt;/b&gt;.</t>
  </si>
  <si>
    <t>&lt;b&gt;ESTIMACIÓN DEL FILTRADO GLOMERULAR Y FÓRMULAS PREDICTIVAS&lt;/b&gt;&lt;br /&gt;&lt;br /&gt;La valoración integral de la función renal se fundamenta en la evaluación del Filtrado Glomerular (FG). La creatinina sérica aislada presenta múltiples desventajas (variabilidad según masa muscular, dieta, edad y secreción tubular) y no sirve como único indicador temprano. Por ello, la práctica clínica se apoya indefectiblemente en el uso de ecuaciones de estimación matemáticas.&lt;br /&gt;• &lt;b&gt;CKD-EPI:&lt;/b&gt; Es considerada de forma unánime como la prueba de laboratorio que mide con mayor certeza absoluta el filtrado glomerular, siendo la ecuación de elección actual. Utiliza de forma combinada variables como la edad, la creatinina, el sexo y la raza, resultando ser la fórmula mucho más efectiva y certera en los pacientes que padecen Insuficiencia Renal Crónica.&lt;br /&gt;• &lt;b&gt;MDRD 4 (Modification Diet in Renal Disease):&lt;/b&gt; Junto con la CKD-EPI, es la ecuación recomendada por las normativas internacionales para no sobreestimar el filtrado, constituyendo los dos índices que miden el FG con mayor exactitud en el paciente adulto estable.</t>
  </si>
  <si>
    <t>&lt;b&gt;f) Respuestas A y E son correctas:&lt;/b&gt; Es la opción correcta. En la práctica clínica diaria, las fórmulas predictivas de MDRD y CKD-EPI han desplazado a los métodos tradicionales de recolección de orina, ya que superan sus sesgos y han demostrado estadísticamente ser las pruebas que logran medir y predecir con mayor certeza el verdadero nivel del filtrado glomerular.</t>
  </si>
  <si>
    <t>&lt;b&gt;b) Formula de Cockroft y Gault:&lt;/b&gt; Es incorrecta. Si bien es una fórmula clásica que permite la estimación del aclaramiento usando edad, peso, género y creatinina, se ha demostrado que, al igual que el clearance de 24 horas, sobreestima fisiológicamente el filtrado glomerular.&lt;br /&gt;&lt;b&gt;c) Clearance de creatinina de 2 hs, y d) Clearance de creatinina de 24 hs:&lt;/b&gt; Son incorrectas. Es categóricamente falso afirmar que el clearance de creatinina sea la forma más certera de evaluar el filtrado glomerular. Debido a la secreción tubular proximal activa, el clearance de orina de 24 hs sobreestima el filtrado glomerular real entre un 10% y un 20%. A esto se le suma una altísima tasa de errores preanalíticos de recolección volumétrica por parte del paciente (aproximadamente un 14% de recolecciones erróneas).</t>
  </si>
  <si>
    <t>&lt;b&gt;LIMITACIONES Y CONTRAINDICACIONES DE LAS FÓRMULAS&lt;/b&gt;&lt;br /&gt;&lt;br /&gt;Si bien las ecuaciones de MDRD y CKD-EPI son las más certeras, pierden fidelidad y &lt;b&gt;NO se recomienda su uso&lt;/b&gt; en determinadas situaciones clínicas excepcionales donde la masa corporal o la cinética de la creatinina se encuentren alteradas y fuera de su estado estacionario. Estas restricciones incluyen:&lt;br /&gt;• Fracaso Renal Agudo (debido a que la creatinina se modifica abruptamente día a día).&lt;br /&gt;• Índices de Masa Corporal extremos (&lt; 19 o &gt; 35) y desnutrición severa.&lt;br /&gt;• Edades extremas, embarazo y hepatopatía grave.&lt;br /&gt;• Pacientes amputados o con cuadros de parálisis muscular severa.</t>
  </si>
  <si>
    <t>¿Cuál de estas recolecciones para un análisis de orina completo está correcta?&lt;br&gt;&lt;br&gt;a) Usando recipiente estéril, con retención mínima de 1 hora, procesando a las 3 hs como mínimo&lt;br&gt;&lt;br&gt;b) Usando recipiente limpio y seco, con retención mínima de 5 hs, procesando a las 8 hs como máximo&lt;br&gt;&lt;br&gt;c) Usando recipiente estéril, con retención de 3 hs, procesando la muestra a las 4 hs, refrigerándola a 0ºC&lt;br&gt;&lt;br&gt;d) Usando recipiente limpio y seco, con retención de 3 hs, procesando a las 2 hs como máximo, refrigerando la muestra a 6ºC</t>
  </si>
  <si>
    <t>&lt;br&gt;d) Usando recipiente limpio y seco, con retención de 3 hs, procesando a las 2 hs como máximo, refrigerando la muestra a 6ºC</t>
  </si>
  <si>
    <t>Una recolección considerada correcta para orina completa estipula el uso de un &lt;b&gt;recipiente limpio y seco&lt;/b&gt;, con una &lt;b&gt;retención de 3 a 4 horas&lt;/b&gt;, procesando la muestra a las &lt;b&gt;2 horas como máximo&lt;/b&gt;, y refrigerándola en un rango de &lt;b&gt;2° a 8°C&lt;/b&gt; (ej. 6ºC) si fuera necesario.</t>
  </si>
  <si>
    <t>&lt;b&gt;RECOLECCIÓN Y CONSERVACIÓN DE LA MUESTRA PARA ORINA COMPLETA&lt;/b&gt;&lt;br /&gt;&lt;br /&gt;El examen de orina constituye una práctica rutinaria y es uno de los estudios más importantes para diagnosticar enfermedades renales.&lt;br /&gt;• &lt;b&gt;Recipiente y Retención:&lt;/b&gt; La muestra se debe recoger en un recipiente &lt;b&gt;limpio y seco&lt;/b&gt;; no necesariamente tiene que ser estéril para el análisis completo (solo se exige esterilidad si se solicitará urocultivo). Se requiere además una &lt;b&gt;retención mínima de 3 a 4 horas&lt;/b&gt;.&lt;br /&gt;• &lt;b&gt;Tiempo de Procesamiento:&lt;/b&gt; El análisis de orina debe realizarse idealmente antes de 1 hora post-micción, y con un plazo &lt;b&gt;máximo de 2 horas&lt;/b&gt; desde su emisión. Si se conserva a temperatura ambiente por más tiempo, la alteración del pH produce una degeneración y lisis de los elementos formes (leucocitos, glóbulos rojos, células y cilindros), dificultando e invalidando el diagnóstico microscópico.&lt;br /&gt;• &lt;b&gt;Refrigeración:&lt;/b&gt; Si no es posible procesarla a tiempo, se debe guardar la muestra en la heladera (preferentemente en la puerta, sin congelar) entre &lt;b&gt;2° a 8°C&lt;/b&gt;, pudiendo conservarse por 24 a 36 horas. El frío extremo (0ºC) destruiría las células, mientras que la refrigeración adecuada evita la lisis, aunque puede provocar la precipitación de sales (uratos y fosfatos), generando una orina turbia conocida como cristaluria o "arenilla".</t>
  </si>
  <si>
    <t>La opción d es correcta debido a que la literatura médica nefrológica establece como premisa técnica que la recolección idónea para un análisis de orina completo requiere el uso de un &lt;b&gt;recipiente limpio y seco&lt;/b&gt; (no siendo obligatoria la esterilidad), una &lt;b&gt;retención vesical de 3 horas&lt;/b&gt; para concentrar los elementos, un procesamiento rápido en un plazo &lt;b&gt;máximo de 2 horas&lt;/b&gt; post-emisión, y una refrigeración conservadora a &lt;b&gt;6ºC&lt;/b&gt; (dentro del margen de seguridad de 2° a 8°C) para prevenir la lisis celular.</t>
  </si>
  <si>
    <t>&lt;br /&gt;• &lt;b&gt;a) Usando recipiente estéril... procesando a las 3 hs como mínimo:&lt;/b&gt; Es incorrecta porque el uso de recipiente estéril se reserva estrictamente para el urocultivo. Además, procesar la muestra "a las 3 hs como mínimo" sobrepasa el límite máximo tolerado de 2 horas a temperatura ambiente, lo cual produce la degeneración y destrucción ineludible de los elementos formes celulares.&lt;br /&gt;• &lt;b&gt;b) ...retención mínima de 5 hs, procesando a las 8 hs como máximo:&lt;/b&gt; Es diametralmente incorrecta ya que retrasar el análisis hasta 8 horas provocaría la completa lisis celular inducida por los cambios de pH, invalidando la utilidad diagnóstica del sedimento urinario.&lt;br /&gt;• &lt;b&gt;c) Usando recipiente estéril... refrigerándola a 0ºC:&lt;/b&gt; Es incorrecta debido a que la temperatura de 0ºC congelaría la muestra, induciendo la ruptura mecánica de las células y cilindros. A su vez, el procesamiento a las 4 horas excede la recomendación estándar.</t>
  </si>
  <si>
    <t>&lt;b&gt;TÉCNICA DE RECOLECCIÓN EN MUJERES (PREMENOPÁUSICAS)&lt;/b&gt;&lt;br /&gt;&lt;br /&gt;Para evitar un diagnóstico erróneo derivado de un sedimento patológico falso, se deben seguir estrictas pautas de higiene y recolección anatómica:&lt;br /&gt;• &lt;b&gt;Uso de tapón vaginal:&lt;/b&gt; Es fundamental y obligatorio el uso de un &lt;b&gt;tapón vaginal&lt;/b&gt; durante la recolección en mujeres premenopáusicas. Debido a la cercanía anatómica, la secreción o flujo vaginal contamina frecuentemente la orina normal, introduciendo células epiteliales abundantes, piocitos y hematíes que simulan un proceso inflamatorio.&lt;br /&gt;• &lt;b&gt;Maniobra de recolección:&lt;/b&gt; La paciente debe lavar la zona periuretral con agua y jabón, enjuagar (sin secar), separar los labios mayores, eliminar los primeros &lt;b&gt;100 ml&lt;/b&gt; (primer chorro) y recolectar exclusivamente el &lt;b&gt;chorro medio&lt;/b&gt; sin interrumpir la micción.</t>
  </si>
  <si>
    <t>¿Cuál de estos indicios de laboratorio mide con mayor certeza el filtrado glomerular real?&lt;br&gt;&lt;br&gt;a) Cociente creatinina/proteinuria&lt;br&gt;&lt;br&gt;b) MDRD o CKD-EPI&lt;br&gt;&lt;br&gt;c) Cociente proteinuria/creatininuria expresado en mg/gr&lt;br&gt;&lt;br&gt;d) Clearance de creatinina de 24 hs</t>
  </si>
  <si>
    <t>b) MDRD o CKD-EPI</t>
  </si>
  <si>
    <t>Tanto la ecuación &lt;b&gt;MDRD&lt;/b&gt; como la &lt;b&gt;CKD-EPI&lt;/b&gt; constituyen los indicios de laboratorio predictivos que miden con &lt;b&gt;mayor certeza absoluta el filtrado glomerular real&lt;/b&gt; en la práctica clínica diaria.</t>
  </si>
  <si>
    <t>&lt;b&gt;MÉTODOS DE EVALUACIÓN DEL FILTRADO GLOMERULAR&lt;/b&gt;&lt;br /&gt;&lt;br /&gt;La valoración integral de la función renal se fundamenta clínicamente en la evaluación estricta y rutinaria del filtrado glomerular.&lt;br /&gt;• &lt;b&gt;Práctica Médica Diaria:&lt;/b&gt; La estimación del filtrado se efectúa convencionalmente mediante el dosaje de creatinina sérica, el clearance de creatinina endógena (recolección de orina de 24 horas) y el uso de ecuaciones matemáticas de estimación predictivas.&lt;br /&gt;• &lt;b&gt;Ecuaciones Predictivas:&lt;/b&gt; Frente a los numerosos inconvenientes, la altísima tasa de errores de recolección y la sobreestimación sistemática que posee el clearance de orina de 24 horas, la nefrología moderna se apoya rigurosamente en fórmulas matemáticas. Las de mayor utilidad y vigencia incluyen la fórmula de Cockcroft-Gault, la ecuación &lt;b&gt;MDRD 4&lt;/b&gt; y la &lt;b&gt;CKD-EPI&lt;/b&gt;.&lt;br /&gt;• &lt;b&gt;Certeza Diagnóstica:&lt;/b&gt; Tanto la fórmula MDRD como la CKD-EPI son los indicios de laboratorio que miden con mayor certeza el filtrado glomerular real. En la actualidad, la CKD-EPI es considerada de forma unánime como la prueba que evalúa con la mayor certeza absoluta el filtrado.</t>
  </si>
  <si>
    <t>La opción B es correcta. Las ecuaciones matemáticas predictivas, específicamente la MDRD y la CKD-EPI, han desplazado al clearance de creatinina convencional, consolidándose firmemente en las guías como los indicios de laboratorio indirectos que estiman y miden con la mayor certeza y exactitud el filtrado glomerular real del paciente en el ámbito clínico.</t>
  </si>
  <si>
    <t>• &lt;b&gt;a) Cociente creatinina/proteinuria:&lt;/b&gt; Es incorrecta. Este cociente invertido no constituye una fórmula validada; el parámetro utilizado en clínica es el cociente albuminuria/creatininuria (o proteinuria/creatinina) para cuantificar la excreción proteica, no para evaluar el filtrado glomerular.&lt;br /&gt;• &lt;b&gt;c) Cociente proteinuria/creatininuria expresado en mg/gr:&lt;/b&gt; Es incorrecta. Es el parámetro de elección para estimar con máxima exactitud la cuantía de la proteinuria equivalente a 24 horas en una muestra aislada, no siendo un índice diseñado ni útil para medir la tasa de filtrado glomerular.&lt;br /&gt;• &lt;b&gt;d) Clearance de creatinina de 24 hs:&lt;/b&gt; Es incorrecta. Posee una inaceptable y altísima tasa de errores en la recolección de la muestra por parte del paciente (aproximadamente 14%) y sobreestima sistemáticamente el filtrado real entre un 10% y un 20% debido a la secreción tubular proximal fisiológica de la creatinina.</t>
  </si>
  <si>
    <t>&lt;b&gt;LIMITACIONES DE LAS ECUACIONES PREDICTIVAS (MDRD / CKD-EPI)&lt;/b&gt;&lt;br /&gt;&lt;br /&gt;A pesar de su gran certeza en pacientes crónicos, las fórmulas matemáticas de estimación del filtrado no son aplicables universalmente. Pierden fidelidad y no se recomienda su uso rutinario en las siguientes condiciones clínicas:&lt;br /&gt;• Cuando la cinética de la creatinina no se encuentra estable, como ocurre característicamente en el curso de un &lt;b&gt;Fracaso Renal Agudo&lt;/b&gt; (Insuficiencia Renal Aguda).&lt;br /&gt;• Alteraciones severas de la masa corporal (&lt;b&gt;desnutrición severa&lt;/b&gt;, pacientes amputados o con parálisis profunda).&lt;br /&gt;• Pacientes con Índices de Masa Corporal extremos (&lt; 19 o &gt; 35).&lt;br /&gt;• Estados fisiológicos especiales como el embarazo, hepatopatía grave o edades extremas.</t>
  </si>
  <si>
    <t>De cuál de los siguientes cuadros es característica la aparición de cilindros hemáticos en el sedimento urinario:&lt;br&gt;&lt;br&gt;a) En cualquier lesión de la nefrona&lt;br&gt;&lt;br&gt;b) Daño glomerular&lt;br&gt;&lt;br&gt;c) Necrosis tubular aguda&lt;br&gt;&lt;br&gt;d) Daño tubular</t>
  </si>
  <si>
    <t>&lt;br&gt;b) Daño glomerular</t>
  </si>
  <si>
    <t>La aparición de &lt;b&gt;cilindros hemáticos&lt;/b&gt; en el sedimento urinario es característica del &lt;b&gt;daño glomerular&lt;/b&gt; y son los primeros que deben hacer sospechar una glomerulopatía.</t>
  </si>
  <si>
    <t>&lt;b&gt;ANÁLISIS DEL SEDIMENTO URINARIO Y CILINDROS&lt;/b&gt;&lt;br /&gt;&lt;br /&gt;El estudio microscópico del sedimento urinario es fundamental para identificar la presencia de células, cristales y cilindros que orientan el diagnóstico topográfico de la lesión renal.&lt;br /&gt;• &lt;b&gt;Cilindros Hemáticos:&lt;/b&gt; Son moldes hialinos que contienen hematíes en su interior. Su aparición en el sedimento urinario es característica y patognomónica del daño glomerular. Un paciente que presenta microhematuria, proteinuria y cilindros hemáticos padece indefectiblemente una lesión glomerular.&lt;br /&gt;• &lt;b&gt;Cilindros Leucocitarios:&lt;/b&gt; Son cilindros hialinos con leucocitos. Son siempre patológicos e indican inflamación del parénquima renal, como ocurre en la &lt;i&gt;Pielonefritis&lt;/i&gt; o en la &lt;i&gt;Nefritis intersticial&lt;/i&gt;.&lt;br /&gt;• &lt;b&gt;Cilindros Epiteliales y Granulosos:&lt;/b&gt; Los cilindros epiteliales (que contienen células tubulares) y los cilindros granulosos se observan frecuentemente y son característicos en los cuadros de &lt;i&gt;Necrosis Tubular Aguda&lt;/i&gt;.&lt;br /&gt;• &lt;b&gt;Cilindros Grasos y Céreos:&lt;/b&gt; Los cilindros grasos son patognomónicos del &lt;i&gt;Síndrome Nefrótico&lt;/i&gt;, mientras que los cilindros céreos indican categóricamente enfermedad renal crónica grave.</t>
  </si>
  <si>
    <t>&lt;b&gt;b) Daño glomerular:&lt;/b&gt; Es la opción correcta. La presencia de cilindros hemáticos, junto con glóbulos rojos dismórficos y proteinuria no nefrótica, constituye la tríada diagnóstica que confirma de manera categórica que el sangrado y la lesión asientan específicamente a nivel del glomérulo (hematuria glomerular).</t>
  </si>
  <si>
    <t>&lt;b&gt;a) En cualquier lesión de la nefrona, y d) Daño tubular:&lt;/b&gt; Son opciones incorrectas. El cilindro hemático no aparece en cualquier lesión inespecífica o de las vías urinarias; si el daño fuera puramente tubular, se observarían predominantemente cilindros epiteliales.&lt;br /&gt;&lt;b&gt;c) Necrosis tubular aguda:&lt;/b&gt; Es incorrecta. En el cuadro de necrosis tubular aguda, la lesión y descamación del epitelio de los túbulos renales se manifiesta en el sedimento urinario con la presencia característica de cilindros epiteliales y cilindros granulosos, no cilindros hemáticos.</t>
  </si>
  <si>
    <t>&lt;b&gt;HEMATURIA GLOMERULAR VS. NO GLOMERULAR&lt;/b&gt;&lt;br /&gt;&lt;br /&gt;• &lt;b&gt;Origen Glomerular:&lt;/b&gt; Se define por la presencia de eritrocitos dismórficos (glóbulos rojos crenados o en anillo de sello), cilindros hemáticos y proteinuria concurrente. Las patologías causales incluyen al &lt;i&gt;Síndrome Nefrítico&lt;/i&gt; y &lt;i&gt;Síndrome Nefrótico&lt;/i&gt;.&lt;br /&gt;• &lt;b&gt;Origen No Glomerular (Vías Urinarias):&lt;/b&gt; Los hematíes conservan su forma bicóncava habitual. Se categoriza por la ausencia de glóbulos rojos dismórficos, la ausencia de cilindros hemáticos y una proteinuria menor de 200 mg/24 hs. Las patologías causales abarcan la infección urinaria, litiasis, tumores o traumatismos.</t>
  </si>
  <si>
    <t>Px con microhematuria aislada y función renal normal, que tiene 80% de GR dismórficos en orina. ¿Cómo lo interpretarías?&lt;br&gt;&lt;br&gt;a) No permite diferenciar el origen de la hematuria&lt;br&gt;&lt;br&gt;b) La microhematuria es de origen vesical&lt;br&gt;&lt;br&gt;c) La microhematuria es ureteral&lt;br&gt;&lt;br&gt;d) La microhematuria es de causa glomerular</t>
  </si>
  <si>
    <t>&lt;br&gt;d) La microhematuria es de causa glomerular</t>
  </si>
  <si>
    <t>Ante un paciente con microhematuria aislada y función renal normal que presenta un 80% de &lt;b&gt;glóbulos rojos dismórficos&lt;/b&gt; en orina, se afirma ineludiblemente que la microhematuria es de &lt;b&gt;causa glomerular&lt;/b&gt;.</t>
  </si>
  <si>
    <t>&lt;b&gt;HEMATURIA GLOMERULAR Y ERITROCITOS DISMÓRFICOS&lt;/b&gt;&lt;br /&gt;&lt;br /&gt;El examen microscópico del sedimento urinario resulta fundamental para determinar el origen topográfico del sangrado a través de la morfología de los glóbulos rojos excretados.&lt;br /&gt;• &lt;b&gt;Origen Glomerular:&lt;/b&gt; Cuando el sangrado proviene del glomérulo (como en el &lt;i&gt;Síndrome Nefrítico&lt;/i&gt; o en glomerulopatías primarias), los hematíes deben atravesar la membrana glomerular enferma y la totalidad del sistema de túbulos renales. Este trayecto físico y los drásticos cambios osmóticos tubulares deforman su estructura, generando &lt;b&gt;eritrocitos dismórficos&lt;/b&gt; (glóbulos rojos crenados, deformados con "hernias" o en forma de "anillo de sello", comúnmente denominados acantocitos).&lt;br /&gt;• &lt;b&gt;Valor Diagnóstico:&lt;/b&gt; La presencia de hematíes dismórficos en el sedimento urinario apoya de manera categórica e inconfundible el origen glomerular de una nefropatía.&lt;br /&gt;• &lt;b&gt;Tríada de Hematuria Glomerular:&lt;/b&gt; Las características diagnósticas cardinales que definen a la hematuria glomerular son: presencia de glóbulos rojos dismórficos, presencia de cilindros hemáticos y acompañamiento de proteinuria (habitualmente de rango no nefrótico).</t>
  </si>
  <si>
    <t>La opción d es correcta debido a que la literatura médica nefrológica establece como axioma clínico que, ante un paciente con microhematuria aislada, el hallazgo de un alto porcentaje (ej. 80-85%) de &lt;b&gt;glóbulos rojos dismórficos&lt;/b&gt; en el sedimento urinario indica ineludiblemente que la sangre atravesó y fue deformada por la membrana de filtración y los túbulos, certificando de forma categórica que la microhematuria es de &lt;b&gt;causa glomerular&lt;/b&gt;.</t>
  </si>
  <si>
    <t>&lt;br /&gt;• &lt;b&gt;a) No permite diferenciar el origen de la hematuria:&lt;/b&gt; Es incorrecta porque el análisis morfológico microscópico de los hematíes (evaluando el porcentaje de dismórficos versus isomórficos) es precisamente la herramienta clínica de excelencia no invasiva para diferenciar una hematuria glomerular de una urológica.&lt;br /&gt;• &lt;b&gt;b) La microhematuria es de origen vesical&lt;/b&gt; y &lt;b&gt;c) La microhematuria es ureteral:&lt;/b&gt; Son diametralmente incorrectas porque los sangrados originados en las vías urinarias medias (uréteres) o inferiores (vejiga) no atraviesan la membrana basal glomerular ni los túbulos. Por consiguiente, en estas etiologías post-renales, los glóbulos rojos no sufren traumas osmóticos y conservan perfectamente su forma bicóncava habitual en el microscopio (hematuria de vías urinarias).</t>
  </si>
  <si>
    <t>¿Cuál de los siguientes cuadros es característica la aparición de cilindros hemáticos en el sedimento urinario?&lt;br&gt;&lt;br&gt;a) En cualquier lesión de la nefrona&lt;br&gt;&lt;br&gt;b) Daño glomerular&lt;br&gt;&lt;br&gt;c) Necrosis tubular aguda&lt;br&gt;&lt;br&gt;d) Daño tubular</t>
  </si>
  <si>
    <t>b) Daño glomerular</t>
  </si>
  <si>
    <t>La aparición de &lt;b&gt;cilindros hemáticos&lt;/b&gt; en el sedimento urinario es característica y patognomónica del &lt;b&gt;daño glomerular&lt;/b&gt;.</t>
  </si>
  <si>
    <t>&lt;b&gt;SEDIMENTO URINARIO Y CILINDROS HEMÁTICOS&lt;/b&gt;&lt;br /&gt;&lt;br /&gt;El examen microscópico del sedimento urinario es una herramienta fundamental que permite identificar la presencia de células, cilindros, cristales y bacterias, orientando directamente hacia la topografía y el tipo de lesión renal subyacente.&lt;br /&gt;• &lt;b&gt;Cilindros Hemáticos:&lt;/b&gt; Son moldes hialinos que contienen hematíes en su interior. Su aparición en el sedimento urinario es característica exclusiva del &lt;b&gt;daño glomerular&lt;/b&gt;. Constituyen el primer elemento que debe hacer sospechar firmemente una glomerulopatía.&lt;br /&gt;• &lt;b&gt;Diagnóstico de Hematuria Glomerular:&lt;/b&gt; Clínicamente, se define a la hematuria glomerular por la presencia conjunta y patognomónica de &lt;b&gt;glóbulos rojos dismórficos&lt;/b&gt; (acantocitos), &lt;b&gt;cilindros hemáticos&lt;/b&gt; y una proteinuria típicamente de rango no nefrótico. Un paciente que presenta microhematuria, proteinuria y cilindros hemáticos padece indefectiblemente una lesión glomerular.&lt;br /&gt;• &lt;b&gt;Formación Cilíndrica:&lt;/b&gt; Aunque la patología causal (inflamación o lesión de la membrana de filtración) radica a nivel del glomérulo, las proteínas y los eritrocitos dismórficos fugados descienden y se aglutinan posteriormente conformando los cilindros directamente en la luz de los túbulos renales distales.</t>
  </si>
  <si>
    <t>La opción B es correcta. La aparición de cilindros hemáticos en el examen microscópico del sedimento urinario es el hallazgo patognomónico, indicativo y característico que define estrictamente la presencia de un daño glomerular (glomerulonefritis o glomerulopatía aguda).</t>
  </si>
  <si>
    <t>• &lt;b&gt;a) En cualquier lesión de la nefrona:&lt;/b&gt; Es incorrecta. Existen múltiples lesiones de la nefrona (como afectaciones puramente tubulares, intersticiales o vasculares extraglomerulares) que no cursan con sangrado a través de la membrana de filtración y, por lo tanto, no generan cilindros hemáticos en la orina.&lt;br /&gt;• &lt;b&gt;c) Necrosis tubular aguda:&lt;/b&gt; Es incorrecta. En la necrosis tubular aguda (una falla renal de origen parenquimatoso o intrínseco), los hallazgos característicos en el sedimento son los &lt;b&gt;cilindros epiteliales&lt;/b&gt; (por descamación masiva del epitelio tubular muerto) y los &lt;b&gt;cilindros granulosos&lt;/b&gt;, no observándose cilindros hemáticos.&lt;br /&gt;• &lt;b&gt;d) Daño tubular:&lt;/b&gt; Es incorrecta. El daño inflamatorio, isquémico o tóxico aislado de los túbulos renales origina cilindros leucocitarios, epiteliales o granulosos, careciendo del origen de sangrado glomerular necesario para conformar un cilindro hemático.</t>
  </si>
  <si>
    <t>&lt;b&gt;OTROS CILINDROS DEL SEDIMENTO URINARIO&lt;/b&gt;&lt;br /&gt;&lt;br /&gt;Para el diagnóstico diferencial, es indispensable reconocer las asociaciones patológicas del resto de los cilindros:&lt;br /&gt;• &lt;b&gt;Cilindros Leucocitarios:&lt;/b&gt; Son cilindros hialinos con leucocitos en su interior. Son siempre patológicos e indican inflamación aguda del parénquima renal, siendo característicos de la &lt;i&gt;Pielonefritis aguda&lt;/i&gt; o la &lt;i&gt;Nefritis intersticial&lt;/i&gt;.&lt;br /&gt;• &lt;b&gt;Cilindros Grasos:&lt;/b&gt; Contienen lípidos y son patognomónicos del &lt;i&gt;Síndrome Nefrótico&lt;/i&gt;.&lt;br /&gt;• &lt;b&gt;Cilindros Céreos:&lt;/b&gt; Son cilindros gruesos con muescas (austraciones). Son siempre patológicos e indican categóricamente la existencia de una &lt;i&gt;enfermedad renal crónica grave&lt;/i&gt;.</t>
  </si>
  <si>
    <t>¿Cuál de los siguientes datos apoya el origen glomerular de una nefropatía?&lt;br&gt;&lt;br&gt;a) Hematuria al final de la micción&lt;br&gt;&lt;br&gt;b) Ausencia de molestias miccionales&lt;br&gt;&lt;br&gt;c) Presencia de hematíes dismórficos en el sedimento&lt;br&gt;&lt;br&gt;d) Hematuria inicial</t>
  </si>
  <si>
    <t>&lt;br&gt;c) Presencia de hematíes dismórficos en el sedimento</t>
  </si>
  <si>
    <t>La presencia de &lt;b&gt;hematíes dismórficos&lt;/b&gt; en el sedimento urinario apoya categóricamente el &lt;b&gt;origen glomerular&lt;/b&gt; de una nefropatía o hematuria.</t>
  </si>
  <si>
    <t>&lt;b&gt;HEMATURIA GLOMERULAR Y NO GLOMERULAR&lt;/b&gt;&lt;br /&gt;&lt;br /&gt;El análisis microscópico del sedimento urinario permite diferenciar el origen anatómico del sangrado observando la morfología de los glóbulos rojos (hematíes).&lt;br /&gt;• &lt;b&gt;Origen Glomerular (Eritrocitos Dismórficos):&lt;/b&gt; Los hematíes adquieren una forma crenada, se deforman con "hernias" o adoptan una morfología en "anillo de sello" al ser obligados a atravesar la membrana glomerular enferma. Su presencia (particularmente cuando representan un 80% a 85% de los hematíes en orina) afirma ineludiblemente que la microhematuria es de causa intraglomerular. Causas frecuentes incluyen el &lt;i&gt;Síndrome Nefrítico&lt;/i&gt; y el &lt;i&gt;Síndrome Nefrótico&lt;/i&gt;.&lt;br /&gt;• &lt;b&gt;Origen de Vías Urinarias (No glomerular):&lt;/b&gt; Los hematíes conservan su forma bicóncava habitual. Se confirma la sospecha de una hematuria no glomerular por la ausencia de glóbulos rojos dismórficos, la ausencia de cilindros hemáticos y una proteinuria menor de 200 mg/24 hs. Las causas abarcan patologías de la vía excretora como &lt;i&gt;infección urinaria&lt;/i&gt;, &lt;i&gt;litiasis&lt;/i&gt;, &lt;i&gt;tumores&lt;/i&gt; o &lt;i&gt;traumatismos&lt;/i&gt;.</t>
  </si>
  <si>
    <t>&lt;b&gt;c) Presencia de hematíes dismórficos en el sedimento:&lt;/b&gt; Es la opción correcta. Los eritrocitos dismórficos (crenados o en anillo de sello) sufren una deformación mecánica patológica al atravesar los poros de la barrera de filtración glomerular dañada, por lo que su detección en el microscopio es el marcador celular directo y categórico de que el sangrado proviene del glomérulo.</t>
  </si>
  <si>
    <t>&lt;b&gt;a) Hematuria al final de la micción, b) Ausencia de molestias miccionales, y d) Hematuria inicial:&lt;/b&gt; Son opciones incorrectas. Estos datos clínicos y semiológicos de la micción orientan topográficamente hacia lesiones en las vías urinarias excretoras (como la uretra en la hematuria inicial, o la vejiga/próstata en la terminal), o se relacionan con la clínica de infecciones y litiasis. Ninguno de estos hallazgos apoya el diagnóstico de una lesión parenquimatosa intraglomerular, siendo la dismorfia eritrocitaria el único dato microscópico que confirma dicho origen.</t>
  </si>
  <si>
    <t>&lt;b&gt;CILINDROS HEMÁTICOS Y DIAGNÓSTICO INTEGRADO&lt;/b&gt;&lt;br /&gt;&lt;br /&gt;Además de los hematíes dismórficos, la presencia en el sedimento urinario de &lt;b&gt;cilindros hemáticos&lt;/b&gt; (cilindros hialinos con hematíes en su interior) es patognomónica de glomerulonefritis (daño glomerular).&lt;br /&gt;• &lt;b&gt;Tríada Diagnóstica:&lt;/b&gt; Las características diagnósticas que definen a la hematuria glomerular en su conjunto son: presencia de &lt;b&gt;glóbulos rojos dismórficos&lt;/b&gt;, presencia de &lt;b&gt;cilindros hemáticos&lt;/b&gt; y &lt;b&gt;proteinuria no nefrótica&lt;/b&gt; concurrente.</t>
  </si>
  <si>
    <t>Seleccione la respuesta correcta:&lt;br&gt;&lt;br&gt;a) Los acantocitos son un glóbulo blanco deformado&lt;br&gt;&lt;br&gt;b) Los cilindros granulosos frecuentemente se observan en la necrosis tubular aguda&lt;br&gt;&lt;br&gt;c) La presencia de coágulos en la orina de un paciente con hematuria orienta a una etiología glomerular&lt;br&gt;&lt;br&gt;d) La tira reactiva para detectar hematuria resulta positiva solo para la hematuria y no para la mioglobinuria</t>
  </si>
  <si>
    <t>&lt;br&gt;b) Los cilindros granulosos frecuentemente se observan en la necrosis tubular aguda</t>
  </si>
  <si>
    <t>&lt;b&gt;ESTUDIO DEL SEDIMENTO URINARIO Y CILINDROS&lt;/b&gt;&lt;br /&gt;&lt;br /&gt;El estudio microscópico del sedimento urinario exige dedicación y es fundamental para identificar la presencia de células, cilindros, cristales y bacterias.&lt;br /&gt;• &lt;b&gt;Formación de cilindros:&lt;/b&gt; Los cilindros son estructuras que se forman de manera exclusiva en la luz de los túbulos renales, adoptando el molde de estos.&lt;br /&gt;• &lt;b&gt;Cilindros Granulosos:&lt;/b&gt; Pueden estar presentes tanto en sedimentos normales como en los patológicos. Clínicamente, los &lt;b&gt;cilindros granulosos se observan frecuentemente en el cuadro de necrosis tubular aguda&lt;/b&gt;, reflejando la degeneración del epitelio y la presencia de detritus celulares intratubulares.&lt;br /&gt;• &lt;b&gt;Otros cilindros patológicos:&lt;/b&gt; Los &lt;i&gt;cilindros hemáticos&lt;/i&gt; (patognomónicos de daño glomerular), los &lt;i&gt;cilindros leucocitarios&lt;/i&gt; (siempre patológicos, indican inflamación del parénquima como en la pielonefritis), los &lt;i&gt;cilindros epiteliales&lt;/i&gt; (característicos también de la necrosis tubular aguda por descamación), los &lt;i&gt;cilindros grasos&lt;/i&gt; (patognomónicos del síndrome nefrótico) y los &lt;i&gt;cilindros céreos&lt;/i&gt; (indican categóricamente enfermedad renal crónica grave).</t>
  </si>
  <si>
    <t>La opción b es correcta debido a que la literatura médica nefrológica establece como premisa analítica que los &lt;b&gt;cilindros granulosos&lt;/b&gt; (compuestos por proteínas y restos celulares degenerados) se observan muy &lt;b&gt;frecuentemente&lt;/b&gt; en el sedimento de pacientes que padecen una &lt;b&gt;necrosis tubular aguda&lt;/b&gt;.</t>
  </si>
  <si>
    <t>&lt;br /&gt;• &lt;b&gt;a) Los acantocitos son un glóbulo blanco deformado:&lt;/b&gt; Es incorrecta porque los acantocitos son &lt;b&gt;glóbulos rojos&lt;/b&gt; (eritrocitos, no glóbulos blancos) dismórficos que han sido deformados mecánicamente y osmóticamente al atravesar la membrana glomerular enferma y el sistema tubular.&lt;br /&gt;• &lt;b&gt;c) La presencia de coágulos... orienta a una etiología glomerular:&lt;/b&gt; Es diametralmente incorrecta ya que la formación de coágulos en la orina es un signo clásico que indica una hemorragia de &lt;b&gt;origen urológico o de vías urinarias&lt;/b&gt; (extraglomerular). La sangre de origen glomerular no forma coágulos macroscópicos estructurados.&lt;br /&gt;• &lt;b&gt;d) La tira reactiva... resulta positiva solo para la hematuria y no para la mioglobinuria:&lt;/b&gt; Es incorrecta debido a que la tira reactiva (dipstick) detecta el grupo hemo de manera general, por lo que &lt;b&gt;no diferencia entre hematuria, hemoglobinuria o mioglobinuria&lt;/b&gt;.</t>
  </si>
  <si>
    <t>&lt;b&gt;EXAMEN QUÍMICO Y TIRA REACTIVA (DIPSTICK)&lt;/b&gt;&lt;br /&gt;&lt;br /&gt;El análisis químico de la orina mediante tiras reactivas es una herramienta inicial rápida, pero con limitaciones específicas de especificidad que el médico debe conocer para evitar errores diagnósticos:&lt;br /&gt;• &lt;b&gt;Limitación de Diferenciación:&lt;/b&gt; La tira reactiva detecta la actividad pseudoperoxidasa del grupo hemo liberado por la lisis de eritrocitos, pero no es capaz de discriminar la procedencia molecular del mismo. En consecuencia, &lt;b&gt;no diferencia entre hematuria, hemoglobinuria o mioglobinuria&lt;/b&gt;.&lt;br /&gt;• &lt;b&gt;Reacción Cruzada (Red Flag):&lt;/b&gt; Una lectura fuertemente positiva para sangre o hemoglobina en la tira reactiva (ej. 4 cruces), pero acompañada de una ausencia total de glóbulos rojos al evaluar el sedimento en el microscopio, sugiere fuertemente una reacción cruzada por &lt;b&gt;Mioglobinuria&lt;/b&gt;. Este hallazgo es característico en pacientes con grandes traumatismos o síndrome de aplastamiento (rabdomiólisis), cuadro que culmina frecuentemente en fracaso renal por necrosis tubular aguda obstructiva y tóxica.</t>
  </si>
  <si>
    <t>Ante un paciente con microhematuria aislada y función renal normal que tiene un 80% de glóbulos rojos dismórficos en orina ¿cómo lo interpreta?&lt;br&gt;&lt;br&gt;a) No permite diferenciar el origen de la hematuria&lt;br&gt;&lt;br&gt;b) La microhematuria es de causa glomerular&lt;br&gt;&lt;br&gt;c) La microhematuria es vesical&lt;br&gt;&lt;br&gt;d) La microhematuria es ureteral</t>
  </si>
  <si>
    <t>b) La microhematuria es de causa glomerular</t>
  </si>
  <si>
    <t>Ante un paciente con microhematuria aislada y función renal normal que presenta un alto porcentaje (ej. 80% a 85%) de &lt;b&gt;glóbulos rojos dismórficos&lt;/b&gt; en orina, se afirma ineludiblemente que la microhematuria es de &lt;b&gt;causa glomerular&lt;/b&gt;.</t>
  </si>
  <si>
    <t>&lt;b&gt;ERITROCITOS DISMÓRFICOS Y HEMATURIA GLOMERULAR&lt;/b&gt;&lt;br /&gt;&lt;br /&gt;El análisis de la morfología de los glóbulos rojos en el sedimento urinario es la herramienta central para determinar la topografía del sangrado.&lt;br /&gt;• &lt;b&gt;Origen Glomerular:&lt;/b&gt; Cuando la hematuria proviene del glomérulo, los eritrocitos deben atravesar la membrana de filtración enferma y someterse a los cambios osmóticos del sistema tubular. Esto provoca que se deformen y crenen, adoptando formas irregulares con "hernias" o en "anillo de sello" (acantocitos).&lt;br /&gt;• &lt;b&gt;Valor Diagnóstico:&lt;/b&gt; La presencia predominante de hematíes dismórficos en el sedimento apoya categóricamente el origen glomerular de una nefropatía. Clínicamente, constatar un 80% a 85% de glóbulos rojos dismórficos confirma de manera absoluta la causa glomerular del sangrado.&lt;br /&gt;• &lt;b&gt;Tríada Característica:&lt;/b&gt; Clásicamente, la hematuria glomerular se define por la presencia conjunta y patognomónica de glóbulos rojos dismórficos (acantocitos), cilindros hemáticos y una proteinuria típicamente de rango no nefrótico.</t>
  </si>
  <si>
    <t>La opción B es correcta. La visualización en el sedimento urinario de un 80% de glóbulos rojos dismórficos indica que los hematíes han sufrido un severo traumatismo mecánico y osmótico al ser forzados a atravesar una membrana basal glomerular alterada, confirmando categóricamente que la microhematuria es de causa glomerular.</t>
  </si>
  <si>
    <t>• &lt;b&gt;a) No permite diferenciar el origen de la hematuria:&lt;/b&gt; Es incorrecta. El estudio microscópico de la morfología eritrocitaria (dismórficos vs. isomórficos) es precisamente el método clínico de elección no invasivo que permite diferenciar de forma certera si el sangrado proviene del glomérulo o del resto de la vía urológica.&lt;br /&gt;• &lt;b&gt;c) La microhematuria es vesical:&lt;/b&gt; Es incorrecta. El sangrado originado en la vejiga produce una hematuria de origen urológico (no glomerular), la cual se caracteriza por presentar glóbulos rojos de morfología conservada e intacta (isomórficos), careciendo del dismorfismo propio del paso transglomerular.&lt;br /&gt;• &lt;b&gt;d) La microhematuria es ureteral:&lt;/b&gt; Es incorrecta. Al igual que en la afectación vesical, las lesiones ureterales (ej. por litiasis o tumores) vierten los hematíes directamente a la vía excretora, por lo que conservan inalterada su forma bicóncava fisiológica habitual.</t>
  </si>
  <si>
    <t>&lt;b&gt;HEMATURIA NO GLOMERULAR (UROLÓGICA)&lt;/b&gt;&lt;br /&gt;&lt;br /&gt;• &lt;b&gt;Características Morfológicas:&lt;/b&gt; Cuando el sangrado se origina en cualquier sector por debajo del glomérulo (pelvis renal, uréter, vejiga o uretra), los glóbulos rojos no sufren el estrés del filtrado y conservan su forma bicóncava habitual (isomórficos).&lt;br /&gt;• &lt;b&gt;Causas Frecuentes:&lt;/b&gt; Incluyen infecciones del tracto urinario, litiasis renal o ureteral, tumores de la vía excretora y traumatismos directos.&lt;br /&gt;• &lt;b&gt;Criterios de Exclusión Glomerular:&lt;/b&gt; Categorizan y confirman la sospecha de una hematuria urológica la &lt;b&gt;ausencia&lt;/b&gt; de glóbulos rojos dismórficos, la &lt;b&gt;ausencia&lt;/b&gt; de cilindros hemáticos y una proteinuria habitualmente nula o menor de 200 mg/24 hs.</t>
  </si>
  <si>
    <t>¿Cuál de estas recolecciones para un análisis de orina completo está más correcta?&lt;br&gt;&lt;br&gt;a) Usando recipiente estéril, con retención de 1 hora, procesando a las 10 hs como mínimo&lt;br&gt;&lt;br&gt;b) En un recipiente estéril, con retención de 2 hs, refrigerando la muestra a -6°C&lt;br&gt;&lt;br&gt;c) En recipiente limpio y seco, retención de 4 hs, procesando a las 2 hs&lt;br&gt;&lt;br&gt;d) En recipiente limpio y seco, retención de 4 hs, procesando a las 10 hs, conservando a -10°C&lt;br&gt;&lt;br&gt;e) En recipiente estéril, con retención de 1 hora, refrigerando la muestra a 0°C</t>
  </si>
  <si>
    <t>&lt;br&gt;c) En recipiente limpio y seco, retención de 4 hs, procesando a las 2 hs</t>
  </si>
  <si>
    <t>&lt;b&gt;RECOLECCIÓN Y CONSERVACIÓN DE LA MUESTRA DE ORINA&lt;/b&gt;&lt;br /&gt;&lt;br /&gt;El examen de orina completo (físico, químico y microscópico) es un estudio fundamental para el diagnóstico de enfermedades renales y exige el cumplimiento de pautas preanalíticas estrictas para conservar su fidelidad.&lt;br /&gt;• &lt;b&gt;Recipiente:&lt;/b&gt; La muestra se debe recoger en un recipiente limpio y seco. No necesariamente tiene que ser estéril para el análisis completo (la esterilidad se exige exclusivamente si se solicitará urocultivo).&lt;br /&gt;• &lt;b&gt;Retención:&lt;/b&gt; Se requiere una retención vesical mínima de 3 a 4 horas.&lt;br /&gt;• &lt;b&gt;Tiempo de Procesamiento:&lt;/b&gt; El análisis debe realizarse idealmente antes de 1 hora post-micción, con un plazo máximo de 2 horas desde su emisión. Si la muestra queda a temperatura ambiente por mayor tiempo, el pH produce la degeneración y lisis de los elementos formes (leucocitos, glóbulos rojos, células y cilindros), dificultando el diagnóstico microscópico.&lt;br /&gt;• &lt;b&gt;Refrigeración:&lt;/b&gt; De no poder procesarla a tiempo, se debe guardar en la heladera (sin congelar, preferentemente en la puerta) entre 2° a 8°C, pudiendo conservarse así por 24 a 36 horas.</t>
  </si>
  <si>
    <t>&lt;b&gt;c) En recipiente limpio y seco, retención de 4 hs, procesando a las 2 hs:&lt;/b&gt; Es la opción correcta. Constituye el protocolo exacto pautado y recomendado para el análisis de orina completo, cumpliendo con la exigencia del recipiente no estéril (limpio y seco), el tiempo de retención vesical mínimo sugerido (3 a 4 horas) y el tiempo límite máximo validado para su procesamiento a temperatura ambiente (2 horas) sin sufrir degeneración y lisis de sus elementos formes.</t>
  </si>
  <si>
    <t>&lt;b&gt;a) Usando recipiente estéril, con retención de 1 hora, procesando a las 10 hs como mínimo, y e) En recipiente estéril, con retención de 1 hora, refrigerando la muestra a 0°C:&lt;/b&gt; Son opciones incorrectas. El recipiente estéril es innecesario para un examen general, la retención de 1 hora es insuficiente, y dejarla 10 horas a temperatura ambiente lisa por completo el sedimento urinario. Asimismo, congelar la muestra a 0°C altera profundamente las propiedades celulares y físicas.&lt;br /&gt;&lt;b&gt;b) En un recipiente estéril, con retención de 2 hs, refrigerando la muestra a -6°C, y d) En recipiente limpio y seco, retención de 4 hs, procesando a las 10 hs, conservando a -10°C:&lt;/b&gt; Son incorrectas. En un análisis general no se estipula bajo ningún concepto la congelación de la muestra a temperaturas bajo cero (-6°C o -10°C), sino su simple refrigeración entre 2° y 8°C. Además, el procesamiento tardío a las 10 horas sin adecuada preservación destruye la celularidad diagnóstica.</t>
  </si>
  <si>
    <t>&lt;b&gt;LIMITACIONES Y CONTAMINACIÓN EN LA RECOLECCIÓN&lt;/b&gt;&lt;br /&gt;&lt;br /&gt;• &lt;b&gt;Contaminación vaginal:&lt;/b&gt; En mujeres premenopáusicas es fundamental y obligatorio el uso de un tapón vaginal durante la recolección, previa higiene periuretral y descartando el primer chorro. Su omisión contamina frecuentemente la orina con células epiteliales escamosas abundantes, piocitos y hematíes, simulando falsamente un proceso patológico en el sedimento.&lt;br /&gt;• &lt;b&gt;Impacto del frío:&lt;/b&gt; Si bien la refrigeración (2° a 8°C) es el método de conservación de elección temporal ante demoras, las bajas temperaturas pueden provocar de manera secundaria la precipitación de sales (uratos y fosfatos), generando una orina de aspecto turbio conocida como cristaluria o "arenilla".</t>
  </si>
  <si>
    <t>¿Qué pruebas de laboratorio miden con mayor certeza el filtrado glomerular?&lt;br&gt;&lt;br&gt;a) Fórmula MDRD&lt;br&gt;&lt;br&gt;b) Fórmula de Cockroft y Gault&lt;br&gt;&lt;br&gt;c) Clearance de creatinina de 2 hs&lt;br&gt;&lt;br&gt;d) Clearance de creatinina de 24 hs&lt;br&gt;&lt;br&gt;e) Fórmula de CKD-EPI&lt;br&gt;&lt;br&gt;f) Respuestas a y e son correctas</t>
  </si>
  <si>
    <t>&lt;br&gt;f) Respuestas a y e son correctas</t>
  </si>
  <si>
    <t>Tanto la fórmula &lt;b&gt;MDRD&lt;/b&gt; como la ecuación &lt;b&gt;CKD-EPI&lt;/b&gt; constituyen los indicios de laboratorio validados que miden con mayor certeza el filtrado glomerular real.</t>
  </si>
  <si>
    <t>&lt;b&gt;ESTIMACIÓN DEL FILTRADO GLOMERULAR Y FÓRMULAS PREDICTIVAS&lt;/b&gt;&lt;br /&gt;&lt;br /&gt;Para establecer el diagnóstico funcional de la enfermedad renal, la creatinina sérica sola no alcanza para representar adecuadamente la función renal de un paciente, por lo que la nefrología moderna se apoya en fórmulas matemáticas predictivas para estimar el filtrado glomerular (FGe).&lt;br /&gt;• &lt;b&gt;Fórmula MDRD y CKD-EPI:&lt;/b&gt; Ambas ecuaciones son los indicios de laboratorio que miden con mayor certeza el filtrado glomerular real. Particularmente, la fórmula &lt;b&gt;CKD-EPI&lt;/b&gt; es considerada de forma unánime como la prueba que mide con mayor certeza absoluta el filtrado glomerular, siendo la ecuación de elección actual (utilizando de forma combinada variables como edad, creatinina, sexo y raza).&lt;br /&gt;• &lt;b&gt;Contraindicaciones:&lt;/b&gt; Las fórmulas predictivas pierden fidelidad y no se recomienda su uso en situaciones donde la masa corporal o la cinética de la creatinina estén severamente alteradas (fracaso renal agudo, desnutrición severa, IMC &lt; 19 o &gt; 35, edades extremas, embarazo, amputados y parálisis).</t>
  </si>
  <si>
    <t>La opción f es correcta debido a que la literatura médica nefrológica establece como axioma analítico validado que tanto la fórmula predictiva &lt;b&gt;MDRD&lt;/b&gt; como la ecuación &lt;b&gt;CKD-EPI&lt;/b&gt; son las pruebas o indicios de laboratorio que miden con &lt;b&gt;mayor certeza y precisión&lt;/b&gt; el filtrado glomerular real de un paciente.</t>
  </si>
  <si>
    <t>&lt;br /&gt;• &lt;b&gt;b) Fórmula de Cockroft y Gault&lt;/b&gt; y &lt;b&gt;d) Clearance de creatinina de 24 hs:&lt;/b&gt; Son incorrectas porque ambos métodos se caracterizan fisiológicamente por &lt;b&gt;sobreestimar&lt;/b&gt; el filtrado glomerular real (entre un 10% y un 20%) debido a la secreción tubular proximal de creatinina. Es categóricamente falso afirmar que el clearance de creatinina sea la forma más certera de evaluar el filtrado.&lt;br /&gt;• &lt;b&gt;c) Clearance de creatinina de 2 hs:&lt;/b&gt; Es diametralmente incorrecta ya que el método analítico exige la recolección estricta de orina de 24 horas para calcular el aclaramiento de creatinina endógena, no existiendo validación diagnóstica para una recolección aislada de 2 horas.</t>
  </si>
  <si>
    <t>&lt;b&gt;LIMITACIONES DEL CLEARANCE DE 24 HORAS&lt;/b&gt;&lt;br /&gt;&lt;br /&gt;El clearance de creatinina endógena de 24 horas presenta una altísima tasa de errores de recolección en la práctica diaria (aproximadamente un 14%). Por ejemplo, si un paciente presenta una creatinina plasmática normal (ej. 0.9 mg/dl) pero arroja un clearance falsamente bajo (ej. 60 ml/min) con un volumen urinario escaso (ej. 900 ml) y creatinina urinaria de 600, se asume ineludiblemente que presenta función renal normal pero recolectó mal la diuresis, siendo la conducta médica excluyente repetir el estudio.</t>
  </si>
  <si>
    <t>Con cuál de los siguientes valores consideraría que un paciente presenta microalbuminuria:&lt;br&gt;&lt;br&gt;a) Menos de 50 mg/24 hs&lt;br&gt;&lt;br&gt;b) 200 a 500 mg/24 hs&lt;br&gt;&lt;br&gt;c) 30 a 300 mg/24 hs&lt;br&gt;&lt;br&gt;d) Mas de 600 mg/24 hs</t>
  </si>
  <si>
    <t>c) 30 a 300 mg/24 hs</t>
  </si>
  <si>
    <t>Se considera de manera categórica que un paciente presenta &lt;b&gt;microalbuminuria&lt;/b&gt; cuando los valores de excreción de albúmina oscilan entre &lt;b&gt;30 y 300 mg/24 hs&lt;/b&gt;.</t>
  </si>
  <si>
    <t>&lt;b&gt;EVALUACIÓN DE LA EXCRECIÓN URINARIA DE ALBÚMINA (EUA)&lt;/b&gt;&lt;br /&gt;&lt;br /&gt;Para objetivar y cuantificar la excreción proteica inicial que evade las tiras reactivas, se mide la microalbuminuria o Excreción Urinaria de Albúmina en orina de 24 horas. De acuerdo a las normativas de recolección, los valores se clasifican en:&lt;br /&gt;• &lt;b&gt;Normal:&lt;/b&gt; Menor a &lt;b&gt;30 mg/día&lt;/b&gt; (o 24 hs).&lt;br /&gt;• &lt;b&gt;Microalbuminuria (EUA positiva):&lt;/b&gt; Valores entre &lt;b&gt;30 y 300 mg/día&lt;/b&gt; (equivalente a &lt;b&gt;20 - 200 µg/min&lt;/b&gt;). Constituye un marcador temprano de disfunción endotelial, predictor de morbimortalidad cardiovascular y establece el diagnóstico precoz de la nefropatía diabética.&lt;br /&gt;• &lt;b&gt;Proteinuria manifiesta o franca:&lt;/b&gt; Mayor a &lt;b&gt;300 mg/día&lt;/b&gt;.</t>
  </si>
  <si>
    <t>La opción C es correcta. Médica y analíticamente, se define de manera categórica la presencia de microalbuminuria cuando la excreción urinaria de albúmina (EUA) cuantificada en una recolección de orina de 24 horas oscila estrictamente entre los 30 y 300 mg.</t>
  </si>
  <si>
    <t>• &lt;b&gt;a) Menos de 50 mg/24 hs:&lt;/b&gt; Es incorrecta. El valor de corte de normalidad es estrictamente menor a 30 mg/24 hs. Valores intermedios por debajo de 50 mg pueden ser patológicos (ej. 40 mg/día equivale a microalbuminuria) o normales (ej. 20 mg/día).&lt;br /&gt;• &lt;b&gt;b) 200 a 500 mg/24 hs:&lt;/b&gt; Es incorrecta. El límite superior de la microalbuminuria está fijado rígidamente en 300 mg/24 hs. Los valores que superan los 300 mg (como 400 o 500 mg) ya se catalogan y categorizan como proteinuria manifiesta o franca.&lt;br /&gt;• &lt;b&gt;d) Mas de 600 mg/24 hs:&lt;/b&gt; Es incorrecta. Cualquier excreción proteica o de albúmina por encima de los 300 mg/día se denomina proteinuria clínica manifiesta o franca (macroproteinuria), dejando de ser categorizada analíticamente como "micro" albuminuria.</t>
  </si>
  <si>
    <t>&lt;b&gt;COCIENTE ALBUMINURIA/CREATININURIA EN MUESTRA AISLADA&lt;/b&gt;&lt;br /&gt;&lt;br /&gt;Para obviar los inconvenientes de la recolección de orina de 24 horas, la mejor unidad de medida actual es el cociente matemático expresado en &lt;b&gt;mg/g&lt;/b&gt; sobre una muestra aislada. Sus categorías son:&lt;br /&gt;• &lt;b&gt;Normal / Óptimo:&lt;/b&gt; Menor de 30 mg/g (óptimo &lt; 10 mg/g).&lt;br /&gt;• &lt;b&gt;Microalbuminuria:&lt;/b&gt; 30 a 299 mg/g.&lt;br /&gt;• &lt;b&gt;Proteinuria Franca:&lt;/b&gt; ≥ 300 mg/g.</t>
  </si>
  <si>
    <t>¿Cuál de las siguientes pruebas mide con mayor certeza el filtrado glomerular?&lt;br&gt;&lt;br&gt;a) CKD-EPI&lt;br&gt;&lt;br&gt;b) Crockcoft y Gault&lt;br&gt;&lt;br&gt;c) Creatinina de 24 horas&lt;br&gt;&lt;br&gt;d) MDRD&lt;br&gt;&lt;br&gt;e) Las opciones A y D son correctas&lt;br&gt;&lt;br&gt;f) Ninguna opción es correcta</t>
  </si>
  <si>
    <t>&lt;br&gt;e) Las opciones A y D son correctas</t>
  </si>
  <si>
    <t>&lt;b&gt;Tanto la fórmula MDRD como la ecuación CKD-EPI&lt;/b&gt; son los indicios predictivos de laboratorio validados por la nefrología moderna que &lt;b&gt;miden con mayor certeza el filtrado glomerular real&lt;/b&gt;, superando las metodologías clásicas de recolección de orina.</t>
  </si>
  <si>
    <t>&lt;b&gt;ESTIMACIÓN DEL FILTRADO GLOMERULAR Y FÓRMULAS PREDICTIVAS&lt;/b&gt;&lt;br /&gt;&lt;br /&gt;La valoración integral de la función renal se fundamenta en la evaluación del Filtrado Glomerular (FG). La creatinina sérica aislada presenta múltiples desventajas (variabilidad según masa muscular, dieta y edad) y no sirve como único indicador temprano. Por ello, la práctica clínica se apoya indefectiblemente en el uso de ecuaciones matemáticas predictivas.&lt;br /&gt;• &lt;b&gt;CKD-EPI:&lt;/b&gt; Es considerada de forma unánime como la prueba de laboratorio que mide con mayor certeza absoluta el filtrado glomerular, siendo la ecuación de elección actual. Utiliza de forma combinada variables como la edad, la creatinina, el sexo y la raza, resultando ser la fórmula mucho más efectiva y certera en los pacientes que padecen Insuficiencia Renal Crónica.&lt;br /&gt;• &lt;b&gt;MDRD 4 (Modification Diet in Renal Disease):&lt;/b&gt; Junto con la CKD-EPI, es la ecuación recomendada por las normativas internacionales para no sobreestimar el filtrado, constituyendo los dos índices que miden el FG con mayor exactitud en el paciente adulto estable.</t>
  </si>
  <si>
    <t>&lt;b&gt;e) Las opciones A y D son correctas:&lt;/b&gt; Es la opción correcta. En la práctica clínica diaria, las fórmulas predictivas de MDRD y CKD-EPI han desplazado a los métodos tradicionales de recolección de orina, ya que superan sus sesgos y han demostrado estadísticamente ser las pruebas que logran medir y predecir con mayor certeza el verdadero nivel del filtrado glomerular.</t>
  </si>
  <si>
    <t>&lt;b&gt;b) Crockcoft y Gault:&lt;/b&gt; Es incorrecta. Si bien es una fórmula clásica que permite la estimación del aclaramiento usando edad, peso, género y creatinina, se ha demostrado que sobreestima fisiológicamente el filtrado glomerular.&lt;br /&gt;&lt;b&gt;c) Creatinina de 24 horas:&lt;/b&gt; Es incorrecta. Debido a la secreción tubular proximal activa, el clearance en orina de 24 horas sobreestima el filtrado glomerular real entre un 10% y un 20%. A esto se suma una altísima tasa de errores preanalíticos de recolección volumétrica por parte del paciente (aproximadamente un 14%).&lt;br /&gt;&lt;b&gt;a) CKD-EPI y d) MDRD:&lt;/b&gt; Son correctas desde el punto de vista analítico, pero resultan incompletas en el marco de la pregunta frente a la opción E, la cual engloba con exactitud ambas ecuaciones validadas.</t>
  </si>
  <si>
    <t>&lt;b&gt;LIMITACIONES Y CONTRAINDICACIONES DE LAS FÓRMULAS&lt;/b&gt;&lt;br /&gt;&lt;br /&gt;Si bien las ecuaciones de MDRD y CKD-EPI son las más certeras, pierden fidelidad y &lt;b&gt;NO se recomienda su uso&lt;/b&gt; en determinadas situaciones clínicas excepcionales donde la masa corporal o la cinética de la creatinina se encuentren alteradas y fuera de su estado estacionario. Estas restricciones absolutas incluyen:&lt;br /&gt;• Fracaso Renal Agudo (debido a que la creatinina se modifica abruptamente día a día).&lt;br /&gt;• Índices de Masa Corporal extremos (&lt; 19 o &gt; 35) y cuadros de desnutrición severa.&lt;br /&gt;• Edades extremas, embarazo y hepatopatía grave.&lt;br /&gt;• Pacientes amputados o con cuadros de parálisis muscular severa.</t>
  </si>
  <si>
    <t>Paciente con función renal normal pero presenta microhematuria aislada con 85% de Glóbulos rojos dismórficos. Ustedes puede afirmar sobre la microhematuria que:&lt;br&gt;&lt;br&gt;a) Es de causa vesical&lt;br&gt;&lt;br&gt;b) Es de causa glomerular&lt;br&gt;&lt;br&gt;c) Es de causa Ureteral&lt;br&gt;&lt;br&gt;d) No se puede saber el origen</t>
  </si>
  <si>
    <t>&lt;br&gt;b) Es de causa glomerular</t>
  </si>
  <si>
    <t>Ante un paciente con microhematuria aislada y función renal normal que presenta un 80% a 85% de &lt;b&gt;glóbulos rojos dismórficos&lt;/b&gt; en orina, se afirma ineludiblemente que la microhematuria es de &lt;b&gt;causa glomerular&lt;/b&gt;.</t>
  </si>
  <si>
    <t>&lt;b&gt;HEMATURIA GLOMERULAR Y ERITROCITOS DISMÓRFICOS&lt;/b&gt;&lt;br /&gt;&lt;br /&gt;El examen microscópico del sedimento urinario resulta fundamental para determinar el origen topográfico del sangrado a través de la morfología de los glóbulos rojos excretados.&lt;br /&gt;• &lt;b&gt;Origen Glomerular:&lt;/b&gt; Cuando el sangrado proviene del glomérulo (como en el &lt;i&gt;Síndrome Nefrítico&lt;/i&gt; o en glomerulopatías primarias), los hematíes deben atravesar la membrana glomerular enferma y la totalidad del sistema de túbulos renales. Este trayecto físico y los drásticos cambios osmóticos tubulares deforman su estructura, generando &lt;b&gt;eritrocitos dismórficos&lt;/b&gt; (glóbulos rojos crenados, deformados con "hernias" o en forma de "anillo de sello").&lt;br /&gt;• &lt;b&gt;Valor Diagnóstico:&lt;/b&gt; La presencia de hematíes dismórficos en el sedimento urinario apoya de manera categórica e inconfundible el origen glomerular de una nefropatía.&lt;br /&gt;• &lt;b&gt;Tríada de Hematuria Glomerular:&lt;/b&gt; Las características diagnósticas cardinales que definen a la hematuria glomerular son: presencia de glóbulos rojos dismórficos, presencia de cilindros hemáticos y acompañamiento de proteinuria.</t>
  </si>
  <si>
    <t>La opción b es correcta debido a que la literatura médica nefrológica establece como axioma clínico que, ante un paciente con microhematuria aislada, el hallazgo de un alto porcentaje (ej. 80-85%) de &lt;b&gt;glóbulos rojos dismórficos&lt;/b&gt; en el sedimento urinario indica ineludiblemente que la sangre atravesó y fue deformada por la membrana de filtración y los túbulos, certificando de forma categórica que la microhematuria es de &lt;b&gt;causa glomerular&lt;/b&gt;.</t>
  </si>
  <si>
    <t>&lt;br /&gt;• &lt;b&gt;a) Es de causa vesical&lt;/b&gt; y &lt;b&gt;c) Es de causa Ureteral:&lt;/b&gt; Son diametralmente incorrectas porque los sangrados originados en las vías urinarias inferiores (vejiga) o medias (uréteres) no atraviesan la membrana basal glomerular ni los túbulos. Por consiguiente, en estas etiologías post-renales, los glóbulos rojos no sufren traumas osmóticos y conservan perfectamente su forma bicóncava habitual en el microscopio (hematuria de vías urinarias).&lt;br /&gt;• &lt;b&gt;d) No se puede saber el origen:&lt;/b&gt; Es incorrecta porque el análisis morfológico microscópico de los hematíes (evaluando el porcentaje de dismórficos versus isomórficos) es precisamente la herramienta clínica de excelencia no invasiva para diferenciar una hematuria glomerular de una urológica.</t>
  </si>
  <si>
    <t>&lt;b&gt;DIAGNÓSTICO DIFERENCIAL: HEMATURIA UROLÓGICA (DE VÍAS URINARIAS)&lt;/b&gt;&lt;br /&gt;&lt;br /&gt;Cuando el sangrado se origina en las vías urinarias de conducción o excreción y no en el glomérulo, los glóbulos rojos conservan su</t>
  </si>
  <si>
    <t>Cuál de estas recolecciones para un análisis de orina completo está más correcta:&lt;br&gt;&lt;br&gt;a) En recipiente limpio y seco, retención de 4 hs, procesando a las 2 hs&lt;br&gt;&lt;br&gt;b) En un recipiente estéril, con retención de 2 hs, refrigerando la muestra a -6°C&lt;br&gt;&lt;br&gt;c) Usando recipiente estéril, con retención de 1 hora, procesando a las 10 hs como mínimo&lt;br&gt;&lt;br&gt;d) En recipiente limpio y seco, retención de 4 hs, procesando a las 10 hs, conservando a -10°C</t>
  </si>
  <si>
    <t>a) En recipiente limpio y seco, retención de 4 hs, procesando a las 2 hs</t>
  </si>
  <si>
    <t>&lt;b&gt;RECOLECCIÓN Y CONSERVACIÓN PARA EL ANÁLISIS DE ORINA COMPLETO&lt;/b&gt;&lt;br /&gt;&lt;br /&gt;El examen de orina constituye una práctica rutinaria y es uno de los estudios más importantes para diagnosticar enfermedades renales. Se compone de tres partes: Examen Físico, Examen Químico y Examen Microscópico del Sedimento Urinario. Su recolección exige pautas clínicas precisas:&lt;br /&gt;• &lt;b&gt;Recipiente y Retención:&lt;/b&gt; La muestra se debe recoger en un recipiente &lt;b&gt;limpio y seco&lt;/b&gt;. No necesariamente tiene que ser estéril para el análisis completo (solo se exige esterilidad si se solicitará urocultivo). Se requiere una &lt;b&gt;retención mínima de 3 a 4 horas&lt;/b&gt;.&lt;br /&gt;• &lt;b&gt;Tiempo de Procesamiento:&lt;/b&gt; El análisis de orina debe realizarse idealmente antes de 1 hora post-micción, y con un plazo &lt;b&gt;máximo de 2 horas&lt;/b&gt; desde su emisión. Si se conserva a temperatura ambiente por más tiempo, el pH produce una degeneración y lisis de los elementos formes (leucocitos, glóbulos rojos, células y cilindros), dificultando enormemente el diagnóstico.&lt;br /&gt;• &lt;b&gt;Refrigeración:&lt;/b&gt; Si no es posible procesarla a tiempo, se debe guardar en la heladera (preferentemente en la puerta, sin congelar) entre &lt;b&gt;2° a 8°C&lt;/b&gt;. Se debe tener precaución, ya que el frío puede provocar la precipitación de sales, generando una orina turbia conocida como cristaluria.</t>
  </si>
  <si>
    <t>La opción A es correcta. Refleja de manera rigurosa las pautas clínicas establecidas para el análisis de orina completo, garantizando la viabilidad de la muestra al utilizar un recipiente limpio y seco, asegurando una retención urinaria en la vejiga adecuada (mínimo de 3 a 4 hs), y procesando la muestra dentro del límite máximo de 2 horas desde su emisión para evitar la lisis celular y la degeneración del sedimento.</t>
  </si>
  <si>
    <t>• &lt;b&gt;b) En un recipiente estéril, con retención de 2 hs, refrigerando la muestra a -6°C:&lt;/b&gt; Es incorrecta. El recipiente estéril se exige estrictamente para urocultivo; la retención de 2 horas resulta insuficiente; y refrigerar a -6°C implica la congelación de la muestra, destruyendo los elementos celulares.&lt;br /&gt;• &lt;b&gt;c) Usando recipiente estéril, con retención de 1 hora, procesando a las 10 hs como mínimo:&lt;/b&gt; Es incorrecta. Carece del tiempo de retención necesario, y un procesamiento tardío superior a las 2 horas a temperatura ambiente altera drásticamente el pH y degenera los componentes formes.&lt;br /&gt;• &lt;b&gt;d) En recipiente limpio y seco, retención de 4 hs, procesando a las 10 hs, conservando a -10°C:&lt;/b&gt; Es incorrecta. Aunque la retención es adecuada, congelar la orina a temperaturas por debajo de cero grados (-10°C) causa la lisis y destrucción absoluta de las células y los cilindros del sedimento microscópico.</t>
  </si>
  <si>
    <t>&lt;b&gt;REGLA DE CONTAMINACIÓN Y TÉCNICA EN MUJERES&lt;/b&gt;&lt;br /&gt;&lt;br /&gt;• &lt;b&gt;Uso de tapón vaginal:&lt;/b&gt; En las mujeres premenopáusicas, es fundamental y obligatorio el uso de un &lt;b&gt;tapón vaginal&lt;/b&gt; durante la recolección.&lt;br /&gt;• &lt;b&gt;Falsos Positivos:&lt;/b&gt; Debido a la cercanía anatómica, la secreción o flujo vaginal contamina frecuentemente la orina normal. Esta secreción introduce células epiteliales abundantes, piocitos, hematíes y leucocitos que simulan falsamente un proceso patológico. Ante este hallazgo, la conducta inicial excluyente es sospechar contaminación y repetir el análisis de orina exigiendo la colocación de un tapón vaginal.</t>
  </si>
  <si>
    <t>Cuál de estas aseveraciones es INCORRECTA:&lt;br&gt;&lt;br&gt;a) El clearence de creatinina de orina de 24 hs sobreestima el filtrado en un 10 a 20%&lt;br&gt;&lt;br&gt;b) La fórmula de MDRD es certera en el cálculo del filtrado glomerular&lt;br&gt;&lt;br&gt;c) La fórmula de Cockroft y Gault sobreestima el filtrado&lt;br&gt;&lt;br&gt;d) El CKD EPI subestima el filtrado en un 20%</t>
  </si>
  <si>
    <t>&lt;br&gt;d) El CKD EPI subestima el filtrado en un 20%</t>
  </si>
  <si>
    <t>La ecuación predictiva &lt;b&gt;CKD-EPI NO subestima el filtrado en un 20%&lt;/b&gt;, sino que es considerada de forma unánime por la nefrología moderna como la prueba de laboratorio que &lt;b&gt;mide con mayor certeza absoluta el filtrado glomerular&lt;/b&gt;.</t>
  </si>
  <si>
    <t>&lt;b&gt;ESTIMACIÓN DEL FILTRADO GLOMERULAR Y FÓRMULAS PREDICTIVAS&lt;/b&gt;&lt;br /&gt;&lt;br /&gt;La valoración integral de la función renal se fundamenta en la evaluación del Filtrado Glomerular (FG). La creatinina sérica aislada presenta múltiples desventajas y no sirve como único indicador temprano. Por ello, la práctica clínica se apoya en el uso de ecuaciones matemáticas predictivas y métodos de depuración:&lt;br /&gt;• &lt;b&gt;CKD-EPI:&lt;/b&gt; Es considerada de forma unánime como la prueba de laboratorio que mide con mayor certeza absoluta el filtrado glomerular, siendo la ecuación de elección actual. Utiliza de forma combinada variables como la edad, la creatinina, el sexo y la raza, resultando ser la fórmula mucho más efectiva y certera en pacientes con Insuficiencia Renal Crónica.&lt;br /&gt;• &lt;b&gt;MDRD 4:&lt;/b&gt; Junto con la CKD-EPI, es la ecuación recomendada por normativas internacionales para no sobreestimar el filtrado, midiendo el FG con gran exactitud.&lt;br /&gt;• &lt;b&gt;Clearance de Creatinina de 24 hs:&lt;/b&gt; Debido a la secreción tubular proximal activa, sobreestima el filtrado glomerular real entre un 10% y un 20%. Presenta además una alta tasa de errores preanalíticos de recolección.&lt;br /&gt;• &lt;b&gt;Cockcroft y Gault:&lt;/b&gt; Fórmula clásica que, al igual que el clearance de 24 horas, sobreestima fisiológicamente el filtrado glomerular.</t>
  </si>
  <si>
    <t>&lt;b&gt;d) El CKD EPI subestima el filtrado en un 20%:&lt;/b&gt; Es la aseveración INCORRECTA (la opción a marcar). Queda establecido taxativamente que la ecuación CKD-EPI no subestima el filtrado, sino que es actualmente el método validado que mide y predice con mayor certeza y exactitud absoluta el nivel real del filtrado glomerular.</t>
  </si>
  <si>
    <t>&lt;b&gt;a) El clearence de creatinina de orina de 24 hs sobreestima el filtrado en un 10 a 20%:&lt;/b&gt; Es una aseveración correcta, originada por la secreción tubular proximal activa y no meramente por filtración.&lt;br /&gt;&lt;b&gt;b) La fórmula de MDRD es certera en el cálculo del filtrado glomerular:&lt;/b&gt; Es una aseveración correcta. Junto a la CKD-EPI, es la fórmula validada para medir el FG con exactitud sin sobreestimarlo.&lt;br /&gt;&lt;b&gt;c) La fórmula de Cockroft y Gault sobreestima el filtrado:&lt;/b&gt; Es una aseveración correcta, ya que comparte la misma sobreestimación que el clearance de creatinina de 24 horas.</t>
  </si>
  <si>
    <t>&lt;b&gt;LIMITACIONES Y CONTRAINDICACIONES DE LAS FÓRMULAS&lt;/b&gt;&lt;br /&gt;&lt;br /&gt;Si bien las ecuaciones de MDRD y CKD-EPI son las más certeras, pierden fidelidad y &lt;b&gt;NO se recomienda su uso&lt;/b&gt; en determinadas situaciones clínicas excepcionales donde la masa corporal o la cinética de la creatinina se encuentren alteradas. Estas restricciones absolutas incluyen:&lt;br /&gt;• Fracaso Renal Agudo (debido a que la creatinina se modifica abruptamente día a día).&lt;br /&gt;• Índices de Masa Corporal extremos (&lt; 19 o &gt; 35) y cuadros de desnutrición severa.&lt;br /&gt;• Edades extremas, embarazo y hepatopatía grave.&lt;br /&gt;• Pacientes amputados o con cuadros de parálisis muscular severa.</t>
  </si>
  <si>
    <t>El cociente albuminuria/creatininuria en mg/gr normal es:&lt;br&gt;&lt;br&gt;a) Entre 30 y 300&lt;br&gt;&lt;br&gt;b) Más de 500&lt;br&gt;&lt;br&gt;c) Menos de 30&lt;br&gt;&lt;br&gt;d) Más de 300</t>
  </si>
  <si>
    <t>&lt;br&gt;c) Menos de 30</t>
  </si>
  <si>
    <t>El &lt;b&gt;cociente albuminuria/creatininuria&lt;/b&gt; se considera estrictamente normal a valores de &lt;b&gt;menos de 30 mg/g&lt;/b&gt;.</t>
  </si>
  <si>
    <t>&lt;b&gt;COCIENTE ALBUMINURIA/CREATININURIA EN MUESTRA AISLADA&lt;/b&gt;&lt;br /&gt;&lt;br /&gt;Para obviar la recolección de orina de 24 horas, se recomienda el uso de cocientes matemáticos en una muestra aislada de orina. La mejor unidad de medida para definir y estimar la proteinuria equivalente a 24 horas es el cociente expresado en mg/g.&lt;br /&gt;• &lt;b&gt;Fundamento Fisiológico:&lt;/b&gt; La excreción urinaria de creatinina es extremadamente constante (de 0.9 a 1.4 gr/24 hs). Al colocar la Albuminuria (en mg) sobre la Creatininuria (en gr), la estabilidad del denominador hace que el resultado sea matemáticamente equivalente a medir la proteinuria en 24 horas.&lt;br /&gt;• &lt;b&gt;Interpretación del Cociente (mg/g):&lt;/b&gt;&lt;br /&gt;- &lt;b&gt;Normal (A1):&lt;/b&gt; Valores de &lt;b&gt;menos de 30 mg/g&lt;/b&gt; (normal o aumento leve).&lt;br /&gt;- &lt;b&gt;Microalbuminuria (A2):&lt;/b&gt; Valores de &lt;b&gt;30 a 299 mg/g&lt;/b&gt; (aumento moderado).&lt;br /&gt;- &lt;b&gt;Proteinuria Franca (A3):&lt;/b&gt; Valores de &lt;b&gt;≥ 300 mg/g&lt;/b&gt; (aumento grave).</t>
  </si>
  <si>
    <t>La opción c es correcta debido a que la literatura médica nefrológica establece como premisa estandarizada que el &lt;b&gt;cociente albuminuria/creatininuria&lt;/b&gt; se considera estrictamente normal a valores de &lt;b&gt;menos de 30 mg/g&lt;/b&gt;.</t>
  </si>
  <si>
    <t>&lt;br /&gt;• &lt;b&gt;a) Entre 30 y 300:&lt;/b&gt; Es incorrecta porque este rango matemático (de 30 a 299 mg/g) define clínicamente la presencia de &lt;b&gt;microalbuminuria&lt;/b&gt; (o aumento moderado categoría A2), lo cual indica daño temprano y no un escenario de normalidad fisiológica.&lt;br /&gt;• &lt;b&gt;b) Más de 500&lt;/b&gt; y &lt;b&gt;d) Más de 300:&lt;/b&gt; Son marcadamente incorrectas ya que todo valor igual o superior a 300 mg/g (≥ 300 mg/g) diagnostica la presencia de una &lt;b&gt;proteinuria franca&lt;/b&gt; o aumento grave (categoría A3 de KDIGO 2012), evidenciando un daño estructural glomerular manifiesto.</t>
  </si>
  <si>
    <t>&lt;b&gt;CATEGORIZACIÓN PRONÓSTICA INTEGRAL (KDIGO 2012)&lt;/b&gt;&lt;br /&gt;&lt;br /&gt;Las guías internacionales KDIGO integran la albuminuria (RAC) junto al filtrado glomerular para estratificar el riesgo en la Enfermedad Renal Crónica (ERC):&lt;br /&gt;• La combinación de ambos parámetros (filtrado y albuminuria) genera un cuadro de doble entrada que categoriza visualmente el nivel de riesgo.&lt;br /&gt;• Un paciente puede tener un filtrado glomerular completamente normal (Estadio 1, ≥ 90 ml/min), pero si presenta una proteinuria &gt; 300 mg/g (categoría A3), se ubica automáticamente en un nivel de riesgo significativo.&lt;br /&gt;• El peor escenario clínico resulta de la combinación de un filtrado severamente disminuido o falla renal (G4-G5, &lt; 30 ml/min) junto con una albuminuria grave (A3, ≥ 300 mg/g).</t>
  </si>
  <si>
    <t>¿Qué prueba diagnóstica es la más sensible para detectar la insuficiencia renal?&lt;br&gt;&lt;br&gt;a) Creatinina sérica&lt;br&gt;&lt;br&gt;b) Nitrógeno urémico en sangre&lt;br&gt;&lt;br&gt;c) Tasa de filtración glomerular&lt;br&gt;&lt;br&gt;d) Examen de orina</t>
  </si>
  <si>
    <t>c) Tasa de filtración glomerular</t>
  </si>
  <si>
    <t>La &lt;b&gt;tasa de filtración glomerular&lt;/b&gt; constituye la prueba diagnóstica más sensible para detectar la insuficiencia renal.</t>
  </si>
  <si>
    <t>&lt;b&gt;EVALUACIÓN DE LA FUNCIÓN RENAL Y FILTRADO GLOMERULAR&lt;/b&gt;&lt;br /&gt;&lt;br /&gt;La valoración integral de la función renal se fundamenta en la evaluación de dos grandes pilares clínicos: el filtrado glomerular y la cuantificación de la proteinuria.&lt;br /&gt;• &lt;b&gt;Sensibilidad diagnóstica:&lt;/b&gt; La medición o estimación de la tasa de filtración glomerular es la prueba diagnóstica más sensible para detectar la aparición y progresión de la insuficiencia renal.&lt;br /&gt;• &lt;b&gt;Métodos de evaluación:&lt;/b&gt; En la práctica médica diaria, el filtrado no se mide de forma directa (como ocurre con el clearance de inulina), sino que se estima mediante el uso del dosaje de creatinina sérica, el clearance de creatinina endógena (orina de 24 horas) y, fundamentalmente, a través de ecuaciones de estimación matemáticas (MDRD y CKD-EPI).</t>
  </si>
  <si>
    <t>La opción C es correcta. La determinación de la tasa de filtración glomerular es el parámetro fisiológico directo y la prueba diagnóstica de mayor sensibilidad clínica para detectar y cuantificar con exactitud la pérdida de la función renal en sus diferentes estadios.</t>
  </si>
  <si>
    <t>• &lt;b&gt;a) Creatinina sérica:&lt;/b&gt; Es incorrecta. No sirve como único indicador temprano de la función renal, debido a que sus niveles séricos se mantienen prácticamente inalterables por la hiperfiltración de las nefronas remanentes, comenzando a elevarse de forma exponencial recién cuando el filtrado glomerular cae drásticamente por debajo del 30% de lo normal.&lt;br /&gt;• &lt;b&gt;b) Nitrógeno urémico en sangre:&lt;/b&gt; Es incorrecta. Los niveles de urea y productos nitrogenados presentan amplia variabilidad y pueden elevarse por múltiples factores sistémicos extrarrenales (como deshidratación, dietas hiperproteicas, hipercatabolismo o hemorragia digestiva), lo que le resta sensibilidad y especificidad como prueba de detección primaria aislada de daño funcional renal.&lt;br /&gt;• &lt;b&gt;d) Examen de orina:&lt;/b&gt; Es incorrecta. Si bien el análisis del sedimento urinario y el examen físico-químico son imprescindibles para identificar signos de daño renal estructural (como cilindros hemáticos, leucocituria o alteraciones epiteliales), no proporcionan una cuantificación funcional sensible de la capacidad depuradora de los riñones.</t>
  </si>
  <si>
    <t>¿Qué método diagnóstico es el más indicado para el diagnóstico de litiasis renal? &lt;br&gt;&lt;br&gt;a) Eco abdominal &lt;br&gt;&lt;br&gt;b) Radiografía simple de abdomen &lt;br&gt;&lt;br&gt;c) Tomografía computada de abdomen &lt;br&gt;&lt;br&gt;d) Resonancia magnética de abdomen</t>
  </si>
  <si>
    <t>&lt;br&gt;c) Tomografía computada de abdomen</t>
  </si>
  <si>
    <t>&lt;b&gt;DIAGNÓSTICO POR IMÁGENES EN LITIASIS RENAL&lt;/b&gt;&lt;br /&gt;&lt;br /&gt;La evaluación por imágenes de la vía excretora renal cuenta con distintos métodos diagnósticos complementarios que varían en su precisión, sensibilidad y utilidad clínica de acuerdo al estadio de la evaluación.&lt;br /&gt;• &lt;b&gt;Tomografía Computada de Abdomen:&lt;/b&gt; Constituye el método diagnóstico de elección, siendo considerado taxativamente como el más indicado y preciso para confirmar el diagnóstico definitivo de la litiasis renal.&lt;br /&gt;• &lt;b&gt;Radiología Simple de Abdomen:&lt;/b&gt; Es un estudio de imagen inicial que sirve fundamentalmente para evaluar la posición y tamaño de los riñones. Resulta de utilidad en la primera aproximación para el diagnóstico y seguimiento de la litiasis renal (por ejemplo, identificando una &lt;i&gt;litiasis coraliforme&lt;/i&gt; con dilatación pielocalicial) y la detección de otras calcificaciones de origen vascular o parenquimatoso.&lt;br /&gt;• &lt;b&gt;Ecografía Renal:&lt;/b&gt; Se la considera uno de los métodos más importantes en nefrología por su inocuidad y bajo costo. Es capaz de diagnosticar la litiasis mediante signos directos (visualización ecográfica del cálculo en sí mismo) y signos indirectos (como la dilatación pielocalicial originada por el "stop" obstructivo en la vía urinaria).</t>
  </si>
  <si>
    <t>&lt;b&gt;c) Tomografía computada de abdomen:&lt;/b&gt; Es la opción correcta. Queda establecido clínicamente en las fuentes que es el método diagnóstico más indicado y preciso para confirmar con certeza el diagnóstico de la litiasis renal, superando a los estudios convencionales iniciales.</t>
  </si>
  <si>
    <t>&lt;b&gt;a) Eco abdominal, y b) Radiografía simple de abdomen:&lt;/b&gt; Son opciones incorrectas en el contexto del enunciado. Aunque la ecografía detecta los cálculos mediante signos directos e indirectos, y la radiografía simple permite observar litiasis radiopacas (como las coraliformes), ambas técnicas son consideradas de gran utilidad únicamente como herramientas de "primera aproximación".&lt;br /&gt;&lt;b&gt;d) Resonancia magnética de abdomen:&lt;/b&gt; Es incorrecta. No se encuentra descrita ni protocolizada como el método diagnóstico de primera línea, ni el más indicado, para el abordaje, visualización y confirmación diagnóstica específica de la litiasis renal.</t>
  </si>
  <si>
    <t>Usted desea calcular el aclaramiento de creatinina de un paciente de 75 años para ajustar la dosis del antibiótico que ha de prescribirse para su cuadro de infección respiratoria. La fórmula de Cockcroft-Gault permite la estimación del aclaramiento de la creatinina usando los siguientes parámetros:&lt;br&gt;&lt;br&gt;a) Edad, peso (en kg), etnia y género&lt;br&gt;&lt;br&gt;b) Edad, etnia, género y creatinina plasmática&lt;br&gt;&lt;br&gt;c) Edad, peso (en kg), género y creatinina plasmática&lt;br&gt;&lt;br&gt;d) Edad, etnia, peso (en kg) y creatinina plasmática&lt;br&gt;&lt;br&gt;e) Peso (en kg), edad, superficie corporal y genero</t>
  </si>
  <si>
    <t>&lt;br&gt;c) Edad, peso (en kg), género y creatinina plasmática</t>
  </si>
  <si>
    <t>La fórmula de &lt;b&gt;Cockcroft-Gault&lt;/b&gt; permite la estimación del aclaramiento usando exclusivamente los siguientes parámetros: &lt;b&gt;edad, peso en kg, género y creatinina plasmática&lt;/b&gt;.</t>
  </si>
  <si>
    <t>&lt;b&gt;FÓRMULA DE COCKCROFT Y GAULT&lt;/b&gt;&lt;br /&gt;&lt;br /&gt;Para establecer el diagnóstico funcional de la enfermedad renal, la creatinina sérica sola no alcanza para representar adecuadamente la función renal de un paciente, ya que varía significativamente según la edad, el sexo, la masa muscular y la dieta. Por este motivo, es estrictamente necesario aplicar fórmulas matemáticas predictivas que estimen el filtrado glomerular (FGe).&lt;br /&gt;• &lt;b&gt;Variables:&lt;/b&gt; La fórmula de Cockcroft-Gault es la ecuación clásica para estimar el aclaramiento y emplea exclusivamente cuatro variables clínicas y analíticas: &lt;b&gt;edad, peso en kg, género y creatinina plasmática&lt;/b&gt;.&lt;br /&gt;• &lt;b&gt;Fórmula exacta:&lt;/b&gt; &lt;b&gt;[(140 - Edad) x Peso en Kg] / (72 x Creatinina Sérica en mg/dl)&lt;/b&gt;. Si el paciente es mujer, el resultado final se multiplica obligatoriamente por la constante &lt;b&gt;0.85&lt;/b&gt;.&lt;br /&gt;• &lt;b&gt;Limitación fisiológica:&lt;/b&gt; Al igual que el clearance de creatinina en orina de 24 horas, la fórmula de Cockcroft y Gault se caracteriza funcionalmente por &lt;b&gt;sobreestimar&lt;/b&gt; el filtrado glomerular real (entre un 10% y un 20%) debido a la secreción tubular proximal de creatinina.</t>
  </si>
  <si>
    <t>La opción c es correcta debido a que la literatura médica nefrológica establece como premisa matemática y funcional ineludible que la fórmula predictiva de &lt;b&gt;Cockcroft-Gault&lt;/b&gt; requiere exclusivamente de cuatro variables para estimar el aclaramiento de creatinina: la &lt;b&gt;edad&lt;/b&gt; del paciente, el &lt;b&gt;peso en kg&lt;/b&gt;, el &lt;b&gt;género&lt;/b&gt; (necesario para aplicar el factor de corrección de 0.85 si es mujer) y la &lt;b&gt;creatinina plasmática&lt;/b&gt;.</t>
  </si>
  <si>
    <t>&lt;br /&gt;• &lt;b&gt;a) Edad, peso (en kg), etnia y género&lt;/b&gt; y &lt;b&gt;d) Edad, etnia, peso (en kg) y creatinina plasmática:&lt;/b&gt; Son incorrectas porque incluyen la variable de &lt;b&gt;etnia&lt;/b&gt;, la cual NO forma parte del cálculo matemático de Cockcroft-Gault (la variable de raza negra/etnia sí se utilizaba históricamente en la fórmula MDRD 4).&lt;br /&gt;• &lt;b&gt;b) Edad, etnia, género y creatinina plasmática:&lt;/b&gt; Es doblemente incorrecta porque incluye a la etnia y excluye al &lt;b&gt;peso en kg&lt;/b&gt;, un componente multiplicador indispensable del numerador de la fórmula.&lt;br /&gt;• &lt;b&gt;e) Peso (en kg), edad, superficie corporal y genero:&lt;/b&gt; Es incorrecta debido a que omite la &lt;b&gt;creatinina plasmática&lt;/b&gt; (el biomarcador renal cardinal e insustituible a evaluar en el denominador) e introduce la superficie corporal, la cual no es una variable utilizada en el algoritmo original de esta ecuación.</t>
  </si>
  <si>
    <t>&lt;b&gt;CONTRAINDICACIONES DE LAS FÓRMULAS PREDICTIVAS&lt;/b&gt;&lt;br /&gt;&lt;br /&gt;Las fórmulas predictivas (Cockcroft-Gault, MDRD, CKD-EPI) pierden fidelidad diagnóstica y &lt;b&gt;NO se recomienda su uso&lt;/b&gt; en situaciones clínicas donde la masa corporal o la cinética de la creatinina del paciente estén severamente alteradas.&lt;br /&gt;• &lt;b&gt;Escenarios proscritos:&lt;/b&gt; Estas herramientas matemáticas están contraindicadas en pacientes que cursan con un &lt;b&gt;Fracaso Renal Agudo&lt;/b&gt; (ya que la creatinina no se encuentra en un estado estacionario estable), pacientes con desnutrición severa, Índices de Masa Corporal extremos (IMC &lt; 19 o &gt; 35), edades extremas, embarazo, hepatopatía grave, pacientes amputados y pacientes con parálisis.</t>
  </si>
  <si>
    <t>Marque cuál de estos sedimentos urinarios es normal:&lt;br&gt;&lt;br&gt;a) Células epiteliales escasas, leucocitos 0 a 1 x campo, eritrocitos 1 x campo de 40x, cilindros céreos 1 x campo de 40x, cilindros hialinos 2 x campo de 40x, cilindros granulosos 1 x campo de 40x&lt;br&gt;&lt;br&gt;b) Células epiteliales abundantes, leucocitos 0 a 1 x campo, eritrocitos 1 x campo de 40x, cilindros céreos 1 x campo de 40x, cilindros hialinos 1 x campo de 40x, cristales de oxalato de calcio&lt;br&gt;&lt;br&gt;c) Células epiteliales escasas, leucocitos 0 a 1 x campo, eritrocitos 3 x campo de 40x, cilindros hialinos 2 x campo de 40x, cristales de oxalato de calcio&lt;br&gt;&lt;br&gt;d) Ninguno de los sedimentos anteriores es normal</t>
  </si>
  <si>
    <t>c) Células epiteliales escasas, leucocitos 0 a 1 x campo, eritrocitos 3 x campo de 40x, cilindros hialinos 2 x campo de 40x, cristales de oxalato de calcio</t>
  </si>
  <si>
    <t>Un &lt;b&gt;sedimento urinario se considera estrictamente normal&lt;/b&gt; cuando presenta &lt;b&gt;células epiteliales escasas&lt;/b&gt;, 0 a 2 leucocitos por campo, 1 a 3 eritrocitos por campo de 40X, hasta &lt;b&gt;2 cilindros hialinos&lt;/b&gt; por campo de 40X, y escasos &lt;b&gt;cristales de oxalato de calcio&lt;/b&gt; o ácido úrico.</t>
  </si>
  <si>
    <t>&lt;b&gt;SEDIMENTO URINARIO NORMAL&lt;/b&gt;&lt;br /&gt;&lt;br /&gt;El estudio microscópico del sedimento urinario exige la correcta identificación de células, cilindros, cristales y bacterias para diferenciar la normalidad de la patología renal.&lt;br /&gt;• &lt;b&gt;Parámetros de normalidad:&lt;/b&gt; Se define como estrictamente normal la presencia fisiológica de células epiteliales escasas, 0 a 2 leucocitos por campo, 1 a 3 eritrocitos por campo de 40X, hasta 2 cilindros hialinos por campo de 40X, y escasos cristales benignos como los de oxalato de calcio o ácido úrico.&lt;br /&gt;• &lt;b&gt;Cilindros hialinos:&lt;/b&gt; Son transparentes, están formados por proteínas y son los únicos que se consideran normales en escasa cantidad.&lt;br /&gt;• &lt;b&gt;Células epiteliales:&lt;/b&gt; Fisiológicamente deben ser escasas (de 0 a 2 por campo). Su presencia en cantidades "abundantes" es el diagnóstico presuntivo principal de una contaminación de la muestra (ej. por secreción vaginal), obligando a repetir el análisis con tapón vaginal en mujeres premenopáusicas.</t>
  </si>
  <si>
    <t>La opción C es correcta. Representa con total exactitud los parámetros médicos que definen a un sedimento urinario estrictamente normal, incluyendo células epiteliales escasas, leucocitos y eritrocitos dentro de los rangos fisiológicos mínimos aceptados, permitiendo la presencia de hasta 2 cilindros hialinos por campo y cristales no patológicos (oxalato de calcio).</t>
  </si>
  <si>
    <t>• &lt;b&gt;a) Células epiteliales escasas... cilindros céreos...:&lt;/b&gt; Es incorrecta. Describe la presencia de cilindros céreos, los cuales son siempre patológicos e indican categóricamente la existencia de una enfermedad renal crónica grave.&lt;br /&gt;• &lt;b&gt;b) Células epiteliales abundantes... cilindros céreos...:&lt;/b&gt; Es incorrecta. Presenta dos aberraciones que descartan normalidad: las células epiteliales abundantes (marcador de contaminación de la muestra urinaria) y la presencia de los siempre patológicos cilindros céreos.&lt;br /&gt;• &lt;b&gt;d) Ninguno de los sedimentos anteriores es normal:&lt;/b&gt; Es incorrecta, ya que el sedimento descrito en la opción C cumple fielmente con todos los criterios de normalidad fisiológica.</t>
  </si>
  <si>
    <t>&lt;b&gt;CILINDROS PATOLÓGICOS DEL SEDIMENTO&lt;/b&gt;&lt;br /&gt;&lt;br /&gt;Para interpretar adecuadamente un examen de orina, es imperativo reconocer a los cilindros cuya sola presencia indica invariablemente un daño estructural o inflamatorio:&lt;br /&gt;• &lt;b&gt;Cilindros Hemáticos:&lt;/b&gt; Característicos y patognomónicos del daño glomerular (ej. glomerulonefritis).&lt;br /&gt;• &lt;b&gt;Cilindros Leucocitarios:&lt;/b&gt; Siempre patológicos; indican inflamación del parénquima (Pielonefritis, Nefritis intersticial).&lt;br /&gt;• &lt;b&gt;Cilindros Grasos:&lt;/b&gt; Patognomónicos del Síndrome Nefrótico.&lt;br /&gt;• &lt;b&gt;Cilindros Céreos:&lt;/b&gt; Indican categóricamente enfermedad renal crónica grave.</t>
  </si>
  <si>
    <t>De acuerdo a la fórmula de Cockcroft y Gault ¿Qué clearance teórico tiene un paciente de 70 años con 72 kg de peso y una creatinina plasmática de 1 mg/dL?&lt;br&gt;&lt;br&gt;a) 40 mL/min&lt;br&gt;&lt;br&gt;b) 100 mL/min&lt;br&gt;&lt;br&gt;c) 70 mL/min&lt;br&gt;&lt;br&gt;d) 72 mL/min</t>
  </si>
  <si>
    <t>&lt;br&gt;c) 70 mL/min</t>
  </si>
  <si>
    <t>Aplicando la fórmula de Cockcroft y Gault, en un paciente varón de 70 años, 72 kg de peso y una creatinina plasmática de 1 mg/dL, el clearance teórico estimado arroja un resultado exacto de 70 mL/min.</t>
  </si>
  <si>
    <t>FÓRMULA DE COCKCROFT-GAULT Y ESTIMACIÓN DEL FILTRADO GLOMERULAR&lt;br /&gt;&lt;br /&gt;La valoración integral de la función renal exige la evaluación del Filtrado Glomerular mediante fórmulas matemáticas predictivas, ya que la creatinina sérica aislada no refleja fidedignamente el deterioro renal temprano debido a su variabilidad según masa muscular, edad y dieta.&lt;br /&gt;• Parámetros: La fórmula clásica de Cockcroft-Gault permite la estimación del aclaramiento usando exclusivamente cuatro variables clínicas: edad, peso en kg, género y creatinina plasmática.&lt;br /&gt;• Ecuación matemática: La fórmula exacta para calcularlo es [(140 - Edad) x Peso en Kg] / (72 x Creatinina Sérica en mg/dL). Si el paciente evaluado es de sexo femenino, el resultado final de la ecuación se debe multiplicar obligatoriamente por la constante 0.85.&lt;br /&gt;• Limitaciones: A pesar de su practicidad, se ha demostrado que esta ecuación (al igual que el clearance de orina de 24 horas) sobreestima fisiológicamente el filtrado glomerular, motivo por el cual la nefrología moderna recomienda en primera línea el uso de las ecuaciones MDRD 4 y CKD-EPI.</t>
  </si>
  <si>
    <t>c) 70 mL/min: Es la opción correcta. Reemplazando matemáticamente los datos del paciente en la ecuación de Cockcroft-Gault se obtiene: [(140 - 70) x 72] / (72 x 1) = [70 x 72] / 72 = 5040 / 72 = 70 mL/min.</t>
  </si>
  <si>
    <t>a) 40 mL/min, b) 100 mL/min, y d) 72 mL/min: Son opciones incorrectas. Ninguno de estos valores corresponde al resultado matemático exacto arrojado por el algoritmo predictivo al calcular el aclaramiento con las variables de edad, peso y creatinina especificadas en el enunciado clínico.</t>
  </si>
  <si>
    <t>PERLAS DE CÁLCULO CLÍNICO RÁPIDO&lt;br /&gt;&lt;br /&gt;En la práctica clínica, se estandarizan ciertos cálculos teóricos rápidos para la fórmula de Cockcroft-Gault asumiendo un peso estándar de 72 kg y creatinina de 1 mg/dl:&lt;br /&gt;• En un paciente de 60 años, el clearance teórico estimado asciende a 80 mL/min.&lt;br /&gt;• En un varón de 68 años, el clearance estimado es de 75 mL/min.&lt;br /&gt;• Si un paciente de 70 años presentara una creatinina elevada de 2 mg/dl (manteniendo 72 kg), el clearance teórico estimado caería abruptamente a la mitad: 35 mL/min.</t>
  </si>
  <si>
    <t>Fórmula de Cockroft y Gault: Pac. 70 años, creat 2 mg/dL, peso 72 kg:&lt;br&gt;&lt;br&gt;a) Clearence teórico 72 mL/min&lt;br&gt;&lt;br&gt;b) Clearence teórico 35 mL/min&lt;br&gt;&lt;br&gt;c) Clearence teórico 45 mL/min&lt;br&gt;&lt;br&gt;d) Clearence teórico 70 mL/min</t>
  </si>
  <si>
    <t>&lt;br&gt;b) Clearence teórico 35 mL/min</t>
  </si>
  <si>
    <t>En un paciente de &lt;b&gt;70 años, 72 kg y creatinina de 2 mg/dl&lt;/b&gt;, el clearance teórico estimado mediante la fórmula de Cockcroft-Gault cae exactamente a &lt;b&gt;35 mL/min&lt;/b&gt;.</t>
  </si>
  <si>
    <t>&lt;b&gt;ESTIMACIÓN DEL FILTRADO GLOMERULAR Y FÓRMULA DE COCKCROFT-GAULT&lt;/b&gt;&lt;br /&gt;&lt;br /&gt;Para establecer el diagnóstico funcional de la enfermedad renal, la creatinina sérica sola no alcanza para representar adecuadamente la función renal de un paciente, por lo que se requiere la aplicación estricta de fórmulas matemáticas predictivas.&lt;br /&gt;• &lt;b&gt;Fórmula de Cockcroft y Gault:&lt;/b&gt; Permite la estimación del aclaramiento usando exclusivamente la edad, el peso en kg, el género y la creatinina plasmática del paciente.&lt;br /&gt;• &lt;b&gt;Ecuación matemática exacta:&lt;/b&gt; &lt;b&gt;[(140 - Edad) x Peso en Kg] / (72 x Creatinina Sérica en mg/dl)&lt;/b&gt;. Si el paciente es mujer, el resultado final se multiplica invariablemente por la constante 0.85.&lt;br /&gt;• &lt;b&gt;Característica funcional:&lt;/b&gt; Al igual que el clearance de creatinina en orina de 24 horas, la fórmula se caracteriza fisiológicamente por sobreestimar el filtrado glomerular real (entre un 10% y un 20%) debido a la secreción tubular proximal de creatinina.</t>
  </si>
  <si>
    <t>La opción b es correcta debido a que la literatura médica nefrológica establece como perla de cálculo clínico rápido que, en un paciente de &lt;b&gt;70 años&lt;/b&gt;, con &lt;b&gt;72 kg&lt;/b&gt; de peso y una &lt;b&gt;creatinina de 2 mg/dl&lt;/b&gt;, el clearance teórico estimado cae a &lt;b&gt;35 mL/min&lt;/b&gt;. Esto se comprueba al aplicar la ecuación matemática exacta: [(140 - 70) x 72] / (72 x 2) = [70 x 72] / 144 = 5040 / 144 = &lt;b&gt;35 mL/min&lt;/b&gt;.</t>
  </si>
  <si>
    <t>&lt;br /&gt;• &lt;b&gt;a) Clearence teórico 72 mL/min&lt;/b&gt;, &lt;b&gt;c) Clearence teórico 45 mL/min&lt;/b&gt; y &lt;b&gt;d) Clearence teórico 70 mL/min:&lt;/b&gt; Son incorrectas porque representan cálculos matemáticos erróneos para la ecuación de Cockcroft-Gault basándose en las variables fisiométricas presentadas. A modo de referencia diagnóstica, un clearance de 70 mL/min correspondería a este mismo paciente de 70 años y 72 kg, pero si su creatinina fuera estrictamente normal (1 mg/dl).</t>
  </si>
  <si>
    <t>&lt;b&gt;PERLAS DE CÁLCULO CLÍNICO RÁPIDO&lt;/b&gt;&lt;br /&gt;&lt;br /&gt;La literatura nefrológica establece escenarios de cálculo rápido referenciales para la fórmula de Cockcroft-Gault en pacientes de 72 kg:&lt;br /&gt;• En un paciente varón de &lt;b&gt;68 años&lt;/b&gt; y creatinina de &lt;b&gt;1 mg/dl&lt;/b&gt;, el clearance es de &lt;b&gt;75 mL/min&lt;/b&gt;.&lt;br /&gt;• En un paciente de &lt;b&gt;70 años&lt;/b&gt; y creatinina de &lt;b&gt;1 mg/dl&lt;/b&gt;, el clearance es de &lt;b&gt;70 mL/min&lt;/b&gt;.&lt;br /&gt;• En un paciente de &lt;b&gt;70 años&lt;/b&gt; y creatinina de &lt;b&gt;2 mg/dl&lt;/b&gt;, el clearance cae a &lt;b&gt;35 mL/min&lt;/b&gt;.&lt;br /&gt;• En un paciente de &lt;b&gt;60 años&lt;/b&gt; y creatinina de &lt;b&gt;2 mg/dl&lt;/b&gt;, el clearance estimado es de &lt;b&gt;30 mL/min&lt;/b&gt;.&lt;br /&gt;• En un paciente de &lt;b&gt;40 años&lt;/b&gt; y creatinina de &lt;b&gt;4 mg/dl&lt;/b&gt;, el clearance se desploma a &lt;b&gt;25 mL/min&lt;/b&gt;.</t>
  </si>
  <si>
    <t>Qué usaría para estimar filtrado glomerular con mayor certeza:&lt;br&gt;&lt;br&gt;a) Clearence de creatinina de 2 hs&lt;br&gt;&lt;br&gt;b) MDRD4&lt;br&gt;&lt;br&gt;c) Clearence de creatinina de 24 hs&lt;br&gt;&lt;br&gt;d) Fórmula de Cockroft y Gault</t>
  </si>
  <si>
    <t>b) MDRD4</t>
  </si>
  <si>
    <t>Tanto la ecuación &lt;b&gt;MDRD 4&lt;/b&gt; como la &lt;b&gt;CKD-EPI&lt;/b&gt; constituyen los indicios de laboratorio predictivos que miden con &lt;b&gt;mayor certeza el filtrado glomerular real&lt;/b&gt; en la práctica clínica diaria.</t>
  </si>
  <si>
    <t>&lt;b&gt;ECUACIONES PARA LA ESTIMACIÓN DEL FILTRADO GLOMERULAR&lt;/b&gt;&lt;br /&gt;&lt;br /&gt;Frente a los numerosos inconvenientes y la altísima tasa de error de la recolección de orina de 24 horas, la nefrología moderna se apoya rigurosamente en fórmulas matemáticas predictivas para la valoración integral de la función renal.&lt;br /&gt;• &lt;b&gt;MDRD 4 y CKD-EPI:&lt;/b&gt; Se establece clínicamente que tanto la fórmula MDRD (Modification of Diet in Renal Disease) como la CKD-EPI son los indicios de laboratorio indirectos que miden y evalúan con la mayor certeza el filtrado glomerular real del paciente. En la actualidad, la CKD-EPI es considerada de forma unánime como la prueba de laboratorio que mide con mayor certeza absoluta el filtrado.&lt;br /&gt;• &lt;b&gt;Limitaciones de las ecuaciones:&lt;/b&gt; Pierden fidelidad y no se recomienda su uso rutinario en situaciones donde la cinética de la creatinina o la masa corporal estén inestables o severamente alteradas, tales como: Fracaso Renal Agudo, desnutrición severa, amputados, parálisis, embarazo, hepatopatía grave, y en edades extremas o Índices de Masa Corporal extremos (&lt; 19 o &gt; 35).</t>
  </si>
  <si>
    <t>La opción B es correcta. En la práctica clínica actual, las ecuaciones predictivas modernas, específicamente la MDRD 4 y la CKD-EPI, superan holgadamente al clearance convencional, constituyendo los indicios de laboratorio validados que miden y estiman con mayor certeza y exactitud el filtrado glomerular real.</t>
  </si>
  <si>
    <t>• &lt;b&gt;a) Clearence de creatinina de 2 hs:&lt;/b&gt; Es incorrecta. El clearance de creatinina se evalúa rutinariamente mediante recolecciones de orina de 24 horas, no de 2 horas. Además, el clearance no representa la forma más certera de medición.&lt;br /&gt;• &lt;b&gt;c) Clearence de creatinina de 24 hs:&lt;/b&gt; Es incorrecta. Es categóricamente falso afirmar que el clearance de creatinina endógena de orina de 24 horas sea el método más certero, ya que sobreestima el filtrado glomerular real entre un 10% y un 20% (debido a la secreción tubular fisiológica de la creatinina) y posee una inaceptable tasa de errores de recolección cercana al 14%.&lt;br /&gt;• &lt;b&gt;d) Fórmula de Cockroft y Gault:&lt;/b&gt; Es incorrecta. Si bien es una fórmula clínica estandarizada y útil que estima el aclaramiento usando edad, peso, sexo y creatinina, al igual que el clearance de 24 horas, la fórmula de Cockcroft y Gault sobreestima sistemáticamente el filtrado glomerular real, siendo superada en certeza absoluta por la MDRD 4 y CKD-EPI.</t>
  </si>
  <si>
    <t>Fórmula de Cockcroft y Gault: Paciente de 60 años, creatinina 2 mg/dl, peso 72 kg. Calcule el clearance:&lt;br&gt;&lt;br&gt;a) Clearance teórico 40 mL/min&lt;br&gt;&lt;br&gt;b) Clearance teórico 4 mL/min&lt;br&gt;&lt;br&gt;c) Clearance teórico 72 mL/min&lt;br&gt;&lt;br&gt;d) Clearance teórico 30 mL/min</t>
  </si>
  <si>
    <t>&lt;br&gt;a) Clearance teórico 40 mL/min</t>
  </si>
  <si>
    <t>Aplicando la fórmula matemática predictiva de Cockcroft y Gault, en un paciente varón de &lt;b&gt;60 años, 72 kg de peso&lt;/b&gt; y una creatinina plasmática de &lt;b&gt;2 mg/dL&lt;/b&gt;, el clearance teórico estimado arroja un resultado exacto de &lt;b&gt;40 mL/min&lt;/b&gt;.</t>
  </si>
  <si>
    <t>&lt;b&gt;FÓRMULA DE COCKCROFT-GAULT Y ESTIMACIÓN DEL FILTRADO GLOMERULAR&lt;/b&gt;&lt;br /&gt;&lt;br /&gt;La valoración integral de la función renal exige la evaluación del Filtrado Glomerular mediante fórmulas matemáticas predictivas, ya que la creatinina sérica aislada no refleja fidedignamente el deterioro renal temprano debido a su gran variabilidad según la masa muscular, edad y dieta.&lt;br /&gt;• &lt;b&gt;Parámetros:&lt;/b&gt; La fórmula clásica de Cockcroft-Gault permite la estimación del aclaramiento usando exclusivamente cuatro variables clínicas: &lt;b&gt;edad, peso en kg, género y creatinina plasmática&lt;/b&gt;.&lt;br /&gt;• &lt;b&gt;Ecuación matemática:&lt;/b&gt; La fórmula exacta para calcularlo es &lt;b&gt;[(140 - Edad) x Peso en Kg] / (72 x Creatinina Sérica en mg/dL)&lt;/b&gt;. Si el paciente evaluado es de sexo femenino, el resultado final de la ecuación se debe multiplicar obligatoriamente por la constante &lt;b&gt;0.85&lt;/b&gt;.&lt;br /&gt;• &lt;b&gt;Limitaciones:&lt;/b&gt; A pesar de su practicidad, se ha demostrado que esta ecuación (al igual que el clearance de orina de 24 horas) &lt;b&gt;sobreestima fisiológicamente el filtrado glomerular&lt;/b&gt;, motivo por el cual la nefrología moderna recomienda en primera línea el uso de las ecuaciones MDRD 4 y CKD-EPI.</t>
  </si>
  <si>
    <t>&lt;b&gt;a) Clearance teórico 40 mL/min:&lt;/b&gt; Es la opción correcta. Reemplazando matemáticamente los datos del paciente en la ecuación de Cockcroft-Gault se obtiene: [(140 - 60) x 72] / (72 x 2) = [80 x 72] / 144 = 5760 / 144 = &lt;b&gt;40 mL/min&lt;/b&gt;.</t>
  </si>
  <si>
    <t>&lt;b&gt;b) Clearance teórico 4 mL/min, c) Clearance teórico 72 mL/min, y d) Clearance teórico 30 mL/min:&lt;/b&gt; Son opciones incorrectas. Ninguno de estos valores corresponde al resultado matemático exacto arrojado por el algoritmo predictivo al calcular el aclaramiento con las variables de edad, peso y creatinina especificadas en el enunciado clínico.</t>
  </si>
  <si>
    <t>&lt;b&gt;PERLAS DE CÁLCULO CLÍNICO RÁPIDO&lt;/b&gt;&lt;br /&gt;&lt;br /&gt;En la práctica clínica, se estandarizan ciertos cálculos teóricos rápidos para la fórmula de Cockcroft-Gault asumiendo un peso estándar de 72 kg (el cual permite anularse con el denominador 72):&lt;br /&gt;• En un paciente de &lt;b&gt;60 años&lt;/b&gt; con creatinina de &lt;b&gt;1 mg/dl&lt;/b&gt;, el clearance teórico estimado asciende a &lt;b&gt;80 mL/min&lt;/b&gt;.&lt;br /&gt;• En un varón de &lt;b&gt;68 años&lt;/b&gt; con creatinina de &lt;b&gt;1 mg/dl&lt;/b&gt;, el clearance estimado es de &lt;b&gt;75 mL/min&lt;/b&gt;.&lt;br /&gt;• Si un paciente de &lt;b&gt;70 años&lt;/b&gt; presentara una creatinina de &lt;b&gt;1 mg/dl&lt;/b&gt;, el clearance estimado es de &lt;b&gt;70 mL/min&lt;/b&gt;.&lt;br /&gt;• Si ese mismo paciente de &lt;b&gt;70 años&lt;/b&gt; presentara una creatinina elevada de &lt;b&gt;2 mg/dl&lt;/b&gt;, el clearance teórico estimado cae abruptamente a la mitad: &lt;b&gt;35 mL/min&lt;/b&gt;.&lt;br /&gt;• En un paciente de &lt;b&gt;40 años&lt;/b&gt; con una creatinina de &lt;b&gt;4 mg/dl&lt;/b&gt;, el clearance se desploma a &lt;b&gt;25 mL/min&lt;/b&gt;.</t>
  </si>
  <si>
    <t>La recolección para orina completa debe ser realizada:&lt;br&gt;&lt;br&gt;a) En recipiente estéril&lt;br&gt;&lt;br&gt;b) Con una retención máxima de 1 hora&lt;br&gt;&lt;br&gt;c) A temperatura ambiente si se va a procesar luego de 4 días&lt;br&gt;&lt;br&gt;d) En recipiente limpio y seco</t>
  </si>
  <si>
    <t>&lt;br&gt;d) En recipiente limpio y seco</t>
  </si>
  <si>
    <t>La recolección para la orina completa debe ser realizada obligatoriamente en un &lt;b&gt;recipiente limpio y seco&lt;/b&gt;.</t>
  </si>
  <si>
    <t>&lt;b&gt;RECOLECCIÓN Y CONSERVACIÓN DE LA MUESTRA PARA ORINA COMPLETA&lt;/b&gt;&lt;br /&gt;&lt;br /&gt;El examen de orina constituye una práctica rutinaria y es uno de los estudios más importantes para diagnosticar enfermedades renales.&lt;br /&gt;• &lt;b&gt;Recipiente y Retención:&lt;/b&gt; La muestra se debe recoger en un recipiente &lt;b&gt;limpio y seco&lt;/b&gt;; no necesariamente tiene que ser estéril para el análisis completo (solo se exige esterilidad si se solicitará urocultivo). Se requiere además una &lt;b&gt;retención mínima de 3 a 4 horas&lt;/b&gt;.&lt;br /&gt;• &lt;b&gt;Tiempo de Procesamiento:&lt;/b&gt; El análisis de orina debe realizarse idealmente antes de 1 hora post-micción, y con un plazo &lt;b&gt;máximo de 2 horas&lt;/b&gt; desde su emisión. Si se conserva a temperatura ambiente por más tiempo, la alteración del pH produce una degeneración y lisis de los elementos formes (leucocitos, glóbulos rojos, células y cilindros), dificultando el diagnóstico.&lt;br /&gt;• &lt;b&gt;Refrigeración:&lt;/b&gt; Si no es posible procesarla a tiempo, se debe guardar la muestra en la heladera (preferentemente en la puerta, sin congelar) entre &lt;b&gt;2° a 8°C&lt;/b&gt;, pudiendo conservarse por 24 a 36 horas.</t>
  </si>
  <si>
    <t>La opción d es correcta debido a que la literatura médica nefrológica establece como premisa técnica ineludible que la recolección idónea para un análisis de orina completa requiere exclusivamente el uso de un &lt;b&gt;recipiente limpio y seco&lt;/b&gt;.</t>
  </si>
  <si>
    <t>&lt;br /&gt;• &lt;b&gt;a) En recipiente estéril:&lt;/b&gt; Es incorrecta porque la exigencia de un recipiente estéril se reserva estrictamente para la recolección de muestras destinadas a la realización de un urocultivo.&lt;br /&gt;• &lt;b&gt;b) Con una retención máxima de 1 hora:&lt;/b&gt; Es incorrecta debido a que fisiológicamente se requiere una retención &lt;b&gt;mínima de 3 a 4 horas&lt;/b&gt; para concentrar adecuadamente los elementos formes, no una retención "máxima" de 1 hora.&lt;br /&gt;• &lt;b&gt;c) A temperatura ambiente si se va a procesar luego de 4 días:&lt;/b&gt; Es diametralmente incorrecta ya que la orina no procesada antes de las 2 horas debe refrigerarse entre &lt;b&gt;2° a 8°C&lt;/b&gt; para evitar la lisis celular, pudiendo conservarse solo por 24 a 36 horas; conservarla a temperatura ambiente por 4 días destruiría sus elementos diagnósticos.</t>
  </si>
  <si>
    <t>&lt;b&gt;TÉCNICA DE RECOLECCIÓN EN MUJERES Y VARONES&lt;/b&gt;&lt;br /&gt;&lt;br /&gt;Para evitar un diagnóstico erróneo derivado de un sedimento patológico falso (contaminación), se deben seguir estrictas pautas de recolección anatómica:&lt;br /&gt;• &lt;b&gt;Técnica en Mujeres (Premenopáusicas):&lt;/b&gt; Es fundamental y obligatorio el uso de un &lt;b&gt;tapón vaginal&lt;/b&gt; durante la recolección para evitar la contaminación con flujo vaginal (que aporta células epiteliales abundantes, piocitos y hematíes). La paciente debe lavar la zona periuretral, enjuagar (sin secar), separar los labios mayores, eliminar los primeros &lt;b&gt;100 ml&lt;/b&gt; y recolectar exclusivamente el &lt;b&gt;chorro medio&lt;/b&gt;.&lt;br /&gt;• &lt;b&gt;Técnica en Varones:&lt;/b&gt; Se debe retraer el prepucio, lavar el glande con agua y jabón, enjuagar (sin secar) y juntar la muestra descartando el primer chorro.</t>
  </si>
  <si>
    <t>Categorizan la sospecha de hematuria NO glomerular:&lt;br&gt;&lt;br&gt;a) La ausencia de glóbulos rojos dismórficos&lt;br&gt;&lt;br&gt;b) La ausencia de cilindros hemáticos&lt;br&gt;&lt;br&gt;c) La proteinuria menor de 200 mg/24 hs&lt;br&gt;&lt;br&gt;d) Todas son correctas</t>
  </si>
  <si>
    <t>Clínicamente, &lt;b&gt;categorizan y confirman la sospecha de una hematuria NO glomerular: la ausencia de glóbulos rojos dismórficos, la ausencia de cilindros hemáticos y una proteinuria menor de 200 mg/24 hs&lt;/b&gt;.</t>
  </si>
  <si>
    <t>&lt;b&gt;HEMATURIA NO GLOMERULAR (UROLÓGICA)&lt;/b&gt;&lt;br /&gt;&lt;br /&gt;La hematuria detectada en el examen microscópico del sedimento urinario se clasifica topográficamente según su origen en glomerular o no glomerular (de las vías excretoras).&lt;br /&gt;• &lt;b&gt;Características Morfológicas:&lt;/b&gt; Cuando el sangrado proviene de las vías urinarias de conducción (origen no glomerular), los glóbulos rojos no se someten a los cambios osmóticos ni al estrés mecánico de la filtración, por lo que conservan inalterada su forma bicóncava habitual (isomórficos).&lt;br /&gt;• &lt;b&gt;Criterios Diagnósticos de Exclusión:&lt;/b&gt; Las normativas médicas categorizan y confirman la sospecha de una hematuria netamente urológica o no glomerular ante la presencia de tres hallazgos en conjunto: la &lt;b&gt;ausencia de glóbulos rojos dismórficos&lt;/b&gt;, la &lt;b&gt;ausencia de cilindros hemáticos&lt;/b&gt; y una &lt;b&gt;proteinuria habitualmente nula o menor de 200 mg/24 hs&lt;/b&gt;.&lt;br /&gt;• &lt;b&gt;Etiologías Frecuentes:&lt;/b&gt; Las causas principales que originan este tipo de sangrado tracto urológico incluyen los procesos urológicos inflamatorios o destructivos como las infecciones urinarias, litiasis, tumores o traumatismos.</t>
  </si>
  <si>
    <t>La opción D es correcta. El abordaje diagnóstico para diferenciar el origen urológico del sangrado glomerular se fundamenta en la exclusión de los signos patognomónicos de lesión de la membrana de filtración. Por consiguiente, la ausencia simultánea de eritrocitos deformados (dismórficos), la falta de formación de moldes hialinos con eritrocitos (cilindros hemáticos) y una excreción proteica dentro de parámetros fisiológicos o levemente aumentada por la sangre (menor de 200 mg/24 hs) confirman categóricamente que se trata de una hematuria de origen no glomerular.</t>
  </si>
  <si>
    <t>• &lt;b&gt;a) La ausencia de glóbulos rojos dismórficos:&lt;/b&gt; Es un componente correcto de la definición clínica, pero incompleto de forma aislada para resolver el enunciado.&lt;br /&gt;• &lt;b&gt;b) La ausencia de cilindros hemáticos:&lt;/b&gt; Es un criterio correcto y necesario para descartar el origen glomerular, pero insuficiente como única respuesta.&lt;br /&gt;• &lt;b&gt;c) La proteinuria menor de 200 mg/24 hs:&lt;/b&gt; Es el criterio analítico correcto que descarta el daño de la barrera de filtración, pero requiere de las características celulares microscópicas para confirmar la topografía de la hematuria. Al englobar las tres características clínicas ineludibles, la opción D es la única alternativa válida e integral.</t>
  </si>
  <si>
    <t>&lt;b&gt;HEMATURIA GLOMERULAR (DIAGNÓSTICO DIFERENCIAL)&lt;/b&gt;&lt;br /&gt;&lt;br /&gt;En franca contraposición a la afectación urológica, cuando la hematuria proviene directamente del daño en el glomérulo (ej. glomerulopatías), el sedimento presenta hallazgos característicos:&lt;br /&gt;• &lt;b&gt;Glóbulos Rojos Dismórficos:&lt;/b&gt; Al atravesar la membrana de filtración enferma, los hematíes se deforman y crenan, adoptando formas irregulares con "hernias" o en "anillo de sello" (acantocitos).&lt;br /&gt;• &lt;b&gt;Cilindros Hemáticos:&lt;/b&gt; La aglutinación de eritrocitos en la luz tubular conforma estos moldes, cuya aparición es patognomónica y exclusiva del daño glomerular.&lt;br /&gt;• &lt;b&gt;Proteinuria:&lt;/b&gt; Invariablemente asocia una pérdida de proteínas superior a 200 mg/24 hs (típicamente de rango no nefrótico en los síndromes nefríticos).</t>
  </si>
  <si>
    <t>La recolección para orina completa debe ser realizada:&lt;br&gt;&lt;br&gt;a) En recipiente estéril&lt;br&gt;&lt;br&gt;b) Con una retención máxima de 1 hora&lt;br&gt;&lt;br&gt;c) En recipiente limpio y seco&lt;br&gt;&lt;br&gt;d) Todas son correctas</t>
  </si>
  <si>
    <t>&lt;br&gt;c) En recipiente limpio y seco</t>
  </si>
  <si>
    <t>La recolección para la orina completa debe ser realizada obligatoriamente en un &lt;b&gt;recipiente limpio y seco&lt;/b&gt;, sin exigirse esterilidad absoluta salvo que se solicite un urocultivo concomitante.</t>
  </si>
  <si>
    <t>&lt;b&gt;RECOLECCIÓN Y CONSERVACIÓN DE LA MUESTRA URINARIA&lt;/b&gt;&lt;br /&gt;&lt;br /&gt;El examen de orina completo (físico, químico y microscópico) es un estudio rutinario fundamental para el diagnóstico de enfermedades renales y exige el cumplimiento de pautas preanalíticas estrictas para conservar su fidelidad diagnóstica.&lt;br /&gt;• &lt;b&gt;Recipiente:&lt;/b&gt; La muestra se debe recoger invariablemente en un recipiente limpio y seco. No necesariamente tiene que ser estéril para el análisis completo (la esterilidad se exige de manera exclusiva si se solicitará urocultivo).&lt;br /&gt;• &lt;b&gt;Retención vesical:&lt;/b&gt; Se requiere una retención urinaria mínima de 3 a 4 horas.&lt;br /&gt;• &lt;b&gt;Tiempo de Procesamiento:&lt;/b&gt; El análisis debe realizarse idealmente antes de 1 hora post-micción, con un plazo límite máximo validado de 2 horas desde su emisión. Si la muestra queda expuesta a temperatura ambiente por mayor tiempo, el pH produce la degeneración y lisis progresiva de los elementos formes (leucocitos, glóbulos rojos, células y cilindros), dificultando severamente el diagnóstico microscópico.&lt;br /&gt;• &lt;b&gt;Refrigeración:&lt;/b&gt; De no poder procesarla a tiempo, se debe guardar en la heladera (sin congelar, preferentemente en la puerta) a temperaturas entre 2° a 8°C, pudiendo conservarse en este estado por 24 a 36 horas.</t>
  </si>
  <si>
    <t>&lt;b&gt;c) En recipiente limpio y seco:&lt;/b&gt; Es la opción correcta. Constituye la pauta preanalítica estipulada para el análisis de orina completo rutinario, exigiéndose únicamente que el recipiente carezca de humedad y suciedad, sin necesidad de emplear frascos esterilizados.</t>
  </si>
  <si>
    <t>&lt;b&gt;a) En recipiente estéril:&lt;/b&gt; Es incorrecta. El recipiente estéril es innecesario para un examen físico-químico y microscópico general, exigiéndose su uso de forma exclusiva cuando la muestra se destina a aislamiento bacteriológico mediante urocultivo.&lt;br /&gt;&lt;b&gt;b) Con una retención máxima de 1 hora:&lt;/b&gt; Es incorrecta. El protocolo exige una retención vesical mínima (no máxima) de 3 a 4 horas para lograr concentrar adecuadamente los solutos y elementos celulares en la vejiga.&lt;br /&gt;&lt;b&gt;d) Todas son correctas:&lt;/b&gt; Es incorrecta, ya que las opciones A y B postulan prácticas inviables o erróneas para el protocolo del estudio general.</t>
  </si>
  <si>
    <t>&lt;b&gt;LIMITACIONES Y CONTAMINACIÓN EN LA RECOLECCIÓN&lt;/b&gt;&lt;br /&gt;&lt;br /&gt;• &lt;b&gt;Técnica en Mujeres (Premenopáusicas):&lt;/b&gt; Es fundamental y obligatorio el uso de un tapón vaginal durante la recolección, previa higiene periuretral y descartando el primer chorro. Su omisión contamina frecuentemente la orina normal con flujo vaginal, introduciendo abundantes células epiteliales escamosas, piocitos y hematíes, simulando falsamente un proceso patológico inflamatorio en el sedimento.&lt;br /&gt;• &lt;b&gt;Aislamiento Especial:&lt;/b&gt; En determinados pacientes incapaces de colaborar o que cursan con retención aguda, la obtención de orina estéril para cultivo se realiza mediante sonda.</t>
  </si>
  <si>
    <t>Fórmula de Cockroft y Gault: Pac.varón 68 años, 1 mg/dl, peso 72 kg:&lt;br&gt;&lt;br&gt;a) Clearence teórico 75 ml/min&lt;br&gt;&lt;br&gt;b) Clearence teórico 7,5 ml/min&lt;br&gt;&lt;br&gt;c) Clearence teórico 100 ml/min&lt;br&gt;&lt;br&gt;d) Clearence teórico 10 ml/min</t>
  </si>
  <si>
    <t>&lt;br&gt;a) Clearence teórico 75 ml/min</t>
  </si>
  <si>
    <t>En un paciente varón de &lt;b&gt;68 años, 72 kg y creatinina de 1 mg/dl&lt;/b&gt;, el clearance teórico estimado asciende a &lt;b&gt;75 mL/min&lt;/b&gt;.</t>
  </si>
  <si>
    <t>La opción a es correcta debido a que la literatura médica nefrológica establece como perla de cálculo clínico rápido que, en un paciente varón de &lt;b&gt;68 años&lt;/b&gt;, con &lt;b&gt;72 kg&lt;/b&gt; de peso y una &lt;b&gt;creatinina de 1 mg/dl&lt;/b&gt;, el clearance teórico estimado es de &lt;b&gt;75 mL/min&lt;/b&gt;.</t>
  </si>
  <si>
    <t>&lt;br /&gt;• &lt;b&gt;b) Clearence teórico 7,5 ml/min&lt;/b&gt;, &lt;b&gt;c) Clearence teórico 100 ml/min&lt;/b&gt; y &lt;b&gt;d) Clearence teórico 10 ml/min:&lt;/b&gt; Son incorrectas porque representan estimaciones erróneas que no se corresponden con el cálculo fisiológico derivado de las variables del paciente (edad avanzada, peso conservado y creatinina en rango normal), las cuales determinan un filtrado discretamente disminuido por la edad pero que aún se mantiene en rangos funcionales (cercano a 75 mL/min).</t>
  </si>
  <si>
    <t>14_Fisiopatología_renal</t>
  </si>
  <si>
    <t>El Clearance de una sustancia implica conceptualmente:&lt;br&gt;&lt;br&gt;a) Gramos de sustancia&lt;br&gt;&lt;br&gt;b) Tiempo que tarda en ser excretada&lt;br&gt;&lt;br&gt;c) Ninguna de las anteriores&lt;br&gt;&lt;br&gt;d) Volumen de plasma&lt;br&gt;&lt;br&gt;e) Volumen que orina</t>
  </si>
  <si>
    <t>d) Volumen de plasma</t>
  </si>
  <si>
    <t>A nivel analítico, el &lt;b&gt;Clearance de una sustancia implica conceptualmente el volumen de plasma&lt;/b&gt; depurado.</t>
  </si>
  <si>
    <t>&lt;b&gt;CONCEPTO DE CLEARANCE Y FILTRADO GLOMERULAR&lt;/b&gt;&lt;br /&gt;&lt;br /&gt;El glomérulo es la unidad funcional y estructural inicial donde se produce el filtrado de la sangre.&lt;br /&gt;• &lt;b&gt;Tasa de Filtrado Glomerular:&lt;/b&gt; Fisiológicamente, el filtrado glomerular en un hombre sano es de 120 ml/min/1,73 m2 de superficie corporal.&lt;br /&gt;• &lt;b&gt;Aclaramiento (Clearance):&lt;/b&gt; A nivel analítico, el Clearance de una sustancia implica conceptualmente el volumen de plasma depurado a su paso por el riñón en una unidad de tiempo.&lt;br /&gt;• &lt;b&gt;Estructura del Filtrado:&lt;/b&gt; La red vascular inicia en la arteriola aferente, que se ramifica en capilares que convergen finalmente en la arteriola eferente. El filtrado atraviesa estas estructuras hacia el Espacio de Bowman, dando lugar al Filtrado Glomerular que posteriormente desemboca en el túbulo contorneado proximal.</t>
  </si>
  <si>
    <t>La opción D es correcta. En la fisiología renal, el término clearance o aclaramiento se define analítica y conceptualmente como el volumen de plasma sanguíneo que el riñón logra depurar o liberar completamente de una determinada sustancia en una unidad de tiempo.</t>
  </si>
  <si>
    <t>• &lt;b&gt;a) Gramos de sustancia:&lt;/b&gt; Es incorrecta. El clearance no evalúa la masa neta (gramos o miligramos) de la sustancia excretada, sino que refleja el volumen plasmático que ha sido limpiado de dicha sustancia.&lt;br /&gt;• &lt;b&gt;b) Tiempo que tarda en ser excretada:&lt;/b&gt; Es incorrecta. Si bien la unidad de tiempo es parte de la tasa (ej. mililitros por minuto), el concepto central del clearance no es la medición temporal aislada, sino la relación volumétrica de depuración plasmática.&lt;br /&gt;• &lt;b&gt;c) Ninguna de las anteriores:&lt;/b&gt; Es incorrecta, dado que el volumen de plasma es la respuesta que define adecuadamente el concepto.&lt;br /&gt;• &lt;b&gt;e) Volumen que orina:&lt;/b&gt; Es incorrecta. El volumen de orina formado o excretado (diuresis o flujo urinario) es un parámetro distinto al clearance. Aunque se utiliza en la fórmula matemática para calcular el aclaramiento, la definición teórica remite exclusivamente al plasma depurado.</t>
  </si>
  <si>
    <t>&lt;b&gt;BARRERA DE FILTRACIÓN GLOMERULAR&lt;/b&gt;&lt;br /&gt;&lt;br /&gt;El plasma es filtrado a través de una barrera que regula selectivamente el paso hacia el espacio urinario mediante una doble naturaleza (mecánica y eléctrica). Está constituida por:&lt;br /&gt;• &lt;b&gt;Endotelio capilar:&lt;/b&gt; Posee fenestraciones.&lt;br /&gt;• &lt;b&gt;Membrana basal glomerular (MBG).&lt;/b&gt;&lt;br /&gt;• &lt;b&gt;Epitelio visceral (podocitos):&lt;/b&gt; Presenta el diafragma de hendidura entre sus pedicelos. Un factor producido por las células epiteliales del glomérulo regula la permeabilidad de la barrera de filtración.&lt;br /&gt;• &lt;b&gt;Selectividad Eléctrica:&lt;/b&gt; La barrera es eléctricamente negativa debido a proteínas como la podocalixina o el heparán sulfato, repeliendo macromoléculas con carga similar.</t>
  </si>
  <si>
    <t>¿Qué es el factor permeabilidad glomerular? Seleccione una:&lt;br&gt;&lt;br&gt;a) Una proteína que se encuentra en la membrana basal glomerular&lt;br&gt;&lt;br&gt;b) Un complejo antígeno-anticuerpo que se forma en respuesta a una infección estreptocócica&lt;br&gt;&lt;br&gt;c) Un factor producido por las células epiteliales del glomérulo que regula la permeabilidad de la barrera de filtración&lt;br&gt;&lt;br&gt;d) Una enzima que degrada la matriz extracelular del glomérulo</t>
  </si>
  <si>
    <t>&lt;br&gt;c) Un factor producido por las células epiteliales del glomérulo que regula la permeabilidad de la barrera de filtración</t>
  </si>
  <si>
    <t>&lt;b&gt;BARRERA DE FILTRACIÓN GLOMERULAR&lt;/b&gt;&lt;br /&gt;&lt;br /&gt;La barrera de filtración glomerular regula selectivamente el paso hacia el espacio urinario mediante una doble naturaleza: mecánica y eléctrica. Está constituida anatómicamente por tres estructuras fundamentales:&lt;br /&gt;• &lt;b&gt;Endotelio capilar:&lt;/b&gt; Posee fenestraciones que permiten el paso del plasma.&lt;br /&gt;• &lt;b&gt;Membrana basal glomerular (MBG):&lt;/b&gt; Estructura acelular interpuesta.&lt;br /&gt;• &lt;b&gt;Epitelio visceral (Podocitos):&lt;/b&gt; Son las células epiteliales del glomérulo que presentan el diafragma de hendidura entre sus pedicelos. Precisamente, un factor producido por estas células epiteliales es el responsable primario de regular dinámicamente la permeabilidad de la barrera de filtración.&lt;br /&gt;• &lt;b&gt;Naturaleza Eléctrica:&lt;/b&gt; La barrera es eléctricamente negativa debido a proteínas estructurales específicas como la podocalixina o el heparán sulfato, repeliendo macromoléculas con carga similar.</t>
  </si>
  <si>
    <t>&lt;b&gt;c) Un factor producido por las células epiteliales del glomérulo que regula la permeabilidad de la barrera de filtración:&lt;/b&gt; Es la opción correcta. Fisiológicamente, las células del epitelio visceral (podocitos) sintetizan factores y proteínas (como la nefrina y podocina) que estructuran el diafragma de hendidura, modulando de forma directa y rigurosa la permeabilidad y selectividad de la barrera de filtración.</t>
  </si>
  <si>
    <t>&lt;b&gt;a) Una proteína que se encuentra en la membrana basal glomerular:&lt;/b&gt; Es incorrecta. Si bien la membrana basal posee proteínas estructurales vitales, el factor funcional regulador al que se alude es producto de las células epiteliales suprayacentes.&lt;br /&gt;&lt;b&gt;b) Un complejo antígeno-anticuerpo que se forma en respuesta a una infección estreptocócica:&lt;/b&gt; Es incorrecta. Esto describe a los inmunocomplejos de la inmunidad humoral que causan daño inflamatorio y glomerulonefritis, no a un factor de regulación fisiológico propio del riñón.&lt;br /&gt;&lt;b&gt;d) Una enzima que degrada la matriz extracelular del glomérulo:&lt;/b&gt; Es incorrecta. Se refiere a enzimas como las metaloproteinasas que participan en el remodelado mesangial y tisular, mecanismo ajeno a la regulación epitelial de la permeabilidad al filtrado.</t>
  </si>
  <si>
    <t>&lt;b&gt;PROTEINURIA FISIOLÓGICA Y SELECTIVIDAD&lt;/b&gt;&lt;br /&gt;&lt;br /&gt;• &lt;b&gt;Normalidad:&lt;/b&gt; En un estado fisiológico de filtración y retención estructural, el rango de la proteinuria fisiológica es de hasta 150 mg/día.&lt;br /&gt;• &lt;b&gt;Alteración Leve:&lt;/b&gt; Clínicamente, cuando existe daño inicial y alteraciones en la barrera epitelial, se define el concepto de &lt;b&gt;proteinuria selectiva&lt;/b&gt;, lo cual indica fundamentalmente que la pérdida proteica es a expensas de proteínas de tamaño molecular relativamente pequeño.</t>
  </si>
  <si>
    <t>El feed-back túbulo glomerular distal:&lt;br&gt;&lt;br&gt;a) Tiene sensibilidad absoluta a la concentración de calcio&lt;br&gt;&lt;br&gt;b) Dilata la arteriola aferente como efecto final&lt;br&gt;&lt;br&gt;c) Depende de la concentración de sodio en la mácula densa&lt;br&gt;&lt;br&gt;d) Contrae la arteriola eferente como efecto final</t>
  </si>
  <si>
    <t>&lt;br&gt;c) Depende de la concentración de sodio en la mácula densa</t>
  </si>
  <si>
    <t>El &lt;b&gt;feed-back túbulo glomerular distal&lt;/b&gt; depende estrictamente de la &lt;b&gt;concentración de sodio en la mácula densa&lt;/b&gt;.</t>
  </si>
  <si>
    <t>&lt;b&gt;MECANISMOS DE AUTORREGULACIÓN: FEEDBACK TÚBULO-GLOMERULAR&lt;/b&gt;&lt;br /&gt;&lt;br /&gt;El balance túbulo-glomerular constituye un mecanismo hemodinámico protector sensado en el túbulo contorneado distal temprano y vinculado directamente a la osmolaridad y al ClNa+.&lt;br /&gt;• &lt;b&gt;Fisiología del Feedback:&lt;/b&gt; Un aumento en la presión y volumen aferente eleva la tasa de filtrado glomerular (FG). El túbulo contorneado proximal amortigua el excedente, pero el remanente distal llega a la &lt;b&gt;mácula densa&lt;/b&gt;.&lt;br /&gt;• &lt;b&gt;Respuesta Protectora:&lt;/b&gt; Cuando se pone en juego este balance, el &lt;b&gt;exceso de Na+ en la mácula densa protege al glomérulo generando una vasoconstricción de la arteriola aferente&lt;/b&gt;.&lt;br /&gt;• &lt;b&gt;Mecanismo Celular:&lt;/b&gt; Esta vasoconstricción se logra mediante la generación local de &lt;b&gt;adenosina&lt;/b&gt; (con gasto de ATP), la cual introduce calcio en el músculo liso de la arteriola aferente para contraerla y resguardar así la presión intraglomerular.</t>
  </si>
  <si>
    <t>La opción c es correcta debido a que la fisiología renal establece como axioma hemodinámico validado que el &lt;b&gt;feed-back túbulo glomerular distal depende de la concentración de sodio en la mácula densa&lt;/b&gt;. Cuando llega un exceso de sodio a este sensor, se desencadena la respuesta protectora para regular la presión del glomérulo.</t>
  </si>
  <si>
    <t>&lt;br /&gt;• &lt;b&gt;a) Tiene sensibilidad absoluta a la concentración de calcio:&lt;/b&gt; Es incorrecta porque el sensor principal de la mácula densa evalúa la concentración de cloruro de sodio (Na+ y Cl-), no la de calcio. El calcio interviene de forma secundaria exclusivamente en el proceso de contracción muscular lisa inducida por la adenosina.&lt;br /&gt;• &lt;b&gt;b) Dilata la arteriola aferente como efecto final:&lt;/b&gt; Es diametralmente incorrecta ya que el efecto final ante el exceso de sodio sensado es producir una &lt;b&gt;vasoconstricción&lt;/b&gt; (no dilatación) de la arteriola aferente para proteger al glomérulo de la hiperfiltración.&lt;br /&gt;• &lt;b&gt;d) Contrae la arteriola eferente como efecto final:&lt;/b&gt; Es incorrecta porque el mecanismo directo de este feedback actúa cerrando la arteriola &lt;b&gt;aferente&lt;/b&gt; (de entrada) mediado por adenosina. La contracción de la eferente es un evento mediado primariamente por la Angiotensina II cuando, a la inversa, cae el aporte de sodio.</t>
  </si>
  <si>
    <t>&lt;b&gt;LIBERACIÓN DE RENINA Y MÁCULA DENSA&lt;/b&gt;&lt;br /&gt;&lt;br /&gt;El sistema de autorregulación funciona de forma inversa cuando los niveles de filtrado y volumen caen:&lt;br /&gt;• Inversamente al mecanismo de exceso, la &lt;b&gt;caída en el aporte de Na+&lt;/b&gt; en la mácula densa del glomérulo renal determina la estimulación de las células yuxtaglomerulares.&lt;br /&gt;• Esto desencadena la &lt;b&gt;liberación de renina&lt;/b&gt; por parte del aparato yuxtaglomerular, activando el Sistema Renina-Angiotensina-Aldosterona para contraer selectivamente la arteriola eferente (vía Angiotensina II) e intentar preservar la presión de filtrado.</t>
  </si>
  <si>
    <t>La estimulación de receptores AT2 y análogos del sistema RAA produce:&lt;br&gt;&lt;br&gt;a) Vasoconstricción de arteriola eferente&lt;br&gt;&lt;br&gt;b) Retención de sodio&lt;br&gt;&lt;br&gt;c) Disminución de las resistencias periféricas por vasodilatación&lt;br&gt;&lt;br&gt;d) Aumento de la presión oncótica intraglomerular</t>
  </si>
  <si>
    <t>c) Disminución de las resistencias periféricas por vasodilatación</t>
  </si>
  <si>
    <t>&lt;b&gt;SISTEMA RENINA-ANGIOTENSINA-ALDOSTERONA (RECEPTORES AT1 Y AT2)&lt;/b&gt;&lt;br /&gt;&lt;br /&gt;A nivel funcional, el sistema Renina-Angiotensina-Aldosterona (SRAA) se divide en dos vías o equipos de acción opuesta:&lt;br /&gt;• &lt;b&gt;Receptores AT1 ("Equipo Rojo"):&lt;/b&gt; La Angiotensina II (Ag II) actúa predominantemente sobre los receptores AT1, ubicados de forma selectiva solo en la arteriola eferente. Producen una franca vasoconstricción y retención de sodio. A nivel celular generan aldosterona, Especies Reactivas de O2 (inflamación e hiperoxidación), liberación de factores de crecimiento, hipertrofia y síntesis de colágeno (fibrosis).&lt;br /&gt;• &lt;b&gt;Receptores AT2 ("Equipo Verde"):&lt;/b&gt; Producen efectos diametralmente opuestos a la vía clásica. Generan disminución de las resistencias periféricas por &lt;b&gt;vasodilatación&lt;/b&gt;, &lt;b&gt;natriuresis&lt;/b&gt;, inhibición de especies reactivas de oxígeno (anti-inflamación), inhibición de factores de crecimiento (antiproliferación) y anti-hipertrofia/antifibrosis.&lt;br /&gt;• &lt;b&gt;Balance Fisiológico:&lt;/b&gt; En el adulto, el receptor AT1 es mucho más sensible que el AT2 (el cual es predominante en la etapa fetal), estableciendo fisiológicamente una leve superioridad vasoconstrictora basal en el organismo.</t>
  </si>
  <si>
    <t>La opción C es correcta. Fisiológicamente, los receptores AT2 constituyen la vía contrarreguladora y protectora del sistema renina-angiotensina-aldosterona. Su estimulación produce efectos diametralmente opuestos al accionar clásico de la angiotensina II, generando una franca vasodilatación (que disminuye las resistencias periféricas), induciendo natriuresis y ejerciendo acciones antiproliferativas y antiinflamatorias tisulares.</t>
  </si>
  <si>
    <t>• &lt;b&gt;a) Vasoconstricción de arteriola eferente:&lt;/b&gt; Es incorrecta. Constituye el efecto directo y patognomónico de la Angiotensina II al actuar selectivamente sobre los receptores AT1, no sobre los AT2.&lt;br /&gt;• &lt;b&gt;b) Retención de sodio:&lt;/b&gt; Es incorrecta. La retención de sodio es una de las acciones mediadas primariamente por la estimulación del receptor AT1 y la secreción de aldosterona, mientras que el receptor AT2 favorece el efecto contrario (natriuresis).&lt;br /&gt;• &lt;b&gt;d) Aumento de la presión oncótica intraglomerular:&lt;/b&gt; Es incorrecta. La presión oncótica capilar depende fundamentalmente de la concentración de proteínas plasmáticas. Los receptores del sistema RAA modulan la hemodinamia renal modificando la presión hidrostática intraglomerular mediante vasoconstricción o vasodilatación capilar, no interviniendo directamente en la fuerza oncótica.</t>
  </si>
  <si>
    <t>El aumento franco de Na+ en el T.C.D. (M. Densa) produce:&lt;br&gt;&lt;br&gt;a) Vasoconstricción dañina de la arteriola eferente glomerular&lt;br&gt;&lt;br&gt;b) Hiperfiltración&lt;br&gt;&lt;br&gt;c) Mayor secreción de Ag II&lt;br&gt;&lt;br&gt;d) Vasoconstricción protectora de la arteriola aferente</t>
  </si>
  <si>
    <t>&lt;br&gt;d) Vasoconstricción protectora de la arteriola aferente</t>
  </si>
  <si>
    <t>Fisiológicamente, cuando se pone en juego el balance túbulo-glomerular, el exceso o aumento franco de Na+ en la mácula densa protege al glomérulo con una vasoconstricción aferente.</t>
  </si>
  <si>
    <t>AUTORREGULACIÓN Y BALANCE TÚBULO-GLOMERULAR&lt;br /&gt;&lt;br /&gt;El riñón posee un mecanismo hemodinámico protector compuesto por el balance túbulo-glomerular, cuyo sensado se realiza en el Túbulo Contorneado Distal (T.C.D.) temprano y depende estrictamente de la concentración de sodio en la mácula densa.&lt;br /&gt;• Mecanismo ante el exceso de Na+: Cuando un aumento en la presión aferente eleva la tasa de filtrado glomerular, el remanente distal de cloruro de sodio llega a la mácula densa. Este exceso de Na+ protege al glomérulo desencadenando la generación de adenosina (con gasto de ATP), la cual introduce calcio en el músculo liso de la arteriola aferente para contraerla. Esta vasoconstricción aferente disminuye el flujo de entrada, resguardando la presión intraglomerular.&lt;br /&gt;• Mecanismo inverso (déficit de Na+): Por el contrario, la caída en el aporte de Na+ en la mácula densa del glomérulo renal determina la liberación de renina por parte del aparato yuxtaglomerular.</t>
  </si>
  <si>
    <t>d) Vasoconstricción protectora de la arteriola aferente: Es la opción correcta. El exceso de sodio en el T.C.D. es censado por la mácula densa, disparando el feedback túbulo-glomerular que, mediante la generación de adenosina, contrae el músculo liso de la arteriola aferente protegiendo la presión intraglomerular.</t>
  </si>
  <si>
    <t>a) Vasoconstricción dañina de la arteriola eferente glomerular, y c) Mayor secreción de Ag II: Son opciones incorrectas. El aumento de Na+ en la mácula densa fisiológicamente inhibe la secreción de renina. Es inversamente la caída en el aporte de Na+ a la mácula densa lo que determina la liberación de renina por el aparato yuxtaglomerular, desencadenando la cascada de Angiotensina II y la posterior vasoconstricción de la arteriola eferente.&lt;br /&gt;b) Hiperfiltración: Es incorrecta. El resultado hemodinámico del feedback mediado por el exceso de sodio en la mácula densa es justamente evitar y controlar la hiperfiltración, induciendo la vasoconstricción de la arteriola de entrada (aferente) para amortiguar el excedente.</t>
  </si>
  <si>
    <t>El receptor AT2 del sistema RAA produce:&lt;br&gt;&lt;br&gt;a) Vasoconstricción&lt;br&gt;&lt;br&gt;b) Retención de sodio&lt;br&gt;&lt;br&gt;c) Vasodilatación&lt;br&gt;&lt;br&gt;d) a y b son correctos</t>
  </si>
  <si>
    <t>&lt;br&gt;c) Vasodilatación</t>
  </si>
  <si>
    <t>La estimulación de los &lt;b&gt;receptores AT2&lt;/b&gt; (y análogos del sistema RAA) produce una disminución de las resistencias periféricas generando directamente &lt;b&gt;vasodilatación&lt;/b&gt;.</t>
  </si>
  <si>
    <t>&lt;b&gt;SISTEMA RENINA-ANGIOTENSINA-ALDOSTERONA (EL EQUIPO VERDE)&lt;/b&gt;&lt;br /&gt;&lt;br /&gt;A nivel funcional, el sistema se divide en dos vías o "equipos" de acción diametralmente opuesta:&lt;br /&gt;• &lt;b&gt;El "Equipo Verde" (Receptores AT2):&lt;/b&gt; Producen efectos opuestos a los de la vía clásica constrictora. La estimulación de receptores AT2 y análogos del sistema RAA produce una disminución de las resistencias periféricas por &lt;b&gt;vasodilatación&lt;/b&gt;.&lt;br /&gt;• &lt;b&gt;Efectos sistémicos del AT2:&lt;/b&gt; Además de la potente vasodilatación, generan &lt;b&gt;natriuresis&lt;/b&gt;, &lt;b&gt;inhibición de R.O.S. (anti-inflamación)&lt;/b&gt;, &lt;b&gt;inhibición de factores de crecimiento (antiproliferación)&lt;/b&gt; y &lt;b&gt;anti-hipertrofia/antifibrosis&lt;/b&gt;.&lt;br /&gt;• &lt;b&gt;Predominio:&lt;/b&gt; En el adulto, el receptor AT1 es mucho más sensible que el AT2 (el cual es predominante en la etapa fetal), estableciendo una leve superioridad vasoconstrictora basal.</t>
  </si>
  <si>
    <t>La opción c es correcta debido a que la literatura nefrológica establece como axioma fisiológico validado que la estimulación del &lt;b&gt;receptor AT2&lt;/b&gt; del sistema RAA produce una disminución de las resistencias periféricas mediada exclusivamente por &lt;b&gt;vasodilatación&lt;/b&gt;, sumado a un profundo efecto natriurético y antifibrótico.</t>
  </si>
  <si>
    <t>&lt;br /&gt;• &lt;b&gt;a) Vasoconstricción&lt;/b&gt;, &lt;b&gt;b) Retención de sodio&lt;/b&gt; y &lt;b&gt;d) a y b son correctos:&lt;/b&gt; Son diametralmente incorrectas porque la vasoconstricción y la retención de sodio son los efectos cardiovasculares patológicos producidos pura y exclusivamente por la estimulación de los &lt;b&gt;receptores AT1&lt;/b&gt; de la Angiotensina II, los cuales se oponen de forma directa a las acciones protectoras de los receptores AT2.</t>
  </si>
  <si>
    <t>&lt;b&gt;EL EQUIPO ROJO (RECEPTORES AT1)&lt;/b&gt;&lt;br /&gt;&lt;br /&gt;• &lt;b&gt;Fisiología del AT1:&lt;/b&gt; La Angiotensina II actúa predominantemente sobre los receptores AT1, ubicados de forma selectiva solo en la arteriola eferente. Clínicamente, el receptor AT1 del sistema RAA produce una franca &lt;b&gt;vasoconstricción&lt;/b&gt; y &lt;b&gt;retención de sodio&lt;/b&gt;.&lt;br /&gt;• &lt;b&gt;Cascada celular destructiva:&lt;/b&gt; A nivel intracelular, esta vía genera secreción de aldosterona, liberación de Especies Reactivas de O2 (R.O.S.), inflamación profunda, liberación de factores de crecimiento, proliferación, hipertrofia miocárdica y síntesis de colágeno fibrogénico.</t>
  </si>
  <si>
    <t>El receptor AT1 del sistema RAA produce:&lt;br&gt;&lt;br&gt;a) Vasoconstricción&lt;br&gt;&lt;br&gt;b) Retención de sodio&lt;br&gt;&lt;br&gt;c) Vasodilatación&lt;br&gt;&lt;br&gt;d) a y b son correctos</t>
  </si>
  <si>
    <t>d) a y b son correctos</t>
  </si>
  <si>
    <t>El &lt;b&gt;receptor AT1&lt;/b&gt; del sistema RAA produce una franca &lt;b&gt;vasoconstricción&lt;/b&gt; y &lt;b&gt;retención de sodio&lt;/b&gt;.</t>
  </si>
  <si>
    <t>&lt;b&gt;SISTEMA RENINA-ANGIOTENSINA-ALDOSTERONA (RECEPTORES AT1)&lt;/b&gt;&lt;br /&gt;&lt;br /&gt;La Angiotensina II actúa predominantemente sobre los receptores AT1, los cuales conforman la vía clásica de acción del sistema ("Equipo Rojo") y se ubican de forma selectiva en la arteriola eferente del glomérulo.&lt;br /&gt;• &lt;b&gt;Efectos Hemodinámicos:&lt;/b&gt; Su estimulación produce directamente una franca vasoconstricción arteriolar y promueve la retención de sodio.&lt;br /&gt;• &lt;b&gt;Efectos Celulares e Histológicos:&lt;/b&gt; A nivel intracelular, esta vía genera secreción de aldosterona, especies reactivas de oxígeno (hiperoxidación), inflamación, liberación de factores de crecimiento, proliferación, hipertrofia celular y síntesis de colágeno (fibrosis).&lt;br /&gt;• &lt;b&gt;Vía Contrarreguladora (AT2):&lt;/b&gt; Produce efectos diametralmente opuestos; la estimulación de los receptores AT2 genera disminución de las resistencias periféricas por vasodilatación, natriuresis y acciones protectoras antiinflamatorias y antiproliferativas.</t>
  </si>
  <si>
    <t>La opción D es correcta. Fisiológicamente, el receptor AT1 del sistema renina-angiotensina-aldosterona media las acciones sistémicas clásicas de la angiotensina II, produciendo como efectos directos y principales una potente vasoconstricción y la retención tubular de sodio en el organismo.</t>
  </si>
  <si>
    <t>• &lt;b&gt;a) Vasoconstricción:&lt;/b&gt; Es una premisa correcta, pero resulta incompleta por sí sola para responder al enunciado.&lt;br /&gt;• &lt;b&gt;b) Retención de sodio:&lt;/b&gt; Es una premisa correcta, pero incompleta de forma aislada.&lt;br /&gt;• &lt;b&gt;c) Vasodilatación:&lt;/b&gt; Es incorrecta. La vasodilatación y la natriuresis son los efectos fisiológicos diametralmente opuestos mediados por la estimulación de la vía contrarreguladora de los receptores AT2.</t>
  </si>
  <si>
    <t>&lt;b&gt;IMPLICANCIA FARMACOLÓGICA NEFROPROTECTORA&lt;/b&gt;&lt;br /&gt;&lt;br /&gt;El bloqueo terapéutico del receptor AT1 o de la producción de Angiotensina II es la base de la nefroprotección en pacientes crónicos.&lt;br /&gt;• &lt;b&gt;IECA:&lt;/b&gt; Protegen la función renal porque disminuyen la hiperfiltración glomerular al impedir la formación de la hormona vasoconstrictora, produciendo una vasodilatación protectora de la arteriola eferente.&lt;br /&gt;• &lt;b&gt;ARA II:&lt;/b&gt; Los antagonistas de los receptores evitan directamente la unión de la Angiotensina II de forma específica a los receptores AT1, inhibiendo el daño hemodinámico y la cascada fibrótica.</t>
  </si>
  <si>
    <t>La caída en el aporte de Na+ en la mácula densa del glomérulo renal determina:&lt;br&gt;&lt;br&gt;a) Aumento de la excreción de cloro en túbulo distal&lt;br&gt;&lt;br&gt;b) Aumento de la presión oncótica intracapilar&lt;br&gt;&lt;br&gt;c) Liberación de renina por parte del aparato yuxtaglomerular&lt;br&gt;&lt;br&gt;d) Caída de la presión arterial</t>
  </si>
  <si>
    <t>&lt;br&gt;c) Liberación de renina por parte del aparato yuxtaglomerular</t>
  </si>
  <si>
    <t>La &lt;b&gt;caída en el aporte de Na+ en la mácula densa&lt;/b&gt; del glomérulo renal determina de forma directa la &lt;b&gt;liberación de renina por parte del aparato yuxtaglomerular&lt;/b&gt;.</t>
  </si>
  <si>
    <t>&lt;b&gt;ESTÍMULOS DE LIBERACIÓN DE RENINA&lt;/b&gt;&lt;br /&gt;&lt;br /&gt;El inicio del sistema renina-angiotensina-aldosterona (SRAA) se produce con la liberación de &lt;b&gt;renina&lt;/b&gt;, generada a partir de una modificación de la media muscular de la &lt;b&gt;arteriola aferente&lt;/b&gt;.&lt;br /&gt;• &lt;b&gt;Vías principales:&lt;/b&gt; Este proceso de secreción se desencadena fisiológicamente por tres vías fundamentales:&lt;br /&gt;• &lt;b&gt;Cambios en el aporte de ClNa+:&lt;/b&gt; Las variaciones iónicas son censadas en la &lt;b&gt;mácula densa&lt;/b&gt; del túbulo contorneado distal. Esta estructura informa a las &lt;b&gt;células yuxtaglomerulares&lt;/b&gt;, determinando que la caída en el aporte de Na+ desencadene la consecuente liberación de renina.&lt;br /&gt;• &lt;b&gt;Mecanismos barorreceptores:&lt;/b&gt; Ubicados en la arteriola aferente, detectan fluctuaciones de tensión. El cambio o caída de presión en la arteriola aferente estimula de manera directa la liberación de renina.&lt;br /&gt;• &lt;b&gt;Estimulación simpática:&lt;/b&gt; Mediada por la vía de los receptores &lt;b&gt;β1 adrenérgicos&lt;/b&gt;, ejerciendo una acción directa sobre la arteriola aferente.</t>
  </si>
  <si>
    <t>&lt;b&gt;c) Liberación de renina por parte del aparato yuxtaglomerular:&lt;/b&gt; Es la opción correcta. Fisiológicamente, la mácula densa del túbulo contorneado distal actúa como un sensor de la concentración de cloruro de sodio. Ante la caída en el aporte de Na+ a este nivel, envía señales a las células yuxtaglomerulares contiguas para que secreten renina hacia el torrente sanguíneo, desencadenando el inicio de la cascada del sistema renina-angiotensina-aldosterona.</t>
  </si>
  <si>
    <t>&lt;b&gt;a) Aumento de la excreción de cloro en túbulo distal:&lt;/b&gt; Es incorrecta. La respuesta al déficit de sodio censado en la mácula densa no es aumentar la excreción iónica, sino activar mecanismos hormonales de retención.&lt;br /&gt;&lt;b&gt;b) Aumento de la presión oncótica intracapilar:&lt;/b&gt; Es incorrecta. La presión oncótica intracapilar depende de las proteínas plasmáticas (fundamentalmente la albúmina) y no es el mecanismo de respuesta celular mediado por el sensor del aparato yuxtaglomerular ante fluctuaciones del sodio filtrado.&lt;br /&gt;&lt;b&gt;d) Caída de la presión arterial:&lt;/b&gt; Es incorrecta. Fisiológicamente, el objetivo final del sensado tubular y la posterior liberación de renina es activar una cascada vasoconstrictora y retentora de sodio para precisamente evitar y revertir la hipotensión y la hipoperfusión.</t>
  </si>
  <si>
    <t>&lt;b&gt;MECANISMO INVERSO (EXCESO DE Na+)&lt;/b&gt;&lt;br /&gt;&lt;br /&gt;• &lt;b&gt;Balance túbulo-glomerular:&lt;/b&gt; Cuando ocurre el escenario inverso (aumento franco en la concentración de Na+ en la mácula densa), se activa un mecanismo de protección glomerular.&lt;br /&gt;• &lt;b&gt;Vasoconstricción aferente:&lt;/b&gt; El exceso de Na+ remanente que llega a la mácula densa desencadena la generación de adenosina (con gasto de ATP), la cual introduce calcio en el músculo liso de la &lt;b&gt;arteriola aferente&lt;/b&gt; para contraerla. Esta vasoconstricción aferente disminuye el flujo de entrada, resguardando la presión intraglomerular frente a la hiperfiltración compensadora.</t>
  </si>
  <si>
    <t>Cuál de estas premisas es verdadera para el Sistema RAA:&lt;br&gt;&lt;br&gt;a) La aldosterona estimula la liberación del Sistema RAA&lt;br&gt;&lt;br&gt;b) Los receptores AT2 producen retención de sodio&lt;br&gt;&lt;br&gt;c) La Ag 1.7 produce vasodilatación severa vía receptores AT2&lt;br&gt;&lt;br&gt;d) Los receptores AT1 inhiben la fibrosis</t>
  </si>
  <si>
    <t>&lt;br&gt;c) La Ag 1.7 produce vasodilatación severa vía receptores AT2</t>
  </si>
  <si>
    <t>A nivel hemodinámico, la &lt;b&gt;Angiotensina 1-7 (Ag 1-7)&lt;/b&gt; produce una &lt;b&gt;vasodilatación severa vía receptores AT2&lt;/b&gt;.</t>
  </si>
  <si>
    <t>&lt;b&gt;EJE RENINA-ANGIOTENSINA ACTUAL&lt;/b&gt;&lt;br /&gt;&lt;br /&gt;El modelo fisiológico moderno del Sistema Renina-Angiotensina-Aldosterona (SRAA) incluye múltiples peptidasas que abren caminos simultáneos de contrarregulación frente a la vía clásica constrictora:&lt;br /&gt;• &lt;b&gt;Enzima ECA2 y Ag 1-7:&lt;/b&gt; La enzima ECA2 transforma la Angiotensina I en Ang 1-9 y la Angiotensina II en &lt;b&gt;Angiotensina 1-7 (Ag 1-7)&lt;/b&gt;.&lt;br /&gt;• &lt;b&gt;Efecto Hemodinámico:&lt;/b&gt; A nivel funcional, la Ag 1-7 actúa estimulando directamente a los &lt;b&gt;receptores AT2&lt;/b&gt; y al receptor Mas (los cuales están estrechamente asociados al "equipo vasodilatador" renal y sistémico). Esto produce como efecto final ineludible una &lt;b&gt;vasodilatación severa&lt;/b&gt; que protege la perfusión de los órganos.&lt;br /&gt;• &lt;b&gt;Mecanismo Protector:&lt;/b&gt; Esta vía de la ECA2 y la Ag 1-7 se opone de forma directa a los efectos destructivos, vasoconstrictores y profibróticos mediados por la Angiotensina II clásica sobre los receptores AT1.</t>
  </si>
  <si>
    <t>La opción c es correcta debido a que la literatura nefrológica establece axiomáticamente que, dentro del eje actual del SRAA, la enzima ECA2 convierte la Angiotensina II en &lt;b&gt;Ag 1-7&lt;/b&gt;, la cual tiene la función específica de generar una &lt;b&gt;vasodilatación severa&lt;/b&gt; sistémica mediada por la estimulación protectora de los &lt;b&gt;receptores AT2&lt;/b&gt;.</t>
  </si>
  <si>
    <t>&lt;br /&gt;• &lt;b&gt;a) La aldosterona estimula la liberación del Sistema RAA:&lt;/b&gt; Es diametralmente incorrecta, ya que la aldosterona es el producto secretor final de la cascada (inducida por la vía AT1) y no el estímulo inicial. El sistema se estimula primaria y directamente por una caída en el aporte de sodio en la mácula densa o por una caída de presión en la arteriola aferente.&lt;br /&gt;• &lt;b&gt;b) Los receptores AT2 producen retención de sodio:&lt;/b&gt; Es incorrecta porque el estímulo de los receptores AT2 ("Equipo Verde") genera efectos protectores como &lt;b&gt;natriuresis&lt;/b&gt; (excreción de sodio y agua) y vasodilatación. La peligrosa retención de sodio es un efecto patológico exclusivo de los receptores AT1 ("Equipo Rojo").&lt;br /&gt;• &lt;b&gt;d) Los receptores AT1 inhiben la fibrosis:&lt;/b&gt; Es diametralmente incorrecta debido a que los receptores AT1 inducen de forma patogénica la síntesis de colágeno, la proliferación celular, la hipertrofia y una extensa &lt;b&gt;fibrosis&lt;/b&gt; tisular. Quienes inhiben la fibrosis (antifibrosis) son estrictamente los receptores AT2.</t>
  </si>
  <si>
    <t>&lt;b&gt;EL EQUIPO ROJO Y EQUIPO VERDE (RECEPTORES AT1 Y AT2)&lt;/b&gt;&lt;br /&gt;&lt;br /&gt;• &lt;b&gt;Equipo Rojo (Receptores AT1):&lt;/b&gt; La Angiotensina II actúa predominantemente sobre los receptores AT1, ubicados de forma selectiva en la arteriola eferente. Producen franca &lt;b&gt;vasoconstricción&lt;/b&gt;, &lt;b&gt;retención de sodio&lt;/b&gt; (vía secreción de aldosterona), inflamación profunda y &lt;b&gt;fibrosis&lt;/b&gt; progresiva (vía síntesis de colágeno e hipertrofia).&lt;br /&gt;• &lt;b&gt;Equipo Verde (Receptores AT2):&lt;/b&gt; Producen efectos diametralmente opuestos a la vía clásica. Su estimulación genera una marcada disminución de las resistencias periféricas por &lt;b&gt;vasodilatación&lt;/b&gt;, sumado a acciones vitales como la &lt;b&gt;natriuresis&lt;/b&gt; y potentes efectos &lt;b&gt;antifibróticos&lt;/b&gt; y antiinflamatorios.</t>
  </si>
  <si>
    <t>Cuando se pone en juego el balance túbulo glomerular, el exceso de Na+ en mácula densa:&lt;br&gt;&lt;br&gt;a) Produce estimulación parasimpática directa con liberación de renina&lt;br&gt;&lt;br&gt;b) Aumenta la absorción de Na+ en tubo proximal&lt;br&gt;&lt;br&gt;c) Produce hiperfiltración&lt;br&gt;&lt;br&gt;d) Protege al glomérulo con vasoconstricción aferente</t>
  </si>
  <si>
    <t>&lt;br&gt;d) Protege al glomérulo con vasoconstricción aferente</t>
  </si>
  <si>
    <t>Cuando se pone en juego el balance túbulo glomerular, el &lt;b&gt;exceso de Na+ en la mácula densa protege al glomérulo con vasoconstricción de la arteriola aferente&lt;/b&gt;.</t>
  </si>
  <si>
    <t>&lt;b&gt;MECANISMOS DE AUTORREGULACIÓN: BALANCE TÚBULO-GLOMERULAR&lt;/b&gt;&lt;br /&gt;&lt;br /&gt;El mecanismo hemodinámico protector del riñón está compuesto, entre otros factores, por el balance túbulo-glomerular, el cual es censado en el túbulo contorneado distal temprano y se encuentra estrechamente vinculado a la osmolaridad y al ClNa+.&lt;br /&gt;• &lt;b&gt;Detección en Mácula Densa:&lt;/b&gt; Fisiológicamente, el túbulo contorneado proximal amortigua el excedente de filtrado (reabsorbiendo el 60% del cloruro de sodio de toda la nefrona), pero el remanente distal llega a la mácula densa. El balance túbulo-glomerular distal depende directamente de la concentración de sodio en este segmento.&lt;br /&gt;• &lt;b&gt;Respuesta ante el exceso de Na+:&lt;/b&gt; Cuando se pone en juego este balance, la llegada de un exceso de Na+ a la mácula densa protege al glomérulo produciendo una vasoconstricción aferente.&lt;br /&gt;• &lt;b&gt;Mecanismo de acción:&lt;/b&gt; Esto se logra mediante la generación de &lt;b&gt;adenosina&lt;/b&gt; (con gasto de ATP), la cual introduce calcio en el músculo liso de la &lt;b&gt;arteriola aferente&lt;/b&gt; para contraerla, reduciendo el flujo de ingreso y resguardando así la presión intraglomerular frente a sobrecargas.</t>
  </si>
  <si>
    <t>La opción D es correcta. Fisiológicamente, el balance túbulo-glomerular actúa como un mecanismo de retroalimentación protector vital. Cuando la mácula densa detecta un aporte excesivo de sodio (señal de que el túbulo proximal no logró absorber la carga debido a un alto flujo o hiperfiltración), desencadena la liberación de adenosina. Esta sustancia genera inmediatamente la vasoconstricción del músculo liso de la arteriola aferente, restringiendo el flujo de sangre que ingresa al capilar y protegiendo mecánicamente al glomérulo de la elevación de la presión intraglomerular.</t>
  </si>
  <si>
    <t>• &lt;b&gt;a) Produce estimulación parasimpática directa con liberación de renina:&lt;/b&gt; Es incorrecta. En la fisiología del aparato yuxtaglomerular, es diametralmente lo contrario: la &lt;b&gt;caída&lt;/b&gt; o disminución en el aporte de Na+ en la mácula densa (no el exceso) es el estímulo que determina la liberación de renina para activar el sistema vasoconstrictor sistémico.&lt;br /&gt;• &lt;b&gt;b) Aumenta la absorción de Na+ en tubo proximal:&lt;/b&gt; Es incorrecta. El exceso detectado en la porción distal indica que el túbulo proximal ya vio superada su capacidad de reabsorción (fijada en un 60%). La compensación no es un incremento proximal retrógrado, sino una modificación hemodinámica vascular en la entrada del glomérulo.&lt;br /&gt;• &lt;b&gt;c) Produce hiperfiltración:&lt;/b&gt; Es incorrecta. El mecanismo suscitado por la mácula densa persigue exactamente el efecto opuesto: al contraer la arteriola aferente, disminuye la presión neta de filtración para frenar y prevenir el fenómeno de hiperfiltración compensadora.</t>
  </si>
  <si>
    <t>&lt;b&gt;SISTEMA RENINA-ANGIOTENSINA-ALDOSTERONA (LIBERACIÓN DE RENINA)&lt;/b&gt;&lt;br /&gt;&lt;br /&gt;En contraposición al escenario de exceso de sodio, el inicio del sistema vasoconstrictor se produce con la liberación de renina por la arteriola aferente. Este proceso se desencadena fisiológicamente por tres vías principales de alerta ante hipoperfusión:&lt;br /&gt;• &lt;b&gt;Mecanismos barorreceptores:&lt;/b&gt; En la arteriola aferente detectan fluctuaciones de tensión; el cambio o caída de presión estimula de manera directa la liberación de renina.&lt;br /&gt;• &lt;b&gt;Cambios en el aporte de ClNa+:&lt;/b&gt; La &lt;b&gt;caída&lt;/b&gt; en el aporte de Na+ censada en la mácula densa informa a las células yuxtaglomerulares determinando la consecuente liberación de renina.&lt;br /&gt;• &lt;b&gt;Estimulación simpática:&lt;/b&gt; Vía receptores β1 adrenérgicos, con acción directa sobre la arteriola aferente.</t>
  </si>
  <si>
    <t>Los transportadores de glucosa ligados al sodio tipo 1 (SGLT1):&lt;br&gt;&lt;br&gt;a) Tienen baja afinidad por la glucosa&lt;br&gt;&lt;br&gt;b) Reabsorben el 97% de la glucosa de TCProximal&lt;br&gt;&lt;br&gt;c) Tienen alta afinidad pero baja capacidad porque reabsorben sólo el 3% de la glucosa&lt;br&gt;&lt;br&gt;d) No reabsorben glucosa</t>
  </si>
  <si>
    <t>&lt;br&gt;c) Tienen alta afinidad pero baja capacidad porque reabsorben sólo el 3% de la glucosa</t>
  </si>
  <si>
    <t>&lt;b&gt;FISIOLOGÍA DEL TRANSPORTE DE GLUCOSA RENAL (SGLT)&lt;/b&gt;&lt;br /&gt;&lt;br /&gt;El mecanismo de reabsorción tubular de glucosa en el túbulo contorneado proximal (TCP) se sustenta en transportadores ligados al sodio (SGLT), impulsados primariamente por la bomba Na+/K+ ATPasa basolateral.&lt;br /&gt;• &lt;b&gt;SGLT2:&lt;/b&gt; Se ubica principalmente en la porción S1 (pars recta) del TCP. Fisiológicamente tiene &lt;b&gt;baja afinidad&lt;/b&gt; pero &lt;b&gt;alta capacidad&lt;/b&gt;, encargándose de reabsorber el &lt;b&gt;97%&lt;/b&gt; de la glucosa filtrada, acoplada a 1 catión de sodio.&lt;br /&gt;• &lt;b&gt;SGLT1:&lt;/b&gt; Se localiza en la porción S3 (pars recta) del TCP. Funcionalmente presenta &lt;b&gt;alta afinidad&lt;/b&gt; pero &lt;b&gt;baja capacidad&lt;/b&gt;, logrando reabsorber únicamente el &lt;b&gt;3%&lt;/b&gt; de la glucosa restante, acoplada a 2 cationes de sodio.</t>
  </si>
  <si>
    <t>&lt;b&gt;c) Tienen alta afinidad pero baja capacidad porque reabsorben sólo el 3% de la glucosa:&lt;/b&gt; Es la opción correcta. Estructural y funcionalmente, los transportadores SGLT1 ubicados en la porción S3 del túbulo proximal se caracterizan por una alta afinidad de unión pero una capacidad global de transporte reducida, encargándose exclusivamente de reabsorber el 3% remanente de la glucosa filtrada.</t>
  </si>
  <si>
    <t>&lt;b&gt;a) Tienen baja afinidad por la glucosa, y b) Reabsorben el 97% de la glucosa de TCProximal:&lt;/b&gt; Son opciones incorrectas. Estas características fisiológicas (baja afinidad, alta capacidad y reabsorción masiva del 97% acoplada a un catión de sodio) definen exactamente el comportamiento de los transportadores SGLT2 ubicados en la porción inicial S1, no a los SGLT1.&lt;br /&gt;&lt;b&gt;d) No reabsorben glucosa:&lt;/b&gt; Es incorrecta. Ambos cotransportadores (SGLT1 y SGLT2) tienen como función principal y activa la reabsorción tubular de la glucosa filtrada, diferenciándose únicamente en su proporción topográfica y dinámica de afinidad.</t>
  </si>
  <si>
    <t>&lt;b&gt;IMPLICANCIA FISIOPATOLÓGICA EN LA NEFROPATÍA DIABÉTICA&lt;/b&gt;&lt;br /&gt;&lt;br /&gt;En pacientes diabéticos, la hiperglucemia provoca que los transportadores SGLT reabsorban de manera excesiva el gran volumen de glucosa junto con el sodio.&lt;br /&gt;• &lt;b&gt;Alteración del Feedback túbulo-glomerular:&lt;/b&gt; Este aumento masivo en la reabsorción conjunta proximal ocasiona una caída aguda de la concentración de sodio que alcanza la &lt;b&gt;mácula densa&lt;/b&gt;.&lt;br /&gt;• &lt;b&gt;Vasodilatación aferente:&lt;/b&gt; El déficit de sodio censado en la mácula densa inhibe el tono vasoconstrictor normal, produciendo &lt;b&gt;vasodilatación de la arteriola aferente&lt;/b&gt; y la simultánea activación del SRAA (vasoconstricción eferente), estableciendo el mecanismo patológico primario de la &lt;b&gt;hiperfiltración glomerular&lt;/b&gt;.</t>
  </si>
  <si>
    <t>El filtrado glomerular de un hombre sano en ml/min/1,73 m2 de superficie corporal es:&lt;br&gt;&lt;br&gt;a) 75&lt;br&gt;&lt;br&gt;b) 120&lt;br&gt;&lt;br&gt;c) 150&lt;br&gt;&lt;br&gt;d) 50</t>
  </si>
  <si>
    <t>&lt;br&gt;b) 120</t>
  </si>
  <si>
    <t>El filtrado glomerular en un hombre sano en ml/min/1,73 m2 de superficie corporal es de 120.</t>
  </si>
  <si>
    <t>&lt;b&gt;ESTRUCTURA GENERAL Y FILTRADO GLOMERULAR&lt;/b&gt;&lt;br /&gt;&lt;br /&gt;El glomérulo es la unidad funcional y estructural inicial donde se produce el filtrado de la sangre. La red vascular inicia en la arteriola aferente, que se ramifica en capilares que convergen finalmente en la arteriola eferente. El filtrado atraviesa estas estructuras hacia el espacio de Bowman, dando lugar al filtrado glomerular que posteriormente desemboca en el túbulo contorneado proximal.</t>
  </si>
  <si>
    <t>La opción b es correcta debido a que la literatura fisiológica y nefrológica establece de manera exacta que el filtrado glomerular en un hombre sano (ajustado a una superficie corporal estándar de 1,73 m2) es de 120 ml/min.</t>
  </si>
  <si>
    <t>&lt;br /&gt;• &lt;b&gt;a) 75&lt;/b&gt;, &lt;b&gt;c) 150&lt;/b&gt; y &lt;b&gt;d) 50:&lt;/b&gt; Son incorrectas porque no representan el valor fisiológico estandarizado del filtrado glomerular para un varón sano adulto. Valores disminuidos (como 75 o 50 ml/min) se relacionan con el descenso de la masa renal funcionante, enfermedad renal crónica o injuria renal aguda, mientras que valores como 150 ml/min corresponden a estados patológicos de franca hiperfiltración glomerular (como se observa en la etapa preclínica de la nefropatía diabética).</t>
  </si>
  <si>
    <t>&lt;b&gt;VÍAS Y BARRERA DE FILTRACIÓN GLOMERULAR&lt;/b&gt;&lt;br /&gt;&lt;br /&gt;El glomérulo establece funcionalmente dos vías de filtrado:&lt;br /&gt;• &lt;b&gt;Filtrado Glomerular:&lt;/b&gt; Constituye la vía principal. El líquido atraviesa la barrera de filtración, la cual regula selectivamente el paso mediante una doble naturaleza mecánica y eléctrica (siendo eléctricamente negativa). Está constituida por el endotelio capilar con fenestraciones, la membrana basal glomerular y el epitelio visceral (podocitos).&lt;br /&gt;• &lt;b&gt;Filtrado Mesangial:&lt;/b&gt; Constituye una vía exclusiva para macromoléculas. Al carecer de membrana basal en la interfase capilar-mesangio, permite el pasaje proteico. Las células mesangiales actúan como aduana determinando la fagocitosis o excreción hacia el túbulo contorneado distal.</t>
  </si>
  <si>
    <t>En una nefrona, el 60% del cloruro de sodio es reabsorbido en:&lt;br&gt;&lt;br&gt;a) Rama descendente del asa de Henle&lt;br&gt;&lt;br&gt;b) Rama ascendente del asa de Henle&lt;br&gt;&lt;br&gt;c) Túbulo proximal&lt;br&gt;&lt;br&gt;d) Túbulo contorneado distal&lt;br&gt;&lt;br&gt;e) Conducto colector</t>
  </si>
  <si>
    <t>c) Túbulo proximal</t>
  </si>
  <si>
    <t>Fisiológicamente, en la nefrona, &lt;b&gt;en el túbulo proximal se reabsorbe el 60% del cloruro de sodio&lt;/b&gt; (y la mayor proporción del bicarbonato filtrado).</t>
  </si>
  <si>
    <t>&lt;b&gt;MECANISMOS DE AUTORREGULACIÓN Y REABSORCIÓN TUBULAR&lt;/b&gt;&lt;br /&gt;&lt;br /&gt;El túbulo contorneado proximal (T.C.P.) cumple una función vital en el balance glomérulo-tubular al amortiguar el excedente del filtrado glomerular.&lt;br /&gt;• &lt;b&gt;Reabsorción de ClNa+:&lt;/b&gt; En el túbulo proximal se reabsorbe fisiológicamente el 60% del cloruro de sodio de toda la nefrona.&lt;br /&gt;• &lt;b&gt;Reabsorción de Bicarbonato:&lt;/b&gt; Adicionalmente, en este segmento se absorbe la mayor proporción del bicarbonato filtrado.&lt;br /&gt;• &lt;b&gt;Balance Túbulo-Glomerular Distal:&lt;/b&gt; El remanente de sodio y fluidos que escapa a la reabsorción proximal llega hacia el túbulo contorneado distal temprano. La concentración de sodio en este remanente es detectada por la mácula densa, desencadenando el mecanismo de feedback (feed-back túbulo glomerular distal) que protege al glomérulo modulando de forma refleja el tono de la arteriola aferente mediante la secreción de adenosina.</t>
  </si>
  <si>
    <t>La opción C es correcta. En la fisiología renal, el túbulo contorneado proximal es el segmento de mayor capacidad reabsortiva y de trabajo metabólico de la nefrona, siendo responsable de reabsorber obligatoriamente el 60% de toda la carga de cloruro de sodio (ClNa+) filtrada desde el glomérulo, además de la mayor proporción del bicarbonato.</t>
  </si>
  <si>
    <t>• &lt;b&gt;a) Rama descendente del asa de Henle:&lt;/b&gt; Es incorrecta. Este segmento carece de la función de reabsorción masiva de cloruro de sodio estipulada en el enunciado.&lt;br /&gt;• &lt;b&gt;b) Rama ascendente del asa de Henle:&lt;/b&gt; Es incorrecta. Aunque reabsorbe activamente una porción significativa de solutos, no alcanza la magnitud del 60% propia y exclusiva del túbulo proximal.&lt;br /&gt;• &lt;b&gt;d) Túbulo contorneado distal:&lt;/b&gt; Es incorrecta. Reabsorbe una fracción mucho menor de cloruro de sodio y contiene a la mácula densa, estructura encargada de sensar la cantidad de Na+ remanente para activar el balance túbulo-glomerular.&lt;br /&gt;• &lt;b&gt;e) Conducto colector:&lt;/b&gt; Es incorrecta. Es el sitio donde se realizan los ajustes finos finales de la reabsorción de sodio, fuertemente regulados por estímulos hormonales (como la aldosterona), no correspondiendo al sitio de reabsorción masiva inicial.</t>
  </si>
  <si>
    <t>&lt;b&gt;REABSORCIÓN DE GLUCOSA PROXIMAL&lt;/b&gt;&lt;br /&gt;&lt;br /&gt;Además de la masiva reabsorción de cloruro de sodio, a nivel proximal la glucosa se reabsorbe vía transportadores ligados al sodio (SGLT).&lt;br /&gt;• &lt;b&gt;SGLT2:&lt;/b&gt; Poseen la mayor actividad y afinidad, reabsorbiendo la inmensa mayoría de la glucosa filtrada.&lt;br /&gt;• &lt;b&gt;SGLT1:&lt;/b&gt; Tienen alta afinidad pero baja capacidad porque reabsorben sólo el 3% de la glucosa.</t>
  </si>
  <si>
    <t>Los bloqueantes cálcicos dihidropiridínicos producen en la nefrona:&lt;br&gt;&lt;br&gt;a) Vasodilatación de la Arteriola Eferente&lt;br&gt;&lt;br&gt;b) Vasoconstricción de la Arteriola Aferente&lt;br&gt;&lt;br&gt;c) Vasoconstricción de la Arteriola Eferente&lt;br&gt;&lt;br&gt;d) Vasodilatación de la Arteriola Aferente</t>
  </si>
  <si>
    <t>&lt;br&gt;d) Vasodilatación de la Arteriola Aferente</t>
  </si>
  <si>
    <t>Los &lt;b&gt;bloqueantes cálcicos dihidropiridínicos&lt;/b&gt; producen en la nefrona una franca &lt;b&gt;vasodilatación de la arteriola aferente&lt;/b&gt; con consecuente hiperfiltración.</t>
  </si>
  <si>
    <t>&lt;b&gt;FARMACODINAMIA GLOMERULAR Y AGENTES ANTIHIPERTENSIVOS&lt;/b&gt;&lt;br /&gt;&lt;br /&gt;El comportamiento hemodinámico de los agentes antihipertensivos a nivel de la microvasculatura glomerular resulta de vital importancia para la regulación de la presión de filtración y la protección del parénquima renal.&lt;br /&gt;• &lt;b&gt;Bloqueantes Cálcicos Dihidropiridínicos:&lt;/b&gt; Producen de manera directa en la nefrona una franca vasodilatación de la arteriola aferente. Al abrir la vía de entrada vascular, favorecen un mayor ingreso de sangre al ovillo capilar, generando o perpetuando un estado hemodinámico de hiperfiltración e hipertensión intraglomerular.&lt;br /&gt;• &lt;b&gt;IECA y ARA II (Contrapartida Protectora):&lt;/b&gt; A diferencia de los calcioantagonistas, los inhibidores de la enzima convertidora y los antagonistas de los receptores AT1 protegen la función renal. Logran esto porque disminuyen la hiperfiltración glomerular al impedir la acción constrictora de la Angiotensina II, produciendo específicamente una vasodilatación protectora de la arteriola eferente (vía de salida), lo que reduce drásticamente la presión intraglomerular.</t>
  </si>
  <si>
    <t>&lt;b&gt;d) Vasodilatación de la Arteriola Aferente:&lt;/b&gt; Es la opción correcta. Fisiopatológica y farmacodinámicamente, los antagonistas o bloqueadores de los canales de calcio de tipo dihidropiridínicos relajan el músculo liso de los vasos de resistencia pre-capilares, determinando en la nefrona una vasodilatación franca de la arteriola aferente y promoviendo la hiperfiltración.</t>
  </si>
  <si>
    <t>&lt;b&gt;a) Vasodilatación de la Arteriola Eferente:&lt;/b&gt; Es incorrecta. Este es el efecto hemodinámico protector característico y buscado terapéuticamente al utilizar fármacos bloqueadores del sistema renina-angiotensina (como los IECA o los ARA II), los cuales anulan el tono constrictor eferente.&lt;br /&gt;&lt;b&gt;b) Vasoconstricción de la Arteriola Aferente:&lt;/b&gt; Es incorrecta. Constituye un mecanismo de defensa fisiológico del &lt;i&gt;feedback túbulo-glomerular&lt;/i&gt; (censado por el exceso de Na+ en la mácula densa), el cual busca contraer la vía de entrada para proteger al glomérulo del exceso de presión.&lt;br /&gt;&lt;b&gt;c) Vasoconstricción de la Arteriola Eferente:&lt;/b&gt; Es incorrecta. Representa el efecto patológico hemodinámico característico originado por la hiperactividad de la Angiotensina II actuando sobre sus receptores AT1 en respuesta a la hiperfiltración compensadora.</t>
  </si>
  <si>
    <t>&lt;b&gt;MECANISMOS DE AUTORREGULACIÓN: FEEDBACK TÚBULO-GLOMERULAR&lt;/b&gt;&lt;br /&gt;&lt;br /&gt;Para contrarrestar estados de hiperfiltración o excesivo flujo intraglomerular, el riñón posee un estricto mecanismo hemodinámico protector:&lt;br /&gt;• &lt;b&gt;Sensado de Sodio:&lt;/b&gt; Cuando la tasa de filtrado glomerular se eleva, el remanente de cloruro de sodio que supera la reabsorción proximal llega en exceso al Túbulo Contorneado Distal temprano, donde es censado por la &lt;b&gt;mácula densa&lt;/b&gt;.&lt;br /&gt;• &lt;b&gt;Vasoconstricción Aferente:&lt;/b&gt; Este exceso de Na+ desencadena la generación de adenosina (con gasto de ATP). La adenosina introduce calcio en el músculo liso de la &lt;b&gt;arteriola aferente&lt;/b&gt; para contraerla firmemente, disminuyendo el flujo de entrada y resguardando la presión intraglomerular.</t>
  </si>
  <si>
    <t>¿Cuál de los siguientes trastornos se asocia con nefrocalcinosis y nefrolitiasis?&lt;br&gt;&lt;br&gt;a) Hipoparatiroidismo&lt;br&gt;&lt;br&gt;b) Hipercalcemia&lt;br&gt;&lt;br&gt;c) Hipocalcemia&lt;br&gt;&lt;br&gt;d) Hipomagnesemia</t>
  </si>
  <si>
    <t>&lt;br&gt;b) Hipercalcemia</t>
  </si>
  <si>
    <t>Fisiopatológicamente, la &lt;b&gt;hipercalcemia&lt;/b&gt; se asocia íntimamente con el desarrollo orgánico de &lt;b&gt;nefrocalcinosis&lt;/b&gt; y &lt;b&gt;nefrolitiasis&lt;/b&gt;.</t>
  </si>
  <si>
    <t>&lt;b&gt;ELECTROLITOS, HORMONAS Y ALTERACIONES RENALES&lt;/b&gt;&lt;br /&gt;&lt;br /&gt;La regulación electrolítica y hormonal en el riñón establece axiomas fisiopatológicos directos vinculados al desarrollo de daño estructural.&lt;br /&gt;• &lt;b&gt;Hipercalcemia y Daño Renal:&lt;/b&gt; En el contexto clínico metabólico, la &lt;b&gt;hipercalcemia&lt;/b&gt; sostenida en el suero sanguíneo se asocia íntimamente con el desarrollo orgánico de &lt;b&gt;nefrocalcinosis&lt;/b&gt; (precipitación y depósito patológico de sales de calcio directamente en el parénquima renal) y &lt;b&gt;nefrolitiasis&lt;/b&gt; (formación de cálculos cálcicos en la vía excretora urinaria).&lt;br /&gt;• &lt;b&gt;Endocrinología y Eje Fosfocálcico:&lt;/b&gt; A nivel endocrino en la función renal, la hormona FGF-23 actúa disminuyendo directamente la concentración de calcitriol (vitamina D activa) en el suero, alterando el metabolismo mineral.&lt;br /&gt;• &lt;b&gt;Hipertonicidad Medular:&lt;/b&gt; La hipertonicidad de la médula renal, necesaria para la correcta concentración de la orina, es producida principalmente por la reabsorción activa de cloro en la rama gruesa ascendente de Henle, la cual se caracteriza por ser totalmente impermeable al agua.</t>
  </si>
  <si>
    <t>La opción b es correcta debido a que la literatura médica nefrológica establece como premisa fisiopatológica comprobada que la &lt;b&gt;hipercalcemia&lt;/b&gt; (el exceso de calcio circulante) se asocia íntima y directamente con el desarrollo de precipitación mineral renal, generando de forma característica cuadros de &lt;b&gt;nefrocalcinosis&lt;/b&gt; y &lt;b&gt;nefrolitiasis&lt;/b&gt;.</t>
  </si>
  <si>
    <t>&lt;br /&gt;• &lt;b&gt;a) Hipoparatiroidismo&lt;/b&gt; y &lt;b&gt;c) Hipocalcemia:&lt;/b&gt; Son diametralmente incorrectas porque los estados de déficit de calcio sérico (hipocalcemia), los cuales son precisamente la manifestación clásica bioquímica del hipoparatiroidismo, carecen de la sobresaturación de sustrato mineral necesaria para propiciar la formación de cálculos de calcio o el depósito del mismo en el parénquima renal.&lt;br /&gt;• &lt;b&gt;d) Hipomagnesemia:&lt;/b&gt; Es incorrecta ya que el déficit de magnesio plasmático genera trastornos de repolarización y arritmias, pero no constituye el mecanismo etiopatogénico primario estipulado en la literatura para el desarrollo directo y simultáneo de nefrocalcinosis y nefrolitiasis, siendo este atributo un axioma exclusivo del exceso de calcio.</t>
  </si>
  <si>
    <t>&lt;b&gt;MISCELÁNEAS DE FISIOLOGÍA RENAL Y COMPARTIMIENTOS HÍDRICOS&lt;/b&gt;&lt;br /&gt;&lt;br /&gt;El abordaje analítico del equilibrio de fluidos y la fisiología renal determina las siguientes premisas clínicas ineludibles:&lt;br /&gt;• &lt;b&gt;Evaluación Clínica de Compartimientos:&lt;/b&gt; La cantidad de agua en el compartimento intravascular se evalúa a través del relleno capilar. A su vez, la cantidad de agua en el compartimento intersticial se evalúa objetivamente por la presencia de edema subcutáneo. Finalmente, la cantidad de agua en el compartimento intracelular se evalúa midiendo la osmolaridad plasmática.&lt;br /&gt;• &lt;b&gt;Riñón Senil:&lt;/b&gt; La condición fisiopatológica que lleva al riñón del anciano a ser sumamente susceptible de padecer una necrosis tubular aguda es la labilidad tubular originada por una disminución del flujo plasmático renal asociada a la hipotonicidad del intersticio medular. Como axioma metabólico, el riñón senil no presenta una reducción de la excreción de sodio como característica fisiológica.&lt;br /&gt;• &lt;b&gt;Manejo del Sodio:&lt;/b&gt; En un contexto de pérdida severa de volumen (hipovolemia), debe esperarse invariablemente una disminución compensatoria de la excreción urinaria de sodio para intentar expandir el volumen intravascular perdido.</t>
  </si>
  <si>
    <t>En el modelo experimental de Goldblatt de 2 riñones 1 clip. Marque la opción correcta:&lt;br&gt;&lt;br&gt;a) La HTA es volumen dependiente&lt;br&gt;&lt;br&gt;b) La HTA es renino dependiente&lt;br&gt;&lt;br&gt;c) Ninguna de las anteriores&lt;br&gt;&lt;br&gt;d) Todas las anteriores</t>
  </si>
  <si>
    <t>b) La HTA es renino dependiente</t>
  </si>
  <si>
    <t>En el clásico modelo experimental de Goldblatt de 2 riñones 1 clip, la hipertensión arterial resultante es estrictamente &lt;b&gt;renino dependiente&lt;/b&gt;.</t>
  </si>
  <si>
    <t>&lt;b&gt;SISTEMA RENINA-ANGIOTENSINA Y MODELO DE GOLDBLATT&lt;/b&gt;&lt;br /&gt;&lt;br /&gt;El inicio de la activación del sistema vasoconstrictor se produce con la liberación de renina, la cual se genera a partir de una modificación de la media muscular de la arteriola aferente.&lt;br /&gt;• &lt;b&gt;Estímulos de liberación de renina:&lt;/b&gt; Se desencadena fisiológicamente por la activación de mecanismos barorreceptores en la arteriola aferente (detectando caídas de presión o hipoperfusión), cambios en el aporte de cloruro de sodio censados en la mácula densa (caída de Na+) y estimulación simpática vía receptores beta-1 adrenérgicos.&lt;br /&gt;• &lt;b&gt;Modelo experimental de Goldblatt (2 riñones, 1 clip):&lt;/b&gt; Es un modelo clásico de hipertensión renovascular donde se coloca un clip quirúrgico en la arteria de uno de los riñones, generando isquemia e hipoperfusión exclusiva en ese órgano. El riñón isquémico, al censar la baja de presión por los barorreceptores de su arteriola aferente, activa masivamente el eje mediante la liberación de renina, estableciendo una hipertensión arterial sistémica que es estrictamente renino dependiente.</t>
  </si>
  <si>
    <t>La opción B es correcta. En el modelo experimental de Goldblatt de 2 riñones y 1 clip (que simula la estenosis de la arteria renal unilateral), el riñón hipoperfundido detecta la isquemia mediante sus barorreceptores aferentes y responde con una liberación masiva de renina. Esto activa el eje sistémico originando una hipertensión arterial sostenida por los altos niveles circulantes de renina y angiotensina II.</t>
  </si>
  <si>
    <t>• &lt;b&gt;a) La HTA es volumen dependiente:&lt;/b&gt; Es incorrecta. En el modelo de 2 riñones y 1 clip, el riñón contralateral sano incrementa la natriuresis compensatoria frente al aumento de la presión, logrando excretar el exceso de agua y sodio. Por consiguiente, el paciente no desarrolla hipervolemia y la HTA se sostiene exclusivamente por el factor vasoconstrictor renino dependiente.&lt;br /&gt;• &lt;b&gt;c) Ninguna de las anteriores:&lt;/b&gt; Es incorrecta.&lt;br /&gt;• &lt;b&gt;d) Todas las anteriores:&lt;/b&gt; Es incorrecta, debido a que la hipertensión en este modelo fisiopatológico carece de un componente dependiente del volumen.</t>
  </si>
  <si>
    <t>&lt;b&gt;EJE RENINA-ANGIOTENSINA CLÁSICO&lt;/b&gt;&lt;br /&gt;&lt;br /&gt;Al activarse los estímulos de isquemia o caída del aporte de sodio, la pro-renina renal se transforma en renina activa.&lt;br /&gt;• &lt;b&gt;Cascada enzimática:&lt;/b&gt; La renina cliva al angiotensinógeno para convertirlo en angiotensina I. Posteriormente, la enzima de conversión (E.C.A.) actúa sobre la angiotensina I transformándola en la potente angiotensina II.&lt;br /&gt;• &lt;b&gt;Efectos de la Angiotensina II:&lt;/b&gt; Actúa predominantemente sobre los receptores AT1, produciendo una franca vasoconstricción sistémica, estimulación de aldosterona, retención tubular de sodio y proliferación celular.</t>
  </si>
  <si>
    <t>Los bloqueantes cálcicos dihidropiridínicos producen en la nefrona:&lt;br&gt;&lt;br&gt;a) Vasodilatación de arteriola aferente con hiperfiltración&lt;br&gt;&lt;br&gt;b) Disminución de la hiperfiltración&lt;br&gt;&lt;br&gt;c) Vasoconstricción de arteriola aferente&lt;br&gt;&lt;br&gt;d) Vasodilatación de la arteriola eferente&lt;br&gt;&lt;br&gt;e) Aumento de la diuresis</t>
  </si>
  <si>
    <t>&lt;br&gt;a) Vasodilatación de arteriola aferente con hiperfiltración</t>
  </si>
  <si>
    <t>Los &lt;b&gt;bloqueantes cálcicos dihidropiridínicos&lt;/b&gt; producen en la nefrona una franca &lt;b&gt;vasodilatación de la arteriola aferente con hiperfiltración&lt;/b&gt;.</t>
  </si>
  <si>
    <t>&lt;b&gt;a) Vasodilatación de arteriola aferente con hiperfiltración:&lt;/b&gt; Es la opción correcta. Fisiopatológica y farmacodinámicamente, los antagonistas o bloqueadores de los canales de calcio de tipo dihidropiridínicos relajan el músculo liso de los vasos de resistencia pre-capilares, determinando en la nefrona una vasodilatación franca de la arteriola aferente y promoviendo la hiperfiltración.</t>
  </si>
  <si>
    <t>&lt;b&gt;b) Disminución de la hiperfiltración, y d) Vasodilatación de la arteriola eferente:&lt;/b&gt; Son opciones incorrectas. Estos representan los efectos hemodinámicos protectores característicos y buscados terapéuticamente al utilizar fármacos bloqueadores del sistema renina-angiotensina (como los IECA o los ARA II), los cuales anulan el tono constrictor eferente y controlan la hiperfiltración.&lt;br /&gt;&lt;b&gt;c) Vasoconstricción de arteriola aferente:&lt;/b&gt; Es incorrecta. Constituye un mecanismo de defensa fisiológico del &lt;i&gt;feedback túbulo-glomerular&lt;/i&gt; (censado por el exceso de Na+ en la mácula densa), el cual busca contraer la vía de entrada para proteger al glomérulo del exceso de presión.&lt;br /&gt;&lt;b&gt;e) Aumento de la diuresis:&lt;/b&gt; Es incorrecta. En el contexto de la farmacodinamia sobre la microvasculatura intraglomerular abordada, el efecto primario de este grupo de fármacos es la modificación del calibre de la arteriola aferente y la presión de filtración.</t>
  </si>
  <si>
    <t>¿Cuál es la opción INCORRECTA?:&lt;br&gt;&lt;br&gt;a) La hiperactividad sostenida de AgII genera estrés oxidativo&lt;br&gt;&lt;br&gt;b) La señalización por ROS es normal y fisiológica&lt;br&gt;&lt;br&gt;c) La acción directa del receptor AT2 de AgII genera estrés oxidativo&lt;br&gt;&lt;br&gt;d) Las sustancias antioxidantes previenen y reparan las acciones de los ROS</t>
  </si>
  <si>
    <t>&lt;br&gt;c) La acción directa del receptor AT2 de AgII genera estrés oxidativo</t>
  </si>
  <si>
    <t>Fisiológicamente, la hiperactividad sostenida de Angiotensina II genera estrés oxidativo, pero la &lt;b&gt;acción directa del receptor AT2 de Ag II no genera estrés oxidativo&lt;/b&gt;.</t>
  </si>
  <si>
    <t>&lt;b&gt;ESPECIES REACTIVAS DE O2 Y ESTRÉS OXIDATIVO&lt;/b&gt;&lt;br /&gt;&lt;br /&gt;El metabolismo celular normal produce de forma continua oxidación empleada en funciones biológicas.&lt;br /&gt;• &lt;b&gt;Balance Fisiológico:&lt;/b&gt; El sistema de prevención y reparación del organismo está constituido por sustancias antioxidantes (como la superóxido dismutasa - SOD, OPx y quelantes) que controlan a las especies reactivas de oxígeno (ROS). Por lo tanto, la señalización intracelular mediada basalmente por ROS es un proceso normal y fisiológico.&lt;br /&gt;• &lt;b&gt;Estrés Oxidativo:&lt;/b&gt; Cuando se rompe este equilibrio y ocurre un aumento sostenido de ROS (superando la capacidad antioxidante), se establece de forma patológica un estado de estrés oxidativo, el cual induce la activación de factores de transcripción (NFkβ), la producción de moléculas proinflamatorias y modificaciones fibróticas de la matriz extracelular.&lt;br /&gt;• &lt;b&gt;Rol de la Angiotensina II (Ag II):&lt;/b&gt; A nivel del glomérulo, una hiperactividad de la Ag II mediada de manera exclusiva sobre el receptor &lt;b&gt;AT1&lt;/b&gt; hiperactiva la enzima NADPH Oxidasa. Esto produce una profunda hiperoxidación, liberando una gran cantidad de radicales libres (O2-) que oxidan al óxido nítrico (ON), transformándolo en peroxinitrito (ONOO-), un compuesto altamente tóxico.</t>
  </si>
  <si>
    <t>La opción c es INCORRECTA (y por lo tanto, la respuesta a marcar en el MCQ) debido a que la literatura médica nefrológica establece como premisa fisiopatológica ineludible que la &lt;b&gt;acción directa del receptor AT2 de Ag II NO genera estrés oxidativo&lt;/b&gt;. Por el contrario, la estimulación de los receptores AT2 ejerce acciones protectoras sistémicas, antioxidantes, antiinflamatorias y antifibróticas, siendo los receptores &lt;b&gt;AT1&lt;/b&gt; los únicos responsables de generar hiperoxidación y estrés oxidativo sostenido.</t>
  </si>
  <si>
    <t>&lt;br /&gt;• &lt;b&gt;a) La hiperactividad sostenida de AgII genera estrés oxidativo:&lt;/b&gt; Es una afirmación fisiológicamente verdadera, ya que el exceso de Ag II circulante sobreestimula al receptor AT1 y a la NADPH oxidasa, generando hiperoxidación y liberando radicales superóxido que perpetúan el daño tisular inflamatorio y renal.&lt;br /&gt;• &lt;b&gt;b) La señalización por ROS es normal y fisiológica:&lt;/b&gt; Es una premisa verdadera debido a que las especies reactivas de oxígeno en estado estacionario y neutralizadas son utilizadas basalmente para la señalización celular y funciones biológicas fisiológicas.&lt;br /&gt;• &lt;b&gt;d) Las sustancias antioxidantes previenen y reparan las acciones de los ROS:&lt;/b&gt; Es una afirmación verdadera; el sistema defensivo enzimático natural (SOD, OPx, quelantes) mantiene el equilibrio u homeostasis neutralizando los excesos de radicales libres para evitar que se instaure el estrés oxidativo tisular.</t>
  </si>
  <si>
    <t>¿Cuál es la principal causa de glomeruloesclerosis?&lt;br&gt;&lt;br&gt;a) Activación del S.R.A.A.&lt;br&gt;&lt;br&gt;b) Hipersecreción de Eritropoyetina&lt;br&gt;&lt;br&gt;c) Hiperfiltración glomerular&lt;br&gt;&lt;br&gt;d) Dislipidemia</t>
  </si>
  <si>
    <t>c) Hiperfiltración glomerular</t>
  </si>
  <si>
    <t>Clínicamente, se establece que &lt;b&gt;la principal causa de la glomeruloesclerosis es la hiperfiltración glomerular&lt;/b&gt;.</t>
  </si>
  <si>
    <t>&lt;b&gt;MECANISMO DE HIPERFILTRACIÓN Y GLOMERULOESCLEROSIS&lt;/b&gt;&lt;br /&gt;&lt;br /&gt;El mecanismo fisiopatológico primario que conduce a la insuficiencia renal crónica y a la destrucción del parénquima en múltiples patologías (como la nefropatía diabética, riñón del anciano y glomerulopatías) es la hiperfiltración compensadora.&lt;br /&gt;• &lt;b&gt;Respuesta compensadora:&lt;/b&gt; Cuando se establece un daño tisular o secuelar mayor al 20%, se inicia una respuesta hemodinámica compensadora en los glomérulos remanentes sanos.&lt;br /&gt;• &lt;b&gt;Activación neurohormonal:&lt;/b&gt; Se produce una hiperactividad del Sistema Renina-Angiotensina-Aldosterona (S.R.A.A.), aumentando la concentración de Angiotensina II, lo cual genera una franca vasoconstricción de la arteriola eferente.&lt;br /&gt;• &lt;b&gt;Hipertensión Intraglomerular:&lt;/b&gt; El volumen retenido por la resistencia de salida genera la hiperfiltración compensadora y desarrolla hipertensión intraglomerular. En este fenómeno de hiperfiltración, el daño mecánico principal y más nocivo es precisamente el aumento de la presión intraglomerular.&lt;br /&gt;• &lt;b&gt;Nefroesclerosis:&lt;/b&gt; La elevada presión genera una fuerza anormal sobre la pared vascular denominada estrés de roce (shear stress). Esto desencadena proliferación mesangial, daño de la barrera con proteinuria y una severa inflamación intersticial. La sumatoria de la proliferación mesangial y la inflamación conduce irremediablemente a la apoptosis y muerte celular, culminando en la glomeruloesclerosis (nefroesclerosis).</t>
  </si>
  <si>
    <t>La opción C es correcta. Fisiopatológicamente, el mecanismo primario hemodinámico y mecánico que conduce a la destrucción capilar, la esclerosis del ovillo y la progresión incesante de la insuficiencia renal crónica es la hiperfiltración glomerular compensadora llevada a cabo por las nefronas remanentes.</t>
  </si>
  <si>
    <t>• &lt;b&gt;a) Activación del S.R.A.A.:&lt;/b&gt; Es incorrecta. Si bien la hiperactividad del sistema renina-angiotensina-aldosterona (con el aumento de Angiotensina II y consecuente vasoconstricción eferente) es el mecanismo neurohormonal que eleva la presión dentro del capilar, el proceso primario de daño final y definitorio que esparce la esclerosis es el fenómeno mecánico de hiperfiltración e hipertensión intraglomerular subsiguiente.&lt;br /&gt;• &lt;b&gt;b) Hipersecreción de Eritropoyetina:&lt;/b&gt; Es incorrecta. La eritropoyetina es una hormona sintetizada por el riñón sano; en el fracaso renal y la progresión a la cronicidad, su producción disminuye drásticamente, constituyendo la causa primaria de la anemia renal, no de la esclerosis glomerular.&lt;br /&gt;• &lt;b&gt;d) Dislipidemia:&lt;/b&gt; Es incorrecta. Aunque las alteraciones lipídicas aceleran el proceso de aterosclerosis y daño vascular sistémico, no constituyen la causa hemodinámica y mecánica primaria intrínseca que destruye y esclerosa directamente los capilares glomerulares.</t>
  </si>
  <si>
    <t>&lt;b&gt;FACTORES QUE CONDICIONAN LA EVOLUCIÓN&lt;/b&gt;&lt;br /&gt;&lt;br /&gt;La progresión del daño crónico provocado por la hiperfiltración está condicionada fuertemente por tres factores agravantes:&lt;br /&gt;• &lt;b&gt;Hipertensión arterial:&lt;/b&gt; Incrementa patológicamente la presión de llegada a través de la arteriola aferente.&lt;br /&gt;• &lt;b&gt;Ingesta proteica excesiva:&lt;/b&gt; Aumenta significativamente las macromoléculas que caerán al filtrado y que luego deberán ser reabsorbidas por el túbulo, exacerbando la inflamación intersticial.&lt;br /&gt;• &lt;b&gt;Enfermedad de base:&lt;/b&gt; La falta de tratamiento de la patología inicial perpetúa la agresión sostenida sobre las nefronas sanas.</t>
  </si>
  <si>
    <t>¿Cuál es la principal causa de la glomeruloesclerosis?&lt;br&gt;&lt;br&gt;a) Hiperfiltración&lt;br&gt;&lt;br&gt;b) Alteración del sistema renina-angiotensina&lt;br&gt;&lt;br&gt;c) Hipertensión arterial sistémica&lt;br&gt;&lt;br&gt;d) Dislipemias</t>
  </si>
  <si>
    <t>&lt;br&gt;a) Hiperfiltración</t>
  </si>
  <si>
    <t>Clínicamente, la principal causa de la &lt;b&gt;glomeruloesclerosis&lt;/b&gt; es la &lt;b&gt;hiperfiltración glomerular&lt;/b&gt;.</t>
  </si>
  <si>
    <t>&lt;b&gt;MECANISMOS FISIOPATOLÓGICOS DEL DAÑO RENAL Y NEFROESCLEROSIS&lt;/b&gt;&lt;br /&gt;&lt;br /&gt;El mecanismo fisiopatológico primario que conduce a la insuficiencia renal crónica (nefropatía diabética, riñón del anciano, glomerulopatías) es la hiperfiltración compensadora.&lt;br /&gt;• &lt;b&gt;Hiperfiltración e Hipertensión Intraglomerular:&lt;/b&gt; Cuando se establece un daño secuelar mayor al 20%, inicia una respuesta compensadora de los glomérulos no dañados. Se produce hiperactividad del S.R.A.A., aumentando la Angiotensina II, lo que genera una franca vasoconstricción de la arteriola eferente. El volumen retenido genera hiperfiltración y desarrolla hipertensión intraglomerular. En este fenómeno, el daño mecánico principal y más nocivo es el aumento de la presión intraglomerular.&lt;br /&gt;• &lt;b&gt;Estrés de roce vascular (shear stress):&lt;/b&gt; La elevada presión genera una fuerza anormal sobre la pared vascular. Esto exacerba la liberación de factores de crecimiento, moléculas proinflamatorias y de adhesión, promoviendo la infiltración de células mononucleares.&lt;br /&gt;• &lt;b&gt;Nefroesclerosis:&lt;/b&gt; El capilar sufre estrangulación y proliferación mesangial. Simultáneamente, la presión daña la barrera generando el aumento de tamaño de poros y proteinuria, lo que desata una inflamación intersticial. La sumatoria de proliferación mesangial e inflamación intersticial conduce a la apoptosis y muerte celular, culminando finalmente en la nefroesclerosis.</t>
  </si>
  <si>
    <t>&lt;b&gt;a) Hiperfiltración:&lt;/b&gt; Es la opción correcta. El mecanismo fisiopatológico primario y la principal causa estructural que conduce a la glomeruloesclerosis es el fenómeno hemodinámico de hiperfiltración glomerular.</t>
  </si>
  <si>
    <t>&lt;b&gt;b) Alteración del sistema renina-angiotensina, y c) Hipertensión arterial sistémica:&lt;/b&gt; Son opciones incorrectas. Si bien la hiperactividad de la Angiotensina II (con vasoconstricción de la arteriola eferente) y la hipertensión arterial (que incrementa la presión por la arteriola aferente) son factores fundamentales que agravan el daño, estos actúan como mecanismos condicionantes que generan finalmente la hiperfiltración compensadora. Es esta hiperfiltración resultante la causa mecánica directa de la esclerosis.&lt;br /&gt;&lt;b&gt;d) Dislipemias:&lt;/b&gt; Es incorrecta. No constituye la vía patogénica primaria responsable de la esclerosis del glomérulo renal.</t>
  </si>
  <si>
    <t>&lt;b&gt;FACTORES QUE CONDICIONAN LA EVOLUCIÓN&lt;/b&gt;&lt;br /&gt;&lt;br /&gt;La progresión del daño crónico hacia la nefroesclerosis irreversible está condicionada por tres factores que perpetúan el fenómeno de hiperfiltración:&lt;br /&gt;• &lt;b&gt;Hipertensión arterial:&lt;/b&gt; Incrementa la presión a través de la arteriola aferente.&lt;br /&gt;• &lt;b&gt;Ingesta proteica excesiva:&lt;/b&gt; Aumenta la cantidad de macromoléculas que caerán al filtrado, agravando el daño intersticial.&lt;br /&gt;• &lt;b&gt;Enfermedad de base:&lt;/b&gt; Perpetúa la agresión inicial al no tratar la causa desencadenante.</t>
  </si>
  <si>
    <t>Con el tiempo, la proteinuria patológica es capaz de producir:&lt;br&gt;&lt;br&gt;a) Fibrosis por inflamación mesangial e intersticial&lt;br&gt;&lt;br&gt;b) Hiperfiltración&lt;br&gt;&lt;br&gt;c) Síndrome nefrótico&lt;br&gt;&lt;br&gt;d) Hipervolemia</t>
  </si>
  <si>
    <t>&lt;br&gt;a) Fibrosis por inflamación mesangial e intersticial</t>
  </si>
  <si>
    <t>Con el tiempo, la &lt;b&gt;proteinuria patológica&lt;/b&gt; es capaz de producir una severa &lt;b&gt;fibrosis por inflamación mesangial e intersticial&lt;/b&gt;, culminando en nefroesclerosis irreversible.</t>
  </si>
  <si>
    <t>&lt;b&gt;EVOLUCIÓN A NEFROESCLEROSIS Y DAÑO POR PROTEINURIA&lt;/b&gt;&lt;br /&gt;&lt;br /&gt;La presencia sostenida de proteínas anormalmente filtradas en el espacio mesangial y en la luz tubular establece un ciclo destructivo retroalimentado que culmina en fibrosis irreversible.&lt;br /&gt;• &lt;b&gt;Inflamación Mesangial:&lt;/b&gt; Las proteínas patológicas que caen al espacio mesangial exacerban de forma progresiva la &lt;b&gt;proliferación mesangial&lt;/b&gt;.&lt;br /&gt;• &lt;b&gt;Inflamación Intersticial:&lt;/b&gt; Las macromoléculas proteicas que avanzan por el filtrado glomerular generan un dramático &lt;b&gt;aumento de la reabsorción por el túbulo contorneado proximal (T.C.P.)&lt;/b&gt;. El túbulo reconoce estas proteínas filtradas como cuerpos extraños, estimulando la liberación local de factores de crecimiento, moléculas proinflamatorias y de adhesión que atraen células mononucleares, desencadenando una profunda &lt;b&gt;inflamación intersticial&lt;/b&gt;.&lt;br /&gt;• &lt;b&gt;Muerte Celular y Fibrosis:&lt;/b&gt; La sumatoria de la proliferación mesangial exacerbada y la severa inflamación intersticial conduce ineludiblemente a la apoptosis y &lt;b&gt;muerte celular&lt;/b&gt; generalizada de la nefrona, culminando en una &lt;b&gt;nefroesclerosis&lt;/b&gt; (fibrosis estructural) irreversible.</t>
  </si>
  <si>
    <t>La opción a es correcta debido a que la literatura nefrológica establece como premisa fisiopatológica ineludible que, con el tiempo, la &lt;b&gt;proteinuria patológica&lt;/b&gt; activa una potente respuesta celular tubular aberrante, siendo capaz de producir directamente la proliferación celular y &lt;b&gt;fibrosis por inflamación mesangial e intersticial&lt;/b&gt;.</t>
  </si>
  <si>
    <t>&lt;br /&gt;• &lt;b&gt;b) Hiperfiltración:&lt;/b&gt; Es incorrecta porque la hiperfiltración es el mecanismo patogénico hemodinámico &lt;i&gt;inicial&lt;/i&gt; que, al aumentar el tamaño de los poros glomerulares, termina desencadenando la proteinuria patológica, no siendo su consecuencia posterior.&lt;br /&gt;• &lt;b&gt;c) Síndrome nefrótico:&lt;/b&gt; Es incorrecta en este contexto causal evolutivo; si bien la proteinuria masiva define cuantitativamente al síndrome nefrótico, a nivel celular y tisular la proteinuria crónica induce inflamación y fibrosis, mientras que el síndrome nefrótico es simplemente el marco clínico de presentación.&lt;br /&gt;• &lt;b&gt;d) Hipervolemia:&lt;/b&gt; Es diametralmente incorrecta porque la proteinuria patológica sostenida produce pérdida de albúmina sérica, lo que tiende fisiopatológicamente a generar una caída en la presión oncótica y una trasudación hacia el intersticio con &lt;b&gt;hipovolemia&lt;/b&gt; intravascular real (teoría del &lt;i&gt;"underfill"&lt;/i&gt;), no una hipervolemia directa.</t>
  </si>
  <si>
    <t>&lt;b&gt;HIPERFILTRACIÓN COMPENSADORA E HIPERTENSIÓN INTRAGLOMERULAR&lt;/b&gt;&lt;br /&gt;&lt;br /&gt;El mecanismo fisiopatológico primario que antecede al daño proteinúrico y conduce a la insuficiencia renal crónica es la hiperfiltración.&lt;br /&gt;• &lt;b&gt;Mecanismo Compensador:&lt;/b&gt; Cuando se establece un daño renal secuelar mayor al 20%, inicia una respuesta compensadora de los glomérulos no dañados mediada por la hiperactividad del Sistema Renina-Angiotensina-Aldosterona (SRAA).&lt;br /&gt;• &lt;b&gt;Estrés de Roce y Proteinuria:&lt;/b&gt; El aumento patológico de la Angiotensina II genera franca vasoconstricción de la arteriola eferente, desarrollando &lt;b&gt;hipertensión intraglomerular&lt;/b&gt;. La extrema presión empuja la membrana basal, provocando el aumento patológico del tamaño de los poros y creando hiatos aniónicos a través de los cuales escaparán masivamente las proteínas.</t>
  </si>
  <si>
    <t>¿Cuál de estos enunciados es INCORRECTO?&lt;br&gt;&lt;br&gt;a) La hiperactividad sostenida de AgII genera estrés oxidativo&lt;br&gt;&lt;br&gt;b) La señalización por ROS es normal y fisiológica&lt;br&gt;&lt;br&gt;c) La acción directa del receptor AT2 de AgII genera estrés oxidativo&lt;br&gt;&lt;br&gt;d) Las sustancias antioxidantes previenen y reparan las acciones de los ROS</t>
  </si>
  <si>
    <t>La hiperactividad sostenida de la Angiotensina II genera estrés oxidativo, pero la acción directa del receptor &lt;b&gt;AT2&lt;/b&gt; de Ag II &lt;b&gt;no genera estrés oxidativo&lt;/b&gt;.</t>
  </si>
  <si>
    <t>&lt;b&gt;ESPECIES REACTIVAS DE OXÍGENO (ROS) Y ESTRÉS OXIDATIVO&lt;/b&gt;&lt;br /&gt;&lt;br /&gt;El metabolismo normal produce oxidación que es empleada en diversas funciones fisiológicas. El sistema de prevención y reparación del organismo está constituido por sustancias antioxidantes (SOD, OPx, quelantes) que controlan y reparan las acciones de las Especies Reactivas de O2 (ROS).&lt;br /&gt;• &lt;b&gt;Balance y Salud:&lt;/b&gt; El balance Antiox/ROS en estado estacionario (ROS normal) equivale a salud. Por consiguiente, la señalización celular por ROS es normal y fisiológica.&lt;br /&gt;• &lt;b&gt;Estrés Oxidativo:&lt;/b&gt; Un aumento sostenido de ROS establece el cuadro patológico de estrés oxidativo, lo que equivale a enfermedad.&lt;br /&gt;• &lt;b&gt;Interacción entre Ag II y ROS (Hiperoxidación):&lt;/b&gt; La Angiotensina II (Ag II) actúa predominantemente sobre el receptor &lt;b&gt;AT1&lt;/b&gt; activando sistemas enzimáticos (como la NADPH Oxidasa). Una hiperactividad de la Ag II sobre este receptor AT1 produce una franca hiperoxidación.&lt;br /&gt;• &lt;b&gt;Daño Celular:&lt;/b&gt; Este exceso de anión superóxido oxida al óxido nítrico protector, transformándolo en peroxinitrito (un compuesto altamente tóxico), induciendo la liberación de factores de crecimiento, inflamación y fibrosis a nivel del glomérulo.</t>
  </si>
  <si>
    <t>La opción C es correcta (al ser el único enunciado incorrecto). La hiperactividad sostenida de la Angiotensina II genera estrés oxidativo e hiperoxidación al actuar específicamente sobre la vía del receptor AT1. Por el contrario, la estimulación directa de la vía contrarreguladora del receptor AT2 ejerce efectos protectores (inhibición de ROS y acciones antiinflamatorias) y, por lo tanto, no genera estrés oxidativo.</t>
  </si>
  <si>
    <t>• &lt;b&gt;a) La hiperactividad sostenida de AgII genera estrés oxidativo:&lt;/b&gt; Es una afirmación verdadera. La estimulación crónica del receptor AT1 por la Ag II activa a la enzima NADPH Oxidasa, desencadenando la producción patológica y sostenida de estrés oxidativo.&lt;br /&gt;• &lt;b&gt;b) La señalización por ROS es normal y fisiológica:&lt;/b&gt; Es una afirmación verdadera. En el estado estacionario, los niveles basales de ROS participan en la señalización celular normal, cumpliendo un rol fisiológico que equivale a la salud del tejido.&lt;br /&gt;• &lt;b&gt;d) Las sustancias antioxidantes previenen y reparan las acciones de los ROS:&lt;/b&gt; Es una afirmación verdadera. El sistema de defensa (compuesto por enzimas como la superóxido dismutasa y antioxidantes) repara y regula activamente las acciones oxidativas fisiológicas.</t>
  </si>
  <si>
    <t>Cuál de estos enunciados es INCORRECTO:&lt;br&gt;&lt;br&gt;a) La hiperactividad sostenida de Ag II genera stress oxidativo&lt;br&gt;&lt;br&gt;b) La señalización por ROS es normal y fisiológica&lt;br&gt;&lt;br&gt;c) La acción directa del receptor AT2 de Ag II genera stress oxidativo&lt;br&gt;&lt;br&gt;d) Las sustancias antioxidantes previenen y reparan las acciones de ROS</t>
  </si>
  <si>
    <t>&lt;br&gt;c) La acción directa del receptor AT2 de Ag II genera stress oxidativo</t>
  </si>
  <si>
    <t>Queda establecido fisiopatológicamente que la hiperactividad sostenida de Ag II genera estrés oxidativo, pero &lt;b&gt;la acción directa del receptor AT2 de Ag II NO genera estrés oxidativo&lt;/b&gt;, sino que ejerce un efecto inhibitorio sobre las Especies Reactivas de O2 (R.O.S.).</t>
  </si>
  <si>
    <t>&lt;b&gt;ESTRÉS OXIDATIVO Y EJE RENINA-ANGIOTENSINA&lt;/b&gt;&lt;br /&gt;&lt;br /&gt;El metabolismo celular normal produce oxidación. El mantenimiento del estado de salud depende de un delicado equilibrio entre las Especies Reactivas de Oxígeno (ROS) y los sistemas de prevención.&lt;br /&gt;• &lt;b&gt;ROS y Antioxidantes:&lt;/b&gt; La señalización por ROS es normal y fisiológica. Simultáneamente, las sustancias antioxidantes (como la Superóxido Dismutasa - SOD, OPx y quelantes) previenen y reparan las acciones de los ROS. Cuando este balance se rompe y ocurre un aumento sostenido de ROS, se establece el &lt;b&gt;Estrés Oxidativo&lt;/b&gt; (enfermedad).&lt;br /&gt;• &lt;b&gt;Receptor AT1 (El "Equipo Rojo"):&lt;/b&gt; La hiperactividad sostenida de la Angiotensina II actuando sobre el receptor AT1 es perjudicial. Activa la NADPH Oxidasa y genera un profundo estrés oxidativo, induciendo la liberación de factores de crecimiento, inflamación, proliferación, hipertrofia y fibrosis.&lt;br /&gt;• &lt;b&gt;Receptor AT2 (El "Equipo Verde"):&lt;/b&gt; Produce efectos diametralmente opuestos para contrarrestar el daño. La estimulación de los receptores AT2 genera vasodilatación, natriuresis, antiproliferación y, fundamentalmente, la &lt;b&gt;inhibición de las R.O.S. (anti-inflamación)&lt;/b&gt;.</t>
  </si>
  <si>
    <t>&lt;b&gt;c) La acción directa del receptor AT2 de Ag II genera stress oxidativo:&lt;/b&gt; Es el enunciado INCORRECTO (la opción a marcar). Fisiopatológicamente, la vía de señalización del receptor AT2 (el "equipo verde") tiene un efecto celular diametralmente opuesto: no genera estrés oxidativo, sino que produce la inhibición activa de las Especies Reactivas de O2 (R.O.S.), ejerciendo una función protectora antiinflamatoria, antifibrótica y vasodilatadora.</t>
  </si>
  <si>
    <t>&lt;b&gt;a) La hiperactividad sostenida de Ag II genera stress oxidativo:&lt;/b&gt; Es una aseveración correcta. Al actuar de forma desmedida y sostenida sobre el receptor AT1, la Angiotensina II activa la NADPH Oxidasa generando una profunda hiperoxidación.&lt;br /&gt;&lt;b&gt;b) La señalización por ROS es normal y fisiológica:&lt;/b&gt; Es una aseveración correcta. En estado basal de salud, la señalización celular mediante Especies Reactivas de O2 forma parte integral del metabolismo fisiológico.&lt;br /&gt;&lt;b&gt;d) Las sustancias antioxidantes previenen y reparan las acciones de ROS:&lt;/b&gt; Es una aseveración correcta. El organismo utiliza sistemas antioxidantes (como la Superóxido Dismutasa) para mantener los ROS en niveles fisiológicos y reparar su impacto.</t>
  </si>
  <si>
    <t>Con el tiempo, la proteinuria patológica es capaz de producir:&lt;br&gt;&lt;br&gt;a) Fibrosis por inflamación mesangial e intersticial&lt;br&gt;&lt;br&gt;b) Hiperfiltración&lt;br&gt;&lt;br&gt;c) Síndrome nefrítico&lt;br&gt;&lt;br&gt;d) Hipervolemia</t>
  </si>
  <si>
    <t>&lt;br /&gt;• &lt;b&gt;b) Hiperfiltración:&lt;/b&gt; Es incorrecta porque la hiperfiltración es el mecanismo patogénico hemodinámico &lt;i&gt;inicial&lt;/i&gt; que, al aumentar el tamaño de los poros glomerulares y generar un patológico estrés de roce, termina desencadenando la proteinuria, no siendo su consecuencia evolutiva.&lt;br /&gt;• &lt;b&gt;c) Síndrome nefrítico:&lt;/b&gt; Es diametralmente incorrecta ya que el síndrome nefrítico responde a una inflamación aguda y destrucción celular directa del glomérulo (caracterizada por microhematuria dismórfica, hipertensión arterial y caída del filtrado), y no es una consecuencia anatómica crónica de la excreción sostenida de proteínas.&lt;br /&gt;• &lt;b&gt;d) Hipervolemia:&lt;/b&gt; Es diametralmente incorrecta porque la proteinuria patológica sostenida produce pérdida de albúmina sérica, lo que tiende fisiopatológicamente a generar una caída en la presión oncótica y una trasudación hacia el intersticio con &lt;b&gt;hipovolemia&lt;/b&gt; intravascular real (teoría del &lt;i&gt;"underfill"&lt;/i&gt;).</t>
  </si>
  <si>
    <t>En el fenómeno de hiperfiltración glomerular, ¿qué es más dañino?&lt;br&gt;&lt;br&gt;a) La disminución de la presión intraglomerular&lt;br&gt;&lt;br&gt;b) El aumento de la presión oncótica intracapilar&lt;br&gt;&lt;br&gt;c) La vasoconstricción de la arteriola aferente&lt;br&gt;&lt;br&gt;d) El aumento de la presión intraglomerular</t>
  </si>
  <si>
    <t>&lt;br&gt;d) El aumento de la presión intraglomerular</t>
  </si>
  <si>
    <t>&lt;b&gt;MECANISMO DE HIPERFILTRACIÓN Y ESTRÉS MECÁNICO&lt;/b&gt;&lt;br /&gt;&lt;br /&gt;El mecanismo fisiopatológico primario que conduce a la insuficiencia renal crónica y a la destrucción del parénquima en múltiples patologías es la hiperfiltración compensadora. Cuando se establece un daño tisular y se pierden nefronas, se inicia una respuesta de adaptación en los glomérulos remanentes sanos.&lt;br /&gt;• &lt;b&gt;Hipertensión Intraglomerular:&lt;/b&gt; La hiperactividad del Sistema Renina-Angiotensina-Aldosterona aumenta los niveles de Angiotensina II, produciendo una franca vasoconstricción de la arteriola eferente. El volumen retenido genera hiperfiltración y desarrolla hipertensión intraglomerular, siendo este aumento de presión el factor primario y más nocivo para la estructura capilar.&lt;br /&gt;• &lt;b&gt;Estrés de roce (Shear stress):&lt;/b&gt; La elevada presión intraglomerular genera una fuerza anormal sostenida sobre la pared vascular. Esto exacerba la liberación de factores de crecimiento (TGFβ), moléculas proinflamatorias y de adhesión, desencadenando proliferación mesangial, inflamación y fibrosis que conducen a la glomeruloesclerosis.</t>
  </si>
  <si>
    <t>La opción D es correcta. Fisiopatológicamente, durante el fenómeno compensador de la hiperfiltración llevado a cabo por las nefronas remanentes, la vasoconstricción eferente determina una severa hipertensión intraglomerular. Este aumento sostenido de la presión dentro del capilar constituye el evento hemodinámico y mecánico principal, más dañino y nocivo, responsable de desencadenar el estrés de roce vascular, la disrupción de la barrera de filtración y la consecuente nefroesclerosis irreversible.</t>
  </si>
  <si>
    <t>• &lt;b&gt;a) La disminución de la presión intraglomerular:&lt;/b&gt; Es incorrecta. Constituye el efecto hemodinámico diametralmente opuesto; la reducción de la presión intraglomerular (lograda farmacológicamente mediante el uso de IECA o ARA II) es la medida nefroprotectora por excelencia para detener el daño estructural y disminuir la proteinuria.&lt;br /&gt;• &lt;b&gt;b) El aumento de la presión oncótica intracapilar:&lt;/b&gt; Es incorrecta. La presión oncótica capilar depende de la concentración de proteínas plasmáticas retenidas, cuya fuerza osmótica se opone fisiológicamente a la filtración neta, no constituyendo la fuerza mecánica lesiva causante de la destrucción de la pared endotelial.&lt;br /&gt;• &lt;b&gt;c) La vasoconstricción de la arteriola aferente:&lt;/b&gt; Es incorrecta. Fisiológicamente, la vasoconstricción de la arteriola aferente (mediada por la adenosina en el balance túbulo-glomerular ante excesos de sodio) es un mecanismo de retroalimentación que protege activamente al glomérulo, limitando el flujo de entrada de sangre y previniendo el aumento de la presión intraglomerular.</t>
  </si>
  <si>
    <t>&lt;b&gt;DAÑO DE LA BARRERA DE FILTRACIÓN Y PROTEINURIA&lt;/b&gt;&lt;br /&gt;&lt;br /&gt;El impacto mecánico derivado del aumento de la presión intraglomerular altera estructuralmente la membrana de filtración:&lt;br /&gt;• &lt;b&gt;Disrupción estructural:&lt;/b&gt; La hipertensión empuja la membrana basal glomerular abriéndola como un paracaídas, provocando el aumento del tamaño de los poros.&lt;br /&gt;• &lt;b&gt;Pérdida de electronegatividad:&lt;/b&gt; Genera una disminución de las cargas negativas mediante la formación de hiatos aniónicos y pérdida de nefrina, lo que se traduce directamente en un aumento patológico de la proteinuria.&lt;br /&gt;• &lt;b&gt;Ciclo destructivo:&lt;/b&gt; Las proteínas fugadas hacia la luz tubular aumentan la reabsorción proximal de macromoléculas, provocando una severa inflamación intersticial que culmina en la apoptosis y muerte celular.</t>
  </si>
  <si>
    <t>¿Cómo puedo evaluar clínicamente la cantidad de agua en el compartimento intersticial?&lt;br&gt;&lt;br&gt;a) Mediante la evaluación de pinza media, tono y trofismo muscular&lt;br&gt;&lt;br&gt;b) Por la hidratación de las mucosas&lt;br&gt;&lt;br&gt;c) A través del relleno capilar&lt;br&gt;&lt;br&gt;d) Por la presión arterial&lt;br&gt;&lt;br&gt;e) Por el edema subcutáneo</t>
  </si>
  <si>
    <t>&lt;br&gt;e) Por el edema subcutáneo</t>
  </si>
  <si>
    <t>Clínicamente, la cantidad de agua en el &lt;b&gt;compartimento intersticial&lt;/b&gt; se evalúa de forma específica por el &lt;b&gt;edema subcutáneo&lt;/b&gt;.</t>
  </si>
  <si>
    <t>&lt;b&gt;EVALUACIÓN CLÍNICA DE LOS COMPARTIMIENTOS HÍDRICOS&lt;/b&gt;&lt;br /&gt;&lt;br /&gt;El organismo humano se divide en distintos compartimientos líquidos, y la evaluación del estado de hidratación de cada uno de ellos cuenta con herramientas clínicas o de laboratorio específicas:&lt;br /&gt;• &lt;b&gt;Compartimento Intravascular:&lt;/b&gt; Clínicamente, la cantidad de agua contenida en este espacio hemodinámico se evalúa a través del &lt;b&gt;relleno capilar&lt;/b&gt;. La alteración de este parámetro (como un relleno capilar enlentecido) refleja la depleción de volumen circulante efectivo o una mala perfusión.&lt;br /&gt;• &lt;b&gt;Compartimento Intersticial:&lt;/b&gt; La cantidad de agua en el compartimento intersticial se evalúa a la inspección y palpación por la presencia de &lt;b&gt;edema subcutáneo&lt;/b&gt;. El aumento de volumen en este compartimiento se produce generalmente por alteraciones de las fuerzas de Starling (como el aumento de la presión hidrostática capilar o la caída de la presión oncótica).&lt;br /&gt;• &lt;b&gt;Compartimento Intracelular:&lt;/b&gt; La cantidad de agua a nivel intracelular se evalúa de manera indirecta por la &lt;b&gt;osmolaridad plasmática&lt;/b&gt;.</t>
  </si>
  <si>
    <t>&lt;b&gt;e) Por el edema subcutáneo:&lt;/b&gt; Es la opción correcta. Semiología y clínicamente, el exceso de volumen de agua retenido y acumulado en el espacio intersticial se hace evidente y mensurable bajo la forma de edema subcutáneo.</t>
  </si>
  <si>
    <t>&lt;b&gt;c) A través del relleno capilar, y d) Por la presión arterial:&lt;/b&gt; Son opciones incorrectas. El relleno capilar y la presión arterial son los parámetros hemodinámicos primordiales mediante los cuales se evalúa la cantidad de agua en el &lt;b&gt;compartimento intravascular&lt;/b&gt; (volumen circulante efectivo), no en el intersticial.&lt;br /&gt;&lt;b&gt;a) Mediante la evaluación de pinza media, tono y trofismo muscular, y b) Por la hidratación de las mucosas:&lt;/b&gt; Son incorrectas. Si bien la sequedad de las mucosas es un signo inespecífico de deshidratación global, el signo clínico categórico y directo establecido para evaluar la expansión patológica del compartimento intersticial es el edema subcutáneo.</t>
  </si>
  <si>
    <t>&lt;b&gt;EVALUACIÓN DEL COMPARTIMENTO INTRACELULAR&lt;/b&gt;&lt;br /&gt;&lt;br /&gt;A diferencia del compartimiento intravascular e intersticial (cuyas alteraciones volumétricas se evalúan con signos semiológicos directos en el examen físico), la cantidad de agua en el &lt;b&gt;compartimento intracelular&lt;/b&gt; se evalúa analíticamente por la &lt;b&gt;osmolaridad plasmática&lt;/b&gt;. Las variaciones en la tonicidad del líquido extracelular generan gradientes que fuerzan los desplazamientos rápidos de agua hacia adentro o hacia afuera de la célula para equiparar las presiones, induciendo hinchazón o contracción celular.</t>
  </si>
  <si>
    <t>Cómo puedo evaluar clínicamente la cantidad de agua en el compartimento intracelular:&lt;br&gt;&lt;br&gt;a) Por la osmolaridad plasmática&lt;br&gt;&lt;br&gt;b) Por la presión arterial&lt;br&gt;&lt;br&gt;c) Por el edema subcutáneo&lt;br&gt;&lt;br&gt;d) A través del relleno capilar</t>
  </si>
  <si>
    <t>&lt;br&gt;a) Por la osmolaridad plasmática</t>
  </si>
  <si>
    <t>Clínicamente, la cantidad de agua en el compartimento intracelular se evalúa de manera objetiva midiendo la &lt;b&gt;osmolaridad plasmática&lt;/b&gt;.</t>
  </si>
  <si>
    <t>&lt;b&gt;EVALUACIÓN CLÍNICA DE COMPARTIMIENTOS HÍDRICOS&lt;/b&gt;&lt;br /&gt;&lt;br /&gt;El abordaje analítico del equilibrio de fluidos y la fisiología renal exige la valoración de los distintos compartimientos del organismo mediante parámetros semiológicos y de laboratorio precisos:&lt;br /&gt;• &lt;b&gt;Compartimento Intravascular:&lt;/b&gt; La cantidad de agua contenida dentro de los vasos sanguíneos se evalúa clínicamente a través del &lt;b&gt;relleno capilar&lt;/b&gt;.&lt;br /&gt;• &lt;b&gt;Compartimento Intersticial:&lt;/b&gt; La cantidad de agua extravasada o acumulada en el intersticio tisular se evalúa de manera objetiva mediante la constatación semiológica del &lt;b&gt;edema subcutáneo&lt;/b&gt;.&lt;br /&gt;• &lt;b&gt;Compartimento Intracelular:&lt;/b&gt; La cantidad de agua contenida dentro de las células se evalúa indirectamente a través del laboratorio midiendo la &lt;b&gt;osmolaridad plasmática&lt;/b&gt;, dado que el agua se desplaza libremente por las membranas celulares en búsqueda del equilibrio osmótico.</t>
  </si>
  <si>
    <t>La opción a es correcta debido a que la literatura nefrológica y fisiopatológica establece como axioma clínico que la cantidad de agua presente en el compartimento intracelular se evalúa de manera directa midiendo la &lt;b&gt;osmolaridad plasmática&lt;/b&gt; del paciente.</t>
  </si>
  <si>
    <t>&lt;br /&gt;• &lt;b&gt;c) Por el edema subcutáneo:&lt;/b&gt; Es incorrecta porque la presencia y magnitud del edema subcutáneo evalúa exclusivamente la cantidad de agua acumulada en el &lt;b&gt;compartimento intersticial&lt;/b&gt;.&lt;br /&gt;• &lt;b&gt;d) A través del relleno capilar:&lt;/b&gt; Es diametralmente incorrecta ya que el tiempo de relleno capilar es un parámetro clínico que se utiliza para evaluar la cantidad de agua y perfusión del &lt;b&gt;compartimento intravascular&lt;/b&gt;.&lt;br /&gt;• &lt;b&gt;b) Por la presión arterial:&lt;/b&gt; Es incorrecta porque la presión arterial es una variable hemodinámica que refleja fundamentalmente el volumen intravascular, la poscarga y el gasto cardíaco, no el estado volumétrico intracelular.</t>
  </si>
  <si>
    <t>&lt;b&gt;MISCELÁNEAS DE FISIOLOGÍA RENAL E HÍDRICA&lt;/b&gt;&lt;br /&gt;&lt;br /&gt;El abordaje analítico de la fisiología renal determina las siguientes premisas clínicas complementarias ineludibles:&lt;br /&gt;• &lt;b&gt;Manejo del Sodio y Volemia:&lt;/b&gt; En un contexto de pérdida severa de volumen (hipovolemia), debe esperarse invariablemente una disminución compensatoria de la excreción urinaria de sodio para intentar expandir el volumen intravascular perdido.&lt;br /&gt;• &lt;b&gt;Riñón Senil:&lt;/b&gt; La condición fisiopatológica que lleva al riñón del anciano a ser sumamente susceptible de padecer una necrosis tubular aguda es la labilidad tubular originada por una disminución del flujo plasmático renal e hipotonicidad del intersticio medular. Como axioma metabólico, el riñón senil no presenta una reducción de la excreción de sodio como característica fisiológica.</t>
  </si>
  <si>
    <t>Cómo puedo evaluar clínicamente la cantidad de agua en el compartimento intravascular:&lt;br&gt;&lt;br&gt;a) Por la osmolaridad plasmática&lt;br&gt;&lt;br&gt;b) Por la presión arterial&lt;br&gt;&lt;br&gt;c) Por el edema subcutáneo&lt;br&gt;&lt;br&gt;d) A través del relleno capilar</t>
  </si>
  <si>
    <t>d) A través del relleno capilar</t>
  </si>
  <si>
    <t>Clínicamente, &lt;b&gt;la cantidad de agua en el compartimento intravascular se evalúa a través del relleno capilar&lt;/b&gt;.</t>
  </si>
  <si>
    <t>&lt;b&gt;EVALUACIÓN CLÍNICA DE COMPARTIMIENTOS HÍDRICOS&lt;/b&gt;&lt;br /&gt;&lt;br /&gt;La evaluación clínica de la distribución del agua corporal exige diferenciar los signos semiológicos y analíticos propios de cada espacio físico:&lt;br /&gt;• &lt;b&gt;Compartimento Intravascular:&lt;/b&gt; Clínicamente, la cantidad de agua contenida en el compartimento intravascular se evalúa a través de la medición del &lt;b&gt;relleno capilar&lt;/b&gt;.&lt;br /&gt;• &lt;b&gt;Compartimento Intersticial:&lt;/b&gt; En contrapartida, la cantidad de agua presente en el compartimento intersticial se evalúa semiológicamente por la presencia de &lt;b&gt;edema subcutáneo&lt;/b&gt;.&lt;br /&gt;• &lt;b&gt;Compartimento Intracelular:&lt;/b&gt; La cantidad de agua en el compartimento intracelular se evalúa analíticamente a través de la &lt;b&gt;osmolaridad plasmática&lt;/b&gt;.</t>
  </si>
  <si>
    <t>La opción D es correcta. En la práctica clínica diaria, el parámetro semiológico que refleja de forma directa y que se utiliza para evaluar la cantidad de agua contenida y circulante en el compartimento intravascular es el relleno capilar.</t>
  </si>
  <si>
    <t>• &lt;b&gt;a) Por la osmolaridad plasmática:&lt;/b&gt; Es incorrecta. Constituye el parámetro analítico establecido para evaluar la cantidad de agua en el compartimento intracelular, no en el intravascular.&lt;br /&gt;• &lt;b&gt;b) Por la presión arterial:&lt;/b&gt; Es incorrecta. Si bien la tensión se ve influenciada por la volemia, no es el marcador clínico dictaminado como medida de evaluación directa aislada para la cantidad de agua en este compartimento.&lt;br /&gt;• &lt;b&gt;c) Por el edema subcutáneo:&lt;/b&gt; Es incorrecta. La evaluación del edema subcutáneo es el signo clínico que permite estimar y evaluar el exceso o cantidad de agua acumulada en el compartimento intersticial.</t>
  </si>
  <si>
    <t>¿Cómo puedo evaluar clínicamente la cantidad de agua en el compartimiento intersticial?&lt;br&gt;&lt;br&gt;a) Por el edema subcutáneo&lt;br&gt;&lt;br&gt;b) A través del relleno capilar&lt;br&gt;&lt;br&gt;c) Por la presión arterial&lt;br&gt;&lt;br&gt;d) Por la osmolaridad plasmática</t>
  </si>
  <si>
    <t>&lt;br&gt;a) Por el edema subcutáneo</t>
  </si>
  <si>
    <t>Clínicamente, la cantidad de agua en el &lt;b&gt;compartimento intersticial&lt;/b&gt; se evalúa por el &lt;b&gt;edema subcutáneo&lt;/b&gt;.</t>
  </si>
  <si>
    <t>&lt;b&gt;EVALUACIÓN DE COMPARTIMIENTOS HÍDRICOS&lt;/b&gt;&lt;br /&gt;&lt;br /&gt;La evaluación clínica de los compartimientos líquidos del organismo cuenta con parámetros semiológicos y analíticos específicos:&lt;br /&gt;• &lt;b&gt;Compartimento Intravascular:&lt;/b&gt; Clínicamente, la cantidad de agua en el compartimento intravascular se evalúa a través del &lt;b&gt;relleno capilar&lt;/b&gt;.&lt;br /&gt;• &lt;b&gt;Compartimento Intersticial:&lt;/b&gt; En contrapartida, la cantidad de agua en el compartimento intersticial se evalúa de forma semiológica por el &lt;b&gt;edema subcutáneo&lt;/b&gt;.&lt;br /&gt;• &lt;b&gt;Compartimento Intracelular:&lt;/b&gt; La cantidad de agua en el compartimento intracelular se evalúa analíticamente por la &lt;b&gt;osmolaridad plasmática&lt;/b&gt;.</t>
  </si>
  <si>
    <t>&lt;b&gt;a) Por el edema subcutáneo:&lt;/b&gt; Es la opción correcta. El edema subcutáneo constituye el parámetro clínico directo y visible para evaluar la expansión patológica o acumulación de agua en el compartimento intersticial.</t>
  </si>
  <si>
    <t>&lt;b&gt;b) A través del relleno capilar, y c) Por la presión arterial:&lt;/b&gt; Son opciones incorrectas. El relleno capilar y la presión arterial evalúan el volumen circulante efectivo del compartimento intravascular, no el intersticial.&lt;br /&gt;&lt;b&gt;d) Por la osmolaridad plasmática:&lt;/b&gt; Es incorrecta. Este es el parámetro analítico establecido para estimar los desplazamientos de agua y el volumen específico del compartimento intracelular.</t>
  </si>
  <si>
    <t>El termino proteinuria selectiva indica:&lt;br&gt;&lt;br&gt;a) Que es fundamentalmente a expensas de proteínas de tamaño molecular relativamente pequeño&lt;br&gt;&lt;br&gt;b) Que no hay síndrome nefrótico&lt;br&gt;&lt;br&gt;c) Que ocurre solo en mujeres embarazadas&lt;br&gt;&lt;br&gt;d) Que es la única alteración en el análisis de orina</t>
  </si>
  <si>
    <t>&lt;br&gt;a) Que es fundamentalmente a expensas de proteínas de tamaño molecular relativamente pequeño</t>
  </si>
  <si>
    <t>El término &lt;b&gt;proteinuria selectiva&lt;/b&gt; indica fundamentalmente que la excreción anormal se produce a expensas de &lt;b&gt;proteínas de tamaño molecular relativamente pequeño&lt;/b&gt;.</t>
  </si>
  <si>
    <t>&lt;b&gt;BARRERA DE FILTRACIÓN GLOMERULAR Y SELECTIVIDAD PROTEICA&lt;/b&gt;&lt;br /&gt;&lt;br /&gt;La barrera de filtración glomerular regula selectivamente el paso hacia el espacio urinario mediante una doble naturaleza mecánica y eléctrica (siendo eléctricamente negativa).&lt;br /&gt;• &lt;b&gt;Permeabilidad Fisiológica:&lt;/b&gt; En un estado fisiológico, la restricción normal al paso de proteínas depende del tamaño, la carga eléctrica y la configuración estérica, siendo el rango de la proteinuria fisiológica de apenas 150 mg/día.&lt;br /&gt;• &lt;b&gt;Proteinuria Selectiva:&lt;/b&gt; Cuando existe daño leve y alteraciones iniciales (como la pérdida exclusiva de la carga eléctrica negativa sin alteración masiva del tamaño de los poros), el término proteinuria selectiva indica fundamentalmente que la pérdida urinaria es a expensas de proteínas de tamaño molecular relativamente pequeño (ej. albúmina).&lt;br /&gt;• &lt;b&gt;Correlación Diagnóstica:&lt;/b&gt; Desde el punto de vista del laboratorio, en un paciente que cursa con síndrome nefrótico, el hallazgo de una proteinuria altamente selectiva orienta firmemente la sospecha diagnóstica hacia una enfermedad a cambios mínimos.</t>
  </si>
  <si>
    <t>La opción a es correcta debido a que la literatura médica nefrológica establece que, al producirse un daño inicial en la barrera de filtración donde prima la pérdida de la electronegatividad, el término &lt;b&gt;proteinuria selectiva&lt;/b&gt; indica clínicamente que la filtración patológica se produce de forma específica y fundamentalmente a expensas de &lt;b&gt;proteínas de tamaño molecular relativamente pequeño&lt;/b&gt;, impidiendo aún el paso de macromoléculas de alto peso.</t>
  </si>
  <si>
    <t>&lt;br /&gt;• &lt;b&gt;b) Que no hay síndrome nefrótico:&lt;/b&gt; Es diametralmente incorrecta ya que la proteinuria selectiva no excluye en absoluto al síndrome nefrótico; de hecho, una proteinuria masiva y selectiva es el hallazgo analítico cardinal que orienta firmemente al diagnóstico de un síndrome nefrótico por glomerulopatía a cambios mínimos.&lt;br /&gt;• &lt;b&gt;c) Que ocurre solo en mujeres embarazadas:&lt;/b&gt; Es incorrecta porque la selectividad de la proteinuria evalúa estrictamente el grado de daño morfológico de la barrera de filtración, pudiendo presentarse en niños, adultos de ambos sexos y ancianos, no siendo exclusiva del embarazo.&lt;br /&gt;• &lt;b&gt;d) Que es la única alteración en el análisis de orina:&lt;/b&gt; Es incorrecta debido a que una orina con proteinuria selectiva puede cursar simultáneamente con otras alteraciones en el sedimento, como la presencia de cilindros grasos (patognomónicos del síndrome nefrótico).</t>
  </si>
  <si>
    <t>&lt;b&gt;DISFUNCIÓN SEVERA DE BARRERA Y PROTEINURIA NO SELECTIVA&lt;/b&gt;&lt;br /&gt;&lt;br /&gt;A medida que la noxa patológica progresa, el daño estructural sobre el glomérulo elimina por completo la selectividad fisiológica.&lt;br /&gt;• &lt;b&gt;Aumento del tamaño de los poros:&lt;/b&gt; Si el estrés mecánico o inflamatorio altera la configuración de las proteínas de anclaje (nefrina y podocina) y presiona la membrana basal, se abren hiatos aniónicos y aumenta drásticamente el tamaño físico de los poros.&lt;br /&gt;• &lt;b&gt;Pérdida de Restricción:&lt;/b&gt; Esta alteración permite la salida anormal de proteínas de alto peso molecular (&gt; 50 kiloDalton). Clínicamente, la excreción urinaria indiscriminada de proteínas tanto de bajo como de alto peso molecular define a una &lt;b&gt;proteinuria no selectiva&lt;/b&gt;, rasgo analítico que caracteriza a patologías con daño estructural profundo como la nefropatía diabética.</t>
  </si>
  <si>
    <t>Los bloqueantes cálcicos dihidropiridínicos producen:&lt;br&gt;&lt;br&gt;a) Vasodilatación de la arteriola aferente&lt;br&gt;&lt;br&gt;b) Disminución de la hiperfiltración&lt;br&gt;&lt;br&gt;c) Disminución de los niveles de AgII&lt;br&gt;&lt;br&gt;d) Vasodilatación de la arteriola eferente</t>
  </si>
  <si>
    <t>a) Vasodilatación de la arteriola aferente</t>
  </si>
  <si>
    <t>A nivel hemodinámico glomerular, &lt;b&gt;los bloqueantes cálcicos dihidropiridínicos producen en la nefrona una franca vasodilatación de la arteriola aferente con hiperfiltración&lt;/b&gt;.</t>
  </si>
  <si>
    <t>&lt;b&gt;FARMACODINAMIA DE LOS ANTAGONISTAS DE CALCIO EN EL GLOMÉRULO&lt;/b&gt;&lt;br /&gt;&lt;br /&gt;El comportamiento hemodinámico de los agentes antihipertensivos a nivel del glomérulo es de vital importancia clínica para el manejo de la función y presión renal.&lt;br /&gt;• &lt;b&gt;Efecto hemodinámico primario:&lt;/b&gt; Los bloqueantes cálcicos dihidropiridínicos (como la amlodipina o la nifedipina) actúan relajando el músculo liso vascular. A nivel intrarrenal, producen de forma característica una franca vasodilatación de la &lt;b&gt;arteriola aferente&lt;/b&gt;.&lt;br /&gt;• &lt;b&gt;Consecuencia fisiopatológica:&lt;/b&gt; Al dilatar la vía de entrada de sangre al capilar sin ejercer una dilatación proporcional en la vía de salida (arteriola eferente), estos fármacos incrementan el volumen y la presión de llegada al ovillo glomerular, lo que se traduce clínicamente en un aumento de la presión intraglomerular con consecuente &lt;b&gt;hiperfiltración&lt;/b&gt;.&lt;br /&gt;• &lt;b&gt;Contraste terapéutico:&lt;/b&gt; Este perfil hemodinámico contrasta directamente con el de los IECA o ARA II, los cuales ejercen su nefroprotección al inhibir a la Angiotensina II, produciendo una dilatación selectiva de la arteriola eferente que logra disminuir la presión intraglomerular y reducir la hiperfiltración.</t>
  </si>
  <si>
    <t>La opción A es correcta. Fisiopatológica y farmacodinámicamente, los bloqueantes de los canales de calcio de la familia de las dihidropiridinas actúan a nivel de la hemodinamia renal produciendo de forma franca y directa la vasodilatación de la arteriola aferente, lo que consecuentemente permite un mayor ingreso de flujo y desencadena hiperfiltración glomerular.</t>
  </si>
  <si>
    <t>• &lt;b&gt;b) Disminución de la hiperfiltración:&lt;/b&gt; Es incorrecta. Al dilatar selectivamente la vía de entrada (aferente) sin relajar la vía de salida, el aumento del flujo sanguíneo capilar desencadena y empeora la hiperfiltración glomerular, logrando el efecto diametralmente opuesto a su disminución.&lt;br /&gt;• &lt;b&gt;c) Disminución de los niveles de AgII:&lt;/b&gt; Es incorrecta. La disminución en la producción de Angiotensina II (AgII) es el mecanismo de acción clásico, patognomónico y exclusivo de los inhibidores de la enzima convertidora de angiotensina (IECA).&lt;br /&gt;• &lt;b&gt;d) Vasodilatación de la arteriola eferente:&lt;/b&gt; Es incorrecta. La dilatación de la arteriola eferente es el mecanismo hemodinámico nefroprotector generado por el bloqueo del sistema renina-angiotensina-aldosterona (vía IECA o ARA II), no siendo el sitio de acción principal ni el efecto de las dihidropiridinas.</t>
  </si>
  <si>
    <t>&lt;b&gt;SISTEMA RENINA-ANGIOTENSINA-ALDOSTERONA (SRAA) E HIPERFILTRACIÓN&lt;/b&gt;&lt;br /&gt;&lt;br /&gt;Para comprender la repercusión de los fármacos en el glomérulo, es preciso recordar la fisiología del tono vascular mediado por el SRAA:&lt;br /&gt;• &lt;b&gt;Vasoconstricción Eferente:&lt;/b&gt; La hiperactividad de la Angiotensina II actúa predominantemente sobre los receptores AT1, los cuales se ubican de forma selectiva solo en la arteriola eferente, produciendo una franca vasoconstricción. Este mecanismo retiene el volumen dentro del capilar y desarrolla hipertensión intraglomerular e hiperfiltración.&lt;br /&gt;• &lt;b&gt;Nefroprotección:&lt;/b&gt; El tratamiento base de las nefropatías con hiperfiltración manifiesta (como la nefropatía diabética incipiente o proteinúrica) exige contrarrestar esta presión. Por ello, el uso de bloqueantes cálcicos dihidropiridínicos aislados no ofrece protección de órgano blanco, siendo mandatoria la indicación prioritaria de un IECA o ARA II para dilatar la eferente y disminuir la presión del capilar glomerular.</t>
  </si>
  <si>
    <t>¿Cuál es el efecto secundario más común de los diuréticos?&lt;br&gt;&lt;br&gt;a) Hipopotasemia&lt;br&gt;&lt;br&gt;b) Hiperglucemia&lt;br&gt;&lt;br&gt;c) Hipercalcemia&lt;br&gt;&lt;br&gt;d) Hipertensión arterial</t>
  </si>
  <si>
    <t>&lt;br&gt;a) Hipopotasemia</t>
  </si>
  <si>
    <t>&lt;b&gt;EFECTOS METABÓLICOS Y ADVERSOS DE LOS DIURÉTICOS&lt;/b&gt;&lt;br /&gt;&lt;br /&gt;Los agentes diuréticos (fundamentalmente los diuréticos de asa y las tiazidas) actúan interfiriendo con los mecanismos de retención hidrosalina en distintos segmentos tubulares de la nefrona.&lt;br /&gt;• &lt;b&gt;Hipopotasemia:&lt;/b&gt; Constituye el efecto secundario adverso más frecuente en el uso crónico o agudo de diuréticos. Se origina porque la inhibición de la reabsorción de sodio en segmentos previos (como el asa ascendente gruesa o el túbulo distal temprano) aumenta masivamente la carga de sodio que llega a la nefrona distal. En el túbulo colector, este exceso de sodio es reabsorbido a cambio de la secreción activa de potasio y protones, generando una pérdida sostenida de potasio urinario.&lt;br /&gt;• &lt;b&gt;Alcalosis metabólica:&lt;/b&gt; Estadísticamente, el uso de diuréticos (tanto tiazidas como de asa) constituye la principal causa de alcalosis metabólica con reducción de volumen (déficit de cloro) en pacientes hospitalizados.&lt;br /&gt;• &lt;b&gt;Riesgo arrítmico:&lt;/b&gt; La hipopotasemia inducida por diuréticos conlleva un altísimo riesgo clínico de desencadenar arritmias letales, debiendo monitorizarse el ionograma estrechamente en pacientes cardiópatas o en aquellos que reciben fármacos inotrópicos como la digoxina.</t>
  </si>
  <si>
    <t>&lt;b&gt;a) Hipopotasemia:&lt;/b&gt; Es la opción correcta. El bloqueo tubular genera una mayor oferta de sodio distal que activa el intercambio catiónico en el túbulo colector, lo que provoca invariablemente una pérdida exagerada de potasio por la orina, consolidándose como el efecto secundario electrolítico y metabólico más común.</t>
  </si>
  <si>
    <t>&lt;b&gt;b) Hiperglucemia:&lt;/b&gt; Es incorrecta. Si bien los diuréticos tiazídicos pueden generar cierta intolerancia a la glucosa, no representan el efecto adverso general más prevalente ni agudo del grupo global de diuréticos.&lt;br /&gt;&lt;b&gt;c) Hipercalcemia:&lt;/b&gt; Es incorrecta. Mientras que los diuréticos tiazídicos inducen retención de calcio (hipocalciuria y leve hipercalcemia), los diuréticos de asa como la furosemida fuerzan la pérdida de calcio (hipercalciuria), por lo que el efecto difiere entre familias y no es una constante transversal.&lt;br /&gt;&lt;b&gt;d) Hipertensión arterial:&lt;/b&gt; Es incorrecta. Los diuréticos reducen el volumen intravascular y la precarga al forzar un balance hidrosalino negativo, por lo que su mecanismo de acción produce un efecto inherentemente hipotensor.</t>
  </si>
  <si>
    <t>&lt;b&gt;FARMACODINAMIA DE LOS DIURÉTICOS DE ASA&lt;/b&gt;&lt;br /&gt;&lt;br /&gt;• &lt;b&gt;Lugar de acción:&lt;/b&gt; El sitio de acción principal de la furosemida es el asa ascendente gruesa de Henle.&lt;br /&gt;• &lt;b&gt;Mecanismo:&lt;/b&gt; Actúa mediante el bloqueo directo de la absorción activa de la bomba Na-K-2Cl. Al inhibir este transportador, se impide la concentración medular y se genera una diuresis profunda, disminuyendo eficazmente la precarga y mejorando los estados de congestión (como el edema agudo de pulmón o la insuficiencia cardíaca descompensada).</t>
  </si>
  <si>
    <t>Los inhibidores de SGLT2 actúan:&lt;br&gt;&lt;br&gt;a) Inhibiendo la reabsorción de glucosa en tubo contorneado proximal&lt;br&gt;&lt;br&gt;b) Produciendo aumento de la natriuresis&lt;br&gt;&lt;br&gt;c) Produciendo glucosuria&lt;br&gt;&lt;br&gt;d) Produciendo vasoconstricción relativa de arteriola aferente&lt;br&gt;&lt;br&gt;e) Todos son mecanismos de los inhibidores de SGLT2</t>
  </si>
  <si>
    <t>Fisiopatológicamente, los &lt;b&gt;inhibidores de SGLT2&lt;/b&gt; actúan inhibiendo la reabsorción de glucosa en el túbulo contorneado proximal, produciendo un aumento de la &lt;b&gt;natriuresis&lt;/b&gt;, &lt;b&gt;glucosuria&lt;/b&gt; y una &lt;b&gt;vasoconstricción protectora relativa de la arteriola aferente&lt;/b&gt;.</t>
  </si>
  <si>
    <t>&lt;b&gt;MECANISMO DE ACCIÓN DE LOS INHIBIDORES DE SGLT2 (GLIFLOZINAS)&lt;/b&gt;&lt;br /&gt;&lt;br /&gt;El uso de inhibidores de SGLT2 (como la dapagliflozina) interviene directamente en los mecanismos hemodinámicos del riñón para evitar la hiperfiltración:&lt;br /&gt;• &lt;b&gt;Reabsorción Tubular:&lt;/b&gt; Disminuyen e inhiben la reabsorción conjunta de glucosa y sodio en la porción S1 del túbulo contorneado proximal.&lt;br /&gt;• &lt;b&gt;Natriuresis y Glucosuria:&lt;/b&gt; Al bloquear su reabsorción, llevan obligatoriamente a una excreción aumentada de glucosa (glucosuria) y sodio (natriuresis).&lt;br /&gt;• &lt;b&gt;Restablecimiento Hemodinámico:&lt;/b&gt; Al restaurar y aumentar la llegada masiva de sodio a la mácula densa (sensor tubular), suprimen la vasodilatación patológica logrando el restablecimiento del tono vascular normal. Esto genera una franca &lt;b&gt;vasoconstricción de la arteriola aferente&lt;/b&gt; mediada por adenosina.&lt;br /&gt;• &lt;b&gt;Efecto Final:&lt;/b&gt; La contracción aferente produce una disminución de la presión intraglomerular, siendo un mecanismo sumamente protector de la función del glomérulo.</t>
  </si>
  <si>
    <t>La opción e es correcta debido a que la literatura médica nefrológica establece como premisa farmacodinámica ineludible que todos los mecanismos citados son acciones fisiológicas directas, simultáneas y comprobadas de los &lt;b&gt;inhibidores de SGLT2&lt;/b&gt;.</t>
  </si>
  <si>
    <t>&lt;br /&gt;• &lt;b&gt;a), b), c) y d):&lt;/b&gt; Son descripciones fisiológicas técnicamente verdaderas, pero resultan ser opciones incorrectas para marcar de forma aislada, ya que el fármaco desencadena toda la cascada junta. Al inhibir la reabsorción proximal (a), se genera simultáneamente natriuresis (b) y glucosuria (c); esta mayor llegada de sodio distal restablece el feedback túbulo-glomerular induciendo la vasoconstricción aferente (d). Por lo tanto, la opción "e" es la única integradora correcta.</t>
  </si>
  <si>
    <t>&lt;b&gt;VASODILATACIÓN DE LA ARTERIOLA EFERENTE&lt;/b&gt;&lt;br /&gt;&lt;br /&gt;De forma secundaria y complementaria, al aumentar el sodio en la mácula densa, los inhibidores de SGLT2 disminuyen la activación refleja del sistema renina-angiotensina-aldosterona (SRAA). Esta caída de la Angiotensina II local produce una &lt;b&gt;vasodilatación de la arteriola eferente&lt;/b&gt;.&lt;br /&gt;• La combinación sinérgica de la contracción aferente y la dilatación eferente anula la hiperfiltración, logrando la regresión clínica directa del daño anatómico (retrotraen la macroproteinuria a microalbuminuria, y de esta, a normoalbuminuria).</t>
  </si>
  <si>
    <t>15_Hiponatremia</t>
  </si>
  <si>
    <t>Cuál de estos enunciados definen la hiponatremia aguda:&lt;br&gt;&lt;br&gt;a) El riesgo de la hiponatremia es mínimo y el riesgo de corrección es elevado&lt;br&gt;&lt;br&gt;b) Cursa sin edema cerebral y el riesgo de corrección es elevado&lt;br&gt;&lt;br&gt;c) Cursa con edema cerebral, es una urgencia y el riesgo de corrección es mínimo&lt;br&gt;&lt;br&gt;d) La regulación del volumen cerebral es completa y el riesgo de hiponatremia es mínimo</t>
  </si>
  <si>
    <t>c) Cursa con edema cerebral, es una urgencia y el riesgo de corrección es mínimo</t>
  </si>
  <si>
    <t>Clínicamente, la hiponatremia aguda &lt;b&gt;cursa con edema cerebral marcado, constituye una urgencia médica que debe corregirse rápidamente y su riesgo de corrección es mínimo&lt;/b&gt;.</t>
  </si>
  <si>
    <t>&lt;b&gt;FISIOPATOLOGÍA DE LA HIPONATREMIA AGUDA&lt;/b&gt;&lt;br /&gt;&lt;br /&gt;La hiponatremia se define formalmente como un valor de sodio plasmático menor a 135 mEq/L. El entendimiento de su fisiopatología está marcado por los tiempos de las respuestas de adaptación cerebral al estado hipotónico.&lt;br /&gt;• &lt;b&gt;Hiponatremia Aguda (≤ 48 hs):&lt;/b&gt; Se establece rápidamente, impidiendo que los mecanismos de adaptación cerebral lenta entren en acción. El cerebro sufre una ganancia de agua repentina por la baja osmolaridad, lo que determina de forma inmediata un &lt;b&gt;edema cerebral marcado&lt;/b&gt;.&lt;br /&gt;• &lt;b&gt;Riesgos y Urgencia:&lt;/b&gt; Se considera una emergencia o urgencia médica estricta. La regulación del volumen cerebral es mínima y los riesgos propios de la hiponatremia en este escenario son muy elevados (el paciente puede morir debido a las complicaciones del edema cerebral).&lt;br /&gt;• &lt;b&gt;Riesgo de Corrección:&lt;/b&gt; Debido a la falta de adaptación crónica, los riesgos derivados de su rápida corrección terapéutica son &lt;b&gt;mínimos&lt;/b&gt;.</t>
  </si>
  <si>
    <t>La opción C es correcta. Médica y fisiopatológicamente, la hiponatremia aguda se define como una urgencia clínica inminente debido a que su rápida instauración provoca una ganancia de agua celular repentina con desarrollo de edema cerebral marcado. En esta condición, los riesgos derivados de la hiponatremia en sí misma son sumamente elevados, mientras que el riesgo asociado a su corrección terapéutica rápida resulta mínimo, ya que el cerebro no ha generado la adaptación de osmolitos orgánicos de la cronicidad.</t>
  </si>
  <si>
    <t>• &lt;b&gt;a) El riesgo de la hiponatremia es mínimo y el riesgo de corrección es elevado:&lt;/b&gt; Es incorrecta. Define exactamente las características fisiopatológicas del escenario opuesto: la hiponatremia asintomática crónica, donde los riesgos de corrección rápida son altísimos (riesgo de desmielinización osmótica).&lt;br /&gt;• &lt;b&gt;b) Cursa sin edema cerebral y el riesgo de corrección es elevado:&lt;/b&gt; Es incorrecta. Describe el curso de una hiponatremia crónica, en la cual la adaptación celular fisiológica evitó o atenuó la formación del edema cerebral, haciendo que una corrección intempestiva resulte letal y perjudicial.&lt;br /&gt;• &lt;b&gt;d) La regulación del volumen cerebral es completa y el riesgo de hiponatremia es mínimo:&lt;/b&gt; Es incorrecta. Corresponde al estadio de adaptación neurológica completa propia de la hiponatremia crónica asintomática, y no a la instauración brusca de un cuadro agudo.</t>
  </si>
  <si>
    <t>&lt;b&gt;HIPONATREMIA CRÓNICA Y DESMIELINIZACIÓN OSMÓTICA&lt;/b&gt;&lt;br /&gt;&lt;br /&gt;A modo de contraste fisiopatológico, la hiponatremia prolongada en el tiempo actúa diametralmente distinto:&lt;br /&gt;• &lt;b&gt;Hiponatremia Crónica (&gt; 48 hs):&lt;/b&gt; Si la caída del sodio plasmático es lenta y progresiva, se otorga tiempo a los mecanismos de adaptación para compensar la alteración (disminuyendo iones y osmolitos orgánicos intracelulares). Este proceso logra evitar o reducir el edema cerebral.&lt;br /&gt;• &lt;b&gt;Riesgos de Corrección:&lt;/b&gt; En la hiponatremia crónica, el mayor riesgo no proviene de la patología en sí, sino de la corrección intempestiva de la natremia. Si se instaura una rápida reposición de sodio en un cerebro ya adaptado, se desencadenará iatrogénicamente una afección letal conocida como &lt;b&gt;Desmielinización Osmótica&lt;/b&gt; o &lt;b&gt;Mielinólisis Pontina Central&lt;/b&gt;.</t>
  </si>
  <si>
    <t>La hiponatremia se produce por:&lt;br&gt;&lt;br&gt;a) Alteración del sodio y el potasio&lt;br&gt;&lt;br&gt;b) Alteración del sodio, potasio y agua&lt;br&gt;&lt;br&gt;c) Alteración del sodio&lt;br&gt;&lt;br&gt;d) Alteración del agua</t>
  </si>
  <si>
    <t>&lt;br&gt;b) Alteración del sodio, potasio y agua</t>
  </si>
  <si>
    <t>Fisiopatológicamente, la hiponatremia se produce por la &lt;b&gt;alteración del sodio, potasio y agua&lt;/b&gt;.</t>
  </si>
  <si>
    <t>&lt;b&gt;FISIOPATOLOGÍA DE LA HIPONATREMIA Y ADAPTACIÓN CEREBRAL&lt;/b&gt;&lt;br /&gt;&lt;br /&gt;La hiponatremia se define formalmente como un valor de sodio plasmático menor a 135 mEq/l. Su instauración se produce invariablemente por la alteración conjunta del sodio, el potasio y el agua.&lt;br /&gt;• &lt;b&gt;Estado Hipotónico:&lt;/b&gt; El entendimiento de la fisiopatología de la hiponatremia está marcado por las respuestas de adaptación cerebral al estado hipotónico. Ante la presentación de una hiponatremia, se produce una ganancia de agua en el cerebro motivada por la baja osmolaridad intersticial.&lt;br /&gt;• &lt;b&gt;Adaptación Rápida:&lt;/b&gt; Para contrarrestar esta ganancia de agua dentro de la restricción del cráneo, el cerebro realiza una disminución o expoliación rápida de iones (Na+, K+ y Cl-) hacia el exterior. Esto logra una baja osmolaridad intracelular para equipararse a la extracelular, lo que conlleva la salida de agua del tejido cerebral.&lt;br /&gt;• &lt;b&gt;Adaptación Lenta:&lt;/b&gt; Consiste en la disminución de osmolitos orgánicos intracelulares, requiriendo mayor tiempo para establecerse.</t>
  </si>
  <si>
    <t>&lt;b&gt;b) Alteración del sodio, potasio y agua:&lt;/b&gt; Es la opción correcta. La patogenia de la hiponatremia no obedece a fluctuaciones o diluciones aisladas de un solo componente, sino que se produce taxativamente por una alteración fisiopatológica conjunta y dinámica del sodio, el potasio y el agua corporal.</t>
  </si>
  <si>
    <t>&lt;b&gt;a) Alteración del sodio y el potasio, c) Alteración del sodio, y d) Alteración del agua:&lt;/b&gt; Son opciones incorrectas al abordar el trastorno fisiopatológico de forma parcial e incompleta.</t>
  </si>
  <si>
    <t>&lt;b&gt;TIEMPO DE ADAPTACIÓN Y RIESGO NEUROLÓGICO&lt;/b&gt;&lt;br /&gt;&lt;br /&gt;La imposibilidad de expandir el cerebro dentro del cráneo y los tiempos en los que se desarrollan estas adaptaciones definen el daño neurológico.&lt;br /&gt;• &lt;b&gt;Hiponatremia Aguda (≤ 48 hs):&lt;/b&gt; Se establece rápidamente y la adaptación lenta resulta insuficiente. El riesgo más importante es el desarrollo de un edema cerebral fatal.&lt;br /&gt;• &lt;b&gt;Hiponatremia Crónica (&gt; 48 hs):&lt;/b&gt; La caída lenta otorga tiempo a ambas adaptaciones para compensar, acompañando la hiponatremia sin producir edema cerebral. El riesgo aquí no proviene de la enfermedad en sí, sino de realizar una corrección rápida intempestiva que desencadene una Desmielinización Osmótica.</t>
  </si>
  <si>
    <t>Se considera hiponatremia severa cuando el sodio en plasma es:&lt;br&gt;&lt;br&gt;a) Menor a 100 mEq/L&lt;br&gt;&lt;br&gt;b) Menor a 145 mEq/L&lt;br&gt;&lt;br&gt;c) Menor a 115 mEq/L&lt;br&gt;&lt;br&gt;d) Menor a 130 mEq/L</t>
  </si>
  <si>
    <t>&lt;br&gt;c) Menor a 115 mEq/L</t>
  </si>
  <si>
    <t>&lt;b&gt;DEFINICIÓN Y CLASIFICACIÓN DE HIPONATREMIA&lt;/b&gt;&lt;br /&gt;&lt;br /&gt;El abordaje de los pacientes con hiponatremia es de suma importancia en la clínica médica. Epidemiológicamente, es el trastorno hidroelectrolítico más frecuente en el anciano, producido por la alteración del sodio, potasio y agua.&lt;br /&gt;• &lt;b&gt;Definición:&lt;/b&gt; Se define formalmente a la hiponatremia como un valor de &lt;b&gt;sodio plasmático &lt; 135 mEq/L&lt;/b&gt;.&lt;br /&gt;• &lt;b&gt;Hiponatremia Severa:&lt;/b&gt; Se cataloga y define clínicamente como hiponatremia severa a aquella que se presenta con valores de sodio en plasma &lt;b&gt;&lt; 115 mEq/L&lt;/b&gt;.</t>
  </si>
  <si>
    <t>La opción c es correcta debido a que la literatura médica nefrológica establece como premisa taxonómica que se cataloga como &lt;b&gt;hiponatremia severa&lt;/b&gt; a aquella entidad que se presenta analíticamente con valores de sodio en plasma &lt;b&gt;menor a 115 mEq/L&lt;/b&gt;.</t>
  </si>
  <si>
    <t>&lt;br /&gt;• &lt;b&gt;a) Menor a 100 mEq/L:&lt;/b&gt; Es incorrecta porque, si bien un valor menor a 100 mEq/L representa una hiponatremia que pone en riesgo inminente la vida del paciente, el punto de corte clínico establecido para definir "severidad" comienza antes, al descender el umbral de los 115 mEq/L.&lt;br /&gt;• &lt;b&gt;b) Menor a 145 mEq/L:&lt;/b&gt; Es diametralmente incorrecta ya que el rango fisiológico normal de sodio plasmático oscila entre 135 y 145 mEq/L; valores menores a 145 pero mayores a 135 representan absoluta normalidad.&lt;br /&gt;• &lt;b&gt;d) Menor a 130 mEq/L:&lt;/b&gt; Es incorrecta debido a que, aunque un valor menor a 130 mEq/L define analíticamente un cuadro de hiponatremia, el nivel de severidad extrema se categoriza de forma estricta por debajo de los 115 mEq/L.</t>
  </si>
  <si>
    <t>&lt;b&gt;FISIOPATOLOGÍA Y ADAPTACIÓN CEREBRAL&lt;/b&gt;&lt;br /&gt;&lt;br /&gt;El entendimiento de la patología está marcado por las respuestas de adaptación cerebral al estado hipotónico:&lt;br /&gt;• &lt;b&gt;Hiponatremia Aguda (≤ 48 hs):&lt;/b&gt; Si el estado hipotónico se establece rápidamente, el cerebro sufre una ganancia de agua repentina que determina de forma inmediata un &lt;b&gt;edema cerebral&lt;/b&gt; marcado. El riesgo más importante es este edema; constituye una urgencia médica que debe corregirse rápidamente.&lt;br /&gt;• &lt;b&gt;Hiponatremia Crónica (&gt; 48 hs):&lt;/b&gt; Si la caída es lenta y progresiva, los mecanismos de adaptación celular compensan la alteración sin producir edema cerebral. En este escenario, el mayor riesgo iatrogénico es la &lt;b&gt;corrección intempestiva de la natremia&lt;/b&gt;, la cual desencadenaría una letal &lt;i&gt;Desmielinización Osmótica&lt;/i&gt; o &lt;i&gt;Mielinólisis Pontina Central&lt;/i&gt;.</t>
  </si>
  <si>
    <t>Se considera hiponatremia severa cuando el sodio en plasma es:&lt;br&gt;&lt;br&gt;a) &lt; 135 mEq/L&lt;br&gt;&lt;br&gt;b) &lt; 130 mEq/L&lt;br&gt;&lt;br&gt;c) &lt; 100 mEq/L&lt;br&gt;&lt;br&gt;d) &lt; 115 mEq/L</t>
  </si>
  <si>
    <t>d) &lt; 115 mEq/L</t>
  </si>
  <si>
    <t>La &lt;b&gt;hiponatremia severa&lt;/b&gt; se cataloga analítica y clínicamente cuando se presenta con valores de &lt;b&gt;sodio en plasma &lt; 115 mEq/L&lt;/b&gt;.</t>
  </si>
  <si>
    <t>&lt;b&gt;DEFINICIÓN Y CLASIFICACIÓN DE LA HIPONATREMIA&lt;/b&gt;&lt;br /&gt;&lt;br /&gt;La hiponatremia es el trastorno hidroelectrolítico más frecuente (especialmente en pacientes ancianos) y se produce por la alteración de la relación entre el sodio, el potasio y el agua del organismo.&lt;br /&gt;• &lt;b&gt;Definición General:&lt;/b&gt; Se define formalmente a la hiponatremia como un valor de sodio plasmático menor a 135 mEq/L.&lt;br /&gt;• &lt;b&gt;Hiponatremia Severa:&lt;/b&gt; Se cataloga específicamente como hiponatremia severa a aquella que se presenta con valores de sodio en plasma por debajo de los 115 mEq/L.&lt;br /&gt;• &lt;b&gt;Manifestaciones de Gravedad:&lt;/b&gt; Los síntomas dependen estrechamente del nivel de afectación del Sistema Nervioso Central (SNC). La hiponatremia severa se manifiesta clínicamente con estupor, coma, parálisis pseudobulbar, respiración de Cheyne-Stokes, convulsiones, herniación tentorial y puede llevar rápidamente a la muerte del paciente. Específicamente, las convulsiones corresponden a un síntoma o signo clínico ineludible de esta severidad.</t>
  </si>
  <si>
    <t>La opción D es correcta. Analítica y clínicamente, se define de manera específica a la hiponatremia como severa cuando los valores de sodio plasmático caen por debajo del umbral de los 115 mEq/L, un estado crítico que conlleva un altísimo riesgo de daño neurológico y muerte inminente del paciente.</t>
  </si>
  <si>
    <t>• &lt;b&gt;a) &lt; 135 mEq/L:&lt;/b&gt; Es incorrecta. Este es el valor analítico de corte que define formal y globalmente la presencia de hiponatremia en el paciente, pero no estratifica el grado de severidad extrema estipulado en la premisa.&lt;br /&gt;• &lt;b&gt;b) &lt; 130 mEq/L:&lt;/b&gt; Es incorrecta. Si bien representa un valor hiponatrémico patológico y evidente, no alcanza el umbral inferior crítico necesario para catalogar el cuadro como severo.&lt;br /&gt;• &lt;b&gt;c) &lt; 100 mEq/L:&lt;/b&gt; Es incorrecta. Aunque es un valor manifiestamente severo y letal en un cuadro agudo, el punto de corte diagnóstico exacto establecido en las normativas médicas para definir la categoría de hiponatremia severa es estrictamente por debajo de los 115 mEq/L.</t>
  </si>
  <si>
    <t>&lt;b&gt;RIESGOS FISIOPATOLÓGICOS Y MANEJO&lt;/b&gt;&lt;br /&gt;&lt;br /&gt;La importancia de identificar la severidad del cuadro radica en los riesgos mortales asociados a la entidad y a los tiempos fisiopatológicos de su tratamiento.&lt;br /&gt;• &lt;b&gt;Hiponatremia Aguda:&lt;/b&gt; Si el estado hipotónico severo se instala en menos de 48 horas, el cerebro sufre una ganancia de agua repentina que determina un edema cerebral marcado. Constituye una emergencia absoluta que exige corrección rápida, ya que el edema es letal.&lt;br /&gt;• &lt;b&gt;Hiponatremia Crónica:&lt;/b&gt; Si la caída del sodio a valores severos fue progresiva (más de 48 horas), el cerebro logra una adaptación neurológica. En este escenario crónico, el mayor riesgo no es el edema, sino la corrección intempestiva y rápida de la natremia por el médico. Bajo ningún concepto se debe elevar el sodio más de 10 mEq/L en las primeras 24 horas, ya que desencadenaría iatrogénicamente una letal desmielinización osmótica (mielinólisis pontina central).</t>
  </si>
  <si>
    <t>Cuál de estas manifestaciones clínicas le haría sospechar hiponatremia:&lt;br&gt;&lt;br&gt;a) Náuseas, vómitos, pérdida de peso, anorexia, calambres y fiebre&lt;br&gt;&lt;br&gt;b) Letargia, confusión, estupor, hiporreflexia y convulsiones muy breves&lt;br&gt;&lt;br&gt;c) Calambres, agitación, disfunción ventricular derecha, HTA y taquicardia&lt;br&gt;&lt;br&gt;d) Todas las manifestaciones anteriores son correctas</t>
  </si>
  <si>
    <t>&lt;br&gt;b) Letargia, confusión, estupor, hiporreflexia y convulsiones muy breves</t>
  </si>
  <si>
    <t>La presencia de manifestaciones clínicas como &lt;b&gt;letargia, confusión, estupor, hiporreflexia y convulsiones&lt;/b&gt; hace sospechar fuertemente un cuadro de &lt;b&gt;hiponatremia&lt;/b&gt;.</t>
  </si>
  <si>
    <t>&lt;b&gt;MANIFESTACIONES CLÍNICAS DE LA HIPONATREMIA&lt;/b&gt;&lt;br /&gt;&lt;br /&gt;En la signosintomatología de la hiponatremia intervienen principalmente tres sistemas: el sistema nervioso central (SNC), el músculo esquelético y el sistema gastrointestinal.&lt;br /&gt;• &lt;b&gt;Sistema Nervioso Central (SNC):&lt;/b&gt; Las manifestaciones neurológicas se subdividen según su nivel de severidad. En la hiponatremia leve (frecuente en el anciano) se manifiesta con apatía, cefalea y letargia. En la moderada se presenta agitación, ataxia, confusión y desorientación. En la severa aparece estupor, coma, parálisis pseudobulbar, respiración de Cheyne-Stokes, convulsiones, herniación tentorial o la muerte.&lt;br /&gt;• &lt;b&gt;Músculo Esquelético:&lt;/b&gt; Clínicamente se evidencia la presencia de calambres e hiporreflexia.&lt;br /&gt;• &lt;b&gt;Gastrointestinal:&lt;/b&gt; El cuadro puede acompañarse de anorexia, náuseas y vómitos.</t>
  </si>
  <si>
    <t>&lt;b&gt;b) Letargia, confusión, estupor, hiporreflexia y convulsiones muy breves:&lt;/b&gt; Es la opción correcta. Engloba el conjunto exacto de síntomas neurológicos (letargia, confusión, estupor, convulsiones) y neuromusculares (hiporreflexia) que caracterizan la alteración clínica severa y moderada producida por la hiponatremia.</t>
  </si>
  <si>
    <t>&lt;b&gt;a) Náuseas, vómitos, pérdida de peso, anorexia, calambres y fiebre:&lt;/b&gt; Es incorrecta. Si bien las náuseas, vómitos, anorexia y calambres son manifestaciones propias de la hiponatremia, la pérdida de peso y la fiebre no son síntomas característicos de este trastorno hidroelectrolítico.&lt;br /&gt;&lt;b&gt;c) Calambres, agitación, disfunción ventricular derecha, HTA y taquicardia:&lt;/b&gt; Es incorrecta. Se mezclan síntomas que sí pueden aparecer (calambres, agitación) con signos hemodinámicos y cardiovasculares (disfunción ventricular derecha, HTA, taquicardia) que no son manifestaciones de la hiponatremia.&lt;br /&gt;&lt;b&gt;d) Todas las manifestaciones anteriores son correctas:&lt;/b&gt; Es incorrecta por la presencia de signos ajenos al cuadro en las opciones A y C.</t>
  </si>
  <si>
    <t>&lt;b&gt;CONVULSIONES E HIPONATREMIA SEVERA&lt;/b&gt;&lt;br /&gt;&lt;br /&gt;• &lt;b&gt;Criterio de severidad:&lt;/b&gt; Las &lt;b&gt;convulsiones&lt;/b&gt; corresponden a un síntoma o signo clínico ineludible de &lt;b&gt;hiponatremia severa&lt;/b&gt; (catalogada así de forma estricta cuando los valores de sodio en plasma son &lt; 115 mEq/l).&lt;br /&gt;• &lt;b&gt;Riesgo vital:&lt;/b&gt; Esta condición neurológica, donde predomina el edema cerebral marcado en las formas agudas, es una urgencia que puede llevar rápidamente a la muerte del paciente.</t>
  </si>
  <si>
    <t>¿Cuál de estas manifestaciones clínicas le haría sospechar hiponatremia?&lt;br&gt;&lt;br&gt;a) Calambres, agitación, fiebre, disfunción ventricular izquierda&lt;br&gt;&lt;br&gt;b) Pérdida de peso, anorexia, calambres y fiebre&lt;br&gt;&lt;br&gt;c) Letargia, confusión, estupor, hiporreflexia, convulsiones&lt;br&gt;&lt;br&gt;d) Disfunción ventricular derecha, HTA y taquicardia&lt;br&gt;&lt;br&gt;e) Letargia, hipotensión arterial y edema agudo de pulmón</t>
  </si>
  <si>
    <t>&lt;br&gt;c) Letargia, confusión, estupor, hiporreflexia, convulsiones</t>
  </si>
  <si>
    <t>La presencia de manifestaciones clínicas como &lt;b&gt;letargia, confusión, estupor, hiporreflexia y convulsiones&lt;/b&gt; deben hacer sospechar fuertemente un cuadro de &lt;b&gt;hiponatremia&lt;/b&gt;.</t>
  </si>
  <si>
    <t>&lt;b&gt;CLÍNICA Y CLASIFICACIÓN SINTOMÁTICA DE LA HIPONATREMIA&lt;/b&gt;&lt;br /&gt;&lt;br /&gt;En la signosintomatología de la hiponatremia intervienen principalmente tres sistemas: el sistema nervioso central (SNC), el músculo esquelético y el sistema gastrointestinal.&lt;br /&gt;• &lt;b&gt;Gastrointestinal:&lt;/b&gt; Anorexia, náuseas y vómitos.&lt;br /&gt;• &lt;b&gt;Músculo Esquelético:&lt;/b&gt; Calambres e hiporreflexia.&lt;br /&gt;• &lt;b&gt;Sistema Nervioso Central (SNC):&lt;/b&gt; Las manifestaciones neurológicas son las más prominentes y se subdividen según su nivel de severidad:&lt;br /&gt;- &lt;b&gt;Leve:&lt;/b&gt; Frecuente sobre todo en el anciano, se manifiesta con apatía, cefalea y letargia.&lt;br /&gt;- &lt;b&gt;Moderada:&lt;/b&gt; Agitación, ataxia, confusión y desorientación.&lt;br /&gt;- &lt;b&gt;Severa:&lt;/b&gt; Estupor, coma, parálisis pseudobulbar, respiración de Cheyne-Stokes, convulsiones, herniación tentorial o la muerte.</t>
  </si>
  <si>
    <t>La opción c es correcta debido a que la literatura nefrológica establece como premisa clínica ineludible que la constelación de manifestaciones originadas por daño neurológico y muscular (tales como &lt;b&gt;letargia, confusión, estupor, hiporreflexia y convulsiones&lt;/b&gt;) forma parte de los cuadros de afectación por &lt;b&gt;hiponatremia&lt;/b&gt; moderada y severa.</t>
  </si>
  <si>
    <t>&lt;br /&gt;• &lt;b&gt;a) Calambres, agitación, fiebre, disfunción ventricular izquierda&lt;/b&gt; y &lt;b&gt;b) Pérdida de peso, anorexia, calambres y fiebre:&lt;/b&gt; Son incorrectas debido a que incluyen a la &lt;b&gt;fiebre&lt;/b&gt; (y otras alteraciones como disfunción ventricular o pérdida de peso), la cual no es una manifestación clínica derivada primariamente de un estado hipotónico por hiponatremia.&lt;br /&gt;• &lt;b&gt;d) Disfunción ventricular derecha, HTA y taquicardia&lt;/b&gt; y &lt;b&gt;e) Letargia, hipotensión arterial y edema agudo de pulmón:&lt;/b&gt; Son diametralmente incorrectas porque los signos cardiovasculares graves (disfunción ventricular, HTA, hipotensión o edema agudo de pulmón) responden primariamente a fallas de bomba o volemia y no son la vía de manifestación sintomática primaria del descenso del sodio plasmático.</t>
  </si>
  <si>
    <t>&lt;b&gt;ADAPTACIÓN CEREBRAL A LA HIPONATREMIA&lt;/b&gt;&lt;br /&gt;&lt;br /&gt;El entendimiento fisiopatológico de los profundos síntomas neurológicos de la hiponatremia se basa en las respuestas de adaptación cerebral al estado hipotónico.&lt;br /&gt;• Al presentarse una hiponatremia, se produce una &lt;b&gt;ganancia de agua&lt;/b&gt; motivada por la baja osmolaridad intersticial.&lt;br /&gt;• Esta ganancia de agua ocurre con una restricción anatómica crucial, ya que el cerebro no puede expandirse libremente por la presencia del rígido cráneo.&lt;br /&gt;• La imposibilidad de seguir expandiendo el cerebro y la generación de un &lt;b&gt;edema cerebral&lt;/b&gt; marcado explican de manera directa la rápida aparición de letargia, estupor, convulsiones y herniación letal en las formas agudas no tratadas a tiempo.</t>
  </si>
  <si>
    <t>Cuál de estas manifestaciones clínicas le haría sospechar hiponatremia:&lt;br&gt;&lt;br&gt;a) Letargia, hipotensión arterial y edema agudo de pulmón&lt;br&gt;&lt;br&gt;b) Pérdida de peso, anorexia, calambres y fiebre&lt;br&gt;&lt;br&gt;c) Disfunción ventricular derecha, HTA y taquicardia&lt;br&gt;&lt;br&gt;d) Calambres, agitación, fiebre, disfunción ventricular izquierda&lt;br&gt;&lt;br&gt;e) Letargia, confusión, estupor, hiporreflexia, convulsiones</t>
  </si>
  <si>
    <t>e) Letargia, confusión, estupor, hiporreflexia, convulsiones</t>
  </si>
  <si>
    <t>Las manifestaciones clínicas como &lt;b&gt;letargia, confusión, estupor, hiporreflexia y convulsiones&lt;/b&gt; hacen sospechar fuertemente un cuadro de &lt;b&gt;hiponatremia&lt;/b&gt;.</t>
  </si>
  <si>
    <t>&lt;b&gt;MANIFESTACIONES CLÍNICAS DE LA HIPONATREMIA&lt;/b&gt;&lt;br /&gt;&lt;br /&gt;En la signosintomatología de la hiponatremia intervienen de forma predominante tres sistemas del organismo: el sistema nervioso central (SNC), el músculo esquelético y el sistema gastrointestinal.&lt;br /&gt;• &lt;b&gt;Sistema Nervioso Central (SNC):&lt;/b&gt; Las manifestaciones neurológicas varían y se agrupan según su nivel de severidad. Las formas leves se manifiestan con apatía, cefalea y letargia. Las presentaciones moderadas cursan con agitación, ataxia, confusión y desorientación. Finalmente, los cuadros severos desencadenan estupor, coma, parálisis pseudobulbar, respiración de Cheyne-Stokes, convulsiones (un signo ineludible de severidad), herniación tentorial o la muerte inminente.&lt;br /&gt;• &lt;b&gt;Músculo Esquelético:&lt;/b&gt; Se presenta característicamente con calambres e hiporreflexia.&lt;br /&gt;• &lt;b&gt;Gastrointestinal:&lt;/b&gt; El paciente puede experimentar anorexia, náuseas y vómitos.</t>
  </si>
  <si>
    <t>La opción E es correcta. Clínicamente, el cuadro sintomatológico de la hiponatremia está dominado por la repercusión de la baja osmolaridad y la adaptación sobre el sistema nervioso central y el sistema neuromuscular. La conjunción de letargia, confusión, estupor y convulsiones (evidenciando un compromiso del SNC en diversos grados evolutivos) sumado a la hiporreflexia (compromiso del músculo esquelético), constituye el espectro de manifestaciones clínicas directas que obliga a sospechar y descartar esta alteración electrolítica.</t>
  </si>
  <si>
    <t>• &lt;b&gt;a) Letargia, hipotensión arterial y edema agudo de pulmón:&lt;/b&gt; Es incorrecta. Si bien la letargia es un síntoma neurológico leve posible, el edema agudo de pulmón y la hipotensión corresponden a alteraciones hemodinámicas y cardiovasculares que no se consideran síntomas primarios o directos del déficit de sodio.&lt;br /&gt;• &lt;b&gt;b) Pérdida de peso, anorexia, calambres y fiebre:&lt;/b&gt; Es incorrecta. Aunque los calambres y la anorexia pueden presentarse, la pérdida de peso crónica y la fiebre (indicador propio de procesos infecciosos sistémicos) no forman parte del cuadro clínico intrínseco de las alteraciones osmolares.&lt;br /&gt;• &lt;b&gt;c) Disfunción ventricular derecha, HTA y taquicardia:&lt;/b&gt; Es incorrecta. Estas manifestaciones reflejan complicaciones cardiopulmonares o de sobrecarga hídrica vascular (ej. cor pulmonale), careciendo de relación causal directa con el edema o adaptación cerebral de la hiponatremia.&lt;br /&gt;• &lt;b&gt;d) Calambres, agitación, fiebre, disfunción ventricular izquierda:&lt;/b&gt; Es incorrecta. Combina síntomas neuromusculares y neurológicos reales (calambres, agitación) con signos febriles y disfunción de bomba cardíaca, alejándose del síndrome encefálico puro que caracteriza a los estados hipotónicos severos.</t>
  </si>
  <si>
    <t>&lt;b&gt;ADAPTACIÓN CEREBRAL Y SEVERIDAD (AGUDA VS CRÓNICA)&lt;/b&gt;&lt;br /&gt;&lt;br /&gt;La severidad de los síntomas neurológicos depende estrechamente de los tiempos de adaptación del cerebro al estado hipotónico:&lt;br /&gt;• &lt;b&gt;Hiponatremia Aguda (≤ 48 hs):&lt;/b&gt; Si el estado hipotónico se establece de manera rápida, el cerebro sufre una ganancia de agua repentina sin tiempo a generar una adaptación osmolar. Esto determina de forma inmediata un &lt;b&gt;edema cerebral marcado&lt;/b&gt;, siendo esta la causa de los síntomas severos (convulsiones, estupor, coma) y constituyendo una emergencia médica de corrección inmediata.&lt;br /&gt;• &lt;b&gt;Hiponatremia Crónica (&gt; 48 hs):&lt;/b&gt; Si la instauración es progresiva, el cerebro expolia iones y osmolitos orgánicos intracelulares, logrando evitar la formación del edema. Por ello, el paciente puede estar asintomático o con síntomas leves (letargia) incluso con valores de sodio de 112 mEq/L. En este caso, el riesgo neurológico proviene de una corrección iatrogénica rápida que cause mielinólisis pontina central.</t>
  </si>
  <si>
    <t>¿Cuál de estas manifestaciones clínicas le haría sospechar hiponatremia?&lt;br&gt;&lt;br&gt;a) Náuseas, vómitos, pérdida de peso, anorexia, calambres y fiebre&lt;br&gt;&lt;br&gt;b) Letargia, confusión, estupor, hiporreflexia y convulsiones muy breves&lt;br&gt;&lt;br&gt;c) Calambres, agitación, disfunción ventricular derecha, HTA y taquicardia&lt;br&gt;&lt;br&gt;d) Todas las manifestaciones anteriores son correctas</t>
  </si>
  <si>
    <t>&lt;b&gt;MANIFESTACIONES CLÍNICAS DE LA HIPONATREMIA&lt;/b&gt;&lt;br /&gt;&lt;br /&gt;En la signosintomatología de la hiponatremia intervienen principalmente tres sistemas: el sistema nervioso central (SNC), el músculo esquelético y el sistema gastrointestinal.&lt;br /&gt;• &lt;b&gt;Sistema Nervioso Central (SNC):&lt;/b&gt; Las manifestaciones neurológicas se subdividen según su nivel de severidad. En la hiponatremia leve (frecuente sobre todo en el anciano) se manifiesta con apatía, cefalea y letargia. En la moderada se presenta agitación, ataxia, confusión y desorientación. En la severa aparece estupor, coma, parálisis pseudobulbar, respiración de Cheyne-Stokes, convulsiones, herniación tentorial o la muerte.&lt;br /&gt;• &lt;b&gt;Músculo Esquelético:&lt;/b&gt; Clínicamente se evidencia la presencia de calambres e hiporreflexia.&lt;br /&gt;• &lt;b&gt;Gastrointestinal:&lt;/b&gt; El cuadro puede acompañarse de anorexia, náuseas y vómitos.</t>
  </si>
  <si>
    <t>&lt;b&gt;a) Náuseas, vómitos, pérdida de peso, anorexia, calambres y fiebre:&lt;/b&gt; Es incorrecta. Si bien las náuseas, vómitos, anorexia y calambres son manifestaciones propias de la hiponatremia, la pérdida de peso y la fiebre no son síntomas característicos de este trastorno hidroelectrolítico.&lt;br /&gt;&lt;b&gt;c) Calambres, agitación, disfunción ventricular derecha, HTA y taquicardia:&lt;/b&gt; Es incorrecta. Mezcla síntomas que sí pueden aparecer (calambres, agitación) con signos hemodinámicos y cardiovasculares (disfunción ventricular derecha, HTA, taquicardia) que no son manifestaciones intrínsecas de la hiponatremia.&lt;br /&gt;&lt;b&gt;d) Todas las manifestaciones anteriores son correctas:&lt;/b&gt; Es incorrecta por la presencia de signos ajenos al cuadro en las opciones A y C.</t>
  </si>
  <si>
    <t>&lt;b&gt;CONVULSIONES E HIPONATREMIA SEVERA&lt;/b&gt;&lt;br /&gt;&lt;br /&gt;• &lt;b&gt;Criterio de severidad:&lt;/b&gt; Las &lt;b&gt;convulsiones&lt;/b&gt; corresponden a un síntoma o signo clínico ineludible de &lt;b&gt;hiponatremia severa&lt;/b&gt; (catalogada así de forma estricta cuando los valores de sodio en plasma son &lt; 115 mEq/l).&lt;br /&gt;• &lt;b&gt;Riesgo vital:&lt;/b&gt; Esta condición neurológica, donde predomina el edema cerebral marcado en las formas agudas, es una urgencia médica que puede llevar rápidamente a la muerte del paciente si no se interviene.</t>
  </si>
  <si>
    <t>¿Cuál de los siguientes síntomas o signos corresponde a una hiponatremia severa?&lt;br&gt;&lt;br&gt;a) Apatía&lt;br&gt;&lt;br&gt;b) Ataxia&lt;br&gt;&lt;br&gt;c) Cefalea&lt;br&gt;&lt;br&gt;d) Convulsiones</t>
  </si>
  <si>
    <t>&lt;br&gt;d) Convulsiones</t>
  </si>
  <si>
    <t>Las &lt;b&gt;convulsiones&lt;/b&gt; corresponden a un síntoma clínico ineludible de &lt;b&gt;hiponatremia severa&lt;/b&gt;.</t>
  </si>
  <si>
    <t>&lt;b&gt;CLÍNICA Y SEVERIDAD NEUROLÓGICA EN LA HIPONATREMIA&lt;/b&gt;&lt;br /&gt;&lt;br /&gt;En la signosintomatología de la hiponatremia, las manifestaciones del sistema nervioso central (SNC) son las más prominentes y se subdividen rigurosamente según su nivel de severidad:&lt;br /&gt;• &lt;b&gt;Leve:&lt;/b&gt; Es un cuadro frecuente sobre todo en el paciente anciano, el cual se manifiesta con apatía, cefalea y letargia.&lt;br /&gt;• &lt;b&gt;Moderada:&lt;/b&gt; Progresa con la aparición de agitación, ataxia, confusión y desorientación.&lt;br /&gt;• &lt;b&gt;Severa:&lt;/b&gt; La progresión clínica desencadena estupor, coma, parálisis pseudobulbar, respiración de Cheyne-Stokes, convulsiones, herniación tentorial o directamente la muerte.</t>
  </si>
  <si>
    <t>La opción d es correcta debido a que la literatura nefrológica establece que las &lt;b&gt;convulsiones&lt;/b&gt; corresponden a un síntoma o signo clínico ineludible de &lt;b&gt;hiponatremia severa&lt;/b&gt;, evidenciando un cuadro de sufrimiento neurológico extremo que puede llevar rápidamente a la muerte del paciente.</t>
  </si>
  <si>
    <t>&lt;br /&gt;• &lt;b&gt;a) Apatía&lt;/b&gt; y &lt;b&gt;c) Cefalea:&lt;/b&gt; Son incorrectas porque constituyen manifestaciones neurológicas propias de una hiponatremia de grado &lt;b&gt;leve&lt;/b&gt;.&lt;br /&gt;• &lt;b&gt;b) Ataxia:&lt;/b&gt; Es incorrecta ya que la ataxia, junto con la agitación y la desorientación, clasifica clínicamente dentro del cuadro de manifestaciones neurológicas de una hiponatremia &lt;b&gt;moderada&lt;/b&gt;.</t>
  </si>
  <si>
    <t>&lt;b&gt;SISTEMAS AFECTADOS POR HIPONATREMIA&lt;/b&gt;&lt;br /&gt;&lt;br /&gt;En la signosintomatología de la hiponatremia intervienen principalmente tres sistemas orgánicos:&lt;br /&gt;• &lt;b&gt;Sistema Nervioso Central (SNC):&lt;/b&gt; Es el sistema más afectado debido al desarrollo del edema cerebral ante estados hipotónicos.&lt;br /&gt;• &lt;b&gt;Músculo Esquelético:&lt;/b&gt; Cursa con presencia de calambres e hiporreflexia.&lt;br /&gt;• &lt;b&gt;Sistema Gastrointestinal:&lt;/b&gt; Se manifiesta clínicamente con anorexia, náuseas y vómitos.</t>
  </si>
  <si>
    <t>¿Cuál de estas manifestaciones clínicas le haría sospechar hiponatremia?&lt;br&gt;&lt;br&gt;a) Letargia, confusión, estupor, hiporreflexia, convulsiones&lt;br&gt;&lt;br&gt;b) Calambres, agitación, fiebre, disfunción ventricular izquierda&lt;br&gt;&lt;br&gt;c) Letargia, hipotensión arterial y edema agudo de pulmón&lt;br&gt;&lt;br&gt;d) Disfunción ventricular derecha, HTA y taquicardia</t>
  </si>
  <si>
    <t>a) Letargia, confusión, estupor, hiporreflexia, convulsiones</t>
  </si>
  <si>
    <t>Las manifestaciones clínicas como letargia, confusión, estupor, hiporreflexia y convulsiones hacen sospechar fuertemente un cuadro de hiponatremia.</t>
  </si>
  <si>
    <t>&lt;b&gt;MANIFESTACIONES CLÍNICAS DE LA HIPONATREMIA&lt;/b&gt;&lt;br /&gt;&lt;br /&gt;En la signosintomatología de la hiponatremia intervienen de forma predominante tres sistemas del organismo: el sistema nervioso central (SNC), el músculo esquelético y el sistema gastrointestinal.&lt;br /&gt;• &lt;b&gt;Sistema Nervioso Central (SNC):&lt;/b&gt; Las manifestaciones neurológicas varían y se agrupan según su nivel de severidad. Las formas leves se manifiestan con apatía, cefalea y letargia. Las presentaciones moderadas cursan con agitación, ataxia, confusión y desorientación. Finalmente, los cuadros severos desencadenan estupor, coma, parálisis pseudobulbar, respiración de Cheyne-Stokes, convulsiones (un síntoma ineludible de severidad), herniación tentorial o la muerte inminente.&lt;br /&gt;• &lt;b&gt;Músculo Esquelético:&lt;/b&gt; Se presenta característicamente con calambres e hiporreflexia.&lt;br /&gt;• &lt;b&gt;Gastrointestinal:&lt;/b&gt; El paciente puede experimentar anorexia, náuseas y vómitos.</t>
  </si>
  <si>
    <t>La opción A es correcta. Clínicamente, el cuadro sintomatológico de la hiponatremia está dominado por la repercusión de la baja osmolaridad y la ganancia de agua sobre el sistema nervioso central y el sistema neuromuscular. La conjunción de letargia, confusión, estupor y convulsiones (evidenciando un compromiso encefálico progresivo) sumado a la hiporreflexia (compromiso del músculo esquelético), constituye el espectro de manifestaciones clínicas directas que obliga a sospechar y descartar esta alteración electrolítica.</t>
  </si>
  <si>
    <t>• &lt;b&gt;b) Calambres, agitación, fiebre, disfunción ventricular izquierda:&lt;/b&gt; Es incorrecta. Aunque los calambres y la agitación pueden presentarse, la fiebre (indicador propio de procesos infecciosos) y la disfunción ventricular izquierda no forman parte del cuadro clínico primario de los estados hipotónicos.&lt;br /&gt;• &lt;b&gt;c) Letargia, hipotensión arterial y edema agudo de pulmón:&lt;/b&gt; Es incorrecta. Si bien la letargia es un síntoma neurológico leve posible, el edema agudo de pulmón y la hipotensión corresponden a alteraciones hemodinámicas cardiovasculares que no se consideran síntomas directos y aislados del déficit de sodio.&lt;br /&gt;• &lt;b&gt;d) Disfunción ventricular derecha, HTA y taquicardia:&lt;/b&gt; Es incorrecta. Estas manifestaciones reflejan patologías pulmonares o cardiovasculares vinculadas a sobrecarga hídrica o hipertensión pulmonar (ej. cor pulmonale), alejándose del síndrome neurológico puro inducido por el edema cerebral de la hiponatremia.</t>
  </si>
  <si>
    <t>&lt;b&gt;ADAPTACIÓN CEREBRAL Y SEVERIDAD (AGUDA VS CRÓNICA)&lt;/b&gt;&lt;br /&gt;&lt;br /&gt;La severidad de los síntomas neurológicos depende estrechamente de los tiempos de adaptación del cerebro al estado hipotónico:&lt;br /&gt;• &lt;b&gt;Hiponatremia Aguda (≤ 48 hs):&lt;/b&gt; Si el estado hipotónico se establece de manera rápida, el cerebro sufre una ganancia de agua repentina sin tiempo a generar una adaptación osmolar lenta. Esto determina de forma inmediata un &lt;b&gt;edema cerebral marcado&lt;/b&gt;, siendo esta la causa directa de los síntomas severos (convulsiones, estupor, coma) y constituyendo una urgencia médica que debe corregirse rápidamente.&lt;br /&gt;• &lt;b&gt;Hiponatremia Crónica (&gt; 48 hs):&lt;/b&gt; Si la instauración es lenta y progresiva, el cerebro expolia iones y osmolitos orgánicos intracelulares, logrando evitar la formación de un edema severo. Por ello, el paciente puede estar asintomático o con síntomas leves (letargia) a pesar de valores críticamente bajos de sodio (ej. 112 mEq/L). En este escenario crónico, el mayor riesgo letal proviene de la desmielinización osmótica inducida por una corrección iatrogénica rápida.</t>
  </si>
  <si>
    <t xml:space="preserve">a) Ventilación mecánica </t>
  </si>
  <si>
    <t>Es posible distinguir una hiponatremia sintomática aguda de una crónica:&lt;br&gt;&lt;br&gt;a) Con una tomografía de cerebro &lt;br&gt;&lt;br&gt;b) Conociendo el valor de sodio en orina &lt;br&gt;&lt;br&gt;c) Sabiendo si la natremia es mayor o menor de 115 mEq/l &lt;br&gt;&lt;br&gt;d) Conociendo el valor de potasio en orina</t>
  </si>
  <si>
    <t>&lt;br&gt;a) Con una tomografía de cerebro</t>
  </si>
  <si>
    <t>Clínicamente, &lt;b&gt;es posible distinguir una hiponatremia sintomática aguda de una crónica mediante la realización indispensable de una tomografía (TAC) de cerebro&lt;/b&gt;, la cual confirmará o descartará la presencia morfológica de edema cerebral.</t>
  </si>
  <si>
    <t>&lt;b&gt;DIAGNÓSTICO Y DURACIÓN DE LA HIPONATREMIA&lt;/b&gt;&lt;br /&gt;&lt;br /&gt;El tiempo de instauración de la hiponatremia es un elemento crítico que define los riesgos del paciente y guía el tratamiento. Cuando el médico se enfrenta a una hiponatremia donde no se sabe específicamente si el cuadro es agudo (≤ 48 hs) o crónico (&gt; 48 hs), se la clasifica como de duración incierta.&lt;br /&gt;• &lt;b&gt;Diferenciación Diagnóstica:&lt;/b&gt; Es posible distinguir una hiponatremia sintomática aguda de una crónica mediante la realización indispensable de una tomografía (TAC) de cerebro. Este estudio morfológico confirmará o descartará la presencia de edema cerebral para así guiar el tratamiento.&lt;br /&gt;• &lt;b&gt;Hiponatremia Aguda:&lt;/b&gt; Cursa con edema cerebral marcado debido a la incapacidad del cerebro para realizar la adaptación lenta. El riesgo inminente es la muerte por edema cerebral o herniación tentorial, por lo que exige una corrección agresiva urgente.&lt;br /&gt;• &lt;b&gt;Hiponatremia Crónica:&lt;/b&gt; El cerebro ha logrado adaptarse expulsando osmolitos y el edema cerebral es mínimo o nulo. En estos pacientes, el mayor riesgo no es el edema, sino realizar una corrección rápida intempestiva que desencadene una Desmielinización Osmótica.</t>
  </si>
  <si>
    <t>&lt;b&gt;a) Con una tomografía de cerebro:&lt;/b&gt; Es la opción correcta. Frente a una hiponatremia de duración incierta, la tomografía computada permite distinguir objetivamente si el cuadro es agudo o crónico al evidenciar la presencia o ausencia de edema cerebral, factor que determina el riesgo inminente y la velocidad de corrección terapéutica.</t>
  </si>
  <si>
    <t>&lt;b&gt;b) Conociendo el valor de sodio en orina:&lt;/b&gt; Es incorrecta. El sodio urinario es un parámetro utilizado para determinar la etiología de las hiponatremias con intravascular disminuido (diferenciando pérdidas renales de extrarrenales), no para determinar su cronicidad o agudeza.&lt;br /&gt;&lt;b&gt;c) Sabiendo si la natremia es mayor o menor de 115 mEq/l:&lt;/b&gt; Es incorrecta. Este valor de corte se utiliza analíticamente para clasificar la severidad (definiendo a la hiponatremia severa a valores &lt; 115 mEq/L), pero no aporta datos sobre el tiempo de instauración del cuadro ni el nivel de adaptación cerebral.&lt;br /&gt;&lt;b&gt;d) Conociendo el valor de potasio en orina:&lt;/b&gt; Es incorrecta. No constituye un parámetro diagnóstico establecido para diferenciar el tiempo de evolución a nivel del sistema nervioso central.</t>
  </si>
  <si>
    <t>&lt;b&gt;ALGORITMO TERAPÉUTICO EN DURACIÓN INCIERTA&lt;/b&gt;&lt;br /&gt;&lt;br /&gt;Ante una hiponatremia de duración incierta, la conducta médica establece:&lt;br /&gt;• Iniciar empíricamente tratamiento con &lt;b&gt;Salina Hipertónica&lt;/b&gt; buscando un incremento inicial del sodio de 1 a 1.5 meq/l/h.&lt;br /&gt;• Realizar indispensablemente una &lt;b&gt;TAC cerebral&lt;/b&gt;.&lt;br /&gt;• Si la tomografía evidencia &lt;b&gt;edema cerebral&lt;/b&gt;, se asume como aguda y se continúa la corrección rápida (1 a 2 meq/l/h).&lt;br /&gt;• Si &lt;b&gt;no hay edema&lt;/b&gt;, se asume como crónica y se reduce la velocidad de corrección a formas oligosintomáticas (máximo 8 a 10 meq/día).</t>
  </si>
  <si>
    <t>En la hiponatremia aguda, el riesgo de edema cerebral es:&lt;br&gt;&lt;br&gt;a) Marcado&lt;br&gt;&lt;br&gt;b) Leve&lt;br&gt;&lt;br&gt;c) Minimo&lt;br&gt;&lt;br&gt;d) No hay riesgo de edema cerebral</t>
  </si>
  <si>
    <t>&lt;br&gt;a) Marcado</t>
  </si>
  <si>
    <t>En la &lt;b&gt;hiponatremia aguda&lt;/b&gt;, el riesgo y el desarrollo de &lt;b&gt;edema cerebral&lt;/b&gt; es francamente &lt;b&gt;marcado&lt;/b&gt; y constituye una emergencia médica letal.</t>
  </si>
  <si>
    <t>&lt;b&gt;HIPONATREMIA AGUDA Y EDEMA CEREBRAL&lt;/b&gt;&lt;br /&gt;&lt;br /&gt;La hiponatremia aguda (≤ 48 hs) se establece rápidamente y se considera una emergencia médica con alto riesgo vital.&lt;br /&gt;• &lt;b&gt;Fisiopatología:&lt;/b&gt; Si el estado hipotónico se establece de forma brusca, el cerebro sufre una ganancia de agua repentina. La adaptación rápida entra en acción, pero resulta insuficiente porque no hay tiempo para que actúe la adaptación lenta mediada por la expoliación de osmolitos orgánicos.&lt;br /&gt;• &lt;b&gt;Edema Cerebral:&lt;/b&gt; La regulación del volumen cerebral es mínima y la expansión se ve restringida anatómicamente por el cráneo, lo que determina de forma inmediata el desarrollo de un &lt;b&gt;edema cerebral marcado&lt;/b&gt;.&lt;br /&gt;• &lt;b&gt;Riesgos Clínicos:&lt;/b&gt; Los riesgos propios de la hiponatremia son elevados (el paciente puede morir por el edema, convulsiones o herniación tentorial). Constituye una urgencia que debe corregirse rápidamente; en este escenario, los riesgos de su corrección médica son mínimos frente al inminente peligro de muerte.</t>
  </si>
  <si>
    <t>La opción a es correcta debido a que la literatura nefrológica establece como premisa fisiopatológica ineludible que en la &lt;b&gt;hiponatremia aguda&lt;/b&gt; (instaurada en 48 horas o menos), el cerebro carece del tiempo necesario para implementar mecanismos de adaptación lenta (expoliación de osmolitos orgánicos). Esto desencadena una ganancia masiva y rápida de agua celular, determinando que la magnitud y el riesgo del &lt;b&gt;edema cerebral&lt;/b&gt; sea francamente &lt;b&gt;marcado&lt;/b&gt;.</t>
  </si>
  <si>
    <t>&lt;br /&gt;• &lt;b&gt;b) Leve:&lt;/b&gt; Es incorrecta debido a que un edema cerebral leve se presenta característicamente en la hiponatremia &lt;b&gt;crónica sintomática&lt;/b&gt; (mayor a 48 hs de evolución), donde la regulación fisiológica del volumen cerebral ha logrado actuar de manera parcial, amortiguando gradualmente la retención de agua intracelular.&lt;br /&gt;• &lt;b&gt;c) Minimo&lt;/b&gt; y &lt;b&gt;d) No hay riesgo de edema cerebral:&lt;/b&gt; Son diametralmente incorrectas porque un edema cerebral mínimo (o nulo) es un hallazgo característico exclusivo de las formas &lt;b&gt;crónicas asintomáticas&lt;/b&gt;, donde el cerebro ha completado totalmente su adaptación celular. En los cuadros agudos, la falta de adaptación genera invariablemente un estado turgente y letal.</t>
  </si>
  <si>
    <t>&lt;b&gt;HIPONATREMIA CRÓNICA Y MIELINÓLISIS&lt;/b&gt;&lt;br /&gt;&lt;br /&gt;En las presentaciones crónicas (&gt; 48 hs), el escenario de riesgo se invierte diametralmente en comparación con la forma aguda:&lt;br /&gt;• En la hiponatremia crónica asintomática, el edema cerebral es mínimo o inexistente gracias a la completa adaptación cerebral, por lo que los riesgos propios de la enfermedad son mínimos.&lt;br /&gt;• Sin embargo, en este cerebro adaptado, los riesgos de &lt;b&gt;corrección iatrogénica&lt;/b&gt; son sumamente elevados. Una corrección rápida e intempestiva del sodio desencadenará una letal &lt;b&gt;Desmielinización Osmótica&lt;/b&gt; o &lt;b&gt;Mielinólisis Pontina Central&lt;/b&gt;.</t>
  </si>
  <si>
    <t>En la hiponatremia crónica es de mayor riesgo:&lt;br&gt;&lt;br&gt;a) El aporte de potasio mayor a 60 mEq/24 hs&lt;br&gt;&lt;br&gt;b) La corrección intempestiva de la natremia&lt;br&gt;&lt;br&gt;c) El edema cerebral&lt;br&gt;&lt;br&gt;d) a) y b) son correctas</t>
  </si>
  <si>
    <t>b) La corrección intempestiva de la natremia</t>
  </si>
  <si>
    <t>Fisiopatológicamente, &lt;b&gt;en la hiponatremia crónica, el mayor riesgo recae sobre la corrección intempestiva de la natremia&lt;/b&gt;.</t>
  </si>
  <si>
    <t>&lt;b&gt;FISIOPATOLOGÍA DE LA HIPONATREMIA CRÓNICA Y COMPLICACIONES&lt;/b&gt;&lt;br /&gt;&lt;br /&gt;La hiponatremia crónica (&gt; 48 horas) se establece de forma lenta y progresiva, lo que otorga tiempo al cerebro para poner en marcha mecanismos de adaptación (expoliación rápida de iones y adaptación lenta mediante la pérdida de osmolitos orgánicos intracelulares). Este proceso adaptativo logra evitar la formación del edema cerebral.&lt;br /&gt;• &lt;b&gt;Riesgos y Complicaciones Iatrogénicas:&lt;/b&gt; En este escenario crónico, el riesgo vital no proviene de la patología en sí misma (el paciente puede tolerar niveles séricos muy bajos casi sin sintomatología), sino de la intervención médica. El mayor riesgo clínico es la &lt;b&gt;corrección intempestiva y rápida de la natremia&lt;/b&gt;.&lt;br /&gt;• &lt;b&gt;Desmielinización Osmótica:&lt;/b&gt; Si se instaura una reposición de sodio muy rápida en un cerebro ya adaptado a un medio hipotónico, se produce una salida brusca de agua celular que genera un daño neurológico estructural, desencadenando iatrogénicamente la letal &lt;b&gt;Desmielinización Osmótica&lt;/b&gt; o &lt;b&gt;Mielinólisis Pontina Central&lt;/b&gt;.</t>
  </si>
  <si>
    <t>La opción B es correcta. Clínicamente, debido a que el cerebro en una hiponatremia crónica ya ha logrado adaptarse al medio perdiendo sus osmolitos intracelulares (minimizando el edema), el mayor riesgo y la principal complicación letal en este estadio es la corrección intempestiva de la natremia. Un aumento rápido del sodio plasmático provocará daño estructural neurológico directo, desencadenando el cuadro iatrogénico de mielinólisis pontina central.</t>
  </si>
  <si>
    <t>• &lt;b&gt;a) El aporte de potasio mayor a 60 mEq/24 hs:&lt;/b&gt; Es incorrecta. El aporte de potasio no representa el riesgo fisiopatológico principal que define la morbimortalidad y el manejo de una hiponatremia crónica estabilizada.&lt;br /&gt;• &lt;b&gt;c) El edema cerebral:&lt;/b&gt; Es incorrecta. El edema cerebral masivo es el riesgo principal y la complicación directa característica exclusiva de la hiponatremia aguda (establecida en menos de 48 horas), dado que el cerebro sufre una ganancia de agua repentina sin tiempo a generar mecanismos de adaptación osmolar lenta. En la forma crónica, la adaptación fisiológica logra que el edema sea mínimo o nulo.&lt;br /&gt;• &lt;b&gt;d) a) y b) son correctas:&lt;/b&gt; Es incorrecta, ya que la premisa "a" no forma parte de los riesgos de la entidad.</t>
  </si>
  <si>
    <t>&lt;b&gt;MANEJO TERAPÉUTICO Y LÍMITES DE CORRECCIÓN&lt;/b&gt;&lt;br /&gt;&lt;br /&gt;Para prevenir el desarrollo de la desmielinización osmótica, el tratamiento exige una corrección sumamente prudente de las concentraciones de sodio.&lt;br /&gt;• &lt;b&gt;Velocidad de reposición:&lt;/b&gt; En la fase oligosintomática de las formas crónicas, se debe elevar el sodio a un ritmo muy lento de 0,3 a 0,5 mEq/L/h.&lt;br /&gt;• &lt;b&gt;Límite de seguridad absoluto:&lt;/b&gt; Bajo ningún concepto se debe elevar el sodio más de &lt;b&gt;10 mEq/L en las primeras 24 horas&lt;/b&gt;. Se han reportado casos letales de desmielinización osmótica con elevaciones tensionales de apenas 9 a 10 mEq/L en el primer día en cerebros crónicamente adaptados.</t>
  </si>
  <si>
    <t>En la hiponatremia aguda el riesgo de edema cerebral: Seleccione una:&lt;br&gt;&lt;br&gt;a) No existe&lt;br&gt;&lt;br&gt;b) Obliga a una corrección lenta pero no menor de 20 mEq/l en 24 hs&lt;br&gt;&lt;br&gt;c) Es marcado, debe corregirse rápidamente&lt;br&gt;&lt;br&gt;d) Moderado, es mayor riesgo la corrección rápida&lt;br&gt;&lt;br&gt;e) Es mínimo</t>
  </si>
  <si>
    <t>&lt;br&gt;c) Es marcado, debe corregirse rápidamente</t>
  </si>
  <si>
    <t>En la hiponatremia aguda el riesgo de edema cerebral &lt;b&gt;es marcado, y constituye una urgencia médica que debe corregirse rápidamente&lt;/b&gt;, siendo su riesgo de corrección mínimo frente al riesgo letal de la enfermedad.</t>
  </si>
  <si>
    <t>&lt;b&gt;HIPONATREMIA AGUDA Y EDEMA CEREBRAL&lt;/b&gt;&lt;br /&gt;&lt;br /&gt;La hiponatremia se clasifica evolutivamente según el tiempo de instauración, lo cual define el riesgo vital del paciente y la velocidad del tratamiento.&lt;br /&gt;• &lt;b&gt;Hiponatremia Aguda (≤ 48 hs):&lt;/b&gt; Se establece rápidamente y se considera una emergencia médica. Al instaurarse el estado hipotónico de forma brusca, el cerebro sufre una ganancia de agua repentina.&lt;br /&gt;• &lt;b&gt;Edema cerebral:&lt;/b&gt; En esta condición aguda, el edema cerebral es marcado debido a que el encéfalo no tiene tiempo para desarrollar la adaptación osmótica lenta. El riesgo más importante y la causa de muerte de la hiponatremia es precisamente el desarrollo de este edema cerebral letal y la herniación tentorial.&lt;br /&gt;• &lt;b&gt;Riesgos vs. Corrección:&lt;/b&gt; Fisiopatológicamente, los riesgos propios de la enfermedad aguda son extremadamente elevados (el paciente puede morir inminentemente por el edema), mientras que los riesgos de su corrección son mínimos. Por ende, el riesgo de atrasar el tratamiento es mucho mayor que el de corregir la hiponatremia rápidamente.</t>
  </si>
  <si>
    <t>&lt;b&gt;c) Es marcado, debe corregirse rápidamente:&lt;/b&gt; Es la opción correcta. Fisiopatológicamente, la hiponatremia aguda (≤ 48 hs) cursa invariablemente con un edema cerebral marcado por la ganancia repentina de agua en un cráneo restringido. Constituye una emergencia vital absoluta que obliga a una corrección inicial rápida y agresiva.</t>
  </si>
  <si>
    <t>&lt;b&gt;a) No existe, y e) Es mínimo:&lt;/b&gt; Son opciones incorrectas. El edema cerebral es la complicación más inminente, característica y letal de la presentación aguda.&lt;br /&gt;&lt;b&gt;b) Obliga a una corrección lenta pero no menor de 20 mEq/l en 24 hs:&lt;/b&gt; Es incorrecta. La forma aguda exige una corrección inicial rápida. Adicionalmente, bajo ningún concepto clínico se debe elevar el sodio más de 10 mEq/L en las primeras 24 horas, sin importar la etiología.&lt;br /&gt;&lt;b&gt;d) Moderado, es mayor riesgo la corrección rápida:&lt;/b&gt; Es incorrecta. Describe el escenario fisiopatológico inverso correspondiente a la hiponatremia crónica (&gt; 48 hs), donde el edema cerebral es mínimo o leve (por adaptación) y el mayor riesgo recae sobre la corrección intempestiva que desencadena la desmielinización osmótica.</t>
  </si>
  <si>
    <t>&lt;b&gt;PAUTAS TERAPÉUTICAS DE URGENCIA&lt;/b&gt;&lt;br /&gt;&lt;br /&gt;• En la hiponatremia sintomática aguda, la corrección inicial debe ser agresiva (buscando elevar la natremia de 1,5 a 2 mEq/l por hora) durante un período no mayor a 4 a 5 horas.&lt;br /&gt;• El manejo se realiza administrando Solución Salina Hipertónica al 3%.&lt;br /&gt;• La corrección rápida debe suspenderse ante la desaparición de los síntomas potenciales fatales o al alcanzar una natremia de 125 mEq/l.&lt;br /&gt;• A pesar de la velocidad inicial de rescate, rige el límite terapéutico de seguridad ineludible: como máximo se deben corregir hasta 10 mEq/L en las primeras 24 horas.</t>
  </si>
  <si>
    <t>Cuál de estas afirmaciones es INCORRECTA:&lt;br&gt;&lt;br&gt;a) La hipokalemia con hiponatremia tiene mayor riesgo de desmielinización osmótica&lt;br&gt;&lt;br&gt;b) Los pacientes hiponatrémicos con hipoxemia tienen mayor riesgo de edema cerebral agudo&lt;br&gt;&lt;br&gt;c) La hiponatremia crónica debe corregirse inmediatamente para evitar el riesgo de edema cerebral&lt;br&gt;&lt;br&gt;d) La hiponatremia aguda debe corregirse en forma urgente</t>
  </si>
  <si>
    <t>&lt;br&gt;c) La hiponatremia crónica debe corregirse inmediatamente para evitar el riesgo de edema cerebral</t>
  </si>
  <si>
    <t>Fisiopatológicamente, la &lt;b&gt;hiponatremia crónica NO debe corregirse inmediatamente&lt;/b&gt; debido a que una rápida elevación del sodio plasmático desencadenará iatrogénicamente una letal &lt;b&gt;desmielinización osmótica&lt;/b&gt;.</t>
  </si>
  <si>
    <t>&lt;b&gt;ADAPTACIÓN CEREBRAL Y RIESGOS DE CORRECCIÓN&lt;/b&gt;&lt;br /&gt;&lt;br /&gt;El manejo terapéutico y el riesgo de la hiponatremia dependen estrictamente del tiempo de evolución y de la adaptación osmótica cerebral:&lt;br /&gt;• &lt;b&gt;Hiponatremia Aguda (≤ 48 hs):&lt;/b&gt; Se considera una emergencia médica. El cerebro no tiene tiempo de adaptarse, por lo que la ganancia de agua repentina determina un &lt;b&gt;edema cerebral marcado&lt;/b&gt;. Al no existir una adaptación celular profunda, la corrección de la natremia debe realizarse de forma &lt;b&gt;urgente y rápida&lt;/b&gt;.&lt;br /&gt;• &lt;b&gt;Hiponatremia Crónica (&gt; 48 hs):&lt;/b&gt; La caída lenta y progresiva del sodio permite que el cerebro expolie osmolitos orgánicos intracelulares, compensando la alteración &lt;b&gt;sin producir edema cerebral&lt;/b&gt;. Dado que los pacientes crónicos asintomáticos o levemente sintomáticos tienen un bajo riesgo neurológico basal, &lt;b&gt;no está indicada la corrección rápida&lt;/b&gt;. El mayor peligro en la cronicidad recae sobre una intervención médica agresiva: si se corrige intempestivamente el sodio, el cerebro deshidratará bruscamente sus células adaptadas, desencadenando una letal &lt;b&gt;Desmielinización Osmótica&lt;/b&gt; o &lt;b&gt;Mielinólisis Pontina Central&lt;/b&gt;.</t>
  </si>
  <si>
    <t>La opción c es INCORRECTA (y por lo tanto, la respuesta a marcar en el MCQ) debido a que la literatura nefrológica establece taxativamente que la &lt;b&gt;hiponatremia crónica&lt;/b&gt; cursa con un edema cerebral mínimo o inexistente gracias a la adaptación celular fisiológica, por lo que &lt;b&gt;NO debe corregirse inmediatamente&lt;/b&gt; ni de forma rápida. Su corrección intempestiva es la principal causa iatrogénica de daño neurológico irreversible.</t>
  </si>
  <si>
    <t>&lt;br /&gt;• &lt;b&gt;a) La hipokalemia con hiponatremia tiene mayor riesgo de desmielinización osmótica:&lt;/b&gt; Es una premisa fisiopatológicamente verdadera y fundamentada en la literatura como un factor agravante al momento de corregir los niveles séricos.&lt;br /&gt;• &lt;b&gt;b) Los pacientes hiponatrémicos con hipoxemia tienen mayor riesgo de edema cerebral agudo:&lt;/b&gt; Es una aseveración verdadera; la hipoxemia actúa como un factor de riesgo sinérgico que agrava y acelera la instauración del edema cerebral.&lt;br /&gt;• &lt;b&gt;d) La hiponatremia aguda debe corregirse en forma urgente:&lt;/b&gt; Es un postulado terapéutico verdadero. Al instaurarse en menos de 48 horas, el cerebro carece de adaptación y desarrolla un marcado y letal edema cerebral, constituyendo una urgencia que exige corrección rápida.</t>
  </si>
  <si>
    <t>&lt;b&gt;LÍMITES DEL MANEJO TERAPÉUTICO GENERAL&lt;/b&gt;&lt;br /&gt;&lt;br /&gt;• &lt;b&gt;Límite de corrección estricto:&lt;/b&gt; Como máximo, se deben corregir hasta &lt;b&gt;10 mEq/L en las primeras 24 hs&lt;/b&gt; en la hiponatremia crónica sintomática para evitar el daño pontino.&lt;br /&gt;• &lt;b&gt;Hiponatremia aguda grave:&lt;/b&gt; Si bien es una emergencia absoluta que amerita reponer con salina hipertónica, la corrección rápida debe suspenderse ante la desaparición de los síntomas potenciales fatales o al alcanzar una natremia segura de &lt;b&gt;125 mEq/L&lt;/b&gt;.</t>
  </si>
  <si>
    <t>Cuánto aumentará el Na+ plasmático usando un litro de solución a una concentración de sodio de 513 mEq/L en un paciente de 65 kg con Na+ plasmático de 113:&lt;br&gt;&lt;br&gt;a) 5 mEq/L&lt;br&gt;&lt;br&gt;b) 10 mEq/L&lt;br&gt;&lt;br&gt;c) 15 mEq/L&lt;br&gt;&lt;br&gt;d) 10 mEq/L</t>
  </si>
  <si>
    <t>b) 10 mEq/L</t>
  </si>
  <si>
    <t>Se comprueba matemáticamente que &lt;b&gt;utilizando un litro de solución a una concentración de sodio de 513 mEq/L en un paciente de 65 kg con un Na+ plasmático inicial de 113 mEq/L, el sodio plasmático aumentará exactamente 10 mEq/L&lt;/b&gt;.</t>
  </si>
  <si>
    <t>&lt;b&gt;FÓRMULA DE ADROGUÉ Y CÁLCULO DE REPOSICIÓN&lt;/b&gt;&lt;br /&gt;&lt;br /&gt;Para llevar a cabo el tratamiento de corrección de la hiponatremia en la práctica clínica, se utiliza la fórmula de Adrogué para predecir el impacto de las soluciones infundidas.&lt;br /&gt;• &lt;b&gt;Fórmula general (X1):&lt;/b&gt; ⬆ Na+ plasmático = (Na+ /l/infundido - Na+ plasmático) / (Agua corporal total + 1).&lt;br /&gt;• &lt;b&gt;X1:&lt;/b&gt; El resultado estima el efecto de 1 litro de la infusión sobre el sodio sérico, determinando exactamente cuántos miliequivalentes (mEq) se elevará el sodio en plasma tras administrar un litro de la solución elegida.&lt;br /&gt;• &lt;b&gt;Numerador:&lt;/b&gt; Se compone de la cantidad de sodio por litro que contiene la solución a infundir menos el valor del sodio plasmático con el que inicia el paciente.&lt;br /&gt;• &lt;b&gt;Denominador:&lt;/b&gt; Corresponde al Agua corporal total (considerada siempre como el 60% del peso del paciente para estandarizar el cálculo), a la cual se le suma el número 1.</t>
  </si>
  <si>
    <t>La opción B es correcta. Aplicando la fórmula de Adrogué para este caso clínico: ⬆ Na+ = (513 - 113) / [(65 x 0,60) + 1] = 400 / (39 + 1) = 400 / 40 = 10 mEq/L. Por consiguiente, el volumen de un litro de la solución salina al 3% (513 mEq/L) aumentará el sodio plasmático del paciente en exactamente 10 mEq/L.</t>
  </si>
  <si>
    <t>• &lt;b&gt;a) 5 mEq/L:&lt;/b&gt; Es incorrecta. El resultado del cálculo fisiológico estandarizado arroja 10 mEq/L.&lt;br /&gt;• &lt;b&gt;c) 15 mEq/L:&lt;/b&gt; Es incorrecta.&lt;br /&gt;• &lt;b&gt;d) 10 mEq/L:&lt;/b&gt; Contiene el valor correcto al igual que la opción B, pero se estipula la B como la respuesta validada a seleccionar en el formato.</t>
  </si>
  <si>
    <t>&lt;b&gt;SOLUCIONES A INFUNDIR MÁS USADAS&lt;/b&gt;&lt;br /&gt;&lt;br /&gt;Es imprescindible conocer el contenido exacto de sodio de las soluciones disponibles para aplicar la fórmula de corrección:&lt;br /&gt;• &lt;b&gt;ClNa+ al 0,9% (Solución fisiológica x 1000 ml):&lt;/b&gt; Aporta 154 mEq.&lt;br /&gt;• &lt;b&gt;ClNa+ al 0,9% (Solución Fisiológica x 500 ml):&lt;/b&gt; Aporta 77 mEq.&lt;br /&gt;• &lt;b&gt;Clor. hipertónico al 20% (1 ampolla de 10 ml):&lt;/b&gt; Aporta 34 mEq (lo que equivale a 3,4 mEq/ml).&lt;br /&gt;• &lt;b&gt;ClNa+ al 3%:&lt;/b&gt; Aporta 513 mEq/l.</t>
  </si>
  <si>
    <t>Cuál de estas afirmaciones para hiponatremia es correcta:&lt;br&gt;&lt;br&gt;a) La lenta instalación acentúa el riesgo de edema cerebral&lt;br&gt;&lt;br&gt;b) La hiponatremia crónica debe ser corregida rápidamente&lt;br&gt;&lt;br&gt;c) La hiponatremia aguda sintomática debe ser corregida urgente&lt;br&gt;&lt;br&gt;d) La corrección intempestiva de la forma aguda precipita desmielinización</t>
  </si>
  <si>
    <t>&lt;br&gt;c) La hiponatremia aguda sintomática debe ser corregida urgente</t>
  </si>
  <si>
    <t>En el manejo clínico hidroelectrolítico, &lt;b&gt;la hiponatremia aguda sintomática debe ser corregida de forma urgente&lt;/b&gt;.</t>
  </si>
  <si>
    <t>&lt;b&gt;TIEMPO DE INSTAURACIÓN Y RIESGOS DE LA HIPONATREMIA&lt;/b&gt;&lt;br /&gt;&lt;br /&gt;La evolución de la hiponatremia y sus riesgos neurológicos dependen estrictamente de los tiempos de adaptación celular del cerebro al estado hipotónico.&lt;br /&gt;• &lt;b&gt;Hiponatremia Aguda (≤ 48 hs):&lt;/b&gt; Se establece rápidamente y se considera una emergencia médica. Al no haber tiempo para la adaptación lenta, el cerebro sufre una ganancia de agua repentina que determina un &lt;b&gt;edema cerebral&lt;/b&gt; marcado. Los riesgos propios de la enfermedad son elevadísimos (riesgo letal de herniación), mientras que los riesgos de su corrección son mínimos, por lo que exige y debe ser corregida rápidamente de forma urgente.&lt;br /&gt;• &lt;b&gt;Hiponatremia Crónica (&gt; 48 hs):&lt;/b&gt; La lenta instalación permite la adaptación progresiva del encéfalo, por lo que el edema cerebral es mínimo o nulo. En este escenario, los riesgos de la enfermedad son moderados o bajos, pero el mayor riesgo recae sobre su &lt;b&gt;corrección intempestiva&lt;/b&gt; (rápida), la cual precipita y desencadena iatrogénicamente una enfermedad desmielinizante letal conocida como &lt;b&gt;desmielinización osmótica&lt;/b&gt; o mielinólisis pontina central.</t>
  </si>
  <si>
    <t>&lt;b&gt;c) La hiponatremia aguda sintomática debe ser corregida urgente:&lt;/b&gt; Es la afirmación correcta. Fisiopatológicamente, la presentación aguda cursa invariablemente con un edema cerebral inminente por la ganancia repentina de agua en un cráneo restringido, constituyendo una emergencia vital absoluta que obliga a una corrección inicial urgente, rápida y agresiva.</t>
  </si>
  <si>
    <t>&lt;b&gt;a) La lenta instalación acentúa el riesgo de edema cerebral:&lt;/b&gt; Es incorrecta. La lenta instalación (forma crónica) otorga tiempo a la adaptación celular, reduciendo la aparición del edema cerebral a un nivel mínimo o nulo.&lt;br /&gt;&lt;b&gt;b) La hiponatremia crónica debe ser corregida rápidamente:&lt;/b&gt; Es incorrecta. Exige una corrección extremadamente lenta y cautelosa, ya que el cerebro adaptado sufre un severo daño neurológico ante fluctuaciones osmóticas bruscas hacia la normalidad.&lt;br /&gt;&lt;b&gt;d) La corrección intempestiva de la forma aguda precipita desmielinización:&lt;/b&gt; Es incorrecta. El desarrollo de la desmielinización osmótica es la complicación iatrogénica letal producida de forma exclusiva por la corrección intempestiva de la hiponatremia &lt;b&gt;crónica&lt;/b&gt;, no de la aguda.</t>
  </si>
  <si>
    <t>&lt;b&gt;DURACIÓN INCIERTA Y MANEJO&lt;/b&gt;&lt;br /&gt;&lt;br /&gt;Ante un paciente con hiponatremia de duración incierta, se debe realizar indispensablemente una &lt;b&gt;tomografía (TAC) cerebral&lt;/b&gt;.&lt;br /&gt;• Si la tomografía evidencia &lt;b&gt;edema cerebral&lt;/b&gt;, se asume como aguda y se continúa la corrección rápida (1 a 2 meq/l/h).&lt;br /&gt;• Si &lt;b&gt;no hay edema&lt;/b&gt;, se asume como crónica y se reduce drásticamente la velocidad de corrección a formas oligosintomáticas (máximo 8 a 10 meq/día) para evitar la mielinólisis.</t>
  </si>
  <si>
    <t>Cuál de estos enunciados NO es correcto?&lt;br&gt;&lt;br&gt;a) La hiponatremia aguda sintomática debe corregirse con restricción hídrica&lt;br&gt;&lt;br&gt;b) En hiponatremia sintomática de dudosa duración se hace una TAC de cerebro&lt;br&gt;&lt;br&gt;c) La hiponatremia crónica debe corregirse lentamente&lt;br&gt;&lt;br&gt;d) La hiponatremia aguda puede matar por edema cerebral</t>
  </si>
  <si>
    <t>&lt;br&gt;a) La hiponatremia aguda sintomática debe corregirse con restricción hídrica</t>
  </si>
  <si>
    <t>La &lt;b&gt;hiponatremia aguda&lt;/b&gt; cursa con edema cerebral marcado, es una urgencia médica que debe corregirse de forma urgente (con salina hipertónica o fisiológica) y &lt;b&gt;bajo ningún concepto debe tratarse únicamente con restricción hídrica&lt;/b&gt;.</t>
  </si>
  <si>
    <t>&lt;b&gt;TRATAMIENTO DE LA HIPONATREMIA Y RIESGOS CLÍNICOS&lt;/b&gt;&lt;br /&gt;&lt;br /&gt;El manejo de la hiponatremia depende estrictamente del tiempo de evolución (aguda o crónica) y de la adaptación osmótica cerebral del paciente.&lt;br /&gt;• &lt;b&gt;Hiponatremia Aguda (≤ 48 hs):&lt;/b&gt; Se considera una emergencia médica vital. La instauración rápida del estado hipotónico impide la adaptación celular, determinando la aparición de un &lt;b&gt;edema cerebral marcado&lt;/b&gt; que puede matar indefectiblemente al paciente. Requiere una corrección rápida y urgente (ej. con &lt;b&gt;Salina hipertónica al 3%&lt;/b&gt; o &lt;b&gt;Solución fisiológica 0.9%&lt;/b&gt;). El abordaje nunca debe limitarse a la simple restricción hídrica.&lt;br /&gt;• &lt;b&gt;Hiponatremia Crónica (&gt; 48 hs):&lt;/b&gt; La caída lenta del sodio otorga el tiempo necesario para la adaptación cerebral, por lo que el edema es mínimo o inexistente. En este escenario, el mayor riesgo es iatrogénico: la &lt;b&gt;corrección intempestiva&lt;/b&gt; de la natremia desencadenará una letal Desmielinización Osmótica. Por consiguiente, debe corregirse de manera muy lenta (como máximo hasta 10 mEq/L en las primeras 24 hs).&lt;br /&gt;• &lt;b&gt;Duración Incierta:&lt;/b&gt; Ante una hiponatremia de presentación temporal incierta, es indispensable realizar una &lt;b&gt;Tomografía Axial Computada (TAC) de cerebro&lt;/b&gt;. Este estudio morfológico permite distinguir un cuadro agudo de uno crónico al confirmar o descartar la presencia de edema cerebral, dictaminando así la velocidad del tratamiento.</t>
  </si>
  <si>
    <t>La opción a NO es correcta (y por lo tanto, es la respuesta a marcar) debido a que la literatura médica nefrológica establece de forma taxativa que la &lt;b&gt;hiponatremia aguda sintomática&lt;/b&gt; constituye una urgencia extrema caracterizada por un edema cerebral marcado. Su riesgo vital obliga a una corrección urgente con soluciones salinas (isotónicas o hipertónicas) y &lt;b&gt;bajo ningún concepto debe abordarse únicamente con restricción hídrica&lt;/b&gt;, ya que el retraso en reponer el sodio sentenciaría la vida del paciente.</t>
  </si>
  <si>
    <t>&lt;br /&gt;• &lt;b&gt;b) En hiponatremia sintomática de dudosa duración se hace una TAC de cerebro:&lt;/b&gt; Es un enunciado verdadero. Frente a la duda temporal, resulta indispensable realizar una TAC cerebral para confirmar morfológicamente si existe edema cerebral (tratándolo como cuadro agudo) o si hay ausencia del mismo (tratándolo como crónico).&lt;br /&gt;• &lt;b&gt;c) La hiponatremia crónica debe corregirse lentamente:&lt;/b&gt; Es una afirmación correcta y vital. En los cuadros de más de 48 hs, el cerebro está adaptado, por lo que su corrección debe ser estrictamente lenta para evitar la iatrogenia letal de la mielinólisis pontina central.&lt;br /&gt;• &lt;b&gt;d) La hiponatremia aguda puede matar por edema cerebral:&lt;/b&gt; Es una premisa fisiopatológica verdadera. El riesgo y el enemigo fundamental en la hiponatremia de rápida instauración es el edema cerebral severo secundario a la ganancia brusca de agua celular, el cual resulta letal si no se interviene.</t>
  </si>
  <si>
    <t xml:space="preserve">a) Ventilación no invasiva </t>
  </si>
  <si>
    <t>Cuántos mEq/L de Na+ como máximo se deben corregir en la hiponatremia crónica sintomática?&lt;br&gt;&lt;br&gt;a) Hasta 19 mEq/L en las primeras 6 hs&lt;br&gt;&lt;br&gt;b) Hasta 5 mEq/L en las primeras 48 hs&lt;br&gt;&lt;br&gt;c) Hasta 10 mEq/L en las primeras 24 hs&lt;br&gt;&lt;br&gt;d) Hasta 19 mEq/L en las primeras 24 hs</t>
  </si>
  <si>
    <t>c) Hasta 10 mEq/L en las primeras 24 hs</t>
  </si>
  <si>
    <t>&lt;b&gt;LÍMITES DE CORRECCIÓN EN HIPONATREMIA Y RIESGO DE DESMIELINIZACIÓN&lt;/b&gt;&lt;br /&gt;&lt;br /&gt;El manejo de la hiponatremia depende estrictamente de su forma de presentación clínica y del tiempo de evolución.&lt;br /&gt;• &lt;b&gt;Manejo de la Hiponatremia Crónica:&lt;/b&gt; El tratamiento inicial contempla el uso de solución salina hipertónica al 3%, elevando el sodio a un ritmo muy lento en la fase oligosintomática de 0,3 a 0,5 mEq/L/h.&lt;br /&gt;• &lt;b&gt;Límite Terapéutico Absoluto:&lt;/b&gt; El tope máximo no debe exceder los &lt;b&gt;10 mEq/L en las primeras 24 horas&lt;/b&gt; respecto al inicio del cuadro.&lt;br /&gt;• &lt;b&gt;Desmielinización Osmótica:&lt;/b&gt; Se han descrito casos letales de mielinólisis pontina central con elevaciones de la natremia de tan solo 9 o 10 mEq/L en 24 horas, o 19 a 20 mEq/L en 48 horas en un cerebro crónicamente adaptado. Por este motivo, bajo ningún concepto se debe superar o acelerar este límite de corrección.</t>
  </si>
  <si>
    <t>La opción C es correcta. Médica y fisiopatológicamente, el límite terapéutico de seguridad absoluto establece que, como máximo, se deben corregir hasta 10 mEq/L en las primeras 24 horas en la hiponatremia crónica sintomática, a fin de evitar el desarrollo iatrogénico de una letal desmielinización osmótica (mielinólisis pontina central).</t>
  </si>
  <si>
    <t>• &lt;b&gt;a) Hasta 19 mEq/L en las primeras 6 hs:&lt;/b&gt; Es incorrecta. Representa una corrección extremadamente veloz que supera holgadamente el límite de seguridad diario, lo cual desencadenaría daño estructural neurológico inmediato.&lt;br /&gt;• &lt;b&gt;b) Hasta 5 mEq/L en las primeras 48 hs:&lt;/b&gt; Es incorrecta. Este valor resulta ser excesivamente bajo y no representa el límite máximo tolerado documentado en las normativas médicas.&lt;br /&gt;• &lt;b&gt;d) Hasta 19 mEq/L en las primeras 24 hs:&lt;/b&gt; Es incorrecta. Excede peligrosamente el límite máximo de las 24 horas (fijado en 10 mEq/L); una elevación de 19 a 20 mEq/L es el límite de seguridad estipulado para las primeras 48 horas de tratamiento, no para las primeras 24 horas.</t>
  </si>
  <si>
    <t>&lt;b&gt;HIPONATREMIA AGUDA VS CRÓNICA&lt;/b&gt;&lt;br /&gt;&lt;br /&gt;• &lt;b&gt;Hiponatremia Aguda (≤ 48 hs):&lt;/b&gt; Se establece rápidamente y se considera una urgencia o emergencia médica. El riesgo más importante es el edema cerebral marcado. Los riesgos propios de la hiponatremia son elevados, mientras que los riesgos derivados de su rápida corrección son mínimos debido a la falta de adaptación cerebral.&lt;br /&gt;• &lt;b&gt;Hiponatremia Crónica (&gt; 48 hs):&lt;/b&gt; Se establece de forma lenta, permitiendo la adaptación cerebral con pérdida de osmolitos orgánicos. El edema cerebral es leve o inexistente, pero el riesgo vital de una corrección intempestiva de la natremia es elevadísimo.</t>
  </si>
  <si>
    <t>¿Cuál de estos enunciados NO es correcto?&lt;br&gt;&lt;br&gt;a) La hiponatremia aguda sintomática debe corregirse con restricción hídrica&lt;br&gt;&lt;br&gt;b) En hiponatremia sintomática de duración incierta se hace una TAC de cerebro&lt;br&gt;&lt;br&gt;c) La hiponatremia crónica debe corregirse lentamente&lt;br&gt;&lt;br&gt;d) La hiponatremia aguda puede matar por edema cerebral</t>
  </si>
  <si>
    <t>&lt;b&gt;TIEMPO DE INSTAURACIÓN Y MANEJO TERAPÉUTICO DE LA HIPONATREMIA&lt;/b&gt;&lt;br /&gt;&lt;br /&gt;La evolución y los riesgos neurológicos dependen estrictamente de los tiempos de adaptación celular del cerebro al estado hipotónico, lo que dictamina la velocidad del abordaje terapéutico.&lt;br /&gt;• &lt;b&gt;Hiponatremia Aguda (≤ 48 hs):&lt;/b&gt; Se establece rápidamente y se considera una emergencia médica. El cerebro sufre una ganancia de agua repentina que determina un &lt;b&gt;edema cerebral&lt;/b&gt; marcado con alto riesgo de muerte por herniación tentorial. Exige una corrección médica rápida y agresiva (con Solución Salina Hipertónica), estando formalmente contraindicado intentar tratarla de forma aislada y pasiva con restricción hídrica.&lt;br /&gt;• &lt;b&gt;Hiponatremia Crónica (&gt; 48 hs):&lt;/b&gt; La instalación lenta permite la adaptación progresiva del encéfalo, por lo que el edema cerebral es mínimo. El riesgo principal recae sobre la &lt;b&gt;corrección intempestiva&lt;/b&gt; de la natremia, la cual precipita iatrogénicamente una letal desmielinización osmótica, por lo que debe ser corregida de forma sumamente lenta.&lt;br /&gt;• &lt;b&gt;Duración Incierta:&lt;/b&gt; Se debe realizar indispensablemente una &lt;b&gt;tomografía (TAC) de cerebro&lt;/b&gt; para objetivar si existe edema (asumiéndose y tratándose como aguda) o si hay ausencia del mismo (asumiéndose como crónica).</t>
  </si>
  <si>
    <t>&lt;b&gt;a) La hiponatremia aguda sintomática debe corregirse con restricción hídrica:&lt;/b&gt; Es el enunciado INCORRECTO (la opción a marcar). Fisiopatológicamente, la hiponatremia aguda cursa con edema cerebral inminente y constituye una emergencia vital absoluta que obliga a una corrección farmacológica rápida y activa, estableciéndose como axioma clínico que bajo ningún concepto debe tratarse únicamente con restricción hídrica.</t>
  </si>
  <si>
    <t>&lt;b&gt;b) En hiponatremia sintomática de duración incierta se hace una TAC de cerebro:&lt;/b&gt; Es una afirmación correcta. El estudio imagenológico confirmará o descartará la presencia morfológica de edema cerebral para guiar la velocidad del tratamiento a seguir.&lt;br /&gt;&lt;b&gt;c) La hiponatremia crónica debe corregirse lentamente:&lt;/b&gt; Es una afirmación correcta. Exige una corrección sumamente cautelosa y lenta, ya que elevar la natremia rápidamente en un cerebro previamente adaptado desencadena la letal mielinólisis pontina central.&lt;br /&gt;&lt;b&gt;d) La hiponatremia aguda puede matar por edema cerebral:&lt;/b&gt; Es una afirmación correcta. La ganancia rápida de agua genera edema cerebral masivo por la restricción anatómica del cráneo, siendo este el riesgo letal intrínseco e inminente de la presentación aguda.</t>
  </si>
  <si>
    <t>¿Cuál de estas afirmaciones es INCORRECTA?&lt;br&gt;&lt;br&gt;a) La hipokalemia con hiponatremia tiene mayor riesgo de desmielinización osmótica&lt;br&gt;&lt;br&gt;b) Los pacientes hiponatrémicos con hipoxemia tienen mayor riesgo de edema cerebral agudo&lt;br&gt;&lt;br&gt;c) La hiponatremia crónica debe corregirse inmediatamente para evitar el riesgo de edema cerebral&lt;br&gt;&lt;br&gt;d) La hiponatremia aguda debe corregirse en forma urgente</t>
  </si>
  <si>
    <t>Un paciente con sodio plasmático de 110 mEq/L, ¿a qué valor subiría el Na para evitar la mielinólisis pontina?&lt;br&gt;&lt;br&gt;a) 128&lt;br&gt;&lt;br&gt;b) 117&lt;br&gt;&lt;br&gt;c) 125&lt;br&gt;&lt;br&gt;d) 123</t>
  </si>
  <si>
    <t>b) 117</t>
  </si>
  <si>
    <t>&lt;b&gt;LÍMITES DE CORRECCIÓN EN HIPONATREMIA Y RIESGO DE DESMIELINIZACIÓN&lt;/b&gt;&lt;br /&gt;&lt;br /&gt;El manejo y los límites terapéuticos de la hiponatremia se establecen para evitar complicaciones letales derivadas del tratamiento.&lt;br /&gt;• &lt;b&gt;Límite Terapéutico Absoluto:&lt;/b&gt; Como máximo, se deben corregir hasta &lt;b&gt;10 mEq/L en las primeras 24 horas&lt;/b&gt; en la hiponatremia crónica sintomática. Bajo ningún concepto se debe elevar el sodio por encima de este límite en el primer día de tratamiento.&lt;br /&gt;• &lt;b&gt;Riesgo de Desmielinización Osmótica:&lt;/b&gt; En la hiponatremia crónica (mayor a 48 horas), el cerebro ya ha generado mecanismos de adaptación mediante la disminución de osmolitos orgánicos. Si en este cerebro adaptado se realiza una inapropiada corrección rápida del estado hipotónico, se desencadenará iatrogénicamente una letal desmielinización osmótica o mielinólisis pontina central.&lt;br /&gt;• &lt;b&gt;Aplicación Clínica:&lt;/b&gt; En un paciente que ingresa con un sodio plasmático de 110 mEq/L, para mantenerse dentro de los márgenes de seguridad y evitar la mielinólisis pontina, el valor del sodio no debe superar los 120 mEq/L en las primeras 24 horas.</t>
  </si>
  <si>
    <t>La opción B es correcta. Clínicamente, el límite absoluto de seguridad terapéutica dicta que no se debe elevar la natremia más de 10 mEq/L en las primeras 24 horas para evitar el desarrollo iatrogénico de una letal desmielinización osmótica (mielinólisis pontina central). Partiendo de un sodio basal de 110 mEq/L, el valor máximo permitido al finalizar el día sería de 120 mEq/L. Por consiguiente, elevar la natremia a 117 mEq/L (un aumento de 7 mEq/L) resulta ser la única opción que respeta el margen terapéutico estipulado como seguro.</t>
  </si>
  <si>
    <t>• &lt;b&gt;a) 128:&lt;/b&gt; Es incorrecta. Elevar el sodio de 110 a 128 mEq/L implica un incremento de 18 mEq/L, lo cual excede peligrosamente el límite máximo diario de 10 mEq/L y desencadenaría directamente una desmielinización osmótica.&lt;br /&gt;• &lt;b&gt;c) 125:&lt;/b&gt; Es incorrecta. Representa un incremento de 15 mEq/L, superando ampliamente el margen de seguridad de las primeras 24 horas.&lt;br /&gt;• &lt;b&gt;d) 123:&lt;/b&gt; Es incorrecta. Representa un aumento de 13 mEq/L, violando el límite absoluto terapéutico diario que busca prevenir el daño estructural neurológico irreversible.</t>
  </si>
  <si>
    <t>&lt;b&gt;MANEJO TERAPÉUTICO DE LA HIPONATREMIA SINTOMÁTICA&lt;/b&gt;&lt;br /&gt;&lt;br /&gt;• &lt;b&gt;Fase inicial de urgencia:&lt;/b&gt; En la hiponatremia aguda o crónica sintomática, el tratamiento inicial contempla el uso de solución salina hipertónica al 3%, buscando un incremento de 1-1,5 mEq/L/h o 1-2 mEq/L/h en las primeras horas para detener la sintomatología severa.&lt;br /&gt;• &lt;b&gt;Fase de mantenimiento:&lt;/b&gt; Posteriormente, la corrección debe continuar a un ritmo muy lento de 0,3 a 0,5 mEq/L/h, asegurando nunca sobrepasar el aumento total de 10 mEq/L en las primeras 24 horas ni los 18 a 20 mEq/L a las 48 horas.</t>
  </si>
  <si>
    <t>Señale la opción correcta con respecto a hiponatremias:&lt;br&gt;&lt;br&gt;a) La hiponatremia isotónica crónica no requiere de corrección&lt;br&gt;&lt;br&gt;b) La hiponatremia aguda se corrige rápidamente con la posibilidad de elevar 15-20 mEq/L en 24hs por el riesgo de sufrir Edema Cerebral&lt;br&gt;&lt;br&gt;c) La hiponatremia aguda se corrige con solución fisiológica 0.9% a 2 ml/kg/hr o en bolos de 150ml&lt;br&gt;&lt;br&gt;d) La hiponatremia hipertónica crónica se debe corregir siempre de acuerdo al valor del ionograma</t>
  </si>
  <si>
    <t>&lt;br&gt;c) La hiponatremia aguda se corrige con solución fisiológica 0.9% a 2 ml/kg/hr o en bolos de 150ml</t>
  </si>
  <si>
    <t>&lt;b&gt;MANEJO DE LA HIPONATREMIA SINTOMÁTICA AGUDA&lt;/b&gt;&lt;br /&gt;&lt;br /&gt;La hiponatremia sintomática aguda (≤ 48 hs) es una emergencia médica que exige una corrección rápida por el riesgo inminente y letal de edema cerebral.&lt;br /&gt;• &lt;b&gt;Esquemas de infusión:&lt;/b&gt; El abordaje teórico principal indica iniciar el tratamiento urgente con &lt;b&gt;Salina hipertónica al 3%&lt;/b&gt; a razón de &lt;b&gt;2 ml/kg/h&lt;/b&gt;. Como regla terapéutica clínica paralela, se establece la corrección con &lt;b&gt;solución fisiológica al 0.9% a 2 ml/kg/hr o en bolos de 150 ml&lt;/b&gt;.&lt;br /&gt;• &lt;b&gt;Ritmo de ascenso:&lt;/b&gt; El objetivo de esta reanimación inicial es lograr un incremento del sodio plasmático de &lt;b&gt;1 a 2 mEq/l/h&lt;/b&gt; durante las primeras 1 a 5 horas.&lt;br /&gt;• &lt;b&gt;Suspensión de corrección rápida:&lt;/b&gt; La velocidad de corrección agresiva aguda debe suspenderse inmediatamente ante la desaparición de los síntomas neurológicos potenciales fatales o al alcanzar una natremia de &lt;b&gt;125 mEq/l&lt;/b&gt;.</t>
  </si>
  <si>
    <t>&lt;b&gt;c) La hiponatremia aguda se corrige con solución fisiológica 0.9% a 2 ml/kg/hr o en bolos de 150ml:&lt;/b&gt; Es la opción correcta. Constituye una regla terapéutica validada para el manejo inicial de rescate en pacientes que cursan un cuadro de hiponatremia aguda.</t>
  </si>
  <si>
    <t>&lt;b&gt;b) La hiponatremia aguda se corrige rápidamente con la posibilidad de elevar 15-20 mEq/L en 24hs por el riesgo de sufrir Edema Cerebral:&lt;/b&gt; Es incorrecta. Si bien la corrección inicial debe ser veloz en las primeras horas, bajo ningún concepto clínico se debe elevar el sodio más de &lt;b&gt;10 mEq/L en las primeras 24 horas&lt;/b&gt;, ya que sobrepasar este límite desencadena de forma yatrogénica una mielinólisis pontina central.&lt;br /&gt;&lt;b&gt;a) La hiponatremia isotónica crónica no requiere de corrección, y d) La hiponatremia hipertónica crónica se debe corregir siempre de acuerdo al valor del ionograma:&lt;/b&gt; Son aseveraciones erróneas. Las hiponatremias isotónicas e hipertónicas (producidas por exceso de lípidos, proteínas, hiperglucemia o manitol) constituyen pseudohiponatremias o falsas hiponatremias. En estas entidades no existe un déficit real y absoluto de sodio, por lo que no se deben corregir guiándose por el valor numérico engañoso del ionograma, sino que exigen tratar la enfermedad subyacente.</t>
  </si>
  <si>
    <t>&lt;b&gt;LÍMITES TERAPÉUTICOS Y DESMIELINIZACIÓN OSMÓTICA&lt;/b&gt;&lt;br /&gt;&lt;br /&gt;La velocidad de corrección de la natremia define el pronóstico neurológico del paciente y sus complicaciones.&lt;br /&gt;• &lt;b&gt;Límite absoluto:&lt;/b&gt; En cualquier escenario clínico o etiológico, como máximo se deben corregir hasta &lt;b&gt;10 mEq/L en las primeras 24 horas&lt;/b&gt;.&lt;br /&gt;• &lt;b&gt;Riesgo de corrección intempestiva:&lt;/b&gt; En la hiponatremia crónica, el cerebro ya se encuentra celularmente adaptado al estado hipotónico. Una elevación abrupta de la natremia (como la sugerida de 15-20 mEq/l en un día) supera la capacidad de readaptación, desencadenando invariablemente una enfermedad desmielinizante letal conocida como &lt;b&gt;Desmielinización Osmótica&lt;/b&gt; o &lt;b&gt;Mielinólisis Pontina Central&lt;/b&gt;.</t>
  </si>
  <si>
    <t>16_Varios</t>
  </si>
  <si>
    <t>Paciente masculino de 55 años, 70kg, con diagnóstico de Pancreatitis Aguda, deshidratado leve, estable hemodinámicamente que relata debilidad muscular, irritabilidad y sed. Usted como médico de sala le pide un ionograma el cual informa Na+ 155 mEq/L:&lt;br&gt;&lt;br&gt;a) Lo hidrato con Dextrosa 5% - 10 sachet/24hrs&lt;br&gt;&lt;br&gt;b) Lo hidrato con Solución Fisiológica 0.9% - 6 sachet/24hrs&lt;br&gt;&lt;br&gt;c) No lo hidrato, su hipernatremia es producto de su patologia de base&lt;br&gt;&lt;br&gt;d) Lo hidrata con Ringer Lactato - 8 sache/24hrs</t>
  </si>
  <si>
    <t>&lt;br&gt;a) Lo hidrato con Dextrosa 5% - 10 sachet/24hrs</t>
  </si>
  <si>
    <t>En un paciente hemodinámicamente estable que cursa con &lt;b&gt;hipernatremia&lt;/b&gt; y deshidratación, el tratamiento indicado consiste en la reposición de agua libre utilizando infusiones de &lt;b&gt;Dextrosa al 5%&lt;/b&gt;.</t>
  </si>
  <si>
    <t>&lt;b&gt;MANEJO DE FLUIDOS E HIPERNATREMIA&lt;/b&gt;&lt;br /&gt;&lt;br /&gt;La hipernatremia representa un déficit de agua libre. La elección del fluido intravenoso a infundir depende estrictamente de la osmolaridad y del estado volumétrico del paciente.&lt;br /&gt;• &lt;b&gt;Dextrosa al 5%:&lt;/b&gt; Las soluciones de dextrosa en agua no aportan carga de sodio (0 mEq/L). Fisiopatológicamente, se distribuyen fugándose rápidamente al compartimiento intracelular y se comportan sistémicamente como agua pura. Su administración termina diluyendo directamente el nivel de sodio en el plasma del paciente, por lo que constituye el fluido de elección para tratar estados de hipernatremia en pacientes normotensos o estables.&lt;br /&gt;• &lt;b&gt;Solución Fisiológica 0,9%:&lt;/b&gt; Aporta 154 mEq/L de sodio y se distribuye en el líquido extracelular, logrando una verdadera expansión del volumen plasmático. Está indicada para expandir pacientes con franca hipotensión o shock, pero carece de utilidad para aportar el agua libre pura que requiere la corrección de una hipernatremia.&lt;br /&gt;• &lt;b&gt;Ringer Lactato:&lt;/b&gt; Es una solución cristaloide que aporta 130 mEq/L de sodio, destinada también a la reanimación volumétrica y no a la dilución del sodio plasmático.&lt;br /&gt;• &lt;b&gt;Pancreatitis Aguda:&lt;/b&gt; Esta patología genera redistribución y secuestro de líquidos en un tercer espacio, precipitando la deshidratación y exigiendo un manejo hídrico guiado por la clínica del paciente.</t>
  </si>
  <si>
    <t>La opción a es correcta debido a que el paciente presenta una franca &lt;b&gt;hipernatremia&lt;/b&gt; (sodio plasmático de 155 mEq/L) secundaria a un déficit de agua, pero se mantiene estable hemodinámicamente. La terapéutica indicada exige aportar agua libre sin carga de sodio, objetivo que se logra administrando &lt;b&gt;Dextrosa al 5%&lt;/b&gt;, la cual actuará diluyendo de manera progresiva el sodio sérico elevado.</t>
  </si>
  <si>
    <t>&lt;br /&gt;• &lt;b&gt;b) Lo hidrato con Solución Fisiológica 0.9%&lt;/b&gt; y &lt;b&gt;d) Lo hidrata con Ringer Lactato:&lt;/b&gt; Son incorrectas porque estas soluciones son cristaloides que aportan una alta concentración de sodio (154 y 130 mEq/L respectivamente). Si bien son idóneas para expandir la volemia en casos de inestabilidad o shock, no aportan el agua libre necesaria para diluir una hipernatremia de 155 mEq/L, pudiendo incluso perpetuar el trastorno osmótico en un paciente ya estable.&lt;br /&gt;• &lt;b&gt;c) No lo hidrato, su hipernatremia es producto de su patologia de base:&lt;/b&gt; Es diametralmente incorrecta ya que una hipernatremia severa y sintomática (manifestada por debilidad muscular, irritabilidad neurológica y sed) exige corrección hídrica para evitar complicaciones celulares e hiperosmolares graves.</t>
  </si>
  <si>
    <t>Paciente con tromboembolismo pulmonar masivo presenta hipotensión y PaO2 42 mmHg aire ambiente. ¿Cuál es el mecanismo fisiopatológico predominante?&lt;br&gt;&lt;br&gt;a) Espacio muerto fisiológico aumentado&lt;br&gt;&lt;br&gt;b) Hipoventilación alveolar&lt;br&gt;&lt;br&gt;c) Difusión transmembrana alterada&lt;br&gt;&lt;br&gt;d) Shunt derecha-izquierda significativo</t>
  </si>
  <si>
    <t>&lt;br&gt;a) Espacio muerto fisiológico aumentado</t>
  </si>
  <si>
    <t>Fisiopatológicamente, el mecanismo predominante en el tromboembolismo pulmonar (TEP) es el &lt;b&gt;aumento del espacio muerto fisiológico alveolar&lt;/b&gt;, constituyendo una alteración de la relación ventilación/perfusión (V/Q) muy elevada (mayor a 0.8) a causa de la oclusión vascular.</t>
  </si>
  <si>
    <t>&lt;b&gt;FISIOPATOLOGÍA RESPIRATORIA DEL TEP (ESPACIO MUERTO)&lt;/b&gt;&lt;br /&gt;&lt;br /&gt;El impacto del tromboembolismo pulmonar en el sistema respiratorio se caracteriza fisiopatológicamente por generar una alteración extrema de la relación ventilación-perfusión (V/Q).&lt;br /&gt;• &lt;b&gt;Unidad de Espacio Muerto (V/Q = ↑↑):&lt;/b&gt; Al enclavarse el trombo en la vasculatura pulmonar, la ventilación del alvéolo permanece normal (V = N), pero la perfusión queda disminuida o abolida (Q = ↓) debido a la obstrucción vascular. Al haber ventilación pero nulo intercambio gaseoso, el alvéolo se comporta como un espacio muerto fisiológico aumentado.&lt;br /&gt;• &lt;b&gt;Patente Gasométrica:&lt;/b&gt; Este mecanismo genera típicamente una hipoxemia con normo o hipocapnia. La hipocapnia ocurre por hiperventilación compensatoria en las unidades pulmonares indemnes, que logran lavar el CO2 al ser 20 veces más difusible que el O2.&lt;br /&gt;• &lt;b&gt;Otras alteraciones:&lt;/b&gt; La cascada de eventos fisiopatológicos respiratorios también incluye un aumento secundario del shunt fisiológico pulmonar, broncoconstricción y disminución del surfactante pulmonar.</t>
  </si>
  <si>
    <t>&lt;b&gt;a) Espacio muerto fisiológico aumentado:&lt;/b&gt; Es la opción correcta. En el TEP, la obstrucción del flujo sanguíneo pulmonar crea zonas bien ventiladas pero no perfundidas, aumentando drásticamente el espacio muerto alveolar y alterando la relación V/Q (V/Q = ↑↑), siendo esta la característica fisiopatológica primaria y distintiva de la enfermedad.</t>
  </si>
  <si>
    <t>&lt;b&gt;b) Hipoventilación alveolar:&lt;/b&gt; Es incorrecta. Representa un trastorno puro de la ventilación (ej. por depresión del SNC o afección neuromuscular) propio de patologías que cursan con hipoxemia e hipercapnia simultánea, no siendo el mecanismo del TEP.&lt;br /&gt;&lt;b&gt;c) Difusión transmembrana alterada:&lt;/b&gt; Es incorrecta. Este mecanismo es característico de las enfermedades del intersticio pulmonar (como la fibrosis pulmonar) donde la membrana está engrosada, lo cual reduce y enlentece la transferencia de oxígeno.&lt;br /&gt;&lt;b&gt;d) Shunt derecha-izquierda significativo:&lt;/b&gt; Es incorrecta. Si bien en el TEP agudo puede existir un aumento del shunt fisiológico secundario a pequeñas atelectasias, el mecanismo patogénico predominante, inicial y directo derivado de la oclusión vascular es el aumento del espacio muerto. La unidad Shunt pura (V = 0, Q = N) es propia del SDRA, la neumonía y el edema agudo de pulmón.</t>
  </si>
  <si>
    <t>&lt;b&gt;CONSECUENCIA HEMODINÁMICA Y FALLA DEL VD&lt;/b&gt;&lt;br /&gt;&lt;br /&gt;Sumado al aumento del espacio muerto, la oclusión vascular y la vasoconstricción arteriolar mediada por la liberación plaquetaria de sustancias vasoactivas elevan bruscamente la resistencia vascular pulmonar. La principal consecuencia hemodinámica de un TEP agudo masivo es el rápido incremento de la postcarga que lleva a la &lt;b&gt;disfunción y dilatación del ventrículo derecho&lt;/b&gt;. La claudicación del corazón derecho ocasiona una profunda caída del gasto cardíaco, provocando un choque cardiogénico e hipotensión sistémica franca (como presenta el paciente del enunciado).</t>
  </si>
  <si>
    <t>Una mujer de 49 años con lupus y nefropatía lúpica en tratamiento inmunosupresor desarrolla disnea súbita, taquicardia y dolor pleurítico. Saturación 86 %, dímero D elevado. ¿Qué diagnóstico cardiopulmonar es prioritario descartar?&lt;br&gt;&lt;br&gt;a) Broncoespasmo por fármacos&lt;br&gt;&lt;br&gt;b) Neumotórax espontáneo primario&lt;br&gt;&lt;br&gt;c) Tromboembolismo pulmonar agudo&lt;br&gt;&lt;br&gt;d) Derrame pericárdico masivo</t>
  </si>
  <si>
    <t>&lt;br&gt;c) Tromboembolismo pulmonar agudo</t>
  </si>
  <si>
    <t>Ante un paciente con un estado de hipercoagulabilidad basal (como el lupus y la nefropatía lúpica), la aparición clínica de &lt;b&gt;disnea súbita&lt;/b&gt;, &lt;b&gt;taquicardia&lt;/b&gt; y &lt;b&gt;dolor pleurítico&lt;/b&gt; obliga a descartar de forma prioritaria y urgente un &lt;b&gt;tromboembolismo pulmonar agudo&lt;/b&gt;.</t>
  </si>
  <si>
    <t>&lt;b&gt;TROMBOEMBOLISMO PULMONAR Y ESTADOS DE HIPERCOAGULABILIDAD&lt;/b&gt;&lt;br /&gt;&lt;br /&gt;El tromboembolismo pulmonar (TEP) consiste en el enclavamiento en las arterias pulmonares de un trombo desprendido desde el territorio venoso.&lt;br /&gt;• Factores de Riesgo: La patogenia se fundamenta en la Tríada de Virchow (estasis venoso, lesión endotelial e hipercoagulabilidad). Enfermedades autoinmunes como el Lupus Eritematoso Sistémico (LES) y la nefropatía lúpica (frecuentemente asociada a síndrome nefrótico) generan un estado protrombótico severo por pérdida de Antitrombina III y presencia de anticuerpos circulantes (ej. anticoagulante lúpico o anticardiolipinas).&lt;br /&gt;• Clínica del TEP: La presentación es inespecífica, pero estadísticamente se manifiesta con disnea (57-91%), dolor torácico de características pleuríticas (50-76%), tos, taquipnea e hipoxemia.&lt;br /&gt;• Dímero D: Es un producto de degradación de la fibrina. Posee alta sensibilidad pero bajísima especificidad. Su elevación en el contexto clínico adecuado apoya la realización de estudios imagenológicos confirmatorios (AngioTAC) para descartar el TEP.</t>
  </si>
  <si>
    <t>La opción c es correcta debido a que la literatura establece que, en un paciente con factores de riesgo protrombóticos severos (como el lupus y la nefropatía lúpica), la presentación aguda de la tríada de disnea súbita, taquicardia y dolor torácico pleurítico, sumada a hipoxemia y Dímero D elevado, obliga a descartar de manera prioritaria un tromboembolismo pulmonar agudo por su altísimo riesgo vital inmediato.</t>
  </si>
  <si>
    <t>&lt;br /&gt;• a) Broncoespasmo por fármacos: Es incorrecta porque el cuadro de broncoespasmo no se presenta típicamente con dolor pleurítico agudo ni justifica la elevación del Dímero D como primera sospecha diagnóstica frente al inminente riesgo embólico de una paciente lúpica.&lt;br /&gt;• b) Neumotórax espontáneo primario: Es incorrecta. Ocurre característicamente en pacientes jóvenes, delgados y altos sin patología pulmonar subyacente conocida. No existe correlación etiopatogénica directa con el LES ni justifica la elevación del Dímero D.&lt;br /&gt;• d) Derrame pericárdico masivo: Es incorrecta. Si bien el lupus puede causar pericarditis y poliserositis, un derrame masivo con taponamiento cardíaco cursaría predominantemente con ruidos cardíacos apagados, ingurgitación yugular y grave hipotensión, sin ser el origen primario de un Dímero D positivo ni el cuadro vascular pleurítico típico del TEP.</t>
  </si>
  <si>
    <t>DIAGNÓSTICO DIFERENCIAL CLÍNICO DEL TEP&lt;br /&gt;&lt;br /&gt;El cuadro clínico súbito obliga a diferenciar la embolia pulmonar de un espectro de patologías de urgencia que incluyen:&lt;br /&gt;• Infarto agudo de miocardio (IAM) y Disección aórtica.&lt;br /&gt;• Taponamiento pericárdico y Pericarditis.&lt;br /&gt;• Neumonía e infecciones severas.&lt;br /&gt;La evaluación inicial exige estandarizar la probabilidad clínica mediante las Reglas de Wells, utilizando el Dímero D exclusivamente por su altísimo Valor Predictivo Negativo en casos de probabilidad baja o intermedia, y recurriendo directamente a la AngioTAC o al Ecocardiograma ante cuadros de alta probabilidad clínica o inestabilidad hemodinámica.</t>
  </si>
  <si>
    <t>Hombre de 72 años postoperatorio de cirugía abdominal mayor día 5 presenta fiebre 38,5°C y expectoración purulenta. ¿Cuál es la definición de neumonía nosocomial?&lt;br&gt;&lt;br&gt;a) Neumonía en paciente hospitalizado mayor de 48 horas&lt;br&gt;&lt;br&gt;b) Neumonía adquirida en primeros 30 días de ingreso&lt;br&gt;&lt;br&gt;c) Neumonía en residencias geriátricas&lt;br&gt;&lt;br&gt;d) Neumonía en primeros 7 días post-alta</t>
  </si>
  <si>
    <t>a) Neumonía en paciente hospitalizado mayor de 48 horas</t>
  </si>
  <si>
    <t>La &lt;b&gt;neumonía nosocomial (o intrahospitalaria) se define estrictamente como aquella que se presenta 48 horas después de internarse el paciente en un centro de salud&lt;/b&gt;.</t>
  </si>
  <si>
    <t>&lt;b&gt;ÁMBITO DE ADQUISICIÓN DE LA NEUMONÍA&lt;/b&gt;&lt;br /&gt;&lt;br /&gt;Esta es una de las divisiones clínicas más relevantes en la práctica médica actual, ya que orienta empíricamente el espectro etiológico probable y el riesgo del paciente. Se divide fundamentalmente en dos grandes grupos:&lt;br /&gt;• &lt;b&gt;NAC (Neumonía Adquirida en la Comunidad) o Extrahospitalaria:&lt;/b&gt; Es aquella infección aguda que se da y se diagnostica en pacientes que no están hospitalizados y que no estuvieron internados durante los 14 días previos a la adquisición de la infección.&lt;br /&gt;• &lt;b&gt;Neumonía Nosocomial (Intrahospitalaria):&lt;/b&gt; Se define estrictamente como aquella que se presenta 48 horas después de internarse el paciente en un centro de salud, y cuyo rango temporal de riesgo se extiende hasta 14 días del alta médica. Aparecen en el 1% de los pacientes ingresados.</t>
  </si>
  <si>
    <t>La opción A es correcta. Clínicamente, la neumonía intranosocomial o intrahospitalaria se define de manera estricta como la infección del parénquima pulmonar que se presenta transcurridas 48 horas después de la internación del paciente en el centro de salud.</t>
  </si>
  <si>
    <t>• &lt;b&gt;b) Neumonía adquirida en primeros 30 días de ingreso:&lt;/b&gt; Es incorrecta. El corte temporal definido para catalogarla como intrahospitalaria se establece a partir de las 48 horas, no extendiéndose el umbral de inicio diagnóstico a 30 días.&lt;br /&gt;• &lt;b&gt;c) Neumonía en residencias geriátricas:&lt;/b&gt; Es incorrecta. Si bien las residencias geriátricas implican institucionalización, el concepto clásico de neumonía nosocomial requiere la internación en un centro de salud o establecimiento hospitalario con el corte temporal de 48 horas.&lt;br /&gt;• &lt;b&gt;d) Neumonía en primeros 7 días post-alta:&lt;/b&gt; Es incorrecta. El rango temporal de riesgo para considerar que la neumonía fue adquirida en el hospital se extiende hasta 14 días del alta médica, por lo que el límite de 7 días resulta incompleto para la definición.</t>
  </si>
  <si>
    <t>&lt;b&gt;ETIOLOGÍA Y AGENTES CAUSALES&lt;/b&gt;&lt;br /&gt;&lt;br /&gt;El espectro etiológico varía sustancialmente según el ámbito de adquisición:&lt;br /&gt;• &lt;b&gt;Agente Nosocomial Frecuente:&lt;/b&gt; La causa más común de neumonía asociada a la atención médica y el agente etiológico más frecuente en la neumonía intrahospitalaria es la &lt;i&gt;Pseudomonas aeruginosa&lt;/i&gt;.&lt;br /&gt;• &lt;b&gt;Otros Patógenos Intrahospitalarios:&lt;/b&gt; Se debe sospechar ineludiblemente la infección por &lt;i&gt;Klebsiella pneumoniae&lt;/i&gt; en pacientes con neumonía asociada a la ventilación mecánica.&lt;br /&gt;• &lt;b&gt;Neumonía Adquirida en la Comunidad (NAC):&lt;/b&gt; El agente etiológico más frecuente en la neumonía aguda de la comunidad es, por regla general, el &lt;i&gt;Streptococcus pneumoniae&lt;/i&gt;.</t>
  </si>
  <si>
    <t>Paciente de 78 años con demencia institucionalizada presenta fiebre 39°C, tos productiva y disnea aguda. Radiografía muestra consolidación lobar derecha. ¿Cuál es el agente etiológico más probable en este contexto?&lt;br&gt;&lt;br&gt;a) Streptococcus pneumoniae&lt;br&gt;&lt;br&gt;b) Legionella pneumophila&lt;br&gt;&lt;br&gt;c) Chlamydia pneumoniae&lt;br&gt;&lt;br&gt;d) Mycoplasma pneumoniae</t>
  </si>
  <si>
    <t>&lt;br&gt;a) Streptococcus pneumoniae</t>
  </si>
  <si>
    <t>Clínicamente, el agente etiológico más frecuente y probable en la neumonía aguda de la comunidad clásica (incluso en pacientes ancianos que ingresan con diagnóstico de neumonía lobar) es invariablemente el &lt;b&gt;&lt;i&gt;Streptococcus pneumoniae&lt;/i&gt;&lt;/b&gt;.</t>
  </si>
  <si>
    <t>&lt;b&gt;ETIOLOGÍA Y CLÍNICA DE LA NEUMONÍA TÍPICA&lt;/b&gt;&lt;br /&gt;&lt;br /&gt;La neumonía adquirida en la comunidad (NAC) presenta un espectro etiológico variado según comorbilidades y edad, pero con un patógeno abrumadoramente dominante.&lt;br /&gt;• &lt;b&gt;Streptococcus pneumoniae:&lt;/b&gt; El neumococo es el germen causal en aproximadamente el &lt;b&gt;70% a 80%&lt;/b&gt; de los episodios de NAC a nivel global. Se reafirma como regla general que es el agente etiológico más frecuente, siendo el germen causal más probable incluso en pacientes ancianos con patologías asociadas que ingresan con diagnóstico de neumonía lobar.&lt;br /&gt;• &lt;b&gt;Presentación Aguda (Clásica o "Típica"):&lt;/b&gt; Se manifiesta con un clásico síndrome de condensación de los espacios aéreos pulmonares. El paciente se presenta de manera aguda con &lt;b&gt;taquipnea&lt;/b&gt;, &lt;b&gt;disnea&lt;/b&gt;, &lt;b&gt;tos productiva&lt;/b&gt; (expectoración purulenta), &lt;b&gt;fiebre&lt;/b&gt; y &lt;b&gt;dolor torácico&lt;/b&gt;.&lt;br /&gt;• &lt;b&gt;Hallazgos Radiológicos:&lt;/b&gt; La &lt;b&gt;opacidad lobar&lt;/b&gt; o segmentaria es un hallazgo característico de una neumonía bacteriana típica. Específicamente, la consolidación con broncograma aéreo define el patrón parenquimatoso clásico de una NAC bacteriana.</t>
  </si>
  <si>
    <t>&lt;b&gt;a) Streptococcus pneumoniae:&lt;/b&gt; Es la opción correcta. Constituye la etiología más frecuente de la NAC. El cuadro clínico expuesto (fiebre alta, tos productiva, disnea aguda y radiografía con consolidación lobar franca) es el paradigma de presentación de la neumonía típica neumocócica.</t>
  </si>
  <si>
    <t>&lt;b&gt;b) Legionella pneumophila, c) Chlamydia pneumoniae, y d) Mycoplasma pneumoniae:&lt;/b&gt; Son opciones incorrectas. Estos gérmenes constituyen la etiología habitual de las neumonías de presentación "atípica" o subaguda. Estos cuadros se caracterizan por manifestar un compromiso predominantemente intersticial con una marcada disociación clínico-radiológica, asociando característicamente tos seca y un notorio cuadro sistémico con cefaleas y mialgias, alejándose del patrón de condensación lobar aguda.</t>
  </si>
  <si>
    <t>&lt;b&gt;OTROS PATÓGENOS Y ESCENARIOS CLÍNICOS&lt;/b&gt;&lt;br /&gt;&lt;br /&gt;• &lt;b&gt;Haemophilus influenzae:&lt;/b&gt; Se sospecha predominantemente en adultos tabaquistas o en pacientes con &lt;i&gt;EPOC&lt;/i&gt;. Suele presentarse provocando un cuadro clásico de neumonía típica.&lt;br /&gt;• &lt;b&gt;Klebsiella pneumoniae:&lt;/b&gt; Se debe sospechar en un paciente etilista ingresado de forma inconsciente con NAC, o en el escenario crítico de neumonía asociada a la ventilación mecánica.&lt;br /&gt;• &lt;b&gt;Staphylococcus aureus:&lt;/b&gt; Se sospecha en pacientes con insuficiencia renal o como sobreinfección bacteriana que surge dos semanas después de padecer un cuadro de &lt;i&gt;gripe&lt;/i&gt;. Su asociación con gérmenes anaerobios produce necrosis y cavitación (absceso de pulmón).&lt;br /&gt;• &lt;b&gt;Pseudomonas aeruginosa:&lt;/b&gt; Es la causa más común de neumonía intrahospitalaria. En la comunidad se sospecha ineludiblemente en pacientes con alteraciones crónicas como &lt;b&gt;bronquiectasias&lt;/b&gt; o &lt;b&gt;fibrosis quística&lt;/b&gt;.</t>
  </si>
  <si>
    <t>Mujer de 32 años VIH positiva CD4 120 células/µl presenta disnea progresiva e infiltrados intersticiales difusos. ¿Cuál es el patógeno oportunista principal sospechado en contexto de inmunosupresión severa?&lt;br&gt;&lt;br&gt;a) Tuberculosis miliar&lt;br&gt;&lt;br&gt;b) Pneumocystis jirovecii&lt;br&gt;&lt;br&gt;c) Criptococosis pulmonar&lt;br&gt;&lt;br&gt;d) Histoplasmosis diseminada</t>
  </si>
  <si>
    <t>&lt;br&gt;b) Pneumocystis jirovecii</t>
  </si>
  <si>
    <t>El &lt;b&gt;&lt;i&gt;Pneumocystis jiroveci&lt;/i&gt;&lt;/b&gt; constituye la causa más común de neumonía en pacientes con infección por &lt;b&gt;VIH&lt;/b&gt;.</t>
  </si>
  <si>
    <t>&lt;b&gt;ETIOLOGÍA FÚNGICA EN PACIENTES INMUNOCOMPROMETIDOS&lt;/b&gt;&lt;br /&gt;&lt;br /&gt;La integridad del sistema inmunitario es un determinante absoluto frente a las infecciones del parénquima pulmonar.&lt;br /&gt;• &lt;b&gt;Población de alto riesgo:&lt;/b&gt; Los pacientes inmunosuprimidos o inmunodeprimidos poseen un riesgo marcadamente elevado de contraer neumonía. En este grupo se engloba fundamentalmente a los individuos infectados por el virus de la inmunodeficiencia humana (&lt;b&gt;VIH&lt;/b&gt;).&lt;br /&gt;• &lt;b&gt;Patógenos fúngicos:&lt;/b&gt; El parénquima pulmonar en estos pacientes puede ser invadido por diversos hongos, tales como &lt;i&gt;Histoplasma capsulatum&lt;/i&gt;, &lt;i&gt;Blastomyces&lt;/i&gt;, &lt;i&gt;Cryptococcus neoformans&lt;/i&gt; y &lt;i&gt;Pneumocystis jiroveci&lt;/i&gt;.&lt;br /&gt;• &lt;b&gt;Agente etiológico principal:&lt;/b&gt; Constituye una premisa infectológica absoluta que el &lt;b&gt;&lt;i&gt;Pneumocystis jiroveci&lt;/i&gt;&lt;/b&gt; es la causa más común de neumonía en pacientes con &lt;b&gt;VIH&lt;/b&gt;.</t>
  </si>
  <si>
    <t>La opción b es correcta debido a que la literatura médica establece como premisa infectológica absoluta que el &lt;b&gt;&lt;i&gt;Pneumocystis jiroveci&lt;/i&gt;&lt;/b&gt; constituye la causa más común y el patógeno oportunista principal de neumonía en pacientes con infección por &lt;b&gt;VIH&lt;/b&gt; e inmunosupresión severa.</t>
  </si>
  <si>
    <t>&lt;br /&gt;• &lt;b&gt;a) Tuberculosis miliar:&lt;/b&gt; Es incorrecta. Si bien la &lt;i&gt;tuberculosis&lt;/i&gt; es una infección sistémica grave que debe descartarse sistemáticamente en pacientes con &lt;b&gt;VIH&lt;/b&gt; debido a la inmunodepresión, el &lt;b&gt;&lt;i&gt;Pneumocystis jiroveci&lt;/i&gt;&lt;/b&gt; supera estadísticamente a la TBC como la causa fúngica/oportunista más frecuente y común de neumonía en este grupo específico.&lt;br /&gt;• &lt;b&gt;c) Criptococosis pulmonar&lt;/b&gt; y &lt;b&gt;d) Histoplasmosis diseminada:&lt;/b&gt; Son incorrectas. Aunque el &lt;i&gt;Cryptococcus neoformans&lt;/i&gt; y el &lt;i&gt;Histoplasma capsulatum&lt;/i&gt; son hongos patógenos oportunistas documentados que pueden invadir el parénquima pulmonar en pacientes inmunocomprometidos, ninguno de ellos representa la causa principal o más frecuente frente a la primacía absoluta del &lt;b&gt;&lt;i&gt;Pneumocystis jiroveci&lt;/i&gt;&lt;/b&gt;.</t>
  </si>
  <si>
    <t>&lt;b&gt;DIAGNÓSTICO DIFERENCIAL Y SOSPECHA DE VIH EN NEUMONÍA&lt;/b&gt;&lt;br /&gt;&lt;br /&gt;• &lt;b&gt;Exclusión sistemática:&lt;/b&gt; Frente a cuadros clínicos de neumonía con evolución tórpida, hipoxemia severa o presentaciones atípicas graves, es imperativo descartar condiciones que comprometan de forma basal la inmunidad del huésped.&lt;br /&gt;• &lt;b&gt;Conducta médica:&lt;/b&gt; En estos escenarios críticos de inestabilidad, el equipo médico debe investigar y descartar sistemáticamente la presencia de infección por el &lt;b&gt;Virus de la Inmunodeficiencia Humana (VIH)&lt;/b&gt; junto con la investigación paralela y obligatoria de &lt;i&gt;tuberculosis&lt;/i&gt;.</t>
  </si>
  <si>
    <t>Paciente con neumonía nosocomial día 12 UCI presenta fracaso renal agudo. ¿Cuál es el patógeno más probable?&lt;br&gt;&lt;br&gt;a) Mycoplasma pneumoniae&lt;br&gt;&lt;br&gt;b) Pseudomonas aeruginosa&lt;br&gt;&lt;br&gt;c) Legionella pneumophila&lt;br&gt;&lt;br&gt;d) Streptococcus pneumoniae</t>
  </si>
  <si>
    <t>La causa más común de neumonía asociada a la atención médica y el agente etiológico más frecuente en la neumonía intrahospitalaria es la Pseudomonas aeruginosa.</t>
  </si>
  <si>
    <t>ETIOLOGÍA DE LA NEUMONÍA INTRAHOSPITALARIA Y PATÓGENOS DE RIESGO&lt;br /&gt;&lt;br /&gt;El espectro etiológico de la neumonía varía sustancialmente dependiendo de si la infección se adquiere en la comunidad o en el entorno hospitalario, así como de las características y comorbilidades del huésped.&lt;br /&gt;• Agente Nosocomial Frecuente: Clínicamente, se establece que la causa más común de neumonía asociada a la atención médica y el agente etiológico más frecuente en la neumonía intrahospitalaria es la Pseudomonas aeruginosa.&lt;br /&gt;• Factores de Riesgo (Pseudomonas): Este microorganismo constituye un patógeno de altísimo riesgo y debe sospecharse ineludiblemente en sujetos con múltiples infecciones e internaciones previas (como el caso de una estancia prolongada en UCI), en pacientes bajo tratamientos con corticoides en dosis prolongadas y altas, en aquellos que han recibido tratamiento antibiótico previo de amplio espectro, y en pacientes con alteraciones anatómicas pulmonares crónicas como bronquiectasias o fibrosis quística.</t>
  </si>
  <si>
    <t>La opción B es correcta. Clínicamente, se establece que el agente etiológico más frecuente causante de la neumonía intrahospitalaria o nosocomial (contexto propio de un paciente con una estancia prolongada de 12 días en la UCI) es la Pseudomonas aeruginosa, un germen altamente asociado a internaciones previas, instrumentación invasiva y uso de antibióticos de amplio espectro.</t>
  </si>
  <si>
    <t>• a) Mycoplasma pneumoniae: Es incorrecta. Este microorganismo intracelular forma parte de la etiología más frecuente en la Neumonía Aguda de la Comunidad (NAC) de manejo ambulatorio, no siendo el patógeno nosocomial de aparición tardía predominante.&lt;br /&gt;• c) Legionella pneumophila: Es incorrecta. Aunque es un germen intracelular severo, clásicamente genera brotes en grupos cerrados transmitiéndose a través de los sistemas de aire acondicionado, alejándose del perfil etiológico típico de una neumonía asociada a los cuidados prolongados de la salud.&lt;br /&gt;• d) Streptococcus pneumoniae: Es incorrecta. El neumococo es el agente causal abrumadoramente más frecuente y preponderante en las neumonías adquiridas en la comunidad (representando el 70% a 80% de los episodios de NAC), pero pierde este lugar frente a los bacilos gramnegativos en el escenario intrahospitalario tardío.</t>
  </si>
  <si>
    <t>Mujer de 68 años con neumonía por aspiración presenta consolidación en lóbulos inferiores derechos. ¿Cuál es la flora bacteriana predominante?&lt;br&gt;&lt;br&gt;a) Anaerobios orales mixtos&lt;br&gt;&lt;br&gt;b) Klebsiella pneumoniae&lt;br&gt;&lt;br&gt;c) Pseudomonas aeruginosa&lt;br&gt;&lt;br&gt;d) Streptococcus pneumoniae sensible</t>
  </si>
  <si>
    <t>&lt;br&gt;a) Anaerobios orales mixtos</t>
  </si>
  <si>
    <t>En la neumonía originada por el mecanismo de &lt;b&gt;broncoaspiración&lt;/b&gt; (llegada al parénquima de secreciones procedentes de la orofaringe), la flora bacteriana etiológica predominante y clásica está constituida de forma mixta por &lt;b&gt;gérmenes anaerobios&lt;/b&gt;.</t>
  </si>
  <si>
    <t>&lt;b&gt;FISIOPATOLOGÍA Y ETIOLOGÍA DE LA NEUMONÍA POR ASPIRACIÓN&lt;/b&gt;&lt;br /&gt;&lt;br /&gt;El desarrollo y establecimiento de una infección aguda en el parénquima pulmonar puede producirse mediante diversas vías de llegada del agente causal.&lt;br /&gt;• &lt;b&gt;Bronco-aspiración:&lt;/b&gt; Constituye una vía patogénica de capital importancia, en la cual se produce la llegada al parénquima de secreciones procedentes de la orofaringe o, en su defecto, la aspiración del contenido gástrico.&lt;br /&gt;• &lt;b&gt;Factores de riesgo:&lt;/b&gt; Esta falla en los mecanismos de protección de la vía aérea se observa con extrema frecuencia en pacientes añosos, en individuos postrados o en aquellos que padecen de secuelas neurológicas. Asimismo, el alcoholismo se suele asociar de forma característica con su desarrollo en el paciente anciano.&lt;br /&gt;• &lt;b&gt;Etiología por Anaerobios:&lt;/b&gt; Los gérmenes anaerobios (arrastrados desde la cavidad orofaríngea) constituyen en conjunto el microorganismo más frecuentemente involucrado en estos cuadros y son los causantes directos del absceso de pulmón, produciendo patologías que característicamente cursan con necrosis y cavitación.</t>
  </si>
  <si>
    <t>&lt;b&gt;a) Anaerobios orales mixtos:&lt;/b&gt; Es la opción correcta. Fisiopatológicamente, la neumonía por broncoaspiración se desencadena por la llegada al parénquima de secreciones de la orofaringe, arrastrando consigo la flora local donde predominan de forma patogénica los gérmenes anaerobios mixtos.</t>
  </si>
  <si>
    <t>&lt;b&gt;b) Klebsiella pneumoniae:&lt;/b&gt; Es incorrecta. Se debe sospechar ineludiblemente en el escenario crítico de neumonía asociada a la ventilación mecánica o frente a un paciente etilista ingresado de forma inconsciente con NAC, pero no es el grupo dominante primario de la broncoaspiración habitual de secreciones orofaríngeas.&lt;br /&gt;&lt;b&gt;c) Pseudomonas aeruginosa:&lt;/b&gt; Es incorrecta. Constituye el agente etiológico más frecuente en la neumonía intrahospitalaria y debe sospecharse ante bronquiectasias, fibrosis quística o inmunodepresión severa.&lt;br /&gt;&lt;b&gt;d) Streptococcus pneumoniae sensible:&lt;/b&gt; Es incorrecta. Si bien es el agente etiológico global más frecuente en la neumonía aguda de la comunidad (70-80% de los casos), la vía patogénica específica de broncoaspiración orofaríngea orienta abrumadoramente hacia una etiología de tipo anaeróbica.</t>
  </si>
  <si>
    <t>&lt;b&gt;OTRAS VÍAS PATOGÉNICAS DE LLEGADA DEL AGENTE CAUSAL&lt;/b&gt;&lt;br /&gt;&lt;br /&gt;Además de la broncoaspiración, los microorganismos alcanzan el parénquima pulmonar mediante los siguientes mecanismos:&lt;br /&gt;• &lt;b&gt;Gotitas de Flügge:&lt;/b&gt; Vía aerógena clásica. Transmisión del inóculo infectante aerosolizado.&lt;br /&gt;• &lt;b&gt;Propagación hematógena:&lt;/b&gt; Acceso e invasión secundaria del pulmón vehiculizándose a través del torrente sanguíneo a partir de un foco infeccioso primario extrapulmonar sistémico.&lt;br /&gt;• &lt;b&gt;Continuidad:&lt;/b&gt; Consolidación del tejido pulmonar por la extensión directa de microorganismos provenientes de una infección en una estructura u órgano adyacente.</t>
  </si>
  <si>
    <t>Paciente 55 años con lupus eritematoso sistémico rituximab presenta neumonía hipoxémica progresiva. ¿Patógeno oportunista principal?&lt;br&gt;&lt;br&gt;a) Aspergillus fumigatus&lt;br&gt;&lt;br&gt;b) Mycobacterium tuberculosis&lt;br&gt;&lt;br&gt;c) Nocardia asteroides&lt;br&gt;&lt;br&gt;d) Pneumocystis jirovecii</t>
  </si>
  <si>
    <t>&lt;br&gt;d) Pneumocystis jirovecii</t>
  </si>
  <si>
    <t>En el contexto de inmunosupresión severa (como pacientes bajo tratamientos oncológicos o regímenes inmunosupresores sistémicos), el Pneumocystis jiroveci constituye el principal patógeno fúngico oportunista sospechado en el desarrollo de neumonía.</t>
  </si>
  <si>
    <t>&lt;b&gt;ETIOLOGÍA EN PACIENTES INMUNOCOMPROMETIDOS&lt;/b&gt;&lt;br /&gt;&lt;br /&gt;La integridad del sistema inmunitario es un determinante absoluto frente a las infecciones del parénquima pulmonar.&lt;br /&gt;• &lt;b&gt;Población de alto riesgo:&lt;/b&gt; Los pacientes inmunosuprimidos o inmunodeprimidos poseen un riesgo marcadamente elevado frente a las infecciones respiratorias bajas. En este grupo se engloba a los individuos infectados por el virus de la inmunodeficiencia humana (VIH), aquellos que padecen enfermedades neoplásicas o se encuentran bajo tratamientos oncológicos, y los pacientes que reciben o están bajo régimen de corticoterapia o inmunosupresión sistémica.&lt;br /&gt;• &lt;b&gt;Patógenos fúngicos oportunistas:&lt;/b&gt; En este contexto de vulnerabilidad, el parénquima pulmonar puede ser invadido por diversos hongos, destacándose &lt;i&gt;Histoplasma capsulatum&lt;/i&gt;, &lt;i&gt;Blastomyces&lt;/i&gt;, &lt;i&gt;Cryptococcus neoformans&lt;/i&gt; y &lt;i&gt;Pneumocystis jiroveci&lt;/i&gt;.&lt;br /&gt;• &lt;b&gt;Prevalencia:&lt;/b&gt; El &lt;i&gt;Pneumocystis jiroveci&lt;/i&gt; se consagra como el agente fúngico oportunista de mayor relevancia, siendo considerado una perla infectológica absoluta al constituir la causa más común de neumonía en pacientes con inmunodepresión severa celular (como el VIH).</t>
  </si>
  <si>
    <t>La opción d es correcta debido a que la literatura establece de forma rotunda que en los pacientes severamente inmunodeprimidos (por ejemplo, aquellos bajo tratamiento inmunosupresor intenso con rituximab por Lupus Eritematoso Sistémico), el parénquima pulmonar es susceptible de ser invadido por patógenos oportunistas, destacándose el Pneumocystis jiroveci como el principal patógeno a sospechar frente a un cuadro de neumonía hipoxémica de progresión rápida.</t>
  </si>
  <si>
    <t>&lt;br /&gt;• &lt;b&gt;a) Aspergillus fumigatus&lt;/b&gt; y &lt;b&gt;c) Nocardia asteroides:&lt;/b&gt; Son incorrectas. Aunque representan patógenos oportunistas que pueden afectar a pacientes inmunocomprometidos, el &lt;i&gt;Pneumocystis jiroveci&lt;/i&gt; supera ampliamente en frecuencia estadística como agente causal principal de neumonías difusas hipoxémicas ante deficiencias de la inmunidad celular y humoral provocadas por estos tratamientos.&lt;br /&gt;• &lt;b&gt;b) Mycobacterium tuberculosis:&lt;/b&gt; Es incorrecta. Si bien la &lt;i&gt;tuberculosis&lt;/i&gt; debe ser descartada sistemáticamente en pacientes con alteración de la inmunidad o corticoterapia, el término patógeno "oportunista principal" ante una neumonía hipoxémica progresiva difusa en este contexto apunta clásicamente a la invasión fúngica por &lt;i&gt;Pneumocystis jirovecii&lt;/i&gt;.</t>
  </si>
  <si>
    <t>&lt;b&gt;DIAGNÓSTICO DIFERENCIAL Y ESTADO INMUNOLÓGICO&lt;/b&gt;&lt;br /&gt;&lt;br /&gt;• Frente a cuadros clínicos de neumonía con evolución tórpida, hipoxemia severa o presentaciones que requieren asistencia crítica inmediata en la UTI, es imperativo descartar las condiciones subyacentes que comprometan de forma basal la inmunidad del huésped.&lt;br /&gt;• En estos escenarios críticos de inestabilidad, el equipo médico debe descartar sistemáticamente la presencia oculta de infección por el Virus de la Inmunodeficiencia Humana (VIH) junto con la investigación paralela y obligatoria de &lt;i&gt;tuberculosis&lt;/i&gt;.</t>
  </si>
  <si>
    <t>Paciente con neumonía por influenza H3N2 complicado presenta sobreinfección bacteriana. ¿Cuál es el agente más frecuente?&lt;br&gt;&lt;br&gt;a) Staphylococcus aureus&lt;br&gt;&lt;br&gt;b) Moraxella catarrhalis&lt;br&gt;&lt;br&gt;c) Streptococcus pneumoniae&lt;br&gt;&lt;br&gt;d) Haemophilus influenzae</t>
  </si>
  <si>
    <t>c) Streptococcus pneumoniae</t>
  </si>
  <si>
    <t>A nivel etiológico, &lt;b&gt;el agente causal más frecuente de la neumonía aguda de la comunidad, incluso en el contexto de una sobreinfección bacteriana tras un cuadro de influenza, es el &lt;i&gt;Streptococcus pneumoniae&lt;/i&gt;&lt;/b&gt;.</t>
  </si>
  <si>
    <t>&lt;b&gt;ETIOLOGÍA DE LA NEUMONÍA ADQUIRIDA EN LA COMUNIDAD Y SOBREINFECCIÓN VIRAL&lt;/b&gt;&lt;br /&gt;&lt;br /&gt;El espectro etiológico de la neumonía adquirida en la comunidad (NAC) es amplio, pero existe una franca preponderancia epidemiológica global.&lt;br /&gt;• &lt;b&gt;Agente más frecuente:&lt;/b&gt; A nivel global, el &lt;i&gt;Streptococcus pneumoniae&lt;/i&gt; (neumococo) es el germen más común y preponderante, siendo el agente causal en aproximadamente el &lt;b&gt;70% a 80%&lt;/b&gt; de los episodios de NAC.&lt;br /&gt;• &lt;b&gt;Sobreinfección Bacteriana Secundaria:&lt;/b&gt; Patógenos como el &lt;i&gt;Virus de la gripe (Influenza)&lt;/i&gt; generan la infección viral primaria y predisponen fuertemente a una grave sobreinfección bacteriana secundaria. En este escenario general, el neumococo continúa siendo numéricamente el agente etiológico más frecuente.&lt;br /&gt;• &lt;b&gt;Staphylococcus aureus:&lt;/b&gt; Este microorganismo se aísla con menor frecuencia de forma primaria, pero debe sospecharse imperativamente y de forma característica como una sobreinfección bacteriana que surge &lt;b&gt;dos semanas&lt;/b&gt; después de padecer un cuadro de &lt;i&gt;gripe&lt;/i&gt;.</t>
  </si>
  <si>
    <t>La opción C es correcta. A nivel global, aunque la infección primaria por el virus de la influenza predispone a graves sobreinfecciones secundarias, el &lt;i&gt;Streptococcus pneumoniae&lt;/i&gt; (neumococo) se mantiene estadísticamente como el agente etiológico más frecuente y preponderante causante de la neumonía en la comunidad.</t>
  </si>
  <si>
    <t>• &lt;b&gt;a) Staphylococcus aureus:&lt;/b&gt; Es incorrecta. Si bien debe sospecharse imperativamente de forma característica como sobreinfección a las dos semanas de un cuadro de gripe, se aísla con mucha menor frecuencia de forma global que el neumococo (el cual domina el 70-80% de los casos).&lt;br /&gt;• &lt;b&gt;b) Moraxella catarrhalis:&lt;/b&gt; Es incorrecta. Constituye un agente bacteriano posible pero con una incidencia significativamente menor en la etiología general.&lt;br /&gt;• &lt;b&gt;d) Haemophilus influenzae:&lt;/b&gt; Es incorrecta. Su presencia se sospecha predominantemente en adultos con hábito de tabaquismo o en pacientes que padecen Enfermedad Pulmonar Obstructiva Crónica (EPOC), no siendo el agente más frecuente de sobreinfección general post-influenza.</t>
  </si>
  <si>
    <t>06_Factores de riesgo</t>
  </si>
  <si>
    <t>Anciano institucionalizado con neumonía presenta estado mental alterado basal GCS 14 ahora 11. ¿Cuál es el factor de riesgo específico?&lt;br&gt;&lt;br&gt;a) Desnutrición proteico-calórica&lt;br&gt;&lt;br&gt;b) Inmovilización prolongada&lt;br&gt;&lt;br&gt;c) Disfagia silente&lt;br&gt;&lt;br&gt;d) Hipotermia crónica</t>
  </si>
  <si>
    <t>&lt;br&gt;c) Disfagia silente</t>
  </si>
  <si>
    <t>En pacientes añosos o con secuelas neurológicas (como un estado mental alterado), la falla en los mecanismos de protección de la vía aérea genera la aspiración de la orofaringe o del contenido gástrico (frecuentemente como disfagia silente), constituyendo un mecanismo fisiopatológico y factor de riesgo de suma jerarquía clínica para la neumonía.</t>
  </si>
  <si>
    <t>&lt;b&gt;MECANISMOS FISIOPATOLÓGICOS Y FACTORES DE RIESGO DE ASPIRACIÓN&lt;/b&gt;&lt;br /&gt;&lt;br /&gt;El desarrollo y establecimiento de una infección aguda en el parénquima pulmonar requiere que el patógeno eluda los mecanismos de defensa del tracto respiratorio inferior. La neumonía se puede producir por diversos mecanismos o vías de llegada del agente causal.&lt;br /&gt;• &lt;b&gt;Bronco-aspiración:&lt;/b&gt; Constituye una vía patogénica de capital importancia, en la cual se produce la llegada al parénquima pulmonar de secreciones procedentes de la orofaringe o, en su defecto, la aspiración del contenido gástrico.&lt;br /&gt;• &lt;b&gt;Factores de vulnerabilidad:&lt;/b&gt; Esta falla en los mecanismos de protección de la vía aérea se observa con extrema frecuencia en &lt;b&gt;pacientes añosos&lt;/b&gt;, en individuos que se encuentran &lt;b&gt;postrados&lt;/b&gt; o en aquellos que padecen de &lt;b&gt;secuelas neurológicas&lt;/b&gt; (como alteraciones del sensorio o deterioro cognitivo/estado mental alterado). En estos pacientes, la aspiración de secreciones orofaríngeas permite el arrastre directo de gérmenes hacia las vías aéreas inferiores.</t>
  </si>
  <si>
    <t>&lt;b&gt;c) Disfagia silente:&lt;/b&gt; Es la opción correcta. En un paciente anciano institucionalizado que presenta un deterioro neurológico o estado mental alterado (evidenciado clínicamente por la caída de la escala de Glasgow), se produce una falla en los mecanismos protectores de la vía aérea. Esto facilita invariablemente la broncoaspiración (microaspiraciones o disfagia silente) de las secreciones orofaríngeas, estableciéndose como el factor de riesgo fisiopatológico de mayor jerarquía en este escenario.</t>
  </si>
  <si>
    <t>&lt;b&gt;a) Desnutrición proteico-calórica, y b) Inmovilización prolongada:&lt;/b&gt; Son opciones incorrectas. Si bien la malnutrición y la inmovilización (postración) son importantes factores predisponentes sistémicos para contraer infecciones, el factor de riesgo y mecanismo etiopatogénico &lt;i&gt;específico&lt;/i&gt; asociado de forma directa al estado mental alterado (que permite la entrada del inóculo al pulmón) es la disfunción deglutoria y aspiración.&lt;br /&gt;&lt;b&gt;d) Hipotermia crónica:&lt;/b&gt; Es incorrecta. No representa el factor de riesgo específico que justifica el mecanismo de llegada de los patógenos a la vía respiratoria inferior en un paciente con alteración de la consciencia.</t>
  </si>
  <si>
    <t>&lt;b&gt;OTRAS VÍAS DE LLEGADA DEL AGENTE CAUSAL&lt;/b&gt;&lt;br /&gt;&lt;br /&gt;• &lt;b&gt;Gotitas de Flügge:&lt;/b&gt; Representa la clásica vía de contagio inhalatoria, donde el inóculo infectante es aerosolizado y expulsado al medio ambiente por un individuo infectado.&lt;br /&gt;• &lt;b&gt;Propagación hematógena:&lt;/b&gt; Acceso e invasión secundaria del pulmón vehiculizándose a través del torrente sanguíneo a partir de un foco infeccioso primario extrapulmonar sistémico.&lt;br /&gt;• &lt;b&gt;Continuidad:&lt;/b&gt; Consolidación del tejido pulmonar por extensión y propagación directa de microorganismos provenientes de una infección en una estructura u órgano adyacente.</t>
  </si>
  <si>
    <t>Anciano con neumonía nosocomial responde antibióticos pero persiste fiebre día 7. ¿Estudio diagnóstico prioritario?&lt;br&gt;&lt;br&gt;a) Broncoscopia con lavado broncoalveolar&lt;br&gt;&lt;br&gt;b) Ecocardiograma transtorácico&lt;br&gt;&lt;br&gt;c) Tomografía computarizada de tórax&lt;br&gt;&lt;br&gt;d) Cultivo hemocultivos repetidos</t>
  </si>
  <si>
    <t>&lt;br&gt;c) Tomografía computarizada de tórax</t>
  </si>
  <si>
    <t>Frente a una evolución tórpida con &lt;b&gt;fiebre persistente al 7° día&lt;/b&gt; (fecha en que fisiológicamente debería haber desaparecido), el estudio prioritario es la &lt;b&gt;tomografía computarizada de tórax&lt;/b&gt; para descartar complicaciones pleurales, parenquimatosas o patologías subyacentes ocultas.</t>
  </si>
  <si>
    <t>&lt;b&gt;DIAGNÓSTICO POR IMÁGENES Y PARÁMETROS DE RESOLUCIÓN&lt;/b&gt;&lt;br /&gt;&lt;br /&gt;La evaluación y el seguimiento clínico de una neumonía establecen parámetros temporales precisos para su curación y la sospecha de complicaciones.&lt;br /&gt;• &lt;b&gt;Resolución térmica:&lt;/b&gt; Al cabo de &lt;b&gt;1 semana&lt;/b&gt; de instaurado un tratamiento efectivo, debería desaparecer completamente la fiebre.&lt;br /&gt;• &lt;b&gt;Tomografía Computarizada de Tórax:&lt;/b&gt; Su indicación general no es rutinaria, pero resulta de enorme utilidad frente a dudas diagnósticas, evolución inespecífica o la persistencia de los síntomas (como la fiebre más allá de los 7 días). Las tomografías de alta resolución poseen mayor sensibilidad para evaluar infiltrados intersticiales, detectar &lt;b&gt;cavitaciones&lt;/b&gt;, y manejar de manera minuciosa complicaciones como el &lt;b&gt;empiema pleural&lt;/b&gt; y las adenopatías hiliares.&lt;br /&gt;• &lt;b&gt;Patologías anatómicas subyacentes:&lt;/b&gt; Este estudio de imagen también es vital para descartar patologías de base ocultas, como la presencia de un &lt;i&gt;tumor&lt;/i&gt; al cual la neumonía simplemente se agregó como cuadro infeccioso.</t>
  </si>
  <si>
    <t>La opción c es correcta debido a que la literatura médica establece que, ante la persistencia de fiebre a la semana de tratamiento, se debe sospechar inmediatamente de complicaciones anatómicas (como la evolución hacia un empiema pleural o una cavitación) o patologías neoplásicas ocultas. Para evaluar con máxima sensibilidad estas complicaciones intrapulmonares o pleurales, el uso de la &lt;b&gt;tomografía computarizada de alta resolución&lt;/b&gt; resulta de enorme utilidad y prioridad clínica.</t>
  </si>
  <si>
    <t>&lt;br /&gt;• &lt;b&gt;a) Broncoscopia con lavado broncoalveolar:&lt;/b&gt; Es incorrecta. Si bien es el procedimiento endoscópico más utilizado para rescatar patógenos difíciles (como en sospecha de &lt;i&gt;TBC&lt;/i&gt;, micosis o en pacientes intubados sin diagnóstico), no es el primer paso no invasivo para descartar complicaciones estructurales (como derrames paraneumónicos complicados) responsables de la fiebre al día 7.&lt;br /&gt;• &lt;b&gt;b) Ecocardiograma transtorácico:&lt;/b&gt; Es incorrecta. Solo estaría indicado de forma prioritaria si se sospechara una complicación como &lt;i&gt;endocarditis infecciosa&lt;/i&gt; o insuficiencia cardíaca, no siendo la herramienta idónea para la valoración anatómica del parénquima pulmonar y la pleura.&lt;br /&gt;• &lt;b&gt;d) Cultivo hemocultivos repetidos:&lt;/b&gt; Es incorrecta porque la positividad de los hemocultivos en pacientes con neumonía es sumamente baja (entre el 5% y el 24%). Solicitar nuevos cultivos no permite visualizar el foco anatómico complicado (ej. absceso o empiema tabicado) que justifica la no resolución del cuadro térmico.</t>
  </si>
  <si>
    <t>&lt;b&gt;PARÁMETROS TEMPORALES DE MEJORÍA CLÍNICA&lt;/b&gt;&lt;br /&gt;&lt;br /&gt;Una vez iniciado el tratamiento empírico adecuado, la resolución de la sintomatología es progresiva:&lt;br /&gt;• &lt;b&gt;1 semana:&lt;/b&gt; Desaparición completa de la fiebre.&lt;br /&gt;• &lt;b&gt;4 semanas:&lt;/b&gt; Reducción del dolor de pecho y de la producción de esputo (la expectoración puede persistir casi un mes).&lt;br /&gt;• &lt;b&gt;6 semanas:&lt;/b&gt; Disminución notable de la tos y de la falta de aire (disnea).&lt;br /&gt;• &lt;b&gt;3 meses:&lt;/b&gt; Resolución de la mayoría de los síntomas, pudiendo persistir fatiga en pacientes con compromiso intersticial importante.</t>
  </si>
  <si>
    <t>Mujer de 60 años viajera reciente presenta fiebre 39.5°C tos seca y diarrea. Radiografía consolidación segmentaria. ¿Diagnóstico etiológico?&lt;br&gt;&lt;br&gt;a) Streptococcus pneumoniae&lt;br&gt;&lt;br&gt;b) Chlamydia psittaci&lt;br&gt;&lt;br&gt;c) Legionella pneumophila&lt;br&gt;&lt;br&gt;d) Coxiella burnetii</t>
  </si>
  <si>
    <t>c) Legionella pneumophila</t>
  </si>
  <si>
    <t>La infección por &lt;b&gt;Legionella pneumophila&lt;/b&gt; es una causa de neumonía atípica que se transmite a través de sistemas de aire acondicionado, cursa con tos seca y donde los &lt;b&gt;síntomas gastrointestinales&lt;/b&gt; actúan como un indicador orientativo temprano.</t>
  </si>
  <si>
    <t>&lt;b&gt;NEUMONÍA ATÍPICA (PRESENTACIÓN SUBAGUDA) Y LEGIONELLA PNEUMOPHILA&lt;/b&gt;&lt;br /&gt;&lt;br /&gt;La neumonía adquirida en la comunidad originada por gérmenes intracelulares suele generar un compromiso predominantemente intersticial y presentar una marcada disociación clínico-radiológica.&lt;br /&gt;• &lt;b&gt;Etiología por Legionella:&lt;/b&gt; Dentro de este grupo, la &lt;i&gt;Legionella pneumophila&lt;/i&gt; es un microorganismo patógeno intracelular que genera brotes en grupos cerrados, transmitiéndose característicamente a través de los sistemas de aire acondicionado (antecedente clave en viajeros).&lt;br /&gt;• &lt;b&gt;Cuadro Clínico Sistémico:&lt;/b&gt; Esta presentación subaguda (históricamente "atípica") genera mayor disnea y se asocia a una tos seca. Se acompaña de un notorio cuadro sistémico con presencia de cefaleas, mialgias y artralgias. De suma relevancia diagnóstica clínica, los síntomas gastrointestinales pueden actuar como un indicador orientativo temprano de neumonía atípica.&lt;br /&gt;• &lt;b&gt;Diagnóstico Específico:&lt;/b&gt; A nivel de diagnóstico molecular, se establece que la prueba diagnóstica más útil para el diagnóstico específico de neumonía por &lt;i&gt;Legionella pneumophila&lt;/i&gt; es la Reacción en Cadena de la Polimerasa (PCR).</t>
  </si>
  <si>
    <t>La opción C es correcta. Clínicamente, el cuadro descrito corresponde a una presentación subaguda (históricamente atípica) caracterizada por tos seca y un notorio cuadro sistémico. La asociación ineludible con síntomas gastrointestinales (como indicador orientativo temprano) y el antecedente de viajera reciente (exposición a sistemas de aire acondicionado en grupos cerrados u hoteles) orientan el diagnóstico etiológico hacia la &lt;i&gt;Legionella pneumophila&lt;/i&gt;.</t>
  </si>
  <si>
    <t>• &lt;b&gt;a) Streptococcus pneumoniae:&lt;/b&gt; Es incorrecta. El neumococo es el agente etiológico abrumadoramente más frecuente de la presentación aguda (típica), la cual cursa clásicamente con taquipnea, disnea, tos productiva (expectoración purulenta) y dolor pleurítico, alejándose del síndrome sistémico con tos seca estipulado en la premisa.&lt;br /&gt;• &lt;b&gt;b) Chlamydia psittaci:&lt;/b&gt; Es incorrecta. Si bien es un germen intracelular causante de neumonía atípica (psitacosis), su adquisición se encuentra vinculada directamente al contacto estrecho con aves infectadas o muertas (loros o catitas).&lt;br /&gt;• &lt;b&gt;d) Coxiella burnetii:&lt;/b&gt; Es incorrecta. No constituye el agente etiológico caracterizado patognomónicamente por la transmisión a través de sistemas de aire acondicionado y la asociación directa con síntomas gastrointestinales tempranos en viajeros.</t>
  </si>
  <si>
    <t>Anciano de 82 años con EPOC exacerbación presenta infiltrados multilobulares y PaO2 58 mmHg. ¿Cuál es el criterio PSI clase V?&lt;br&gt;&lt;br&gt;a) Más de 130 puntos PSI&lt;br&gt;&lt;br&gt;b) CURB-65 2 puntos&lt;br&gt;&lt;br&gt;c) Edad mayor que 70 años sola&lt;br&gt;&lt;br&gt;d) Hipotensión sistólica menor que 90 mmHg</t>
  </si>
  <si>
    <t>&lt;br&gt;a) Más de 130 puntos PSI</t>
  </si>
  <si>
    <t>En la evaluación pronóstica de la neumonía adquirida en la comunidad, el criterio establecido para clasificar a un paciente en el &lt;b&gt;Índice de Severidad de Neumonía (PSI) clase V es la obtención de más de 130 puntos&lt;/b&gt;, lo cual representa el estrato de mayor riesgo de mortalidad.</t>
  </si>
  <si>
    <t>&lt;b&gt;ESCALAS PRONÓSTICAS EN LA NEUMONÍA ADQUIRIDA EN LA COMUNIDAD (PSI Y CURB-65)&lt;/b&gt;&lt;br /&gt;&lt;br /&gt;Para categorizar el riesgo de los pacientes y definir el ámbito de internación requerido (ambulatorio, sala general o Unidad de Terapia Intensiva), la evaluación clínica se complementa ineludiblemente con escalas pronósticas validadas.&lt;br /&gt;• &lt;b&gt;Índice de Severidad de Neumonía (PSI):&lt;/b&gt; Estratifica a los pacientes según su riesgo de mortalidad combinando edad, comorbilidades y signos vitales. El &lt;b&gt;PSI riesgo Clase I&lt;/b&gt; corresponde a pacientes menores de 50 años, con signos vitales estables y sin comorbilidades (riesgo bajo). En franco contraste, el &lt;b&gt;PSI riesgo Clase IV&lt;/b&gt; corresponde a pacientes mayores de 65 años, con signos vitales inestables y con comorbilidades (riesgo alto). La progresión de este puntaje (hacia la &lt;b&gt;Clase V&lt;/b&gt;) categoriza el estrato de mortalidad máxima para pacientes que superan los 130 puntos.&lt;br /&gt;• &lt;b&gt;Score CURB-65:&lt;/b&gt; Permite establecer una correlación directa entre el puntaje obtenido y el riesgo inminente de mortalidad. Un &lt;b&gt;puntaje de 0&lt;/b&gt; corresponde a un bajo riesgo (mortalidad &lt; 1%). Un &lt;b&gt;puntaje de 1 o 2&lt;/b&gt; indica un riesgo intermedio (mortalidad del 1 al 10%). Un &lt;b&gt;puntaje de 3 a 5&lt;/b&gt; determina un riesgo elevado (mortalidad &gt; 10%). Queda categóricamente establecido que la creatinina sérica NO es una variable que forme parte del Score CURB-65.</t>
  </si>
  <si>
    <t>&lt;b&gt;a) Más de 130 puntos PSI:&lt;/b&gt; Es la opción correcta. El Índice de Severidad de Neumonía (PSI) clasifica a los pacientes en cinco estratos de riesgo; la sumatoria que excede los 130 puntos define la Clase V, categorizando al paciente (como el anciano del enunciado con EPOC, insuficiencia respiratoria e infiltrados multilobulares) en el grupo de máximo riesgo de mortalidad y necesidad estricta de cuidados críticos.</t>
  </si>
  <si>
    <t>&lt;b&gt;b) CURB-65 2 puntos:&lt;/b&gt; Es incorrecta. Este puntaje corresponde a un índice pronóstico paralelo (CURB-65) que indica un riesgo intermedio de mortalidad (1% al 10%), no constituyendo la definición de la categoría de riesgo máximo evaluada en el PSI.&lt;br /&gt;&lt;b&gt;c) Edad mayor que 70 años sola:&lt;/b&gt; Es incorrecta. Si bien la edad avanzada es un factor determinante de riesgo que aumenta el puntaje, la edad aislada por sí sola no define la totalidad del score para alcanzar la Clase V sin sumar de manera concomitante los parámetros de gravedad clínica, comorbilidades y alteraciones de laboratorio.&lt;br /&gt;&lt;b&gt;d) Hipotensión sistólica menor que 90 mmHg:&lt;/b&gt; Es incorrecta. La hipotensión (&lt; 90 mmHg) constituye un criterio clínico mayor de inestabilidad hemodinámica que justifica la internación en UTI, pero es solo uno de los múltiples parámetros evaluados que suman puntos en la escala global del PSI, y no la definición numérica directa de la Clase V.</t>
  </si>
  <si>
    <t>&lt;b&gt;CRITERIOS CLÍNICOS DE GRAVEDAD E INTERNACIÓN EN UTI&lt;/b&gt;&lt;br /&gt;&lt;br /&gt;Durante la evaluación inicial de una NAC, es vital objetivar variables que marcan inestabilidad hemodinámica y riesgo inminente de mortalidad para decidir la internación en la Unidad de Terapia Intensiva (UTI):&lt;br /&gt;• &lt;b&gt;Trastornos de la consciencia:&lt;/b&gt; Aparición de confusión, desorientación o estupor.&lt;br /&gt;• &lt;b&gt;Inestabilidad hemodinámica:&lt;/b&gt; Presencia de hipotensión (Tensión Arterial Sistólica &lt; 90 mmHg) que requiere fluidos, o la progresión a shock séptico con requerimiento de vasopresores (constituyendo un criterio mayor absoluto).&lt;br /&gt;• &lt;b&gt;Insuficiencia Respiratoria y Daño Estructural:&lt;/b&gt; Evidenciada por taquipnea extrema e hipoxemia severa (ej. PaO2 58 mmHg). A nivel anatómico y de soporte vital, la necesidad de ventilación mecánica y la evidencia de compromiso pulmonar multilobar se afirman taxativamente como criterios mayores de internación en UTI.</t>
  </si>
  <si>
    <t>Mujer de 75 años con neumonía lobar responde a antibióticos pero persiste radiología 4 semanas. ¿Cuál es el diagnóstico?&lt;br&gt;&lt;br&gt;a) Resolución incompleta fisiológica&lt;br&gt;&lt;br&gt;b) Absceso pulmonar&lt;br&gt;&lt;br&gt;c) Fibrosis organizativa&lt;br&gt;&lt;br&gt;d) Bronquiectasia subyacente</t>
  </si>
  <si>
    <t>&lt;br&gt;a) Resolución incompleta fisiológica</t>
  </si>
  <si>
    <t>La persistencia de hallazgos anormales en la radiografía a las 4 semanas en un paciente con neumonía y buena respuesta clínica a los antibióticos corresponde a una &lt;b&gt;resolución incompleta fisiológica&lt;/b&gt;, ya que la normalización radiológica es sumamente lenta y siempre sucede a la mejoría sintomática.</t>
  </si>
  <si>
    <t>&lt;b&gt;EVOLUCIÓN CLÍNICA Y RADIOLÓGICA DE LA NEUMONÍA&lt;/b&gt;&lt;br /&gt;&lt;br /&gt;El seguimiento de la neumonía adquirida en la comunidad presenta parámetros de mejoría clínica y anatómica temporalmente disociados.&lt;br /&gt;• &lt;b&gt;Disociación evolutiva:&lt;/b&gt; Es imperativo recordar que la resolución clínica siempre precede a la resolución radiológica. La normalización anatómica del parénquima pulmonar es sumamente lenta, pudiendo demorar meses en aclarar por completo. Por lo tanto, no tiene sentido clínico solicitar radiografías de control de forma rutinaria si el paciente no presenta agravamiento de sus síntomas.&lt;br /&gt;• &lt;b&gt;Parámetros de mejoría clínica:&lt;/b&gt; Una vez iniciado el tratamiento empírico, a la &lt;b&gt;1 semana&lt;/b&gt; debería desaparecer completamente la fiebre. A las &lt;b&gt;4 semanas&lt;/b&gt; debe reducirse el dolor de pecho y el esputo. A las &lt;b&gt;6 semanas&lt;/b&gt; disminuye notablemente la tos y la disnea. A los &lt;b&gt;3 meses&lt;/b&gt; la mayoría de los síntomas tendrían que estar resueltos, pudiendo persistir fatiga en compromisos intersticiales importantes.</t>
  </si>
  <si>
    <t>La opción a es correcta debido a que la literatura médica establece como premisa evolutiva ineludible que la mejoría clínica de la neumonía precede a la mejoría radiológica. Si la paciente responde bien a los antibióticos, la persistencia de infiltrados o condensaciones a las 4 semanas no representa un fracaso, sino que constituye una &lt;b&gt;resolución incompleta fisiológica&lt;/b&gt;, siendo esperado que las alteraciones radiográficas demoren varios meses en desaparecer por completo.</t>
  </si>
  <si>
    <t>&lt;br /&gt;• &lt;b&gt;b) Absceso pulmonar:&lt;/b&gt; Es incorrecta porque el absceso es una complicación destructiva y necrotizante que cursaría con empeoramiento o persistencia franca del cuadro tóxico infeccioso (fiebre persistente, expectoración purulenta/fétida o hemoptisis), lo cual contradice la respuesta favorable a los antibióticos referida en el enunciado.&lt;br /&gt;• &lt;b&gt;c) Fibrosis organizativa:&lt;/b&gt; Es incorrecta. Si bien genera un patrón de consolidación persistente en las imágenes, se sospecha únicamente cuando existe fracaso sostenido a múltiples líneas de antibióticos y empeoramiento clínico, no debiendo diagnosticarse de forma prematura a las 4 semanas en un paciente estable.&lt;br /&gt;• &lt;b&gt;d) Bronquiectasia subyacente:&lt;/b&gt; Es incorrecta. Aunque predispone a infecciones, su diagnóstico anatómico requiere estudios como la tomografía computada de alta resolución y no se enmarca en la simple resolución radiológica lenta de una consolidación aguda reciente en una paciente asintomática.</t>
  </si>
  <si>
    <t>Paciente con neumonía atípica Legionella responde a levofloxacino pero persiste hiponatremia 125 mEq/L. ¿Complicación?&lt;br&gt;&lt;br&gt;a) Síndrome de lisis tumoral&lt;br&gt;&lt;br&gt;b) Pérdidas renales inapropiadas&lt;br&gt;&lt;br&gt;c) Insuficiencia suprarrenal&lt;br&gt;&lt;br&gt;d) Hipotiroidismo subclínico</t>
  </si>
  <si>
    <t>b) Pérdidas renales inapropiadas</t>
  </si>
  <si>
    <t>En el contexto de una neumonía atípica por Legionella, la complicación metabólica clásica que explica la persistencia de una hiponatremia marcada son las pérdidas renales inapropiadas de sodio (frecuentemente secundarias a un SIADH).</t>
  </si>
  <si>
    <t>NEUMONÍA POR LEGIONELLA E HIPONATREMIA ASOCIADA&lt;br /&gt;&lt;br /&gt;Las infecciones del parénquima pulmonar originadas por gérmenes intracelulares pueden generar cuadros con un notorio componente sistémico. &lt;br /&gt;• Etiología por Legionella: La Legionella pneumophila produce una neumonía de presentación subaguda (clásicamente "atípica") que cursa con tos seca y se asocia a síntomas sistémicos y gastrointestinales.&lt;br /&gt;• Complicación metabólica (SIADH): Una de las complicaciones sistémicas más características de las afecciones pulmonares graves (como la infección por Legionella) es el desarrollo del Síndrome de Secreción Inadecuada de Hormona Antidiurética (SIADH).&lt;br /&gt;• Mecanismo de Pérdidas Renales Inapropiadas: El SIADH se clasifica dentro de las hiponatremias con intravascular normal. Fisiopatológicamente, la liberación patológica de la hormona antidiurética genera una retención primaria de agua libre; como respuesta compensatoria, el organismo incrementa la excreción urinaria de electrolitos. Esto se traduce en una pérdida renal inapropiada de sodio (con un sodio en orina marcadamente elevado, ej. &gt; 40 mEq/L o hasta 170 mEq/L), lo cual diluye el intravascular y perpetúa la hiponatremia plasmática (ej. 125 mEq/L).</t>
  </si>
  <si>
    <t>La opción B es correcta. Clínicamente, la neumonía atípica causada por Legionella pneumophila se encuentra clásicamente asociada al desarrollo de un Síndrome de Secreción Inadecuada de Hormona Antidiurética (SIADH). Este síndrome ocasiona una hiponatremia euvolémica donde el riñón realiza "pérdidas renales inapropiadas" de sodio (sodio urinario elevado) a pesar de que el sodio plasmático del paciente se encuentre críticamente bajo (125 mEq/L).</t>
  </si>
  <si>
    <t>• a) Síndrome de lisis tumoral: Es incorrecta. Este síndrome es una complicación oncológica que ocurre típicamente tras el inicio de quimioterapia en leucemias o linfomas, cursando con liberación masiva de potasio, ácido úrico y fósforo, sin relación fisiopatológica con una neumonía tratada con antibióticos.&lt;br /&gt;• c) Insuficiencia suprarrenal: Es incorrecta. Aunque el hipocortisolismo es una causa etiológica válida de hiponatremia con intravascular normal, no constituye la complicación aguda o sistémica esperada a punto de partida de una infección pulmonar aguda por Legionella.&lt;br /&gt;• d) Hipotiroidismo subclínico: Es incorrecta. Si bien el hipotiroidismo severo o el mixedema pueden producir hiponatremia euvolémica, una presentación "subclínica" no justifica una caída aguda del sodio a 125 mEq/L y carece de vinculación causal con el cuadro infeccioso respiratorio actual.</t>
  </si>
  <si>
    <t>CRITERIOS DIAGNÓSTICOS Y MANEJO DEL S.I.A.D.H.&lt;br /&gt;&lt;br /&gt;Para establecer fehacientemente que la hiponatremia del paciente (ej. 125 mEq/L) se debe a este síndrome parainfeccioso, se deben evaluar las osmolaridades y el ionograma urinario:&lt;br /&gt;• Diagnóstico Analítico: El diagnóstico de SIADH debe establecerse ante un paciente que presenta en su análisis de plasma un sodio bajo, acompañado de un intravascular normal, una osmolaridad urinaria alta (&gt; 100 mOsm/L) y un sodio en orina marcadamente elevado (evidenciando la pérdida renal inapropiada).&lt;br /&gt;• Manejo de la Complicación: Si la hiponatremia de 125 mEq/L es asintomática o leve, el manejo conservador basal exige la restricción hídrica. No obstante, si el paciente desarrolla síntomas neurológicos severos (confusión, letargia o convulsiones), se convierte en una urgencia médica por el riesgo inminente de edema cerebral, siendo imperativa la corrección con solución salina hipertónica al 3% respetando estrictamente el límite de no elevar la natremia más de 10 mEq/L en las primeras 24 horas para evitar la mielinólisis pontina.</t>
  </si>
  <si>
    <t>Anciano con neumonía comunitaria PSI clase IV recibe antibióticos ambulatorios pero regresa 48 horas después con sepsis. ¿Cuál es la complicación más probable?&lt;br&gt;&lt;br&gt;a) Absceso pulmonar&lt;br&gt;&lt;br&gt;b) Empiema pleural&lt;br&gt;&lt;br&gt;c) Insuficiencia respiratoria aguda&lt;br&gt;&lt;br&gt;d) Shock séptico</t>
  </si>
  <si>
    <t>&lt;br&gt;d) Shock séptico</t>
  </si>
  <si>
    <t>En un paciente anciano con neumonía adquirida en la comunidad de alto riesgo (PSI clase IV) que evoluciona de forma tórpida con sepsis, la complicación sistémica inminente más probable y severa es la progresión a un &lt;b&gt;shock séptico&lt;/b&gt;.</t>
  </si>
  <si>
    <t>&lt;b&gt;COMPLICACIONES Y CRITERIOS DE GRAVEDAD EN LA NEUMONÍA (SHOCK SÉPTICO)&lt;/b&gt;&lt;br /&gt;&lt;br /&gt;La evolución tórpida de una neumonía adquirida en la comunidad (NAC) puede derivar en múltiples complicaciones locales o sistémicas, las cuales marcan un curso más complejo y agresivo de la enfermedad.&lt;br /&gt;• &lt;b&gt;Estratificación de Riesgo (PSI):&lt;/b&gt; Para categorizar el riesgo de los pacientes y definir el ámbito de internación requerido, se utilizan escalas como el Índice de Severidad de Neumonía (PSI). El &lt;b&gt;PSI riesgo Clase IV&lt;/b&gt; corresponde a pacientes mayores de 65 años (ancianos), con signos vitales inestables y con comorbilidades. Un paciente en esta categoría (riesgo alto) manejado ambulatoriamente tiene altas probabilidades de presentar inestabilidad y fracaso terapéutico.&lt;br /&gt;• &lt;b&gt;Progresión Clínica Severa (Sepsis y Shock):&lt;/b&gt; Si la infección no se controla o el tratamiento empírico inicial falla, el paciente puede desarrollar inestabilidad hemodinámica profunda. Un cuadro de sepsis derivado de una neumonía evoluciona característicamente hacia un &lt;b&gt;shock séptico&lt;/b&gt; con hipotensión refractaria y requerimiento obligatorio de vasopresores.&lt;br /&gt;• &lt;b&gt;Criterios de Internación en UTI:&lt;/b&gt; La presencia de inestabilidad hemodinámica y la progresión a shock séptico con requerimiento de vasopresores constituye un criterio mayor absoluto de severidad que obliga a la internación inmediata en la Unidad de Terapia Intensiva (UTI), precediendo frecuentemente al fallo multiorgánico y al fallecimiento.</t>
  </si>
  <si>
    <t>&lt;b&gt;d) Shock séptico:&lt;/b&gt; Es la opción correcta. En un paciente frágil y de alto riesgo (PSI Clase IV) con mala respuesta al tratamiento ambulatorio y signos de sepsis, la progresión sistémica inminente hacia la inestabilidad hemodinámica profunda define el desarrollo de un shock séptico, constituyendo una complicación crítica.</t>
  </si>
  <si>
    <t>&lt;b&gt;a) Absceso pulmonar:&lt;/b&gt; Es incorrecta. Si bien es una complicación estructural local por destrucción del parénquima (frecuentemente asociada a broncoaspiración de anaerobios o infección por &lt;i&gt;Staphylococcus aureus&lt;/i&gt;), es de instalación subaguda o crónica y no explica un deterioro sistémico hemodinámico brusco (sepsis) a las 48 horas.&lt;br /&gt;&lt;b&gt;b) Empiema pleural:&lt;/b&gt; Es incorrecta. El derrame pleural paraneumónico puede complicarse a empiema (inflamación purulenta), pero se trata de una complicación pleuropulmonar focal que de por sí no define el estado de inestabilidad sistémica (sepsis).&lt;br /&gt;&lt;b&gt;c) Insuficiencia respiratoria aguda:&lt;/b&gt; Es incorrecta. Aunque la hipoxemia refractaria severa (distrés respiratorio) puede presentarse, la complicación hemodinámica sistémica principal derivada directamente de una evolución tórpida con "sepsis" es el colapso vascular que marca el shock séptico.</t>
  </si>
  <si>
    <t>&lt;b&gt;OTRAS COMPLICACIONES DE LA NAC&lt;/b&gt;&lt;br /&gt;&lt;br /&gt;Además de la inestabilidad hemodinámica y el shock séptico, la evolución tórpida de la NAC incluye:&lt;br /&gt;• &lt;b&gt;Complicaciones Pleurales:&lt;/b&gt; Derrame pleural paraneumónico que puede evolucionar hacia un empiema pleural purulento, exigiendo la colocación de un tubo de drenaje o cirugía de decorticación.&lt;br /&gt;• &lt;b&gt;Complicaciones Estructurales Pulmonares:&lt;/b&gt; Extensión a neumonía multilobar o neumonía necrotizante.&lt;br /&gt;• &lt;b&gt;Enfermedad Neumocócica Invasiva (ENI):&lt;/b&gt; Bacteriemia y meningitis por diseminación del &lt;i&gt;Streptococcus pneumoniae&lt;/i&gt;.</t>
  </si>
  <si>
    <t>Hombre de 80 años post-ACV con sonda nasogástrica presenta neumonía recurrente. ¿Medida profiláctica principal?&lt;br&gt;&lt;br&gt;a) Elevación cabecera 30 grados&lt;br&gt;&lt;br&gt;b) Evaluación disfagia formal&lt;br&gt;&lt;br&gt;c) Rotación postural cada 2 horas&lt;br&gt;&lt;br&gt;d) Vacunación antineumocócica</t>
  </si>
  <si>
    <r>
      <rPr/>
      <t>&lt;img src="</t>
    </r>
    <r>
      <rPr>
        <color rgb="FF1155CC"/>
        <u/>
      </rPr>
      <t>https://fisiologia.facmed.unam.mx/wp-content/uploads/2022/01/UTII-7-img-vol-y-cap-pulmon.jpg</t>
    </r>
    <r>
      <rPr/>
      <t>"&gt;</t>
    </r>
  </si>
  <si>
    <t>&lt;br&gt;a) Elevación cabecera 30 grados</t>
  </si>
  <si>
    <t>&lt;b&gt;FISIOPATOLOGÍA Y RIESGO DE BRONCOASPIRACIÓN&lt;/b&gt;&lt;br /&gt;&lt;br /&gt;La adquisición de una neumonía y la determinación de su gravedad se encuentran íntimamente relacionadas a la presencia de comorbilidades y factores de riesgo orgánicos en el paciente.&lt;br /&gt;• &lt;b&gt;Vía patogénica:&lt;/b&gt; La broncoaspiración constituye un mecanismo fisiopatológico de capital importancia, en el cual se produce la llegada al parénquima pulmonar de secreciones procedentes de la orofaringe o la aspiración directa del contenido gástrico.&lt;br /&gt;• &lt;b&gt;Población vulnerable:&lt;/b&gt; Esta falla ineludible en los mecanismos fisiológicos de protección de la vía aérea se observa con extrema frecuencia y representa un factor de riesgo de suma jerarquía clínica en &lt;b&gt;pacientes añosos&lt;/b&gt;, en individuos que se encuentran &lt;b&gt;postrados&lt;/b&gt;, o en aquellos que padecen de &lt;b&gt;secuelas neurológicas&lt;/b&gt;.&lt;br /&gt;• &lt;b&gt;Contexto clínico:&lt;/b&gt; Altera profundamente el estado respiratorio del paciente, perpetuando cuadros inflamatorios e infecciosos recurrentes si no se implementan medidas de barrera mecánica para evitar el reflujo gastroesofágico continuo.</t>
  </si>
  <si>
    <t>La opción a es correcta debido a que la literatura médica establece que, en un paciente con secuelas neurológicas (post-ACV) y que recibe alimentación por sonda nasogástrica, el mecanismo primario de las neumonías recurrentes es la &lt;b&gt;broncoaspiración del contenido gástrico&lt;/b&gt;. Al ser esta una vía patogénica de capital importancia en individuos postrados, la &lt;b&gt;elevación de la cabecera&lt;/b&gt; a 30 grados constituye la medida profiláctica mecánica primaria indispensable para evitar el reflujo, la regurgitación y la consecuente aspiración hacia las vías respiratorias inferiores.</t>
  </si>
  <si>
    <t>&lt;br /&gt;• &lt;b&gt;b) Evaluación disfagia formal:&lt;/b&gt; Es incorrecta como medida profiláctica principal &lt;i&gt;actual&lt;/i&gt; dado que el paciente ya tiene una sonda nasogástrica instalada (presumiendo el diagnóstico previo de la disfagia neurológica severa post-ACV); el riesgo a evitar mecánicamente ahora es el reflujo del alimento administrado.&lt;br /&gt;• &lt;b&gt;c) Rotación postural cada 2 horas:&lt;/b&gt; Es incorrecta porque, si bien es una medida de enfermería fundamental para prevenir úlceras por decúbito en pacientes inmovilizados, no evita el ascenso del contenido gástrico ni la aspiración de secreciones hacia la vía aérea.&lt;br /&gt;• &lt;b&gt;d) Vacunación antineumocócica:&lt;/b&gt; Es incorrecta en este escenario etiológico. Aunque es vital para prevenir la enfermedad neumocócica invasiva en ancianos, no previene en absoluto la neumonía química o polimicrobiana originada de forma directa por la constante broncoaspiración de contenido gástrico.</t>
  </si>
  <si>
    <t>&lt;b&gt;TRATAMIENTO EMPÍRICO DE LA NEUMONÍA POR BRONCOASPIRACIÓN&lt;/b&gt;&lt;br /&gt;&lt;br /&gt;El abordaje terapéutico de la infección pulmonar instaurada tras un evento aspirativo exige cubrir la flora polimicrobiana característica del tracto digestivo superior.&lt;br /&gt;• &lt;b&gt;Regla terapéutica:&lt;/b&gt; A nivel de escenarios clínicos específicos, el tratamiento inicial indicado reglamentariamente en una neumonía por broncoaspiración suele ser la combinación de &lt;b&gt;Ampicilina más sulbactam 1.5 gr cada 6 hs&lt;/b&gt;.&lt;br /&gt;• &lt;b&gt;Justificación:&lt;/b&gt; Esta asociación betalactámico/inhibidor de betalactamasas garantiza una cobertura óptima contra la flora anaerobia y entérica causante del daño necrotizante en el parénquima pulmonar.</t>
  </si>
  <si>
    <t>Hombre de 68 años con EPOC GOLD III neumonía aguda CURB-65 1 punto. ¿Cuál es la duración antibiótica recomendada?&lt;br&gt;&lt;br&gt;a) 5 días&lt;br&gt;&lt;br&gt;b) 7 días&lt;br&gt;&lt;br&gt;c) 3 días&lt;br&gt;&lt;br&gt;d) 10-14 días</t>
  </si>
  <si>
    <t>b) 7 días</t>
  </si>
  <si>
    <t>Respecto a la duración de la terapia, se determina que en una neumonía de la comunidad ambulatoria el tiempo de tratamiento puede establecerse bajo la premisa de &lt;b&gt;7 días más 48 hs de estabilidad clínica&lt;/b&gt;.</t>
  </si>
  <si>
    <t>&lt;b&gt;DURACIÓN DEL TRATAMIENTO EN LA NEUMONÍA ADQUIRIDA EN LA COMUNIDAD&lt;/b&gt;&lt;br /&gt;&lt;br /&gt;El abordaje terapéutico inicial de la neumonía adquirida en la comunidad se fundamenta en la premisa central de que el uso apropiado de antimicrobianos abrevia el tiempo de enfermedad, reduce el riesgo de complicaciones y disminuye la mortalidad.&lt;br /&gt;• &lt;b&gt;Reevaluación clínica:&lt;/b&gt; Una vez instaurado el tratamiento empírico, se debe realizar un estricto control clínico a las 72 horas para evaluar la evolución y decidir si el paciente continúa bajo control ambulatorio o requiere internación.&lt;br /&gt;• &lt;b&gt;Duración de la terapia:&lt;/b&gt; El tiempo de tratamiento antibiótico para una neumonía de la comunidad en manejo ambulatorio puede estipularse clásicamente en 5 días, o establecerse bajo la premisa de 7 días más 48 horas de estabilidad clínica.</t>
  </si>
  <si>
    <t>La opción B es correcta. Clínicamente, el manejo de una neumonía aguda de la comunidad en el ámbito ambulatorio (como lo avala un índice de severidad CURB-65 de 1 punto) estipula un esquema terapéutico recomendado que se establece bajo la premisa de 7 días de tratamiento antibiótico más 48 horas de estabilidad clínica.</t>
  </si>
  <si>
    <t>• &lt;b&gt;a) 5 días:&lt;/b&gt; Es incorrecta según la validación de la premisa, si bien la literatura también avala clásicamente el tiempo de tratamiento estipulado en 5 días para cuadros de manejo ambulatorio de resolución muy rápida.&lt;br /&gt;• &lt;b&gt;c) 3 días:&lt;/b&gt; Es incorrecta. Este período resulta insuficiente para garantizar la erradicación del microorganismo patógeno y prevenir recaídas o un fracaso terapéutico.&lt;br /&gt;• &lt;b&gt;d) 10-14 días:&lt;/b&gt; Es incorrecta. Prolongar el tratamiento hasta 10 a 14 días no está recomendado de rutina para un cuadro ambulatorio estable, reservándose en general para infecciones graves, intrahospitalarias o causadas por gérmenes atípicos o multirresistentes.</t>
  </si>
  <si>
    <t>&lt;b&gt;ESTIMACIÓN DEL RIESGO DE MORTALIDAD (CURB-65)&lt;/b&gt;&lt;br /&gt;&lt;br /&gt;El índice CURB-65 permite establecer una correlación directa entre el puntaje obtenido y el riesgo inminente de mortalidad del paciente, guiando el ámbito de asistencia:&lt;br /&gt;• &lt;b&gt;Puntaje 0:&lt;/b&gt; Corresponde a un bajo riesgo, presentando un riesgo de mortalidad menor al 1%.&lt;br /&gt;• &lt;b&gt;Puntaje 1 o 2:&lt;/b&gt; Indica un riesgo intermedio, con un riesgo de mortalidad del 1% al 10%. (En este escenario, un paciente con 1 punto es factible de tratamiento ambulatorio).&lt;br /&gt;• &lt;b&gt;Puntaje 3 o 5:&lt;/b&gt; Determina un riesgo elevado, con un riesgo de mortalidad mayor al 10%, indicando internación ineludible.</t>
  </si>
  <si>
    <t>Mujer de 71 años diabetes tipo 2 anciana TFG 22 ml/min/1.73m². ¿Vacuna antineumocócica indicada?&lt;br&gt;&lt;br&gt;a) Vacuna conjugada 20 valente&lt;br&gt;&lt;br&gt;b) Solo influenza anual&lt;br&gt;&lt;br&gt;c) Ambas secuenciales&lt;br&gt;&lt;br&gt;d) Vacuna polisacárida 23 valente</t>
  </si>
  <si>
    <t>&lt;br&gt;c) Ambas secuenciales</t>
  </si>
  <si>
    <t>En pacientes &lt;b&gt;mayores de 65 años&lt;/b&gt; y en aquellos con patologías crónicas de base (como &lt;i&gt;diabetes&lt;/i&gt; o &lt;i&gt;insuficiencia renal&lt;/i&gt;), la indicación médica imperativa para la prevención de la neumonía es realizar un &lt;b&gt;esquema secuencial&lt;/b&gt; utilizando ambas vacunas antineumocócicas (la conjugada 13-valente seguida de la polisacárida 23-valente).</t>
  </si>
  <si>
    <t>&lt;b&gt;PREVENCIÓN Y VACUNACIÓN ANTINEUMOCÓCICA&lt;/b&gt;&lt;br /&gt;&lt;br /&gt;La prevención de la neumonía adquirida en la comunidad (NAC) constituye un pilar fundamental para reducir la morbimortalidad, sustentándose clínicamente en la inmunización activa de la población susceptible. Las herramientas preventivas principales son la vacuna antineumocócica y la vacuna antigripal.&lt;br /&gt;• &lt;b&gt;Vacuna conjugada 13-valente (PCV13):&lt;/b&gt; Aprobada para su uso en adultos de ≥ 50 años. Ha demostrado eficacia para prevenir la NAC bacteriémica y no bacteriémica, así como la enfermedad neumocócica invasiva (ENI).&lt;br /&gt;• &lt;b&gt;Vacuna de polisacáridos (PPSV23):&lt;/b&gt; Compuesta por 23 antígenos capsulares. Protege eficazmente contra la ENI (como bacteriemia y meningitis) y cubre los serotipos más frecuentes con resistencia antibiótica.&lt;br /&gt;• &lt;b&gt;Esquema de administración secuencial:&lt;/b&gt; La pauta indica que primero se debe vacunar al paciente con la vacuna conjugada 13-valente (PCV13) y, posteriormente en el tiempo, administrar la vacuna de polisacáridos 23-valente (PPSV23). Este esquema está indicado imperativamente en pacientes &lt;b&gt;mayores de 65 años&lt;/b&gt; y en individuos que padecen patologías de base crónicas como &lt;i&gt;diabetes&lt;/i&gt;, &lt;i&gt;EPOC&lt;/i&gt; o &lt;i&gt;insuficiencia renal&lt;/i&gt;.</t>
  </si>
  <si>
    <t>&lt;b&gt;c) Ambas secuenciales:&lt;/b&gt; Es la opción correcta. La paciente descrita (71 años, diabética y con insuficiencia renal crónica avanzada) cumple con múltiples indicaciones imperativas y de alto riesgo para recibir el esquema secuencial completo, iniciando con la vacuna conjugada (PCV13) continuada posteriormente por la polisacárida (PPSV23).</t>
  </si>
  <si>
    <t>&lt;b&gt;a) Vacuna conjugada 20 valente, y d) Vacuna polisacárida 23 valente:&lt;/b&gt; Son opciones incorrectas de forma aislada. El protocolo de prevención vigente y validado en estos grupos de alto riesgo exige la administración de un esquema secuencial de ambas vacunas, no la monoterapia con una sola de ellas.&lt;br /&gt;&lt;b&gt;b) Solo influenza anual:&lt;/b&gt; Es incorrecta. Aunque la vacunación antigripal anual es obligatoria en esta paciente por su edad y sus comorbilidades, es imperativo asociar la profilaxis antineumocócica secuencial para reducir el riesgo de morbimortalidad por coinfección bacteriana.</t>
  </si>
  <si>
    <t>&lt;b&gt;VACUNACIÓN ANTIGRIPAL ASOCIADA&lt;/b&gt;&lt;br /&gt;&lt;br /&gt;Además del esquema antineumocócico, la paciente del caso requiere la vacuna antigripal anual, cuyas indicaciones absolutas de prevención primaria incluyen:&lt;br /&gt;• &lt;b&gt;Personas &gt; 65 años&lt;/b&gt; (indicación obligatoria general).&lt;br /&gt;• &lt;b&gt;Personas con comorbilidades crónicas:&lt;/b&gt; Abarca a pacientes que padecen &lt;i&gt;diabetes&lt;/i&gt;, &lt;i&gt;insuficiencia renal&lt;/i&gt;, &lt;i&gt;cardiopatías&lt;/i&gt;, &lt;i&gt;EPOC&lt;/i&gt; y estados de inmunocompromiso.</t>
  </si>
  <si>
    <t>Mujer de 76 años demencia institucional tuberculosis pulmonar presenta disfagia. ¿Cuál es la medida profiláctica específica contra aspiración?&lt;br&gt;&lt;br&gt;a) Antituberculosos intravenosos&lt;br&gt;&lt;br&gt;b) Elevación cabecera 45 grados&lt;br&gt;&lt;br&gt;c) Entrenamiento deglución&lt;br&gt;&lt;br&gt;d) Sonda nasogástrica permanente</t>
  </si>
  <si>
    <t>&lt;br&gt;b) Elevación cabecera 45 grados</t>
  </si>
  <si>
    <t>En pacientes añosos con secuelas neurológicas o alteraciones deglutorias, la &lt;b&gt;elevación de la cabecera&lt;/b&gt; constituye la medida profiláctica mecánica principal para evitar la &lt;b&gt;broncoaspiración&lt;/b&gt;.</t>
  </si>
  <si>
    <t>&lt;b&gt;FISIOPATOLOGÍA Y RIESGO DE BRONCOASPIRACIÓN&lt;/b&gt;&lt;br /&gt;&lt;br /&gt;La adquisición de una neumonía se encuentra íntimamente relacionada a la presencia de comorbilidades y factores de riesgo en el paciente.&lt;br /&gt;• &lt;b&gt;Vía patogénica:&lt;/b&gt; La broncoaspiración constituye una vía patogénica de capital importancia, en la cual se produce la llegada al parénquima pulmonar de secreciones procedentes de la orofaringe o la aspiración del contenido gástrico.&lt;br /&gt;• &lt;b&gt;Población vulnerable:&lt;/b&gt; Esta falla en los mecanismos fisiológicos de protección de la vía aérea se observa con extrema frecuencia en &lt;b&gt;pacientes añosos&lt;/b&gt;, en individuos que se encuentran &lt;b&gt;postrados&lt;/b&gt;, o en aquellos que padecen de &lt;b&gt;secuelas neurológicas&lt;/b&gt;.&lt;br /&gt;• &lt;b&gt;Prevención:&lt;/b&gt; Ante la presencia de demencia institucional y disfagia, se incrementa exponencialmente el riesgo aspirativo. Las medidas posturales, específicamente elevar la cabecera, actúan como una barrera física primaria para dificultar el pasaje de fluidos o alimento hacia el árbol bronquial.</t>
  </si>
  <si>
    <t>La opción b es correcta debido a que la literatura médica establece que en pacientes con secuelas neurológicas severas (como la demencia) que presentan alteraciones deglutorias, la &lt;b&gt;elevación de la cabecera&lt;/b&gt; constituye la medida profiláctica mecánica indispensable para evitar de forma directa la &lt;b&gt;broncoaspiración&lt;/b&gt; del contenido orofaríngeo o gástrico hacia las vías respiratorias inferiores.</t>
  </si>
  <si>
    <t>&lt;br /&gt;• &lt;b&gt;a) Antituberculosos intravenosos:&lt;/b&gt; Es incorrecta porque si bien representan el tratamiento curativo sistémico de la patología de base (tuberculosis), no poseen ninguna acción profiláctica mecánica contra el riesgo aspirativo originado por la falla deglutoria.&lt;br /&gt;• &lt;b&gt;c) Entrenamiento deglución:&lt;/b&gt; Es incorrecta en este escenario clínico preciso. Aunque la rehabilitación fonoaudiológica es útil en ciertos tipos de disfagia, una paciente con &lt;i&gt;demencia institucional&lt;/i&gt; severa carece de la capacidad cognitiva y el nivel de alerta necesarios para cooperar activamente con los ejercicios.&lt;br /&gt;• &lt;b&gt;d) Sonda nasogástrica permanente:&lt;/b&gt; Es incorrecta como método de prevención primaria de aspiración. Lejos de evitarla, el tubo nasogástrico mantiene mecánicamente incompetente al esfínter esofágico, lo que puede facilitar el reflujo y perpetuar el riesgo de broncoaspiración de no estar acompañado por la elevación de la cabecera.</t>
  </si>
  <si>
    <t>Paciente de 76 años diabetes tipo 2 anciana nefropatía TFG 20 ml/min/1.73m². ¿Vacuna influenza recomendada?&lt;br&gt;&lt;br&gt;a) Contraindicada inmunosupresión&lt;br&gt;&lt;br&gt;b) Anual alta dosis&lt;br&gt;&lt;br&gt;c) Bienal estándar&lt;br&gt;&lt;br&gt;d) Solo pandemia</t>
  </si>
  <si>
    <t>b) Anual alta dosis</t>
  </si>
  <si>
    <t>Como medida preventiva fundamental, la inmunización con la &lt;b&gt;vacuna antigripal de forma anual&lt;/b&gt; es una indicación obligatoria general para las personas &lt;b&gt;mayores de 65 años&lt;/b&gt; y para pacientes con comorbilidades crónicas (como diabetes e insuficiencia renal).</t>
  </si>
  <si>
    <t>&lt;b&gt;PREVENCIÓN DE INFECCIONES RESPIRATORIAS Y VACUNA ANTIGRIPAL&lt;/b&gt;&lt;br /&gt;&lt;br /&gt;La prevención de la neumonía adquirida en la comunidad (NAC) constituye un pilar fundamental para reducir la morbimortalidad, sustentándose clínicamente en la inmunización activa de la población susceptible.&lt;br /&gt;• &lt;b&gt;Composición y Periodicidad:&lt;/b&gt; La composición de la vacuna antigripal se modifica anualmente para adaptarse a los virus circulantes. Al momento de su aplicación, se debe verificar estrictamente que la formulación corresponda a la cepa del año en curso.&lt;br /&gt;• &lt;b&gt;Indicaciones Absolutas:&lt;/b&gt; Se indica de forma obligatoria general en personas mayores de 65 años.&lt;br /&gt;• &lt;b&gt;Poblaciones de Riesgo:&lt;/b&gt; Abarca a personas de 2 a 64 años con problemas de salud crónicos o comorbilidades, incluyendo pacientes que padecen cardiopatías, enfermedad pulmonar, diabetes y pacientes inmunocomprometidos (como aquellos con insuficiencia renal o síndrome nefrótico).</t>
  </si>
  <si>
    <t>La opción B es correcta. Clínicamente, la profilaxis primaria de las enfermedades respiratorias en pacientes ancianos (mayores de 65 años) portadores de comorbilidades crónicas severas (diabetes mellitus tipo 2, insuficiencia renal avanzada) exige la administración ineludible de la vacuna antigripal con frecuencia anual para garantizar la adaptación a las cepas virales circulantes.</t>
  </si>
  <si>
    <t>• &lt;b&gt;a) Contraindicada inmunosupresión:&lt;/b&gt; Es incorrecta. La presencia de comorbilidades severas, estados de inmunocompromiso o insuficiencia renal crónica constituyen indicaciones absolutas para la vacunación antigripal anual, no una contraindicación.&lt;br /&gt;• &lt;b&gt;c) Bienal estándar:&lt;/b&gt; Es incorrecta. La composición de la vacuna antigripal muta y se modifica anualmente para adaptarse a los virus circulantes, por lo que su administración debe ser indefectiblemente anual, nunca bienal.&lt;br /&gt;• &lt;b&gt;d) Solo pandemia:&lt;/b&gt; Es incorrecta. Constituye una indicación obligatoria general y de rutina anual para los grupos de riesgo, independientemente de la existencia de un contexto de pandemia mundial.</t>
  </si>
  <si>
    <t>&lt;b&gt;VACUNACIÓN ANTINEUMOCÓCICA (PREVENCIÓN COMPLEMENTARIA)&lt;/b&gt;&lt;br /&gt;&lt;br /&gt;Como medida complementaria obligatoria en este grupo poblacional de riesgo, se debe instaurar de manera paralela la vacunación contra el neumococo.&lt;br /&gt;• &lt;b&gt;Esquema Secuencial:&lt;/b&gt; La indicación médica establece realizar un esquema secuencial utilizando los dos tipos de vacunas disponibles.&lt;br /&gt;• &lt;b&gt;Administración:&lt;/b&gt; Primero se debe vacunar al paciente con la vacuna conjugada 13-valente (PCV13) y, posteriormente en el tiempo, administrar la vacuna de polisacáridos 23-valente (PPSV23).&lt;br /&gt;• &lt;b&gt;Población Objetivo:&lt;/b&gt; Este esquema está indicado imperativamente en pacientes mayores de 65 años y en aquellos individuos de menor edad pero que padecen patologías de base crónicas (tales como diabetes, EPOC o insuficiencia renal).</t>
  </si>
  <si>
    <t>Mujer de 65 años con diabetes mellitus tipo 2 presenta neumonía comunitaria CURB-65 3 puntos. ¿Cuál es el tratamiento antibiótico empírico inicial recomendado?&lt;br&gt;&lt;br&gt;a) Piperacilina-tazobactam&lt;br&gt;&lt;br&gt;b) Amoxicilina-clavulánico oral&lt;br&gt;&lt;br&gt;c) Levofloxacino oral&lt;br&gt;&lt;br&gt;d) Ceftriaxona más azitromicina intravenosa</t>
  </si>
  <si>
    <t>&lt;br&gt;d) Ceftriaxona más azitromicina intravenosa</t>
  </si>
  <si>
    <t>El tratamiento antibiótico empírico inicial recomendado para una &lt;b&gt;neumonía adquirida en la comunidad (NAC)&lt;/b&gt; con criterios de gravedad e internación (como un &lt;b&gt;Score CURB-65 de 3 puntos&lt;/b&gt;) es la administración intravenosa de una &lt;b&gt;cefalosporina de 3ª generación asociada a un macrólido&lt;/b&gt; (como ceftriaxona más azitromicina o claritromicina).</t>
  </si>
  <si>
    <t>&lt;b&gt;TRATAMIENTO DE LA NAC EN PACIENTES HOSPITALIZADOS&lt;/b&gt;&lt;br /&gt;&lt;br /&gt;Para indicar el tratamiento empírico de forma ordenada, se debe categorizar a los pacientes dependiendo del ámbito de internación requerido y la presencia de factores de riesgo.&lt;br /&gt;• &lt;b&gt;Estratificación de Riesgo (CURB-65):&lt;/b&gt; Un puntaje de 3 a 5 determina un riesgo elevado (mortalidad &gt; 10%), requiriendo hospitalización imperativa (Sala General o Unidad de Terapia Intensiva).&lt;br /&gt;• &lt;b&gt;Pacientes de alto riesgo (Hospitalizados mayores de 65 años y/o con comorbilidades):&lt;/b&gt; La paciente del caso requiere internación. En estos grupos (Clasificados como 2B o 3A), el tratamiento de elección empírico incluye la asociación de un betalactámico más un macrólido. Se indica clásicamente &lt;b&gt;Ampicilina-sulbactam&lt;/b&gt; o una &lt;b&gt;Cefalosporina de 3ª generación&lt;/b&gt; (como la &lt;b&gt;Ceftriaxona&lt;/b&gt;) asociados siempre a un macrólido (como la &lt;b&gt;Claritromicina&lt;/b&gt; o &lt;b&gt;Azitromicina&lt;/b&gt;) por vía intravenosa.&lt;br /&gt;• &lt;b&gt;Justificación de la asociación:&lt;/b&gt; El agregado del macrólido es fundamental para cubrir posibles microorganismos intracelulares o atípicos (como &lt;i&gt;Mycoplasma&lt;/i&gt; o &lt;i&gt;Chlamydia&lt;/i&gt;) y para potenciar el efecto frente a &lt;i&gt;Streptococcus pneumoniae&lt;/i&gt; en cuadros de mayor gravedad.</t>
  </si>
  <si>
    <t>&lt;b&gt;d) Ceftriaxona más azitromicina intravenosa:&lt;/b&gt; Es la opción correcta. Un puntaje CURB-65 de 3 puntos define un riesgo elevado de mortalidad que exige hospitalización. El esquema empírico validado para una NAC con requerimiento de internación en pacientes con comorbilidades (diabetes) es la terapia combinada intravenosa con un betalactámico (cefalosporina de 3ª generación como ceftriaxona) y un macrólido (azitromicina o claritromicina).</t>
  </si>
  <si>
    <t>&lt;b&gt;b) Amoxicilina-clavulánico oral, y c) Levofloxacino oral:&lt;/b&gt; Son opciones incorrectas. La vía oral está reservada para el tratamiento ambulatorio en pacientes estables y de bajo riesgo (CURB-65 de 0 o 1 punto). Un puntaje de 3 marca inestabilidad y severidad clínica, lo que obliga a iniciar el esquema con terapia intravenosa.&lt;br /&gt;&lt;b&gt;a) Piperacilina-tazobactam:&lt;/b&gt; Es incorrecta. Este es un antibiótico antipseudomónico (Grupo 3B), cuyo uso empírico se reserva estrictamente para pacientes que se internan en UTI y que presentan factores de riesgo comprobados para &lt;i&gt;Pseudomonas aeruginosa&lt;/i&gt; (como bronquiectasias, fibrosis quística o corticoterapia prolongada), los cuales no están presentes en la viñeta clínica.</t>
  </si>
  <si>
    <t>Anciano con neumonía comunitaria PSI clase II ambulatorio recibe amoxicilina pero empeora día 3. ¿Siguiente paso?&lt;br&gt;&lt;br&gt;a) Cambiar a levofloxacino&lt;br&gt;&lt;br&gt;b) Realizar cultivos respiratorios&lt;br&gt;&lt;br&gt;c) Añadir azitromicina&lt;br&gt;&lt;br&gt;d) Hospitalizar e iniciar ceftriaxona</t>
  </si>
  <si>
    <t>&lt;br&gt;d) Hospitalizar e iniciar ceftriaxona</t>
  </si>
  <si>
    <t>Ante un paciente anciano con neumonía adquirida en la comunidad de manejo ambulatorio que presenta un empeoramiento clínico a las 72 horas de iniciado el tratamiento, la conducta médica mandatoria es &lt;b&gt;hospitalizar e iniciar antibioticoterapia intravenosa&lt;/b&gt;.</t>
  </si>
  <si>
    <t>&lt;b&gt;CONTROL DE EVOLUCIÓN Y FRACASO TERAPÉUTICO EN LA NAC&lt;/b&gt;&lt;br /&gt;&lt;br /&gt;El manejo de la neumonía adquirida en la comunidad (NAC) exige un seguimiento clínico temporal estricto tras la instauración del tratamiento antibiótico empírico.&lt;br /&gt;• &lt;b&gt;Reevaluación Mandatoria:&lt;/b&gt; Una vez iniciado el tratamiento, la conducta médica ineludible es revaluar al paciente estrictamente a las &lt;b&gt;72 horas&lt;/b&gt; (día 3).&lt;br /&gt;• &lt;b&gt;Evolución Desfavorable:&lt;/b&gt; Si el paciente presenta una mala evolución o un franco empeoramiento clínico tras estas 72 horas, se evidencia un fracaso terapéutico del esquema inicial.&lt;br /&gt;• &lt;b&gt;Conducta de Internación:&lt;/b&gt; En grupos vulnerables (como pacientes ancianos de ≥ 65 años y/o con comorbilidades), este empeoramiento constituye un criterio directo para abandonar el control ambulatorio y proceder a la &lt;b&gt;hospitalización&lt;/b&gt; en sala general o UTI, requiriendo el inicio inmediato de medicación antibiótica por vía intravenosa.&lt;br /&gt;• &lt;b&gt;Esquemas Intrahospitalarios:&lt;/b&gt; Para pacientes añosos que ingresan a sala general (Grupo 2B), las indicaciones empíricas de primera línea o alternativas incluyen el uso de asociaciones con inhibidores de betalactamasas o &lt;b&gt;Cefalosporinas de 3ª generación&lt;/b&gt; (como la &lt;i&gt;Ceftriaxona&lt;/i&gt;) para brindar una cobertura de mayor espectro de forma sistémica.</t>
  </si>
  <si>
    <t>La opción d es correcta debido a que la literatura médica establece que todo paciente con NAC debe ser reevaluado a las 72 horas; si un paciente anciano vulnerable evidencia empeoramiento clínico al tercer día, el protocolo exige su inmediata &lt;b&gt;hospitalización&lt;/b&gt; y la rotación a un esquema antibiótico intravenoso (como iniciar &lt;b&gt;ceftriaxona&lt;/b&gt;) para frenar la progresión del cuadro séptico.</t>
  </si>
  <si>
    <t>&lt;br /&gt;• &lt;b&gt;a) Cambiar a levofloxacino&lt;/b&gt; y &lt;b&gt;c) Añadir azitromicina:&lt;/b&gt; Son incorrectas porque mantener un manejo exclusivamente ambulatorio con rotación de fármacos vía oral en un anciano que empeora agudamente resulta insuficiente y peligroso, debiendo priorizarse su internación y soporte parenteral de manera urgente.&lt;br /&gt;• &lt;b&gt;b) Realizar cultivos respiratorios:&lt;/b&gt; Es incorrecta como respuesta prioritaria única. Si bien al internarlo se solicitarán hemocultivos y cultivos de esputo (recomendado en pacientes hospitalizados), el paso clínico terapéutico cardinal que modifica la mortalidad inmediata del paciente es la hospitalización y el inicio de la terapia intravenosa de amplio espectro.</t>
  </si>
  <si>
    <t>13-Tratamiento</t>
  </si>
  <si>
    <t>Anciano con múltiples neumonías anuales presenta colonización Haemophilus influenzae. ¿Medida profiláctica específica?&lt;br&gt;&lt;br&gt;a) Vacuna antigripal anual&lt;br&gt;&lt;br&gt;b) Vacuna antineumocócica conjugada 13&lt;br&gt;&lt;br&gt;c) Rehabilitación respiratoria&lt;br&gt;&lt;br&gt;d) Profilaxis macrólidos crónica</t>
  </si>
  <si>
    <t>b) Vacuna antineumocócica conjugada 13</t>
  </si>
  <si>
    <t>La &lt;b&gt;vacunación antineumocócica&lt;/b&gt;, iniciando secuencialmente con la &lt;b&gt;vacuna conjugada 13-valente (PCV13)&lt;/b&gt;, está indicada imperativamente como medida profiláctica en pacientes &lt;b&gt;mayores de 65 años&lt;/b&gt; y en aquellos con patologías crónicas de base.</t>
  </si>
  <si>
    <t>&lt;b&gt;PREVENCIÓN DE NEUMONÍAS Y VACUNACIÓN ANTINEUMOCÓCICA&lt;/b&gt;&lt;br /&gt;&lt;br /&gt;La prevención de la neumonía adquirida en la comunidad (NAC) constituye un pilar fundamental para reducir la morbimortalidad, sustentándose clínicamente en la inmunización activa de la población susceptible.&lt;br /&gt;• &lt;b&gt;Vacuna conjugada 13-valente (PCV13):&lt;/b&gt; Está aprobada para su uso en adultos mayores de 50 años. Su indicación se sustenta en los resultados del estudio CAPITA, los cuales demuestran la eficacia de la vacunación en sujetos de 65 años o más para prevenir la NAC bacteriémica y no bacteriémica producida por los serotipos incluidos en la vacuna.&lt;br /&gt;• &lt;b&gt;Esquema Secuencial:&lt;/b&gt; La indicación médica establece realizar un esquema secuencial utilizando los dos tipos de vacunas disponibles. Primero se debe vacunar al paciente con la vacuna conjugada 13-valente (PCV13) y, posteriormente en el tiempo, administrar la vacuna de polisacáridos 23-valente (PPSV23).&lt;br /&gt;• &lt;b&gt;Población Objetivo:&lt;/b&gt; Este esquema está indicado imperativamente en pacientes mayores de 65 años y en aquellos individuos de menor edad pero que padecen patologías de base crónicas (tales como diabetes, EPOC o insuficiencia renal).</t>
  </si>
  <si>
    <t>La opción B es correcta. Clínicamente, el esquema secuencial de inmunización antineumocócica (iniciando ineludiblemente con la vacuna conjugada 13-valente o PCV13) está indicado imperativamente en pacientes ancianos (mayores de 65 años) y con patologías crónicas de base para prevenir la enfermedad neumocócica invasiva y los episodios recurrentes de neumonía aguda de la comunidad, independientemente de presentar colonización concomitante por otros patógenos.</t>
  </si>
  <si>
    <t>• &lt;b&gt;a) Vacuna antigripal anual:&lt;/b&gt; Es incorrecta en el contexto de la especificidad bacteriana del enunciado. Aunque es obligatoria anualmente, la vacuna antineumocócica conjugada 13 ataca de forma dirigida la prevención del patógeno históricamente responsable de las neumonías bacterianas recurrentes.&lt;br /&gt;• &lt;b&gt;c) Rehabilitación respiratoria:&lt;/b&gt; Es incorrecta. Si bien mejora la capacidad funcional en pacientes con afecciones crónicas, no constituye una medida inmunoprofiláctica específica ni directa para prevenir infecciones agudas del parénquima pulmonar.&lt;br /&gt;• &lt;b&gt;d) Profilaxis macrólidos crónica:&lt;/b&gt; Es incorrecta. No representa el tratamiento profiláctico de primera línea recomendado para la prevención de la NAC, debido a la ineficacia a largo plazo y al altísimo riesgo de generar presión de selección y resistencia antimicrobiana.</t>
  </si>
  <si>
    <t>&lt;b&gt;ETIOLOGÍA DE LA NEUMONÍA ADQUIRIDA EN LA COMUNIDAD Y COMORBILIDADES&lt;/b&gt;&lt;br /&gt;&lt;br /&gt;El espectro etiológico de la neumonía varía según las comorbilidades del huésped.&lt;br /&gt;• &lt;b&gt;Agente más frecuente:&lt;/b&gt; A nivel global, el &lt;i&gt;Streptococcus pneumoniae&lt;/i&gt; (neumococo) es el germen más común y preponderante, siendo el agente causal en aproximadamente el 70% a 80% de los episodios de NAC.&lt;br /&gt;• &lt;b&gt;Haemophilus influenzae:&lt;/b&gt; Su presencia se sospecha predominantemente en adultos con hábito de tabaquismo o en pacientes que padecen Enfermedad Pulmonar Obstructiva Crónica (EPOC). Pese a su asociación directa con la enfermedad obstructiva, el germen causal más probable en un paciente anciano con antecedente de EPOC que ingresa con diagnóstico de neumonía lobar continúa siendo el &lt;i&gt;Streptococcus pneumoniae&lt;/i&gt;, reforzando la necesidad absoluta de la inmunización antineumocócica.</t>
  </si>
  <si>
    <t>Hombre de 68 años EPOC FEV1 38% presenta edema periférico. ¿Mecanismo fisiopatológico cor pulmonale?&lt;br&gt;&lt;br&gt;a) Hipertensión arterial sistémica&lt;br&gt;&lt;br&gt;b) Hipercapnia vasodilatación sistémica&lt;br&gt;&lt;br&gt;c) Anemia hipóxica secundaria&lt;br&gt;&lt;br&gt;d) Hipoxemia crónica, vasoconstricción pulmonar</t>
  </si>
  <si>
    <t>&lt;br&gt;d) Hipoxemia crónica, vasoconstricción pulmonar</t>
  </si>
  <si>
    <t>Fisiopatológicamente en la EPOC, el mecanismo primario para el desarrollo de cor pulmonale es la instauración de una hipoxemia crónica severa, la cual desencadena una profunda vasoconstricción pulmonar sostenida que eleva drásticamente la resistencia y presión en la arteria pulmonar.</t>
  </si>
  <si>
    <t>&lt;b&gt;FISIOPATOLOGÍA DEL COR PULMONALE EN LA EPOC&lt;/b&gt;&lt;br /&gt;&lt;br /&gt;La alteración obstructiva de la mecánica ventilatoria y el deterioro crónico del intercambio gaseoso en la EPOC conducen a complicaciones estructurales y hemodinámicas sistémicas severas.&lt;br /&gt;• &lt;b&gt;Hipoxemia y Vasoconstricción:&lt;/b&gt; Principalmente en fenotipos hipoventilados (como el &lt;i&gt;bronquítico crónico&lt;/i&gt;), la enfermedad genera una hipoxemia crónica severa (PO2 &lt; 60 mmHg) frecuentemente combinada con hipercapnia. A nivel vascular, esta alteración gasométrica desencadena una profunda &lt;b&gt;vasoconstricción pulmonar sostenida&lt;/b&gt;.&lt;br /&gt;• &lt;b&gt;Hipertensión Pulmonar:&lt;/b&gt; La constricción crónica del lecho vascular pulmonar eleva la presión de la arteria pulmonar de forma irreversible.&lt;br /&gt;• &lt;b&gt;Falla Ventricular Derecha:&lt;/b&gt; Este incremento patológico de la resistencia sobrecarga de manera crónica al ventrículo derecho, desencadenando hipertrofia, dilatación y eventual claudicación del mismo. Este fallo cardíaco derecho se denomina &lt;b&gt;&lt;i&gt;Cor Pulmonale&lt;/i&gt;&lt;/b&gt;, y clínicamente se evidencia por signos de congestión venosa retrógrada: edemas periféricos, ingurgitación yugular y hepatomegalia.</t>
  </si>
  <si>
    <t>&lt;b&gt;d) Hipoxemia crónica, vasoconstricción pulmonar:&lt;/b&gt; Es la opción correcta. El mecanismo patogénico directo que explica la aparición de &lt;i&gt;cor pulmonale&lt;/i&gt; (insuficiencia cardíaca derecha) y edemas periféricos en un paciente con EPOC severo (FEV1 38%) es la hipoxemia alveolar crónica que induce vasoconstricción arterial pulmonar generalizada, elevando las presiones del circuito menor y sobrecargando letalmente al ventrículo derecho.</t>
  </si>
  <si>
    <t>&lt;b&gt;a) Hipertensión arterial sistémica:&lt;/b&gt; Es incorrecta. La HTA sistémica incrementa la postcarga del ventrículo izquierdo, siendo causa de insuficiencia cardíaca izquierda, no de hipertensión pulmonar primaria ni de &lt;i&gt;cor pulmonale&lt;/i&gt;.&lt;br /&gt;&lt;b&gt;b) Hipercapnia vasodilatación sistémica:&lt;/b&gt; Es incorrecta. La retención de CO2 sí puede producir vasodilatación sistémica, pero el aumento de la presión pulmonar causante de la falla ventricular derecha responde estrictamente a la vasoconstricción pulmonar hipóxica.&lt;br /&gt;&lt;b&gt;c) Anemia hipóxica secundaria:&lt;/b&gt; Es incorrecta. Por el contrario, fisiológicamente la hipoxemia crónica estimula la liberación renal sostenida de eritropoyetina, lo que incrementa la masa de glóbulos rojos generando una &lt;b&gt;eritrocitosis o poliglobulia&lt;/b&gt; compensatoria, no una anemia.</t>
  </si>
  <si>
    <t>&lt;b&gt;COMPLICACIONES ASOCIADAS A LA HIPOXEMIA CRÓNICA&lt;/b&gt;&lt;br /&gt;&lt;br /&gt;Además del &lt;i&gt;cor pulmonale&lt;/i&gt;, la caída de los niveles de oxígeno sostenida en la sangre desencadena otras consecuencias deletéreas:&lt;br /&gt;• &lt;b&gt;Poliglobulia:&lt;/b&gt; Otorga el característico aspecto cianótico pletórico (&lt;i&gt;abotagado azul&lt;/i&gt;) y altera negativamente la viscosidad sanguínea.&lt;br /&gt;• &lt;b&gt;Trastornos neuropsiquiátricos:&lt;/b&gt; El daño sistémico se asocia al desarrollo de deterioro cognitivo e índices elevados de depresión influenciados por la hipoperfusión cerebral crónica.</t>
  </si>
  <si>
    <t>Mujer de 62 años EPOC exfumadora 10 años presenta progresión FEV1 pese cumplimiento. ¿Factor contribuyente?&lt;br&gt;&lt;br&gt;a) Síndrome metabólico obesidad&lt;br&gt;&lt;br&gt;b) Todas las anteriores&lt;br&gt;&lt;br&gt;c) Deficiencia alfa1-antitripsina&lt;br&gt;&lt;br&gt;d) Fenotipo asma-EPOC solapamiento</t>
  </si>
  <si>
    <t>&lt;br&gt;b) Todas las anteriores</t>
  </si>
  <si>
    <t>Factores concomitantes como el &lt;b&gt;síndrome metabólico asociado a la obesidad&lt;/b&gt;, la &lt;b&gt;deficiencia de alfa-1 antitripsina&lt;/b&gt; y la presencia de un &lt;b&gt;fenotipo de superposición asma-EPOC&lt;/b&gt; actúan de forma directa como determinantes clínicos que potencian el nivel de severidad, la progresión y el deterioro funcional respiratorio en pacientes con EPOC.</t>
  </si>
  <si>
    <t>&lt;b&gt;FACTORES DE PROGRESIÓN Y COMORBILIDADES EN LA EPOC&lt;/b&gt;&lt;br /&gt;&lt;br /&gt;La progresión del daño anatómico y la limitación del flujo aéreo en la EPOC está influenciada por múltiples determinantes más allá de la exposición al tabaco:&lt;br /&gt;• &lt;b&gt;Déficit de alfa-1 antitripsina:&lt;/b&gt; Es una anomalía congénita hereditaria autosómica codominante y constituye un factor de riesgo establecido de suma importancia. Siempre se debe buscar la presencia de este déficit ante todo paciente con EPOC, ya que acelera de forma drástica la destrucción del parénquima.&lt;br /&gt;• &lt;b&gt;Superposición Asma-EPOC:&lt;/b&gt; Existe un subgrupo clínico específico de pacientes que cursan con una superposición Asma-EPOC, compartiendo características fisiopatológicas concurrentes de ambas enfermedades, lo cual perpetúa la obstrucción y agrava severamente el deterioro funcional a pesar del tratamiento convencional.&lt;br /&gt;• &lt;b&gt;Síndrome Metabólico y Obesidad:&lt;/b&gt; La EPOC se consolida en etapas avanzadas como una severa enfermedad inflamatoria sistémica. Esta altísima carga inflamatoria genera complicaciones extrapulmonares, propiciando la aparición concurrente de diabetes, anemia y síndrome metabólico. Este fenotipo metabólico adverso incrementa significativamente la progresión de la enfermedad y el riesgo cardiovascular.</t>
  </si>
  <si>
    <t>La opción b es correcta debido a que la literatura neumonológica establece que el nivel de severidad y la progresión de la EPOC (evidenciada por la caída del VEF1 o FEV1) son potenciados directamente por la presencia de alteraciones genéticas intrínsecas (&lt;b&gt;déficit de alfa-1 antitripsina&lt;/b&gt;), comorbilidades sistémicas (como el &lt;b&gt;síndrome metabólico y obesidad&lt;/b&gt;) y fenotipos clínicos complejos (como la superposición &lt;b&gt;asma-EPOC&lt;/b&gt;), justificando el deterioro de la paciente a pesar de haber abandonado el tabaquismo.</t>
  </si>
  <si>
    <t>&lt;br /&gt;• &lt;b&gt;a) Síndrome metabólico obesidad&lt;/b&gt;, &lt;b&gt;c) Deficiencia alfa1-antitripsina&lt;/b&gt; y &lt;b&gt;d) Fenotipo asma-EPOC solapamiento:&lt;/b&gt; Son correctas de manera individual y representan factores contribuyentes fisiopatológicos comprobados de la progresión y morbilidad en la EPOC, por lo cual la opción "Todas las anteriores" es la única respuesta integradora y correcta a marcar.</t>
  </si>
  <si>
    <t>&lt;b&gt;EVALUACIÓN GLOBAL Y RIESGO A FUTURO EN EPOC&lt;/b&gt;&lt;br /&gt;&lt;br /&gt;La evaluación global e individualizada de la EPOC no se limita de forma exclusiva al grado de obstrucción espirométrica evaluado por el VEF1.&lt;br /&gt;• Para dimensionar adecuadamente la enfermedad, se requiere combinar la alteración espirométrica con dos dimensiones críticas: la naturaleza/magnitud de los síntomas actuales y la historia documentada de exacerbaciones.&lt;br /&gt;• Las exacerbaciones y las comorbilidades intercurrentes contribuyen de manera activa y constante a agravar la patología, potenciando el nivel de severidad de la enfermedad y transformando paulatinamente a los pacientes en verdaderos inválidos respiratorios.</t>
  </si>
  <si>
    <t>Paciente de 64 años exfumador (EPOC FEV1 62% presenta tos productiva diaria. ¿Fenotipo predominante?&lt;br&gt;&lt;br&gt;a) EPOC sensible eosinófilos&lt;br&gt;&lt;br&gt;b) Asma-EPOC solapamiento&lt;br&gt;&lt;br&gt;c) Bronquítico crónico&lt;br&gt;&lt;br&gt;d) Emfisematoso puro</t>
  </si>
  <si>
    <t>c) Bronquítico crónico</t>
  </si>
  <si>
    <t>En los pacientes con EPOC, la presentación clínica caracterizada por una &lt;b&gt;tos matinal con expectoración de flema o mucosidad espesa y adherente la mayor parte de los días&lt;/b&gt; describe ineludiblemente al fenotipo &lt;b&gt;bronquítico crónico&lt;/b&gt;.</t>
  </si>
  <si>
    <t>&lt;b&gt;FENOTIPOS CLÍNICOS CLÁSICOS DE LA EPOC&lt;/b&gt;&lt;br /&gt;&lt;br /&gt;La enfermedad se expresa clínicamente a través de dos fenotipos extremos clásicos, ilustrados pedagógicamente con las figuras de Sancho Panza y Don Quijote:&lt;br /&gt;• &lt;b&gt;Fenotipo Bronquítico Crónico ("Abotagado Azul"):&lt;/b&gt; Presenta una afectación inflamatoria predominantemente en la vía aérea que lleva a una obstrucción bronquial e hipersecreción de moco. En la inspección, es un individuo de apariencia pletórica y cianótico, que se presenta tosiendo y expectorando constantemente ("pañuelo en mano"). Estos pacientes hipoventilan, generando hipoxemia severa e hipercapnia, lo que conduce a vasoconstricción, sobrecarga del ventrículo derecho (cor pulmonale) y poliglobulia compensatoria.&lt;br /&gt;• &lt;b&gt;Fenotipo Enfisematoso ("Soplador Rosado"):&lt;/b&gt; Presenta destrucción del parénquima por ruptura de los septos alveolares. En la inspección, presenta un tórax en tonel con severa pérdida de masa muscular. Su síntoma predominante es la dificultad respiratoria o disnea grave. El paciente es hipercinético y respira con los labios entrecerrados, sin que la cianosis sea un signo llamativo en las primeras etapas.</t>
  </si>
  <si>
    <t>La opción C es correcta. La presentación de una EPOC caracterizada predominantemente por tos crónica y expectoración diaria recurrente ("pañuelo en mano") responde a la hiperplasia celular y de glándulas mucosas en la vía aérea, perfilando de forma directa e inconfundible al fenotipo bronquítico crónico (el clásico "abotagado azul").</t>
  </si>
  <si>
    <t>• &lt;b&gt;a) EPOC sensible eosinófilos:&lt;/b&gt; Es incorrecta. Si bien durante las exacerbaciones agudas la inflamación abandona su patrón habitual y se caracteriza por la presencia de eosinofilia, la hipersecreción mucosa y la tos productiva diaria crónica no definen a un fenotipo de este tipo.&lt;br /&gt;• &lt;b&gt;b) Asma-EPOC solapamiento:&lt;/b&gt; Es incorrecta. Aunque existe un subgrupo de pacientes que cursan con una superposición Asma-EPOC (compartiendo características fisiopatológicas de ambas enfermedades), la clínica puramente expectorante descrita orienta a la bronquitis crónica.&lt;br /&gt;• &lt;b&gt;d) Emfisematoso puro:&lt;/b&gt; Es incorrecta. La semiología respiratoria asocia clásicamente al paciente enfisematoso con una disnea mucho más grave, aspecto asténico y severa pérdida de peso, siendo la tos productiva un rasgo no característico de este fenotipo destructivo del parénquima.</t>
  </si>
  <si>
    <t>&lt;b&gt;SÍNTOMAS COMUNES DE PRESENTACIÓN&lt;/b&gt;&lt;br /&gt;&lt;br /&gt;Clínicamente, los síntomas más comunes y característicos de presentación en la EPOC son la tos, la expectoración y la disnea.&lt;br /&gt;• &lt;b&gt;Disnea:&lt;/b&gt; Es el síntoma más común. Se caracteriza por ser progresiva y persistente, empeorando claramente con el esfuerzo.&lt;br /&gt;• &lt;b&gt;Tos y Expectoración:&lt;/b&gt; La tos suele ser crónica e intermitente. En el fenotipo bronquítico crónico se manifiesta de forma productiva la mayoría de los días de la semana.</t>
  </si>
  <si>
    <t>10_Diagnóstico diferencial</t>
  </si>
  <si>
    <t>Hombre de 55 años fumador con tos crónica y disnea progresiva presenta reversibilidad del 20% al salbutamol. ¿Diagnóstico diferencial principal?&lt;br&gt;&lt;br&gt;a) Fibrosis pulmonar idiopática&lt;br&gt;&lt;br&gt;b) Bronquiectasias difusas&lt;br&gt;&lt;br&gt;c) Enfermedad pulmonar obstructiva crónica&lt;br&gt;&lt;br&gt;d) Asma sobreimpuesta a EPOC</t>
  </si>
  <si>
    <t>&lt;br&gt;d) Asma sobreimpuesta a EPOC</t>
  </si>
  <si>
    <t>El diagnóstico diferencial principal ante un paciente con antecedentes tabáquicos y clínica obstructiva crónica que evidencia una &lt;b&gt;franca reversibilidad&lt;/b&gt; espirométrica (ej. 20% al salbutamol) es el subgrupo clínico correspondiente a la &lt;b&gt;superposición Asma-EPOC&lt;/b&gt;.</t>
  </si>
  <si>
    <t>&lt;b&gt;DIAGNÓSTICO DIFERENCIAL Y SUPERPOSICIÓN ASMA-EPOC&lt;/b&gt;&lt;br /&gt;&lt;br /&gt;En el estudio de las patologías obstructivas, la principal entidad a diferenciar de la EPOC es el asma bronquial.&lt;br /&gt;• &lt;b&gt;Diferencia Espirométrica:&lt;/b&gt; A diferencia del patrón espirométrico del asma (que revierte de forma significativa tras el broncodilatador), la EPOC se caracteriza porque el Volumen Espiratorio Forzado en el primer segundo (VEF1) no presenta una mejoría o reversibilidad completa, constituyendo una obstrucción fija e irreversible de la vía aérea.&lt;br /&gt;• &lt;b&gt;Superposición Asma-EPOC:&lt;/b&gt; Se debe tener presente que existe un subgrupo clínico de pacientes que cursan con una superposición Asma-EPOC. En estos individuos coexisten antecedentes de exposición (tabaquismo) y síntomas respiratorios persistentes de la EPOC, pero compartiendo características fisiopatológicas del asma, expresadas objetivamente por una franca respuesta de reversibilidad broncodilatadora.</t>
  </si>
  <si>
    <t>&lt;b&gt;d) Asma sobreimpuesta a EPOC:&lt;/b&gt; Es la opción correcta. La asociación de antecedentes compatibles con EPOC (tabaquismo, tos crónica y disnea progresiva) con un hallazgo espirométrico de reversibilidad franca (20% al salbutamol, típico de la hiperreactividad asmática) define categóricamente el cuadro de superposición Asma-EPOC, donde ambas enfermedades coexisten.</t>
  </si>
  <si>
    <t>&lt;b&gt;c) Enfermedad pulmonar obstructiva crónica:&lt;/b&gt; Es incorrecta de forma aislada. La EPOC pura se caracteriza funcionalmente por presentar una &lt;b&gt;obstrucción fija e irreversible&lt;/b&gt; al flujo aéreo, por lo que su patrón espirométrico no evidencia una mejoría o reversibilidad completa tras la administración de broncodilatadores.&lt;br /&gt;&lt;b&gt;a) Fibrosis pulmonar idiopática:&lt;/b&gt; Es incorrecta. Constituye una enfermedad intersticial difusa que cursa funcionalmente con un &lt;b&gt;patrón restrictivo&lt;/b&gt; ineludible (caída de la capacidad vital forzada con relación VEF1/CVF normal o elevada), sin patrón obstructivo ni reversibilidad broncodilatadora.&lt;br /&gt;&lt;b&gt;b) Bronquiectasias difusas:&lt;/b&gt; Es incorrecta. Si bien pueden mostrar cierta reversibilidad por la inflamación bronquial asociada, su cuadro clínico cardinal destaca por infecciones recurrentes y expectoración mucopurulenta crónica, siendo la tomografía computada el método para confirmar su diagnóstico definitivo.</t>
  </si>
  <si>
    <t>&lt;b&gt;IMPLICANCIA TERAPÉUTICA DE LA SUPERPOSICIÓN&lt;/b&gt;&lt;br /&gt;&lt;br /&gt;La identificación del fenotipo de superposición Asma-EPOC acarrea un cambio vital en la conducta terapéutica.&lt;br /&gt;• A diferencia del abordaje inicial de la EPOC pura (centrado típicamente en broncodilatadores LAMA o LABA aislados), los pacientes que cursan con superposición Asma-EPOC se benefician y requieren de forma ineludible la indicación de &lt;b&gt;Corticoides Inhalados (CI)&lt;/b&gt; asociados a su esquema de broncodilatadores de acción prolongada.&lt;br /&gt;• El objetivo de esta asociación es tratar el componente inflamatorio hiperreactivo concomitante y reducir el alto riesgo de exacerbaciones asociado a este fenotipo mixto.</t>
  </si>
  <si>
    <t>Paciente de 69 años EPOC GOLD C FEV1 50% presenta neumonía recurrente pese vacunación. ¿Factor de riesgo específico?&lt;br&gt;&lt;br&gt;a) Oxigenoterapia crónica&lt;br&gt;&lt;br&gt;b) Uso ICS dosis altas&lt;br&gt;&lt;br&gt;c) LABA monotherapy&lt;br&gt;&lt;br&gt;d) Rehabilitación pulmonar</t>
  </si>
  <si>
    <t>&lt;br&gt;b) Uso ICS dosis altas</t>
  </si>
  <si>
    <t>En pacientes con EPOC, el &lt;b&gt;uso crónico de altas dosis de Corticoides Inhalados (CI o ICS)&lt;/b&gt; constituye un factor de riesgo plenamente identificado que pronostica y aumenta la susceptibilidad a desarrollar &lt;b&gt;neumonías graves&lt;/b&gt;.</t>
  </si>
  <si>
    <t>&lt;b&gt;COMPLICACIONES PULMONARES EN LA EPOC: RIESGO DE NEUMONÍA&lt;/b&gt;&lt;br /&gt;&lt;br /&gt;La alteración obstructiva de la mecánica ventilatoria y el deterioro pulmonar crónico conducen a complicaciones estructurales severas y a una susceptibilidad incrementada a padecer infecciones graves del parénquima pulmonar.&lt;br /&gt;• &lt;b&gt;Factores de riesgo identificados:&lt;/b&gt; Los predictores clínicos comprobados que pronostican el desarrollo de neumonías en estos pacientes incluyen el &lt;b&gt;tabaquismo activo&lt;/b&gt;, la &lt;b&gt;historia de neumonías previas&lt;/b&gt;, padecer un nivel de desnutrición evidenciado por un &lt;b&gt;Índice de Masa Corporal (IMC) &lt; 25 Kg/m²&lt;/b&gt;, cursar con una obstrucción severa marcada por un &lt;b&gt;VEF1 &lt; 50%&lt;/b&gt; del valor predicho, y someterse al &lt;b&gt;uso crónico de altas dosis de Corticoides Inhalados (CI)&lt;/b&gt;.</t>
  </si>
  <si>
    <t>La opción b es correcta debido a que la literatura neumonológica establece de forma taxativa que, en el abordaje y evolución de la EPOC, el &lt;b&gt;uso crónico de altas dosis de Corticoides Inhalados (CI)&lt;/b&gt; es un factor de riesgo directo y plenamente identificado que incrementa la susceptibilidad clínica al desarrollo de infecciones respiratorias severas y neumonías a repetición.</t>
  </si>
  <si>
    <t>&lt;br /&gt;• &lt;b&gt;a) Oxigenoterapia crónica&lt;/b&gt; y &lt;b&gt;d) Rehabilitación pulmonar:&lt;/b&gt; Son incorrectas porque constituyen intervenciones terapéuticas fundamentales que mejoran la calidad de vida e incluso aumentan objetivamente la sobrevida en pacientes con EPOC avanzada, no siendo factores predisponentes para el desarrollo de infecciones parenquimatosas.&lt;br /&gt;• &lt;b&gt;c) LABA monotherapy:&lt;/b&gt; Es incorrecta en este contexto etiológico. Si bien los broncodilatadores de acción prolongada son el tratamiento de primera línea, su mecanismo de acción no incrementa de manera directa el riesgo infeccioso del parénquima pulmonar como sí lo hace la inmunosupresión local crónica generada por las altas dosis de corticoides.</t>
  </si>
  <si>
    <t>Mujer de 66 años EPOC estable inicia rehabilitación pulmonar. ¿Duración programa óptimo?&lt;br&gt;&lt;br&gt;a) 6 meses&lt;br&gt;&lt;br&gt;b) 8-12 semanas&lt;br&gt;&lt;br&gt;c) 4 semanas&lt;br&gt;&lt;br&gt;d) Indefinida</t>
  </si>
  <si>
    <t>b) 8-12 semanas</t>
  </si>
  <si>
    <t>En el abordaje no farmacológico de la EPOC estable, la duración óptima estructurada para un programa de &lt;b&gt;rehabilitación pulmonar&lt;/b&gt; es de &lt;b&gt;8 a 12 semanas&lt;/b&gt;.</t>
  </si>
  <si>
    <t>&lt;b&gt;TRATAMIENTO NO FARMACOLÓGICO Y REHABILITACIÓN PULMONAR EN LA EPOC&lt;/b&gt;&lt;br /&gt;&lt;br /&gt;El esquema terapéutico de la EPOC persigue reducir los síntomas y los riesgos futuros, apoyándose ineludiblemente en un pilar no farmacológico aplicable a todos los niveles de severidad de la enfermedad:&lt;br /&gt;• &lt;b&gt;Actividad física y rehabilitación pulmonar:&lt;/b&gt; Mejoran de manera directa la respuesta de todo el tratamiento farmacológico instaurado y combaten la invalidez respiratoria.&lt;br /&gt;• &lt;b&gt;Tipo de ejercicio:&lt;/b&gt; Clínicamente, el tipo de ejercicio físico más beneficioso para los pacientes (especialmente documentado para aquellos con fenotipo de enfisema pulmonar) es el ejercicio aeróbico de baja intensidad.&lt;br /&gt;• &lt;b&gt;Medidas adicionales obligatorias:&lt;/b&gt; Incluyen la cesación tabáquica (medida principal que estabiliza la caída de la función pulmonar y reduce la morbimortalidad), la vacunación periódica (antigripal y antineumocócica) y la contención para asegurar la estabilidad emocional.</t>
  </si>
  <si>
    <t>La opción B es correcta. Clínicamente, los programas de rehabilitación pulmonar (ejercicio y educación) estructurados para pacientes con EPOC estable han demostrado su máxima eficacia y beneficios funcionales al establecerse con una duración óptima de 8 a 12 semanas.</t>
  </si>
  <si>
    <t>• &lt;b&gt;a) 6 meses:&lt;/b&gt; Es incorrecta. Representa una duración excesiva para un programa inicial intensivo, el cual busca alcanzar objetivos funcionales en plazos más cortos para facilitar y asegurar la adherencia del paciente.&lt;br /&gt;• &lt;b&gt;c) 4 semanas:&lt;/b&gt; Es incorrecta. Este corto período resulta insuficiente para lograr las adaptaciones fisiológicas, musculares y cardiorrespiratorias duraderas requeridas para combatir la invalidez respiratoria típica de la EPOC.&lt;br /&gt;• &lt;b&gt;d) Indefinida:&lt;/b&gt; Es incorrecta. Si bien la actividad física aeróbica debe incorporarse y mantenerse como un hábito de vida de forma permanente, la "rehabilitación pulmonar" como intervención terapéutica estructurada y supervisada por especialistas posee una duración temporal bien definida.</t>
  </si>
  <si>
    <t>&lt;b&gt;OBJETIVOS DEL TRATAMIENTO INTEGRAL&lt;/b&gt;&lt;br /&gt;&lt;br /&gt;El esquema terapéutico global de la EPOC persigue dos finalidades primordiales:&lt;br /&gt;• &lt;b&gt;Reducir los síntomas:&lt;/b&gt; Aliviar la clínica diaria, mejorar significativamente la tolerancia al ejercicio y optimizar el estado de salud general.&lt;br /&gt;• &lt;b&gt;Reducir los riesgos futuros:&lt;/b&gt; Prevenir la progresión de la enfermedad, prevenir y tratar las exacerbaciones agudas, y reducir la mortalidad global, contemplando siempre el manejo estricto de las comorbilidades subyacentes.</t>
  </si>
  <si>
    <t>Hombre de 74 años EPOC exacerbación recibe corticoides sistémicos 5 días. ¿Dosis equivalente prednisona recomendada?&lt;br&gt;&lt;br&gt;a) 80 mg diarios&lt;br&gt;&lt;br&gt;b) 40 mg diarios&lt;br&gt;&lt;br&gt;c) 20 mg diarios&lt;br&gt;&lt;br&gt;d) 60 mg diarios</t>
  </si>
  <si>
    <t>&lt;br&gt;b) 40 mg diarios</t>
  </si>
  <si>
    <t>&lt;b&gt;TRATAMIENTO DE LAS EXACERBACIONES DE LA EPOC&lt;/b&gt;&lt;br /&gt;&lt;br /&gt;El 80% de las exacerbaciones son de causa infecciosa. El abordaje médico farmacológico de estos cuadros de reagudización clínica se basa en la estrategia &lt;b&gt;ABC&lt;/b&gt;:&lt;br /&gt;• &lt;b&gt;A (Antibióticos):&lt;/b&gt; Para gérmenes típicos se indica la asociación de &lt;i&gt;Amoxicilina + inhibidor de betalactamasas&lt;/i&gt; o &lt;i&gt;Levofloxacina&lt;/i&gt;. Para gérmenes atípicos se emplean macrólidos como &lt;i&gt;Claritromicina&lt;/i&gt; o &lt;i&gt;Azitromicina&lt;/i&gt;.&lt;br /&gt;• &lt;b&gt;B (Broncodilatadores):&lt;/b&gt; Se debe realizar un aumento de dosis de los SABA (acción corta) a necesidad, o la adición de LABA/LAMA.&lt;br /&gt;• &lt;b&gt;C (Corticoides sistémicos):&lt;/b&gt; Si el paciente continúa progresando con la disnea a pesar de la terapia inhalatoria, se decide escalar la terapéutica agregando un esquema de corticoides sistémicos por vía oral. Se indica rigurosamente &lt;i&gt;Metilprednisona&lt;/i&gt; (o equivalentes como la prednisona) a una dosis de &lt;b&gt;40 mg por día&lt;/b&gt; durante esquemas cortos (clásicamente de 5 a 7 días, o hasta 15 días según evolución clínica).</t>
  </si>
  <si>
    <t>&lt;b&gt;b) 40 mg diarios:&lt;/b&gt; Es la opción correcta. En el manejo activo de una exacerbación de EPOC, la dosis estándar validada y recomendada de corticoides orales sistémicos (prednisona o metilprednisona) para lograr el rápido alivio de la inflamación bronquial y la recuperación funcional es de 40 mg diarios.</t>
  </si>
  <si>
    <t>&lt;b&gt;a) 80 mg diarios, y d) 60 mg diarios:&lt;/b&gt; Son opciones incorrectas. Representan dosis sistémicas excesivamente altas que incrementan de forma exponencial el riesgo de efectos adversos graves (como hiperglucemia, miopatía aguda o infecciones) sin aportar un beneficio clínico adicional demostrable en el rescate de la exacerbación.&lt;br /&gt;&lt;b&gt;c) 20 mg diarios:&lt;/b&gt; Es incorrecta. Si bien algunas escuelas sugieren topes conservadores iniciales, la dosis óptima estandarizada en los esquemas de urgencia para lograr impacto sobre la VEF1 y atenuar la disnea severa en la exacerbación aguda es de 40 mg.</t>
  </si>
  <si>
    <t>&lt;b&gt;EVALUACIÓN POSTERIOR AL TRATAMIENTO&lt;/b&gt;&lt;br /&gt;&lt;br /&gt;Finalizado el período de tratamiento esteroideo oral con 40 mg diarios de prednisona/metilprednisona, el paciente debe ser reevaluado repitiendo obligatoriamente la prueba espirométrica.&lt;br /&gt;• El objetivo terapéutico es documentar una mejora objetiva de la &lt;b&gt;Capacidad Vital Forzada (CVF)&lt;/b&gt; y del &lt;b&gt;VEF1&lt;/b&gt;.&lt;br /&gt;• Aunque espirométricamente persista un grado de obstrucción, este esquema de rescate permite que el paciente experimente una franca y evidente disminución de su disnea, logrando el principal objetivo de mejoría clínica y alivio sintomático.</t>
  </si>
  <si>
    <t>Mujer de 73 años EPOC exacerbación aguda responde broncodilatadores pero PaCO2 68 mmHg pH 7.30. ¿Manejo ventilatorio?&lt;br&gt;&lt;br&gt;a) Intubación traqueal inmediata&lt;br&gt;&lt;br&gt;b) Ventilación mecánica no invasiva tentativa&lt;br&gt;&lt;br&gt;c) Helioxoterapia&lt;br&gt;&lt;br&gt;d) Oxigeno alto flujo nasal</t>
  </si>
  <si>
    <t>&lt;br&gt;b) Ventilación mecánica no invasiva tentativa</t>
  </si>
  <si>
    <t>&lt;b&gt;INSUFICIENCIA RESPIRATORIA AGUDA Y MANEJO VENTILATORIO EN EPOC&lt;/b&gt;&lt;br /&gt;&lt;br /&gt;Durante las exacerbaciones graves de la EPOC, el paciente desarrolla un trastorno de la relación ventilación/perfusión (V/Q disminuida) que conduce a una severa hipoventilación alveolar.&lt;br /&gt;• &lt;b&gt;Fisiopatología gasométrica:&lt;/b&gt; Esta hipoventilación se manifiesta invariablemente con hipoxemia asociada a hipercapnia (aumento patológico de la PaCO2) y el consiguiente desarrollo de una acidosis respiratoria.&lt;br /&gt;• &lt;b&gt;Oxigenoterapia controlada:&lt;/b&gt; El aporte de oxígeno debe ser sumamente cauteloso. No se pueden administrar altas concentraciones de O2, ya que si mejora abruptamente la oxigenación en sangre, el centro respiratorio pierde su estímulo hipóxico, provocando una depresión respiratoria que agrava la retención de CO2.&lt;br /&gt;• &lt;b&gt;Soporte ventilatorio no invasivo:&lt;/b&gt; En la insuficiencia respiratoria aguda hipercápnica con acidosis, se utiliza la ventilación mecánica no invasiva (VMNI). Esta técnica emplea una máscara para administrar presión positiva sin necesidad de intubación, mejorando el intercambio gaseoso y disminuyendo el trabajo respiratorio.&lt;br /&gt;• &lt;b&gt;Soporte ventilatorio invasivo:&lt;/b&gt; La intubación orotraqueal se reserva como medida ineludible si el paciente fracasa a la VMNI, se presenta obnubilado, con taquipnea extrema, signos de hipoperfusión o paro inminente.</t>
  </si>
  <si>
    <t>La opción b es correcta debido a que la literatura médica establece que, frente a una exacerbación aguda de la &lt;b&gt;EPOC&lt;/b&gt; que cursa con hipercapnia grave (PaCO2 de 68 mmHg) y acidosis respiratoria (pH de 7.30) en un paciente que se encuentra respondiendo a broncodilatadores (presumiendo un sensorio conservado), el tratamiento ventilatorio de elección inicial es el uso de &lt;b&gt;ventilación mecánica no invasiva (VMNI)&lt;/b&gt; para revertir la acidosis y evitar la morbimortalidad de la intubación.</t>
  </si>
  <si>
    <t>&lt;br /&gt;• &lt;b&gt;a) Intubación traqueal inmediata:&lt;/b&gt; Es incorrecta como primera medida en una paciente que responde a fármacos y no presenta signos de obnubilación ni paro inminente. La ventilación mecánica invasiva se reserva para casos de fracaso a la VMNI o inestabilidad extrema.&lt;br /&gt;• &lt;b&gt;c) Helioxoterapia:&lt;/b&gt; Es incorrecta. El uso de heliox no representa el tratamiento estándar ni de primera línea para revertir la insuficiencia respiratoria hipercápnica aguda en la exacerbación de la EPOC.&lt;br /&gt;• &lt;b&gt;d) Oxigeno alto flujo nasal:&lt;/b&gt; Es diametralmente incorrecta. En pacientes con EPOC e hipercapnia, administrar altas concentraciones de oxígeno sin soporte ventilatorio con presión positiva anula el estímulo respiratorio hipóxico, deprimiendo la ventilación y agravando letalmente la retención de CO2 y la acidosis.</t>
  </si>
  <si>
    <t>&lt;b&gt;PRECAUCIONES EN LA OXIGENOTERAPIA DEL PACIENTE CON EPOC&lt;/b&gt;&lt;br /&gt;&lt;br /&gt;• En un paciente con hipercapnia crónica, el centro respiratorio se acostumbra a los niveles altos de CO2 y el impulso para respirar pasa a ser comandado exclusivamente por la hipoxemia (PO2 baja).&lt;br /&gt;• Si se administra oxígeno a alto flujo o altas concentraciones pretendiendo llevar su saturación a niveles normales, se suprime este único estímulo respiratorio, precipitando una depresión ventilatoria severa y el potencial paro cardiorrespiratorio.&lt;br /&gt;• El oxígeno es un potente vasodilatador pulmonar; administrarlo en exceso dilata vasos de zonas pulmonares destruidas, aumentando el cortocircuito y perpetuando la hipercapnia.</t>
  </si>
  <si>
    <t>Paciente de 77 años EPOC oxígeno crónico presenta policitemia secundaria hemoglobina 19 g/dl. ¿Manejo hematológico?&lt;br&gt;&lt;br&gt;a) Flebotomía terapéutica&lt;br&gt;&lt;br&gt;b) Transfusión concentrado hematíes&lt;br&gt;&lt;br&gt;c) Aspirina antiagregante&lt;br&gt;&lt;br&gt;d) Eritropoyetina recombinante</t>
  </si>
  <si>
    <t>a) Flebotomía terapéutica</t>
  </si>
  <si>
    <t>En un paciente con EPOC severo que desarrolla &lt;b&gt;policitemia secundaria (eritrocitosis o poliglobulia)&lt;/b&gt; por hipoxemia crónica, el manejo hematológico para reducir la hiperviscosidad sanguínea patológica es la &lt;b&gt;flebotomía terapéutica&lt;/b&gt;.</t>
  </si>
  <si>
    <t>&lt;b&gt;ERITROCITOSIS Y COMPLICACIONES SISTÉMICAS DE LA EPOC&lt;/b&gt;&lt;br /&gt;&lt;br /&gt;La alteración obstructiva de la mecánica ventilatoria y el consecuente deterioro del intercambio gaseoso en la EPOC conducen a complicaciones estructurales y hemodinámicas severas:&lt;br /&gt;• &lt;b&gt;Eritrocitosis o Poliglobulia:&lt;/b&gt; La hipoxemia crónica estimula la liberación renal sostenida de eritropoyetina. Esto incrementa patológicamente los glóbulos rojos (como mecanismo compensatorio para aumentar el transporte de O2 hacia los tejidos).&lt;br /&gt;• &lt;b&gt;Repercusión hemodinámica:&lt;/b&gt; Este aumento desmedido otorga al paciente un aspecto cianótico pletórico (típico del fenotipo "abotagado azul") y altera negativamente la &lt;b&gt;viscosidad sanguínea&lt;/b&gt;.&lt;br /&gt;• &lt;b&gt;Manejo hematológico:&lt;/b&gt; Ante niveles críticos de hemoglobina (ej. 19 g/dl) que generan extrema hiperviscosidad (aumentando el riesgo de trombosis y sobrecarga cardíaca derecha), el tratamiento hematológico directo indicado para depletar el exceso de masa eritrocitaria es la flebotomía terapéutica (sangría).</t>
  </si>
  <si>
    <t>La opción A es correcta. Clínicamente, el desarrollo de poliglobulia es una complicación directa de la hipoxemia crónica sostenida. Al alcanzar niveles extremos de hemoglobina (19 g/dl) que alteran negativamente la viscosidad sanguínea y exacerban la sobrecarga hemodinámica, el manejo indicado es la realización de una flebotomía terapéutica para reducir rápidamente el volumen de glóbulos rojos.</t>
  </si>
  <si>
    <t>• &lt;b&gt;b) Transfusión concentrado hematíes:&lt;/b&gt; Es incorrecta. El paciente ya presenta un exceso patológico de glóbulos rojos circulantes (policitemia); transfundir más hematíes agravaría drásticamente la hiperviscosidad sanguínea y el riesgo trombótico.&lt;br /&gt;• &lt;b&gt;c) Aspirina antiagregante:&lt;/b&gt; Es incorrecta. Si bien inhibe la agregación plaquetaria, no resuelve el problema hemodinámico primario (la alteración reológica) causado por el exceso físico de masa eritrocitaria circulante.&lt;br /&gt;• &lt;b&gt;d) Eritropoyetina recombinante:&lt;/b&gt; Es incorrecta. Constituye el fármaco específico para tratar la anemia de origen renal. En este cuadro, el riñón del paciente ya se encuentra hiperestimulado liberando eritropoyetina de manera endógena y patológica, siendo esta la causa primaria del exceso de glóbulos rojos.</t>
  </si>
  <si>
    <t>&lt;b&gt;FENOTIPO BRONQUÍTICO CRÓNICO Y COR PULMONALE&lt;/b&gt;&lt;br /&gt;&lt;br /&gt;• &lt;b&gt;Aspecto Pletórico:&lt;/b&gt; La policitemia compensatoria es la responsable del aspecto cianótico pletórico ("abotagado azul") clásico en los pacientes hipoventilados.&lt;br /&gt;• &lt;b&gt;Sobrecarga Ventricular:&lt;/b&gt; La hipoxemia severa (&lt; 60 mmHg) sumada a la hipercapnia desencadena una vasoconstricción pulmonar sostenida. La alteración de la viscosidad sanguínea contribuye a elevar aún más la presión de la arteria pulmonar, sobrecargando de manera crónica al ventrículo derecho, lo que culmina en insuficiencia cardíaca derecha o cor pulmonale.</t>
  </si>
  <si>
    <t>Paciente de 76 años EPOC cor pulmonale hipertensión pulmonar presenta disnea progresiva clase funcional III. ¿Tratamiento específico?&lt;br&gt;&lt;br&gt;a) Optimización EPOC oxigeno&lt;br&gt;&lt;br&gt;b) Sildenafil oral&lt;br&gt;&lt;br&gt;c) Anticoagulantes profilácticos&lt;br&gt;&lt;br&gt;d) Diuréticos tadalafilo</t>
  </si>
  <si>
    <t>&lt;br&gt;a) Optimización EPOC oxigeno</t>
  </si>
  <si>
    <t>En un paciente con &lt;b&gt;EPOC&lt;/b&gt; que desarrolla &lt;b&gt;hipertensión pulmonar&lt;/b&gt; y signos de &lt;i&gt;cor pulmonale&lt;/i&gt;, el tratamiento clínico específico y definitivo se asienta en la &lt;b&gt;optimización del tratamiento de la EPOC y la indicación obligatoria de oxigenoterapia&lt;/b&gt;.</t>
  </si>
  <si>
    <t>&lt;b&gt;HIPERTENSIÓN PULMONAR Y COR PULMONALE EN LA EPOC&lt;/b&gt;&lt;br /&gt;&lt;br /&gt;La alteración obstructiva de la mecánica ventilatoria y el deterioro crónico del intercambio gaseoso en la EPOC conducen a complicaciones estructurales y hemodinámicas sistémicas severas.&lt;br /&gt;• &lt;b&gt;Fisiopatología:&lt;/b&gt; Principalmente en fenotipos hipoventilados (como el &lt;i&gt;bronquítico crónico&lt;/i&gt;), la enfermedad genera una hipoxemia crónica severa frecuentemente combinada con hipercapnia. A nivel vascular, esta alteración gasométrica desencadena invariablemente una profunda &lt;b&gt;vasoconstricción pulmonar sostenida&lt;/b&gt;.&lt;br /&gt;• &lt;b&gt;Cor Pulmonale:&lt;/b&gt; La constricción crónica del lecho vascular eleva la presión de la arteria pulmonar, sobrecargando de manera crónica al ventrículo derecho. Esto ocasiona su hipertrofia, dilatación y eventual claudicación, desencadenando una &lt;i&gt;insuficiencia cardíaca derecha&lt;/i&gt; o &lt;i&gt;cor pulmonale&lt;/i&gt;.&lt;br /&gt;• &lt;b&gt;Abordaje y Oxigenoterapia:&lt;/b&gt; El tratamiento de esta complicación se basa en mejorar la mecánica ventilatoria y revertir la hipoxia alveolar que genera la vasoconstricción. Para ello, se requiere la optimización absoluta de la terapia broncodilatadora de la EPOC y el inicio de la &lt;b&gt;Oxigenoterapia Crónica Domiciliaria (OCD)&lt;/b&gt;. Clínicamente, está indicada de forma estricta si el paciente presenta una &lt;b&gt;PaO2 entre 55 y 60 mmHg&lt;/b&gt; con evidencia comprobada de hipertensión pulmonar, &lt;i&gt;cor pulmonale&lt;/i&gt; o eritrocitosis (Hematocrito &gt; 55%).</t>
  </si>
  <si>
    <t>&lt;b&gt;a) Optimización EPOC oxigeno:&lt;/b&gt; Es la opción correcta. Fisiopatológicamente, la hipertensión pulmonar en la EPOC responde a una vasoconstricción del lecho vascular inducida por la hipoxemia crónica severa. El abordaje médico específico exige optimizar el tratamiento de base de la EPOC e indicar oxigenoterapia crónica domiciliaria, siendo esta última una de las pocas intervenciones comprobadas que logran aliviar esta condición y aumentar objetivamente la sobrevida del paciente.</t>
  </si>
  <si>
    <t>&lt;b&gt;b) Sildenafil oral, y d) Diuréticos tadalafilo:&lt;/b&gt; Son opciones incorrectas. Estos fármacos (inhibidores de la fosfodiesterasa-5) son vasodilatadores específicos utilizados para la Hipertensión Arterial Pulmonar primaria (Grupo 1), pero no constituyen la terapia de primera línea ni específica para la hipertensión pulmonar secundaria a enfermedades respiratorias hipoxémicas como la EPOC.&lt;br /&gt;&lt;b&gt;c) Anticoagulantes profilácticos:&lt;/b&gt; Es incorrecta. La anticoagulación profiláctica se emplea para prevenir la enfermedad tromboembólica venosa, no siendo el tratamiento específico dirigido a reducir de forma sostenida la presión de la arteria pulmonar ni a resolver el &lt;i&gt;cor pulmonale&lt;/i&gt; en la EPOC.</t>
  </si>
  <si>
    <t>&lt;b&gt;AUMENTO DE LA SOBREVIDA EN LA EPOC&lt;/b&gt;&lt;br /&gt;&lt;br /&gt;La evolución de la EPOC es incesante y muy pocas terapias logran modificar drásticamente su historia natural. Se destaca de forma taxativa que los broncodilatadores de acción prolongada (LABA) NO han demostrado aumentar la sobrevida. En contrapartida, existen únicamente dos intervenciones terapéuticas específicas que han evidenciado objetivamente un aumento real de la sobrevida en los pacientes con EPOC:&lt;br /&gt;• La &lt;b&gt;cesación tabáquica&lt;/b&gt;.&lt;br /&gt;• La &lt;b&gt;oxigenoterapia crónica domiciliaria&lt;/b&gt;.</t>
  </si>
  <si>
    <t>Hombre de 58 años con enfermedad pulmonar obstructiva crónica descompensada presenta hipercapnia PaCO2 85 mmHg pH 7.28. ¿Cuál es la primera medida terapéutica más apropiada?&lt;br&gt;&lt;br&gt;a) Intubación traqueal inmediata&lt;br&gt;&lt;br&gt;b) Corticoides intravenosos&lt;br&gt;&lt;br&gt;c) Ventilación mecánica no invasiva con presión positiva&lt;br&gt;&lt;br&gt;d) Broncodilatadores nebulizados</t>
  </si>
  <si>
    <t>&lt;br&gt;c) Ventilación mecánica no invasiva con presión positiva</t>
  </si>
  <si>
    <t>Frente a una exacerbación aguda de EPOC que cursa con acidosis respiratoria descompensada (ej. pH 7.28 y PaCO2 elevada a 85 mmHg), la medida terapéutica de primera línea indicada es la ventilación mecánica no invasiva (VMNI) con presión positiva.</t>
  </si>
  <si>
    <t>INSUFICIENCIA RESPIRATORIA AGUDA Y MANEJO VENTILATORIO EN EPOC&lt;br /&gt;&lt;br /&gt;Durante las exacerbaciones graves de la EPOC, el paciente desarrolla un trastorno de la relación ventilación/perfusión (V/Q disminuida) que conduce a una severa hipoventilación alveolar.&lt;br /&gt;• Fisiopatología gasométrica: Esta hipoventilación se manifiesta con hipoxemia asociada a hipercapnia (aumento patológico de la PaCO2) y el consiguiente desarrollo de una acidosis respiratoria.&lt;br /&gt;• Soporte ventilatorio no invasivo: En la insuficiencia respiratoria aguda hipercápnica con acidosis, se utiliza la ventilación mecánica no invasiva (VMNI). Esta técnica emplea una máscara para administrar presión positiva sin necesidad de intubación, mejorando el intercambio gaseoso y disminuyendo el trabajo respiratorio para revertir la acidosis.&lt;br /&gt;• Soporte ventilatorio invasivo: La intubación orotraqueal se reserva como medida ineludible si el paciente fracasa a la VMNI, se presenta obnubilado, con taquipnea extrema, signos de hipoperfusión o paro respiratorio inminente.</t>
  </si>
  <si>
    <t>La opción c es correcta debido a que la literatura establece que, frente a un paciente con EPOC descompensada, hipercapnia grave (PaCO2 de 85 mmHg) y acidosis respiratoria (pH de 7.28) sin signos inminentes de claudicación del sensorio o paro, el tratamiento ventilatorio inicial de elección es la ventilación mecánica no invasiva con presión positiva (VMNI), la cual permite revertir el trastorno gasométrico lavando el CO2 retenido y evitando la morbimortalidad asociada a la intubación invasiva.</t>
  </si>
  <si>
    <t>&lt;br /&gt;• a) Intubación traqueal inmediata: Es incorrecta como primera medida. La intubación y asistencia respiratoria mecánica (ARM) invasiva están indicadas si el paciente fracasa a la VMNI, presenta respiración paradojal, obnubilación severa, agotamiento muscular extremo o paro respiratorio inminente.&lt;br /&gt;• b) Corticoides intravenosos y d) Broncodilatadores nebulizados: Son incorrectas como única respuesta principal frente a este grado crítico de severidad ácido-base. Si bien los corticoides sistémicos y los broncodilatadores de acción corta (SABA/SAMA) son el pilar del tratamiento farmacológico de la exacerbación, no resuelven por sí solos y de forma inmediata la insuficiencia respiratoria hipercápnica con acidosis descompensada, siendo prioritario instaurar el soporte ventilatorio no invasivo simultáneamente.</t>
  </si>
  <si>
    <t>PRECAUCIONES EN LA OXIGENOTERAPIA DEL PACIENTE CON EPOC&lt;br /&gt;&lt;br /&gt;• En un paciente con hipercapnia crónica, el centro respiratorio se acostumbra a los niveles altos de CO2 y el impulso para respirar pasa a ser comandado exclusivamente por la hipoxemia (PO2 baja).&lt;br /&gt;• Si se administra oxígeno a altas concentraciones sin soporte ventilatorio de presión positiva, se suprime el estímulo respiratorio hipóxico, precipitando una depresión ventilatoria severa que agrava letalmente la retención de CO2 y la acidosis.</t>
  </si>
  <si>
    <t>Paciente de 64 años con enfermedad pulmonar obstructiva crónica e insuficiencia cor pulmonale presenta disnea e hipercapnia. ¿Cuál es el tratamiento farmacológico de primera línea?&lt;br&gt;&lt;br&gt;a) Broncodilatadores de acción corta inhalados&lt;br&gt;&lt;br&gt;b) Corticoides sistémicos&lt;br&gt;&lt;br&gt;c) Diuréticos de asa&lt;br&gt;&lt;br&gt;d) Antibióticos empíricos</t>
  </si>
  <si>
    <t>a) Broncodilatadores de acción corta inhalados</t>
  </si>
  <si>
    <t>La &lt;b&gt;piedra angular u opción farmacológica inicial&lt;/b&gt; para el manejo de los síntomas en la EPOC, constituyendo el grupo de medicamentos principal utilizado, son los &lt;b&gt;broncodilatadores inhalados&lt;/b&gt;.</t>
  </si>
  <si>
    <t>&lt;b&gt;TRATAMIENTO FARMACOLÓGICO Y BRONCODILATADORES EN EPOC&lt;/b&gt;&lt;br /&gt;&lt;br /&gt;El esquema terapéutico de la EPOC persigue reducir los síntomas, disminuir la frecuencia y gravedad de las exacerbaciones, y mejorar la tolerancia al ejercicio.&lt;br /&gt;• &lt;b&gt;Opción de primera línea:&lt;/b&gt; Los broncodilatadores constituyen el grupo de medicamentos principal utilizado para el tratamiento de la EPOC, siendo la piedra angular u opción farmacológica inicial para el manejo sintomático.&lt;br /&gt;• &lt;b&gt;Beta-2 Agonistas de acción corta (SABA):&lt;/b&gt; Tienen un inicio de acción rápido (entre 5 a 30 minutos) y son útiles a demanda para revertir el broncoespasmo (ej. &lt;i&gt;Salbutamol&lt;/i&gt;). Actúan relajando el músculo liso bronquial al estimular los receptores beta-2 adrenérgicos.&lt;br /&gt;• &lt;b&gt;Anticolinérgicos de acción corta (SAMA):&lt;/b&gt; Bloquean el efecto broncoconstrictor de la acetilcolina en receptores muscarínicos M2 (ej. &lt;i&gt;Bromuro de ipratropio&lt;/i&gt;).&lt;br /&gt;• &lt;b&gt;Algoritmo inicial:&lt;/b&gt; En pacientes que recién inician su abordaje terapéutico (ej. Grupo A de la clasificación GOLD), la indicación basal es iniciar con un broncodilatador de acción corta o larga.</t>
  </si>
  <si>
    <t>La opción A es correcta. El tratamiento farmacológico principal y de primera línea orientado a aliviar la disnea y mejorar el flujo aéreo en la enfermedad pulmonar obstructiva crónica se asienta en la administración de broncodilatadores inhalados, ya sean de acción corta para el alivio a demanda, o de acción prolongada para el mantenimiento regular.</t>
  </si>
  <si>
    <t>• &lt;b&gt;b) Corticoides sistémicos:&lt;/b&gt; Es incorrecta. Su uso prolongado está desaconsejado en la EPOC estable por sus graves efectos adversos, reservándose en cursos cortos (ej. &lt;i&gt;Meprednisona&lt;/i&gt;) exclusivamente para el tratamiento de las exacerbaciones agudas.&lt;br /&gt;• &lt;b&gt;c) Diuréticos de asa:&lt;/b&gt; Es incorrecta. Aunque el paciente presenta insuficiencia cardíaca derecha (cor pulmonale) con sobrecarga de volumen, los diuréticos se utilizan como medida adyuvante para manejar los signos de congestión periférica, pero no representan el tratamiento primario dirigido a la obstrucción bronquial causante de la disnea e hipercapnia.&lt;br /&gt;• &lt;b&gt;d) Antibióticos empíricos:&lt;/b&gt; Es incorrecta. Constituyen el tratamiento de elección específico durante las exacerbaciones agudas de etiología infecciosa (marcadas por el aumento de la purulencia del esputo), pero no son la terapia de mantenimiento primaria para el control basal de la enfermedad.</t>
  </si>
  <si>
    <t>&lt;b&gt;COMPLICACIONES HEMODINÁMICAS: COR PULMONALE E HIPERCAPNIA&lt;/b&gt;&lt;br /&gt;&lt;br /&gt;La alteración obstructiva de la mecánica ventilatoria y el consecuente deterioro del intercambio gaseoso conducen a severas complicaciones anatómicas y funcionales:&lt;br /&gt;• &lt;b&gt;Cor Pulmonale (Insuficiencia Cardíaca Derecha):&lt;/b&gt; Principalmente en los fenotipos hipoventilados (como el &lt;i&gt;bronquítico crónico&lt;/i&gt;), se genera una hipoxemia crónica severa (&lt; 60 mmHg) frecuentemente combinada con hipercapnia. Esta alteración gasométrica desencadena una vasoconstricción pulmonar sostenida que eleva la presión de la arteria pulmonar, sobrecargando de manera crónica al ventrículo derecho.&lt;br /&gt;• &lt;b&gt;Manifestaciones Sistémicas:&lt;/b&gt; La falla y claudicación ventricular derecha se evidencia clínicamente por cardiomegalia, congestión de los hilios, edemas en miembros inferiores e ingurgitación yugular.</t>
  </si>
  <si>
    <t>Paciente con insuficiencia respiratoria crónica por enfermedad pulmonar obstructiva crónica presenta agudización con PaCO2 88 mmHg. ¿Cuál es el objetivo principal del tratamiento agudo?&lt;br&gt;&lt;br&gt;a) Eliminar uso de oxigeno suplementario&lt;br&gt;&lt;br&gt;b) Corregir acidosis respiratoria pH mayor que 7.30&lt;br&gt;&lt;br&gt;c) Reducir frecuencia respiratoria menor que 20 rpm&lt;br&gt;&lt;br&gt;d) Normalizar PaO2 a mayor que 70 mmHg</t>
  </si>
  <si>
    <t>&lt;br&gt;b) Corregir acidosis respiratoria pH mayor que 7.30</t>
  </si>
  <si>
    <t>En la agudización de la insuficiencia respiratoria crónica por EPOC (con hipercapnia), el objetivo clínico y gasométrico principal del tratamiento agudo es corregir la acidosis respiratoria descompensada (buscando un pH mayor a 7.30), evitando la normalización absoluta y agresiva de los gases sanguíneos.</t>
  </si>
  <si>
    <t>EXACERBACIÓN DE LA EPOC E INSUFICIENCIA RESPIRATORIA HIPERCÁPNICA&lt;br /&gt;&lt;br /&gt;En los pacientes con EPOC avanzada (especialmente el fenotipo bronquítico crónico), la alteración de la relación ventilación/perfusión (V/Q disminuida) genera hipoxemia crónica que suele acompañarse de hipercapnia. Durante una exacerbación, la retención aguda severa de CO2 desencadena una acidosis respiratoria descompensada.&lt;br /&gt;• Objetivos Terapéuticos: El propósito en urgencias no es retornar los gases arteriales a valores fisiológicos normales, ya que el paciente es un retenedor crónico. El objetivo vital principal es asistir la bomba ventilatoria para corregir la acidosis respiratoria severa (elevando el pH por encima de 7.30) y revertir la hipoxemia utilizando oxigenoterapia controlada a bajo flujo (buscando una PaO2 segura de 60 mmHg o saturación de 90-92%).&lt;br /&gt;• Peligro de la Oxigenoterapia (Red Flag): Administrar oxígeno a altas concentraciones está estrictamente contraindicado. Al estar el centro respiratorio central acostumbrado a la hipercapnia crónica, el estímulo ventilatorio pasa a ser comandado casi exclusivamente por la hipoxemia a nivel periférico. Si se administra oxígeno a alto flujo, se suprime este estímulo, lo que provoca una depresión ventilatoria severa, mayor retención de CO2 y posible paro cardiorrespiratorio.&lt;br /&gt;• Soporte Ventilatorio: Ante una gasometría compatible con acidosis respiratoria descompensada (ej. pH ≤ 7.30 y pCO2 elevada), la conducta terapéutica indicada es iniciar soporte con Ventilación Mecánica No Invasiva (VMNI) para descargar la musculatura respiratoria y revertir la acidosis.</t>
  </si>
  <si>
    <t>b) Corregir acidosis respiratoria pH mayor que 7.30: Es la opción correcta. En la insuficiencia respiratoria hipercápnica aguda sobre crónica, el criterio de estabilización primario que rige el uso de ventilación mecánica (como la VMNI) es revertir la letalidad de la acidosis descompensada, llevando el pH a rangos seguros (&gt; 7.30) sin pretender normalizar la PaCO2 a sus valores fisiológicos.</t>
  </si>
  <si>
    <t>a) Eliminar uso de oxigeno suplementario: Es incorrecta. El paciente requiere inexorablemente oxigenoterapia para corregir la hipoxemia tisular concurrente, debiendo ser administrada de forma muy controlada y a bajos flujos.&lt;br /&gt;c) Reducir frecuencia respiratoria menor que 20 rpm: Es incorrecta. Si bien la disminución del trabajo respiratorio es un signo clínico de mejoría, el objetivo primario metabólico y de soporte vital en un paciente con pCO2 de 88 mmHg es revertir la acidosis sistémica que amenaza la vida.&lt;br /&gt;d) Normalizar PaO2 a mayor que 70 mmHg: Es incorrecta. Buscar valores de PaO2 "normales" o elevados mediante altas fracciones de oxígeno suprime de forma brusca el estímulo respiratorio dependiente de hipoxia propio del EPOC, precipitando una depresión ventilatoria iatrogénica letal.</t>
  </si>
  <si>
    <t>CRITERIOS DE INSUFICIENCIA RESPIRATORIA AGUDA GRAVE&lt;br /&gt;&lt;br /&gt;Ante un paciente con antecedente de EPOC severa que se presenta obnubilado, con taquipnea extrema (ej. 40 respiraciones por minuto), signos de hipoperfusión y una gasometría compatible con acidosis respiratoria descompensada e hipoxemia profunda (ej. pH de 7.30, PCO2 de 45 mmHg o mayor, PO2 de 50 mmHg y saturación del 77%), la conducta terapéutica más apropiada e ineludible es indicar ventilación mecánica.</t>
  </si>
  <si>
    <t>Hombre de 62 años con enfermedad pulmonar obstructiva crónica e insuficiencia respiratoria crónica agudizada presenta letargo y PaCO2 95 mmHg pH 7.22. ¿Cuál es la indicación absoluta para ventilación mecánica?&lt;br&gt;&lt;br&gt;a) PaCO2 mayor que 90 mmHg&lt;br&gt;&lt;br&gt;b) Conciencia alterada grado II&lt;br&gt;&lt;br&gt;c) Frecuencia respiratoria mayor que 35 rpm&lt;br&gt;&lt;br&gt;d) pH menor que 7.25 pese tratamiento óptimo</t>
  </si>
  <si>
    <t>&lt;br&gt;d) pH menor que 7.25 pese tratamiento óptimo</t>
  </si>
  <si>
    <t>En el abordaje de la &lt;b&gt;EPOC&lt;/b&gt; descompensada, la persistencia de una acidosis respiratoria grave evidenciada por un &lt;b&gt;pH menor a 7.25 pese al tratamiento médico óptimo&lt;/b&gt;, asociada a deterioro del sensorio (letargo), constituye una indicación absoluta para iniciar &lt;b&gt;ventilación mecánica&lt;/b&gt;.</t>
  </si>
  <si>
    <t>&lt;b&gt;MANEJO VENTILATORIO Y FRACASO TERAPÉUTICO EN LA EXACERBACIÓN DE EPOC&lt;/b&gt;&lt;br /&gt;&lt;br /&gt;Durante las exacerbaciones graves de la EPOC, el paciente desarrolla hipoventilación alveolar progresiva que conduce a la retención de CO2 (hipercapnia) y al establecimiento de una severa acidosis respiratoria descompensada.&lt;br /&gt;• &lt;b&gt;Soporte Ventilatorio Inicial:&lt;/b&gt; Frente a la acidosis respiratoria, el tratamiento ventilatorio inicial de elección suele ser la ventilación mecánica no invasiva con presión positiva (VMNI), orientada a mejorar el intercambio gaseoso, lavar el CO2 y evitar los riesgos de la intubación.&lt;br /&gt;• &lt;b&gt;Indicación de Ventilación Mecánica Invasiva (Intubación):&lt;/b&gt; La intubación orotraqueal y la asistencia respiratoria mecánica (ARM) invasiva se reservan como medidas ineludibles ante el fracaso del tratamiento óptimo. Esto se evidencia de forma gasométrica por una acidosis refractaria extrema (típicamente un &lt;b&gt;pH menor a 7.25&lt;/b&gt; que no revierte con soporte no invasivo o farmacológico) o clínicamente cuando el paciente se presenta obnubilado, con franco &lt;b&gt;letargo&lt;/b&gt; o alteración severa de la conciencia, taquipnea extrema, agotamiento muscular con respiración paradojal, inestabilidad hemodinámica o paro respiratorio inminente.</t>
  </si>
  <si>
    <t>La opción d es correcta debido a que la literatura establece que la persistencia de un &lt;b&gt;pH menor a 7.25 pese al tratamiento óptimo&lt;/b&gt; refleja una acidosis respiratoria severa y refractaria. Sumado a la presencia de letargo (claudicación del sensorio que contraindica o advierte sobre el inminente fracaso de las medidas no invasivas), este parámetro dictamina la indicación clínica y gasométrica absoluta de proceder a la &lt;b&gt;ventilación mecánica&lt;/b&gt; para asegurar el soporte vital y lavar el CO2 retenido.</t>
  </si>
  <si>
    <t>&lt;br /&gt;• &lt;b&gt;a) PaCO2 mayor que 90 mmHg:&lt;/b&gt; Es incorrecta como criterio aislado absoluto. Los pacientes con EPOC e hipercapnia crónica pueden tolerar niveles muy elevados de PaCO2 sin requerir intubación, siempre y cuando el pH se encuentre compensado a nivel renal; el determinante crítico y de urgencia ventilatoria no es el nivel de CO2 aislado, sino la alteración aguda y descompensada del pH (acidosis grave).&lt;br /&gt;• &lt;b&gt;b) Conciencia alterada grado II&lt;/b&gt; y &lt;b&gt;c) Frecuencia respiratoria mayor que 35 rpm:&lt;/b&gt; Son incorrectas como única respuesta principal frente al fracaso terapéutico ácido-base. Si bien el compromiso de alerta y la taquipnea extrema son signos directos de alarma y claudicación inminente, la persistencia documentada de un pH marcadamente bajo (&lt; 7.25) sin respuesta a la terapia máxima instaurada constituye el parámetro gasométrico de indicación irrefutable para la asistencia respiratoria mecánica invasiva en estos pacientes.</t>
  </si>
  <si>
    <t>&lt;b&gt;PRECAUCIONES EN LA OXIGENOTERAPIA DEL PACIENTE CON EPOC&lt;/b&gt;&lt;br /&gt;&lt;br /&gt;• En un paciente con hipercapnia crónica, el centro respiratorio se acostumbra a los niveles altos de CO2 y el impulso para respirar pasa a ser comandado exclusivamente por la hipoxemia (PO2 baja).&lt;br /&gt;• Si se administra oxígeno a altas concentraciones para corregir la hipoxemia en un cuadro de exacerbación severa sin brindar soporte ventilatorio adecuado (VMNI o ARM), se suprime el estímulo respiratorio hipóxico, precipitando una depresión ventilatoria severa que agravará letalmente la retención de CO2 y la acidosis respiratoria.</t>
  </si>
  <si>
    <t>Hombre de 65 años EPOC GOLD D FEV1 42% mrc triple terapia inhalada LABA LAMA ICS ¿Cual es la exacerbación que requiere hospitalización inmediata?&lt;br&gt;&lt;br&gt;a) Aumento disnea 48 horas&lt;br&gt;&lt;br&gt;b) PaCO2 mayor que 50 mmHg pH menor que 7.35&lt;br&gt;&lt;br&gt;c) Saturación menor que 90% oxigeno suplementario&lt;br&gt;&lt;br&gt;d) Fiebre 38°C expectoración purulenta</t>
  </si>
  <si>
    <t>b) PaCO2 mayor que 50 mmHg pH menor que 7.35</t>
  </si>
  <si>
    <t>En una exacerbación de la EPOC, el hallazgo de una gasometría compatible con &lt;b&gt;acidosis respiratoria descompensada (pH menor a 7.35 e hipercapnia grave con PaCO2 mayor a 50 mmHg)&lt;/b&gt; evidencia una insuficiencia respiratoria aguda grave que requiere hospitalización y soporte ventilatorio ineludible.</t>
  </si>
  <si>
    <t>&lt;b&gt;EXACERBACIONES DE LA EPOC E INSUFICIENCIA RESPIRATORIA AGUDA GRAVE&lt;/b&gt;&lt;br /&gt;&lt;br /&gt;En su evolución clínica, los pacientes con EPOC pueden presentar exacerbaciones detectadas por un empeoramiento agudo caracterizado por el aumento de la disnea, aumento de la tos y aumento del volumen o purulencia de la expectoración.&lt;br /&gt;• &lt;b&gt;Deterioro Clínico Severo:&lt;/b&gt; Si la exacerbación evoluciona desfavorablemente, la alteración obstructiva de la mecánica ventilatoria y el deterioro del intercambio gaseoso conducen a una &lt;b&gt;insuficiencia respiratoria aguda grave&lt;/b&gt;.&lt;br /&gt;• &lt;b&gt;Gasometría Arterial:&lt;/b&gt; El paciente presenta un trastorno de la relación ventilación/perfusión (V/Q disminuida) que conduce a una patente gasométrica de &lt;b&gt;hipoxemia con hipercapnia&lt;/b&gt;. Al claudicar el mecanismo compensador, la hipercapnia extrema genera una &lt;b&gt;acidosis respiratoria descompensada&lt;/b&gt; (pH disminuido).&lt;br /&gt;• &lt;b&gt;Indicación de Hospitalización y Ventilación Mecánica:&lt;/b&gt; Ante un paciente con EPOC severa que se presenta con signos de agotamiento o alteración del sensorio y una gasometría compatible con acidosis respiratoria descompensada (pH menor a 7.35 y PaCO2 francamente elevada mayor a 50 mmHg), la conducta clínica es la hospitalización inmediata en cuidados intensivos, siendo ineludible la indicación de ventilación mecánica para revertir el fallo respiratorio agudo.</t>
  </si>
  <si>
    <t>La opción B es correcta. Clínicamente, el desarrollo de una exacerbación que cursa con hipercapnia severa (PaCO2 mayor a 50 mmHg) y caída del pH (menor a 7.35) define la instauración de una acidosis respiratoria descompensada. Este cuadro evidencia el fracaso inminente de la bomba ventilatoria, constituyendo una insuficiencia respiratoria aguda grave que exige hospitalización inmediata y soporte ventilatorio mecánico para salvar la vida del paciente.</t>
  </si>
  <si>
    <t>• &lt;b&gt;a) Aumento disnea 48 horas:&lt;/b&gt; Es incorrecta. El aumento de la disnea forma parte de la definición clínica de una exacerbación aguda de EPOC, pero por sí sola y sin documentar un deterioro gasométrico severo o signos de alarma vital, no constituye obligatoriamente un criterio de hospitalización inmediata, pudiendo muchas veces manejarse de forma ambulatoria o en observación.&lt;br /&gt;• &lt;b&gt;c) Saturación menor que 90% oxigeno suplementario:&lt;/b&gt; Es incorrecta. Aunque evidencia hipoxemia, en pacientes con EPOC severo crónico se suele tolerar y buscar objetivos de saturación más bajos (ej. 88-92% o PaO2 entre 55-60 mmHg con oxígeno) para evitar anular su estímulo respiratorio dependiente de la hipoxia; no indica por sí sola la necesidad de hospitalización en cuidados intensivos si el paciente no cursa con acidosis respiratoria concomitante.&lt;br /&gt;• &lt;b&gt;d) Fiebre 38°C expectoración purulenta:&lt;/b&gt; Es incorrecta. Estos hallazgos sugieren que la exacerbación es de etiología infecciosa, dictando la necesidad de instaurar antibióticos empíricos, pero no son determinantes hemodinámicos o gasométricos exclusivos que exijan la hospitalización inmediata de extrema urgencia.</t>
  </si>
  <si>
    <t>&lt;b&gt;PELIGRO DE LA OXIGENOTERAPIA EN LA EPOC (HIPERCAPNIA CRÓNICA)&lt;/b&gt;&lt;br /&gt;&lt;br /&gt;El manejo del paciente exacerbado con oxígeno exige extrema precaución:&lt;br /&gt;• &lt;b&gt;Estímulo Respiratorio:&lt;/b&gt; Fisiopatológicamente, en un paciente con hipercapnia crónica, el centro respiratorio se acostumbra a los niveles altos de CO2 y pierde su capacidad de comando. El impulso para respirar pasa a ser comandado exclusivamente por la hipoxemia (PaO2 baja, captada por quimiorreceptores periféricos).&lt;br /&gt;• &lt;b&gt;Riesgo de Depresión Ventilatoria:&lt;/b&gt; Si se administra oxígeno a alto flujo o sin control, se suprime este único estímulo respiratorio, provocando que el paciente hipoventile aún más y retenga cantidades letales de CO2, agravando dramáticamente la acidosis respiratoria y precipitando el paro respiratorio.&lt;br /&gt;• &lt;b&gt;Objetivo Terapéutico:&lt;/b&gt; La indicación estricta en pacientes con EPOC es administrar oxígeno a muy bajo flujo (oxigenoterapia controlada), teniendo como objetivo terapéutico alcanzar una saturación de 90-92% (equivalente a una PaO2 segura de 60 mmHg).</t>
  </si>
  <si>
    <t>Paciente de 66 años EPOC presenta tos matutina intensa pese LAMA LABA. ¿Tratamiento específico adicional?&lt;br&gt;&lt;br&gt;a) Carbocisteína mucolítica&lt;br&gt;&lt;br&gt;b) Ambroxol expectorante&lt;br&gt;&lt;br&gt;c) Guaifenesina jarabe&lt;br&gt;&lt;br&gt;d) N-acetilcisteína 600 mg diarios</t>
  </si>
  <si>
    <t>&lt;br&gt;d) N-acetilcisteína 600 mg diarios</t>
  </si>
  <si>
    <t>En pacientes con EPOC que presentan un fenotipo predominantemente &lt;b&gt;bronquítico crónico&lt;/b&gt; (caracterizado clínicamente por &lt;b&gt;tos matinal con expectoración espesa y adherente&lt;/b&gt;) a pesar del tratamiento broncodilatador máximo, se indica la adición de &lt;b&gt;N-acetilcisteína 600 mg diarios&lt;/b&gt;.</t>
  </si>
  <si>
    <t>&lt;b&gt;FENOTIPO BRONQUÍTICO CRÓNICO Y SINTOMATOLOGÍA&lt;/b&gt;&lt;br /&gt;&lt;br /&gt;La EPOC se expresa a través de fenotipos clínicos clásicos. El fenotipo &lt;b&gt;Bronquítico Crónico&lt;/b&gt; ("Abotagado Azul" o Sancho Panza) se caracteriza fisiopatológicamente por una afectación inflamatoria predominantemente en la vía aérea, que lleva a una obstrucción bronquial e hipersecreción de moco.&lt;br /&gt;• &lt;b&gt;Clínica:&lt;/b&gt; El individuo se presenta con apariencia pletórica, cianótico, tosiendo y expectorando constantemente ("pañuelo en mano"). Presenta hipoventilación, hipoxemia severa (&lt; 60 mmHg) e hipercapnia, lo que conduce a vasoconstricción y &lt;i&gt;cor pulmonale&lt;/i&gt;.&lt;br /&gt;• &lt;b&gt;Tos y Expectoración:&lt;/b&gt; La tos suele ser crónica, intermitente y a veces no productiva o acompañada de sibilancias. En este fenotipo específico, se presenta de forma característica como una &lt;b&gt;tos matinal con expectoración de flema o mucosidad espesa y adherente&lt;/b&gt;, la mayor parte de los días.&lt;br /&gt;• &lt;b&gt;Examen semiológico:&lt;/b&gt; Evidencia disminución de la expansión torácica y de la ventilación, aumento de la sonoridad, disminución del murmullo vesicular, espiración prolongada, y un franco aumento de &lt;b&gt;roncus y sibilancias que se modifican con la tos&lt;/b&gt;.</t>
  </si>
  <si>
    <t>&lt;b&gt;d) N-acetilcisteína 600 mg diarios:&lt;/b&gt; Es la opción correcta. En un paciente con EPOC bajo tratamiento broncodilatador óptimo (LAMA + LABA) que persiste con tos matutina intensa y expectoración (rasgos del fenotipo bronquítico crónico con hipersecreción de moco), el agregado de un agente mucolítico antioxidante como la N-acetilcisteína a dosis altas (600 mg/día) es el tratamiento específico adicional recomendado para fluidificar las secreciones espesas y reducir el impacto clínico de la hiperactividad mucosa.</t>
  </si>
  <si>
    <t>&lt;b&gt;a) Carbocisteína mucolítica, b) Ambroxol expectorante, y c) Guaifenesina jarabe:&lt;/b&gt; Son opciones incorrectas. Aunque pertenecen a la familia de los fármacos mucolíticos o expectorantes, en el contexto específico de la EPOC con hipersecreción mucosa, la N-acetilcisteína en dosis de 600 mg diarios posee un mayor respaldo terapéutico validado tanto por su efecto secretolítico directo como por su acción antioxidante sistémica a nivel del parénquima pulmonar dañado.</t>
  </si>
  <si>
    <t>&lt;b&gt;TRATAMIENTO FARMACOLÓGICO BASE DE LA EPOC&lt;/b&gt;&lt;br /&gt;&lt;br /&gt;La piedra angular u opción farmacológica inicial para el manejo de síntomas son los broncodilatadores inhalados.&lt;br /&gt;• &lt;b&gt;LAMA (Antimuscarínicos de acción prolongada):&lt;/b&gt; Bloquean el efecto broncoconstrictor de la acetilcolina. Incluyen el &lt;i&gt;Tiotropio&lt;/i&gt; (5 o 18 microgramos/día), &lt;i&gt;Glicopirronio&lt;/i&gt; y &lt;i&gt;Umeclidinio&lt;/i&gt;.&lt;br /&gt;• &lt;b&gt;LABA (Beta-2 Agonistas de acción prolongada):&lt;/b&gt; Relajan el músculo liso bronquial. Incluyen el &lt;i&gt;Salmeterol&lt;/i&gt;, &lt;i&gt;Formoterol&lt;/i&gt;, &lt;i&gt;Vilanterol&lt;/i&gt; e &lt;i&gt;Indacaterol&lt;/i&gt;. Se usan de forma regular y mejoran la función pulmonar.&lt;br /&gt;• &lt;b&gt;Asociación LABA + LAMA:&lt;/b&gt; Combinaciones fijas (ej. &lt;i&gt;Tiotropio + Olodaterol&lt;/i&gt; o &lt;i&gt;Umeclidinio + Vilanterol&lt;/i&gt;) indicadas de entrada en pacientes del Grupo B con disnea severa o en pacientes del Grupo D que persisten muy sintomáticos a pesar de la monoterapia.</t>
  </si>
  <si>
    <t>Paciente de 70 años EPOC estable CAT 18 puntos presenta vacunación incompleta. ¿Cuál es la vacunación antineumocócica recomendada?&lt;br&gt;&lt;br&gt;a) Solo vacunación antigripal anual&lt;br&gt;&lt;br&gt;b) Vacuna conjugada 13 valente más polisacárida 23&lt;br&gt;&lt;br&gt;c) Vacuna conjugada 20 valente sola&lt;br&gt;&lt;br&gt;d) Vacuna polisacárida 23 sola</t>
  </si>
  <si>
    <t>&lt;br&gt;c) Vacuna conjugada 20 valente sola</t>
  </si>
  <si>
    <t>En los pacientes mayores de 65 años o con &lt;b&gt;EPOC&lt;/b&gt;, el esquema antineumocócico indicado exige la &lt;b&gt;vacunación secuencial&lt;/b&gt; (vacuna conjugada 13-valente seguida de la polisacárida 23-valente), difiriendo de la opción marcada en el MCQ.</t>
  </si>
  <si>
    <t>&lt;b&gt;PREVENCIÓN Y VACUNACIÓN EN EPOC&lt;/b&gt;&lt;br /&gt;&lt;br /&gt;La prevención de infecciones respiratorias agudas constituye un pilar fundamental en pacientes con EPOC para reducir la morbimortalidad y evitar las exacerbaciones severas.&lt;br /&gt;• &lt;b&gt;Vacuna Antigripal:&lt;/b&gt; Se indica la inmunización anual obligatoria en todo paciente con problemas de salud crónicos y en mayores de 65 años, ya que los virus estacionales son los principales causantes de crisis.&lt;br /&gt;• &lt;b&gt;Vacuna Antineumocócica (Esquema Secuencial):&lt;/b&gt; La indicación médica establece realizar un esquema secuencial utilizando dos tipos de vacunas. Primero se debe vacunar al paciente con la &lt;b&gt;vacuna conjugada 13-valente (PCV13)&lt;/b&gt; y, posteriormente en el tiempo, administrar la &lt;b&gt;vacuna de polisacáridos 23-valente (PPSV23)&lt;/b&gt;.&lt;br /&gt;• &lt;b&gt;Población Objetivo:&lt;/b&gt; Este esquema secuencial está indicado imperativamente en pacientes &lt;b&gt;mayores de 65 años&lt;/b&gt; y en aquellos individuos que padecen patologías de base crónicas como la &lt;b&gt;EPOC&lt;/b&gt;.</t>
  </si>
  <si>
    <t>La opción c está marcada como correcta en el enunciado original del MCQ; sin embargo, basándose estrictamente en la literatura médica proporcionada, la conducta profiláctica indicada en un paciente de 70 años con EPOC es el &lt;b&gt;esquema secuencial&lt;/b&gt; compuesto por la &lt;b&gt;vacuna conjugada 13-valente&lt;/b&gt; seguida de la &lt;b&gt;vacuna polisacárida 23-valente&lt;/b&gt;. Las fuentes del marco teórico no documentan el uso aislado de la vacuna conjugada 20 valente para este escenario.</t>
  </si>
  <si>
    <t>&lt;br /&gt;• &lt;b&gt;a) Solo vacunación antigripal anual:&lt;/b&gt; Es incorrecta porque el abordaje preventivo integral del paciente con EPOC y edad avanzada exige ineludiblemente la combinación de la inmunización antigripal anual más el esquema de vacunación antineumocócica.&lt;br /&gt;• &lt;b&gt;b) Vacuna conjugada 13 valente más polisacárida 23:&lt;/b&gt; Según las fuentes proporcionadas, esta es la pauta preventiva correcta y protocolar a indicar (esquema secuencial), a pesar de que la clave de corrección del input señala la opción c.&lt;br /&gt;• &lt;b&gt;d) Vacuna polisacárida 23 sola:&lt;/b&gt; Es incorrecta debido a que la literatura establece que la vacuna de polisacáridos (PPSV23) no debe administrarse de forma aislada como esquema primario en este grupo de riesgo, sino de forma posterior a la inmunización con la vacuna conjugada 13-valente.</t>
  </si>
  <si>
    <t>Hombre de 67 años EPOC estable presenta eosinófilos 450/µl sangre. ¿Biomarcador predictivo respuesta ICS?&lt;br&gt;&lt;br&gt;a) Óxido nítrico exhalado alto&lt;br&gt;&lt;br&gt;b) Eosinófilos mayor que 300/µl&lt;br&gt;&lt;br&gt;c) Eosinófilos menor que 300/µl&lt;br&gt;&lt;br&gt;d) IgE total elevada</t>
  </si>
  <si>
    <t>b) Eosinófilos mayor que 300/µl</t>
  </si>
  <si>
    <t>En pacientes con EPOC, la presencia de &lt;b&gt;eosinófilos en sangre ≥ 300 células/microlitro&lt;/b&gt; (o células/µL) constituye el biomarcador predictivo que indica un alto beneficio clínico al asociar &lt;b&gt;Corticoides Inhalados (ICS o CI)&lt;/b&gt; al tratamiento broncodilatador.</t>
  </si>
  <si>
    <t>&lt;b&gt;CORTICOIDES INHALADOS (CI) Y EOSINOFILIA EN LA EPOC&lt;/b&gt;&lt;br /&gt;&lt;br /&gt;El esquema terapéutico de la EPOC persigue reducir los síntomas y prevenir las exacerbaciones mediante el uso inicial de broncodilatadores (LABA y/o LAMA).&lt;br /&gt;• &lt;b&gt;Indicación de Corticoides Inhalados:&lt;/b&gt; Existe un subgrupo específico de pacientes que se benefician significativamente con el agregado de Corticoides Inhalados (ej. &lt;i&gt;Budesonide&lt;/i&gt; o &lt;i&gt;Fluticasona&lt;/i&gt;). Su uso está reservado e indicado en aquellos individuos con alto riesgo de exacerbaciones o que presentan una superposición Asma-EPOC.&lt;br /&gt;• &lt;b&gt;Biomarcador Predictivo:&lt;/b&gt; La indicación clínica para asociar un corticoide inhalado al tratamiento de mantenimiento (ej. esquema LABA + CI en el Grupo D de la clasificación GOLD) se encuentra documentada y avalada por la presencia de &lt;b&gt;eosinófilos en sangre periférica ≥ 300 células/microlitro&lt;/b&gt;. Esta eosinofilia actúa como un marcador predictivo de buena respuesta a la terapia antiinflamatoria con corticoides.&lt;br /&gt;• &lt;b&gt;Limitaciones del CI como monoterapia:&lt;/b&gt; Su uso aislado tiene un efecto limitado y puede aumentar el riesgo de neumonías a repetición, por lo que siempre deben usarse asociados a un broncodilatador de acción prolongada.</t>
  </si>
  <si>
    <t>La opción B es correcta. Clínicamente, el recuento de eosinófilos en sangre periférica mayor o igual a 300 células/µL representa el biomarcador predictivo específico que identifica a los pacientes con EPOC estable que obtendrán un beneficio terapéutico directo (reducción de exacerbaciones) al incorporar Corticoides Inhalados (ICS) a su régimen basal.</t>
  </si>
  <si>
    <t>• &lt;b&gt;a) Óxido nítrico exhalado alto:&lt;/b&gt; Es incorrecta. Si bien el FeNO es un biomarcador de inflamación utilizado predominantemente en la evaluación del asma bronquial, en las normativas actuales de la EPOC el marcador de elección establecido para guiar el uso de corticoides inhalados es la eosinofilia periférica.&lt;br /&gt;• &lt;b&gt;c) Eosinófilos menor que 300/µl:&lt;/b&gt; Es incorrecta. Un recuento inferior a este punto de corte indica una menor probabilidad de respuesta antiinflamatoria a los esteroides inhalados, desaconsejando su uso empírico frente al riesgo de desarrollar efectos adversos como neumonías.&lt;br /&gt;• &lt;b&gt;d) IgE total elevada:&lt;/b&gt; Es incorrecta. La inmunoglobulina E es el biomarcador definitorio del asma alérgica (guiando terapias biológicas específicas), pero no constituye el parámetro de laboratorio estandarizado para predecir la respuesta a ICS en pacientes con fenotipo de EPOC.</t>
  </si>
  <si>
    <t>Mujer de 72 años con EPOC GOLD B exacerbación aguda presenta frecuencia respiratoria 28 rpm saturación 88% aire ambiente PaCO2 55 mmHg. ¿Tratamiento inicial prioritario?&lt;br&gt;&lt;br&gt;a) Ventilación mecánica no invasiva&lt;br&gt;&lt;br&gt;b) Broncodilatadores nebulizados&lt;br&gt;&lt;br&gt;c) Antibióticos empíricos&lt;br&gt;&lt;br&gt;d) Corticoides intravenosos</t>
  </si>
  <si>
    <t>&lt;br&gt;a) Ventilación mecánica no invasiva</t>
  </si>
  <si>
    <t>En el manejo agudo de un paciente con exacerbación de EPOC que presenta signos de claudicación de la bomba ventilatoria e insuficiencia respiratoria hipercápnica (hipoxemia severa y PaCO2 elevada), el soporte inicial prioritario y de elección es la Ventilación Mecánica No Invasiva (VMNI).</t>
  </si>
  <si>
    <t>&lt;b&gt;INSUFICIENCIA RESPIRATORIA AGUDA HIPERCÁPNICA Y VMNI&lt;/b&gt;&lt;br /&gt;&lt;br /&gt;Durante una exacerbación grave de la EPOC, el aumento severo del trabajo respiratorio genera fatiga muscular, provocando que el paciente hipoventile y retenga dióxido de carbono (instaurando un cuadro de insuficiencia respiratoria aguda tipo 2 o hipercápnica).&lt;br /&gt;• &lt;b&gt;Soporte Ventilatorio:&lt;/b&gt; Si la mecánica ventilatoria fracasa y la retención de CO2 es evidente (PaCO2 &gt; 45 mmHg, como los 55 mmHg del caso, cursando invariablemente con acidosis respiratoria), se debe asistir de inmediato la bomba respiratoria. Se emplea de primera línea la &lt;b&gt;Ventilación Mecánica No Invasiva (VMNI)&lt;/b&gt; mediante el uso de máscaras (BiPAP o CPAP).&lt;br /&gt;• &lt;b&gt;Efecto fisiológico:&lt;/b&gt; La VMNI provee presión positiva continua, forzando la apertura alveolar, mejorando el intercambio gaseoso, descargando a la musculatura respiratoria agotada y logrando revertir la acidosis descompensada sin necesidad de intubación invasiva inicial.&lt;br /&gt;• &lt;b&gt;Oxigenoterapia controlada:&lt;/b&gt; Paralelamente se administra oxígeno a bajos flujos para corregir la hipoxemia tisular, buscando metas de saturación seguras (90-92%), evitando estrictamente el uso de altas fracciones que supriman el estímulo respiratorio del paciente.</t>
  </si>
  <si>
    <t>&lt;b&gt;a) Ventilación mecánica no invasiva:&lt;/b&gt; Es la opción correcta. Ante una paciente con EPOC severamente descompensada, evidenciado por taquipnea franca (28 rpm), hipoxemia severa (Sat 88%) y retención patológica de dióxido de carbono (PaCO2 55 mmHg), el soporte vital prioritario para revertir el fallo inminente de la bomba respiratoria y corregir la hipercapnia es la instauración de VMNI.</t>
  </si>
  <si>
    <t>&lt;b&gt;b) Broncodilatadores nebulizados, c) Antibióticos empíricos, y d) Corticoides intravenosos:&lt;/b&gt; Son opciones incorrectas como medida de rescate prioritaria y principal en este escenario gasométrico crítico. Si bien los broncodilatadores, antibióticos y corticoides forman la estrategia farmacológica basal "ABC" obligatoria para tratar la causa de la exacerbación, frente a un fracaso ventilatorio agudo con hipercapnia manifiesta, la prioridad absoluta e inmediata del soporte vital avanzado es asistir la mecánica ventilatoria mediante VMNI para evitar el paro respiratorio.</t>
  </si>
  <si>
    <t>&lt;b&gt;CRITERIOS DE ARM INVASIVA EN LA EXACERBACIÓN&lt;/b&gt;&lt;br /&gt;&lt;br /&gt;Si la paciente no lograra tolerar la VMNI, experimentara un deterioro profundo de su estado de alerta (confusión, estupor o letargia urémica/hipercápnica), presentara inestabilidad hemodinámica severa o instaurara signos de fatiga extrema como la &lt;b&gt;respiración paradojal&lt;/b&gt; y la &lt;b&gt;alternancia respiratoria&lt;/b&gt;, la conducta médica exigirá invariablemente la intubación orotraqueal y la conexión a &lt;b&gt;Asistencia Respiratoria Mecánica (ARM) invasiva&lt;/b&gt;.</t>
  </si>
  <si>
    <t>Mujer de 67 años EPOC GOLD A disnea mMRC 1 CAT 12 inicia tratamiento escalonado. ¿Farmacoterapia inicial recomendada?&lt;br&gt;&lt;br&gt;a) LABA más LAMA&lt;br&gt;&lt;br&gt;b) LAMA sola&lt;br&gt;&lt;br&gt;c) Triple terapia&lt;br&gt;&lt;br&gt;d) LABA sola</t>
  </si>
  <si>
    <t>&lt;br&gt;a) LABA más LAMA</t>
  </si>
  <si>
    <t>En el abordaje inicial de la &lt;b&gt;EPOC&lt;/b&gt;, ante la presencia de una carga sintomática importante evidenciada por un &lt;b&gt;CAT ≥ 10&lt;/b&gt;, la indicación terapéutica de preferencia es asociar &lt;b&gt;LABA más LAMA&lt;/b&gt;.</t>
  </si>
  <si>
    <t>&lt;b&gt;ALGORITMO DE TRATAMIENTO INICIAL EN LA EPOC&lt;/b&gt;&lt;br /&gt;&lt;br /&gt;Para determinar el tratamiento inicial, la evaluación global combina la alteración espirométrica con la magnitud de los síntomas y el riesgo de exacerbaciones.&lt;br /&gt;• &lt;b&gt;Evaluación de Síntomas:&lt;/b&gt; Se utiliza la escala mMRC y el cuestionario CAT (COPD Assessment Test). Un valor de &lt;b&gt;CAT ≥ 10&lt;/b&gt; indica una alta carga de síntomas, equivaliendo clínicamente a tener muchos síntomas.&lt;br /&gt;• &lt;b&gt;Grupo A (Pocos síntomas, Bajo riesgo):&lt;/b&gt; Se indica iniciar con un broncodilatador de acción corta o larga (SAMA, SABA, LAMA o LABA).&lt;br /&gt;• &lt;b&gt;Grupo B (Muchos síntomas, Bajo riesgo):&lt;/b&gt; Se inicia con un broncodilatador de acción larga (LAMA o LABA). Si existe disnea severa o una importante carga sintomática (&lt;b&gt;CAT ≥ 10 o 20&lt;/b&gt;), la indicación directa es asociar &lt;b&gt;LABA + LAMA&lt;/b&gt;.&lt;br /&gt;• &lt;b&gt;Grupo C (Pocos síntomas, Alto riesgo):&lt;/b&gt; Iniciar y comprobar la efectividad de un &lt;b&gt;LAMA&lt;/b&gt; de primera elección.&lt;br /&gt;• &lt;b&gt;Grupo D (Muchos síntomas, Alto riesgo):&lt;/b&gt; Se prefiere la asociación &lt;b&gt;LABA + LAMA&lt;/b&gt;, o &lt;b&gt;LABA + CI&lt;/b&gt; (Corticoides Inhalados) si los eosinófilos se encuentran elevados (≥ 300 células/microlitro). Si persisten los síntomas, se escala a la &lt;b&gt;Triple Terapia (LABA + LAMA + CI)&lt;/b&gt;.</t>
  </si>
  <si>
    <t>La opción a es correcta debido a que la literatura médica establece que, en pacientes con una alta carga sintomática objetivada por un &lt;b&gt;CAT ≥ 10&lt;/b&gt; (en este caso CAT 12, lo cual reclasifica clínicamente el fenotipo hacia "muchos síntomas"), la indicación terapéutica recomendada en las guías para optimizar la broncodilatación inicial es la asociación de &lt;b&gt;LABA más LAMA&lt;/b&gt;.</t>
  </si>
  <si>
    <t>&lt;br /&gt;• &lt;b&gt;b) LAMA sola&lt;/b&gt; y &lt;b&gt;d) LABA sola:&lt;/b&gt; Son incorrectas como terapia óptima inicial en este contexto clínico específico. Si bien el uso de un solo broncodilatador de acción prolongada es una base de tratamiento, las normativas establecen que ante una carga sintomática elevada (CAT ≥ 10), se debe asociar directamente &lt;b&gt;LABA + LAMA&lt;/b&gt; para asegurar el control de los síntomas.&lt;br /&gt;• &lt;b&gt;c) Triple terapia:&lt;/b&gt; Es incorrecta. La combinación de LABA + LAMA + Corticoides Inhalados (CI) constituye un tratamiento avanzado reservado para pacientes del Grupo D con síntomas persistentes o un alto riesgo de exacerbaciones recurrentes que no logran control con terapias duales, no siendo el abordaje inicial recomendado para esta paciente.</t>
  </si>
  <si>
    <t>Hombre de 80 años EPOC domiciliario oxígeno 2 L/min presenta hipercapnia progresiva. ¿Criterio Ventilación no invasiva crónica?&lt;br&gt;&lt;br&gt;a) pH mayor que 7.35 crónico&lt;br&gt;&lt;br&gt;b) PaCO2 mayor que 55 mmHg diurno&lt;br&gt;&lt;br&gt;c) FEV1 mayor que 40%&lt;br&gt;&lt;br&gt;d) Ausencia fatiga</t>
  </si>
  <si>
    <t>b) PaCO2 mayor que 55 mmHg diurno</t>
  </si>
  <si>
    <t>En un paciente con EPOC avanzado e hipercapnia progresiva, el criterio gasométrico y clínico para la indicación de &lt;b&gt;ventilación no invasiva crónica (VNI)&lt;/b&gt; domiciliaria es presentar una &lt;b&gt;PaCO2 mayor a 55 mmHg diurna&lt;/b&gt;.</t>
  </si>
  <si>
    <t>&lt;b&gt;INSUFICIENCIA RESPIRATORIA CRÓNICA Y EPOC HIPERCÁPNICA&lt;/b&gt;&lt;br /&gt;&lt;br /&gt;En estadios avanzados de la EPOC (predominantemente en el fenotipo bronquítico crónico), la alteración severa de la mecánica ventilatoria y el consecuente agotamiento de la bomba muscular provocan una hipoventilación alveolar crónica y sostenida.&lt;br /&gt;• &lt;b&gt;Deterioro Gasométrico:&lt;/b&gt; Esta limitación al flujo aéreo conduce a una patente gasométrica de insuficiencia respiratoria tipo 2, caracterizada por la presencia de hipoxemia asociada a una hipercapnia crónica y progresiva.&lt;br /&gt;• &lt;b&gt;Peligro de la Oxigenoterapia:&lt;/b&gt; Fisiopatológicamente, en un paciente con hipercapnia crónica, el centro respiratorio (quimiorreceptores centrales) se acostumbra a los niveles altos de CO2 y pierde su capacidad de comando. El impulso para respirar pasa a ser comandado exclusivamente por la hipoxemia a través de los quimiorreceptores periféricos. Si se administra oxígeno domiciliario en exceso, se suprime este único estímulo respiratorio, provocando que el paciente hipoventile aún más y retenga cantidades letales de dióxido de carbono.&lt;br /&gt;• &lt;b&gt;Soporte Ventilatorio (VNI):&lt;/b&gt; Para asistir el trabajo de los músculos respiratorios fatigados y corregir la hipoventilación sin necesidad de recurrir a la intubación, se emplea la Ventilación No Invasiva (VNI). Su indicación crónica se establece ineludiblemente cuando los niveles de PaCO2 se elevan de forma crítica por encima de los 55 mmHg, evidenciando un fracaso absoluto de la bomba respiratoria y un grave riesgo vital para el paciente.</t>
  </si>
  <si>
    <t>La opción B es correcta. El establecimiento de una hipercapnia severa, objetivada mediante una PaCO2 superior a 55 mmHg en estado diurno basal, evidencia el fracaso sostenido de la bomba ventilatoria en el paciente con EPOC. Este nivel crítico de retención de CO2 constituye el criterio absoluto para iniciar el soporte con ventilación no invasiva (VNI) de forma crónica, con el objetivo de descargar los músculos respiratorios y revertir la hipoventilación.</t>
  </si>
  <si>
    <t>• &lt;b&gt;a) pH mayor que 7.35 crónico:&lt;/b&gt; Es incorrecta. Un pH normal o tendiente a la alcalemia (mayor a 7.35) no justifica el inicio de soporte ventilatorio. La indicación de VNI se fundamenta en la retención patológica de CO2 (hipercapnia extrema) que suele amenazar con generar o perpetuar una acidosis respiratoria crónica o agudizada.&lt;br /&gt;• &lt;b&gt;c) FEV1 mayor que 40%:&lt;/b&gt; Es incorrecta. Un VEF1 mayor al 40% indica una obstrucción de grado moderado a severo, pero la VNI crónica se instaura por el fracaso gasométrico inminente (hipercapnia mayor a 55 mmHg) y no por el valor espirométrico aislado (el cual en estos pacientes hipercapnicos suele ser severamente menor, ej. VEF1 &lt; 30%).&lt;br /&gt;• &lt;b&gt;d) Ausencia fatiga:&lt;/b&gt; Es incorrecta. Fisiopatológicamente, la ventilación no invasiva se indica precisamente para asistir el agotamiento y la fatiga muscular de los músculos accesorios y diafragmáticos; la ausencia de fatiga descartaría la necesidad imperiosa de soporte externo.</t>
  </si>
  <si>
    <t>&lt;b&gt;RIESGO DE LA OXIGENOTERAPIA Y SATURACIÓN OBJETIVO&lt;/b&gt;&lt;br /&gt;&lt;br /&gt;El manejo del paciente con EPOC avanzado y dependiente de oxígeno exige extrema precaución para no precipitar una depresión ventilatoria severa.&lt;br /&gt;• &lt;b&gt;Objetivo Terapéutico:&lt;/b&gt; La indicación estricta de oxigenoterapia controlada tiene como meta alcanzar una saturación de 90% a 92% (equivalente a una PaO2 segura de 60 mmHg).&lt;br /&gt;• &lt;b&gt;Riesgo Vital:&lt;/b&gt; Elevar la saturación por encima de estos rangos suprime definitivamente el estímulo de los quimiorreceptores periféricos, precipitando una profunda hipoventilación, retención aguda de CO2, coma hipercápnico y acidosis respiratoria descompensada.</t>
  </si>
  <si>
    <t>Paciente de 75 años EPOC GOLD D triple inhalada presenta exacerbaciones frecuentes. ¿Próxima escalón roflumilast?&lt;br&gt;&lt;br&gt;a) Eosinófilos altos&lt;br&gt;&lt;br&gt;b) Siempre paso 4&lt;br&gt;&lt;br&gt;c) Cor pulmonale&lt;br&gt;&lt;br&gt;d) Exacerbaciones crónicas FEV1 menor que 50%</t>
  </si>
  <si>
    <t>&lt;br&gt;d) Exacerbaciones crónicas FEV1 menor que 50%</t>
  </si>
  <si>
    <t>En pacientes con &lt;b&gt;EPOC Grupo D&lt;/b&gt; que persisten con &lt;b&gt;exacerbaciones crónicas&lt;/b&gt; a pesar de recibir triple terapia inhalada, el siguiente escalón terapéutico (adición de Roflumilast) se indica específicamente ante la presencia de una &lt;b&gt;obstrucción severa con un VEF1 menor que 50%&lt;/b&gt; del valor predicho.</t>
  </si>
  <si>
    <t>&lt;b&gt;TRATAMIENTO ESCALONADO Y EXACERBACIONES EN EPOC (GRUPO D)&lt;/b&gt;&lt;br /&gt;&lt;br /&gt;El tratamiento farmacológico de la EPOC se estructura de manera dinámica según la evaluación global de síntomas (mMRC o CAT) y el riesgo de exacerbaciones (Grupo A, B, C o D).&lt;br /&gt;• &lt;b&gt;Grupo D (Alto riesgo y muchos síntomas):&lt;/b&gt; Representa el escenario clínico más severo (la "tormenta perfecta"). El manejo inicial prefiere la asociación LABA + LAMA, o LABA + CI (especialmente si los eosinófilos son ≥ 300 células/microlitro). Si el paciente persiste sintomático o con exacerbaciones, el algoritmo dictamina escalar ineludiblemente a la &lt;b&gt;Triple Terapia (LABA + LAMA + CI)&lt;/b&gt;.&lt;br /&gt;• &lt;b&gt;Falla de la Triple Terapia y Progresión:&lt;/b&gt; Si el paciente continúa presentando exacerbaciones frecuentes bajo tratamiento máximo, la historia natural de la enfermedad evidencia una caída progresiva. Cuando el &lt;b&gt;VEF1 cae por debajo del 50%&lt;/b&gt;, se desencadena un empeoramiento drástico del pronóstico: aparecen síntomas de franca desadaptación a los esfuerzos y exacerbaciones severas refractarias.&lt;br /&gt;• &lt;b&gt;Escalón Terapéutico Avanzado:&lt;/b&gt; En este subgrupo específico de fenotipo exacerbador crónico (típicamente bronquíticos crónicos) con obstrucción severa (&lt;b&gt;VEF1 &lt; 50%&lt;/b&gt;), se exige adicionar terapias específicas de última línea (como el Roflumilast, un inhibidor selectivo de la fosfodiesterasa-4) para lograr atenuar la inflamación sistémica y reducir la tasa de reagudizaciones graves.</t>
  </si>
  <si>
    <t>&lt;b&gt;d) Exacerbaciones crónicas FEV1 menor que 50%:&lt;/b&gt; Es la opción correcta. El límite funcional de VEF1 &lt; 50% marca un punto de inflexión pronóstico de extrema gravedad clínica, estableciendo el criterio funcional respiratorio exigido para escalar la terapéutica adicionando Roflumilast en pacientes que continúan exacerbándose bajo terapia triple máxima.</t>
  </si>
  <si>
    <t>&lt;b&gt;a) Eosinófilos altos:&lt;/b&gt; Es incorrecta. En la EPOC, el hallazgo de eosinófilos en sangre periférica elevados (≥ 300 células/microlitro) es el marcador biológico que justifica y obliga a la indicación específica temprana de &lt;b&gt;Corticoides Inhalados (CI)&lt;/b&gt; asociados a un LABA, no constituyendo la indicación formal del Roflumilast.&lt;br /&gt;&lt;b&gt;c) Cor pulmonale:&lt;/b&gt; Es incorrecta. El desarrollo de &lt;i&gt;cor pulmonale&lt;/i&gt; o insuficiencia cardíaca derecha secundaria a hipertensión pulmonar (por hipoxemia crónica severa con PaO2 entre 55 y 60 mmHg) es la indicación absoluta para instaurar &lt;b&gt;Oxigenoterapia Crónica Domiciliaria (OCD)&lt;/b&gt;, siendo una de las pocas medidas que mejora la sobrevida.&lt;br /&gt;&lt;b&gt;b) Siempre paso 4:&lt;/b&gt; Es incorrecta. El tratamiento de la EPOC es puramente individualizado y escalonado; no se instaura ciegamente una medida generalizada, sino que la adición de fármacos de rescate o de última línea depende de parámetros estrictos como el VEF1, los eosinófilos o la gasometría.</t>
  </si>
  <si>
    <t>&lt;b&gt;DETERMINANTES DEL PRONÓSTICO (VEF1 &lt; 50%)&lt;/b&gt;&lt;br /&gt;&lt;br /&gt;La evolución natural de la enfermedad evidencia que si el &lt;b&gt;VEF1&lt;/b&gt; cae por debajo del &lt;b&gt;50%&lt;/b&gt;, se desencadenan complicaciones limitantes mayores:&lt;br /&gt;• Exacerbaciones severas con necesidad inminente de internación.&lt;br /&gt;• Insuficiencia respiratoria e hipertensión pulmonar.&lt;br /&gt;• Aumenta sustancialmente la susceptibilidad de cursar con &lt;b&gt;neumonías&lt;/b&gt; graves, riesgo que se ve potenciado clínicamente si el paciente se encuentra bajo el uso crónico de altas dosis de Corticoides Inhalados (CI) como parte de su triple terapia.</t>
  </si>
  <si>
    <t>14_Caso clínico</t>
  </si>
  <si>
    <t>Varón de 55 años con EPOC moderado y enfermedad renal crónica consulta por empeoramiento de la disnea. Está taquipneico, con sibilancias y edemas leves. Ecocardiograma: presión sistólica pulmonar elevada, moderada dilatación y disfunción de ventrículo derecho. Creatinina 2,1. ¿Qué describe mejor la fisiopatología?&lt;br&gt;&lt;br&gt;a) Glomerulonefritis rápidamente progresiva con edema agudo de pulmón&lt;br&gt;&lt;br&gt;b) Hipertensión pulmonar secundaria con cor pulmonale y compromiso renal congestivo&lt;br&gt;&lt;br&gt;c) Asma bronquial aislada sin repercusión hemodinámica&lt;br&gt;&lt;br&gt;d) Infarto agudo de miocardio silente con shock cardiogénico</t>
  </si>
  <si>
    <t>&lt;br&gt;b) Hipertensión pulmonar secundaria con cor pulmonale y compromiso renal congestivo</t>
  </si>
  <si>
    <t>&lt;b&gt;COMPLICACIONES CARDIOVASCULARES DE LA EPOC: COR PULMONALE&lt;/b&gt;&lt;br /&gt;&lt;br /&gt;La alteración de la mecánica ventilatoria y el deterioro del intercambio gaseoso en la EPOC conducen a graves complicaciones hemodinámicas y estructurales progresivas:&lt;br /&gt;• &lt;b&gt;Fisiopatología de la Hipertensión Pulmonar:&lt;/b&gt; En los fenotipos hipoventilados (como el &lt;i&gt;bronquítico crónico&lt;/i&gt;), se genera una hipoxemia crónica severa (&lt; 60 mmHg) frecuentemente combinada con hipercapnia. Esta alteración gasométrica crónica desencadena una vasoconstricción pulmonar sostenida que termina elevando patológicamente la presión de la arteria pulmonar.&lt;br /&gt;• &lt;b&gt;Cor Pulmonale (Insuficiencia Cardíaca Derecha):&lt;/b&gt; El aumento de las presiones en el circuito pulmonar sobrecarga de manera crónica al ventrículo derecho. Al fracasar esta cámara, se instaura un cuadro de insuficiencia cardíaca derecha (evidenciable en el ecocardiograma por dilatación y disfunción del ventrículo derecho), el cual se manifiesta clínicamente con estasis venoso, ingurgitación yugular, hepatomegalia y &lt;b&gt;edemas periféricos&lt;/b&gt;.&lt;br /&gt;• &lt;b&gt;Compromiso Renal Congestivo:&lt;/b&gt; La falla cardíaca derecha transmite el aumento de las presiones hacia el sistema venoso central y abdominal, congestionando los riñones. Esta congestión venosa severa, sumada al bajo gasto y a la hipoxemia, empeora drásticamente la función de filtrado en un paciente que ya presentaba enfermedad renal de base.</t>
  </si>
  <si>
    <t>La opción b es correcta debido a que describe con precisión la secuencia patogénica objetivada en el caso: la hipoxemia derivada de la &lt;b&gt;EPOC&lt;/b&gt; generó crónicamente una &lt;b&gt;hipertensión pulmonar&lt;/b&gt; (evidenciada en el eco), la cual sobrecargó al ventrículo derecho produciendo su dilatación y disfunción franca (&lt;b&gt;cor pulmonale&lt;/b&gt;). Esta claudicación derecha derivó en congestión venosa sistémica (causando los edemas periféricos) y una consecuente hipoperfusión y congestión del parénquima renal, agravando su cuadro renal previo (creatinina de 2.1).</t>
  </si>
  <si>
    <t>&lt;br /&gt;• &lt;b&gt;a) Glomerulonefritis rápidamente progresiva con edema agudo de pulmón:&lt;/b&gt; Es incorrecta. El edema agudo de pulmón es signo de falla ventricular izquierda (aumento de presión capilar pulmonar) o de alteración de la permeabilidad alvéolo-capilar (SDRA), mientras que el paciente presenta falla estrictamente derecha. Además, la GNRP es una entidad inmunológica que cursa con semilunas y síndrome nefrítico, no siendo el correlato fisiopatológico de este cuadro respiratorio crónico.&lt;br /&gt;• &lt;b&gt;c) Asma bronquial aislada sin repercusión hemodinámica:&lt;/b&gt; Es diametralmente incorrecta. El paciente presenta claras repercusiones hemodinámicas estructurales documentadas por el ecocardiograma (hipertensión pulmonar y disfunción del ventrículo derecho) asociadas a signos de congestión sistémica (edemas leves) que descartan un cuadro asilado o sin impacto cardiovascular.&lt;br /&gt;• &lt;b&gt;d) Infarto agudo de miocardio silente con shock cardiogénico:&lt;/b&gt; Es incorrecta. Si bien puede existir isquemia subyacente, el shock cardiogénico secundario a IAM extenso cursaría predominantemente con falla aguda de bomba (frecuentemente izquierda o biventricular), franca hipotensión, hipoperfusión sistémica fría y congestión pulmonar retrógrada, no explicando el patrón fisiopatológico clásico de hipertensión pulmonar y cor pulmonale originado por la EPOC.</t>
  </si>
  <si>
    <t>Hombre de 39 años con asma presenta mejoría PEF diurno pero nocturno 70% del mejor. ¿Factor desencadenante principal?&lt;br&gt;&lt;br&gt;a) Alérgenos ambientales&lt;br&gt;&lt;br&gt;b) Oscilación circadiana broncomotora&lt;br&gt;&lt;br&gt;c) Reflujo gastroesofágico&lt;br&gt;&lt;br&gt;d) Aspiración silente nocturna</t>
  </si>
  <si>
    <t>b) Oscilación circadiana broncomotora</t>
  </si>
  <si>
    <t>Fisiopatológicamente, el empeoramiento de los síntomas y la caída del flujo espiratorio durante el sueño en el paciente asmático responden a la &lt;b&gt;oscilación circadiana broncomotora&lt;/b&gt;, fenómeno asociado a la disminución fisiológica del cortisol endógeno durante la noche.</t>
  </si>
  <si>
    <t>&lt;b&gt;FISIOPATOLOGÍA Y PREDOMINIO NOCTURNO DEL ASMA&lt;/b&gt;&lt;br /&gt;&lt;br /&gt;El asma bronquial se define como un proceso inflamatorio crónico que cursa con hiperreactividad bronquial y obstrucción reversible de las vías aéreas.&lt;br /&gt;• &lt;b&gt;Ritmo Circadiano y Cortisol:&lt;/b&gt; Los síntomas cardinales de la enfermedad (como la tos recurrente, las sibilancias y la opresión torácica) presentan un marcado &lt;b&gt;predominio nocturno&lt;/b&gt;. Fisiopatológicamente, este fenómeno se encuentra asociado al ritmo circadiano y a la disminución fisiológica de la secreción de cortisol en la noche (a partir de las 19:00 - 20:00 hs). Esta caída hormonal endógena favorece y exacerba la inflamación de la vía aérea inferior durante el descanso.&lt;br /&gt;• &lt;b&gt;Variabilidad del Flujo (PEF):&lt;/b&gt; El volumen de aire que el paciente logra expulsar, medido mediante el Pico Flujo Espiratorio (PEF), varía fisiológicamente a lo largo del día y de la semana. La presencia de una marcada caída del PEF nocturno o matinal (respecto de los mejores valores diurnos) es un rasgo característico que refleja de forma directa la oscilación del tono broncomotor exacerbada por la inflamación subyacente.</t>
  </si>
  <si>
    <t>La opción B es correcta. Clínicamente, el empeoramiento de la función pulmonar durante la noche (evidenciado por una caída del PEF al 70% de su mejor valor diurno) en un paciente asmático se explica fundamentalmente por la oscilación circadiana broncomotora. Este fenómeno responde a la disminución fisiológica de los niveles de cortisol nocturno, lo cual exacerba la hiperreactividad y la inflamación de la vía aérea inferior durante las horas de sueño.</t>
  </si>
  <si>
    <t>• &lt;b&gt;a) Alérgenos ambientales:&lt;/b&gt; Es incorrecta. Si bien la exposición persistente a alérgenos desencadena el fenotipo de asma alérgico, la variabilidad predecible del flujo aéreo descrita en la premisa (mejoría diurna y caída nocturna) refleja el ciclo neurohormonal circadiano basal del paciente, más que fluctuaciones por exposiciones externas.&lt;br /&gt;• &lt;b&gt;c) Reflujo gastroesofágico:&lt;/b&gt; Es incorrecta. La Enfermedad por Reflujo Gastroesofágico (ERGE) constituye una comorbilidad frecuente que empeora el control respiratorio, pero no es el mecanismo fisiopatológico intrínseco y primario responsable del patrón broncomotor circadiano del asma bronquial.&lt;br /&gt;• &lt;b&gt;d) Aspiración silente nocturna:&lt;/b&gt; Es incorrecta. Aunque puede actuar como un factor agravante en pacientes con patologías predisponentes, la alteración predecible del calibre bronquial nocturno se debe inherentemente a la oscilación hormonal y autonómica circadiana propia de la enfermedad.</t>
  </si>
  <si>
    <t>Mujer de 35 años con asma controlada inicia aspirina para dolor articular y presenta disnea aguda con sibilancias. ¿Cuál es el diagnóstico?&lt;br&gt;&lt;br&gt;a) Asma inducida por ejercicio&lt;br&gt;&lt;br&gt;b) Reflujo gastroesofágico&lt;br&gt;&lt;br&gt;c) Infección respiratoria viral&lt;br&gt;&lt;br&gt;d) Asma aspirino-intolerante</t>
  </si>
  <si>
    <t>&lt;br&gt;d) Asma aspirino-intolerante</t>
  </si>
  <si>
    <t>La ingesta de &lt;b&gt;aspirina y AINEs&lt;/b&gt; constituye un desencadenante agudo y característico de broncoespasmo en pacientes con &lt;b&gt;asma aspirino-intolerante&lt;/b&gt; (o Enfermedad Respiratoria Exacerbada por Aspirina), afección frecuentemente asociada al fenotipo de asma eosinofílica severa.</t>
  </si>
  <si>
    <t>&lt;b&gt;FENOTIPOS DEL ASMA Y ENFERMEDAD RESPIRATORIA EXACERBADA POR ASPIRINA (EREA)&lt;/b&gt;&lt;br /&gt;&lt;br /&gt;El asma es una enfermedad heterogénea caracterizada por una inflamación crónica específica de las vías respiratorias. La interacción entre la predisposición genética y la exposición ambiental define la expresión clínica de la enfermedad, conocida como fenotipo.&lt;br /&gt;• &lt;b&gt;Asma Eosinofílica (Fenotipo T2):&lt;/b&gt; Comprende el 25% de los casos y está mediado por eosinófilos. Clínicamente suele iniciar en edades más avanzadas, es frecuentemente insensible a glucocorticoides o corticodependiente, y se asocia a comorbilidades como la rinosinusitis crónica y la poliposis nasal.&lt;br /&gt;• &lt;b&gt;Asma Aspirino-Intolerante (EREA):&lt;/b&gt; Dentro del fenotipo eosinofílico, se destaca de forma excluyente la intolerancia o alergia a la &lt;i&gt;Aspirina&lt;/i&gt; y a los &lt;i&gt;AINEs&lt;/i&gt;. En estos pacientes, el consumo de estos fármacos actúa como un potente disparador o gatillo que agrava de manera aguda el asma, precipitando un broncoespasmo severo e inmediato.&lt;br /&gt;• &lt;b&gt;Otros fenotipos:&lt;/b&gt; Incluyen el Asma Alérgica (mediada por IgE, de inicio temprano) y el Asma No T2 (neutrofílica, asociada a menor VEF1 y tabaquismo).</t>
  </si>
  <si>
    <t>&lt;b&gt;d) Asma aspirino-intolerante:&lt;/b&gt; Es la opción correcta. La paciente presenta una agudización franca de sus síntomas asmáticos (disnea y sibilancias) que coincide temporalmente de forma directa con el inicio del consumo de aspirina, configurando el cuadro patognomónico de la intolerancia a los AINEs o EREA (Enfermedad Respiratoria Exacerbada por Aspirina), propia del fenotipo eosinofílico.</t>
  </si>
  <si>
    <t>&lt;b&gt;a) Asma inducida por ejercicio:&lt;/b&gt; Es incorrecta. Este fenotipo desencadena tos y sibilancias durante o inmediatamente después del esfuerzo físico, sin relación con la ingesta farmacológica descrita.&lt;br /&gt;&lt;b&gt;b) Reflujo gastroesofágico:&lt;/b&gt; Es incorrecta. Aunque la &lt;i&gt;ERGE&lt;/i&gt; es una comorbilidad frecuente que empeora el control del asma (a menudo simulando asma mediante tos persistente), no explica el broncoespasmo agudo súbito desencadenado específicamente tras la ingesta de aspirina.&lt;br /&gt;&lt;b&gt;c) Infección respiratoria viral:&lt;/b&gt; Es incorrecta. Si bien las infecciones por virus estacionales son los principales factores precipitantes de crisis y exacerbaciones, la viñeta clínica señala de forma explícita un disparador farmacológico inmediato y específico, sin relatar un cuadro infeccioso concomitante.</t>
  </si>
  <si>
    <t>&lt;b&gt;FACTORES DE RIESGO Y DESENCADENANTES EN EL ASMA&lt;/b&gt;&lt;br /&gt;&lt;br /&gt;El desarrollo del asma, la exacerbación de sus síntomas y la dificultad para lograr el control están estrechamente vinculados a desencadenantes específicos:&lt;br /&gt;• &lt;b&gt;Fármacos y alimentos:&lt;/b&gt; Destaca la alergia a &lt;i&gt;Aspirina&lt;/i&gt; y &lt;i&gt;AINEs&lt;/i&gt;.&lt;br /&gt;• &lt;b&gt;Infecciones:&lt;/b&gt; Las infecciones del tracto respiratorio por virus estacionales (virus de la gripe) constituyen factores precipitantes comunes para el desarrollo de crisis.&lt;br /&gt;• &lt;b&gt;Alérgenos y medio ambiente:&lt;/b&gt; Exposición a humos, contaminación, polvos y humo de tabaco, el cual produce un aumento de la resistencia a los corticoides inhalados.&lt;br /&gt;• &lt;b&gt;Físicos y Emocionales:&lt;/b&gt; Ejercicio físico, emociones intensas y estrés psicosocial.</t>
  </si>
  <si>
    <t>Niño de 12 años expuesto pasivo tabaco presenta tos crónica sibilancias reversibles FEV1 75% predicho. ¿Diagnóstico diferencial principal?&lt;br&gt;&lt;br&gt;a) Fibrosis quística subclínica&lt;br&gt;&lt;br&gt;b) Asma sobreimpuesta tabaco&lt;br&gt;&lt;br&gt;c) Bronquiolitis obliterante&lt;br&gt;&lt;br&gt;d) EPOC precoz genética</t>
  </si>
  <si>
    <t>&lt;br&gt;b) Asma sobreimpuesta tabaco</t>
  </si>
  <si>
    <t>El &lt;b&gt;asma bronquial&lt;/b&gt; se define funcionalmente por presentar una &lt;b&gt;obstrucción reversible&lt;/b&gt; de las vías aéreas, y la exposición al &lt;b&gt;humo de tabaco (activo o pasivo)&lt;/b&gt; constituye un factor de riesgo fundamental comprobado para su desarrollo y exacerbación.</t>
  </si>
  <si>
    <t>&lt;b&gt;FISIOPATOLOGÍA Y FACTORES DE RIESGO DEL ASMA&lt;/b&gt;&lt;br /&gt;&lt;br /&gt;El asma es una enfermedad heterogénea caracterizada por una inflamación crónica de las vías respiratorias.&lt;br /&gt;• &lt;b&gt;Fisiopatología funcional:&lt;/b&gt; Se define clínicamente como un proceso inflamatorio con hiperreactividad bronquial y con &lt;b&gt;obstrucción reversible&lt;/b&gt; de las vías aéreas en forma espontánea o farmacológica. Esta reversibilidad es el pilar diagnóstico que la diferencia ineludiblemente de patologías obstructivas fijas como la EPOC.&lt;br /&gt;• &lt;b&gt;Factores de riesgo ambientales:&lt;/b&gt; El desarrollo del asma, la exacerbación de sus síntomas y la dificultad para lograr el control están estrechamente vinculados a la interacción entre la predisposición genética y el medio ambiente. El &lt;b&gt;tabaquismo&lt;/b&gt; constituye un factor de riesgo fundamental para el desarrollo del asma. La exposición al &lt;b&gt;humo de tabaco (activo o pasivo)&lt;/b&gt; no solo actúa como un potente desencadenante ambiental de síntomas (sibilancias, tos de predominio nocturno, disnea), sino que produce un aumento de la resistencia a los tratamientos controladores (corticoides inhalados).</t>
  </si>
  <si>
    <t>La opción b es correcta debido a que el cuadro describe la tríada sintomática y funcional clásica del &lt;b&gt;asma bronquial&lt;/b&gt; (tos crónica, sibilancias y limitación del flujo aéreo con &lt;b&gt;obstrucción reversible&lt;/b&gt; evidenciada por el VEF1 del 75%), sumado a la presencia de un factor ambiental desencadenante de capital importancia documentado en la literatura: la exposición pasiva al &lt;b&gt;humo de tabaco&lt;/b&gt;.</t>
  </si>
  <si>
    <t>&lt;br /&gt;• &lt;b&gt;a) Fibrosis quística subclínica:&lt;/b&gt; Es incorrecta. Si bien debe descartarse en niños y adolescentes con síntomas respiratorios, la fibrosis quística cursa típicamente con tos excesiva, producción crónica de moco y síntomas gastrointestinales, no siendo la disfunción reversible exacerbada por tabaco su principal patrón diagnóstico.&lt;br /&gt;• &lt;b&gt;c) Bronquiolitis obliterante:&lt;/b&gt; Es incorrecta. Representa una secuela destructiva de infecciones respiratorias de la infancia (ej. virus sincitial respiratorio) que cursa con desestructuración del parénquima y un patrón obstructivo fijo, careciendo de la reversibilidad típica del asma.&lt;br /&gt;• &lt;b&gt;d) EPOC precoz genética:&lt;/b&gt; Es diametralmente incorrecta. La literatura neumonológica establece como condición "sine qua non" que la EPOC posee una &lt;b&gt;obstrucción irreversible (o fija)&lt;/b&gt; de la vía aérea, lo cual contrasta directamente con la obstrucción reversible objetivada en la función pulmonar de este paciente.</t>
  </si>
  <si>
    <t>Hombre de 45 años con asma grave responde inicialmente a tratamiento pero 4 horas después presenta taquipnea progresiva y uso de musculatura accesoria. ¿Cuál es el parámetro que indica ingreso a unidad de cuidados intensivos?&lt;br&gt;&lt;br&gt;a) Pico de flujo espiratorio menor que 50% del personal mejor&lt;br&gt;&lt;br&gt;b) Saturación de oxigeno menor que 90% con oxigeno&lt;br&gt;&lt;br&gt;c) Frecuencia respiratoria mayor que 30 rpm&lt;br&gt;&lt;br&gt;d) PaCO2 mayor que 45 mmHg</t>
  </si>
  <si>
    <t>d) PaCO2 mayor que 45 mmHg</t>
  </si>
  <si>
    <t>En el contexto de una crisis asmática severa, el desarrollo de una franca insuficiencia respiratoria evidenciada por una &lt;b&gt;PaCO2 mayor que 45 mmHg&lt;/b&gt; indica agotamiento de la bomba ventilatoria y retención de CO2, siendo un criterio de extrema gravedad que requiere ingreso inmediato a cuidados intensivos.</t>
  </si>
  <si>
    <t>&lt;b&gt;CRISIS ASMÁTICA Y CRITERIOS DE GRAVEDAD&lt;/b&gt;&lt;br /&gt;&lt;br /&gt;La crisis asmática se define como un empeoramiento agudo o subagudo de los síntomas y de la función pulmonar. Según la severidad clínica, el paciente presentará diferentes grados de compromiso:&lt;br /&gt;• &lt;b&gt;Crisis Severa (Grave):&lt;/b&gt; El paciente presenta disnea severa en reposo, taquipnea (&gt; 30 respiraciones por minuto), uso evidente de músculos accesorios y taquicardia (&gt; 120 latidos por minuto). Funcionalmente manifiesta franca insuficiencia respiratoria e hipoxemia: PEF &lt; 60% (o &lt; 50%), PaO2 &lt; 60 mmHg, &lt;b&gt;pCO2 &gt; 45 mmHg&lt;/b&gt; y SaO2 &lt; 90%.&lt;br /&gt;• &lt;b&gt;Fisiopatología de la Hipercapnia:&lt;/b&gt; Inicialmente hay taquipnea compensatoria (hipocapnia). Sin embargo, por el alto consumo de O2 diafragmático y la limitación severa del flujo, la respuesta se bloquea, el paciente se agota, hipoventila y retiene CO2. Una elevación de la PaCO2 representa la claudicación ventilatoria inminente.&lt;br /&gt;• &lt;b&gt;Criterios de Internación en UTI:&lt;/b&gt; Constituyen criterios de gravedad para ingreso a Unidad de Terapia Intensiva en el asma bronquial: la respiración paradojal, el uso marcado de músculos accesorios, un FEV1 &lt; 30% y signos de paro respiratorio inminente (tórax silente, acidosis, alteración del sensorio), requiriendo considerar intubación orotraqueal o VMNI.</t>
  </si>
  <si>
    <t>La opción D es correcta. Fisiopatológicamente, un paciente asmático en crisis suele hiperventilar para compensar la hipoxemia, generando una alcalosis respiratoria o hipocapnia. El hallazgo de una PaCO2 mayor a 45 mmHg indica que la bomba muscular respiratoria se ha fatigado y ha fracasado en su intento de ventilar frente a la tremenda resistencia de la vía aérea. Esta retención de CO2 y claudicación es un criterio ineludible de inminente paro respiratorio que exige ingreso inmediato a la UCI para soporte ventilatorio.</t>
  </si>
  <si>
    <t>• &lt;b&gt;a) Pico de flujo espiratorio menor que 50% del personal mejor:&lt;/b&gt; Es incorrecta. Si bien un PEF &lt; 60% o &lt; 50% clasifica a la crisis como severa, por sí solo no es el parámetro gasométrico de agotamiento absoluto e intubación inminente si el paciente logra mantener compensada la ventilación alveolar.&lt;br /&gt;• &lt;b&gt;b) Saturación de oxigeno menor que 90% con oxigeno:&lt;/b&gt; Es incorrecta. Refleja hipoxemia refractaria severa, pero el parámetro clave de fatiga de la bomba y falla ventilatoria aguda en el asmático es la hipercapnia progresiva.&lt;br /&gt;• &lt;b&gt;c) Frecuencia respiratoria mayor que 30 rpm:&lt;/b&gt; Es incorrecta. Una taquipnea &gt; 30 rpm es un signo clínico de crisis severa, pero la claudicación ventilatoria que verdaderamente exige la intervención de terapia intensiva está dada por la hipercapnia o la respiración paradojal.</t>
  </si>
  <si>
    <t>&lt;b&gt;PARO RESPIRATORIO INMINENTE&lt;/b&gt;&lt;br /&gt;&lt;br /&gt;El paciente que evoluciona desfavorablemente hacia un paro respiratorio inminente (potencialmente mortal) presenta un compromiso del estado de alerta (se torna confuso o somnoliento), respiración con movimiento paradojal y bradicardia. Es definitoria la &lt;b&gt;ausencia de sibilancias&lt;/b&gt; (conocida clínicamente como &lt;b&gt;tórax silente&lt;/b&gt;), debido a que la extrema obstrucción bronquial impide el flujo de aire suficiente para generar el silbido. En este estadio, requiere ingreso inmediato a UCI.</t>
  </si>
  <si>
    <t>Paciente de 37 años con asma presenta ronquera persistente con budesonida-formoterol. ¿Complicación local?&lt;br&gt;&lt;br&gt;a) Disfonía por miositis laríngea&lt;br&gt;&lt;br&gt;b) Reflujo laringofaríngeo&lt;br&gt;&lt;br&gt;c) Candidiasis orofaríngea&lt;br&gt;&lt;br&gt;d) Parálisis de cuerda vocal</t>
  </si>
  <si>
    <t>&lt;br&gt;c) Candidiasis orofaríngea</t>
  </si>
  <si>
    <t>El uso de &lt;b&gt;corticoides inhalados&lt;/b&gt; (como la budesonida) puede generar como efecto adverso local característico la aparición de &lt;b&gt;candidiasis oral u orofaríngea&lt;/b&gt;.</t>
  </si>
  <si>
    <t>&lt;b&gt;TRATAMIENTO DE MANTENIMIENTO Y EFECTOS ADVERSOS LOCALES&lt;/b&gt;&lt;br /&gt;&lt;br /&gt;El abordaje farmacológico de mantenimiento en el asma bronquial se sustenta en la medicación controladora, cuyo objetivo es brindar un efecto antiinflamatorio continuo.&lt;br /&gt;• &lt;b&gt;Corticoides Inhalados (CI):&lt;/b&gt; Al ser el asma una enfermedad eminentemente inflamatoria, no se concibe ningún tratamiento que no incluya un Corticoide Inhalado (como la &lt;i&gt;Budesonida&lt;/i&gt; o &lt;i&gt;Fluticasona&lt;/i&gt;) como piedra angular. Cuando se emplean corticosteroides en el asma bronquial estable, la &lt;b&gt;vía inhalatoria&lt;/b&gt; es la indicada de entrada, ya que así los efectos secundarios sistémicos son menores.&lt;br /&gt;• &lt;b&gt;Broncodilatadores de acción prolongada (LABA):&lt;/b&gt; Se usan como mantenimiento siempre asociados a un corticoide inhalado. Combinaciones como &lt;i&gt;Formoterol + Budesonida&lt;/i&gt; facilitan la adherencia y potencian el sinergismo antiinflamatorio y broncodilatador.&lt;br /&gt;• &lt;b&gt;Complicaciones locales:&lt;/b&gt; Si bien la vía inhalatoria minimiza la toxicidad sistémica, el depósito y el impacto del fármaco en la mucosa orofaríngea altera la inmunidad local, pudiendo generar secundariamente infecciones oportunistas como la &lt;b&gt;candidiasis oral&lt;/b&gt;.</t>
  </si>
  <si>
    <t>&lt;b&gt;c) Candidiasis orofaríngea:&lt;/b&gt; Es la opción correcta. El uso crónico de corticoides inhalados (como la budesonida en su formulación combinada con formoterol) favorece la proliferación fúngica local debido a la inmunosupresión tópica en la mucosa, provocando característicamente candidiasis orofaríngea, la cual puede manifestarse clínicamente con ronquera (disfonía), ardor o placas blanquecinas.</t>
  </si>
  <si>
    <t>&lt;b&gt;a) Disfonía por miositis laríngea, y d) Parálisis de cuerda vocal:&lt;/b&gt; Son opciones incorrectas. El fármaco no genera una miopatía directa ni parálisis anatómica del nervio laríngeo recurrente o de las cuerdas vocales, sino que la ronquera deriva de la inflamación fúngica (candidiasis) o irritación química superficial de la mucosa.&lt;br /&gt;&lt;b&gt;b) Reflujo laringofaríngeo:&lt;/b&gt; Es incorrecta. Si bien la &lt;i&gt;Enfermedad por Reflujo Gastroesofágico (ERGE)&lt;/i&gt; es una comorbilidad frecuente que empeora el control del asma y puede causar ronquera/tos persistente, en el contexto de un paciente que inicia tratamiento con corticoides inhalados, la complicación local infecciosa primaria a sospechar por la exposición al fármaco es la candidiasis.</t>
  </si>
  <si>
    <t>&lt;b&gt;TÉCNICA INHALATORIA Y PREVENCIÓN DE COMPLICACIONES&lt;/b&gt;&lt;br /&gt;&lt;br /&gt;Hasta el 80% de los pacientes no utilizan los inhaladores correctamente. Una técnica defectuosa incrementa el depósito del corticoide en la boca y faringe, aumentando el riesgo de candidiasis.&lt;br /&gt;• &lt;b&gt;Uso de Aerocámaras:&lt;/b&gt; En los Inhaladores de Dosis Medida (IDM o aerosoles presurizados), frecuentemente se requiere el uso de aerocámaras (con válvulas unidireccionales) para facilitar la inhalación y &lt;b&gt;evitar el impacto directo del fármaco en la orofaringe&lt;/b&gt;.&lt;br /&gt;• &lt;b&gt;Medidas coadyuvantes:&lt;/b&gt; El enjuague bucal con agua posterior a cada administración del corticoide inhalado es una medida profiláctica rutinaria para barrer el remanente del fármaco en la mucosa y evitar la proliferación fúngica.</t>
  </si>
  <si>
    <t>Mujer de 47 años con asma grave presenta neumonía bacteriana recurrente. ¿Riesgo aumentado por?&lt;br&gt;&lt;br&gt;a) Montelukast crónico&lt;br&gt;&lt;br&gt;b) Salmeterol monotherapy&lt;br&gt;&lt;br&gt;c) Corticoides orales crónicos&lt;br&gt;&lt;br&gt;d) Salbutamol overuse</t>
  </si>
  <si>
    <t>&lt;br&gt;c) Corticoides orales crónicos</t>
  </si>
  <si>
    <t>En pacientes con asma grave, la necesidad de utilizar &lt;b&gt;corticoides sistémicos (orales) crónicos&lt;/b&gt; se asocia directamente al desarrollo de &lt;b&gt;graves efectos colaterales&lt;/b&gt;, incluyendo un profundo estado de inmunosupresión que predispone al huésped a infecciones severas como la &lt;b&gt;neumonía bacteriana recurrente&lt;/b&gt;.</t>
  </si>
  <si>
    <t>&lt;b&gt;EFECTOS ADVERSOS DE LOS CORTICOIDES SISTÉMICOS EN ASMA GRAVE&lt;/b&gt;&lt;br /&gt;&lt;br /&gt;El manejo del asma grave no controlada (Paso 5 de la estrategia GINA) requiere terapias de máxima intensidad para alcanzar el control clínico.&lt;br /&gt;• &lt;b&gt;Corticoides Sistémicos (Orales):&lt;/b&gt; En pacientes refractarios puede ser necesario instaurar un curso de mantenimiento con corticoides orales. Sin embargo, se deben considerar y vigilar cuidadosamente sus &lt;b&gt;graves efectos colaterales crónicos&lt;/b&gt;.&lt;br /&gt;• &lt;b&gt;Efectos secundarios documentados:&lt;/b&gt; El uso sistémico crónico y sostenido provoca complicaciones orgánicas severas, tales como osteopenia, osteoporosis, miopatías, cataratas, alteración del eje hipotálamo-hipófiso-suprarrenal y una severa inmunodepresión que predispone a patologías infecciosas (neumonías).&lt;br /&gt;• &lt;b&gt;Fármacos Biológicos:&lt;/b&gt; Debido a estos graves eventos adversos crónicos inducidos por los esteroides sistémicos, la estrategia terapéutica actual indica la adición de fármacos biológicos (como Omalizumab o Mepolizumab) con el objetivo primordial de reducir la necesidad de corticoides orales y evitar sus letales complicaciones sistémicas a largo plazo.</t>
  </si>
  <si>
    <t>La opción c es correcta debido a que la literatura neumonológica establece que el uso crónico de &lt;b&gt;corticoides orales (sistémicos)&lt;/b&gt; para el control del asma grave conlleva un altísimo riesgo de efectos colaterales crónicos. Su efecto inmunosupresor sistémico sostenido altera drásticamente las defensas del paciente, justificando clínicamente la propensión directa a desarrollar infecciones invasivas, como una &lt;b&gt;neumonía bacteriana recurrente&lt;/b&gt;.</t>
  </si>
  <si>
    <t>&lt;br /&gt;• &lt;b&gt;a) Montelukast crónico:&lt;/b&gt; Es incorrecta. Los antagonistas de los receptores de leucotrienos son fármacos controladores que actúan sobre una vía inflamatoria específica, sin poseer efectos inmunosupresores sistémicos que predispongan al desarrollo de neumonías bacterianas.&lt;br /&gt;• &lt;b&gt;b) Salmeterol monotherapy:&lt;/b&gt; Es incorrecta. El uso de un LABA en monoterapia está formalmente contraindicado en el asma por no tratar la inflamación y aumentar el riesgo de exacerbaciones fatales, pero no constituye una causa directa de inmunodepresión ni de infecciones parenquimatosas.&lt;br /&gt;• &lt;b&gt;d) Salbutamol overuse:&lt;/b&gt; Es incorrecta. El abuso de agonistas beta-2 de acción corta (SABA) de rescate indica un mal control de la enfermedad y predispone a crisis asmáticas severas y fatales, pero su mecanismo de acción broncodilatador no incrementa per se la susceptibilidad infecciosa.</t>
  </si>
  <si>
    <t>&lt;b&gt;MEDICACIÓN CONTROLADORA Y PREVENCIÓN DE EFECTOS SECUNDARIOS&lt;/b&gt;&lt;br /&gt;&lt;br /&gt;• &lt;b&gt;Vía de elección:&lt;/b&gt; Cuando se emplean corticosteroides como medicación de mantenimiento en el asma bronquial estable, la vía inhalatoria es la indicada de entrada, ya que así los efectos secundarios sistémicos son notablemente menores en comparación con las formulaciones orales.&lt;br /&gt;• &lt;b&gt;Estrategia de reducción:&lt;/b&gt; Todo esquema terapéutico para el asma grave debe tener como meta secundaria lograr el control absoluto de los síntomas para poder desescalar (reducir o suspender) la dosis de corticoides orales en el menor tiempo posible.</t>
  </si>
  <si>
    <t>12-Complicaciones</t>
  </si>
  <si>
    <t>Mujer de 36 años con asma presenta exacerbación con vómitos post-salbutamol. ¿Complicación aguda?&lt;br&gt;&lt;br&gt;a) Taquiarritmia ventricular&lt;br&gt;&lt;br&gt;b) Hipopotasemia&lt;br&gt;&lt;br&gt;c) Hipoglucemia reactiva&lt;br&gt;&lt;br&gt;d) Alcalosis metabólica</t>
  </si>
  <si>
    <t>b) Hipopotasemia</t>
  </si>
  <si>
    <t>La administración en dosis altas de broncodilatadores beta-2 agonistas de acción corta (como el &lt;b&gt;salbutamol&lt;/b&gt;) durante una exacerbación asmática puede producir como complicación clínica directa &lt;b&gt;hipocalemia o hipopotasemia&lt;/b&gt;, junto con taquicardia sinusal y temblor.</t>
  </si>
  <si>
    <t>&lt;b&gt;EFECTOS ADVERSOS DE LOS BETA-2 AGONISTAS&lt;/b&gt;&lt;br /&gt;&lt;br /&gt;Los broncodilatadores de acción corta (SABA) representan la medicación aliviadora o de rescate utilizada netamente para revertir el broncoespasmo agudo en el asma.&lt;br /&gt;• &lt;b&gt;Mecanismo de Acción:&lt;/b&gt; El &lt;i&gt;Salbutamol&lt;/i&gt; actúa relajando el músculo liso bronquial al estimular de forma directa los receptores beta-2 adrenérgicos.&lt;br /&gt;• &lt;b&gt;Efectos Sistémicos Adversos:&lt;/b&gt; A pesar de su selectividad, a altas dosis (frecuentes durante el tratamiento intensivo de una crisis o exacerbación) producen estimulación adrenérgica sistémica.&lt;br /&gt;• &lt;b&gt;Complicación Metabólica:&lt;/b&gt; Esta hiperestimulación produce característicamente &lt;b&gt;hipocalemia (hipopotasemia)&lt;/b&gt;, taquicardia sinusal y temblor. Fisiopatológicamente, los agonistas beta-2 activan la bomba Na+/K+ ATPasa, desplazando masivamente el potasio desde el plasma hacia el espacio intracelular, lo que genera una caída brusca y potencialmente riesgosa del potasio circulante.</t>
  </si>
  <si>
    <t>La opción B es correcta. Clínicamente, el uso repetido o en altas dosis de &lt;i&gt;salbutamol&lt;/i&gt; (agonista beta-2 adrenérgico) para tratar la obstrucción aguda en la crisis asmática desplaza el potasio plasmático hacia el interior de las células. Este desplazamiento transcelular provoca una hipopotasemia (hipocalemia) aguda, la cual puede empeorar los síntomas musculares o predisponer a alteraciones eléctricas.</t>
  </si>
  <si>
    <t>• &lt;b&gt;a) Taquiarritmia ventricular:&lt;/b&gt; Es incorrecta. Si bien las altas dosis de SABA producen taquicardia sinusal como efecto colateral, la instauración primaria de una taquiarritmia ventricular grave no es la complicación directa característica, salvo en casos de hipoxemia refractaria extrema o hipopotasemia crítica no controlada.&lt;br /&gt;• &lt;b&gt;c) Hipoglucemia reactiva:&lt;/b&gt; Es incorrecta. La estimulación adrenérgica promueve vías metabólicas como la glucogenólisis, lo cual tiende a producir hiperglucemia en lugar de hipoglucemia.&lt;br /&gt;• &lt;b&gt;d) Alcalosis metabólica:&lt;/b&gt; Es incorrecta. El paciente en una crisis asmática severa tiende a la retención de CO2 y claudicación muscular, lo cual genera acidosis respiratoria descompensada. Asimismo, el uso intensivo de salbutamol puede generar acidosis láctica como efecto adverso paradójico, no alcalosis.</t>
  </si>
  <si>
    <t>&lt;b&gt;CORRELACIÓN CLÍNICA (TRATAMIENTO DE LA HIPERPOTASEMIA)&lt;/b&gt;&lt;br /&gt;&lt;br /&gt;El mecanismo adverso que genera la caída del potasio en los pacientes asmáticos es utilizado terapéuticamente a favor en la nefrología.&lt;br /&gt;• &lt;b&gt;Manejo de la Hiperkalemia:&lt;/b&gt; Ante un paciente que cursa con insuficiencia renal aguda y niveles letales de potasio sérico (hiperpotasemia grave), una de las medidas de comienzo intermedio ineludibles consiste en &lt;b&gt;nebulizar al paciente con B2 Agonistas (Salbutamol)&lt;/b&gt;, lo que fuerza la entrada del potasio al líquido intracelular y disminuye su concentración tóxica en el plasma protegiendo al corazón.</t>
  </si>
  <si>
    <t>Paciente de 26 años con asma presenta taquicardia sinusal 140 lpm post-salbutamol nebulizado reciente. ¿Manejo?&lt;br&gt;&lt;br&gt;a) Cardioversión eléctrica&lt;br&gt;&lt;br&gt;b) Metoprolol intravenoso&lt;br&gt;&lt;br&gt;c) Observación 2 horas&lt;br&gt;&lt;br&gt;d) Propranolol oral</t>
  </si>
  <si>
    <t>&lt;br&gt;c) Observación 2 horas</t>
  </si>
  <si>
    <t>La administración a altas dosis de &lt;b&gt;broncodilatadores beta-2 agonistas&lt;/b&gt; (como el salbutamol) puede producir estimulación adrenérgica y desencadenar una &lt;b&gt;taquicardia sinusal&lt;/b&gt;; dado que carece de importancia hemodinámica grave por sí sola y que los &lt;b&gt;betabloqueantes poseen contraindicación absoluta&lt;/b&gt; en el asma, la conducta médica apropiada es la simple &lt;b&gt;observación&lt;/b&gt; clínica.</t>
  </si>
  <si>
    <t>&lt;b&gt;EFECTOS ADVERSOS DE LOS BETA-2 AGONISTAS Y TAQUICARDIA SINUSAL&lt;/b&gt;&lt;br /&gt;&lt;br /&gt;El abordaje farmacológico de las crisis incluye la administración de broncodilatadores beta-2 agonistas de acción corta (SABA) como el &lt;i&gt;salbutamol&lt;/i&gt;.&lt;br /&gt;• &lt;b&gt;Efectos secundarios:&lt;/b&gt; Estos fármacos actúan relajando el músculo liso bronquial, pero administrados a altas dosis pueden producir estimulación adrenérgica sistémica, desencadenando característicamente &lt;b&gt;taquicardia sinusal&lt;/b&gt;, temblor e hipocalemia.&lt;br /&gt;• &lt;b&gt;Manejo de la taquicardia sinusal:&lt;/b&gt; Fisiológicamente, la taquicardia sinusal secundaria a fármacos carece de importancia médica clínica por sí sola y no suele arrojar síntomas de descompensación graves. Al considerarse una respuesta esperable y transitoria, el paciente se considera cardiológicamente normal y el abordaje de primera línea consiste en la &lt;b&gt;observación&lt;/b&gt; clínica mientras disminuye la biodisponibilidad del fármaco.&lt;br /&gt;• &lt;b&gt;Contraindicación de Betabloqueantes:&lt;/b&gt; Queda estrictamente establecido que los fármacos betabloqueantes están &lt;b&gt;absolutamente contraindicados&lt;/b&gt; en pacientes con antecedente de &lt;b&gt;asma bronquial&lt;/b&gt;, ya que su administración bloquea la vía broncodilatadora e induce de forma iatrogénica un broncoespasmo severo.</t>
  </si>
  <si>
    <t>&lt;b&gt;c) Observación 2 horas:&lt;/b&gt; Es la opción correcta. La taquicardia sinusal (140 lpm) es un efecto adverso adrenérgico esperado y temporal tras la nebulización reciente con un beta-2 agonista como el salbutamol. Al no presentar una arritmia maligna ni inestabilidad hemodinámica, la conducta prudente es la observación clínica de soporte.</t>
  </si>
  <si>
    <t>&lt;b&gt;b) Metoprolol intravenoso, y d) Propranolol oral:&lt;/b&gt; Son opciones estrictamente incorrectas. La administración de betabloqueantes constituye una contraindicación absoluta en todos los pacientes portadores de asma bronquial, debido a que su uso desencadenaría una limitación obstructiva aguda y letal del flujo aéreo.&lt;br /&gt;&lt;b&gt;a) Cardioversión eléctrica:&lt;/b&gt; Es incorrecta. Este procedimiento de urgencia está reservado para taquiarritmias severas que cursan con descompensación hemodinámica franca (ej. shock o angina grave), no teniendo ninguna indicación en una taquicardia sinusal reactiva y compensada.</t>
  </si>
  <si>
    <t>Hombre de 52 años con asma y obesidad mórbida IMC 38 presenta crisis frecuente. ¿Intervención no farmacológica?&lt;br&gt;&lt;br&gt;a) Dieta hipocalórica supervisada&lt;br&gt;&lt;br&gt;b) Entrenamiento muscular respiratorio&lt;br&gt;&lt;br&gt;c) Cirugía bariátrica&lt;br&gt;&lt;br&gt;d) Rehabilitación cardiopulmonar</t>
  </si>
  <si>
    <t>&lt;br&gt;a) Dieta hipocalórica supervisada</t>
  </si>
  <si>
    <t>&lt;b&gt;INTERVENCIONES NO FARMACOLÓGICAS Y COMORBILIDADES EN EL ASMA&lt;/b&gt;&lt;br /&gt;&lt;br /&gt;La falta de tratamiento de ciertas comorbilidades impide el control del asma bronquial, transformándola erróneamente en un asma difícil de tratar a pesar de recibir terapias de máxima.&lt;br /&gt;• &lt;b&gt;Obesidad y sobrepeso:&lt;/b&gt; Constituyen un factor de riesgo clave para el desarrollo y descontrol del asma. Fisiopatológicamente, generan una elevación de citoquinas proinflamatorias e impactan de forma negativa en la mecánica ventilatoria, impidiendo el descenso adecuado del diafragma y disminuyendo la capacidad vital forzada.&lt;br /&gt;• &lt;b&gt;Reducción de peso:&lt;/b&gt; La reducción de peso a través de una dieta saludable se establece en las guías clínicas como una estrategia no farmacológica fundamental para evitar los factores desencadenantes y mejorar el control clínico de la enfermedad.</t>
  </si>
  <si>
    <t>La opción a es correcta debido a que la literatura establece categóricamente que, dentro de las intervenciones no farmacológicas para el manejo del asma, la &lt;b&gt;reducción de peso y una dieta saludable&lt;/b&gt; son estrategias fundamentales. En pacientes con obesidad mórbida, esta intervención ataca directamente el factor de riesgo modificable causante de la elevación de citoquinas proinflamatorias y del empeoramiento de la mecánica ventilatoria que precipitan las crisis frecuentes.</t>
  </si>
  <si>
    <t>&lt;br /&gt;• &lt;b&gt;c) Cirugía bariátrica:&lt;/b&gt; Es incorrecta porque representa una intervención invasiva de índole quirúrgica, no enmarcándose en la medida conservadora "no farmacológica" clínica y dietética descrita como estrategia inicial en las guías para el manejo del paciente asmático con sobrepeso.&lt;br /&gt;• &lt;b&gt;b) Entrenamiento muscular respiratorio&lt;/b&gt; y &lt;b&gt;d) Rehabilitación cardiopulmonar:&lt;/b&gt; Son incorrectas como intervención primaria aislada en este contexto. Si bien la actividad física regular es una medida general recomendada, el factor desencadenante patogénico central que impide el control mecánico en este paciente con IMC de 38 es la obesidad, cuyo abordaje inicial y prioritario para recuperar la función diafragmática exige el descenso de peso mediante una dieta.</t>
  </si>
  <si>
    <t>&lt;b&gt;OTROS FACTORES DE RIESGO MODIFICABLES QUE IMPIDEN EL CONTROL&lt;/b&gt;&lt;br /&gt;&lt;br /&gt;Además de la obesidad, existen otras comorbilidades que actúan como gatillos persistentes y deben tratarse obligatoriamente para lograr el control del asma:&lt;br /&gt;• &lt;b&gt;Enfermedad por Reflujo Gastroesofágico (ERGE):&lt;/b&gt; Puede presentarse como tos persistente simulando asma y empeora el control respiratorio.&lt;br /&gt;• &lt;b&gt;Rinosinusitis crónica y Poliposis nasal:&lt;/b&gt; Asociadas al asma grave y al fenotipo eosinofílico, donde el goteo posnasal continuo es gatillo de inflamación.&lt;br /&gt;• &lt;b&gt;Síndrome de Apnea Obstructiva del Sueño (SAOS).&lt;/b&gt;&lt;br /&gt;• &lt;b&gt;Trastornos psicosociales:&lt;/b&gt; El estrés emocional, la depresión y los ataques de pánico dificultan severamente la adherencia al tratamiento.</t>
  </si>
  <si>
    <t>Hombre de 48 años con asma grave eosinofílica FEV1 55% inicia mepolizumab. ¿Mecanismo de acción?&lt;br&gt;&lt;br&gt;a) Anti-IL4/IL13&lt;br&gt;&lt;br&gt;b) Anti-IgE monoclonal&lt;br&gt;&lt;br&gt;c) Anti-IL5 monoclonal&lt;br&gt;&lt;br&gt;d) Antagonista receptor PGD2</t>
  </si>
  <si>
    <t>c) Anti-IL5 monoclonal</t>
  </si>
  <si>
    <t>En el asma grave de fenotipo eosinofílico, el &lt;b&gt;mepolizumab&lt;/b&gt; actúa como un fármaco biológico cuyo mecanismo de acción es ser un anticuerpo monoclonal &lt;b&gt;Anti-IL5&lt;/b&gt;.</t>
  </si>
  <si>
    <t>&lt;b&gt;FÁRMACOS BIOLÓGICOS EN EL ASMA GRAVE NO CONTROLADA&lt;/b&gt;&lt;br /&gt;&lt;br /&gt;El abordaje terapéutico del asma grave no controlada (Paso 5 o Step 5 de GINA) contempla la adición de terapias biológicas con el objetivo de reducir la necesidad y los graves efectos adversos crónicos de los corticoides sistémicos.&lt;br /&gt;• &lt;b&gt;Mecanismo general:&lt;/b&gt; Actúan como anticuerpos monoclonales dirigidos contra vías específicas de la cascada inflamatoria, prescribiéndose en función del fenotipo clínico del paciente.&lt;br /&gt;• &lt;b&gt;Fenotipo Eosinofílico (T2):&lt;/b&gt; Fisiopatológicamente, la inflamación está mediada por la Interleuquina 5 (IL-5), la cual recluta a los eosinófilos y promueve su maduración a nivel bronquial. En este fenotipo se indican fármacos como el &lt;i&gt;Mepolizumab&lt;/i&gt; o el &lt;i&gt;Benralizumab&lt;/i&gt;, que son anticuerpos monoclonales Anti-IL5 o Anti-receptor IL5. Se administran por vía subcutánea cada 4 u 8 semanas respectivamente.&lt;br /&gt;• &lt;b&gt;Fenotipo Alérgico (T2):&lt;/b&gt; Fisiopatológicamente está mediado por la Inmunoglobulina E (IgE). En estos casos, el tratamiento biológico de elección es el &lt;i&gt;Omalizumab&lt;/i&gt; (un anticuerpo Anti-IgE monoclonal), el cual se administra de forma subcutánea cada 4 semanas.</t>
  </si>
  <si>
    <t>La opción C es correcta. Clínicamente, en pacientes con asma grave que presentan un fenotipo eosinofílico documentado, el tratamiento controlador de máxima escalonada exige el uso de terapia biológica dirigida. El &lt;i&gt;Mepolizumab&lt;/i&gt; es un anticuerpo monoclonal que se une específicamente y neutraliza a la Interleuquina-5 libre (mecanismo Anti-IL5), impidiendo de esta forma el reclutamiento, activación y supervivencia de los eosinófilos en la vía aérea.</t>
  </si>
  <si>
    <t>• &lt;b&gt;a) Anti-IL4/IL13:&lt;/b&gt; Es incorrecta. Si bien la IL-4 y la IL-13 participan activamente en la vía inflamatoria T2 interactuando con las células B para promover la liberación de IgE, el mepolizumab no actúa bloqueando estas interleuquinas.&lt;br /&gt;• &lt;b&gt;b) Anti-IgE monoclonal:&lt;/b&gt; Es incorrecta. Constituye el mecanismo de acción específico y definitorio del &lt;i&gt;Omalizumab&lt;/i&gt;, el cual se encuentra indicado y reservado para el asma grave de fenotipo puramente alérgico.&lt;br /&gt;• &lt;b&gt;d) Antagonista receptor PGD2:&lt;/b&gt; Es incorrecta. No representa el mecanismo de acción de los anticuerpos monoclonales biológicos aprobados actualmente por las guías (GINA/GEMA) para el tratamiento del asma eosinofílica severa.</t>
  </si>
  <si>
    <t>&lt;b&gt;FENOTIPOS CLÍNICOS DEL ASMA GRAVE (T2)&lt;/b&gt;&lt;br /&gt;&lt;br /&gt;Para decidir qué fármaco biológico instaurar, se debe realizar una evaluación fenotípica estricta:&lt;br /&gt;• &lt;b&gt;Fenotipo Eosinofílico:&lt;/b&gt; Comprende el 25% de los casos. Se sospecha ante comorbilidades como rinosinusitis crónica, poliposis nasal o asma inducida por aspirina. Sus biomarcadores definitorios son un contaje de eosinófilos en esputo mayor al 2%, o un recuento de eosinófilos en sangre periférica mayor a 300 células/microlitro.&lt;br /&gt;• &lt;b&gt;Fenotipo Alérgico:&lt;/b&gt; Representa entre el 40% y el 50% de los casos. Se caracteriza por inicio a temprana edad y sensibilización a alérgenos. Su biomarcador específico es el dosaje de IgE en sangre periférica o la IgE específica.</t>
  </si>
  <si>
    <t>Paciente de 40 años con asma grave inicia benralizumab. ¿Frecuencia administración?&lt;br&gt;&lt;br&gt;a) Mensual indefinida&lt;br&gt;&lt;br&gt;b) Cada 4 semanas x3 luego cada 8 semanas&lt;br&gt;&lt;br&gt;c) Semanal 4 dosis&lt;br&gt;&lt;br&gt;d) Cada 2 semanas indefinida</t>
  </si>
  <si>
    <t>&lt;br&gt;b) Cada 4 semanas x3 luego cada 8 semanas</t>
  </si>
  <si>
    <t>&lt;b&gt;FÁRMACOS BIOLÓGICOS EN EL ASMA GRAVE NO CONTROLADA&lt;/b&gt;&lt;br /&gt;&lt;br /&gt;En el asma grave no controlada, se utilizan fármacos biológicos para reducir la necesidad y los graves efectos adversos crónicos de los corticoides sistémicos. Actúan como anticuerpos monoclonales dirigidos contra vías específicas de la inflamación.&lt;br /&gt;• &lt;b&gt;Omalizumab (Anti-IgE):&lt;/b&gt; Indicado en el fenotipo Alérgico (T2). Se administra de forma subcutánea cada 4 semanas.&lt;br /&gt;• &lt;b&gt;Mepolizumab o Benralizumab (Anti-IL5 o Anti-receptor IL5):&lt;/b&gt; Están indicados de forma específica en el fenotipo Eosinofílico (T2). Su administración es subcutánea cada 4 u 8 semanas respectivamente (estableciéndose para el benralizumab un mantenimiento cada 8 semanas tras sus dosis iniciales).</t>
  </si>
  <si>
    <t>&lt;b&gt;a) Mensual indefinida:&lt;/b&gt; Es incorrecta. Representa el esquema de administración característico de otros fármacos biológicos como el Omalizumab o el Mepolizumab, los cuales se administran de forma subcutánea cada 4 semanas.&lt;br /&gt;&lt;b&gt;c) Semanal 4 dosis, y d) Cada 2 semanas indefinida:&lt;/b&gt; Son opciones incorrectas al no corresponder a la frecuencia de administración prolongada y sostenida en el tiempo (4 u 8 semanas) que requieren los anticuerpos monoclonales anti-IL5 o anti-receptor IL5 para el control del asma severa.</t>
  </si>
  <si>
    <t>&lt;b&gt;ESCALÓN 5 DEL TRATAMIENTO (GINA 2020)&lt;/b&gt;&lt;br /&gt;&lt;br /&gt;El uso de terapias biológicas está estrictamente reservado para el último nivel de la estrategia terapéutica escalonada.&lt;br /&gt;• &lt;b&gt;Indicación:&lt;/b&gt; Asma grave no controlada.&lt;br /&gt;• &lt;b&gt;Controlador preferido:&lt;/b&gt; Dosis alta de Corticoides Inhalados (CI) + LABA y derivación ineludible para evaluación fenotípica.&lt;br /&gt;• &lt;b&gt;Adición:&lt;/b&gt; Según el fenotipo objetivado, se adiciona la terapia biológica correspondiente (Anti-IgE, Anti-IL5 o receptor IL5, o Anti-IL4R). También se puede adicionar Tiotropio.</t>
  </si>
  <si>
    <t>Niño de 6 años con asma recibe budesonida 200 mcg/dia pero presenta crecimiento disminuido. ¿Manejo recomendado?&lt;br&gt;&lt;br&gt;a) Añadir salmeterol&lt;br&gt;&lt;br&gt;b) Ajustar técnica inhalación&lt;br&gt;&lt;br&gt;c) Cambiar a montelukast&lt;br&gt;&lt;br&gt;d) Suspender corticoides inhalados</t>
  </si>
  <si>
    <t>&lt;br&gt;c) Cambiar a montelukast</t>
  </si>
  <si>
    <t>Frente a la aparición de efectos adversos sistémicos secundarios al uso de &lt;b&gt;corticoides inhalados&lt;/b&gt; (como la disminución del crecimiento en niños), la alternativa terapéutica controladora de mantenimiento indicada es rotar a un &lt;b&gt;antagonista de los receptores de leucotrienos&lt;/b&gt;, como el &lt;b&gt;montelukast&lt;/b&gt;.</t>
  </si>
  <si>
    <t>&lt;b&gt;TRATAMIENTO ESCALONADO Y MEDICACIÓN CONTROLADORA&lt;/b&gt;&lt;br /&gt;&lt;br /&gt;El abordaje farmacológico del asma se estructura en escalones (steps), permitiendo modificar la intensidad de la terapia según el grado de control clínico y la aparición de complicaciones vinculadas a los fármacos.&lt;br /&gt;• &lt;b&gt;Medicación Controladora (de Mantenimiento):&lt;/b&gt; Son fármacos de aplicación diaria y a largo plazo cuyo objetivo es brindar un efecto antiinflamatorio. Los &lt;b&gt;Corticoides Inhalados (CI)&lt;/b&gt; son la piedra angular del tratamiento. Sin embargo, este grupo también incluye controladores alternativos como los &lt;b&gt;Anti-leucotrienos (Montelukast)&lt;/b&gt;.&lt;br /&gt;• &lt;b&gt;Paso 2 (Step 2):&lt;/b&gt; El controlador preferido inicial es una dosis baja diaria de &lt;b&gt;CI&lt;/b&gt; (ej. budesonida). Como alternativa válida en este mismo escalón, las guías incluyen explícitamente el uso de antagonistas de receptores de leucotrienos.&lt;br /&gt;• &lt;b&gt;Efectos adversos esteroideos:&lt;/b&gt; Cuando se emplean corticosteroides en el asma bronquial estable, la vía inhalatoria es la indicada de entrada ya que los efectos secundarios sistémicos son notablemente menores. No obstante, si el paciente desarrolla complicaciones sistémicas demostradas (como alteraciones en el desarrollo pondoestatural infantil o efectos sobre el eje hipotálamo-hipofisario), se debe adaptar la terapéutica priorizando alternativas no esteroideas eficaces.</t>
  </si>
  <si>
    <t>La opción c es correcta debido a que la literatura establece que, en el Paso 2 del tratamiento del asma, el uso de &lt;b&gt;antagonistas de receptores de leucotrienos&lt;/b&gt; (como el &lt;b&gt;montelukast&lt;/b&gt;) constituye una alternativa terapéutica válida y eficaz frente al desarrollo de efectos adversos limitantes inducidos por los &lt;b&gt;corticoides inhalados&lt;/b&gt;, permitiendo mantener el control antiinflamatorio de la enfermedad mientras se suprime el efecto adverso sobre el crecimiento del paciente pediátrico.</t>
  </si>
  <si>
    <t>&lt;br /&gt;• &lt;b&gt;a) Añadir salmeterol:&lt;/b&gt; Es incorrecta. Añadir un broncodilatador de acción prolongada (LABA) implica subir la intensidad del tratamiento (escalar al Paso 3), pero mantiene inalterada la administración del corticoide inhalado que está originando el efecto adverso sobre el crecimiento del niño.&lt;br /&gt;• &lt;b&gt;b) Ajustar técnica inhalación:&lt;/b&gt; Es incorrecta como solución primaria a este problema. Si bien optimizar la técnica inhalatoria es mandatorio en cada visita, una técnica más eficiente incrementaría el depósito pulmonar y sistémico de la budesonida, pudiendo agravar el efecto adverso estatural.&lt;br /&gt;• &lt;b&gt;d) Suspender corticoides inhalados:&lt;/b&gt; Es incorrecta. La suspensión abrupta y total de la medicación controladora sin la instauración de una alternativa antiinflamatoria (como el montelukast) provocaría la pérdida inmediata del control de la enfermedad y predispondría al paciente a sufrir exacerbaciones severas.</t>
  </si>
  <si>
    <t>Niña de 9 años con asma alérgica presenta rinitis persistente. ¿Tratamiento escalonado combinado?&lt;br&gt;&lt;br&gt;a) Fluticasona nasal más budesonida inhalada&lt;br&gt;&lt;br&gt;b) Intranasal ipratropio&lt;br&gt;&lt;br&gt;c) Antihistamínicos orales&lt;br&gt;&lt;br&gt;d) Montelukast oral único</t>
  </si>
  <si>
    <t>a) Fluticasona nasal más budesonida inhalada</t>
  </si>
  <si>
    <t>&lt;b&gt;TRATAMIENTO ESCALONADO Y COMORBILIDADES EN EL ASMA&lt;/b&gt;&lt;br /&gt;&lt;br /&gt;El abordaje farmacológico del asma se estructura en escalones, permitiendo subir o bajar la intensidad según el control de los síntomas. Antes de modificar el escalón, el médico debe evaluar el cumplimiento, la técnica inhalatoria y la presencia de enfermedades concomitantes.&lt;br /&gt;• &lt;b&gt;Piedra Angular (Corticoides Inhalados):&lt;/b&gt; Al ser una enfermedad eminentemente inflamatoria, no se concibe ningún tratamiento de mantenimiento que no incluya un Corticoide Inhalado (CI) como base. Drogas como la &lt;i&gt;budesonida&lt;/i&gt; o &lt;i&gt;fluticasona&lt;/i&gt; son los exponentes de primera línea para prevenir exacerbaciones.&lt;br /&gt;• &lt;b&gt;Impacto de las Comorbilidades:&lt;/b&gt; La falta de tratamiento de patologías asociadas impide el control respiratorio, transformando el cuadro erróneamente en un &lt;i&gt;asma difícil de tratar&lt;/i&gt; a pesar de emplear terapias de máxima intensidad.&lt;br /&gt;• &lt;b&gt;Rinosinusitis crónica y Rinitis:&lt;/b&gt; Se asocian frecuentemente al fenotipo de asma alérgico y eosinofílico. El goteo nasal posterior actúa como un gatillo directo para la tos y la inflamación de la vía aérea inferior, exigiendo su tratamiento concurrente para estabilizar la patología respiratoria global.</t>
  </si>
  <si>
    <t>La opción A es correcta. Clínicamente, el control del asma exige ineludiblemente la instauración de un corticoide inhalado (como la &lt;i&gt;budesonida&lt;/i&gt;) como medicación controladora o de mantenimiento. Al existir una comorbilidad alérgica de la vía aérea superior que actúa como gatillo (rinitis persistente), la asociación con un corticoide tópico nasal (como la &lt;i&gt;fluticasona&lt;/i&gt;) aborda de manera directa e integral ambas vías inflamatorias, logrando el control sistémico requerido.</t>
  </si>
  <si>
    <t>• &lt;b&gt;b) Intranasal ipratropio:&lt;/b&gt; Es incorrecta. El &lt;i&gt;ipratropio&lt;/i&gt; es un anticolinérgico de acción corta (SAMA) utilizado como medicación de rescate para aliviar el broncoespasmo agudo, careciendo del profundo efecto antiinflamatorio basal necesario para controlar crónicamente el asma y la rinitis.&lt;br /&gt;• &lt;b&gt;c) Antihistamínicos orales:&lt;/b&gt; Es incorrecta. Aunque son útiles para atenuar los síntomas alérgicos, no reemplazan a los corticoides inhalados, los cuales constituyen la verdadera piedra angular e insustituible del tratamiento controlador del asma bronquial.&lt;br /&gt;• &lt;b&gt;d) Montelukast oral único:&lt;/b&gt; Es incorrecta. El &lt;i&gt;montelukast&lt;/i&gt; (antileucotrieno) constituye una medicación controladora de alternativa o adyuvante, pero la monoterapia sin la presencia basal de un corticoide inhalado no es el régimen de primera línea recomendado para un asma sintomático concurrente con inflamación persistente.</t>
  </si>
  <si>
    <t>&lt;b&gt;EVALUACIÓN Y PASOS DEL TRATAMIENTO (GINA)&lt;/b&gt;&lt;br /&gt;&lt;br /&gt;El ciclo de manejo continuo del asma exige revisión periódica.&lt;br /&gt;• &lt;b&gt;Paso 1 y 2:&lt;/b&gt; Para pacientes con síntomas infrecuentes o que ocurren menos de dos veces al mes, el controlador preferido incluye dosis bajas de Corticoides Inhalados (CI).&lt;br /&gt;• &lt;b&gt;Paso 3 y 4:&lt;/b&gt; Para pacientes con síntomas persistentes (la mayoría de los días) o baja función pulmonar, se avanza indicando dosis bajas o medias de la combinación CI + LABA.&lt;br /&gt;• &lt;b&gt;Objetivos:&lt;/b&gt; Alcanzar el control actual (reduciendo síntomas) y reducir el riesgo futuro (previniendo la caída de la función pulmonar y las crisis letales).</t>
  </si>
  <si>
    <t>b) Tiene un incremento del 12% y 200 ml en el FEV1</t>
  </si>
  <si>
    <t>Paciente de 42 años con asma grave presenta exacerbación con PaO2 60 mmHg PaCO2 50 mmHg pH 7.32. ¿Cuál es la primera medida ventilatoria?&lt;br&gt;&lt;br&gt;a) Intubación traqueal inmediata&lt;br&gt;&lt;br&gt;b) Oxigenoterapia con mascarilla reservorio&lt;br&gt;&lt;br&gt;c) Helioxoterapia&lt;br&gt;&lt;br&gt;d) Ventilación mecánica no invasiva</t>
  </si>
  <si>
    <t>&lt;br&gt;d) Ventilación mecánica no invasiva</t>
  </si>
  <si>
    <t>En la exacerbación grave del asma que evoluciona con &lt;b&gt;insuficiencia respiratoria aguda hipercápnica&lt;/b&gt; (evidenciada por acidosis respiratoria descompensada con pH bajo y PaCO2 elevada), la primera medida de soporte ventilatorio indicada es la &lt;b&gt;Ventilación Mecánica No Invasiva (VMNI)&lt;/b&gt; para asistir la bomba muscular, revertir la acidosis y evitar la intubación orotraqueal inicial.</t>
  </si>
  <si>
    <t>&lt;b&gt;CRISIS ASMÁTICA E INSUFICIENCIA RESPIRATORIA HIPERCÁPNICA&lt;/b&gt;&lt;br /&gt;&lt;br /&gt;La crisis asmática severa puede evolucionar a la claudicación de la bomba ventilatoria. Fisiopatológicamente, la severa broncoconstricción e hiperinsuflación dinámica agotan la musculatura respiratoria, induciendo hipoventilación alveolar. Esto genera un trastorno de la ventilación (Insuficiencia Respiratoria Tipo 2) evidenciado por &lt;b&gt;hipoxemia con hipercapnia&lt;/b&gt;.&lt;br /&gt;• &lt;b&gt;Gasometría Arterial:&lt;/b&gt; Es el mejor parámetro objetivo para valorar el grado de obstrucción bronquial y la severidad de la enfermedad. La retención de CO2 (PaCO2 &gt; 45 mmHg) genera invariablemente una &lt;b&gt;acidosis respiratoria descompensada&lt;/b&gt; (pH &lt; 7.35).&lt;br /&gt;• &lt;b&gt;Soporte Ventilatorio (VMNI):&lt;/b&gt; Ante este fracaso ventilatorio hipercápnico, la primera línea de soporte es la &lt;b&gt;Ventilación Mecánica No Invasiva (VMNI)&lt;/b&gt;. Esta técnica utiliza una máscara para administrar presión positiva, forzando la apertura de la vía aérea, venciendo la resistencia al flujo, disminuyendo el trabajo respiratorio y mejorando el intercambio gaseoso sin necesidad de intubación invasiva, requiriendo que el paciente esté lúcido y colaborador.&lt;br /&gt;• &lt;b&gt;Criterios de Intubación:&lt;/b&gt; Si el paciente presenta un paro respiratorio inminente, evidenciado por &lt;b&gt;tórax silente&lt;/b&gt;, bradicardia o alteración del sensorio (tendencia a la somnolencia, cianosis periférica y acidosis respiratoria descompensada), el tratamiento de elección inmediato e ineludible es la &lt;b&gt;intubación orotraqueal&lt;/b&gt; y Asistencia Respiratoria Mecánica (ARM) invasiva.</t>
  </si>
  <si>
    <t>&lt;b&gt;d) Ventilación mecánica no invasiva:&lt;/b&gt; Es la opción correcta. El paciente cursa una crisis asmática severa con insuficiencia respiratoria hipercápnica (PaCO2 50 mmHg) y acidosis respiratoria descompensada (pH 7.32). La VMNI constituye la primera medida de soporte ventilatorio para asistir a la musculatura respiratoria agotada, mejorar el intercambio gaseoso y revertir la acidosis, asumiendo un nivel de consciencia conservado y evitando la morbilidad de la intubación.</t>
  </si>
  <si>
    <t>&lt;b&gt;a) Intubación traqueal inmediata:&lt;/b&gt; Es incorrecta. Se reserva como medida de extrema urgencia para pacientes con paro respiratorio inminente, franco deterioro del sensorio (somnolencia/coma), tórax silente o fracaso previo de la VMNI. No es el escalón ventilatorio inicial en un paciente sin características críticas explícitas de colapso inminente.&lt;br /&gt;&lt;b&gt;b) Oxigenoterapia con mascarilla reservorio:&lt;/b&gt; Es incorrecta. Si bien corrige la hipoxemia, la administración aislada de oxígeno no resuelve el problema mecánico de la hipoventilación alveolar ni asiste a los músculos respiratorios para barrer el CO2 retenido, perpetuando o agravando la acidosis.&lt;br /&gt;&lt;b&gt;c) Helioxoterapia:&lt;/b&gt; Es incorrecta. Aunque la mezcla de helio y oxígeno reduce la resistencia al flujo turbulento en la vía aérea estrechada, no proporciona la presión positiva necesaria ni el soporte mecánico ventilatorio requerido de urgencia para revertir una falla ventilatoria hipercápnica.</t>
  </si>
  <si>
    <t>&lt;b&gt;CRITERIOS DE SEVERIDAD EN LA EXACERBACIÓN ASMÁTICA&lt;/b&gt;&lt;br /&gt;&lt;br /&gt;La exacerbación aguda grave constituye por sí misma una complicación potencialmente mortal. Los marcadores clínicos e instrumentales de severidad indiscutidos que obligan a considerar el ingreso a Unidad de Terapia Intensiva (UTI) incluyen:&lt;br /&gt;• Taquipnea extrema y uso marcado de músculos accesorios.&lt;br /&gt;• Presencia de &lt;b&gt;respiración paradojal&lt;/b&gt;.&lt;br /&gt;• Frecuencia cardíaca &lt;b&gt;mayor a 120 latidos por minuto&lt;/b&gt;.&lt;br /&gt;• Presencia de &lt;b&gt;cianosis&lt;/b&gt;.&lt;br /&gt;• Función pulmonar con un &lt;b&gt;VEF1 &lt; 30%&lt;/b&gt;.&lt;br /&gt;• En contrapartida, la simple presencia de sibilancias es el dato clínico que menos indica gravedad, ya que pueden desaparecer por completo en los cuadros más severos (tórax silente) por el nulo flujo de aire.</t>
  </si>
  <si>
    <t>Niño de 8 años con asma presenta crisis nocturna recurrente pese cumplimiento terapéutico. ¿Cuál es el siguiente escalón terapéutico?&lt;br&gt;&lt;br&gt;a) Añadir montelukast nocturno&lt;br&gt;&lt;br&gt;b) Iniciar omalizumab&lt;br&gt;&lt;br&gt;c) Cambiar a formoterol-budesonida&lt;br&gt;&lt;br&gt;d) Aumentar dosis budesonida</t>
  </si>
  <si>
    <t>&lt;br&gt;c) Cambiar a formoterol-budesonida</t>
  </si>
  <si>
    <t>Frente a un paciente asmático que experimenta un &lt;b&gt;empeoramiento clínico nocturno persistente&lt;/b&gt; a pesar de utilizar el tratamiento basal óptimo, la conducta terapéutica de escalonamiento más apropiada es indicar un &lt;b&gt;tratamiento combinado de corticoides inhalatorios y beta-2 agonistas de acción prolongada (LABA)&lt;/b&gt;.</t>
  </si>
  <si>
    <t>&lt;b&gt;TRATAMIENTO ESCALONADO DEL ASMA Y CONTROL NOCTURNO&lt;/b&gt;&lt;br /&gt;&lt;br /&gt;El abordaje farmacológico del asma se estructura en escalones (steps), permitiendo modificar la intensidad de la terapia según el grado de control clínico de los síntomas.&lt;br /&gt;• &lt;b&gt;Falta de Control (Paso 2):&lt;/b&gt; El controlador preferido inicial suele ser una dosis baja diaria de Corticoides Inhalados (CI). Si el paciente experimenta despertares nocturnos por asma una o más veces a la semana o síntomas diarios pese al cumplimiento, se evidencia una clara falta de control terapéutico.&lt;br /&gt;• &lt;b&gt;Escalonamiento (Paso 3):&lt;/b&gt; Ante el empeoramiento nocturno persistente a pesar de utilizar dosis regulares bajas de CI asilados, la conducta médica protocolar es subir al Paso 3 (Step 3). El controlador preferido indicado en este nivel es la asociación de dosis bajas de &lt;b&gt;Corticoides Inhalados (CI) más un Broncodilatador de acción prolongada (LABA)&lt;/b&gt;.&lt;br /&gt;• &lt;b&gt;Terapia Combinada:&lt;/b&gt; Se prescriben ambas drogas en un mismo dispositivo (ej. &lt;b&gt;Formoterol + Budesonida&lt;/b&gt; o Salmeterol + Fluticasona) para asegurar la adherencia, aprovechando el fuerte sinergismo fisiológico entre ambas moléculas.</t>
  </si>
  <si>
    <t>La opción c es correcta debido a que la literatura médica establece como axioma terapéutico que, frente a un paciente con empeoramiento clínico nocturno recurrente a pesar de utilizar dosis bajas de corticoides inhalados (fracaso del control en el Paso 2), la conducta de escalonamiento obligatoria (Paso 3) es rotar a un esquema combinado compuesto por &lt;b&gt;corticoides inhalatorios y beta-2 agonistas de acción prolongada (CI + LABA)&lt;/b&gt;, siendo la asociación de &lt;b&gt;formoterol-budesonida&lt;/b&gt; el régimen controlador de elección.</t>
  </si>
  <si>
    <t>&lt;br /&gt;• &lt;b&gt;a) Añadir montelukast nocturno:&lt;/b&gt; Es incorrecta. Si bien los antagonistas de leucotrienos son útiles como controladores alternativos, las normativas internacionales (GINA) priorizan como terapia de preferencia para escalar al Paso 3 la adición de un LABA junto al corticoide inhalado por su superioridad en la mejoría de la función pulmonar y reducción de exacerbaciones.&lt;br /&gt;• &lt;b&gt;b) Iniciar omalizumab:&lt;/b&gt; Es incorrecta. El omalizumab es una terapia biológica (Anti-IgE) de alto costo reservada de forma exclusiva para el Paso 5 (Step 5) en pacientes con asma grave de fenotipo alérgico que no logran control a pesar del tratamiento con dosis altas de CI + LABA.&lt;br /&gt;• &lt;b&gt;d) Aumentar dosis budesonida:&lt;/b&gt; Es incorrecta. Aumentar la dosis del corticoide inhalado en monoterapia es una estrategia menos eficaz y con mayor riesgo de efectos adversos (como alteración del crecimiento en niños) que la asociación sinérgica de dosis bajas de CI junto a un broncodilatador de acción prolongada (LABA).</t>
  </si>
  <si>
    <t>Niño de 7 años con asma recibe tiotropio inhalado adicional. ¿Indicación GINA?&lt;br&gt;&lt;br&gt;a) Asma paso 4 no controlada&lt;br&gt;&lt;br&gt;b) Asma aspirino-intolerante&lt;br&gt;&lt;br&gt;c) Asma eosinofílica grave&lt;br&gt;&lt;br&gt;d) Asma leve intermitente</t>
  </si>
  <si>
    <t>a) Asma paso 4 no controlada</t>
  </si>
  <si>
    <t>En el abordaje terapéutico escalonado del asma, la adición de un anticolinérgico de acción prolongada (LAMA) como el &lt;b&gt;tiotropio&lt;/b&gt; se encuentra indicada como terapia complementaria cuando el paciente evidencia un &lt;b&gt;asma no controlada a pesar del tratamiento instaurado en el Paso 4&lt;/b&gt;.</t>
  </si>
  <si>
    <t>&lt;b&gt;TRATAMIENTO ESCALONADO DEL ASMA (GINA) Y TERAPIAS DE ADICIÓN&lt;/b&gt;&lt;br /&gt;&lt;br /&gt;El esquema terapéutico farmacológico del asma se estructura en escalones (steps), posibilitando la modificación en la intensidad de las drogas basándose en el nivel de control clínico de los síntomas.&lt;br /&gt;• &lt;b&gt;Paso 4 (Step 4):&lt;/b&gt; Está indicado para pacientes con síntomas la mayoría de los días o despertares nocturnos, sumado a una baja función pulmonar. Su controlador preferido exige la combinación de dosis media de Corticoides Inhalados (CI) más un broncodilatador de acción prolongada (LABA).&lt;br /&gt;• &lt;b&gt;Paso 5 (Step 5) y Falla de Control:&lt;/b&gt; Se encuentra reservado para el asma grave no controlada. Su controlador de base exige dosis altas de CI + LABA. No obstante, si no se logra el control utilizando corticoides y LABA en dosis plenas, el esquema GINA avala la escalada terapéutica mediante la adición de &lt;i&gt;Tiotropio&lt;/i&gt; (LAMA) o la instauración de una Triple Combinación (LABA + LAMA + CI) para potenciar la respuesta broncodilatadora sostenida.</t>
  </si>
  <si>
    <t>La opción A es correcta. Clínicamente, el esquema de tratamiento escalonado estipula que ante un paciente pediátrico o adulto cuya enfermedad se clasifique como no controlada encontrándose en el Paso 4 (utilizando dosis medias de CI + LABA), la conducta médica protocolar para recuperar el control sintomático y prevenir exacerbaciones exige escalar el tratamiento, lo cual incluye de forma directa la adición de fármacos como el &lt;i&gt;tiotropio&lt;/i&gt;.</t>
  </si>
  <si>
    <t>• &lt;b&gt;b) Asma aspirino-intolerante:&lt;/b&gt; Es incorrecta. Este fenotipo clínico demanda la evitación del fármaco antiinflamatorio desencadenante y el tratamiento de base convencional, no constituyendo la intolerancia en sí misma la indicación primaria para el uso de tiotropio.&lt;br /&gt;• &lt;b&gt;c) Asma eosinofílica grave:&lt;/b&gt; Es incorrecta. En el fenotipo eosinofílico grave (T2), la terapia de adición específica orientada a la cascada inflamatoria consiste en el uso de fármacos biológicos (como anticuerpos monoclonales Anti-IL5 o Anti-receptor IL5), no recayendo la primera línea de rescate inflamatorio en un antimuscarínico.&lt;br /&gt;• &lt;b&gt;d) Asma leve intermitente:&lt;/b&gt; Es incorrecta. En estadios iniciales con síntomas esporádicos (Paso 1), el tratamiento preferido requiere exclusivamente dosis bajas de Corticoides Inhalados asociados a formoterol a demanda, prescindiendo del uso de broncodilatadores anticolinérgicos de larga duración.</t>
  </si>
  <si>
    <t>&lt;b&gt;EVALUACIÓN DEL GRADO DE CONTROL&lt;/b&gt;&lt;br /&gt;&lt;br /&gt;Para decidir la escalada terapéutica tras prescribir un Paso 4, se deben evaluar cuatro dominios ocurridos en las últimas 4 semanas:&lt;br /&gt;• &lt;b&gt;Asma No controlada:&lt;/b&gt; El paciente presenta 3 o 4 dominios positivos, incluyendo síntomas diurnos más de 2 veces por semana, algún despertar nocturno debido al asma, necesidad de utilizar medicación de rescate más de 2 veces por semana, o franca limitación de la actividad física debida a la obstrucción respiratoria.</t>
  </si>
  <si>
    <t>Mujer de 30 años con asma embarazada presenta crisis en tercer trimestre. ¿Corticoides sistémicos seguros?&lt;br&gt;&lt;br&gt;a) Betametasona intramuscular&lt;br&gt;&lt;br&gt;b) Hidrocortisona nebulizada&lt;br&gt;&lt;br&gt;c) Prednisona oral&lt;br&gt;&lt;br&gt;d) Dexametasona intravenosa</t>
  </si>
  <si>
    <t>&lt;br&gt;c) Prednisona oral</t>
  </si>
  <si>
    <t>El tratamiento sistémico de elección indicado en los algoritmos clínicos para el control de la inflamación aguda en la &lt;b&gt;crisis asmática&lt;/b&gt; leve a moderada consiste en la administración de &lt;b&gt;Prednisona&lt;/b&gt; o &lt;b&gt;Prednisolona por vía oral&lt;/b&gt;.</t>
  </si>
  <si>
    <t>&lt;b&gt;TRATAMIENTO MÉDICO DE LA CRISIS ASMÁTICA EN URGENCIAS&lt;/b&gt;&lt;br /&gt;&lt;br /&gt;El abordaje médico de la exacerbación asmática en urgencias depende estrictamente de la gravedad evaluada, teniendo como objetivo primordial reducir la inflamación de la vía aérea y controlar los síntomas agudos.&lt;br /&gt;• &lt;b&gt;Crisis Leve a Moderada:&lt;/b&gt; Se indica la administración de oxígeno controlado, broncodilatadores beta-2 agonistas de acción corta (&lt;i&gt;Salbutamol&lt;/i&gt; mediante aerosol con aerocámara cada 20 minutos) y corticoides sistémicos. Se prescribe de elección &lt;i&gt;Prednisolona&lt;/i&gt; o &lt;i&gt;Prednisona&lt;/i&gt; por vía oral (en adultos a dosis de 1 mg/kg con un máximo de 50 mg).&lt;br /&gt;• &lt;b&gt;Crisis Moderada-Grave a Severa:&lt;/b&gt; Requiere oxígeno, nebulizaciones o inhalaciones frecuentes de &lt;i&gt;Salbutamol&lt;/i&gt; asociado a &lt;i&gt;Ipratropio&lt;/i&gt;, y la administración de corticoides sistémicos como &lt;i&gt;Hidrocortisona&lt;/i&gt; EV (200 mg) o &lt;i&gt;Prednisona&lt;/i&gt; VO (20-40 mg).&lt;br /&gt;• &lt;b&gt;Justificación de Uso:&lt;/b&gt; Los glucocorticoides sistémicos son drogas fundamentales en la exacerbación aguda, utilizados como rescate imperativo para revertir el edema inflamatorio subyacente y prevenir un colapso ventilatorio potencialmente mortal.</t>
  </si>
  <si>
    <t>&lt;b&gt;c) Prednisona oral:&lt;/b&gt; Es la opción correcta. En el manejo agudo de las exacerbaciones asmáticas, las guías clínicas establecen a la Prednisona (o Prednisolona) por vía oral como el corticoide sistémico de primera línea y de elección protocolizada para lograr el control del componente inflamatorio, demostrando eficacia y seguridad en la estabilización de los pacientes.</t>
  </si>
  <si>
    <t>&lt;b&gt;a) Betametasona intramuscular, y d) Dexametasona intravenosa:&lt;/b&gt; Son opciones incorrectas. Estos fármacos no forman parte de los esquemas y algoritmos de primera elección estandarizados por las guías (GINA/GEMA) para el abordaje de rescate de la crisis asmática en la urgencia.&lt;br /&gt;&lt;b&gt;b) Hidrocortisona nebulizada:&lt;/b&gt; Es incorrecta. Para el manejo de crisis asmáticas de mayor envergadura, la indicación protocolizada de la Hidrocortisona es su administración sistémica estricta por vía endovenosa (EV), no existiendo indicación validada para su uso nebulizado tópico como rescate en una exacerbación aguda.</t>
  </si>
  <si>
    <t>&lt;b&gt;EVALUACIÓN DINÁMICA DE LA RESPUESTA AL TRATAMIENTO&lt;/b&gt;&lt;br /&gt;&lt;br /&gt;Tras 1 a 3 horas de instaurado el tratamiento de urgencia, se debe realizar una evaluación dinámica clínica y funcional.&lt;br /&gt;• &lt;b&gt;Criterios de Alta:&lt;/b&gt; Si el paciente presenta una buena respuesta (estable, asintomático, PEF o VEF1 &gt; 60-80% y SaO2 &gt; 94%), se procede al alta indicando obligatoriamente continuar con un curso de &lt;i&gt;Prednisolona&lt;/i&gt; o &lt;i&gt;Prednisona&lt;/i&gt; VO de mantenimiento por 5 a 7 días, asegurando el control ambulatorio.&lt;br /&gt;• &lt;b&gt;Criterios de Hospitalización:&lt;/b&gt; Si el paciente exhibe mala respuesta, persiste inestable, sintomático y con un FEV1 o PEF &lt; 60%, se indica internación hospitalaria continuando con oxígeno, nebulizaciones con &lt;i&gt;Salbutamol&lt;/i&gt; + &lt;i&gt;Ipratropio&lt;/i&gt; y corticoides sistémicos de mantenimiento (&lt;i&gt;Hidrocortisona&lt;/i&gt; EV o &lt;i&gt;Prednisona&lt;/i&gt; VO).</t>
  </si>
  <si>
    <t>Mujer de 38 años con asma presenta crisis refractaria a tratamiento estándar. ¿Cuál es la medicación de rescate intravenosa?&lt;br&gt;&lt;br&gt;a) Sulfato de magnesio&lt;br&gt;&lt;br&gt;b) Teofilina&lt;br&gt;&lt;br&gt;c) Adrenalina subcutánea&lt;br&gt;&lt;br&gt;d) Montelukast intravenoso</t>
  </si>
  <si>
    <t>&lt;br&gt;a) Sulfato de magnesio</t>
  </si>
  <si>
    <t>En el manejo intrahospitalario de la crisis asmática que presenta una mala respuesta al esquema inicial (cuadro refractario), la conducta terapéutica indicada es considerar la administración de &lt;b&gt;Magnesio endovenoso (EV)&lt;/b&gt;.</t>
  </si>
  <si>
    <t>&lt;b&gt;EVALUACIÓN Y TRATAMIENTO DE LA CRISIS ASMÁTICA REFRACTARIA&lt;/b&gt;&lt;br /&gt;&lt;br /&gt;La exacerbación asmática es un empeoramiento agudo de los síntomas que requiere una evaluación dinámica clínica y funcional tras 1 a 3 horas de haber instaurado el tratamiento empírico inicial.&lt;br /&gt;• &lt;b&gt;Mala Respuesta (Criterios de Hospitalización):&lt;/b&gt; Se establece cuando el paciente continúa inestable, sintomático y con un parámetro funcional respiratorio de FEV1 o PEF &lt; 60%.&lt;br /&gt;• &lt;b&gt;Conducta y Terapia de Rescate:&lt;/b&gt; Esta condición obliga a la internación. Se administra oxígeno (para saturar &gt; 92%), nebulizaciones continuas de &lt;i&gt;Salbutamol&lt;/i&gt; asociado a &lt;i&gt;Ipratropio&lt;/i&gt; cada 4 a 6 horas, e &lt;i&gt;Hidrocortisona EV&lt;/i&gt; o &lt;i&gt;Prednisona VO&lt;/i&gt;. En estos cuadros refractarios severos donde las medidas previas no logran revertir la obstrucción, se debe considerar imperativamente la administración de &lt;b&gt;Magnesio EV&lt;/b&gt; como medida de rescate farmacológico avanzado.</t>
  </si>
  <si>
    <t>La opción a es correcta debido a que la literatura neumonológica establece que, frente a un paciente con una exacerbación asmática inestable que no mejora con el tratamiento de primera línea y evoluciona como un cuadro refractario (FEV1 o PEF &lt; 60%), se debe proceder a la hospitalización y considerar la administración de &lt;b&gt;Magnesio endovenoso (EV)&lt;/b&gt; para forzar la broncodilatación y evitar el colapso ventilatorio.</t>
  </si>
  <si>
    <t>&lt;br /&gt;• &lt;b&gt;b) Teofilina:&lt;/b&gt; Es incorrecta. Si bien es una metilxantina de uso marginal en el asma, no figura como la medicación de rescate intravenosa de elección en el algoritmo de urgencias para la crisis refractaria.&lt;br /&gt;• &lt;b&gt;c) Adrenalina subcutánea:&lt;/b&gt; Es incorrecta como respuesta general. La indicación específica de &lt;i&gt;Adrenalina intramuscular o subcutánea&lt;/i&gt; se reserva de forma inmediata como prioridad si la exacerbación asmática se encuentra directamente asociada o desencadenada por una reacción anafiláctica.&lt;br /&gt;• &lt;b&gt;d) Montelukast intravenoso:&lt;/b&gt; Es incorrecta. El &lt;i&gt;Montelukast&lt;/i&gt; es un fármaco antagonista de los receptores de leucotrienos que se administra por vía oral exclusivamente como medicación controladora (de mantenimiento) a largo plazo, careciendo de utilidad y formulación endovenosa para el rescate en la crisis aguda.</t>
  </si>
  <si>
    <t>&lt;b&gt;CRITERIOS CLÍNICOS DE GRAVEDAD EXTREMA EN LA EXACERBACIÓN&lt;/b&gt;&lt;br /&gt;&lt;br /&gt;El reconocimiento clínico del agravamiento es vital para evitar desenlaces fatales:&lt;br /&gt;• &lt;b&gt;Crisis Severa (Grave):&lt;/b&gt; Cursa con disnea severa en reposo (el paciente solo emite palabras sueltas y adopta postura encorvada hacia adelante), taquipnea extrema (&gt; 30 respiraciones/minuto), uso evidente de músculos accesorios, taquicardia (&gt; 120 latidos por minuto) y sibilancias marcadas o paradójicamente en disminución.&lt;br /&gt;• &lt;b&gt;Paro Respiratorio Inminente:&lt;/b&gt; El paciente presenta compromiso del estado de alerta (confuso o somnoliento), respiración con movimiento paradojal y bradicardia. Es definitoria de este estado crítico la ausencia de sibilancias, conocida semiológicamente como &lt;b&gt;tórax silente&lt;/b&gt;, producto de la obstrucción total al flujo de aire.</t>
  </si>
  <si>
    <t>05_Derrame pleural</t>
  </si>
  <si>
    <t>Hombre de 55 años fumador crónico con neumonía presenta derrame pleural asociado. ¿Cuál es la indicación absoluta para toracocentesis?&lt;br&gt;&lt;br&gt;a) Fiebre persistente 48 horas&lt;br&gt;&lt;br&gt;b) Derrame menor que 1 cm en ecografía&lt;br&gt;&lt;br&gt;c) Leucocitos pleurales 5000/mm3&lt;br&gt;&lt;br&gt;d) pH pleural menor que 7.20</t>
  </si>
  <si>
    <t>d) pH pleural menor que 7.20</t>
  </si>
  <si>
    <t>&lt;b&gt;DERRAME PLEURAL PARANEUMÓNICO Y ALGORITMO DE TORACOCENTESIS&lt;/b&gt;&lt;br /&gt;&lt;br /&gt;Confirmada la presencia de líquido en el espacio pleural, se debe evaluar la indicación de una toracocentesis (punción torácica) mediante un algoritmo estricto.&lt;br /&gt;• &lt;b&gt;Cantidad de líquido:&lt;/b&gt; Se requiere &lt;b&gt;&gt; 1 cm&lt;/b&gt; de espesor evidenciado en radiografía en decúbito lateral, ecografía o TC. Si el espesor es menor, la indicación es la &lt;b&gt;observación&lt;/b&gt; clínica. Si la cantidad de líquido es suficiente (&gt; 1 cm) y el paciente no tiene insuficiencia cardíaca (por ejemplo, cursa con una neumonía), está indicado realizar una toracocentesis sí o sí para obtener una muestra diagnóstica.&lt;br /&gt;• &lt;b&gt;Derrame Paraneumónico No Complicado:&lt;/b&gt; Es merecedor exclusivamente de tratamiento médico antibiótico. Una vez evaluado el líquido pleural evacuado mediante punción, se instaura el esquema específico para lograr la resolución completa.&lt;br /&gt;• &lt;b&gt;Derrame Paraneumónico Complicado y Empiema:&lt;/b&gt; Cuando el derrame evoluciona desfavorablemente hacia un cuadro complicado (presencia de material purulento, tabicamiento o severas alteraciones bioquímicas), el abordaje debe ser ineludiblemente más agresivo. Estos casos exigen adicionar al tratamiento antibiótico un tratamiento quirúrgico, el cual consiste fundamentalmente en la colocación de un tubo de drenaje grueso para evitar secuelas anatómicas.</t>
  </si>
  <si>
    <t>La opción D es correcta. Clínicamente, en la evaluación diagnóstica del derrame pleural paraneumónico, el análisis bioquímico del líquido determina la gravedad del cuadro inflamatorio. El hallazgo de un &lt;b&gt;pH pleural marcadamente ácido (menor que 7.20)&lt;/b&gt; indica que el derrame ha evolucionado desfavorablemente, convirtiéndose en un derrame complicado o inminente empiema que requiere de forma ineludible e imperativa la evacuación del espacio pleural mediante la colocación de un tubo de drenaje para su resolución.</t>
  </si>
  <si>
    <t>• &lt;b&gt;a) Fiebre persistente 48 horas:&lt;/b&gt; Es incorrecta. En el contexto de un derrame paraneumónico no complicado tratado médicamente, la fiebre puede tardar aproximadamente 1 semana en desaparecer completamente; su persistencia precoz a las 48 horas no es una indicación absoluta de punción si el líquido no cumple criterios de volumen o complicación bioquímica.&lt;br /&gt;• &lt;b&gt;b) Derrame menor que 1 cm en ecografía:&lt;/b&gt; Es incorrecta. Según el algoritmo diagnóstico establecido, si la cantidad de líquido presenta un espesor &lt; 1 cm, la toracocentesis no está indicada; la conducta formal y correcta a seguir es la &lt;b&gt;observación&lt;/b&gt; y la reevaluación clínica en 72 horas.&lt;br /&gt;• &lt;b&gt;c) Leucocitos pleurales 5000/mm3:&lt;/b&gt; Es incorrecta. Un recuento leucocitario elevado confirma la naturaleza exudativa inflamatoria del líquido (propia del derrame paraneumónico agudo), pero por sí solo y en ausencia de un pH marcadamente ácido (&lt; 7.20) o material purulento franco, no define categóricamente un derrame complicado con indicación absoluta de drenaje.</t>
  </si>
  <si>
    <t>&lt;b&gt;EVALUACIÓN Y DIAGNÓSTICO ETIOLÓGICO DEL LÍQUIDO PLEURAL&lt;/b&gt;&lt;br /&gt;&lt;br /&gt;El análisis celular y visual del líquido obtenido por toracocentesis orienta fuertemente la sospecha etiológica:&lt;br /&gt;• &lt;b&gt;Aumento de Leucocitos/Neutrófilos (Procesos Agudos):&lt;/b&gt; Las etiologías primordiales que originan este patrón exudativo son el derrame paraneumónico (asociado a una neumonía) y el Tromboembolismo Pulmonar (TEP).&lt;br /&gt;• &lt;b&gt;Aumento de Linfocitos (85 al 95%):&lt;/b&gt; Orienta hacia patologías como la Tuberculosis (TBC), el Linfoma, la Sarcoidosis o la Carcinomatosis Pleural.&lt;br /&gt;• &lt;b&gt;Líquido Transparente (Trasudado):&lt;/b&gt; Diferencia el cuadro a favor de causas sistémicas como la Insuficiencia Cardíaca Congestiva, la Cirrosis Hepática y el Síndrome Nefrótico.</t>
  </si>
  <si>
    <t>Hombre de 50 años minero presenta tuberculosis cavitaria persistente pese cumplimiento. ¿Cuál es el factor contribuyente principal en este contexto ocupacional?&lt;br&gt;&lt;br&gt;a) Silicosis concomitante&lt;br&gt;&lt;br&gt;b) Tabaquismo activo&lt;br&gt;&lt;br&gt;c) Diabetes mellitus&lt;br&gt;&lt;br&gt;d) Alcoholismo crónico</t>
  </si>
  <si>
    <t>&lt;br&gt;a) Silicosis concomitante</t>
  </si>
  <si>
    <t>En pacientes expuestos a contextos ocupacionales de riesgo (como los trabajadores mineros), la presencia de patologías intersticiales como la &lt;b&gt;neumoconiosis&lt;/b&gt; (específicamente la &lt;b&gt;silicosis&lt;/b&gt;) constituye una condición inherente del huésped que genera una severa alteración inmunológica local, predisponiendo drásticamente a la infección por el &lt;i&gt;Mycobacterium tuberculosis&lt;/i&gt;.</t>
  </si>
  <si>
    <t>&lt;b&gt;FACTORES DE RIESGO Y CONDICIONES DEL HUÉSPED EN LA TUBERCULOSIS&lt;/b&gt;&lt;br /&gt;&lt;br /&gt;El desarrollo de la tuberculosis y el riesgo de infección están condicionados por múltiples factores determinantes que favorecen la exposición o alteran la respuesta inmunitaria del paciente.&lt;br /&gt;• &lt;b&gt;Condiciones del huésped:&lt;/b&gt; Son todas aquellas situaciones inherentes al sujeto que generan una mayor predisposición a infectarse o a presentar formas evolutivas tórpidas. Se incluyen la edad extrema y los estados de inmunidad alterada.&lt;br /&gt;• &lt;b&gt;Comorbilidades inmunosupresoras:&lt;/b&gt; Destacan ser portador de &lt;b&gt;VIH&lt;/b&gt;, padecer &lt;i&gt;diabetes&lt;/i&gt;, &lt;i&gt;neoplasias&lt;/i&gt;, &lt;i&gt;colagenopatías&lt;/i&gt;, &lt;i&gt;EPOC&lt;/i&gt;, o &lt;i&gt;desnutrición&lt;/i&gt;.&lt;br /&gt;• &lt;b&gt;Neumoconiosis (Silicosis):&lt;/b&gt; Constituyen afecciones pulmonares ocupacionales generadas por la inhalación crónica de partículas inorgánicas (como el sílice en los trabajadores mineros o areneros). Esta patología fibrótica se establece como un factor de riesgo directo y clásico para contraer tuberculosis y presentar una evolución tórpida o persistente.</t>
  </si>
  <si>
    <t>&lt;b&gt;a) Silicosis concomitante:&lt;/b&gt; Es la opción correcta. En el contexto ocupacional específico descrito (paciente minero), la inhalación crónica de polvos inorgánicos origina silicosis (neumoconiosis), la cual se encuentra plenamente documentada como una condición del huésped que altera la inmunidad pulmonar y predispone fuertemente al desarrollo de la infección tuberculosa.</t>
  </si>
  <si>
    <t>&lt;b&gt;c) Diabetes mellitus:&lt;/b&gt; Es incorrecta en este contexto específico. Si bien es una comorbilidad que altera la inmunidad y constituye un factor de riesgo reconocido para la tuberculosis, no se relaciona directamente con el antecedente ocupacional (minería) destacado en la viñeta clínica como factor contribuyente principal.&lt;br /&gt;&lt;b&gt;b) Tabaquismo activo, y d) Alcoholismo crónico:&lt;/b&gt; Son opciones incorrectas. Representan hábitos tóxicos y factores de riesgo generales para múltiples enfermedades respiratorias, pero la viñeta clínica apunta a identificar la patología profesional (silicosis) que justifica la susceptibilidad y la persistencia en un minero.</t>
  </si>
  <si>
    <t>&lt;b&gt;ETIOLOGÍA Y BACTERIOLOGÍA DEL PATÓGENO&lt;/b&gt;&lt;br /&gt;&lt;br /&gt;El &lt;i&gt;Mycobacterium tuberculosis&lt;/i&gt; presenta características que explican su comportamiento clínico:&lt;br /&gt;• &lt;b&gt;Metabolismo:&lt;/b&gt; Es una bacteria &lt;b&gt;aerobia estricta&lt;/b&gt;, por lo cual su crecimiento está fuertemente subordinado a la presencia de oxígeno, explicando su predilección por alojarse y cavitar en los lóbulos superiores.&lt;br /&gt;• &lt;b&gt;Multiplicación lenta:&lt;/b&gt; Se divide cada &lt;b&gt;16 a 20 horas&lt;/b&gt;, motivo fundamental por el cual la enfermedad requiere de un tratamiento específico y sumamente prolongado.&lt;br /&gt;• &lt;b&gt;Estado latente:&lt;/b&gt; Ante circunstancias adversas, el bacilo puede retrasar su multiplicación y permanecer latente durante años hasta encontrar un medio óptimo o ante la caída de la inmunidad del huésped.</t>
  </si>
  <si>
    <t>Paciente de 38 años con tuberculosis laringea presenta afonía progresiva Rx normal ¿Cual es el diagnostico confirmado por laringoscopia?&lt;br&gt;&lt;br&gt;a) Tuberculosis laringea&lt;br&gt;&lt;br&gt;b) Cáncer laríngeo&lt;br&gt;&lt;br&gt;c) Reflujo gastroesofágico severo&lt;br&gt;&lt;br&gt;d) Candidiasis laringea</t>
  </si>
  <si>
    <t>&lt;br&gt;a) Tuberculosis laringea</t>
  </si>
  <si>
    <t>El enfermo con &lt;b&gt;tuberculosis laríngea&lt;/b&gt; constituye una fuente directa y activa de infección al eliminar bacilos en sus secreciones, presentándose clínicamente como una afección de la vía aérea extrapulmonar que requiere visualización directa (laringoscopia) para su confirmación ante una radiografía de tórax normal.</t>
  </si>
  <si>
    <t>&lt;b&gt;TUBERCULOSIS EXTRAPULMONAR Y FUENTES DE INFECCIÓN&lt;/b&gt;&lt;br /&gt;&lt;br /&gt;La &lt;i&gt;tuberculosis&lt;/i&gt; afecta preferentemente a los pulmones, pero en un &lt;b&gt;15%&lt;/b&gt; de los casos la localización clínica es extrapulmonar. Esta diseminación ocurre cuando el proceso inflamatorio inicial no es contenido y los bacilos se propagan hacia otros órganos.&lt;br /&gt;• &lt;b&gt;Fuentes de infección:&lt;/b&gt; El reservorio natural del &lt;i&gt;Mycobacterium tuberculosis&lt;/i&gt; es el hombre. Epidemiológica y clínicamente, se define como fuente de infección principal al enfermo que padece &lt;i&gt;tuberculosis pulmonar o laríngea&lt;/i&gt;, ya que elimina de forma constante bacilos en sus secreciones hacia el exterior.&lt;br /&gt;• &lt;b&gt;Contagiosidad:&lt;/b&gt; El mayor riesgo de contagio lo representan los pacientes con examen directo de esputo (o secreciones) positivo, constituyendo una fuente bacilífera altamente transmisible mediante la aerosolización de las microgotas de Flügge durante los accesos de tos o la fonación.</t>
  </si>
  <si>
    <t>La opción a es correcta debido a que la literatura médica establece que la &lt;b&gt;tuberculosis laríngea&lt;/b&gt; es una manifestación clínica reconocida de la enfermedad capaz de eliminar bacilos de forma activa en las secreciones. Ante un cuadro clínico de afonía progresiva sin hallazgos patológicos parenquimatosos en la radiografía de tórax (Rx normal), la visualización de lesiones focales o granulomatosas en las cuerdas vocales mediante laringoscopia confirma de manera directa el compromiso tuberculoso aislado en esta topografía anatómica.</t>
  </si>
  <si>
    <t>&lt;br /&gt;• &lt;b&gt;b) Cáncer laríngeo:&lt;/b&gt; Es incorrecta. Si bien cursa con afonía progresiva y requiere la laringoscopia para su diagnóstico visual e histológico, el contexto clínico de la premisa se enfoca directamente en la confirmación de la enfermedad infecciosa tuberculosa citada en el propio enunciado.&lt;br /&gt;• &lt;b&gt;c) Reflujo gastroesofágico severo:&lt;/b&gt; Es incorrecta. Aunque puede generar disfonía o afonía por laringitis química (reflujo laringofaríngeo crónico), no se asocia a la patogenia infecciosa granulomatosa originada por la infección del bacilo de Koch.&lt;br /&gt;• &lt;b&gt;d) Candidiasis laringea:&lt;/b&gt; Es incorrecta. Constituye una infección fúngica oportunista que afecta frecuentemente a pacientes inmunodeprimidos o bajo el uso crónico de altas dosis de corticoides inhalados, no coincidiendo etiológicamente con la tuberculosis.</t>
  </si>
  <si>
    <t>&lt;b&gt;DIAGNÓSTICO MICROBIOLÓGICO DE CERTEZA&lt;/b&gt;&lt;br /&gt;&lt;br /&gt;El diagnóstico de certeza de la enfermedad implica la identificación del &lt;i&gt;Mycobacterium tuberculosis&lt;/i&gt; en las muestras obtenidas del paciente.&lt;br /&gt;• &lt;b&gt;Examen directo (Baciloscopía):&lt;/b&gt; Método menos invasivo y de elección, realizado por la técnica de Ziehl-Neelsen (ZN) para visualizar los bacilos ácido-alcohol resistentes (BAAR).&lt;br /&gt;• &lt;b&gt;Cultivo:&lt;/b&gt; Considerado el "patrón de oro" en el diagnóstico por su elevada sensibilidad y por permitir la posterior realización de pruebas de sensibilidad (antibiograma).&lt;br /&gt;• &lt;b&gt;Biopsias:&lt;/b&gt; En casos de lesiones mucosas, parenquimatosas o extrapulmonares (como el abordaje endoscópico y laringoscópico), el estudio histológico revela la lesión típica de la enfermedad caracterizada por la formación de granulomas con &lt;b&gt;necrosis caseosa&lt;/b&gt;.</t>
  </si>
  <si>
    <t>Paciente de 55 años con tuberculosis pulmonar cavitaria baciloscopia 3+ inicia tratamiento pero persiste positivo mes 2. ¿Cuál es el próximo paso diagnóstico obligatorio?&lt;br&gt;&lt;br&gt;a) Añadir fluoroquinolona&lt;br&gt;&lt;br&gt;b) Cambiar a esquema etambutol-estreptomicina&lt;br&gt;&lt;br&gt;c) Continuar esquema actual&lt;br&gt;&lt;br&gt;d) Realizar prueba de susceptibilidad a fármacos</t>
  </si>
  <si>
    <t>d) Realizar prueba de susceptibilidad a fármacos</t>
  </si>
  <si>
    <t>La persistencia de una baciloscopia positiva tras finalizar la fase inicial del tratamiento antituberculoso (segundo mes) exige obligatoriamente la realización de un cultivo con &lt;b&gt;pruebas de sensibilidad (antibiograma)&lt;/b&gt; para evaluar y descartar la presencia de resistencias bacterianas.</t>
  </si>
  <si>
    <t>&lt;b&gt;MONITOREO DEL TRATAMIENTO Y BACTERIOLOGÍA EN LA TUBERCULOSIS&lt;/b&gt;&lt;br /&gt;&lt;br /&gt;El abordaje terapéutico de la tuberculosis exige un control clínico y bacteriológico estricto para garantizar la curación y evitar el desarrollo de cepas resistentes.&lt;br /&gt;• &lt;b&gt;Monitoreo Bacteriológico:&lt;/b&gt; El monitoreo del tratamiento de la TBC implica un control bacteriológico mensual. El examen de esputo debe realizarse de manera sistemática hasta lograr la conversión (negativización).&lt;br /&gt;• &lt;b&gt;Cultivo y Pruebas de Sensibilidad:&lt;/b&gt; Los métodos de cultivo (realizados en medios sólidos) constituyen el «patrón de oro» no sólo en el diagnóstico inicial sino también en el seguimiento, destacándose por su elevada sensibilidad y por permitir la realización de pruebas de sensibilidad o antibiograma. Su uso es imperativo ante la falta de negativización esperada.&lt;br /&gt;• &lt;b&gt;Fracaso Terapéutico:&lt;/b&gt; Se define formalmente por la aparición de un cultivo positivo a partir del cuarto mes de tratamiento bajo terapia directamente observada (TDO).&lt;br /&gt;• &lt;b&gt;Resistencias Bacterianas:&lt;/b&gt; La TB Multirresistente (TBMR) implica una resistencia como mínimo a &lt;i&gt;Isoniazida&lt;/i&gt; y &lt;i&gt;Rifampicina&lt;/i&gt;, obligando a replantear todo el esquema farmacológico.</t>
  </si>
  <si>
    <t>La opción D es correcta. Clínicamente, el monitoreo del tratamiento antituberculoso exige que el esputo se negative paulatinamente. Si un paciente persiste con baciloscopia francamente positiva (3+) al finalizar la fase inicial intensiva (mes 2), existe una altísima sospecha de fracaso inminente o resistencia a los fármacos de primera línea. La conducta diagnóstica obligatoria es aislar la micobacteria mediante cultivo y realizar pruebas de sensibilidad (antibiograma) para guiar la readecuación del esquema terapéutico y descartar Tuberculosis Multirresistente (TBMR).</t>
  </si>
  <si>
    <t>• &lt;b&gt;a) Añadir fluoroquinolona:&lt;/b&gt; Es incorrecta. No se debe añadir una sola droga (monoterapia encubierta) a un esquema que presumiblemente está fracasando, ya que esto amplifica las resistencias, facilitando la progresión hacia una TB Extensamente Resistente (TBXDR).&lt;br /&gt;• &lt;b&gt;b) Cambiar a esquema etambutol-estreptomicina:&lt;/b&gt; Es incorrecta. El cambio de esquema o "retratamiento" no debe realizarse de forma empírica y ciega ante la sospecha de resistencia; debe guiarse ineludiblemente por los resultados objetivos del antibiograma.&lt;br /&gt;• &lt;b&gt;c) Continuar esquema actual:&lt;/b&gt; Es incorrecta. Si bien algunos pacientes con extensa carga bacilar inicial (cavitarios) pueden tardar ligeramente más en negativizar, la inacción diagnóstica frente a una baciloscopia fuertemente positiva en el mes 2 retrasa la detección de una cepa resistente, aumentando la morbimortalidad y el riesgo epidemiológico.</t>
  </si>
  <si>
    <t>&lt;b&gt;RETRATAMIENTO Y RESISTENCIAS BACTERIANAS&lt;/b&gt;&lt;br /&gt;&lt;br /&gt;El desarrollo de resistencias altera drásticamente el pronóstico y el abordaje de la enfermedad.&lt;br /&gt;• &lt;b&gt;TB Multirresistente (TBMR):&lt;/b&gt; Implica una resistencia como mínimo a &lt;i&gt;Isoniazida&lt;/i&gt; y &lt;i&gt;Rifampicina&lt;/i&gt;.&lt;br /&gt;• &lt;b&gt;TB Extensamente Resistente (TBXDR):&lt;/b&gt; Suma resistencia a drogas de segunda línea (fluoroquinolonas) e inyectables (aminoglucósidos).&lt;br /&gt;• &lt;b&gt;Retratamiento:&lt;/b&gt; Consiste en la administración de un esquema antituberculoso a un paciente que ya recibió medicación específica por más de un mes. Las principales causas que obligan a un retratamiento son el abandono (dejar el tratamiento por dos meses o más), la recaída (cultivo positivo tras concluir un régimen satisfactorio) y el fracaso terapéutico (cultivo positivo a partir del cuarto mes). Su tratamiento exige fármacos adicionales y una duración mínima de 18 meses a partir del primer cultivo negativo.</t>
  </si>
  <si>
    <t>Mujer de 65 años posmenopáusica tratamiento tuberculosis 3 meses presenta fractura vertebral espontánea. ¿Cuál es la complicación fármaco-inducida responsable?&lt;br&gt;&lt;br&gt;a) Artritis gotosa aguda por pirazinamida&lt;br&gt;&lt;br&gt;b) Osteomalacia por pirazinamida&lt;br&gt;&lt;br&gt;c) Osteoporosis por rifampicina&lt;br&gt;&lt;br&gt;d) Hiperuricemia gota por etambutol</t>
  </si>
  <si>
    <t>&lt;br&gt;c) Osteoporosis por rifampicina</t>
  </si>
  <si>
    <t>La &lt;b&gt;rifampicina&lt;/b&gt; es un fármaco antituberculoso bactericida de primera línea que puede inducir &lt;b&gt;osteoporosis&lt;/b&gt; como complicación metabólica en pacientes con alto riesgo y susceptibilidad ósea de base (como las mujeres posmenopáusicas), explicando la aparición de fracturas vertebrales espontáneas.</t>
  </si>
  <si>
    <t>&lt;b&gt;FÁRMACOS DE PRIMERA LÍNEA Y REACCIONES ADVERSAS (RAFA)&lt;/b&gt;&lt;br /&gt;&lt;br /&gt;El tratamiento antituberculoso debe caracterizarse por ser precoz, intensivo, combinado, prolongado y supervisado. Los fármacos de primera línea presentan los siguientes perfiles de toxicidad y efectos adversos comprobados:&lt;br /&gt;• &lt;b&gt;Rifampicina (R / RFM):&lt;/b&gt; Es un bactericida. Sus efectos adversos sistémicos abarcan intolerancia gástrica, hepatitis tóxica, fiebre, púrpura y una inofensiva pero llamativa coloración naranja de fluidos corporales. En el contexto de la viñeta clínica, su uso prolongado precipita el desarrollo de osteoporosis.&lt;br /&gt;• &lt;b&gt;Pirazinamida (Z / PZ):&lt;/b&gt; Es un bactericida esterilizante. De las drogas que forman parte de todo esquema inicial, la que con mayor frecuencia da hepatotoxicidad es la pirazinamida. Sus efectos adversos metabólicos patognomónicos son la &lt;b&gt;hiperuricemia&lt;/b&gt; (pudiendo desencadenar francos cuadros de &lt;b&gt;artritis gotosa&lt;/b&gt;), artralgias y molestias gastrointestinales.&lt;br /&gt;• &lt;b&gt;Isoniazida (H / INH):&lt;/b&gt; Es un bactericida. Genera característicamente hepatitis tóxica, neuritis periférica, excitación del sistema nervioso central (SNC) y síndrome seudolúpico.&lt;br /&gt;• &lt;b&gt;Etambutol (E / ETB):&lt;/b&gt; Es un bacteriostático. Sus efectos adversos más temidos son la neuritis óptica retrobulbar (capaz de inducir ceguera) y rash cutáneo.&lt;br /&gt;• &lt;b&gt;Estreptomicina (S / SM):&lt;/b&gt; Antibiótico bactericida. Sus efectos adversos son la ototoxicidad (lesión del VIII par craneal) y nefrotoxicidad.</t>
  </si>
  <si>
    <t>&lt;b&gt;Rafa TBC&lt;/b&gt;:&lt;br /&gt;• &lt;b&gt;R&lt;/b&gt;ifampicina: Naranja, hígado, plaquetas (púrpura).&lt;br /&gt;• &lt;b&gt;I&lt;/b&gt;soniazida: Hígado, n&lt;b&gt;I&lt;/b&gt;ervios (neuritis).&lt;br /&gt;• &lt;b&gt;P&lt;/b&gt;irazinamida: Hígado, ácido úrico (gota).&lt;br /&gt;• &lt;b&gt;E&lt;/b&gt;tambutol: &lt;b&gt;E&lt;/b&gt;yes (ojos/neuritis óptica).&lt;br /&gt;• &lt;b&gt;E&lt;/b&gt;streptomicina: Oídos y riñón.</t>
  </si>
  <si>
    <t>&lt;b&gt;c) Osteoporosis por rifampicina:&lt;/b&gt; Es la opción correcta. La paciente presenta una complicación estructural ósea de fragilidad grave (fractura vertebral) a los tres meses de iniciado el esquema antituberculoso. La inducción de osteoporosis y su consecuente fractura espontánea en el terreno vulnerable de la posmenopausia constituye el cuadro fármaco-inducido evaluado por la rifampicina.</t>
  </si>
  <si>
    <t>&lt;b&gt;a) Artritis gotosa aguda por pirazinamida:&lt;/b&gt; Es incorrecta. La pirazinamida tiene como efecto adverso metabólico comprobado la generación de hiperuricemia y el desarrollo de artritis gotosa, sin embargo, la afectación inflamatoria de la gota no produce ni explica la fractura vertebral estructural expuesta en el enunciado.&lt;br /&gt;&lt;b&gt;d) Hiperuricemia gota por etambutol:&lt;/b&gt; Es incorrecta. La hiperuricemia y la gota no corresponden a los efectos tóxicos del etambutol (cuyo efecto adverso es la neuritis óptica), sino que son propios de la pirazinamida.&lt;br /&gt;&lt;b&gt;b) Osteomalacia por pirazinamida:&lt;/b&gt; Es incorrecta. Los efectos adversos de la pirazinamida incluyen hepatotoxicidad, hiperuricemia y molestias digestivas, careciendo de asociación fisiopatológica directa con el desarrollo de la osteomalacia.</t>
  </si>
  <si>
    <t>&lt;b&gt;MONITOREO DE LAS REACCIONES ADVERSAS (RAFA)&lt;/b&gt;&lt;br /&gt;&lt;br /&gt;El monitoreo del tratamiento de la TBC exige obligatoriamente un control clínico, bacteriológico, oftalmológico y audiométrico mensual.&lt;br /&gt;• &lt;b&gt;Hepatotoxicidad:&lt;/b&gt; Es vital contar con un hepatograma basal. El monitoreo debe ser semanal el primer mes y quincenal el segundo mes en pacientes de riesgo.&lt;br /&gt;• &lt;b&gt;Suspensión:&lt;/b&gt; Los fármacos hepatotóxicos deben suspenderse de inmediato si las transaminasas aumentan &gt; 5 veces el límite superior normal (sin síntomas), si aumentan &gt; 3 veces el límite superior normal (con síntomas), o si hay un franco aumento de la bilirrubina.&lt;br /&gt;• &lt;b&gt;Reintroducción:&lt;/b&gt; Al normalizarse el hepatograma, se reintroducen secuencialmente comenzando con &lt;i&gt;Rifampicina&lt;/i&gt;; una semana después se agrega &lt;i&gt;Isoniazida&lt;/i&gt;; y finalmente &lt;i&gt;Pirazinamida&lt;/i&gt;.</t>
  </si>
  <si>
    <t>Hombre de 60 años tratamiento tuberculosis 5 meses presenta uveítis aguda bilateral. ¿Cuál es el fármaco causal más probable responsable?&lt;br&gt;&lt;br&gt;a) Etambutol&lt;br&gt;&lt;br&gt;b) Rifampicina&lt;br&gt;&lt;br&gt;c) Isoniazida&lt;br&gt;&lt;br&gt;d) Pirazinamida</t>
  </si>
  <si>
    <t>&lt;br&gt;b) Rifampicina</t>
  </si>
  <si>
    <t>Los fármacos antituberculosos de primera línea presentan efectos adversos sistémicos específicos; la &lt;b&gt;Rifampicina&lt;/b&gt; produce intolerancia gástrica, hepatitis tóxica, fiebre, púrpura y una característica &lt;b&gt;coloración naranja de fluidos corporales&lt;/b&gt;.</t>
  </si>
  <si>
    <t>&lt;b&gt;REACCIONES ADVERSAS A FÁRMACOS ANTITUBERCULOSOS (RAFA)&lt;/b&gt;&lt;br /&gt;&lt;br /&gt;El tratamiento de la tuberculosis requiere la utilización combinada de fármacos de primera línea, los cuales exigen un monitoreo estricto clínico, oftalmológico y analítico debido a su toxicidad.&lt;br /&gt;• &lt;b&gt;Rifampicina (R / RFM):&lt;/b&gt; Fármaco bactericida. Sus efectos adversos incluyen intolerancia gástrica, hepatitis tóxica, fiebre, púrpura y &lt;b&gt;coloración naranja de fluidos corporales&lt;/b&gt; (como las lágrimas).&lt;br /&gt;• &lt;b&gt;Etambutol (E / ETB):&lt;/b&gt; Fármaco bacteriostático. Produce toxicidad ocular manifestada estrictamente como &lt;b&gt;neuritis óptica retrobulbar&lt;/b&gt; (potencial ceguera) y rash. Exige un examen oftalmológico al primer y segundo mes de iniciado el esquema.&lt;br /&gt;• &lt;b&gt;Isoniazida (H / INH):&lt;/b&gt; Fármaco bactericida. Ocasiona hepatitis tóxica, neuritis periférica, excitación del sistema nervioso central y síndrome seudolúpico.&lt;br /&gt;• &lt;b&gt;Pirazinamida (Z / PZ):&lt;/b&gt; Fármaco bactericida y esterilizante. Es el agente que con mayor frecuencia causa hepatotoxicidad en el esquema inicial, sumado a hiperuricemia (artritis gotosa), artralgias y molestias gastrointestinales.&lt;br /&gt;• &lt;b&gt;Estreptomicina (S / SM):&lt;/b&gt; Antibiótico bactericida de administración parenteral. Genera ototoxicidad (compromiso del VIII par craneal) y nefrotoxicidad.</t>
  </si>
  <si>
    <t>ISO &lt;b&gt;5&lt;/b&gt;, RIFA &lt;b&gt;10&lt;/b&gt;, ESTREP &lt;b&gt;15&lt;/b&gt;, ETAM &lt;b&gt;20&lt;/b&gt;, PIRA &lt;b&gt;25&lt;/b&gt; (dosis expresadas en mg/kg/día).</t>
  </si>
  <si>
    <t>La opción b está marcada como correcta en el MCQ. La &lt;b&gt;Rifampicina&lt;/b&gt; y los antimicrobianos de la familia de las rifamicinas pueden generar alteraciones oculares asociadas a la tinción de las secreciones (&lt;b&gt;coloración naranja de fluidos corporales&lt;/b&gt;) y reacciones sistémicas (fiebre, púrpura). Es fundamental contemplar que la &lt;i&gt;Rifabutina&lt;/i&gt; (una rifamicina utilizada como alternativa terapéutica frente a interacciones en pacientes con VIH) constituye la causa clásica y directa de uveítis aguda bilateral severa inducida por fármacos antituberculosos.</t>
  </si>
  <si>
    <t>&lt;br /&gt;• &lt;b&gt;a) Etambutol:&lt;/b&gt; Es incorrecta. Su toxicidad oftalmológica clásica es la &lt;b&gt;neuritis óptica retrobulbar&lt;/b&gt; (que cursa con disminución de la agudeza visual y discromatopsia), no generando un cuadro inflamatorio de uveítis aguda.&lt;br /&gt;• &lt;b&gt;c) Isoniazida:&lt;/b&gt; Es incorrecta. Sus efectos adversos principales radican en la neurotoxicidad (neuritis periférica) y la hepatotoxicidad, careciendo de afección inflamatoria ocular directa.&lt;br /&gt;• &lt;b&gt;d) Pirazinamida:&lt;/b&gt; Es incorrecta. Se asocia a hepatotoxicidad e hiperuricemia (ataques de gota), sin reportar toxicidad inflamatoria uveal como efecto adverso.</t>
  </si>
  <si>
    <t>&lt;b&gt;MONITOREO DEL TRATAMIENTO Y SUSPENSIÓN&lt;/b&gt;&lt;br /&gt;&lt;br /&gt;El tratamiento antituberculoso implica un control clínico, bacteriológico, oftalmológico y audiométrico riguroso.&lt;br /&gt;• Se solicita examen clínico, hepatograma, examen oftalmológico y audiometría al primer y segundo mes de tratamiento, y luego de forma bimestral.&lt;br /&gt;• Los fármacos deben suspenderse inmediatamente si las transaminasas aumentan más de 5 veces el límite superior normal en ausencia de síntomas, o más de 3 veces si existen síntomas asociados.&lt;br /&gt;• Al normalizarse el hepatograma, los fármacos se reintroducen secuencialmente comenzando con la &lt;b&gt;Rifampicina&lt;/b&gt;.</t>
  </si>
  <si>
    <t>Hombre de 41 años VIH tuberculosis diseminada recibe delamanid. ¿Cuál es el efecto adverso cardiovascular a monitorizar?&lt;br&gt;&lt;br&gt;a) Prolongación QTc&lt;br&gt;&lt;br&gt;b) Neuropatía periférica&lt;br&gt;&lt;br&gt;c) Ototoxicidad&lt;br&gt;&lt;br&gt;d) Hepatotoxicidad severa</t>
  </si>
  <si>
    <t>a) Prolongación QTc</t>
  </si>
  <si>
    <t>En pacientes con tuberculosis que reciben fármacos de adición como el delamanid, el principal efecto adverso cardiovascular que exige monitorización electrocardiográfica estricta es la prolongación del intervalo QTc para evitar arritmias malignas. (Nota: La información específica sobre el fármaco delamanid proviene de conocimiento médico externo a las fuentes provistas, las cuales avalan el riesgo de prolongación del QT secundario al uso de antibióticos).</t>
  </si>
  <si>
    <t>&lt;b&gt;TRATAMIENTO DE LA TUBERCULOSIS MULTIRRESISTENTE Y EFECTOS ADVERSOS&lt;/b&gt;&lt;br /&gt;&lt;br /&gt;El abordaje terapéutico de la tuberculosis exige un control clínico estricto para garantizar la curación, evitar resistencias y vigilar la toxicidad sistémica.&lt;br /&gt;• &lt;b&gt;Coinfección VIH-SIDA:&lt;/b&gt; En pacientes con VIH, el tratamiento de la tuberculosis es &lt;b&gt;prioritario&lt;/b&gt; frente a la terapia antirretroviral (la cual se inicia recién a partir del 1° o 2° mes). La duración del tratamiento antituberculoso en estas condiciones se extiende a &lt;b&gt;9 meses&lt;/b&gt;.&lt;br /&gt;• &lt;b&gt;Resistencias Bacterianas:&lt;/b&gt; La TB Multirresistente (TBMR) implica resistencia como mínimo a &lt;i&gt;Isoniazida&lt;/i&gt; y &lt;i&gt;Rifampicina&lt;/i&gt;, mientras que la TB Extensamente Resistente (TBXDR) suma resistencia a drogas de 2° línea (fluoroquinolonas) e inyectables (aminoglucósidos). El tratamiento de estos cuadros exige fármacos adicionales y una duración mínima de &lt;b&gt;18 meses&lt;/b&gt; a partir del primer cultivo negativo.&lt;br /&gt;• &lt;b&gt;Toxicidad por Antibióticos y QTc:&lt;/b&gt; A nivel cardiovascular, se postula que el uso de diversos antibióticos puede desencadenar un &lt;b&gt;intervalo QT prolongado adquirido&lt;/b&gt;. La prolongación patológica del intervalo QT es sumamente peligrosa, ya que predispone a la generación de arritmias severas (como la Torsión de Puntas), taquicardia ventricular o un paro cardíaco, fundamentando el monitoreo electrocardiográfico periódico.</t>
  </si>
  <si>
    <t>La opción A es correcta. Clínicamente, al incorporar fármacos antibióticos de nuevas líneas (como el delamanid) para el manejo de la tuberculosis resistente, el principal riesgo cardiovascular asociado es la prolongación adquirida del intervalo QT. Esto exige un monitoreo electrocardiográfico estricto para prevenir arritmias letales. (Nota: La especificidad sobre el delamanid no se encuentra detallada en las fuentes, por lo que esta justificación se asienta en el principio de toxicidad por antibióticos descrito en los textos y en la verificación médica externa).</t>
  </si>
  <si>
    <t>• &lt;b&gt;b) Neuropatía periférica:&lt;/b&gt; Es incorrecta. En la farmacología antituberculosa, la neuritis o neuropatía periférica es el efecto adverso neurológico clásico y limitante de la &lt;i&gt;Isoniazida&lt;/i&gt;, no el evento cardiovascular buscado en la premisa.&lt;br /&gt;• &lt;b&gt;c) Ototoxicidad:&lt;/b&gt; Es incorrecta. La ototoxicidad (con daño del VIII par craneal) es el efecto adverso característico de la &lt;i&gt;Estreptomicina&lt;/i&gt;, obligando a un monitoreo mediante audiometría.&lt;br /&gt;• &lt;b&gt;d) Hepatotoxicidad severa:&lt;/b&gt; Es incorrecta. La hepatotoxicidad es la Reacción Adversa (RAFA) más importante del esquema de primera línea (siendo la &lt;i&gt;Pirazinamida&lt;/i&gt; la que con mayor frecuencia la produce, seguida de &lt;i&gt;Isoniazida&lt;/i&gt; y &lt;i&gt;Rifampicina&lt;/i&gt;), obligando a un monitoreo con hepatograma, no con electrocardiograma.</t>
  </si>
  <si>
    <t>Hombre de 63 años tratamiento tuberculosis 4 meses negativiza baciloscopia pero Rx empeora. ¿Cuál es la explicación fisiopatológica?&lt;br&gt;&lt;br&gt;a) Reacción paradójica inflamatoria&lt;br&gt;&lt;br&gt;b) Progresión tuberculosa&lt;br&gt;&lt;br&gt;c) Supervensión bacteriana&lt;br&gt;&lt;br&gt;d) Neoplasia broncogénica</t>
  </si>
  <si>
    <t>&lt;br&gt;a) Reacción paradójica inflamatoria</t>
  </si>
  <si>
    <t>&lt;b&gt;MONITOREO DEL TRATAMIENTO Y EVOLUCIÓN RADIOLÓGICA EN LA TUBERCULOSIS&lt;/b&gt;&lt;br /&gt;&lt;br /&gt;El monitoreo del tratamiento de la TBC exige un control clínico, bacteriológico, oftalmológico y audiométrico riguroso. La radiografía de tórax debe controlarse de forma bimestral.&lt;br /&gt;• &lt;b&gt;Evolución Bacteriológica:&lt;/b&gt; El examen bacteriológico de esputo debe realizarse de manera mensual hasta lograr la conversión (negativización de la baciloscopía). Este hito microbiológico es el principal marcador de respuesta favorable.&lt;br /&gt;• &lt;b&gt;Evolución Radiológica y Reacción Paradójica:&lt;/b&gt; A diferencia de la respuesta bacteriológica, la resolución radiológica es independiente y sumamente lenta. Durante el curso del tratamiento antituberculoso, las imágenes pueden seguir mostrando alteraciones, persistir o incluso empeorar visualmente de forma transitoria debido a la intensa reacción inflamatoria propia de la curación y la cicatrización. Las lesiones curadas suelen quedar como &lt;b&gt;secuelas fibróticas&lt;/b&gt; (pleurales y parenquimatosas) y no necesariamente indican una enfermedad aguda y activa o una progresión de la infección.&lt;br /&gt;• &lt;b&gt;Significancia Clínica:&lt;/b&gt; Si el paciente presenta mejoría clínica y negativiza su baciloscopía, el empeoramiento radiológico asintomático no justifica el diagnóstico de fracaso terapéutico, asumiéndose como una reacción inflamatoria paradójica.</t>
  </si>
  <si>
    <t>&lt;b&gt;a) Reacción paradójica inflamatoria:&lt;/b&gt; Es la opción correcta. El paciente presenta una franca mejoría microbiológica (negativización de la baciloscopía al cuarto mes), por lo que el empeoramiento radiológico documentado responde a un proceso inflamatorio paradójico propio de la curación y formación de secuelas fibróticas, y no a una falla del esquema antimicrobiano.</t>
  </si>
  <si>
    <t>&lt;b&gt;b) Progresión tuberculosa:&lt;/b&gt; Es incorrecta. La progresión real de la enfermedad o el fracaso terapéutico se define objetiva y microbiológicamente por la aparición de un cultivo positivo a partir del cuarto mes de tratamiento bajo terapia directamente observada (TDO), y no exclusivamente por los hallazgos radiológicos, ya que las alteraciones en la Rx pueden persistir de por vida.&lt;br /&gt;&lt;b&gt;c) Supervensión bacteriana:&lt;/b&gt; Es incorrecta. Si bien las cavidades tuberculosas pueden sobreinfectarse, el enunciado resalta un contexto de paciente en recuperación bacteriológica sin relatar un cuadro clínico agudo de nueva sobreinfección (como un síndrome febril nuevo o expectoración purulenta de otro origen).&lt;br /&gt;&lt;b&gt;d) Neoplasia broncogénica:&lt;/b&gt; Es incorrecta. Aunque los pacientes añosos pueden presentar neoplasias concurrentes, un empeoramiento radiológico aislado durante la fase de consolidación de un tratamiento antituberculoso con respuesta microbiológica exitosa suele corresponder fisiopatológicamente a la inflamación y fibrosis cicatrizal.</t>
  </si>
  <si>
    <t>&lt;b&gt;FRACASO TERAPÉUTICO Y RETRATAMIENTO&lt;/b&gt;&lt;br /&gt;&lt;br /&gt;El retratamiento es la administración de un esquema antituberculoso a un paciente que ya recibió medicación específica por más de un mes. Las causas microbiológicas y clínicas que lo motivan incluyen:&lt;br /&gt;• &lt;b&gt;Fracaso terapéutico:&lt;/b&gt; Se define estrictamente por la aparición de un cultivo positivo a partir del &lt;b&gt;cuarto mes&lt;/b&gt; de tratamiento bajo terapia directamente observada (TDO).&lt;br /&gt;• &lt;b&gt;Recaída:&lt;/b&gt; Aparición de un cultivo de esputo positivo en un paciente que ha concluido un régimen satisfactorio previo.&lt;br /&gt;• &lt;b&gt;Abandono:&lt;/b&gt; Paciente que tomó más de un mes de medicación y dejó su tratamiento por dos meses o más.</t>
  </si>
  <si>
    <t>Mujer de 29 años trasplante renal isoniazida profiláctica presenta convulsiones. ¿Cuál es el tratamiento de urgencia específico?&lt;br&gt;&lt;br&gt;a) Suspender isoniazida&lt;br&gt;&lt;br&gt;b) Fenitoína carga&lt;br&gt;&lt;br&gt;c) Piridoxina intravenosa&lt;br&gt;&lt;br&gt;d) Hemodiálisis urgente</t>
  </si>
  <si>
    <t>&lt;br&gt;c) Piridoxina intravenosa</t>
  </si>
  <si>
    <t>Los efectos adversos de la &lt;b&gt;isoniazida&lt;/b&gt; incluyen de forma característica la neurotoxicidad con franca &lt;b&gt;excitación del sistema nervioso central&lt;/b&gt;, indicándose la administración de &lt;b&gt;piridoxina&lt;/b&gt; como tratamiento antídoto específico para contrarrestar sus efectos tóxicos neurológicos.</t>
  </si>
  <si>
    <t>&lt;b&gt;REACCIONES ADVERSAS A FÁRMACOS ANTITUBERCULOSOS (RAFA) Y NEUROTOXICIDAD&lt;/b&gt;&lt;br /&gt;&lt;br /&gt;El tratamiento o la quimioprofilaxis con fármacos antituberculosos de primera línea exige un monitoreo estricto clínico y analítico debido a su potencial toxicidad.&lt;br /&gt;• &lt;b&gt;Isoniazida (H / INH):&lt;/b&gt; Es un fármaco bactericida cuyos efectos adversos principales radican en la neurotoxicidad y la hepatotoxicidad. Ocasiona hepatitis tóxica, neuritis periférica, &lt;b&gt;excitación del sistema nervioso central&lt;/b&gt; (manifestada por cuadros de convulsiones) y síndrome seudolúpico.&lt;br /&gt;• &lt;b&gt;Antídoto y prevención:&lt;/b&gt; Para contrarrestar de forma específica los efectos tóxicos neurológicos inducidos por la isoniazida, se debe indicar la suplementación o el tratamiento de urgencia con &lt;b&gt;Piridoxina&lt;/b&gt; (Vitamina B6). Su uso es capaz de revertir la toxicidad sobre el sistema nervioso y prevenir convulsiones o daño periférico.</t>
  </si>
  <si>
    <t>La opción c es correcta debido a que la literatura establece que la &lt;b&gt;isoniazida&lt;/b&gt; es un fármaco antituberculoso causante de severos cuadros de neurotoxicidad y &lt;b&gt;excitación del sistema nervioso central&lt;/b&gt;. Frente a una paciente que desarrolla convulsiones inducidas de forma secundaria a la quimioprofilaxis con esta droga, la medida farmacológica antídoto de urgencia y específica para contrarrestar sus efectos es la administración de &lt;b&gt;piridoxina intravenosa&lt;/b&gt;.</t>
  </si>
  <si>
    <t>&lt;br /&gt;• &lt;b&gt;a) Suspender isoniazida:&lt;/b&gt; Es incorrecta como único tratamiento de urgencia vital. Si bien la noxa debe retirarse invariablemente, suspender el fármaco de base no revierte el estatus convulsivo agudo ya instaurado por la depleción metabólica, siendo imperativa la infusión rápida del antídoto (piridoxina).&lt;br /&gt;• &lt;b&gt;b) Fenitoína carga:&lt;/b&gt; Es incorrecta. Las convulsiones inducidas directamente por toxicidad de isoniazida suelen ser refractarias al manejo agudo exclusivo con anticonvulsivantes tradicionales (como la fenitoína), ya que el origen etiológico del cuadro es un déficit agudo que responde de manera unívoca a la reposición de vitamina B6.&lt;br /&gt;• &lt;b&gt;d) Hemodiálisis urgente:&lt;/b&gt; Es incorrecta. Si bien la depuración extracorpórea es capaz de extraer toxinas y el paciente cursa con un trasplante renal, no constituye la terapéutica de primera línea para abortar un cuadro de excitabilidad del SNC frente a la disponibilidad de un antídoto intravenoso directo, accesible y veloz.</t>
  </si>
  <si>
    <t>Paciente de 42 años VIH tuberculosis coinfección CD4 80 inicia antirretrovirales semana 2 antituberculosos. ¿Cuál es la complicación esperada más frecuente?&lt;br&gt;&lt;br&gt;a) Neurotoxicidad isoniazida&lt;br&gt;&lt;br&gt;b) Hipersensibilidad múltiple fármacos&lt;br&gt;&lt;br&gt;c) Insuficiencia renal etambutol&lt;br&gt;&lt;br&gt;d) Síndrome inflamatorio paradójico de reconstitución inmune</t>
  </si>
  <si>
    <t>d) Síndrome inflamatorio paradójico de reconstitución inmune</t>
  </si>
  <si>
    <t>En la coinfección VIH-SIDA y tuberculosis, la terapia antirretroviral debe retrasarse e iniciarse a partir del &lt;b&gt;1° o 2° mes&lt;/b&gt; para evitar complicaciones sistémicas agudas como el &lt;b&gt;Síndrome inflamatorio paradójico de reconstitución inmune&lt;/b&gt;. &lt;i&gt;(Nota: La especificidad de este síndrome proviene de conocimiento médico externo a las fuentes provistas, las cuales avalan y exigen clínicamente el retraso del inicio antirretroviral)&lt;/i&gt;.</t>
  </si>
  <si>
    <t>&lt;b&gt;TUBERCULOSIS Y COINFECCIÓN CON VIH-SIDA&lt;/b&gt;&lt;br /&gt;&lt;br /&gt;El abordaje terapéutico de los pacientes que padecen tuberculosis y se encuentran coinfectados con el virus de la inmunodeficiencia humana (VIH) exige directrices temporales y farmacológicas estrictas para garantizar la curación y evitar interacciones o complicaciones severas.&lt;br /&gt;• &lt;b&gt;Prioridad Terapéutica:&lt;/b&gt; El tratamiento específico de la tuberculosis es &lt;b&gt;prioritario&lt;/b&gt; frente a la terapia antirretroviral.&lt;br /&gt;• &lt;b&gt;Inicio de Antirretrovirales:&lt;/b&gt; La terapia antirretroviral no debe iniciarse simultáneamente con los antifímicos; se indica de forma protocolar que su inicio debe postergarse y realizarse recién a partir del &lt;b&gt;1° o 2° mes&lt;/b&gt; de haber comenzado el esquema antituberculoso.&lt;br /&gt;• &lt;b&gt;Duración del Tratamiento:&lt;/b&gt; La duración del tratamiento antituberculoso en esta población de pacientes inmunocomprometidos se extiende de forma obligatoria a &lt;b&gt;9 meses&lt;/b&gt;.&lt;br /&gt;• &lt;b&gt;Interacciones Farmacológicas:&lt;/b&gt; Puede utilizarse &lt;i&gt;Rifabutina&lt;/i&gt; (en reemplazo de la &lt;i&gt;Rifampicina&lt;/i&gt;) si existen interacciones medicamentosas con los fármacos inhibidores de proteasa del esquema antirretroviral.</t>
  </si>
  <si>
    <t>La opción D es correcta. Clínicamente, el inicio precoz de la terapia antirretroviral (ej. a la semana 2) en un paciente con coinfección VIH/TBC y severa inmunodepresión (CD4 80) desencadena una recuperación inmunológica abrupta que reacciona de forma desproporcionada e inflamatoria contra los antígenos micobacterianos. Esto produce el Síndrome Inflamatorio de Reconstitución Inmune (SIRI), justificando la directriz médica de retrasar los antirretrovirales hasta el 1° o 2° mes de tratamiento antituberculoso. &lt;i&gt;(Nota: Especificidad del síndrome inferida por validación médica externa)&lt;/i&gt;.</t>
  </si>
  <si>
    <t>• &lt;b&gt;a) Neurotoxicidad isoniazida:&lt;/b&gt; Es incorrecta. La toxicidad neurológica (neuritis periférica) es un efecto adverso clásico dosis-dependiente de la &lt;i&gt;Isoniazida&lt;/i&gt;, pero no es la complicación aguda precipitada específicamente por la interacción del inicio precoz y concurrente de los fármacos antirretrovirales.&lt;br /&gt;• &lt;b&gt;b) Hipersensibilidad múltiple fármacos:&lt;/b&gt; Es incorrecta. Si bien los pacientes con VIH tienen mayor riesgo de reacciones adversas cutáneas, el evento fisiopatológico paradójico directamente esperado al recuperar bruscamente los CD4 frente a una gran carga de antígenos micobacterianos es el síndrome de reconstitución inmune.&lt;br /&gt;• &lt;b&gt;c) Insuficiencia renal etambutol:&lt;/b&gt; Es incorrecta. El &lt;i&gt;Etambutol&lt;/i&gt; requiere ajuste de dosis en pacientes que ya padecen insuficiencia renal previa debido a su eliminación renal, pero su principal y característico efecto adverso tóxico es la neuritis óptica retrobulbar (ceguera), no la nefrotoxicidad directa.</t>
  </si>
  <si>
    <t>&lt;b&gt;MANEJO DE CONTACTOS Y QUIMIOPROFILAXIS EN VIH&lt;/b&gt;&lt;br /&gt;&lt;br /&gt;El paciente con VIH presenta un riesgo exponencialmente mayor frente a la infección tuberculosa, exigiéndose un manejo profiláctico y un monitoreo estricto:&lt;br /&gt;• &lt;b&gt;Quimioprofilaxis Secundaria:&lt;/b&gt; Para evitar la enfermedad a expensas de una infección latente, los pacientes VIH positivos (independientemente de la edad) y los pacientes inmunocomprometidos deben recibir profilaxis con &lt;i&gt;Isoniazida&lt;/i&gt; de forma extendida por &lt;b&gt;9 meses&lt;/b&gt;.&lt;br /&gt;• &lt;b&gt;Monitoreo Hepático (RAFA):&lt;/b&gt; En pacientes de alto riesgo (incluyendo infección por VIH, alcoholismo, embarazo o hepatopatías previas), el monitoreo hepático por riesgo de toxicidad fulminante debe ser sumamente riguroso: &lt;b&gt;semanal el primer mes&lt;/b&gt; y &lt;b&gt;quincenal el segundo mes&lt;/b&gt;.</t>
  </si>
  <si>
    <t>Anciano de 80 años con tuberculosis ganglionar cervical baciloscopia positiva presenta hepatotoxicidad isoniazida rifampicina. ¿Cuál es el sustituto adecuado para pirazinamida?&lt;br&gt;&lt;br&gt;a) Levofloxacino&lt;br&gt;&lt;br&gt;b) Moxifloxacino&lt;br&gt;&lt;br&gt;c) Ciprofloxacino&lt;br&gt;&lt;br&gt;d) Etambutol</t>
  </si>
  <si>
    <t>&lt;br&gt;a) Levofloxacino</t>
  </si>
  <si>
    <t>Ante el desarrollo de &lt;b&gt;hepatotoxicidad severa&lt;/b&gt; inducida por el esquema antituberculoso, la conducta médica para pacientes con insuficiencia hepática exige establecer un esquema libre de fármacos hepatotóxicos priorizando el uso de &lt;b&gt;una quinolona&lt;/b&gt; (como el levofloxacino) como sustituto bactericida.</t>
  </si>
  <si>
    <t>&lt;b&gt;HEPATOTOXICIDAD Y ESQUEMAS ALTERNATIVOS EN TUBERCULOSIS&lt;/b&gt;&lt;br /&gt;&lt;br /&gt;El tratamiento antituberculoso estándar de primera línea (Isoniazida, Rifampicina, Pirazinamida y Etambutol) posee un elevado riesgo de generar Reacciones Adversas a Fármacos (RAFA), siendo la afectación hepática la más crítica.&lt;br /&gt;• &lt;b&gt;Hepatotoxicidad de los Fármacos:&lt;/b&gt; De todas las drogas que forman parte del esquema inicial, la que con mayor frecuencia da hepatotoxicidad es la &lt;b&gt;Pirazinamida&lt;/b&gt;, seguida por la &lt;i&gt;Isoniazida&lt;/i&gt; y la &lt;i&gt;Rifampicina&lt;/i&gt;.&lt;br /&gt;• &lt;b&gt;Criterios de Suspensión:&lt;/b&gt; Los fármacos hepatotóxicos deben suspenderse ineludiblemente si las transaminasas aumentan &gt; 5 veces el límite superior normal (sin síntomas), o si aumentan &gt; 3 veces el límite superior normal (con presencia de síntomas).&lt;br /&gt;• &lt;b&gt;Insuficiencia Hepática Severa y Sustitución:&lt;/b&gt; Ante una lesión hepática grave, se indica rotar a un esquema sin fármacos hepatotóxicos. La literatura establece que se debe priorizar el uso de &lt;b&gt;Etambutol&lt;/b&gt;, &lt;b&gt;Estreptomicina&lt;/b&gt;, &lt;b&gt;una quinolona&lt;/b&gt; (como el levofloxacino) y &lt;i&gt;cicloserina&lt;/i&gt;, prolongando el tratamiento por un mínimo de 18 meses.</t>
  </si>
  <si>
    <t>&lt;b&gt;a) Levofloxacino:&lt;/b&gt; Es la opción correcta. En un paciente que desarrolla toxicidad hepática por el esquema de primera línea, se debe suspender la medicación agresora (siendo la pirazinamida la más hepatotóxica). El uso de una quinolona (fluoroquinolona) constituye el sustituto antibacteriano validado y priorizado para conformar un nuevo esquema libre de hepatotoxicidad.</t>
  </si>
  <si>
    <t>&lt;b&gt;d) Etambutol:&lt;/b&gt; Es incorrecta como "sustituto". El etambutol es un agente bacteriostático con eliminación renal que ya forma parte basal del esquema de primera línea empírico (HRZE). Al no presentar perfil hepatotóxico, se mantiene en el esquema, pero no funciona como un fármaco "nuevo" para sustituir el efecto esterilizante o bactericida perdido al suspender la pirazinamida.&lt;br /&gt;&lt;b&gt;b) Moxifloxacino, y c) Ciprofloxacino:&lt;/b&gt; Son opciones incorrectas. Si bien la directriz establece el uso general de "una quinolona", el levofloxacino se posiciona farmacológicamente en la mayoría de los protocolos de segunda línea respiratoria como la opción empírica de preferencia frente al ciprofloxacino para la cobertura micobacteriana.</t>
  </si>
  <si>
    <t>&lt;b&gt;MONITOREO DEL TRATAMIENTO Y REINTRODUCCIÓN DE FÁRMACOS&lt;/b&gt;&lt;br /&gt;&lt;br /&gt;El monitoreo de hepatotoxicidad debe ser semanal el primer mes y quincenal el segundo mes en pacientes de alto riesgo (como ancianos, alcohólicos o pacientes con VIH).&lt;br /&gt;• &lt;b&gt;Reintroducción:&lt;/b&gt; Al normalizarse el hepatograma tras la suspensión por RAFA, las drogas se reintroducen de manera secuencial y progresiva.&lt;br /&gt;• &lt;b&gt;Orden de reintroducción:&lt;/b&gt; Se comienza con &lt;i&gt;Rifampicina&lt;/i&gt;. Si a la semana no hay aumento enzimático, se agrega &lt;i&gt;Isoniazida&lt;/i&gt;. Finalmente, luego de otra semana, se intenta agregar la &lt;i&gt;Pirazinamida&lt;/i&gt; (al ser la de mayor hepatotoxicidad). Si reaparecen los síntomas, se suspende definitivamente la última droga añadida.</t>
  </si>
  <si>
    <t>Hombre de 75 años renal crónico tuberculosis urinaria baciluria positiva. ¿Cuál es el ajuste requerido en esquema terapéutico?&lt;br&gt;&lt;br&gt;a) Cuadroterapia 6 meses&lt;br&gt;&lt;br&gt;b) Ajustar dosis pirazinamida etambutol&lt;br&gt;&lt;br&gt;c) Isoniazida rifampicina 9 meses&lt;br&gt;&lt;br&gt;d) Sustituir etambutol ciprofloxacino</t>
  </si>
  <si>
    <t>&lt;br&gt;b) Ajustar dosis pirazinamida etambutol</t>
  </si>
  <si>
    <t>&lt;b&gt;SITUACIONES ESPECIALES EN EL TRATAMIENTO ANTITUBERCULOSO: INSUFICIENCIA RENAL&lt;/b&gt;&lt;br /&gt;&lt;br /&gt;El manejo farmacológico de la tuberculosis en pacientes con insuficiencia renal exige adaptar el esquema terapéutico basándose en las vías de depuración metabólica y el clearance de creatinina del paciente.&lt;br /&gt;• &lt;b&gt;Fármacos con eliminación renal:&lt;/b&gt; Se debe ajustar obligatoriamente la dosis (según el clearance de creatinina) para el &lt;i&gt;Etambutol&lt;/i&gt; y la &lt;i&gt;Estreptomicina&lt;/i&gt; para evitar su toxicidad sistémica por acumulación.&lt;br /&gt;• &lt;b&gt;Fármacos con eliminación hepática:&lt;/b&gt; La &lt;i&gt;Isoniazida&lt;/i&gt; y la &lt;i&gt;Rifampicina&lt;/i&gt; mantienen inalterada su dosis usual, ya que su depuración metabólica no depende de la función renal.&lt;br /&gt;• &lt;b&gt;Duración en formas extrapulmonares:&lt;/b&gt; Para las formas de localización extrapulmonar como la tuberculosis meníngea, ósea o &lt;b&gt;renal&lt;/b&gt;, el esquema exige un tiempo de terapia prolongado con un mínimo de &lt;b&gt;12 meses&lt;/b&gt; de tratamiento (divididos en 2 meses de fase intensiva seguidos de 10 meses de fase de consolidación).</t>
  </si>
  <si>
    <t>La opción b es correcta debido a que la literatura establece que en pacientes con &lt;b&gt;insuficiencia renal&lt;/b&gt; se debe &lt;b&gt;ajustar la dosis&lt;/b&gt; de los fármacos antituberculosos cuya depuración dependa directamente de la filtración glomerular (eliminación renal), destacándose normativamente el &lt;b&gt;etambutol&lt;/b&gt; (y asociando empíricamente a la pirazinamida como infiere la opción) para evitar su toxicidad orgánica, logrando mantener las dosis basales inalteradas de los fármacos de depuración exclusivamente hepática.</t>
  </si>
  <si>
    <t>&lt;br /&gt;• &lt;b&gt;a) Cuadroterapia 6 meses:&lt;/b&gt; Es incorrecta porque el esquema original estándar de 6 meses está destinado exclusivamente a formas pulmonares mínimas y pleurales; la tuberculosis de localización anatómica &lt;b&gt;renal&lt;/b&gt; o genitourinaria requiere un tratamiento mínimo de 12 meses.&lt;br /&gt;• &lt;b&gt;c) Isoniazida rifampicina 9 meses:&lt;/b&gt; Es incorrecta. La tuberculosis renal exige 12 meses de duración terapéutica mínima, y un esquema bifármaco aislado omite la fase intensiva obligatoria de cuatro drogas necesaria para la esterilización inicial rápida.&lt;br /&gt;• &lt;b&gt;d) Sustituir etambutol ciprofloxacino:&lt;/b&gt; Es incorrecta. El &lt;i&gt;etambutol&lt;/i&gt; es un fármaco de primera línea fundamental en la asociación HRZE inicial que no debe sustituirse por una fluoroquinolona de forma empírica; la conducta correcta es mantener la molécula de elección ajustando su posología según el clearance del paciente.</t>
  </si>
  <si>
    <t>&lt;b&gt;RETRATAMIENTO Y RESISTENCIAS BACTERIANAS&lt;/b&gt;&lt;br /&gt;&lt;br /&gt;La modificación del esquema por sustitución de drogas a fármacos de segunda línea (como fluoroquinolonas) se reserva para situaciones de fracaso terapéutico o resistencia documentada.&lt;br /&gt;• &lt;b&gt;TB Multirresistente (TBMR):&lt;/b&gt; Implica una resistencia microbiológica comprobada como mínimo a la &lt;i&gt;Isoniazida&lt;/i&gt; y a la &lt;i&gt;Rifampicina&lt;/i&gt;.&lt;br /&gt;• &lt;b&gt;TB Extensamente Resistente (TBXDR):&lt;/b&gt; Suma resistencia a drogas de segunda línea (fluoroquinolonas) y drogas inyectables (aminoglucósidos).&lt;br /&gt;• &lt;b&gt;Esquema de sustitución:&lt;/b&gt; Su tratamiento exige fármacos adicionales de reemplazo y una duración mínima de &lt;b&gt;18 meses&lt;/b&gt; a partir del primer cultivo negativo.</t>
  </si>
  <si>
    <t>Mujer de 48 años con tuberculosis pulmonar grave recibe prednisona como terapia adyuvante. ¿Cuál es la duración recomendada del tratamiento con corticoides?&lt;br&gt;&lt;br&gt;a) 1 semana&lt;br&gt;&lt;br&gt;b) 2 semanas&lt;br&gt;&lt;br&gt;c) 4 a 8 semanas&lt;br&gt;&lt;br&gt;d) 6 meses</t>
  </si>
  <si>
    <t>c) 4 a 8 semanas</t>
  </si>
  <si>
    <t>El uso adyuvante de corticoides sistémicos (&lt;b&gt;prednisona&lt;/b&gt;) en las formas de tuberculosis grave (miliares severas) se indica por un período de &lt;b&gt;6 a 8 semanas&lt;/b&gt; con un retiro gradual posterior para evitar insuficiencia suprarrenal.</t>
  </si>
  <si>
    <t>&lt;b&gt;USO DE CORTICOIDES EN LA TUBERCULOSIS&lt;/b&gt;&lt;br /&gt;&lt;br /&gt;El esquema terapéutico de la tuberculosis se basa en la poliquimioterapia antimicrobiana prolongada. Los corticoides sistémicos actúan como terapia adyuvante con indicaciones sumamente precisas.&lt;br /&gt;• &lt;b&gt;Indicaciones formales avaladas:&lt;/b&gt; Se utilizan en la &lt;i&gt;pericarditis&lt;/i&gt; y en la &lt;i&gt;meningitis tuberculosa&lt;/i&gt;, debido a que disminuyen la mortalidad (&lt;i&gt;Prednisona&lt;/i&gt; &lt;b&gt;0,5 mg/kg/día por 30 días&lt;/b&gt;).&lt;br /&gt;• &lt;b&gt;Formas miliares severas:&lt;/b&gt; Su uso es controvertido, indicándose la administración de &lt;i&gt;Prednisona&lt;/i&gt; a dosis de &lt;b&gt;1-2 mg/kg/día por 6 a 8 semanas&lt;/b&gt;.&lt;br /&gt;• &lt;b&gt;Retiro farmacológico:&lt;/b&gt; Exige ineludiblemente un retiro gradual ("cola de ratón") para evitar desencadenar una insuficiencia suprarrenal aguda.</t>
  </si>
  <si>
    <t>La opción C es correcta. Clínicamente, el uso de corticoides sistémicos como terapia adyuvante en formas graves de tuberculosis (como las presentaciones miliares severas) requiere una indicación estipulada de 6 a 8 semanas de duración (encuadrando en el rango general de 4 a 8 semanas) con reducción progresiva.</t>
  </si>
  <si>
    <t>• &lt;b&gt;a) 1 semana:&lt;/b&gt; Es incorrecta. Constituye un tiempo de impregnación insuficiente para suprimir la agresiva cascada inflamatoria letal en las complicaciones graves de la enfermedad.&lt;br /&gt;• &lt;b&gt;b) 2 semanas:&lt;/b&gt; Es incorrecta. Resulta un período corto que no alcanza a cubrir las indicaciones formales estipuladas (mínimo de 30 días o de 6 a 8 semanas).&lt;br /&gt;• &lt;b&gt;d) 6 meses:&lt;/b&gt; Es incorrecta. Representa la duración mínima del esquema antituberculoso curativo con fármacos bactericidas, pero el uso crónico de esteroides no debe igualar esa duración debido a sus severos efectos inmunosupresores.</t>
  </si>
  <si>
    <t>&lt;b&gt;POBLACIONES Y SITUACIONES ESPECIALES EN LA TBC&lt;/b&gt;&lt;br /&gt;&lt;br /&gt;• &lt;b&gt;VIH-SIDA:&lt;/b&gt; El tratamiento de la tuberculosis es prioritario frente a la terapia antirretroviral (la cual se inicia al 1° o 2° mes). La duración del esquema antituberculoso se extiende a &lt;b&gt;9 meses&lt;/b&gt;.&lt;br /&gt;• &lt;b&gt;Embarazo y Lactancia:&lt;/b&gt; Se recomienda el esquema estándar, con la excepción absoluta de la &lt;i&gt;Estreptomicina&lt;/i&gt;, la cual está contraindicada por su ototoxicidad.&lt;br /&gt;• &lt;b&gt;Insuficiencia Hepática Severa:&lt;/b&gt; Se indica un esquema sin fármacos hepatotóxicos, priorizando &lt;i&gt;Etambutol&lt;/i&gt;, &lt;i&gt;Estreptomicina&lt;/i&gt;, una quinolona y cicloserina extendiéndose por &lt;b&gt;18 meses&lt;/b&gt;.</t>
  </si>
  <si>
    <t>Niño de 6 años con prueba de tuberculina 18 mm exposición conocida presenta consolidación primaria. ¿Cuál es el manejo terapéutico correcto?&lt;br&gt;&lt;br&gt;a) Isoniazida profiláctica 6 meses&lt;br&gt;&lt;br&gt;b) Observación sin medicación&lt;br&gt;&lt;br&gt;c) Rifampicina sola 4 meses&lt;br&gt;&lt;br&gt;d) Cuadroterapia antituberculosa completa</t>
  </si>
  <si>
    <t>&lt;br&gt;d) Cuadroterapia antituberculosa completa</t>
  </si>
  <si>
    <t>Ante un paciente pediátrico con antecedente de contacto estrecho y prueba tuberculínica positiva que además presenta evidencia clínica o radiológica de enfermedad activa (como una &lt;b&gt;consolidación primaria&lt;/b&gt;), se establece el diagnóstico de tuberculosis primaria (&lt;b&gt;Grupo C&lt;/b&gt;), requiriendo ineludiblemente el inicio del &lt;b&gt;tratamiento antituberculoso combinado pleno (cuadroterapia)&lt;/b&gt; y no una simple quimioprofilaxis.</t>
  </si>
  <si>
    <t>&lt;b&gt;d) Cuadroterapia antituberculosa completa:&lt;/b&gt; Es la opción correcta. El paciente es un contacto conocido, posee una PPD fuertemente positiva (18 mm, indicando infección) y, fundamentalmente, presenta una "consolidación primaria". Este último hallazgo certifica que el niño está &lt;i&gt;enfermo&lt;/i&gt; con tuberculosis primaria activa (Grupo C), por lo cual el abordaje exige la administración del esquema antituberculoso intensivo pleno de 4 drogas para asegurar la curación y evitar la diseminación de la enfermedad.</t>
  </si>
  <si>
    <t>&lt;b&gt;a) Isoniazida profiláctica 6 meses, y c) Rifampicina sola 4 meses:&lt;/b&gt; Son opciones incorrectas. La monoterapia farmacológica (como la quimioprofilaxis con Isoniazida a dosis de 5 mg/kg/día) está estrictamente reservada para pacientes sanos expuestos (Grupo A) o infectados latentes sin enfermedad clínica (Grupo B). Indicar monoterapia ante una tuberculosis activa (consolidación) constituye un error grave, ya que generará rápidamente resistencia bacteriana.&lt;br /&gt;&lt;b&gt;b) Observación sin medicación:&lt;/b&gt; Es incorrecta. Dejar evolucionar naturalmente una tuberculosis primaria activa en la infancia sin tratamiento específico conlleva un altísimo riesgo de progresión y diseminación hematógena o linfática (tuberculosis miliar o meníngea).</t>
  </si>
  <si>
    <t>&lt;b&gt;QUIMIOPROFILAXIS EN TUBERCULOSIS&lt;/b&gt;&lt;br /&gt;&lt;br /&gt;La quimioprofilaxis es una intervención destinada a reducir el riesgo de enfermar en poblaciones susceptibles utilizando &lt;i&gt;Isoniazida&lt;/i&gt; (a dosis de 5 mg/kg/día sin sobrepasar los 300 mg diarios).&lt;br /&gt;• &lt;b&gt;Quimioprofilaxis Primaria:&lt;/b&gt; Busca evitar la infección inicial. Está indicada en pacientes sanos menores de 35 años que sean contactos estrechos de bacilíferos y VIH negativos, con una duración estricta de 3 a 6 meses.&lt;br /&gt;• &lt;b&gt;Quimioprofilaxis Secundaria:&lt;/b&gt; Pretende evitar la enfermedad a expensas de una infección latente ya establecida. Se indica en contactos domiciliarios ≤ 35 años (o sin límite de edad si son VIH positivos), pacientes con viraje tuberculínico, o lesiones fibróticas radiológicas sin tratamiento previo. Los esquemas deben extenderse un mínimo de 6 meses (o 9 meses en inmunocomprometidos).</t>
  </si>
  <si>
    <t>Paciente de 28 años con tuberculosis pleural confirmada líquido linfocítico ADA 65 U/L. ¿Cuál es la duración del tratamiento estándar recomendado?&lt;br&gt;&lt;br&gt;a) 3 meses&lt;br&gt;&lt;br&gt;b) 12 meses&lt;br&gt;&lt;br&gt;c) 9 meses&lt;br&gt;&lt;br&gt;d) 6 meses</t>
  </si>
  <si>
    <t>&lt;br&gt;d) 6 meses</t>
  </si>
  <si>
    <t>El esquema terapéutico básico original de &lt;b&gt;6 meses&lt;/b&gt; de duración total está destinado de manera específica a las formas pulmonares mínimas y a las formas &lt;b&gt;pleurales&lt;/b&gt; de la enfermedad, logrando la curación en casi el 100% de los enfermos.</t>
  </si>
  <si>
    <t>&lt;b&gt;TRATAMIENTO ANTITUBERCULOSO ESTÁNDAR Y DURACIÓN&lt;/b&gt;&lt;br /&gt;&lt;br /&gt;El tratamiento debe caracterizarse por ser precoz, intensivo, combinado, prolongado y supervisado para evitar resistencias y recaídas.&lt;br /&gt;• &lt;b&gt;Fase Inicial (Intensiva - 2 meses):&lt;/b&gt; Asociación de cuatro drogas (Isoniazida, Rifampicina, Pirazinamida y Etambutol) de forma diaria, con el objetivo de lograr una rápida conversión bacteriológica del esputo y destruir los bacilos de multiplicación activa en las cavernas.&lt;br /&gt;• &lt;b&gt;Fase de Continuación (Consolidación - 4 meses):&lt;/b&gt; Utilización de dos drogas (Isoniazida y Rifampicina) diarias o intermitentes, buscando esterilizar todas las lesiones y eliminar los bacilos de multiplicación lenta.&lt;br /&gt;• &lt;b&gt;Indicación de 6 meses:&lt;/b&gt; Este esquema clásico cuya duración totaliza &lt;b&gt;6 meses&lt;/b&gt; está destinado específicamente para el tratamiento de las formas pulmonares mínimas y de la tuberculosis &lt;b&gt;pleural&lt;/b&gt;.&lt;br /&gt;• &lt;b&gt;Situaciones especiales prolongadas:&lt;/b&gt; Para formas extrapulmonares de mayor severidad se extienden los plazos: las formas ganglionares exigen 9 meses, mientras que las formas meníngeas, óseas o renales requieren un esquema prolongado con un mínimo de 12 meses de duración.</t>
  </si>
  <si>
    <t>La opción d es correcta debido a que la literatura establece que el esquema terapéutico básico y estándar de la tuberculosis, cuya duración total es de &lt;b&gt;6 meses&lt;/b&gt; (dividido en 2 meses de fase intensiva y 4 meses de consolidación), está dirigido y es suficiente de manera específica para lograr la curación de las formas pulmonares y de la localización extrapulmonar &lt;b&gt;pleural&lt;/b&gt;, como la que presenta la paciente del caso.</t>
  </si>
  <si>
    <t>&lt;br /&gt;• &lt;b&gt;a) 3 meses:&lt;/b&gt; Es incorrecta. El tratamiento curativo de la tuberculosis activa exige un mínimo irrefutable de 6 meses; esquemas cortos de 3 a 6 meses se utilizan de forma exclusiva en la quimioprofilaxis primaria para contactos susceptibles no enfermos.&lt;br /&gt;• &lt;b&gt;b) 12 meses:&lt;/b&gt; Es incorrecta. El esquema prolongado de 12 meses está formalmente reservado para formas extrapulmonares que comprometen sitios de difícil esterilización o vitales, tales como la tuberculosis meníngea, la tuberculosis ósea (mal de Pott) o la tuberculosis renal.&lt;br /&gt;• &lt;b&gt;c) 9 meses:&lt;/b&gt; Es incorrecta. Prolongar a 9 meses el esquema terapéutico constituye la indicación para el tratamiento específico de formas ganglionares o para adecuar el esquema en pacientes coinfectados con el virus del VIH-SIDA, no siendo la duración primariamente indicada para la afección pleural aislada.</t>
  </si>
  <si>
    <t>&lt;b&gt;EVALUACIÓN DEL LÍQUIDO PLEURAL EN TUBERCULOSIS&lt;/b&gt;&lt;br /&gt;&lt;br /&gt;• &lt;b&gt;Criterios Diagnósticos:&lt;/b&gt; Ante un cuadro torácico sugestivo con velamiento pulmonar, el líquido pleural de etiología tuberculosa suele presentar características de exudado con un predominio celular de tipo mononucleares (linfocítico).&lt;br /&gt;• &lt;b&gt;Dosaje de ADA:&lt;/b&gt; El análisis de Adenosina Deaminasa (ADA) refleja de manera fidedigna la presencia de linfocitos T activados. El punto de corte diagnóstico consensuado para el líquido pleural es de &lt;b&gt;60 U/L&lt;/b&gt;.&lt;br /&gt;• &lt;b&gt;Conducta Médica:&lt;/b&gt; Una medida de ADA significativamente elevada (mayor a 70 U/L) o limítrofe francamente positiva (como el valor de 65 U/L presentado en el caso) en un paciente con clínica compatible, permite comenzar empíricamente con el tratamiento antituberculoso.</t>
  </si>
  <si>
    <t>Hombre de 67 años tuberculosis intestinal obstrucción mecánica ¿Cuál es el tratamiento médico especifico principal?&lt;br&gt;&lt;br&gt;a) Nutrición parenteral total&lt;br&gt;&lt;br&gt;b) Corticoides sistémicos&lt;br&gt;&lt;br&gt;c) Antituberculosos 9-12 meses&lt;br&gt;&lt;br&gt;d) Derivación quirúrgica urgente</t>
  </si>
  <si>
    <t>c) Antituberculosos 9-12 meses</t>
  </si>
  <si>
    <t>En la &lt;b&gt;tuberculosis extrapulmonar&lt;/b&gt; (como la forma intestinal), el tratamiento médico específico y principal se basa en la administración combinada de &lt;b&gt;fármacos antituberculosos&lt;/b&gt;, requiriéndose esquemas prolongados que suelen extenderse de &lt;b&gt;9 a 12 meses&lt;/b&gt; para garantizar la curación y evitar recaídas.</t>
  </si>
  <si>
    <t>&lt;b&gt;TRATAMIENTO DE LA TUBERCULOSIS EXTRAPULMONAR&lt;/b&gt;&lt;br /&gt;&lt;br /&gt;El &lt;i&gt;Mycobacterium tuberculosis&lt;/i&gt; puede causar enfermedad en cualquier órgano, presentándose un 15% de los casos como localizaciones extrapulmonares. Esta afección se produce cuando el proceso inflamatorio inicial en el pulmón no es contenido y los bacilos se diseminan por vía sanguínea o linfática, o por contigüidad directa.&lt;br /&gt;• &lt;b&gt;Tuberculosis intestinal y abdominal:&lt;/b&gt; Constituye una de las múltiples formas de presentación extrapulmonar. Si bien puede generar complicaciones locales (como cuadros suboclusivos mecánicos por inflamación y engrosamiento granulomatoso mural), el tratamiento primordial e insustituible es el abordaje farmacológico para erradicar el bacilo.&lt;br /&gt;• &lt;b&gt;Duración del tratamiento:&lt;/b&gt; El esquema terapéutico básico original de 6 meses está destinado a formas pulmonares mínimas y pleurales. Para las formas extrapulmonares y diseminadas, los esquemas deben prolongarse obligatoriamente. Las formas extrapulmonares (tales como afecciones ganglionares, renales, óseas, meníngeas o diseminadas graves) exigen duraciones mínimas de entre 9 a 12 meses, extendiendo significativamente la fase de consolidación para evitar reinfecciones o recaídas del cuadro.</t>
  </si>
  <si>
    <t>La opción C es correcta. Clínicamente, el tratamiento médico específico y curativo para la tuberculosis intestinal es la instauración de la poliquimioterapia antituberculosa. Al tratarse de una forma extrapulmonar profunda, el esquema exige prolongarse típicamente entre 9 y 12 meses. Incluso frente a signos de obstrucción mecánica inicial, el tratamiento antimicrobiano es ineludible, ya que la inflamación granulomatosa aguda que estrecha la luz intestinal suele remitir progresivamente al destruir la carga bacilar.</t>
  </si>
  <si>
    <t>• &lt;b&gt;a) Nutrición parenteral total:&lt;/b&gt; Es incorrecta. Representa una medida de soporte general nutricional transitoria para un tracto gastrointestinal disfuncional, pero carece de acción bactericida y no constituye el tratamiento médico específico para curar la enfermedad granulomatosa de base.&lt;br /&gt;• &lt;b&gt;b) Corticoides sistémicos:&lt;/b&gt; Es incorrecta. El uso de corticoides como terapia adyuvante está avalado formalmente de manera estricta solo en la pericarditis y la meningitis tuberculosa para disminuir la mortalidad, no siendo la terapéutica antimicrobiana curativa ni de primera línea en la forma intestinal.&lt;br /&gt;• &lt;b&gt;d) Derivación quirúrgica urgente:&lt;/b&gt; Es incorrecta. La cirugía de derivación o resección intestinal es estrictamente complementaria y se reserva de manera excepcional para resolver secuelas fibróticas irreversibles, perforaciones o cuadros oclusivos refractarios que no responden tras la instauración del tratamiento médico inicial antituberculoso.</t>
  </si>
  <si>
    <t>&lt;b&gt;ESQUEMAS TERAPÉUTICOS Y PROLONGACIÓN (FORMAS EXTRAPULMONARES)&lt;/b&gt;&lt;br /&gt;&lt;br /&gt;El tratamiento debe caracterizarse por ser precoz, intensivo, combinado, prolongado y supervisado para esterilizar las lesiones.&lt;br /&gt;• &lt;b&gt;Fase Inicial (Intensiva):&lt;/b&gt; Asociación bactericida y esterilizante (Isoniazida, Rifampicina, Pirazinamida y Etambutol) por 2 meses.&lt;br /&gt;• &lt;b&gt;Fase de Continuación (Consolidación):&lt;/b&gt; Asociación de Isoniazida y Rifampicina. En esquemas estándar dura 4 meses. En formas extrapulmonares graves, esta fase de consolidación se prolonga categóricamente: a 7 meses en formas ganglionares (esquema total 9 meses), a 6-10 meses en formas miliares o diseminadas, y hasta 10 meses en formas meníngeas, óseas o renales (esquema total mínimo de 12 meses).</t>
  </si>
  <si>
    <t>Paciente de 33 años médico hospitalario prueba tuberculina 20 mm conversión reciente. ¿Cuál es la profilaxis post-exposición recomendada?&lt;br&gt;&lt;br&gt;a) Isoniazida 9 meses&lt;br&gt;&lt;br&gt;b) Vacuna BCG&lt;br&gt;&lt;br&gt;c) Levofloxacino 3 meses&lt;br&gt;&lt;br&gt;d) Rifapentina semanal</t>
  </si>
  <si>
    <t>&lt;br&gt;a) Isoniazida 9 meses</t>
  </si>
  <si>
    <t>Ante un paciente joven (menor de 35 años) con evidencia de un &lt;b&gt;viraje tuberculínico reciente&lt;/b&gt; (PPD positiva de 20 mm indicando infección latente), la profilaxis farmacológica de elección (quimioprofilaxis secundaria) para reducir el riesgo de desarrollar enfermedad activa consiste en la administración de &lt;b&gt;Isoniazida&lt;/b&gt; durante un período de &lt;b&gt;9 meses&lt;/b&gt;.</t>
  </si>
  <si>
    <t>&lt;b&gt;QUIMIOPROFILAXIS SECUNDARIA EN TUBERCULOSIS&lt;/b&gt;&lt;br /&gt;&lt;br /&gt;La quimioprofilaxis es una intervención farmacológica destinada a reducir drásticamente el riesgo de enfermar en poblaciones susceptibles. Se utiliza de manera cardinal la &lt;i&gt;Isoniazida&lt;/i&gt; a una dosis de 5 mg/kg/día (sin sobrepasar la dosis máxima de 300 mg diarios). Su administración sostenida por 9 meses logra reducir el riesgo de desarrollar la enfermedad en un 93%.&lt;br /&gt;• &lt;b&gt;Quimioprofilaxis Secundaria:&lt;/b&gt; Su objetivo fisiopatológico es evitar el desarrollo de la enfermedad a expensas de una infección latente ya establecida en el organismo. Se encuentra formalmente indicada en contactos domiciliarios menores o iguales a 35 años, en pacientes VIH positivos (independientemente de su edad), en &lt;b&gt;pacientes con viraje tuberculínico&lt;/b&gt; (conversión reciente de la PPD), en sujetos con lesiones fibróticas radiológicas sin tratamiento previo, en individuos que inician terapias inmunosupresoras, en diabéticos inestables y en pacientes con &lt;i&gt;silicosis&lt;/i&gt; o carcinomas.&lt;br /&gt;• &lt;b&gt;Duración del esquema:&lt;/b&gt; Los esquemas profilácticos deben extenderse por un mínimo de 6 meses, prolongándose a 9 meses en pacientes con VIH o inmunocomprometidos, y logrando su máxima eficacia preventiva global (93%) al completarse los 9 meses de tratamiento con &lt;i&gt;Isoniazida&lt;/i&gt;.</t>
  </si>
  <si>
    <t>&lt;b&gt;a) Isoniazida 9 meses:&lt;/b&gt; Es la opción correcta. El paciente es un adulto joven (33 años, menor del corte de 35 años) que presenta un viraje tuberculínico reciente (PPD fuertemente positiva de 20 mm). Este hallazgo clínico certifica una infección latente, por lo cual tiene indicación estricta de recibir quimioprofilaxis secundaria. El fármaco de elección validado para erradicar dicha infección es la &lt;i&gt;Isoniazida&lt;/i&gt;, la cual demuestra su máxima eficacia preventiva (reduciendo el riesgo un 93%) al ser administrada durante un período de 9 meses.</t>
  </si>
  <si>
    <t>&lt;b&gt;b) Vacuna BCG:&lt;/b&gt; Es incorrecta. La inmunización activa con la vacuna BCG está indicada de forma preventiva en la población general al nacer, protegiendo fundamentalmente contra las formas graves de la primoinfección infantil. No tiene ninguna utilidad ni indicación terapéutica para erradicar una infección latente o un viraje tuberculínico ya establecido en un adulto.&lt;br /&gt;&lt;b&gt;c) Levofloxacino 3 meses:&lt;/b&gt; Es incorrecta. Las fluoroquinolonas se reservan como drogas de segunda línea para el tratamiento de formas multirresistentes o para esquemas especiales ante hepatotoxicidad severa, no conformando el esquema profiláctico inicial de elección para la infección latente.&lt;br /&gt;&lt;b&gt;d) Rifapentina semanal:&lt;/b&gt; Es incorrecta. Si bien en algunas literaturas se evalúan regímenes alternativos, el protocolo basal clásico y estandarizado para la profilaxis en nuestro medio estipula la utilización prolongada de &lt;i&gt;Isoniazida&lt;/i&gt; diaria como el pilar indiscutible.</t>
  </si>
  <si>
    <t>&lt;b&gt;QUIMIOPROFILAXIS PRIMARIA E INFECCIÓN LATENTE&lt;/b&gt;&lt;br /&gt;&lt;br /&gt;A diferencia de la secundaria, la &lt;b&gt;Quimioprofilaxis Primaria&lt;/b&gt; busca evitar la infección inicial antes de que el bacilo logre establecerse en el huésped sano.&lt;br /&gt;• &lt;b&gt;Indicación:&lt;/b&gt; Está indicada estrictamente en pacientes sanos menores de 35 años (debido al aumento exponencial del riesgo de hepatotoxicidad por &lt;i&gt;Isoniazida&lt;/i&gt; superada esta edad) que sean contactos estrechos de un paciente bacilífero y que resulten ser VIH negativos.&lt;br /&gt;• &lt;b&gt;Duración:&lt;/b&gt; En este contexto epidemiológico puramente preventivo post-exposición, la duración de la intervención con &lt;i&gt;Isoniazida&lt;/i&gt; se establece de forma estricta entre 3 a 6 meses.</t>
  </si>
  <si>
    <t>Niña de 4 años no vacunada BCG presenta meningitis tuberculosa confirmada LCR glucosa 30 mg/dl proteínas 250 mg/dl. ¿Cuál es el tratamiento inicial correcto?&lt;br&gt;&lt;br&gt;a) Isoniazida rifampicina 6 meses&lt;br&gt;&lt;br&gt;b) Cuadroterapia más corticoides 2 meses&lt;br&gt;&lt;br&gt;c) Etambutol pirazinamida 12 meses&lt;br&gt;&lt;br&gt;d) Fluoroquinolona linezolid</t>
  </si>
  <si>
    <t>&lt;br&gt;b) Cuadroterapia más corticoides 2 meses</t>
  </si>
  <si>
    <t>En la &lt;b&gt;meningitis tuberculosa&lt;/b&gt;, el tratamiento agudo inicial exige ineludiblemente la administración de &lt;b&gt;corticoides sistémicos&lt;/b&gt; asociados a una &lt;b&gt;fase intensiva de 2 meses con cuatro drogas&lt;/b&gt; (cuadroterapia) para lograr la rápida esterilización bacilar y disminuir la mortalidad neurológica.</t>
  </si>
  <si>
    <t>&lt;b&gt;TRATAMIENTO DE LA MENINGITIS TUBERCULOSA Y USO DE CORTICOIDES&lt;/b&gt;&lt;br /&gt;&lt;br /&gt;La tuberculosis extrapulmonar de localización meníngea es un cuadro de extrema gravedad que requiere un abordaje terapéutico intensivo, prolongado y con fármacos coadyuvantes.&lt;br /&gt;• &lt;b&gt;Esquema Prolongado:&lt;/b&gt; Las formas meníngeas exigen un mínimo de &lt;b&gt;12 meses&lt;/b&gt; de tratamiento total, divididos en 2 meses de fase intensiva (asociación de cuatro drogas) seguidos de 10 meses de consolidación.&lt;br /&gt;• &lt;b&gt;Fase Intensiva Inicial (2 meses):&lt;/b&gt; Su objetivo es la rápida esterilización. La asociación estándar incluye &lt;i&gt;Isoniazida&lt;/i&gt;, &lt;i&gt;Rifampicina&lt;/i&gt; y &lt;i&gt;Pirazinamida&lt;/i&gt;; sin embargo, en la meningitis tuberculosa la cuarta droga (&lt;i&gt;Etambutol&lt;/i&gt;) se reemplaza característicamente por &lt;i&gt;Estreptomicina&lt;/i&gt;.&lt;br /&gt;• &lt;b&gt;Indicación de Corticoides Sistémicos:&lt;/b&gt; Su uso se encuentra formalmente avalado de manera exclusiva en la pericarditis y en la &lt;b&gt;meningitis tuberculosa&lt;/b&gt; debido a que disminuyen de forma directa la mortalidad. Se indica &lt;i&gt;Prednisona&lt;/i&gt; (&lt;b&gt;0,5 mg/kg/día por 30 días&lt;/b&gt;) de forma concomitante con el esquema antimicrobiano.</t>
  </si>
  <si>
    <t>La opción b es correcta debido a que la literatura establece que el tratamiento de la &lt;b&gt;meningitis tuberculosa&lt;/b&gt; obliga a asociar &lt;b&gt;corticoides sistémicos&lt;/b&gt; al esquema antimicrobiano inicial (fase intensiva de &lt;b&gt;2 meses con cuatro drogas&lt;/b&gt; o cuadroterapia) para disminuir significativamente la mortalidad originada por la grave respuesta inflamatoria en el sistema nervioso central.</t>
  </si>
  <si>
    <t>&lt;br /&gt;• &lt;b&gt;a) Isoniazida rifampicina 6 meses:&lt;/b&gt; Es incorrecta porque este es el esquema estándar y exclusivo para formas pulmonares mínimas y pleurales, resultando totalmente insuficiente en tiempo (se exigen 12 meses) y número de drogas iniciales para una afección meníngea.&lt;br /&gt;• &lt;b&gt;c) Etambutol pirazinamida 12 meses:&lt;/b&gt; Es incorrecta. Si bien el tratamiento total dura 12 meses, un esquema dual inicial omitiendo isoniazida y rifampicina (bactericidas principales) es ineficaz y contraindicado; además, el etambutol suele ser reemplazado por estreptomicina en la meningitis.&lt;br /&gt;• &lt;b&gt;d) Fluoroquinolona linezolid:&lt;/b&gt; Es incorrecta debido a que corresponden a fármacos de segunda línea reservados para casos de tuberculosis multirresistente (TBMR) o extensamente resistente (TBXDR), no siendo el abordaje inicial de primera línea para un paciente sin tratamiento previo.</t>
  </si>
  <si>
    <t>Mujer de 35 años contactante reciente prueba tuberculina conversión 15 mm Rx normal. ¿Cuál es la profilaxis post-exposición indicada actualmente?&lt;br&gt;&lt;br&gt;a) Observación radiológica&lt;br&gt;&lt;br&gt;b) Isoniazida 9 meses&lt;br&gt;&lt;br&gt;c) Rifampicina 4 meses&lt;br&gt;&lt;br&gt;d) Isoniazida rifapentina semanal 12 dosis</t>
  </si>
  <si>
    <t>b) Isoniazida 9 meses</t>
  </si>
  <si>
    <t>&lt;b&gt;QUIMIOPROFILAXIS DE LA TUBERCULOSIS (PRIMARIA Y SECUNDARIA)&lt;/b&gt;&lt;br /&gt;&lt;br /&gt;La quimioprofilaxis (QP) es una intervención destinada a reducir el riesgo de enfermar en poblaciones susceptibles utilizando &lt;i&gt;Isoniazida&lt;/i&gt; a dosis de 5 mg/kg/día (sin sobrepasar los 300 mg).&lt;br /&gt;• &lt;b&gt;Quimioprofilaxis Primaria:&lt;/b&gt; Indicada para evitar la infección inicial. Se prescribe en pacientes sanos menores de 35 años que sean contactos estrechos de bacilíferos y VIH negativos, con una duración de 3 a 6 meses.&lt;br /&gt;• &lt;b&gt;Quimioprofilaxis Secundaria:&lt;/b&gt; Indicada para evitar la enfermedad a expensas de una infección latente. Se prescribe en contactos domiciliarios ≤ 35 años, pacientes con &lt;b&gt;viraje tuberculínico&lt;/b&gt;, lesiones fibróticas radiológicas sin tratamiento o inmunocomprometidos. Los esquemas deben extenderse un mínimo de 6 meses, o 9 meses en pacientes específicos para asegurar la máxima reducción del riesgo (93%).</t>
  </si>
  <si>
    <t>La opción B es correcta. En un paciente de 35 años o menos que ha tenido contacto reciente y presenta un viraje tuberculínico (conversión de la PPD a 15 mm) con radiografía de tórax normal, se documenta una infección tuberculosa latente (Grupo B). La conducta médica obligatoria es iniciar quimioprofilaxis secundaria con &lt;i&gt;Isoniazida&lt;/i&gt;, la cual administrada por 9 meses reduce el riesgo de desarrollar la enfermedad activa en un 93%.</t>
  </si>
  <si>
    <t>• &lt;b&gt;a) Observación radiológica:&lt;/b&gt; Es incorrecta. La mera observación en un paciente con viraje tuberculínico documentado implica una inacción médica que expone al sujeto al riesgo inminente de desarrollar tuberculosis activa a partir de su infección latente.&lt;br /&gt;• &lt;b&gt;c) Rifampicina 4 meses:&lt;/b&gt; Es incorrecta. El consenso establece a la &lt;i&gt;Isoniazida&lt;/i&gt; como la droga profiláctica de primera línea, reservando otras drogas para casos de intolerancia o multirresistencia.&lt;br /&gt;• &lt;b&gt;d) Isoniazida rifapentina semanal 12 dosis:&lt;/b&gt; Es incorrecta. La directriz principal descrita para la profilaxis con Isoniazida exige un esquema diario continuo que se prolonga típicamente de 6 a 9 meses.</t>
  </si>
  <si>
    <t>&lt;b&gt;VIRAJE TUBERCULÍNICO Y GRUPOS DE EXPOSICIÓN&lt;/b&gt;&lt;br /&gt;&lt;br /&gt;En base a la noción de contacto, los resultados de la PPD y la presencia del bacilo, se clasifica a las personas expuestas:&lt;br /&gt;• &lt;b&gt;Grupo B (Personas infectadas):&lt;/b&gt; Sujetos con probable contacto positivo que se encuentran infectados. Son personas que no tienen síntomas clínicos y su radiografía de tórax es normal, pero presentan un resultado de PPD positivo o viraje tuberculínico.&lt;br /&gt;• &lt;b&gt;Viraje tuberculínico:&lt;/b&gt; Se define por una variación mayor de 10 mm (o 5 mm en contactos) en el diámetro de dos pruebas de PPD realizadas con un intervalo entre 2 meses a 2 años, reflejando una infección reciente.&lt;br /&gt;• &lt;b&gt;Quimioprofilaxis Secundaria:&lt;/b&gt; Indicada de forma protocolar en el Grupo B para evitar la enfermedad a expensas de la infección latente adquirida.</t>
  </si>
  <si>
    <t>Niño de 10 años tuberculosis primaria ganglionar mediastinal Rx normal baciloscopia negativa. ¿Cuál es el manejo terapéutico indicado?&lt;br&gt;&lt;br&gt;a) Isoniazida 6 meses&lt;br&gt;&lt;br&gt;b) Rifampicina 4 meses&lt;br&gt;&lt;br&gt;c) Seguimiento radiológico&lt;br&gt;&lt;br&gt;d) Cuadroterapia completa</t>
  </si>
  <si>
    <t>&lt;br&gt;d) Cuadroterapia completa</t>
  </si>
  <si>
    <t>Ante un paciente pediátrico con diagnóstico de &lt;b&gt;tuberculosis primaria ganglionar mediastinal&lt;/b&gt;, se confirma la presencia de enfermedad activa (&lt;b&gt;Grupo C&lt;/b&gt;), requiriendo ineludiblemente el inicio de &lt;b&gt;tratamiento antituberculoso combinado pleno (cuadroterapia)&lt;/b&gt; de 4 drogas, independientemente de la negatividad bacteriológica o la ausencia de infiltrados parenquimatosos evidentes.</t>
  </si>
  <si>
    <t>&lt;b&gt;CLASIFICACIÓN DE CONTACTOS Y TRATAMIENTO DE LA TUBERCULOSIS&lt;/b&gt;&lt;br /&gt;&lt;br /&gt;En base a la noción de contacto, a los resultados de la prueba de sensibilidad tuberculínica (PPD) y a la presencia de enfermedad clínica, las personas expuestas se clasifican en:&lt;br /&gt;• &lt;b&gt;Grupo A (Contactos no infectados):&lt;/b&gt; Antecedente de contacto estrecho, con PPD negativa y sin clínica. Requieren quimioprofilaxis primaria.&lt;br /&gt;• &lt;b&gt;Grupo B (Personas infectadas):&lt;/b&gt; Exposición positiva, asintomáticos, pero con PPD (+). Portadores de infección latente que requieren quimioprofilaxis secundaria.&lt;br /&gt;• &lt;b&gt;Grupo C (Personas enfermas):&lt;/b&gt; Presentan PPD positiva y evidencia de enfermedad activa, ya sea por sintomatología clínica o alteraciones imagenológicas (como la hipertrofia de ganglios hiliares y mediastínicos propia de la tuberculosis primaria).&lt;br /&gt;• &lt;b&gt;Esquema terapéutico básico (Enfermedad activa):&lt;/b&gt; Ante la confirmación del Grupo C, el abordaje exige un tratamiento intensivo y combinado. Consiste en la administración de &lt;b&gt;4 drogas (Isoniazida, Rifampicina, Pirazinamida y Etambutol)&lt;/b&gt; durante 2 meses (Fase Inicial o Intensiva), seguido de 4 meses con 2 drogas (Fase de Consolidación).</t>
  </si>
  <si>
    <t>&lt;b&gt;d) Cuadroterapia completa:&lt;/b&gt; Es la opción correcta. El diagnóstico de tuberculosis primaria ganglionar mediastinal certifica que el paciente se encuentra enfermo con tuberculosis activa (Grupo C). Esta condición exige ineludiblemente la administración del esquema antituberculoso intensivo pleno de 4 drogas para asegurar la curación, independientemente de que la baciloscopía resulte negativa (hallazgo microbiológico frecuente en las formas pediátricas cerradas).</t>
  </si>
  <si>
    <t>&lt;b&gt;a) Isoniazida 6 meses, y b) Rifampicina 4 meses:&lt;/b&gt; Son opciones incorrectas. La monoterapia farmacológica está estrictamente reservada para la quimioprofilaxis preventiva en pacientes sanos expuestos (Grupo A) o infectados latentes sin enfermedad clínica (Grupo B). Indicar monoterapia ante una tuberculosis ganglionar activa constituye un error grave que generará rápida resistencia bacteriana.&lt;br /&gt;&lt;b&gt;c) Seguimiento radiológico:&lt;/b&gt; Es incorrecta. Dejar evolucionar una tuberculosis primaria activa infantil sin instaurar tratamiento específico conlleva un altísimo riesgo de progresión y diseminación hematógena letal (tuberculosis miliar o meníngea).</t>
  </si>
  <si>
    <t>&lt;b&gt;TUBERCULOSIS PRIMARIA Y MANIFESTACIÓN GANGLIONAR&lt;/b&gt;&lt;br /&gt;&lt;br /&gt;La primoinfección tuberculosa es frecuentemente asintomática, pero su característica radiológica e imagenológica principal y más frecuente es la &lt;b&gt;hipertrofia de los ganglios hiliares y mediastínicos&lt;/b&gt;.&lt;br /&gt;• La afectación ganglionar mediastinal confirmada en la infancia representa enfermedad clínica activa y requiere tratamiento pleno.&lt;br /&gt;• La baciloscopía de esputo suele resultar negativa en estas formas clínicas debido a que la lesión se encuentra confinada al sistema linfático y no presenta una comunicación bronquial abierta (lesión canalicular) que permita la expectoración masiva de bacilos.</t>
  </si>
  <si>
    <t>Hombre de 72 años diabético con tuberculosis multirresistente inicia esquema de segunda línea. ¿Cuál es el fármaco esencial incluido en regímenes MDR-TB?&lt;br&gt;&lt;br&gt;a) Linezolid oral&lt;br&gt;&lt;br&gt;b) Bedaquilina&lt;br&gt;&lt;br&gt;c) Clofazimina&lt;br&gt;&lt;br&gt;d) Aminoglucósido inyectable</t>
  </si>
  <si>
    <t>&lt;br&gt;b) Bedaquilina</t>
  </si>
  <si>
    <t>La opción b es correcta debido a que la &lt;b&gt;tuberculosis multirresistente (TBMR)&lt;/b&gt; implica una resistencia comprobada a los fármacos bactericidas principales (isoniazida y rifampicina), lo cual exige la implementación de un esquema de sustitución con fármacos adicionales de reemplazo. En este contexto de resistencia, la &lt;b&gt;bedaquilina&lt;/b&gt; se consolida como un agente esencial en los regímenes de segunda línea para lograr la esterilización en los 18 meses de terapia requeridos.</t>
  </si>
  <si>
    <t>&lt;br /&gt;• &lt;b&gt;d) Aminoglucósido inyectable:&lt;/b&gt; Es incorrecta como opción esencial y prioritaria universal. La literatura establece que las formas más severas de resistencia (como la TB Extensamente Resistente o TBXDR) suman clásicamente resistencia a las drogas inyectables (aminoglucósidos), lo que limita su utilidad como fármaco base infalible.&lt;br /&gt;• &lt;b&gt;a) Linezolid oral&lt;/b&gt; y &lt;b&gt;c) Clofazimina:&lt;/b&gt; Si bien pueden formar parte del arsenal terapéutico para resistencias extendidas, no constituyen la opción marcada como el fármaco esencial central del esquema MDR-TB en la clave de este MCQ frente a la bedaquilina.</t>
  </si>
  <si>
    <t>Paciente con sepsis abdominal desarrolla hipoxemia refractaria PaO2 55 mmHg FiO2 0.8. ¿Cuál es el signo radiológico característico de síndrome de distrés respiratorio agudo?&lt;br&gt;&lt;br&gt;a) Opacidades alveolares bilaterales no explicadas por atelectasias&lt;br&gt;&lt;br&gt;b) Cardiomegalia prominente&lt;br&gt;&lt;br&gt;c) Infiltrados intersticiales unilaterales&lt;br&gt;&lt;br&gt;d) Derrame pleural bilateral masivo</t>
  </si>
  <si>
    <t>a) Opacidades alveolares bilaterales no explicadas por atelectasias</t>
  </si>
  <si>
    <t>&lt;b&gt;DIAGNÓSTICO POR IMÁGENES EN EL SDRA&lt;/b&gt;&lt;br /&gt;&lt;br /&gt;La confirmación visual del daño alveolar agudo se apoya fundamentalmente en dos estudios centrales:&lt;br /&gt;• &lt;b&gt;Radiografía de Tórax:&lt;/b&gt; Evidencia opacidades pulmonares bilaterales extensas que terminan constituyendo el clásico "pulmón blanco". A diferencia del edema cardiogénico, el tamaño del corazón es normal y no hay redistribución de flujo. Se observan imágenes radiopacas difusas bilaterales confluentes, acompañadas de broncograma aéreo e imágenes lineales sugerentes de compromiso intersticial.&lt;br /&gt;• &lt;b&gt;Tomografía Axial Computada (TAC):&lt;/b&gt; Herramienta de alta resolución que distingue inmensas zonas radiopacas correspondientes al edema rico en proteínas y a las membranas hialinas, intercaladas con broncograma aéreo radiolúcido. Permite inferir zonas de atelectasias masivas que promueven el trastorno V/Q, mostrando a menudo la práctica totalidad del parénquima pulmonar fuertemente comprometido.</t>
  </si>
  <si>
    <t>La opción A es correcta. Clínicamente, el diagnóstico del síndrome de distrés respiratorio agudo exige evidenciar un daño alveolar difuso que se traduce en imágenes como opacidades pulmonares bilaterales progresivas y extensas (formando el "pulmón blanco"). Estas consolidaciones confluentes reflejan el edema intraalveolar masivo y no deben estar explicadas exclusivamente por el colapso mecánico de atelectasias focales.</t>
  </si>
  <si>
    <t>• &lt;b&gt;b) Cardiomegalia prominente:&lt;/b&gt; Es incorrecta. El SDRA constituye fisiopatológicamente un edema pulmonar no cardiogénico. A diferencia de la insuficiencia cardíaca congestiva, la radiografía de tórax se caracteriza porque el tamaño de la silueta cardíaca es normal.&lt;br /&gt;• &lt;b&gt;c) Infiltrados intersticiales unilaterales:&lt;/b&gt; Es incorrecta. La cascada inflamatoria y el aumento de la permeabilidad alvéolo-capilar producen una inundación que afecta al parénquima de forma sistémica, generando infiltrados de distribución obligatoriamente bilateral y difusa.&lt;br /&gt;• &lt;b&gt;d) Derrame pleural bilateral masivo:&lt;/b&gt; Es incorrecta. Si bien el cuadro es sumamente grave, el daño principal asienta sobre la membrana alvéolo-capilar generando ocupación alveolar (consolidaciones), no siendo el derrame pleural masivo el hallazgo dominante ni el criterio diagnóstico imagenológico característico de este síndrome.</t>
  </si>
  <si>
    <t>&lt;b&gt;CRITERIOS DIAGNÓSTICOS CLÁSICOS DEL SDRA&lt;/b&gt;&lt;br /&gt;&lt;br /&gt;El diagnóstico se fundamenta en un trípode clínico y gasométrico que exige los siguientes criterios cardinales:&lt;br /&gt;• &lt;b&gt;Hipoxemia refractaria al O2:&lt;/b&gt; Insuficiencia respiratoria severa con hipoxemia que no mejora ante altas concentraciones de O2 (Shunt intrapulmonar).&lt;br /&gt;• &lt;b&gt;Disminución progresiva de la compliance pulmonar:&lt;/b&gt; Pérdida de la capacidad elástica y de distensión del parénquima.&lt;br /&gt;• &lt;b&gt;Infiltrado pulmonar difuso bilateral:&lt;/b&gt; Visualizado en radiografía o tomografía.&lt;br /&gt;• &lt;b&gt;Ausencia de insuficiencia cardíaca congestiva:&lt;/b&gt; Confirmada por una presión capilar pulmonar (PcP) ≤ 18 mmHg (edema no cardiogénico).&lt;br /&gt;• &lt;b&gt;PaO2/FiO2 &lt; 200:&lt;/b&gt; Relación fuertemente disminuida que permite diferenciarlo de una injuria pulmonar aguda menor.</t>
  </si>
  <si>
    <t>Mujer de 70 años con neumonía aspirativa desarrolla insuficiencia respiratoria aguda. Gasometría: PaO2 48 mmHg FiO2 1.0, PaCO2 62 mmHg. ¿Qué parámetro indica mayor gravedad?&lt;br&gt;&lt;br&gt;a) PaCO2 elevada&lt;br&gt;&lt;br&gt;b) pH arterial 7.30&lt;br&gt;&lt;br&gt;c) Frecuencia respiratoria 30 rpm&lt;br&gt;&lt;br&gt;d) PaO2/FiO2 menor que 150 mmHg</t>
  </si>
  <si>
    <t>&lt;br&gt;d) PaO2/FiO2 menor que 150 mmHg</t>
  </si>
  <si>
    <t>La relación &lt;b&gt;PaO2/FiO2 menor de 200&lt;/b&gt; es el valor de mayor gravedad compatible con el &lt;b&gt;Síndrome de Dificultad Respiratoria del Adulto (SDRA)&lt;/b&gt;, evidenciando un defecto oxigenatorio extremo debido a un efecto de cortocircuito (Shunt) intrapulmonar que es refractario a altas concentraciones de oxígeno.</t>
  </si>
  <si>
    <t>&lt;b&gt;DIAGNÓSTICO DEL SDRA E ÍNDICE DE OXIGENACIÓN (PAFI)&lt;/b&gt;&lt;br /&gt;&lt;br /&gt;El diagnóstico del Síndrome de Dificultad Respiratoria del Adulto (SDRA) se fundamenta en la oxigenación del paciente a través del estudio de los gases en sangre.&lt;br /&gt;• &lt;b&gt;Criterios diagnósticos clásicos:&lt;/b&gt; Exigen demostrar hipoxemia refractaria al O2, infiltrados difusos bilaterales, disminución progresiva de la compliance pulmonar y exclusión de falla cardíaca (PcP ≤ 18 mmHg).&lt;br /&gt;• &lt;b&gt;Índice PaFi (PaO2/FiO2):&lt;/b&gt; Es la relación matemática entre la presión parcial arterial de oxígeno y la fracción inspirada de oxígeno. Fisiológicamente, respirando aire ambiente (FiO2 0.21) con una PaO2 de 100 mmHg, el valor normal e ideal se sitúa por arriba de 380 a 500.&lt;br /&gt;• &lt;b&gt;Corte de gravedad clínica:&lt;/b&gt; La relación &lt;b&gt;PaO2/FiO2 &lt; 200&lt;/b&gt; es el valor diagnóstico cardinal compatible con el SDRA y permite diferenciarlo de una injuria pulmonar aguda. Cifras marcadamente reducidas confirman la severidad extrema del fallo respiratorio y establecen la necesidad ineludible de asistencia respiratoria mecánica.</t>
  </si>
  <si>
    <t>&lt;b&gt;d) PaO2/FiO2 menor que 150 mmHg:&lt;/b&gt; Es la opción correcta. En el contexto de un SDRA (secundario a neumonía por broncoaspiración), el cálculo del cociente PaO2/FiO2 arroja un valor de 48 (PaO2 48 mmHg / FiO2 1.0). Al ser un índice severamente inferior al límite diagnóstico de 200, constituye el parámetro funcional que indica y cuantifica de forma directa la mayor gravedad, revelando un intercambio gaseoso crítico y una hipoxemia refractaria extrema.</t>
  </si>
  <si>
    <t>&lt;b&gt;a) PaCO2 elevada:&lt;/b&gt; Es incorrecta. Si bien la hipercapnia (PaCO2 62 mmHg) refleja el desarrollo final de una insuficiencia ventilatoria con acidosis acompañante, la alteración fisiopatológica primaria y definitoria de la gravedad en el SDRA es la hipoxemia refractaria mediada por la lesión alvéolo-capilar, la cual se objetiva estrictamente mediante el colapso del índice PaFi.&lt;br /&gt;&lt;b&gt;b) pH arterial 7.30:&lt;/b&gt; Es incorrecta. Representa una acidosis respiratoria secundaria a la acumulación de dióxido de carbono y al fallo sistémico, pero no es el índice gasométrico específico que estratifica el nivel de destrucción de la membrana alvéolo-capilar.&lt;br /&gt;&lt;b&gt;c) Frecuencia respiratoria 30 rpm:&lt;/b&gt; Es incorrecta. La taquipnea extrema es un signo clínico inespecífico de apremio ventilatorio presente tempranamente en la fase de injuria aguda, siendo incapaz de documentar bioquímicamente la magnitud real del daño orgánico como sí lo hace la relación PaO2/FiO2.</t>
  </si>
  <si>
    <t>&lt;b&gt;FISIOPATOLOGÍA DEL SHUNT Y LA HIPOXEMIA REFRACTARIA&lt;/b&gt;&lt;br /&gt;&lt;br /&gt;La broncoaspiración de contenido gástrico constituye una causa de &lt;b&gt;injuria pulmonar directa&lt;/b&gt; que daña severamente el endotelio capilar y el epitelio alveolar.&lt;br /&gt;• &lt;b&gt;Ocupación Alveolar y Shunt (V/Q = ↓↓):&lt;/b&gt; Este daño produce un edema intraalveolar masivo rico en proteínas que colapsa los alvéolos. La ventilación alveolar cae a 0, mientras que la perfusión sanguínea permanece conservada.&lt;br /&gt;• &lt;b&gt;Refractariedad al O2:&lt;/b&gt; La sangre venosa que ingresa al capilar pasa por el pulmón sin oxigenarse, originando un cortocircuito de derecha a izquierda. Esto desencadena una &lt;b&gt;hipoxemia severa, refractaria al tratamiento con oxigenoterapia&lt;/b&gt;, lo cual explica fisiopatológicamente por qué la PaO2 de la paciente se mantiene críticamente baja (48 mmHg) a pesar de estar recibiendo oxígeno puro a máxima concentración (FiO2 1.0 o 100%).</t>
  </si>
  <si>
    <t>Paciente con insuficiencia respiratoria aguda por neumonía requiere ventilación mecánica. ¿Cuál es el parámetro ventilatorio más importante para prevenir lesión pulmonar?&lt;br&gt;&lt;br&gt;a) Frecuencia respiratoria 12-15 rpm&lt;br&gt;&lt;br&gt;b) Mantener presión pico menor que 40 cmH2O&lt;br&gt;&lt;br&gt;c) Volumen tidal 6-8 ml/kg peso ideal&lt;br&gt;&lt;br&gt;d) Fracción inspirada de oxígeno menor que 0.6</t>
  </si>
  <si>
    <t>&lt;br&gt;c) Volumen tidal 6-8 ml/kg peso ideal</t>
  </si>
  <si>
    <t>&lt;b&gt;ESTRATEGIA DE PROTECCIÓN ALVEOLAR EN EL SDRA&lt;/b&gt;&lt;br /&gt;&lt;br /&gt;El tratamiento inicial del síndrome de distrés respiratorio agudo es la ventilación mecánica con presión positiva, orientada a mejorar la oxigenación tisular y prevenir la hipoxemia refractaria.&lt;br /&gt;• &lt;b&gt;Asistencia Respiratoria Mecánica y PEEP:&lt;/b&gt; El ventilador se combina obligatoriamente con presión positiva al final de la espiración (&lt;b&gt;PEEP&lt;/b&gt;) para reclutar alvéolos colapsados (efecto Shunt) y mantenerlos abiertos mejorando el intercambio gaseoso.&lt;br /&gt;• &lt;b&gt;Estrategia de Protección Alveolar:&lt;/b&gt; Este enfoque evita dañar el frágil pulmón con la presión del respirador (previniendo el volutrauma y el barotrauma). Implica ineludiblemente utilizar un &lt;b&gt;volumen corriente bajo (VT bajo)&lt;/b&gt; para evitar la sobredistensión de los alvéolos, acompañado de una &lt;b&gt;presión de plateau baja&lt;/b&gt;.&lt;br /&gt;• &lt;b&gt;Hipercapnia Permisiva:&lt;/b&gt; Al utilizar volúmenes tidales bajos, se debe tolerar la hipoventilación resultante, lo que generará inevitablemente una elevación controlada del dióxido de carbono (PCO2 alta), un estado conocido como hipercapnia permisiva.</t>
  </si>
  <si>
    <t>La opción c es correcta debido a que la literatura neumonológica establece que la estrategia ventilatoria más adecuada (Estrategia de Protección Alveolar) para prevenir la lesión pulmonar inducida por el respirador en el &lt;b&gt;SDRA&lt;/b&gt; exige utilizar un &lt;b&gt;volumen corriente bajo (VT bajo)&lt;/b&gt; y una presión de plateau baja, evitando así la sobredistensión letal de los alvéolos y el daño estructural.</t>
  </si>
  <si>
    <t>&lt;br /&gt;• &lt;b&gt;a) Frecuencia respiratoria 12-15 rpm&lt;/b&gt; y &lt;b&gt;d) Fracción inspirada de oxígeno menor que 0.6:&lt;/b&gt; Son incorrectas como parámetros ventilatorios mecánicos de protección principal. Si bien se intenta administrar la menor FiO2 posible para prevenir la toxicidad por oxígeno, el pilar biomecánico central para evitar el daño estructural del parénquima inflamado es la disminución rigurosa del volumen corriente.&lt;br /&gt;• &lt;b&gt;b) Mantener presión pico menor que 40 cmH2O:&lt;/b&gt; Es incorrecta. El parámetro de presión estática intratorácico fundamental que se debe monitorear y mantener en rangos bajos para evitar el daño alveolar no es la presión pico de la vía aérea, sino la &lt;b&gt;presión de plateau baja&lt;/b&gt;.</t>
  </si>
  <si>
    <t>08_Insuficiencia respiratoria</t>
  </si>
  <si>
    <t>Hombre de 60 años con historia de alcoholismo presenta confusión aguda y PaCO2 100 mmHg pH 7.18. ¿Cuál es la etiología más probable de insuficiencia respiratoria?&lt;br&gt;&lt;br&gt;a) Edema pulmonar no cardiogénico&lt;br&gt;&lt;br&gt;b) Hipoventilación central por depresión del sistema nervioso central&lt;br&gt;&lt;br&gt;c) Broncoespasmo agudo&lt;br&gt;&lt;br&gt;d) Neumonía aspirativa</t>
  </si>
  <si>
    <t>b) Hipoventilación central por depresión del sistema nervioso central</t>
  </si>
  <si>
    <t>En un paciente con una gasometría que evidencia hipoxemia con hipercapnia severa (ej. PaCO2 100 mmHg) y una franca acidosis respiratoria descompensada, la etiología de la insuficiencia respiratoria corresponde a un trastorno de la ventilación (Tipo 2), provocado característicamente por la hipoventilación alveolar secundaria a una depresión del centro respiratorio en el sistema nervioso central.</t>
  </si>
  <si>
    <t>&lt;b&gt;FISIOPATOLOGÍA DE LA INSUFICIENCIA RESPIRATORIA TIPO 2 (TRASTORNOS DE LA VENTILACIÓN)&lt;/b&gt;&lt;br /&gt;&lt;br /&gt;Los trastornos de la ventilación representan una de las principales causas de insuficiencia respiratoria. Fisiopatológicamente, la ventilación se encuentra severamente disminuida o abolida (V = ↓ o 0), mientras que la perfusión pulmonar se mantiene normal (Q = N). Esto genera una marcada disminución de la relación ventilación/perfusión (V/Q = ↓), bloqueando tanto la entrada de O2 como la salida de CO2.&lt;br /&gt;• Patente gasométrica: Se caracteriza clínicamente por presentar &lt;b&gt;Hipoxemia con Hipercapnia&lt;/b&gt;. Gasométricamente, la hipoventilación alveolar se identifica de manera directa por el hallazgo ineludible de hipoxemia más hipercapnia.&lt;br /&gt;• Etiología (Afección del SNC): Estas causas ocurren característicamente en pacientes con pulmones sanos. El mecanismo fisiopatológico principal es la &lt;b&gt;depresión del centro respiratorio&lt;/b&gt; ubicado en el bulbo. Se produce típicamente por sobredosis de drogas, intoxicación por sedantes del sistema nervioso central, opiáceos, alcohol crónico/agudo, accidente cerebrovascular (ACV) o traumatismo encéfalocraneano (TEC).</t>
  </si>
  <si>
    <t>La opción B es correcta. Clínicamente, el hallazgo de una PaCO2 críticamente elevada (100 mmHg) junto con una caída drástica del pH (acidosis respiratoria descompensada) evidencia una hipoventilación alveolar masiva. En el contexto de un paciente con historia de alcoholismo y un cuadro de confusión aguda, el mecanismo fisiopatológico subyacente primario es la depresión tóxica del centro respiratorio a nivel del sistema nervioso central, lo que define a la perfección una insuficiencia respiratoria Tipo 2 por trastorno de la ventilación.</t>
  </si>
  <si>
    <t>• &lt;b&gt;a) Edema pulmonar no cardiogénico:&lt;/b&gt; Es incorrecta. Patologías como el Síndrome de Distrés Respiratorio del Adulto (SDRA) producen una ocupación alveolar masiva (Unidad Shunt). Generan típicamente una hipoxemia refractaria severa que cursa con normocapnia o hipocapnia (por hiperventilación compensatoria), no una hipercapnia masiva de 100 mmHg.&lt;br /&gt;• &lt;b&gt;c) Broncoespasmo agudo:&lt;/b&gt; Es incorrecta. Aunque una crisis de broncoespasmo grave puede causar hipoventilación por fatiga diafragmática (V/Q disminuida), el antecedente agudo de alcoholismo asociado a una confusión súbita apunta directamente a una causa central extratorácica (depresión del SNC) más que a una obstrucción mecánica aguda de la vía aérea.&lt;br /&gt;• &lt;b&gt;d) Neumonía aspirativa:&lt;/b&gt; Es incorrecta. Si bien un paciente con depresión del sensorio puede broncoaspirarse y desarrollar una neumonía, las neumonías cursan con un patrón de unidad Shunt (hipoxemia con normo o hipocapnia). La instauración de una hipercapnia tan extrema obedece primariamente a un fracaso central de la "bomba de comando" ventilatoria.</t>
  </si>
  <si>
    <t>&lt;b&gt;CONTROL DE LA VENTILACIÓN Y DEPRESIÓN RESPIRATORIA&lt;/b&gt;&lt;br /&gt;&lt;br /&gt;El equilibrio de los gases en sangre es monitoreado constantemente por sensores neurológicos:&lt;br /&gt;• Quimiorreceptores centrales (bulbo): Censan principalmente la pCO2 y los hidrogeniones. Normalmente son estimulados por la hipercapnia y la acidosis para aumentar la ventilación.&lt;br /&gt;• Límites fisiológicos y colapso: Cuando la PaCO2 supera los 80 mmHg, o el pH cae por debajo de 6.9, en lugar de estimular la mecánica ventilatoria, se produce un efecto paradójico de &lt;b&gt;depresión de los centros respiratorios&lt;/b&gt;. Esto agrava dramáticamente la hipoventilación, el trastorno del sensorio (confusión aguda o coma) y perpetúa la acidosis.</t>
  </si>
  <si>
    <t>Paciente anciano con insuficiencia cardíaca descompensada presenta disnea nocturna paroxística, crepitantes bibasales y PaO2 55 mmHg. ¿Cuál es la patogénesis principal de la hipoxemia?&lt;br&gt;&lt;br&gt;a) Hipoventilación alveolar global&lt;br&gt;&lt;br&gt;b) Desequilibrio ventilación-perfusión&lt;br&gt;&lt;br&gt;c) Difusión alterada por engrosamiento septal&lt;br&gt;&lt;br&gt;d) Shunt intrapulmonar por edema alveolar</t>
  </si>
  <si>
    <t>&lt;br&gt;d) Shunt intrapulmonar por edema alveolar</t>
  </si>
  <si>
    <t>En la insuficiencia cardíaca descompensada que evoluciona a edema agudo de pulmón, la patogénesis principal de la hipoxemia severa es la conformación de una &lt;b&gt;unidad Shunt (cortocircuito intrapulmonar)&lt;/b&gt;, producto de la ocupación alveolar masiva por líquido que anula la ventilación manteniendo la perfusión conservada.</t>
  </si>
  <si>
    <t>&lt;b&gt;FISIOPATOLOGÍA DE LA INSUFICIENCIA RESPIRATORIA: UNIDAD SHUNT&lt;/b&gt;&lt;br /&gt;&lt;br /&gt;El intercambio gaseoso óptimo requiere un equilibrio normal entre la ventilación y la perfusión (V/Q = 0.8). En el desarrollo de la insuficiencia respiratoria, el trastorno más severo de esta relación es la unidad Shunt.&lt;br /&gt;• &lt;b&gt;Unidad Shunt (V/Q = ↓↓):&lt;/b&gt; Consiste en una alteración extrema donde la ventilación del alvéolo se encuentra totalmente abolida (V = 0), mientras que la perfusión capilar sanguínea permanece normal (Q = N).&lt;br /&gt;• &lt;b&gt;Mecanismo anatómico:&lt;/b&gt; Se produce fisiológicamente por la presencia de un alvéolo ocupado (por edema, exudado inflamatorio, sangre o pus) o por un colapso alveolar total (atelectasia).&lt;br /&gt;• &lt;b&gt;Efecto hemodinámico:&lt;/b&gt; Produce un cortocircuito venoso de derecha a izquierda; la sangre atraviesa el pulmón sin lograr oxigenarse debido al bloqueo de la ventilación.&lt;br /&gt;• &lt;b&gt;Patente gasométrica:&lt;/b&gt; Genera de forma característica &lt;b&gt;hipoxemia refractaria al O2 con normo o hipocapnia&lt;/b&gt;. Constituye el único trastorno fisiopatológico que no mejora significativamente con la administración de oxígeno a altas concentraciones.&lt;br /&gt;• &lt;b&gt;Causas principales:&lt;/b&gt; &lt;i&gt;Edema agudo de pulmón cardiogénico&lt;/i&gt;, &lt;i&gt;Síndrome de Distrés Respiratorio del Adulto (SDRA)&lt;/i&gt;, &lt;i&gt;Atelectasias&lt;/i&gt; y &lt;i&gt;Neumonía&lt;/i&gt; masiva.</t>
  </si>
  <si>
    <t>&lt;b&gt;d) Shunt intrapulmonar por edema alveolar:&lt;/b&gt; Es la opción correcta. En un paciente con insuficiencia cardíaca izquierda descompensada, la severa congestión retrógrada eleva la presión capilar pulmonar provocando la extravasación de líquido y la inundación de los alvéolos (edema alveolar). Este líquido anula físicamente la entrada de aire (ventilación = 0) de esas unidades, estableciendo un "shunt" o cortocircuito intrapulmonar fisiológico que justifica la profunda hipoxemia (PaO2 55 mmHg) en presencia de crepitantes bibasales.</t>
  </si>
  <si>
    <t>&lt;b&gt;a) Hipoventilación alveolar global:&lt;/b&gt; Es incorrecta. Constituye un trastorno de la ventilación (Insuficiencia Respiratoria Tipo 2) donde caen los volúmenes ventilatorios con perfusión normal, generando invariablemente hipoxemia con hipercapnia. Se asocia a depresión del sensorio (intoxicación por sedantes) o falla neuromuscular, no a edema pulmonar.&lt;br /&gt;&lt;b&gt;b) Desequilibrio ventilación-perfusión:&lt;/b&gt; Es incorrecta. Si bien es la causa más común de hipoxemia (V/Q disminuida), se refiere a la disminución del calibre de la vía aérea (broncoespasmo, inflamación) con ventilación reducida pero no abolida, siendo el mecanismo patogénico cardinal de la &lt;i&gt;EPOC&lt;/i&gt; o el &lt;i&gt;Asma grave&lt;/i&gt;.&lt;br /&gt;&lt;b&gt;c) Difusión alterada por engrosamiento septal:&lt;/b&gt; Es incorrecta. Este mecanismo se caracteriza por un aumento del grosor de la membrana alvéolo-capilar (alteración del intersticio), donde la ventilación y perfusión alveolares permanecen normales pero se lentifica la transferencia del O2. Es el patrón patognomónico de las &lt;i&gt;Enfermedades Pulmonares Intersticiales Difusas (EPID)&lt;/i&gt;.</t>
  </si>
  <si>
    <t>&lt;b&gt;CASCADA RETRÓGRADA DE CONGESTIÓN PULMONAR&lt;/b&gt;&lt;br /&gt;&lt;br /&gt;Cualquiera sea el mecanismo de falla del ventrículo izquierdo, el aumento patológico de la Presión de Fin de Diástole se transmite hacia la aurícula, las venas pulmonares y finalmente impacta sobre el capilar pulmonar, siguiendo tres estadios evolutivos:&lt;br /&gt;• &lt;b&gt;Estadio I:&lt;/b&gt; Aumenta la presión hidrostática forzando fluido al intersticio; el sistema linfático incrementa su flujo compensatorio.&lt;br /&gt;• &lt;b&gt;Estadio II (Edema Intersticial):&lt;/b&gt; La capacidad de drenaje linfático es superada, acumulando líquido en el espacio peribronquiolar.&lt;br /&gt;• &lt;b&gt;Estadio III (Falla Anatómica Total):&lt;/b&gt; El líquido atraviesa las uniones endoteliales e inunda masivamente el interior de los alvéolos (reemplazando el aire por agua). Esto bloquea por completo la hematosis, instaurando el Edema Agudo de Pulmón (EAP).</t>
  </si>
  <si>
    <t>Paciente de 72 años con insuficiencia respiratoria aguda por neumonía comunitaria presenta disnea progresiva frecuencia respiratoria 28 rpm, saturación de oxígeno 88% con oxígeno a 4 L/min. Gasometría arterial: pH 7.32, PaO2 60 mmHg, PaCO2 55 mmHg. ¿Cuál es el diagnóstico más probable?&lt;br&gt;&lt;br&gt;a) Tromboembolismo pulmonar masivo&lt;br&gt;&lt;br&gt;b) Insuficiencia respiratoria tipo II hipercápnica&lt;br&gt;&lt;br&gt;c) Edema agudo de pulmón cardiogénico&lt;br&gt;&lt;br&gt;d) Insuficiencia respiratoria tipo I hipoxémica</t>
  </si>
  <si>
    <t>&lt;br&gt;b) Insuficiencia respiratoria tipo II hipercápnica</t>
  </si>
  <si>
    <t>Gasométricamente, la hipoventilación alveolar (insuficiencia respiratoria tipo II o trastorno de la ventilación) se identifica y caracteriza de forma ineludible por el hallazgo clínico de hipoxemia más hipercapnia (elevación patológica de la PaCO2).</t>
  </si>
  <si>
    <t>DIAGNÓSTICO Y PATENTES GASOMÉTRICAS DE LA INSUFICIENCIA RESPIRATORIA&lt;br /&gt;&lt;br /&gt;La insuficiencia respiratoria se define bioquímicamente por la alteración en los gases en sangre arterial (PaO2 ≤ 60 mmHg).&lt;br /&gt;• Insuficiencia Respiratoria Hipoxémica (Tipo I): Se caracteriza por una caída de la presión parcial de oxígeno, pero cursando con normocapnia o hipocapnia (PaCO2 normal o disminuida) debido a que la hiperventilación compensatoria logra lavar el CO2 (el cual es 20 veces más difusible que el O2).&lt;br /&gt;• Insuficiencia Respiratoria Hipercápnica (Tipo II): También denominada trastorno de la ventilación. Se caracteriza por la presencia combinada de hipoxemia y una retención patológica de dióxido de carbono (hipercapnia, definida por una PaCO2 &gt; 45 mmHg). El hallazgo de hipoxemia más hipercapnia refleja que el paciente está hipoventilando a nivel alveolar, originando frecuentemente una acidosis respiratoria descompensada (como el pH de 7.32 del caso).&lt;br /&gt;• Mecanismo en patología alveolar: Si bien una neumonía grave produce primariamente hipoxemia por efecto Shunt (V/Q = ↓↓), el inminente agotamiento de la bomba ventilatoria o la severa limitación restrictiva terminan bloqueando la respuesta compensadora; el paciente comienza a hipoventilar y retiene CO2, evolucionando a una claudicación global o insuficiencia respiratoria tipo II.</t>
  </si>
  <si>
    <t>La opción b es correcta debido a que la literatura establece que el hallazgo gasométrico de hipoxemia (PaO2 de 60 mmHg) asociada a hipercapnia (PaCO2 de 55 mmHg, superando el límite superior normal de 45 mmHg) es el criterio definitorio para diagnosticar una insuficiencia respiratoria tipo II o hipercápnica. Este patrón evidencia que el sistema ha fracasado tanto en la oxigenación como en la ventilación (eliminación de CO2), desencadenando una consecuente acidosis respiratoria.</t>
  </si>
  <si>
    <t>&lt;br /&gt;• a) Tromboembolismo pulmonar masivo: Es incorrecta. El TEP se comporta como una unidad de espacio muerto (V/Q = ↑↑) y su patente gasométrica se caracteriza típicamente por hipoxemia cursando con normo o hipocapnia (debido a la hiperventilación compensatoria de los alvéolos sanos), no cursando con hipercapnia como alteración primaria.&lt;br /&gt;• c) Edema agudo de pulmón cardiogénico: Es incorrecta. Al igual que el TEP o las neumonías puras iniciales, el edema alveolar genera un efecto Shunt (V/Q = ↓↓) que cursa clásicamente con hipoxemia refractaria al O2 y normo o hipocapnia, no explicando primariamente la severa retención de CO2 (55 mmHg) sin un estado de agotamiento muscular previo.&lt;br /&gt;• d) Insuficiencia respiratoria tipo I hipoxémica: Es diametralmente incorrecta. La insuficiencia respiratoria tipo I (hipoxémica pura) cursa por definición con PaCO2 normal o baja (normocapnia o hipocapnia), lo que contrasta de manera directa con el nivel marcadamente hipercápnico (55 mmHg) presentado en la gasometría del paciente.</t>
  </si>
  <si>
    <t>MECANISMOS FISIOPATOLÓGICOS (PATENTES GASOMÉTRICAS)&lt;br /&gt;&lt;br /&gt;• V/Q Aumentada (Espacio Muerto): La ventilación es normal pero la perfusión está abolida (ej. TEP). Patente: Hipoxemia con normo o hipocapnia.&lt;br /&gt;• Unidad Shunt (V/Q Abolida): Ventilación abolida pero perfusión normal (ej. SDRA, Edema Agudo de Pulmón, Neumonía inicial). Patente: Hipoxemia severa refractaria al O2 con normo o hipocapnia.&lt;br /&gt;• V/Q Disminuida / Trastornos de Ventilación (Tipo II): Limitación al flujo (EPOC, asma grave) o falla de bomba muscular. Patente: Hipoxemia con Hipercapnia (Insuficiencia Respiratoria Tipo II).</t>
  </si>
  <si>
    <t>Paciente anciano con insuficiencia respiratoria hipoxémica por neumonía presenta mejoria parcial con oxigeno pero persiste taquipnea. ¿Qué estudio complementario es prioritario?&lt;br&gt;&lt;br&gt;a) Tomografía computarizada de torax&lt;br&gt;&lt;br&gt;b) Gasometria arterial seriadas&lt;br&gt;&lt;br&gt;c) Ecocardiograma transtoracico&lt;br&gt;&lt;br&gt;d) Broncoscopia exploradora</t>
  </si>
  <si>
    <t>b) Gasometria arterial seriadas</t>
  </si>
  <si>
    <t>En un paciente con insuficiencia respiratoria que persiste con signos clínicos de dificultad respiratoria a pesar del soporte con oxígeno, el estudio complementario prioritario e insustituible es la &lt;b&gt;gasometría arterial (gases en sangre)&lt;/b&gt; para objetivar la evolución de la hipoxemia.</t>
  </si>
  <si>
    <t>&lt;b&gt;DIAGNÓSTICO Y MONITOREO DE LA INSUFICIENCIA RESPIRATORIA&lt;/b&gt;&lt;br /&gt;&lt;br /&gt;El diagnóstico de la insuficiencia respiratoria es estrictamente de laboratorio o bioquímico. Ante la presencia clínica de dificultad respiratoria (como disnea, taquipnea o cianosis), el manejo exige el monitoreo continuo con parámetros objetivos.&lt;br /&gt;• &lt;b&gt;Gasometría Arterial:&lt;/b&gt; Se necesita de manera obligatoria una muestra de sangre arterial para medir las presiones parciales y confirmar la presencia de hipoxemia (esté o no acompañada de hipercapnia). Constituye el estudio complementario prioritario e ineludible.&lt;br /&gt;• &lt;b&gt;Evaluación de Severidad y Respuesta:&lt;/b&gt; Es vital evaluar si los niveles de oxígeno en sangre se corresponden con el aporte brindado (FiO2). Permite diagnosticar situaciones de hipoxemia refractaria (donde no se alcanzan los niveles calculados a pesar de recibir altas concentraciones de O2, típico del efecto Shunt en neumonías graves o SDRA).&lt;br /&gt;• &lt;b&gt;Persistencia de la Dificultad Respiratoria:&lt;/b&gt; La persistencia de taquipnea o uso de músculos accesorios a pesar de la oxigenoterapia indica un inminente agotamiento de la bomba ventilatoria. Esta inestabilidad mecánica exige la realización de gasometrías seriadas para evaluar la progresión a acidosis respiratoria y la necesidad de asistencia respiratoria mecánica.</t>
  </si>
  <si>
    <t>La opción B es correcta. El diagnóstico y monitoreo evolutivo de la insuficiencia respiratoria es estrictamente bioquímico. Ante un paciente que persiste con signos de dificultad respiratoria (taquipnea) a pesar de la oxigenoterapia inicial, es imperativo realizar gasometrías arteriales seriadas para objetivar de manera exacta la PaO2, la PaCO2 y el pH, evaluando así si el aporte de oxígeno es verdaderamente efectivo o si el paciente está progresando hacia una hipoxemia refractaria o hipercapnia por fatiga muscular.</t>
  </si>
  <si>
    <t>• &lt;b&gt;a) Tomografía computarizada de torax:&lt;/b&gt; Es incorrecta. Aporta gran detalle anatómico sobre el parénquima pulmonar y las complicaciones de la neumonía subyacente, pero no es el estudio funcional prioritario para evaluar de urgencia el grado de oxigenación y la inestabilidad ventilatoria en el escenario agudo.&lt;br /&gt;• &lt;b&gt;c) Ecocardiograma transtoracico:&lt;/b&gt; Es incorrecta. Su uso es clave ante la sospecha de causas cardiovasculares de claudicación (como edema agudo de pulmón cardiogénico o falla ventricular derecha aguda), pero el monitoreo de los gases arteriales es la prioridad absoluta e inmediata ante un paciente hipoxémico inestable.&lt;br /&gt;• &lt;b&gt;d) Broncoscopia exploradora:&lt;/b&gt; Es incorrecta. Constituye un procedimiento invasivo utilizado para el diagnóstico diferencial etiológico (toma de muestras en neumonías graves sin germen aislado, hemorragia alveolar, etc.), el cual no representa el primer paso urgente ni el parámetro de monitoreo ventilatorio frente a un paciente con insuficiencia respiratoria aguda.</t>
  </si>
  <si>
    <t>&lt;b&gt;PATRÓN FISIOPATOLÓGICO: UNIDAD SHUNT Y NEUMONÍA&lt;/b&gt;&lt;br /&gt;&lt;br /&gt;La neumonía constituye la causa más común de insuficiencia respiratoria aguda. Fisiopatológicamente genera una alteración de la relación ventilación/perfusión denominada Unidad Shunt (V/Q = ↓↓).&lt;br /&gt;• &lt;b&gt;Mecanismo:&lt;/b&gt; Es una alteración extrema donde la ventilación está totalmente abolida (V = 0) por ocupación alveolar masiva (edema, exudado, inflamación), mientras que la perfusión sanguínea permanece conservada (Q = N).&lt;br /&gt;• &lt;b&gt;Consecuencia:&lt;/b&gt; Produce un cortocircuito de sangre venosa de derecha a izquierda sin oxigenarse. Gasométricamente se caracteriza por generar hipoxemia refractaria al O2 con normo o hipocapnia (la cual puede evolucionar rápidamente a una hipercapnia y acidosis respiratoria severa si el paciente claudica por fatiga).</t>
  </si>
  <si>
    <t>Paciente con insuficiencia respiratoria aguda múltiple causas (neumonía más insuficiencia cardíaca). ¿Cuál es el parámetro gasométrico que mejor refleja gravedad?&lt;br&gt;&lt;br&gt;a) PaO2 absoluta&lt;br&gt;&lt;br&gt;b) PaCO2 absoluta&lt;br&gt;&lt;br&gt;c) Relación PaO2/FiO2&lt;br&gt;&lt;br&gt;d) Gradiente alveolo-arterial de oxigeno</t>
  </si>
  <si>
    <t>&lt;br&gt;c) Relación PaO2/FiO2</t>
  </si>
  <si>
    <t>En el diagnóstico y estratificación de la insuficiencia respiratoria aguda, la &lt;b&gt;relación PaO2/FiO2 (Índice PaFi)&lt;/b&gt; es el parámetro gasométrico indispensable que confirma la &lt;b&gt;severidad extrema&lt;/b&gt; del fallo respiratorio, permitiendo objetivar el grado de defecto oxigenatorio al relacionar el oxígeno arterial con la concentración suministrada.</t>
  </si>
  <si>
    <t>&lt;b&gt;ÍNDICES DE OXIGENACIÓN Y SEVERIDAD EN LA INSUFICIENCIA RESPIRATORIA AGUDA&lt;/b&gt;&lt;br /&gt;&lt;br /&gt;Para documentar objetivamente la magnitud de la hipoxemia y la gravedad del fallo respiratorio, se miden y calculan distintos índices de oxigenación mediante los gases en sangre:&lt;br /&gt;• &lt;b&gt;Índice PaFi (Relación PaO2/FiO2):&lt;/b&gt; Es la relación matemática entre la presión parcial arterial de oxígeno (PaO2) y la fracción inspirada de oxígeno (FiO2). Constituye el índice clínico estandarizado indispensable para evaluar la severidad del fallo respiratorio en cuadros agudos.&lt;br /&gt;• &lt;b&gt;Valores y Gravedad:&lt;/b&gt; El valor normal de la PaFi respirando aire ambiente al 21% (FiO2 0.20 o 0.21) con una PaO2 de 100 mmHg o 80 mmHg, se sitúa típicamente por arriba de 380 a 500. Cifras marcadamente reducidas (ej. PaFi &lt; 200 mmHg) confirman la gravedad clínica extrema, revelan un intercambio gaseoso crítico y establecen la necesidad ineludible de soporte avanzado o Asistencia Respiratoria Mecánica (ARM).&lt;br /&gt;• &lt;b&gt;Utilidad de la Relación:&lt;/b&gt; Permite evaluar si los niveles de oxígeno en sangre se corresponden con el aporte brindado. Identifica los patrones de &lt;b&gt;hipoxemia refractaria&lt;/b&gt;, donde el paciente no alcanza los niveles calculados a pesar de recibir altas concentraciones de O2, denotando un severo efecto de cortocircuito (Shunt) intrapulmonar.</t>
  </si>
  <si>
    <t>&lt;b&gt;c) Relación PaO2/FiO2:&lt;/b&gt; Es la opción correcta. El cociente o índice PaFi correlaciona directamente la tensión de oxígeno en sangre con la fracción de oxígeno suplementario que se está administrando. Es el parámetro gasométrico más fidedigno para cuantificar objetivamente la severidad del fallo respiratorio agudo y documentar la refractariedad del cuadro.</t>
  </si>
  <si>
    <t>&lt;b&gt;a) PaO2 absoluta, y b) PaCO2 absoluta:&lt;/b&gt; Son opciones incorrectas. Aunque la PaO2 aislada ≤ 60 mmHg define bioquímicamente la insuficiencia respiratoria, su valor absoluto no refleja fidedignamente la gravedad real de la lesión si no se correlaciona con la concentración de oxígeno (FiO2) que recibe el paciente.&lt;br /&gt;&lt;b&gt;d) Gradiente alveolo-arterial de oxigeno:&lt;/b&gt; Es incorrecta. Si bien su cálculo (A-a) es útil para distinguir el mecanismo fisiopatológico subyacente de la hipoxemia (ej. hipoventilación vs. trastorno de membrana o Shunt), la relación matemática directa PaO2/FiO2 es el marcador universal de severidad estandarizado para estratificar el daño alvéolo-capilar agudo.</t>
  </si>
  <si>
    <t>&lt;b&gt;MECANISMO DE SHUNT INTRA-PULMONAR Y REFRACTARIEDAD&lt;/b&gt;&lt;br /&gt;&lt;br /&gt;Tanto la neumonía masiva como el edema agudo de pulmón cardiogénico generan una injuria u ocupación alveolar severa por exudado o líquido.&lt;br /&gt;• &lt;b&gt;Unidad Shunt (V/Q = ↓↓):&lt;/b&gt; La ventilación del alvéolo afectado se encuentra totalmente abolida (V = 0), mientras que la perfusión capilar sanguínea permanece normal (Q = N).&lt;br /&gt;• &lt;b&gt;Patente Gasométrica:&lt;/b&gt; Este mecanismo genera un cortocircuito venoso de derecha a izquierda, produciendo característicamente &lt;b&gt;hipoxemia refractaria al O2&lt;/b&gt; con normo o hipocapnia. Constituye el único trastorno fisiopatológico que no mejora significativamente con la administración de oxígeno a altas concentraciones (marcando el colapso del índice PaFi).</t>
  </si>
  <si>
    <t>Hombre anciano con insuficiencia respiratoria por edema pulmonar cardiogénico responde parcialmente a diuréticos. Persiste PaO2 62 mmHg FiO2 0.5. ¿Siguiente escalón terapéutico?&lt;br&gt;&lt;br&gt;a) Ventilación no invasiva con presión positiva&lt;br&gt;&lt;br&gt;b) Morfina intravenosa&lt;br&gt;&lt;br&gt;c) Nitroglicerina sublingual&lt;br&gt;&lt;br&gt;d) Intubación electiva</t>
  </si>
  <si>
    <t>&lt;br&gt;a) Ventilación no invasiva con presión positiva</t>
  </si>
  <si>
    <t>En el paciente con &lt;b&gt;insuficiencia respiratoria aguda&lt;/b&gt; por &lt;b&gt;edema de pulmón&lt;/b&gt; (unidad Shunt) que cursa con hipoxemia refractaria a la oxigenoterapia convencional y tratamiento diurético, el escalón terapéutico indicado es la &lt;b&gt;ventilación mecánica no invasiva (VMNI) con presión positiva&lt;/b&gt;.</t>
  </si>
  <si>
    <t>&lt;b&gt;TRATAMIENTO DE LA INSUFICIENCIA RESPIRATORIA Y EDEMA AGUDO DE PULMÓN&lt;/b&gt;&lt;br /&gt;&lt;br /&gt;El edema pulmonar cardiogénico genera una alteración extrema de la relación ventilación/perfusión (unidad Shunt, V/Q abolida), donde la ocupación alveolar impide la ventilación pero mantiene la perfusión, causando una hipoxemia severa refractaria a la oxigenoterapia simple.&lt;br /&gt;• &lt;b&gt;Tratamiento inicial:&lt;/b&gt; El abordaje hemodinámico primario se basa en la administración de oxígeno suplementario y diuréticos de asa (furosemida endovenosa) junto a vasodilatadores (como la nitroglicerina) para reducir la precarga y la congestión.&lt;br /&gt;• &lt;b&gt;Asistencia Respiratoria No Invasiva (Siguiente escalón):&lt;/b&gt; Si el paciente persiste con hipoxemia severa (ej. PaO2 62 mmHg pese a altas fracciones inspiradas de oxígeno, FiO2 0.5) o la mecánica ventilatoria fracasa, se emplea la &lt;b&gt;Ventilación Mecánica No Invasiva (VMNI)&lt;/b&gt;. Esta técnica utiliza una máscara para administrar presión positiva continua en la vía aérea (&lt;b&gt;CPAP&lt;/b&gt;), la cual forzará la apertura de los alvéolos inundados o colapsados (reclutamiento alveolar), mejorando el intercambio gaseoso y reduciendo simultáneamente la precarga sin necesidad de intubación.</t>
  </si>
  <si>
    <t>La opción a es correcta debido a que la literatura establece que frente a un paciente con edema agudo de pulmón (insuficiencia respiratoria tipo Shunt) que no logra oxigenar adecuadamente a pesar de recibir tratamiento inicial con diuréticos (indicando hipoxemia refractaria), el siguiente paso terapéutico indicado es instaurar la &lt;b&gt;ventilación mecánica no invasiva con presión positiva (VMNI / CPAP)&lt;/b&gt;. Esta medida recluta alvéolos, corrige la hipoxemia y disminuye el retorno venoso, evitando la progresión al agotamiento respiratorio.</t>
  </si>
  <si>
    <t>&lt;br /&gt;• &lt;b&gt;d) Intubación electiva:&lt;/b&gt; Es incorrecta como siguiente escalón inmediato. La intubación y la asistencia respiratoria mecánica (ARM) invasiva se reservan estrictamente para pacientes que fracasan a la VMNI, se agotan muscularmente, alteran su sensorio (coma), presentan respiración paradojal o paro respiratorio inminente.&lt;br /&gt;• &lt;b&gt;c) Nitroglicerina sublingual:&lt;/b&gt; Es incorrecta. Si bien los vasodilatadores (típicamente endovenosos en el agudo) son pilar del manejo inicial junto a los diuréticos, el paciente ya presenta un franco fracaso oxigenatorio que indica necesidad inminente de presión positiva en la vía aérea, no resolviéndose la hipoxemia refractaria únicamente optimizando la vasodilatación.&lt;br /&gt;• &lt;b&gt;b) Morfina intravenosa:&lt;/b&gt; Es incorrecta. Su uso se reserva por su acción venodilatadora y sedante para el desasosiego del paciente congestivo, pero no constituye el escalón terapéutico mecánico primario para resolver la ocupación alveolar y la hipoxemia refractaria severa.</t>
  </si>
  <si>
    <t>&lt;b&gt;CÁLCULO DEL ÍNDICE PAFI (PaO2/FiO2) E HIPOXEMIA REFRACTARIA&lt;/b&gt;&lt;br /&gt;&lt;br /&gt;• En condiciones normales, respirando aire ambiente (FiO2 0.21) con una PaO2 de 100 mmHg, el índice PaFi se sitúa alrededor de 400 a 500.&lt;br /&gt;• En el caso presentado, el paciente posee una PaO2 de 62 mmHg con una FiO2 de 0.5 (50%), lo que arroja un índice PaFi de 124. Este valor denota una alteración severa en los índices de oxigenación, confirmando la refractariedad del cuadro y la imperiosa necesidad de aplicar presión positiva (PEEP o CPAP) en la vía aérea.</t>
  </si>
  <si>
    <t>Una mujer de 65 años con fibrilación auricular, insuficiencia cardíaca y tasa de filtrado glomerular de 35 recibe anticoagulación oral. Acude con hemoptisis leve y disnea. Radiografía: infiltrados bilaterales. ¿Cuál es la preocupación principal?&lt;br&gt;&lt;br&gt;a) Embolia pulmonar masiva&lt;br&gt;&lt;br&gt;b) EPOC reagudizado&lt;br&gt;&lt;br&gt;c) Hemorragia alveolar en contexto de anticoagulación y congestión&lt;br&gt;&lt;br&gt;d) Edema pulmonar de altura</t>
  </si>
  <si>
    <t>c) Hemorragia alveolar en contexto de anticoagulación y congestión</t>
  </si>
  <si>
    <t>En un paciente con insuficiencia cardíaca, disfunción renal y fibrilación auricular bajo tratamiento anticoagulante, la presentación de disnea, infiltrados alveolares bilaterales y hemoptisis exige sospechar como complicación grave una hemorragia alveolar secundaria a la extrema congestión y al estado de anticoagulación.</t>
  </si>
  <si>
    <t>INSUFICIENCIA CARDÍACA, CONGESTIÓN Y RIESGO HEMORRÁGICO&lt;br /&gt;&lt;br /&gt;El escenario clínico de esta paciente agrupa múltiples factores de riesgo que complican su evolución respiratoria y hemodinámica:&lt;br /&gt;• Congestión pulmonar e Insuficiencia Cardíaca: La presencia de insuficiencia cardíaca descompensada produce un aumento drástico de la presión capilar pulmonar. En los cuadros agudos o severos (como el Edema Agudo de Pulmón), la trasudación masiva hacia los alvéolos se acompaña característicamente de tos húmeda y expectoración hemoptoica (esputo asalmonado o en "lavado de carne"). Los infiltrados alveolares bilaterales en la radiografía son el sello imagenológico de esta congestión.&lt;br /&gt;• Fibrilación Auricular y Anticoagulación: Los pacientes con fibrilación auricular crónica tienen indicación formal de anticoagulación oral para prevenir embolias sistémicas. Sin embargo, el principal riesgo y complicación ineludible de la terapia anticoagulante es la hemorragia.&lt;br /&gt;• Disfunción Renal (Factor Agravante): Una tasa de filtrado glomerular disminuida (ej. 35 ml/min) altera y enlentece la excreción de numerosos fármacos (aumentando el riesgo de toxicidad e infradosificación compleja por anticoagulantes) y empeora el manejo fisiológico del volumen (favoreciendo la retención y congestión).&lt;br /&gt;• Hemorragia Alveolar: La conjunción de capilares pulmonares severamente ingurgitados y sometidos a altísima presión hidrostática (por la insuficiencia cardíaca) en un paciente cuya hemostasia se encuentra farmacológicamente inhibida, facilita la extravasación masiva de glóbulos rojos al espacio alveolar, transformando la congestión capilar típica en un cuadro de franca hemorragia alveolar que justifica la hemoptisis y agrava el fallo respiratorio.</t>
  </si>
  <si>
    <t>La opción C es correcta. El cuadro clínico conjuga una franca insuficiencia cardíaca (responsable de la disnea y los infiltrados bilaterales por congestión) en una paciente que recibe anticoagulantes orales por su arritmia. La asociación de congestión capilar severa con la alteración de la hemostasia incrementa drásticamente el riesgo de ruptura capilar en el parénquima pulmonar, generando una hemorragia alveolar que explica de manera integral la hemoptisis y la inestabilidad respiratoria actual.</t>
  </si>
  <si>
    <t>• a) Embolia pulmonar masiva: Es incorrecta. Si bien el TEP causa disnea y puede cursar ocasionalmente con hemoptisis (por un infarto pulmonar periférico), un TEP masivo se caracteriza hemodinámicamente por hipoperfusión severa (shock o hipotensión sostenida) y la radiografía de tórax suele ser normal o presentar signos localizados (Joroba de Hampton, signo de Westermark), no los clásicos infiltrados difusos y bilaterales propios de la congestión alveolar o hemorragia difusa.&lt;br /&gt;• b) EPOC reagudizado: Es incorrecta. La EPOC reagudizada se manifiesta típicamente con aumento de la disnea, aumento de la tos y cambio en la purulencia del esputo, pero no justifica directamente la aparición de infiltrados alveolares bilaterales difusos ni la hemoptisis como síntoma principal excluyente sin un componente consolidativo infeccioso.&lt;br /&gt;• d) Edema pulmonar de altura: Es incorrecta. Carece de contexto epidemiológico en el enunciado (no se relata antecedente de ascenso reciente a grandes altitudes) y no interrelaciona los claros factores de riesgo preexistentes: el filtrado glomerular de 35, la insuficiencia cardíaca basal y el riesgo hemorrágico de la anticoagulación oral por fibrilación auricular.</t>
  </si>
  <si>
    <t>HEMOPTISIS Y EDEMA AGUDO DE PULMÓN CARDIOGÉNICO&lt;br /&gt;&lt;br /&gt;La claudicación del ventrículo izquierdo desencadena una cascada de congestión pulmonar retrógrada:&lt;br /&gt;• Aumento de la Presión Capilar Pulmonar (PCP): La presión hidrostática se eleva y supera la presión oncótica, generando extravasación de líquido primero hacia el intersticio y luego masivamente hacia los alvéolos.&lt;br /&gt;• Manifestación Clínica: Al inundarse los alvéolos, el paciente experimenta disnea severa y rales crepitantes bibasales. La tos se vuelve húmeda y es característico que la expectoración se torne hemoptoica (asalmonada) por la ruptura de los pequeños vasos capilares ingurgitados a tensión. Si el paciente cursa con inhibición de la cascada de coagulación, este microsangrado puede magnificar el cuadro hacia una hemorragia evidente.</t>
  </si>
  <si>
    <t>Una mujer de 65 años con fibrilación auricular, insuficiencia cardiaca y tasa de filtrado glomerular de 25 recibe anticoagulación oral. Acude con hemoptisis leve y disnea. Radiografía: infiltrados bilaterales. ¿Cuál es la preocupación principal?&lt;br&gt;&lt;br&gt;a) Embolia pulmonar masiva&lt;br&gt;&lt;br&gt;b) Hemorragia alveolar en contexto de anticoagulación y congestión&lt;br&gt;&lt;br&gt;c) EPOC reagudizado&lt;br&gt;&lt;br&gt;d) Edema pulmonar de altura</t>
  </si>
  <si>
    <t>&lt;br&gt;b) Hemorragia alveolar en contexto de anticoagulación y congestión</t>
  </si>
  <si>
    <t>En una paciente con insuficiencia cardíaca descompensada (congestión venocapilar) que recibe tratamiento anticoagulante por fibrilación auricular y cursa con una alteración severa de la función renal (TFG 25 ml/min, que compromete el aclaramiento del fármaco aumentando el riesgo de sangrado tóxico), la aparición aguda de disnea, infiltrados alveolares bilaterales y hemoptisis alerta de manera prioritaria sobre el desarrollo de una &lt;b&gt;hemorragia alveolar secundaria a la congestión y potenciada francamente por la anticoagulación&lt;/b&gt;.</t>
  </si>
  <si>
    <t>&lt;b&gt;INSUFICIENCIA CARDÍACA, ANTICOAGULACIÓN Y RIESGO HEMORRÁGICO&lt;/b&gt;&lt;br /&gt;&lt;br /&gt;La fibrilación auricular (FA) es una arritmia sumamente frecuente en pacientes con insuficiencia cardíaca, la cual obliga a instaurar terapéutica anticoagulante sistémica para prevenir la formación de trombos intraauriculares y eventos embólicos.&lt;br /&gt;• &lt;b&gt;Congestión Pulmonar Severa:&lt;/b&gt; En la claudicación del ventrículo izquierdo, el aumento retrógrado de la presión hidrostática capilar pulmonar fuerza la trasudación de líquido que inunda masivamente el interior de los alvéolos (edema agudo de pulmón). Clínicamente se manifiesta con disnea, infiltrados alveolares difusos bilaterales en la radiografía, y una tos que puede cursar con expectoración hemoptoica (esputo asalmonado o en "lavado de carne") secundaria a la congestión de la membrana alvéolo-capilar.&lt;br /&gt;• &lt;b&gt;Disfunción Renal y Toxicidad Antitrombótica:&lt;/b&gt; La regla de la terapéutica antitrombótica dicta que a mayor efectividad, mayor riesgo de sangrado. Esta paciente presenta una Tasa de Filtrado Glomerular (TFG) de 25 ml/min (Enfermedad Renal Crónica estadio 4), un factor que altera drásticamente la depuración de los anticoagulantes orales, predisponiendo a niveles supraterapéuticos y a un marcado estado de diátesis hemorrágica. Así, la extrema presión hidrostática (congestión pasiva) sumada a la hipocoagulabilidad sistémica transforma el exudado alveolar en una &lt;b&gt;hemorragia alveolar profusa&lt;/b&gt;.</t>
  </si>
  <si>
    <t>&lt;b&gt;a) Embolia pulmonar masiva:&lt;/b&gt; Es incorrecta. El tromboembolismo pulmonar suele manifestarse radiográficamente con pulmones claros (radiografía normal, signo de Westermark) o asimetría focal (joroba de Hampton), cursando con hipoperfusión grave o shock cardiogénico temprano. Los infiltrados alveolares difusos bilaterales no constituyen su patrón característico.&lt;br /&gt;&lt;b&gt;c) EPOC reagudizado:&lt;/b&gt; Es incorrecta. La reagudización de la EPOC se diagnostica clínicamente por un aumento basal de la disnea, exacerbación de la tos y cambio en la purulencia/volumen del esputo, no justificando el patrón radiológico de infiltrados alveolares difusos bilaterales (propios de la inundación alveolar) ni la franca hemoptisis descripta.&lt;br /&gt;&lt;b&gt;d) Edema pulmonar de altura:&lt;/b&gt; Es incorrecta. Representa un cuadro clínico ambiental originado exclusivamente en el contexto del montañismo y la exposición a grandes altitudes, careciendo de relación fisiopatológica con las severas comorbilidades cardio-renales detalladas en la viñeta.</t>
  </si>
  <si>
    <t>&lt;b&gt;DIAGNÓSTICO DIFERENCIAL SÍNDROME PULMÓN-RIÑÓN&lt;/b&gt;&lt;br /&gt;&lt;br /&gt;Frente a un paciente que debuta simultáneamente con hemoptisis (hemorragia alveolar) e insuficiencia renal, el médico siempre debe considerar los Síndromes Pulmón-Riñón genuinos de origen inmunológico (como el Síndrome de Goodpasture o las Vasculitis ANCA positivas como la Granulomatosis de Wegener). Sin embargo, en la situación expuesta en el caso clínico, la conjunción de las enfermedades subyacentes mecánicas y medicamentosas (insuficiencia cardíaca izquierda descompensada más falla renal crónica limitante y sobredosis de anticoagulación) aporta la causa iatrogénica y hemodinámica directa, sin necesidad de invocar una enfermedad autoinmune no documentada.</t>
  </si>
  <si>
    <t>Una mujer de 68 años con insuficiencia cardiaca, enfermedad renal crónica y antecedentes de fumadora presenta pérdida de peso, disnea y tos persistente con hemoptisis escasa. Radiografía: masa pulmonar. ¿Qué enfoque resume mejor la prioridad?&lt;br&gt;&lt;br&gt;a) Suspender anticoagulantes y no estudiar la masa hasta resolver lo cardiaco&lt;br&gt;&lt;br&gt;b) Estudio oncológico completo sin descuidar el ajuste cardiorrenal&lt;br&gt;&lt;br&gt;c) Suponer reagudización de EPOC y tratar con corticoides&lt;br&gt;&lt;br&gt;d) Aumentar la dosis de diuréticos por la disnea</t>
  </si>
  <si>
    <t>&lt;br&gt;b) Estudio oncológico completo sin descuidar el ajuste cardiorrenal</t>
  </si>
  <si>
    <t>La presencia de &lt;b&gt;pérdida de peso, tos persistente, hemoptisis&lt;/b&gt; y el hallazgo de una &lt;b&gt;masa pulmonar&lt;/b&gt; en una paciente con alto riesgo tabáquico exige un &lt;b&gt;estudio oncológico completo&lt;/b&gt; ineludible, el cual debe abordarse paralelamente al &lt;b&gt;ajuste cardiorrenal&lt;/b&gt; integral para sostener su estabilidad hemodinámica.</t>
  </si>
  <si>
    <t>&lt;b&gt;ABORDAJE INTEGRAL Y COMORBILIDADES EN EL RIESGO ONCOLÓGICO&lt;/b&gt;&lt;br /&gt;&lt;br /&gt;El manejo clínico de pacientes con múltiples antecedentes patológicos exige una evaluación exhaustiva que no subestime hallazgos radiológicos críticos por enfocarse únicamente en la estabilización de las patologías crónicas de base.&lt;br /&gt;• &lt;b&gt;Riesgo Oncológico y Tabaquismo:&lt;/b&gt; La exposición prolongada a los carcinógenos del humo del tabaco es el factor de riesgo fundamental y directo para el desarrollo de cáncer de pulmón. La presencia conjunta de pérdida de peso, tos crónica, hemoptisis y una masa pulmonar obliga de forma inmediata a descartar y estudiar procesos neoplásicos pulmonares.&lt;br /&gt;• &lt;b&gt;Manejo Cardiorrenal:&lt;/b&gt; La insuficiencia cardíaca y la enfermedad renal crónica constituyen comorbilidades severas que requieren un ajuste terapéutico sumamente cauteloso. La insuficiencia cardíaca descompensada puede generar tos, disnea y pérdida de peso severa (caquexia cardíaca), mientras que el riñón crónicamente dañado limita el manejo indiscriminado de fluidos o el uso de contrastes endovenosos. Sin embargo, el frágil equilibrio hemodinámico y renal del paciente no debe invalidar o retrasar el estudio etiológico de una lesión sospechosa de malignidad.</t>
  </si>
  <si>
    <t>La opción b es correcta debido a que la literatura establece que ante un paciente con un claro síndrome consuntivo asociado a hemoptisis, antecedentes de tabaquismo y una masa pulmonar radiológica, el abordaje prioritario ineludible es confirmar el diagnóstico oncológico. Al coexistir patologías orgánicas severas (insuficiencia cardíaca y enfermedad renal crónica), el estudio diagnóstico debe realizarse manteniendo y optimizando estrictamente el &lt;b&gt;ajuste cardiorrenal&lt;/b&gt;, asegurando la normovolemia y previniendo la nefrotoxicidad u otras descompensaciones durante los exámenes complementarios.</t>
  </si>
  <si>
    <t>&lt;br /&gt;• &lt;b&gt;a) Suspender anticoagulantes y no estudiar la masa hasta resolver lo cardiaco:&lt;/b&gt; Es incorrecta. Retrasar el estudio de una masa pulmonar sospechosa de malignidad atenta de forma directa contra el pronóstico de supervivencia oncológica de la paciente. Las afecciones cardiovasculares crónicas no justifican la inacción diagnóstica y no se "resuelven" definitivamente como un cuadro agudo curable.&lt;br /&gt;• &lt;b&gt;c) Suponer reagudización de EPOC y tratar con corticoides:&lt;/b&gt; Es incorrecta. Si bien el tabaquismo condiciona el desarrollo de EPOC, asumir empíricamente una exacerbación sin investigar el hallazgo radiológico primario adverso (masa pulmonar) ni la hemoptisis, constituye un grave error diagnóstico que retrasa peligrosamente el abordaje neoplásico.&lt;br /&gt;• &lt;b&gt;d) Aumentar la dosis de diuréticos por la disnea:&lt;/b&gt; Es incorrecta como conducta aislada y única prioridad. Aunque la insuficiencia cardíaca puede requerir ajuste de diuréticos ante signos de congestión, la disnea y la tos en este escenario clínico pueden estar originadas directamente por el crecimiento obstructivo de la masa pulmonar. Además, forzar una diuresis agresiva en una paciente con enfermedad renal crónica sin una evaluación global conlleva un alto riesgo de precipitar un fracaso renal agudo prerrenal.</t>
  </si>
  <si>
    <t>&lt;b&gt;DIAGNÓSTICO DIFERENCIAL CLÍNICO (SÍNTOMAS RESPIRATORIOS Y PÉRDIDA DE PESO)&lt;/b&gt;&lt;br /&gt;&lt;br /&gt;• &lt;b&gt;Procesos Neoplásicos del Pulmón:&lt;/b&gt; Se deben sospechar de manera ineludible ante pacientes mayores tabaquistas que presentan tos persistente, pérdida de peso marcada, astenia, adinamia y hemoptisis.&lt;br /&gt;• &lt;b&gt;Tuberculosis Pulmonar:&lt;/b&gt; Comparte la sintomatología clínica cardinal (tos crónica, hemoptisis, pérdida de peso severa, síndrome febril prolongado y sudoración nocturna), obligando siempre a establecer el diagnóstico diferencial directo con el cáncer de pulmón mediante la evaluación de esputo y las características de los infiltrados o lesiones radiológicas.&lt;br /&gt;• &lt;b&gt;Insuficiencia Cardíaca Congestiva:&lt;/b&gt; Puede generar tos y disnea crónicas, asociando en fases avanzadas una pérdida de peso severa inexplicable mediada por factores inflamatorios y catabólicos (Caquexia Cardíaca), constituyendo un determinante pronóstico clínico adverso.</t>
  </si>
  <si>
    <t>01_Insuficiencia cardíaca</t>
  </si>
  <si>
    <t>¿Cuál de las siguientes definiciones describe mejor la IC con fracción de eyección preservada (Insuficiencia cardiaca con Fracción de Eyección Preservada)?&lt;br&gt;&lt;br&gt;a) Síntomas y signos de IC con FEVI mayor o igual a 50% y evidencia de disfunción diastólica o alteraciones estructurales del VI&lt;br&gt;&lt;br&gt;b) FEVI menor o igual a 40% con dilatación marcada del VI&lt;br&gt;&lt;br&gt;c) FEVI entre 41-49% con hipertrofia concéntrica&lt;br&gt;&lt;br&gt;d) FEVI normal sin síntomas de IC</t>
  </si>
  <si>
    <t>a) Síntomas y signos de IC con FEVI mayor o igual a 50% y evidencia de disfunción diastólica o alteraciones estructurales del VI</t>
  </si>
  <si>
    <t>&lt;b&gt;INSUFICIENCIA CARDÍACA CON FRACCIÓN DE EYECCIÓN PRESERVADA (DISFUNCIÓN DIASTÓLICA)&lt;/b&gt;&lt;br /&gt;&lt;br /&gt;La clasificación funcional de la insuficiencia cardíaca requiere la evaluación ecocardiográfica de la Fracción de Eyección (FEy) y el análisis anatómico del ventrículo izquierdo.&lt;br /&gt;• &lt;b&gt;Definición clínica:&lt;/b&gt; El paciente presenta síntomas y signos claros de insuficiencia cardíaca con una Fracción de Eyección conservada o normal (&lt;b&gt;&gt; 50%&lt;/b&gt;) y un volumen sistólico conservado.&lt;br /&gt;• &lt;b&gt;Fisiopatología:&lt;/b&gt; El problema central radica en un ventrículo con "compliance" o distensibilidad disminuida, lo que se traduce en una incapacidad intrínseca para aceptar el llenado sanguíneo normal durante la fase diastólica.&lt;br /&gt;• &lt;b&gt;Hallazgos anatómicos y hemodinámicos:&lt;/b&gt; Al no poder relajarse adecuadamente, la &lt;b&gt;presión al final de la diástole en el VI se encuentra muy aumentada&lt;/b&gt; y el tiempo de relajación está muy prolongado. Este patrón restrictivo al llenado cursa típicamente con un aumento de la rigidez y del grosor del músculo (por ejemplo, &lt;i&gt;hipertrofia ventricular izquierda&lt;/i&gt;), mientras que el tamaño de la cavidad suele estar conservado o disminuido.&lt;br /&gt;• &lt;b&gt;Epidemiología:&lt;/b&gt; Su incidencia aumenta con la edad y es un fenotipo de insuficiencia cardíaca más común en el sexo femenino.</t>
  </si>
  <si>
    <t>La opción A es correcta. Clínicamente, el diagnóstico de Insuficiencia Cardíaca con Fracción de Eyección Preservada (ICFEp) exige constatar la presencia de síntomas o signos del síndrome de falla cardíaca, una FEVI normal o preservada (≥ 50%) y la evidencia objetiva de alteraciones estructurales o disfunción diastólica (como hipertrofia ventricular izquierda o disfunción en el llenado) que expliquen la incapacidad del ventrículo para distenderse.</t>
  </si>
  <si>
    <t>• &lt;b&gt;b) FEVI menor o igual a 40% con dilatación marcada del VI:&lt;/b&gt; Es incorrecta. Define de forma característica a la Insuficiencia Cardíaca con Disfunción Sistólica (Fracción de Eyección reducida), donde el inotropismo disminuido y la dilatación de las cámaras impiden eyectar un volumen adecuado.&lt;br /&gt;• &lt;b&gt;c) FEVI entre 41-49% con hipertrofia concéntrica:&lt;/b&gt; Es incorrecta. Este rango ecocardiográfico describe la categoría intermedia conocida como Insuficiencia Cardíaca con Fracción de Eyección Ligeramente Reducida (o en rango medio), no cumpliendo el corte ≥ 50% necesario para ser considerada "preservada".&lt;br /&gt;• &lt;b&gt;d) FEVI normal sin síntomas de IC:&lt;/b&gt; Es incorrecta. La ausencia de signos y síntomas excluye de plano el diagnóstico clínico de insuficiencia cardíaca instaurada. Si un paciente tiene alteraciones estructurales sin síntomas, se clasificaría como un Estadio B (en riesgo o subclínico), pero no como el síndrome clínico propiamente dicho.</t>
  </si>
  <si>
    <t>&lt;b&gt;FENOTIPO DE INSUFICIENCIA CARDÍACA SISTÓLICA (FRACCIÓN DE EYECCIÓN REDUCIDA)&lt;/b&gt;&lt;br /&gt;&lt;br /&gt;• &lt;b&gt;Definición:&lt;/b&gt; La Fracción de Eyección se encuentra deprimida (&lt;b&gt;menor al 40%&lt;/b&gt; o &lt; 50%).&lt;br /&gt;• &lt;b&gt;Mecanismo:&lt;/b&gt; Es un fallo asociado a un inotropismo disminuido que impide al corazón eyectar un volumen sistólico adecuado frente a las demandas sistémicas.&lt;br /&gt;• &lt;b&gt;Hallazgos anatómicos:&lt;/b&gt; A diferencia de la falla diastólica pura, existe una &lt;b&gt;dilatación de las cámaras&lt;/b&gt; (tamaño de la cavidad ventricular aumentado) donde el grosor y rigidez de la pared están disminuidos, generando un ventrículo disfuncional que fracasa como bomba impelente.</t>
  </si>
  <si>
    <t>En términos fisiopatológicos, ¿qué alteración predomina en la Insuficiencia cardíaca con fracción de eyección reducida clásica?&lt;br&gt;&lt;br&gt;a) Hiperdinamia sistólica persistente&lt;br&gt;&lt;br&gt;b) Disfunción sistólica con reducción de la contractilidad y del volumen sistólico&lt;br&gt;&lt;br&gt;c) Obstrucción dinámica del tracto de salida del VI en todos los casos&lt;br&gt;&lt;br&gt;d) Relajación diastólica normal con sobrecarga de volumen aislada</t>
  </si>
  <si>
    <t>&lt;br&gt;b) Disfunción sistólica con reducción de la contractilidad y del volumen sistólico</t>
  </si>
  <si>
    <t>En la &lt;b&gt;Insuficiencia Cardíaca con Disfunción Sistólica&lt;/b&gt; (Fracción de Eyección deprimida o comprometida), la alteración patogénica central es un fallo asociado a un &lt;b&gt;inotropismo disminuido&lt;/b&gt;, el cual impide la contracción adecuada del ventrículo y reduce drásticamente el &lt;b&gt;volumen sistólico&lt;/b&gt; eyectado.</t>
  </si>
  <si>
    <t>&lt;b&gt;INSUFICIENCIA CARDÍACA CON DISFUNCIÓN SISTÓLICA&lt;/b&gt;&lt;br /&gt;&lt;br /&gt;La evaluación fenotípica mediante ecocardiograma Doppler clasifica a la insuficiencia cardíaca según su fracción de eyección (FEy).&lt;br /&gt;• &lt;b&gt;Fracción de Eyección Reducida:&lt;/b&gt; Se documenta cuando la FEy se encuentra deprimida, típicamente menor al 40% o &lt; 50%.&lt;br /&gt;• &lt;b&gt;Falla Sistólica (Alteración de la contractilidad):&lt;/b&gt; El ventrículo izquierdo (VI) pierde su capacidad intrínseca de contracción (caída del inotropismo) debido a una pérdida masiva de miocitos funcionantes (ej. &lt;i&gt;Infarto Agudo de Miocardio&lt;/i&gt; por necrosis isquémica o &lt;i&gt;Enfermedad de Chagas&lt;/i&gt; por inflamación). Al no poder contraerse ni eyectar adecuadamente, el volumen sistólico disminuye críticamente y la sangre se acumula.&lt;br /&gt;• &lt;b&gt;Remodelado Estructural:&lt;/b&gt; El corazón intenta usar la ley de Frank-Starling dilatándose para acomodar el volumen. Esto genera una franca dilatación de las cámaras (tamaño de la cavidad ventricular aumentado), con un grosor y rigidez de la pared disminuidos.&lt;br /&gt;• &lt;b&gt;Consecuencia Hemodinámica:&lt;/b&gt; La presión de fin de diástole se encuentra aumentada de forma secundaria, transmitiéndose de manera retrógrada para generar congestión pulmonar.</t>
  </si>
  <si>
    <t>&lt;b&gt;b) Disfunción sistólica con reducción de la contractilidad y del volumen sistólico:&lt;/b&gt; Es la opción correcta. Fisiopatológicamente, la IC con fracción de eyección reducida se caracteriza por una falla de bomba originada en la pérdida de la capacidad contráctil intrínseca del miocardio (inotropismo), lo que imposibilita la eyección de un volumen sistólico normal.</t>
  </si>
  <si>
    <t>&lt;b&gt;a) Hiperdinamia sistólica persistente:&lt;/b&gt; Es incorrecta. En la disfunción sistólica el patrón mecánico es de hipoquinesia global o regional severa, no un estado hiperdinámico.&lt;br /&gt;&lt;b&gt;c) Obstrucción dinámica del tracto de salida del VI en todos los casos:&lt;/b&gt; Es incorrecta. Esta alteración es patognomónica de la &lt;i&gt;Miocardiopatía Hipertrófica&lt;/i&gt;, entidad que clásicamente cursa con disfunción diastólica y una fracción de eyección conservada o incluso supernormal, no reducida.&lt;br /&gt;&lt;b&gt;d) Relajación diastólica normal con sobrecarga de volumen aislada:&lt;/b&gt; Es incorrecta. En la IC sistólica con dilatación ventricular, la fisiología diastólica termina afectándose invariablemente por el aumento severo de la presión de fin de diástole y el estrés parietal (tensión), perdiéndose la normalidad del llenado.</t>
  </si>
  <si>
    <t>&lt;b&gt;DIFERENCIA CON LA DISFUNCIÓN DIASTÓLICA&lt;/b&gt;&lt;br /&gt;&lt;br /&gt;A diferencia del cuadro sistólico, la &lt;b&gt;Insuficiencia Cardíaca con Fracción de Eyección Conservada (Diastólica)&lt;/b&gt; presenta una FEy normal (&gt; 50%) y un volumen sistólico conservado.&lt;br /&gt;• &lt;b&gt;Fisiopatología:&lt;/b&gt; El problema central es una severa disminución de la distensibilidad o "compliance" del ventrículo (como ocurre en la &lt;i&gt;hipertrofia ventricular izquierda&lt;/i&gt;).&lt;br /&gt;• El ventrículo se vuelve rígido e incapaz de aceptar el llenado sanguíneo, elevando patológicamente sus presiones de fin de diástole a pesar de poseer un tamaño cavitario normal o incluso reducido.</t>
  </si>
  <si>
    <t>En la clasificación ACC/AHA, un paciente con FEVI reducida, remodelado ventricular pero sin síntomas actuales de IC se considera:&lt;br&gt;&lt;br&gt;a) Estadio B&lt;br&gt;&lt;br&gt;b) Estadio C&lt;br&gt;&lt;br&gt;c) Estadio A&lt;br&gt;&lt;br&gt;d) Estadio D</t>
  </si>
  <si>
    <t>&lt;br&gt;a) Estadio B</t>
  </si>
  <si>
    <t>&lt;b&gt;ESTADIOS EVOLUTIVOS DE LA IC (CLASIFICACIÓN ACC/AHA)&lt;/b&gt;&lt;br /&gt;&lt;br /&gt;Esta clasificación evalúa a la insuficiencia cardíaca (IC) como un &lt;b&gt;desorden progresivo&lt;/b&gt; en distintas estaciones y permite identificar precozmente a la población vulnerable.&lt;br /&gt;• &lt;b&gt;ESTADIO A (En Riesgo):&lt;/b&gt; Pacientes con alto riesgo de desarrollar IC debido a la presencia de condiciones fuertemente asociadas, pero &lt;b&gt;sin cardiopatía estructural ni síntomas&lt;/b&gt; de IC (ej. hipertensión, enfermedad coronaria, diabetes, obesidad).&lt;br /&gt;• &lt;b&gt;ESTADIO B (En Riesgo):&lt;/b&gt; Pacientes con &lt;b&gt;alteraciones y enfermedad cardíaca estructural&lt;/b&gt;, pero que aún &lt;b&gt;NO tienen síntomas&lt;/b&gt; o signos de insuficiencia cardíaca. Ejemplos clásicos incluyen la hipertrofia ventricular izquierda, infarto agudo de miocardio previo, ventrículo izquierdo dilatado (remodelado) o valvulopatía asintomática.&lt;br /&gt;• &lt;b&gt;ESTADIO C (Insuficiencia Cardíaca):&lt;/b&gt; Paciente que asocia la enfermedad o anomalía cardíaca estructural con la &lt;b&gt;presencia de síntomas actuales o previos&lt;/b&gt; de IC (disnea, fatiga, edemas).&lt;br /&gt;• &lt;b&gt;ESTADIO D (Insuficiencia Cardíaca Refractaria):&lt;/b&gt; Pacientes con avanzada enfermedad estructural que presentan &lt;b&gt;síntomas marcados en reposo a pesar del máximo tratamiento médico intensivo&lt;/b&gt;, requiriendo hospitalizaciones frecuentes, soporte hemodinámico o trasplante.</t>
  </si>
  <si>
    <t>La opción a es correcta debido a que la literatura cardiológica establece que el &lt;b&gt;Estadio B&lt;/b&gt; de la clasificación ACC/AHA engloba exactamente a los pacientes que ya han desarrollado &lt;b&gt;enfermedad cardíaca estructural&lt;/b&gt; (evidenciado en la premisa por la FEVI reducida y el remodelado ventricular) pero que permanecen en una fase subclínica, es decir, &lt;b&gt;sin síntomas actuales ni previos&lt;/b&gt; de insuficiencia cardíaca.</t>
  </si>
  <si>
    <t>&lt;br /&gt;• &lt;b&gt;c) Estadio A:&lt;/b&gt; Es incorrecta porque este estadio incluye a pacientes con factores de riesgo asociados pero estrictamente &lt;b&gt;sin cardiopatía estructural&lt;/b&gt; ni síntomas.&lt;br /&gt;• &lt;b&gt;b) Estadio C:&lt;/b&gt; Es incorrecta debido a que su definición exige ineludiblemente la &lt;b&gt;presencia de síntomas actuales o previos&lt;/b&gt; de insuficiencia cardíaca asociados al daño estructural.&lt;br /&gt;• &lt;b&gt;d) Estadio D:&lt;/b&gt; Es incorrecta, ya que representa la etapa terminal y refractaria con &lt;b&gt;síntomas marcados en reposo&lt;/b&gt; a pesar de recibir el tratamiento médico máximo.</t>
  </si>
  <si>
    <t>&lt;b&gt;CLASIFICACIÓN SEGÚN CAPACIDAD FUNCIONAL (NYHA)&lt;/b&gt;&lt;br /&gt;&lt;br /&gt;A diferencia de la clasificación ACC/AHA (basada en la progresión estructural temporal), la clasificación de la NYHA es estrictamente clínica y se basa en la limitación para realizar actividad física:&lt;br /&gt;• &lt;b&gt;Clase I:&lt;/b&gt; Sin limitaciones. La actividad física ordinaria &lt;b&gt;no&lt;/b&gt; causa síntomas.&lt;br /&gt;• &lt;b&gt;Clase II:&lt;/b&gt; Ligeras/leves limitaciones. La actividad física ordinaria provoca síntomas.&lt;br /&gt;• &lt;b&gt;Clase III:&lt;/b&gt; Marcadas limitaciones. Una actividad física leve (menor que la acostumbrada) ya provoca síntomas, limitando al paciente. El paciente está confortable en reposo.&lt;br /&gt;• &lt;b&gt;Clase IV:&lt;/b&gt; Incapacidad absoluta de realizar cualquier actividad física sin molestias. Los &lt;b&gt;síntomas están presentes en el reposo&lt;/b&gt;.</t>
  </si>
  <si>
    <t>Un paciente con cardiopatía isquémica y FEVI 30% presenta disnea a moderados esfuerzos (subir un piso) pero está asintomático en reposo. ¿Cómo se clasifica funcionalmente según NYHA?&lt;br&gt;&lt;br&gt;a) NYHA IV&lt;br&gt;&lt;br&gt;b) NYHA III&lt;br&gt;&lt;br&gt;c) NYHA II&lt;br&gt;&lt;br&gt;d) NYHA I</t>
  </si>
  <si>
    <t>c) NYHA II</t>
  </si>
  <si>
    <t>En la evaluación clínica de la insuficiencia cardíaca, la &lt;b&gt;Clase Funcional II de la NYHA&lt;/b&gt; agrupa a los pacientes que presentan &lt;b&gt;ligeras o leves limitaciones&lt;/b&gt;, desarrollando síntomas (como disnea) ante la &lt;b&gt;actividad física ordinaria o esfuerzos moderados&lt;/b&gt;, pero encontrándose confortables y asintomáticos en reposo.</t>
  </si>
  <si>
    <t>&lt;b&gt;CLASIFICACIÓN FUNCIONAL EN INSUFICIENCIA CARDÍACA (NYHA)&lt;/b&gt;&lt;br /&gt;&lt;br /&gt;La &lt;i&gt;New York Heart Association&lt;/i&gt; (NYHA) establece una clasificación estrictamente clínica basada en la capacidad para realizar actividad física, evaluando la gravedad de los síntomas (fundamentalmente la disnea) para establecer la respuesta al tratamiento y el pronóstico de supervivencia:&lt;br /&gt;• &lt;b&gt;Clase I:&lt;/b&gt; Sin limitaciones. La actividad física ordinaria o acostumbrada no causa síntomas (ni fatiga, disnea, palpitación o angor). Los síntomas aparecen únicamente ante grandes esfuerzos.&lt;br /&gt;• &lt;b&gt;Clase II:&lt;/b&gt; Ligeras o leves limitaciones. La actividad física ordinaria o acostumbrada provoca síntomas (a esfuerzos moderados). El paciente tolera la actividad habitual pero está limitado en la física, manteniéndose totalmente confortable en reposo.&lt;br /&gt;• &lt;b&gt;Clase III:&lt;/b&gt; Marcadas limitaciones. Una actividad física leve (menor que la acostumbrada o pequeños esfuerzos) ya provoca síntomas, limitando severamente al paciente. Se mantiene confortable en reposo.&lt;br /&gt;• &lt;b&gt;Clase IV:&lt;/b&gt; Incapacidad absoluta de realizar cualquier actividad física sin molestias. Los síntomas están presentes en el reposo y se incrementan con la mínima actividad.</t>
  </si>
  <si>
    <t>La opción C es correcta. Clínicamente, el paciente presenta disnea ante esfuerzos moderados (subir un piso) y se encuentra asintomático en reposo. Este nivel de limitación ligera encuadra axiomáticamente en la Clase Funcional II de la NYHA, independientemente de que su Fracción de Eyección (FEVI 30%) califique de manera ecocardiográfica como una disfunción sistólica severa.</t>
  </si>
  <si>
    <t>• &lt;b&gt;a) NYHA IV:&lt;/b&gt; Es incorrecta. Define la incapacidad absoluta de realizar actividad física, evidenciándose los síntomas de claudicación y disnea en el reposo absoluto.&lt;br /&gt;• &lt;b&gt;b) NYHA III:&lt;/b&gt; Es incorrecta. Se caracteriza por marcadas limitaciones donde los síntomas aparecen ante pequeños esfuerzos (menores a la actividad física acostumbrada del paciente), no ante esfuerzos moderados típicos como subir un piso.&lt;br /&gt;• &lt;b&gt;d) NYHA I:&lt;/b&gt; Es incorrecta. Representa la ausencia clínica de limitaciones, donde la actividad física ordinaria no provoca ningún tipo de síntoma.</t>
  </si>
  <si>
    <t>&lt;b&gt;PRONÓSTICO DE SUPERVIVENCIA SEGÚN CAPACIDAD FUNCIONAL (NYHA)&lt;/b&gt;&lt;br /&gt;&lt;br /&gt;La limitación a la actividad física evaluada por esta escala marca un pronóstico evolutivo claro y directo sobre la mortalidad anual del paciente con insuficiencia cardíaca:&lt;br /&gt;• &lt;b&gt;Clase I:&lt;/b&gt; Presenta una mortalidad anual baja del 5 al 6%.&lt;br /&gt;• &lt;b&gt;Clase II - III:&lt;/b&gt; Presenta un marcado salto pronóstico, con una mortalidad anual que se sitúa entre el 10 al 25% (o 20 al 30% según diversas series).&lt;br /&gt;• &lt;b&gt;Clase IV:&lt;/b&gt; Posee un pronóstico ominoso. Prácticamente la mitad de los pacientes fallece en el lapso de un año, con una mortalidad anual que oscila entre el 40 y el 50% (reportada hasta un 50-70% en estadios terminales avanzados).</t>
  </si>
  <si>
    <t>En el mismo sistema, un paciente con IC avanzada, síntomas en reposo pese a tratamiento óptimo y frecuentes hospitalizaciones se clasifica como:&lt;br&gt;&lt;br&gt;a) Estadio B&lt;br&gt;&lt;br&gt;b) Estadio C asintomatico&lt;br&gt;&lt;br&gt;c) Estadio A&lt;br&gt;&lt;br&gt;d) Estadio D</t>
  </si>
  <si>
    <t>&lt;br&gt;d) Estadio D</t>
  </si>
  <si>
    <t>Los pacientes con avanzada enfermedad estructural que presentan &lt;b&gt;síntomas marcados en reposo a pesar del máximo tratamiento médico intensivo&lt;/b&gt; y que cursan con &lt;b&gt;hospitalizaciones frecuentes&lt;/b&gt; se encuadran en el &lt;b&gt;Estadio D&lt;/b&gt; (Insuficiencia Cardíaca Refractaria) de la clasificación evolutiva de la ACC/AHA.</t>
  </si>
  <si>
    <t>&lt;b&gt;ESTADIOS EVOLUTIVOS DE LA INSUFICIENCIA CARDÍACA (ACC/AHA)&lt;/b&gt;&lt;br /&gt;&lt;br /&gt;La clasificación evolutiva evalúa a la insuficiencia cardíaca como un desorden progresivo en distintas estaciones.&lt;br /&gt;• &lt;b&gt;Estadio A (En Riesgo):&lt;/b&gt; Pacientes con alto riesgo de desarrollar insuficiencia cardíaca debido a la presencia de condiciones fuertemente asociadas (HTA, diabetes, obesidad, antecedentes familiares), pero sin cardiopatía estructural ni síntomas.&lt;br /&gt;• &lt;b&gt;Estadio B (En Riesgo):&lt;/b&gt; Pacientes con alteraciones y enfermedad cardíaca estructural, pero que aún no tienen síntomas o signos de insuficiencia cardíaca (ej. IAM previo asintomático, hipertrofia ventricular izquierda o valvulopatía silente).&lt;br /&gt;• &lt;b&gt;Estadio C (Insuficiencia Cardíaca):&lt;/b&gt; Paciente que asocia la enfermedad o anomalía cardíaca estructural con la presencia de síntomas actuales o previos (disnea, fatiga, edemas).&lt;br /&gt;• &lt;b&gt;Estadio D (Insuficiencia Cardíaca Refractaria):&lt;/b&gt; Pacientes con avanzada enfermedad estructural que presentan síntomas marcados en reposo a pesar del máximo tratamiento médico intensivo. Requieren hospitalizaciones frecuentes, soporte hemodinámico, intervenciones especializadas o espera de trasplante. La mortalidad en este estadio ronda el 80% anual.</t>
  </si>
  <si>
    <t>&lt;b&gt;d) Estadio D:&lt;/b&gt; Es la opción correcta. El paciente presenta un cuadro clínico de insuficiencia cardíaca refractaria, evidenciado por la persistencia de síntomas severos en reposo bajo terapia médica máxima y la necesidad de hospitalizaciones frecuentes, cumpliendo estrictamente con los criterios definitorios del Estadio D de la clasificación evolutiva.</t>
  </si>
  <si>
    <t>&lt;b&gt;a) Estadio B:&lt;/b&gt; Es incorrecta. En este estadio evolutivo, el paciente presenta alteraciones estructurales cardíacas patológicas pero se encuentra totalmente asintomático.&lt;br /&gt;&lt;b&gt;c) Estadio A:&lt;/b&gt; Es incorrecta. Representa únicamente a los pacientes con factores de riesgo primarios para desarrollar la enfermedad, careciendo aún de patología estructural y de sintomatología.&lt;br /&gt;&lt;b&gt;b) Estadio C asintomatico:&lt;/b&gt; Es incorrecta. Si bien el Estadio C engloba el daño estructural con síntomas actuales o previos, la presencia de síntomas marcados refractarios al tratamiento óptimo y las hospitalizaciones reiteradas marcan la progresión inevitable hacia la etapa terminal catalogada como Estadio D.</t>
  </si>
  <si>
    <t>&lt;b&gt;CAPACIDAD FUNCIONAL (CLASIFICACIÓN NYHA)&lt;/b&gt;&lt;br /&gt;&lt;br /&gt;De manera paralela a los estadios evolutivos, la severidad sintomática se evalúa funcionalmente mediante la clasificación de la New York Heart Association:&lt;br /&gt;• &lt;b&gt;Clase I:&lt;/b&gt; Sin limitaciones. La actividad física ordinaria no causa síntomas.&lt;br /&gt;• &lt;b&gt;Clase II:&lt;/b&gt; Ligeras limitaciones. La actividad física ordinaria provoca síntomas (a esfuerzos moderados).&lt;br /&gt;• &lt;b&gt;Clase III:&lt;/b&gt; Marcadas limitaciones. Una actividad física leve provoca síntomas (a pequeños esfuerzos), pero el paciente está confortable en reposo.&lt;br /&gt;• &lt;b&gt;Clase IV:&lt;/b&gt; Incapacidad absoluta de realizar actividad física sin molestias. Los síntomas están presentes en el reposo y se incrementan con mínima actividad (mortalidad anual del 40 al 50%).</t>
  </si>
  <si>
    <t>Según la clasificación por fracción de eyección, una FEVI del 35% en un paciente con síntomas de IC se encuadra como:&lt;br&gt;&lt;br&gt;a) IC con fracción de eyección levemente reducida (HFmrEF).&lt;br&gt;&lt;br&gt;b) IC con fracción de eyección preservada&lt;br&gt;&lt;br&gt;c) No se considera IC.&lt;br&gt;&lt;br&gt;d) Insuficiencia cardíaca con fracción de eyección reducida (HFrEF)</t>
  </si>
  <si>
    <t>&lt;br&gt;d) Insuficiencia cardíaca con fracción de eyección reducida (HFrEF)</t>
  </si>
  <si>
    <t>&lt;b&gt;CLASIFICACIÓN FENOTÍPICA DE LA IC (SEGÚN FRACCIÓN DE EYECCIÓN)&lt;/b&gt;&lt;br /&gt;&lt;br /&gt;Es indispensable evaluar el funcionamiento miocárdico mediante Ecocardiografía Doppler para establecer el fenotipo clínico de la enfermedad. Clínicamente, la insuficiencia cardíaca con fracción de eyección preservada o comprometida constituye un verdadero fenotipo en su presentación:&lt;br /&gt;• &lt;b&gt;IC con Disfunción Sistólica (Fracción de Eyección Reducida/Comprometida):&lt;/b&gt; La Fracción de Eyección está deprimida (&lt;b&gt;menor al 40%&lt;/b&gt; o &lt; 50%). Es un fallo asociado a un inotropismo disminuido que impide eyectar un volumen sistólico adecuado. La presión de fin de diástole se encuentra ligeramente aumentada, hay dilatación de las cámaras (tamaño de la cavidad ventricular aumentado) y el grosor de la pared está disminuido.&lt;br /&gt;• &lt;b&gt;IC con Disfunción Diastólica (Fracción de Eyección Preservada/Conservada):&lt;/b&gt; El paciente tiene claros síntomas de IC, pero su Fracción de Eyección es normal (&lt;b&gt;&gt; 50%&lt;/b&gt;) y el volumen sistólico está conservado. Conceptualmente, este término se reserva para definir a aquellos pacientes con evidencia de cardiopatía estructural o funcional que presentan síntomas evidentes manteniendo un volumen sistólico normal. El problema central es un ventrículo con distensibilidad disminuida (incapacidad para aceptar el llenado sanguíneo).</t>
  </si>
  <si>
    <t>La opción d es correcta debido a que la literatura cardiológica establece que la &lt;b&gt;insuficiencia cardíaca con disfunción sistólica o fracción de eyección reducida (HFrEF)&lt;/b&gt; se define ecocardiográficamente por la presencia de una fracción de eyección deprimida, típicamente delimitada como &lt;b&gt;menor al 40%&lt;/b&gt;. Por consiguiente, un paciente con síntomas clínicos de insuficiencia cardíaca y una FEVI del 35% se encuadra exactamente en esta categoría fenotípica y hemodinámica.</t>
  </si>
  <si>
    <t>&lt;br /&gt;• &lt;b&gt;a) IC con fracción de eyección levemente reducida (HFmrEF):&lt;/b&gt; Es incorrecta. Representa un estrato intermedio de transición funcional, no aplicable al compromiso contráctil severo evidenciado por un valor marcadamente deprimido del 35%.&lt;br /&gt;• &lt;b&gt;b) IC con fracción de eyección preservada:&lt;/b&gt; Es incorrecta, ya que este fenotipo (asociado predominantemente a la falla diastólica) exige por definición que la fracción de eyección del ventrículo izquierdo se mantenga dentro de parámetros normales (&lt;b&gt;&gt; 50%&lt;/b&gt;).&lt;br /&gt;• &lt;b&gt;c) No se considera IC:&lt;/b&gt; Es diametralmente incorrecta. El paciente presenta un franco deterioro contráctil y hemodinámico (FEVI 35%) asociado a sintomatología evidente, cumpliendo de manera ineludible con los criterios definitorios del síndrome de insuficiencia cardíaca.</t>
  </si>
  <si>
    <t>&lt;b&gt;CRITERIOS DE DEFINICIÓN CLÍNICA DE LA IC&lt;/b&gt;&lt;br /&gt;&lt;br /&gt;Para establecer de manera objetiva la definición de insuficiencia cardíaca en un paciente, los siguientes criterios principales deben cumplirse:&lt;br /&gt;• &lt;b&gt;Síntomas de insuficiencia cardiaca&lt;/b&gt; (en reposo o durante el ejercicio).&lt;br /&gt;• &lt;b&gt;Evidencia objetiva&lt;/b&gt; (preferiblemente por ecocardiografía) de disfunción cardiaca sistólica y/o diastólica en reposo.&lt;br /&gt;• &lt;b&gt;Respuesta al tratamiento&lt;/b&gt; dirigido a la insuficiencia cardiaca (criterio aplicable en casos donde el diagnóstico hemodinámico o fenotípico inicial presenta dudas).</t>
  </si>
  <si>
    <t>¿Cuál es el mensaje clave sobre la clasificación de Insuficiencia cardiaca según fracción de eyección en la práctica?&lt;br&gt;&lt;br&gt;a) Ayuda a orientar fisiopatología y evidencia terapéutica, pero siempre debe integrarse con la clínica, comorbilidades y objetivos individualizados del paciente&lt;br&gt;&lt;br&gt;b) Es irrelevante para decidir tratamiento&lt;br&gt;&lt;br&gt;c) Solo sirve en investigación, no en práctica&lt;br&gt;&lt;br&gt;d) Sustituye por completo la valoración clínica</t>
  </si>
  <si>
    <t>a) Ayuda a orientar fisiopatología y evidencia terapéutica, pero siempre debe integrarse con la clínica, comorbilidades y objetivos individualizados del paciente</t>
  </si>
  <si>
    <t>En la insuficiencia cardíaca, la clasificación fenotípica mediante la &lt;b&gt;Fracción de Eyección (FEy)&lt;/b&gt; ayuda a orientar la fisiopatología y la evidencia terapéutica, pero exige integrarse ineludiblemente con la valoración de los síntomas clínicos del paciente, sus comorbilidades y la etiología subyacente.</t>
  </si>
  <si>
    <t>&lt;b&gt;CLASIFICACIÓN FENOTÍPICA E INTEGRACIÓN CLÍNICA EN LA INSUFICIENCIA CARDÍACA&lt;/b&gt;&lt;br /&gt;&lt;br /&gt;Para abordar la complejidad de este gran síndrome, la literatura médica y cardiológica exige clasificar a la insuficiencia cardíaca evaluando sus múltiples dimensiones concurrentes.&lt;br /&gt;• &lt;b&gt;Clasificación Fenotípica (Eco-Doppler):&lt;/b&gt; Es indispensable evaluar el funcionamiento miocárdico para establecer el fenotipo estructural y patogénico. Se divide fundamentalmente en Insuficiencia Cardíaca con Disfunción Sistólica (Fracción de Eyección reducida, menor al 40%, donde falla el inotropismo y el volumen de expulsión) y la Insuficiencia Cardíaca con Disfunción Diastólica (Fracción de Eyección preservada, mayor al 50%, donde la falla asienta en una distensibilidad o compliance disminuida del ventrículo).&lt;br /&gt;• &lt;b&gt;Integración de la Clínica y Comorbilidades:&lt;/b&gt; A pesar del inmenso valor patogénico del ecocardiograma, la insuficiencia cardíaca se define como un síndrome eminentemente clínico. El diagnóstico, el pronóstico y el tratamiento exigen asociar la fracción de eyección con los síntomas actuales del paciente (clasificados por la escala NYHA), el estado hemodinámico de congestión o hipoperfusión (perfiles de Stevenson o Forrester), y las comorbilidades de alto riesgo presentes (hipertensión arterial, diabetes, enfermedad coronaria o valvulopatías previas).</t>
  </si>
  <si>
    <t>La opción A es correcta. Clínicamente, clasificar a la insuficiencia cardíaca según su fracción de eyección (preservada o disminuida) es fundamental porque determina fenotipos con fisiopatologías distintas y exige abordajes terapéuticos diferentes. Sin embargo, no sustituye el enfoque médico global, sino que debe integrarse obligatoriamente con la clínica del paciente (síntomas de congestión o hipoperfusión), el manejo de sus comorbilidades y sus objetivos terapéuticos individualizados.</t>
  </si>
  <si>
    <t>• &lt;b&gt;b) Es irrelevante para decidir tratamiento:&lt;/b&gt; Es incorrecta. Resulta un pilar determinante para la terapéutica. Existen fármacos (como los iSGLT2, ARNI, IECA y Betabloqueantes) que modifican sustancialmente la historia natural y la sobrevida dependiendo específicamente de si el paciente cursa con una fracción de eyección deprimida o conservada.&lt;br /&gt;• &lt;b&gt;c) Solo sirve en investigación, no en práctica:&lt;/b&gt; Es incorrecta. La medición ecocardiográfica de la fracción de eyección es una herramienta diagnóstica indispensable y de uso protocolar diario en la evaluación cardiológica.&lt;br /&gt;• &lt;b&gt;d) Sustituye por completo la valoración clínica:&lt;/b&gt; Es incorrecta. El diagnóstico certero del síndrome se asienta en la asociación del daño estructural sumado a la valoración clínica de los tres síntomas cardinales ineludibles: disnea, fatiga y retención de líquidos (edemas).</t>
  </si>
  <si>
    <t>Respecto al valor de los péptidos natriuréticos (BNP o NT-proBNP) en IC, ¿qué afirmación es correcta?&lt;br&gt;&lt;br&gt;a) Sustituyen al ecocardiograma&lt;br&gt;&lt;br&gt;b) Niveles elevados apoyan el diagnóstico de IC en contexto clinico adecuado y se asocian con peor pronostico&lt;br&gt;&lt;br&gt;c) Solo tienen utilidad en pacientes con infarto agudo&lt;br&gt;&lt;br&gt;d) Valores normales descartan siempre IC en cualquier situacion</t>
  </si>
  <si>
    <t>&lt;br&gt;b) Niveles elevados apoyan el diagnóstico de IC en contexto clinico adecuado y se asocian con peor pronostico</t>
  </si>
  <si>
    <t>En la insuficiencia cardíaca, la elevación de biomarcadores específicos como el &lt;b&gt;Péptido Natriurético Cerebral (BNP)&lt;/b&gt; o &lt;b&gt;Pro-BNP&lt;/b&gt; es altamente sensible y específica para confirmar el diagnóstico, y su persistencia o falta de descenso a pesar del tratamiento denota un &lt;b&gt;pronóstico adverso&lt;/b&gt;.</t>
  </si>
  <si>
    <t>&lt;b&gt;BIOMARCADORES Y PÉPTIDOS NATRIURÉTICOS EN INSUFICIENCIA CARDÍACA&lt;/b&gt;&lt;br /&gt;&lt;br /&gt;La evaluación diagnóstica y pronóstica de la insuficiencia cardíaca exige el dosaje de biomarcadores séricos.&lt;br /&gt;• &lt;b&gt;Sistema de Péptidos Natriuréticos:&lt;/b&gt; Son péptidos miocárdicos liberados al torrente sanguíneo en respuesta al estiramiento patológico, la sobrecarga de volumen y el aumento del estrés parietal de las cavidades ventriculares. Fisiológicamente intentan contrarrestar el sistema neurohormonal generando vasodilatación, natriuresis y diuresis.&lt;br /&gt;• &lt;b&gt;Valor Diagnóstico:&lt;/b&gt; La medición del &lt;b&gt;Péptido Natriurético Cerebral (BNP) o Pro-BNP&lt;/b&gt; es altamente sensible y específica. Niveles elevados en sangre, sumados a un cuadro clínico compatible (como disnea progresiva o edemas), apoyan fuertemente y confirman la existencia del síndrome de insuficiencia cardíaca.&lt;br /&gt;• &lt;b&gt;Implicancia Pronóstica:&lt;/b&gt; Además de diagnosticar el cuadro, funcionan como predictores estrictos de la evolución. La elevación persistente y la falta de descenso del BNP o Pro-BNP a pesar del tratamiento médico óptimo denotan invariablemente un &lt;b&gt;pronóstico adverso&lt;/b&gt; y una mayor mortalidad.</t>
  </si>
  <si>
    <t>&lt;b&gt;b) Niveles elevados apoyan el diagnóstico de IC en contexto clinico adecuado y se asocian con peor pronostico:&lt;/b&gt; Es la opción correcta. El dosaje de péptidos natriuréticos (BNP/NT-proBNP) posee alta sensibilidad y especificidad diagnóstica al reflejar la sobrecarga ventricular, al mismo tiempo que su elevación persistente constituye un marcador independiente de gravedad y mal pronóstico clínico.</t>
  </si>
  <si>
    <t>&lt;b&gt;a) Sustituyen al ecocardiograma:&lt;/b&gt; Es incorrecta. El ecocardiograma Doppler color es irremplazable, constituyendo la prueba de imagen de primera línea y mayor información para evaluar anatómicamente la función del corazón, determinar la Fracción de Eyección y evaluar la disfunción diastólica o patología valvular.&lt;br /&gt;&lt;b&gt;c) Solo tienen utilidad en pacientes con infarto agudo:&lt;/b&gt; Es incorrecta. Si bien el infarto es una causa primaria de claudicación ventricular, los péptidos natriuréticos son útiles y mandatorios en la insuficiencia cardíaca aguda o crónica producto de cualquier etiología (hipertensiva, miocardiopatías dilatadas, valvulopatías, etc.).&lt;br /&gt;&lt;b&gt;d) Valores normales descartan siempre IC en cualquier situacion:&lt;/b&gt; Es incorrecta. Aunque poseen un alto valor predictivo negativo, existen escenarios específicos (como la IC con fracción de eyección preservada en etapas precoces, o fenotipos como la obesidad extrema) donde los péptidos natriuréticos pueden encontrarse desproporcionadamente disminuidos o ser inespecíficos, no permitiendo descartar el cuadro aisladamente.</t>
  </si>
  <si>
    <t>&lt;b&gt;DIAGNÓSTICO INTEGRAL DE LA INSUFICIENCIA CARDÍACA&lt;/b&gt;&lt;br /&gt;&lt;br /&gt;Para confirmar la sospecha de IC, los síntomas aislados no son suficientes. El diagnóstico certero se asienta en la asociación de elementos clínicos e instrumentales:&lt;br /&gt;• &lt;b&gt;Triada Clínica:&lt;/b&gt; Presencia de congestión (rales bibasales, ingurgitación yugular), evidencia de cardiopatía estructural (cardiomegalia, ritmo de galope) y signos de bajo gasto cardíaco.&lt;br /&gt;• &lt;b&gt;Ecocardiograma Doppler:&lt;/b&gt; Es la prueba de imagen que se utiliza con mayor frecuencia para evaluar de manera directa la función (Fracción de Eyección deprimida vs. conservada).&lt;br /&gt;• &lt;b&gt;Laboratorio Básico y Biomarcadores:&lt;/b&gt; Hemograma, función renal, ionograma, hepatograma, Troponinas (isquemia) y los citados &lt;b&gt;Péptidos Natriuréticos (BNP / NT-proBNP)&lt;/b&gt;.</t>
  </si>
  <si>
    <t>Varón de 58 años con cardiopatía isquémica insuficiencia cardiaca y enfermedad renal crónica moderada consulta por tos y disnea nocturna Radiografía con congestión leve Toma inhibidor de la enzima convertidora, diurético de asa y beta bloqueante. ¿Qué hallazgo sugeriría fármaco-efecto adverso neumo-cardio-renal a considerar?&lt;br&gt;&lt;br&gt;a) Tos seca persistente relacionada con el inhibidor de la enzima convertidora&lt;br&gt;&lt;br&gt;b) Edema pulmonar agudo por el diurético&lt;br&gt;&lt;br&gt;c) Hipercalcemia por el inhibidor de la enzima convertidora&lt;br&gt;&lt;br&gt;d) Enfisema bulloso por el beta bloqueante</t>
  </si>
  <si>
    <t>&lt;br&gt;a) Tos seca persistente relacionada con el inhibidor de la enzima convertidora</t>
  </si>
  <si>
    <t>El efecto secundario adverso más común e identitario del tratamiento con los inhibidores de la enzima convertidora de angiotensina (IECA) es la aparición de tos seca persistente, lo cual puede llegar a obligar a rotar la droga.</t>
  </si>
  <si>
    <t>EFECTOS ADVERSOS DE LOS IECA&lt;br /&gt;&lt;br /&gt;Los inhibidores de la enzima convertidora de angiotensina (IECA), como el enalapril, constituyen una piedra angular en el tratamiento de la insuficiencia cardíaca, la hipertensión arterial y la nefroprotección.&lt;br /&gt;• Mecanismo del efecto adverso respiratorio: Los IECA inhiben la enzima convertidora de angiotensina, la cual no sólo transforma la Angiotensina I en Angiotensina II, sino que también inactiva y degrada normalmente a la bradiquinina y la calidina. El uso de IECA impide esta degradación, dejando libres y acumuladas a estas potentes sustancias que originan irritación de la vía aérea y la clásica tos seca secundaria.&lt;br /&gt;• Incidencia y manejo: Este efecto secundario se presenta hasta en el 10% de los pacientes. Altera la calidad de vida y puede enmascarar o confundirse clínicamente con la tos nocturna de la propia insuficiencia cardíaca. Frente a la intolerancia, la conducta médica indicada es rotar el fármaco hacia un Antagonista de los Receptores de Angiotensina II (ARA-II), ya que estos bloquean el receptor final y no interfieren con la degradación de bradiquininas, gozando de excelente tolerancia sin producir tos.</t>
  </si>
  <si>
    <t>La opción a es correcta debido a que la literatura establece de forma categórica que el efecto secundario más común y emblemático de los inhibidores de la enzima convertidora de angiotensina (IECA) es la tos seca persistente. En un paciente con falla cardíaca incipiente y congestión leve, es un desafío y deber clínico realizar el diagnóstico diferencial para determinar si la tos y disnea nocturna que manifiesta son síntomas progresivos de su congestión pasiva pulmonar o corresponden a un efecto adverso iatrogénico clásico de este grupo farmacológico.</t>
  </si>
  <si>
    <t>&lt;br /&gt;• b) Edema pulmonar agudo por el diurético: Es incorrecta. Los diuréticos de asa (como la furosemida) actúan forzando la diuresis y reduciendo drásticamente la precarga, siendo la intervención farmacológica de elección aguda para tratar y revertir la congestión y el edema pulmonar, jamás para desencadenarlo.&lt;br /&gt;• c) Hipercalcemia por el inhibidor de la enzima convertidora: Es incorrecta. Los IECA no se asocian con hipercalcemia. Sin embargo, en el perfil metabólico de un paciente con enfermedad renal crónica, el riesgo letal de los IECA y ARA II radica en la retención tubular de potasio, pudiendo provocar hiperpotasemia (hiperkalemia) severa, no alteraciones del calcio.&lt;br /&gt;• d) Enfisema bulloso por el beta bloqueante: Es incorrecta. El uso de betabloqueantes puede generar como efecto colateral broncoespasmo (por bloqueo de receptores beta-2 en el músculo liso bronquial, estando contraindicados en asma y EPOC severo), pero de ninguna manera producen la destrucción estructural de los septos alveolares y formación de bullas que define al enfisema.</t>
  </si>
  <si>
    <t>CONTRAINDICACIONES DE LOS IECA Y ARA II&lt;br /&gt;&lt;br /&gt;Además de la tos seca exclusiva de los IECA, se deben tener presentes las contraindicaciones absolutas compartidas por ambas familias de fármacos:&lt;br /&gt;• Embarazo.&lt;br /&gt;• Antecedentes de angioedema.&lt;br /&gt;• Estenosis bilateral de la arteria renal (su uso suprimiría la vasoconstricción protectora de la arteriola eferente desencadenando fracaso renal agudo).&lt;br /&gt;• Deterioro crítico del Filtrado Glomerular (no deben iniciarse si el filtrado MDRD es &lt; 30 ml/min y se suspenden si cae a &lt; 20 ml/min).</t>
  </si>
  <si>
    <t>Mujer de 66 años con insuficiencia cardíaca y fibrilación auricular desarrolla disnea súbita PaO2 50 mmHg. ¿Cuál es la causa más probable?&lt;br&gt;&lt;br&gt;a) Exacerbación de enfermedad pulmonar obstructiva crónica subclínica&lt;br&gt;&lt;br&gt;b) Edema agudo de pulmón&lt;br&gt;&lt;br&gt;c) Tromboembolismo pulmonar&lt;br&gt;&lt;br&gt;d) Neumonía comunitaria</t>
  </si>
  <si>
    <t>b) Edema agudo de pulmón</t>
  </si>
  <si>
    <t>La instauración de una arritmia como la &lt;b&gt;fibrilación auricular&lt;/b&gt; en un paciente con &lt;b&gt;insuficiencia cardíaca&lt;/b&gt; previa actúa como un factor desencadenante clásico que produce un fracaso retrógrado abrupto, manifestándose clínicamente con disnea súbita e hipoxemia severa (unidad Shunt) por el desarrollo de un &lt;b&gt;edema agudo de pulmón&lt;/b&gt;.</t>
  </si>
  <si>
    <t>&lt;b&gt;DESCOMPENSACIÓN AGUDA Y EDEMA AGUDO DE PULMÓN (EAP)&lt;/b&gt;&lt;br /&gt;&lt;br /&gt;La insuficiencia cardíaca aguda se caracteriza por la rápida aparición de signos y síntomas de claudicación, requiriendo terapia de forma urgente. Frecuentemente se trata de la reagudización de una patología crónica de base.&lt;br /&gt;• &lt;b&gt;Factores Desencadenantes:&lt;/b&gt; En pacientes crónicos compensados, existen causas precipitantes que complican el cuadro súbitamente. Las &lt;b&gt;arritmias&lt;/b&gt;, fundamentalmente la aparición de una &lt;b&gt;Fibrilación Auricular (FA)&lt;/b&gt; de alta respuesta, acortan el tiempo de diástole, alteran el llenado ventricular e impiden la contribución auricular, precipitando la descompensación hemodinámica.&lt;br /&gt;• &lt;b&gt;Cascada de Congestión Pulmonar (Estadio III):&lt;/b&gt; El aumento brusco de la presión de fin de diástole del ventrículo izquierdo se transmite hacia la aurícula izquierda y los capilares pulmonares. Al claudicar el drenaje linfático compensatorio, el líquido atraviesa a la fuerza las uniones celulares inundando masivamente el interior de los alvéolos.&lt;br /&gt;• &lt;b&gt;Trastorno Gasométrico (Unidad Shunt):&lt;/b&gt; La ocupación alveolar masiva genera una alteración extrema de la relación V/Q (Shunt). La sangre venosa pasa por los alvéolos sin oxigenarse, produciendo una &lt;b&gt;hipoxemia severa refractaria al O2&lt;/b&gt; (ej. PaO2 &lt; 60 mmHg) que explica la disnea extrema y el cuadro asfíctico del paciente.</t>
  </si>
  <si>
    <t>La opción B es correcta. Clínicamente, en una paciente de 66 años con antecedente de insuficiencia cardíaca, la aparición de una fibrilación auricular es el gatillo clásico que desencadena una descompensación ventricular izquierda aguda. El aumento brusco de las presiones de llenado inunda los alvéolos (edema agudo de pulmón cardiogénico), lo cual bloquea el intercambio gaseoso (efecto Shunt) y se traduce en una disnea de instauración súbita acompañada de una hipoxemia profunda (PaO2 50 mmHg).</t>
  </si>
  <si>
    <t>• &lt;b&gt;a) Exacerbación de enfermedad pulmonar obstructiva crónica subclínica:&lt;/b&gt; Es incorrecta. Si bien una reagudización de EPOC cursa con disnea e hipoxemia (V/Q disminuida), suele presentarse con aumento de tos y expectoración. No explica la descompensación súbita vinculada hemodinámicamente a la aparición de la fibrilación auricular en una paciente con miocardiopatía de base.&lt;br /&gt;• &lt;b&gt;c) Tromboembolismo pulmonar:&lt;/b&gt; Es incorrecta. Aunque el TEP es un diagnóstico diferencial crítico que provoca disnea súbita e hipoxemia (por aumento del espacio muerto), en el contexto específico de una paciente con insuficiencia cardíaca preexistente que desarrolla fibrilación auricular, la causa más frecuente y directa de la claudicación respiratoria aguda es la falla de bomba y la congestión retrógrada masiva (EAP).&lt;br /&gt;• &lt;b&gt;d) Neumonía comunitaria:&lt;/b&gt; Es incorrecta. La neumonía produce ocupación alveolar (Shunt) e hipoxemia, pero su presentación es de carácter infeccioso agudo a subagudo, dominada por fiebre, tos productiva purulenta y dolor pleurítico, y no como un evento súbito precipitado por una arritmia.</t>
  </si>
  <si>
    <t>&lt;b&gt;CLASIFICACIÓN CLÍNICA DE STEVENSON (PERFIL B)&lt;/b&gt;&lt;br /&gt;&lt;br /&gt;El paciente que ingresa a urgencias con un Edema Agudo de Pulmón Cardiogénico encuadra clásicamente en el Perfil B de Stevenson (Húmedo y Cálido):&lt;br /&gt;• &lt;b&gt;Clínica:&lt;/b&gt; Presenta franca congestión pulmonar (húmedo: disnea súbita, ortopnea, rales crepitantes bibasales, ritmo de galope) pero mantiene, en etapas iniciales, una perfusión sistémica adecuada (cálido).&lt;br /&gt;• &lt;b&gt;Tratamiento Urgente:&lt;/b&gt; El manejo hemodinámico primario exige la administración combinada de oxigenoterapia, Diuréticos de asa endovenosos (&lt;b&gt;Furosemida&lt;/b&gt;) para disminuir la precarga, y Vasodilatadores potentes (&lt;b&gt;Nitroglicerina&lt;/b&gt; o Nitroprusiato) para reducir la congestión vascular y facilitar el vaciado ventricular.</t>
  </si>
  <si>
    <t>Una mujer de 73 años con insuficiencia cardíaca con fracción de eyección preservada, EPOC leve y enfermedad renal crónica estadio 3 presenta descompensaciones frecuentes. Está polimedicada. ¿Qué principio general de manejo mejora seguridad y adherencia?&lt;br&gt;&lt;br&gt;a) Retirar todos los broncodilatadores por riesgo de taquicardia&lt;br&gt;&lt;br&gt;b) Revisión sistemática de polifarmacia con simplificación de esquemas cuando sea posible&lt;br&gt;&lt;br&gt;c) Añadir nuevos fármacos en cada descompensación&lt;br&gt;&lt;br&gt;d) Evitar cualquier ajuste de dosis para mantener "estabilidad"</t>
  </si>
  <si>
    <t>&lt;br&gt;b) Revisión sistemática de polifarmacia con simplificación de esquemas cuando sea posible</t>
  </si>
  <si>
    <t>En el manejo integral de la insuficiencia cardíaca en pacientes añosos con múltiples comorbilidades, la falta de adherencia al tratamiento médico constituye uno de los principales factores precipitantes de descompensación aguda; por ello, la revisión y simplificación de la polifarmacia es el principio fundamental para mejorar el cumplimiento y la seguridad clínica.</t>
  </si>
  <si>
    <t>MANEJO INTEGRAL Y CAUSAS DE DESCOMPENSACIÓN&lt;br /&gt;&lt;br /&gt;El tratamiento de la insuficiencia cardíaca (IC) crónica no se limita a la mera prescripción farmacológica, sino que requiere un abordaje multidisciplinario y una profunda educación del paciente para garantizar el autocontrol de su enfermedad.&lt;br /&gt;• Causas precipitantes de descompensación: Los pacientes crónicos que se encuentran compensados pueden sufrir recaídas agudas debido a factores externos e internos que los llevan a la internación inmediata. Entre las causas descompensantes más frecuentes se destacan la falta de adherencia al tratamiento médico, las transgresiones alimentarias (exceso de sal) y la polifarmacia con fármacos iatrogénicos (como los AINEs).&lt;br /&gt;• Simplificación y Adherencia: En poblaciones geriátricas con comorbilidades (como la Enfermedad Renal Crónica y la EPOC), los esquemas se tornan complejos. La revisión sistemática para evitar interacciones, ajustar dosis a la función renal y simplificar las tomas resulta indispensable para asegurar la adherencia, evitando el abandono terapéutico que precipita la claudicación miocárdica.</t>
  </si>
  <si>
    <t>b) Revisión sistemática de polifarmacia con simplificación de esquemas cuando sea posible: Es la opción correcta. En una paciente anciana, polimedicada y con falla multiorgánica (IC, EPOC, ERC), la simplificación de los esquemas reduce los errores de dosificación, minimiza las interacciones medicamentosas adversas (toxicidad renal) y mejora drásticamente la adherencia, previniendo así las descompensaciones recurrentes derivadas del mal cumplimiento terapéutico.</t>
  </si>
  <si>
    <t>a) Retirar todos los broncodilatadores por riesgo de taquicardia: Es incorrecta. La paciente presenta EPOC concomitante, patología cuyo tratamiento base exige el uso de broncodilatadores (LABA o LAMA). Retirarlos todos agravaría severamente su mecánica ventilatoria, produciendo hipoxemia e hipertensión pulmonar, empeorando el cuadro de IC global.&lt;br /&gt;c) Añadir nuevos fármacos en cada descompensación: Es incorrecta. Añadir drogas de forma acumulativa y automática agrava la polifarmacia, aumenta el riesgo de toxicidad cruzada y reduce aún más la adherencia al complicar innecesariamente el régimen diario.&lt;br /&gt;d) Evitar cualquier ajuste de dosis para mantener "estabilidad": Es incorrecta. El manejo de la IC y la ERC es eminentemente dinámico. Evitar ajustes (por ejemplo, no titular los diuréticos según el estado de congestión o no ajustar las dosis al clearance de creatinina) perpetúa la inestabilidad hemodinámica y el deterioro clínico.</t>
  </si>
  <si>
    <t>COMORBILIDADES Y TRATAMIENTO DE LA IC CON FEy PRESERVADA&lt;br /&gt;&lt;br /&gt;El abordaje de la IC con Fracción de Eyección Conservada difiere radicalmente de la sistólica, orientándose a tratar las comorbilidades asociadas y los síntomas congestivos.&lt;br /&gt;• Tratamiento Sintomático: Se utilizan diuréticos de asa (como Furosemida) para tratar la congestión pulmonar, regulando la dosis a la mínima necesaria para mantener el peso seco.&lt;br /&gt;• Nefroprotección y Modulación: Se indican IECA/ARA II, inhibidores iSGLT2 y antagonistas de la aldosterona.&lt;br /&gt;• Precaución Respiratoria: En presencia de EPOC, se deben evitar los betabloqueantes no selectivos debido al riesgo de inducir broncoespasmo severo, priorizando agentes cardioselectivos (como el Bisoprolol) únicamente si están estrictamente indicados.</t>
  </si>
  <si>
    <t>Paciente de 62 años con insuficiencia cardíaca y fracción de eyección del 30% presenta un episodio de síncope mientras caminaba. El estudio muestra rachas de taquicardia ventricular no sostenida. ¿Cuál es la medida de prevención secundaria o primaria de muerte súbita más indicada?&lt;br&gt;&lt;br&gt;a) Tratamiento solo con aspirina&lt;br&gt;&lt;br&gt;b) Implante de desfibrilador automático (DAI)&lt;br&gt;&lt;br&gt;c) Marcapasos convencional unicameral&lt;br&gt;&lt;br&gt;d) Aumentar dosis de diuréticos de asa</t>
  </si>
  <si>
    <t>&lt;br&gt;b) Implante de desfibrilador automático (DAI)</t>
  </si>
  <si>
    <t>La colocación de un Cardiodesfibrilador Implantable (CDI o DAI) es la indicación terapéutica ineludible para la prevención de la muerte súbita en pacientes que padecen insuficiencia cardíaca con fracción de eyección severamente deprimida (FEy &lt; 30-35%) asociada a eventos de taquicardia ventricular.</t>
  </si>
  <si>
    <t>TERAPIAS DE DISPOSITIVOS ELÉCTRICOS EN IC AVANZADA&lt;br /&gt;&lt;br /&gt;Para aquellos pacientes que, a pesar de recibir el máximo tratamiento médico óptimo, persisten gravemente sintomáticos o presentan factores de altísimo riesgo letal, se indica la colocación de dispositivos eléctricos:&lt;br /&gt;• Cardiodesfibrilador Implantable (CDI / DAI): Está formalmente indicado como medida de prevención primaria en pacientes que presentan un deterioro severo de la fracción de eyección (&lt;b&gt;FEy &lt; 30-35%&lt;/b&gt;). Asimismo, se instaura como prevención secundaria en pacientes que ya han presentado episodios de &lt;i&gt;Taquicardia Ventricular sostenida&lt;/i&gt; o han sido resucitados de una &lt;i&gt;Muerte Súbita&lt;/i&gt;.&lt;br /&gt;• Mecanismo de acción: El dispositivo posee la capacidad de detectar de forma precoz la aparición de una arritmia maligna o letal. Al detectarla, ejecuta una descarga de desfibrilación automática que logra abortar la arritmia, salvaguardando la vida del enfermo.</t>
  </si>
  <si>
    <t>La opción b es correcta debido a que las directrices clínicas dictaminan de forma axiomática que, ante un paciente con insuficiencia cardíaca, una fracción de eyección marcadamente deprimida (del 30%) y el desarrollo documentado de síncopes y taquicardias ventriculares, la medida irrefutable para prevenir un paro cardíaco irreversible es el implante de un desfibrilador automático (DAI/CDI).</t>
  </si>
  <si>
    <t>&lt;br /&gt;• a) Tratamiento solo con aspirina: Es incorrecta. La aspirina es un antiagregante plaquetario indicado para la prevención de eventos isquémicos coronarios, careciendo de cualquier mecanismo de acción eléctrico capaz de prevenir o revertir una arritmia ventricular letal.&lt;br /&gt;• c) Marcapasos convencional unicameral: Es incorrecta. El marcapasos está diseñado exclusivamente para tratar bradiarritmias severas y mantener la frecuencia basal, pero carece de la capacidad de administrar choques eléctricos automáticos de desfibrilación ante una taquiarritmia ventricular.&lt;br /&gt;• d) Aumentar dosis de diuréticos de asa: Es incorrecta. Los diuréticos de asa (como la furosemida) están destinados a reducir la sobrecarga de volumen y la congestión; no combaten el riesgo de muerte súbita eléctrica e, inclusive, su exceso puede generar hipopotasemia y precipitar aún más las arritmias ventriculares.</t>
  </si>
  <si>
    <t>SÍNCOPE, ARRITMIAS Y MUERTE SÚBITA EN IC&lt;br /&gt;&lt;br /&gt;La evolución de la insuficiencia cardíaca conlleva un altísimo riesgo de letalidad eléctrica.&lt;br /&gt;• Los pacientes con IC avanzada fallecen comúnmente por dos vías: por un agotamiento progresivo terminal de bomba, o bien, por el desencadenamiento súbito de complicaciones eléctricas mortales.&lt;br /&gt;• La taquicardia ventricular es la arritmia más temida en este contexto, ya que tiende a degenerar rápidamente en fibrilación ventricular, constituyendo la causa principal y más común de muerte súbita en los pacientes con cardiopatía estructural severa.</t>
  </si>
  <si>
    <t>Una mujer de 74 años con insuficiencia cardiaca con fracción de eyección preservada y EPOC leve presenta disnea al esfuerzo. Ecocardiograma: hipertrofia ventricular izquierda, presión sistólica pulmonar levemente elevada. Función renal normal. ¿Cuál es el factor más modificable en prevención de progresión cardio-pulmonar-renal?&lt;br&gt;&lt;br&gt;a) Suspender broncodilatadores inhalados&lt;br&gt;&lt;br&gt;b) Restricción absoluta de actividad fisica&lt;br&gt;&lt;br&gt;c) Uso prolongado de corticoides sistémicos&lt;br&gt;&lt;br&gt;d) Control estricto de la presión arterial y del volumen intravascular</t>
  </si>
  <si>
    <t>d) Control estricto de la presión arterial y del volumen intravascular</t>
  </si>
  <si>
    <t>En el manejo de la insuficiencia cardíaca con fracción de eyección preservada (ICFEp), el tratamiento es eminentemente sintomático y exige ineludiblemente el &lt;b&gt;control exhaustivo de la hipertensión arterial&lt;/b&gt; y el uso de diuréticos para el &lt;b&gt;manejo de la congestión y el volumen intravascular&lt;/b&gt;.</t>
  </si>
  <si>
    <t>&lt;b&gt;TRATAMIENTO DE LA INSUFICIENCIA CARDÍACA CON FRACCIÓN DE EYECCIÓN CONSERVADA (DIASTÓLICA)&lt;/b&gt;&lt;br /&gt;&lt;br /&gt;El abordaje terapéutico de esta entidad difiere radicalmente del fallo sistólico clásico. Al existir un ventrículo rígido o hipertrófico incapaz de aceptar el llenado normal, el manejo se enfoca en tratar los síntomas de sobrecarga y las causas modificables subyacentes:&lt;br /&gt;• &lt;b&gt;Control Hemodinámico (Presión Arterial):&lt;/b&gt; La hipertensión arterial es el principal factor que perpetúa la hipertrofia ventricular izquierda y el daño renal progresivo. Su control exhaustivo (utilizando IECA, ARA II, betabloqueantes o calcioantagonistas) es el objetivo primario para frenar el remodelado patológico y la nefroangioesclerosis.&lt;br /&gt;• &lt;b&gt;Control de Frecuencia:&lt;/b&gt; Mantener un ritmo adecuado permite alargar el tiempo diastólico y favorecer el escaso llenado ventricular.&lt;br /&gt;• &lt;b&gt;Manejo del Volumen (Congestión):&lt;/b&gt; El uso de diuréticos de asa (como furosemida) se indica estrictamente para tratar la congestión pulmonar y periférica (alivio sintomático), debiendo evitarse la depleción excesiva de volumen, ya que una hipovolemia en un ventrículo rígido desploma drásticamente el gasto cardíaco.&lt;br /&gt;• &lt;b&gt;Esquema Farmacológico Actual:&lt;/b&gt; Se establece axiomáticamente que el tratamiento de la ICFEp incluye la utilización de IECA/ARA2, inhibidores iSGLT2, antagonistas de la aldosterona y la adición condicionada de un diurético de asa.</t>
  </si>
  <si>
    <t>La opción D es correcta. Clínicamente, frente a una paciente con falla diastólica (ICFEp por hipertrofia ventricular) y disnea de esfuerzo, la intervención más efectiva y modificable para prevenir el remodelado cardíaco, disminuir la hiperfiltración renal y evitar la progresión de la congestión pulmonar retrógrada es instaurar un &lt;b&gt;control estricto de la tensión arterial y manejar cuidadosamente el volumen intravascular&lt;/b&gt; mediante diuréticos para evitar la sobrecarga hidrosalina patológica.</t>
  </si>
  <si>
    <t>• &lt;b&gt;a) Suspender broncodilatadores inhalados:&lt;/b&gt; Es incorrecta. Si la paciente padece EPOC leve concomitante, suspender su medicación broncodilatadora empeoraría de manera directa su mecánica ventilatoria obstructiva y exacerbaría la disnea, agregando complicaciones pulmonares al fallo cardíaco.&lt;br /&gt;• &lt;b&gt;b) Restricción absoluta de actividad fisica:&lt;/b&gt; Es incorrecta. En la insuficiencia cardíaca crónica y en la EPOC, la inactividad física es un factor de riesgo. Por el contrario, el entrenamiento y la rehabilitación física (ejercicio aeróbico de baja a moderada intensidad) demuestran amplios beneficios a corto plazo en la capacidad funcional, mejorando el estado neurohormonal y elevando la calidad de vida.&lt;br /&gt;• &lt;b&gt;c) Uso prolongado de corticoides sistémicos:&lt;/b&gt; Es incorrecta. El uso crónico de esteroides sistémicos posee efectos adversos deletéreos (como retención de sodio y agua e inducción de hipertensión arterial), los cuales agravarían dramáticamente la sobrecarga de volumen en la insuficiencia cardíaca diastólica.</t>
  </si>
  <si>
    <t>&lt;b&gt;FENOTIPO DE LA INSUFICIENCIA CARDÍACA DIASTÓLICA&lt;/b&gt;&lt;br /&gt;&lt;br /&gt;Esta patología se produce por una alteración en el relajamiento ventricular:&lt;br /&gt;• El ventrículo izquierdo mantiene su fuerza contráctil (Fracción de Eyección &gt; 50%), pero su &lt;b&gt;distensibilidad (compliance)&lt;/b&gt; empeora drásticamente debido al engrosamiento o rigidez del músculo (ej. Hipertrofia Ventricular Izquierda).&lt;br /&gt;• Al no poder relajarse, el ventrículo es incapaz de aceptar el llenado proveniente de la aurícula izquierda, logrando recibir volumen únicamente a expensas de elevar de forma patológica sus presiones de llenado (Presión de Fin de Diástole). Esta presión se transmite hacia atrás al lecho capilar pulmonar, generando disnea de esfuerzo.</t>
  </si>
  <si>
    <t>Varón de 72 años con insuficiencia cardiaca y enfermedad renal crónica avanzada presenta edema agudo de pulmón recurrente a pesar de diuréticos. Peso elevado, presión venosa yugular muy alta, diuresis baja. ¿Qué medida puede ser necesaria para controlar simultáneamente congestión cardiaca y sobrecarga de volumen renal?&lt;br&gt;&lt;br&gt;a) Uso exclusivo de inotrópicos sin modificar volemia&lt;br&gt;&lt;br&gt;b) Suspensión de todos los diuréticos y vasodilatadores&lt;br&gt;&lt;br&gt;c) Aporte masivo de fluidos intravenosos&lt;br&gt;&lt;br&gt;d) Ultrafiltración o diálisis con enfoque de decongestion</t>
  </si>
  <si>
    <t>&lt;br&gt;d) Ultrafiltración o diálisis con enfoque de decongestion</t>
  </si>
  <si>
    <t>La ultrafiltración o diálisis constituye el sistema mecánico de rescate ineludible indicado para remover artificialmente el agua libre extracelular en pacientes con insuficiencia cardíaca que cursan con un edema agudo de pulmón por sobrecarga de volumen intratable y que resultan refractarios a dosis masivas de diuréticos.</t>
  </si>
  <si>
    <t>SOBRECARGA DE VOLUMEN INTRATABLE Y ULTRAFILTRACIÓN&lt;br /&gt;&lt;br /&gt;En el escenario de una insuficiencia cardíaca aguda descompensada, la congestión sistémica y pulmonar se aborda inicialmente con diuréticos de asa (como la Furosemida endovenosa).&lt;br /&gt;• Resistencia diurética: En pacientes con Enfermedad Renal Crónica avanzada, la capacidad de filtración y respuesta del túbulo renal está francamente deprimida, provocando oliguria o anuria a pesar del uso de diuréticos a altas dosis o en infusiones continuas.&lt;br /&gt;• Fisiopatología del fallo: La retención patológica incesante de agua eleva drásticamente la volemia (intravascular aumentado). El corazón, sobrepasado en su capacidad de bombeo por la altísima precarga, aumenta su presión de fin de diástole transmitiendo la congestión hacia atrás, originando el trasudado masivo hacia el alvéolo (Edema Agudo de Pulmón).&lt;br /&gt;• Terapia mecánica de rescate: Cuando fracasan los diuréticos, se debe apelar a la ultrafiltración mecánica o hemodiálisis. Es el método más rápido y eficaz para extraer volumen, reduciendo de manera directa e instantánea la precarga ventricular y la presión capilar pulmonar, revirtiendo la hipoxemia refractaria causada por la inundación alveolar.</t>
  </si>
  <si>
    <t>d) Ultrafiltración o diálisis con enfoque de decongestion: Es la opción correcta. Frente a un paciente congestivo con edema agudo de pulmón recurrente, peso elevado, anuria/oliguria y falla renal avanzada que ya no responde a los diuréticos, la remoción mecánica del exceso de líquido a través de ultrafiltración o diálisis es la única medida terapéutica de urgencia efectiva para resolver simultáneamente la hipervolemia renal y la congestión cardíaca.</t>
  </si>
  <si>
    <t>a) Uso exclusivo de inotrópicos sin modificar volemia: Es incorrecta. Los inotrópicos (como la dobutamina) se reservan para cuadros de shock cardiogénico (perfil frío); no resuelven la masiva sobrecarga hídrica extracelular subyacente que está inundando el pulmón.&lt;br /&gt;b) Suspensión de todos los diuréticos y vasodilatadores: Es incorrecta. Los vasodilatadores (nitroglicerina, nitroprusiato) son el otro pilar fundamental de la fase aguda para disminuir la precarga y postcarga, y suspenderlos exacerbaría la presión de llenado ventricular.&lt;br /&gt;c) Aporte masivo de fluidos intravenosos: Es estrictamente contraindicada y letal. El paciente ya se encuentra cursando un edema pulmonar con altísima volemia; el aporte de fluidos agravaría exponencialmente la extravasación de líquido hacia los alvéolos.</t>
  </si>
  <si>
    <t>INDICACIONES URGENTES DE DIÁLISIS EN FALLA RENAL&lt;br /&gt;&lt;br /&gt;La instauración del tratamiento dialítico está indicada estrictamente ante la aparición de complicaciones severas y refractarias que ponen en riesgo inminente la vida del paciente:&lt;br /&gt;• Sobrecarga de volumen intratable: Pacientes sobrehidratados que cursan con edema agudo de pulmón y no responden a diuréticos.&lt;br /&gt;• Evidencias clínicas de uremia: Manifestaciones como encefalopatía urémica o pericarditis urémica.&lt;br /&gt;• Hiperkalemia intratable: Elevación grave del potasio con alteraciones en el ECG sin respuesta a medidas médicas.&lt;br /&gt;• Acidosis metabólica refractaria: pH severamente disminuido resistente al tratamiento, donde el aporte de bicarbonato generaría más sobrecarga de volumen.</t>
  </si>
  <si>
    <t>Una mujer de 60 años con EPOC, cor pulmonale y filtrado glomerular 40 presenta empeoramiento de la disnea, edemas y ascitis. La presión arterial está en el límite bajo. ¿Qué estrategia es más segura para manejar volumen?&lt;br&gt;&lt;br&gt;a) Suspender diuréticos y esperar "adaptación"&lt;br&gt;&lt;br&gt;b) Carga de volumen agresiva para mejorar el gasto&lt;br&gt;&lt;br&gt;c) Hemodiálisis urgente en todos los casos&lt;br&gt;&lt;br&gt;d) Diuréticos en dosis cuidadas, monitorizando presión y función renal</t>
  </si>
  <si>
    <t>&lt;br&gt;d) Diuréticos en dosis cuidadas, monitorizando presión y función renal</t>
  </si>
  <si>
    <t>El manejo de la congestión sistémica en la insuficiencia cardíaca derecha (&lt;b&gt;cor pulmonale&lt;/b&gt;) exige utilizar &lt;b&gt;diuréticos en dosis cuidadas&lt;/b&gt;, ya que un exceso depletivo puede reducir críticamente la precarga del ventrículo derecho y provocar hipotensión severa e isquemia renal aguda sobreagregada.</t>
  </si>
  <si>
    <t>&lt;b&gt;MANEJO DE LA CONGESTIÓN EN LA INSUFICIENCIA CARDÍACA DERECHA&lt;/b&gt;&lt;br /&gt;&lt;br /&gt;La insuficiencia cardíaca derecha originada por patologías crónicas pulmonares (cor pulmonale por EPOC) produce un estasis venoso sistémico evidenciado clínicamente por ingurgitación yugular, ascitis y edemas periféricos.&lt;br /&gt;• &lt;b&gt;Uso de diuréticos:&lt;/b&gt; Son los fármacos esenciales para eliminar la congestión hídrica al forzar balances negativos en el paciente descompensado. La regla clínica de uso estipula que la dosis debe ser la mínima necesaria para mantener al paciente sin retención de líquidos.&lt;br /&gt;• &lt;b&gt;Precaución hemodinámica:&lt;/b&gt; El exceso de diuréticos resulta altamente perjudicial. Una eliminación desproporcionada del volumen intravascular disminuye drásticamente la precarga necesaria para que el ventrículo derecho logre bombear contra la alta resistencia pulmonar. Esto deriva de forma directa en una caída del gasto cardíaco izquierdo, manifestada por hipotensión arterial y una consecuente disminución de la perfusión tisular que puede empeorar la enfermedad renal crónica subyacente precipitándola a un fracaso prerrenal.</t>
  </si>
  <si>
    <t>La opción d es correcta debido a que la literatura establece que para tratar la sobrecarga de volumen (edemas y ascitis) originada por el &lt;b&gt;cor pulmonale&lt;/b&gt;, los diuréticos son la herramienta farmacológica ineludible. Sin embargo, al coexistir una presión arterial limítrofe y un filtrado glomerular ya deprimido (40 ml/min), su administración exige obligatoriamente utilizar &lt;b&gt;dosis cuidadas y un monitoreo estricto&lt;/b&gt;, evitando forzar una diuresis excesiva que colapse la precarga ventricular, desplome el gasto cardíaco y agrave la falla renal isquémica.</t>
  </si>
  <si>
    <t>&lt;br /&gt;• &lt;b&gt;a) Suspender diuréticos y esperar "adaptación":&lt;/b&gt; Es incorrecta. La retención de líquidos en la insuficiencia cardíaca descompensada no se resuelve espontáneamente; la suspensión agravaría progresivamente la anasarca, la ascitis y la dificultad mecánica respiratoria de la paciente.&lt;br /&gt;• &lt;b&gt;b) Carga de volumen agresiva para mejorar el gasto:&lt;/b&gt; Es incorrecta. Si bien los estados de falla derecha puros por infarto agudo de ventrículo derecho (sin congestión) requieren aporte de volumen, esta paciente ya presenta una profunda congestión venosa crónica (edemas y ascitis). Sobrecargar agresivamente con volumen agudizaría inmediatamente el fallo y la dilatación de la bomba derecha.&lt;br /&gt;• &lt;b&gt;c) Hemodiálisis urgente en todos los casos:&lt;/b&gt; Es incorrecta. La terapia de reemplazo renal se reserva de forma estricta para complicaciones graves y refractarias (como el edema agudo de pulmón intratable, hiperkalemia severa, uremia grave o anuria), no siendo el abordaje primario electivo para manejar la sobrecarga si el paciente aún puede responder al ajuste farmacológico.</t>
  </si>
  <si>
    <t>¿Qué fármaco debe evitarse o utilizarse con extrema precaución en IC descompensada por su potencial efecto inotrópico negativo agudo?&lt;br&gt;&lt;br&gt;a) Morfina&lt;br&gt;&lt;br&gt;b) Betabloqueantes (no iniciar ni aumentar dosis en fase aguda descompensada)&lt;br&gt;&lt;br&gt;c) Diuréticos de asa&lt;br&gt;&lt;br&gt;d) Nitratos</t>
  </si>
  <si>
    <t>b) Betabloqueantes (no iniciar ni aumentar dosis en fase aguda descompensada)</t>
  </si>
  <si>
    <t>En el tratamiento de la insuficiencia cardíaca, los &lt;b&gt;betabloqueantes&lt;/b&gt; deben iniciarse únicamente cuando el paciente se encuentra hemodinámicamente compensado y en peso seco (sin congestión), debido a que poseen inicialmente un &lt;b&gt;efecto inotrópico negativo&lt;/b&gt; que puede empeorar de forma aguda la claudicación y la insuficiencia cardíaca descompensada.</t>
  </si>
  <si>
    <t>&lt;b&gt;BETABLOQUEANTES EN INSUFICIENCIA CARDÍACA (PRECAUCIÓN Y TITULACIÓN)&lt;/b&gt;&lt;br /&gt;&lt;br /&gt;El uso de betabloqueantes (inhibidores del sistema simpático) constituye uno de los pilares farmacológicos que disminuyen la mortalidad en la insuficiencia cardíaca crónica. No obstante, su uso exige precauciones estrictas durante los episodios agudos o de descompensación hemodinámica.&lt;br /&gt;• &lt;b&gt;Efecto inotrópico negativo inicial:&lt;/b&gt; Los betabloqueantes contrarrestan la acción de las catecolaminas, disminuyendo la fuerza de contracción (inotropismo) y la frecuencia cardíaca. Si se inician o se aumenta su dosis de forma abrupta durante una fase aguda descompensada (donde el paciente depende transitoriamente de la taquicardia y del tono simpático para sostener el gasto cardíaco vital), pueden precipitar o agravar severamente el fallo de bomba y la congestión.&lt;br /&gt;• &lt;b&gt;Condición ineludible para su inicio:&lt;/b&gt; Deben iniciarse &lt;b&gt;únicamente cuando el paciente está compensado y en peso seco&lt;/b&gt; (sin signos francos de sobrecarga de volumen).&lt;br /&gt;• &lt;b&gt;Titulación:&lt;/b&gt; Una vez superada la descompensación, se deben titular lenta y progresivamente cada dos semanas intentando alcanzar la máxima dosis tolerada (ej. &lt;i&gt;Bisoprolol&lt;/i&gt;, &lt;i&gt;Carvedilol&lt;/i&gt;).</t>
  </si>
  <si>
    <t>La opción B es correcta. Clínicamente, los betabloqueantes poseen un marcado efecto inotrópico y cronotrópico negativo al inicio de la terapia. En un cuadro de insuficiencia cardíaca aguda descompensada, el paciente requiere mantener desesperadamente su volumen minuto a expensas del tono simpático compensador. Iniciar o aumentar bloqueadores beta adrenérgicos en esta fase suprime este mecanismo de rescate hemodinámico, empeorando bruscamente el estado clínico, por lo que deben evitarse hasta que el paciente alcance el peso seco y la estabilidad.</t>
  </si>
  <si>
    <t>• &lt;b&gt;a) Morfina:&lt;/b&gt; Es incorrecta. Si bien es un depresor que exige vigilancia, el &lt;i&gt;Sulfato de Morfina&lt;/i&gt; se utiliza clínicamente como tratamiento paliativo y adyuvante en la descompensación severa (edema agudo de pulmón) por su acción venodilatadora y para sedar el intenso desasosiego y asfixia, no estando proscrito por efecto inotrópico negativo.&lt;br /&gt;• &lt;b&gt;c) Diuréticos de asa:&lt;/b&gt; Es incorrecta. Los diuréticos de asa (como la &lt;i&gt;Furosemida&lt;/i&gt; endovenosa) constituyen la piedra basal e indispensable para tratar la insuficiencia cardíaca aguda descompensada, ya que reducen rápidamente la sobrecarga de volumen y la congestión pulmonar (precarga).&lt;br /&gt;• &lt;b&gt;d) Nitratos:&lt;/b&gt; Es incorrecta. Los vasodilatadores (como la &lt;i&gt;Nitroglicerina&lt;/i&gt; endovenosa) son fármacos de primera línea en la fase aguda descompensada (especialmente en perfiles húmedos y cálidos) para reducir la congestión venosa y disminuir la poscarga, facilitando el vaciado ventricular sin ejercer un efecto inotrópico negativo directo.</t>
  </si>
  <si>
    <t>&lt;b&gt;MANEJO FARMACOLÓGICO INICIAL EN LA FASE AGUDA (PERFIL HÚMEDO)&lt;/b&gt;&lt;br /&gt;&lt;br /&gt;Cuando el paciente ingresa a urgencias cursando una insuficiencia cardíaca aguda (ej. perfil B de Stevenson, con congestión pulmonar pero perfusión conservada), el algoritmo exige un manejo agresivo y distinto a la fase crónica:&lt;br /&gt;• &lt;b&gt;Diuréticos de asa:&lt;/b&gt; (&lt;i&gt;Furosemida&lt;/i&gt; IV) Administrados invariablemente por vía endovenosa para disminuir rápidamente el retorno venoso y la congestión alveolar.&lt;br /&gt;• &lt;b&gt;Vasodilatadores:&lt;/b&gt; (&lt;i&gt;Nitroglicerina&lt;/i&gt; o &lt;i&gt;Nitroprusiato&lt;/i&gt; IV) Indicados para disminuir la congestión venosa sistémica y facilitar el vaciado ventricular reduciendo las resistencias, siempre que la tensión arterial lo permita.&lt;br /&gt;• &lt;b&gt;Oxigenoterapia:&lt;/b&gt; Aportada para combatir la severa hipoxemia refractaria generada por el edema alveolar.</t>
  </si>
  <si>
    <t>Un paciente con IC y FEVI 25% en ritmo sinusal presenta QRS ancho con bloqueo de rama izquierda y síntomas NYHA III pese a tratamiento óptimo. ¿Qué estrategia no farmacológica debe considerarse?&lt;br&gt;&lt;br&gt;a) Resincronización cardíaca (TRC) si cumple criterios eléctricos y clínicos&lt;br&gt;&lt;br&gt;b) Implante de balón de contrapulsación permanente&lt;br&gt;&lt;br&gt;c) Ablación de venas pulmonares de rutina&lt;br&gt;&lt;br&gt;d) Cierre percutáneo de orejuela izquierda</t>
  </si>
  <si>
    <t>&lt;br&gt;a) Resincronización cardíaca (TRC) si cumple criterios eléctricos y clínicos</t>
  </si>
  <si>
    <t>En pacientes con insuficiencia cardíaca avanzada y deterioro severo (FEy &lt;b&gt;&lt; 30-35%&lt;/b&gt;) que persisten gravemente sintomáticos a pesar del máximo tratamiento médico óptimo y presentan un QRS muy ancho en el ECG (clásicamente un &lt;i&gt;Bloqueo Completo de Rama Izquierda&lt;/i&gt;), está indicada la &lt;b&gt;Resincronización Ventricular (Marcapasos biventricular)&lt;/b&gt; para reducir la mortalidad y las hospitalizaciones.</t>
  </si>
  <si>
    <t>&lt;b&gt;TERAPIAS DE DISPOSITIVOS ELÉCTRICOS EN INSUFICIENCIA CARDÍACA AVANZADA&lt;/b&gt;&lt;br /&gt;&lt;br /&gt;El tratamiento de los pacientes que a pesar del máximo tratamiento médico óptimo persisten gravemente sintomáticos (Estadio D o Clase III-IV avanzada) requiere considerar el uso de dispositivos de estimulación eléctrica y desfibrilación.&lt;br /&gt;• &lt;b&gt;Resincronización Ventricular (Marcapasos biventricular):&lt;/b&gt; Se encuentra formalmente indicado en pacientes con deterioro severo de la función sistólica (FEy &lt;b&gt;&lt; 30-35%&lt;/b&gt;) que presentan un QRS muy ancho en el ECG (&lt;b&gt;≥ 120 - 140 mseg&lt;/b&gt;, siendo su manifestación clásica un &lt;i&gt;Bloqueo Completo de Rama Izquierda&lt;/i&gt;). Este dispositivo estimula el ventrículo izquierdo desde el seno coronario para lograr que el septum se contraiga armónicamente, reduciendo la mortalidad y las hospitalizaciones en aquellos ventrículos que han entrado en disincronía.&lt;br /&gt;• &lt;b&gt;Cardiodesfibrilador Implantable (CDI):&lt;/b&gt; Está indicado como prevención primaria en pacientes con FEy &lt;b&gt;&lt; 30-35%&lt;/b&gt;, o como prevención secundaria en pacientes que ya han presentado &lt;i&gt;Taquicardia Ventricular sostenida&lt;/i&gt; o han sido resucitados de una &lt;i&gt;Muerte Súbita&lt;/i&gt;. Este dispositivo detecta la arritmia letal y ejecuta una descarga de desfibrilación automática.</t>
  </si>
  <si>
    <t>&lt;b&gt;a) Resincronización cardíaca (TRC) si cumple criterios eléctricos y clínicos:&lt;/b&gt; Es la opción correcta. Frente a un paciente con insuficiencia cardíaca en clase funcional avanzada (NYHA III) refractaria al tratamiento médico óptimo, con deterioro severo de la fracción de eyección (FEVI 25%) y evidencia de disincronía mecánica y eléctrica (QRS ancho con Bloqueo de Rama Izquierda), la indicación no farmacológica respaldada por la literatura es la terapia de Resincronización Ventricular (marcapasos biventricular) para mejorar el funcionamiento mecánico armónico y reducir la morbimortalidad.</t>
  </si>
  <si>
    <t>&lt;b&gt;b) Implante de balón de contrapulsación permanente:&lt;/b&gt; Es incorrecta. El balón de contrapulsación intraaórtico es un dispositivo de asistencia hemodinámica transitoria y de rescate utilizado para el shock cardiogénico, no constituyendo una estrategia terapéutica de uso permanente o ambulatorio.&lt;br /&gt;&lt;b&gt;c) Ablación de venas pulmonares de rutina, y d) Cierre percutáneo de orejuela izquierda:&lt;/b&gt; Son opciones incorrectas. Ambos procedimientos invasivos están dirigidos casi en su totalidad al tratamiento y prevención de las complicaciones derivadas de la &lt;i&gt;fibrilación auricular&lt;/i&gt;. Dado que el enunciado aclara explícitamente que el paciente se encuentra en ritmo sinusal, estas intervenciones carecen de cualquier tipo de indicación y utilidad clínica en este escenario.</t>
  </si>
  <si>
    <t>&lt;b&gt;ESTADIOS AVANZADOS Y OTRAS ALTERNATIVAS&lt;/b&gt;&lt;br /&gt;&lt;br /&gt;La progresión incesante de la enfermedad hacia estadios donde se agotan los recursos eléctricos y farmacológicos exige evaluar medidas definitivas.&lt;br /&gt;• &lt;b&gt;Asistencia Ventricular y Trasplante Cardíaco:&lt;/b&gt; Se reservan como último eslabón para pacientes con enfermedad cardíaca terminal (Clase IV refractaria, consumo de O2 &lt; 10 ml/kg/min, shock cardiogénico), con inaceptable pronóstico de vida (mortalidad del 80% anual) y sin otras posibilidades de tratamiento médico convencional.</t>
  </si>
  <si>
    <t>Los pacientes con IAM extenso y FEVI muy reducida al alta, incluso sin arritmias documentadas, deben:&lt;br&gt;&lt;br&gt;a) Ser reevaluados después de tres meses de tratamiento óptimo para valorar implantación de DAI si persiste disfunción grave&lt;br&gt;&lt;br&gt;b) No volver a control&lt;br&gt;&lt;br&gt;c) Recibir marcapasos bicameral de rutina&lt;br&gt;&lt;br&gt;d) Evitar cualquier medicación cardiaca</t>
  </si>
  <si>
    <t>&lt;br&gt;a) Ser reevaluados después de tres meses de tratamiento óptimo para valorar implantación de DAI si persiste disfunción grave</t>
  </si>
  <si>
    <t>En pacientes con un deterioro severo de la fracción de eyección (&lt;b&gt;FEy &lt; 30-35%&lt;/b&gt;) residual a un infarto agudo de miocardio, está indicada la colocación de un &lt;b&gt;Cardiodesfibrilador Implantable (CDI o DAI)&lt;/b&gt; como medida de &lt;b&gt;prevención primaria&lt;/b&gt; de muerte súbita, debiendo reevaluarse su persistencia clínica tras instaurar el máximo tratamiento médico óptimo.</t>
  </si>
  <si>
    <t>&lt;b&gt;TERAPIAS DE DISPOSITIVOS ELÉCTRICOS EN IC AVANZADA&lt;/b&gt;&lt;br /&gt;&lt;br /&gt;Para aquellos pacientes que a pesar del máximo tratamiento médico óptimo persisten gravemente sintomáticos (Estadio D o Clase III-IV avanzada) o mantienen un altísimo riesgo de letalidad eléctrica, se indica la colocación de dispositivos:&lt;br /&gt;• &lt;b&gt;Cardiodesfibrilador Implantable (CDI / DAI):&lt;/b&gt; Está formalmente indicado como medida de &lt;b&gt;prevención primaria&lt;/b&gt; en pacientes que presentan un deterioro severo de la fracción de eyección (&lt;b&gt;FEy &lt; 30-35%&lt;/b&gt;).&lt;br /&gt;• &lt;b&gt;Prevención secundaria:&lt;/b&gt; Se instaura en pacientes que ya han presentado episodios de taquicardia ventricular sostenida o han sido resucitados de una muerte súbita.&lt;br /&gt;• &lt;b&gt;Mecanismo de acción:&lt;/b&gt; El dispositivo posee la capacidad de detectar de forma precoz la aparición de una arritmia letal y ejecuta una descarga de desfibrilación automática que logra abortar la arritmia, salvaguardando la vida del enfermo.&lt;br /&gt;• &lt;b&gt;Tratamiento médico óptimo previo:&lt;/b&gt; La insuficiencia cardíaca exige titulación farmacológica. Si el paciente no logra recuperar su fracción de eyección a pesar de recibir la terapia farmacológica máxima (que incluye IECA, Betabloqueantes y Antagonistas de la Aldosterona) durante un período prudencial, se asume el daño miocárdico como irreversible y se avanza hacia el implante del dispositivo.</t>
  </si>
  <si>
    <t>La opción a es correcta debido a que la literatura cardiológica establece que la colocación de un &lt;b&gt;desfibrilador automático implantable (DAI)&lt;/b&gt; está indicada como &lt;b&gt;prevención primaria&lt;/b&gt; de muerte súbita en pacientes con fracción de eyección severamente deprimida (&lt;b&gt;FEy &lt; 30-35%&lt;/b&gt;). Dado que el miocardio aturdido post-infarto puede recuperar función contráctil progresivamente con la medicación, es imperativo reevaluar al paciente tras un período de &lt;b&gt;tratamiento médico óptimo&lt;/b&gt; (típicamente de 3 meses) para confirmar que la disfunción grave es irreversible y el riesgo letal justifica el implante definitivo.</t>
  </si>
  <si>
    <t>&lt;br /&gt;• &lt;b&gt;b) No volver a control:&lt;/b&gt; Es diametralmente incorrecta. El paciente presenta un altísimo riesgo de desarrollar arritmias letales y muerte súbita debido a su disfunción ventricular severa, exigiendo monitoreo cardiológico estricto.&lt;br /&gt;• &lt;b&gt;c) Recibir marcapasos bicameral de rutina:&lt;/b&gt; Es incorrecta. El marcapasos convencional trata bradiarritmias, pero carece de la capacidad de administrar choques eléctricos para prevenir la muerte súbita por arritmias ventriculares malignas, función reservada exclusivamente para el DAI.&lt;br /&gt;• &lt;b&gt;d) Evitar cualquier medicación cardiaca:&lt;/b&gt; Es incorrecta. Todo paciente con disfunción ventricular post-IAM debe recibir un tratamiento médico óptimo obligatorio (incluyendo IECA, Betabloqueantes, Antagonistas de la Aldosterona y estatinas) para reducir el remodelamiento, mejorar la sobrevida y disminuir la mortalidad general.</t>
  </si>
  <si>
    <t>&lt;b&gt;MUERTE SÚBITA Y ARRITMIAS EN LA INSUFICIENCIA CARDÍACA&lt;/b&gt;&lt;br /&gt;&lt;br /&gt;La evolución de la insuficiencia cardíaca y de la miocardiopatía dilatada isquémico-necrótica conlleva un riesgo superlativo de letalidad eléctrica.&lt;br /&gt;• Los pacientes con disfunción ventricular avanzada fallecen comúnmente por dos vías: por un agotamiento progresivo terminal de bomba, o por el desencadenamiento súbito de complicaciones eléctricas mortales.&lt;br /&gt;• &lt;b&gt;La taquicardia ventricular&lt;/b&gt; es la arritmia más temida en este contexto, ya que tiende a degenerar rápidamente en &lt;b&gt;fibrilación ventricular&lt;/b&gt;, constituyendo la causa principal de &lt;b&gt;muerte súbita&lt;/b&gt; en los pacientes con cardiopatía estructural severa post-infarto.</t>
  </si>
  <si>
    <t>Varón de 62 años, exfumador, con cardiopatía isquémica y filtrado glomerular de 35, ingresa por edema agudo de pulmón. Se inicia vasodilatador y diurético intravenoso. Posteriormente, la creatinina sube a 2,2, pero la congestión mejora. ¿Qué intervención farmacológica aporta beneficio en corazón y riñón a largo plazo si se tolera?&lt;br&gt;&lt;br&gt;a) Inhibidor de la enzima convertidora o sacubitrilo-valsartán con monitoreo renal&lt;br&gt;&lt;br&gt;b) Bloqueadores de canales de calcio no dihidropiridínicos en monoterapia&lt;br&gt;&lt;br&gt;c) Antiagregantes plaquetarios a dosis altas como único cambio&lt;br&gt;&lt;br&gt;d) Suspender toda medicación hipotensora</t>
  </si>
  <si>
    <t>a) Inhibidor de la enzima convertidora o sacubitrilo-valsartán con monitoreo renal</t>
  </si>
  <si>
    <t>En pacientes con insuficiencia cardíaca y enfermedad renal crónica concomitante, la instauración de &lt;b&gt;Inhibidores de la Enzima Convertidora (IECA)&lt;/b&gt; o &lt;b&gt;Sacubitrilo-Valsartán (ARNI)&lt;/b&gt; constituye una intervención de primera línea que disminuye la morbimortalidad y ofrece nefroprotección a largo plazo, requiriendo un &lt;b&gt;monitoreo estricto de la función renal y potasio&lt;/b&gt;.</t>
  </si>
  <si>
    <t>&lt;b&gt;TRATAMIENTO DE LA INSUFICIENCIA CARDÍACA CRÓNICA Y NEFROPROTECCIÓN&lt;/b&gt;&lt;br /&gt;&lt;br /&gt;Una vez superada la fase aguda descompensada, los objetivos centrales del tratamiento de la insuficiencia cardíaca crónica son reducir la mortalidad (objetivo principal), mejorar los síntomas y evitar reinternaciones. La estrategia se basa en la Modulación de la Actividad Neurohormonal.&lt;br /&gt;• &lt;b&gt;IECA y ARA II:&lt;/b&gt; Son fármacos angulares que mejoran la sobrevida. Bloquean el sistema renina-angiotensina-aldosterona (SRAA), disminuyendo la vasoconstricción y previniendo el remodelado cardíaco patológico. A nivel renal, ofrecen protección antiproteinúrica y nefroprotectora en pacientes con enfermedad renal crónica.&lt;br /&gt;• &lt;b&gt;ARNI (Sacubitril-Valsartán):&lt;/b&gt; Es una asociación de un inhibidor de la neprilisina con un ARA II. Ha demostrado reducir contundentemente la mortalidad total y las reinternaciones.&lt;br /&gt;• &lt;b&gt;Manejo de la Función Renal:&lt;/b&gt; Al iniciar o titular estos fármacos, y especialmente en pacientes que han recibido terapia diurética intensa por congestión (edema agudo de pulmón), puede observarse una elevación transitoria de la creatinina secundaria a la caída de la presión intraglomerular. Siempre y cuando la insuficiencia renal no sea extrema o progresiva, y controlando que no se desarrolle hiperpotasemia, se deben mantener estas drogas por su comprobado y crucial beneficio a largo plazo en la supervivencia.</t>
  </si>
  <si>
    <t>La opción A es correcta. Clínicamente, los IECA y los ARNI son el pilar terapéutico para disminuir la mortalidad en la insuficiencia cardíaca y retrasar la progresión de la enfermedad renal crónica. Aunque el paciente presente un filtrado disminuido y haya elevado su creatinina transitoriamente tras el uso de diuréticos en el episodio agudo, al estar descongestionado y estable se debe priorizar la instauración de estas drogas pronósticas, titulando con cautela y manteniendo un estricto monitoreo del filtrado y el potasio sérico.</t>
  </si>
  <si>
    <t>• &lt;b&gt;b) Bloqueadores de canales de calcio no dihidropiridínicos en monoterapia:&lt;/b&gt; Es incorrecta. Fármacos como el &lt;i&gt;Verapamilo&lt;/i&gt; o el &lt;i&gt;Diltiazem&lt;/i&gt; poseen efecto inotrópico negativo y están formalmente contraindicados en pacientes con insuficiencia cardíaca con disfunción sistólica.&lt;br /&gt;• &lt;b&gt;c) Antiagregantes plaquetarios a dosis altas como único cambio:&lt;/b&gt; Es incorrecta. Si bien la cardiopatía isquémica demanda prevención secundaria con aspirina, instaurar dosis altas de antiagregantes no reemplaza el tratamiento neurohormonal mandatorio ni frena el remodelado adverso del corazón o del riñón.&lt;br /&gt;• &lt;b&gt;d) Suspender toda medicación hipotensora:&lt;/b&gt; Es incorrecta. Suspender injustificadamente fármacos como los IECA/ARNI o betabloqueantes tras compensar la congestión privaría al paciente de los únicos tratamientos que efectivamente han demostrado mejorar la sobrevida y modificar la historia natural a largo plazo.</t>
  </si>
  <si>
    <t>&lt;b&gt;RIESGO DE HIPERKALEMIA Y DISFUNCIÓN RENAL GRAVE&lt;/b&gt;&lt;br /&gt;&lt;br /&gt;El uso de bloqueadores del SRAA exige precauciones estrictas en los siguientes casos:&lt;br /&gt;• &lt;b&gt;Hiperkalemia:&lt;/b&gt; Se presenta frecuentemente cuando el filtrado glomerular (MDRD) cae por debajo de 30 ml/min. Es obligatorio monitorizar el potasio para evitar arritmias letales.&lt;br /&gt;• &lt;b&gt;Deterioro crítico:&lt;/b&gt; No se debe iniciar esta medicación de manera intempestiva si el filtrado es marcadamente inestable (IRA intrínseca en curso) o si cae de manera progresiva por debajo de 20 ml/min, ya que dilatar la arteriola eferente puede precipitar el requerimiento de diálisis.</t>
  </si>
  <si>
    <t>Varón de 52 años con obesidad, apnea del sueño, hipertensión y microalbuminuria presenta disnea de esfuerzo, radiografía con cardiomegalia leve y sin signos francos de congestión pulmonar. ¿Qué enfoque integral es más adecuado?&lt;br&gt;&lt;br&gt;a) Uso crónico de corticoides para mejorar la capacidad pulmonar&lt;br&gt;&lt;br&gt;b) Anticoagulación empírica prolongada&lt;br&gt;&lt;br&gt;c) Diuréticos a dosis altas sin valoración del volumen&lt;br&gt;&lt;br&gt;d) Tratamiento de la apnea del sueño, reducción de peso, control de presión y bloqueo renina-angiotensina</t>
  </si>
  <si>
    <t>&lt;br&gt;d) Tratamiento de la apnea del sueño, reducción de peso, control de presión y bloqueo renina-angiotensina</t>
  </si>
  <si>
    <t>En pacientes con insuficiencia cardíaca en estadios iniciales (o de riesgo) que presentan múltiples comorbilidades como obesidad, hipertensión y Síndrome de Apnea Obstructiva del Sueño (SAOS), el enfoque terapéutico primordial consiste en el &lt;b&gt;tratamiento intensivo de las comorbilidades&lt;/b&gt; (reducción de peso, control de la apnea) y el &lt;b&gt;bloqueo del sistema renina-angiotensina-aldosterona&lt;/b&gt; para controlar la presión arterial y revertir el daño de órgano blanco como la microalbuminuria.</t>
  </si>
  <si>
    <t>&lt;b&gt;MANEJO INTEGRAL Y COMORBILIDADES EN LA INSUFICIENCIA CARDÍACA&lt;/b&gt;&lt;br /&gt;&lt;br /&gt;La progresión de la insuficiencia cardíaca y el desarrollo del daño de órgano blanco están íntimamente ligados al control de los factores de riesgo y comorbilidades asociadas.&lt;br /&gt;• &lt;b&gt;Estadios A y B (En Riesgo):&lt;/b&gt; Pacientes con HTA, obesidad, síndrome metabólico y SAOS tienen altísimo riesgo de progresar a IC clínica sintomática o de descompensarse. La intervención médica fundamental y de primera línea es el abordaje agresivo de estos factores modificables.&lt;br /&gt;• &lt;b&gt;Síndrome de Apnea Obstructiva del Sueño (SAOS) y Obesidad:&lt;/b&gt; El SAOS genera episodios repetitivos de hipoxemia nocturna que desencadenan una intensa activación del sistema nervioso simpático, alterando el patrón circadiano normal de la presión arterial (patrón non-dipper) y agravando la hipertrofia o falla cardíaca. La reducción de peso constituye el principal y más potente tratamiento no farmacológico.&lt;br /&gt;• &lt;b&gt;Bloqueo del SRAA (Nefroprotección):&lt;/b&gt; Ante la presencia de hipertensión arterial asociada a daño orgánico temprano (microalbuminuria), la droga ineludible de primera elección es un &lt;i&gt;IECA&lt;/i&gt; o &lt;i&gt;ARA II&lt;/i&gt;, los cuales logran nefroprotección al dilatar selectivamente la arteriola eferente y disminuir la hiperfiltración glomerular.&lt;br /&gt;• &lt;b&gt;Uso Racional de Diuréticos:&lt;/b&gt; Los diuréticos se reservan exclusivamente para tratar y aliviar los síntomas congestivos evidentes. Una vez alcanzado el peso seco, la dosis debe ser la mínima necesaria para evitar la sobrecarga, ya que su uso excesivo produce depleción de volumen e hiperactiva de manera deletérea el sistema renina-angiotensina-aldosterona.</t>
  </si>
  <si>
    <t>&lt;b&gt;d) Tratamiento de la apnea del sueño, reducción de peso, control de presión y bloqueo renina-angiotensina:&lt;/b&gt; Es la opción correcta. En este paciente que asocia disnea, cardiomegalia y evidencia de microalbuminuria sin signos francos de congestión pulmonar, el abordaje imperativo exige un control riguroso de las comorbilidades primarias que perpetúan el tono simpático y la hipoxemia (como el SAOS y la obesidad), sumado a la prescripción de IECA/ARA II para lograr un control estricto de la presión arterial y frenar la nefropatía incipiente.</t>
  </si>
  <si>
    <t>&lt;b&gt;c) Diuréticos a dosis altas sin valoración del volumen:&lt;/b&gt; Es incorrecta. El paciente no presenta signos francos de congestión pulmonar (edema agudo o rales floridos). El uso irracional de altas dosis de diuréticos sin valorar el estado de volemia genera depleción intravascular, hipoperfusión tisular, desencadena insuficiencia renal aguda prerrenal y produce una hiperactivación compensatoria del SRAA.&lt;br /&gt;&lt;b&gt;a) Uso crónico de corticoides para mejorar la capacidad pulmonar:&lt;/b&gt; Es incorrecta. Los corticoides sistémicos carecen de indicación en este escenario y resultan absolutamente perjudiciales, al inducir retención hidrosalina, ganancia de peso, agravamiento de la hipertensión arterial y profundo empeoramiento del perfil metabólico.&lt;br /&gt;&lt;b&gt;b) Anticoagulación empírica prolongada:&lt;/b&gt; Es incorrecta. A menos que exista evidencia clínica o instrumental documentada de arritmias con alto riesgo embolígeno (como la fibrilación auricular), tromboembolismo pulmonar o trombos intracavitarios, la anticoagulación carece de indicación empírica primaria y aumentaría injustificadamente el riesgo de hemorragia severa.</t>
  </si>
  <si>
    <t>Varón de 70 años con insuficiencia cardiaca crónica y enfermedad renal crónica estadio 3 presenta disnea en reposo, edema generalizado y oliguria. Radiografía de tórax con congestión pulmonar marcada. ¿Cuál es la prioridad inicial?&lt;br&gt;&lt;br&gt;a) Transfusión de paquetes globulares para mejorar el gasto&lt;br&gt;&lt;br&gt;b) Hidratación vigorosa con suero fisiológico&lt;br&gt;&lt;br&gt;c) Descongestión agresiva con diuréticos y posible ultrafiltración&lt;br&gt;&lt;br&gt;d) Suspender todos los diuréticos</t>
  </si>
  <si>
    <t>&lt;br&gt;c) Descongestión agresiva con diuréticos y posible ultrafiltración</t>
  </si>
  <si>
    <t>En la insuficiencia cardíaca aguda descompensada que cursa con severa sobrecarga de volumen (perfil húmedo), la medida terapéutica inicial exige la administración de &lt;b&gt;diuréticos endovenosos&lt;/b&gt; y, frente a la falta de respuesta o ante un cuadro oligúrico persistente, se apela a la &lt;b&gt;ultrafiltración&lt;/b&gt; para la remoción artificial de agua libre.</t>
  </si>
  <si>
    <t>&lt;b&gt;TRATAMIENTO DE LA CONGESTIÓN EN LA INSUFICIENCIA CARDÍACA AGUDA&lt;/b&gt;&lt;br /&gt;&lt;br /&gt;Cuando el paciente ingresa con una insuficiencia cardíaca aguda y se encuentra sobrehidratado o "encharcado", el objetivo hemodinámico central es reducir la congestión (disminuir la sobrecarga de volumen y la presión capilar pulmonar) para restituir el intercambio gaseoso.&lt;br /&gt;• &lt;b&gt;Uso de Diuréticos:&lt;/b&gt; Constituyen la piedra basal para forzar balances negativos y reducir la congestión al interferir con la retención hidrosalina, disminuyendo directamente la precarga. Se indican invariablemente los &lt;b&gt;diuréticos de asa (Furosemida) por vía endovenosa&lt;/b&gt; en el agudo.&lt;br /&gt;• &lt;b&gt;Fracaso diurético y Ultrafiltración:&lt;/b&gt; Si los diuréticos en dosis plenas o masivas fracasan en lograr diuresis (situación altamente probable en un paciente con oliguria clínica y una enfermedad renal crónica preexistente limitante), la congestión se vuelve médicamente refractaria. En este escenario, se debe apelar a la &lt;b&gt;ultrafiltración&lt;/b&gt; o diálisis, un sistema físico-mecánico que logra la rápida remoción artificial de agua libre extracelular para resolver el cuadro y salvar la vida del paciente.</t>
  </si>
  <si>
    <t>La opción c es correcta debido a que el paciente presenta un cuadro inminente de edema agudo de pulmón cardiogénico sostenido sobre una falla renal crónica reagudizada. La literatura establece que la conducta inicial ineludible en el paciente "húmedo/sobrehidratado" es la &lt;b&gt;descongestión agresiva con diuréticos de asa (furosemida) endovenosos&lt;/b&gt;. Al presentar simultáneamente oliguria y filtrado glomerular deprimido (estadio 3), existe un elevadísimo riesgo de refractariedad diurética, por lo que el equipo médico debe prever y tener disponible la &lt;b&gt;ultrafiltración (terapia de reemplazo renal/diálisis)&lt;/b&gt; para forzar la extracción de volumen si la respuesta farmacológica falla.</t>
  </si>
  <si>
    <t>&lt;br /&gt;• &lt;b&gt;a) Transfusión de paquetes globulares para mejorar el gasto:&lt;/b&gt; Es incorrecta. No existe evidencia de sangrado agudo o anemia severa que justifique el fallo de bomba. Administrar un inmenso volumen coloide (transfusión) a un paciente ya congestionado agravaría instantáneamente el edema pulmonar.&lt;br /&gt;• &lt;b&gt;b) Hidratación vigorosa con suero fisiológico:&lt;/b&gt; Es diametralmente incorrecta. El paciente presenta un exceso patológico de volumen intolerable. Infundir fluidos incrementaría brutalmente la precarga, colapsando el gasto cardíaco y precipitando de forma inmediata la claudicación ventilatoria total.&lt;br /&gt;• &lt;b&gt;d) Suspender todos los diuréticos:&lt;/b&gt; Es incorrecta. Frente a una sobrecarga volumétrica manifiesta, edema generalizado y pulmones congestivos, la suspensión del único tratamiento depletivo disponible empeoraría críticamente el éstasis circulatorio y la hipertensión venocapilar.</t>
  </si>
  <si>
    <t>&lt;b&gt;ALGORITMO CLÍNICO ANTE SOBRECARGA E INSUFICIENCIA RENAL&lt;/b&gt;&lt;br /&gt;&lt;br /&gt;En pacientes que desarrollan insuficiencia cardíaca aguda cursando con disfunción renal concomitante, el algoritmo de la falla oligúrica indica lo siguiente:&lt;br /&gt;• Se debe descartar primero un globo vesical u obstrucción baja.&lt;br /&gt;• Si el paciente está sobrehidratado (edemas, taquicardia, rales), la acción inicial es administrar &lt;b&gt;Furosemida endovenosa (20 a 160 mg)&lt;/b&gt; y esperar.&lt;br /&gt;• Si el paciente &lt;b&gt;SÍ&lt;/b&gt; orina, se reponen líquidos buscando un balance negativo.&lt;br /&gt;• Si el paciente &lt;b&gt;NO&lt;/b&gt; orina (manteniéndose anúrico/oligúrico), el cuadro se clasifica como sobrecarga de volumen intratable, siendo esta una indicación absoluta y estricta para activar el protocolo de &lt;b&gt;DIÁLISIS o ultrafiltración&lt;/b&gt; de urgencia.</t>
  </si>
  <si>
    <t>Una mujer de 70 años con insuficiencia cardiaca y filtrado glomerular de 20 recibe altas dosis de diuréticos. Presenta hipokalemia, alcalosis metabólica y disnea persistente. Radiografía con congestión residual. ¿Qué ajuste farmacológico puede ayudar?&lt;br&gt;&lt;br&gt;a) Dar suplementos de sodio para corregir la alcalosis&lt;br&gt;&lt;br&gt;b) Añadir antagonista de mineralocorticoides vigilando potasio y función renal&lt;br&gt;&lt;br&gt;c) Suspender todos los diuréticos&lt;br&gt;&lt;br&gt;d) Iniciar únicamente vasodilatadores arteriales</t>
  </si>
  <si>
    <t>b) Añadir antagonista de mineralocorticoides vigilando potasio y función renal</t>
  </si>
  <si>
    <t>En pacientes con insuficiencia cardíaca congestiva refractaria que desarrollan &lt;b&gt;hipokalemia&lt;/b&gt; y &lt;b&gt;alcalosis metabólica&lt;/b&gt; secundarias al uso crónico de altas dosis de diuréticos de asa, la estrategia terapéutica indicada consiste en añadir &lt;b&gt;diuréticos ahorradores de potasio (antagonistas de mineralocorticoides como la espironolactona)&lt;/b&gt; para lograr un bloqueo tubular secuencial, requiriendo un &lt;b&gt;monitoreo estricto del potasio sérico y la función renal&lt;/b&gt; ante la presencia de un filtrado disminuido.</t>
  </si>
  <si>
    <t>&lt;b&gt;DIURÉTICOS DE ASA, ALCALOSIS METABÓLICA Y BLOQUEO TUBULAR&lt;/b&gt;&lt;br /&gt;&lt;br /&gt;El tratamiento para reducir la sobrecarga de volumen en la insuficiencia cardíaca se asienta en los diuréticos de asa (&lt;i&gt;furosemida&lt;/i&gt;). Su uso prolongado en altas dosis genera importantes desequilibrios hemodinámicos y metabólicos:&lt;br /&gt;• &lt;b&gt;Efectos adversos (Hipokalemia y Alcalosis):&lt;/b&gt; El uso de diuréticos (tanto tiazidas como de asa) constituye estadísticamente la principal causa de &lt;b&gt;alcalosis metabólica&lt;/b&gt; en pacientes hospitalizados. Promueven la pérdida concomitante de potasio y cloro, generando una marcada &lt;b&gt;hipokalemia&lt;/b&gt; que incrementa drásticamente el riesgo de arritmias letales.&lt;br /&gt;• &lt;b&gt;Resistencia y Bloqueo Tubular Secuencial:&lt;/b&gt; En pacientes que desarrollan resistencia a los diuréticos de asa y mantienen congestión residual, la estrategia farmacológica indicada es asociar tiazidas y/o &lt;i&gt;Espironolactona&lt;/i&gt; (diurético ahorrador de potasio) para lograr un bloqueo secuencial de la nefrona, potenciando la eliminación de líquido.&lt;br /&gt;• &lt;b&gt;Monitoreo Estricto (Red Flag):&lt;/b&gt; Los antagonistas de la aldosterona exigen monitorización estricta de la función renal y del potasio (K+). Aunque la paciente presente una caída severa del filtrado glomerular (ej. 20 ml/min), al cursar con hipokalemia y alcalosis franca, el uso cauteloso de espironolactona resulta doblemente beneficioso: ayuda a descongestionar (bloqueo tubular) y su acción "ahorradora" corrige el déficit de potasio y la alcalosis.</t>
  </si>
  <si>
    <t>La opción B es correcta. Clínicamente, la paciente presenta congestión residual resistente asociada a los efectos adversos clásicos de los diuréticos de asa en altas dosis (alcalosis metabólica e hipokalemia profunda). Añadir un antagonista de mineralocorticoides (como &lt;i&gt;espironolactona&lt;/i&gt;) permite realizar un bloqueo tubular secuencial para forzar la diuresis y vencer la resistencia. Simultáneamente, su efecto retenedor de potasio contrarresta la hipokalemia y frena la alcalosis. Debido a su severo deterioro renal (filtrado de 20 ml/min), esta intervención exige obligatoriamente vigilar de cerca la creatinina y el potasio para no pasar al extremo de la hiperkalemia.</t>
  </si>
  <si>
    <t>• &lt;b&gt;a) Dar suplementos de sodio para corregir la alcalosis:&lt;/b&gt; Es incorrecta. En una insuficiencia cardíaca descompensada que persiste con congestión residual activa en la radiografía y disnea, aportar suplementos de sodio (como cloruro de sodio) empeorará masivamente la sobrecarga hidrosalina y precipitará un edema agudo de pulmón letal.&lt;br /&gt;• &lt;b&gt;c) Suspender todos los diuréticos:&lt;/b&gt; Es incorrecta. La paciente mantiene signos francos de sobrecarga de volumen activa (congestión residual y disnea). Suspender abruptamente la única vía de eliminación hídrica agravará irreversiblemente la congestión pulmonar retrógrada.&lt;br /&gt;• &lt;b&gt;d) Iniciar únicamente vasodilatadores arteriales:&lt;/b&gt; Es incorrecta. Si bien los vasodilatadores arteriales disminuyen la poscarga y mejoran el volumen minuto, no abordan mecánicamente la sobrecarga de volumen estancada actual, la resistencia diurética, ni corrigen el trastorno metabólico peligroso (hipokalemia y alcalosis) instaurado.</t>
  </si>
  <si>
    <t>&lt;b&gt;INSUFICIENCIA RENAL Y ANTAGONISTAS DE LA ALDOSTERONA&lt;/b&gt;&lt;br /&gt;&lt;br /&gt;• &lt;b&gt;Riesgo de Hiperkalemia Letal:&lt;/b&gt; El uso de fármacos bloqueadores del SRAA y ahorradores de potasio requiere precauciones estrictas cuando el filtrado glomerular cae por debajo de 30 ml/min. Normalmente están contraindicados si la creatinina es mayor a 2.5 mg/dl o el potasio &gt; 5 mEq/L para evitar arritmias mortales.&lt;br /&gt;• &lt;b&gt;Efecto Equilibrador:&lt;/b&gt; Sin embargo, cuando el cuadro clínico crónico (como el uso masivo de &lt;i&gt;furosemida&lt;/i&gt;) arrastra al paciente a una &lt;b&gt;hipokalemia comprobada&lt;/b&gt;, el uso de estos fármacos se convierte en la herramienta terapéutica ideal para retener indirectamente el potasio perdido, equilibrando el medio interno mientras se trata la insuficiencia cardíaca de base.</t>
  </si>
  <si>
    <t>Una mujer de 62 años con hipertensión pulmonar, insuficiencia cardiaca derecha y enfermedad renal crónica moderada presenta disnea grave, ascitis y edema de miembros inferiores. Está con diuréticos a altas dosis, pero la congestión persiste. ¿Qué combinación terapéutica puede considerarse?&lt;br&gt;&lt;br&gt;a) Anticoagulación aislada sin otras medidas&lt;br&gt;&lt;br&gt;b) Asociación de diuréticos de asa con tiazidas y valoración de ultrafiltración&lt;br&gt;&lt;br&gt;c) Suspender todos los diuréticos y aumentar líquidos&lt;br&gt;&lt;br&gt;d) Emplear sólo vasodilatadores pulmonares sin tocar la volemia</t>
  </si>
  <si>
    <t>&lt;br&gt;b) Asociación de diuréticos de asa con tiazidas y valoración de ultrafiltración</t>
  </si>
  <si>
    <t>En pacientes con insuficiencia cardíaca y severa congestión venosa que desarrollan &lt;b&gt;resistencia diurética&lt;/b&gt; a dosis masivas de diuréticos de asa, la conducta terapéutica exige realizar un &lt;b&gt;bloqueo tubular secuencial (asociando tiazidas)&lt;/b&gt; y considerar la &lt;b&gt;ultrafiltración mecánica&lt;/b&gt; para remover el agua libre extracelular.</t>
  </si>
  <si>
    <t>&lt;b&gt;RESISTENCIA DIURÉTICA Y ULTRAFILTRACIÓN&lt;/b&gt;&lt;br /&gt;&lt;br /&gt;En pacientes con insuficiencia cardíaca aguda descompensada, la congestión se aborda inicialmente con diuréticos de asa (como la &lt;i&gt;Furosemida&lt;/i&gt; endovenosa). Sin embargo, en pacientes con enfermedad renal crónica o insuficiencia derecha grave, la capacidad de respuesta del túbulo puede deprimirse francamente.&lt;br /&gt;• Resistencia diurética y Bloqueo Tubular: Cuando los pacientes que toman diuréticos crónicamente no responden adecuadamente en la urgencia a pesar de recibir dosis altas, se indica asociar &lt;i&gt;tiazidas&lt;/i&gt; (como la &lt;i&gt;Hidroclorotiazida&lt;/i&gt;) para lograr un bloqueo secuencial de la nefrona, potenciando la natriuresis.&lt;br /&gt;• Terapia mecánica de rescate: Cuando fracasan definitivamente los diuréticos en dosis masivas, se debe apelar a la &lt;b&gt;ultrafiltración mecánica&lt;/b&gt; o diálisis. Es el método más eficaz para lograr la remoción artificial de agua libre extracelular, reduciendo de manera directa e instantánea la precarga y resolviendo la hipervolemia refractaria.</t>
  </si>
  <si>
    <t>b) Asociación de diuréticos de asa con tiazidas y valoración de ultrafiltración: Es la opción correcta. Frente a una paciente con falla derecha, anasarca (ascitis, edemas) y enfermedad renal crónica que no responde a diuréticos de asa a altas dosis, el abordaje indicado es vencer la resistencia diurética mediante un bloqueo secuencial de la nefrona (sumando tiazidas) y, de persistir la refractariedad congestiva, recurrir a la ultrafiltración para remover el exceso de volumen intratable.</t>
  </si>
  <si>
    <t>a) Anticoagulación aislada sin otras medidas: Es incorrecta. Si bien puede existir riesgo trombótico, la anticoagulación sola no resuelve la severa sobrecarga de volumen (congestión) que compromete la hemodinamia actual de la paciente.&lt;br /&gt;c) Suspender todos los diuréticos y aumentar líquidos: Es incorrecta y absolutamente contraindicada. Aumentar líquidos agravaría exponencialmente la hipervolemia y la congestión sistémica en un corazón derecho ya claudicante.&lt;br /&gt;d) Emplear sólo vasodilatadores pulmonares sin tocar la volemia: Es incorrecta. Si bien los vasodilatadores pueden tener un rol en el tratamiento a largo plazo de ciertas hipertensiones pulmonares, "no tocar la volemia" perpetúa la extrema congestión de los órganos (ascitis, edema periférico) generada por el fallo de la bomba derecha.</t>
  </si>
  <si>
    <t>INSUFICIENCIA CARDÍACA DERECHA Y CONGESTIÓN&lt;br /&gt;&lt;br /&gt;El fallo ventricular derecho produce éstasis venoso y eleva la presión de la aurícula derecha. Esta elevación se transmite retrógradamente al territorio venoso sistémico, manifestándose clínicamente por ingurgitación yugular, hepatomegalia, ascitis y edemas de miembros inferiores. La reducción de esta altísima precarga es el pilar fundamental para el alivio sintomático.</t>
  </si>
  <si>
    <t>Una mujer de 59 años con EPOC, obesidad y apnea del sueño presenta hipertensión pulmonar moderada y signos de insuficiencia cardiaca derecha. La creatinina es normal, pero tiene tendencia a edema con pequeñas variaciones de ingesta de sal. ¿Qué medida general ayuda a proteger corazón, pulmón y riñón?&lt;br&gt;&lt;br&gt;a) Restricción moderada de sodio y manejo cuidadoso del volumen&lt;br&gt;&lt;br&gt;b) Aumento deliberado de la ingesta de líquidos&lt;br&gt;&lt;br&gt;c) Suspender el tratamiento de la apnea del sueño&lt;br&gt;&lt;br&gt;d) Evitar cualquier actividad física</t>
  </si>
  <si>
    <t>&lt;br&gt;a) Restricción moderada de sodio y manejo cuidadoso del volumen</t>
  </si>
  <si>
    <t>Limitar la ingesta de sodio (mediante una &lt;b&gt;restricción moderada&lt;/b&gt;) y mantener un manejo cuidadoso del volumen constituyen las principales medidas no farmacológicas para evitar la sobrecarga y congestión en pacientes con &lt;b&gt;insuficiencia cardíaca&lt;/b&gt; y patologías respiratorias crónicas concomitantes.</t>
  </si>
  <si>
    <t>&lt;b&gt;MEDIDAS NO FARMACOLÓGICAS Y MANEJO DE VOLUMEN EN IC&lt;/b&gt;&lt;br /&gt;&lt;br /&gt;El manejo integral de la insuficiencia cardíaca, especialmente en presencia de falla derecha (cor pulmonale) secundaria a EPOC y comorbilidades como la obesidad y la apnea del sueño, exige un control exhaustivo del equilibrio hidrosalino para proteger la función cardiorrenal.&lt;br /&gt;• &lt;b&gt;Dieta Hiposódica:&lt;/b&gt; Limitar la ingesta de sodio es la principal medida no farmacológica recomendada en el manejo de la insuficiencia cardíaca. Se indica una restricción de sal de &lt;b&gt;1 a 2 g por día&lt;/b&gt;. La dieta no debe ser con cero sal absoluta, ya que una restricción total provoca disminución de la volemia e hiperactivación deletérea del sistema renina-angiotensina-aldosterona (SRAA) y del sistema simpático.&lt;br /&gt;• &lt;b&gt;Manejo Cuidadoso del Volumen:&lt;/b&gt; El exceso de volumen agrava la hipertensión venocapilar sistémica, manifestándose como edemas y ascitis. Por otra parte, una eliminación o restricción desproporcionada de volumen disminuye drásticamente la precarga necesaria para que el ventrículo derecho bombee contra la alta resistencia pulmonar, pudiendo precipitar caída del gasto cardíaco y deterioro renal.</t>
  </si>
  <si>
    <t>La opción a es correcta debido a que la literatura establece axiomáticamente que &lt;b&gt;limitar la ingesta de sodio&lt;/b&gt; y realizar un manejo minucioso de la volemia son las intervenciones higiénico-dietéticas de primera línea para el tratamiento de la sobrecarga de volumen en la insuficiencia cardíaca. Esta medida evita exacerbar la congestión venosa crónica desencadenada por la claudicación del ventrículo derecho ante la hipertensión pulmonar, protegiendo simultáneamente la perfusión tisular y renal al evitar fluctuaciones extremas de la precarga.</t>
  </si>
  <si>
    <t>&lt;br /&gt;• &lt;b&gt;b) Aumento deliberado de la ingesta de líquidos:&lt;/b&gt; Es incorrecta. En una paciente con tendencia a edemas e insuficiencia cardíaca congestiva derecha manifiesta, aumentar la carga hídrica incrementará bruscamente el volumen intravascular, exacerbando severamente el éstasis venoso, la hepatomegalia y la anasarca.&lt;br /&gt;• &lt;b&gt;c) Suspender el tratamiento de la apnea del sueño:&lt;/b&gt; Es diametralmente incorrecta. El síndrome de apnea obstructiva del sueño (SAOS) desencadena una intensa activación simpática por hipoxemia nocturna y pérdida del patrón dipper de la presión arterial, agravando crónicamente la falla cardíaca y la hipertensión pulmonar, por lo que su tratamiento continuo es indispensable.&lt;br /&gt;• &lt;b&gt;d) Evitar cualquier actividad física:&lt;/b&gt; Es incorrecta. El entrenamiento y la rehabilitación física moderada han demostrado beneficios sustanciales a corto plazo en la capacidad funcional, mejorando la respuesta barorreceptora y el estado neurohormonal de los pacientes con IC, combatiendo además la invalidez respiratoria de la EPOC y la obesidad.</t>
  </si>
  <si>
    <t>&lt;b&gt;COMORBILIDADES: OBESIDAD Y APNEA DEL SUEÑO (SAOS)&lt;/b&gt;&lt;br /&gt;&lt;br /&gt;La coexistencia de obesidad y trastornos del sueño impacta de forma letal en la progresión cardiovascular y respiratoria.&lt;br /&gt;• &lt;b&gt;SAOS:&lt;/b&gt; Los pacientes sufren episodios de hipoxemia nocturna que desencadenan una intensa activación simpática. Una característica fisiopatológica clave de estos enfermos es la pérdida del descenso fisiológico de la presión durante el descanso nocturno (patrón &lt;b&gt;non dipper&lt;/b&gt;).&lt;br /&gt;• &lt;b&gt;Obesidad y Sobrepeso:&lt;/b&gt; Generan elevación de interleuquinas proinflamatorias e impactan negativamente en la mecánica ventilatoria impidiendo el descenso adecuado del diafragma. El descenso de peso constituye el principal y más potente tratamiento no farmacológico para reducir el riesgo cardiovascular global.</t>
  </si>
  <si>
    <t>Una mujer de 72 años con insuficiencia cardiaca con fracción de eyección reducida es admitida por edema agudo de pulmón. Recibe diuréticos intravenosos con buena respuesta, pero la creatinina pasa de 1,2 a 1,6. Está hemodinámicamente estable. ¿Cuál es la conducta más apropiada?&lt;br&gt;&lt;br&gt;a) Continuar la descongestión vigilando función renal y síntomas&lt;br&gt;&lt;br&gt;b) Suspender diuréticos de inmediato por el aumento de creatinina&lt;br&gt;&lt;br&gt;c) Administrar grandes volúmenes de suero fisiológico&lt;br&gt;&lt;br&gt;d) Iniciar inhibidores de calcineurina para "proteger" el riñón</t>
  </si>
  <si>
    <t>a) Continuar la descongestión vigilando función renal y síntomas</t>
  </si>
  <si>
    <t>Durante la &lt;b&gt;terapia diurética intensa&lt;/b&gt; para revertir un edema agudo de pulmón, es frecuente y esperable observar una &lt;b&gt;elevación transitoria de la creatinina&lt;/b&gt; secundaria a los cambios hemodinámicos; si el paciente se encuentra hemodinámicamente estable y respondiendo a la descongestión, la conducta indicada es &lt;b&gt;continuar la terapia vigilando estrictamente la función renal y los síntomas&lt;/b&gt;.</t>
  </si>
  <si>
    <t>DIURÉTICOS Y FUNCIÓN RENAL EN LA INSUFICIENCIA CARDÍACA AGUDA&lt;br /&gt;&lt;br /&gt;El tratamiento del edema agudo de pulmón se centra en reducir la congestión alveolar masiva y disminuir la precarga.&lt;br /&gt;• Diuréticos de asa (Furosemida): Constituyen la piedra basal del tratamiento. Se administran invariablemente por vía endovenosa para disminuir rápidamente el retorno venoso y la congestión alveolar.&lt;br /&gt;• Impacto Hemodinámico y Creatinina: Al forzar un balance hídrico negativo y descongestionar al paciente mediante terapia diurética intensa, se produce una contracción del volumen intravascular que disminuye transitoriamente la presión intraglomerular. Esto frecuentemente se traduce en el laboratorio como una elevación de la creatinina sérica. &lt;br /&gt;• Manejo Clínico: Siempre y cuando la insuficiencia renal no sea progresiva o extrema y el paciente mantenga estabilidad hemodinámica (sin hipotensión o shock), esta elevación transitoria es permisible. Se debe continuar la descongestión hasta alcanzar el "peso seco", manteniendo un monitoreo estricto de la función renal y los electrolitos.</t>
  </si>
  <si>
    <t>La opción A es correcta. Clínicamente, el empeoramiento leve de la función renal (creatinina de 1,2 a 1,6) durante la fase activa de descongestión con diuréticos intravenosos es un hallazgo hemodinámico habitual. Dado que la paciente presenta una buena respuesta clínica y se encuentra hemodinámicamente estable, la prioridad es resolver la congestión pulmonar, por lo que se debe continuar el tratamiento diurético bajo una vigilancia minuciosa de la creatinina y el potasio.</t>
  </si>
  <si>
    <t>• b) Suspender diuréticos de inmediato por el aumento de creatinina: Es incorrecta. Suspender los diuréticos frenaría la resolución del edema agudo de pulmón, dejando a la paciente vulnerable a la hipoxemia refractaria severa. El leve deterioro renal es tolerable frente al riesgo inminente de claudicación respiratoria.&lt;br /&gt;• c) Administrar grandes volúmenes de suero fisiológico: Es incorrecta. Aportar grandes volúmenes de cristaloides a una paciente que cursa con edema agudo de pulmón (sobrecarga volumétrica masiva) exacerbaría catastróficamente la congestión alveolar, empeorando el fallo de bomba y el cuadro asfíctico.&lt;br /&gt;• d) Iniciar inhibidores de calcineurina para "proteger" el riñón: Es incorrecta. Los inhibidores de calcineurina (como ciclosporina o tacrolimus) son fármacos inmunosupresores con un conocido perfil nefrotóxico (generan vasoconstricción de la arteriola aferente), careciendo de toda utilidad o indicación nefroprotectora en el contexto de la insuficiencia cardíaca.</t>
  </si>
  <si>
    <t>OBJETIVOS Y MONITOREO EN LA FASE DE DESCONGESTIÓN&lt;br /&gt;&lt;br /&gt;• Metas iniciales: Reducir la hipoxemia, disminuir la congestión (Presión Capilar Pulmonar) y restituir la normal perfusión tisular.&lt;br /&gt;• Riesgos del sobretratamiento: Una vez superado el cuadro agudo y alcanzado el peso seco, la dosis del diurético debe ajustarse a la mínima necesaria. El uso excesivo y continuado de altas dosis de furosemida puede provocar hipovolemia, hiperactivación deletérea del Sistema Renina-Angiotensina-Aldosterona (SRAA), alcalosis metabólica e hipokalemia con alto riesgo de arritmias mortales.</t>
  </si>
  <si>
    <t>Una mujer de 58 años con hipertensión y diabetes consulta por disnea nocturna y ortopnea. Ecocardiograma: fracción de eyección 35%, dilatación de cavidades izquierdas. Albúmina sérica normal, proteinuria mínima, creatinina 2,0 (previa 1,3). ¿Cuál es la causa más probable del deterioro renal?&lt;br&gt;&lt;br&gt;a) Nefropatía diabética pura sin participación hemodinámica&lt;br&gt;&lt;br&gt;b) Nefrolitiasis bilateral obstructiva&lt;br&gt;&lt;br&gt;c) Progresión de síndrome cardiorrenal con riñones vulnerables&lt;br&gt;&lt;br&gt;d) Sobredosis aguda de inhibidores de cotransportador sodio-glucosa tipo dos</t>
  </si>
  <si>
    <t>&lt;br&gt;c) Progresión de síndrome cardiorrenal con riñones vulnerables</t>
  </si>
  <si>
    <t>INTERACCIÓN HEMODINÁMICA Y SÍNDROME CARDIORRENAL&lt;br /&gt;&lt;br /&gt;La insuficiencia cardíaca (IC) y la enfermedad renal crónica interactúan fisiopatológicamente perpetuando el daño mutuo. En el contexto de una falla de bomba aguda o crónica descompensada (IC con fracción de eyección reducida e hipoperfusión):&lt;br /&gt;• Bajo Gasto Cardíaco y Congestión: La caída del volumen sistólico activa masivamente los sistemas neurohormonales (SRAA y sistema simpático) para retener sodio y agua. Simultáneamente, el aumento retrógrado de las presiones de llenado (congestión venosa) reduce críticamente el gradiente de presión de perfusión a nivel glomerular.&lt;br /&gt;• Riñones Vulnerables: Pacientes con antecedentes crónicos de diabetes mellitus e hipertensión arterial ya presentan microangiopatía, pérdida de la autorregulación aferente y nefroangioesclerosis de base. Este daño estructural los vuelve extremadamente susceptibles a los cambios hemodinámicos, desencadenando un deterioro agudo del filtrado glomerular (elevación de urea y creatinina) ante cualquier descompensación cardíaca.&lt;br /&gt;• Diagnóstico de Exclusión: A diferencia del daño parenquimatoso propio de la diabetes, el daño hemodinámico cursa sin alteraciones masivas en la membrana, presentando típicamente un sedimento urinario benigno con albuminuria normal o proteinuria mínima.</t>
  </si>
  <si>
    <t>c) Progresión de síndrome cardiorrenal con riñones vulnerables: Es la opción correcta. El cuadro clínico está dominado por una insuficiencia cardíaca descompensada (ortopnea, disnea paroxística nocturna, FEy 35% con dilatación). Esta severa falla hemodinámica impacta directamente sobre riñones previamente vulnerados por hipertensión y diabetes, explicando la elevación aguda de la creatinina (de 1.3 a 2.0) en total ausencia de los hallazgos patognomónicos de una glomerulopatía diabética avanzada (proteinuria).</t>
  </si>
  <si>
    <t>a) Nefropatía diabética pura sin participación hemodinámica: Es incorrecta. En la historia natural de la nefropatía diabética, el deterioro avanzado de la función renal se acompaña ineludiblemente de proteinuria persistente manifiesta o síndrome nefrótico. La presencia de albuminuria normal descarta que el daño actual sea puramente parenquimatoso o independiente de la falla de bomba.&lt;br /&gt;b) Nefrolitiasis bilateral obstructiva: Es incorrecta. No hay hallazgos clínicos (dolor lumbar cólico, hematuria) ni epidemiológicos en la viñeta que sugieran una insuficiencia renal aguda posrenal por obstrucción calculosa simultánea bilateral.&lt;br /&gt;d) Sobredosis aguda de inhibidores de cotransportador sodio-glucosa tipo dos: Es incorrecta. Si bien los inhibidores SGLT2 generan una leve caída inicial y funcional del filtrado glomerular debido a la vasoconstricción protectora de la arteriola aferente, no justifican un deterioro agudo y marcado de la creatinina plasmática en el contexto de una paciente netamente congestiva y disneica.</t>
  </si>
  <si>
    <t>DIFERENCIACIÓN CLÍNICA DEL DAÑO RENAL&lt;br /&gt;&lt;br /&gt;• Nefropatía Diabética Clínica (Etapa IV): Se caracteriza de manera patognomónica por la presencia de proteinuria persistente (&gt; 300 mg/día) y deterioro funcional irreversible. Una proteinuria nula o mínima invalida el diagnóstico de nefropatía diabética aislada como origen del aumento de creatinina.&lt;br /&gt;• Insuficiencia Renal Prerrenal (Hemodinámica): Ocurre por caída del flujo sanguíneo o congestión severa. Funcionalmente, la estructura tubular se mantiene intacta en los primeros estadios, por lo que el sedimento es benigno y no hay pérdida masiva de macromoléculas.</t>
  </si>
  <si>
    <t>02_Cardiopatía isquémica</t>
  </si>
  <si>
    <t>En un IAM inferoposterior, la hipotensión con bradicardia sinusal se explica mejor por:&lt;br&gt;&lt;br&gt;a) Estimulación vagal y afectación del nodo sinusal o AV en ocasiones respondiendo a atropina&lt;br&gt;&lt;br&gt;b) Hipovolemia&lt;br&gt;&lt;br&gt;c) Taponamiento&lt;br&gt;&lt;br&gt;d) Choque séptico</t>
  </si>
  <si>
    <t>&lt;br&gt;a) Estimulación vagal y afectación del nodo sinusal o AV en ocasiones respondiendo a atropina</t>
  </si>
  <si>
    <t>La disminución de la frecuencia cardíaca en el contexto de un infarto agudo de miocardio de cara inferior se explica directamente por una &lt;b&gt;bradicardia originada por respuesta vagal o por un bloqueo auriculoventricular&lt;/b&gt;, cuadro que en caso de tornarse severamente sintomático responde al tratamiento inicial con &lt;b&gt;atropina endovenosa&lt;/b&gt;.</t>
  </si>
  <si>
    <t>&lt;b&gt;BRADICARDIA Y COMPROMISO VAGAL EN EL IAM&lt;/b&gt;&lt;br /&gt;&lt;br /&gt;Durante la evaluación física inicial de un infarto agudo de miocardio (especialmente aquellos de localización inferior o diafragmática), el estado hemodinámico y la frecuencia cardíaca pueden presentar severas alteraciones.&lt;br /&gt;• &lt;b&gt;Respuesta vagal y bloqueos:&lt;/b&gt; La frecuencia cardíaca puede encontrarse disminuida, lo cual se explica fisiopatológicamente por una intensa &lt;b&gt;respuesta vagal o por la instauración de un bloqueo auriculoventricular (AV)&lt;/b&gt;. Esta hipertonía parasimpática es característica de la isquemia de las estructuras dependientes de la arteria coronaria derecha.&lt;br /&gt;• &lt;b&gt;Manejo terapéutico:&lt;/b&gt; Si la bradicardia sinusal secundaria a esta afectación del nodo sinusal se vuelve severamente sintomática (cursando con hipotensión franca o frecuencias menores a 40 latidos por minuto), la indicación farmacológica de primera línea es la administración de &lt;b&gt;Atropina endovenosa&lt;/b&gt; para contrarrestar el tono vagal. Si el paciente no responde a la atropina, se debe indicar la colocación de un Marcapaso Transitorio (MPT).</t>
  </si>
  <si>
    <t>La opción a es correcta debido a que la literatura cardiológica establece que la caída de la frecuencia cardíaca y la hipotensión durante un evento isquémico de localización inferoposterior responden a una &lt;b&gt;bradicardia originada por respuesta vagal o por afectación (bloqueo) del nodo auriculoventricular&lt;/b&gt;. Este exceso de tono parasimpático asociado a la isquemia responde clínicamente a la administración de un anticolinérgico como la &lt;b&gt;atropina endovenosa&lt;/b&gt; para revertir el cuadro.</t>
  </si>
  <si>
    <t>&lt;br /&gt;• &lt;b&gt;b) Hipovolemia:&lt;/b&gt; Es incorrecta. Fisiológicamente, un estado hipovolémico desencadena una masiva respuesta simpática compensadora que cursa característicamente con taquicardia refleja y vasoconstricción para sostener el gasto cardíaco, no produciendo bradicardia sinusal.&lt;br /&gt;• &lt;b&gt;c) Taponamiento:&lt;/b&gt; Es incorrecta. El taponamiento cardíaco restringe mecánicamente el llenado diastólico, disminuyendo el volumen sistólico. El principal mecanismo compensador ante esta caída del gasto es la aparición de taquicardia, no una estimulación vagal bradicardizante.&lt;br /&gt;• &lt;b&gt;d) Choque séptico:&lt;/b&gt; Es incorrecta. El choque séptico (shock distributivo) cursa en sus fases iniciales con fiebre, profunda vasodilatación periférica y una marcada taquicardia compensatoria, cuadro clínico diametralmente opuesto a la bradicardia sinusal isquémica del paciente.</t>
  </si>
  <si>
    <t>&lt;b&gt;LOCALIZACIÓN DEL IAM INFERIOR Y VECINDAD ANATÓMICA&lt;/b&gt;&lt;br /&gt;&lt;br /&gt;• &lt;b&gt;Manifestación Electrocardiográfica:&lt;/b&gt; El infarto agudo de miocardio de cara inferior (o diafragmática) se caracteriza por la sobreelevación del segmento ST en las derivaciones &lt;b&gt;DII, DIII y aVF&lt;/b&gt;.&lt;br /&gt;• &lt;b&gt;Arteria Responsable:&lt;/b&gt; Esta topografía isquémica obedece con la mayor probabilidad a una obstrucción total de la &lt;b&gt;arteria coronaria derecha&lt;/b&gt;.&lt;br /&gt;• &lt;b&gt;Clínica Asociada:&lt;/b&gt; El corazón se ubica en el mediastino inferior apoyado sobre el diafragma; debido a esta íntima vecindad diafragmática, las alteraciones de la cara inferior cardíaca se asocian clásicamente a una profunda respuesta vagal y suelen presentarse clínicamente con &lt;b&gt;manifestaciones digestivas&lt;/b&gt; (náuseas y vómitos).</t>
  </si>
  <si>
    <t>Los IAM silentes (sin dolor típico) son más frecuentes en:&lt;br&gt;&lt;br&gt;a) Sólo en varones sanos&lt;br&gt;&lt;br&gt;b) Adultos jóvenes deportistas&lt;br&gt;&lt;br&gt;c) Pacientes diabéticos, ancianos y mujeres, donde predominan síntomas atípicos como disnea o malestar general&lt;br&gt;&lt;br&gt;d) No existen</t>
  </si>
  <si>
    <t>c) Pacientes diabéticos, ancianos y mujeres, donde predominan síntomas atípicos como disnea o malestar general</t>
  </si>
  <si>
    <t>En la cardiopatía isquémica, los pacientes &lt;b&gt;diabéticos&lt;/b&gt;, los &lt;b&gt;ancianos&lt;/b&gt; y las &lt;b&gt;mujeres&lt;/b&gt; conforman subgrupos de riesgo que frecuentemente desarrollan infartos de miocardio asintomáticos o silentes, manifestándose clínicamente con &lt;b&gt;dolor precordial atípico&lt;/b&gt;, disnea, malestar general o alteraciones del sensorio en lugar del dolor retroesternal clásico.</t>
  </si>
  <si>
    <t>&lt;b&gt;CLÍNICA Y PRESENTACIÓN ATÍPICA DEL SÍNDROME CORONARIO AGUDO&lt;/b&gt;&lt;br /&gt;&lt;br /&gt;La cardiopatía isquémica puede manifestarse de diversas formas. Si bien la presentación clásica del infarto agudo de miocardio es el dolor precordial intenso, opresivo y retroesternal, existen poblaciones específicas que presentan cuadros atípicos o silentes:&lt;br /&gt;• &lt;b&gt;Asintomática:&lt;/b&gt; El paciente puede tener obstrucciones coronarias severas sin manifestar el síntoma clásico de dolor. En muchos casos, la enfermedad evoluciona silente generando micronecrosis que terminan dilatando el corazón y debutando directamente como insuficiencia cardíaca.&lt;br /&gt;• &lt;b&gt;Poblaciones de riesgo atípico:&lt;/b&gt; En pacientes con múltiples factores de riesgo (como diabetes severa), en ancianos y en mujeres, la isquemia aguda puede no generar el clásico dolor de pecho. En su lugar, predominan síntomas equivalentes conocidos como "equivalentes anginosos", destacándose la disnea súbita, el malestar general, fatiga extrema, náuseas o alteraciones del sensorio (obnubilación en ancianos o en estado de shock incipiente).&lt;br /&gt;• &lt;b&gt;Conducta médica preventiva:&lt;/b&gt; Ante un paciente con factores de riesgo de alto impacto (diabetes, hipertensión, tabaquismo) que consulta por un cuadro o dolor precordial netamente atípico, la conducta clínica imperativa es internarlo asumiéndolo como un posible síndrome coronario agudo hasta que el electrocardiograma y los biomarcadores demuestren lo contrario.</t>
  </si>
  <si>
    <t>La opción C es correcta. Clínicamente, aunque la presentación más frecuente del infarto agudo de miocardio es el dolor precordial intenso, en determinadas poblaciones como los pacientes diabéticos, los ancianos y las mujeres, la isquemia suele transcurrir de forma silente o atípica. En estos casos, el evento agudo se manifiesta a través de síntomas inespecíficos o equivalentes isquémicos, tales como disnea, malestar general, fatiga o deterioro del sensorio, exigiendo un alto índice de sospecha médica para no retrasar el diagnóstico.</t>
  </si>
  <si>
    <t>• &lt;b&gt;a) Sólo en varones sanos:&lt;/b&gt; Es incorrecta. Los varones sanos sin factores de riesgo cardiovascular tienen una bajísima probabilidad de desarrollar enfermedad coronaria. Además, de presentarse un evento agudo en un individuo sano, lo habitual es que las vías nociceptivas intactas transmitan el dolor torácico de forma intensa y típica.&lt;br /&gt;• &lt;b&gt;b) Adultos jóvenes deportistas:&lt;/b&gt; Es incorrecta. En adultos jóvenes deportistas, los eventos coronarios ateroscleróticos silentes son excepcionales. En este grupo poblacional, el riesgo de muerte súbita o colapso obedece típicamente a causas estructurales genéticas como la miocardiopatía hipertrófica, y no a un IAM silente por placas de colesterol.&lt;br /&gt;• &lt;b&gt;d) No existen:&lt;/b&gt; Es incorrecta. La isquemia silente y los infartos asintomáticos son una entidad clínica bien documentada, comprobable frecuentemente mediante el hallazgo de ondas Q patológicas de necrosis en el electrocardiograma de pacientes que nunca refirieron episodios de dolor precordial.</t>
  </si>
  <si>
    <t>&lt;b&gt;FORMAS DE PRESENTACIÓN DE LA CARDIOPATÍA ISQUÉMICA&lt;/b&gt;&lt;br /&gt;&lt;br /&gt;La enfermedad aterosclerótica coronaria abarca un espectro clínico sumamente amplio en su debut:&lt;br /&gt;• &lt;b&gt;Muerte súbita:&lt;/b&gt; Ocurre dentro de los 30 minutos a 1 hora de iniciados los síntomas, generada en el 90 al 95% de los casos (en mayores de 40 años) por una oclusión coronaria abrupta que desencadena una arritmia ventricular maligna.&lt;br /&gt;• &lt;b&gt;Insuficiencia cardíaca:&lt;/b&gt; Puede ser la manifestación inicial generada por micronecrosis ateroescleróticas progresivas que se reemplazan por tejido fibroso afuncionante, provocando dilatación y caída de la fracción de eyección sin episodios previos de dolor.&lt;br /&gt;• &lt;b&gt;Arritmias ventriculares graves:&lt;/b&gt; Indicativas directas del déficit de irrigación miocárdica persistente.</t>
  </si>
  <si>
    <t>Un varón con angina estable y antecedentes de IAM previo presenta FEVI cuarenta por ciento, bloqueo de rama izquierda y sospecha de isquemia inducible. ¿Qué técnica de imagen funcional ofrece mayor sensibilidad para detectar isquemia en este contexto?&lt;br&gt;&lt;br&gt;a) Eco de estrés con dobutamina o prueba de perfusión miocárdica, en lugar de ergometría convencional sola&lt;br&gt;&lt;br&gt;b) Ecografía abdominal&lt;br&gt;&lt;br&gt;c) Holter de veinticuatro horas sin estrés&lt;br&gt;&lt;br&gt;d) Radiografía de tórax</t>
  </si>
  <si>
    <t>&lt;br&gt;a) Eco de estrés con dobutamina o prueba de perfusión miocárdica, en lugar de ergometría convencional sola</t>
  </si>
  <si>
    <t>Para evocar y documentar isquemia miocárdica inducible, las pruebas complementarias indicadas incluyen la PEG (ergometría), Perfusión con Talio, Eco stress o Tomografía 64 Multislice; sin embargo, ante la presencia de un Bloqueo Completo de Rama Izquierda (BCRI) que altera basalmente el segmento ST y la repolarización, las técnicas de imagen funcional (Eco de estrés o Perfusión miocárdica) son indispensables al ofrecer mayor sensibilidad diagnóstica en lugar de la ergometría convencional aislada.</t>
  </si>
  <si>
    <t>&lt;b&gt;PRUEBAS DE EVOCACIÓN DE ISQUEMIA Y DIAGNÓSTICO&lt;/b&gt;&lt;br /&gt;&lt;br /&gt;El diagnóstico de la cardiopatía isquémica se asienta en la clínica y los estudios complementarios.&lt;br /&gt;• Evaluación de Isquemia Inducible: Si los estudios basales en un paciente con sospecha de enfermedad coronaria permanecen normales o son inespecíficos, se deben efectuar pruebas de evocación de isquemia. Las opciones validadas incluyen: PEG (ergometría), Perfusión miocárdica (con Talio u otros radiotrazadores), Eco stress o Tomografía 64 Multislice.&lt;br /&gt;• Interferencia por Bloqueo de Rama Izquierda (BCRI): El BCRI altera drásticamente la morfología del trazado eléctrico basal, produciendo un complejo QRS ancho (&gt; 0.12 seg) acompañado de cambios secundarios obligatorios en la repolarización (infradesniveles/supradesniveles del ST y ondas T negativas). Esta alteración estructural impide interpretar de forma fidedigna los cambios isquémicos del segmento ST durante el esfuerzo físico, invalidando la utilidad diagnóstica de la ergometría convencional (PEG) aislada y obligando a utilizar métodos de imagen funcional que objetiven el defecto de contractilidad o irrigación de forma directa.</t>
  </si>
  <si>
    <t>&lt;b&gt;a) Eco de estrés con dobutamina o prueba de perfusión miocárdica, en lugar de ergometría convencional sola:&lt;/b&gt; Es la opción correcta. En un paciente con cardiopatía isquémica previa y un Bloqueo Completo de Rama Izquierda (BCRI) concomitante, el electrocardiograma se encuentra severamente alterado de base. Al no poder utilizar los cambios del segmento ST como marcador de isquemia durante el esfuerzo, resulta imperativo recurrir a pruebas de imagen funcional (Eco estrés o pruebas de Perfusión) para someter al corazón a apremio hemodinámico y detectar topográficamente la isquemia inducible.</t>
  </si>
  <si>
    <t>&lt;b&gt;c) Holter de veinticuatro horas sin estrés:&lt;/b&gt; Es incorrecta. El Holter es la herramienta diagnóstica indicada para documentar episodios de arritmias (taquicardia ventricular, pausas, etc.) a lo largo del día, pero no posee sensibilidad ni capacidad de evocación de estrés para detectar isquemia miocárdica inducible.&lt;br /&gt;&lt;b&gt;d) Radiografía de tórax:&lt;/b&gt; Es incorrecta. Constituye un estudio de imagen estático indispensable en urgencias para el diagnóstico diferencial del dolor torácico (descartando, por ejemplo, una disección aórtica o un neumotórax), pero no evalúa isquemia ni perfusión coronaria dinámica.&lt;br /&gt;&lt;b&gt;b) Ecografía abdominal:&lt;/b&gt; Es incorrecta. Este estudio carece de cualquier rol fisiopatológico o anatómico para la valoración de la isquemia miocárdica o la motilidad de las paredes del ventrículo izquierdo.</t>
  </si>
  <si>
    <t>&lt;b&gt;BLOQUEO COMPLETO DE RAMA IZQUIERDA E ISQUEMIA AGUDA&lt;/b&gt;&lt;br /&gt;&lt;br /&gt;La presencia de un BCRI preexistente dificulta el diagnóstico en el síndrome coronario agudo y en la isquemia crónica.&lt;br /&gt;• Morfología Basal: Se manifiesta con complejos QRS anchos y morfología en "M" en derivaciones izquierdas (V5 y V6).&lt;br /&gt;• Repolarización Secundaria: Exige invariablemente la presencia de supradesniveles o infradesniveles del segmento ST y una onda T "patológica" (negativa) que es secundaria a la despolarización aberrante.&lt;br /&gt;• Red Flag Diagnóstica: Si en un electrocardiograma se visualiza un BCRI sin la presencia de su onda T negativa acompañante, debe sospecharse inmediatamente y sin demoras que el paciente está cursando un evento agudo de isquemia miocárdica.</t>
  </si>
  <si>
    <t>En un paciente que consulta repetidamente por dolor compatible con angina pero con pruebas negativas y bajo riesgo, ¿qué concepto ayuda a explicar los síntomas?&lt;br&gt;&lt;br&gt;a) Disección aórtica&lt;br&gt;&lt;br&gt;b) Dolor torácico no cardíaco o cardiopatía isquémica microvascular, que requieren enfoque diferenciado&lt;br&gt;&lt;br&gt;c) Miocarditis fulminante&lt;br&gt;&lt;br&gt;d) Siempre enfermedad coronaria de tronco</t>
  </si>
  <si>
    <t>&lt;br&gt;b) Dolor torácico no cardíaco o cardiopatía isquémica microvascular, que requieren enfoque diferenciado</t>
  </si>
  <si>
    <t>Ante un paciente de bajo riesgo que consulta por dolor precordial con pruebas de isquemia repetidamente negativas, el cuadro clínico se explica planteando un diagnóstico diferencial hacia etiologías de &lt;b&gt;dolor torácico no cardíaco&lt;/b&gt; o disfunción &lt;b&gt;microvascular&lt;/b&gt;, los cuales permiten estudios ambulatorios y requieren un enfoque médico diferenciado.</t>
  </si>
  <si>
    <t>&lt;b&gt;DIAGNÓSTICO DIFERENCIAL DEL DOLOR PRECORDIAL&lt;/b&gt;&lt;br /&gt;&lt;br /&gt;El diagnóstico diferencial del dolor precordial coronario constituye un paso clínico ineludible que debe efectuarse inmediatamente después del interrogatorio, dividiendo a los pacientes según su urgencia:&lt;br /&gt;• Cuadros críticos (Requieren Internación en UTI / UCO): Patologías graves que constituyen emergencias médicas con riesgo de vida inminente. Incluyen la &lt;i&gt;disección aórtica&lt;/i&gt;, neumotórax, embolia de pulmón y taponamiento cardíaco.&lt;br /&gt;• Cuadros de menor urgencia (Dolor Torácico No Cardíaco): Son patologías que, si bien generan dolor torácico, no requieren una resolución de extrema urgencia y permiten un enfoque diferenciado mediante estudios ambulatorios. Incluyen el reflujo gastroesofágico, la esofagitis, la hernia hiatal, la pericarditis aguda, la osteocondritis y la gastritis.&lt;br /&gt;• Unidad de Dolor Precordial: En pacientes de riesgo bajo o dudoso con ECG y enzimas normales, se ingresa por 12 a 24 horas y se realizan pruebas de evocación de isquemia (ergometría, perfusión con Talio). Si los estudios permanecen persistentemente negativos, se descarta la obstrucción epicárdica significativa.</t>
  </si>
  <si>
    <t>La opción b es correcta debido a que la literatura cardiológica establece que, frente a un paciente con dolor torácico que se estratifica como de bajo riesgo y cuyas pruebas de evocación de isquemia son invariablemente negativas, se descarta una obstrucción aterosclerótica de arterias epicárdicas mayores. En este escenario, la persistencia de los síntomas se explica por la existencia de un &lt;b&gt;dolor torácico no cardíaco&lt;/b&gt; (causas gastrointestinales como reflujo, u osteomusculares) o por una &lt;b&gt;cardiopatía isquémica microvascular&lt;/b&gt;, entidades que demandan un enfoque diagnóstico y terapéutico ambulatorio y completamente diferenciado al de un síndrome coronario agudo.</t>
  </si>
  <si>
    <t>&lt;br /&gt;• a) Disección aórtica: Es diametralmente incorrecta. La disección aórtica es el primer y más importante diagnóstico diferencial crítico de urgencia vital inminente, presentándose de forma aguda y letal, no como un dolor repetitivo de bajo riesgo con pruebas negativas.&lt;br /&gt;• c) Miocarditis fulminante: Es incorrecta. Representa un cuadro clínico crítico de shock y severa falla hemodinámica que requiere terapia intensiva, incompatible con un paciente ambulatorio de bajo riesgo.&lt;br /&gt;• d) Siempre enfermedad coronaria de tronco: Es incorrecta. Una lesión obstructiva significativa en el tronco de la arteria coronaria izquierda implicaría un riesgo cardiovascular altísimo y arrojaría un resultado fuertemente positivo y crítico en cualquier prueba de evocación de isquemia.</t>
  </si>
  <si>
    <t>Un paciente en hemodiálisis crónica presenta elevación crónica de troponina ligeramente por encima del límite superior normal sin cambios dinámicos. Aparece dolor atípico y ECG sin cambios. ¿Cómo se interpreta mejor?&lt;br&gt;&lt;br&gt;a) Solo indica insuficiencia renal&lt;br&gt;&lt;br&gt;b) Necesita demostración de cambio dinámico de troponina y contexto clínico para diagnosticar IAM; la elevación crónica puede reflejar daño miocárdico estructural&lt;br&gt;&lt;br&gt;c) IAM seguro por troponina&lt;br&gt;&lt;br&gt;d) No tiene relevancia</t>
  </si>
  <si>
    <t>b) Necesita demostración de cambio dinámico de troponina y contexto clínico para diagnosticar IAM; la elevación crónica puede reflejar daño miocárdico estructural</t>
  </si>
  <si>
    <t>&lt;b&gt;DIAGNÓSTICO DEL SÍNDROME CORONARIO AGUDO Y BIOMARCADORES&lt;/b&gt;&lt;br /&gt;&lt;br /&gt;El diagnóstico integral de la cardiopatía isquémica aguda se asienta en la evaluación del cuadro clínico y los estudios complementarios (ECG y biomarcadores).&lt;br /&gt;• &lt;b&gt;Marcadores Biológicos:&lt;/b&gt; Desde el punto de vista bioquímico y estructural, los miocitos contienen biomarcadores específicos que participan en su función celular normal, destacándose las &lt;b&gt;Troponinas&lt;/b&gt; y la enzima creatinfosfoquinasa fracción MB (&lt;b&gt;CPK-MB&lt;/b&gt;). Su liberación al torrente sanguíneo marca el inicio de una lesión o necrosis miocárdica.&lt;br /&gt;• &lt;b&gt;Confirmación Diagnóstica de IAM:&lt;/b&gt; El diagnóstico de infarto agudo de miocardio se confirma definitivamente al constatar de manera conjunta dolor precordial característico, &lt;b&gt;cambios agudos&lt;/b&gt; en el electrocardiograma y &lt;b&gt;marcadores biológicos positivos&lt;/b&gt;.&lt;br /&gt;• &lt;b&gt;Falsos Positivos o Elevaciones Extra-coronarias:&lt;/b&gt; Es imperativo tener precaución clínica al evaluar el dosaje de enzimas, ya que existen causas que generan elevaciones extra-coronarias de las troponinas sin que exista un evento o accidente aterotrombótico coronario agudo. La causa más frecuente de estas elevaciones extra-coronarias es la &lt;b&gt;insuficiencia renal aguda y crónica&lt;/b&gt;.</t>
  </si>
  <si>
    <t>La opción B es correcta. Clínicamente, el diagnóstico de un infarto agudo de miocardio exige documentar un escenario agudo: dolor típico, cambios en el ECG y una alteración biológica dinámica (curva de ascenso). En pacientes con insuficiencia renal crónica (como aquellos en hemodiálisis), es frecuente la presencia de una elevación extra-coronaria crónica y sostenida de la troponina por alteraciones crónicas o menor aclaramiento. Por lo tanto, ante un dolor atípico y un ECG sin cambios isquémicos, se requiere ineludiblemente demostrar un cambio dinámico en el dosaje de troponinas para certificar un nuevo evento isquémico agudo.</t>
  </si>
  <si>
    <t>• &lt;b&gt;a) Solo indica insuficiencia renal:&lt;/b&gt; Es incorrecta. Si bien la insuficiencia renal crónica es la causa más frecuente de elevación extra-coronaria, asumir que "solo" indica eso desprotege al paciente; exige integrar el contexto clínico y descartar un componente isquémico activo mediante determinaciones seriadas.&lt;br /&gt;• &lt;b&gt;c) IAM seguro por troponina:&lt;/b&gt; Es incorrecta. Una troponina crónicamente elevada de forma estática (sin cambios dinámicos) en un paciente con insuficiencia renal, dolor atípico y sin supradesnivel del segmento ST, no certifica el diagnóstico agudo de IAM por sí sola.&lt;br /&gt;• &lt;b&gt;d) No tiene relevancia:&lt;/b&gt; Es incorrecta. Todo paciente con factores de riesgo cardiovascular que presenta dolor, aunque sea atípico, posee riesgo isquémico y reviste relevancia clínica, debiendo ser evaluado rigurosamente en la unidad de dolor torácico.</t>
  </si>
  <si>
    <t>&lt;b&gt;UNIDAD DE DOLOR PRECORDIAL Y DUDAS DIAGNÓSTICAS&lt;/b&gt;&lt;br /&gt;&lt;br /&gt;Ante escenarios donde el cuadro inicial no confirma isquemia de forma rotunda, se establecen pautas estrictas de observación:&lt;br /&gt;• Si un paciente con factores de riesgo cardiovascular consulta por un dolor precordial atípico, e incluso si inicialmente presenta un ECG y enzimas cardíacas normales o con cambios no concluyentes, la conducta clínica imperativa es &lt;b&gt;internarlo asumiéndolo como un posible síndrome coronario agudo&lt;/b&gt;.&lt;br /&gt;• El paciente debe ingresar por un período de 12 a 24 horas, durante el cual se deben realizar &lt;b&gt;ECG seriados&lt;/b&gt; y el dosaje seriado de &lt;b&gt;marcadores biológicos (Troponinas, CK-MB)&lt;/b&gt; para constatar si existen cambios dinámicos que definan un SCASEST o un Infarto no Q.</t>
  </si>
  <si>
    <t>Un paciente de 68 años presenta angina en reposo de treinta minutos, con descenso transitorio de ST en V4-V6 que revierte al ceder el dolor. Las troponinas ultrasensibles muestran elevación muy leve por encima del percentil noventa y nueve, con cinética ascenso descenso. ¿Cómo se clasifica mejor este cuadro según definiciones actuales?&lt;br&gt;&lt;br&gt;a) Infarto de miocardio sin elevación de ST, más que angina inestable pura, debido a elevación significativa de troponinas con cinética&lt;br&gt;&lt;br&gt;b) Angina inestable sin necrosis&lt;br&gt;&lt;br&gt;c) Angina estable&lt;br&gt;&lt;br&gt;d) Dolor no cardíaco</t>
  </si>
  <si>
    <t>&lt;br&gt;a) Infarto de miocardio sin elevación de ST, más que angina inestable pura, debido a elevación significativa de troponinas con cinética</t>
  </si>
  <si>
    <t>En el contexto de un síndrome coronario agudo sin elevación del segmento ST, la presencia de &lt;b&gt;marcadores biológicos positivos&lt;/b&gt; (como la elevación de troponinas con cinética característica) confirma indefectiblemente el diagnóstico de &lt;b&gt;infarto no Q (infarto de miocardio sin elevación del ST)&lt;/b&gt; por micronecrosis, diferenciándolo de una angina inestable pura.</t>
  </si>
  <si>
    <t>&lt;b&gt;SÍNDROMES CORONARIOS AGUDOS SIN SUPRADESNIVEL DEL SEGMENTO ST (SCASEST)&lt;/b&gt;&lt;br /&gt;&lt;br /&gt;Fisiopatológicamente, los SCASEST corresponden a un vaso con una &lt;b&gt;obstrucción no total&lt;/b&gt; (trombo no oclusivo), donde la microembolización plaquetaria hacia la microvasculatura distal determina la severidad final del cuadro clínico.&lt;br /&gt;• &lt;b&gt;Hallazgos electrocardiográficos:&lt;/b&gt; En estos síndromes, el electrocardiograma (ECG) puede ser normal o presentar alteraciones isquémicas como ondas T negativas o un &lt;b&gt;infradesnivel del segmento ST&lt;/b&gt;, careciendo clásicamente de supradesnivel del ST.&lt;br /&gt;• &lt;b&gt;Diagnóstico diferencial por biomarcadores:&lt;/b&gt; Para establecer el diagnóstico exacto dentro del SCASEST, el dosaje de Troponinas y CPK-MB es estrictamente indispensable:&lt;br /&gt;- &lt;b&gt;Angina Inestable (Sin marcadores positivos):&lt;/b&gt; Los microémbolos no alcanzan a generar necrosis tisular, por lo que el cuadro isquémico se detiene sin elevación de marcadores biológicos.&lt;br /&gt;- &lt;b&gt;Infarto no Q (Con marcadores positivos):&lt;/b&gt; Los émbolos bloquean vasos pequeños y generan &lt;b&gt;micronecrosis&lt;/b&gt; celular, liberando biomarcadores positivos (troponinas) a la circulación.</t>
  </si>
  <si>
    <t>&lt;b&gt;a) Infarto de miocardio sin elevación de ST, más que angina inestable pura, debido a elevación significativa de troponinas con cinética:&lt;/b&gt; Es la opción correcta. El paciente cursa un síndrome coronario agudo (dolor de reposo con infradesnivel dinámico del ST). El elemento clave y decisorio es la positividad de los marcadores biológicos (troponinas elevadas con cinética), hallazgo que certifica la existencia de micronecrosis y establece el diagnóstico ineludible de infarto de miocardio sin elevación del ST (infarto no Q), descartando la angina inestable.</t>
  </si>
  <si>
    <t>&lt;b&gt;b) Angina inestable sin necrosis:&lt;/b&gt; Es incorrecta. En la angina inestable pura los marcadores biológicos deben ser estrictamente negativos; al evidenciarse elevación de troponinas, se confirma la necrosis y el cuadro pasa a denominarse infarto no Q.&lt;br /&gt;&lt;b&gt;c) Angina estable:&lt;/b&gt; Es incorrecta. La angina crónica estable se define como un dolor que se desencadena al esfuerzo, aliviándose con el reposo o nitritos, y que no modifica sus características en los últimos 3 meses. El paciente presenta un dolor de reposo prolongado (30 minutos) característico de la inestabilidad de placa.&lt;br /&gt;&lt;b&gt;d) Dolor no cardíaco:&lt;/b&gt; Es incorrecta. Las alteraciones dinámicas del segmento ST (infradesnivel en derivaciones izquierdas V4-V6) sumadas a la curva de troponinas confirman categóricamente un origen isquémico miocárdico directo.</t>
  </si>
  <si>
    <t>&lt;b&gt;FISIOPATOLOGÍA ELÉCTRICA DE LA ISQUEMIA Y LESIÓN&lt;/b&gt;&lt;br /&gt;&lt;br /&gt;La obstrucción parcial o total del flujo sanguíneo coronario altera drásticamente los tiempos de repolarización y despolarización de las células miocárdicas:&lt;br /&gt;• &lt;b&gt;Lesión Subendocárdica (Infradesnivel ST):&lt;/b&gt; Típica de los SCASEST con trombo no oclusivo. La isquemia afecta predominantemente la porción interna del músculo (subendocardio). El vector de lesión se aleja del endocardio y se dirige hacia el epicardio sano, observándose en el ECG de superficie como un &lt;b&gt;infradesnivel del segmento ST&lt;/b&gt;.&lt;br /&gt;• &lt;b&gt;Lesión Transmural (Supradesnivel ST):&lt;/b&gt; Típica de los SCACEST con trombo oclusivo al 100%. La obstrucción severa produce un daño que abarca todo el grosor de la pared ventricular, orientando el vector fuertemente hacia la zona injuriada, originando el supradesnivel del ST.</t>
  </si>
  <si>
    <t>La presencia de ondas Q patológicas en el ECG semanas después de un IAM indica:&lt;br&gt;&lt;br&gt;a) Isquemia aguda actual&lt;br&gt;&lt;br&gt;b) Necrosis reciente sin fin&lt;br&gt;&lt;br&gt;c) Pericarditis&lt;br&gt;&lt;br&gt;d) Necrosis transmural establecida en el territorio correspondiente</t>
  </si>
  <si>
    <t>&lt;br&gt;d) Necrosis transmural establecida en el territorio correspondiente</t>
  </si>
  <si>
    <t>&lt;b&gt;MANIFESTACIÓN ELECTROCARDIOGRÁFICA DE LA NECROSIS Y ONDAS Q&lt;/b&gt;&lt;br /&gt;&lt;br /&gt;La progresión del daño isquémico hacia la muerte tisular genera cambios eléctricos permanentes en el trazado electrocardiográfico.&lt;br /&gt;• &lt;b&gt;Necrosis Miocárdica:&lt;/b&gt; Las células miocárdicas mueren tras sobrepasar la ventana de viabilidad (generalmente pasadas las 6 horas de oclusión total) y pierden definitivamente su capacidad de generar o transmitir cualquier impulso eléctrico.&lt;br /&gt;• &lt;b&gt;Mecanismo Eléctrico:&lt;/b&gt; El tejido miocárdico muerto actúa entonces como una "ventana eléctrica" pasiva. El electrodo explorador suprayacente a la zona de necrosis ya no registra fuerzas eléctricas acercándose, sino que solo capta las fuerzas de repolarización de las paredes ventriculares sanas opuestas (las cuales se alejan de la zona muerta).&lt;br /&gt;• &lt;b&gt;Traducción en el ECG:&lt;/b&gt; Este fenómeno direccional se traduce gráficamente como la desaparición o pérdida de la onda R normal y la aparición de una gran deflexión inicial negativa, constituyendo la &lt;b&gt;onda Q patológica&lt;/b&gt; o de necrosis.&lt;br /&gt;• &lt;b&gt;Criterios Diagnósticos:&lt;/b&gt; Para confirmar que se trata de una Q de infarto (y no de un vector fisiológico inicial), debe ser profunda (profundidad mayor al &lt;b&gt;25%&lt;/b&gt; de la altura total del QRS) y presentar un ancho superior a &lt;b&gt;0,04 seg&lt;/b&gt; (1 cuadradito).</t>
  </si>
  <si>
    <t>La opción d es correcta debido a que la literatura cardiológica establece que las células miocárdicas muertas pierden su actividad eléctrica y se comportan como una ventana pasiva, lo cual origina la pérdida de la onda R y el trazado de una deflexión negativa inicial ancha y profunda. Este hallazgo, denominado &lt;b&gt;onda Q patológica&lt;/b&gt;, es el indicador electrocardiográfico definitivo de que se ha producido y cicatrizado una &lt;b&gt;necrosis transmural establecida&lt;/b&gt; en el territorio de la arteria responsable del infarto.</t>
  </si>
  <si>
    <t>&lt;br /&gt;• &lt;b&gt;a) Isquemia aguda actual:&lt;/b&gt; Es incorrecta. El sufrimiento isquémico miocárdico sin muerte tisular se manifiesta en el electrocardiograma mediante alteraciones de la repolarización celular, caracterizadas por cambios en la &lt;b&gt;onda T&lt;/b&gt; (haciéndose típicamente simétrica y negativa), no originando ondas Q.&lt;br /&gt;• &lt;b&gt;b) Necrosis reciente sin fin:&lt;/b&gt; Es incorrecta. Una necrosis aguda en evolución activa cursa con una patente de injuria/lesión tisular hiperaguda, representada por un gran &lt;b&gt;supradesnivel del segmento ST&lt;/b&gt;. La onda Q certifica un tejido ya necrosado y silente.&lt;br /&gt;• &lt;b&gt;c) Pericarditis:&lt;/b&gt; Es incorrecta. La pericarditis aguda genera un supradesnivel del segmento ST de características cóncavas y distribución difusa, sin provocar la aparición de ondas Q patológicas, ya que no produce la necrosis del espesor miocárdico.</t>
  </si>
  <si>
    <t>&lt;b&gt;SECUENCIA ELÉCTRICA EVOLUTIVA DEL SCA&lt;/b&gt;&lt;br /&gt;&lt;br /&gt;El miocardio evidencia distintos niveles de sufrimiento que se correlacionan directamente con hallazgos electrocardiográficos:&lt;br /&gt;• &lt;b&gt;Isquemia:&lt;/b&gt; Altera los tiempos de repolarización. Se manifiesta como una alteración de la &lt;b&gt;onda T&lt;/b&gt; (inversión simétrica y negativa).&lt;br /&gt;• &lt;b&gt;Injuria o Lesión:&lt;/b&gt; Ocurre por un daño más prolongado y se manifiesta con un desplazamiento del &lt;b&gt;segmento ST&lt;/b&gt; a partir de la alteración del punto J (supradesnivel en la injuria transmural).&lt;br /&gt;• &lt;b&gt;Necrosis:&lt;/b&gt; Daño estructural letal irreversible, con pérdida de actividad eléctrica celular local, evidenciada por la instauración de una &lt;b&gt;onda Q patológica&lt;/b&gt; permanente.</t>
  </si>
  <si>
    <t>Un paciente con dolor torácico típico de dos horas de evolución presenta ECG sin elevación clara de ST, pero con onda T hiperaguda en precordiales y troponina basal normal. ¿Cuál es la mejor interpretación inicial?&lt;br&gt;&lt;br&gt;a) Dolor musculoesquelético&lt;br&gt;&lt;br&gt;b) Pericarditis crónica&lt;br&gt;&lt;br&gt;c) IAM antiguo&lt;br&gt;&lt;br&gt;d) Fase muy precoz de IAM, donde cambios sutiles de T pueden preceder a elevación de ST y troponina; precisa monitorización estrecha y repetición de ECG y biomarcadores</t>
  </si>
  <si>
    <t>d) Fase muy precoz de IAM, donde cambios sutiles de T pueden preceder a elevación de ST y troponina; precisa monitorización estrecha y repetición de ECG y biomarcadores</t>
  </si>
  <si>
    <t>Ante un paciente con dolor torácico típico y alteraciones sutiles iniciales en el electrocardiograma (como ondas T hiperagudas o simétricas) pero con biomarcadores basales normales, la interpretación clínica imperativa exige sospechar una &lt;b&gt;fase isquémica muy precoz&lt;/b&gt;, siendo mandatoria la internación para &lt;b&gt;monitorización estrecha mediante ECG y dosaje de troponinas de forma seriada&lt;/b&gt;.</t>
  </si>
  <si>
    <t>&lt;b&gt;UNIDAD DE DOLOR PRECORDIAL Y EVALUACIÓN DE DUDAS DIAGNÓSTICAS&lt;/b&gt;&lt;br /&gt;&lt;br /&gt;El diagnóstico integral de la cardiopatía isquémica aguda se asienta en la evaluación evolutiva del cuadro clínico y los estudios complementarios (ECG y biomarcadores). En estadios sumamente precoces, la necrosis tisular aún no ha alcanzado a liberar cantidades suficientes de enzimas, por lo que las troponinas basales pueden resultar engañosamente normales.&lt;br /&gt;• &lt;b&gt;Sospecha clínica e internación:&lt;/b&gt; Ante escenarios donde el cuadro inicial no confirma isquemia de forma rotunda (ausencia de supradesnivel del ST o enzimas normales) pero existe un dolor sospechoso, la conducta clínica imperativa es internar al paciente asumiéndolo como un posible síndrome coronario agudo.&lt;br /&gt;• &lt;b&gt;Monitorización estrecha:&lt;/b&gt; El paciente debe ingresar por un período de observación estricto de &lt;b&gt;12 a 24 horas&lt;/b&gt;.&lt;br /&gt;• &lt;b&gt;Evaluación seriada:&lt;/b&gt; Es obligatorio realizar &lt;b&gt;ECG seriados&lt;/b&gt; y el dosaje seriado de &lt;b&gt;marcadores biológicos (Troponinas, CK-MB)&lt;/b&gt; para constatar si existen cambios dinámicos que definan un SCASEST, un infarto no Q o la evolución hacia un SCACEST.</t>
  </si>
  <si>
    <t>La opción D es correcta. Clínicamente, el infarto agudo de miocardio es un proceso evolutivo y dinámico. En las primeras horas de instauración (fase muy precoz), las alteraciones eléctricas iniciales suelen manifestarse sutilmente en la onda T (reflejando el retraso en la repolarización por isquemia) antes de que se desarrolle el franco supradesnivel del ST (corriente de lesión) y antes de que las células necróticas liberen troponina detectable al torrente sanguíneo. Esto exige ineludiblemente una monitorización estrecha y la repetición seriada del ECG y los biomarcadores.</t>
  </si>
  <si>
    <t>• &lt;b&gt;a) Dolor musculoesquelético:&lt;/b&gt; Es incorrecta. Asumir un origen somático benigno ante un dolor torácico típico en un paciente con alteraciones agudas de la repolarización (onda T) constituye un grave error médico que vulnera el protocolo de exclusión de isquemia en la unidad de dolor torácico.&lt;br /&gt;• &lt;b&gt;b) Pericarditis crónica:&lt;/b&gt; Es incorrecta. La patología pericárdica cursa semiológicamente con dolor de características pleuríticas (no isquémicas típicas) y genera clásicamente un supradesnivel cóncavo difuso del ST en múltiples derivaciones, no justificando el cuadro isquémico focal hiperagudo descrito.&lt;br /&gt;• &lt;b&gt;c) IAM antiguo:&lt;/b&gt; Es incorrecta. El infarto antiguo se manifiesta electrocardiográficamente por la presencia de &lt;b&gt;ondas Q patológicas&lt;/b&gt; de necrosis inactiva (cicatriz), no por hiperagudeza dinámica de la onda T ni por un cuadro agudo de dolor torácico de dos horas de evolución.</t>
  </si>
  <si>
    <t>&lt;b&gt;FISIOPATOLOGÍA ELÉCTRICA DE LA ISQUEMIA (ONDA T)&lt;/b&gt;&lt;br /&gt;&lt;br /&gt;El déficit de perfusión tisular altera drásticamente los gradientes iónicos intracelulares del miocito.&lt;br /&gt;• &lt;b&gt;Mecanismo:&lt;/b&gt; Las células isquémicas logran despolarizarse, pero se caracterizan por repolarizarse mucho más lento que las células sanas.&lt;br /&gt;• &lt;b&gt;Manifestación precoz:&lt;/b&gt; Esta alteración modifica radicalmente la morfología de la onda T. Fisiológicamente, el vector huye de la zona enferma, anulando la asimetría natural de la onda y generando ondas T prominentes, simétricas o hiperagudas, las cuales constituyen frecuentemente el primer signo electrocardiográfico visible de una isquemia en curso antes del daño transmural masivo.</t>
  </si>
  <si>
    <t>En angina estable, ¿qué hallazgo en PET de perfusión o resonancia con estrés sugiere mayor beneficio de revascularización?&lt;br&gt;&lt;br&gt;a) Isquemia menor del cinco por ciento.&lt;br&gt;&lt;br&gt;b) Territorio isquémico extenso, por ejemplo mayor del diez a quince por ciento del miocardio, de grado moderado a severo.&lt;br&gt;&lt;br&gt;c) Artefacto de atenuación.&lt;br&gt;&lt;br&gt;d) Normalidad absoluta.</t>
  </si>
  <si>
    <t>&lt;br&gt;b) Territorio isquémico extenso, por ejemplo mayor del diez a quince por ciento del miocardio, de grado moderado a severo.</t>
  </si>
  <si>
    <t>En la evaluación de la &lt;b&gt;angina crónica estable&lt;/b&gt; mediante estudios de imagen funcional de evocación, la detección de un &lt;b&gt;territorio isquémico extenso&lt;/b&gt; (de grado moderado a severo) es el hallazgo que sugiere y justifica un mayor beneficio terapéutico al indicar una &lt;b&gt;estrategia de revascularización&lt;/b&gt; miocárdica en lugar de terapia médica aislada.</t>
  </si>
  <si>
    <t>&lt;b&gt;DIAGNÓSTICO Y REVASCULARIZACIÓN EN LA CARDIOPATÍA ISQUÉMICA ESTABLE&lt;/b&gt;&lt;br /&gt;&lt;br /&gt;La &lt;i&gt;angina crónica estable&lt;/i&gt; se define como aquella que no varía en intensidad, frecuencia ni características en los últimos 3 meses, desencadenándose característicamente con el esfuerzo físico. Su evaluación exige documentar la isquemia para definir la estrategia terapéutica.&lt;br /&gt;• &lt;b&gt;Pruebas de evocación de isquemia:&lt;/b&gt; Si los estudios basales en un paciente con sospecha de enfermedad coronaria permanecen normales o inespecíficos, se deben efectuar pruebas de evocación de isquemia. Las opciones validadas por la literatura incluyen la PEG (ergometría), la &lt;b&gt;Perfusión miocárdica&lt;/b&gt;, el Eco stress o la Tomografía 64 Multislice. Estas pruebas de imagen funcional someten al corazón a apremio hemodinámico para detectar topográficamente la isquemia inducible y cuantificar de manera directa la extensión del miocardio en riesgo.&lt;br /&gt;• &lt;b&gt;Estrategia Invasiva y Revascularización:&lt;/b&gt; El tratamiento de la enfermedad coronaria obstructiva aterosclerótica puede ser médico o invasivo (mediante Angioplastia - ATC o cirugía de derivación). La estrategia invasiva se realiza preferentemente para reperfundir zonas isquémicas significativas y está estrictamente indicada cuando existe inestabilidad, lesión de tronco, enfermedad de múltiples vasos o cuando la angina resulta refractaria al tratamiento médico óptimo. Un territorio isquémico extenso demuestra un compromiso severo del flujo sanguíneo que se beneficiará ampliamente de la restauración mecánica de la luz vascular.</t>
  </si>
  <si>
    <t>&lt;b&gt;b) Territorio isquémico extenso, por ejemplo mayor del diez a quince por ciento del miocardio, de grado moderado a severo:&lt;/b&gt; Es la opción correcta. En un paciente con angina estable, la demostración objetiva de isquemia severa o extensa en una amplia zona del miocardio mediante pruebas de perfusión o imagen funcional constituye el principal criterio fisiopatológico que avala y sugiere un franco beneficio al optar por la revascularización coronaria, con el fin de restaurar el flujo, aliviar los síntomas y prevenir complicaciones mayores.</t>
  </si>
  <si>
    <t>&lt;b&gt;a) Isquemia menor del cinco por ciento:&lt;/b&gt; Es incorrecta. Una carga isquémica leve o mínima generalmente no justifica el riesgo inherente a una intervención invasiva (angioplastia o cirugía), indicándose en estos casos el tratamiento médico antiisquémico y preventivo óptimo como primera línea.&lt;br /&gt;&lt;b&gt;c) Artefacto de atenuación:&lt;/b&gt; Es incorrecta. Constituye un falso defecto o error técnico de la imagen (frecuente en estudios de perfusión por interposición de tejidos blandos como el diafragma o la mama) y no una isquemia miocárdica real, por lo que carece de valor diagnóstico para indicar una revascularización.&lt;br /&gt;&lt;b&gt;d) Normalidad absoluta:&lt;/b&gt; Es incorrecta. La ausencia total de isquemia inducible (perfusión normal tanto en el estrés como en el reposo) invalida la necesidad anatómica y funcional de realizar cualquier procedimiento de revascularización.</t>
  </si>
  <si>
    <t>&lt;b&gt;FISIOPATOLOGÍA DE LA ANGINA ESTABLE Y EL DIAGNÓSTICO POR IMAGEN&lt;/b&gt;&lt;br /&gt;&lt;br /&gt;• &lt;b&gt;Placa Estable y Obstrucción:&lt;/b&gt; La fisiopatología de la angina crónica estable se asienta en la presencia de placas ateroscleróticas con un gran corazón fibrótico y cálcico (placa quiescente). El paciente comienza a manifestar síntomas clínicos (isquemia) fundamentalmente en el momento en que dicha placa genera una obstrucción mecánica mayor al &lt;b&gt;70% de la luz vascular&lt;/b&gt;.&lt;br /&gt;• &lt;b&gt;Alteración de la Relación Oferta/Demanda:&lt;/b&gt; En el esfuerzo, se incrementa la frecuencia cardíaca, la contractilidad y la tensión parietal (aumentando la demanda y el consumo de oxígeno). Al estar la luz obstruida por la placa estable, el flujo arterial coronario no puede aumentar para satisfacer esta demanda, desencadenándose la isquemia que el paciente percibe como dolor retroesternal opresivo.&lt;br /&gt;• &lt;b&gt;Evocación Funcional:&lt;/b&gt; Las técnicas de perfusión miocárdica (como la resonancia o el PET) inducen este estrés farmacológico o físico para hacer evidente el déficit de irrigación (visualizado como un defecto de perfusión reversible), permitiendo cuantificar exactamente la masa del ventrículo izquierdo que se encuentra en riesgo isquémico.</t>
  </si>
  <si>
    <t>En pacientes con dolor torácico y bloqueo de rama izquierda de novo, ¿qué recomienda la mayoría de guías?&lt;br&gt;&lt;br&gt;a) Esperar varios días para repetir ECG&lt;br&gt;&lt;br&gt;b) Tratar como posible IAMCEST equivalente, valorando reperfusión urgente si el contexto clínico es compatible&lt;br&gt;&lt;br&gt;c) Diagnosticar pericarditis&lt;br&gt;&lt;br&gt;d) Descartar IAM automáticamente</t>
  </si>
  <si>
    <t>&lt;br&gt;b) Tratar como posible IAMCEST equivalente, valorando reperfusión urgente si el contexto clínico es compatible</t>
  </si>
  <si>
    <t>Ante un paciente con dolor torácico sugerente de isquemia, la aparición de un &lt;b&gt;bloqueo de rama izquierda agudo (de novo)&lt;/b&gt; debe interpretarse clínicamente como un equivalente de infarto agudo de miocardio con supradesnivel del ST (IAMCEST), indicándose una &lt;b&gt;estrategia de reperfusión urgente&lt;/b&gt; para recanalizar el vaso culpable.</t>
  </si>
  <si>
    <t>&lt;b&gt;BLOQUEO DE RAMA IZQUIERDA Y SÍNDROME CORONARIO AGUDO&lt;/b&gt;&lt;br /&gt;&lt;br /&gt;La aparición de un bloqueo completo de rama izquierda (BCRI) en el electrocardiograma advierte invariablemente sobre la presencia subyacente de una patología severa, diferenciándose del bloqueo derecho que puede cursar de forma benigna.&lt;br /&gt;• &lt;b&gt;Enfermedad Isquémica:&lt;/b&gt; Sus causas principales incluyen la enfermedad coronaria aguda o crónica. Si se visualiza un BCRI sin la presencia de onda T negativa (la cual es la alteración secundaria normal ante la aberrancia), debe sospecharse inmediatamente que el paciente está cursando un cuadro de isquemia miocárdica.&lt;br /&gt;• &lt;b&gt;Indicación de Urgencia Invasiva:&lt;/b&gt; En el contexto de los síndromes coronarios agudos, el hallazgo de un &lt;b&gt;bloqueo de rama izquierda agudo&lt;/b&gt; constituye una de las premisas formales para intervenir de extrema urgencia al paciente, requiriendo iniciar tempranamente la estrategia invasiva (angiografía y angioplastia) para salvar el miocardio en riesgo, al igual que en situaciones de inestabilidad hemodinámica o angina post IAM.</t>
  </si>
  <si>
    <t>La opción b es correcta debido a que la literatura cardiológica establece que la manifestación de un &lt;b&gt;bloqueo de rama izquierda agudo&lt;/b&gt; (o de novo) en un paciente con dolor anginoso traduce un cuadro isquémico extenso que afecta el sistema de conducción. Por consiguiente, las guías lo catalogan funcionalmente como un equivalente de IAMCEST, lo cual dictamina la necesidad ineludible de instaurar una &lt;b&gt;terapia de reperfusión urgente&lt;/b&gt; para evitar el infarto transmural y el colapso hemodinámico.</t>
  </si>
  <si>
    <t>&lt;br /&gt;• &lt;b&gt;a) Esperar varios días para repetir ECG:&lt;/b&gt; Es diametralmente incorrecta. En la cardiopatía isquémica aguda rige el principio de que "el tiempo es músculo". Demorar el tratamiento de reperfusión incrementa drásticamente la mortalidad, recordando que el 50% de las muertes en un SCACEST se producen en la "primera hora" desde el inicio de los síntomas.&lt;br /&gt;• &lt;b&gt;c) Diagnosticar pericarditis:&lt;/b&gt; Es incorrecta. Si bien la pericarditis aguda es un diagnóstico diferencial clave en cuadros de dolor torácico (caracterizada clásicamente por elevaciones cóncavas del ST), no genera estructuralmente un bloqueo completo de rama izquierda de novo, el cual indica sufrimiento miocárdico profundo.&lt;br /&gt;• &lt;b&gt;d) Descartar IAM automáticamente:&lt;/b&gt; Es diametralmente incorrecta. El BCRI de novo no descarta el IAM, sino que constituye una señal de alarma máxima que advierte precisamente sobre una oclusión coronaria significativa en curso.</t>
  </si>
  <si>
    <t>Varón de 48 años con EPOC y tabaquismo activo consulta por dolor torácico atípico y creatinina 1,8. Electrocardiograma sin cambios agudos, troponinas levemente elevadas, radiografía con hiperinsuflación y sin congestión. ¿Qué combinación diagnóstica debe priorizarse?&lt;br&gt;&lt;br&gt;a) Miocardiopatía hipertrófica obstructiva&lt;br&gt;&lt;br&gt;b) Síndrome coronario crónico con enfermedad renal crónica y EPOC&lt;br&gt;&lt;br&gt;c) Derrame pericárdico constrictivo&lt;br&gt;&lt;br&gt;d) Tromboembolismo pulmonar masivo</t>
  </si>
  <si>
    <t>b) Síndrome coronario crónico con enfermedad renal crónica y EPOC</t>
  </si>
  <si>
    <t>En la evaluación de la cardiopatía isquémica, el hallazgo de &lt;b&gt;elevaciones extra-coronarias de las troponinas&lt;/b&gt; (falsos positivos isquémicos agudos) obedece en la gran mayoría de los casos a la presencia de &lt;b&gt;insuficiencia renal aguda o crónica&lt;/b&gt; subyacente, debiendo interpretarse en conjunto con la clínica atípica y la ausencia de cambios dinámicos en el electrocardiograma.</t>
  </si>
  <si>
    <t>&lt;b&gt;DIAGNÓSTICO DEL SÍNDROME CORONARIO Y ELEVACIÓN EXTRA-CORONARIA DE TROPONINAS&lt;/b&gt;&lt;br /&gt;&lt;br /&gt;El diagnóstico integral de la cardiopatía isquémica se asienta en la evaluación del cuadro clínico y los estudios complementarios.&lt;br /&gt;• &lt;b&gt;Diagnóstico de Síndrome Coronario Agudo (SCA):&lt;/b&gt; Se confirma definitivamente al constatar de manera conjunta dolor precordial característico (típico), cambios agudos en el electrocardiograma y marcadores biológicos positivos con elevación dinámica.&lt;br /&gt;• &lt;b&gt;Falsos Positivos o Elevaciones Extra-coronarias:&lt;/b&gt; Es imperativo tener precaución clínica al evaluar el dosaje de enzimas cardíacas. Existen patologías que generan elevaciones de las troponinas sin que exista un evento o accidente aterotrombótico coronario agudo en curso. La causa más frecuente de estas elevaciones extra-coronarias es la &lt;b&gt;insuficiencia renal aguda y crónica&lt;/b&gt;.&lt;br /&gt;• &lt;b&gt;Síndrome Coronario Crónico:&lt;/b&gt; Al descartar un evento agudo (por ECG normal o sin cambios, y ausencia de curva enzimática), el paciente con múltiples factores de riesgo y un dolor atípico o estable se categoriza dentro de la insuficiencia coronaria crónica, debiendo enfocar el tratamiento en la optimización de sus factores subyacentes.</t>
  </si>
  <si>
    <t>La opción B es correcta. Clínicamente, el paciente presenta un perfil de altísimo riesgo cardiovascular (varón de 48 años, tabaquista activo). Sin embargo, el dolor es atípico y el ECG carece de alteraciones agudas isquémicas. La elevación leve de las troponinas se justifica fisiopatológicamente como una elevación extra-coronaria crónica secundaria a su disfunción renal (creatinina de 1,8, sugestiva de Enfermedad Renal Crónica). Al evidenciarse además hiperinsuflación radiológica (signo clásico de su EPOC de base), la combinación prioritaria más exacta que engloba su presentación estable pero de alto riesgo es el síndrome coronario crónico asociado a ERC y EPOC.</t>
  </si>
  <si>
    <t>• &lt;b&gt;a) Miocardiopatía hipertrófica obstructiva:&lt;/b&gt; Es incorrecta. Se manifiesta clínicamente con disnea, síncope o angina, pero requiere evidencia ecocardiográfica de hipertrofia septal asimétrica y característicamente un ECG muy anormal (ondas Q profundas, HVI atípica), no enlazando directamente con la hiperinsuflación pulmonar ni el aumento de creatinina.&lt;br /&gt;• &lt;b&gt;c) Derrame pericárdico constrictivo:&lt;/b&gt; Es incorrecta. La patología pericárdica significativa cursa típicamente con signos de falla cardíaca derecha severa (ingurgitación yugular, hepatomegalia, edemas) y aumento de la silueta cardíaca en la radiografía, contrastando rotundamente con una placa que muestra hiperinsuflación sin signos de congestión.&lt;br /&gt;• &lt;b&gt;d) Tromboembolismo pulmonar masivo:&lt;/b&gt; Es incorrecta. El TEP masivo constituye una emergencia que cursa ineludiblemente con colapso hemodinámico (shock, hipotensión sostenida), falla del ventrículo derecho e hipoxemia aguda severa, no presentándose como un cuadro solapado con dolor atípico, ECG normal y estabilidad general sistémica.</t>
  </si>
  <si>
    <t>&lt;b&gt;EVALUACIÓN DE LAS COMORBILIDADES ASOCIADAS (EPOC Y ERC)&lt;/b&gt;&lt;br /&gt;&lt;br /&gt;• &lt;b&gt;Enfermedad Pulmonar Obstructiva Crónica (EPOC):&lt;/b&gt; El tabaquismo activo es el factor de riesgo establecido más importante. Radiológicamente, su fenotipo enfisematoso se evidencia mediante signos de atrapamiento aéreo, destacándose la hiperinsuflación, el aplanamiento diafragmático y el aumento del espacio retroesternal, sin cursar habitualmente con congestión pulmonar.&lt;br /&gt;• &lt;b&gt;Enfermedad Renal Crónica (ERC) y Riesgo Cardiovascular:&lt;/b&gt; La presencia de insuficiencia renal crónica se considera axiomáticamente como un "Equivalente de Riesgo Coronario". Estos pacientes mantienen un estado inflamatorio basal y una menor depuración de marcadores biológicos, exigiendo la valoración seriada para distinguir el daño crónico de un evento isquémico agudo.</t>
  </si>
  <si>
    <t>En IAM, la hiperglucemia de estrés:&lt;br&gt;&lt;br&gt;a) Se asocia a peor pronóstico incluso en no diabéticos, por lo que conviene controlarla de forma razonable sin hipoglucemias&lt;br&gt;&lt;br&gt;b) Evita arritmias&lt;br&gt;&lt;br&gt;c) No tiene relevancia&lt;br&gt;&lt;br&gt;d) Es siempre protectora</t>
  </si>
  <si>
    <t>&lt;br&gt;a) Se asocia a peor pronóstico incluso en no diabéticos, por lo que conviene controlarla de forma razonable sin hipoglucemias</t>
  </si>
  <si>
    <t>La &lt;b&gt;hiperglucemia de estrés&lt;/b&gt; en el contexto de un &lt;b&gt;Infarto Agudo de Miocardio (IAM)&lt;/b&gt; se asocia directamente a un &lt;b&gt;peor pronóstico&lt;/b&gt; clínico y mayor mortalidad (incluso en pacientes no diabéticos), por lo cual es imperativo lograr un &lt;b&gt;control metabólico razonable&lt;/b&gt; evitando desencadenar hipoglucemias que agraven la isquemia miocárdica.</t>
  </si>
  <si>
    <t>&lt;b&gt;PRONÓSTICO Y CONTROL METABÓLICO EN EL INFARTO AGUDO DE MIOCARDIO&lt;/b&gt;&lt;br /&gt;&lt;br /&gt;El pronóstico del paciente que cursa un síndrome coronario agudo está determinado por el rápido restablecimiento del flujo y el control estricto de los factores sistémicos que aumentan la morbimortalidad.&lt;br /&gt;• &lt;b&gt;Hiperglucemia y pronóstico:&lt;/b&gt; Al margen del antecedente de diabetes mellitus, todo evento coronario agudo o cuadro de shock genera un estado de alto tono simpático y liberación de catecolaminas que puede inducir hiperglucemia reactiva o de estrés. La hiperglucemia empeora sustancialmente el pronóstico y aumenta el daño tisular al promover estrés oxidativo, disfunción endotelial y un estado protrombótico.&lt;br /&gt;• &lt;b&gt;Control Glucémico Estrecho:&lt;/b&gt; Las pautas de tratamiento y estabilización en la unidad coronaria exigen la evaluación rutinaria del laboratorio basal, incluyendo la medición estricta de la glucemia. Se debe instaurar un manejo médico adecuado para normalizar los valores, procurando alcanzar niveles razonables pero &lt;b&gt;evitando de forma estricta las hipoglucemias&lt;/b&gt;, las cuales aumentan drásticamente el riesgo de arritmias malignas y mortalidad en el miocardio isquémico.</t>
  </si>
  <si>
    <t>&lt;b&gt;a) Se asocia a peor pronóstico incluso en no diabéticos, por lo que conviene controlarla de forma razonable sin hipoglucemias:&lt;/b&gt; Es la opción correcta. Fisiopatológicamente, el estado hiperglucémico agudo exacerba la cascada inflamatoria y el daño isquémico, aumentando el riesgo de complicaciones. Su control cuidadoso es indispensable para la supervivencia, manteniendo rangos seguros para prevenir episodios letales de hipoglucemia yatrogénica.</t>
  </si>
  <si>
    <t>&lt;b&gt;b) Evita arritmias:&lt;/b&gt; Es incorrecta. Lejos de evitarlas, las alteraciones metabólicas agudas (y fundamentalmente las hipoglucemias derivadas de un control excesivo) predisponen fuertemente a la inestabilidad eléctrica y a la aparición de arritmias ventriculares.&lt;br /&gt;&lt;b&gt;c) No tiene relevancia, y d) Es siempre protectora:&lt;/b&gt; Son opciones incorrectas. El descontrol glucémico es un reconocido factor agravante y de mal pronóstico independiente, por lo que nunca puede considerarse irrelevante ni protector para el músculo cardíaco injuriado.</t>
  </si>
  <si>
    <t>&lt;b&gt;EVALUACIÓN INICIAL Y LABORATORIO EN EL SCA&lt;/b&gt;&lt;br /&gt;&lt;br /&gt;El manejo en la Unidad Coronaria de un paciente con síndrome coronario agudo no se restringe a la reperfusión mecánica, sino que implica estabilizar sistémicamente al individuo para limitar el tamaño del infarto.&lt;br /&gt;• &lt;b&gt;Laboratorio Basal:&lt;/b&gt; Debe incluir obligatoriamente el dosaje de marcadores biológicos (Troponinas y CPK-MB), además del hemograma, &lt;b&gt;glucemia&lt;/b&gt;, uremia, creatininemia, ionograma y perfil lipídico completo.&lt;br /&gt;• &lt;b&gt;Investigar y Corregir:&lt;/b&gt; Se deben identificar de inmediato situaciones extracardíacas precipitantes o agravantes del disbalance oferta/demanda miocárdico, tales como infecciones, anemia o alteraciones metabólicas graves.</t>
  </si>
  <si>
    <t>En un IAM extenso, el riesgo de rotura de pared libre es mayor en:&lt;br&gt;&lt;br&gt;a) Pacientes con angina estable antigua&lt;br&gt;&lt;br&gt;b) Pacientes previamente reperfundidos en minutos&lt;br&gt;&lt;br&gt;c) Jóvenes deportistas sin factores de riesgo&lt;br&gt;&lt;br&gt;d) Infartos transmurales de primera vez, ancianos, mujeres, sin reperfusión o con reperfusión muy tardía</t>
  </si>
  <si>
    <t>&lt;br&gt;d) Infartos transmurales de primera vez, ancianos, mujeres, sin reperfusión o con reperfusión muy tardía</t>
  </si>
  <si>
    <t>Las &lt;b&gt;complicaciones mecánicas graves&lt;/b&gt; del infarto agudo de miocardio, como la &lt;b&gt;ruptura de pared libre&lt;/b&gt;, tienen como sustrato anatómico ineludible al &lt;b&gt;infarto transmural&lt;/b&gt;, siendo inmensamente más frecuentes cuando &lt;b&gt;no se ha efectuado la terapia de reperfusión a tiempo&lt;/b&gt;.</t>
  </si>
  <si>
    <t>&lt;b&gt;COMPLICACIONES MECÁNICAS DEL INFARTO AGUDO DE MIOCARDIO&lt;/b&gt;&lt;br /&gt;&lt;br /&gt;El pronóstico del paciente con un infarto agudo de miocardio empeora significativamente frente al desarrollo de eventos adversos estructurales, ya que toda complicación sobreagregada incrementa dramáticamente la mortalidad.&lt;br /&gt;• &lt;b&gt;Sustrato anatómico (Infarto Transmural):&lt;/b&gt; Si no se logra recanalizar la arteria ocluida responsable del evento isquémico, el proceso de necrosis completa todo el grosor de la pared ventricular en un lapso de 6 a 12 horas. Este daño tisular transmural profundo constituye el sustrato anatómico necesario para el desarrollo de las complicaciones mecánicas graves.&lt;br /&gt;• &lt;b&gt;Complicaciones Mecánicas Principales:&lt;/b&gt; Suelen presentarse y son extremadamente frecuentes cuando no se ha efectuado la terapia de reperfusión a tiempo. Incluyen a la &lt;i&gt;insuficiencia mitral aguda&lt;/i&gt; (por disfunción o ruptura de un músculo papilar), la &lt;i&gt;comunicación interventricular&lt;/i&gt; (por ruptura del tabique necrosado) y la &lt;b&gt;ruptura de pared libre&lt;/b&gt;.&lt;br /&gt;• &lt;b&gt;Ruptura en pared libre:&lt;/b&gt; Constituye una complicación mecánica extrema y catastrófica en la cual el paciente generalmente fallece de forma inmediata debido al taponamiento cardíaco derivado del volcado sanguíneo al saco pericárdico.</t>
  </si>
  <si>
    <t>La opción d es correcta debido a que la literatura cardiológica establece que las complicaciones mecánicas estructurales (como la rotura de la pared libre ventricular) se asientan exclusivamente sobre el sustrato del &lt;b&gt;infarto transmural&lt;/b&gt;. Estos eventos catastróficos ocurren con altísima frecuencia cuando el paciente &lt;b&gt;no recibe terapia de reperfusión&lt;/b&gt; o si esta se realiza de manera &lt;b&gt;muy tardía&lt;/b&gt; (lo que permite que la necrosis abarque todo el espesor del ventrículo). Asimismo, infartos transmurales por primera vez (sin el precondicionamiento de circulación colateral crónica) y las paredes ventriculares más delgadas propias de mujeres y ancianos, potencian la vulnerabilidad miocárdica a la rotura.</t>
  </si>
  <si>
    <t>&lt;br /&gt;• &lt;b&gt;b) Pacientes previamente reperfundidos en minutos:&lt;/b&gt; Es diametralmente incorrecta. En el síndrome coronario agudo rige la premisa de que "el tiempo es músculo". Una reperfusión oportuna e inmediata ("en minutos") detiene la isquemia, salva el miocardio viable y evita precisamente que el infarto progrese a ser transmural, anulando el sustrato anatómico para que la pared se rompa.&lt;br /&gt;• &lt;b&gt;a) Pacientes con angina estable antigua:&lt;/b&gt; Es incorrecta. En la angina estable la arteria no se ocluye al 100%, por lo que no genera un infarto transmural ni rotura. Además, la cronicidad isquémica induce el desarrollo de circulación colateral, lo cual confiere cierta protección tisular ante un evento agudo, disminuyendo paradójicamente el riesgo de un daño mecánico masivo brusco.&lt;br /&gt;• &lt;b&gt;c) Jóvenes deportistas sin factores de riesgo:&lt;/b&gt; Es incorrecta. Este grupo no posee el perfil de vulnerabilidad tisular de un infarto extenso. La principal causa de colapso en atletas jóvenes no es la rotura post-infarto, sino la aparición de arritmias letales secundarias a entidades genéticas como la &lt;i&gt;miocardiopatía hipertrófica&lt;/i&gt; obstructiva.</t>
  </si>
  <si>
    <t>&lt;b&gt;PREVENCIÓN FARMACOLÓGICA DE LA ROTURA CARDÍACA&lt;/b&gt;&lt;br /&gt;&lt;br /&gt;Dentro del arsenal terapéutico empleado en la fase aguda del infarto de miocardio, los &lt;b&gt;bloqueantes beta adrenérgicos&lt;/b&gt; (tales como el &lt;i&gt;Atenolol&lt;/i&gt; o el &lt;i&gt;Bisoprolol&lt;/i&gt;) juegan un rol vital en la reducción de complicaciones letales mecánicas.&lt;br /&gt;• Su administración temprana reduce el consumo miocárdico de oxígeno al disminuir la frecuencia y la contractilidad cardíaca, logrando disminuir directamente la incidencia de &lt;b&gt;rotura cardíaca&lt;/b&gt; de la pared infartada.</t>
  </si>
  <si>
    <t>La fibrilación ventricular en el contexto de IAM agudo requiere como intervención crítica inicial:&lt;br&gt;&lt;br&gt;a) Observación pasiva&lt;br&gt;&lt;br&gt;b) Desfibrilación eléctrica inmediata con RCP de alta calidad, seguida de tratamiento de la causa desencadenante&lt;br&gt;&lt;br&gt;c) Administración de calcioantagonistas&lt;br&gt;&lt;br&gt;d) Solo administración de amiodarona sin desfibrilación</t>
  </si>
  <si>
    <t>b) Desfibrilación eléctrica inmediata con RCP de alta calidad, seguida de tratamiento de la causa desencadenante</t>
  </si>
  <si>
    <t>La &lt;b&gt;fibrilación ventricular&lt;/b&gt; constituye la causa más común de muerte súbita en pacientes con infarto de miocardio, exigiendo ineludiblemente como intervención vital inmediata la &lt;b&gt;desfibrilación eléctrica (cardioversión)&lt;/b&gt; y la instauración de maniobras de resucitación para restaurar el ritmo.</t>
  </si>
  <si>
    <t>&lt;b&gt;COMPLICACIONES ELÉCTRICAS Y MUERTE SÚBITA EN EL IAM&lt;/b&gt;&lt;br /&gt;&lt;br /&gt;El pronóstico del paciente con un infarto agudo de miocardio empeora significativamente frente al desarrollo de complicaciones eléctricas. Toda vez que el IAM presenta complicaciones se incrementa drásticamente la mortalidad.&lt;br /&gt;• &lt;b&gt;Arritmias ventriculares malignas:&lt;/b&gt; Se pueden provocar absolutamente todas las arritmias cardíacas que existen, pero la más temida es la taquicardia ventricular, ya que degenera invariablemente en fibrilación ventricular. Esta inestabilidad eléctrica masiva anula el gasto cardíaco y mata al paciente.&lt;br /&gt;• &lt;b&gt;Muerte súbita:&lt;/b&gt; La arritmia cardíaca, particularmente la &lt;b&gt;fibrilación ventricular&lt;/b&gt;, constituye la causa más común de muerte súbita en pacientes con infarto de miocardio. Se define como la muerte ocurrida dentro de los 30 minutos a 1 hora de iniciados los síntomas.&lt;br /&gt;• &lt;b&gt;Etiología isquémica:&lt;/b&gt; En mayores de 40 años, del 90 al 95% de los casos de muerte súbita obedecen a la oclusión de una arteria coronaria que desencadenó la arritmia ventricular. Representa una urgencia clínica extrema que requiere cardioversión eléctrica sin demora seguida de la urgente recanalización del vaso culpable para tratar la isquemia subyacente.</t>
  </si>
  <si>
    <t>La opción B es correcta. Clínicamente, la fibrilación ventricular (secundaria a la isquemia aguda por oclusión coronaria) es el ritmo de paro cardíaco más frecuente y la principal causa de muerte súbita en el infarto agudo de miocardio. Su instauración equivale hemodinámicamente a un paro cardíaco, por lo que exige como intervención vital primaria e inmediata la desfibrilación eléctrica asociada a reanimación cardiopulmonar (RCP) para restaurar el flujo cerebral, seguida de la reperfusión de la arteria coronaria responsable del evento.</t>
  </si>
  <si>
    <t>• &lt;b&gt;a) Observación pasiva:&lt;/b&gt; Es incorrecta. La fibrilación ventricular genera una nula perfusión sistémica y cerebral. La observación pasiva resulta inevitablemente en la muerte irreversible del paciente en escasos minutos.&lt;br /&gt;• &lt;b&gt;c) Administración de calcioantagonistas:&lt;/b&gt; Es incorrecta. Los bloqueadores de los canales de calcio carecen de utilidad en la reanimación del paro cardíaco por fibrilación ventricular y se encuentran formalmente contraindicados ante cuadros de inestabilidad hemodinámica severa o falla de bomba.&lt;br /&gt;• &lt;b&gt;d) Solo administración de amiodarona sin desfibrilación:&lt;/b&gt; Es incorrecta. Aunque la &lt;i&gt;Amiodarona&lt;/i&gt; es el fármaco de elección en el tratamiento farmacológico de las arritmias ventriculares, en el contexto de una fibrilación ventricular instalada, la terapia farmacológica aislada sin la aplicación inmediata del choque eléctrico (desfibrilación) es ineficaz para restaurar el ritmo vital espontáneo.</t>
  </si>
  <si>
    <t>¿Qué mensaje global avanzado sobre complicaciones del IAM debe retenerse?&lt;br&gt;&lt;br&gt;a) Con la ICP moderna ya casi no hay complicaciones&lt;br&gt;&lt;br&gt;b) La prevención mediante reperfusión rápida y tratamiento integral reduce su incidencia, pero la vigilancia activa de arritmias, fallos mecánicos, insuficiencia cardiaca y complicaciones tromboembólicas sigue siendo esencial para mejorar la supervivencia&lt;br&gt;&lt;br&gt;c) Solo importan las arritmias precoces&lt;br&gt;&lt;br&gt;d) Los controles ecocardiográficos son innecesarios</t>
  </si>
  <si>
    <t>&lt;br&gt;b) La prevención mediante reperfusión rápida y tratamiento integral reduce su incidencia, pero la vigilancia activa de arritmias, fallos mecánicos, insuficiencia cardiaca y complicaciones tromboembólicas sigue siendo esencial para mejorar la supervivencia</t>
  </si>
  <si>
    <t>En el infarto agudo de miocardio, la &lt;b&gt;reperfusión rápida y el tratamiento médico integral&lt;/b&gt; previenen el daño estructural masivo, pero la &lt;b&gt;vigilancia activa de arritmias, fallos mecánicos, insuficiencia cardíaca y fenómenos tromboembólicos&lt;/b&gt; es indispensable, ya que toda vez que la enfermedad presenta complicaciones se incrementa marcadamente la mortalidad.</t>
  </si>
  <si>
    <t>&lt;b&gt;COMPLICACIONES DEL INFARTO AGUDO DE MIOCARDIO&lt;/b&gt;&lt;br /&gt;&lt;br /&gt;El pronóstico del paciente que cursa un infarto agudo de miocardio empeora significativamente frente al desarrollo de eventos adversos. Toda vez que el IAM presenta complicaciones, se incrementa de forma directa la mortalidad. Por este motivo, la recanalización precoz del vaso ocluido y la vigilancia activa en la unidad coronaria son los pilares de la supervivencia. Estas complicaciones se clasifican en cinco grandes grupos:&lt;br /&gt;• &lt;b&gt;Complicaciones Eléctricas:&lt;/b&gt; Incluyen todo tipo de arritmias y bloqueos. La arritmia cardíaca, particularmente la fibrilación ventricular, constituye la causa más común de muerte súbita en pacientes con infarto de miocardio.&lt;br /&gt;• &lt;b&gt;Complicaciones Mecánicas:&lt;/b&gt; Incluyen la &lt;i&gt;insuficiencia cardíaca&lt;/i&gt; (pudiendo evolucionar al temido shock cardiogénico), insuficiencia mitral aguda por ruptura de músculo papilar, comunicación interventricular (ruptura del tabique) y la letal ruptura en pared libre.&lt;br /&gt;• &lt;b&gt;Complicaciones Isquémicas:&lt;/b&gt; Engloban la angina post infarto agudo de miocardio (APIAM) y el reinfarto.&lt;br /&gt;• &lt;b&gt;Complicaciones Hemostáticas:&lt;/b&gt; Riesgo de hemorragias (por el uso de antiagregantes y trombolíticos) y complicaciones tromboembólicas (embolización de trombos endocavitarios hacia distintas regiones anatómicas).&lt;br /&gt;• &lt;b&gt;Otras complicaciones:&lt;/b&gt; Destaca principalmente el desarrollo de pericarditis epistenocárdica.</t>
  </si>
  <si>
    <t>&lt;b&gt;b) La prevención mediante reperfusión rápida y tratamiento integral reduce su incidencia, pero la vigilancia activa de arritmias, fallos mecánicos, insuficiencia cardiaca y complicaciones tromboembólicas sigue siendo esencial para mejorar la supervivencia:&lt;/b&gt; Es la opción correcta. El objetivo principal e ineludible en el IAM con supradesnivel del ST es recanalizar el vaso culpable lo más rápido posible. No obstante, el desarrollo de complicaciones estructurales o eléctricas sigue siendo la principal causa intrahospitalaria de incremento de la mortalidad, exigiendo un monitoreo electrocardiográfico y clínico ininterrumpido.</t>
  </si>
  <si>
    <t>&lt;b&gt;a) Con la ICP moderna ya casi no hay complicaciones:&lt;/b&gt; Es incorrecta. Si bien la angioplastia primaria ha disminuido inmensamente la incidencia de infartos transmurales masivos, la aparición de arritmias letales, disfunción de bomba y complicaciones isquémicas (reinfarto) persiste como un riesgo vital real en la práctica clínica diaria.&lt;br /&gt;&lt;b&gt;c) Solo importan las arritmias precoces:&lt;/b&gt; Es incorrecta. Las arritmias precoces causan muerte súbita aguda, pero las complicaciones tardías o mecánicas (como la ruptura del tabique interventricular, fallo de bomba o tromboembolismos) condicionan severamente la mortalidad y supervivencia a mediano plazo.&lt;br /&gt;&lt;b&gt;d) Los controles ecocardiográficos son innecesarios:&lt;/b&gt; Es incorrecta. El ecocardiograma es la prueba de imagen de elección mandatoria para detectar precozmente el impacto anatómico de la necrosis, evaluar la fracción de eyección residual y documentar la aparición de complicaciones mecánicas graves.</t>
  </si>
  <si>
    <t>El desarrollo de aneurisma ventricular izquierdo posIAM aumenta el riesgo de:&lt;br&gt;&lt;br&gt;a) Estenosis mitral&lt;br&gt;&lt;br&gt;b) Neumonía&lt;br&gt;&lt;br&gt;c) Migrañas&lt;br&gt;&lt;br&gt;d) Insuficiencia cardíaca, arritmias ventriculares y tromboembolismo sistémico, a veces requiriendo anticoagulación prolongada</t>
  </si>
  <si>
    <t>&lt;br&gt;d) Insuficiencia cardíaca, arritmias ventriculares y tromboembolismo sistémico, a veces requiriendo anticoagulación prolongada</t>
  </si>
  <si>
    <t>La remodelación patológica post-infarto puede derivar en la formación de un &lt;b&gt;aneurisma ventricular&lt;/b&gt;, una complicación estructural que favorece la estasis sanguínea y el deterioro hemodinámico, incrementando el riesgo de &lt;b&gt;insuficiencia cardíaca&lt;/b&gt;, &lt;b&gt;arritmias ventriculares&lt;/b&gt; malignas y &lt;b&gt;tromboembolismo sistémico&lt;/b&gt;.</t>
  </si>
  <si>
    <t>&lt;b&gt;COMPLICACIONES DEL INFARTO AGUDO DE MIOCARDIO&lt;/b&gt;&lt;br /&gt;&lt;br /&gt;El pronóstico del paciente con un infarto agudo de miocardio empeora significativamente frente al desarrollo de eventos adversos estructurales, eléctricos o hemodinámicos, ya que toda complicación sobreagregada incrementa la mortalidad.&lt;br /&gt;• &lt;b&gt;Complicaciones Mecánicas e Isquémicas:&lt;/b&gt; Incluyen el desarrollo de insuficiencia cardíaca por pérdida crítica de la masa contráctil, la insuficiencia mitral aguda por ruptura de músculo papilar, la comunicación interventricular y la ruptura de pared libre. La dilatación y formación de aneurismas altera severamente la mecánica de eyección.&lt;br /&gt;• &lt;b&gt;Complicaciones Eléctricas:&lt;/b&gt; El tejido dañado, fibrótico y dilatado genera una grave inestabilidad eléctrica, predisponiendo a la aparición de todo tipo de &lt;b&gt;arritmias ventriculares&lt;/b&gt; (especialmente la taquicardia ventricular), constituyendo la principal causa de muerte súbita.&lt;br /&gt;• &lt;b&gt;Complicaciones Hemostáticas y Tromboembólicas:&lt;/b&gt; Las áreas de discinesia o los aneurismas actúan alterando el flujo normal y favoreciendo la estasis sanguínea. Esto promueve activamente la formación de &lt;b&gt;trombos endocavitarios&lt;/b&gt; y su subsecuente embolización hacia diferentes regiones anatómicas (tromboembolismo sistémico), lo que justifica y exige frecuentemente la indicación de anticoagulación prolongada.</t>
  </si>
  <si>
    <t>La opción d es correcta debido a que las áreas ventriculares discinéticas o aneurismáticas resultantes de un IAM alteran la contracción global (precipitando &lt;b&gt;insuficiencia cardíaca&lt;/b&gt;), actúan como sustratos eléctricos aberrantes (generando &lt;b&gt;arritmias ventriculares&lt;/b&gt;) y promueven una profunda estasis sanguínea que facilita la formación de trombos endocavitarios y su posterior &lt;b&gt;tromboembolismo sistémico&lt;/b&gt;, cuadro que requiere manejo con anticoagulación.</t>
  </si>
  <si>
    <t>&lt;br /&gt;• &lt;b&gt;a) Estenosis mitral:&lt;/b&gt; Es incorrecta. El IAM puede provocar una insuficiencia mitral aguda por disfunción o rotura del músculo papilar, pero no genera estenosis mitral, la cual es una valvulopatía predominantemente secuelar de la fiebre reumática.&lt;br /&gt;• &lt;b&gt;b) Neumonía:&lt;/b&gt; Es incorrecta. Si bien los pacientes hospitalizados con IAM poseen riesgo de infecciones nosocomiales, la neumonía no constituye una complicación anatómica o hemodinámica directa del remodelamiento aneurismático ventricular post-infarto.&lt;br /&gt;• &lt;b&gt;c) Migrañas:&lt;/b&gt; Es incorrecta. No existe relación fisiopatológica directa ni documentada entre el desarrollo de un aneurisma ventricular isquémico y la aparición de migrañas.</t>
  </si>
  <si>
    <t>&lt;b&gt;INSUFICIENCIA CARDÍACA Y SHOCK POST-IAM&lt;/b&gt;&lt;br /&gt;&lt;br /&gt;Cuando la masa ventricular necrosada o severamente alterada en su contractilidad (como ocurre en presencia de aneurismas extensos) es igual o superior al &lt;b&gt;40%&lt;/b&gt; del ventrículo izquierdo, el paciente entra en un estado de claudicación hemodinámica crítica. Esto puede precipitar un &lt;b&gt;shock cardiogénico&lt;/b&gt;, complicación que conlleva altísima mortalidad y exige soporte inotrópico o mecánico de urgencia.</t>
  </si>
  <si>
    <t>La rotura subaguda de pared libre (pseudoaneurisma) se distingue del aneurisma verdadero porque:&lt;br&gt;&lt;br&gt;a) El pseudoaneurisma siempre es benigno&lt;br&gt;&lt;br&gt;b) La pared está constituida solamente por pericardio y trombo, con alto riesgo de rotura; mientras que el aneurisma verdadero incluye todas las capas necróticas adelgazadas&lt;br&gt;&lt;br&gt;c) Ambos tienen la misma estructura y riesgo&lt;br&gt;&lt;br&gt;d) El aneurisma no tiene riesgo trombótico</t>
  </si>
  <si>
    <t>b) La pared está constituida solamente por pericardio y trombo, con alto riesgo de rotura; mientras que el aneurisma verdadero incluye todas las capas necróticas adelgazadas</t>
  </si>
  <si>
    <t>La rotura subaguda de la pared libre del ventrículo genera un &lt;b&gt;pseudoaneurisma&lt;/b&gt; cuya pared está constituida &lt;b&gt;solamente por pericardio y trombo&lt;/b&gt; (confiriéndole un altísimo riesgo de rotura), a diferencia del &lt;b&gt;aneurisma verdadero&lt;/b&gt; que abarca y conserva todas las capas necróticas y adelgazadas de la pared miocárdica original.</t>
  </si>
  <si>
    <t>&lt;b&gt;COMPLICACIONES MECÁNICAS DEL INFARTO AGUDO DE MIOCARDIO&lt;/b&gt;&lt;br /&gt;&lt;br /&gt;El pronóstico del paciente con un infarto agudo de miocardio empeora significativamente frente al desarrollo de complicaciones mecánicas, las cuales ocurren frecuentemente cuando no se ha efectuado la terapia de reperfusión a tiempo y el infarto se vuelve transmural.&lt;br /&gt;• &lt;b&gt;Rotura de pared libre:&lt;/b&gt; Constituye una complicación mecánica extrema. En la mayoría de los casos, la ruptura aguda genera un taponamiento cardíaco con muerte casi inmediata. No obstante, si el sangrado inicial es contenido por adherencias del pericardio parietal adyacente, se forma una rotura subaguda conocida como &lt;b&gt;pseudoaneurisma&lt;/b&gt; o falso aneurisma. Su pared carece de miocardio y está formada puramente por pericardio, coágulos y tejido fibroso organizándose, lo que impone un riesgo inminente de ruptura masiva.&lt;br /&gt;• &lt;b&gt;Aneurisma verdadero:&lt;/b&gt; Es una deformación o abombamiento discinético permanente de la pared isquémica. Su pared se encuentra fibrótica, necrótica y muy adelgazada, pero estructuralmente incluye todas las capas originales del corazón (endocardio, miocardio y epicardio). Si bien puede generar insuficiencia cardíaca y predisponer a la formación de trombos, su riesgo de rotura espontánea aguda es bajo.&lt;br /&gt;• &lt;b&gt;Otras complicaciones mecánicas:&lt;/b&gt; Involucran la rotura del tabique interventricular (comunicación interventricular) y la disfunción o ruptura de los músculos papilares (insuficiencia mitral aguda severa).</t>
  </si>
  <si>
    <t>La opción B es correcta. Clínicamente y desde el punto de vista anatomopatológico, la rotura subaguda contenida de la pared libre del ventrículo tras un infarto genera un falso aneurisma (pseudoaneurisma). Su característica definitoria y crítica es que no posee capa muscular; su pared está conformada exclusivamente por el pericardio adherido y trombo organizado, lo que le confiere una extrema inestabilidad y un altísimo riesgo de ruptura fatal. Por el contrario, un aneurisma ventricular verdadero es una dilatación de la pared que, aunque se encuentre severamente adelgazada y fibrótica, sí incluye y conserva todas las capas tisulares originales.</t>
  </si>
  <si>
    <t>• &lt;b&gt;a) El pseudoaneurisma siempre es benigno:&lt;/b&gt; Es incorrecta. Constituye una emergencia quirúrgica absoluta debido a su extrema inestabilidad estructural y su altísimo riesgo de ruptura espontánea hacia la cavidad libre, no teniendo un curso benigno bajo ninguna circunstancia.&lt;br /&gt;• &lt;b&gt;c) Ambos tienen la misma estructura y riesgo:&lt;/b&gt; Es incorrecta. Poseen estructuras diametralmente opuestas (el pseudoaneurisma carece de las capas miocárdicas propias) y riesgos divergentes, siendo el pseudoaneurisma sumamente proclive a la rotura, mientras que el aneurisma verdadero raramente se rompe.&lt;br /&gt;• &lt;b&gt;d) El aneurisma no tiene riesgo trombótico:&lt;/b&gt; Es incorrecta. El aneurisma verdadero presenta áreas de acinesia o discinesia severa que generan un estancamiento del flujo sanguíneo, lo que predispone fuertemente a la formación de trombos murales y aumenta drásticamente el riesgo de eventos tromboembólicos sistémicos.</t>
  </si>
  <si>
    <t>Paciente con angina estable y FA permanente controlada, FEVI normal y múltiples factores de riesgo, ya recibe betabloqueante, estatina e IECAs. Continúa con angina clase II pese a nitratos de larga acción. ¿Qué fármaco antianginoso de segunda línea podría añadirse para mejorar síntomas sin afectar tanto la frecuencia?&lt;br&gt;&lt;br&gt;a) Antidepresivos tricíclicos&lt;br&gt;&lt;br&gt;b) Ranolazina, si está disponible y no hay contraindicaciones&lt;br&gt;&lt;br&gt;c) Digoxina como antianginoso&lt;br&gt;&lt;br&gt;d) AINE en dosis altas</t>
  </si>
  <si>
    <t>&lt;br&gt;b) Ranolazina, si está disponible y no hay contraindicaciones</t>
  </si>
  <si>
    <t>En el manejo de la &lt;b&gt;angina crónica estable&lt;/b&gt; que persiste sintomática a pesar del tratamiento médico óptimo de primera línea (betabloqueantes, nitratos, estatinas e IECA), la adición de fármacos antianginosos de segunda línea (como la &lt;b&gt;ranolazina&lt;/b&gt;) constituye una opción terapéutica para aliviar la isquemia sin afectar significativamente la frecuencia cardíaca ni la hemodinamia basal del paciente. &lt;br&gt;&lt;br&gt;&lt;i&gt;(Nota: La ranolazina no se encuentra descrita explícitamente en las fuentes provistas, por lo que esta información clínica complementaria no es de las fuentes y puedes querer verificarla independientemente).&lt;/i&gt;</t>
  </si>
  <si>
    <t>&lt;b&gt;TRATAMIENTO DE LA ANGINA CRÓNICA ESTABLE Y TERAPIA ANTIISQUÉMICA&lt;/b&gt;&lt;br /&gt;&lt;br /&gt;La angina crónica estable se caracteriza por episodios de dolor desencadenados al esfuerzo que no varían en intensidad ni frecuencia en los últimos 3 meses. Su abordaje persigue mejorar la sobrevida y aliviar los síntomas isquémicos.&lt;br /&gt;• &lt;b&gt;Tratamiento preventivo y pronóstico:&lt;/b&gt; El tratamiento recomendado para prevenir la recurrencia de eventos isquémicos y el infarto de miocardio en pacientes con enfermedad coronaria estable consiste ineludiblemente en la administración de &lt;b&gt;aspirina y estatinas&lt;/b&gt;.&lt;br /&gt;• &lt;b&gt;Terapia Antiisquémica de Primera Línea:&lt;/b&gt; El objetivo primordial del tratamiento antianginoso es prevenir los episodios de angina. Se basa en el uso de &lt;b&gt;nitratos&lt;/b&gt; de larga acción y &lt;b&gt;Beta Bloqueantes&lt;/b&gt; (que deben administrarse siempre para reducir la frecuencia cardíaca, la contractilidad y el consumo miocárdico de oxígeno).&lt;br /&gt;• &lt;b&gt;Bloqueantes Cálcicos:&lt;/b&gt; Fármacos como el &lt;i&gt;Diltiazem&lt;/i&gt; o el &lt;i&gt;Verapamilo&lt;/i&gt; no son drogas de primera elección, utilizándose habitualmente en caso de contraindicación para los betabloqueantes o sospecha de vasoespasmo coronario.</t>
  </si>
  <si>
    <t>&lt;b&gt;b) Ranolazina, si está disponible y no hay contraindicaciones:&lt;/b&gt; Es la opción correcta en la práctica clínica. El paciente ya se encuentra bajo tratamiento médico antiisquémico óptimo de primera línea (betabloqueantes y nitratos de larga acción) y mantiene una frecuencia cardíaca controlada debido a su fibrilación auricular subyacente. Para no generar mayor bradicardia o bloqueos auriculoventriculares (que podrían ocurrir si se agregaran calcioantagonistas no dihidropiridínicos), se recurre a un antianginoso de segunda línea metabólico que no posee efectos hemodinámicos depresores sobre la frecuencia cardíaca ni la presión arterial.</t>
  </si>
  <si>
    <t>&lt;b&gt;a) Antidepresivos tricíclicos:&lt;/b&gt; Es incorrecta. No tienen ningún rol en el tratamiento antiisquémico de la enfermedad coronaria, e incluso están asociados a efectos adversos cardiovasculares deletéreos (arritmogénicos y prolongación del intervalo QT).&lt;br /&gt;&lt;b&gt;c) Digoxina como antianginoso:&lt;/b&gt; Es incorrecta. La digoxina es un inotrópico positivo y cronotrópico negativo que no posee efecto antianginoso ni vasodilatador coronario. Su uso está reservado estrictamente para el manejo sintomático de la insuficiencia cardíaca concomitante con fibrilación auricular, careciendo de utilidad para aliviar la isquemia miocárdica pura.&lt;br /&gt;&lt;b&gt;d) AINE en dosis altas:&lt;/b&gt; Es incorrecta y absolutamente perjudicial. Los AINEs alteran la autorregulación hemodinámica, inhiben las prostaglandinas vasodilatadoras, descompensan la presión arterial e incrementan dramáticamente el riesgo cardiovascular y protrombótico en pacientes coronarios.</t>
  </si>
  <si>
    <t>&lt;b&gt;CONTROL HEMODINÁMICO Y PRECAUCIONES&lt;/b&gt;&lt;br /&gt;&lt;br /&gt;• En el paciente isquémico, el uso de betabloqueantes busca alcanzar un objetivo estricto de frecuencia cardíaca de &lt;b&gt;50 a 60 lpm&lt;/b&gt; en reposo. Al asociar otros fármacos, el médico debe evitar generar una bradicardia extrema.&lt;br /&gt;• El uso de vasodilatadores antianginosos como los nitratos exige la precaución rigurosa de no disminuir la tensión arterial sistólica por debajo de &lt;b&gt;110 mmHg&lt;/b&gt;, ya que bajar excesivamente la presión de perfusión puede terminar de tapar el vaso y comprometer críticamente el flujo coronario a través de las placas ateroscleróticas obstructivas.</t>
  </si>
  <si>
    <t>En la dosis de carga de un inhibidor P2Y12 en IAMCEST para ICP primaria, ¿qué hecho es relevante?&lt;br&gt;&lt;br&gt;a) Clopidogrel siempre es superior&lt;br&gt;&lt;br&gt;b) Nunca se usan en IAMCEST&lt;br&gt;&lt;br&gt;c) Ticagrelor y prasugrel tienen inicio de acción más rápido y potente que clopidogrel, pero su elección depende de edad, riesgo hemorrágico y contexto anatómico&lt;br&gt;&lt;br&gt;d) Todos tienen el mismo perfil en cualquier paciente</t>
  </si>
  <si>
    <t>&lt;br&gt;c) Ticagrelor y prasugrel tienen inicio de acción más rápido y potente que clopidogrel, pero su elección depende de edad, riesgo hemorrágico y contexto anatómico</t>
  </si>
  <si>
    <t>En el tratamiento antitrombótico del síndrome coronario agudo, fármacos como el ticagrelor y el prasugrel actúan como inhibidores plaquetarios más potentes frente al clopidogrel para la angioplastia primaria, aunque su indicación exige evaluar meticulosamente la edad y el riesgo hemorrágico del paciente.</t>
  </si>
  <si>
    <t>TERAPIA ANTIAGREGANTE PLAQUETARIA E INHIBIDORES P2Y12&lt;br /&gt;&lt;br /&gt;El tratamiento del Síndrome Coronario Agudo exige instaurar una doble antiagregación plaquetaria para frenar la cascada protrombótica primaria, asociando Aspirina a un inhibidor del receptor P2Y12.&lt;br /&gt;• Clopidogrel: Clásico inhibidor P2Y12 utilizado en el SCA. Su dosis de carga depende del tratamiento de reperfusión (ej. 600 mg vía oral si el paciente va a Angioplastia/ATC).&lt;br /&gt;• Nuevos Antiagregantes (Prasugrel y Ticagrelor): Constituyen alternativas más potentes para pacientes sometidos a ATC, pero su uso requiere estratificar el riesgo hemorrágico. Aplica la regla de oro terapéutica: a mayor efectividad antitrombótica, mayor es el riesgo de sangrado.&lt;br /&gt;• Prasugrel: Indicado para pacientes de riesgo intermedio o alto que serán sometidos a ATC con una dosis de carga de 60 mg. Se encuentra formalmente contraindicado en pacientes con alto riesgo de sangrado: mayores de 75 años, menores de 60 Kg o con antecedentes de ACV o accidente isquémico transitorio (TIA).&lt;br /&gt;• Ticagrelor: Consigue una mayor inhibición de la agregación plaquetaria sin incrementar marcadamente el riesgo de sangrado. Al considerar la relación de efectividad y seguridad, la combinación de aspirina y ticagrelor constituye la terapéutica antiplaquetaria con el mejor perfil clínico neto en reducción de mortalidad.</t>
  </si>
  <si>
    <t>La opción c es correcta debido a que la literatura cardiológica establece que, si bien el ticagrelor y el prasugrel logran una mayor inhibición de la agregación plaquetaria que el clopidogrel en el contexto de una intervención coronaria percutánea (ICP / ATC), su elección está estrictamente supeditada al riesgo de sangrado del paciente. El prasugrel, por ejemplo, está absolutamente contraindicado según la edad (mayores de 75 años), contexto anatómico de bajo peso (&lt; 60 kg) o antecedentes de patología cerebrovascular previa debido a su alto riesgo hemorrágico.</t>
  </si>
  <si>
    <t>&lt;br /&gt;• a) Clopidogrel siempre es superior: Es incorrecta. Fármacos como el ticagrelor han demostrado mayor potencia inhibitoria plaquetaria con el mejor perfil para obtener un beneficio clínico neto en mortalidad, reservándose el clopidogrel como estándar básico cuando los nuevos agentes no aplican o frente al uso de fibrinolíticos.&lt;br /&gt;• b) Nunca se usan en IAMCEST: Es diametralmente incorrecta. La doble antiagregación plaquetaria (que incluye ineludiblemente un inhibidor P2Y12 junto con aspirina) es un paso terapéutico obligatorio (Paso 4 del protocolo de urgencia) en el manejo del síndrome coronario agudo con supradesnivel del ST.&lt;br /&gt;• d) Todos tienen el mismo perfil en cualquier paciente: Es incorrecta. Estos fármacos difieren clínicamente en potencia, tiempos de acción y, sobre todo, en su perfil de seguridad (el prasugrel tiene restricciones estrictas absolutas por edad y riesgo de hemorragia, a diferencia del clopidogrel).</t>
  </si>
  <si>
    <t>Un IAMCEST inferior llega a un hospital sin hemodinámica. La primera asistencia médica es a la hora de inicio de dolor, y la derivación a centro con ICP lleva al menos ciento cincuenta minutos. No hay contraindicaciones para fibrinolisis. ¿Qué estrategia se ajusta mejor a las recomendaciones?&lt;br&gt;&lt;br&gt;a) Administrar solo nitratos y AAS&lt;br&gt;&lt;br&gt;b) Fibrinolisis inmediata y estrategia farmacoinvasiva programando ICP en las siguientes horas&lt;br&gt;&lt;br&gt;c) No ofrecer reperfusión&lt;br&gt;&lt;br&gt;d) Esperar a que esté disponible la ICP aunque tarden cuatro horas más</t>
  </si>
  <si>
    <t>b) Fibrinolisis inmediata y estrategia farmacoinvasiva programando ICP en las siguientes horas</t>
  </si>
  <si>
    <t>En un síndrome coronario agudo con supradesnivel del ST evaluado en un centro sin capacidad de hemodinamia, si la demora anticipada para realizar una angioplastia primaria supera los &lt;b&gt;120 minutos&lt;/b&gt;, la estrategia de reperfusión mandatoria es la &lt;b&gt;fibrinólisis inmediata&lt;/b&gt; (en &lt; 30 minutos) seguida de una &lt;b&gt;estrategia farmacoinvasiva&lt;/b&gt; que programa la angioplastia en las horas subsiguientes.</t>
  </si>
  <si>
    <t>&lt;b&gt;TERAPIA DE REPERFUSIÓN EN EL SCACEST SIN HEMODINAMIA DISPONIBLE&lt;/b&gt;&lt;br /&gt;&lt;br /&gt;En el infarto agudo de miocardio con supradesnivel del ST, la "piedra angular" del tratamiento consiste en recanalizar el vaso ocluido de forma precoz, completa y sostenida. El factor tiempo es el determinante pronóstico más crítico.&lt;br /&gt;• &lt;b&gt;Estrategia Invasiva (Elección):&lt;/b&gt; Si el centro no cuenta con hemodinamia, se debe evaluar si el traslado permite realizar la Angioplastia Transluminal Coronaria (ATC o ICP) en &lt;b&gt;&lt; 120 minutos&lt;/b&gt;; si es así, se deriva al paciente de urgencia.&lt;br /&gt;• &lt;b&gt;Estrategia Farmacológica:&lt;/b&gt; Si la probabilidad de realizar la ATC supera el límite de los &lt;b&gt;120 minutos&lt;/b&gt;, la indicación ineludible es realizar &lt;b&gt;Fibrinólisis inmediata&lt;/b&gt; (idealmente en &lt;b&gt;&lt; 30 minutos&lt;/b&gt; desde el arribo del paciente) utilizando agentes como la Estreptoquinasa.&lt;br /&gt;• &lt;b&gt;Estrategia Farmacoinvasiva:&lt;/b&gt; Una vez realizada la fibrinólisis (ya sea exitosa o no), se recomienda un enfoque farmacoinvasivo derivando al paciente a un centro con hemodinamia. Si la fibrinólisis fracasa, se realiza una ATC de rescate de inmediato. Si fue exitosa y el paciente presenta riesgo, se realiza una ATC selectiva entre las &lt;b&gt;3 y 24 horas&lt;/b&gt; post-fibrinólisis.</t>
  </si>
  <si>
    <t>La opción B es correcta. Clínicamente, el paciente transcurre la "hora de oro" (ventana de máxima eficacia terapéutica para salvar músculo miocárdico), pero el traslado al centro intervencionista demorará 150 minutos (superando el límite de seguridad de 120 minutos). En este escenario, y al no existir contraindicaciones, el protocolo exige no demorar la reperfusión e iniciar fibrinólisis inmediata in situ, para luego derivar al paciente asumiendo una estrategia farmacoinvasiva con intervención percutánea (ICP) en las horas subsiguientes.</t>
  </si>
  <si>
    <t>• &lt;b&gt;a) Administrar solo nitratos y AAS:&lt;/b&gt; Es incorrecta. Utilizar únicamente un tratamiento médico paliativo deniega al paciente la terapia de recanalización, permitiendo la progresión a un infarto transmural irreversible con altísima mortalidad.&lt;br /&gt;• &lt;b&gt;c) No ofrecer reperfusión:&lt;/b&gt; Es incorrecta. La reperfusión miocárdica es el objetivo primario y excluyente del SCACEST para evitar la muerte y las complicaciones mecánicas; negarla en un paciente elegible es una omisión crítica.&lt;br /&gt;• &lt;b&gt;d) Esperar a que esté disponible la ICP aunque tarden cuatro horas más:&lt;/b&gt; Es incorrecta. Según el diagrama de Gersh, el miocardio viable cae drásticamente después de las primeras 2 a 4 horas. Retrasar la reperfusión por más de 120 minutos esperando el traslado a una sala de cateterismo anula el beneficio de salvar masa miocárdica, por lo que ante demoras prolongadas la fibrinólisis es prioritaria.</t>
  </si>
  <si>
    <t>&lt;b&gt;CONTRAINDICACIONES ABSOLUTAS DE LA FIBRINÓLISIS&lt;/b&gt;&lt;br /&gt;&lt;br /&gt;Para administrar un fibrinolítico de manera segura en un SCACEST, se debe descartar obligatoriamente:&lt;br /&gt;• Antecedente de accidente cerebrovascular (ACV) hemorrágico en cualquier momento.&lt;br /&gt;• ACV isquémico en el último año.&lt;br /&gt;• Neoplasia intracraneana conocida.&lt;br /&gt;• Hemorragia activa o diátesis hemorrágica.&lt;br /&gt;• Sospecha clínica de disección aórtica.&lt;br /&gt;• Shock cardiogénico (si existe disponibilidad para realizar angioplastia primaria).</t>
  </si>
  <si>
    <t>Un IAMCEST con shock cardiogénico, lactato elevado y rales difusos llega a un centro con ICP inmediata disponible. ¿Cuál es la prioridad?&lt;br&gt;&lt;br&gt;a) Reperfusión urgente con ICP primaria, simultáneamente con soporte hemodinámico (vasopresores, inotrópicos, eventualmente dispositivos), idealmente sin demoras&lt;br&gt;&lt;br&gt;b) Administrar solo diuréticos&lt;br&gt;&lt;br&gt;c) Trombolisis domiciliaria&lt;br&gt;&lt;br&gt;d) Estabilizar al paciente durante varias horas antes de reperfusión</t>
  </si>
  <si>
    <t>&lt;br&gt;a) Reperfusión urgente con ICP primaria, simultáneamente con soporte hemodinámico (vasopresores, inotrópicos, eventualmente dispositivos), idealmente sin demoras</t>
  </si>
  <si>
    <t>En el paciente que cursa un &lt;b&gt;Síndrome Coronario Agudo con Elevación del Segmento ST (SCACEST)&lt;/b&gt; complicado con &lt;b&gt;shock cardiogénico&lt;/b&gt;, la medida terapéutica mandatoria y prioritaria es la &lt;b&gt;recanalización precoz del vaso culpable mediante angioplastia (ICP primaria)&lt;/b&gt;, estableciéndose ineludiblemente que la presencia de shock cardiogénico sumada a la disponibilidad de hemodinamia constituye una indicación absoluta para &lt;b&gt;NO administrar fibrinolíticos&lt;/b&gt;.</t>
  </si>
  <si>
    <t>&lt;b&gt;MANEJO DEL SCACEST Y SHOCK CARDIOGÉNICO&lt;/b&gt;&lt;br /&gt;&lt;br /&gt;El Síndrome Coronario Agudo con Elevación del Segmento ST (SCACEST) o infarto transmural clásico se caracteriza fisiopatológicamente por presentar un trombo oclusivo total (100%) en la arteria coronaria.&lt;br /&gt;• &lt;b&gt;Prioridad terapéutica:&lt;/b&gt; La "piedra angular" del tratamiento consiste en recanalizar el vaso ocluido de manera precoz, completa y sostenida en el tiempo. El factor tiempo es el determinante pronóstico más crítico ("el tiempo es músculo, el tiempo es vida").&lt;br /&gt;• &lt;b&gt;Angioplastia (ATC / ICP) Primaria:&lt;/b&gt; Si el paciente se encuentra en un centro con hemodinamia disponible, la angioplastia directa con balón y stent constituye el método de elección indiscutido (logrando el 90% de reperfusión), debiendo realizarse idealmente sin demoras (en menos de 60 minutos desde el contacto médico).&lt;br /&gt;• &lt;b&gt;Complicación por Shock Cardiogénico:&lt;/b&gt; Cuando la necrosis isquémica abarca el 40% o más de la masa ventricular izquierda, el corazón claudica y el paciente entra en un letal shock cardiogénico (con hipotensión severa, hipoperfusión sistémica e insuficiencia respiratoria por congestión). Este escenario crítico eleva la mortalidad a más del 60-80%, exigiendo de urgencia medidas de estabilización avanzadas (soporte hemodinámico con inotrópicos y vasopresores) simultáneas a la reperfusión mecánica.&lt;br /&gt;• &lt;b&gt;Contraindicación de Fibrinolíticos:&lt;/b&gt; En este contexto, la presencia de shock cardiogénico sumada a la disponibilidad de angioplastia constituye una indicación formal para &lt;b&gt;no administrar agentes fibrinolíticos en forma absoluta&lt;/b&gt;.</t>
  </si>
  <si>
    <t>&lt;b&gt;a) Reperfusión urgente con ICP primaria, simultáneamente con soporte hemodinámico (vasopresores, inotrópicos, eventualmente dispositivos), idealmente sin demoras:&lt;/b&gt; Es la opción correcta. Frente a un IAMCEST complicado con shock cardiogénico (evidenciado por hipoperfusión con lactato elevado) y congestión pulmonar (rales difusos), la recanalización mecánica urgente mediante Intervención Coronaria Percutánea (ICP primaria) es la estrategia prioritaria para restaurar el flujo y la viabilidad miocárdica. Esta reperfusión debe instaurarse de manera inmediata y en simultáneo con un soporte hemodinámico agresivo (vasopresores/inotrópicos) para revertir el colapso circulatorio.</t>
  </si>
  <si>
    <t>&lt;b&gt;b) Administrar solo diuréticos:&lt;/b&gt; Es incorrecta. Si bien los diuréticos son útiles para aliviar la congestión pulmonar (rales), utilizarlos aisladamente en un paciente en shock sin restaurar la perfusión coronaria ni proveer soporte inotrópico agravará el colapso hemodinámico letal.&lt;br /&gt;&lt;b&gt;c) Trombolisis domiciliaria:&lt;/b&gt; Es incorrecta y está absolutamente contraindicada. La presencia de shock cardiogénico y la disponibilidad in situ de un centro con capacidad de ICP constituyen contraindicaciones formales para el uso de terapia fibrinolítica.&lt;br /&gt;&lt;b&gt;d) Estabilizar al paciente durante varias horas antes de reperfusión:&lt;/b&gt; Es incorrecta. En el IAMCEST la reperfusión no admite demoras injustificadas. Retrasar la apertura de la arteria durante varias horas provoca necrosis transmural irreversible, aumenta exponencialmente el tamaño del infarto y asegura la mortalidad inminente del shock cardiogénico subyacente.</t>
  </si>
  <si>
    <t>&lt;b&gt;CLASIFICACIÓN CLÍNICO-HEMODINÁMICA DEL SHOCK CARDIOGÉNICO&lt;/b&gt;&lt;br /&gt;&lt;br /&gt;La repercusión hemodinámica del infarto se estratifica pronósticamente:&lt;br /&gt;• &lt;b&gt;Clasificación de Killip-Kimball (Clase IV):&lt;/b&gt; Define al shock cardiogénico instaurado, cursando con hipotensión, vasoconstricción periférica y edema pulmonar severo, determinando una letalidad de hasta el 81% a 30 días.&lt;br /&gt;• &lt;b&gt;Clasificación de Forrester (Grupo IV) / Stevenson (Perfil C - Húmedo y Frío):&lt;/b&gt; El paciente presenta un Índice Cardíaco deprimido (&lt; 2,2) y una Presión Capilar Pulmonar alta (&gt; 18 mmHg). Cursa con signos de congestión asociados a una profunda hipoperfusión sistémica. El tratamiento en este escenario hemodinámico exige ineludiblemente el uso de &lt;b&gt;Inotrópicos y Vasopresores&lt;/b&gt;, limitando severamente el uso de vasodilatadores puros debido al riesgo de agravar la hipotensión sostenida.</t>
  </si>
  <si>
    <t>En un paciente con angina inestable y sospecha de embolia coronaria (FA, trombo intracardíaco), ¿qué aspecto anticoagulante cambia respecto al aterotrombótico puro?&lt;br&gt;&lt;br&gt;a) El peso del tratamiento anticoagulante a largo plazo es mayor, porque la fuente es proximal (aurícula o válvulas) más que la pared arterial&lt;br&gt;&lt;br&gt;b) Se prefiere solo antiagregación&lt;br&gt;&lt;br&gt;c) Se desaconseja el cateterismo&lt;br&gt;&lt;br&gt;d) Nunca requiere anticoagulación</t>
  </si>
  <si>
    <t>&lt;br&gt;a) El peso del tratamiento anticoagulante a largo plazo es mayor, porque la fuente es proximal (aurícula o válvulas) más que la pared arterial</t>
  </si>
  <si>
    <t>En los cuadros de isquemia coronaria desencadenados por una &lt;b&gt;embolia&lt;/b&gt; (asociada a fibrilación auricular o trombos intracavitarios), el manejo difiere del síndrome aterotrombótico puro, otorgándole un peso ineludible a la &lt;b&gt;anticoagulación a largo plazo&lt;/b&gt; dado que la fuente embologénica es proximal.</t>
  </si>
  <si>
    <t>&lt;b&gt;EMBOLIA CORONARIA Y FUENTES CARDIOMBÓLICAS&lt;/b&gt;&lt;br /&gt;&lt;br /&gt;La fisiopatología del síndrome coronario agudo radica abrumadoramente en la inestabilidad y ruptura de una placa aterosclerótica coronaria in situ (aterotrombosis). No obstante, existen situaciones donde la oclusión vascular obedece a una embolia proveniente de fuentes proximales.&lt;br /&gt;• &lt;b&gt;Fibrilación Auricular y Trombos Intracavitarios:&lt;/b&gt; La fibrilación auricular altera la contracción y genera estasis sanguínea en la aurícula izquierda, promoviendo activamente la formación de trombos. Estos coágulos pueden embolizar hacia la circulación sistémica, siendo capaces de impactar en las arterias coronarias y generar un infarto o angina aguda.&lt;br /&gt;• &lt;b&gt;Abordaje Terapéutico y Anticoagulación:&lt;/b&gt; En la cardiopatía isquémica de origen aterotrombótico, el pilar a largo plazo es la doble antiagregación plaquetaria (aspirina más un inhibidor P2Y12) para evitar la agregación sobre la placa accidentada. Sin embargo, cuando el origen de la oclusión es cardioembólico (fibrilación auricular, prótesis valvulares mecánicas, aneurismas ventriculares), el tratamiento exige ineludiblemente la instauración de una &lt;b&gt;anticoagulación prolongada o permanente&lt;/b&gt; (ej. dicumarínicos o nuevos anticoagulantes orales) para prevenir la formación de nuevos trombos en la fuente proximal cardíaca.</t>
  </si>
  <si>
    <t>La opción a es correcta debido a que la literatura cardiológica establece que frente a un evento isquémico agudo de origen embólico, la fisiopatología subyacente no es una placa inestable vascular, sino un trombo proveniente de una cavidad cardíaca proximal. Esto exige que el abordaje terapéutico a largo plazo deba fundamentarse en la &lt;b&gt;anticoagulación&lt;/b&gt; para evitar nuevas embolias, diferenciándose del esquema antiagregante puro utilizado en la enfermedad coronaria aterosclerótica.</t>
  </si>
  <si>
    <t>&lt;br /&gt;• &lt;b&gt;b) Se prefiere solo antiagregación:&lt;/b&gt; Es incorrecta. La terapia antiagregante exclusiva es insuficiente para prevenir la formación de trombos intracardíacos derivados del estasis sanguíneo auricular o disfunción valvular, requiriendo ineludiblemente anticoagulación a largo plazo.&lt;br /&gt;• &lt;b&gt;c) Se desaconseja el cateterismo:&lt;/b&gt; Es incorrecta. Independientemente del origen del émbolo, ante un síndrome coronario agudo con oclusión o inestabilidad, la estrategia invasiva precoz o de extrema urgencia está plenamente indicada para intentar recanalizar el vaso y restablecer el flujo.&lt;br /&gt;• &lt;b&gt;d) Nunca requiere anticoagulación:&lt;/b&gt; Es diametralmente incorrecta. La presencia documentada de fibrilación auricular u otra fuente embolígena intracardíaca constituye una indicación absoluta y formal para el uso de fármacos anticoagulantes a fin de prevenir eventos tromboembólicos letales sistémicos y coronarios.</t>
  </si>
  <si>
    <t>En un SCASEST con troponinas negativas persistentes, cambios dinámicos mínimos y dolor anginoso típico reciente, el GRACE calculado es alto por edad, PA baja y creatinina elevada. ¿Qué estrategia invasiva recomiendan las guías europeas?&lt;br&gt;&lt;br&gt;a) Revascularización quirúrgica inmediata sin angiografía&lt;br&gt;&lt;br&gt;b) Solo ergometría&lt;br&gt;&lt;br&gt;c) Manejo conservador sin coronariografía&lt;br&gt;&lt;br&gt;d) Coronariografía invasiva precoz idealmente dentro de las primeras veinticuatro horas</t>
  </si>
  <si>
    <t>d) Coronariografía invasiva precoz idealmente dentro de las primeras veinticuatro horas</t>
  </si>
  <si>
    <t>&lt;b&gt;TRATAMIENTO Y ESTRATEGIA INVASIVA EN EL SCASEST&lt;/b&gt;&lt;br /&gt;&lt;br /&gt;En el Síndrome Coronario Agudo Sin Supradesnivel del Segmento ST, la fisiopatología subyacente corresponde a un trombo no oclusivo parcial. El objetivo primario inicial es estabilizar médicamente al paciente, pero la intervención mecánica definitiva depende de la estratificación de riesgo.&lt;br /&gt;• &lt;b&gt;Estrategia Invasiva Precoz:&lt;/b&gt; La realización de una Coronariografía (CCG) y Angioplastia Transluminal Coronaria (PTCA) se indica de forma precoz (típicamente &lt;b&gt;antes de las 48 hs&lt;/b&gt;) en pacientes que presentan criterios de moderado a alto riesgo, a fin de identificar la anatomía coronaria y revascularizar preferentemente con el uso de stent.&lt;br /&gt;• &lt;b&gt;Estrategia Invasiva de Extrema Urgencia:&lt;/b&gt; Se debe intervenir sin demoras si el paciente presenta inestabilidad hemodinámica (como caída de la presión arterial), inestabilidad eléctrica (arritmias graves), bloqueo de rama izquierda agudo, angina post IAM o angina refractaria al tratamiento médico óptimo.</t>
  </si>
  <si>
    <t>La opción D es correcta. Clínicamente, aunque el paciente presente troponinas negativas inicialmente, el hallazgo de un score de riesgo elevado (GRACE alto por edad, caída de la presión arterial y deterioro renal) define un perfil de alto riesgo cardiovascular y clínico. En este escenario inestable, el protocolo médico exige abandonar el manejo exclusivamente conservador y optar por una estrategia invasiva precoz (coronariografía temprana, idealmente en las primeras 24-48 horas) para estratificar anatómicamente el riesgo y evaluar la revascularización de la arteria culpable antes de que el trombo se vuelva oclusivo al 100%.</t>
  </si>
  <si>
    <t>• &lt;b&gt;a) Revascularización quirúrgica inmediata sin angiografía:&lt;/b&gt; Es incorrecta. Jamás se debe someter a un paciente a cirugía de derivación (Bypass) sin antes realizar una coronariografía que documente detalladamente la anatomía coronaria, el número de vasos afectados y la viabilidad de la intervención.&lt;br /&gt;• &lt;b&gt;b) Solo ergometría:&lt;/b&gt; Es incorrecta. Las pruebas de evocación de isquemia (como la ergometría) están formalmente contraindicadas en la fase aguda inestable de un síndrome coronario de alto riesgo, ya que el aumento del estrés miocárdico puede precipitar un infarto transmural masivo letal.&lt;br /&gt;• &lt;b&gt;c) Manejo conservador sin coronariografía:&lt;/b&gt; Es incorrecta. El manejo puramente conservador se reserva para pacientes de muy bajo riesgo, estables y sin recurrencia de angina; negar el cateterismo a un paciente con score de riesgo elevado (hipotensión, daño renal inminente) aumenta drásticamente su mortalidad.</t>
  </si>
  <si>
    <t>&lt;b&gt;ESTRATIFICACIÓN CLÍNICA Y FARMACOLÓGICA DEL SCASEST&lt;/b&gt;&lt;br /&gt;&lt;br /&gt;• &lt;b&gt;Manejo Inicial:&lt;/b&gt; Todo SCASEST exige internación en Unidad Coronaria, monitoreo ECG continuo y el establecimiento de doble antiagregación plaquetaria (Aspirina más un inhibidor P2Y12 como Clopidogrel o Ticagrelor) asociada a terapia anticoagulante (Heparina no fraccionada o Enoxaparina).&lt;br /&gt;• &lt;b&gt;Contraindicación Absoluta:&lt;/b&gt; La terapia trombolítica (Fibrinólisis) está absolutamente contraindicada en los SCASEST, ya que lisar la malla de fibrina sobre un trombo oclusivo parcial deja expuesto un sustrato altamente protrombótico que puede agravar y ocluir completamente la arteria, incrementando severamente la mortalidad.</t>
  </si>
  <si>
    <t>En el seguimiento de un paciente con angina estable sometido a angioplastia electiva exitosa. ¿qué patrón de control es más adecuado?&lt;br&gt;&lt;br&gt;a) Evitar cualquier ejercicio físico&lt;br&gt;&lt;br&gt;b) Suspender toda medicación al mes&lt;br&gt;&lt;br&gt;c) Reevaluar síntomas y factores de riesgo, mantener DAPT el tiempo recomendado, estatina alta intensidad y control estricto de HTA y diabetes&lt;br&gt;&lt;br&gt;d) Realizar coronariografía anual sistemática</t>
  </si>
  <si>
    <t>&lt;br&gt;c) Reevaluar síntomas y factores de riesgo, mantener DAPT el tiempo recomendado, estatina alta intensidad y control estricto de HTA y diabetes</t>
  </si>
  <si>
    <t>En el seguimiento de un paciente sometido a una angioplastia coronaria, el tratamiento óptimo al alta incluye la combinación de &lt;b&gt;terapia antiplaquetaria dual (ej. aspirina y clopidogrel)&lt;/b&gt;, &lt;b&gt;estatinas en altas dosis&lt;/b&gt; y un &lt;b&gt;control estricto y agresivo de los factores de riesgo cardiovascular&lt;/b&gt; y las comorbilidades.</t>
  </si>
  <si>
    <t>&lt;b&gt;ALTA HOSPITALARIA Y PREVENCIÓN SECUNDARIA POST ANGIOPLASTIA&lt;/b&gt;&lt;br /&gt;&lt;br /&gt;El manejo médico luego de un evento coronario tratado mediante estrategia invasiva (Angioplastia - ATC) no finaliza con el procedimiento mecánico, sino que exige un agresivo tratamiento preventivo secundario a largo plazo para evitar la recurrencia de la isquemia y el reinfarto.&lt;br /&gt;• &lt;b&gt;Terapia Antiplaquetaria Dual (DAPT):&lt;/b&gt; El paciente debe egresar con doble antiagregación (clásicamente Aspirina 81-325 mg asociada a Clopidogrel 75 mg) para mantener la permeabilidad del stent y frenar la cascada protrombótica primaria.&lt;br /&gt;• &lt;b&gt;Control Lipídico y Estatinas:&lt;/b&gt; Es obligatoria la indicación de estatinas en altas dosis (como Atorvastatina o Rosuvastatina) para lograr la estabilización de la placa aterosclerótica y un control metabólico estricto, buscando niveles de LDL menores a 70 mg/dl.&lt;br /&gt;• &lt;b&gt;Control de Comorbilidades:&lt;/b&gt; Se deben proveer instrucciones estrictas sobre el control clínico de los factores de riesgo cardiovascular subyacentes, prescribiendo de forma ineludible un manejo agresivo de la Hipertensión Arterial (HTA) y la Diabetes Mellitus, añadiendo Betabloqueantes e IECA al esquema general para asegurar la sobrevida a largo plazo.</t>
  </si>
  <si>
    <t>&lt;b&gt;c) Reevaluar síntomas y factores de riesgo, mantener DAPT el tiempo recomendado, estatina alta intensidad y control estricto de HTA y diabetes:&lt;/b&gt; Es la opción correcta. El abordaje integral posterior a una revascularización electiva exitosa demanda sostener la doble terapia antiagregante plaquetaria, prescribir estatinas en altas dosis para el control lipídico y realizar un manejo intensivo de las comorbilidades para evitar la progresión estructural de la enfermedad aterosclerótica.</t>
  </si>
  <si>
    <t>&lt;b&gt;a) Evitar cualquier ejercicio físico:&lt;/b&gt; Es incorrecta. Lejos de proscribirse, la rehabilitación cardiovascular gradual y el control del sedentarismo forman parte integral de la prevención secundaria para mejorar el pronóstico isquémico del paciente.&lt;br /&gt;&lt;b&gt;b) Suspender toda medicación al mes:&lt;/b&gt; Es incorrecta y letal. La suspensión prematura de la terapia antiplaquetaria dual aumenta drásticamente el riesgo de trombosis intrastent aguda, y el abandono de las estatinas favorece la desestabilización de las placas coronarias residuales.&lt;br /&gt;&lt;b&gt;d) Realizar coronariografía anual sistemática:&lt;/b&gt; Es incorrecta. El seguimiento invasivo rutinario (cateterismo) carece de indicación clínica si el paciente se mantiene asintomático y estable bajo tratamiento médico óptimo, reservándose la nueva intervención exclusivamente ante la aparición de signos clínicos o instrumentales de isquemia recurrente.</t>
  </si>
  <si>
    <t>&lt;b&gt;MODIFICACIÓN DEL ESTILO DE VIDA&lt;/b&gt;&lt;br /&gt;&lt;br /&gt;Además de la terapéutica farmacológica estructurada, el paciente isquémico debe recibir instrucciones concluyentes sobre cambios en sus hábitos de vida. Constituye una directriz innegociable la &lt;b&gt;cesación tabáquica absoluta&lt;/b&gt;, la corrección del sobrepeso y el inicio de una dieta saludable, medidas de impacto demostrable en la morbimortalidad general del paciente coronario.</t>
  </si>
  <si>
    <t>Un paciente con SCASEST y alta carga trombótica angiográfica durante la ICP, ¿qué impacto tiene añadir un IIb/IIIa?&lt;br&gt;&lt;br&gt;a) Solo empeora el pronóstico&lt;br&gt;&lt;br&gt;b) Sustituye definitivamente a la DAPT&lt;br&gt;&lt;br&gt;c) Puede mejorar la resolución del trombo en el contexto de ICP compleja en centros con experiencia, aunque su uso empírico sistemático ha disminuido&lt;br&gt;&lt;br&gt;d) No tiene ningún efecto</t>
  </si>
  <si>
    <t>&lt;br&gt;c) Puede mejorar la resolución del trombo en el contexto de ICP compleja en centros con experiencia, aunque su uso empírico sistemático ha disminuido</t>
  </si>
  <si>
    <t>&lt;b&gt;FISIOPATOLOGÍA Y MANEJO INVASIVO DEL SCASEST&lt;/b&gt;&lt;br /&gt;&lt;br /&gt;El Síndrome Coronario Agudo Sin Supradesnivel del Segmento ST (SCASEST) se genera por la complicación de una placa aterosclerótica vulnerable, donde la agregación plaquetaria, el vasoespasmo y la formación de un &lt;b&gt;trombo no oclusivo&lt;/b&gt; generan una obstrucción parcial de la luz coronaria.&lt;br /&gt;• &lt;b&gt;Estrategia Invasiva (Coronariografía e ICP):&lt;/b&gt; La intervención coronaria percutánea (angioplastia con stent) se realiza de forma precoz (antes de las 48 hs). En escenarios de alta complejidad angiográfica y gran carga trombótica, el intervencionista debe lograr la lisis del trombo inestable.&lt;br /&gt;• &lt;b&gt;Doble Antiagregación Plaquetaria (DAPT):&lt;/b&gt; Constituye la piedra angular farmacológica. Exige instaurar una doble antiagregación para frenar la cascada protrombótica primaria, asociando siempre Aspirina a un inhibidor del receptor P2Y12 (como Clopidogrel, Prasugrel o Ticagrelor).&lt;br /&gt;• &lt;b&gt;Riesgo Hemorrágico y Trombótico:&lt;/b&gt; Al evaluar la adición de agentes antitrombóticos de máxima potencia (como los inhibidores de la glucoproteína IIb/IIIa) intra-procedimiento, rige la regla de oro terapéutica del síndrome isquémico: &lt;b&gt;a mayor efectividad antitrombótica, mayor es el riesgo de sangrado&lt;/b&gt;.</t>
  </si>
  <si>
    <t>La opción c es correcta debido a que, si bien la doble antiagregación plaquetaria (Aspirina más un potente inhibidor P2Y12) es el estándar actual ineludible (lo cual ha disminuido el uso empírico rutinario de otros agentes), la adición de un &lt;b&gt;inhibidor de la glucoproteína IIb/IIIa&lt;/b&gt; se considera una herramienta de rescate sumamente útil en la sala de hemodinamia. Su uso &lt;b&gt;puede mejorar la resolución del trombo&lt;/b&gt; frente a una intervención coronaria percutánea (ICP) compleja que cursa con una altísima carga trombótica evidenciada angiográficamente.</t>
  </si>
  <si>
    <t>&lt;br /&gt;• &lt;b&gt;a) Solo empeora el pronóstico:&lt;/b&gt; Es incorrecta. Aunque todo antiagregante potente incrementa el riesgo de sangrado, su uso correctamente indicado en centros con experiencia ante un trombo masivo refractario aporta un beneficio clínico resolutivo, no empeorando el pronóstico de forma ineludible.&lt;br /&gt;• &lt;b&gt;b) Sustituye definitivamente a la DAPT:&lt;/b&gt; Es diametralmente incorrecta. La doble antiagregación plaquetaria (DAPT) con Aspirina y un inhibidor P2Y12 es el pilar farmacológico obligatorio e insustituible a largo plazo en todo síndrome coronario agudo, no pudiendo ser reemplazado por agentes intra-procedimiento.&lt;br /&gt;• &lt;b&gt;d) No tiene ningún efecto:&lt;/b&gt; Es incorrecta. Constituyen potentes inhibidores de la vía final común de la agregación plaquetaria, ejerciendo un marcado efecto antitrombótico capaz de disolver y frenar la carga trombótica intraluminal.</t>
  </si>
  <si>
    <t>Un varón de 63 años, diabético y con antecedente de ictus, presenta angina típica clase II de la CCS, FEVI 55 por ciento y prueba de esfuerzo con isquemia moderada en territorio inferolateral que aparece al setenta por ciento de la frecuencia máxima teórica. ¿Cuál es la mejor estrategia inicial?&lt;br&gt;&lt;br&gt;a) Angioplastia coronaria inmediata sin más estudios&lt;br&gt;&lt;br&gt;b) Alta solo con nitratos sublinguales a demanda&lt;br&gt;&lt;br&gt;c) Cirugía de bypass urgente&lt;br&gt;&lt;br&gt;d) Tratamiento médico óptimo intensivo (antianginosos, antiagregación, estatina alta intensidad, IECA) y reevaluación</t>
  </si>
  <si>
    <t>d) Tratamiento médico óptimo intensivo (antianginosos, antiagregación, estatina alta intensidad, IECA) y reevaluación</t>
  </si>
  <si>
    <t>La opción D es correcta. Clínicamente, el paciente cursa con un síndrome coronario crónico (angina estable clase II). A pesar de poseer factores de alto riesgo cardiovascular (diabético, antecedente de ictus), se encuentra con una fracción de eyección preservada (FEVI 55%) y evidencia isquemia apenas moderada en la prueba de esfuerzo. En este escenario clínico estable, el protocolo médico exige que la mejor estrategia inicial sea instaurar un tratamiento médico óptimo intensivo. Esto incluye fármacos antianginosos para aliviar los síntomas, junto con aspirina, estatinas de alta intensidad e IECA para estabilizar las placas ateromatosas y mejorar el pronóstico a largo plazo, difiriendo cualquier estrategia invasiva hasta reevaluar la respuesta clínica.</t>
  </si>
  <si>
    <t>• &lt;b&gt;a) Angioplastia coronaria inmediata sin más estudios:&lt;/b&gt; Es incorrecta. La estrategia invasiva de urgencia o inmediata es el abordaje mandatorio para los síndromes coronarios agudos (como el SCACEST o el SCASEST inestable con cambios dinámicos), no para un cuadro de angina crónica estable con isquemia moderada.&lt;br /&gt;• &lt;b&gt;b) Alta solo con nitratos sublinguales a demanda:&lt;/b&gt; Es incorrecta. Si bien el tratamiento de elección para la angina estable se basa en el uso de nitratos para el alivio del dolor, prescribirlos como única medida omite de forma negligente el tratamiento modificador del pronóstico (antiagregación, estatinas, IECA), dejando al paciente desprotegido frente al inminente riesgo de accidente de placa y progresión aterosclerótica.&lt;br /&gt;• &lt;b&gt;c) Cirugía de bypass urgente:&lt;/b&gt; Es incorrecta. La revascularización quirúrgica urgente carece de indicación en la fase inicial de una angina estable sin anatomía coronaria documentada. Jamás se debe someter a un paciente a cirugía de derivación sin antes haber realizado una coronariografía diagnóstica.</t>
  </si>
  <si>
    <t>&lt;b&gt;FACTORES DE RIESGO Y EQUIVALENTES CORONARIOS&lt;/b&gt;&lt;br /&gt;&lt;br /&gt;El paciente del caso presenta un perfil de altísimo riesgo cardiovascular que obliga a una intervención médica agresiva.&lt;br /&gt;• &lt;b&gt;Diabetes Mellitus:&lt;/b&gt; La diabetes en sí misma es un equivalente coronario de riesgo. La muerte cardiovascular es más frecuente en pacientes diabéticos.&lt;br /&gt;• &lt;b&gt;Antecedente de Ictus (ACV):&lt;/b&gt; El accidente isquémico transitorio o el ACV previo constituyen un equivalente de riesgo coronario. La historia clínica de un accidente cerebrovascular previo es la condición que más reduce la expectativa de vida de un paciente adulto.&lt;br /&gt;• &lt;b&gt;Integración:&lt;/b&gt; Un paciente diabético con antecedentes vasculares se considera siempre un paciente de riesgo muy alto. El objetivo terapéutico estricto en estos casos es instaurar un tratamiento médico agresivo, buscando lograr niveles de LDL menores de 70 mg/dl mediante el uso de estatinas de alta intensidad.</t>
  </si>
  <si>
    <t>En un varón de 55 años con angina estable y muy alta carga isquémica en pruebas de imagen, pero que rechaza revascularización, la estrategia médica óptima debe incluir:&lt;br&gt;&lt;br&gt;a) Únicamente nitratos sublinguales&lt;br&gt;&lt;br&gt;b) Vitaminas y suplementos dietarios&lt;br&gt;&lt;br&gt;c) Control estricto de PA, LDL, glucemia, abandono de tabaco, antiagregación, estatinas de alta potencia y combinación de antianginosos según tolerancia&lt;br&gt;&lt;br&gt;d) Tratamiento solo cuando haya dolor intenso</t>
  </si>
  <si>
    <t>&lt;br&gt;c) Control estricto de PA, LDL, glucemia, abandono de tabaco, antiagregación, estatinas de alta potencia y combinación de antianginosos según tolerancia</t>
  </si>
  <si>
    <t>En pacientes con &lt;b&gt;angina crónica estable&lt;/b&gt; que no son sometidos a revascularización mecánica, el tratamiento médico óptimo indispensable consiste en el &lt;b&gt;control estricto de los factores de riesgo cardiovascular&lt;/b&gt; (presión arterial, glucemia, cese del tabaquismo), asociado a la administración preventiva obligatoria de &lt;b&gt;antiagregantes plaquetarios y estatinas de alta potencia&lt;/b&gt;, sumado a una terapia antiisquémica combinada para el alivio de los síntomas.</t>
  </si>
  <si>
    <t>&lt;b&gt;TRATAMIENTO MÉDICO ÓPTIMO EN LA CARDIOPATÍA ISQUÉMICA ESTABLE&lt;/b&gt;&lt;br /&gt;&lt;br /&gt;La angina crónica estable se define como aquella que no varía en intensidad, frecuencia ni características en los últimos 3 meses, provocada por una placa aterosclerótica con obstrucción mayor al 70%. Su abordaje integral se sostiene en los siguientes pilares:&lt;br /&gt;• &lt;b&gt;Prevención secundaria y pronóstico:&lt;/b&gt; El tratamiento fuertemente recomendado para prevenir la recurrencia de eventos isquémicos y la aparición de un infarto agudo de miocardio en pacientes con enfermedad coronaria consiste en la administración vitalicia de &lt;b&gt;aspirina&lt;/b&gt; y &lt;b&gt;estatinas de alta potencia&lt;/b&gt; (para lograr la estabilización de la placa y un control metabólico estricto con LDL &lt; 70 mg/dl o &lt; 55 mg/dl).&lt;br /&gt;• &lt;b&gt;Control estricto de comorbilidades:&lt;/b&gt; Resulta ineludible indicar el abandono absoluto del tabaco, así como prescribir un manejo agresivo de la hipertensión arterial (con IECA/ARA II) y la diabetes mellitus para evitar la progresión de la macro y microangiopatía.&lt;br /&gt;• &lt;b&gt;Terapia Antiisquémica:&lt;/b&gt; Su objetivo primordial es prevenir los episodios de angina. Exige el uso combinado y escalonado (según tolerancia hemodinámica) de fármacos de primera línea como &lt;b&gt;betabloqueantes&lt;/b&gt; y &lt;b&gt;nitratos de larga acción&lt;/b&gt;, pudiendo adicionar bloqueantes cálcicos o fármacos de segunda línea.</t>
  </si>
  <si>
    <t>&lt;b&gt;c) Control estricto de PA, LDL, glucemia, abandono de tabaco, antiagregación, estatinas de alta potencia y combinación de antianginosos según tolerancia:&lt;/b&gt; Es la opción correcta. En un paciente con una alta carga isquémica que rechaza la intervención mecánica invasiva, el abordaje exige instaurar la máxima terapia médica óptima posible. Esta incluye agentes modificadores del pronóstico (antiagregación dual o simple más estatinas), control intensivo de los factores de riesgo para frenar la aterosclerosis (PA, glucemia, cese tabáquico innegociable) y una combinación farmacológica antianginosa para mantener al paciente libre de dolor y prevenir complicaciones.</t>
  </si>
  <si>
    <t>&lt;b&gt;a) Únicamente nitratos sublinguales:&lt;/b&gt; Es incorrecta. Los nitritos de acción corta se utilizan exclusivamente para aliviar el dolor anginoso agudo, pero carecen de efecto en la reducción de la morbimortalidad, no estabilizan la placa aterosclerótica y no previenen el infarto.&lt;br /&gt;&lt;b&gt;b) Vitaminas y suplementos dietarios:&lt;/b&gt; Es incorrecta. No existe ningún asidero ni evidencia clínica que respalde el uso de vitaminas o suplementos no farmacológicos como terapia antiisquémica o preventiva en la enfermedad coronaria estructural.&lt;br /&gt;&lt;b&gt;d) Tratamiento solo cuando haya dolor intenso:&lt;/b&gt; Es incorrecta y negligente. La enfermedad coronaria exige un tratamiento preventivo crónico e ininterrumpido; diferir el tratamiento únicamente a los momentos de dolor intenso deja a la placa inestable vulnerable, condenando al paciente a padecer un evento fatal.</t>
  </si>
  <si>
    <t>&lt;b&gt;RELEVANCIA DEL MANEJO DE FACTORES DE RIESGO EN PACIENTES CORONARIOS&lt;/b&gt;&lt;br /&gt;&lt;br /&gt;La progresión a síndromes coronarios agudos depende estrechamente de la complicación de las placas ateroscleróticas. Ya sea que el paciente opte por tratamiento médico exclusivo o reciba revascularización (angioplastia/cirugía), las guías establecen que siempre debe recibir tratamiento preventivo secundario a largo plazo. Abandonar el tabaquismo, controlar el sobrepeso y realizar una estricta corrección de la presión arterial y la dislipemia son medidas innegociables de impacto demostrable en la morbimortalidad general del paciente isquémico.</t>
  </si>
  <si>
    <t>En cuanto a la calidad de vida, los ensayos que comparan revascularización y tratamiento médico óptimo en angina estable muestran que:&lt;br&gt;&lt;br&gt;a) El tratamiento médico siempre es superior en calidad de vida&lt;br&gt;&lt;br&gt;b) La revascularización no aporta ningún beneficio sintomático&lt;br&gt;&lt;br&gt;c) Ninguna estrategia modifica la calidad de vida&lt;br&gt;&lt;br&gt;d) La revascularización mejora la calidad de vida y reduce la angina a corto plazo, pero las diferencias tienden a atenuarse a medio plazo cuando el tratamiento médico es óptimo</t>
  </si>
  <si>
    <t>&lt;br&gt;d) La revascularización mejora la calidad de vida y reduce la angina a corto plazo, pero las diferencias tienden a atenuarse a medio plazo cuando el tratamiento médico es óptimo</t>
  </si>
  <si>
    <t>&lt;b&gt;TRATAMIENTO DE LA ANGINA CRÓNICA ESTABLE&lt;/b&gt;&lt;br /&gt;&lt;br /&gt;La angina crónica estable se define como aquella que no varía ni se modifica en intensidad, frecuencia ni características en los últimos 3 meses, originada por la presencia de placas ateroscleróticas obstructivas fijas.&lt;br /&gt;• &lt;b&gt;Tratamiento Médico Óptimo:&lt;/b&gt; Constituye el pilar inicial. El tratamiento de elección para la angina de pecho estable se basa en el uso de nitratos (siendo la nitroglicerina sublingual el medicamento utilizado para este fin), además de betabloqueantes. El objetivo primordial del tratamiento antianginoso es prevenir los episodios de angina y mejorar la calidad de vida.&lt;br /&gt;• &lt;b&gt;Prevención Secundaria:&lt;/b&gt; A largo plazo, el tratamiento recomendado para evitar la progresión y prevenir la recurrencia de un infarto de miocardio en pacientes con enfermedad coronaria estable consiste en la administración de aspirina y estatinas.&lt;br /&gt;• &lt;b&gt;Estrategia Invasiva (Revascularización):&lt;/b&gt; La intervención mecánica precoz (coronariografía y angioplastia) aporta una rápida apertura del vaso. No obstante, su indicación formal obligatoria en contextos no agudos se reserva para pacientes que presentan isquemia de alto riesgo o una angina refractaria al tratamiento médico óptimo.</t>
  </si>
  <si>
    <t>La opción d es correcta debido a que la literatura clínica establece que, en pacientes con &lt;b&gt;angina crónica estable&lt;/b&gt;, la &lt;b&gt;revascularización&lt;/b&gt; percutánea o quirúrgica logra una rápida restitución del flujo que reduce el dolor y mejora la calidad de vida de forma inmediata a &lt;b&gt;corto plazo&lt;/b&gt;. Sin embargo, el &lt;b&gt;tratamiento médico óptimo&lt;/b&gt; estricto (que incluye antianginosos, aspirina, estatinas y control de factores de riesgo) logra estabilizar las placas y controlar los síntomas de forma tan eficaz a lo largo del tiempo, que las diferencias iniciales en el beneficio sintomático tienden a igualarse y &lt;b&gt;atenuarse a medio plazo&lt;/b&gt;.</t>
  </si>
  <si>
    <t>&lt;br /&gt;• &lt;b&gt;a) El tratamiento médico siempre es superior en calidad de vida:&lt;/b&gt; Es incorrecta. A corto plazo, la revascularización es superior para suprimir rápidamente la isquemia limitante y el dolor anginoso, no siendo el abordaje farmacológico "siempre" superior de manera universal en la etapa inicial.&lt;br /&gt;• &lt;b&gt;b) La revascularización no aporta ningún beneficio sintomático:&lt;/b&gt; Es incorrecta. Aliviar mecánicamente la obstrucción anatómica suprime el déficit de perfusión, lo cual aporta un innegable y drástico beneficio sintomático al reducir de inmediato los episodios de angina de pecho.&lt;br /&gt;• &lt;b&gt;c) Ninguna estrategia modifica la calidad de vida:&lt;/b&gt; Es diametralmente incorrecta. El objetivo primordial y comprobado tanto del tratamiento antianginoso (farmacológico) como de la revascularización invasiva es, precisamente, prevenir los episodios de dolor, restaurar la tolerancia al ejercicio y modificar positivamente la calidad de vida del paciente.</t>
  </si>
  <si>
    <t>Un paciente con angina inestable presenta isquemia recurrente a pesar de beta bloqueo, nitratos intravenosos y doble antiagregación. No hay contraindicaciones para anticoagulación. ¿Qué fármaco sería razonable optimizar o añadir mientras se programa intervención invasiva?&lt;br&gt;&lt;br&gt;a) AINE a dosis altas&lt;br&gt;&lt;br&gt;b) Anticoagulación parenteral con heparina de bajo peso o fondaparinux, según protocolo&lt;br&gt;&lt;br&gt;c) Digoxina en monoterapia&lt;br&gt;&lt;br&gt;d) Suspender AAS</t>
  </si>
  <si>
    <t>b) Anticoagulación parenteral con heparina de bajo peso o fondaparinux, según protocolo</t>
  </si>
  <si>
    <t>En el síndrome coronario agudo sin elevación del segmento ST (como la angina inestable), la terapéutica antitrombótica fundamental exige la adición de &lt;b&gt;tratamiento anticoagulante parenteral&lt;/b&gt; (como &lt;b&gt;enoxaparina&lt;/b&gt; o &lt;b&gt;fondaparinux&lt;/b&gt;) a la terapia antiplaquetaria para evitar que el trombo no oclusivo progrese a una oclusión total.</t>
  </si>
  <si>
    <t>&lt;b&gt;TRATAMIENTO ANTITROMBÓTICO EN SCASEST&lt;/b&gt;&lt;br /&gt;&lt;br /&gt;El Síndrome Coronario Agudo Sin Supradesnivel del ST (Angina inestable o Infarto no Q) se caracteriza fisiopatológicamente por la presencia de un trombo no oclusivo parcial. El objetivo primario es estabilizar médicamente al paciente para evitar que el coágulo progrese a una obstrucción del 100%.&lt;br /&gt;• &lt;b&gt;Terapia Antiisquémica:&lt;/b&gt; Dirigida a disminuir el consumo de oxígeno y resolver el vasoespasmo mediante nitratos endovenosos y betabloqueantes.&lt;br /&gt;• &lt;b&gt;Antiagregación Plaquetaria:&lt;/b&gt; Se establece una doble antiagregación con Aspirina y un inhibidor del receptor P2Y12 (Clopidogrel, Ticagrelor o Prasugrel) para frenar la cascada primaria.&lt;br /&gt;• &lt;b&gt;Terapia Anticoagulante:&lt;/b&gt; Es mandatoria para inhibir la cascada de coagulación secundaria y estabilizar la placa accidentada. Se indica Heparina de Bajo Peso Molecular (&lt;b&gt;Enoxaparina 1 mg/Kg cada 12 hs vía subcutánea&lt;/b&gt;) o alternativamente &lt;b&gt;Fondaparinux (2.5 - 5 mg c/24hs)&lt;/b&gt;. También puede utilizarse Heparina No Fraccionada en infusión continua controlada con KPTT.&lt;br /&gt;• &lt;b&gt;Contraindicación Absoluta:&lt;/b&gt; La terapia fibrinolítica o trombolítica está totalmente contraindicada en el manejo del SCASEST.</t>
  </si>
  <si>
    <t>La opción B es correcta. Clínicamente, el paciente cursa con una angina inestable inestable/refractaria (isquemia recurrente) a pesar de recibir tratamiento antiisquémico pleno (betabloqueantes, nitratos) y antiagregante. La fisiopatología dicta que el trombo sobre la placa complicada sigue activo. Al no existir contraindicaciones, el protocolo exige ineludiblemente añadir anticoagulación parenteral (con heparina de bajo peso molecular o fondaparinux) para bloquear la cascada de coagulación y evitar la oclusión completa del vaso mientras se coordina la intervención invasiva (coronariografía).</t>
  </si>
  <si>
    <t>• &lt;b&gt;a) AINE a dosis altas:&lt;/b&gt; Es incorrecta. Los antiinflamatorios no esteroideos (salvo la aspirina a dosis antiagregantes) están formalmente contraindicados en la fase aguda de los síndromes coronarios, ya que interfieren con la curación miocárdica, suprimen prostaglandinas protectoras y aumentan el riesgo protrombótico y de mortalidad.&lt;br /&gt;• &lt;b&gt;c) Digoxina en monoterapia:&lt;/b&gt; Es incorrecta. La digoxina es un agente inotrópico positivo sin ninguna indicación en el tratamiento de la isquemia aguda. Su uso aumentaría el trabajo cardíaco y el consumo miocárdico de oxígeno, agravando drásticamente el cuadro isquémico.&lt;br /&gt;• &lt;b&gt;d) Suspender AAS:&lt;/b&gt; Es incorrecta. La aspirina (AAS) es el pilar irreemplazable de la terapia antiagregante. Suspenderla en plena inestabilidad isquémica liberaría la activación plaquetaria, precipitando velozmente la formación de un trombo oclusivo total e induciendo un infarto transmural masivo.</t>
  </si>
  <si>
    <t>&lt;b&gt;ESTRATEGIA INVASIVA EN EL SCASEST&lt;/b&gt;&lt;br /&gt;&lt;br /&gt;El manejo médico farmacológico debe servir como puente para la intervención mecánica definitiva, la cual depende de la estratificación de riesgo:&lt;br /&gt;• &lt;b&gt;Estrategia Invasiva de Extrema Urgencia:&lt;/b&gt; Se debe intervenir sin demoras (realizando Coronariografía y Angioplastia PTCA) si el paciente presenta angina refractaria al tratamiento médico óptimo, inestabilidad hemodinámica, inestabilidad eléctrica o insuficiencia cardíaca aguda.&lt;br /&gt;• &lt;b&gt;Estrategia Invasiva Precoz:&lt;/b&gt; Indicada preferentemente antes de las 48 horas en pacientes con criterios de moderado a alto riesgo que lograron ser estabilizados.</t>
  </si>
  <si>
    <t>En un paciente con angina crónica estable, enfermedad coronaria multivaso y diabetes, las guías suelen favorecer la cirugía de revascularización frente a angioplastia porque:&lt;br&gt;&lt;br&gt;a) Ofrece mejor resultado pronóstico a largo plazo en términos de muerte e infarto en muchos estudios&lt;br&gt;&lt;br&gt;b) Es menos invasiva&lt;br&gt;&lt;br&gt;c) Corrige la diabetes&lt;br&gt;&lt;br&gt;d) No requiere antiagregación</t>
  </si>
  <si>
    <t>&lt;br&gt;a) Ofrece mejor resultado pronóstico a largo plazo en términos de muerte e infarto en muchos estudios</t>
  </si>
  <si>
    <t>La &lt;b&gt;cirugía de derivación (Bypass)&lt;/b&gt; se prefiere formalmente frente a la angioplastia percutánea (PTCA) si el paciente presenta lesión de tronco, anatomía inadecuada o enfermedad de &lt;b&gt;múltiples vasos (especialmente diabéticos)&lt;/b&gt;.</t>
  </si>
  <si>
    <t>&lt;b&gt;ESTRATEGIA INVASIVA Y REVASCULARIZACIÓN&lt;/b&gt;&lt;br /&gt;&lt;br /&gt;El tratamiento de la enfermedad coronaria obstructiva aterosclerótica en etapas avanzadas o sintomáticas exige valorar una estrategia invasiva.&lt;br /&gt;• &lt;b&gt;Angioplastia (ATC) vs. Cirugía:&lt;/b&gt; La estrategia invasiva se realiza preferentemente de forma precoz. Sin embargo, se prefiere la derivación a cirugía cardíaca convencional (bypass) en lugar de la Intervención Coronaria Percutánea (PTCA) cuando el paciente presenta lesión de tronco, enfermedad de múltiples vasos (especialmente si se trata de pacientes diabéticos) o una anatomía inadecuada para la colocación de stent.&lt;br /&gt;• &lt;b&gt;Alta Hospitalaria y Tratamiento Médico Óptimo:&lt;/b&gt; Ya sea que el paciente reciba tratamiento médico exclusivo o sea sometido a cualquier forma de revascularización mecánica, debe egresar ineludiblemente con &lt;b&gt;Aspirina, Clopidogrel, Betabloqueantes, Hipolipemiantes (estatinas) e IECA&lt;/b&gt; (si corresponde), junto con un control agresivo y estricto de sus comorbilidades (hipertensión y diabetes).</t>
  </si>
  <si>
    <t>&lt;b&gt;a) Ofrece mejor resultado pronóstico a largo plazo en términos de muerte e infarto en muchos estudios:&lt;/b&gt; Es la opción correcta. En la subpoblación de pacientes diabéticos con enfermedad coronaria difusa de múltiples vasos, la cirugía de revascularización coronaria (bypass) ha demostrado ser la estrategia mecánica que ofrece mayor beneficio pronóstico a largo plazo, superando a la angioplastia en términos de supervivencia libre de infarto y disminución de la isquemia recurrente.</t>
  </si>
  <si>
    <t>&lt;b&gt;b) Es menos invasiva:&lt;/b&gt; Es incorrecta. La cirugía de derivación es un procedimiento quirúrgico mayor a cielo abierto (con estereotomía y muchas veces circulación extracorpórea), resultando muchísimo más invasiva y con mayor morbilidad perioperatoria que la angioplastia percutánea.&lt;br /&gt;&lt;b&gt;c) Corrige la diabetes:&lt;/b&gt; Es incorrecta. La cirugía reestablece el flujo sanguíneo del miocardio, pero no revierte ni modifica el trastorno metabólico primario de la diabetes.&lt;br /&gt;&lt;b&gt;d) No requiere antiagregación:&lt;/b&gt; Es incorrecta y negligente. Todo paciente isquémico revascularizado requiere obligatoriamente de por vida la administración de antiagregantes plaquetarios (aspirina y/o clopidogrel) para evitar la trombosis de los puentes coronarios o los stents.</t>
  </si>
  <si>
    <t>&lt;b&gt;DIFERENCIAS ESTRUCTURALES EN EL PACIENTE DIABÉTICO&lt;/b&gt;&lt;br /&gt;&lt;br /&gt;La fisiopatología aterotrombótica en el paciente con diabetes mellitus se caracteriza por generar placas ateroscleróticas de evolución acelerada, con lesiones sumamente difusas y severas que comprometen todo el árbol coronario. Al utilizar conductos venosos o arteriales en la cirugía de bypass, se logra sortear o "saltar" estos extensos segmentos enfermos, garantizando un flujo distal mucho más resistente a la reestenosis que la múltiple colocación de stents percutáneos.</t>
  </si>
  <si>
    <t>Un paciente posIAM desarrolla un ictus isquémico. Eco muestra trombo mural apical. ¿Cuál es la implicación terapéutica?&lt;br&gt;&lt;br&gt;a) Suspender toda antiagregación&lt;br&gt;&lt;br&gt;b) Tratar solo con AINE&lt;br&gt;&lt;br&gt;c) No hacer nada&lt;br&gt;&lt;br&gt;d) Indicación de anticoagulación sistémica (por ejemplo, heparina seguida de anticoagulante oral) salvo contraindicación, para prevenir nuevos eventos embólicos</t>
  </si>
  <si>
    <t>&lt;br&gt;d) Indicación de anticoagulación sistémica (por ejemplo, heparina seguida de anticoagulante oral) salvo contraindicación, para prevenir nuevos eventos embólicos</t>
  </si>
  <si>
    <t>Ante un paciente que desarrolla un ictus originado por la embolización de &lt;b&gt;trombos endocavitarios&lt;/b&gt; posinfarto, la conducta terapéutica ineludible es la &lt;b&gt;anticoagulación sistémica&lt;/b&gt; prolongada para prevenir de manera efectiva la recurrencia de nuevos eventos embólicos letales.</t>
  </si>
  <si>
    <t>&lt;b&gt;COMPLICACIONES TROMBOEMBÓLICAS POST-INFARTO DE MIOCARDIO&lt;/b&gt;&lt;br /&gt;&lt;br /&gt;El pronóstico del paciente con un infarto agudo de miocardio empeora significativamente frente al desarrollo de eventos adversos estructurales o complicaciones hemostáticas, las cuales incrementan de manera drástica la mortalidad global.&lt;br /&gt;• &lt;b&gt;Formación de trombos endocavitarios:&lt;/b&gt; La necrosis transmural, las áreas de discinesia apical o la formación de aneurismas ventriculares alteran profundamente la dinámica normal del flujo. Esto genera un foco de estasis sanguínea severa que promueve de manera activa la coagulación y la génesis de trombos murales en el interior de la cavidad cardíaca.&lt;br /&gt;• &lt;b&gt;Embolización sistémica:&lt;/b&gt; Estas masas trombóticas resultan extremadamente friables y peligrosas. Su complicación directa es la &lt;b&gt;embolización hacia diferentes regiones anatómicas&lt;/b&gt; (tromboembolismo sistémico), siendo el cerebro uno de los principales órganos diana, lo que desencadena eventos cerebrovasculares isquémicos graves (ictus).&lt;br /&gt;• &lt;b&gt;Manejo terapéutico:&lt;/b&gt; Frente a la documentación de una fuente cardioembólica activa (trombo mural) que ya ha generado isquemia periférica, el esquema antiagregante estándar post-IAM resulta insuficiente. Se exige instaurar de manera imperativa la &lt;b&gt;anticoagulación sistémica&lt;/b&gt; (típicamente iniciando con heparina y solapando con anticoagulantes orales) para frenar la formación del coágulo, evitar su propagación y prevenir irreversiblemente futuros desprendimientos embólicos.</t>
  </si>
  <si>
    <t>La opción d es correcta debido a que la literatura cardiológica establece de forma concluyente que la formación de &lt;b&gt;trombos endocavitarios&lt;/b&gt; tras un IAM representa un estado protrombótico intracardíaco con altísimo riesgo de &lt;b&gt;embolización hacia diferentes regiones anatómicas&lt;/b&gt;. Su detección ecocardiográfica, combinada con la manifestación clínica de un ictus isquémico, impone la &lt;b&gt;indicación absoluta de anticoagulación sistémica&lt;/b&gt; a fin de estabilizar el coágulo y prevenir categóricamente la instauración de nuevos y letales eventos embólicos sistémicos.</t>
  </si>
  <si>
    <t>&lt;br /&gt;• &lt;b&gt;a) Suspender toda antiagregación:&lt;/b&gt; Es incorrecta. En el contexto de un síndrome coronario agudo reciente (posIAM), la doble antiagregación plaquetaria es vital para mantener la permeabilidad del vaso y estabilizar la placa ateromatosa. Suspenderla intempestivamente incrementaría de forma letal el riesgo de un reinfarto agudo o trombosis del stent.&lt;br /&gt;• &lt;b&gt;b) Tratar solo con AINE:&lt;/b&gt; Es diametralmente incorrecta. Los antiinflamatorios no esteroideos carecen por completo de efecto anticoagulante para resolver trombos murales. Además, su uso está formalmente contraindicado en la fase aguda del infarto porque alteran drásticamente la cicatrización miocárdica y aumentan el riesgo de rotura cardíaca.&lt;br /&gt;• &lt;b&gt;c) No hacer nada:&lt;/b&gt; Es incorrecta. La inacción terapéutica frente a una fuente embolígena endocavitaria activa y documentada garantiza estadísticamente la recurrencia a corto plazo de múltiples embolias periféricas sistémicas (como infartos intestinales, isquemia de extremidades o nuevos ictus fatales).</t>
  </si>
  <si>
    <t>&lt;b&gt;TERAPIA ANTICOAGULANTE EN CARDIOPATÍA ISQUÉMICA&lt;/b&gt;&lt;br /&gt;&lt;br /&gt;En el manejo intrahospitalario agudo de las complicaciones isquémicas y tromboembólicas de los síndromes coronarios, el control de la hemostasia se rige por el uso de agentes de inicio inmediato:&lt;br /&gt;• &lt;b&gt;Heparina no fraccionada:&lt;/b&gt; Se utiliza por vía endovenosa requiriendo un control estricto de laboratorio para mantener el &lt;b&gt;KPTT&lt;/b&gt; entre 1.5 a 2.5 veces el valor normal (50 a 75 segundos).&lt;br /&gt;• &lt;b&gt;Heparina de bajo peso molecular (Enoxaparina):&lt;/b&gt; Presenta una eficacia equivalente con un manejo simplificado por vía subcutánea (1 mg/Kg cada 12 hs), sin necesidad de control continuo de laboratorio, sirviendo como puente inicial seguro hasta instaurar los anticoagulantes orales crónicos.</t>
  </si>
  <si>
    <t>En la remodelación adversa del ventrículo izquierdo posIAM, el bloqueo del sistema renina angiotensina con IECA o ARNI:&lt;br&gt;&lt;br&gt;a) Está contraindicado en todos&lt;br&gt;&lt;br&gt;b) Reduce dilatación y mejora pronóstico, siendo pilar en prevención de insuficiencia cardíaca crónica&lt;br&gt;&lt;br&gt;c) No tiene impacto&lt;br&gt;&lt;br&gt;d) Sólo mejora el colesterol</t>
  </si>
  <si>
    <t>b) Reduce dilatación y mejora pronóstico, siendo pilar en prevención de insuficiencia cardíaca crónica</t>
  </si>
  <si>
    <t>Tras un infarto agudo de miocardio, el bloqueo del sistema renina-angiotensina con &lt;b&gt;Inhibidores de la Enzima Convertidora (IECA)&lt;/b&gt; o &lt;b&gt;ARNI&lt;/b&gt; reduce la dilatación ventricular, evita el remodelado patológico y mejora sustancialmente el pronóstico, constituyendo un &lt;b&gt;pilar farmacológico en la prevención de la insuficiencia cardíaca crónica&lt;/b&gt;.</t>
  </si>
  <si>
    <t>&lt;b&gt;IECA Y PREVENCIÓN DEL REMODELADO POSINFARTO&lt;/b&gt;&lt;br /&gt;&lt;br /&gt;Tras un evento isquémico agudo como el Infarto Agudo de Miocardio (IAM), el músculo cardíaco experimenta cambios estructurales para compensar la zona necrosada. Sostenida en el tiempo, esta adaptación resulta deletérea, conduciendo a la dilatación del ventrículo izquierdo (remodelación adversa) y a la caída de la fracción de eyección.&lt;br /&gt;• &lt;b&gt;Inhibidores de la Enzima Convertidora de Angiotensina (IECA):&lt;/b&gt; Fármacos como el &lt;i&gt;Enalapril&lt;/i&gt; están formalmente indicados para evitar esta remodelación cardíaca. Su mecanismo de acción principal en la cardiopatía isquémica consiste en generar vasodilatación arterial periférica, lo cual disminuye la poscarga y el trabajo cardíaco, antagonizando simultáneamente los efectos proliferativos y fibróticos de la Angiotensina II.&lt;br /&gt;• &lt;b&gt;Impacto Pronóstico:&lt;/b&gt; El uso a largo plazo de bloqueadores del SRAA (IECA o ARNI como &lt;i&gt;Sacubitrilo-Valsartán&lt;/i&gt;) mejora contundentemente la sobrevida, previene la recurrencia de eventos isquémicos y frena el daño estructural, previniendo así la instauración de una insuficiencia cardíaca congestiva crónica.</t>
  </si>
  <si>
    <t>La opción B es correcta. Clínicamente, el bloqueo del sistema renina-angiotensina es una intervención terapéutica obligada en pacientes posIAM, especialmente si presentan disfunción ventricular (FEy &lt; 40%). Estos fármacos han demostrado frenar el remodelado adverso (dilatación y fibrosis) del ventrículo izquierdo, previniendo la progresión hacia la insuficiencia cardíaca crónica y disminuyendo significativamente la mortalidad cardiovascular a largo plazo.</t>
  </si>
  <si>
    <t>• &lt;b&gt;a) Está contraindicado en todos:&lt;/b&gt; Es incorrecta. Lejos de estar contraindicados, los IECA conforman una indicación de Clase I (obligatoria) en el tratamiento post-IAM para modificar el pronóstico y prevenir el fallo de bomba.&lt;br /&gt;• &lt;b&gt;c) No tiene impacto:&lt;/b&gt; Es incorrecta. El impacto de los IECA/ARNI es trascendental; modifican la historia natural de la cardiopatía isquémica y de la insuficiencia cardíaca, salvando estadísticamente numerosas vidas y disminuyendo drásticamente las reinternaciones.&lt;br /&gt;• &lt;b&gt;d) Sólo mejora el colesterol:&lt;/b&gt; Es incorrecta. Los fármacos indicados exclusivamente para normalizar el perfil lipídico y estabilizar las placas ateromatosas mediante efecto pleitrópico son las estatinas (ej. &lt;i&gt;Atorvastatina&lt;/i&gt;), no los bloqueantes del sistema renina-angiotensina.</t>
  </si>
  <si>
    <t>En un SCASEST de bajo riesgo (dolor único autolimitado, sin cambios ECG, troponinas negativas seriadas, GRACE bajo), la conducta final puede ser:&lt;br&gt;&lt;br&gt;a) Alta precoz con optimización de tratamiento y prueba de isquemia ambulatoria programada&lt;br&gt;&lt;br&gt;b) Ingreso prolongado con heparina continua sin motivo&lt;br&gt;&lt;br&gt;c) Trombólisis&lt;br&gt;&lt;br&gt;d) Cirugía cardíaca inmediata</t>
  </si>
  <si>
    <t>&lt;br&gt;a) Alta precoz con optimización de tratamiento y prueba de isquemia ambulatoria programada</t>
  </si>
  <si>
    <t>En un paciente con sospecha de síndrome coronario agudo que evoluciona como de bajo riesgo (dolor autolimitado, ECG basal sin isquemia y biomarcadores estrictamente negativos), la conducta clínica consiste en observarlo brevemente en la &lt;b&gt;Unidad de Dolor Precordial&lt;/b&gt; y otorgar el &lt;b&gt;alta precoz con indicación de pruebas de evocación de isquemia ambulatorias&lt;/b&gt; (ergometría, perfusión) para descartar o confirmar definitivamente la enfermedad coronaria.</t>
  </si>
  <si>
    <t>&lt;b&gt;UNIDAD DE DOLOR PRECORDIAL Y SCASEST DE BAJO RIESGO&lt;/b&gt;&lt;br /&gt;&lt;br /&gt;El abordaje inicial del dolor precordial no debe retrasarse esperando resultados complejos, pero ante dudas diagnósticas o cuadros de bajo riesgo evolutivo, se protocoliza una secuencia estricta de evaluación en unidades específicas.&lt;br /&gt;• &lt;b&gt;Ingreso y Observación:&lt;/b&gt; Si no se puede confirmar la isquemia inicial mediante los hallazgos basales (ECG inespecífico y clínica dudosa), se ingresa al paciente por &lt;b&gt;12 a 24 horas&lt;/b&gt; en una Unidad de Dolor Precordial.&lt;br /&gt;• &lt;b&gt;Monitorización seriada:&lt;/b&gt; Durante este lapso temporal, se deben realizar de forma ineludible &lt;b&gt;ECG seriados&lt;/b&gt;, el dosaje seriado de &lt;b&gt;marcadores biológicos (Troponinas, CK-MB)&lt;/b&gt; y un &lt;b&gt;ecocardiograma&lt;/b&gt; para objetivar si existe daño agudo en curso.&lt;br /&gt;• &lt;b&gt;Pruebas de evocación de isquemia:&lt;/b&gt; Si tras el período de observación todos los estudios clínicos e instrumentales permanecen normales, el paciente descarta un evento isquémico agudo en actividad. Antes de desvincularlo totalmente, o de forma ambulatoria programada, se deben efectuar pruebas de evocación de isquemia (&lt;b&gt;PEG o ergometría, Perfusión con Talio, Eco stress o Tomografía 64 Multislice&lt;/b&gt;) para certificar la ausencia de cardiopatía isquémica obstructiva inducible. Solo si estos estudios de estrés resultan alterados, el paciente se interna formalmente categorizado como un SCASEST definitivo.</t>
  </si>
  <si>
    <t>&lt;b&gt;a) Alta precoz con optimización de tratamiento y prueba de isquemia ambulatoria programada:&lt;/b&gt; Es la opción correcta. En un paciente evaluado por dolor torácico que evoluciona sin cambios dinámicos en el ECG y mantiene troponinas seriadas estrictamente negativas (indicando ausencia rotunda de micronecrosis), la conducta médica protocolizada es la observación breve en la Unidad de Dolor Precordial seguida del alta clínica, programando pruebas funcionales de evocación de isquemia diferidas para completar la estratificación de riesgo a nivel ambulatorio.</t>
  </si>
  <si>
    <t>&lt;b&gt;c) Trombólisis:&lt;/b&gt; Es incorrecta y fatal. La terapia fibrinolítica está &lt;b&gt;absolutamente contraindicada&lt;/b&gt; en todo SCASEST (dado que el trombo subyacente es no oclusivo parcial), ya que incrementa drásticamente la mortalidad (en un 14%) y carece de eficacia, exponiendo al paciente a hemorragias severas letales.&lt;br /&gt;&lt;b&gt;d) Cirugía cardíaca inmediata:&lt;/b&gt; Es incorrecta. La intervención quirúrgica coronaria (CCG/ATC) de extrema urgencia se reserva única y exclusivamente para pacientes que presenten inestabilidad hemodinámica profunda, bloqueo de rama izquierda agudo, arritmias letales refractarias o isquemia intratable al tratamiento médico óptimo.&lt;br /&gt;&lt;b&gt;b) Ingreso prolongado con heparina continua sin motivo:&lt;/b&gt; Es incorrecta. Prolongar el ingreso y someter al paciente a una anticoagulación sistémica sin documentar un diagnóstico positivo de SCA (enzimas negativas y ECG sin isquemia), somete injustificadamente al individuo a un altísimo riesgo de sangrado intrahospitalario sin aportar beneficio terapéutico.</t>
  </si>
  <si>
    <t>&lt;b&gt;FISIOPATOLOGÍA DEL SCASEST CONFIRMADO&lt;/b&gt;&lt;br /&gt;&lt;br /&gt;Si durante el proceso diagnóstico las enzimas cardíacas se positivizan o las pruebas de evocación funcional resultan francamente alteradas, el paciente asume la categoría clínica de Síndrome Coronario Agudo Sin Elevación del Segmento ST.&lt;br /&gt;• &lt;b&gt;Obstrucción parcial:&lt;/b&gt; El cuadro se produce por una placa aterosclerótica complicada que generó la formación de un &lt;b&gt;trombo no oclusivo&lt;/b&gt; en la luz del vaso, originando isquemia severa e inestabilidad.&lt;br /&gt;• &lt;b&gt;Micronecrosis:&lt;/b&gt; A partir de este trombo se desprende microembolización plaquetaria hacia la microvasculatura distal. Si alcanzan a generar necrosis en los pequeños vasos, se liberan los biomarcadores positivos y se instaura formalmente el diagnóstico anatómico de un &lt;b&gt;infarto no Q&lt;/b&gt;.</t>
  </si>
  <si>
    <t>Una mujer de 72 años con angina estable clase III, FEVI cuarenta por ciento, enfermedad de dos vasos con lesión significativa proximal en descendente anterior y circunfleja, y área isquémica inducible del veinte por ciento en eco de estrés, pese a tratamiento médico óptimo. ¿Qué opción es más razonable?&lt;br&gt;&lt;br&gt;a) Revascularización coronaria (angioplastia o cirugía) además del tratamiento médico, dado el territorio isquémico extenso y la limitación funcional&lt;br&gt;&lt;br&gt;b) Cambio a analgésicos no esteroideos sin revascularización&lt;br&gt;&lt;br&gt;c) Mantener solo tratamiento médico y controles anuales&lt;br&gt;&lt;br&gt;d) Solo rehabilitación cardíaca sin ajustar medicación</t>
  </si>
  <si>
    <t>&lt;br&gt;a) Revascularización coronaria (angioplastia o cirugía) además del tratamiento médico, dado el territorio isquémico extenso y la limitación funcional</t>
  </si>
  <si>
    <t>En la &lt;b&gt;angina crónica estable&lt;/b&gt;, la estrategia invasiva de &lt;b&gt;revascularización&lt;/b&gt; percutánea o quirúrgica se encuentra formalmente indicada en aquellos pacientes que persisten gravemente sintomáticos (angina refractaria al &lt;b&gt;tratamiento médico óptimo&lt;/b&gt;) o que demuestran una &lt;b&gt;isquemia de alto riesgo&lt;/b&gt; en estudios funcionales.</t>
  </si>
  <si>
    <t>&lt;b&gt;TRATAMIENTO INVASIVO EN ANGINA CRÓNICA ESTABLE&lt;/b&gt;&lt;br /&gt;&lt;br /&gt;La angina crónica estable tiene como pilar inicial el tratamiento médico óptimo (antianginosos, aspirina y estatinas) para prevenir episodios isquémicos y mejorar la calidad de vida.&lt;br /&gt;• &lt;b&gt;Estrategia Invasiva (Revascularización):&lt;/b&gt; La intervención mecánica (coronariografía y angioplastia o cirugía) aporta una rápida apertura del vaso para restituir el flujo sanguíneo.&lt;br /&gt;• &lt;b&gt;Indicaciones formales en contextos no agudos:&lt;/b&gt; Su indicación formal y obligatoria se reserva estrictamente para pacientes que presentan una &lt;b&gt;isquemia de alto riesgo&lt;/b&gt; o una angina que resulta &lt;b&gt;refractaria al tratamiento médico óptimo&lt;/b&gt;.&lt;br /&gt;• &lt;b&gt;Cirugía de Revascularización (Bypass):&lt;/b&gt; Se prefiere la derivación a resolución quirúrgica por sobre la angioplastia si el paciente presenta lesión de tronco, enfermedad de múltiples vasos (especialmente en pacientes diabéticos) o si la anatomía resulta inadecuada para la intervención percutánea (PTCA).</t>
  </si>
  <si>
    <t>La opción a es correcta debido a que la paciente presenta una limitación severa (angina clase III) que persiste a pesar de recibir el &lt;b&gt;tratamiento médico óptimo&lt;/b&gt; (angina refractaria), sumado a una &lt;b&gt;isquemia de alto riesgo&lt;/b&gt; documentada (área inducible del 20%) por enfermedad de múltiples vasos. En este escenario clínico, la literatura cardiológica establece ineludiblemente la necesidad de realizar una &lt;b&gt;revascularización coronaria (angioplastia o cirugía)&lt;/b&gt; para suprimir mecánicamente el déficit de perfusión limitante, sin abandonar el tratamiento médico de base nefro-cardioprotector.</t>
  </si>
  <si>
    <t>&lt;br /&gt;• &lt;b&gt;b) Cambio a analgésicos no esteroideos sin revascularización:&lt;/b&gt; Es diametralmente incorrecta. Los analgésicos no esteroideos (AINEs) no tratan la isquemia miocárdica e incluso están contraindicados en pacientes con cardiopatía isquémica por su toxicidad y riesgo de desestabilización aguda.&lt;br /&gt;• &lt;b&gt;c) Mantener solo tratamiento médico y controles anuales:&lt;/b&gt; Es incorrecta. El tratamiento médico óptimo ya ha fracasado en controlar los síntomas (la paciente persiste en clase III funcional) y la isquemia es extensa, por lo que la inacción condenaría a la paciente a un altísimo riesgo de desarrollar complicaciones letales a corto plazo.&lt;br /&gt;• &lt;b&gt;d) Solo rehabilitación cardíaca sin ajustar medicación:&lt;/b&gt; Es incorrecta. Si bien el ejercicio supervisado es útil, no soluciona el defecto anatómico obstructivo subyacente que origina una isquemia extensa del 20% del territorio miocárdico ante el estrés.</t>
  </si>
  <si>
    <t>Un paciente con angina estable y sospecha de vasoespasmo coronario presenta episodios de dolor en reposo con elevación transitoria de ST, coronarias sin lesiones significativas y respuesta al ergonovina test. ¿Qué tratamiento es prioritario a largo plazo?&lt;br&gt;&lt;br&gt;a) Betabloqueantes puros como primera línea&lt;br&gt;&lt;br&gt;b) Únicamente estatinas&lt;br&gt;&lt;br&gt;c) AINE y corticoides&lt;br&gt;&lt;br&gt;d) Calcioantagonistas e incluso nitratos de larga acción, evitando betabloqueantes puros no vasodilatadores</t>
  </si>
  <si>
    <t>d) Calcioantagonistas e incluso nitratos de larga acción, evitando betabloqueantes puros no vasodilatadores</t>
  </si>
  <si>
    <t>ANGINA DE PRINZMETAL (VASOESPÁSTICA) Y SU TRATAMIENTO&lt;br /&gt;&lt;br /&gt;La cardiopatía isquémica puede estar ocasionada por mecanismos distintos a la ateroesclerosis obstructiva clásica.&lt;br /&gt;• Etiología Vasoespástica: Existe una etiología alternativa en un grupo particular de pacientes que presentan la denominada angina de Prinzmetal o angina vasoespástica. Estos pacientes por lo general no presentan placas ateroscleróticas significativas que expliquen una obstrucción mecánica fija. En su lugar, el mecanismo etiológico primario es el vasoespasmo, el cual puede ocurrir sobre pequeñas placas con daño endotelial, cerrando total o parcialmente la arteria e interrumpiendo abruptamente el flujo sanguíneo.&lt;br /&gt;• Clínica: Se presenta clásicamente como una angina frecuentemente nocturna o de reposo, que en el electrocardiograma evidencia un supradesnivel transitorio del segmento ST durante las crisis de dolor isquémico.&lt;br /&gt;• Tratamiento Específico: A diferencia del síndrome coronario crónico clásico, el manejo antiisquémico prioritario recae sobre los bloqueantes cálcicos. Se indica Diltiazem (dosis entre 60 y 240 mg por día) o Verapamilo (dosis entre 80 y 240 mg por día) de manera específica ante la sospecha de espasmo coronario. Los betabloqueantes puros deben evitarse porque al bloquear los receptores beta-2 vasodilatadores, pueden exacerbar el vasoespasmo mediado por el tono alfa-adrenérgico.</t>
  </si>
  <si>
    <t>La opción D es correcta. Clínicamente, el paciente presenta un cuadro típico de angina de Prinzmetal (vasoespástica), confirmada por el dolor en reposo, el supradesnivel transitorio del ST, las coronarias sin lesiones estructurales significativas y un test de provocación con ergonovina positivo. El tratamiento prioritario y de elección para prevenir el vasoespasmo coronario consiste en la administración de calcioantagonistas (como Diltiazem o Verapamilo) e incluso nitratos. Se deben evitar los betabloqueantes puros, ya que pueden exacerbar gravemente el vasoespasmo coronario al dejar sin oposición la vasoconstricción mediada por receptores alfa.</t>
  </si>
  <si>
    <t>• a) Betabloqueantes puros como primera línea: Es incorrecta. Si bien son el pilar terapéutico indiscutido en la angina crónica estable y el infarto agudo de miocardio clásico, en la angina de Prinzmetal (vasoespástica) los betabloqueantes están contraindicados, ya que pueden exacerbar bruscamente el espasmo coronario.&lt;br /&gt;• b) Únicamente estatinas: Es incorrecta. Aunque las estatinas se indican en todo paciente con cardiopatía isquémica para buscar estabilización endotelial, utilizarlas "únicamente" privaría al paciente del tratamiento antiisquémico sintomático, no resolviendo ni previniendo los episodios agudos de dolor por espasmo.&lt;br /&gt;• c) AINE y corticoides: Es incorrecta. Los antiinflamatorios no esteroideos (AINEs) y los corticoides carecen por completo de indicación en el tratamiento del vasoespasmo coronario, reservándose para patologías inflamatorias como la pericarditis aguda.</t>
  </si>
  <si>
    <t>DIAGNÓSTICO DIFERENCIAL CLÍNICO&lt;br /&gt;&lt;br /&gt;• Angina Inestable (SCASEST): Puede presentarse en reposo, típicamente con una duración menor de 15 a 20 minutos, pero a diferencia de la angina de Prinzmetal, el mecanismo subyacente es un trombo no oclusivo sobre una placa aterosclerótica complicada, cursando clásicamente sin supradesnivel del ST.&lt;br /&gt;• Infarto Agudo de Miocardio (SCACEST): Se caracteriza por dolor prolongado (&gt; 20 a 30 minutos) que no calma con nitratos, asociado a un trombo oclusivo total (100%) que genera un supradesnivel persistente del segmento ST y elevación patológica de biomarcadores (Troponinas).</t>
  </si>
  <si>
    <t>En IAMCEST tratado con fibrinolíticos, ¿qué hallazgo indica fracaso de la reperfusión y necesidad de angioplastia de rescate?&lt;br&gt;&lt;br&gt;a) Leve elevación de troponina&lt;br&gt;&lt;br&gt;b) Normalización parcial del ST y desaparición del dolor&lt;br&gt;&lt;br&gt;c) Persistencia de elevación del ST de descenso insignificante alrededor de noventa minutos y dolor isquémico sostenido&lt;br&gt;&lt;br&gt;d) Desaparición del dolor sin cambios ECG</t>
  </si>
  <si>
    <t>&lt;br&gt;c) Persistencia de elevación del ST de descenso insignificante alrededor de noventa minutos y dolor isquémico sostenido</t>
  </si>
  <si>
    <t>Si en el contexto del tratamiento inicial de un infarto agudo de miocardio &lt;b&gt;la fibrinólisis fracasa&lt;/b&gt; (situación evidenciada clínicamente por la persistencia del dolor isquémico sostenido y un descenso insignificante del segmento ST), se debe derivar al paciente inmediatamente para la realización de una &lt;b&gt;Angioplastia (ATC) de rescate&lt;/b&gt;.</t>
  </si>
  <si>
    <t>&lt;b&gt;ESTRATEGIAS POST-TROMBÓLISIS Y ANGIOPLASTIA DE RESCATE&lt;/b&gt;&lt;br /&gt;&lt;br /&gt;El tratamiento inicial del Síndrome Coronario Agudo con Elevación del ST (SCACEST) persigue la recanalización precoz, completa y sostenida del vaso ocluido.&lt;br /&gt;• &lt;b&gt;Fibrinólisis:&lt;/b&gt; Si la angioplastia primaria no está disponible en los tiempos óptimos (&lt; 120 minutos), se administra terapia fibrinolítica (ej. &lt;i&gt;Estreptoquinasa&lt;/i&gt;) y se evalúan estrictamente los signos de reperfusión a los 60-90 minutos.&lt;br /&gt;• &lt;b&gt;Fracaso de la reperfusión:&lt;/b&gt; Se define por la persistencia de la isquemia tisular a pesar del trombolítico. Clínicamente, el paciente mantiene el dolor isquémico sostenido y en el electrocardiograma persiste la elevación del segmento ST (con un descenso nulo o insignificante), indicando que el trombo persiste ocluyendo la arteria al 100%.&lt;br /&gt;• &lt;b&gt;Conducta de Rescate:&lt;/b&gt; Frente a este fracaso terapéutico, se debe derivar al paciente inmediatamente a un centro con capacidad hemodinámica para realizar una &lt;b&gt;Angioplastia (ATC) de rescate&lt;/b&gt; con el fin de destapar el vaso mecánicamente.&lt;br /&gt;• &lt;b&gt;Estrategia Farmacoinvasiva:&lt;/b&gt; Si la fibrinólisis fue exitosa pero el infarto es de alto riesgo (cara anterior, Killip ≥ II, compromiso de VD, hipotensión o taquicardia), se recomienda realizar de todas formas una ATC selectiva programada entre las 3 y 24 horas post-fibrinólisis.</t>
  </si>
  <si>
    <t>&lt;b&gt;c) Persistencia de elevación del ST de descenso insignificante alrededor de noventa minutos y dolor isquémico sostenido:&lt;/b&gt; Es la opción correcta. La asociación de dolor precordial refractario y la persistencia del supradesnivel del segmento ST tras el tiempo de ventana de acción del fibrinolítico confirma que no hubo lisis del coágulo, determinando el fracaso absoluto del tratamiento farmacológico y obligando a intervenir mecánicamente mediante una ATC de rescate.</t>
  </si>
  <si>
    <t>&lt;b&gt;a) Leve elevación de troponina:&lt;/b&gt; Es incorrecta. La elevación de las troponinas es un marcador biológico normal e inherente a la necrosis miocárdica ya establecida, no siendo un parámetro para evaluar de manera aguda el éxito o fracaso de la reperfusión de la arteria.&lt;br /&gt;&lt;b&gt;b) Normalización parcial del ST y desaparición del dolor:&lt;/b&gt; Es incorrecta. La resolución clínica del dolor y el descenso manifiesto del supradesnivel del ST constituyen los criterios exactos de &lt;b&gt;éxito&lt;/b&gt; de la reperfusión, indicando que el vaso ha sido recanalizado efectivamente.&lt;br /&gt;&lt;b&gt;d) Desaparición del dolor sin cambios ECG:&lt;/b&gt; Es incorrecta. Aunque requiere seguimiento estricto, la desaparición del dolor isquémico descarta en primera instancia el fracaso absoluto; la persistencia conjunta del dolor isquémico y del supradesnivel del ST es el criterio innegable del fracaso de reperfusión.</t>
  </si>
  <si>
    <t>&lt;b&gt;CRITERIOS DE REPERFUSIÓN EXITOSA&lt;/b&gt;&lt;br /&gt;&lt;br /&gt;La efectividad de la terapia fibrinolítica se monitorea evaluando la triada de reperfusión en la cama del paciente:&lt;br /&gt;• &lt;b&gt;Clínica:&lt;/b&gt; Desaparición o alivio abrupto y significativo del dolor isquémico.&lt;br /&gt;• &lt;b&gt;Eléctrica:&lt;/b&gt; Descenso rápido del supradesnivel del segmento ST (clásicamente un descenso &gt; 50% de la elevación inicial en la derivación más afectada).&lt;br /&gt;• &lt;b&gt;Arritmias de reperfusión:&lt;/b&gt; Aparición de arritmias ventriculares benignas transitorias, siendo el &lt;b&gt;Ritmo Idioventricular Acelerado (RIVA)&lt;/b&gt; el marcador más característico del restablecimiento del flujo coronario.</t>
  </si>
  <si>
    <t>Respecto a la mortalidad, los grandes ensayo de angina estable de riesgo intermedio por ejemplo COURAGE.ISCHEMIA) han mostrado que …&lt;br&gt;&lt;br&gt;a) En ausencia de alto riesgo coronario o revascularización rutinaria no reduce claramente la mortalidad frente a un tratamiento médico general&lt;br&gt;&lt;br&gt;b) No hay datos al respecto&lt;br&gt;&lt;br&gt;c) El tratamiento médico es..&lt;br&gt;&lt;br&gt;d) La revascularización siempre reduce…</t>
  </si>
  <si>
    <t>&lt;br&gt;a) En ausencia de alto riesgo coronario o revascularización rutinaria no reduce claramente la mortalidad frente a un tratamiento médico general</t>
  </si>
  <si>
    <t>En la &lt;b&gt;angina crónica estable&lt;/b&gt; de riesgo intermedio, la &lt;b&gt;revascularización rutinaria no reduce claramente la mortalidad&lt;/b&gt; cuando se la compara frente a la instauración de un &lt;b&gt;tratamiento médico general óptimo&lt;/b&gt; en ausencia de criterios de alto riesgo coronario.</t>
  </si>
  <si>
    <t>&lt;b&gt;TRATAMIENTO INVASIVO EN ANGINA CRÓNICA ESTABLE&lt;/b&gt;&lt;br /&gt;&lt;br /&gt;La angina crónica estable tiene como pilar inicial el tratamiento médico óptimo (antianginosos, aspirina y estatinas) para prevenir episodios isquémicos y mejorar la calidad de vida.&lt;br /&gt;• &lt;b&gt;Estrategia Invasiva (Revascularización):&lt;/b&gt; La intervención mecánica (coronariografía y angioplastia o cirugía) aporta una rápida apertura del vaso para restituir el flujo sanguíneo.&lt;br /&gt;• &lt;b&gt;Indicaciones formales en contextos no agudos:&lt;/b&gt; Su indicación formal y obligatoria se reserva estrictamente para pacientes que presentan una &lt;b&gt;isquemia de alto riesgo&lt;/b&gt; o una angina que resulta &lt;b&gt;refractaria al tratamiento médico óptimo&lt;/b&gt;.&lt;br /&gt;• &lt;b&gt;Impacto pronóstico:&lt;/b&gt; Fuera de los contextos de alto riesgo coronario anatómico o funcional, los procedimientos de revascularización mecánica invasiva de rutina no logran reducir claramente la mortalidad general frente a los beneficios comprobados y sostenidos que aporta el tratamiento farmacológico médico óptimo aislado.</t>
  </si>
  <si>
    <t>La opción a es correcta debido a que la literatura cardiológica y los resultados de grandes ensayos clínicos establecen que, en pacientes con &lt;b&gt;angina crónica estable&lt;/b&gt; catalogados de riesgo intermedio, la &lt;b&gt;revascularización rutinaria no reduce claramente la mortalidad&lt;/b&gt; en comparación con el &lt;b&gt;tratamiento médico óptimo&lt;/b&gt; general. El beneficio real en supervivencia de la revascularización (angioplastia o cirugía) se restringe a subgrupos con &lt;b&gt;alto riesgo coronario&lt;/b&gt; evidenciado (como lesión significativa de tronco, deterioro de la fracción de eyección o isquemia extensa inducible del 20%), reservándose en los demás casos únicamente para el alivio sintomático inmediato de la angina refractaria.</t>
  </si>
  <si>
    <t>&lt;br /&gt;• &lt;b&gt;b) No hay datos al respecto:&lt;/b&gt; Es incorrecta. Existen múltiples ensayos clínicos multicéntricos y guías de práctica clínica con evidencia estadística sólida que fundamentan el manejo y pronóstico comparativo en la angina estable.&lt;br /&gt;• &lt;b&gt;d) La revascularización siempre reduce…:&lt;/b&gt; Es diametralmente incorrecta. La revascularización mecánica invasiva no disminuye invariablemente la mortalidad en todos los escenarios; su beneficio sobre la sobrevida no es universal ni supera al tratamiento farmacológico óptimo cuando se trata de una enfermedad estable de características funcionales leves o intermedias sin predictores de alto riesgo letal.</t>
  </si>
  <si>
    <t>Un paciente con taquicardia ventricular polimorfa tipo torsade de pointes suele tener como factor predisponente:&lt;br&gt;&lt;br&gt;a) Prolongación del intervalo QT por fármacos, trastornos electrolíticos o canalopatías, por lo que el manejo incluye magnesio intravenoso y corrección de QT&lt;br&gt;&lt;br&gt;b) EPOC grave&lt;br&gt;&lt;br&gt;c) Pericarditis viral&lt;br&gt;&lt;br&gt;d) Estenosis aórtica severa</t>
  </si>
  <si>
    <t>a) Prolongación del intervalo QT por fármacos, trastornos electrolíticos o canalopatías, por lo que el manejo incluye magnesio intravenoso y corrección de QT</t>
  </si>
  <si>
    <t>La &lt;b&gt;taquicardia ventricular polimorfa&lt;/b&gt; o &lt;i&gt;Torsades de pointes&lt;/i&gt; se genera inexorablemente sobre la base fisiopatológica de un &lt;b&gt;intervalo QT prolongado&lt;/b&gt; (mayor a 500 ms), el cual puede ser congénito o adquirido debido a alteraciones metabólicas (como la &lt;b&gt;hipomagnesemia&lt;/b&gt; y la hipopotasemia), toxicidad por fármacos antiarrítmicos o isquemia coronaria.</t>
  </si>
  <si>
    <t>&lt;b&gt;TAQUICARDIA VENTRICULAR POLIMORFA (TORSADES DE POINTES) Y QT PROLONGADO&lt;/b&gt;&lt;br /&gt;&lt;br /&gt;La taquicardia ventricular polimorfa, también conocida como "torsión de puntas", es una arritmia ventricular de extrema gravedad hemodinámica.&lt;br /&gt;• &lt;b&gt;Características electrocardiográficas:&lt;/b&gt; Se diagnostica al visualizar una taquicardia ventricular (QRS ancho) en la que el complejo cambia continuamente de morfología y tamaño, dando la impresión visual de retorcerse sobre la línea de base y adoptando un patrón romboidal o en huso.&lt;br /&gt;• &lt;b&gt;Fisiopatología base (Intervalo QT):&lt;/b&gt; Se produce inexorablemente sobre un terreno electrocardiográfico preexistente caracterizado por un &lt;b&gt;intervalo QT prolongado&lt;/b&gt; (mayor a &lt;b&gt;500 ms&lt;/b&gt;). El intervalo QT normal mide la duración total de la actividad eléctrica ventricular, y su prolongación predispone de manera directa a la generación de arritmias severas y muerte súbita.&lt;br /&gt;• &lt;b&gt;Etiología del QT largo:&lt;/b&gt; Puede ser de origen congénito (canalopatías) o adquirido. Las causas adquiridas incluyen alteraciones metabólicas (&lt;i&gt;hipopotasemia, hipomagnesemia, hipocalcemia&lt;/i&gt;), el uso de diversos fármacos (drogas antiarrítmicas, antidepresivos tricíclicos, antibióticos, antihistamínicos) o cuadros de &lt;i&gt;isquemia coronaria&lt;/i&gt; aguda.</t>
  </si>
  <si>
    <t>La opción A es correcta. Clínicamente, la taquicardia ventricular polimorfa tipo &lt;i&gt;Torsades de pointes&lt;/i&gt; se desarrolla como consecuencia ineludible de la prolongación patológica del intervalo QT. Los factores predisponentes clásicos incluyen los trastornos electrolíticos (hipomagnesemia, hipopotasemia), la toxicidad por fármacos y las canalopatías congénitas. La reposición de magnesio endovenoso es la terapia de elección para estabilizar la membrana miocárdica y acortar el QT, resolviendo el sustrato de la arritmia.</t>
  </si>
  <si>
    <t>• &lt;b&gt;b) EPOC grave:&lt;/b&gt; Es incorrecta. La EPOC genera característicamente hipertrofia y dilatación del ventrículo derecho (cor pulmonale) o agrandamiento auricular derecho (onda P pulmonale), predisponiendo a arritmias supraventriculares (como taquicardia auricular multifocal o fibrilación auricular), pero no es un factor predisponente directo para la prolongación del QT ni para la torsión de puntas.&lt;br /&gt;• &lt;b&gt;c) Pericarditis viral:&lt;/b&gt; Es incorrecta. La pericarditis aguda genera alteraciones de la repolarización con supradesnivel cóncavo difuso del ST en múltiples derivaciones, pero no ocasiona prolongación patológica del intervalo QT que predisponga a una taquicardia ventricular polimorfa.&lt;br /&gt;• &lt;b&gt;d) Estenosis aórtica severa:&lt;/b&gt; Es incorrecta. La estenosis aórtica produce una severa sobrecarga de presión e hipertrofia concéntrica del ventrículo izquierdo. Puede predisponer a isquemia, síncope y arritmias ventriculares monomorfas en etapas avanzadas, pero no es el sustrato clásico de QT largo adquirido que define a la &lt;i&gt;Torsades de pointes&lt;/i&gt;.</t>
  </si>
  <si>
    <t>&lt;b&gt;APROXIMACIÓN DIAGNÓSTICA A LAS TAQUICARDIAS DE QRS ANCHO&lt;/b&gt;&lt;br /&gt;&lt;br /&gt;El algoritmo diagnóstico dicta que cuando una taquiarritmia presenta un complejo QRS prolongado (mayor o igual a 0,12 seg), se asume que el impulso nace en el músculo ventricular, por debajo del nódulo auriculoventricular.&lt;br /&gt;• &lt;b&gt;Premisa diagnóstica fundamental:&lt;/b&gt; Ante la duda diagnóstica al visualizar una taquicardia regular con complejo QRS ancho, se debe considerar siempre que se trata de una Taquicardia Ventricular (TV) y actuar en consecuencia.&lt;br /&gt;• &lt;b&gt;Clínica y Hemodinamia:&lt;/b&gt; Estas arritmias equivalen hemodinámicamente a un paro cardíaco. La extrema frecuencia anula el volumen minuto, y la falta de perfusión cerebral genera invariablemente un &lt;i&gt;síncope&lt;/i&gt; (pérdida de conocimiento de origen cardíaco), requiriendo frecuentemente cardioversión eléctrica inmediata.</t>
  </si>
  <si>
    <t>En taquicardia de QRS ancho regular, hemodinámicamente estable, en paciente con cardiopatía estructural, ¿cuál debe ser la presunción diagnóstica inicial?&lt;br&gt;&lt;br&gt;a) Taquicardia supraventricular con bloqueo de rama siempre&lt;br&gt;&lt;br&gt;b) Artefacto de movimiento&lt;br&gt;&lt;br&gt;c) Taquicardia ventricular hasta demostrar lo contrario, por lo que se debe tratar como tal (por ejemplo, amiodarona intravenosa) si no se dispone de diagnóstico electrofisiológico certero&lt;br&gt;&lt;br&gt;d) Taquicardia sinusal</t>
  </si>
  <si>
    <t>&lt;br&gt;c) Taquicardia ventricular hasta demostrar lo contrario, por lo que se debe tratar como tal (por ejemplo, amiodarona intravenosa) si no se dispone de diagnóstico electrofisiológico certero</t>
  </si>
  <si>
    <t>Ante la duda diagnóstica al visualizar una taquicardia regular con complejo QRS ancho, se debe considerar siempre que se trata de una &lt;b&gt;Taquicardia Ventricular (TV)&lt;/b&gt; y actuar en consecuencia inmediata, siendo la &lt;b&gt;Amiodarona endovenosa&lt;/b&gt; el fármaco útil de elección en el tratamiento si el paciente se encuentra estable.</t>
  </si>
  <si>
    <t>&lt;b&gt;DIAGNÓSTICO Y MANEJO DE TAQUIARITMIAS CON QRS ANCHO&lt;/b&gt;&lt;br /&gt;&lt;br /&gt;Cuando una taquiarritmia presenta un complejo QRS prolongado (ancho, de 0,10 a 0,12 seg o más), el algoritmo diagnóstico dicta que el impulso se está generando y transmitiendo por fuera del sistema de conducción rápido, correspondiendo generalmente a arritmias ventriculares.&lt;br /&gt;• &lt;b&gt;Presunción diagnóstica absoluta:&lt;/b&gt; Como norma cardiológica fundamental, ante la duda diagnóstica al visualizar una taquicardia regular con complejo QRS ancho (y especialmente en pacientes con cardiopatía estructural de base), se debe considerar invariablemente que se trata de una &lt;b&gt;Taquicardia Ventricular (TV)&lt;/b&gt; hasta que se demuestre lo contrario.&lt;br /&gt;• &lt;b&gt;Tratamiento en Inestabilidad:&lt;/b&gt; Si la taquicardia ventricular (duración &gt; 30 seg) asocia descompensación hemodinámica, constituye una urgencia extrema y el tratamiento de elección es la &lt;b&gt;Cardioversión eléctrica&lt;/b&gt; sin demoras.&lt;br /&gt;• &lt;b&gt;Tratamiento en Paciente Estable:&lt;/b&gt; Excepcionalmente, si el paciente tolera la arritmia y se encuentra estable, puede intentarse el manejo farmacológico inicial de la misma. Las drogas antiarrítmicas endovenosas indicadas y de elección para este fin son la &lt;b&gt;Amiodarona&lt;/b&gt; o la Lidocaína.</t>
  </si>
  <si>
    <t>&lt;b&gt;c) Taquicardia ventricular hasta demostrar lo contrario, por lo que se debe tratar como tal (por ejemplo, amiodarona intravenosa) si no se dispone de diagnóstico electrofisiológico certero:&lt;/b&gt; Es la opción correcta. Por protocolo de máxima seguridad vital, toda taquicardia de QRS ancho en un paciente con antecedente de patología estructural cardíaca debe ser asumida empíricamente como una taquicardia ventricular letal. Al encontrarse el paciente hemodinámicamente estable, el tratamiento antiarrítmico farmacológico de primera línea validado para intentar revertirla es la infusión de Amiodarona intravenosa.</t>
  </si>
  <si>
    <t>&lt;b&gt;a) Taquicardia supraventricular con bloqueo de rama siempre:&lt;/b&gt; Es incorrecta. Si bien una taquicardia supraventricular (como una TPS) puede discurrir con aberrancia o un bloqueo de rama previo ensanchando el QRS, asumir "siempre" este diagnóstico benigno es negligente, ya que la administración de ciertos fármacos frenadores del nódulo AV en una verdadera taquicardia ventricular puede precipitar un colapso hemodinámico letal.&lt;br /&gt;&lt;b&gt;d) Taquicardia sinusal:&lt;/b&gt; Es incorrecta. La taquicardia sinusal conduce fisiológicamente por el sistema de His-Purkinje, manifestándose obligatoriamente con un QRS angosto o de duración normal (0,08 seg), salvo bloqueo de rama subyacente.&lt;br /&gt;&lt;b&gt;b) Artefacto de movimiento:&lt;/b&gt; Es incorrecta. Un artefacto cinético genera oscilaciones e interferencias arrítmicas en la línea de base del electrocardiograma, no conformando un trazado de taquicardia regular organizada y sostenida en el tiempo.</t>
  </si>
  <si>
    <t>&lt;b&gt;CRITERIOS ELECTROCARDIOGRÁFICOS DE TAQUICARDIA VENTRICULAR&lt;/b&gt;&lt;br /&gt;&lt;br /&gt;Para certificar definitivamente el diagnóstico de una TV en el electrocardiograma, se exige visualizar signos que demuestren el origen inferior del estímulo:&lt;br /&gt;• &lt;b&gt;Disociación aurículo-ventricular:&lt;/b&gt; Se observan ondas P y complejos QRS latiendo a frecuencias totalmente independientes (posee una especificidad diagnóstica del 100%).&lt;br /&gt;• &lt;b&gt;Ausencia de complejos RS en todas las derivaciones precordiales:&lt;/b&gt; Presencia de complejos conformados únicamente por ondas R puras (ej. RRR) u ondas S puras (ej. SSS) abarcando desde V1 hasta V6.&lt;br /&gt;• &lt;b&gt;Intervalo RS prolongado:&lt;/b&gt; Mayor a 100 ms medido en las derivaciones precordiales.</t>
  </si>
  <si>
    <t>En flutter auricular típico, ¿cuál es la característica electrocardiográfica clásica?&lt;br&gt;&lt;br&gt;a) Ritmo totalmente irregular sin actividad auricular discernible&lt;br&gt;&lt;br&gt;b) Ondas en "dientes de sierra" regulares a frecuencia auricular mayor que doscientos cuarenta por minuto, más visibles en derivaciones inferiores, con conducción aurículo-ventricular habitualmente dos a uno&lt;br&gt;&lt;br&gt;c) QRS extremadamente ancho y caótico&lt;br&gt;&lt;br&gt;d) Ondas P bien definidas separadas con ritmo sinusal</t>
  </si>
  <si>
    <t>&lt;br&gt;b) Ondas en "dientes de sierra" regulares a frecuencia auricular mayor que doscientos cuarenta por minuto, más visibles en derivaciones inferiores, con conducción aurículo-ventricular habitualmente dos a uno</t>
  </si>
  <si>
    <t>El aleteo o &lt;b&gt;flutter auricular&lt;/b&gt; se caracteriza clínica y electrocardiográficamente de forma inconfundible por la presencia de &lt;b&gt;ondas en forma de "serrucho" o "dientes de sierra"&lt;/b&gt; (ondas F) en el trazado de base, cursando típicamente con una frecuencia auricular de &lt;b&gt;300 latidos por minuto&lt;/b&gt; y un bloqueo auriculoventricular regular.</t>
  </si>
  <si>
    <t>&lt;b&gt;DIAGNÓSTICO ELECTROCARDIOGRÁFICO DEL FLUTTER AURICULAR&lt;/b&gt;&lt;br /&gt;&lt;br /&gt;El aleteo o flutter auricular es una taquiarritmia originada por un mecanismo fisiopatológico de &lt;b&gt;macro reentradas&lt;/b&gt; organizadas a nivel de las aurículas.&lt;br /&gt;• &lt;b&gt;Actividad Auricular (Ondas F):&lt;/b&gt; Las aurículas laten a una frecuencia altísima, característicamente a &lt;b&gt;300 lpm&lt;/b&gt;. En el electrocardiograma, la línea de base isoeléctrica normal desaparece y es reemplazada por ondas idénticas, continuas y regulares que adoptan una inconfundible &lt;b&gt;forma de serrucho o dientes de sierra&lt;/b&gt;.&lt;br /&gt;• &lt;b&gt;Conducción Auriculoventricular (AV):&lt;/b&gt; El nódulo auriculoventricular es incapaz de conducir estímulos a 300 lpm hacia los ventrículos. Por consiguiente, pacta un &lt;b&gt;bloqueo fisiológico regular&lt;/b&gt;, permitiendo el paso de solo una fracción de los latidos auriculares. &lt;br /&gt;• &lt;b&gt;Respuesta Ventricular:&lt;/b&gt; Al instaurarse bloqueos de grado fijo (como 2:1, 3:1 o 4:1), los complejos QRS (que son angostos por ser una arritmia supraventricular) aparecen en el trazado de manera &lt;b&gt;rígidamente regular&lt;/b&gt;, estableciendo frecuencias ventriculares predecibles de 150, 100 o 75 lpm.</t>
  </si>
  <si>
    <t>La opción b es correcta debido a que la literatura cardiológica dictamina que el &lt;b&gt;flutter auricular&lt;/b&gt; típico se diagnostica por la visualización de &lt;b&gt;ondas en dientes de sierra&lt;/b&gt; originadas por una macro reentrada a altísima frecuencia (siendo 300 lpm, cumpliendo el parámetro de &gt;240 lpm). Al mismo tiempo, el nódulo AV efectúa un bloqueo regular para proteger al ventrículo, siendo la instauración de una &lt;b&gt;conducción 2 a uno (2:1)&lt;/b&gt; el escenario hemodinámico y electrocardiográfico de presentación más habitual.</t>
  </si>
  <si>
    <t>&lt;br /&gt;• &lt;b&gt;a) Ritmo totalmente irregular sin actividad auricular discernible:&lt;/b&gt; Es incorrecta. Este patrón caótico (sin ondas P y con intervalos R-R absolutamente variables) define de forma patognomónica a la &lt;b&gt;fibrilación auricular&lt;/b&gt;, que ocurre por micro reentradas desorganizadas.&lt;br /&gt;• &lt;b&gt;c) QRS extremadamente ancho y caótico:&lt;/b&gt; Es diametralmente incorrecta. El aleteo es una arritmia supraventricular (nace por encima del nódulo AV), por lo que el estímulo desciende por el sistema His-Purkinje normal, produciendo siempre un complejo &lt;b&gt;QRS estrecho o angosto&lt;/b&gt; (0,08 seg).&lt;br /&gt;• &lt;b&gt;d) Ondas P bien definidas separadas con ritmo sinusal:&lt;/b&gt; Es incorrecta. En el flutter auricular, el comando del nódulo sinusal se encuentra abolido o superado por el gran circuito de reentrada; por lo tanto, no existen ondas P sinusales normales, sino ondas F continuas en la línea de base.</t>
  </si>
  <si>
    <t>&lt;b&gt;DIAGNÓSTICO DIFERENCIAL: FLUTTER VS. FIBRILACIÓN AURICULAR&lt;/b&gt;&lt;br /&gt;&lt;br /&gt;Tanto el aleteo (flutter) como la fibrilación auricular son taquiarritmias supraventriculares que carecen de ondas P normales.&lt;br /&gt;• &lt;b&gt;Diferenciación Electrocardiográfica:&lt;/b&gt; El pilar diagnóstico diferencial radica en la regularidad de la respuesta ventricular. En el aleteo auricular, la aparición de los complejos QRS es &lt;b&gt;rígidamente regular&lt;/b&gt; debido al bloqueo nodal constante. En contrapartida, en la fibrilación auricular el grado de bloqueo en el nódulo AV es completamente aleatorio, por lo que los intervalos RR son &lt;b&gt;totalmente variables e irregulares&lt;/b&gt;.</t>
  </si>
  <si>
    <t>En un paciente con síncope de esfuerzo, ECG con intervalo PR progresivamente prolongado seguido de bloqueo P sin QRS, repetido en patrón periódico. ¿Qué tipo de bloqueo aurículo-ventricular se observa?&lt;br&gt;&lt;br&gt;a) Bloqueo AV de segundo grado tipo Mobitz II.&lt;br&gt;&lt;br&gt;b) Bloqueo AV de segundo grado tipo Mobitz I (Wenckebach).&lt;br&gt;&lt;br&gt;c) Bloqueo AV de primer grado simple.&lt;br&gt;&lt;br&gt;d) Bloqueo AV completo.</t>
  </si>
  <si>
    <t>b) Bloqueo AV de segundo grado tipo Mobitz I (Wenckebach).</t>
  </si>
  <si>
    <t>Ante un paciente cuyas ondas P se siguen de complejos QRS a &lt;b&gt;intervalos PR progresivamente más prolongados&lt;/b&gt;, hasta que se produce una falta de conducción AV reiterándose el ciclo, se diagnostica ineludiblemente el &lt;b&gt;Bloqueo AV de segundo grado tipo Mobitz I (con período de Wenckebach)&lt;/b&gt;.</t>
  </si>
  <si>
    <t>&lt;b&gt;DIAGNÓSTICO ELECTROCARDIOGRÁFICO DE LOS BLOQUEOS AURICULOVENTRICULARES (AV)&lt;/b&gt;&lt;br /&gt;&lt;br /&gt;Los bloqueos AV ocurren cuando el nódulo auriculoventricular retarda o interrumpe el paso del estímulo desde las aurículas hacia los ventrículos. Para el diagnóstico de alteraciones con frecuencias menores a 60 lpm, se evalúan los siguientes criterios:&lt;br /&gt;• &lt;b&gt;Bloqueo AV de Primer Grado:&lt;/b&gt; El diagnóstico se establece por la sola prolongación del intervalo PR mayor de 0,20 seg. Todas las ondas P del trazado logran conducir normalmente a un QRS.&lt;br /&gt;• &lt;b&gt;Bloqueo AV de Segundo Grado (Mobitz I):&lt;/b&gt; Se diagnostica al visualizar el &lt;b&gt;período de Wenckebach&lt;/b&gt;. El trazado evidencia un alargamiento progresivo y gradual del intervalo PR de latido en latido (ej. 0,22 seg, luego 0,24, luego 0,30 seg) hasta que, de manera súbita, una onda P no conduce (no se sigue de QRS).&lt;br /&gt;• &lt;b&gt;Bloqueo AV de Segundo Grado (Mobitz II):&lt;/b&gt; Existe un patrón fijo de bloqueo. Se diagnostica cuando cada un número predeterminado y fijo de ondas P aparece un solo QRS (ej. patrón 2:1 o 3:1), sin que exista un alargamiento previo y progresivo del PR.&lt;br /&gt;• &lt;b&gt;Bloqueo AV Completo (Tercer Grado):&lt;/b&gt; El criterio diagnóstico cardinal es la &lt;b&gt;disociación aurículo-ventricular completa&lt;/b&gt;. Las ondas P laten con una frecuencia y los complejos QRS laten de forma totalmente independiente a una frecuencia bajísima de 20 a 40 lpm.</t>
  </si>
  <si>
    <t>b) Fibrosis pulmonar idiopática</t>
  </si>
  <si>
    <t>La opción B es correcta. Clínicamente, el hallazgo de un intervalo PR que se prolonga progresivamente latido a latido hasta que una onda P "cae" o se bloquea (es decir, no es seguida por un complejo QRS) constituye la definición electrocardiográfica exacta del período de Wenckebach, diagnosticando un Bloqueo Auriculoventricular de segundo grado tipo Mobitz I.</t>
  </si>
  <si>
    <t>• &lt;b&gt;a) Bloqueo AV de segundo grado tipo Mobitz II:&lt;/b&gt; Es incorrecta. En el Mobitz II existe un patrón de bloqueo fijo (por ejemplo, 2:1 o 3:1) donde una onda P deja de conducir súbitamente, pero los latidos que sí conducen mantienen un intervalo PR constante, sin evidenciar un alargamiento previo progresivo.&lt;br /&gt;• &lt;b&gt;c) Bloqueo AV de primer grado simple:&lt;/b&gt; Es incorrecta. En el bloqueo de primer grado existe un retraso en la conducción (PR prolongado mayor a 0,20 seg), pero absolutamente todas las ondas P conducen a los ventrículos, sin presentarse latidos bloqueados ni alteraciones periódicas.&lt;br /&gt;• &lt;b&gt;d) Bloqueo AV completo:&lt;/b&gt; Es incorrecta. El bloqueo de tercer grado o completo se caracteriza por una disociación aurículo-ventricular completa, donde aurículas y ventrículos laten de forma totalmente independiente a frecuencias distintas, no existiendo un patrón de alargamiento del PR.</t>
  </si>
  <si>
    <t>&lt;b&gt;SÍNCOPE Y BRADIARRITMIAS&lt;/b&gt;&lt;br /&gt;&lt;br /&gt;La presentación de un síncope (pérdida de conocimiento de origen cardíaco con recuperación ad integrum) en el contexto de bradiarritmias se produce cuando la frecuencia efectiva desciende críticamente, provocando una nula perfusión cerebral. Si bien los bloqueos de segundo grado (Mobitz I) suelen transcurrir de forma asintomática, pueden generar un compromiso hemodinámico agudo que exija la indicación de un marcapaso transitorio.</t>
  </si>
  <si>
    <t>En fibrilación auricular con síndrome de preexcitación (vía accesoria tipo Wolff-Parkinson-White) y respuesta ventricular muy rápida, ¿qué fármaco está contraindicado de forma importante?&lt;br&gt;&lt;br&gt;a) Procainamida&lt;br&gt;&lt;br&gt;b) Ibutilida&lt;br&gt;&lt;br&gt;c) Bloqueantes del nodo AV aislados como verapamilo, diltiazem, digoxina o betabloqueantes&lt;br&gt;&lt;br&gt;d) Amiodarona intravenosa</t>
  </si>
  <si>
    <t>&lt;br&gt;c) Bloqueantes del nodo AV aislados como verapamilo, diltiazem, digoxina o betabloqueantes</t>
  </si>
  <si>
    <t>En pacientes con &lt;b&gt;Síndrome de Wolff-Parkinson-White (WPW)&lt;/b&gt; que desarrollan una &lt;b&gt;fibrilación auricular&lt;/b&gt; concomitante, está estrictamente contraindicado el uso de &lt;b&gt;fármacos bloqueantes exclusivos del nodo auriculoventricular (AV)&lt;/b&gt; (como verapamilo, diltiazem, digoxina o betabloqueantes), ya que al anular el retardo fisiológico de la vía normal, los estímulos auriculares viajarán masivamente por la vía accesoria, desencadenando frecuencias ventriculares letales.&lt;br&gt;&lt;br&gt;&lt;i&gt;(Nota: La contraindicación farmacológica específica de los bloqueantes del nodo AV y el uso de procainamida/ibutilida no se detallan explícitamente en las fuentes provistas, por lo que esta información clínica complementaria no es de las fuentes y puedes querer verificarla independientemente).&lt;/i&gt;</t>
  </si>
  <si>
    <t>&lt;b&gt;SÍNDROME DE WOLFF-PARKINSON-WHITE Y FIBRILACIÓN AURICULAR&lt;/b&gt;&lt;br /&gt;&lt;br /&gt;La presencia de una vía de conducción anómala altera radicalmente el manejo y la presentación clínica de las arritmias supraventriculares asociadas.&lt;br /&gt;• &lt;b&gt;Fisiopatología del WPW:&lt;/b&gt; Esta entidad se caracteriza por la presencia de un haz de conducción accesorio (como el Haz de Kent) que conecta las aurículas directamente con los ventrículos, evitando el nódulo auriculoventricular. Esto se manifiesta en el electrocardiograma basal con un &lt;b&gt;intervalo PR corto (menor de 0,08 seg)&lt;/b&gt; y una &lt;b&gt;onda delta&lt;/b&gt;.&lt;br /&gt;• &lt;b&gt;Peligro de la Fibrilación Auricular:&lt;/b&gt; Si bien en ritmo basal el paciente puede estar asintomático, la instauración de una fibrilación auricular (FA) lo vuelve muy proclive a padecer un &lt;b&gt;síncope&lt;/b&gt; o un colapso hemodinámico letal. Fisiológicamente, en la FA las aurículas laten a frecuencias caóticas de 600 lpm. En el WPW, este enorme volumen de estímulos no sufre el retardo fisiológico del nódulo auriculoventricular, provocando que los ventrículos latan a altísimas frecuencias de &lt;b&gt;250 a 260 latidos por minuto&lt;/b&gt;, lo cual genera un compromiso hemodinámico extremo incompatible con la vida.</t>
  </si>
  <si>
    <t>&lt;b&gt;c) Bloqueantes del nodo AV aislados como verapamilo, diltiazem, digoxina o betabloqueantes:&lt;/b&gt; Es la opción correcta clínica y fisiopatológicamente. Al administrar bloqueantes puros del nódulo AV, se anula la única vía de conducción que ejerce un retardo protector. Esto obliga a que la totalidad de los múltiples impulsos auriculares desciendan por la vía accesoria aberrante, la cual no posee freno fisiológico, precipitando frecuencias ventriculares insostenibles que degeneran en fibrilación ventricular y muerte súbita.</t>
  </si>
  <si>
    <t>&lt;b&gt;a) Procainamida, y b) Ibutilida:&lt;/b&gt; Son opciones incorrectas. Estos fármacos antiarrítmicos actúan bloqueando los canales iónicos y enlenteciendo de forma directa la conducción a través de la vía accesoria, por lo que en la práctica clínica se consideran opciones terapéuticas válidas para frenar la respuesta ventricular en este cuadro específico.&lt;br /&gt;&lt;b&gt;d) Amiodarona intravenosa:&lt;/b&gt; Es incorrecta como contraindicación aislada. Según las fuentes, la Amiodarona es el fármaco de elección para revertir una FA aguda a ritmo sinusal y el fármaco útil de elección en arritmias ventriculares, estando contraindicada de forma absoluta únicamente en pacientes con síndrome de QT largo congénito.</t>
  </si>
  <si>
    <t>&lt;b&gt;DIAGNÓSTICO ELECTROCARDIOGRÁFICO DE VÍAS ANÓMALAS (WPW)&lt;/b&gt;&lt;br /&gt;&lt;br /&gt;Para diagnosticar este síndrome por reentrada a través de vías anómalas en el ECG de base, se exige visualizar tres elementos ineludibles:&lt;br /&gt;• La onda P precediendo al complejo QRS.&lt;br /&gt;• Un intervalo &lt;b&gt;PR muy corto (menor a 0,08 seg)&lt;/b&gt; debido a la ausencia fisiológica del retardo de conducción en el nódulo AV.&lt;br /&gt;• Un ensanchamiento inicial de la rama ascendente del complejo QRS que se denomina &lt;b&gt;onda delta&lt;/b&gt;.</t>
  </si>
  <si>
    <t>Varón de 70 años con EPOC y enfermedad renal crónica estadio 3 consulta por palpitaciones. El ECG muestra una fibrilación auricular con respuesta ventricular media de 110 lpm. ¿Cuál es la estrategia inicial recomendada?&lt;br&gt;&lt;br&gt;a) Cardioversión eléctrica inmediata&lt;br&gt;&lt;br&gt;b) Control de frecuencia con betabloqueantes o calcioantagonistas y valorar anticoagulación&lt;br&gt;&lt;br&gt;c) Ablación por radiofrecuencia de venas pulmonares&lt;br&gt;&lt;br&gt;d) Amiodarona en dosis altas sin otras medidas</t>
  </si>
  <si>
    <t>&lt;br&gt;b) Control de frecuencia con betabloqueantes o calcioantagonistas y valorar anticoagulación</t>
  </si>
  <si>
    <t>En el manejo de una fibrilación auricular con alta respuesta ventricular en un paciente hemodinámicamente estable, la estrategia terapéutica de elección consiste en el control de la frecuencia cardíaca (con betabloqueantes o calcioantagonistas) y la valoración ineludible de la anticoagulación según el riesgo embólico.</t>
  </si>
  <si>
    <t>TRATAMIENTO DE LA FIBRILACIÓN AURICULAR NO AGUDA O DE INICIO INCIERTO&lt;br /&gt;&lt;br /&gt;Ante una fibrilación auricular de inicio incierto o en pacientes estables sin descompensación hemodinámica grave, la estrategia de control del ritmo (cardioversión) no es la medida inicial de primera línea por el altísimo riesgo de embolia.&lt;br /&gt;• Estrategia de Control de Frecuencia: El objetivo hemodinámico inicial es frenar la respuesta ventricular rápida utilizando fármacos que enlentecen la conducción del nódulo auriculoventricular. Se indican Betabloqueantes o Calcioantagonistas (como el Diltiazem o el Verapamilo), ajustando la elección según las comorbilidades del paciente (por ejemplo, evaluando la severidad del EPOC).&lt;br /&gt;• Valoración de la Anticoagulación: Constituye un paso obligatorio. Debido a la estasis sanguínea generada por el "temblor" auricular (que laten a 600 lpm ineficazmente), se debe calcular el Score de CHADS-VASc para determinar el riesgo de embolia sistémica. Si el paciente presenta un puntaje ≥ 2, se indica la anticoagulación de forma permanente.</t>
  </si>
  <si>
    <t>La opción b es correcta debido a que, ante un paciente de 70 años hemodinámicamente compensado (cuya consulta es únicamente por palpitaciones) que presenta una fibrilación auricular con respuesta ventricular rápida (110 lpm), la directriz terapéutica inmediata exige el control de la frecuencia para aliviar el síntoma y mejorar el llenado diastólico. Simultáneamente, es imperativo valorar el riesgo tromboembólico para indicar la anticoagulación profiláctica a fin de prevenir un accidente cerebrovascular isquémico.</t>
  </si>
  <si>
    <t>&lt;br /&gt;• a) Cardioversión eléctrica inmediata: Es diametralmente incorrecta. La cardioversión de extrema urgencia se reserva exclusivamente para la fibrilación auricular aguda que provoca una descompensación hemodinámica grave (como insuficiencia cardíaca severa, hipotensión o angina intratable), lo cual no aplica en este paciente clínico estable.&lt;br /&gt;• c) Ablación por radiofrecuencia de venas pulmonares: Es incorrecta. Constituye un tratamiento invasivo electivo de segunda línea para mantener el control del ritmo a largo plazo en pacientes muy sintomáticos o refractarios, no siendo jamás una estrategia farmacológica inicial de urgencia.&lt;br /&gt;• d) Amiodarona en dosis altas sin otras medidas: Es incorrecta. Si bien la amiodarona es un antiarrítmico útil para revertir a ritmo sinusal, su uso aislado "sin otras medidas" omite criminalmente el pilar terapéutico preventivo más importante a largo plazo en esta arritmia: la evaluación de la necesidad de anticoagulación.</t>
  </si>
  <si>
    <t>SCORE DE CHADS-VASc Y PREVENCIÓN EMBÓLICA&lt;br /&gt;&lt;br /&gt;Para tomar decisiones terapéuticas a largo plazo en pacientes con fibrilación auricular, es imperativo calcular el Score de CHADS-VASc, el cual evalúa el riesgo de embolia periférica asignando valores a distintas comorbilidades:&lt;br /&gt;• Insuficiencia cardíaca, Hipertensión Arterial, Diabetes Mellitus, Enfermedad Vascular, Sexo Femenino, Edad 65-74 años: 1 punto cada uno.&lt;br /&gt;• Edad ≥ 75 años, Antecedente de Stroke/TIA: 2 puntos cada uno.&lt;br /&gt;• Un score igual o mayor a 2 indica un alto riesgo embólico, estableciendo clínicamente la necesidad absoluta de utilizar fármacos anticoagulantes orales de forma permanente.</t>
  </si>
  <si>
    <t>En pacientes con taquicardia ventricular sostenida y miocardiopatía isquémica con FEVI menor o igual a treinta y cinco por ciento, la estrategia de prevención secundaria más indicada es:&lt;br&gt;&lt;br&gt;a) Solo betabloqueantes&lt;br&gt;&lt;br&gt;b) Implante de desfibrilador automático implantable (DAI) junto a optimización del tratamiento médico y posible ablación según recurrencias&lt;br&gt;&lt;br&gt;c) No hacer nada si el episodio fue único&lt;br&gt;&lt;br&gt;d) Anticoagulación como única medida</t>
  </si>
  <si>
    <t>b) Implante de desfibrilador automático implantable (DAI) junto a optimización del tratamiento médico y posible ablación según recurrencias</t>
  </si>
  <si>
    <t>En pacientes con antecedente de &lt;b&gt;taquicardia ventricular sostenida&lt;/b&gt; o muerte súbita resucitada, y que presentan una disfunción ventricular severa (Fracción de Eyección &lt; 30-35%), la indicación terapéutica ineludible como &lt;b&gt;prevención secundaria&lt;/b&gt; a largo plazo es la colocación de un &lt;b&gt;Cardiodesfibrilador Implantable (CDI o DAI)&lt;/b&gt; para detectar y abortar arritmias letales recurrentes.</t>
  </si>
  <si>
    <t>&lt;b&gt;TERAPIA DE DISPOSITIVOS ELÉCTRICOS EN ARRITMIAS VENTRICULARES&lt;/b&gt;&lt;br /&gt;&lt;br /&gt;Para aquellos pacientes que presentan un deterioro severo de la función ventricular o riesgo arrítmico comprobado, el tratamiento médico óptimo se complementa ineludiblemente con dispositivos implantables:&lt;br /&gt;• &lt;b&gt;Cardiodesfibrilador Implantable (CDI o DAI):&lt;/b&gt; Es un dispositivo que detecta arritmias letales (como la taquicardia ventricular o la fibrilación ventricular) y ejecuta una descarga de desfibrilación automática para abortarlas, evitando el colapso hemodinámico.&lt;br /&gt;• &lt;b&gt;Prevención Primaria:&lt;/b&gt; Se indica de manera profiláctica en pacientes que presentan un deterioro severo de la función ventricular izquierda (Fracción de Eyección &lt; 30-35%), independientemente de si han presentado eventos arrítmicos previos.&lt;br /&gt;• &lt;b&gt;Prevención Secundaria:&lt;/b&gt; Se indica formalmente en pacientes que ya han presentado un episodio de &lt;b&gt;Taquicardia Ventricular sostenida&lt;/b&gt; o que han sido resucitados de un evento de &lt;b&gt;Muerte Súbita&lt;/b&gt;.</t>
  </si>
  <si>
    <t>La opción B es correcta. Clínicamente, ante un paciente con disfunción sistólica severa (FEVI menor o igual a 35%) y el antecedente comprobado de un episodio de taquicardia ventricular sostenida, el protocolo exige actuar en el terreno de la prevención secundaria de muerte súbita. La indicación terapéutica a largo plazo es el implante de un cardiodesfibrilador automático implantable (DAI o CDI), el cual detectará y abortará de inmediato las recurrencias arrítmicas letales, debiéndose acompañar siempre de la optimización del tratamiento médico (betabloqueantes, IECA/ARNI) para estabilizar la patología de base.</t>
  </si>
  <si>
    <t>• &lt;b&gt;a) Solo betabloqueantes:&lt;/b&gt; Es incorrecta. Si bien los betabloqueantes son el pilar del tratamiento médico crónico para la insuficiencia cardíaca isquémica y previenen el desarrollo de arritmias (modulando la actividad neurohormonal), su uso aislado resulta insuficiente como prevención secundaria ante el antecedente de una taquicardia ventricular sostenida con FEVI deprimida.&lt;br /&gt;• &lt;b&gt;c) No hacer nada si el episodio fue único:&lt;/b&gt; Es incorrecta. Un episodio único de taquicardia ventricular sostenida en este contexto patológico conlleva un altísimo riesgo de recurrencia fatal (fibrilación ventricular y muerte súbita), obligando taxativamente a tomar medidas invasivas profilácticas.&lt;br /&gt;• &lt;b&gt;d) Anticoagulación como única medida:&lt;/b&gt; Es incorrecta. La anticoagulación está formalmente indicada en arritmias auriculares (como la fibrilación auricular) para prevenir eventos tromboembólicos sistémicos y pulmonares, careciendo de utilidad en la prevención de arritmias ventriculares letales.</t>
  </si>
  <si>
    <t>&lt;b&gt;MANEJO AGUDO DE LA TAQUICARDIA VENTRICULAR SOSTENIDA&lt;/b&gt;&lt;br /&gt;&lt;br /&gt;La premisa terapéutica inicial exige tratar toda taquicardia con QRS ancho como una Taquicardia Ventricular hasta demostrar lo contrario.&lt;br /&gt;• &lt;b&gt;Definición:&lt;/b&gt; Se considera sostenida cuando su duración es mayor a 30 segundos. Constituye una urgencia extrema porque las elevadas frecuencias ventriculares anulan el gasto cardíaco, equivaliendo hemodinámicamente a un paro cardíaco con instauración de síncope.&lt;br /&gt;• &lt;b&gt;Tratamiento Agudo:&lt;/b&gt; El tratamiento de elección es la &lt;b&gt;Cardioversión Eléctrica inmediata sin demora&lt;/b&gt;. Excepcionalmente, si el paciente se encuentra estable, puede intentarse el manejo farmacológico utilizando &lt;i&gt;Amiodarona&lt;/i&gt; endovenosa.</t>
  </si>
  <si>
    <t>Un joven sin cardiopatía estructural conocida presenta episodios de taquicardia supraventricular por reentrada nodal (TRNAV) documentada, muy sintomáticos. ¿Cuál es la estrategia definitiva de elección según guías?&lt;br&gt;&lt;br&gt;a) Ablación con catéter de la vía lenta nodal en un centro de electrofisiología, dada su alta tasa de éxito y bajo riesgo&lt;br&gt;&lt;br&gt;b) No ofrecer tratamiento al ser benigna&lt;br&gt;&lt;br&gt;c) Betabloqueantes de por vida sin más opciones&lt;br&gt;&lt;br&gt;d) Cirugía abierta de corrección</t>
  </si>
  <si>
    <t>&lt;br&gt;a) Ablación con catéter de la vía lenta nodal en un centro de electrofisiología, dada su alta tasa de éxito y bajo riesgo</t>
  </si>
  <si>
    <t>El tratamiento curativo y definitivo de elección para la taquicardia paroxística supraventricular por reentrada intranodal recurrente y sintomática es la &lt;b&gt;ablación con radiofrecuencia&lt;/b&gt; del circuito.</t>
  </si>
  <si>
    <t>&lt;b&gt;TAQUICARDIA PAROXÍSTICA SUPRAVENTRICULAR Y REENTRADA NODAL&lt;/b&gt;&lt;br /&gt;&lt;br /&gt;La Taquicardia Paroxística Supraventricular (TPS) es una arritmia de inicio y terminación brusca clásicamente descrita en individuos jóvenes.&lt;br /&gt;• &lt;b&gt;Fisiopatología:&lt;/b&gt; El mecanismo arritmogénico que produce más frecuentemente la TPS es la &lt;b&gt;reentrada nodal&lt;/b&gt;. Se genera por un circuito cerrado electrofisiológico a nivel del nódulo auriculoventricular que involucra vías de conducción lentas y rápidas.&lt;br /&gt;• &lt;b&gt;Diagnóstico:&lt;/b&gt; Se caracteriza en el electrocardiograma por un ritmo estrictamente regular, QRS angosto y una altísima frecuencia cardíaca (entre &lt;b&gt;160 y 240 lpm&lt;/b&gt;), la cual por su rapidez generalmente oculta a la onda P.&lt;br /&gt;• &lt;b&gt;Tratamiento Definitivo:&lt;/b&gt; La &lt;b&gt;ablación con radiofrecuencia&lt;/b&gt; mediante cateterismo constituye el tratamiento definitivo de elección para erradicar el circuito de reentrada intranodal recurrente.</t>
  </si>
  <si>
    <t>&lt;b&gt;a) Ablación con catéter de la vía lenta nodal en un centro de electrofisiología, dada su alta tasa de éxito y bajo riesgo:&lt;/b&gt; Es la opción correcta. En un paciente joven con episodios recurrentes y muy sintomáticos de taquicardia por reentrada nodal (TRNAV), la ablación por radiofrecuencia de la vía lenta del circuito a nivel del nódulo auriculoventricular es el tratamiento de elección establecido para curar definitivamente la enfermedad.</t>
  </si>
  <si>
    <t>&lt;b&gt;b) No ofrecer tratamiento al ser benigna:&lt;/b&gt; Es incorrecta. Si bien en la juventud suelen ser inicialmente bien toleradas, la arritmia es muy sintomática en este paciente, deteriora la calidad de vida y, a largo plazo, la altísima frecuencia puede precipitar síntomas de descompensación franca (disnea, angor).&lt;br /&gt;&lt;b&gt;c) Betabloqueantes de por vida sin más opciones:&lt;/b&gt; Es incorrecta. La existencia de una opción terapéutica curativa (la ablación) evita someter a un individuo estructuralmente sano a una terapia farmacológica antiarrítmica crónica de por vida.&lt;br /&gt;&lt;b&gt;d) Cirugía abierta de corrección:&lt;/b&gt; Es incorrecta. La intervención curativa se realiza de forma percutánea endovascular mediante cateterismo en un centro de electrofisiología, no teniendo indicación la cirugía cardíaca a cielo abierto.</t>
  </si>
  <si>
    <t>&lt;b&gt;MANEJO DEL EPISODIO AGUDO (TPS)&lt;/b&gt;&lt;br /&gt;&lt;br /&gt;El abordaje inicial de un episodio agudo de TPS depende exclusivamente del estado hemodinámico del paciente al ingreso:&lt;br /&gt;• &lt;b&gt;Paciente Compensado:&lt;/b&gt; La primera medida conservadora es intentar cortar el circuito generando un estímulo vagal (masaje del seno carotídeo). Si no revierte, el tratamiento farmacológico de primera elección es la &lt;b&gt;Adenosina endovenosa&lt;/b&gt; en dosis de 10 mg (siendo el Verapamilo una alternativa terapéutica válida).&lt;br /&gt;• &lt;b&gt;Paciente Descompensado:&lt;/b&gt; Si la arritmia se asocia a una descompensación franca acompañada de dolor en el pecho (angor) o compromiso hemodinámico, se debe realizar de urgencia una &lt;b&gt;Cardioversión eléctrica&lt;/b&gt;.</t>
  </si>
  <si>
    <t>En el contexto de arritmias supraventriculares recurrentes, ¿qué ventajas ofrece la ablación con catéter frente al tratamiento farmacológico crónico?&lt;br&gt;&lt;br&gt;a) No tiene utilidad en arritmias supraventriculares.&lt;br&gt;&lt;br&gt;b) Solo se usa cuando fracasa el marcapasos.&lt;br&gt;&lt;br&gt;c) Alta tasa de curación, reducción de recurrencias y mejora de calidad de vida, evitando efectos adversos de antiarrítmicos a largo plazo en muchas taquicardias reentrantes.&lt;br&gt;&lt;br&gt;d) Es siempre más peligrosa que cualquier fármaco.</t>
  </si>
  <si>
    <t>&lt;br&gt;c) Alta tasa de curación, reducción de recurrencias y mejora de calidad de vida, evitando efectos adversos de antiarrítmicos a largo plazo en muchas taquicardias reentrantes.</t>
  </si>
  <si>
    <t>El tratamiento de elección definitivo para la &lt;b&gt;taquicardia por reentrada intranodal recurrente&lt;/b&gt; y otras arritmias supraventriculares mediadas por circuitos anómalos es la &lt;b&gt;ablación con radiofrecuencia&lt;/b&gt;, logrando una alta tasa de curación y evitando la toxicidad de los antiarrítmicos a largo plazo.</t>
  </si>
  <si>
    <t>&lt;b&gt;TRATAMIENTO DEFINITIVO DE LAS TAQUIARRITMIAS SUPRAVENTRICULARES&lt;/b&gt;&lt;br /&gt;&lt;br /&gt;Las taquiarritmias supraventriculares, especialmente la Taquicardia Paroxística Supraventricular (TPS) generada por mecanismos de reentrada en el nódulo AV o por vías anómalas (como el Síndrome de Wolff-Parkinson-White), exigen una estrategia curativa cuando son recurrentes y severamente sintomáticas.&lt;br /&gt;• &lt;b&gt;Ablación por radiofrecuencia:&lt;/b&gt; Constituye el tratamiento de elección definitivo para cortar el circuito. Al destruir mediante energía térmica la vía aberrante del circuito de reentrada (ej. vía lenta nodal o el haz de Kent), se interrumpe permanentemente el mecanismo fisiopatológico arritmogénico.&lt;br /&gt;• &lt;b&gt;Beneficios a largo plazo:&lt;/b&gt; Esta intervención curativa reduce drásticamente las recurrencias clínicas y mejora la calidad de vida. Fundamentalmente, evita someter al paciente a un esquema crónico con drogas antiarrítmicas (como la amiodarona), las cuales conllevan el riesgo de desarrollar graves efectos adversos tóxicos sistémicos y acumulativos en el tiempo.</t>
  </si>
  <si>
    <t>La opción c es correcta debido a que la literatura cardiológica establece axiomáticamente que la &lt;b&gt;ablación con catéter por radiofrecuencia&lt;/b&gt; es el tratamiento curativo de elección para las taquicardias supraventriculares mediadas por circuitos de reentrada recurrentes. Su principal ventaja radica en ofrecer una &lt;b&gt;alta tasa de curación anatómica definitiva&lt;/b&gt;, erradicando los episodios sintomáticos y liberando al paciente de la dependencia y la toxicidad asociada al uso prolongado de fármacos antiarrítmicos.</t>
  </si>
  <si>
    <t>&lt;br /&gt;• &lt;b&gt;a) No tiene utilidad en arritmias supraventriculares:&lt;/b&gt; Es diametralmente incorrecta. La ablación es precisamente el patrón oro curativo para patologías supraventriculares de alta prevalencia, como la taquicardia paroxística por reentrada intranodal y el Síndrome de Wolff-Parkinson-White.&lt;br /&gt;• &lt;b&gt;b) Solo se usa cuando fracasa el marcapasos:&lt;/b&gt; Es incorrecta. El marcapasos está indicado primariamente para el tratamiento de las bradiarritmias graves (como la disfunción sinusal o los bloqueos auriculoventriculares avanzados), no constituyendo un tratamiento de primera línea ni un paso previo para las taquiarritmias por reentrada.&lt;br /&gt;• &lt;b&gt;d) Es siempre más peligrosa que cualquier fármaco:&lt;/b&gt; Es incorrecta. Si bien es un procedimiento invasivo con riesgos inherentes, su perfil de seguridad y éxito en centros experimentados es superlativo, considerándose un riesgo mucho menor que someter al paciente (especialmente si es joven) a décadas de toxicidad sistémica por drogas antiarrítmicas profilácticas.</t>
  </si>
  <si>
    <t>&lt;b&gt;FISIOPATOLOGÍA DE LA REENTRADA NODAL&lt;/b&gt;&lt;br /&gt;&lt;br /&gt;La Taquicardia Paroxística Supraventricular (TPS) se origina característicamente por una alteración en la conducción del impulso eléctrico.&lt;br /&gt;• &lt;b&gt;Mecanismo de Reentrada:&lt;/b&gt; Se define como un circuito electrofisiológico anómalo por el cual circula un estímulo de manera continua. En la reentrada nodal, un haz de fibras extras forma un circuito cerrado a nivel del nódulo auriculoventricular, el cual involucra vías de conducción lentas y rápidas. La ablación busca destruir selectivamente una de estas vías para anular la perpetuación del circuito.</t>
  </si>
  <si>
    <t>¿Qué cifras definen HTA en consulta en adultos?&lt;br&gt;&lt;br&gt;a) Mayor o igual a 120/80 mmHg mantenida&lt;br&gt;&lt;br&gt;b) Mayor o igual a 130/80 mmHg en cualquier toma aislada&lt;br&gt;&lt;br&gt;c) Mayor o igual a 150/95 mmHg exclusivamente&lt;br&gt;&lt;br&gt;d) Presión sistólica Mayor o igual a 140 mmHg y/o diastólica Mayor o igual a 90 mmHg en mediciones repetidas</t>
  </si>
  <si>
    <t>d) Presión sistólica Mayor o igual a 140 mmHg y/o diastólica Mayor o igual a 90 mmHg en mediciones repetidas</t>
  </si>
  <si>
    <t>La hipertensión arterial (HTA) se define clínicamente por la presencia de una presión arterial sistólica igual o superior a &lt;b&gt;140 mmHg&lt;/b&gt; y/o una presión arterial diastólica igual o superior a &lt;b&gt;90 mmHg&lt;/b&gt;, documentada en mediciones promediadas y repetidas a lo largo del tiempo.</t>
  </si>
  <si>
    <t>&lt;b&gt;DEFINICIÓN Y UMBRAL DIAGNÓSTICO DE LA HIPERTENSIÓN ARTERIAL&lt;/b&gt;&lt;br /&gt;&lt;br /&gt;La hipertensión arterial (HTA) es una alteración cardiovascular compleja considerada un síndrome de daño microvascular. Su definición diagnóstica se basa estrictamente en la medición estandarizada y sostenida de la presión arterial:&lt;br /&gt;• &lt;b&gt;Umbral de diagnóstico:&lt;/b&gt; Se establece de manera consensuada cuando la presión arterial sistólica (PAS) es mayor o igual a &lt;b&gt;140 mmHg&lt;/b&gt; y/o la presión arterial diastólica (PAD) es mayor o igual a &lt;b&gt;90 mmHg&lt;/b&gt;.&lt;br /&gt;• &lt;b&gt;Criterio de confirmación clínica:&lt;/b&gt; Debido a la gran variabilidad fisiológica de la presión, el diagnóstico no debe formularse nunca por una toma aislada. Un adulto padece HTA cuando, por lo menos en dos visitas separadas por una semana, los promedios de dos o más mediciones en cada oportunidad alcanzan o superan el umbral establecido.&lt;br /&gt;• &lt;b&gt;Excepción diagnóstica:&lt;/b&gt; Si el paciente se presenta en su primera consulta con cifras severas correspondientes a HTA Grado 2 o 3 (mayores a &lt;b&gt;160/100 mmHg&lt;/b&gt;), el diagnóstico puede establecerse y confirmarse en la primera visita.&lt;br /&gt;• &lt;b&gt;Condición ineludible:&lt;/b&gt; Se considera hipertensos únicamente a las personas que mantienen estos valores elevados de forma &lt;b&gt;sostenida&lt;/b&gt; a lo largo del tiempo.</t>
  </si>
  <si>
    <t>La opción D es correcta. El umbral diagnóstico establecido por consensos define a la HTA mediante el registro de una presión sistólica mayor o igual a &lt;b&gt;140 mmHg&lt;/b&gt; y/o una presión diastólica mayor o igual a &lt;b&gt;90 mmHg&lt;/b&gt;. Para evitar diagnósticos erróneos inducidos por la variabilidad fisiológica de la tensión, estas cifras deben ser obligatoriamente documentadas a través de promedios en mediciones repetidas en visitas separadas, confirmando así su carácter sostenido.</t>
  </si>
  <si>
    <t>• &lt;b&gt;a) Mayor o igual a 120/80 mmHg mantenida:&lt;/b&gt; Es incorrecta. Valores que oscilan entre 120-139 de sistólica y 80-89 de diastólica se categorizan clínicamente como Presión Arterial Limítrofe o Prehipertensión, no alcanzando el umbral de diagnóstico de HTA.&lt;br /&gt;• &lt;b&gt;b) Mayor o igual a 130/80 mmHg en cualquier toma aislada:&lt;/b&gt; Es incorrecta. Los valores inferiores a 140/90 mmHg no definen HTA en la población general adulta; además, una toma "aislada" es insuficiente para establecer el diagnóstico dada la variabilidad circadiana de la presión arterial.&lt;br /&gt;• &lt;b&gt;c) Mayor o igual a 150/95 mmHg exclusivamente:&lt;/b&gt; Es incorrecta. El punto de corte diagnóstico comienza exactamente a partir de los &lt;b&gt;140/90 mmHg&lt;/b&gt;. Establecer un límite exclusivo de 150/95 mmHg dejaría sin diagnóstico a pacientes que ya cursan con HTA Nivel 1.</t>
  </si>
  <si>
    <t>&lt;b&gt;CATEGORIZACIONES CLÍNICAS ASOCIADAS&lt;/b&gt;&lt;br /&gt;&lt;br /&gt;• &lt;b&gt;Prehipertensión / PA Limítrofe:&lt;/b&gt; Valores que se ubican entre &lt;b&gt;120 a 139 mmHg&lt;/b&gt; de PAS o &lt;b&gt;80 a 89 mmHg&lt;/b&gt; de PAD. Constituyen una alerta clínica (luz amarilla) que requiere un control periódico riguroso y la estimulación temprana con modificaciones del estilo de vida para evitar la progresión de la patología.&lt;br /&gt;• &lt;b&gt;Hipertensión Sistólica Aislada:&lt;/b&gt; Subgrupo de presentación sumamente frecuente en el paciente anciano, definido objetivamente cuando la PAD es menor de &lt;b&gt;90 mmHg&lt;/b&gt; pero la PAS se encuentra igual o superior a &lt;b&gt;140 mmHg&lt;/b&gt;.&lt;br /&gt;• &lt;b&gt;Presión de Pulso:&lt;/b&gt; Es la diferencia matemática que existe entre la PAS y la PAD. Luego de que el paciente supera los 60 años de edad, esta brecha se convierte en la variable hemodinámica más potente y de mayor valor pronóstico para predecir el riesgo de padecer eventos cardiovasculares adversos.</t>
  </si>
  <si>
    <t>¿Cuál es el mensaje clave sobre generalidades de HTA?&lt;br&gt;&lt;br&gt;a) Es un factor de riesgo continuo y mayor, cuya estratificación y diagnóstico requieren medición correcta de PA, evaluación de riesgo global y pesquisa de daño de órgano diana&lt;br&gt;&lt;br&gt;b) Solo importa la cifra aislada de PA en consulta&lt;br&gt;&lt;br&gt;c) No requiere estudio de otros factores de riesgo&lt;br&gt;&lt;br&gt;d) Se define solo por síntomas</t>
  </si>
  <si>
    <t>&lt;br&gt;a) Es un factor de riesgo continuo y mayor, cuya estratificación y diagnóstico requieren medición correcta de PA, evaluación de riesgo global y pesquisa de daño de órgano diana</t>
  </si>
  <si>
    <t>La hipertensión arterial no está circunscripta exclusivamente a las cifras numéricas de la presión arterial, sino que constituye una alteración cardiovascular compleja de &lt;b&gt;riesgo continuo&lt;/b&gt; cuyo diagnóstico y manejo exigen ineludiblemente la &lt;b&gt;evaluación del riesgo cardiovascular global&lt;/b&gt; y la búsqueda activa de daño de órgano blanco.</t>
  </si>
  <si>
    <t>&lt;b&gt;GENERALIDADES Y RIESGO GLOBAL DE LA HTA&lt;/b&gt;&lt;br /&gt;&lt;br /&gt;La hipertensión arterial (HTA) debe ser considerada un síndrome complejo en el cual existe daño microvascular progresivo.&lt;br /&gt;• &lt;b&gt;Factor de Riesgo Continuo:&lt;/b&gt; El riesgo derivado de la elevación de la presión arterial es un proceso ininterrumpido y continuo. A partir de valores superiores a 115/75 mmHg, la incidencia de eventos cardiovasculares y cerebrovasculares comienza a aumentar de forma proporcional, duplicándose el riesgo de mortalidad cardiovascular con cada incremento de 20 mmHg en la presión sistólica o 10 mmHg en la diastólica.&lt;br /&gt;• &lt;b&gt;Evaluación del Riesgo Global:&lt;/b&gt; La HTA esencial es una enfermedad multifactorial. En la práctica clínica, no debe evaluarse como un número aislado, sino que se enmarca dentro de la evaluación del riesgo cardiovascular global del individuo. La coexistencia de la HTA con otros factores (obesidad, diabetes, dislipemia) propicia una sinergia patológica que acelera el proceso aterosclerótico.&lt;br /&gt;• &lt;b&gt;Diagnóstico Integral:&lt;/b&gt; El diagnóstico no se limita a constatar la elevación de las cifras tensionales en el consultorio. Se estructura sobre los objetivos de detectar la presencia de HTA, establecer el riesgo global evaluando el Daño de Órgano Blanco (DOB) mediante estudios complementarios, e identificar posibles causas de HTA secundaria.</t>
  </si>
  <si>
    <t>&lt;b&gt;a) Es un factor de riesgo continuo y mayor, cuya estratificación y diagnóstico requieren medición correcta de PA, evaluación de riesgo global y pesquisa de daño de órgano diana:&lt;/b&gt; Es la opción correcta. La HTA representa un riesgo cardiovascular persistente y progresivo que interactúa de manera sinérgica con otras comorbilidades. Por este motivo, el abordaje clínico exige medir adecuadamente la presión en distintas visitas, estratificar el nivel de riesgo del paciente y realizar estudios complementarios dirigidos a detectar un daño orgánico subclínico (como microalbuminuria o hipertrofia ventricular izquierda).</t>
  </si>
  <si>
    <t>&lt;b&gt;b) Solo importa la cifra aislada de PA en consulta:&lt;/b&gt; Es incorrecta. Limitar la evaluación de la enfermedad a una cifra aislada ignora el estado cardiovascular total del paciente, su riesgo global y el daño microvascular crónico subyacente.&lt;br /&gt;&lt;b&gt;c) No requiere estudio de otros factores de riesgo:&lt;/b&gt; Es incorrecta y riesgosa. La HTA se asocia íntimamente a factores de riesgo modificables como la inactividad física, el tabaquismo y el síndrome metabólico, los cuales deben ser imperativamente estudiados e intervenidos.&lt;br /&gt;&lt;b&gt;d) Se define solo por síntomas:&lt;/b&gt; Es incorrecta. La característica clínica más importante y frecuente de la hipertensión arterial es que se presenta de forma completamente asintomática durante años, manifestándose los síntomas sólo cuando se instaura el daño en los órganos blanco o en elevaciones tensionales agudas severas.</t>
  </si>
  <si>
    <t>&lt;b&gt;EL ASESINO SILENCIOSO Y SINTOMATOLOGÍA&lt;/b&gt;&lt;br /&gt;&lt;br /&gt;Habitualmente, el paciente ignora que padece la enfermedad durante años debido a su presentación silente.&lt;br /&gt;• &lt;b&gt;Ausencia de síntomas tempranos:&lt;/b&gt; Cefaleas, mareos, vértigo o epistaxis no son síntomas directos de la hipertensión arterial en la inmensa mayoría de los casos (el 99% de las epistaxis o derrames oculares responden a alteraciones locales).&lt;br /&gt;• &lt;b&gt;Conducta proactiva:&lt;/b&gt; La HTA debe ser diagnosticada y tratada proactivamente aun en el paciente asintomático, no para calmar síntomas inexistentes, sino estrictamente para evitar el daño microvascular crónico y los eventos vasculares duros futuros.</t>
  </si>
  <si>
    <t>En una urgencia hipertensiva (emergencia hipertensiva), además de cifras muy elevadas, debe existir:&lt;br&gt;&lt;br&gt;a) Ansiedad sin hallazgos objetivos.&lt;br&gt;&lt;br&gt;b) Cefalea leve aislada.&lt;br&gt;&lt;br&gt;c) PA elevada sin síntomas ni daño.&lt;br&gt;&lt;br&gt;d) Daño agudo de órgano diana (encefalopatia, ictus, síndrome coronario agudo, disección aórtica, edema agudo de pulmón, etc.).</t>
  </si>
  <si>
    <t>&lt;br&gt;d) Daño agudo de órgano diana (encefalopatia, ictus, síndrome coronario agudo, disección aórtica, edema agudo de pulmón, etc.).</t>
  </si>
  <si>
    <t>En el cuadro clínico de la &lt;b&gt;emergencia hipertensiva&lt;/b&gt; existe invariablemente un &lt;b&gt;daño agudo y evolutivo de un órgano blanco&lt;/b&gt;, donde la elevación severa de la presión arterial es la causa patogénica directa de la disfunción orgánica.</t>
  </si>
  <si>
    <t>&lt;b&gt;ELEVACIONES AGUDAS DE LA PRESIÓN ARTERIAL Y EMERGENCIAS HIPERTENSIVAS&lt;/b&gt;&lt;br /&gt;&lt;br /&gt;Cuando se presentan cifras tensionales severas (generalmente &gt; 180/110 mmHg), su clasificación y manejo dependen estrictamente de la presencia o ausencia de daño orgánico:&lt;br /&gt;• &lt;b&gt;Sin Daño Agudo de Órgano Blanco:&lt;/b&gt; Incluye la HTA Severa Aislada (asintomática o pseudocrisis) y la HTA Severa de Riesgo Indeterminado (ex Urgencia), las cuales se manejan con reposo o medicación oral para un descenso paulatino.&lt;br /&gt;• &lt;b&gt;Con Daño Agudo de Órgano Blanco (Emergencia Hipertensiva):&lt;/b&gt; Existe un daño orgánico agudo inminente o evolutivo. Requieren internación en Unidad de Cuidados Intensivos (UTI) y drogas endovenosas (como el nitroprusiato de sodio) para reducir la presión arterial en un plazo estricto no mayor a dos horas.&lt;br /&gt;• &lt;b&gt;Cuadros Clínicos Incluidos:&lt;/b&gt; Las emergencias hipertensivas propiamente dichas abarcan entidades críticas como la &lt;b&gt;encefalopatía hipertensiva&lt;/b&gt;, la &lt;b&gt;disección aórtica aguda&lt;/b&gt;, el &lt;b&gt;edema agudo de pulmón hipertensivo&lt;/b&gt;, las crisis hiperadrenérgicas y la eclampsia.</t>
  </si>
  <si>
    <t>La opción d es correcta debido a que la literatura médica establece que una &lt;b&gt;emergencia hipertensiva&lt;/b&gt; se define clínica e ineludiblemente por la presencia de un &lt;b&gt;daño agudo y evolutivo de un órgano diana&lt;/b&gt; (como encefalopatía, ictus, disección aórtica o edema agudo de pulmón), escenario que exige un descenso rápido de las cifras tensionales mediante terapia endovenosa en una unidad de cuidados intensivos.</t>
  </si>
  <si>
    <t>&lt;br /&gt;• &lt;b&gt;a) Ansiedad sin hallazgos objetivos:&lt;/b&gt; Es incorrecta. Se catalogaría como una HTA severa aislada o se relacionaría con una descarga simpática por estrés, donde la presión elevada es un epifenómeno y no cursa con daño de órgano blanco que justifique una emergencia.&lt;br /&gt;• &lt;b&gt;b) Cefalea leve aislada:&lt;/b&gt; Es incorrecta. Un síntoma inespecífico leve sin deterioro neurológico grave no configura un daño de órgano diana. Suele categorizarse como HTA severa de riesgo indeterminado (ex urgencia).&lt;br /&gt;• &lt;b&gt;c) PA elevada sin síntomas ni daño:&lt;/b&gt; Es diametralmente incorrecta. La mera elevación numérica asintomática sin evidencia clínica de disfunción orgánica aguda define a la HTA severa aislada (o pseudocrisis), la cual no representa una emergencia hipertensiva y se maneja con reposo domiciliario.</t>
  </si>
  <si>
    <t>¿Qué afirmación describe mejor la HTA de bata blanca?&lt;br&gt;&lt;br&gt;a) PA elevada en consulta (Mayor o igual a 140/90) con valores ambulatorios de 24 h dentro de rango normal&lt;br&gt;&lt;br&gt;b) PA elevada en consulta y en monitorización ambulatoria&lt;br&gt;&lt;br&gt;c) PA normal en consulta y elevada solo en domicilio&lt;br&gt;&lt;br&gt;d) Elevación aislada nocturna sin cambios en consulta</t>
  </si>
  <si>
    <t>a) PA elevada en consulta (Mayor o igual a 140/90) con valores ambulatorios de 24 h dentro de rango normal</t>
  </si>
  <si>
    <t>El &lt;b&gt;síndrome de hipertensión de bata blanca&lt;/b&gt; (o del delantal blanco) se define por la presencia de &lt;b&gt;valores tensionales altos en consultorio (≥ 140/90 mmHg)&lt;/b&gt; que resultan ser completamente &lt;b&gt;normales en la vida diaria o ambulatoria&lt;/b&gt;, representando una variable tensional reactiva que requiere confirmación diagnóstica mediante un &lt;b&gt;MAPA&lt;/b&gt;.</t>
  </si>
  <si>
    <t>&lt;b&gt;DIAGNÓSTICO INTEGRAL Y VARIABILIDAD DE LA PRESIÓN ARTERIAL&lt;/b&gt;&lt;br /&gt;&lt;br /&gt;El diagnóstico integral del paciente hipertenso no se limita a constatar la elevación de las cifras tensionales en un momento aislado debido a la gran variabilidad fisiológica de la presión arterial.&lt;br /&gt;• &lt;b&gt;Umbral en Consultorio:&lt;/b&gt; La hipertensión arterial (HTA) se define cuando los promedios de mediciones son iguales o superiores a &lt;b&gt;140 mmHg&lt;/b&gt; de PAS y/o &lt;b&gt;90 mmHg&lt;/b&gt; de PAD.&lt;br /&gt;• &lt;b&gt;HTA de Bata Blanca (Delantal Blanco):&lt;/b&gt; Constituye una variable tensional o reactiva, no una verdadera hipertensión secundaria. El paciente exhibe cifras diagnósticas de HTA exclusivamente durante la consulta médica, manteniendo valores estrictamente normales en su entorno cotidiano o domiciliario.&lt;br /&gt;• &lt;b&gt;Confirmación Diagnóstica:&lt;/b&gt; Ante la firme sospecha de este fenómeno clínico, la mejor opción y conducta médica indicada para aclarar definitivamente el diagnóstico es solicitar un &lt;b&gt;Monitoreo Ambulatorio de Presión Arterial de 24 horas (MAPA)&lt;/b&gt;, el cual permite registrar el comportamiento real de la tensión a lo largo del día y confirmar que los promedios ambulatorios se encuentran dentro del rango normal.</t>
  </si>
  <si>
    <t>La opción A es correcta. Clínicamente, el síndrome de hipertensión de bata blanca o del delantal blanco describe una condición puramente reactiva. El paciente presenta un incremento transitorio de su presión arterial alcanzando el umbral diagnóstico en la oficina (mayor o igual a 140/90 mmHg) a causa del estrés generado específicamente por el entorno médico. Fuera de este ambiente, los registros ambulatorios documentados a través de un MAPA de 24 horas reflejan valores tensionales normales y estables en la vida diaria.</t>
  </si>
  <si>
    <t>• &lt;b&gt;b) PA elevada en consulta y en monitorización ambulatoria:&lt;/b&gt; Es incorrecta. Este patrón confirma el diagnóstico de una hipertensión arterial sostenida o verdadera, ya que la elevación de las cifras patológicas no se limita al consultorio médico.&lt;br /&gt;• &lt;b&gt;c) PA normal en consulta y elevada solo en domicilio:&lt;/b&gt; Es incorrecta. Este fenómeno hemodinámico inverso se denomina clínicamente "Hipertensión oculta" o enmascarada, y posee un riesgo cardiovascular asociado significativamente mayor que la HTA de bata blanca.&lt;br /&gt;• &lt;b&gt;d) Elevación aislada nocturna sin cambios en consulta:&lt;/b&gt; Es incorrecta. La elevación nocturna, o la falta de descenso fisiológico de la presión durante el sueño (conocido como patrón &lt;i&gt;non dipper&lt;/i&gt;), es una alteración que confiere peor pronóstico y se asocia a trastornos como el Síndrome de Apnea Obstructiva del Sueño (SAOS) o diabetes, no definiendo el efecto reactivo de la consulta médica.</t>
  </si>
  <si>
    <t>&lt;b&gt;MONITOREO AMBULATORIO Y VALORES DE CORTE&lt;/b&gt;&lt;br /&gt;&lt;br /&gt;El Monitoreo Ambulatorio de Presión Arterial de 24 horas (MAPA) utiliza un dispositivo portátil que se infla automáticamente cada 15 minutos. Para confirmar HTA mediante este estudio, los umbrales exigidos difieren de la toma en consultorio:&lt;br /&gt;• &lt;b&gt;Promedio de 24 horas:&lt;/b&gt; Mayor o igual a &lt;b&gt;130/80 mmHg&lt;/b&gt;.&lt;br /&gt;• &lt;b&gt;Promedio Diurno:&lt;/b&gt; Mayor o igual a &lt;b&gt;135/85 mmHg&lt;/b&gt;.&lt;br /&gt;• &lt;b&gt;Promedio Nocturno:&lt;/b&gt; Mayor o igual a &lt;b&gt;120/70 mmHg&lt;/b&gt;.</t>
  </si>
  <si>
    <t>¿Qué rango corresponde a HTA grado 1?&lt;br&gt;&lt;br&gt;a) PAS 160–179 mmHg y/o PAD 100–109 mmHg&lt;br&gt;&lt;br&gt;b) PAS 130–139 mmHg y/o PAD 85–89 mmHg&lt;br&gt;&lt;br&gt;c) PAS 140–159 mmHg y/o PAD 90–99 mmHg&lt;br&gt;&lt;br&gt;d) PAS Mayor o igual a 180 mmHg y/o PAD Mayor o igual a 110 mmHg</t>
  </si>
  <si>
    <t>&lt;br&gt;c) PAS 140–159 mmHg y/o PAD 90–99 mmHg</t>
  </si>
  <si>
    <t>Según el Consenso Argentino de Hipertensión Arterial y las normativas internacionales, el diagnóstico de &lt;b&gt;HTA Nivel 1 (o Grado 1)&lt;/b&gt; corresponde a las cifras tensionales confirmadas de Presión Arterial Sistólica (PAS) de &lt;b&gt;140 a 159 mmHg&lt;/b&gt; y/o Presión Arterial Diastólica (PAD) de &lt;b&gt;90 a 99 mmHg&lt;/b&gt;.</t>
  </si>
  <si>
    <t>&lt;b&gt;CLASIFICACIÓN DE LA HIPERTENSIÓN ARTERIAL SEGÚN CIFRAS TENSIONALES&lt;/b&gt;&lt;br /&gt;&lt;br /&gt;La clasificación según las cifras tensionales en consultorio aplica a mayores de 16 años, sin tratamiento con drogas antihipertensivas y en ausencia de enfermedad aguda. Cuando las presiones sistólica y diastólica califican en categorías diferentes, se debe elegir sistemáticamente la categoría más alta.&lt;br /&gt;• &lt;b&gt;PA Normal:&lt;/b&gt; Presión Arterial Sistólica (PAS) &lt; 130 mmHg y/o Presión Arterial Diastólica (PAD) &lt; 85 mmHg.&lt;br /&gt;• &lt;b&gt;PA Limítrofe (Prehipertensión):&lt;/b&gt; PAS 130 - 139 mmHg y/o PAD 85 - 89 mmHg.&lt;br /&gt;• &lt;b&gt;HTA Nivel 1 (Grado 1):&lt;/b&gt; PAS &lt;b&gt;140 - 159 mmHg&lt;/b&gt; y/o PAD &lt;b&gt;90 - 99 mmHg&lt;/b&gt;. Por ejemplo, bajo los parámetros estrictos del informe JNC VII, una cifra tensional de 145/95 mmHg corresponde al Estadio 1.&lt;br /&gt;• &lt;b&gt;HTA Nivel 2 (Grado 2):&lt;/b&gt; PAS 160 - 179 mmHg y/o PAD 100 - 109 mmHg.&lt;br /&gt;• &lt;b&gt;HTA Nivel 3 (Grado 3):&lt;/b&gt; PAS ≥ 180 mmHg y/o PAD ≥ 110 mmHg.&lt;br /&gt;• &lt;b&gt;HTA Sistólica Aislada:&lt;/b&gt; PAS ≥ 140 mmHg y PAD &lt; 90 mmHg.</t>
  </si>
  <si>
    <t>&lt;b&gt;c) PAS 140–159 mmHg y/o PAD 90–99 mmHg:&lt;/b&gt; Es la opción correcta. De acuerdo con la clasificación vigente para el diagnóstico y estratificación, las cifras de presión arterial sistólica entre 140 y 159 mmHg, acompañadas o no de una presión diastólica entre 90 y 99 mmHg, definen estrictamente el Grado 1 o Nivel 1 de la hipertensión arterial.</t>
  </si>
  <si>
    <t>&lt;b&gt;a) PAS 160–179 mmHg y/o PAD 100–109 mmHg:&lt;/b&gt; Es incorrecta. Este rango de elevación tensional corresponde a la definición de HTA Nivel 2 o Grado 2.&lt;br /&gt;&lt;b&gt;b) PAS 130–139 mmHg y/o PAD 85–89 mmHg:&lt;/b&gt; Es incorrecta. Estas cifras no alcanzan el umbral de 140/90 mmHg para el diagnóstico formal de hipertensión, catalogándose clínicamente como Presión Arterial Limítrofe o Prehipertensión.&lt;br /&gt;&lt;b&gt;d) PAS Mayor o igual a 180 mmHg y/o PAD Mayor o igual a 110 mmHg:&lt;/b&gt; Es incorrecta. Los valores extremos iguales o superiores a 180/110 mmHg clasifican automáticamente al paciente en la categoría de máxima severidad: HTA Nivel 3 o Grado 3.</t>
  </si>
  <si>
    <t>&lt;b&gt;MEDICIÓN Y DIAGNÓSTICO EN CONSULTORIO&lt;/b&gt;&lt;br /&gt;&lt;br /&gt;Debido a la gran variabilidad fisiológica de la presión arterial, el diagnóstico no debe formularse por una toma aislada. Un adulto padece HTA cuando, por lo menos en dos visitas separadas por una semana, los promedios de dos o más mediciones en cada oportunidad son iguales o superiores a 140/90 mmHg. La única excepción a esta regla es si el paciente se presenta en su primera consulta con cifras correspondientes a HTA Grado 2 o 3 (mayores a 160/100 mmHg); en ese escenario, el diagnóstico de enfermedad hipertensiva se puede establecer de manera confirmatoria en la primera visita.</t>
  </si>
  <si>
    <t>¿Qué afirmación es correcta sobre HTA en ancianos?&lt;br&gt;&lt;br&gt;a) No debe tratarse en ningún caso&lt;br&gt;&lt;br&gt;b) Predomina la hipotensión crónica&lt;br&gt;&lt;br&gt;c) Es frecuente la HTA sistólica aislada por rigidez arterial, con mayor riesgo de eventos cerebrales&lt;br&gt;&lt;br&gt;d) La HTA no aumenta el riesgo por encima de los 80 años</t>
  </si>
  <si>
    <t>&lt;br&gt;c) Es frecuente la HTA sistólica aislada por rigidez arterial, con mayor riesgo de eventos cerebrales</t>
  </si>
  <si>
    <t>En la población anciana, la presentación clínica prevalente es la &lt;b&gt;hipertensión sistólica aislada&lt;/b&gt;, una entidad asociada a la pérdida de la elastancia vascular (rigidez de grandes vasos) que conlleva un &lt;b&gt;riesgo cardiovascular muy elevado&lt;/b&gt; y alta predisposición a eventos cerebrovasculares.</t>
  </si>
  <si>
    <t>&lt;b&gt;HIPERTENSIÓN ARTERIAL EN EL ANCIANO&lt;/b&gt;&lt;br /&gt;&lt;br /&gt;La prevalencia de la hipertensión arterial aumenta marcadamente con el avance de los grupos etarios, superando el 50% en mayores de 45 años y alcanzando cifras alarmantes en la tercera edad.&lt;br /&gt;• &lt;b&gt;Hipertensión Sistólica Aislada:&lt;/b&gt; Constituye un subgrupo de presentación sumamente común en el anciano. Se diagnostica cuando la Presión Arterial Sistólica (PAS) es igual o superior a &lt;b&gt;140 mmHg&lt;/b&gt;, mientras que la Presión Arterial Diastólica (PAD) permanece menor a &lt;b&gt;90 mmHg&lt;/b&gt;.&lt;br /&gt;• &lt;b&gt;Fisiopatología:&lt;/b&gt; Su desarrollo se debe fundamentalmente a que los grandes vasos (como la aorta) pierden su &lt;b&gt;elastancia vascular&lt;/b&gt; (rigidez arterial o incapacidad física de recibir volumen), generando un aumento aislado de la presión sistólica.&lt;br /&gt;• &lt;b&gt;Impacto Pronóstico:&lt;/b&gt; Esta entidad clínica conlleva un &lt;b&gt;riesgo cardiovascular muy elevado&lt;/b&gt;. Al analizar las complicaciones crónicas letales, se establece que el 33% de los pacientes hipertensos fallecerá a causa de una enfermedad cerebrovascular (ictus o ACV).</t>
  </si>
  <si>
    <t>La opción c es correcta debido a que la literatura establece que la &lt;b&gt;hipertensión sistólica aislada&lt;/b&gt; (PAS ≥ 140 mmHg y PAD &lt; 90 mmHg) es un subgrupo de presentación predominante y común en los ancianos. Su etiología radica en la pérdida de la elastancia o rigidez de los grandes vasos de conductancia (aorta), lo cual confiere a estos pacientes un &lt;b&gt;riesgo cardiovascular muy elevado&lt;/b&gt;, con una predisposición directa a sufrir morbimortalidad por eventos isquémicos o hemorrágicos cerebrales.</t>
  </si>
  <si>
    <t>&lt;br /&gt;• &lt;b&gt;a) No debe tratarse en ningún caso:&lt;/b&gt; Es diametralmente incorrecta. Las guías terapéuticas establecen metas de control claras para los pacientes ancianos (por ejemplo, reducir la PA por debajo de 150/90 mmHg o 140/90 mmHg según su estado físico), demostrando que el tratamiento médico óptimo disminuye drásticamente la incidencia de eventos letales.&lt;br /&gt;• &lt;b&gt;b) Predomina la hipotensión crónica:&lt;/b&gt; Es incorrecta. Epidemiológicamente, la prevalencia de la hipertensión arterial aumenta de manera sostenida con la edad, llegando a afectar hasta el 81,7% de los adultos entre 65 y 74 años, por lo que la hipertensión es la condición predominante.&lt;br /&gt;• &lt;b&gt;d) La HTA no aumenta el riesgo por encima de los 80 años:&lt;/b&gt; Es incorrecta. La elevación de la presión arterial es un proceso de riesgo continuo e irreversible a cualquier edad si no se trata. Reducir la presión arterial previene muertes y accidentes cerebrovasculares independientemente de la edad geriátrica avanzada.</t>
  </si>
  <si>
    <t>&lt;b&gt;TRATAMIENTO DE LA HTA EN EL ANCIANO&lt;/b&gt;&lt;br /&gt;&lt;br /&gt;• &lt;b&gt;Objetivos Tensionales:&lt;/b&gt; En pacientes ancianos mayores de 60 a 80 años, se aceptan metas terapéuticas de &lt;b&gt;&lt; 150/90 mmHg&lt;/b&gt;. Sin embargo, en individuos con buena forma física, se recomienda buscar un objetivo más estricto de &lt;b&gt;&lt; 140/90 mmHg&lt;/b&gt;.&lt;br /&gt;• &lt;b&gt;Evaluación Física Exigida:&lt;/b&gt; Durante el examen físico de los adultos mayores (especialmente diabéticos), es imperativo investigar la presencia de &lt;b&gt;hipotensión ortostática&lt;/b&gt; tomando la presión con el paciente de pie, ya que esta condición puede desencadenar caídas, síncopes y ser agravada por la medicación antihipertensiva.</t>
  </si>
  <si>
    <t>Mujer de 35 años embarazo hematuria hipertensión trombocitopenia. ¿Complicación gestacional?&lt;br&gt;&lt;br&gt;a) Lupus gestacional&lt;br&gt;&lt;br&gt;b) HELLP syndrome&lt;br&gt;&lt;br&gt;c) Proteinuria fisiológica&lt;br&gt;&lt;br&gt;d) Preeclampsia severa</t>
  </si>
  <si>
    <t>d) Preeclampsia severa</t>
  </si>
  <si>
    <t>El diagnóstico clínico de la toxemia del embarazo (como la &lt;b&gt;preeclampsia severa&lt;/b&gt; o &lt;b&gt;eclampsia&lt;/b&gt;) se debe sospechar firmemente ante la presencia de &lt;b&gt;hipertensión arterial en el período preparto&lt;/b&gt;, manifestándose con daño de órgano blanco como alteraciones renales (hematuria) y sistémicas (trombocitopenia), constituyendo una emergencia hipertensiva.</t>
  </si>
  <si>
    <t>&lt;b&gt;TOXEMIA DEL EMBARAZO Y PREECLAMPSIA&lt;/b&gt;&lt;br /&gt;&lt;br /&gt;La hipertensión arterial secundaria representa el 10% de los casos y es producida por la falla de un mecanismo único y demostrable. Dentro de las causas cardiovasculares y misceláneas de hipertensión secundaria se encuentra la toxemia del embarazo.&lt;br /&gt;• &lt;b&gt;Manifestación clínica:&lt;/b&gt; La hipertensión inducida por el embarazo, la preeclampsia y la eclampsia se manifiestan característicamente en el tercer trimestre de gestación.&lt;br /&gt;• &lt;b&gt;Signos de sospecha:&lt;/b&gt; El diagnóstico clínico de preeclampsia o eclampsia se debe sospechar firmemente ante la presencia de hiperexcitabilidad, escotomas visuales e hipertensión arterial en el período preparto.&lt;br /&gt;• &lt;b&gt;Emergencia Hipertensiva:&lt;/b&gt; La eclampsia y las formas severas de toxemia gravídica constituyen una "Emergencia Hipertensiva Propiamente Dicha". En estos cuadros, la elevación exagerada de la presión arterial es el causante directo del daño orgánico agudo, requiriendo internación inmediata en Unidad de Cuidados Intensivos (UTI) y el uso de drogas endovenosas para evitar complicaciones letales materno-fetales.</t>
  </si>
  <si>
    <t>La opción D es correcta. Clínicamente, el cuadro de una paciente gestante que desarrolla hipertensión arterial de novo asociada a signos francos de daño de órgano blanco, como disfunción renal (evidenciada por hematuria) y alteraciones hematológicas (trombocitopenia), define el diagnóstico de una toxemia del embarazo en su variante de preeclampsia severa. Esta patología representa una emergencia hipertensiva secundaria al embarazo que requiere una intervención estricta para evitar la progresión a eclampsia (convulsiones).</t>
  </si>
  <si>
    <t>• &lt;b&gt;a) Lupus gestacional:&lt;/b&gt; Es incorrecta. Si bien la nefropatía lúpica afecta predominantemente a mujeres jóvenes y puede cursar con hipertensión, hematuria y plaquetopenia, la aparición de este cuadro florido agudo focalizado en el contexto de una gestación obliga a pensar prioritariamente en una complicación intrínseca del embarazo (preeclampsia) antes que en un brote autoinmune primario sin otros antecedentes descritos.&lt;br /&gt;• &lt;b&gt;b) HELLP syndrome:&lt;/b&gt; Es incorrecta. Aunque el síndrome de HELLP es una complicación extremadamente grave vinculada a la preeclampsia, su diagnóstico exige ineludiblemente la constatación de hemólisis (H) y elevación de enzimas hepáticas (EL), además de las plaquetas bajas (LP).&lt;br /&gt;• &lt;b&gt;c) Proteinuria fisiológica:&lt;/b&gt; Es incorrecta. Durante el embarazo normal se acepta una adaptación fisiológica que incrementa la excreción de proteínas hasta 400 mg/24 hs. Sin embargo, la aparición de hipertensión arterial asociada a hematuria y caída de plaquetas denota un cuadro francamente patológico y crítico, excluyendo cualquier adaptación fisiológica.</t>
  </si>
  <si>
    <t>&lt;b&gt;TRATAMIENTO DE LA HTA Y URGENCIAS EN EL EMBARAZO&lt;/b&gt;&lt;br /&gt;&lt;br /&gt;El manejo de la presión arterial durante la gestación exige precauciones farmacológicas absolutas:&lt;br /&gt;• &lt;b&gt;Fármacos de elección:&lt;/b&gt; Ante la consulta de una mujer embarazada e hipertensa, la droga que se debe utilizar como primera opción de tratamiento es la &lt;i&gt;alfa-metildopa&lt;/i&gt;. Otras opciones seguras incluyen el &lt;i&gt;labetalol&lt;/i&gt; y la &lt;i&gt;amlodipina&lt;/i&gt;.&lt;br /&gt;• &lt;b&gt;Terapia de rescate:&lt;/b&gt; En el cuadro crítico de la Eclampsia, la terapia de rescate de urgencia consiste en la administración de &lt;i&gt;Sulfato de Magnesio&lt;/i&gt; y &lt;i&gt;Labetalol&lt;/i&gt; intravenoso.&lt;br /&gt;• &lt;b&gt;Contraindicación absoluta:&lt;/b&gt; Durante el embarazo, las terapéuticas que están absolutamente contraindicadas por su toxicidad fetal son los Inhibidores de la Enzima Convertidora de Angiotensina (IECA) y los Antagonistas de los Receptores de Angiotensina II (ARA II).</t>
  </si>
  <si>
    <t>¿Qué mensaje clave resume el tratamiento de la HTA según las guías modernas?&lt;br&gt;&lt;br&gt;a) Iniciar precozmente combinación de fármacos de primera línea junto a cambios intensivos de estilo de vida, individualizando objetivos según riesgo y comorbilidades&lt;br&gt;&lt;br&gt;b) Reservar fármacos solo para HTA grado 3&lt;br&gt;&lt;br&gt;c) Mantener siempre monoterapia&lt;br&gt;&lt;br&gt;d) Tratar solo cuando hay síntomas</t>
  </si>
  <si>
    <t>&lt;br&gt;a) Iniciar precozmente combinación de fármacos de primera línea junto a cambios intensivos de estilo de vida, individualizando objetivos según riesgo y comorbilidades</t>
  </si>
  <si>
    <t>En el tratamiento de la hipertensión arterial, el abordaje integral exige instaurar siempre como primera línea &lt;b&gt;cambios intensivos en el estilo de vida&lt;/b&gt; (dieta y ejercicio), asociados a una &lt;b&gt;combinación temprana de fármacos de primera línea&lt;/b&gt; para alcanzar objetivos tensionales estrictamente individualizados según el nivel de riesgo cardiovascular y las comorbilidades del paciente.</t>
  </si>
  <si>
    <t>&lt;b&gt;TRATAMIENTO INTEGRAL Y METAS EN LA HIPERTENSIÓN ARTERIAL&lt;/b&gt;&lt;br /&gt;&lt;br /&gt;El manejo de la HTA exige un abordaje estructurado que trasciende la simple reducción de cifras tensionales, enfocándose en la disminución del riesgo cardiovascular global.&lt;br /&gt;• &lt;b&gt;Medidas no farmacológicas:&lt;/b&gt; La primera línea ineludible para todos los pacientes consiste en modificaciones del estilo de vida. Incluye reducción de peso (el principal tratamiento no farmacológico), dieta DASH, restricción de sodio, actividad física regular, moderación del alcohol y cesación tabáquica.&lt;br /&gt;• &lt;b&gt;Fármacos de Primera Línea:&lt;/b&gt; Cuando las medidas higiénico-dietéticas no son suficientes o el paciente debuta con alto riesgo, se inicia tratamiento con familias validadas: IECA, ARA-II, bloqueantes cálcicos, betabloqueantes y diuréticos tiazídicos.&lt;br /&gt;• &lt;b&gt;Terapia Combinada Precoz:&lt;/b&gt; Estadísticamente, dos de cada tres pacientes requerirán asociaciones terapéuticas para lograr el control. Iniciar precozmente con terapia combinada está formalmente indicado si las cifras superan ampliamente la meta (ej. debut con HTA Estadio 2).&lt;br /&gt;• &lt;b&gt;Objetivos Individualizados:&lt;/b&gt; Las metas tensionales se ajustan al paciente. En la población general, el objetivo primario es &lt; 140/90 mmHg; sin embargo, en pacientes con alto riesgo (enfermedad coronaria, diabetes, o enfermedad renal crónica con albuminuria), las metas son más estrictas (≤ 130/80 mmHg o &lt; 125/75 mmHg).</t>
  </si>
  <si>
    <t>&lt;b&gt;a) Iniciar precozmente combinación de fármacos de primera línea junto a cambios intensivos de estilo de vida, individualizando objetivos según riesgo y comorbilidades:&lt;/b&gt; Es la opción correcta. El manejo actual de la HTA dicta que la intervención higiénico-dietética es el cimiento ineludible en todos los pacientes, y debido a que la monoterapia frecuentemente fracasa en lograr los objetivos, se promueve el inicio precoz de asociaciones farmacológicas de primera línea para alcanzar metas de presión que se individualizan en función de las comorbilidades (como diabetes o nefropatía).</t>
  </si>
  <si>
    <t>&lt;b&gt;b) Reservar fármacos solo para HTA grado 3:&lt;/b&gt; Es incorrecta. El tratamiento farmacológico se inicia mucho antes; en pacientes con riesgo alto o HTA Nivel 1 o 2 que no responden a la dieta inicial, la medicación es indispensable para prevenir el daño de órgano blanco crónico.&lt;br /&gt;&lt;b&gt;c) Mantener siempre monoterapia:&lt;/b&gt; Es incorrecta. Dos tercios de los pacientes necesitarán asociaciones terapéuticas, estando formalmente indicada la combinación farmacológica desde el inicio si las cifras tensionales superan en 20/10 mmHg la meta terapéutica.&lt;br /&gt;&lt;b&gt;d) Tratar solo cuando hay síntomas:&lt;/b&gt; Es incorrecta y peligrosa. La HTA es una enfermedad primariamente silente ("el asesino silencioso"). El diagnóstico y tratamiento deben ser proactivos en el paciente asintomático estrictamente para evitar eventos isquémicos duros letales a futuro.</t>
  </si>
  <si>
    <t>&lt;b&gt;SÍNTOMAS Y TRATAMIENTO PREVENTIVO&lt;/b&gt;&lt;br /&gt;&lt;br /&gt;La HTA debe ser diagnosticada y tratada proactivamente aun en el paciente asintomático. La conducta médica no persigue calmar síntomas inexistentes, sino evitar la aterosclerosis acelerada, la hipertrofia ventricular izquierda y el daño microvascular progresivo que culminan en complicaciones fatales como la insuficiencia renal crónica o los accidentes cerebrovasculares.</t>
  </si>
  <si>
    <t>¿Cuál es la conducta general ante una emergencia hipertensiva (ej. encefalopatia hipertensiva)?&lt;br&gt;&lt;br&gt;a) No tratar hasta repetir la PA&lt;br&gt;&lt;br&gt;b) Reducción a cifras normales en minutos sin monitorización&lt;br&gt;&lt;br&gt;c) Reducción rápida pero controlada de la PA con fármacos IV, evitando descensos bruscos excesivos, en unidad monitorizada&lt;br&gt;&lt;br&gt;d) Uso exclusivo de fármacos orales de acción lenta</t>
  </si>
  <si>
    <t>&lt;br&gt;c) Reducción rápida pero controlada de la PA con fármacos IV, evitando descensos bruscos excesivos, en unidad monitorizada</t>
  </si>
  <si>
    <t>En el cuadro clínico de la &lt;b&gt;emergencia hipertensiva&lt;/b&gt;, la meta terapéutica ineludible es reducir la presión arterial de forma rápida pero controlada utilizando &lt;b&gt;drogas endovenosas&lt;/b&gt; en una &lt;b&gt;Unidad de Cuidados Intensivos (UTI)&lt;/b&gt;, para frenar el daño orgánico agudo sin provocar isquemia por hipotensión brusca.</t>
  </si>
  <si>
    <t>&lt;b&gt;TRATAMIENTO DE LA EMERGENCIA HIPERTENSIVA&lt;/b&gt;&lt;br /&gt;&lt;br /&gt;Las elevaciones agudas de la presión arterial (generalmente &gt; 180/110 mmHg) que cursan con daño agudo y evolutivo de órgano blanco se catalogan como emergencias hipertensivas propiamente dichas (ej. encefalopatía hipertensiva, disección aórtica aguda, crisis hiperadrenérgicas o edema agudo de pulmón).&lt;br /&gt;• &lt;b&gt;Manejo y Monitoreo:&lt;/b&gt; Exigen internación inmediata en Unidad de Cuidados Intensivos (UTI) con estricto monitoreo hemodinámico continuo.&lt;br /&gt;• &lt;b&gt;Objetivo Terapéutico:&lt;/b&gt; La meta es reducir la presión arterial en minutos a horas (en un plazo estricto no mayor a dos horas). El descenso debe ser meticulosamente controlado para evitar caídas bruscas excesivas que puedan vulnerar el umbral de autorregulación y comprometer la perfusión de órganos vitales.&lt;br /&gt;• &lt;b&gt;Fármacos de Elección:&lt;/b&gt; Se requieren potentes drogas endovenosas de acción rápida y titulable. El &lt;b&gt;Nitroprusiato de Sodio (IV)&lt;/b&gt; constituye el tratamiento definitivo e inmediato de la HTA maligna y la Encefalopatía Hipertensiva, por ser un vasodilatador mixto de acción instantánea.</t>
  </si>
  <si>
    <t>La opción c es correcta debido a que la literatura establece categóricamente que una &lt;b&gt;emergencia hipertensiva&lt;/b&gt; exige la internación del paciente en una &lt;b&gt;unidad monitorizada (UTI)&lt;/b&gt; y la administración de &lt;b&gt;fármacos intravenosos&lt;/b&gt; (como el nitroprusiato de sodio) para lograr una reducción de la presión arterial que sea rápida pero cuidadosamente controlada. Esta estrategia tiene como objetivo frenar la progresión del daño agudo del órgano diana sin desencadenar isquemia por una brusca caída en la perfusión.</t>
  </si>
  <si>
    <t>&lt;br /&gt;• &lt;b&gt;a) No tratar hasta repetir la PA:&lt;/b&gt; Es incorrecta. En una emergencia hipertensiva, el daño a nivel cerebral, cardíaco o renal es inminente y evolutivo; demorar el tratamiento esperando reiterar mediciones eleva drásticamente la morbimortalidad.&lt;br /&gt;• &lt;b&gt;b) Reducción a cifras normales en minutos sin monitorización:&lt;/b&gt; Es incorrecta. Descender la presión intempestivamente a valores normales abolirá bruscamente el flujo sanguíneo autorregulado (especialmente en la encefalopatía), precipitando letales eventos isquémicos cerebrales o coronarios. Se requiere ineludiblemente de una unidad monitorizada.&lt;br /&gt;• &lt;b&gt;d) Uso exclusivo de fármacos orales de acción lenta:&lt;/b&gt; Es diametralmente incorrecta. El uso de fármacos por vía oral para un descenso paulatino de la PA en 24 a 48 horas constituye el tratamiento de la HTA Severa de Riesgo Indeterminado (sin daño de órgano blanco), no aplicándose de ninguna manera frente a una emergencia hipertensiva.</t>
  </si>
  <si>
    <t>&lt;b&gt;HTA SEVERA DE RIESGO INDETERMINADO VS. EMERGENCIA&lt;/b&gt;&lt;br /&gt;&lt;br /&gt;Es vital establecer el diagnóstico diferencial de los escenarios clínicos agudos:&lt;br /&gt;• &lt;b&gt;HTA Severa de Riesgo Indeterminado (ex Urgencia):&lt;/b&gt; Paciente con PA ≥ 180/110 mmHg, antecedentes de daño crónico de órgano blanco y síntomas inespecíficos (cefalea, náuseas), pero &lt;b&gt;SIN daño agudo&lt;/b&gt;. &lt;b&gt;No&lt;/b&gt; requiere bajar rápidamente la PA ni drogas endovenosas; se maneja con &lt;b&gt;medicación vía oral&lt;/b&gt;.&lt;br /&gt;• &lt;b&gt;Emergencia Hipertensiva:&lt;/b&gt; La severidad de las cifras se asocia a &lt;b&gt;daño agudo de órgano blanco&lt;/b&gt;, justificando la terapia agresiva endovenosa y el monitoreo estricto para salvar la vida del paciente.</t>
  </si>
  <si>
    <t>Una mujer de 55 años con hipertensión arterial mal controlada y filtrado glomerular 50 tiene microalbuminuria y leve hipertrofia ventricular izquierda. No fuma, es sedentaria. ¿Qué intervención tiene mayor impacto global?&lt;br&gt;&lt;br&gt;a) Corticoides sistémicos para "proteger" el riñón&lt;br&gt;&lt;br&gt;b) Diurético en monoterapia sin seguimiento de albuminuria&lt;br&gt;&lt;br&gt;c) Betabloqueo aislado sin otros cambios&lt;br&gt;&lt;br&gt;d) Bloqueo renina-angiotensina más reducción de presión, asociado a ejercicio regular</t>
  </si>
  <si>
    <t>d) Bloqueo renina-angiotensina más reducción de presión, asociado a ejercicio regular</t>
  </si>
  <si>
    <t>En pacientes hipertensos que presentan marcadores de daño de órgano blanco como &lt;b&gt;microalbuminuria&lt;/b&gt; o &lt;b&gt;hipertrofia ventricular izquierda&lt;/b&gt;, la intervención con mayor impacto global consiste en alcanzar el descenso de la presión arterial, instaurar &lt;b&gt;bloqueadores del sistema renina-angiotensina (IECA o ARA-II)&lt;/b&gt; para brindar nefroprotección y asociar cambios en el estilo de vida como el &lt;b&gt;ejercicio físico&lt;/b&gt;.</t>
  </si>
  <si>
    <t>&lt;b&gt;TRATAMIENTO DE LA HTA Y PROTECCIÓN DE ÓRGANO BLANCO&lt;/b&gt;&lt;br /&gt;&lt;br /&gt;El manejo de la hipertensión arterial (HTA) no se limita a reducir los números, sino a frenar el daño microvascular crónico evaluando el riesgo global.&lt;br /&gt;• &lt;b&gt;Bloqueo del SRAA (IECA / ARA-II):&lt;/b&gt; Son la piedra angular en pacientes con Enfermedad Renal Crónica o microalbuminuria. Su mecanismo de acción principal consiste en dilatar selectivamente la arteriola eferente del glomérulo, reduciendo la presión intraglomerular (hiperfiltración) y disminuyendo así la proteinuria/microalbuminuria. A su vez, el bloqueo de la Angiotensina II frena sus efectos tróficos, evitando el remodelado y la hipertrofia ventricular izquierda.&lt;br /&gt;• &lt;b&gt;Descenso de la Presión Arterial:&lt;/b&gt; El mayor determinante para disminuir el riesgo cardiovascular de un paciente es el descenso de la presión arterial en sí misma, independientemente de la droga empleada para lograrlo.&lt;br /&gt;• &lt;b&gt;Modificaciones del Estilo de Vida:&lt;/b&gt; La primera línea ineludible para el tratamiento de la hipertensión arterial en todos los pacientes consiste siempre en la instauración de una dieta y ejercicio físico regular (ej. 30 a 40 minutos por día).</t>
  </si>
  <si>
    <t>La opción D es correcta. Clínicamente, la paciente presenta una HTA mal controlada con evidente daño de órgano blanco crónico (microalbuminuria y leve hipertrofia ventricular izquierda) asociado a una caída del filtrado glomerular (FG 50 ml/min). En este escenario, la intervención de mayor impacto pronóstico exige un enfoque integral: asociar el ejercicio físico (para combatir el sedentarismo) con la reducción estricta de la presión arterial mediante fármacos que bloqueen el sistema renina-angiotensina (IECA o ARA-II), los cuales brindan protección directa sobre el riñón (antiproteinúricos) y sobre el corazón (frenan el remodelado ventricular).</t>
  </si>
  <si>
    <t>• &lt;b&gt;a) Corticoides sistémicos para "proteger" el riñón:&lt;/b&gt; Es incorrecta. Los corticoides sistémicos carecen de indicación en la nefroangioesclerosis hipertensiva. Por el contrario, son fármacos exógenos que actúan como factores desencadenantes o agravantes de la HTA por su potente efecto retentor de sodio y agua.&lt;br /&gt;• &lt;b&gt;b) Diurético en monoterapia sin seguimiento de albuminuria:&lt;/b&gt; Es incorrecta. Omitir el seguimiento de la microalbuminuria priva al médico de vigilar el principal marcador de progresión de la enfermedad renal. Además, la monoterapia diurética no ofrece el beneficio antiproteinúrico de vasodilatación eferente específico que otorgan los IECA/ARA-II.&lt;br /&gt;• &lt;b&gt;c) Betabloqueo aislado sin otros cambios:&lt;/b&gt; Es incorrecta. El betabloqueo aislado sin incorporar modificaciones del estilo de vida (como corregir el sedentarismo) resulta insuficiente y no ataca directamente el mecanismo de hiperfiltración glomerular que perpetúa la microalbuminuria.</t>
  </si>
  <si>
    <t>&lt;b&gt;ESTRATIFICACIÓN DE RIESGO CARDIOVASCULAR&lt;/b&gt;&lt;br /&gt;&lt;br /&gt;La coexistencia de la HTA con otros factores acelera dramáticamente el daño de órgano blanco.&lt;br /&gt;• Se consideran de manera indiscutible como marcadores definitivos de daño de órgano blanco a la &lt;b&gt;hipertrofia ventricular izquierda&lt;/b&gt; y a la &lt;b&gt;microalbuminuria&lt;/b&gt;.&lt;br /&gt;• La microalbuminuria (presente entre el 20% y 25% de los hipertensos esenciales) es un marcador temprano de disfunción endotelial y un fuerte predictor de eventos cardiovasculares duros a futuro, obligando a un control farmacológico y metabólico estricto.</t>
  </si>
  <si>
    <t>En mujeres embarazadas con HTA crónica que requieren tratamiento, ¿qué fármacos se consideran relativamente seguros?&lt;br&gt;&lt;br&gt;a) IECA y ARA-II como primera elección&lt;br&gt;&lt;br&gt;b) Inhibidores de renina (aliskirén)&lt;br&gt;&lt;br&gt;c) Espironolactona&lt;br&gt;&lt;br&gt;d) Metildopa, labetalol o nifedipino de liberación prolongada</t>
  </si>
  <si>
    <t>&lt;br&gt;d) Metildopa, labetalol o nifedipino de liberación prolongada</t>
  </si>
  <si>
    <t>Durante el embarazo, las terapéuticas que están absolutamente contraindicadas son los &lt;b&gt;IECA&lt;/b&gt; y los &lt;b&gt;ARA-II&lt;/b&gt;, siendo la &lt;b&gt;alfa-metildopa&lt;/b&gt; la droga de primera opción de tratamiento, acompañada por otras opciones seguras como el &lt;b&gt;labetalol&lt;/b&gt; y los bloqueantes de los canales de calcio.</t>
  </si>
  <si>
    <t>&lt;b&gt;TRATAMIENTO DE LA HTA EN EL EMBARAZO&lt;/b&gt;&lt;br /&gt;&lt;br /&gt;El manejo de la hipertensión arterial crónica en la mujer gestante exige un abordaje farmacológico diferencial para proteger la perfusión del binomio materno-fetal y evitar la toxicidad sobre el feto.&lt;br /&gt;• &lt;b&gt;Fármacos Seguros y de Elección:&lt;/b&gt; Ante la consulta de una mujer embarazada e hipertensa, la droga que se debe utilizar como primera opción de tratamiento es la &lt;i&gt;alfa-metildopa&lt;/i&gt;. Otras opciones seguras y ampliamente validadas incluyen el &lt;i&gt;labetalol&lt;/i&gt; (betabloqueante) y los bloqueantes de los canales de calcio (BCC) como la &lt;i&gt;amlodipina&lt;/i&gt; o el &lt;i&gt;nifedipino&lt;/i&gt;.&lt;br /&gt;• &lt;b&gt;Fármacos Contraindicados:&lt;/b&gt; Las terapéuticas que están absolutamente contraindicadas durante la gestación son los inhibidores de la enzima convertidora de angiotensina (&lt;b&gt;IECA&lt;/b&gt;) y los antagonistas de los receptores de angiotensina II (&lt;b&gt;ARA-II&lt;/b&gt;). Asimismo, se indica que también se contraindican de forma general los fármacos diuréticos.</t>
  </si>
  <si>
    <t>&lt;b&gt;d) Metildopa, labetalol o nifedipino de liberación prolongada:&lt;/b&gt; Es la opción correcta. En el manejo de la paciente embarazada hipertensa, la alfa-metildopa es la droga empírica de primera elección. A su vez, el labetalol y los calcioantagonistas constituyen opciones clínicas totalmente seguras y efectivas para lograr y mantener el control tensional a lo largo de toda la gestación.</t>
  </si>
  <si>
    <t>&lt;b&gt;a) IECA y ARA-II como primera elección:&lt;/b&gt; Es incorrecta y peligrosa. El uso de inhibidores de la enzima convertidora de angiotensina (IECA) y de los antagonistas de los receptores de angiotensina II (ARA-II) se encuentra absoluta y estrictamente contraindicado en la gestación por sus comprobados efectos deletéreos sobre el feto.&lt;br /&gt;&lt;b&gt;c) Espironolactona:&lt;/b&gt; Es incorrecta. El uso de agentes diuréticos está contraindicado durante el embarazo, ya que pueden depletar patológicamente el volumen plasmático materno interfiriendo con la expansión fisiológica necesaria para la correcta perfusión placentaria.&lt;br /&gt;&lt;b&gt;b) Inhibidores de renina (aliskirén):&lt;/b&gt; Es incorrecta. Al bloquear el sistema renina-angiotensina-aldosterona, comparten el mismo perfil de altísima toxicidad fetal que proscribe ineludiblemente a los IECA y a los ARA-II en este escenario clínico.</t>
  </si>
  <si>
    <t>Una mujer de 45 años con hipertensión mal controlada, microalbuminuria y ligera hipertrofia ventricular izquierda consulta por disnea al subir escaleras. Radiografía de tórax normal, espirometría normal. ¿Cuál intervención reduce más el riesgo de daño cardio-renal futuro?&lt;br&gt;&lt;br&gt;a) Uso de corticoides inhalados&lt;br&gt;&lt;br&gt;b) Bloqueo renina-angiotensina con objetivo de presión y albuminuria&lt;br&gt;&lt;br&gt;c) Restricción proteica severa sin otras medidas&lt;br&gt;&lt;br&gt;d) Anticoagulación oral prolongada</t>
  </si>
  <si>
    <t>&lt;br&gt;b) Bloqueo renina-angiotensina con objetivo de presión y albuminuria</t>
  </si>
  <si>
    <t>En pacientes hipertensos que presentan marcadores incipientes de daño de órgano blanco (como microalbuminuria e hipertrofia ventricular izquierda), el fármaco de elección para la protección cardio-renal a largo plazo se basa en el bloqueo del sistema renina-angiotensina (mediante IECA o ARA-II), con el fin de controlar estrictamente la presión arterial y la albuminuria.</t>
  </si>
  <si>
    <t>PROTECCIÓN CARDIO-RENAL EN HIPERTENSIÓN ARTERIAL&lt;br /&gt;&lt;br /&gt;La microalbuminuria y la hipertrofia ventricular izquierda son marcadores definitivos de Daño de Órgano Blanco (DOB) en la evolución de la hipertensión arterial, elevando drásticamente el riesgo de progresión a insuficiencia renal y cardíaca si no se instaura un tratamiento dirigido.&lt;br /&gt;• Fármacos de Elección: Los Inhibidores de la Enzima Convertidora de Angiotensina (IECA, ej. Enalapril) y los Antagonistas del Receptor de Angiotensina II (ARA-II, ej. Losartán) constituyen la piedra angular nefroprotectora y cardioprotectora.&lt;br /&gt;• Mecanismo Nefroprotector: Estas drogas bloquean la Angiotensina II y provocan en el glomérulo una franca vasodilatación de la arteriola eferente. Al disminuir la presión intraglomerular, se reduce de manera directa la hiperfiltración y se frena la proteinuria o albuminuria.&lt;br /&gt;• Metas Tensionales: La simple presencia de albuminuria exige un control mucho más riguroso de la presión arterial, estableciendo un objetivo terapéutico estricto de ≤ 130/80 mmHg o &lt; 125/75 mmHg.</t>
  </si>
  <si>
    <t>La opción b es correcta debido a que la literatura establece categóricamente que la paciente cursa con hipertensión que ya ha provocado daño microvascular (microalbuminuria) y macrovascular estructural (hipertrofia ventricular izquierda). En este escenario de alto riesgo, la instauración de un bloqueo del sistema renina-angiotensina (mediante IECA o ARA-II) constituye la medida terapéutica más efectiva y validada para enlentecer la progresión del daño crónico, logrando dilatar la arteriola eferente para controlar la hiperfiltración, reducir la albuminuria y alcanzar las metas estrictas de presión arterial.</t>
  </si>
  <si>
    <t>&lt;br /&gt;• a) Uso de corticoides inhalados: Es incorrecta. Son la terapia de mantenimiento de primera línea para patologías respiratorias obstructivas (como el asma bronquial), pero la paciente presenta radiografía y espirometría normales; su disnea obedece a una incipiente disfunción diastólica por hipertrofia cardíaca hipertensiva, no a una enfermedad pulmonar.&lt;br /&gt;• c) Restricción proteica severa sin otras medidas: Es incorrecta. Aunque una dieta hipoproteica colabora en estadios avanzados de Enfermedad Renal Crónica para disminuir la hiperfiltración, su instauración aislada "sin otras medidas" es insuficiente. El control farmacológico agresivo de la presión arterial y la albuminuria con IECA/ARA-II es ineludible.&lt;br /&gt;• d) Anticoagulación oral prolongada: Es incorrecta. Está indicada formalmente para prevenir eventos embólicos en arritmias como la fibrilación auricular o en portadores de prótesis valvulares mecánicas. No posee indicación ni beneficio alguno para revertir el daño orgánico microvascular propio de la hipertensión arterial.</t>
  </si>
  <si>
    <t>¿Qué combinación de primera línea es clásica en guías europeas para iniciar tratamiento?&lt;br&gt;&lt;br&gt;a) IECA + ARA-II juntos&lt;br&gt;&lt;br&gt;b) IECA o ARA-II + calcioantagonista dihidropiridínico y/o diurético tiazídico o tipo tiazida&lt;br&gt;&lt;br&gt;c) Betabloqueante + alfabloqueante en todos&lt;br&gt;&lt;br&gt;d) Diurético de asa + espironolactona siempre</t>
  </si>
  <si>
    <t>b) IECA o ARA-II + calcioantagonista dihidropiridínico y/o diurético tiazídico o tipo tiazida</t>
  </si>
  <si>
    <t>En el tratamiento de la hipertensión arterial, las &lt;b&gt;combinaciones farmacológicas preferentes o ideales&lt;/b&gt; consisten en la asociación de un &lt;b&gt;bloqueador del sistema renina-angiotensina (IECA o ARA-II)&lt;/b&gt; junto con un &lt;b&gt;antagonista cálcico&lt;/b&gt; (dihidropiridínico) o un &lt;b&gt;diurético tiazídico&lt;/b&gt;, debido a que sinergizan mecanismos de acción y minimizan efectos adversos.</t>
  </si>
  <si>
    <t>&lt;b&gt;ESTRATEGIAS DE COMBINACIÓN FARMACOLÓGICA EN HTA&lt;/b&gt;&lt;br /&gt;&lt;br /&gt;Alcanzar las metas tensionales con un solo fármaco es poco frecuente; estadísticamente, dos de cada tres pacientes requieren asociaciones terapéuticas para lograr el control de la presión arterial.&lt;br /&gt;• &lt;b&gt;Indicación de Inicio Combinado:&lt;/b&gt; El inicio de la terapia combinada desde la primera consulta está formalmente indicado cuando el paciente debuta con HTA Estadio 2 (PA ≥ 160/100 mmHg) o presenta cifras que superan en 20/10 mmHg su objetivo terapéutico establecido.&lt;br /&gt;• &lt;b&gt;Combinaciones Preferentes (Ideales):&lt;/b&gt; Sinergizan mecanismos de acción y minimizan los efectos adversos. Consisten en la asociación de un bloqueante del SRAA (&lt;b&gt;IECA&lt;/b&gt; o &lt;b&gt;ARA-II&lt;/b&gt;) junto con un Antagonista Cálcico (&lt;b&gt;BCC&lt;/b&gt;) (ej. &lt;i&gt;Enalapril + Amlodipina&lt;/i&gt;); o un bloqueante del SRAA (&lt;b&gt;IECA&lt;/b&gt; o &lt;b&gt;ARA-II&lt;/b&gt;) junto con un &lt;b&gt;Diurético Tiazídico&lt;/b&gt; (ej. &lt;i&gt;Losartán + Hidroclorotiazida&lt;/i&gt;).&lt;br /&gt;• &lt;b&gt;Combinaciones Posibles:&lt;/b&gt; BCC + Diurético Tiazídico, o Diurético Tiazídico + Betabloqueante.&lt;br /&gt;• &lt;b&gt;Contraindicación Absoluta:&lt;/b&gt; La combinación de un &lt;b&gt;IECA junto a un ARA-II&lt;/b&gt; se encuentra formalmente contraindicada.</t>
  </si>
  <si>
    <t>La opción B es correcta. Clínicamente, las combinaciones de primera línea o preferentes para iniciar el tratamiento antihipertensivo (especialmente si se requiere terapia dual desde el inicio) se basan en asociar un fármaco bloqueador del sistema renina-angiotensina (IECA o ARA-II) junto con un bloqueador de los canales de calcio (dihidropiridínico, como la amlodipina) o un diurético tiazídico. Estas asociaciones han demostrado sinergizar su eficacia hipotensora y minimizar los efectos adversos (por ejemplo, el IECA reduce el edema periférico causado por el antagonista cálcico).</t>
  </si>
  <si>
    <t>• &lt;b&gt;a) IECA + ARA-II juntos:&lt;/b&gt; Es incorrecta. En la práctica clínica, la asociación simultánea de un IECA con un ARA-II está formalmente contraindicada y es considerada la menos recomendada de todas debido al altísimo riesgo de inducir hiperpotasemia severa, arritmias y daño renal agudo, sin aportar un beneficio clínico adicional.&lt;br /&gt;• &lt;b&gt;c) Betabloqueante + alfabloqueante en todos:&lt;/b&gt; Es incorrecta. Los betabloqueantes se reservan como primera línea para situaciones clínicas especiales (enfermedad coronaria, insuficiencia cardíaca) y no son la terapia combinada universal inicial junto a los alfabloqueantes, los cuales poseen indicaciones muy restringidas (hiperplasia prostática benigna).&lt;br /&gt;• &lt;b&gt;d) Diurético de asa + espironolactona siempre:&lt;/b&gt; Es incorrecta. Los diuréticos de asa (como la furosemida) se reservan para pacientes con insuficiencia renal avanzada (filtrado &lt; 30 ml/min) o cuadros de sobrecarga volumétrica grave (insuficiencia cardíaca congestiva descompensada), careciendo de indicación universal para iniciar el tratamiento de la HTA no complicada.</t>
  </si>
  <si>
    <t>&lt;b&gt;FÁRMACOS DE PRIMERA LÍNEA EN LA HTA&lt;/b&gt;&lt;br /&gt;&lt;br /&gt;Las familias farmacológicas validadas como primera línea para el tratamiento inicial de la hipertensión arterial son:&lt;br /&gt;• &lt;b&gt;Inhibidores de la Enzima Convertidora de Angiotensina (IECA):&lt;/b&gt; Como el &lt;i&gt;Enalapril&lt;/i&gt;.&lt;br /&gt;• &lt;b&gt;Antagonistas de los Receptores de Angiotensina II (ARA-II o Sartanes):&lt;/b&gt; Como el &lt;i&gt;Losartán&lt;/i&gt; o &lt;i&gt;Valsartán&lt;/i&gt;.&lt;br /&gt;• &lt;b&gt;Bloqueantes de los Canales de Calcio (BCC):&lt;/b&gt; Dihidropiridínicos (ej. &lt;i&gt;Amlodipina&lt;/i&gt;) o No Dihidropiridínicos (ej. &lt;i&gt;Diltiazem&lt;/i&gt;, &lt;i&gt;Verapamilo&lt;/i&gt;).&lt;br /&gt;• &lt;b&gt;Diuréticos:&lt;/b&gt; Especialmente los Tiazídicos y Simil-Tiazídicos (ej. &lt;i&gt;Hidroclorotiazida&lt;/i&gt;, &lt;i&gt;Clortalidona&lt;/i&gt;, &lt;i&gt;Indapamida&lt;/i&gt;).&lt;br /&gt;• &lt;b&gt;Betabloqueantes:&lt;/b&gt; (ej. &lt;i&gt;Atenolol&lt;/i&gt;, &lt;i&gt;Bisoprolol&lt;/i&gt;, &lt;i&gt;Carvedilol&lt;/i&gt;), aunque sus indicaciones de primera línea puras se restringen frecuentemente a la presencia de cardiopatía isquémica o insuficiencia cardíaca sistólica asociada.</t>
  </si>
  <si>
    <t>Hombre de 66 años diabetes tipo 2 TFG 28 ml/min/1.73m2 insuficiencia venosa crónica. ¿Compresión elástica contraindicada?&lt;br&gt;&lt;br&gt;a) Lipodermatoesclerosis&lt;br&gt;&lt;br&gt;b) Úlceras venosas activas&lt;br&gt;&lt;br&gt;c) Hipertensión arterial asociada&lt;br&gt;&lt;br&gt;d) Siempre edema severo</t>
  </si>
  <si>
    <t>&lt;br&gt;d) Siempre edema severo</t>
  </si>
  <si>
    <t>En el manejo clínico de la insuficiencia venosa crónica, el &lt;b&gt;edema severo&lt;/b&gt; periférico no constituye una contraindicación, sino que representa la indicación primordial y diana para instaurar la &lt;b&gt;compresión elástica&lt;/b&gt;, buscando favorecer el retorno venoso y reducir progresivamente la extravasación de líquidos al espacio intersticial.&lt;br&gt;&lt;br&gt;&lt;i&gt;(Nota: Las contraindicaciones absolutas y relativas de la compresión elástica no se encuentran descritas explícitamente en las fuentes provistas, por lo que esta información clínica complementaria no es de las fuentes y puedes querer verificarla independientemente).&lt;/i&gt;</t>
  </si>
  <si>
    <t>&lt;b&gt;INSUFICIENCIA VENOSA CRÓNICA Y TERAPIA COMPRESIVA&lt;/b&gt;&lt;br /&gt;&lt;br /&gt;La insuficiencia venosa crónica se produce por la incompetencia valvular e hipertensión venosa sostenida en los miembros inferiores. Clínicamente, el hallazgo de edema periférico en ausencia de ingurgitación yugular obliga a sospechar fuertemente esta entidad, diferenciándola del fallo cardíaco derecho.&lt;br /&gt;• &lt;b&gt;Pilar terapéutico:&lt;/b&gt; La compresión elástica (medias o vendajes compresivos) es el tratamiento conservador de primera línea y el más eficaz para la enfermedad venosa. Su función mecánica contrarresta la hipertensión venosa superficial, mejora el retorno venoso profundo, reduce el volumen venoso global y disminuye el edema intersticial.&lt;br /&gt;• &lt;b&gt;Indicaciones clásicas:&lt;/b&gt; Está indicada formalmente en presencia de edema venoso, síntomas de estasis (pesadez, dolor), cambios tróficos cutáneos como la lipodermatoesclerosis, y para favorecer la cicatrización o prevenir la recidiva de las úlceras venosas activas.&lt;br /&gt;• &lt;b&gt;Contraindicaciones limitantes:&lt;/b&gt; La compresión elástica está absolutamente contraindicada en pacientes que presenten &lt;b&gt;enfermedad arterial periférica obstructiva severa&lt;/b&gt;, insuficiencia cardíaca aguda descompensada (el retorno brusco de volumen puede precipitar un edema agudo de pulmón) e infecciones cutáneas agudas no tratadas.</t>
  </si>
  <si>
    <t>&lt;b&gt;d) Siempre edema severo:&lt;/b&gt; Es la opción correcta (formulada como la "falsa contraindicación" que plantea el MCQ). El edema severo en los miembros inferiores secundario al estasis venoso nunca contraindica el uso de medias o vendajes compresivos; por el contrario, constituye la indicación principal de esta terapia física para lograr su reducción.</t>
  </si>
  <si>
    <t>&lt;b&gt;a) Lipodermatoesclerosis:&lt;/b&gt; Es incorrecta. Consiste en la induración y fibrosis de la piel y el tejido celular subcutáneo secundaria a la inflamación crónica por éstasis venoso. La terapia compresiva está plenamente indicada para frenar esta progresión inflamatoria.&lt;br /&gt;&lt;b&gt;b) Úlceras venosas activas:&lt;/b&gt; Es incorrecta. Lejos de estar contraindicada, la compresión sostenida y graduada (habitualmente con vendajes multicapa) es la piedra angular del abordaje curativo para lograr cicatrizar las úlceras venosas abiertas.&lt;br /&gt;&lt;b&gt;c) Hipertensión arterial asociada:&lt;/b&gt; Es incorrecta. La hipertensión sistémica por sí sola no contraindica en absoluto el uso de elastocompresión en los miembros inferiores para tratar el éstasis venoso concomitante.</t>
  </si>
  <si>
    <t>&lt;b&gt;EVALUACIÓN DEL RIESGO ARTERIAL ASOCIADO&lt;/b&gt;&lt;br /&gt;&lt;br /&gt;Antes de prescribir terapia de compresión en un paciente de 66 años, diabético y con deterioro de la tasa de filtrado glomerular (TFG 28 ml/min/1.73m2, equivalente a una Enfermedad Renal Crónica Estadio 4), es mandatorio descartar la coexistencia de arteriopatía periférica, ya que la diabetes y la insuficiencia renal terminal aceleran drásticamente la aterosclerosis global.&lt;br /&gt;• &lt;b&gt;Índice Tobillo-Brazo (ITB):&lt;/b&gt; Constituye el mejor predictor clínico y no invasivo de la arteriopatía periférica. Un índice &lt;b&gt;menor a 0.9&lt;/b&gt; diagnostica de manera objetiva la presencia de enfermedad vascular periférica y clasifica al paciente como de alto riesgo. Si este índice se encuentra severamente disminuido, la compresión elástica de alta presión queda absolutamente contraindicada por el inminente riesgo de inducir isquemia aguda y necrosis tisular iatrogénica en el miembro afectado.</t>
  </si>
  <si>
    <t>Un varón de 62 años con estenosis aórtica bicúspide presenta fiebre de diez días, tres hemocultivos positivos para Streptococcus gallolyticus y eco transesofágico con vegetación en valva no coronariana. Según criterios Duke modificados, el diagnóstico es:&lt;br&gt;&lt;br&gt;a) Endocarditis posible&lt;br&gt;&lt;br&gt;b) Bacteriemia transitoria&lt;br&gt;&lt;br&gt;c) Endocarditis definitiva&lt;br&gt;&lt;br&gt;d) Endocarditis descartada</t>
  </si>
  <si>
    <t>&lt;br&gt;c) Endocarditis definitiva</t>
  </si>
  <si>
    <t>La presencia simultánea de un hallazgo ecocardiográfico compatible (&lt;b&gt;vegetación&lt;/b&gt; intracardíaca) y el aislamiento de microorganismos típicos en &lt;b&gt;hemocultivos&lt;/b&gt; repetidos constituyen dos criterios mayores de Duke, estableciendo inmediatamente el diagnóstico confirmatorio de una &lt;b&gt;Endocarditis Infecciosa definitiva&lt;/b&gt;.</t>
  </si>
  <si>
    <t>&lt;b&gt;DIAGNÓSTICO DE ENDOCARDITIS Y CRITERIOS DE DUKE&lt;/b&gt;&lt;br /&gt;&lt;br /&gt;Para confirmar el diagnóstico de la Endocarditis Infecciosa se utilizan los &lt;b&gt;Criterios de Duke&lt;/b&gt; modificados, los cuales integran hallazgos clínicos, microbiológicos y ecocardiográficos.&lt;br /&gt;• &lt;b&gt;Criterios Mayores:&lt;/b&gt; Incluyen los hallazgos microbiológicos (microorganismos típicos aislados en &lt;b&gt;2 hemocultivos separados&lt;/b&gt; o hemocultivos persistentemente positivos) y la evidencia de compromiso endocárdico u hallazgos ecocardiográficos (como la presencia de una &lt;b&gt;masa intracardíaca oscilante o vegetación&lt;/b&gt;, absceso perianular, o un nuevo soplo de regurgitación).&lt;br /&gt;• &lt;b&gt;Criterios Menores:&lt;/b&gt; Incluyen factores predisponentes (como anormalidades cardíacas estructurales o uso de drogas), fiebre &gt; 38°C, fenómenos embólicos vasculares, fenómenos inmunológicos y evidencia microbiológica que no cumple criterio mayor.&lt;br /&gt;• &lt;b&gt;Definición Diagnóstica Definitiva:&lt;/b&gt; Se confirma clínicamente la presencia de una &lt;b&gt;Endocarditis infecciosa definitiva&lt;/b&gt; cuando el paciente reúne &lt;b&gt;2 criterios mayores&lt;/b&gt;; o 1 criterio mayor sumado a 3 criterios menores; o 5 criterios menores.</t>
  </si>
  <si>
    <t>La opción c es correcta debido a que la literatura médica establece que el paciente presenta dos &lt;b&gt;criterios mayores&lt;/b&gt; de Duke: posee evidencia ecocardiográfica de compromiso endocárdico (vegetación en valva no coronariana) y evidencia microbiológica mayor (tres hemocultivos positivos para un germen típico como el estreptococo). La suma de &lt;b&gt;dos criterios mayores&lt;/b&gt; define ineludiblemente el diagnóstico de una &lt;b&gt;Endocarditis definitiva&lt;/b&gt;.</t>
  </si>
  <si>
    <t>&lt;br /&gt;• &lt;b&gt;a) Endocarditis posible:&lt;/b&gt; Es incorrecta. Se diagnostica una endocarditis posible cuando el paciente cumple clínicamente con 1 criterio mayor y 1 menor, o 3 criterios menores. El paciente supera ampliamente este umbral al poseer 2 criterios mayores indiscutibles.&lt;br /&gt;• &lt;b&gt;b) Bacteriemia transitoria:&lt;/b&gt; Es incorrecta. La presencia de bacteriemia persistente sumada a la visualización ecográfica de una vegetación intracardíaca confirma el daño estructural endocárdico, lo cual excede por completo el concepto de una simple bacteriemia aislada o transitoria.&lt;br /&gt;• &lt;b&gt;d) Endocarditis descartada:&lt;/b&gt; Es diametralmente incorrecta. El diagnóstico se rechazaría únicamente si existiera un diagnóstico alternativo firme o resolución en menos de 4 días, situación que no aplica en un paciente con fiebre prolongada y criterios mayores fehacientemente confirmados.</t>
  </si>
  <si>
    <t>&lt;b&gt;EPIDEMIOLOGÍA BACTERIANA Y VÁLVULA NATIVA&lt;/b&gt;&lt;br /&gt;&lt;br /&gt;• &lt;b&gt;Etiología por Estreptococos:&lt;/b&gt; En las endocarditis de válvula nativa, los estreptococos representan entre el 45% al 65% de los casos. Dentro de este grupo, el &lt;i&gt;Streptococcus bovis&lt;/i&gt; (actualmente denominado &lt;i&gt;gallolyticus&lt;/i&gt;) constituye un patógeno típico.&lt;br /&gt;• &lt;b&gt;Premisa fundamental:&lt;/b&gt; La presencia documentada de &lt;i&gt;Streptococcus bovis&lt;/i&gt; obliga a investigar patologías subyacentes en el paciente, ya que puede estar fuertemente asociada a un &lt;b&gt;cáncer de colon oculto&lt;/b&gt;.&lt;br /&gt;• &lt;b&gt;Condiciones Cardíacas Predisponentes:&lt;/b&gt; Las enfermedades valvulares degenerativas y las cardiopatías congénitas, tales como la &lt;b&gt;válvula aórtica bicúspide&lt;/b&gt; (presente en el paciente del caso), conforman lesiones cardiovasculares de alto riesgo que actúan como factores del huésped predisponentes para la formación del trombo estéril y posterior colonización bacteriana.</t>
  </si>
  <si>
    <t>Endocarditis con hemocultivos negativos, fiebre prolongada, soplo nuevo y exposición a animales de granja o lácteos no pasteurizados orienta hacia:&lt;br&gt;&lt;br&gt;a) Infección urinaria no complicada&lt;br&gt;&lt;br&gt;b) Faringitis estreptocócica&lt;br&gt;&lt;br&gt;c) Etiologías fastidiosas como Coxiella o Bartonella&lt;br&gt;&lt;br&gt;d) Neumonía comunitaria típica</t>
  </si>
  <si>
    <t>c) Etiologías fastidiosas como Coxiella o Bartonella</t>
  </si>
  <si>
    <t>En el contexto de una endocarditis infecciosa con hemocultivos negativos, se debe sospechar la presencia de gérmenes fastidiosos de crecimiento lento, estableciéndose que el hallazgo de 1 hemocultivo positivo para Coxiella burnetii constituye de manera directa un criterio mayor para su diagnóstico.</t>
  </si>
  <si>
    <t>&lt;b&gt;DIAGNÓSTICO Y ENDOCARDITIS CON HEMOCULTIVOS NEGATIVOS&lt;/b&gt;&lt;br /&gt;&lt;br /&gt;El diagnóstico de la Endocarditis Infecciosa (EI) se asienta en gran medida en los criterios microbiológicos. Si bien representan el 90% de los casos con positividad, existe un grupo que cursa con hemocultivos negativos:&lt;br /&gt;• &lt;b&gt;EI con hemocultivos negativos:&lt;/b&gt; Revisten alrededor del &lt;b&gt;10% de los casos&lt;/b&gt;. La principal causa que explica esta negatividad es el &lt;b&gt;uso previo de antibióticos&lt;/b&gt;, lo que dificulta el rescate del germen.&lt;br /&gt;• &lt;b&gt;Etiologías atípicas:&lt;/b&gt; Otras causas que justifican la negatividad en los cultivos rutinarios incluyen la presencia de insuficiencia renal, fallas del laboratorio, infecciones micóticas, por &lt;i&gt;Chlamydias&lt;/i&gt;, o el &lt;b&gt;crecimiento lento de gérmenes fastidiosos&lt;/b&gt;.&lt;br /&gt;• &lt;b&gt;Criterios de Duke:&lt;/b&gt; Ante la sospecha de microorganismos atípicos, los criterios diagnósticos se adaptan. Específicamente, el hallazgo microbiológico de 1 hemocultivo positivo para &lt;i&gt;&lt;b&gt;Coxiella burnetii&lt;/b&gt;&lt;/i&gt; (agente asociado epidemiológicamente al contacto con animales y lácteos no pasteurizados) constituye de manera directa un &lt;b&gt;criterio mayor&lt;/b&gt; para certificar el diagnóstico definitivo de la enfermedad.</t>
  </si>
  <si>
    <t>La opción C es correcta. Clínicamente, el cuadro describe una endocarditis (fiebre prolongada y soplo nuevo) que no ha podido ser tipificada mediante cultivos rutinarios (hemocultivos negativos). En este escenario, el antecedente epidemiológico de exposición a animales de granja o consumo de lácteos no pasteurizados orienta de forma contundente hacia la infección por gérmenes zoonóticos fastidiosos de crecimiento lento, tales como &lt;i&gt;Coxiella burnetii&lt;/i&gt; o especies de &lt;i&gt;Bartonella&lt;/i&gt;, los cuales requieren pruebas serológicas o medios de cultivo específicos para su confirmación.</t>
  </si>
  <si>
    <t>• &lt;b&gt;a) Infección urinaria no complicada:&lt;/b&gt; Es incorrecta. Este cuadro se presenta con disuria, polaquiuria y tenesmo vesical, no cursando con un soplo nuevo ni explicando el síndrome febril prolongado con focalidad endocárdica. Su germen principal (&lt;i&gt;E. coli&lt;/i&gt;) se rescata fácilmente en cultivos estándar.&lt;br /&gt;• &lt;b&gt;b) Faringitis estreptocócica:&lt;/b&gt; Es incorrecta. Si bien una infección por &lt;i&gt;Streptococcus&lt;/i&gt; puede generar fiebre reumática como secuela valvular, el cuadro agudo de faringitis no explica una fiebre prolongada con hemocultivos negativos y antecedentes epidemiológicos agropecuarios.&lt;br /&gt;• &lt;b&gt;d) Neumonía comunitaria típica:&lt;/b&gt; Es incorrecta. La neumonía típica se manifiesta clínicamente con síndrome de condensación pulmonar, disnea, tos productiva y dolor pleurítico. No cursa primariamente con un soplo nuevo cardíaco ni requiere la exposición a animales o lácteos como factor etiológico determinante.</t>
  </si>
  <si>
    <t>Respecto a los criterios Duke ISCVID dos mil veintitrés, señale lo correcto:&lt;br&gt;&lt;br&gt;a) Consideran los hemocultivos solo como criterio menor.&lt;br&gt;&lt;br&gt;b) Incluyen PET TC y TC cardíaca como criterios mayores en contextos seleccionados.&lt;br&gt;&lt;br&gt;c) Exigen biopsia valvular para todo diagnóstico definitivo.&lt;br&gt;&lt;br&gt;d) Eliminan las imágenes como criterios diagnósticos.</t>
  </si>
  <si>
    <t>&lt;br&gt;b) Incluyen PET TC y TC cardíaca como criterios mayores en contextos seleccionados.</t>
  </si>
  <si>
    <t>Para confirmar el diagnóstico de endocarditis infecciosa se utilizan los &lt;b&gt;Criterios de Duke&lt;/b&gt;, los cuales exigen documentar microbiología e imágenes patológicas. En las modernizaciones de estos criterios (como ISCVID 2023), técnicas de imagen avanzada como la &lt;b&gt;PET TC y la TC cardíaca&lt;/b&gt; se han incorporado formalmente como &lt;b&gt;criterios mayores&lt;/b&gt; para objetivar el compromiso endocárdico, especialmente en endocarditis sobre válvula protésica.&lt;br&gt;&lt;br&gt;&lt;i&gt;(Nota: La actualización de los criterios Duke ISCVID 2023 y la inclusión de la PET/TC no se encuentran descritas explícitamente en las fuentes provistas, por lo que esta información clínica complementaria no es de las fuentes y puedes querer verificarla independientemente).&lt;/i&gt;</t>
  </si>
  <si>
    <t>&lt;b&gt;DIAGNÓSTICO Y CRITERIOS DE DUKE EN LA ENDOCARDITIS INFECCIOSA&lt;/b&gt;&lt;br /&gt;&lt;br /&gt;El diagnóstico de la enfermedad es complejo y exige la integración metódica de parámetros clínicos, microbiológicos e imagenológicos.&lt;br /&gt;• &lt;b&gt;Criterios Mayores:&lt;/b&gt; Exigen el aislamiento de microorganismos típicos en 2 hemocultivos separados (o alternativamente 1 hemocultivo positivo para &lt;i&gt;Coxiella burnetii&lt;/i&gt;) y la evidencia objetiva de compromiso endocárdico mediante imágenes. Clásicamente, esto incluye un ecocardiograma compatible con EI (masa intracardíaca oscilante, absceso perianular o nueva dehiscencia protésica) o la aparición clínica de un nuevo soplo de regurgitación.&lt;br /&gt;• &lt;b&gt;Criterios Menores:&lt;/b&gt; Contemplan factores predisponentes en el huésped (anormalidades cardíacas subyacentes, uso de drogas IV), fiebre mayor a 38°C, fenómenos vasculares periféricos (embolias, manchas de Janeway), fenómenos inmunológicos (nódulos de Osler, glomerulonefritis), y evidencias microbiológicas o ecocardiográficas que no alcanzan a cumplir los estrictos requisitos de criterio mayor.&lt;br /&gt;• &lt;b&gt;Definición Diagnóstica:&lt;/b&gt; La EI definitiva se confirma por Criterios Patológicos (microorganismo o histología demostrada en cultivo de una vegetación o embolia) o por Criterios Clínicos (se requieren 2 criterios mayores; o 1 mayor y 3 menores; o 5 criterios menores).</t>
  </si>
  <si>
    <t>&lt;b&gt;b) Incluyen PET TC y TC cardíaca como criterios mayores en contextos seleccionados:&lt;/b&gt; Es la opción correcta en la práctica clínica contemporánea. Si bien el ecocardiograma es la piedra angular, las actualizaciones internacionales de los Criterios de Duke (ISCVID 2023) asimilaron a la PET-TC con 18F-FDG y la Tomografía Computada Cardíaca como criterios mayores imagenológicos, dado que poseen una altísima sensibilidad para detectar focos infecciosos, abscesos perianulares y complicaciones en válvulas protésicas donde el ecocardiograma puede resultar no concluyente.</t>
  </si>
  <si>
    <t>&lt;b&gt;a) Consideran los hemocultivos solo como criterio menor:&lt;/b&gt; Es incorrecta. El aislamiento de los microorganismos típicos causantes de endocarditis (Estafilococos, Estreptococos, Enterococos) en hemocultivos seriados constituye el criterio mayor microbiológico ineludible de la patología.&lt;br /&gt;&lt;b&gt;c) Exigen biopsia valvular para todo diagnóstico definitivo:&lt;/b&gt; Es incorrecta. Aunque el examen histológico de una vegetación obtenida por cirugía conforma un "Criterio Patológico" de certeza, el diagnóstico definitivo se establece en la abrumadora mayoría de los casos a través de la sumatoria de "Criterios Clínicos" sin necesidad de requerir una biopsia valvular invasiva.&lt;br /&gt;&lt;b&gt;d) Eliminan las imágenes como criterios diagnósticos:&lt;/b&gt; Es incorrecta. La evidencia de compromiso endocárdico mediante técnicas de imagen (ecocardiografía, y actualmente TC o PET) es el pilar central morfológico y un criterio mayor estricto del algoritmo diagnóstico.</t>
  </si>
  <si>
    <t>&lt;b&gt;ECOCARDIOGRAMA COMO CRITERIO IMAGENOLÓGICO&lt;/b&gt;&lt;br /&gt;&lt;br /&gt;La ecocardiografía Doppler transtorácica (ETT) y la transesofágica (ETE) son fundamentales para el diagnóstico.&lt;br /&gt;• &lt;b&gt;Elemento cardinal:&lt;/b&gt; La visualización de la vegetación, definida como una masa ecodensa móvil intracardíaca adherida a una válvula o estructura endocárdica.&lt;br /&gt;• &lt;b&gt;Rendimiento y Algoritmo:&lt;/b&gt; En válvulas nativas, el ETT tiene una sensibilidad del 65%, mientras que el ETE la eleva al 95%. Ante pacientes de alto riesgo, alta sospecha clínica o válvulas protésicas (donde la sensibilidad del ETT cae al 35%), el abordaje exige ir de forma directa a la realización de un ETE.</t>
  </si>
  <si>
    <t>En la valoración inicial de un sospechoso de endocarditis, además de hemocultivos, es fundamental solicitar:&lt;br&gt;&lt;br&gt;a) Analítica completa incluyendo función renal y urinálisis&lt;br&gt;&lt;br&gt;b) Solo radiografía de abdomen&lt;br&gt;&lt;br&gt;c) Ningún estudio complementario&lt;br&gt;&lt;br&gt;d) Únicamente pruebas alérgicas</t>
  </si>
  <si>
    <t>&lt;br&gt;a) Analítica completa incluyendo función renal y urinálisis</t>
  </si>
  <si>
    <t>En la valoración inicial de la Endocarditis Infecciosa, la evaluación exige solicitar una &lt;b&gt;analítica completa&lt;/b&gt; y un &lt;b&gt;urinálisis&lt;/b&gt; (con evaluación de la función renal) para detectar el compromiso sistémico característico, evidenciado por anemia, reactantes de fase aguda elevados, hematuria y proteinuria.</t>
  </si>
  <si>
    <t>&lt;b&gt;MÉTODOS COMPLEMENTARIOS GENERALES EN ENDOCARDITIS&lt;/b&gt;&lt;br /&gt;&lt;br /&gt;El diagnóstico de la Endocarditis Infecciosa es sumamente complejo y se basa en la recolección de criterios clínicos, microbiológicos (hemocultivos) e imagenológicos (ecocardiograma). Adicionalmente, el laboratorio general es fundamental para evaluar el profundo impacto sistémico de la infección.&lt;br /&gt;• &lt;b&gt;Laboratorio general:&lt;/b&gt; Los hallazgos típicos y esperables en la enfermedad incluyen &lt;b&gt;anemia&lt;/b&gt; (clásicamente del tipo normocítica normocrónica, propia de enfermedades crónicas), &lt;b&gt;leucocitosis con neutrofilia&lt;/b&gt;, &lt;b&gt;trombocitopenia&lt;/b&gt;, velocidad de sedimentación globular (&lt;b&gt;VSG&lt;/b&gt;) acelerada y proteína C reactiva (&lt;b&gt;PCR&lt;/b&gt;) elevada. También puede detectarse un &lt;b&gt;Factor Reumatoideo positivo&lt;/b&gt;.&lt;br /&gt;• &lt;b&gt;Función renal y orina:&lt;/b&gt; Es un pilar esencial evaluar el aparato renal debido a que la enfermedad produce múltiples manifestaciones directas en este órgano. Los inmunocomplejos circulantes derivados de la infección pueden depositarse a nivel renal generando severos cuadros de glomerulopatía membranoproliferativa o glomerulonefritis, lo cual clínicamente se detecta cursando con &lt;b&gt;hematuria y proteinuria&lt;/b&gt;. Asimismo, la evaluación permite sospechar si se ha producido una embolia renal activa.</t>
  </si>
  <si>
    <t>La opción a es correcta debido a que la literatura médica establece que la Endocarditis Infecciosa es una enfermedad eminentemente sistémica con afectación de múltiples órganos. En su valoración inicial, junto con los hemocultivos y el ecocardiograma, resulta fundamental y complementario solicitar una &lt;b&gt;analítica completa&lt;/b&gt; para objetivar los reactantes de fase aguda y parámetros hematológicos alterados (como anemia y leucocitosis), así como evaluar la &lt;b&gt;función renal mediante urinálisis&lt;/b&gt; para detectar de forma temprana un inminente daño glomerular por depósito de inmunocomplejos (hematuria y proteinuria) o un infarto renal embólico.</t>
  </si>
  <si>
    <t>&lt;br /&gt;• &lt;b&gt;b) Solo radiografía de abdomen:&lt;/b&gt; Es incorrecta. No tiene utilidad ni indicación directa en la valoración inicial estandarizada de un síndrome febril sospechoso de endocarditis en ausencia de un cuadro abdominal agudo evidente.&lt;br /&gt;• &lt;b&gt;c) Ningún estudio complementario:&lt;/b&gt; Es diametralmente incorrecta. El diagnóstico exige ineludiblemente estudios de laboratorio (hemocultivos, analítica) e imágenes (ecocardiograma) para poder confirmar y sumar los criterios mayores y menores de Duke.&lt;br /&gt;• &lt;b&gt;d) Únicamente pruebas alérgicas:&lt;/b&gt; Es incorrecta. Las pruebas alérgicas carecen por completo de rol patogénico y valor diagnóstico en la evaluación de una infección intravascular del tejido endocárdico.</t>
  </si>
  <si>
    <t>&lt;b&gt;HEMOCULTIVOS Y ECOCARDIOGRAMA EN LA VALORACIÓN INICIAL&lt;/b&gt;&lt;br /&gt;&lt;br /&gt;• &lt;b&gt;Hemocultivos (Criterios microbiológicos):&lt;/b&gt; Son positivos en el 90% de los casos. La toma de muestras exige recolectar &lt;b&gt;3 muestras&lt;/b&gt;, bajo la premisa de máxima importancia clínica de que deben tomarse &lt;b&gt;siempre antes de iniciar el tratamiento antimicrobiano&lt;/b&gt; (el uso previo de antibióticos es la mayor causa de cultivos negativos).&lt;br /&gt;• &lt;b&gt;Ecocardiograma (Criterios imagenológicos):&lt;/b&gt; La ecocardiografía transtorácica (ETT) y transesofágica (ETE) son el pilar morfológico central. El elemento cardinal a buscar es la &lt;b&gt;vegetación&lt;/b&gt; (masa ecodensa móvil), evaluando su tamaño (una vegetación mayor a 10 mm indica alto riesgo embolígeno) y pesquisando activamente complicaciones estructurales letales como los abscesos perianulares.</t>
  </si>
  <si>
    <t>La endocarditis por Streptococcus obliga a descartar de forma dirigida:&lt;br&gt;&lt;br&gt;a) Carcinoma papilar de tiroides&lt;br&gt;&lt;br&gt;b) Patología neoplásica colorrectal&lt;br&gt;&lt;br&gt;c) Tumor de hipófisis&lt;br&gt;&lt;br&gt;d) Cáncer de próstata localizado</t>
  </si>
  <si>
    <t>b) Patología neoplásica colorrectal</t>
  </si>
  <si>
    <t>El hallazgo microbiológico de &lt;i&gt;Streptococcus bovis&lt;/i&gt; como agente causal de una endocarditis infecciosa obliga a investigar de forma dirigida la presencia de un &lt;b&gt;cáncer de colon oculto&lt;/b&gt; (patología neoplásica colorrectal).</t>
  </si>
  <si>
    <t>&lt;b&gt;ETIOLOGÍA MICROBIOLÓGICA EN VÁLVULAS NATIVAS&lt;/b&gt;&lt;br /&gt;&lt;br /&gt;La prevalencia de los microorganismos en la Endocarditis Infecciosa varía de acuerdo al tipo de válvula afectada.&lt;br /&gt;• &lt;b&gt;Estreptococos:&lt;/b&gt; Representan la causa más frecuente en válvulas nativas, abarcando del 45 al 65% de los casos. Predominan el grupo &lt;i&gt;Viridans&lt;/i&gt; (30-40%) y otros estreptococos (15-25%).&lt;br /&gt;• &lt;b&gt;Asociación Neoplásica:&lt;/b&gt; Dentro del grupo de los estreptococos, la infección endocárdica por &lt;i&gt;Streptococcus bovis&lt;/i&gt; presenta una fuerte asociación clínica con la patología neoplásica del tracto gastrointestinal inferior, estableciéndose como premisa fundamental la obligación de descartar un cáncer de colon oculto ante su hallazgo microbiológico.&lt;br /&gt;• &lt;b&gt;Otras etiologías frecuentes:&lt;/b&gt; Se incluyen &lt;i&gt;Staphylococcus aureus&lt;/i&gt; (10-27%), &lt;i&gt;Enterococcus spp&lt;/i&gt; (5-18%), bacilos gram negativos y hongos.</t>
  </si>
  <si>
    <t>La opción B es correcta. Clínicamente, existe una asociación epidemiológica y fisiopatológica bien establecida entre la bacteriemia (y consecuente endocarditis) por &lt;i&gt;Streptococcus bovis&lt;/i&gt; y las lesiones neoplásicas o premalignas del tracto gastrointestinal inferior. La presencia de esta bacteria en los hemocultivos de un paciente con endocarditis exige investigar de forma dirigida y obligatoria un cáncer de colon oculto (patología neoplásica colorrectal) mediante estudios endoscópicos.</t>
  </si>
  <si>
    <t>• &lt;b&gt;a) Carcinoma papilar de tiroides:&lt;/b&gt; Es incorrecta. No existe asociación patogénica descrita entre las neoplasias tiroideas y las endocarditis por especies de &lt;i&gt;Streptococcus&lt;/i&gt;.&lt;br /&gt;• &lt;b&gt;c) Tumor de hipófisis:&lt;/b&gt; Es incorrecta. Los tumores intracraneales no generan una disrupción de la mucosa gastrointestinal que predisponga a bacteriemias por dicha flora, careciendo de vínculo etiológico con el &lt;i&gt;Streptococcus bovis&lt;/i&gt;.&lt;br /&gt;• &lt;b&gt;d) Cáncer de próstata localizado:&lt;/b&gt; Es incorrecta. Aunque los procedimientos genitourinarios predisponen a infecciones por otros gérmenes (como &lt;i&gt;Enterococcus&lt;/i&gt;), la patología prostática no es el foco neoplásico clásicamente asociado a la translocación y endocarditis por estreptococos del grupo bovis.</t>
  </si>
  <si>
    <t>En endocarditis aórtica, la aparición de bloqueo AV de novo hace sospechar:&lt;br&gt;&lt;br&gt;a) Pericarditis aislada&lt;br&gt;&lt;br&gt;b) Absceso perivalvular&lt;br&gt;&lt;br&gt;c) Embolia pulmonar&lt;br&gt;&lt;br&gt;d) Hipertrofia ventricular izquierda</t>
  </si>
  <si>
    <t>&lt;br&gt;b) Absceso perivalvular</t>
  </si>
  <si>
    <t>En la endocarditis infecciosa, la aparición de un &lt;b&gt;bloqueo auriculoventricular (AV)&lt;/b&gt; es una señal de alarma anatómica que debe hacer sospechar firmemente el desarrollo de una grave complicación, como un &lt;b&gt;absceso del anillo aórtico&lt;/b&gt; (o absceso perivalvular).</t>
  </si>
  <si>
    <t>&lt;b&gt;TRASTORNOS DE CONDUCCIÓN Y COMPLICACIONES LOCALES&lt;/b&gt;&lt;br /&gt;&lt;br /&gt;La reacción destructiva local que la vegetación produce a nivel valvular puede extenderse a las estructuras cardíacas adyacentes.&lt;br /&gt;• &lt;b&gt;Absceso perivalvular:&lt;/b&gt; La infección puede invadir el anillo valvular (especialmente el aórtico) y generar un absceso. La íntima vecindad anatómica del anillo aórtico con el sistema de conducción hace que esta invasión destructiva se manifieste en el electrocardiograma como trastornos de la conducción y arritmias, siendo la aparición de un &lt;b&gt;bloqueo auriculoventricular (AV)&lt;/b&gt; una señal de alarma anatómica directa.&lt;br /&gt;• &lt;b&gt;Diagnóstico y Tratamiento:&lt;/b&gt; El ecocardiograma (transesofágico preferentemente) permite visualizar objetivamente complicaciones como los abscesos perianulares. Su detección es sumamente crítica debido a que los antibióticos no logran penetrar ni curar un absceso por sí solos, por lo que este hallazgo constituye una indicación formal para &lt;b&gt;tratamiento quirúrgico&lt;/b&gt;.</t>
  </si>
  <si>
    <t>&lt;b&gt;b) Absceso perivalvular:&lt;/b&gt; Es la opción correcta. La extensión de la infección desde la válvula aórtica hacia el tejido perivalvular forma un absceso en el anillo aórtico, el cual infiltra, daña e interrumpe el sistema de conducción adyacente, manifestándose clínicamente con la instauración de un bloqueo AV de novo.</t>
  </si>
  <si>
    <t>&lt;b&gt;a) Pericarditis aislada:&lt;/b&gt; Es incorrecta. Aunque el paciente puede referir dolor precordial asociado a la inflamación del pericardio, esta complicación no explica topográfica ni fisiopatológicamente la interrupción aguda del sistema de conducción auriculoventricular.&lt;br /&gt;&lt;b&gt;c) Embolia pulmonar:&lt;/b&gt; Es incorrecta. Las embolias pulmonares se observan característicamente cuando la infección asienta en las cavidades derechas, desencadenando infartos pulmonares, no trastornos eléctricos izquierdos.&lt;br /&gt;&lt;b&gt;d) Hipertrofia ventricular izquierda:&lt;/b&gt; Es incorrecta. La HVI es un mecanismo compensador estructural crónico frente a sobrecargas de presión o volumen, y no una complicación infecciosa destructiva aguda capaz de generar un bloqueo AV súbito.</t>
  </si>
  <si>
    <t>&lt;b&gt;INDICACIONES DE TRATAMIENTO QUIRÚRGICO&lt;/b&gt;&lt;br /&gt;&lt;br /&gt;Muchos pacientes terminarán requiriendo cirugía cardíaca (extracción de válvula y limpieza) pese al tratamiento antibiótico. Las indicaciones formales incluyen:&lt;br /&gt;• &lt;b&gt;Insuficiencia Cardíaca:&lt;/b&gt; Sin respuesta al tratamiento médico adecuado. Es la complicación con mayor impacto adverso en el pronóstico.&lt;br /&gt;• &lt;b&gt;Absceso perivalvular:&lt;/b&gt; Por incapacidad de resolución farmacológica exclusiva.&lt;br /&gt;• &lt;b&gt;Infección persistente:&lt;/b&gt; Bacteriemias persistentes a pesar de tener el germen aislado y estar bajo tratamiento antibiótico correcto.&lt;br /&gt;• &lt;b&gt;Endocarditis fúngica:&lt;/b&gt; Generan vegetaciones muy grandes con extrema capacidad embolígena.&lt;br /&gt;• &lt;b&gt;Vegetaciones móviles &gt; 10 mm:&lt;/b&gt; Por su alto riesgo de producir nuevas embolias sistémicas.</t>
  </si>
  <si>
    <t>Paciente con endocarditis mitral, vegetación de ocho milímetros y un único ictus isquémico al ingreso, buena respuesta clínica y sin insuficiencia valvular importante. En general se plantea:&lt;br&gt;&lt;br&gt;a) Cirugía urgente obligatoria en todos los casos&lt;br&gt;&lt;br&gt;b) Contraindicación absoluta de cirugía&lt;br&gt;&lt;br&gt;c) Tratamiento antibiótico y decisión quirúrgica individualizada&lt;br&gt;&lt;br&gt;d) Suspender antibiótico a la primera semana</t>
  </si>
  <si>
    <t>&lt;br&gt;c) Tratamiento antibiótico y decisión quirúrgica individualizada</t>
  </si>
  <si>
    <t>En la Endocarditis Infecciosa, la indicación de tratamiento quirúrgico se reserva para situaciones de inestabilidad hemodinámica, infección persistente, complicaciones perivalvulares o alto riesgo embólico (vegetaciones &lt;b&gt;&gt; 10 mm&lt;/b&gt; o embolias recurrentes). Ante un paciente estable, con vegetación menor a 10 mm y evento embólico único, la conducta clínica es mantener el &lt;b&gt;tratamiento antibiótico&lt;/b&gt; y evaluar la &lt;b&gt;decisión quirúrgica individualizada&lt;/b&gt;.</t>
  </si>
  <si>
    <t>&lt;b&gt;INDICACIONES QUIRÚRGICAS EN ENDOCARDITIS INFECCIOSA&lt;/b&gt;&lt;br /&gt;&lt;br /&gt;Muchos pacientes requerirán cirugía cardíaca (extracción de válvula y limpieza) pese al tratamiento antibiótico. Las indicaciones formales para el tratamiento quirúrgico incluyen:&lt;br /&gt;• &lt;b&gt;Insuficiencia Cardíaca:&lt;/b&gt; Originada por disfunción grave sin respuesta al tratamiento médico adecuado. (La sola presencia de insuficiencia valvular NO es causa de tratamiento quirúrgico en una endocarditis).&lt;br /&gt;• &lt;b&gt;Infección persistente:&lt;/b&gt; Bacteriemias persistentes a pesar de estar bajo tratamiento antibiótico correcto.&lt;br /&gt;• &lt;b&gt;Complicaciones estructurales:&lt;/b&gt; Absceso perivalvular, endocarditis protésica precoz, o endocarditis en cables de marcapasos o cardiodesfibriladores.&lt;br /&gt;• &lt;b&gt;Etiología fúngica:&lt;/b&gt; Generan vegetaciones muy grandes con gran capacidad embolígena.&lt;br /&gt;• &lt;b&gt;Riesgo embolígeno inminente:&lt;/b&gt; Presencia de embolias recurrentes o vegetaciones móviles mayores a &lt;b&gt;10 mm&lt;/b&gt;.</t>
  </si>
  <si>
    <t>La opción c es correcta debido a que la literatura médica establece pautas estrictas para la indicación de cirugía valvular en la endocarditis infecciosa. El paciente presenta un cuadro clínicamente estable, sin insuficiencia cardíaca grave, con un único evento isquémico (no recurrente) y una vegetación de 8 mm (menor al umbral crítico de &gt; 10 mm). Al no reunir indicaciones formales obligatorias de cirugía de urgencia, se debe priorizar continuar con el &lt;b&gt;tratamiento antibiótico&lt;/b&gt; endovenoso, evaluando la &lt;b&gt;decisión quirúrgica de forma individualizada&lt;/b&gt; según su evolución.</t>
  </si>
  <si>
    <t>&lt;br /&gt;• &lt;b&gt;a) Cirugía urgente obligatoria en todos los casos:&lt;/b&gt; Es incorrecta. La cirugía de emergencia se reserva para complicaciones letales inminentes (insuficiencia cardíaca refractaria, abscesos, embolias recurrentes o vegetaciones &gt; 10 mm).&lt;br /&gt;• &lt;b&gt;b) Contraindicación absoluta de cirugía:&lt;/b&gt; Es diametralmente incorrecta. El antecedente de un ictus isquémico no contraindica absolutamente la cirugía si esta llegase a ser hemodinámicamente imperativa.&lt;br /&gt;• &lt;b&gt;d) Suspender antibiótico a la primera semana:&lt;/b&gt; Es diametralmente incorrecta. El tratamiento antibiótico bactericida debe mantenerse de forma ininterrumpida durante &lt;b&gt;4 a 6 semanas&lt;/b&gt; para erradicar el germen de las vegetaciones y evitar recidivas.</t>
  </si>
  <si>
    <t>&lt;b&gt;PREMISAS DEL TRATAMIENTO MÉDICO BÁSICO&lt;/b&gt;&lt;br /&gt;&lt;br /&gt;El tratamiento médico de la endocarditis exige el cumplimiento de premisas fundamentales para lograr la curación:&lt;br /&gt;• &lt;b&gt;Dosis y Vía de administración:&lt;/b&gt; Se requieren dosis altas y su administración debe ser parenteral (endovenosa preferentemente) con intervalos cortos para mantener niveles bactericidas por encima de la Concentración Inhibitoria Mínima.&lt;br /&gt;• &lt;b&gt;Duración prolongada:&lt;/b&gt; El tratamiento debe mantenerse de forma ininterrumpida durante &lt;b&gt;4 a 6 semanas&lt;/b&gt; para lograr erradicar el microorganismo y evitar recaídas.</t>
  </si>
  <si>
    <t>En profilaxis de endocarditis ante procedimientos dentales, las guías la reservan para:&lt;br&gt;&lt;br&gt;a) Toda extracción dental sin excepción&lt;br&gt;&lt;br&gt;b) Pacientes de muy alto riesgo como prótesis valvular o endocarditis previa&lt;br&gt;&lt;br&gt;c) Toda persona con hipertensión arterial&lt;br&gt;&lt;br&gt;d) Cualquier paciente con soplo inocente</t>
  </si>
  <si>
    <t>b) Pacientes de muy alto riesgo como prótesis valvular o endocarditis previa</t>
  </si>
  <si>
    <t>En la actualidad, la indicación de profilaxis antibiótica para la endocarditis infecciosa se reserva exclusivamente para evaluar la combinación del procedimiento y pacientes categorizados como de &lt;b&gt;alto riesgo&lt;/b&gt;, tales como aquellos portadores de &lt;b&gt;válvulas protésicas&lt;/b&gt; o con &lt;b&gt;endocarditis infecciosa previa&lt;/b&gt;.</t>
  </si>
  <si>
    <t>&lt;b&gt;PROFILAXIS DE LA ENDOCARDITIS INFECCIOSA&lt;/b&gt;&lt;br /&gt;&lt;br /&gt;Las indicaciones de profilaxis antibiótica han cambiado sustancialmente en los últimos años para evitar resistencias bacterianas. Actualmente, la indicación requiere evaluar la categoría de riesgo del paciente combinada con el tipo de procedimiento a efectuar.&lt;br /&gt;• &lt;b&gt;Condiciones Cardíacas (Alto Riesgo):&lt;/b&gt; Las únicas condiciones cardíacas en las que hoy debe indicarse profilaxis son los pacientes con &lt;b&gt;válvulas protésicas&lt;/b&gt; (o material protésico utilizado para reparación), pacientes que ya han cursado con &lt;b&gt;Endocarditis Infecciosa previa&lt;/b&gt; y pacientes con patologías cardíacas congénitas específicas (cianóticas no reparadas o con defectos residuales posquirúrgicos).&lt;br /&gt;• &lt;b&gt;Procedimientos Odontológicos:&lt;/b&gt; La profilaxis queda circunscrita estrictamente a procedimientos que impliquen manipulación de la región gingival o periapical del diente, o la perforación de la mucosa oral.&lt;br /&gt;• &lt;b&gt;Régimen de Profilaxis:&lt;/b&gt; Se indica una sola dosis entre 30 a 60 minutos antes del procedimiento. El antibiótico de elección es la &lt;i&gt;Amoxicilina&lt;/i&gt; (2 g vía oral en adultos o 50 mg/kg en niños). En pacientes alérgicos a la penicilina, la droga indicada es la &lt;i&gt;Clindamicina&lt;/i&gt; (600 mg vía oral o endovenosa).</t>
  </si>
  <si>
    <t>La opción B es correcta. Clínicamente, el paradigma preventivo de la endocarditis ha cambiado sustancialmente. Se ha comprobado que el cepillado dental diario genera bacteriemias con mayor frecuencia que un procedimiento médico, por lo que el uso masivo de antibióticos resulta más perjudicial por la selección de cepas bacterianas resistentes. Las guías actuales dictaminan que la profilaxis ante intervenciones dentales invasivas debe reservarse estrictamente para pacientes con categoría de muy alto riesgo de infección y mala evolución, grupo circunscrito a los portadores de válvulas protésicas, pacientes con endocarditis previa y ciertas cardiopatías congénitas severas.</t>
  </si>
  <si>
    <t>• &lt;b&gt;a) Toda extracción dental sin excepción:&lt;/b&gt; Es incorrecta. El procedimiento dental en sí mismo (aunque perfore mucosa o manipule la región gingival) no justifica la profilaxis antibiótica si el paciente no posee de base una condición cardíaca estructural catalogada como de alto riesgo.&lt;br /&gt;• &lt;b&gt;c) Toda persona con hipertensión arterial:&lt;/b&gt; Es incorrecta. La hipertensión arterial no genera una lesión anatómica endocárdica o valvular que predisponga de forma directa a la colonización bacteriana durante una bacteriemia transitoria odontológica.&lt;br /&gt;• &lt;b&gt;d) Cualquier paciente con soplo inocente:&lt;/b&gt; Es incorrecta. En el pasado se indicaba profilaxis universal a todo paciente con enfermedad valvular (incluyendo soplos leves o valvulopatías simples), pero este paradigma fue modificado; hoy en día, los soplos inocentes o patologías valvulares de bajo riesgo no son indicación de profilaxis antibiótica.</t>
  </si>
  <si>
    <t>Varón con endocarditis por Enterococcus faecalis sensible, válvula nativa y función renal normal. El esquema habitual es:&lt;br&gt;&lt;br&gt;a) Beta lactámico asociado a aminoglucósido durante varias semanas&lt;br&gt;&lt;br&gt;b) Macrólido en monoterapia corta&lt;br&gt;&lt;br&gt;c) Solo anticoagulantes orales&lt;br&gt;&lt;br&gt;d) Corticoides sin antibióticos</t>
  </si>
  <si>
    <t>&lt;br&gt;a) Beta lactámico asociado a aminoglucósido durante varias semanas</t>
  </si>
  <si>
    <t>El tratamiento de la endocarditis infecciosa por &lt;b&gt;&lt;i&gt;Enterococo&lt;/i&gt; sensible&lt;/b&gt; en válvula nativa exige siempre &lt;b&gt;terapia combinada bactericida&lt;/b&gt;, utilizando típicamente un &lt;b&gt;beta lactámico&lt;/b&gt; (como Penicilina o Ampicilina) asociado a un &lt;b&gt;aminoglucósido&lt;/b&gt; (como Gentamicina) administrados durante un período prolongado de &lt;b&gt;4 a 6 semanas&lt;/b&gt;.</t>
  </si>
  <si>
    <t>&lt;b&gt;TRATAMIENTO DE LA ENDOCARDITIS POR ENTEROCOCO&lt;/b&gt;&lt;br /&gt;&lt;br /&gt;El tratamiento médico exige el cumplimiento de premisas fundamentales, tales como la elección del antibiótico adecuado según el antibiograma y el uso de antibióticos bactericidas combinados por la dificultad de penetración en la vegetación.&lt;br /&gt;• &lt;b&gt;Bacteriostáticos vs. Bactericidas:&lt;/b&gt; En el caso específico de la endocarditis por &lt;i&gt;Enterococcus spp&lt;/i&gt;, los antibióticos betalactámicos actúan únicamente como bacteriostáticos. Por este motivo, se exige invariablemente instaurar una terapia combinada bactericida para lograr sinergismo y erradicar la infección.&lt;br /&gt;• &lt;b&gt;Esquema en gérmenes sensibles:&lt;/b&gt; Frente a enterococos sensibles, se indica &lt;i&gt;Penicilina G sódica&lt;/i&gt; (30 millones U/d EV en 6 dosis) o &lt;i&gt;Ampicilina&lt;/i&gt; (12 g/d en 6 dosis EV o IM) sumado a &lt;i&gt;Gentamicina&lt;/i&gt; (3 mg/Kg/d en 3 dosis).&lt;br /&gt;• &lt;b&gt;Duración:&lt;/b&gt; Como en toda endocarditis, el tratamiento debe mantenerse durante el tiempo suficiente para erradicar el germen responsable y evitar las recaídas, siendo de &lt;b&gt;4 a 6 semanas&lt;/b&gt; para este esquema.</t>
  </si>
  <si>
    <t>&lt;b&gt;a) Beta lactámico asociado a aminoglucósido durante varias semanas:&lt;/b&gt; Es la opción correcta. El enterococo requiere obligatoriamente un esquema sinérgico bactericida para ser eliminado de la vegetación endocárdica. La asociación de un betalactámico (Ampicilina/Penicilina) y un aminoglucósido (Gentamicina) durante varias semanas (4 a 6) es el tratamiento estándar validado si el germen es sensible y el paciente tiene función renal conservada.</t>
  </si>
  <si>
    <t>&lt;b&gt;b) Macrólido en monoterapia corta:&lt;/b&gt; Es incorrecta. La monoterapia no es eficaz para erradicar el enterococo y los tratamientos cortos son insuficientes, exponiendo al paciente a una recaída certera de la infección.&lt;br /&gt;&lt;b&gt;c) Solo anticoagulantes orales:&lt;/b&gt; Es incorrecta. Los anticoagulantes no poseen efecto antimicrobiano y no curan la enfermedad; su indicación se reserva estrictamente ante la confirmación ecográfica de trombos en la cavidad o requerimientos protésicos.&lt;br /&gt;&lt;b&gt;d) Corticoides sin antibióticos:&lt;/b&gt; Es incorrecta y perjudicial. Suprimir la respuesta inmune sin erradicar el foco infeccioso primario permitiría la proliferación bacteriana descontrolada, empeorando drásticamente el pronóstico vital del paciente.</t>
  </si>
  <si>
    <t>El enfoque actual de la endocarditis infecciosa se basa en:&lt;br&gt;&lt;br&gt;a) Observación sin antibióticos&lt;br&gt;&lt;br&gt;b) Cirugía en todos los casos sin estudios previos&lt;br&gt;&lt;br&gt;c) Tratamiento sintomático sin cultivos&lt;br&gt;&lt;br&gt;d) Diagnóstico con criterios Duke actualizados e imagen avanzada, tratamiento antibiótico prolongado y valoración precoz de cirugía en situaciones de riesgo</t>
  </si>
  <si>
    <t>&lt;br&gt;d) Diagnóstico con criterios Duke actualizados e imagen avanzada, tratamiento antibiótico prolongado y valoración precoz de cirugía en situaciones de riesgo</t>
  </si>
  <si>
    <t>El abordaje integral de la Endocarditis Infecciosa exige la confirmación diagnóstica mediante los &lt;b&gt;Criterios de Duke&lt;/b&gt; y ecocardiograma, la instauración ineludible de un &lt;b&gt;tratamiento antibiótico prolongado&lt;/b&gt; (4 a 6 semanas) posterior a la toma de cultivos, y la &lt;b&gt;valoración quirúrgica individualizada&lt;/b&gt; ante la presencia de complicaciones estructurales o alto riesgo embolígeno.</t>
  </si>
  <si>
    <t>&lt;b&gt;MANEJO INTEGRAL DE LA ENDOCARDITIS INFECCIOSA&lt;/b&gt;&lt;br /&gt;&lt;br /&gt;El abordaje de la enfermedad requiere la recolección de criterios clínicos, microbiológicos e imagenológicos, seguido de un tratamiento médico estricto y la evaluación quirúrgica de sus complicaciones.&lt;br /&gt;• &lt;b&gt;Diagnóstico:&lt;/b&gt; Se basa en los &lt;b&gt;Criterios de Duke modificados&lt;/b&gt;, exigiendo la identificación del microorganismo mediante &lt;b&gt;hemocultivos&lt;/b&gt; (tomados siempre antes de iniciar la terapia) y la confirmación de compromiso endocárdico u hallazgos estructurales mediante la &lt;b&gt;ecocardiografía&lt;/b&gt; (transtorácica o transesofágica) para visualizar la vegetación y medir su potencial embolígeno.&lt;br /&gt;• &lt;b&gt;Tratamiento Médico:&lt;/b&gt; Requiere el uso de antibióticos bactericidas combinados a altas dosis por vía parenteral. La duración debe ser &lt;b&gt;prolongada&lt;/b&gt; (estrictamente de &lt;b&gt;4 a 6 semanas&lt;/b&gt;) para erradicar el germen de las vegetaciones, mantener niveles superiores a la Concentración Inhibitoria Mínima y evitar recaídas.&lt;br /&gt;• &lt;b&gt;Tratamiento Quirúrgico:&lt;/b&gt; La cirugía cardíaca (extracción de válvula y limpieza) no es universal, reservándose para indicaciones formales que incluyen: insuficiencia cardíaca refractaria, infección persistente bajo tratamiento correcto, complicaciones estructurales (abscesos perivalvulares), etiología fúngica, o riesgo embolígeno inminente (vegetaciones &gt; 10 mm o embolias recurrentes).</t>
  </si>
  <si>
    <t>La opción d es correcta debido a que la literatura médica establece que el manejo óptimo de la Endocarditis Infecciosa integra ineludiblemente el &lt;b&gt;diagnóstico por Criterios de Duke&lt;/b&gt; (sumando microbiología e imagen ecocardiográfica), la administración de un &lt;b&gt;tratamiento antibiótico bactericida prolongado&lt;/b&gt; (4 a 6 semanas) para erradicar el microorganismo de las valvas, y la &lt;b&gt;valoración quirúrgica precoz&lt;/b&gt; exclusiva para pacientes que desarrollan situaciones de riesgo o complicaciones letales (como insuficiencia cardíaca grave, abscesos perianulares o vegetaciones &gt; 10 mm).</t>
  </si>
  <si>
    <t>&lt;br /&gt;• &lt;b&gt;a) Observación sin antibióticos:&lt;/b&gt; Es diametralmente incorrecta. La endocarditis es una enfermedad infecciosa grave con elevada morbimortalidad que exige la instauración rápida de altas dosis de antibióticos parenterales bactericidas; la simple observación o el tratamiento sintomático conduce a sepsis sistémica, destrucción valvular y la muerte.&lt;br /&gt;• &lt;b&gt;b) Cirugía en todos los casos sin estudios previos:&lt;/b&gt; Es incorrecta. La cirugía de reemplazo o limpieza valvular posee indicaciones formales precisas (fallo cardíaco, abscesos, alto riesgo embólico) y no se realiza de forma universal ni empírica sin una evaluación ecocardiográfica y microbiológica previa rigurosa.&lt;br /&gt;• &lt;b&gt;c) Tratamiento sintomático sin cultivos:&lt;/b&gt; Es diametralmente incorrecta. Rige la premisa de máxima importancia clínica que establece que siempre se deben tomar &lt;b&gt;3 muestras de hemocultivos antes de iniciar el tratamiento&lt;/b&gt; antimicrobiano, ya que aislar el germen es vital para dirigir la terapia y el uso previo de antibióticos constituye la principal causa de cultivos falsamente negativos.</t>
  </si>
  <si>
    <t>&lt;b&gt;PREMISAS DEL TRATAMIENTO EMPÍRICO&lt;/b&gt;&lt;br /&gt;&lt;br /&gt;• El inicio del tratamiento antibiótico empírico (antes de obtener los resultados microbiológicos del cultivo) se reserva exclusivamente para casos de &lt;b&gt;emergencia infectológica&lt;/b&gt;, como pacientes que debutan con &lt;b&gt;sepsis grave&lt;/b&gt; o presentan embolias agudas. En la inmensa mayoría de los pacientes clínicamente estables, la conducta correcta es esperar el rescate y aislamiento del germen para instaurar un tratamiento completamente dirigido.</t>
  </si>
  <si>
    <t>Sobre la duración del tratamiento antimicrobiano en endocarditis, en general:&lt;br&gt;&lt;br&gt;a) Siempre se hace tratamiento oral corto&lt;br&gt;&lt;br&gt;b) Tres días de antibiótico son suficientes&lt;br&gt;&lt;br&gt;c) Se requieren semanas de terapia intravenosa ajustada al germen y tipo de válvula&lt;br&gt;&lt;br&gt;d) La misma duración sirve para cualquier situación</t>
  </si>
  <si>
    <t>c) Se requieren semanas de terapia intravenosa ajustada al germen y tipo de válvula</t>
  </si>
  <si>
    <t>En la endocarditis infecciosa, el tratamiento antimicrobiano debe mantenerse durante un &lt;b&gt;tiempo prolongado (4 a 6 semanas)&lt;/b&gt; para erradicar el germen de las vegetaciones y evitar recaídas, requiriéndose dosis altas cuya administración debe ser &lt;b&gt;parenteral (preferentemente endovenosa)&lt;/b&gt; y ajustada estrictamente al microorganismo y tipo de válvula.</t>
  </si>
  <si>
    <t>&lt;b&gt;PRINCIPIOS DEL TRATAMIENTO MÉDICO EN LA ENDOCARDITIS INFECCIOSA&lt;/b&gt;&lt;br /&gt;&lt;br /&gt;El tratamiento médico de la endocarditis exige el cumplimiento de premisas fundamentales para lograr la curación:&lt;br /&gt;• &lt;b&gt;Elección del antibiótico adecuado:&lt;/b&gt; Se debe elegir el antibiótico al cual el microorganismo sea sensible según el antibiograma y la CIM (Concentración Inhibitoria Mínima).&lt;br /&gt;• &lt;b&gt;Uso de Antibióticos Bactericidas Combinados:&lt;/b&gt; Por la dificultad de penetración de los fármacos en la vegetación endocárdica, los antibióticos deben ser bactericidas y generalmente combinados para lograr sinergismo.&lt;br /&gt;• &lt;b&gt;Dosis y Vía de administración:&lt;/b&gt; Se requieren dosis necesarias altas y su administración debe ser parenteral (endovenosa preferentemente, o intramuscular). Los intervalos entre dosis deben ser los más cortos posibles.&lt;br /&gt;• &lt;b&gt;Duración prolongada:&lt;/b&gt; El tratamiento debe mantenerse durante el tiempo suficiente (típicamente de 4 a 6 semanas) para erradicar el germen responsable de las vegetaciones y evitar las recidivas. Los esquemas varían específicamente según se trate de válvulas nativas o protésicas y de la sensibilidad del germen (ej. &lt;i&gt;Estreptococos, Enterococos, Estafilococos&lt;/i&gt;).</t>
  </si>
  <si>
    <t>La opción C es correcta. Clínicamente, el tratamiento de la endocarditis infecciosa requiere erradicar microorganismos protegidos dentro de las vegetaciones valvulares. Por ello, se exigen esquemas antimicrobianos bactericidas de administración parenteral (intravenosa) prolongada, extendiéndose típicamente entre 4 a 6 semanas, y ajustados de manera rigurosa según el germen aislado en los hemocultivos y la naturaleza de la válvula afectada (nativa o protésica).</t>
  </si>
  <si>
    <t>• &lt;b&gt;a) Siempre se hace tratamiento oral corto:&lt;/b&gt; Es incorrecta. La terapia oral corta es ineficaz dada la escasa penetración del fármaco en las vegetaciones endocárdicas, requiriéndose vía intravenosa y cursos prolongados.&lt;br /&gt;• &lt;b&gt;b) Tres días de antibiótico son suficientes:&lt;/b&gt; Es incorrecta. Un esquema tan breve fracasaría invariablemente en esterilizar la lesión cardíaca, provocando una recaída segura. El tratamiento debe durar semanas.&lt;br /&gt;• &lt;b&gt;d) La misma duración sirve para cualquier situación:&lt;/b&gt; Es incorrecta. Las pautas de tratamiento varían drásticamente dependiendo del germen aislado (sensible vs. multirresistente) y del tipo de válvula (nativa frente a protésica, exigiendo estas últimas frecuentemente la combinación de tres fármacos como &lt;i&gt;Vancomicina&lt;/i&gt;, &lt;i&gt;Gentamicina&lt;/i&gt; y &lt;i&gt;Rifampicina&lt;/i&gt;).</t>
  </si>
  <si>
    <t>&lt;b&gt;TRATAMIENTO ANTIBIÓTICO EMPÍRICO&lt;/b&gt;&lt;br /&gt;&lt;br /&gt;La premisa principal dicta que siempre se deben tomar hemocultivos antes de iniciar el tratamiento antimicrobiano. El tratamiento empírico inicial se reserva exclusivamente para emergencias infectológicas (&lt;i&gt;sepsis&lt;/i&gt;) o hemocultivos persistentemente negativos:&lt;br /&gt;• &lt;b&gt;Válvula Nativa (sospecha de &lt;i&gt;Estreptococo&lt;/i&gt; o &lt;i&gt;Enterococo&lt;/i&gt;):&lt;/b&gt; &lt;i&gt;Ampicilina-sulbactam&lt;/i&gt; + &lt;i&gt;Gentamicina&lt;/i&gt; por 4 a 6 semanas.&lt;br /&gt;• &lt;b&gt;Válvula Protésica Temprana (&lt; 1 año):&lt;/b&gt; Requiere régimen de 3 drogas: &lt;i&gt;Vancomicina&lt;/i&gt; o &lt;i&gt;Daptomicina&lt;/i&gt; (por 6 semanas) + &lt;i&gt;Gentamicina&lt;/i&gt; (por 2 semanas) + &lt;i&gt;Rifampicina&lt;/i&gt; (por 6 semanas).</t>
  </si>
  <si>
    <t>En la miocardiopatia dilatada idiopatica, el mecanismo hemodinámico predominante es:&lt;br&gt;&lt;br&gt;a) Disfunción sistólica con dilatación de cavidades&lt;br&gt;&lt;br&gt;b) Engrosamiento pericárdico con cavidades normales&lt;br&gt;&lt;br&gt;c) Hipertrofia concéntrica con cavidad pequeña&lt;br&gt;&lt;br&gt;d) Obstrucción subaórtica fija sin dilatación</t>
  </si>
  <si>
    <t>&lt;br&gt;a) Disfunción sistólica con dilatación de cavidades</t>
  </si>
  <si>
    <t>A nivel fisiopatológico, las &lt;b&gt;miocardiopatías dilatadas&lt;/b&gt; (incluyendo la forma idiopática) se caracterizan axiomáticamente por cursar con una franca &lt;b&gt;dilatación de las cavidades&lt;/b&gt; y presentar un &lt;b&gt;fallo sistólico&lt;/b&gt; con fracción de eyección deprimida o comprometida.</t>
  </si>
  <si>
    <t>&lt;b&gt;FISIOPATOLOGÍA DE LA MIOCARDIOPATÍA DILATADA&lt;/b&gt;&lt;br /&gt;&lt;br /&gt;El rasgo fisiopatológico fundamental que define a la miocardiopatía dilatada es la presencia de un &lt;b&gt;fallo sistólico&lt;/b&gt;.&lt;br /&gt;• &lt;b&gt;Dilatación sin sobrecarga previa:&lt;/b&gt; Al producirse un daño de la fibra miocárdica (acompañado de un posterior adelgazamiento parietal), el corazón se dilata sin que exista inicialmente una sobrecarga volumétrica que lo justifique.&lt;br /&gt;• &lt;b&gt;Disfunción mecánica:&lt;/b&gt; Existe una franca hipoquinesia global del músculo dañado que genera una marcada disminución de la contractilidad.&lt;br /&gt;• &lt;b&gt;Caída de la eyección:&lt;/b&gt; Se constata una caída franca de la eyección, documentándose una fracción de eyección (FE) francamente disminuida (menor al 40%).&lt;br /&gt;• &lt;b&gt;Aumento del volumen diastólico:&lt;/b&gt; Ante la incapacidad de eyectar adecuadamente la sangre, el ventrículo izquierdo maneja volúmenes cada vez mayores al entrar en diástole.&lt;br /&gt;• &lt;b&gt;Progresión a disfunción diastólica:&lt;/b&gt; Aunque la afección es primariamente sistólica, en estadios avanzados el incremento sostenido de las presiones de fin de diástole genera secundariamente una alteración de la función diastólica, pudiendo evolucionar desde un patrón rígido hasta un patrón restrictivo.</t>
  </si>
  <si>
    <t>&lt;b&gt;a) Disfunción sistólica con dilatación de cavidades:&lt;/b&gt; Es la opción correcta. El fenotipo anatómico y el perfil hemodinámico de la miocardiopatía dilatada se define exactamente por la presencia de cavidades dilatadas por daño de la fibra miocárdica con adelgazamiento parietal, acompañado de un fallo sistólico con fracción de eyección francamente disminuida.</t>
  </si>
  <si>
    <t>&lt;b&gt;c) Hipertrofia concéntrica con cavidad pequeña:&lt;/b&gt; Es incorrecta. Este patrón morfológico define fisiopatológicamente a la miocardiopatía hipertrófica, en la cual se produce una hipertrofia de paredes que disminuye la relación volumen/masa (generando una cavidad reducida), manteniendo una fracción de eyección normal o incluso aumentada.&lt;br /&gt;&lt;b&gt;b) Engrosamiento pericárdico con cavidades normales:&lt;/b&gt; Es incorrecta. Este hallazgo describe a la pericarditis constrictiva, la cual debe diferenciarse ecocardiográficamente de las patologías del músculo miocárdico como la miocardiopatía restrictiva (donde el pericardio no presenta aumento de grosor).&lt;br /&gt;&lt;b&gt;d) Obstrucción subaórtica fija sin dilatación:&lt;/b&gt; Es incorrecta. Las obstrucciones subaórticas corresponden a trastornos del tracto de salida (ya sean fijos por membranas congénitas o dinámicos en la miocardiopatía hipertrófica asimétrica), difiriendo completamente del defecto de contractilidad global de la miocardiopatía dilatada.</t>
  </si>
  <si>
    <t>&lt;b&gt;CLASIFICACIÓN ESTRUCTURAL Y HEMODINÁMICA DIFERENCIAL&lt;/b&gt;&lt;br /&gt;&lt;br /&gt;Para diferenciar los grandes fenotipos miocárdicos según la mecánica ventricular:&lt;br /&gt;• &lt;b&gt;Miocardiopatía Hipertrófica:&lt;/b&gt; Presenta disfunción diastólica o del llenado (relajación anormal). El ventrículo izquierdo se encuentra reducido, la fracción de eyección es normal (a veces aumentada), y el espesor miocárdico está francamente aumentado.&lt;br /&gt;• &lt;b&gt;Miocardiopatía Restrictiva:&lt;/b&gt; Se caracteriza por un desorden básico en la complacencia (impidiendo el correcto llenado ventricular). Presenta disfunción diastólica, el ventrículo izquierdo puede estar normal, reducido o dilatado, la fracción de eyección es normal o disminuida, y el espesor miocárdico se encuentra normal o aumentado.</t>
  </si>
  <si>
    <t>En la miocardiopatía restrictiva, el rasgo fisiopatológico característico es:&lt;br&gt;&lt;br&gt;a) Trastorno del llenado con rigidez ventricular y presiones diastólicas altas&lt;br&gt;&lt;br&gt;b) Hiperdinamia sistólica persistente&lt;br&gt;&lt;br&gt;c) Aneurismas apicales segmentarios&lt;br&gt;&lt;br&gt;d) Dilatación masiva de ventrículos con función sistólica normal</t>
  </si>
  <si>
    <t>&lt;br&gt;a) Trastorno del llenado con rigidez ventricular y presiones diastólicas altas</t>
  </si>
  <si>
    <t>La miocardiopatía restrictiva cursa fisiopatológicamente con un &lt;b&gt;desorden básico en la complacencia&lt;/b&gt; que genera un músculo excesivamente rígido, lo cual &lt;b&gt;impide el llenado ventricular&lt;/b&gt; normal (falla diastólica) y obliga a una elevación patológica de las presiones de llenado, manteniendo la función sistólica globalmente conservada.</t>
  </si>
  <si>
    <t>&lt;b&gt;FISIOPATOLOGÍA DE LA MIOCARDIOPATÍA RESTRICTIVA&lt;/b&gt;&lt;br /&gt;&lt;br /&gt;La miocardiopatía restrictiva se define por la sustitución de las fibras miocárdicas por tejido fibroso o por la infiltración de sustancias extrañas (como en la amiloidosis o hemocromatosis), lo cual altera severamente la mecánica del corazón.&lt;br /&gt;• &lt;b&gt;Rigidez y trastorno del llenado:&lt;/b&gt; El ventrículo afectado no se encuentra dilatado ni severamente hipertrofiado inicialmente, pero el tejido fibroso o infiltrado genera un músculo excesivamente &lt;b&gt;rígido&lt;/b&gt;. Este desorden básico en la complacencia &lt;b&gt;impide el correcto llenado ventricular&lt;/b&gt;, estableciendo una severa disfunción diastólica (patrón restrictivo del llenado).&lt;br /&gt;• &lt;b&gt;Presiones diastólicas altas:&lt;/b&gt; La restricción mecánica al paso de la sangre desde las aurículas obliga al corazón a cursar con una evidente &lt;b&gt;elevación de la presión de llenado biventricular&lt;/b&gt; para intentar sostener el gasto cardíaco.&lt;br /&gt;• &lt;b&gt;Función sistólica conservada:&lt;/b&gt; A pesar de la grave alteración en la relajación (falla en diástole), la contractilidad intrínseca y la función sistólica (fracción de eyección) se encuentran globalmente conservadas o solo ligeramente disminuidas.</t>
  </si>
  <si>
    <t>La opción a es correcta debido a que la literatura médica establece categóricamente que la miocardiopatía restrictiva tiene como rasgo fisiopatológico definitorio un desorden estructural en la complacencia miocárdica. La infiltración fibrótica o por sustancias (como el amiloide) vuelve al músculo excesivamente &lt;b&gt;rígido&lt;/b&gt;, lo cual &lt;b&gt;impide el llenado ventricular&lt;/b&gt; normal durante la diástole y eleva de manera patológica y retrógrada las &lt;b&gt;presiones diastólicas&lt;/b&gt; (presiones de llenado biventricular).</t>
  </si>
  <si>
    <t>&lt;br /&gt;• &lt;b&gt;b) Hiperdinamia sistólica persistente:&lt;/b&gt; Es incorrecta. Este fenómeno no define a la miocardiopatía restrictiva; el hallazgo de una función sistólica conservada, normal o incluso "supernormal" con hiperdinamia es un rasgo característico de la fisiopatología de la &lt;b&gt;miocardiopatía hipertrófica&lt;/b&gt;.&lt;br /&gt;• &lt;b&gt;c) Aneurismas apicales segmentarios:&lt;/b&gt; Es incorrecta. El desarrollo patognomónico de un aneurisma basal o del ápex (arritmogénico) asociado a una disinergia contráctil multisegmentaria es una complicación estructural típica y exclusiva de la &lt;b&gt;miocardiopatía chagásica&lt;/b&gt;.&lt;br /&gt;• &lt;b&gt;d) Dilatación masiva de ventrículos con función sistólica normal:&lt;/b&gt; Es diametralmente incorrecta. Las cavidades marcadamente dilatadas son el sello morfológico de la &lt;b&gt;miocardiopatía dilatada&lt;/b&gt;, sin embargo, esta última cursa ineludiblemente con una franca hipocontractilidad global y una función sistólica francamente deprimida (fallo sistólico con FE &lt; 40%), nunca normal.</t>
  </si>
  <si>
    <t>&lt;b&gt;FENOTIPO RESTRICTIVO SECUNDARIO: AMILOIDOSIS&lt;/b&gt;&lt;br /&gt;&lt;br /&gt;• Dentro de las causas secundarias que generan este patrón restrictivo de rigidez, destaca la &lt;b&gt;Amiloidosis&lt;/b&gt; (depósito extracelular de material amorfo).&lt;br /&gt;• El ecocardiograma de estos pacientes corrobora la restricción evidenciando un aumento del espesor de la pared biventricular con una &lt;b&gt;apariencia granular brillante&lt;/b&gt; patognomónica y ventrículos pequeños, asociados a un &lt;b&gt;agrandamiento biauricular marcado&lt;/b&gt; producto de la gran dificultad de vaciado auricular hacia los ventrículos rígidos.</t>
  </si>
  <si>
    <t>Un paciente con antecedente de quimioterapia antraciclínica desarrolla miocardiopatía dilatada. Este tipo de miocardiopatía se clasifica como:&lt;br&gt;&lt;br&gt;a) Primaria genética&lt;br&gt;&lt;br&gt;b) Secundaria tóxica&lt;br&gt;&lt;br&gt;c) Hipertrófica familiar&lt;br&gt;&lt;br&gt;d) Restrictiva idiopática</t>
  </si>
  <si>
    <t>b) Secundaria tóxica</t>
  </si>
  <si>
    <t>Las miocardiopatías inducidas por el uso de agentes quimioterápicos, tales como las &lt;b&gt;antraciclinas&lt;/b&gt; (ej. &lt;i&gt;doxorrubicina&lt;/i&gt;), se clasifican etiológicamente como &lt;b&gt;miocardiopatías secundarias tóxicas&lt;/b&gt;, ya que la noxa exógena causa un daño tóxico directo e irreversible sobre el miocito que culmina en el deterioro estructural y funcional de la bomba cardíaca.</t>
  </si>
  <si>
    <t>&lt;b&gt;ETIOLOGÍA Y CLASIFICACIÓN DE LAS MIOCARDIOPATÍAS&lt;/b&gt;&lt;br /&gt;&lt;br /&gt;Desde el punto de vista etiológico, las miocardiopatías se dividen históricamente en dos grandes grupos principales:&lt;br /&gt;• &lt;b&gt;Miocardiopatías primarias (idiopáticas o propiamente dichas):&lt;/b&gt; Son aquellas enfermedades que afectan el músculo cardíaco pero que son afecciones propias del músculo y no secundarias a otras patologías sistémicas. Muchas de ellas poseen un origen genético y de carácter familiar (como la miocardiopatía hipertrófica).&lt;br /&gt;• &lt;b&gt;Miocardiopatías secundarias (alteraciones específicas del miocardio):&lt;/b&gt; Involucran el compromiso miocárdico originado como parte de trastornos sistémicos, patologías infiltrativas, metabólicas o por la exposición a noxas ambientales y toxinas.&lt;br /&gt;• &lt;b&gt;Etiología Tóxica y Farmacológica:&lt;/b&gt; Dentro del grupo de las etiologías secundarias se destacan las originadas por toxicidad directa sobre el miocardio. Las causas más representativas incluyen la toxicidad crónica por &lt;b&gt;alcohol&lt;/b&gt; (miocardiopatía alcohólica), el consumo de drogas ilícitas (cocaína), la exposición a metales pesados y el uso de &lt;b&gt;agentes farmacológicos o quimioterápicos&lt;/b&gt;. Específicamente, los tratamientos oncológicos con &lt;i&gt;doxorrubicina&lt;/i&gt; y otras &lt;b&gt;antraciclinas&lt;/b&gt;, así como la &lt;i&gt;ciclofosfamida&lt;/i&gt;, provocan un daño tóxico directo e irreversible en las células miocárdicas.</t>
  </si>
  <si>
    <t>La opción B es correcta. Clínicamente, el desarrollo de una miocardiopatía tras la exposición a agentes oncológicos (como las antraciclinas) obedece al impacto deletéreo de una noxa exógena sobre el músculo cardíaco. Esta alteración estructural se clasifica etiológicamente como una miocardiopatía secundaria de origen tóxico (o farmacológico), donde el daño directo e irreversible sobre los miocitos precipita la dilatación de las cavidades y la claudicación sistólica del ventrículo.</t>
  </si>
  <si>
    <t>• &lt;b&gt;a) Primaria genética:&lt;/b&gt; Es incorrecta. Las formas primarias genéticas obedecen a mutaciones intrínsecas hereditarias o esporádicas en genes que codifican proteínas estructurales del sarcómero o citoesqueleto celular, y no al daño adquirido por la exposición sistémica a un agente tóxico externo como la quimioterapia.&lt;br /&gt;• &lt;b&gt;c) Hipertrófica familiar:&lt;/b&gt; Es incorrecta. Constituye una enfermedad primaria de los miocitos de origen estrictamente genético y carácter familiar (transmisión autosómica dominante) que cursa con hipertrofia y disfunción diastólica severa, careciendo de relación etiológica con la administración de citostáticos.&lt;br /&gt;• &lt;b&gt;d) Restrictiva idiopática:&lt;/b&gt; Es incorrecta. Representa una afección primaria muy rara caracterizada por un desorden básico en la complacencia miocárdica sin causa conocida. Si bien existen etiologías secundarias restrictivas ligadas a tratamientos oncológicos (radioterapia), el paciente del enunciado desarrolló un fenotipo francamente dilatado a causa de la toxicidad antraciclínica.</t>
  </si>
  <si>
    <t>&lt;b&gt;FISIOPATOLOGÍA DE LA MIOCARDIOPATÍA DILATADA&lt;/b&gt;&lt;br /&gt;&lt;br /&gt;• &lt;b&gt;Alteración Estructural:&lt;/b&gt; El rasgo fisiopatológico que define a este fenotipo es el daño de la fibra miocárdica con adelgazamiento parietal, lo que genera que el corazón se dilate sin que exista una sobrecarga volumétrica o de presión previa que lo justifique.&lt;br /&gt;• &lt;b&gt;Impacto Hemodinámico:&lt;/b&gt; Constituye el paradigma clínico del &lt;b&gt;fallo sistólico&lt;/b&gt;. Existe una franca hipoquinesia global del músculo dañado que se traduce indefectiblemente en una disminución del volumen sistólico y en una fracción de eyección marcadamente reducida (clásicamente &lt; 40 - 50%).</t>
  </si>
  <si>
    <t>Un paciente con miocardiopatía restrictiva por amiloidosis tiene ecocardiograma con ventrículos de tamaño normal, aurículas grandes y patrón de llenado restricto. ¿Cuál es la clínica más típica?&lt;br&gt;&lt;br&gt;a) Dolor anginoso exclusivamente&lt;br&gt;&lt;br&gt;b) Síncope único sin otros hallazgos&lt;br&gt;&lt;br&gt;c) Hipotensión ortostática aislada sin congestión&lt;br&gt;&lt;br&gt;d) Síntomas de insuficiencia cardiaca derecha e izquierda con edemas y congestión</t>
  </si>
  <si>
    <t>&lt;br&gt;d) Síntomas de insuficiencia cardiaca derecha e izquierda con edemas y congestión</t>
  </si>
  <si>
    <t>En la miocardiopatía restrictiva (como la secundaria a &lt;b&gt;amiloidosis&lt;/b&gt;), el excesivo aumento de rigidez miocárdica impide el correcto llenado diastólico, comprometiendo tempranamente a ambos ventrículos y generando una &lt;b&gt;falla biventricular&lt;/b&gt; que se manifiesta con &lt;b&gt;síntomas de insuficiencia cardíaca diastólica&lt;/b&gt;, predominando francamente la &lt;b&gt;congestión sistémica (insuficiencia cardíaca derecha)&lt;/b&gt; acompañada de disnea y edema pulmonar.</t>
  </si>
  <si>
    <t>&lt;b&gt;CLÍNICA DE LA MIOCARDIOPATÍA RESTRICTIVA&lt;/b&gt;&lt;br /&gt;&lt;br /&gt;Esta entidad rara debuta con síntomas leves que progresan ineludiblemente a &lt;b&gt;síntomas y signos de insuficiencia cardíaca diastólica con fracción de eyección preservada&lt;/b&gt;. Al afectarse la función diastólica (patrón restrictivo) y comprometerse frecuentemente ambos ventrículos (falla biventricular), el paciente manifiesta:&lt;br /&gt;• &lt;b&gt;Falla izquierda:&lt;/b&gt; Disnea, disnea paroxística nocturna (DPN), tos nocturna seca y edema agudo de pulmón (EAP).&lt;br /&gt;• &lt;b&gt;Falla derecha (Congestión predominante):&lt;/b&gt; Se evidencian signos francos de falla derecha o congestión sistémica, abarcando &lt;b&gt;ingurgitación yugular&lt;/b&gt;, &lt;b&gt;hepatomegalia&lt;/b&gt;, &lt;b&gt;distensión abdominal (ascitis)&lt;/b&gt; y &lt;b&gt;edemas en miembros inferiores&lt;/b&gt;.&lt;br /&gt;• &lt;b&gt;Manifestaciones subyacentes:&lt;/b&gt; En el caso particular de la &lt;i&gt;amiloidosis&lt;/i&gt;, el compromiso cardiológico suele ser tardío y estar precedido por manifestaciones de depósito sistémico (neuropatía o nefropatía). En su fase cardíaca, genera categóricamente una congestión predominantemente sistémica (ICD).</t>
  </si>
  <si>
    <t>&lt;b&gt;d) Síntomas de insuficiencia cardiaca derecha e izquierda con edemas y congestión:&lt;/b&gt; Es la opción correcta. Fisiopatológicamente, la miocardiopatía restrictiva se basa en un severo trastorno de complacencia: las paredes infiltradas por amiloide se tornan rígidas, impidiendo el llenado ventricular normal. Este defecto eleva retrógradamente las presiones diastólicas, dilatando enormemente ambas aurículas y transmitiendo el estasis hacia los capilares pulmonares (disnea) y el lecho venoso sistémico, desarrollando un síndrome florido de congestión biventricular con fuertes edemas y ascitis.</t>
  </si>
  <si>
    <t>&lt;b&gt;a) Dolor anginoso exclusivamente:&lt;/b&gt; Es incorrecta. El dolor anginoso (por isquemia debida a desproporción entre masa e irrigación) es un síntoma cardinal y típico de la &lt;i&gt;miocardiopatía hipertrófica&lt;/i&gt;, pero no constituye la presentación clínica dominante ni exclusiva en la patología restrictiva.&lt;br /&gt;&lt;b&gt;b) Síncope único sin otros hallazgos:&lt;/b&gt; Es incorrecta. Los episodios sincopales alertan primordialmente sobre arritmias letales u obstrucciones dinámicas del tracto de salida (como en la hipertrofia septal asimétrica), no siendo la manifestación aislada propia de la disfunción restrictiva.&lt;br /&gt;&lt;b&gt;c) Hipotensión ortostática aislada sin congestión:&lt;/b&gt; Es incorrecta. Si bien el depósito amiloide puede comprometer el sistema nervioso autónomo provocando hipotensión, la afectación del miocardio de ninguna manera transcurre "sin congestión"; por el contrario, la insuficiencia cardíaca congestiva severa es el sello clínico del compromiso cardíaco por amiloidosis.</t>
  </si>
  <si>
    <t>&lt;b&gt;DIAGNÓSTICO ECOCARDIOGRÁFICO DE LA AMILOIDOSIS&lt;/b&gt;&lt;br /&gt;&lt;br /&gt;El ecocardiograma (Ecodoppler cardíaco) establece criterios morfológicos rígidos e inalterables para el diagnóstico de la restricción miocárdica:&lt;br /&gt;• &lt;b&gt;Morfología general:&lt;/b&gt; Ventrículos pequeños o no dilatados con función sistólica conservada y un &lt;b&gt;agrandamiento biauricular marcado&lt;/b&gt;.&lt;br /&gt;• &lt;b&gt;Hallazgo patognomónico:&lt;/b&gt; El eco objetiva un &lt;b&gt;aumento del espesor de la pared de ambos ventrículos&lt;/b&gt;, que exhibe típicamente una &lt;b&gt;apariencia granular brillante&lt;/b&gt; sumamente característica del depósito de amiloide.&lt;br /&gt;• &lt;b&gt;Patrón hemodinámico:&lt;/b&gt; El Doppler revela un &lt;b&gt;patrón restrictivo&lt;/b&gt;, reflejando la extrema rigidez al llenado mediante una onda E prominente con relación E/A &gt; 1.5, una pequeña onda A y una desaceleración rápida.</t>
  </si>
  <si>
    <t>Un varón de 45 años exbebedor importante, presenta disnea progresiva, FEVI treinta por ciento, ventrículo izquierdo muy dilatado y coronarias sin estenosis significativas. ¿Cuál es el diagnóstico más probable?&lt;br&gt;&lt;br&gt;a) Miocardiopatía dilatada&lt;br&gt;&lt;br&gt;b) Miocardiopatía restrictiva&lt;br&gt;&lt;br&gt;c) Miocardiopatía hipertrófica&lt;br&gt;&lt;br&gt;d) Cardiopatía isquémica silente</t>
  </si>
  <si>
    <t>&lt;br&gt;a) Miocardiopatía dilatada</t>
  </si>
  <si>
    <t>La &lt;b&gt;miocardiopatía alcohólica&lt;/b&gt; se considera a todos los efectos taxonómicos una &lt;b&gt;miocardiopatía dilatada&lt;/b&gt;, caracterizándose axiomáticamente por cursar con dilatación de las cavidades, una fracción de eyección deprimida (fallo sistólico) y disnea progresiva en ausencia de patología coronaria primaria.</t>
  </si>
  <si>
    <t>&lt;b&gt;DIAGNÓSTICO Y ETIOLOGÍA DE LA MIOCARDIOPATÍA DILATADA&lt;/b&gt;&lt;br /&gt;&lt;br /&gt;El diagnóstico de la miocardiopatía dilatada se basa en objetivar la dilatación cavitaria y el fallo sistólico mediante métodos por imágenes en ausencia de una sobrecarga hemodinámica o enfermedad coronaria que lo justifique.&lt;br /&gt;• &lt;b&gt;Etiología Tóxica (Alcohólica):&lt;/b&gt; El consumo excesivo de alcohol durante periodos prolongados genera una severa citotoxicidad directa sobre el miocardio. Esta agresión produce cardiomegalia y falla cardíaca, generando hallazgos clínicos, hemodinámicos y radiológicos que son indistinguibles de la miocardiopatía dilatada idiopática.&lt;br /&gt;• &lt;b&gt;Hallazgos Ecocardiográficos:&lt;/b&gt; El ecocardiograma constituye la herramienta no invasiva central para certificar la enfermedad. A nivel estructural y sistólico documenta &lt;b&gt;ventrículos dilatados&lt;/b&gt; e hipocontractilidad global con una &lt;b&gt;Fracción de Eyección (FE) francamente reducida (≤ 50%)&lt;/b&gt;.&lt;br /&gt;• &lt;b&gt;Exclusión Isquémica:&lt;/b&gt; Conceptualmente, las miocardiopatías primarias son afecciones propias del músculo. Si el daño miocárdico estructural (con FE deprimida) fuera secundario a estenosis obstructivas de las arterias coronarias, el diagnóstico correcto pasaría a ser cardiopatía isquémica, entidad que exige descartarse mediante coronariografía.</t>
  </si>
  <si>
    <t>La opción a es correcta debido a que el paciente presenta el fenotipo estructural y hemodinámico clásico de una &lt;b&gt;miocardiopatía dilatada&lt;/b&gt; (ventrículo izquierdo muy dilatado con FEVI francamente deprimida del 30%), sumado al antecedente epidemiológico de alto riesgo de ser un "exbebedor importante", lo cual sugiere una etiología enólica. La ausencia de estenosis en las coronarias descarta definitivamente el origen isquémico del fallo sistólico ventricular.</t>
  </si>
  <si>
    <t>&lt;br /&gt;• &lt;b&gt;b) Miocardiopatía restrictiva:&lt;/b&gt; Es incorrecta. Fisiopatológicamente se caracteriza por un desorden en la complacencia con un ventrículo que no está dilatado, manteniendo la función sistólica y la fracción de eyección globalmente conservadas, a diferencia del cuadro francamente dilatado con FEVI del 30% que presenta el paciente.&lt;br /&gt;• &lt;b&gt;c) Miocardiopatía hipertrófica:&lt;/b&gt; Es incorrecta. Su fenotipo anatómico se define por una hipertrofia primaria de paredes con disminución de la relación volumen/masa (cavidad reducida o normal) y una función sistólica que típicamente se encuentra normal o incluso supernormal.&lt;br /&gt;• &lt;b&gt;d) Cardiopatía isquémica silente:&lt;/b&gt; Es diametralmente incorrecta. El enunciado explicita que el paciente posee "coronarias sin estenosis significativas", excluyendo categóricamente a la aterosclerosis coronaria obstructiva como etiología subyacente del fallo y dilatación del ventrículo izquierdo.</t>
  </si>
  <si>
    <t>En miocardiopatía hipertrófica, la principal causa de muerte súbita en jóvenes deportistas se relaciona con:&lt;br&gt;&lt;br&gt;a) Embolia pulmonar masiva&lt;br&gt;&lt;br&gt;b) Rotura de pared libre de ventrículo izquierdo&lt;br&gt;&lt;br&gt;c) Taquiarritmias ventriculares malignas&lt;br&gt;&lt;br&gt;d) Bloqueo sinoauricular aislado</t>
  </si>
  <si>
    <t>c) Taquiarritmias ventriculares malignas</t>
  </si>
  <si>
    <t>En la miocardiopatía hipertrófica, la principal causa de muerte súbita en pacientes jóvenes y deportistas está desencadenada fundamentalmente por la aparición de &lt;b&gt;arritmias ventriculares malignas&lt;/b&gt; (o por obstrucción severa del tracto de salida) durante el esfuerzo físico.</t>
  </si>
  <si>
    <t>&lt;b&gt;MIOCARDIOPATÍA HIPERTRÓFICA Y MUERTE SÚBITA&lt;/b&gt;&lt;br /&gt;&lt;br /&gt;Esta patología reviste especial relevancia epidemiológica por presentarse mayormente en personas jóvenes. Es precisamente en este grupo etario juvenil donde se manifiestan las formas más severas y donde el riesgo de muerte súbita es notablemente mayor.&lt;br /&gt;• &lt;b&gt;Mecanismo de muerte súbita:&lt;/b&gt; Constituye la complicación más temida de la enfermedad y representa la primera causa de muerte súbita en deportistas jóvenes. Suele estar desencadenada por &lt;b&gt;arritmias ventriculares&lt;/b&gt; (taquicardia ventricular, fibrilación ventricular) o por una obstrucción severa del tracto de salida del ventrículo izquierdo que claudica el gasto cardíaco durante el ejercicio.&lt;br /&gt;• &lt;b&gt;Factores de riesgo mayores para muerte súbita:&lt;/b&gt; La presencia de cualquiera de los siguientes elementos otorga un alto valor predictivo positivo: Edad menor de 15 años, historia familiar de muerte súbita, síncope inexplicable, antecedentes de paro cardíaco, Taquicardia Ventricular No Sostenida (TVNS) o sostenida detectada en Holter, severa hipertrofia ventricular izquierda (grosor mayor de 30 mm) y un comportamiento anormal de la tensión arterial en el esfuerzo.</t>
  </si>
  <si>
    <t>La opción C es correcta. Clínicamente, la miocardiopatía hipertrófica genera un tabique interventricular muy grueso (hipertrofia asimétrica) y una desorganización miofibrilar que actúa como un sustrato arritmogénico letal. Durante el ejercicio intenso, los jóvenes deportistas portadores de esta patología tienen un altísimo riesgo de desarrollar taquiarritmias ventriculares malignas (frecuentemente precipitadas por la isquemia miocárdica generada por el gran aumento de la masa o por la obstrucción dinámica del tracto de salida), constituyendo la primera y principal causa de muerte súbita en esta población específica.</t>
  </si>
  <si>
    <t>• &lt;b&gt;a) Embolia pulmonar masiva:&lt;/b&gt; Es incorrecta. El tromboembolismo pulmonar masivo (TEP) es una causa de muerte súbita originada por la migración de un trombo venoso profundo impulsado por factores de riesgo como inmovilización o estados protrombóticos (tríada de Virchow), no siendo el mecanismo fisiopatológico primario de colapso en la miocardiopatía hipertrófica del deportista joven.&lt;br /&gt;• &lt;b&gt;b) Rotura de pared libre de ventrículo izquierdo:&lt;/b&gt; Es incorrecta. La rotura de la pared libre es una complicación mecánica extrema y letal que ocurre clásicamente en la fase evolutiva aguda de un infarto de miocardio transmural, y no en la miocardiopatía hipertrófica, donde paradójicamente el ventrículo se encuentra severamente engrosado e hipertrofiado.&lt;br /&gt;• &lt;b&gt;d) Bloqueo sinoauricular aislado:&lt;/b&gt; Es incorrecta. Si bien la miocardiopatía hipertrófica puede alterar el sistema de conducción, las arritmias que precipitan la muerte súbita fulminante durante el esfuerzo físico no son las bradiarritmias sinusales aisladas, sino las taquiarritmias de origen ventricular.</t>
  </si>
  <si>
    <t>&lt;b&gt;PREVENCIÓN DE MUERTE SÚBITA EN MIOCARDIOPATÍA HIPERTRÓFICA&lt;/b&gt;&lt;br /&gt;&lt;br /&gt;• &lt;b&gt;Cardiodesfibrilador Automático Implantable (DAI):&lt;/b&gt; Al no existir un tratamiento curativo que elimine el trastorno genético basal, el DAI constituye la principal y más efectiva terapia para la prevención de la muerte súbita en esta entidad.&lt;br /&gt;• &lt;b&gt;Indicación absoluta:&lt;/b&gt; Su colocación está formalmente indicada en pacientes que ya han presentado arritmias ventriculares complejas (taquicardia ventricular sostenida), fibrilación ventricular, o que reúnen los factores de riesgo mayores de mal pronóstico, actuando mediante el reconocimiento precoz y el choque eléctrico para abortar las arritmias malignas inminentes.</t>
  </si>
  <si>
    <t>En un paciente con miocardiopatía hipertrófica, ¿qué hallazgo aumenta el riesgo de muerte súbita y puede indicar DAI profiláctico?&lt;br&gt;&lt;br&gt;a) Taquicardia sinusal con el ejercicio&lt;br&gt;&lt;br&gt;b) Hipertensión arterial leve bien controlada&lt;br&gt;&lt;br&gt;c) Soplo sistólico funcional sin gradiente&lt;br&gt;&lt;br&gt;d) Historia familiar de muerte súbita, síncope inexplicado o grosor máximo septal muy aumentado</t>
  </si>
  <si>
    <t>&lt;br&gt;d) Historia familiar de muerte súbita, síncope inexplicado o grosor máximo septal muy aumentado</t>
  </si>
  <si>
    <t>En la miocardiopatía hipertrófica, los factores de riesgo mayores que aumentan marcadamente la probabilidad de eventos letales como la muerte súbita (y que indican formalmente la colocación de un Cardiodesfibrilador Automático Implantable o DAI) incluyen la historia familiar de muerte súbita, los antecedentes de síncope inexplicable y la evidencia de una severa hipertrofia septal o ventricular izquierda (considerándose como factor mayor un grosor parietal mayor de 30 mm).</t>
  </si>
  <si>
    <t>&lt;b&gt;FACTORES DE RIESGO DE MUERTE SÚBITA EN MIOCARDIOPATÍA HIPERTRÓFICA&lt;/b&gt;&lt;br /&gt;&lt;br /&gt;La estratificación del riesgo en pacientes con miocardiopatía hipertrófica resulta crítica debido a la alta propensión de padecer arritmias ventriculares fatales.&lt;br /&gt;• &lt;b&gt;Factores de Riesgo Mayores:&lt;/b&gt; La presencia de estos elementos otorga un valor predictivo positivo de alrededor del 20% para eventos de muerte súbita. Se enumeran categóricamente: edad menor a 15 años, &lt;b&gt;historia familiar de muerte súbita (MS)&lt;/b&gt;, episodios de &lt;b&gt;síncope inexplicable&lt;/b&gt; o antecedentes de paro cardíaco, presencia de &lt;b&gt;Taquicardia Ventricular No Sostenida (TVNS)&lt;/b&gt; en el Holter, comportamiento anormal de la Tensión Arterial (TA) en esfuerzo y &lt;b&gt;severa Hipertrofia Ventricular Izquierda (HVI)&lt;/b&gt; con grosores mayores a 30 mm.&lt;br /&gt;• &lt;b&gt;Factores Adicionales:&lt;/b&gt; La obstrucción del Tracto de Salida del Ventrículo Izquierdo (TSVI), la mutación genética de mal pronóstico y la fibrilación auricular.&lt;br /&gt;• &lt;b&gt;Prevención (DAI):&lt;/b&gt; Ante la presencia de estos factores de mal pronóstico o arritmias ventriculares complejas, la terapia principal e ineludible para la prevención de la Muerte Súbita es la implantación de un &lt;b&gt;Cardiodesfibrilador Automático Implantable (DAI/CDI)&lt;/b&gt;, el cual reconoce de forma precoz y aborta mediante un choque eléctrico a las arritmias malignas.</t>
  </si>
  <si>
    <t>&lt;b&gt;d) Historia familiar de muerte súbita, síncope inexplicado o grosor máximo septal muy aumentado:&lt;/b&gt; Es la opción correcta. En la práctica cardiológica, estos tres elementos constituyen "factores de riesgo mayores" validados que identifican a los pacientes con miocardiopatía hipertrófica que poseen una altísima susceptibilidad a desarrollar arritmias ventriculares fatales, justificando plenamente la indicación e implante profiláctico de un Cardiodesfibrilador Automático Implantable (DAI).</t>
  </si>
  <si>
    <t>&lt;b&gt;a) Taquicardia sinusal con el ejercicio:&lt;/b&gt; Es incorrecta. La taquicardia sinusal inducida por el esfuerzo físico es una respuesta fisiológica y esperable del cronotropismo normal, no constituyendo un criterio arritmogénico de malignidad o predictor de muerte súbita.&lt;br /&gt;&lt;b&gt;b) Hipertensión arterial leve bien controlada:&lt;/b&gt; Es incorrecta. La miocardiopatía hipertrófica es una enfermedad primaria y genética del sarcómero que genera hipertrofia sin sobrecarga hemodinámica previa. La HTA leve no conforma un factor mayor de riesgo para muerte súbita en esta población.&lt;br /&gt;&lt;b&gt;c) Soplo sistólico funcional sin gradiente:&lt;/b&gt; Es incorrecta. El riesgo severo de eventos isquémicos o sincopales se asocia a la presencia de un gradiente intraventricular significativo por obstrucción dinámica severa del tracto de salida (acompañado de pulso bisferiens y soplo eyectivo exacerbado con Valsalva), no a un soplo puramente funcional y carente de gradiente u obstrucción.</t>
  </si>
  <si>
    <t>&lt;b&gt;FENOTIPO Y RELACIÓN VOLUMEN/MASA&lt;/b&gt;&lt;br /&gt;&lt;br /&gt;Estructuralmente, a diferencia de la miocardiopatía dilatada que presenta un fallo sistólico, el ventrículo en la miocardiopatía hipertrófica presenta una función sistólica conservada o incluso supernormal (fracción de eyección preservada). El desorden primario se traduce clínicamente en una alteración de la relación volumen/masa (gran masa muscular con una cavidad sumamente reducida) que termina desencadenando una relajación anormal, rigidez y severa disfunción diastólica.</t>
  </si>
  <si>
    <t>En la miocardiopatía dilatada, la anticoagulación debe considerarse sobre todo cuando existe:&lt;br&gt;&lt;br&gt;a) Hipertensión bien controlada&lt;br&gt;&lt;br&gt;b) Soplo sistólico funcional leve&lt;br&gt;&lt;br&gt;c) Fibrilación auricular o trombos intracavitarios&lt;br&gt;&lt;br&gt;d) Taquicardia sinusal al ejercicio</t>
  </si>
  <si>
    <t>&lt;br&gt;c) Fibrilación auricular o trombos intracavitarios</t>
  </si>
  <si>
    <t>En la miocardiopatía dilatada, la &lt;b&gt;anticoagulación&lt;/b&gt; está indicada formalmente ante la presencia clínica de &lt;b&gt;fibrilación auricular&lt;/b&gt; permanente o si el ecocardiograma evidencia estructuralmente la presencia de un &lt;b&gt;trombo&lt;/b&gt; en el ventrículo o en la aurícula.</t>
  </si>
  <si>
    <t>&lt;b&gt;TRATAMIENTO Y COMPLICACIONES DE LA MIOCARDIOPATÍA DILATADA&lt;/b&gt;&lt;br /&gt;&lt;br /&gt;El abordaje de esta patología no escapa al esquema terapéutico estandarizado para el síndrome de insuficiencia cardíaca con fracción de eyección reducida, pero añade directrices específicas para prevenir sus graves complicaciones tromboembólicas.&lt;br /&gt;• &lt;b&gt;Eventos Tromboembólicos:&lt;/b&gt; Debido al flujo intracavitario alterado y a la intensa éstasis sanguínea, se reporta la formación de trombos en un 75% de los casos, objetivándose trombos murales (más frecuentemente en el ventrículo izquierdo) en el 50% de los pacientes. El desprendimiento de los mismos ocasiona severos embolismos sistémicos y/o pulmonares.&lt;br /&gt;• &lt;b&gt;Fibrilación Auricular:&lt;/b&gt; La severa dilatación de las aurículas es sumamente propensa a gatillar episodios de fibrilación auricular crónica, empeorando drásticamente el cuadro hemodinámico y aumentando el riesgo embólico.&lt;br /&gt;• &lt;b&gt;Indicación de Anticoagulación:&lt;/b&gt; Para prevenir desenlaces letales, el uso de fármacos anticoagulantes es mandatorio e ineludible en el escenario donde el paciente curse con fibrilación auricular permanente o cuando el ecodoppler demuestre la existencia estructural de trombos intracavitarios (ventriculares o auriculares).</t>
  </si>
  <si>
    <t>La opción c es correcta debido a que, en el contexto de una miocardiopatía dilatada, la intensa éstasis sanguínea generada por la dilatación cavitaria y la disfunción sistólica predispone a severos eventos embólicos. La literatura establece que la instauración de una &lt;b&gt;terapia anticoagulante&lt;/b&gt; es obligatoria y está formalmente indicada frente al hallazgo de &lt;b&gt;trombos intracavitarios&lt;/b&gt; (auriculares o ventriculares) documentados por ecodoppler, o ante el desarrollo de una &lt;b&gt;fibrilación auricular&lt;/b&gt;, a fin de prevenir embolias sistémicas o pulmonares letales.</t>
  </si>
  <si>
    <t>&lt;br /&gt;• &lt;b&gt;a) Hipertensión bien controlada:&lt;/b&gt; Es incorrecta. La hipertensión arterial es una comorbilidad y factor de riesgo que requiere tratamiento con hipotensores, pero no constituye por sí sola una indicación formal para iniciar anticoagulación sistémica.&lt;br /&gt;• &lt;b&gt;b) Soplo sistólico funcional leve:&lt;/b&gt; Es incorrecta. La presencia de soplos funcionales (por insuficiencia mitral o tricuspídea secundaria a la dilatación del anillo) es un hallazgo patognomónico al examen físico de la miocardiopatía dilatada, pero no implica un riesgo embólico inminente que justifique la anticoagulación.&lt;br /&gt;• &lt;b&gt;d) Taquicardia sinusal al ejercicio:&lt;/b&gt; Es incorrecta. La taquicardia representa una respuesta compensadora o un signo clínico de actividad neurohormonal simpática excesiva, requiriendo modulación con betabloqueantes, no teniendo ninguna vinculación con la necesidad de administrar anticoagulantes.</t>
  </si>
  <si>
    <t>&lt;b&gt;TRATAMIENTO FARMACOLÓGICO DE LA MIOCARDIOPATÍA DILATADA&lt;/b&gt;&lt;br /&gt;&lt;br /&gt;El esquema basal para la falla sistólica obliga a incluir:&lt;br /&gt;• &lt;b&gt;Diuréticos:&lt;/b&gt; Prescripción de Furosemida en descompensación aguda y Espironolactona para el mantenimiento crónico.&lt;br /&gt;• &lt;b&gt;IECA y/o ARA-II:&lt;/b&gt; Piedra angular del tratamiento nefro y cardioprotector (ej. Enalapril o Losartán).&lt;br /&gt;• &lt;b&gt;Betabloqueantes:&lt;/b&gt; Agentes beta-selectivos como Carvedilol, Bisoprolol o Nebivolol.&lt;br /&gt;• &lt;b&gt;Digital:&lt;/b&gt; Reservada exclusivamente para casos de insuficiencia cardíaca con arritmias supraventriculares concomitantes (ej. fibrilación auricular crónica), buscando disminuir el paso del estímulo y aportar confort clínico.</t>
  </si>
  <si>
    <t>En miocardiopatía hipertrófica obstructiva, los fármacos que deben evitarse o usar con cuidado son aquellos que:&lt;br&gt;&lt;br&gt;a) Aumentan el tiempo de llenado diastólico&lt;br&gt;&lt;br&gt;b) Reducen la frecuencia cardiaca ligeramente&lt;br&gt;&lt;br&gt;c) Disminuyen mucho la precarga o poscarga&lt;br&gt;&lt;br&gt;d) Disminuyen el gradiente subaórtico</t>
  </si>
  <si>
    <t>c) Disminuyen mucho la precarga o poscarga</t>
  </si>
  <si>
    <t>Los fármacos &lt;b&gt;vasodilatadores&lt;/b&gt; y depletores de volumen deben evitarse con estricto cuidado en la miocardiopatía hipertrófica obstructiva, ya que al &lt;b&gt;disminuir la precarga o poscarga&lt;/b&gt; reducen el volumen ventricular telediastólico y exacerban gravemente la obstrucción dinámica del tracto de salida.</t>
  </si>
  <si>
    <t>&lt;b&gt;TRATAMIENTO Y HEMODINAMIA EN LA MIOCARDIOPATÍA HIPERTRÓFICA OBSTRUCTIVA&lt;/b&gt;&lt;br /&gt;&lt;br /&gt;El manejo médico de la variante obstructiva se enfoca en tratar la sintomatología relajando la masa muscular, disminuyendo la frecuencia cardíaca y reduciendo el consumo miocárdico de oxígeno, evitando simultáneamente todo factor que incremente el gradiente intraventricular.&lt;br /&gt;• &lt;b&gt;Fármacos indicados (Elección):&lt;/b&gt; Los &lt;b&gt;betabloqueantes&lt;/b&gt; son el tratamiento de primera línea. Al reducir la frecuencia cardíaca y la contractilidad, aumentan el tiempo de llenado diastólico, logrando una cavidad ventricular más llena que separa la válvula mitral del tabique hipertrofiado, disminuyendo así el gradiente ventrículo-aórtico.&lt;br /&gt;• &lt;b&gt;Fármacos contraindicados o de uso cuidadoso:&lt;/b&gt; La obstrucción dinámica empeora drásticamente ante situaciones que reducen el tamaño de la cavidad ventricular o aumentan la fuerza de contracción inicial. Están contraindicados los &lt;b&gt;agentes inotrópicos positivos&lt;/b&gt; (como &lt;i&gt;digital&lt;/i&gt; o &lt;i&gt;isoproterenol&lt;/i&gt;) y los fármacos &lt;b&gt;vasodilatadores&lt;/b&gt; o depletores de volumen. Disminuir marcadamente la precarga (menor retorno venoso) o la poscarga (menor resistencia vascular periférica) achica la dimensión del ventrículo izquierdo, exacerbando el Movimiento Sistólico Anterior (SAM) de la valva mitral contra el tabique hipertrofiado, lo cual empeora la obstrucción del tracto de salida.</t>
  </si>
  <si>
    <t>La opción C es correcta. La disminución marcada de la precarga o la poscarga (secundaria al uso de vasodilatadores puros o diuréticos intensos) reduce críticamente el volumen diastólico del ventrículo izquierdo. En un corazón con hipertrofia septal asimétrica, un ventrículo "más vacío" propicia que la valva mitral y el tabique interventricular colisionen durante la sístole, incrementando peligrosamente el gradiente obstructivo dinámico.</t>
  </si>
  <si>
    <t>• &lt;b&gt;a) Aumentan el tiempo de llenado diastólico:&lt;/b&gt; Es incorrecta. Prolongar la diástole (efecto clásico de los betabloqueantes) es altamente beneficioso en esta entidad, ya que permite un mayor llenado ventricular, distendiendo la cavidad y atenuando físicamente la obstrucción del tracto de salida.&lt;br /&gt;• &lt;b&gt;b) Reducen la frecuencia cardiaca ligeramente:&lt;/b&gt; Es incorrecta. La bradicardia inducida farmacológicamente optimiza el tiempo de llenado diastólico ventricular y disminuye el consumo miocárdico de oxígeno, siendo un objetivo terapéutico buscado.&lt;br /&gt;• &lt;b&gt;d) Disminuyen el gradiente subaórtico:&lt;/b&gt; Es incorrecta. Disminuir el gradiente del tracto de salida es precisamente la meta principal en el tratamiento de la miocardiopatía hipertrófica obstructiva, lo cual se logra reduciendo el inotropismo y dilatando el ventrículo en diástole.</t>
  </si>
  <si>
    <t>El pulso paradójico se define como:&lt;br&gt;&lt;br&gt;a) Variación del ritmo sinusal con la respiración&lt;br&gt;&lt;br&gt;b) Descenso exagerado de la presión sistólica durante la inspiración&lt;br&gt;&lt;br&gt;c) Desaparición de ruidos sobre carótidas&lt;br&gt;&lt;br&gt;d) Aumento de la presión diastólica en espiración</t>
  </si>
  <si>
    <t>&lt;br&gt;b) Descenso exagerado de la presión sistólica durante la inspiración</t>
  </si>
  <si>
    <t>El &lt;b&gt;pulso paradójico&lt;/b&gt; se define hemodinámicamente como un &lt;b&gt;descenso anormal y exagerado de la presión arterial sistólica durante la inspiración&lt;/b&gt;. Es un signo clínico cardinal de entidades que restringen el espacio pericárdico, como el &lt;b&gt;taponamiento cardíaco&lt;/b&gt; y la &lt;b&gt;pericarditis constrictiva&lt;/b&gt;.&lt;br&gt;&lt;br&gt;&lt;i&gt;(Nota: La definición fisiopatológica exacta del pulso paradójico en el contexto de patología pericárdica no se encuentra descrita explícitamente en las fuentes provistas, por lo que esta información clínica complementaria no es de las fuentes y puedes querer verificarla independientemente. Las fuentes sí mencionan la presencia del pulso paradojal como criterio de gravedad extrema en la crisis asmática severa).&lt;/i&gt;</t>
  </si>
  <si>
    <t>&lt;b&gt;FISIOPATOLOGÍA DEL PULSO PARADÓJICO&lt;/b&gt;&lt;br /&gt;&lt;br /&gt;Fisiológicamente, durante la inspiración normal, la presión intratorácica negativa aumenta el retorno venoso hacia las cavidades derechas, desplazando levemente el tabique interventricular hacia la izquierda y reduciendo transitoriamente el volumen sistólico del ventrículo izquierdo, lo que genera una caída normal y apenas perceptible de la presión sistólica.&lt;br /&gt;• &lt;b&gt;Compromiso Pericárdico:&lt;/b&gt; En patologías como el taponamiento cardíaco (por gran derrame pericárdico a tensión) o la pericarditis constrictiva, el corazón se encuentra encerrado en un espacio rígido e inextensible.&lt;br /&gt;• &lt;b&gt;Interdependencia Ventricular Exagerada:&lt;/b&gt; Al inspirar y aumentar bruscamente el retorno venoso al ventrículo derecho, este se dilata pero choca contra el líquido a tensión o el pericardio engrosado. Al no poder expandirse hacia la pared libre exterior, comprime de forma exagerada el tabique interventricular hacia la cavidad del ventrículo izquierdo.&lt;br /&gt;• &lt;b&gt;Caída del Gasto Cardíaco Izquierdo:&lt;/b&gt; Esta compresión septal reduce drásticamente el llenado diastólico izquierdo, provocando una caída patológica del volumen sistólico y un descenso de la presión arterial sistólica de forma exagerada durante la inspiración.</t>
  </si>
  <si>
    <t>&lt;b&gt;b) Descenso exagerado de la presión sistólica durante la inspiración:&lt;/b&gt; Es la opción correcta. El pulso paradójico es el hallazgo hemodinámico en el cual la caída fisiológica de la presión sistólica durante la inspiración se vuelve patológicamente exagerada debido a la interdependencia ventricular constrictiva dentro de un pericardio a tensión.</t>
  </si>
  <si>
    <t>&lt;b&gt;a) Variación del ritmo sinusal con la respiración:&lt;/b&gt; Es incorrecta. Este fenómeno se conoce como arritmia sinusal respiratoria (un aumento fisiológico de la frecuencia cardíaca en inspiración por inhibición del tono vagal), y no a una alteración de la presión arterial sistólica.&lt;br /&gt;&lt;b&gt;c) Desaparición de ruidos sobre carótidas:&lt;/b&gt; Es incorrecta. No constituye un fenómeno hemodinámico relacionado con las presiones intratorácicas, la respiración o el pericardio.&lt;br /&gt;&lt;b&gt;d) Aumento de la presión diastólica en espiración:&lt;/b&gt; Es incorrecta. El evento paradójico afecta predominantemente a la presión sistólica (debido a la caída crítica del volumen eyectivo del ventrículo izquierdo) y ocurre característicamente durante la fase inspiratoria.</t>
  </si>
  <si>
    <t>&lt;b&gt;ENTIDADES ASOCIADAS AL PULSO PARADÓJICO&lt;/b&gt;&lt;br /&gt;&lt;br /&gt;Si bien es un sello distintivo de la patología pericárdica compresiva, el pulso paradójico también se evidencia en patologías pulmonares obstructivas agudas con atrapamiento aéreo. Como se describe en el abordaje de las exacerbaciones respiratorias, la presencia de &lt;b&gt;pulso paradojal&lt;/b&gt; (p. ej., de 22 mmHg) sumada a taquicardia extrema (130/min), taquipnea y uso de músculos accesorios, constituye un &lt;b&gt;marcador de severidad indiscutido en la crisis asmática aguda&lt;/b&gt; que obliga a la internación del paciente en la Unidad de Terapia Intensiva (UTI) y al inicio de tratamiento endovenoso inmediato.</t>
  </si>
  <si>
    <t>En la exploración de un paciente con pericarditis constrictiva, es más probable encontrar:&lt;br&gt;&lt;br&gt;a) Soplo sistólico irradiado a carótidas&lt;br&gt;&lt;br&gt;b) Soplo diastólico mitral en rulo&lt;br&gt;&lt;br&gt;c) Hipotensión ortostática aislada&lt;br&gt;&lt;br&gt;d) Ingurgitación yugular prominente con signo de Kussmaul</t>
  </si>
  <si>
    <t>&lt;br&gt;d) Ingurgitación yugular prominente con signo de Kussmaul</t>
  </si>
  <si>
    <t>La &lt;b&gt;pericarditis constrictiva&lt;/b&gt; altera severamente la distensibilidad cardíaca y la función diastólica, elevando la presión de la aurícula derecha y manifestándose clínicamente con &lt;b&gt;ingurgitación yugular prominente&lt;/b&gt; acompañada del &lt;b&gt;signo de Kussmaul&lt;/b&gt; (ausencia del colapso inspiratorio normal de las venas yugulares).</t>
  </si>
  <si>
    <t>&lt;b&gt;FISIOPATOLOGÍA Y CLÍNICA DE LA CONSTRICCIÓN PERICÁRDICA&lt;/b&gt;&lt;br /&gt;&lt;br /&gt;La pericarditis constrictiva genera una alteración intrínseca de la distensibilidad cardíaca que repercute sistémica y hemodinámicamente.&lt;br /&gt;• &lt;b&gt;Falla Diastólica y Relajamiento:&lt;/b&gt; El engrosamiento del pericardio (aumento de grosor pericárdico) altera el relajamiento normal de las paredes cardíacas. El ventrículo se vuelve rígido y es incapaz de aceptar el llenado sanguíneo proveniente de la aurícula, logrando recibir volumen únicamente a expensas de elevar de forma patológica sus presiones de llenado.&lt;br /&gt;• &lt;b&gt;Congestión Venosa Sistémica:&lt;/b&gt; La limitación al llenado y la elevación de las presiones se transmiten de forma retrógrada. El aumento de la Presión de la Aurícula Derecha (&lt;b&gt;↑ PAD&lt;/b&gt;) produce signos de congestión sistémica evidentes, tales como la &lt;b&gt;ingurgitación yugular&lt;/b&gt;, hepatomegalia y edemas.&lt;br /&gt;• &lt;b&gt;Signo de Kussmaul:&lt;/b&gt; Constituye un hallazgo semiológico cardinal en la exploración venosa. Se caracteriza por la &lt;b&gt;ausencia del colapso inspiratorio normal de las venas yugulares&lt;/b&gt;, evidenciando la incapacidad mecánica de las cavidades derechas rígidas para acomodar el aumento fisiológico del retorno venoso que ocurre durante la inspiración profunda.&lt;br /&gt;• &lt;b&gt;Diagnóstico Diferencial:&lt;/b&gt; Clínicamente debe diferenciarse de la miocardiopatía restrictiva primaria, apoyándose en el ecocardiograma (que evidencia engrosamiento pericárdico en la constrictiva) y en hallazgos físicos como una &lt;b&gt;ascitis desproporcionada&lt;/b&gt; en relación al edema de miembros inferiores.</t>
  </si>
  <si>
    <t>La opción d es correcta debido a que la literatura establece que en patologías que limitan estructuralmente la distensibilidad diastólica del corazón y elevan la presión de la aurícula derecha, como la &lt;b&gt;pericarditis constrictiva&lt;/b&gt;, se evidencia una franca &lt;b&gt;ingurgitación yugular prominente&lt;/b&gt; al examen físico. A esto se le suma clásicamente el &lt;b&gt;signo de Kussmaul&lt;/b&gt;, caracterizado por la ausencia del colapso inspiratorio normal de las venas yugulares frente al aumento del retorno venoso que el corazón derecho rígido y constreñido no puede acomodar.</t>
  </si>
  <si>
    <t>&lt;br /&gt;• &lt;b&gt;a) Soplo sistólico irradiado a carótidas:&lt;/b&gt; Es incorrecta. Este hallazgo (soplo sistólico mesosistólico de carácter romboidal con irradiación al cuello) es el signo auscultatorio patognomónico de la &lt;b&gt;estenosis valvular aórtica&lt;/b&gt;, no de patologías que afectan al pericardio.&lt;br /&gt;• &lt;b&gt;b) Soplo diastólico mitral en rulo:&lt;/b&gt; Es incorrecta. El soplo diastólico con "rolido" y refuerzo presistólico es la manifestación auscultatoria clásica de la &lt;b&gt;estenosis mitral&lt;/b&gt; reumática.&lt;br /&gt;• &lt;b&gt;c) Hipotensión ortostática aislada:&lt;/b&gt; Es incorrecta. La constricción pericárdica genera un cuadro florido de congestión venosa sistémica por falla derecha retrógrada, no manifestándose primariamente como un cuadro ortostático aislado sin signos de sobrecarga volumétrica.</t>
  </si>
  <si>
    <t>En taponamiento cardíaco, el ecocardiograma suele mostrar:&lt;br&gt;&lt;br&gt;a) Hipertrofia concéntrica del ventrículo izquierdo&lt;br&gt;&lt;br&gt;b) Derrame mínimo sin cambios de cavidades&lt;br&gt;&lt;br&gt;c) Estenosis valvular fija sin derrame&lt;br&gt;&lt;br&gt;d) Derrame significativo con colapso diastólico de cavidades derechas y variación respiratoria marcada de flujos</t>
  </si>
  <si>
    <t>d) Derrame significativo con colapso diastólico de cavidades derechas y variación respiratoria marcada de flujos</t>
  </si>
  <si>
    <t>En el &lt;b&gt;taponamiento cardíaco&lt;/b&gt;, la acumulación severa de líquido pericárdico genera un aumento restrictivo de la presión, por lo que el &lt;b&gt;ecocardiograma de urgencia&lt;/b&gt; revela característicamente un &lt;b&gt;derrame significativo con colapso diastólico de las cavidades derechas&lt;/b&gt; y una &lt;b&gt;variación respiratoria marcada de los flujos&lt;/b&gt; transvalvulares.</t>
  </si>
  <si>
    <t>&lt;b&gt;DIAGNÓSTICO Y HEMODINAMIA DEL TAPONAMIENTO CARDÍACO&lt;/b&gt;&lt;br /&gt;&lt;br /&gt;El taponamiento cardíaco es una emergencia médica mecánica originada por la acumulación de líquido en el espacio pericárdico, lo cual genera una restricción patológica severa al llenado ventricular.&lt;br /&gt;• &lt;b&gt;Impacto Hemodinámico:&lt;/b&gt; Cursa clásicamente con signos de hipoperfusión periférica e hipotensión severa (ej. 80/40 mmHg), un gasto cardíaco bajo (ej. 3 L/min), presión capilar pulmonar normal y una presión venosa central francamente elevada.&lt;br /&gt;• &lt;b&gt;Diagnóstico Ecocardiográfico:&lt;/b&gt; Ante cuadros letales de inestabilidad hemodinámica y sospecha de taponamiento cardíaco, se exige invariablemente la realización de un &lt;b&gt;ecocardiograma urgente&lt;/b&gt; para certificar su diagnóstico diferencial. &lt;i&gt;(Nota de correlación médica: Aunque el texto fuente no detalla los parámetros ecográficos específicos, el estudio confirma universalmente el diagnóstico al evidenciar el derrame pericárdico asociado al colapso de las cavidades derechas en diástole y la exagerada variación respiratoria de los flujos de llenado)&lt;/i&gt;.&lt;br /&gt;• &lt;b&gt;Diagnóstico Diferencial:&lt;/b&gt; Se debe distinguir clínicamente de otras patologías con patrón restrictivo o de falla derecha aguda que cursan con obnubilación, hipotensión y bajo gasto, tales como el infarto de ventrículo derecho o la constricción pericárdica crónica.</t>
  </si>
  <si>
    <t>La opción D es correcta. Hemodinámicamente, el taponamiento cardíaco se produce cuando la presión del líquido pericárdico acumulado supera la presión intracavitaria, afectando y colapsando inicialmente a las cavidades de menores presiones (aurícula y ventrículo derechos). El ecocardiograma de urgencia es la herramienta diagnóstica ineludible en este cuadro mecánico, evidenciando el derrame pericárdico severo asociado al colapso de las cavidades derechas durante la diástole y marcadas alteraciones recíprocas de los flujos con la respiración.</t>
  </si>
  <si>
    <t>• &lt;b&gt;a) Hipertrofia concéntrica del ventrículo izquierdo:&lt;/b&gt; Es incorrecta. Representa el mecanismo de adaptación miocárdico estructural frente a una sobrecarga de presión crónica (como ocurre fisiopatológicamente en la estenosis aórtica o la hipertensión arterial severa), no existiendo relación directa con un evento pericárdico agudo restrictivo.&lt;br /&gt;• &lt;b&gt;b) Derrame mínimo sin cambios de cavidades:&lt;/b&gt; Es incorrecta. Un derrame mínimo sin repercusión hemodinámica significativa ni colapso de cavidades no produce restricción severa al llenado ni califica para desencadenar el colapso de bajo gasto propio del taponamiento cardíaco.&lt;br /&gt;• &lt;b&gt;c) Estenosis valvular fija sin derrame:&lt;/b&gt; Es incorrecta. Es la descripción ecocardiográfica de las valvulopatías obstructivas crónicas (como la estenosis mitral o aórtica degenerativa), donde el problema radica orgánicamente en las valvas y no en el espacio pericárdico.</t>
  </si>
  <si>
    <t>En el ECG de una pericarditis aguda típica, ¿qué hallazgo es más característico en la fase inicial?&lt;br&gt;&lt;br&gt;a) Ondas Q patológicas localizadas&lt;br&gt;&lt;br&gt;b) Elevación convexa del ST solo en derivaciones contiguas&lt;br&gt;&lt;br&gt;c) Elevación difusa del ST con concavidad superior y descenso del PR&lt;br&gt;&lt;br&gt;d) Depresión aislada del ST en V1-V3</t>
  </si>
  <si>
    <t>&lt;br&gt;c) Elevación difusa del ST con concavidad superior y descenso del PR</t>
  </si>
  <si>
    <t>En la &lt;b&gt;pericarditis aguda típica&lt;/b&gt;, el hallazgo electrocardiográfico patognomónico en su fase inicial es la &lt;b&gt;elevación difusa del segmento ST con concavidad superior&lt;/b&gt;, la cual se acompaña clásicamente de una &lt;b&gt;depresión o descenso del intervalo PR&lt;/b&gt; en múltiples derivaciones.&lt;br&gt;&lt;br&gt;&lt;i&gt;(Nota: Las alteraciones electrocardiográficas específicas de la pericarditis aguda, como el supradesnivel difuso cóncavo del ST y el infradesnivel del PR, no se encuentran detalladas explícitamente en las fuentes provistas, por lo que esta información clínica complementaria no es de las fuentes y puedes querer verificarla independientemente).&lt;/i&gt;</t>
  </si>
  <si>
    <t>&lt;b&gt;DIAGNÓSTICO ELECTROCARDIOGRÁFICO DE LA PERICARDITIS AGUDA&lt;/b&gt;&lt;br /&gt;&lt;br /&gt;La pericarditis aguda es un síndrome inflamatorio del saco pericárdico que, al afectar al epicardio subyacente, genera alteraciones eléctricas evolutivas características en el electrocardiograma (ECG).&lt;br /&gt;• &lt;b&gt;Fase inicial (Estadio I):&lt;/b&gt; Constituye el hallazgo más precoz. Se evidencia una &lt;b&gt;elevación difusa del segmento ST&lt;/b&gt; que abarca la gran mayoría de las derivaciones (frecuentemente exceptuando aVR y V1). A diferencia de la isquemia miocárdica pura, el ST adopta morfológicamente una &lt;b&gt;concavidad superior&lt;/b&gt;. Simultáneamente, el proceso inflamatorio auricular genera una alteración de la repolarización manifestada como una &lt;b&gt;depresión o descenso del intervalo PR&lt;/b&gt;.&lt;br /&gt;• &lt;b&gt;Evolución posterior:&lt;/b&gt; Con el transcurso de los días, el segmento ST retorna progresivamente a la línea isoeléctrica, dando paso a una inversión difusa de las ondas T, para finalmente retornar a la normalidad basal tras la resolución del cuadro.</t>
  </si>
  <si>
    <t>&lt;b&gt;c) Elevación difusa del ST con concavidad superior y descenso del PR:&lt;/b&gt; Es la opción correcta. Este patrón eléctrico difuso es el sello diagnóstico de la inflamación pericárdica extensa. La corriente de lesión afecta a casi todo el epicardio (generando el ascenso cóncavo difuso del ST sin respetar un territorio vascular único) y compromete la repolarización auricular (generando la depresión del PR).</t>
  </si>
  <si>
    <t>&lt;b&gt;a) Ondas Q patológicas localizadas:&lt;/b&gt; Es incorrecta. Las ondas Q de necrosis son el hallazgo eléctrico evolutivo propio de la muerte celular en un infarto de miocardio, no formando parte de la inflamación pericárdica aguda.&lt;br /&gt;&lt;b&gt;b) Elevación convexa del ST solo en derivaciones contiguas:&lt;/b&gt; Es incorrecta. Un supradesnivel localizado (en una cara anatómica definida) y de morfología convexa es el signo electrocardiográfico clásico de la corriente de lesión hiperaguda en el infarto agudo de miocardio con obstrucción total del vaso (SCACEST).&lt;br /&gt;&lt;b&gt;d) Depresión aislada del ST en V1-V3:&lt;/b&gt; Es incorrecta. Un infradesnivel focalizado en la pared anterior suele corresponder a un signo de isquemia subendocárdica o a un cambio recíproco de un infarto agudo en la pared posterior, alejándose del patrón de inflamación difusa.</t>
  </si>
  <si>
    <t>&lt;b&gt;DIAGNÓSTICO DIFERENCIAL ELECTROCARDIOGRÁFICO: PERICARDITIS VS INFARTO&lt;/b&gt;&lt;br /&gt;&lt;br /&gt;Diferenciar rápidamente la pericarditis aguda del infarto agudo de miocardio es vital en la evaluación del dolor torácico.&lt;br /&gt;• &lt;b&gt;Topografía:&lt;/b&gt; En el infarto, las alteraciones del segmento ST se restringen estrictamente a las derivaciones contiguas que exploran el territorio de la arteria ocluida (focalización). En la pericarditis, el compromiso es difuso y afecta casi todo el trazado.&lt;br /&gt;• &lt;b&gt;Morfología del ST:&lt;/b&gt; La elevación con concavidad superior sugiere fuertemente pericarditis, mientras que la elevación convexa o recta advierte sobre lesión isquémica transmural aguda.&lt;br /&gt;• &lt;b&gt;Infradesnivel del PR:&lt;/b&gt; Su presencia concurrente con la elevación del ST apoya de manera decisiva el diagnóstico de pericarditis aguda.</t>
  </si>
  <si>
    <t>En un paciente con sospecha de pericarditis aguda idiopática de bajo riesgo, ¿qué combinación de criterios apoya más el diagnóstico?&lt;br&gt;&lt;br&gt;a) Solo elevación de PCR sin clinica.&lt;br&gt;&lt;br&gt;b) Soplo sistolico en foco aórtico sin otros signos.&lt;br&gt;&lt;br&gt;c) Dolor torácico aislado sin hallazgos fisicos.&lt;br&gt;&lt;br&gt;d) Dolor tipico, roce pericardico, cambios ECG compatibles o derrame pericárdico.</t>
  </si>
  <si>
    <t>&lt;br&gt;d) Dolor tipico, roce pericardico, cambios ECG compatibles o derrame pericárdico.</t>
  </si>
  <si>
    <t>El diagnóstico clínico de la &lt;b&gt;pericarditis aguda&lt;/b&gt; exige constatar la presencia de al menos dos de los cuatro criterios clásicos universales: &lt;b&gt;dolor torácico típico&lt;/b&gt; (pleurítico y posicional), &lt;b&gt;roce pericárdico&lt;/b&gt; a la auscultación, &lt;b&gt;cambios ECG compatibles&lt;/b&gt; (elevación difusa del segmento ST) o la presencia de un &lt;b&gt;derrame pericárdico&lt;/b&gt;.</t>
  </si>
  <si>
    <t>&lt;b&gt;DIAGNÓSTICO DE LA PERICARDITIS AGUDA&lt;/b&gt;&lt;br /&gt;&lt;br /&gt;La pericarditis aguda se manifiesta clínicamente como un síndrome inflamatorio agudo del saco pericárdico, presentándose de forma característica con dolor de tipo pericárdico o pleurítico.&lt;br /&gt;• &lt;b&gt;Criterios Mayores de Diagnóstico:&lt;/b&gt; La literatura médica establece que se requiere la confirmación de al menos 2 de los 4 criterios cardinales para asentar el diagnóstico definitivo de la enfermedad:&lt;br /&gt;• &lt;b&gt;Dolor Torácico Típico:&lt;/b&gt; Dolor retroesternal agudo, que clásicamente posee características pleuríticas (empeora con la inspiración profunda, el decúbito o la tos) y posicionales (alivia al sentarse e inclinarse hacia adelante).&lt;br /&gt;• &lt;b&gt;Roce Pericárdico:&lt;/b&gt; Signo patognomónico a la auscultación, generado por la fricción de las hojas serosas inflamadas. Se ausculta como un sonido áspero y superficial.&lt;br /&gt;• &lt;b&gt;Alteraciones Electrocardiográficas:&lt;/b&gt; Los cambios ECG compatibles involucran típicamente una elevación difusa y cóncava del segmento ST, acompañada de una depresión del intervalo PR en la gran mayoría de las derivaciones.&lt;br /&gt;• &lt;b&gt;Derrame Pericárdico:&lt;/b&gt; Confirmación por ecocardiograma de un derrame nuevo o que empeora en volumen.&lt;br /&gt;• &lt;b&gt;Marcadores Inflamatorios:&lt;/b&gt; La elevación de reactantes de fase aguda (PCR y VSG) indican inflamación sistémica y apoyan el diagnóstico, pero no constituyen un criterio definitorio por sí solos en ausencia de la clínica primaria.</t>
  </si>
  <si>
    <t>La opción d es correcta debido a que enumera con exactitud los cuatro pilares clínicos e instrumentales que rigen la evaluación de la enfermedad. Para diagnosticar una &lt;b&gt;pericarditis aguda&lt;/b&gt; idiopática es imperativo objetivar una combinación que incluya al menos dos de estos criterios: &lt;b&gt;dolor típico&lt;/b&gt;, &lt;b&gt;roce pericárdico&lt;/b&gt;, &lt;b&gt;cambios ECG compatibles&lt;/b&gt; o evidencia de &lt;b&gt;derrame pericárdico&lt;/b&gt; por métodos de imagen.</t>
  </si>
  <si>
    <t>&lt;br /&gt;• &lt;b&gt;a) Solo elevación de PCR sin clinica:&lt;/b&gt; Es incorrecta. La PCR es un reactante inespecífico que se eleva ante cualquier inflamación sistémica o infección; no apoya ni define una inflamación del pericardio en ausencia absoluta de hallazgos clínicos o instrumentales sugestivos.&lt;br /&gt;• &lt;b&gt;b) Soplo sistolico en foco aórtico sin otros signos:&lt;/b&gt; Es incorrecta. Este hallazgo auscultatorio es el signo cardinal de la estenosis aórtica, traduciendo una obstrucción mecánica al tracto de salida del ventrículo izquierdo, no guardando relación con la clínica de una pericarditis.&lt;br /&gt;• &lt;b&gt;c) Dolor torácico aislado sin hallazgos fisicos:&lt;/b&gt; Es incorrecta. Si bien el dolor es un síntoma orientador, no alcanza por sí mismo para asentar un diagnóstico de certeza, exigiendo corroborarse con un roce pericárdico, cambios eléctricos en el ECG o líquido en el ecocardiograma para evitar confundirlo con etiologías isquémicas u otras afecciones torácicas.</t>
  </si>
  <si>
    <t>Respecto a la diferencia entre pericarditis constrictiva y miocardiopatia restrictiva, un dato a favor de constrictiva es:&lt;br&gt;&lt;br&gt;a) Variación respiratoria marcada de los flujos transmitrales y transtricuspídeos&lt;br&gt;&lt;br&gt;b) Dilatación extrema de ventrículo derecho sin derrame&lt;br&gt;&lt;br&gt;c) Ausencia de cualquier variación con la respiración&lt;br&gt;&lt;br&gt;d) Hipertrofia concéntrica severa del ventrículo izquierdo</t>
  </si>
  <si>
    <t>a) Variación respiratoria marcada de los flujos transmitrales y transtricuspídeos</t>
  </si>
  <si>
    <t>En el diagnóstico diferencial entre la &lt;b&gt;miocardiopatía restrictiva&lt;/b&gt; y la &lt;b&gt;pericarditis constrictiva&lt;/b&gt;, el hallazgo ecocardiográfico de una &lt;b&gt;variación respiratoria marcada de los flujos transvalvulares&lt;/b&gt; (transmitrales y transtricuspídeos) es un dato hemodinámico característico que inclina fuertemente el diagnóstico a favor de una constricción pericárdica.</t>
  </si>
  <si>
    <t>&lt;b&gt;DIAGNÓSTICO DIFERENCIAL: MIOCARDIOPATÍA RESTRICTIVA VS. PERICARDITIS CONSTRICTIVA&lt;/b&gt;&lt;br /&gt;&lt;br /&gt;Ambas entidades comparten una clínica de insuficiencia cardíaca con falla predominantemente diastólica, donde existe una restricción patológica severa al llenado ventricular.&lt;br /&gt;• &lt;b&gt;Miocardiopatía Restrictiva:&lt;/b&gt; Existe un desorden básico en la complacencia miocárdica debido a que las fibras musculares han sido sustituidas por tejido fibroso o infiltradas por materiales extraños (ej. &lt;i&gt;amiloidosis&lt;/i&gt;). El ecocardiograma evidencia un ventrículo rígido con paredes frecuentemente engrosadas (aumento del espesor), aurículas muy dilatadas y un pericardio sin aumento de grosor. Al ser un problema intrínseco del músculo, carece de interdependencia ventricular marcada y no presenta variaciones respiratorias significativas en los flujos transvalvulares.&lt;br /&gt;• &lt;b&gt;Pericarditis Constrictiva:&lt;/b&gt; El problema radica en el saco pericárdico, el cual se encuentra crónicamente inflamado, fibrótico o calcificado, encapsulando y estrangulando un corazón estructuralmente sano. Al estar confinado en un espacio rígido, se aísla a las cavidades cardíacas de los cambios de presión intratorácica y se exacerba la interdependencia ventricular. Fisiológicamente, durante la inspiración aumenta el llenado del ventrículo derecho desplazando el tabique interventricular hacia la izquierda, lo que se traduce en una &lt;b&gt;variación respiratoria marcada de los flujos de llenado transmitrales y transtricuspídeos&lt;/b&gt;.&lt;br /&gt;• &lt;b&gt;Herramienta Diagnóstica:&lt;/b&gt; El ecocardiograma resulta vital para demostrar si el pericardio se encuentra engrosado (descartando o confirmando fehacientemente la constricción pericárdica) y evaluar el patrón Doppler del llenado y sus variaciones con la respiración.</t>
  </si>
  <si>
    <t>La opción A es correcta. Hemodinámicamente, la pericarditis constrictiva se caracteriza por generar una compresión rígida alrededor del corazón. Esta coraza exacerba la interdependencia ventricular, ocasionando que los cambios de presión intratorácica durante la inspiración modifiquen drásticamente el llenado de las cavidades. En el ecocardiograma Doppler, esto se manifiesta como una marcada variación respiratoria recíproca en las velocidades de los flujos transmitral y transtricuspídeo, hallazgo patognomónico que la diferencia de la miocardiopatía restrictiva.</t>
  </si>
  <si>
    <t>• &lt;b&gt;b) Dilatación extrema de ventrículo derecho sin derrame:&lt;/b&gt; Es incorrecta. En la constricción pericárdica, las cavidades ventriculares no logran dilatarse excesivamente en diástole debido a la restricción física que impone la coraza pericárdica rígida.&lt;br /&gt;• &lt;b&gt;c) Ausencia de cualquier variación con la respiración:&lt;/b&gt; Es incorrecta. La falta o ausencia de variación respiratoria en los flujos de llenado transvalvular es precisamente la característica hemodinámica distintiva de la miocardiopatía restrictiva, dado que la restricción es intrínseca al miocardio y no depende de la opresión de una coraza externa pericárdica.&lt;br /&gt;• &lt;b&gt;d) Hipertrofia concéntrica severa del ventrículo izquierdo:&lt;/b&gt; Es incorrecta. Constituye el mecanismo de adaptación miocárdico frente a una sobrecarga de presión (como ocurre en la estenosis aórtica o la HTA severa), o bien el rasgo anatómico definitorio de la miocardiopatía hipertrófica. En la pericarditis constrictiva, el músculo cardíaco se encuentra estructuralmente sano.</t>
  </si>
  <si>
    <t>En la pericarditis aguda idiopática de bajo riesgo, el pronóstico a largo plazo suele ser:&lt;br&gt;&lt;br&gt;a) Muy malo, con alta mortalidad inmediata&lt;br&gt;&lt;br&gt;b) Bueno, aunque con riesgo de recurrencias en un porcentaje relevante&lt;br&gt;&lt;br&gt;c) Similar al del taponamiento traumático&lt;br&gt;&lt;br&gt;d) Desconocido, por falta de datos</t>
  </si>
  <si>
    <t>&lt;br&gt;b) Bueno, aunque con riesgo de recurrencias en un porcentaje relevante</t>
  </si>
  <si>
    <t>En la &lt;b&gt;pericarditis aguda idiopática&lt;/b&gt; de bajo riesgo, la evolución a largo plazo presenta un &lt;b&gt;pronóstico bueno&lt;/b&gt; y benigno en la inmensa mayoría de los pacientes, aunque se asocia clínicamente a un &lt;b&gt;riesgo de recurrencias&lt;/b&gt; (nuevos episodios inflamatorios) en un porcentaje estadísticamente relevante.</t>
  </si>
  <si>
    <t>&lt;b&gt;PRONÓSTICO Y EVOLUCIÓN DE LA PERICARDITIS AGUDA&lt;/b&gt;&lt;br /&gt;&lt;br /&gt;La pericarditis aguda idiopática o viral de bajo riesgo se caracteriza por ser una enfermedad autolimitada con una excelente respuesta al tratamiento antiinflamatorio inicial.&lt;br /&gt;• &lt;b&gt;Pronóstico a largo plazo:&lt;/b&gt; Es eminentemente &lt;b&gt;bueno y benigno&lt;/b&gt;. La inmensa mayoría de los pacientes logran una resolución completa de los síntomas sin presentar secuelas hemodinámicas ni daño miocárdico residual. El riesgo de mortalidad inmediata o a largo plazo por la inflamación pericárdica per se es prácticamente nulo en ausencia de complicaciones mayores.&lt;br /&gt;• &lt;b&gt;Riesgo de recurrencias:&lt;/b&gt; Constituye la principal complicación evolutiva de esta patología. Un porcentaje relevante de pacientes (estadísticamente entre el 15% y el 30%) experimentará &lt;b&gt;recaídas o nuevos episodios de dolor torácico pericárdico&lt;/b&gt; meses o años después del evento índice, instaurando el cuadro de &lt;b&gt;pericarditis recurrente&lt;/b&gt;. Este riesgo disminuye drásticamente con la adición obligatoria de colchicina al tratamiento de primera línea con AINEs.&lt;br /&gt;• &lt;b&gt;Riesgo de constricción pericárdica:&lt;/b&gt; El desarrollo de una pericarditis constrictiva crónica posterior a una pericarditis idiopática aguda es extremadamente raro (menor al 1%), a diferencia de otras etiologías (como la purulenta, tuberculosa o neoplásica) donde este riesgo de evolución constrictiva es significativamente mayor.</t>
  </si>
  <si>
    <t>La opción b es correcta debido a que la literatura cardiológica establece categóricamente que la &lt;b&gt;pericarditis aguda idiopática&lt;/b&gt; de bajo riesgo presenta un &lt;b&gt;pronóstico a largo plazo excelente&lt;/b&gt; y autolimitado. Sin embargo, su principal rasgo evolutivo y complicación esperable es el &lt;b&gt;riesgo de recurrencias&lt;/b&gt;, afectando a un porcentaje relevante de pacientes que volverán a manifestar inflamación pericárdica, lo que justifica el uso preventivo de la colchicina en el manejo agudo inicial para mitigar dichas recaídas.</t>
  </si>
  <si>
    <t>&lt;br /&gt;• &lt;b&gt;a) Muy malo, con alta mortalidad inmediata:&lt;/b&gt; Es diametralmente incorrecta. La pericarditis aguda idiopática cursa de forma benigna; no genera daño miocárdico directo ni falla de bomba, por lo que su mortalidad inmediata es virtualmente nula.&lt;br /&gt;• &lt;b&gt;c) Similar al del taponamiento traumático:&lt;/b&gt; Es incorrecta. El taponamiento cardíaco por trauma es una emergencia hemodinámica letal de extrema gravedad y altísima mortalidad si no se drena de inmediato, siendo un escenario clínico diametralmente opuesto al curso indolente de una inflamación pericárdica idiopática de bajo riesgo.&lt;br /&gt;• &lt;b&gt;d) Desconocido, por falta de datos:&lt;/b&gt; Es incorrecta. La historia natural y el pronóstico de la enfermedad han sido ampliamente estudiados y documentados en grandes registros epidemiológicos a nivel mundial, existiendo estadísticas sólidas sobre su evolución favorable y sus tasas precisas de recurrencia.</t>
  </si>
  <si>
    <t>En un paciente con pericarditis recurrente, la colchicina se utiliza porque:&lt;br&gt;&lt;br&gt;a) Sustituye a la antiagregación plaquetaria&lt;br&gt;&lt;br&gt;b) Reduce el riesgo de nuevos episodios cuando se asocia a AINE&lt;br&gt;&lt;br&gt;c) Produce vasodilatación coronaria directa&lt;br&gt;&lt;br&gt;d) Aumenta la agregación de plaquetas</t>
  </si>
  <si>
    <t>&lt;br&gt;b) Reduce el riesgo de nuevos episodios cuando se asocia a AINE</t>
  </si>
  <si>
    <t>En el manejo de la &lt;b&gt;pericarditis aguda y recurrente&lt;/b&gt;, la &lt;b&gt;colchicina&lt;/b&gt; se indica formalmente como terapia adyuvante a los AINEs debido a que acelera la respuesta antiinflamatoria y &lt;b&gt;reduce significativamente el riesgo de nuevos episodios&lt;/b&gt; a largo plazo.</t>
  </si>
  <si>
    <t>&lt;b&gt;TRATAMIENTO DE LA PERICARDITIS AGUDA Y RECURRENTE&lt;/b&gt;&lt;br /&gt;&lt;br /&gt;El manejo terapéutico de la inflamación pericárdica se basa en el control del dolor, la supresión sistémica de la inflamación y la prevención de las recurrencias.&lt;br /&gt;• &lt;b&gt;AINEs (Aspirina o Ibuprofeno):&lt;/b&gt; Constituyen la piedra angular del tratamiento antiinflamatorio de primera línea para aliviar el dolor pleurítico y reducir la inflamación del saco pericárdico.&lt;br /&gt;• &lt;b&gt;Colchicina:&lt;/b&gt; Se adiciona de forma obligatoria al esquema basal con AINEs. Es un potente agente antiinflamatorio que actúa inhibiendo la polimerización de los microtúbulos y la quimiotaxis de los leucocitos. Su uso continuado (usualmente por 3 a 6 meses) ha demostrado categóricamente &lt;b&gt;reducir el riesgo de nuevos episodios&lt;/b&gt; (recurrencias) a más de la mitad, mejorando la tasa de remisión clínica sostenida.&lt;br /&gt;• &lt;b&gt;Corticoides:&lt;/b&gt; Se reservan estrictamente como terapia de segunda línea para casos refractarios, ante la contraindicación absoluta de AINEs/Colchicina, o en pericarditis de origen inmunológico. Su uso inicial precoz se asocia patogénicamente a un mayor riesgo de cronificación y recurrencia.</t>
  </si>
  <si>
    <t>La opción b es correcta debido a que la literatura cardiológica establece que en el manejo de la &lt;b&gt;pericarditis recurrente&lt;/b&gt;, la adición de &lt;b&gt;colchicina&lt;/b&gt; al tratamiento estándar con &lt;b&gt;AINEs&lt;/b&gt; es la estrategia farmacológica de elección validada para suprimir la inflamación leucocitaria y &lt;b&gt;reducir drásticamente el riesgo de desarrollar nuevos episodios&lt;/b&gt; clínicos.</t>
  </si>
  <si>
    <t>&lt;br /&gt;• &lt;b&gt;a) Sustituye a la antiagregación plaquetaria:&lt;/b&gt; Es incorrecta. La colchicina no posee propiedades antiagregantes ni interfiere en la cascada de la hemostasia primaria plaquetaria; su efecto es netamente antiinflamatorio a nivel intracelular.&lt;br /&gt;• &lt;b&gt;c) Produce vasodilatación coronaria directa:&lt;/b&gt; Es incorrecta. El fármaco carece de acción directa sobre la musculatura lisa vascular coronaria, siendo este el mecanismo de acción terapéutico propio de los nitratos o los calcioantagonistas.&lt;br /&gt;• &lt;b&gt;d) Aumenta la agregación de plaquetas:&lt;/b&gt; Es diametralmente incorrecta. La colchicina no ejerce ningún efecto protrombótico sistémico ni estimula la agregación de las plaquetas circulantes.</t>
  </si>
  <si>
    <t>En pericarditis aguda, el uso de corticoides se reserva principalmente para:&lt;br&gt;&lt;br&gt;a) Pericarditis viral no complicada&lt;br&gt;&lt;br&gt;b) Casos seleccionados con contraindicación a AINE o enfermedades autoinmunes específicas&lt;br&gt;&lt;br&gt;c) Derrames pericárdicos leves&lt;br&gt;&lt;br&gt;d) Todo paciente con dolor intenso</t>
  </si>
  <si>
    <t>b) Casos seleccionados con contraindicación a AINE o enfermedades autoinmunes específicas</t>
  </si>
  <si>
    <t>En el manejo de la pericarditis aguda, el uso de &lt;b&gt;corticoides&lt;/b&gt; no constituye el tratamiento de primera línea, reservándose principalmente para &lt;b&gt;casos seleccionados con contraindicación a AINE&lt;/b&gt; o ante la presencia de &lt;b&gt;enfermedades autoinmunes específicas&lt;/b&gt;.</t>
  </si>
  <si>
    <t>&lt;b&gt;TRATAMIENTO DE LA PERICARDITIS AGUDA&lt;/b&gt;&lt;br /&gt;&lt;br /&gt;El manejo terapéutico de la inflamación pericárdica depende de su etiología y de las comorbilidades del paciente.&lt;br /&gt;• &lt;b&gt;Terapia de primera línea:&lt;/b&gt; El tratamiento inicial y de elección para la pericarditis aguda idiopática o viral no complicada se basa en el uso de fármacos antiinflamatorios no esteroideos (AINE) para controlar el dolor pleurítico y reducir la inflamación pericárdica.&lt;br /&gt;• &lt;b&gt;Indicación de Corticoides:&lt;/b&gt; El uso de corticoides sistémicos (como la &lt;i&gt;Prednisona&lt;/i&gt;) se reserva exclusivamente para escenarios clínicos particulares. Su indicación principal abarca a aquellos pacientes que presentan una contraindicación absoluta para recibir AINE (ej. falla renal aguda por toxicidad, úlcera péptica activa), pacientes refractarios al tratamiento inicial, o aquellos cuya pericarditis sea manifestación de enfermedades autoinmunes sistémicas (como el &lt;i&gt;Lupus Eritematoso Sistémico&lt;/i&gt;) que requieran ineludiblemente inmunosupresión. &lt;i&gt;(Nota: En etiologías específicas como la pericarditis tuberculosa, los corticoides están formalmente avalados ya que disminuyen la mortalidad)&lt;/i&gt;.</t>
  </si>
  <si>
    <t>La opción B es correcta. Clínicamente, el tratamiento antiinflamatorio de elección en la pericarditis aguda son los AINE. Los corticoides sistémicos se asocian a un mayor riesgo de recaídas o cronicidad si se utilizan como primera línea en formas virales o idiopáticas, por lo que su uso queda estrictamente reservado para pacientes que tienen contraindicación formal a los AINE, fracaso terapéutico previo o que cursan con una enfermedad autoinmune específica de base.</t>
  </si>
  <si>
    <t>• &lt;b&gt;a) Pericarditis viral no complicada:&lt;/b&gt; Es incorrecta. En las formas virales no complicadas, el tratamiento de elección son los AINE; el uso inicial de corticoides aumenta el riesgo de prolongar la replicación viral y favorece las recaídas pericárdicas.&lt;br /&gt;• &lt;b&gt;c) Derrames pericárdicos leves:&lt;/b&gt; Es incorrecta. La mera presencia de un derrame leve no justifica escalar a terapia con esteroides si el cuadro puede controlarse con antiinflamatorios convencionales y observación.&lt;br /&gt;• &lt;b&gt;d) Todo paciente con dolor intenso:&lt;/b&gt; Es incorrecta. La intensidad del dolor pleurítico se maneja optimizando las dosis de AINE o asociando analgésicos; no constituye por sí sola una indicación absoluta para iniciar corticoides en todos los pacientes.</t>
  </si>
  <si>
    <t>&lt;b&gt;DIAGNÓSTICO DIFERENCIAL DEL DOLOR TORÁCICO&lt;/b&gt;&lt;br /&gt;&lt;br /&gt;La pericarditis aguda se manifiesta clásicamente con dolor de tipo pericárdico (pleurítico), el cual se exacerba con los movimientos respiratorios, la tos y el decúbito. Constituye un diagnóstico diferencial fundamental en la sala de urgencias frente a patologías críticas que requieren internación en UTI, tales como el infarto agudo de miocardio, la disección aórtica y el tromboembolismo pulmonar.</t>
  </si>
  <si>
    <t>10_Riesgo CV</t>
  </si>
  <si>
    <t>En el concepto de "riesgo cardiovascular global", el impacto de la HTA sobre daño de órgano diana se ve potenciado por:&lt;br&gt;&lt;br&gt;a) Presentarse solo con PAS menor a 130 mmHg&lt;br&gt;&lt;br&gt;b) Ocurrir en pacientes jóvenes sanos sin otros factores&lt;br&gt;&lt;br&gt;c) No tener ningún factor concomitante&lt;br&gt;&lt;br&gt;d) Asociarse a otros factores como tabaquismo, dislipidemia y diabetes</t>
  </si>
  <si>
    <t>&lt;br&gt;d) Asociarse a otros factores como tabaquismo, dislipidemia y diabetes</t>
  </si>
  <si>
    <t>El riesgo y el impacto de la hipertensión arterial sobre el daño de órgano blanco se incrementan drásticamente al asociarse de forma sinérgica a otros factores de riesgo como &lt;b&gt;diabetes, tabaquismo, dislipemia, obesidad o estrés&lt;/b&gt;, acelerando el proceso aterosclerótico.</t>
  </si>
  <si>
    <t>&lt;b&gt;EVALUACIÓN DEL RIESGO CARDIOVASCULAR GLOBAL Y SINERGIA&lt;/b&gt;&lt;br /&gt;&lt;br /&gt;La hipertensión arterial (HTA) es una enfermedad multifactorial que en la práctica clínica no debe evaluarse como un número aislado, sino que se enmarca invariablemente dentro de la evaluación del riesgo cardiovascular global del individuo.&lt;br /&gt;• &lt;b&gt;Sinergia Patológica:&lt;/b&gt; La coexistencia de la HTA con otros factores de riesgo (como diabetes, tabaquismo y dislipidemia) propicia una sinergia patológica que acelera dramáticamente el proceso de aterosclerosis y el consecuente daño de órgano blanco (DOB).&lt;br /&gt;• &lt;b&gt;Efecto Multiplicador:&lt;/b&gt; La suma de factores de riesgo aumenta exponencialmente el riesgo. Los distintos riesgos no solo se suman, sino que se multiplican entre ellos, provocando que los pacientes con múltiples factores tengan muchísimas más posibilidades de morir por un evento cardiovascular.</t>
  </si>
  <si>
    <t>&lt;b&gt;d) Asociarse a otros factores como tabaquismo, dislipidemia y diabetes:&lt;/b&gt; Es la opción correcta. En la valoración del riesgo cardiovascular global, la concurrencia de la HTA con otras noxas metabólicas y tóxicas genera un círculo vicioso de disfunción endotelial, donde los factores interactúan multiplicando exponencialmente la aterosclerosis acelerada y la instauración del daño de órgano diana (corazón, riñón, cerebro).</t>
  </si>
  <si>
    <t>&lt;b&gt;a) Presentarse solo con PAS menor a 130 mmHg:&lt;/b&gt; Es incorrecta. Cifras de presión arterial sistólica menores a 130 mmHg se encuentran dentro de valores normales y no generan el estrés hemodinámico necesario para potenciar el daño microvascular.&lt;br /&gt;&lt;b&gt;b) Ocurrir en pacientes jóvenes sanos sin otros factores, y c) No tener ningún factor concomitante:&lt;/b&gt; Son incorrectas. La ausencia de comorbilidades y el bajo riesgo intrínseco de la edad sitúan al paciente en una categoría de riesgo global bajo; es precisamente la falta de asociación con otros factores lo que evita la potenciación sinérgica y multiplicadora del daño orgánico.</t>
  </si>
  <si>
    <t>Un varón de 72 años con disnea de esfuerzo y síncope al ejercicio presenta ecocardiograma con área valvular aórtica de uno coma cero centímetros cuadrados, velocidad máxima cuatro coma dos metros por segundo y gradiente medio cuarenta y cinco milímetros de mercurio. ¿Cómo se clasifica la estenosis aórtica?&lt;br&gt;&lt;br&gt;a) Moderada&lt;br&gt;&lt;br&gt;b) Crítica solo si hay insuficiencia aórtica asociada&lt;br&gt;&lt;br&gt;c) Grave de alto gradiente&lt;br&gt;&lt;br&gt;d) Leve</t>
  </si>
  <si>
    <t>&lt;br&gt;c) Grave de alto gradiente</t>
  </si>
  <si>
    <t>La &lt;b&gt;estenosis aórtica severa o grave&lt;/b&gt; se define ecocardiográficamente de forma estricta por la presencia de un &lt;b&gt;área valvular ≤ 1 cm²&lt;/b&gt;, asociada a una &lt;b&gt;velocidad máxima &gt; 4 m/s&lt;/b&gt; y un &lt;b&gt;gradiente de presión medio &gt; 40 mmHg&lt;/b&gt;.</t>
  </si>
  <si>
    <t>La opción c es correcta debido a que el ecocardiograma del paciente evidencia parámetros hemodinámicos que superan los umbrales definitorios de severidad clínica. Presenta un área valvular en el límite crítico (1,0 cm²), una velocidad máxima francamente elevada (4,2 m/s, siendo el punto de corte &gt; 4 m/s) y un gradiente medio alto (45 mmHg, siendo el corte &gt; 40 mmHg). Esta conjunción de un flujo extremadamente acelerado con alta resistencia confirma inequívocamente el diagnóstico de una &lt;b&gt;estenosis aórtica severa o grave de alto gradiente&lt;/b&gt;.</t>
  </si>
  <si>
    <t>&lt;br /&gt;• &lt;b&gt;a) Moderada:&lt;/b&gt; Es incorrecta. En la estenosis aórtica moderada, el área oscila entre 1,1 y 1,5 cm², la velocidad es de 3 a 4 m/s y el gradiente medio se mantiene entre 25 y 40 mmHg. Los valores del paciente superan ampliamente todos estos rangos.&lt;br /&gt;• &lt;b&gt;b) Crítica solo si hay insuficiencia aórtica asociada:&lt;/b&gt; Es incorrecta. La gravedad de una estenosis aórtica se define de manera exclusiva e independiente por sus propios gradientes y su área valvular residual, no requiriendo la coexistencia de una insuficiencia aórtica para su categorización.&lt;br /&gt;• &lt;b&gt;d) Leve:&lt;/b&gt; Es diametralmente incorrecta. Una estenosis leve se caracteriza por un área conservada &gt; 1,5 cm² y un gradiente medio inofensivo &lt; 25 mmHg, cifras que distan absolutamente de la grave obstrucción al tracto de salida ventricular que padece el paciente.</t>
  </si>
  <si>
    <t>&lt;b&gt;CLÍNICA DE LA ESTENOSIS AÓRTICA SEVERA&lt;/b&gt;&lt;br /&gt;&lt;br /&gt;La estenosis aórtica cursa con un largo período libre de síntomas. Sin embargo, cuando se agotan los mecanismos compensadores (hipertrofia concéntrica), el paciente manifiesta una típica presentación clínica.&lt;br /&gt;• &lt;b&gt;Tríada Clásica:&lt;/b&gt; Los síntomas más comunes que forman la tríada de la estenosis aórtica son el &lt;b&gt;síncope&lt;/b&gt;, la &lt;b&gt;angina de pecho (ángor)&lt;/b&gt; y la &lt;b&gt;disnea&lt;/b&gt;.&lt;br /&gt;• &lt;b&gt;Pronóstico y Conducta:&lt;/b&gt; La aparición de síntomas clásicos (como la disnea y el síncope al esfuerzo referidos por el paciente) marca un mal pronóstico. En la estenosis aórtica severa sintomática, la mortalidad asciende drásticamente, estableciendo la indicación formal (Clase I) para el &lt;b&gt;reemplazo valvular aórtico&lt;/b&gt;.</t>
  </si>
  <si>
    <t>La estenosis aórtica de baja gradiente con fracción de eyección preservada y bajo flujo paradójico se caracteriza por:&lt;br&gt;&lt;br&gt;a) Área mayor que dos centímetros cuadrados con gradiente alto&lt;br&gt;&lt;br&gt;b) Estenosis subvalvular aislada&lt;br&gt;&lt;br&gt;c) Área menor o igual a uno coma cero centímetros cuadrados, gradiente medio menor de cuarenta, fracción de eyección normal y volumen sistólico reducido&lt;br&gt;&lt;br&gt;d) Área normal y flujo normal</t>
  </si>
  <si>
    <t>c) Área menor o igual a uno coma cero centímetros cuadrados, gradiente medio menor de cuarenta, fracción de eyección normal y volumen sistólico reducido</t>
  </si>
  <si>
    <t>La &lt;b&gt;estenosis aórtica severa de bajo flujo paradójico&lt;/b&gt; se define ecocardiográficamente por un &lt;b&gt;área valvular anatómicamente severa (≤ 1 cm²)&lt;/b&gt; asociada a un &lt;b&gt;gradiente medio subestimado (&lt; 40 mmHg)&lt;/b&gt;, presentándose en un ventrículo que mantiene una &lt;b&gt;fracción de eyección normal&lt;/b&gt; pero cursa con un &lt;b&gt;volumen sistólico francamente reducido&lt;/b&gt; (bajo flujo).</t>
  </si>
  <si>
    <t>&lt;b&gt;DIAGNÓSTICO Y DINÁMICA DE LA ESTENOSIS AÓRTICA SEVERA&lt;/b&gt;&lt;br /&gt;&lt;br /&gt;A través de la medición ecocardiográfica del área valvular, la velocidad del flujo y los gradientes de presión, la estenosis valvular aórtica se clasifica en grados de severidad clínica.&lt;br /&gt;• &lt;b&gt;Estenosis aórtica Severa (Clásica):&lt;/b&gt; Se diagnostica convencionalmente ante la presencia de un área valvular &lt;b&gt;&lt; 1 cm²&lt;/b&gt;, una velocidad &lt;b&gt;&gt; 4 m/s&lt;/b&gt; y un gradiente medio &lt;b&gt;&gt; 40 mmHg&lt;/b&gt;.&lt;br /&gt;• &lt;b&gt;Gradientes y Flujo (Subestimación hemodinámica):&lt;/b&gt; El gradiente de presión es directamente proporcional al flujo valvular e inversamente proporcional al área. Fisiopatológicamente, si el flujo valvular disminuye por alteración del llenado o eyección, el gradiente de presión desciende inexorablemente y &lt;b&gt;se subestima la estenosis aórtica&lt;/b&gt;.&lt;br /&gt;• &lt;b&gt;Bajo Flujo Paradójico:&lt;/b&gt; Constituye una entidad clínica de difícil abordaje donde el paciente presenta una estenosis severa real (&lt;b&gt;Área ≤ 1 cm²&lt;/b&gt;) pero exhibe un &lt;b&gt;gradiente medio falsamente bajo (&lt; 40 mmHg)&lt;/b&gt;. Esta discordancia ocurre porque el ventrículo izquierdo (frecuentemente por una hipertrofia concéntrica muy severa con cavidad disminuida y disfunción diastólica restrictiva) eyecta un &lt;b&gt;volumen sistólico muy reducido (bajo flujo)&lt;/b&gt; a pesar de lograr mantener matemáticamente una &lt;b&gt;fracción de eyección conservada o normal&lt;/b&gt;.</t>
  </si>
  <si>
    <t>La opción C es correcta. Hemodinámicamente, la variante de bajo flujo paradójico con baja gradiente se diagnostica cuando los estudios ecocardiográficos evidencian una válvula aórtica con área menor o igual a 1,0 cm² (severa) pero el gradiente medio no alcanza los 40 mmHg. Esta aparente incongruencia se produce porque, aunque el porcentaje de eyección (FEy) es normal, la hipertrofia y rigidez impiden un adecuado llenado del ventrículo izquierdo, provocando que el volumen sistólico absoluto que se expulsa (el flujo) esté reducido, lo que disminuye las fuerzas que generan el gradiente.</t>
  </si>
  <si>
    <t>• &lt;b&gt;a) Área mayor que dos centímetros cuadrados con gradiente alto:&lt;/b&gt; Es incorrecta. Un área valvular aórtica mayor a 1,5 cm² o 2 cm² corresponde a un grado leve o a una válvula estructuralmente normal, escenario que no presenta obstrucción a la eyección ni es capaz de generar gradientes altos.&lt;br /&gt;• &lt;b&gt;b) Estenosis subvalvular aislada:&lt;/b&gt; Es incorrecta. La obstrucción subvalvular (como las membranas fijas infantiles o la hipertrofia dinámica asimétrica) describe el nivel anatómico de la lesión, pero no la definición ecocardiográfica de las variables área, gradiente y flujo que diagnostican el bajo flujo paradójico valvular.&lt;br /&gt;• &lt;b&gt;d) Área normal y flujo normal:&lt;/b&gt; Es incorrecta. Una válvula con área de 3 cm² y hemodinamia de flujo conservada representa el estado fisiológico normal, donde no existe limitación obstructiva al vaciado del ventrículo izquierdo.</t>
  </si>
  <si>
    <t>&lt;b&gt;INDICACIONES TERAPÉUTICAS Y FRACCIÓN DE EYECCIÓN&lt;/b&gt;&lt;br /&gt;&lt;br /&gt;La evaluación precisa de la severidad mediante la ecocardiografía resulta vital para la toma de decisiones quirúrgicas.&lt;br /&gt;• &lt;b&gt;Reemplazo Valvular Aórtico (RVAo):&lt;/b&gt; Constituye una indicación de Clase I (obligatoria) intervenir a todo paciente con estenosis aórtica severa que se encuentre sintomático, así como a aquellos pacientes asintomáticos que presenten una caída de la función sistólica documentando una &lt;b&gt;Fracción de Eyección &lt; 50%&lt;/b&gt;.&lt;br /&gt;• &lt;b&gt;Monitoreo clínico:&lt;/b&gt; En contrapartida, un paciente asintomático con una lesión leve o indicios de gradiente transvalvular pico de 19 mmHg, amerita estrictamente un control clínico evolutivo.</t>
  </si>
  <si>
    <t>Una mujer de 65 años con estenosis aórtica grave asintomática, fracción de eyección sesenta por ciento y prueba de esfuerzo con caída de presión arterial sistólica durante el ejercicio, se maneja preferentemente con:&lt;br&gt;&lt;br&gt;a) Observación sin intervención hasta que haya síncope&lt;br&gt;&lt;br&gt;b) Cateterismo pulmonar seriado&lt;br&gt;&lt;br&gt;c) Solo tratamiento antiplaquetario&lt;br&gt;&lt;br&gt;d) Indicación de recambio valvular aórtico</t>
  </si>
  <si>
    <t>&lt;br&gt;d) Indicación de recambio valvular aórtico</t>
  </si>
  <si>
    <t>En pacientes con estenosis valvular aórtica severa que se encuentran clínicamente asintomáticos, la presencia de una &lt;b&gt;respuesta anormal al ejercicio&lt;/b&gt; (como la caída de la tensión arterial sistólica o hipotensión inducida por el esfuerzo) constituye una indicación formal de Clase I para proceder con el &lt;b&gt;reemplazo valvular aórtico&lt;/b&gt;.</t>
  </si>
  <si>
    <t>&lt;b&gt;INDICACIONES QUIRÚRGICAS EN LA ESTENOSIS AÓRTICA SEVERA&lt;/b&gt;&lt;br /&gt;&lt;br /&gt;El tratamiento definitivo de la estenosis valvular aórtica es invariablemente quirúrgico, ya que el tratamiento médico aislado no modifica la evolución natural de la enfermedad. Las normativas de Clase I establecen indicaciones donde el paciente debe operarse sin discusión:&lt;br /&gt;• &lt;b&gt;Estenosis aórtica severa sintomática:&lt;/b&gt; Constituye la indicación principal.&lt;br /&gt;• &lt;b&gt;Estenosis aórtica severa asintomática con respuesta anormal al ejercicio:&lt;/b&gt; Ante el desarrollo de hipotensión en la prueba de apremio (lo que evidencia agotamiento de la reserva hemodinámica a pesar de la ausencia de síntomas en reposo).&lt;br /&gt;• &lt;b&gt;Estenosis aórtica severa asintomática con disfunción sistólica:&lt;/b&gt; Cuando se documenta una Fracción de Eyección del ventrículo izquierdo menor al 50%.&lt;br /&gt;• &lt;b&gt;Estenosis aórtica severa asociada a otra cirugía:&lt;/b&gt; Cuando el paciente debe someterse concurrentemente a otra intervención cardiovascular.</t>
  </si>
  <si>
    <t>&lt;b&gt;d) Indicación de recambio valvular aórtico:&lt;/b&gt; Es la opción correcta. Aunque la paciente está asintomática en su vida diaria y conserva su fracción de eyección (60%), la caída de la presión arterial sistólica durante la prueba de esfuerzo es un signo ominoso que demuestra intolerancia hemodinámica severa, cumpliendo con un criterio absoluto (Clase I) para indicar el reemplazo valvular quirúrgico inmediato.</t>
  </si>
  <si>
    <t>&lt;b&gt;a) Observación sin intervención hasta que haya síncope:&lt;/b&gt; Es incorrecta y altamente riesgosa. Aguardar a la aparición del síncope (o de otros síntomas graves de la tríada clásica) condena a la paciente a un altísimo riesgo de muerte súbita, dado que ya ha demostrado descompensación al esfuerzo físico.&lt;br /&gt;&lt;b&gt;b) Cateterismo pulmonar seriado:&lt;/b&gt; Es incorrecta. La medición de presiones pulmonares no es una herramienta para monitorear ni revertir la obstrucción mecánica localizada en el tracto de salida del ventrículo izquierdo.&lt;br /&gt;&lt;b&gt;c) Solo tratamiento antiplaquetario:&lt;/b&gt; Es incorrecta. Los fármacos por sí solos son ineficaces para modificar la obstrucción esclerodegenerativa valvular.</t>
  </si>
  <si>
    <t>&lt;b&gt;FISIOPATOLOGÍA DE LA CAÍDA TENSIONAL&lt;/b&gt;&lt;br /&gt;&lt;br /&gt;La estenosis aórtica genera una severa sobrecarga de presión que el ventrículo izquierdo compensa mediante una hipertrofia concéntrica. Esta adaptación permite al paciente mantenerse asintomático en reposo. Sin embargo, al claudicar este mecanismo (desenmascarado en la prueba de esfuerzo), la tensión parietal se incrementa bruscamente y el ventrículo izquierdo fracasa en su intento de aumentar el volumen sistólico para suplir la demanda periférica, originando una caída clínica de la presión arterial sistólica y marcando el inicio de la fase descompensada.</t>
  </si>
  <si>
    <t>En la insuficiencia aórtica crónica leve o moderada con ventrículo izquierdo no dilatado, el tratamiento generalmente consiste en:&lt;br&gt;&lt;br&gt;a) Anticoagulación oral de por vida&lt;br&gt;&lt;br&gt;b) Observación periódica y control de factores de riesgo sin cirugía inmediata&lt;br&gt;&lt;br&gt;c) Betabloqueantes a altas dosis en todos los casos&lt;br&gt;&lt;br&gt;d) Valvuloplastia percutánea sistemática</t>
  </si>
  <si>
    <t>&lt;br&gt;b) Observación periódica y control de factores de riesgo sin cirugía inmediata</t>
  </si>
  <si>
    <t>En la &lt;b&gt;insuficiencia aórtica crónica leve o moderada&lt;/b&gt;, el pronóstico es benigno y asintomático, por lo que el manejo se asienta en la &lt;b&gt;observación periódica clínica&lt;/b&gt; aguardando el momento oportuno de una eventual cirugía futura y en la implementación estricta de medidas preventivas (como profilaxis de la endocarditis infecciosa).</t>
  </si>
  <si>
    <t>&lt;b&gt;TRATAMIENTO Y EVOLUCIÓN DE LA INSUFICIENCIA AÓRTICA CRÓNICA&lt;/b&gt;&lt;br /&gt;&lt;br /&gt;La insuficiencia aórtica crónica se desarrolla a través de pequeños incrementos del volumen regurgitante a lo largo de los años.&lt;br /&gt;• &lt;b&gt;Fase Compensada:&lt;/b&gt; Las formas leves y moderadas presentan un pronóstico benigno durante la fase compensada. El ventrículo izquierdo se adapta progresivamente mediante hipertrofia excéntrica y dilatación, tolerando bien a nivel hemodinámico la sobrecarga de volumen. En consecuencia, el paciente cursa sin síntomas durante años o décadas.&lt;br /&gt;• &lt;b&gt;Manejo Clínico Conservador:&lt;/b&gt; El tratamiento médico aislado no puede modificar la evolución natural de la insuficiencia valvular aórtica. Por consiguiente, en etapas tempranas sin caída de la función ventricular, el abordaje se reserva exclusivamente para aguardar el momento oportuno de la cirugía y para implementar medidas preventivas ineludibles.&lt;br /&gt;• &lt;b&gt;Tratamiento Definitivo:&lt;/b&gt; El tratamiento resolutivo de estas valvulopatías es invariablemente quirúrgico, procediendo con el reemplazo valvular cuando se agotan los mecanismos compensatorios y surgen síntomas o dilatación severa comprobada.</t>
  </si>
  <si>
    <t>La opción b es correcta debido a que la literatura establece categóricamente que la &lt;b&gt;insuficiencia aórtica crónica leve o moderada&lt;/b&gt; presenta una evolución lenta y benigna, con un ventrículo que tolera la sobrecarga de volumen sin entrar en fallo. Al carecer de un tratamiento médico que revierta el defecto estructural, y al no existir dilatación severa ni síntomas que justifiquen el riesgo de un reemplazo valvular de urgencia, la conducta de elección es la &lt;b&gt;observación periódica&lt;/b&gt; clínica y ecocardiográfica sumada a la prevención de complicaciones.</t>
  </si>
  <si>
    <t>&lt;br /&gt;• &lt;b&gt;a) Anticoagulación oral de por vida:&lt;/b&gt; Es incorrecta. La anticoagulación sistémica permanente no tiene ningún rol etiopatogénico ni terapéutico en el tratamiento médico de la insuficiencia aórtica crónica nativa; se reserva exclusivamente para pacientes que posean patologías concurrentes (como fibrilación auricular) o que reciban una prótesis valvular mecánica.&lt;br /&gt;• &lt;b&gt;c) Betabloqueantes a altas dosis en todos los casos:&lt;/b&gt; Es incorrecta. No son el tratamiento médico curativo ni modifican la evolución natural del defecto valvular mecánico, y no están formalmente indicados "en todos los casos" para los estadios leves asintomáticos.&lt;br /&gt;• &lt;b&gt;d) Valvuloplastia percutánea sistemática:&lt;/b&gt; Es diametralmente incorrecta. La valvuloplastia percutánea es un procedimiento que dilata estructuras estenóticas mediante un balón (aplicable de manera restringida en la estenosis aórtica o mitral), pero carece por completo de utilidad fisiopatológica para corregir una válvula incontinente que genera reflujo diastólico.</t>
  </si>
  <si>
    <t>&lt;b&gt;INDICACIONES QUIRÚRGICAS (INSUFICIENCIA AÓRTICA SEVERA)&lt;/b&gt;&lt;br /&gt;&lt;br /&gt;La conducta de observación se abandona y el reemplazo valvular aórtico se indica formalmente cuando la patología se torna severa y cumple los siguientes criterios:&lt;br /&gt;• &lt;b&gt;Pacientes sintomáticos:&lt;/b&gt; Independientemente de la función de su ventrículo izquierdo.&lt;br /&gt;• &lt;b&gt;Pacientes asintomáticos con disfunción sistólica:&lt;/b&gt; Con evidencia de Fracción de Eyección &lt; 50%.&lt;br /&gt;• &lt;b&gt;Pacientes asintomáticos con dilatación ventricular severa:&lt;/b&gt; Cuando el ecocardiograma constata un Diámetro de fin de sístole &gt; 50 mm o un Diámetro de fin de diástole &gt; 70 mm.</t>
  </si>
  <si>
    <t>En guías recientes, la TAVI (sustitución valvular aórtica transcatéter) se indica de elección en estenosis aórtica grave sintomática de primera línea sobre todo en:&lt;br&gt;&lt;br&gt;a) Estenosis moderada con hipertrofia&lt;br&gt;&lt;br&gt;b) Pacientes añosos con alto riesgo o contraindicación quirúrgica&lt;br&gt;&lt;br&gt;c) Pacientes jóvenes sin comorbilidades&lt;br&gt;&lt;br&gt;d) Estenosis leve sin síntomas</t>
  </si>
  <si>
    <t>b) Pacientes añosos con alto riesgo o contraindicación quirúrgica</t>
  </si>
  <si>
    <t>&lt;b&gt;TRATAMIENTO PERCUTÁNEO DE LA ESTENOSIS AÓRTICA (TAVI)&lt;/b&gt;&lt;br /&gt;&lt;br /&gt;La intervención definitiva de la estenosis aórtica severa sintomática o con disfunción del ventrículo izquierdo es el reemplazo de la válvula afectada.&lt;br /&gt;• &lt;b&gt;Implante Valvular Percutáneo Transfemoral (TAVI):&lt;/b&gt; Constituye una alternativa de elección para pacientes ancianos con severas comorbilidades. Es el procedimiento invasivo más apropiado para el tratamiento de una estenosis aórtica severa en un paciente de alto riesgo quirúrgico.&lt;br /&gt;• &lt;b&gt;Mecanismo del TAVI:&lt;/b&gt; Consiste en ingresar un catéter por la arteria femoral (o vía transapical del ventrículo izquierdo), aplastar la válvula nativa con un balón e implantar una válvula biológica autoexpandible (como los dispositivos &lt;i&gt;Sapien&lt;/i&gt; o &lt;i&gt;CoreValve&lt;/i&gt;).&lt;br /&gt;• &lt;b&gt;Beneficios clínicos:&lt;/b&gt; Presenta el inmenso beneficio de poder realizarse sin necesidad de esternotomía, sin requerir circulación extracorpórea y con el corazón latiendo, disminuyendo marcadamente el estrés quirúrgico en pacientes vulnerables.&lt;br /&gt;• &lt;b&gt;Evaluación preoperatoria:&lt;/b&gt; Requiere un estudio anatómico minucioso previo mediante ecografía transesofágica y tomografía computada multicorte de alta resolución.</t>
  </si>
  <si>
    <t>La opción B es correcta. Clínicamente, el Implante Valvular Percutáneo Transfemoral (TAVI) revolucionó el tratamiento de la estenosis aórtica al permitir el recambio de la válvula enferma sin requerir esternotomía ni circulación extracorpórea. Por ello, está indicado formalmente y se considera el procedimiento invasivo más apropiado para pacientes de edad avanzada (ancianos o añosos) que presentan severas comorbilidades, alto riesgo quirúrgico o contraindicación absoluta para la cirugía tradicional a cielo abierto.</t>
  </si>
  <si>
    <t>• &lt;b&gt;a) Estenosis moderada con hipertrofia:&lt;/b&gt; Es incorrecta. La estenosis aórtica moderada no tiene indicación de recambio valvular de primera línea (quirúrgico ni por TAVI) salvo que esté asociada a otra cirugía cardiovascular mayor; la terapia de recambio se reserva estrictamente para estenosis severas.&lt;br /&gt;• &lt;b&gt;c) Pacientes jóvenes sin comorbilidades:&lt;/b&gt; Es incorrecta. En pacientes jóvenes sin comorbilidades se prefiere de elección la cirugía de Reemplazo Valvular Aórtico (RVAo) convencional con colocación de una prótesis mecánica para asegurar la durabilidad inalterable de por vida y evitar reoperaciones futuras.&lt;br /&gt;• &lt;b&gt;d) Estenosis leve sin síntomas:&lt;/b&gt; Es incorrecta. Una estenosis leve en un paciente asintomático es una condición que requiere exclusivamente control clínico evolutivo y observación, careciendo de indicación para intervención valvular alguna.</t>
  </si>
  <si>
    <t>&lt;b&gt;INDICACIONES QUIRÚRGICAS (REEMPLAZO VALVULAR AÓRTICO - RVAo)&lt;/b&gt;&lt;br /&gt;&lt;br /&gt;Las normativas establecen indicaciones de Clase I (obligatorias) para el reemplazo valvular aórtico convencional en los siguientes escenarios:&lt;br /&gt;• &lt;b&gt;Pacientes sintomáticos:&lt;/b&gt; Toda estenosis aórtica severa sintomática (con disnea, ángor o síncope).&lt;br /&gt;• &lt;b&gt;Pacientes asintomáticos con disfunción:&lt;/b&gt; Estenosis aórtica severa asintomática pero con disfunción sistólica del ventrículo izquierdo (Fracción de Eyección &lt; 50%) o con respuesta anormal al ejercicio (como hipotensión).&lt;br /&gt;• &lt;b&gt;Cirugías combinadas:&lt;/b&gt; Estenosis aórtica severa cuando el paciente debe ser sometido concurrentemente a otra cirugía cardiovascular.</t>
  </si>
  <si>
    <t>La insuficiencia mitral funcional post-IAM, sin rotura papilar, suele deberse a:&lt;br&gt;&lt;br&gt;a) Fiebre reumática&lt;br&gt;&lt;br&gt;b) Remodelado ventricular y desplazamiento de los músculos papilares, que distorsionan el aparato valvular&lt;br&gt;&lt;br&gt;c) Calcificación anular congénita&lt;br&gt;&lt;br&gt;d) Degeneración mixomatosa primaria</t>
  </si>
  <si>
    <t>&lt;br&gt;b) Remodelado ventricular y desplazamiento de los músculos papilares, que distorsionan el aparato valvular</t>
  </si>
  <si>
    <t>En el contexto de la cardiopatía isquémica o post-infarto agudo de miocardio, la insuficiencia mitral secundaria o funcional sin rotura se produce por una &lt;b&gt;alteración topográfica y funcional de los elementos ventriculares&lt;/b&gt;, que genera un &lt;b&gt;desplazamiento de los músculos papilares&lt;/b&gt; y una franca disfunción miocárdica que distorsiona el aparato valvular.</t>
  </si>
  <si>
    <t>&lt;b&gt;ETIOLOGÍA Y FISIOPATOLOGÍA DE LA INSUFICIENCIA MITRAL SECUNDARIA (FUNCIONAL)&lt;/b&gt;&lt;br /&gt;&lt;br /&gt;La génesis de la insuficiencia mitral se clasifica según su origen en primarias (orgánicas) y secundarias o funcionales.&lt;br /&gt;• &lt;b&gt;Insuficiencia Mitral Secundaria ("Funcional"):&lt;/b&gt; Ocurre cuando las valvas mitrales se encuentran anatómicamente sanas, pero la disfunción y la falta de coaptación obedecen a la alteración topográfica y funcional de otros elementos anatómicos del sistema (anillo mitral, músculos papilares o el propio músculo ventricular).&lt;br /&gt;• &lt;b&gt;Cardiopatía Isquémica y Post-IAM:&lt;/b&gt; En el contexto de un infarto de miocardio o enfermedad coronaria, el daño isquémico genera un remodelamiento del ventrículo izquierdo (dilatación). Esta dilatación ventricular induce el &lt;b&gt;desplazamiento topográfico de los músculos papilares&lt;/b&gt; y disfunción miocárdica franca. Al desplazarse, los músculos papilares y las cuerdas tendinosas traccionan y distorsionan las valvas, impidiendo su correcto cierre hermético durante la sístole, desencadenando la regurgitación sin que exista una rotura papilar real.&lt;br /&gt;• &lt;b&gt;Insuficiencia Mitral Aguda por Rotura:&lt;/b&gt; A diferencia de la forma funcional progresiva, el cuadro agudo catastrófico post-IAM suele desencadenarse por la disfunción isquémica y &lt;b&gt;ruptura franca del músculo papilar&lt;/b&gt;, constituyendo una urgencia con alto riesgo de shock cardiogénico.</t>
  </si>
  <si>
    <t>&lt;b&gt;b) Remodelado ventricular y desplazamiento de los músculos papilares, que distorsionan el aparato valvular:&lt;/b&gt; Es la opción correcta. En la insuficiencia mitral funcional o secundaria a un infarto, el tejido de las valvas está indemne; la fuga se produce porque el ventrículo izquierdo remodelado se dilata y deforma, desplazando los músculos papilares de su eje natural. Esta tracción mecánica distorsiona el aparato subvalvular y evita que las valvas logren coaptar correctamente durante la sístole.</t>
  </si>
  <si>
    <t>&lt;b&gt;a) Fiebre reumática:&lt;/b&gt; Es incorrecta. Constituye la principal etiología de la insuficiencia mitral &lt;i&gt;primaria u orgánica&lt;/i&gt; en países en vías de desarrollo (por fibrosis y retracción de las valvas post-inflamación), no siendo una causa funcional post-IAM.&lt;br /&gt;&lt;b&gt;c) Calcificación anular congénita:&lt;/b&gt; Es incorrecta. La calcificación del anillo mitral es una afección degenerativa frecuentemente adquirida en pacientes de edad avanzada o con insuficiencia renal crónica, no es congénita ni representa el mecanismo post isquémico.&lt;br /&gt;&lt;b&gt;d) Degeneración mixomatosa primaria:&lt;/b&gt; Es incorrecta. También conocida como enfermedad de Barlow o prolapso de la válvula mitral, es una patología orgánica degenerativa que afecta directamente la estructura de las valvas y las cuerdas tendinosas (frecuente en pacientes jóvenes y síndromes de colágeno), difiriendo completamente del daño miocárdico estructural propio de la cardiopatía isquémica.</t>
  </si>
  <si>
    <t>&lt;b&gt;APARATO VALVULAR MITRAL Y SUS AFECCIONES&lt;/b&gt;&lt;br /&gt;&lt;br /&gt;Para que el cierre mitral sea hermético, todo el aparato valvular (compuesto por el anillo mitral, las valvas anterior y posterior, las cuerdas tendinosas y los músculos papilares laterales y mediales) debe funcionar de manera sincrónica. Cuando la afección recae directamente sobre las valvas (por rigidez, retracción o deformidad, ej. degeneración mixomatosa o etiología reumática), la insuficiencia se denomina &lt;b&gt;Orgánica o Primaria&lt;/b&gt;. Cuando el defecto proviene de las cuerdas (alargamiento o rotura), del anillo (dilatación o calcificación severa) o de los músculos papilares (desplazamiento por dilatación del ventrículo o disfunción isquémica), la patología se enmarca como &lt;b&gt;Funcional o Secundaria&lt;/b&gt;.</t>
  </si>
  <si>
    <t>En la exploración física de la estenosis mitral significativa, se suele hallar:&lt;br&gt;&lt;br&gt;a) Soplo diastólico en rulo con chasquido de apertura mitral&lt;br&gt;&lt;br&gt;b) Soplo sistólico eyectivo irradiado a cuello&lt;br&gt;&lt;br&gt;c) Soplo continuo infraclavicular&lt;br&gt;&lt;br&gt;d) Soplo mesodiastólico en foco aórtico</t>
  </si>
  <si>
    <t>&lt;br&gt;a) Soplo diastólico en rulo con chasquido de apertura mitral</t>
  </si>
  <si>
    <t>En la estenosis mitral se escucha característicamente un &lt;b&gt;soplo de tipo diastólico&lt;/b&gt; que forma parte de una tríada auscultatoria clásica compuesta por un primer ruido aumentado, un segundo ruido con &lt;b&gt;chasquido de apertura&lt;/b&gt; y un soplo diastólico rudo de baja tonalidad con &lt;b&gt;"rolido" o "rulo"&lt;/b&gt; diastólico.</t>
  </si>
  <si>
    <t>&lt;b&gt;CLÍNICA Y AUSCULTACIÓN DE LA ESTENOSIS MITRAL&lt;/b&gt;&lt;br /&gt;&lt;br /&gt;La estenosis mitral cursa de manera totalmente asintomática en sus etapas tempranas, con un período silente prolongado de 10 a 20 años antes de presentar síntomas.&lt;br /&gt;• &lt;b&gt;Tétrada semiológica:&lt;/b&gt; La enfermedad clínica se define por ser disneizante (pudiendo culminar en edema agudo de pulmón), hemoptizante, palpitante (por la altísima incidencia de fibrilación auricular) y embolizante.&lt;br /&gt;• &lt;b&gt;Auscultación en foco mitral:&lt;/b&gt; Se evalúa en posición de Pachón (decúbito lateral izquierdo). El silencio sistólico se encuentra completamente libre.&lt;br /&gt;• &lt;b&gt;Tríada auscultatoria diastólica:&lt;/b&gt; El diagnóstico asienta en la presencia de un primer ruido (R1) aumentado por el cierre brusco y enérgico de la válvula mitral; un segundo ruido (R2) aumentado seguido de un &lt;b&gt;chasquido de apertura&lt;/b&gt;; y un &lt;b&gt;soplo diastólico&lt;/b&gt; rudo de baja tonalidad. Este soplo presenta un característico &lt;b&gt;"rolido" diastólico (retumbo decreciente por llenado rápido)&lt;/b&gt; seguido de un refuerzo presistólico acentuado antes del primer ruido por la contracción auricular.</t>
  </si>
  <si>
    <t>La opción a es correcta debido a que la literatura cardiológica establece que la exploración física de la &lt;b&gt;estenosis mitral&lt;/b&gt; revela una tríada auscultatoria diastólica clásica en el foco mitral, conformada por un primer ruido aumentado, un &lt;b&gt;chasquido de apertura&lt;/b&gt; posterior al segundo ruido, y un inconfundible &lt;b&gt;soplo diastólico rudo&lt;/b&gt; que presenta característicamente un &lt;b&gt;rolido (o rulo) diastólico&lt;/b&gt; decreciente, generado por la limitación a la apertura de la válvula durante el llenado ventricular.</t>
  </si>
  <si>
    <t>&lt;br /&gt;• &lt;b&gt;b) Soplo sistólico eyectivo irradiado a cuello:&lt;/b&gt; Es incorrecta. Este hallazgo auscultatorio (soplo mesosistólico romboidal) es característico y patognomónico de la &lt;b&gt;estenosis valvular aórtica&lt;/b&gt;.&lt;br /&gt;• &lt;b&gt;c) Soplo continuo infraclavicular:&lt;/b&gt; Es incorrecta. El soplo continuo (o en maquinaria) es típico de alteraciones congénitas como la persistencia del conducto arterioso, no de la patología valvular mitral reumática.&lt;br /&gt;• &lt;b&gt;d) Soplo mesodiastólico en foco aórtico:&lt;/b&gt; Es incorrecta. La estenosis mitral se ausculta de forma dirigida en el &lt;b&gt;foco mitral&lt;/b&gt;. Por otro lado, un soplo de auscultación predominante en el área aórtica u borde paraesternal izquierdo (foco de Erb) durante la diástole (proto-mesodiastólico en decrescendo) corresponde clásicamente a la &lt;b&gt;insuficiencia aórtica&lt;/b&gt;.</t>
  </si>
  <si>
    <t>&lt;b&gt;DIFERENCIACIÓN AUSCULTATORIA ENTRE ESTENOSIS E INSUFICIENCIA MITRAL&lt;/b&gt;&lt;br /&gt;&lt;br /&gt;• &lt;b&gt;Insuficiencia Mitral:&lt;/b&gt; Se manifiesta semiológicamente por un primer ruido disminuido o apagado y un silencio sistólico patológicamente ocupado por un &lt;b&gt;soplo holosistólico o pansistólico&lt;/b&gt; (en barra o chorro de vapor) que posee una irradiación típica hacia la axila.&lt;br /&gt;• &lt;b&gt;Estenosis Mitral:&lt;/b&gt; Se caracteriza por presentar un silencio sistólico completamente libre, concentrando sus hallazgos patológicos en el silencio diastólico con la tríada auscultatoria clásica de R1 aumentado, chasquido de apertura y soplo con rolido diastólico.</t>
  </si>
  <si>
    <t>En estenosis mitral, la situación que más favorece la aparición de fibrilación auricular es:&lt;br&gt;&lt;br&gt;a) Hipotiroidismo clínico&lt;br&gt;&lt;br&gt;b) Estenosis pulmonar congénita&lt;br&gt;&lt;br&gt;c) Dilatación auricular izquierda mantenida&lt;br&gt;&lt;br&gt;d) Hipertrofia ventricular derecha aislada</t>
  </si>
  <si>
    <t>c) Dilatación auricular izquierda mantenida</t>
  </si>
  <si>
    <t>En la estenosis mitral, la &lt;b&gt;dilatación masiva y mantenida de la aurícula izquierda&lt;/b&gt; (consecuencia de la inmensa sobrecarga de presión al dificultarse el vaciado) predispone fuertemente a la aparición de arritmias, siendo clásicamente el factor estructural primario que desencadena el desarrollo de la &lt;b&gt;fibrilación auricular&lt;/b&gt;.</t>
  </si>
  <si>
    <t>&lt;b&gt;FISIOPATOLOGÍA Y COMPLICACIONES AURICULARES EN LA ESTENOSIS MITRAL&lt;/b&gt;&lt;br /&gt;&lt;br /&gt;En la estenosis mitral, la limitación a la apertura de la válvula dificulta el llenado del ventrículo izquierdo, protegiéndolo de la sobrecarga, pero trasladando el impacto hemodinámico hacia la aurícula izquierda.&lt;br /&gt;• &lt;b&gt;Sobrecarga y dilatación auricular:&lt;/b&gt; La aurícula debe ejercer una contracción ardua para vaciarse contra la válvula estrecha. Al retener un gran exceso de volumen y soportar una inmensa sobrecarga de presión, se desencadena un masivo remodelamiento desadaptativo caracterizado por una brutal dilatación de la aurícula izquierda.&lt;br /&gt;• &lt;b&gt;Fibrilación Auricular (FA):&lt;/b&gt; La inmensa dilatación auricular predispone masivamente a la aparición de arritmias, clásicamente la fibrilación auricular. Al instalarse esta arritmia, el paciente pierde la contracción activa de la aurícula (patada auricular), la cual era vital para forzar el paso de la sangre a través de la estenosis.&lt;br /&gt;• &lt;b&gt;Riesgo embolígeno:&lt;/b&gt; El estasis sanguíneo en una aurícula dilatada y fibrilada promueve la formación de trombos intracavitarios (especialmente en la orejuela izquierda), convirtiendo a la estenosis mitral en una patología temiblemente embolizante.</t>
  </si>
  <si>
    <t>La opción C es correcta. Hemodinámicamente, la estenosis mitral somete a la aurícula izquierda a una inmensa sobrecarga de presión y retención de volumen al dificultar su vaciado diastólico. Este estrés mecánico crónico genera un remodelamiento desadaptativo que culmina en una dilatación masiva y mantenida de la aurícula izquierda, constituyendo el sustrato anatómico y electrofisiológico principal que favorece masivamente el desarrollo de fibrilación auricular.</t>
  </si>
  <si>
    <t>• &lt;b&gt;a) Hipotiroidismo clínico:&lt;/b&gt; Es incorrecta. El hipotiroidismo reduce el metabolismo basal, disminuyendo la frecuencia cardíaca y el gasto cardíaco, pero no representa un factor patogénico promotor de la dilatación auricular ni constituye el sustrato arritmogénico de la estenosis mitral.&lt;br /&gt;• &lt;b&gt;b) Estenosis pulmonar congénita:&lt;/b&gt; Es incorrecta. Genera una estenosis en la vía de salida del ventrículo derecho con sobrecarga de presión en dicha cavidad, careciendo de impacto hemodinámico directo sobre el llenado o vaciado de la aurícula izquierda.&lt;br /&gt;• &lt;b&gt;d) Hipertrofia ventricular derecha aislada:&lt;/b&gt; Es incorrecta. La hipertrofia del ventrículo derecho se desarrolla como adaptación a la hipertensión pulmonar severa en etapas avanzadas de la estenosis mitral (cor pulmonale), pero es una consecuencia hemodinámica distal y no la alteración primaria que predispone a la fibrilación auricular izquierda.</t>
  </si>
  <si>
    <t>&lt;b&gt;SINTOMATOLOGÍA Y TRATAMIENTO DE LA FA EN ESTENOSIS MITRAL&lt;/b&gt;&lt;br /&gt;&lt;br /&gt;• &lt;b&gt;Clínica (Palpitante y Embolizante):&lt;/b&gt; El paciente siente palpitaciones y presenta un pulso irregular a consecuencia de la altísima incidencia de fibrilación auricular. Además, posee un alto riesgo de embolia sistémica originada por el desprendimiento de coágulos de la aurícula.&lt;br /&gt;• &lt;b&gt;Tratamiento:&lt;/b&gt; Es imperativo tratar y prevenir la altísima tasa de embolias asociadas a esta arritmia mediante anticoagulación estricta con inhibidores de la vitamina K (como acenocumarol o warfarina), buscando mantener una Razón Internacional Normatizada (RIN) entre 2 y 3.</t>
  </si>
  <si>
    <t>En estenosis mitral moderada a grave sintomática, válvula poco calcificada, aparato subvalvular preservado y ausencia de trombos, la técnica intervencionista de elección es:&lt;br&gt;&lt;br&gt;a) Valvuloplastia mitral percutánea con balón&lt;br&gt;&lt;br&gt;b) Implante percutáneo de prótesis aórtica&lt;br&gt;&lt;br&gt;c) Valvulotomía cerrada quirúrgica&lt;br&gt;&lt;br&gt;d) Recambio valvular</t>
  </si>
  <si>
    <t>&lt;br&gt;a) Valvuloplastia mitral percutánea con balón</t>
  </si>
  <si>
    <t>La &lt;b&gt;valvuloplastia mitral percutánea con balón&lt;/b&gt; es el tratamiento intervencionista inicial e ideal para la estenosis mitral sintomática siempre que la anatomía valvular sea favorable (válvula móvil, poco calcificada, aparato subvalvular preservado, conformando un &lt;b&gt;Score de Wilkins menor a 8&lt;/b&gt;) y exista ausencia de trombos en la aurícula.</t>
  </si>
  <si>
    <t>&lt;b&gt;TRATAMIENTO INTERVENCIONISTA DE LA ESTENOSIS MITRAL&lt;/b&gt;&lt;br /&gt;&lt;br /&gt;El tratamiento resolutivo de la estenosis mitral se reserva para los pacientes con enfermedad severa (área valvular menor a 1.5 cm2) que se encuentren sintomáticos (presencia de disnea).&lt;br /&gt;• &lt;b&gt;Valvuloplastia Percutánea con Balón (VMPB):&lt;/b&gt; Es el tratamiento inicial ideal y de elección siempre que la anatomía lo permita. Consiste en introducir un catéter con balón desinflado; al insuflarse a varias atmósferas, rompe la fusión comisural y expande la válvula, logrando una caída espectacular de las presiones.&lt;br /&gt;• &lt;b&gt;Score de Wilkins:&lt;/b&gt; Su indicación depende críticamente de un score menor a 8 (válvula móvil, sin engrosamiento masivo ni calcificación extensa). Si se intenta en una válvula excesivamente rígida, esta se desgarrará, generando una catastrófica insuficiencia mitral aguda iatrogénica.&lt;br /&gt;• &lt;b&gt;Contraindicaciones de VMPB:&lt;/b&gt; Está contraindicada si hay trombos en la aurícula o si existe una insuficiencia mitral moderada a severa concomitante.&lt;br /&gt;• &lt;b&gt;Reemplazo Valvular Mitral:&lt;/b&gt; Si el paciente no es candidato a valvuloplastia (por score desfavorable o contraindicaciones), debe ser referido indefectiblemente a cirugía de reemplazo por una válvula protésica mecánica o biológica.</t>
  </si>
  <si>
    <t>&lt;b&gt;a) Valvuloplastia mitral percutánea con balón:&lt;/b&gt; Es la opción correcta. En un paciente sintomático con estenosis mitral, una válvula poco calcificada, aparato subvalvular preservado (características que definen un Score de Wilkins favorable, menor a 8) y ausencia de trombos en la aurícula, el tratamiento inicial ideal y de elección es la dilatación percutánea mediante balón.</t>
  </si>
  <si>
    <t>&lt;b&gt;d) Recambio valvular:&lt;/b&gt; Es incorrecta. El reemplazo valvular quirúrgico se reserva estrictamente para aquellos pacientes sintomáticos con estenosis severa que no son candidatos a la valvuloplastia percutánea (por presentar un Score de Wilkins mayor o igual a 8, válvula excesivamente rígida o calcificada, o presencia de trombos intraauriculares).&lt;br /&gt;&lt;b&gt;b) Implante percutáneo de prótesis aórtica:&lt;/b&gt; Es incorrecta. El TAVI (Implante Valvular Percutáneo Transfemoral) es el procedimiento indicado para el tratamiento de la estenosis aórtica severa en pacientes de alto riesgo quirúrgico, no aplicable al aparato valvular mitral.&lt;br /&gt;&lt;b&gt;c) Valvulotomía cerrada quirúrgica:&lt;/b&gt; Es incorrecta. Si bien la comisurotomía quirúrgica es una alternativa a cielo abierto donde el cirujano abre manualmente las comisuras fusionadas, el abordaje mínimamente invasivo (percutáneo con balón) la ha desplazado ampliamente como la técnica de primera elección ante una anatomía favorable.</t>
  </si>
  <si>
    <t>&lt;b&gt;SCORE DE WILKINS Y EVALUACIÓN ANATÓMICA&lt;/b&gt;&lt;br /&gt;&lt;br /&gt;Para determinar la factibilidad del tratamiento percutáneo, es indispensable la evaluación estructural mediante ecocardiograma Doppler.&lt;br /&gt;• &lt;b&gt;Parámetros:&lt;/b&gt; El sistema evalúa cuatro parámetros anatómicos específicos: 1) Movilidad de las valvas, 2) Engrosamiento de las valvas, 3) Engrosamiento subvalvular y 4) Calcificación valvular.&lt;br /&gt;• &lt;b&gt;Puntuación:&lt;/b&gt; A cada ítem se le asigna un valor (grado 1 a 4). Si la sumatoria otorga un score menor a 8, la morfología es favorable para la intervención percutánea con balón con muy bajo riesgo de complicaciones.</t>
  </si>
  <si>
    <t>Un varón de 60 años con prolapso de valva posterior mitral presenta insuficiencia mitral grave, fracción de eyección sesenta por ciento y diámetro telesistólico del ventrículo izquierdo cuarenta y cinco milímetros. Está asintomático. Según las guías, la cirugía debe considerarse:&lt;br&gt;&lt;br&gt;a) Únicamente si se hace recambio mecánico&lt;br&gt;&lt;br&gt;b) Nunca mientras la fracción de eyección sea mayor del cincuenta por ciento&lt;br&gt;&lt;br&gt;c) Solo cuando aparezca disnea severa&lt;br&gt;&lt;br&gt;d) En fase temprana si es posible reparación con alta probabilidad de éxito</t>
  </si>
  <si>
    <t>&lt;br&gt;d) En fase temprana si es posible reparación con alta probabilidad de éxito</t>
  </si>
  <si>
    <t>En pacientes asintomáticos con &lt;b&gt;insuficiencia mitral severa&lt;/b&gt;, la cirugía está indicada formalmente ante la inminencia de disfunción ventricular izquierda (&lt;b&gt;Fracción de Eyección menor o igual a 60%&lt;/b&gt; y/o &lt;b&gt;diámetro telesistólico mayor o igual a 40-45 mm&lt;/b&gt;), siendo la &lt;b&gt;reparación valvular (plástica mitral)&lt;/b&gt; la técnica de elección en fase temprana al presentar un riesgo quirúrgico francamente inferior a la sustitución.</t>
  </si>
  <si>
    <t>&lt;b&gt;TRATAMIENTO QUIRÚRGICO DE LA INSUFICIENCIA MITRAL&lt;/b&gt;&lt;br /&gt;&lt;br /&gt;El tratamiento definitivo y resolutivo de la insuficiencia mitral orgánica es invariablemente quirúrgico. La decisión de intervenir depende estrictamente de la presencia de severidad clínica y ecocardiográfica.&lt;br /&gt;• &lt;b&gt;Pacientes Asintomáticos:&lt;/b&gt; La conducta expectante se abandona obligatoriamente ante la aparición de parámetros instrumentales de remodelación desadaptativa y disfunción ventricular. El tratamiento quirúrgico está indicado formalmente cuando existe disfunción ventricular izquierda, evidenciada por una &lt;b&gt;Fracción de Eyección del ventrículo izquierdo menor a 60%&lt;/b&gt; y/o un &lt;b&gt;Diámetro telesistólico ventricular izquierdo mayor a 40 mm&lt;/b&gt; (considerándose también umbrales de diámetro ≥ 45 mm).&lt;br /&gt;• &lt;b&gt;Pacientes Sintomáticos:&lt;/b&gt; La indicación es imperativa ante una insuficiencia mitral severa sintomática, especialmente por encima de una fracción de eyección del 30%.&lt;br /&gt;• &lt;b&gt;Técnicas Quirúrgicas:&lt;/b&gt; La &lt;b&gt;Plástica Mitral (Reparación / Comisurotomía)&lt;/b&gt; es la técnica de elección, siempre que sea posible y durable. Consiste en la reparación anatómica de la válvula y su aparato subvalvular, siendo el tratamiento ideal y dirigido para etiologías como el prolapso de válvula mitral (enfermedad de Barlow). Clínicamente, la reparación de la válvula mitral mantiene la función del ventrículo izquierdo en un grado mayor que la sustitución valvular y tiene un riesgo quirúrgico inferior a la cirugía de sustitución valvular mitral.</t>
  </si>
  <si>
    <t>La opción d es correcta debido a que el paciente presenta una &lt;b&gt;insuficiencia mitral grave asintomática&lt;/b&gt; con parámetros ecocardiográficos en el límite crítico que exigen intervención (fracción de eyección del 60% y diámetro telesistólico de 45 mm). Al padecer un &lt;b&gt;prolapso de la valva posterior&lt;/b&gt; (enfermedad de Barlow), una etiología anatómica altamente susceptible de reparación, la directriz terapéutica dicta que la intervención se realice en &lt;b&gt;fase temprana&lt;/b&gt;, siempre que exista una alta probabilidad de éxito mediante la &lt;b&gt;reparación o plástica mitral&lt;/b&gt;, a fin de preservar la arquitectura ventricular antes del deterioro irreversible.</t>
  </si>
  <si>
    <t>&lt;br /&gt;• &lt;b&gt;a) Únicamente si se hace recambio mecánico:&lt;/b&gt; Es incorrecta. El recambio por válvula mecánica se asocia a la necesidad de anticoagulación permanente y mayores riesgos protésicos. Cuando la válvula es reparable (como en el prolapso aislado), la técnica de reparación es siempre superior a la sustitución.&lt;br /&gt;• &lt;b&gt;b) Nunca mientras la fracción de eyección sea mayor del cincuenta por ciento:&lt;/b&gt; Es diametralmente incorrecta. En la insuficiencia mitral, la fracción de eyección suele sobreestimarse al eyectar hacia una aurícula complaciente. Por lo tanto, el punto de corte para definir disfunción ventricular e indicar la cirugía es una &lt;b&gt;FEy menor al 60%&lt;/b&gt;, no al 50%.&lt;br /&gt;• &lt;b&gt;c) Solo cuando aparezca disnea severa:&lt;/b&gt; Es incorrecta. Esperar a que el paciente desarrolle disnea severa implica permitir que el ventrículo claudique, se dilate masivamente y desarrolle hipertensión pulmonar, lo cual empeora drásticamente el pronóstico y la mortalidad postoperatoria.</t>
  </si>
  <si>
    <t>&lt;b&gt;PRONÓSTICO Y PREDICTORES EN LA INSUFICIENCIA MITRAL&lt;/b&gt;&lt;br /&gt;&lt;br /&gt;La insuficiencia mitral no es una valvulopatía benigna y requiere un seguimiento estricto para detectar marcadores que indican un riesgo notablemente aumentado de eventos fatales, dictaminando la necesidad de tratamiento quirúrgico precoz.&lt;br /&gt;• &lt;b&gt;Predictores de Mortalidad:&lt;/b&gt; Las pautas ecocardiográficas y clínicas adversas incluyen la presencia de síntomas, una &lt;b&gt;Fracción de eyección (FEVI) ≤ 60%&lt;/b&gt;, un &lt;b&gt;Diámetro de fin de sístole del ventrículo izquierdo (DSVI) ≥ 40 mm&lt;/b&gt;, la aparición de fibrilación auricular persistente y el desarrollo concomitante de hipertensión pulmonar.</t>
  </si>
  <si>
    <t>En insuficiencia mitral primaria grave, uno de los marcadores que guian la decisión quirúrgica en asintomáticos es:&lt;br&gt;&lt;br&gt;a) Tamaño de la vena cava inferior&lt;br&gt;&lt;br&gt;b) Longitud del soplo sistólico&lt;br&gt;&lt;br&gt;c) Aumento del diámetro telesistólico del ventrículo izquierdo&lt;br&gt;&lt;br&gt;d) Grado de hipertrofia ventricular derecha</t>
  </si>
  <si>
    <t>c) Aumento del diámetro telesistólico del ventrículo izquierdo</t>
  </si>
  <si>
    <t>El tratamiento quirúrgico de la insuficiencia mitral severa en pacientes asintomáticos está indicado cuando existe disfunción ventricular izquierda, evidenciada ecocardiográficamente por una &lt;b&gt;fracción de eyección menor a 60%&lt;/b&gt; y/o un &lt;b&gt;diámetro telesistólico del ventrículo izquierdo mayor a 40 mm&lt;/b&gt;.</t>
  </si>
  <si>
    <t>&lt;b&gt;INDICACIONES DEL TRATAMIENTO QUIRÚRGICO EN LA INSUFICIENCIA MITRAL&lt;/b&gt;&lt;br /&gt;&lt;br /&gt;El tratamiento definitivo y resolutivo de esta valvulopatía es el quirúrgico. La decisión de intervenir depende estrictamente de la presencia de severidad clínica y ecocardiográfica:&lt;br /&gt;• &lt;b&gt;Pacientes sintomáticos:&lt;/b&gt; La indicación es imperativa ante una insuficiencia mitral severa sintomática (con presencia clínica de disnea), especialmente por encima de una fracción de eyección de ventrículo izquierdo de 30%.&lt;br /&gt;• &lt;b&gt;Pacientes asintomáticos:&lt;/b&gt; Si el paciente presenta una insuficiencia mitral severa pero sin síntomas, la conducta expectante se abandona obligatoriamente ante la aparición de parámetros instrumentales de remodelación desadaptativa y disfunción ventricular. El tratamiento quirúrgico está formalmente indicado cuando la fracción de eyección del ventrículo izquierdo cae por debajo del 60% y/o el diámetro telesistólico ventricular izquierdo supera los 40 mm (considerándose también umbrales de ≥ 45 mm ó 26 mm/m2 de superficie corporal).</t>
  </si>
  <si>
    <t>La opción C es correcta. La medición del diámetro telesistólico del ventrículo izquierdo constituye un marcador fundamental de remodelación desadaptativa. Su aumento patológico refleja que el ventrículo está perdiendo su capacidad contráctil intrínseca y no logra vaciarse adecuadamente ante la sobrecarga de volumen crónica. Este hallazgo ecocardiográfico es una indicación absoluta para abandonar la conducta expectante e indicar la intervención quirúrgica en pacientes asintomáticos antes de que se instaure un deterioro miocárdico irreversible.</t>
  </si>
  <si>
    <t>• &lt;b&gt;a) Tamaño de la vena cava inferior:&lt;/b&gt; Es incorrecta. El tamaño de la vena cava inferior evalúa las presiones venosas centrales y la sobrecarga derecha, no siendo un parámetro indicativo directo de la claudicación precoz del ventrículo izquierdo ni un criterio instrumental validado para guiar la cirugía mitral preventiva.&lt;br /&gt;• &lt;b&gt;b) Longitud del soplo sistólico:&lt;/b&gt; Es incorrecta. Las características auscultatorias del soplo holosistólico no tienen una correlación fidedigna ni matemática con la fracción de eyección o con los volúmenes ventriculares absolutos que determinan el momento quirúrgico oportuno.&lt;br /&gt;• &lt;b&gt;d) Grado de hipertrofia ventricular derecha:&lt;/b&gt; Es incorrecta. La hipertrofia ventricular derecha indica compromiso retrógrado tardío (hipertensión pulmonar severa secundaria), el cual no es el marcador ecocardiográfico precoz de disfunción sistólica izquierda (como el diámetro telesistólico) que las guías exigen vigilar para anticiparse al daño irreversible en asintomáticos.</t>
  </si>
  <si>
    <t>&lt;b&gt;TÉCNICAS QUIRÚRGICAS EN LA INSUFICIENCIA MITRAL&lt;/b&gt;&lt;br /&gt;&lt;br /&gt;Existen dos grandes alternativas terapéuticas cuya elección recae sobre el equipo cardiovascular:&lt;br /&gt;• &lt;b&gt;Plástica mitral (Reparación):&lt;/b&gt; Es la técnica de elección siempre que sea posible y durable. Consiste en la reparación anatómica de la válvula y su aparato subvalvular. La reparación de la válvula mitral mantiene la función del ventrículo izquierdo en un grado mayor que la sustitución valvular y tiene un riesgo quirúrgico marcadamente inferior.&lt;br /&gt;• &lt;b&gt;Reemplazo valvular mitral:&lt;/b&gt; Cuando la válvula no es factible de reparación, se sustituye irremediablemente por prótesis. Las válvulas mecánicas exigen anticoagulación permanente con inhibidores de la vitamina K. Las válvulas biológicas se reservan para pacientes ancianos o con contraindicaciones absolutas para recibir anticoagulación, asumiendo la limitante estructural de que su vida media útil es de 8 a 10 años.</t>
  </si>
  <si>
    <t>Una embarazada con estenosis mitral grave conocida, área menor que uno coma cinco centímetros cuadrados y síntomas NYHA III en segundo trimestre, debe manejarse preferentemente con:&lt;br&gt;&lt;br&gt;a) Beta agonistas para aumentar la frecuencia&lt;br&gt;&lt;br&gt;b) Ausencia de tratamiento hasta el parto&lt;br&gt;&lt;br&gt;c) Cirugía de recambio valvular urgente en cualquier caso&lt;br&gt;&lt;br&gt;d) Valvuloplastia percutánea si la anatomía es favorable</t>
  </si>
  <si>
    <t>&lt;br&gt;d) Valvuloplastia percutánea si la anatomía es favorable</t>
  </si>
  <si>
    <t>El tratamiento intervencionista de elección para la estenosis mitral sintomática severa (área valvular menor a 1.5 cm2) consiste en la &lt;b&gt;valvuloplastia mitral percutánea con balón&lt;/b&gt;, siempre y cuando la anatomía sea favorable (evaluada mediante un Score de Wilkins menor a 8).&lt;br&gt;&lt;br&gt;&lt;i&gt;(Nota: El manejo específico de esta intervención durante el embarazo no se encuentra detallado explícitamente en las fuentes provistas, pero sigue los principios generales de priorizar tratamientos mínimamente invasivos ante anatomía favorable; puedes querer verificarlo independientemente).&lt;/i&gt;</t>
  </si>
  <si>
    <t>&lt;b&gt;TRATAMIENTO INTERVENCIONISTA DE LA ESTENOSIS MITRAL&lt;/b&gt;&lt;br /&gt;&lt;br /&gt;El tratamiento resolutivo de la estenosis mitral se reserva para los pacientes con enfermedad severa (área valvular menor a 1.5 cm2) que se encuentren sintomáticos (presencia de disnea).&lt;br /&gt;• &lt;b&gt;Valvuloplastia Percutánea con Balón (VMPB):&lt;/b&gt; Es el tratamiento inicial ideal y de elección siempre que la anatomía lo permita. Consiste en introducir un catéter con balón desinflado; al insuflarse a varias atmósferas, rompe la fusión comisural y expande la válvula, logrando una caída espectacular de las presiones.&lt;br /&gt;• &lt;b&gt;Score de Wilkins:&lt;/b&gt; Su indicación depende críticamente de un score menor a 8 (válvula móvil, sin engrosamiento masivo ni calcificación extensa). Si se intenta en una válvula excesivamente rígida, esta se desgarrará, generando una catastrófica insuficiencia mitral aguda iatrogénica.&lt;br /&gt;• &lt;b&gt;Reemplazo Valvular Mitral:&lt;/b&gt; Si el paciente no es candidato a valvuloplastia (por score desfavorable o contraindicaciones), debe ser referido indefectiblemente a cirugía de reemplazo por una válvula protésica mecánica o biológica.</t>
  </si>
  <si>
    <t>&lt;b&gt;d) Valvuloplastia percutánea si la anatomía es favorable:&lt;/b&gt; Es la opción correcta. En un paciente francamente sintomático (Clase Funcional III) con estenosis mitral severa, el tratamiento inicial ideal y de elección es la dilatación percutánea mediante balón, siempre que la evaluación ecocardiográfica documente una anatomía favorable (válvula móvil y poco calcificada, con un Score de Wilkins menor a 8).</t>
  </si>
  <si>
    <t>&lt;b&gt;a) Beta agonistas para aumentar la frecuencia:&lt;/b&gt; Es incorrecta y altamente perjudicial. En la estenosis mitral, el vaciado auricular ocurre exclusivamente durante la diástole. Al aumentar la frecuencia cardíaca (taquicardia), se acorta críticamente el tiempo de la diástole, lo que produce una retención aguda de volumen en la aurícula, elevando súbitamente las presiones y desencadenando un edema agudo de pulmón.&lt;br /&gt;&lt;b&gt;b) Ausencia de tratamiento hasta el parto:&lt;/b&gt; Es incorrecta. Dejar a una paciente con estenosis mitral grave y síntomas severos (NYHA III) sin tratamiento resolutivo expone al binomio a un inminente riesgo vital, ya que la demanda hemodinámica progresiva exacerbará el cuadro congestivo.&lt;br /&gt;&lt;b&gt;c) Cirugía de recambio valvular urgente en cualquier caso:&lt;/b&gt; Es incorrecta. La cirugía de reemplazo valvular a cielo abierto se reserva estrictamente como segunda línea para aquellos pacientes sintomáticos que no son candidatos a la valvuloplastia percutánea (por presentar un Score de Wilkins mayor o igual a 8 o contraindicaciones anatómicas).</t>
  </si>
  <si>
    <t>&lt;b&gt;HEMODINAMIA Y DEPENDENCIA DEL TIEMPO DE LLENADO&lt;/b&gt;&lt;br /&gt;&lt;br /&gt;La estenosis mitral presenta una vulnerabilidad hemodinámica crítica frente a la taquicardia.&lt;br /&gt;• &lt;b&gt;Acortamiento de la diástole:&lt;/b&gt; Cuando un paciente entra en taquicardia, el ciclo cardíaco aumenta su frecuencia a expensas de acortar el tiempo de la diástole.&lt;br /&gt;• &lt;b&gt;Descompensación aguda:&lt;/b&gt; Al ser la diástole el único momento para atravesar una válvula estrecha, este acortamiento temporal produce una retención aguda de volumen en la aurícula, elevando súbitamente las presiones y desencadenando descompensaciones graves, lo que hace imperativo mantener la frecuencia cardíaca controlada (frecuentemente mediante el uso de betabloqueantes).</t>
  </si>
  <si>
    <t>En un paciente con estenosis mitral severa e hipertensión pulmonar significativa, la indicación de intervención suele basarse en:&lt;br&gt;&lt;br&gt;a) Tamaño del ventrículo derecho únicamente&lt;br&gt;&lt;br&gt;b) Presencia de síntomas o signos de repercusión hemodinámica pulmonar&lt;br&gt;&lt;br&gt;c) Ausencia total de arritmias&lt;br&gt;&lt;br&gt;d) Nivel aislado de colesterol</t>
  </si>
  <si>
    <t>&lt;br&gt;b) Presencia de síntomas o signos de repercusión hemodinámica pulmonar</t>
  </si>
  <si>
    <t>En la estenosis mitral severa, la intervención resolutiva (valvuloplastia o reemplazo) se indica ineludiblemente ante la &lt;b&gt;presencia de síntomas clínicos&lt;/b&gt; o cuando se documentan signos de repercusión hemodinámica grave, tales como el desarrollo de &lt;b&gt;hipertensión pulmonar&lt;/b&gt; en reposo o al esfuerzo.</t>
  </si>
  <si>
    <t>&lt;b&gt;INDICACIONES DE INTERVENCIÓN EN LA ESTENOSIS MITRAL SEVERA&lt;/b&gt;&lt;br /&gt;&lt;br /&gt;El tratamiento resolutivo de la estenosis mitral se reserva para los pacientes con enfermedad severa (área valvular &lt; 1.5 cm²) que evidencian un franco impacto clínico o hemodinámico.&lt;br /&gt;• &lt;b&gt;Pacientes Sintomáticos:&lt;/b&gt; La intervención está indicada de forma directa en pacientes que presentan síntomas atribuibles a la patología (clásicamente disnea de esfuerzo, ortopnea o equivalentes de falla izquierda).&lt;br /&gt;• &lt;b&gt;Pacientes Asintomáticos:&lt;/b&gt; La conducta conservadora se abandona y se recomienda la intervención si el paciente desarrolla síntomas ocultos descubiertos durante el apremio hemodinámico (prueba de esfuerzo), o bien si se constata el desarrollo de &lt;b&gt;Hipertensión pulmonar&lt;/b&gt; documentada en reposo o al esfuerzo.&lt;br /&gt;• &lt;b&gt;Opciones Terapéuticas:&lt;/b&gt; Si el Score de Wilkins es favorable (&lt; 8), el tratamiento de elección es la valvuloplastia percutánea con balón. Si existen contraindicaciones o el score es alto, se deriva a reemplazo valvular quirúrgico.</t>
  </si>
  <si>
    <t>La opción b es correcta debido a que la literatura cardiológica establece que la decisión de intervenir de manera invasiva una estenosis mitral severa se fundamenta en la aparición de &lt;b&gt;síntomas&lt;/b&gt; o, en pacientes aparentemente asintomáticos, en la detección objetiva de parámetros de &lt;b&gt;repercusión hemodinámica&lt;/b&gt;. El hallazgo de hipertensión pulmonar indica el fracaso y agotamiento de la adaptabilidad de la aurícula izquierda y el circuito venocapilar, marcando el momento oportuno ineludible para la corrección valvular.</t>
  </si>
  <si>
    <t>&lt;br /&gt;• &lt;b&gt;a) Tamaño del ventrículo derecho únicamente:&lt;/b&gt; Es incorrecta. Si bien la falla ventricular derecha (cor pulmonale) es una consecuencia retrógrada tardía de la hipertensión pulmonar, la indicación primaria no se basa de manera exclusiva y aislada en el tamaño de dicha cavidad, sino directamente en los síntomas y la presión de la arteria pulmonar.&lt;br /&gt;• &lt;b&gt;c) Ausencia total de arritmias:&lt;/b&gt; Es incorrecta. La fibrilación auricular es una complicación extremadamente frecuente debido a la dilatación masiva de la aurícula izquierda, y su simple ausencia no dictamina la necesidad de operar, la cual asienta sobre la clínica y la hemodinamia pulmonar.&lt;br /&gt;• &lt;b&gt;d) Nivel aislado de colesterol:&lt;/b&gt; Es diametralmente incorrecta. El perfil lipídico carece por completo de utilidad fisiopatológica y de valor como parámetro indicativo para resolver mecánicamente una valvulopatía de origen predominantemente postinflamatorio reumático.</t>
  </si>
  <si>
    <t>&lt;b&gt;FISIOPATOLOGÍA DE LA HIPERTENSIÓN PULMONAR MITRAL&lt;/b&gt;&lt;br /&gt;&lt;br /&gt;En la estenosis mitral pura, el ventrículo izquierdo se encuentra protegido hemodinámicamente, mientras que la cámara que sufre el impacto directo y masivo es la aurícula izquierda.&lt;br /&gt;• &lt;b&gt;Congestión Retrógrada:&lt;/b&gt; La elevación severa de las presiones auriculares se transmite de forma directa y retrógrada hacia el circuito venulocapilar pulmonar, provocando extravasación de líquido e instaurando el edema pulmonar.&lt;br /&gt;• &lt;b&gt;Segunda Estenosis y Cor Pulmonale:&lt;/b&gt; Ante la elevación sostenida de la presión venosa por encima de 30 mmHg, la arteria pulmonar responde con una vasoconstricción y un remodelado estructural crónico (segunda estenosis). La instauración de una &lt;b&gt;hipertensión pulmonar severa&lt;/b&gt; obliga al ventrículo derecho a trabajar contra una altísima resistencia, llevándolo a la hipertrofia, dilatación y eventual claudicación (Insuficiencia Cardíaca Derecha).</t>
  </si>
  <si>
    <t>Paciente de 25 años homosexual activo masculino secreción uretral disuria. ¿Infección uretral más probable?&lt;br&gt;&lt;br&gt;a) Chlamydia trachomatis&lt;br&gt;&lt;br&gt;b) Trichomonas vaginalis&lt;br&gt;&lt;br&gt;c) Ureaplasma urealyticum&lt;br&gt;&lt;br&gt;d) Neisseria gonorrhoeae</t>
  </si>
  <si>
    <t>d) Neisseria gonorrhoeae</t>
  </si>
  <si>
    <t>En el abordaje del síndrome urinario bajo, la presencia de síntomas urinarios de inicio solapado acompañados de &lt;b&gt;secreción uretral&lt;/b&gt; o flujo obliga clínicamente a indagar los &lt;b&gt;antecedentes sexuales&lt;/b&gt; del paciente y sospechar una &lt;b&gt;uretritis&lt;/b&gt;, cuya etiología patógena principal incluye al &lt;i&gt;&lt;b&gt;Gonococo&lt;/b&gt;&lt;/i&gt; (&lt;i&gt;Neisseria gonorrhoeae&lt;/i&gt;).</t>
  </si>
  <si>
    <t>&lt;b&gt;DIAGNÓSTICO DIFERENCIAL Y ETIOLOGÍA DE LA URETRITIS&lt;/b&gt;&lt;br /&gt;&lt;br /&gt;El principal diagnóstico diferencial de las infecciones del tracto urinario bajo (síndrome urinario bajo) debe realizarse frente a cuadros ginecológicos y urológicos frecuentes, como la &lt;i&gt;uretritis&lt;/i&gt;.&lt;br /&gt;• &lt;b&gt;Presentación Clínica:&lt;/b&gt; Los síntomas urinarios suelen ser &lt;b&gt;suaves&lt;/b&gt; y de &lt;b&gt;inicio solapado&lt;/b&gt;. Un dato clínico clave es que puede acompañarse de &lt;b&gt;flujo vaginal o sangrado por cervicitis concomitante&lt;/b&gt; en la mujer, o secreción purulenta en el varón. Cobra especial relevancia indagar detalladamente sobre los &lt;b&gt;antecedentes sexuales&lt;/b&gt; del paciente.&lt;br /&gt;• &lt;b&gt;Etiología Microbiológica:&lt;/b&gt; Los gérmenes responsables difieren de las enterobacterias clásicas. Su etiología incluye a &lt;i&gt;&lt;b&gt;Gonococo&lt;/b&gt;&lt;/i&gt; (&lt;i&gt;Neisseria gonorrhoeae&lt;/i&gt;), &lt;i&gt;Chlamydia sp&lt;/i&gt;, &lt;i&gt;Ureaplasma sp&lt;/i&gt;, y el virus del &lt;i&gt;Herpes&lt;/i&gt;.&lt;br /&gt;• &lt;b&gt;Sedimento Urinario:&lt;/b&gt; &lt;b&gt;Sí&lt;/b&gt; presenta &lt;b&gt;piuria&lt;/b&gt; (lo cual puede generar confusión diagnóstica con la &lt;i&gt;cistitis&lt;/i&gt;), pero a diferencia de esta última, la &lt;b&gt;hematuria&lt;/b&gt; es &lt;b&gt;poco frecuente&lt;/b&gt;.&lt;br /&gt;• &lt;b&gt;Urocultivo:&lt;/b&gt; Los recuentos bacterianos rutinarios resultan bajos, típicamente &lt;b&gt;&lt; 10² ufc/ml&lt;/b&gt;.</t>
  </si>
  <si>
    <t>La opción D es correcta. Clínicamente, ante un paciente varón joven y homosexual activo que se presenta a la consulta con disuria y la presencia objetivable de secreción uretral, el cuadro es altamente compatible con una inflamación de transmisión sexual (&lt;i&gt;uretritis&lt;/i&gt;). Al indagar sobre sus &lt;b&gt;antecedentes sexuales&lt;/b&gt;, la etiología responsable que incluye clásicamente al &lt;i&gt;&lt;b&gt;Gonococo&lt;/b&gt;&lt;/i&gt; (&lt;i&gt;Neisseria gonorrhoeae&lt;/i&gt;) se posiciona como el agente causal primario y más probable de esta supuración aguda.</t>
  </si>
  <si>
    <t>• &lt;b&gt;a) Chlamydia trachomatis:&lt;/b&gt; Es incorrecta. Si bien es una etiología frecuente de la &lt;i&gt;uretritis&lt;/i&gt; y una causa patognomónica de piuria abacteriana (destacándose en mujeres jóvenes con clínica urinaria y urocultivos negativos), la abundante secreción uretral descrita en el varón sintomático orienta primariamente a descartar y tratar la infección gonocócica.&lt;br /&gt;• &lt;b&gt;b) Trichomonas vaginalis:&lt;/b&gt; Es incorrecta. Representa un patógeno asociado predominantemente a cuadros de &lt;i&gt;vaginitis&lt;/i&gt; en la mujer (cursando con leucorrea, disuria externa y dispareunia), no siendo la etiología primaria de secreción uretral aguda en el varón homosexual.&lt;br /&gt;• &lt;b&gt;c) Ureaplasma urealyticum:&lt;/b&gt; Es incorrecta. Aunque se describe dentro de la etiología de la &lt;i&gt;uretritis&lt;/i&gt;, suele presentarse de forma mucho más solapada o incluso asintomática, sin la franca secreción uretral que caracteriza a la infección aguda por el &lt;i&gt;Gonococo&lt;/i&gt;.</t>
  </si>
  <si>
    <t>&lt;b&gt;DIAGNÓSTICO DIFERENCIAL DE PIURIA ABACTERIANA&lt;/b&gt;&lt;br /&gt;&lt;br /&gt;Una situación diagnóstica compleja se presenta cuando el paciente manifiesta síntomas de infección urinaria y el sedimento resulta patológico (piuria), pero el cultivo es sistemáticamente negativo. Este escenario obliga a plantear diagnósticos diferenciales:&lt;br /&gt;• &lt;b&gt;Tuberculosis (TBC):&lt;/b&gt; Es la premisa de máxima jerarquía; &lt;b&gt;toda piuria abacteriana obliga a descartar Tuberculosis&lt;/b&gt;.&lt;br /&gt;• &lt;b&gt;Gérmenes inusuales o de difícil cultivo:&lt;/b&gt; Como el &lt;i&gt;Micoplasma&lt;/i&gt; o la &lt;i&gt;Chlamydia&lt;/i&gt;. Ante una mujer joven con clínica urinaria, piuria, leucocituria y urocultivos negativos, un posible diagnóstico etiológico a considerar es la infección por &lt;i&gt;Clamidia&lt;/i&gt;.&lt;br /&gt;• &lt;b&gt;Contaminación de la muestra&lt;/b&gt; o &lt;b&gt;Antibióticos previos&lt;/b&gt; que negativizan el rescate microbiológico.</t>
  </si>
  <si>
    <t>Paciente de 31 años cistitis aguda viajera extranjero agua contaminada. ¿Patógeno entérico?&lt;br&gt;&lt;br&gt;a) Salmonella enteritidis&lt;br&gt;&lt;br&gt;b) Shigella flexneri&lt;br&gt;&lt;br&gt;c) Escherichia coli diarrogénica&lt;br&gt;&lt;br&gt;d) Campylobacter jejuni</t>
  </si>
  <si>
    <t>&lt;br&gt;c) Escherichia coli diarrogénica</t>
  </si>
  <si>
    <t>La &lt;b&gt;&lt;i&gt;Escherichia coli&lt;/i&gt;&lt;/b&gt; es el germen que más frecuentemente está involucrado en la infección urinaria general, siendo responsable absoluta del &lt;b&gt;73 al 90%&lt;/b&gt; de los casos ambulatorios.&lt;br&gt;&lt;br&gt;&lt;i&gt;(Nota: La variante diarrogénica específica en el contexto de cistitis aguda de la viajera por agua contaminada no se detalla explícitamente en las fuentes provistas, pero su resolución se infiere por la dominancia epidemiológica irrefutable de la E. coli como uropatógeno ascendente desde el tracto entérico. Puedes querer verificar la cepa independientemente).&lt;/i&gt;</t>
  </si>
  <si>
    <t>&lt;b&gt;ETIOLOGÍA MICROBIOLÓGICA DE LA INFECCIÓN URINARIA BAJA&lt;/b&gt;&lt;br /&gt;&lt;br /&gt;El espectro etiológico de las infecciones del tracto urinario ambulatorias (no complicadas) está fuertemente dominado por las enterobacterias provenientes de la flora gastrointestinal.&lt;br /&gt;• &lt;b&gt;Prevalencia:&lt;/b&gt; La &lt;i&gt;Escherichia coli&lt;/i&gt; constituye el microorganismo que más frecuentemente está involucrado en la infección urinaria, aislando en la abrumadora mayoría (73-90%) de las cistitis adquiridas en la comunidad.&lt;br /&gt;• &lt;b&gt;Mecanismos de Virulencia y Adhesión:&lt;/b&gt; El desarrollo de la infección se encuentra íntimamente ligado a factores de virulencia propios. La &lt;i&gt;E. coli&lt;/i&gt; posee estructuras de anclaje especializadas denominadas &lt;b&gt;fimbrias tipo 1&lt;/b&gt;, las cuales son responsables de adherirse fuertemente a la superficie luminal de las células de la vejiga (uroepitelio), permitiendo la colonización ascendente desde el periné o tracto digestivo.&lt;br /&gt;• &lt;b&gt;Otros uropatógenos frecuentes:&lt;/b&gt; En menor medida se aíslan &lt;i&gt;Proteus mirabilis&lt;/i&gt; y &lt;i&gt;Klebsiella spp&lt;/i&gt; (representando un 10% en conjunto) y el &lt;i&gt;Staphylococcus saprophyticus&lt;/i&gt; (prevalente en mujeres sexualmente activas).</t>
  </si>
  <si>
    <t>&lt;b&gt;c) Escherichia coli diarrogénica:&lt;/b&gt; Es la opción correcta. Ante un cuadro de cistitis aguda (infección urinaria baja), la &lt;i&gt;E. coli&lt;/i&gt; es por amplio margen el principal agente etiológico a sospechar epidemiológicamente. El contexto del viaje y consumo de agua contaminada justifica la presencia de una cepa entérica (diarrogénica) que, tras colonizar el tracto gastrointestinal y perianal, asciende por la uretra femenina valiéndose de sus fimbrias adhesivas para invadir la mucosa vesical.</t>
  </si>
  <si>
    <t>&lt;b&gt;a) Salmonella enteritidis, b) Shigella flexneri y d) Campylobacter jejuni:&lt;/b&gt; Son incorrectas. Si bien estos tres agentes microbiológicos son patógenos entéricos clásicos responsables de la gastroenteritis infecciosa por ingesta de agua o alimentos contaminados (produciendo diarrea del viajero o disentería), carecen del tropismo urológico y de los factores de virulencia de adhesión necesarios para colonizar la vejiga y desencadenar un síndrome urinario bajo como la cistitis.</t>
  </si>
  <si>
    <t>&lt;b&gt;SÍNDROME URINARIO BAJO (CISTITIS)&lt;/b&gt;&lt;br /&gt;&lt;br /&gt;La clínica clásica de la inflamación vesical y de vías bajas se caracteriza por la asociación de cuatro síntomas cardinales:&lt;br /&gt;• &lt;b&gt;Disuria&lt;/b&gt;.&lt;br /&gt;• &lt;b&gt;Tenesmo vesical&lt;/b&gt;.&lt;br /&gt;• &lt;b&gt;Polaquiuria&lt;/b&gt;.&lt;br /&gt;• &lt;b&gt;Dolor hipogástrico&lt;/b&gt;.&lt;br /&gt;Los síntomas presentan un inicio agudo, son muy intensos y están referidos estrictamente con la micción. Suele acompañarse de hematuria hasta en un 40% de los casos debido a la franca inflamación de la mucosa, y cursa típicamente sin fiebre elevada o compromiso sistémico (lo que permite su rápido diagnóstico diferencial frente a una pielonefritis aguda).</t>
  </si>
  <si>
    <t>Mujer de 35 años cistitis aguda diabetes nitritos negativos leucocitos 50/campo. ¿Patógeno probable?&lt;br&gt;&lt;br&gt;a) Klebsiella pneumoniae&lt;br&gt;&lt;br&gt;b) Escherichia coli&lt;br&gt;&lt;br&gt;c) Staphylococcus saprophyticus&lt;br&gt;&lt;br&gt;d) Enterococcus faecalis</t>
  </si>
  <si>
    <t>&lt;br&gt;c) Staphylococcus saprophyticus</t>
  </si>
  <si>
    <t>En las infecciones del tracto urinario de la comunidad, el &lt;b&gt;&lt;i&gt;Staphylococcus saprophyticus&lt;/i&gt;&lt;/b&gt; es un patógeno frecuente en &lt;b&gt;mujeres jóvenes&lt;/b&gt; (10-15%) que se caracteriza bioquímicamente por cursar con &lt;b&gt;nitritos negativos&lt;/b&gt; en el examen de orina, a franca diferencia de las enterobacterias.</t>
  </si>
  <si>
    <t>&lt;b&gt;ETIOLOGÍA MICROBIOLÓGICA Y DIAGNÓSTICO BIOQUÍMICO&lt;/b&gt;&lt;br /&gt;&lt;br /&gt;El espectro etiológico de las infecciones del tracto urinario adquiridas en la comunidad varía drásticamente según las características del paciente y el grupo poblacional.&lt;br /&gt;• &lt;b&gt;Enterobacterias:&lt;/b&gt; La &lt;i&gt;Escherichia coli&lt;/i&gt; es el germen que más frecuentemente está involucrado, siendo responsable del &lt;b&gt;73-90%&lt;/b&gt; de los casos ambulatorios. Otras bacterias de este grupo incluyen &lt;i&gt;Proteus mirabilis&lt;/i&gt; y &lt;i&gt;Klebsiella spp&lt;/i&gt;. En el examen químico de la orina, las infecciones producidas por enterobacterias se detectan típicamente porque positivizan la prueba de los &lt;b&gt;nitritos&lt;/b&gt;.&lt;br /&gt;• &lt;b&gt;Staphylococcus saprophyticus:&lt;/b&gt; Representa el 4,5% de los aislamientos generales, pero su prevalencia asciende clínicamente al &lt;b&gt;10-15%&lt;/b&gt; en el subgrupo específico de &lt;b&gt;mujeres sexualmente activas&lt;/b&gt;. Al no pertenecer a la familia de las enterobacterias, las infecciones causadas por este germen cursan de manera característica con &lt;b&gt;nitritos negativos&lt;/b&gt; en el uroanálisis.&lt;br /&gt;• &lt;b&gt;Enterococcus spp (E. faecalis):&lt;/b&gt; Se aísla típicamente en pacientes ancianos, portadores de sonda vesical o pacientes sometidos al uso previo de antibióticos que generan una presión selectiva.</t>
  </si>
  <si>
    <t>La opción c es correcta debido a que la paciente presenta una franca inflamación en el sedimento urinario (leucocitos 50/campo), pero el examen químico revela &lt;b&gt;nitritos negativos&lt;/b&gt;. Este hallazgo bioquímico excluye a las enterobacterias comunes y señala directamente hacia patógenos grampositivos como el &lt;b&gt;&lt;i&gt;Staphylococcus saprophyticus&lt;/i&gt;&lt;/b&gt;, el cual eleva su prevalencia hasta el &lt;b&gt;10-15%&lt;/b&gt; de las infecciones específicamente en el subgrupo demográfico de mujeres jóvenes o sexualmente activas de la comunidad.</t>
  </si>
  <si>
    <t>&lt;br /&gt;• &lt;b&gt;a) Klebsiella pneumoniae:&lt;/b&gt; Es incorrecta. Al pertenecer al grupo de las enterobacterias, la infección positivizaría típicamente la prueba de nitritos en la tira reactiva.&lt;br /&gt;• &lt;b&gt;b) Escherichia coli:&lt;/b&gt; Es diametralmente incorrecta. Aunque es el germen causal más común a nivel global (73-90%), forma parte de las enterobacterias y su presencia se caracteriza bioquímicamente por arrojar &lt;b&gt;nitritos positivos&lt;/b&gt; en el uroanálisis.&lt;br /&gt;• &lt;b&gt;d) Enterococcus faecalis:&lt;/b&gt; Es incorrecta. Si bien su perfil metabólico no produce nitritos, la epidemiología de este germen lo asocia fuertemente a pacientes ancianos, portadores de sonda o individuos sometidos a presión selectiva por el uso de antibióticos, no siendo el patógeno predominante en una mujer joven de 35 años sin dichos factores de riesgo hospitalarios.</t>
  </si>
  <si>
    <t>Mujer de 30 años cistitis hemorrágica disuria intensa sangre coagulada. ¿Causante más probable?&lt;br&gt;&lt;br&gt;a) Escherichia coli uropatogénica&lt;br&gt;&lt;br&gt;b) Staphylococcus saprophyticus&lt;br&gt;&lt;br&gt;c) Proteus mirabilis ureasa positiva&lt;br&gt;&lt;br&gt;d) Candida albicans</t>
  </si>
  <si>
    <t>a) Escherichia coli uropatogénica</t>
  </si>
  <si>
    <t>En las infecciones del tracto urinario de vías bajas adquiridas en la comunidad (como la &lt;b&gt;cistitis&lt;/b&gt;, que cursa frecuentemente con disuria y &lt;b&gt;hematuria&lt;/b&gt; franca por inflamación de la mucosa), el germen causal más probable y el microorganismo que más frecuentemente está involucrado es &lt;b&gt;&lt;i&gt;Escherichia coli&lt;/i&gt;&lt;/b&gt;.</t>
  </si>
  <si>
    <t>&lt;b&gt;ETIOLOGÍA DE LAS INFECCIONES DEL TRACTO URINARIO COMUNITARIAS&lt;/b&gt;&lt;br /&gt;&lt;br /&gt;El espectro etiológico de las infecciones de vías bajas no complicadas en la población general está fuertemente dominado por las enterobacterias:&lt;br /&gt;• &lt;b&gt;&lt;i&gt;Escherichia coli&lt;/i&gt;:&lt;/b&gt; Es el germen que más frecuentemente está involucrado en la infección urinaria a nivel mundial. Epidemiológicamente, es el responsable del &lt;b&gt;73-90%&lt;/b&gt; de los casos ambulatorios.&lt;br /&gt;• &lt;b&gt;&lt;i&gt;Staphylococcus saprophyticus&lt;/i&gt;:&lt;/b&gt; Representa el 4,5% de los aislamientos generales, pero su prevalencia asciende de forma característica al &lt;b&gt;10-15%&lt;/b&gt; en el subgrupo específico de &lt;b&gt;mujeres jóvenes sexualmente activas&lt;/b&gt;.&lt;br /&gt;• &lt;b&gt;&lt;i&gt;Proteus mirabilis&lt;/i&gt; y &lt;i&gt;Klebsiella spp&lt;/i&gt;:&lt;/b&gt; Representan alrededor del 10% en conjunto. Específicamente, &lt;i&gt;Proteus&lt;/i&gt; se asocia a orina alcalina (pH &gt; 7) y al desarrollo de litiasis coraliforme en las vías urinarias.&lt;br /&gt;• &lt;b&gt;&lt;i&gt;Enterococcus spp&lt;/i&gt;:&lt;/b&gt; Se observa típicamente en ancianos, portadores de sonda o pacientes con uso previo de antibióticos.&lt;br /&gt;• &lt;b&gt;Manifestación clínica de la cistitis:&lt;/b&gt; Se caracteriza por el inicio agudo de disuria, tenesmo vesical, polaquiuria y dolor hipogástrico. Es sumamente frecuente que la paciente presente sangrado activo (&lt;b&gt;hematuria&lt;/b&gt;, presente hasta en un 40% de los casos) debido a la profunda inflamación y erosión de la mucosa vesical inducida por el patógeno.</t>
  </si>
  <si>
    <t>La opción A es correcta. Clínicamente, el cuadro describe un síndrome urinario bajo agudo con franca inflamación de la mucosa vesical (cistitis hemorrágica manifestada por disuria intensa y coágulos). En el ámbito comunitario, independientemente de la severidad del sangrado mucoso local y del síntoma disúrico, &lt;i&gt;Escherichia coli&lt;/i&gt; uropatogénica se posiciona estadística y epidemiológicamente como el patógeno responsable de la inmensa mayoría (73-90%) de las cistitis no complicadas en mujeres adultas jóvenes, siendo de manera abrumadora el germen más probable.</t>
  </si>
  <si>
    <t>• &lt;b&gt;b) Staphylococcus saprophyticus:&lt;/b&gt; Es incorrecta. Si bien es el segundo agente causal más frecuente de infección urinaria en el subgrupo de mujeres jóvenes y sexualmente activas, su prevalencia (10-15%) dista enormemente de la altísima frecuencia de &lt;i&gt;E. coli&lt;/i&gt;, por lo que nunca constituye la causa "más probable" a priori.&lt;br /&gt;• &lt;b&gt;c) Proteus mirabilis ureasa positiva:&lt;/b&gt; Es incorrecta. Esta enterobacteria tiene una patogenia fuertemente asociada a la formación de litiasis de las vías urinarias (cálculos) favorecida por la alcalinización de la orina, o a la presencia de sondas vesicales permanentes, no siendo el agente etiológico prevalente en una cistitis simple aguda comunitaria.&lt;br /&gt;• &lt;b&gt;d) Candida albicans:&lt;/b&gt; Es incorrecta. Las infecciones fúngicas del tracto urinario (candiduria) son francamente infrecuentes en huéspedes sanos y comunitarios; su presencia se reserva típicamente para pacientes hospitalizados en UTI, sondados, diabéticos descompensados, inmunodeprimidos o bajo tratamientos prolongados con antibióticos de amplio espectro.</t>
  </si>
  <si>
    <t>&lt;b&gt;MECANISMO DE ADHESIÓN Y VIRULENCIA DE &lt;i&gt;E. COLI&lt;/i&gt;&lt;/b&gt;&lt;br /&gt;&lt;br /&gt;El desarrollo y persistencia de las cistitis por &lt;i&gt;Escherichia coli&lt;/i&gt; está íntimamente ligado a sus factores de virulencia. Cuenta con estructuras de anclaje especializadas denominadas &lt;b&gt;fimbrias tipo 1&lt;/b&gt;. Estas fimbrias son las responsables directas de que la bacteria se pegue y se adhiera fuertemente a la superficie luminal de las células vesicales (interactuando con la uroplakina de la membrana), permitiendo el establecimiento de la infección, evadiendo el arrastre de la micción y generando el proceso inflamatorio y hemorrágico local característico.</t>
  </si>
  <si>
    <t>Hombre de 50 años ciclista profesional cistitis postrodadas. ¿Mecanismo fisiopatológico?&lt;br&gt;&lt;br&gt;a) Deshidratación severa&lt;br&gt;&lt;br&gt;b) Compresión uretral prolongada&lt;br&gt;&lt;br&gt;c) Reflujo vesicoureteral&lt;br&gt;&lt;br&gt;d) Trauma perineal</t>
  </si>
  <si>
    <t>&lt;br&gt;b) Compresión uretral prolongada</t>
  </si>
  <si>
    <t>En el varón adulto (como en el caso de un ciclista profesional), los episodios de síndrome urinario bajo tras la actividad física intensa prolongada (postrodadas) obedecen mecánicamente a una compresión uretral prolongada, la cual favorece la inflamación local, el estasis y el ascenso bacteriano.&lt;br&gt;&lt;br&gt;(Nota: La etiología específica de la cistitis del ciclista mediada por compresión uretral prolongada no se encuentra detallada explícitamente en las fuentes provistas, por lo que esta información clínica complementaria no es de las fuentes y puedes querer verificarla independientemente. Las fuentes sí destacan la obstrucción y estasis como factores de riesgo en el hombre).</t>
  </si>
  <si>
    <t>&lt;b&gt;INFECCIÓN URINARIA EN EL VARÓN Y FACTORES ANATÓMICO-FUNCIONALES&lt;/b&gt;&lt;br /&gt;&lt;br /&gt;La infección del tracto urinario (ITU) en hombres adultos constituye un escenario epidemiológico particular de baja incidencia en la población general, el cual se encuentra fuertemente condicionado por factores anatómico-funcionales y comorbilidades propias del sexo masculino.&lt;br /&gt;• &lt;b&gt;Factores Anatómico-Funcionales:&lt;/b&gt; El desarrollo de la infección se ve facilitado por todos aquellos factores que alteran la anatomía o la dinámica normal de la micción, generando estasis urinario o favoreciendo el ascenso de gérmenes. En varones mayores de 50 años, la disfunción u obstrucción prostática es el factor predisponente predominante.&lt;br /&gt;• &lt;b&gt;Asociación Patológica:&lt;/b&gt; La ITU en el varón suele estar relacionada fuertemente a patologías estructurales y glandulares propias del sexo masculino, tales como la &lt;i&gt;prostatitis&lt;/i&gt; o la &lt;i&gt;epididimitis&lt;/i&gt;.&lt;br /&gt;• &lt;b&gt;Sospecha Clínica:&lt;/b&gt; Como axioma etiológico y diagnóstico, ante la presentación de una infección urinaria recurrente en el hombre, la conducta médica obliga a pensar y descartar ineludiblemente una prostatitis subyacente.</t>
  </si>
  <si>
    <t>&lt;b&gt;b) Compresión uretral prolongada:&lt;/b&gt; Es la opción correcta. En ciclistas profesionales, la postura sostenida sobre el asiento de la bicicleta genera una compresión uretral prolongada (y un trauma perineal repetitivo asociado). Este microtrauma mecánico crónico favorece la inflamación del conducto (uretritis) y de la próstata, alterando la dinámica miccional, produciendo un estasis urinario relativo y facilitando secundariamente la colonización bacteriana ascendente que desencadena el cuadro de cistitis.</t>
  </si>
  <si>
    <t>&lt;b&gt;a) Deshidratación severa:&lt;/b&gt; Es incorrecta. Aunque la deshidratación severa disminuye el flujo urinario y reduce el "lavado" mecánico de las vías, no constituye el mecanismo etiopatogénico local, obstructivo y traumático que justifica específicamente la aparición del síndrome urológico post-entrenamiento ciclístico.&lt;br /&gt;&lt;b&gt;c) Reflujo vesicoureteral:&lt;/b&gt; Es incorrecta. Constituye una malformación anatómica que representa el factor condicionante más frecuente de infección urinaria en la población pediátrica, no una condición mecánica adquirida por el ejercicio en un adulto sano.&lt;br /&gt;&lt;b&gt;d) Trauma perineal:&lt;/b&gt; Es incorrecta en el contexto de exclusión, dado que si bien el perineo sufre un impacto físico, el mecanismo fisiopatológico directo que obstaculiza la dinámica del tracto urinario inferior y propicia el estasis de orina (llevando a la infección) es específicamente la &lt;i&gt;compresión uretral prolongada&lt;/i&gt; contra el asiento.</t>
  </si>
  <si>
    <t>&lt;b&gt;SÍNDROME URINARIO BAJO (CISTITIS)&lt;/b&gt;&lt;br /&gt;&lt;br /&gt;La clínica clásica de la inflamación vesical y de vías bajas se caracteriza por la asociación de cuatro síntomas cardinales que el paciente refiere de inicio agudo, intensos y relacionados estrictamente con la micción:&lt;br /&gt;• &lt;b&gt;Disuria&lt;/b&gt;.&lt;br /&gt;• &lt;b&gt;Tenesmo vesical&lt;/b&gt;.&lt;br /&gt;• &lt;b&gt;Polaquiuria&lt;/b&gt;.&lt;br /&gt;• &lt;b&gt;Dolor hipogástrico&lt;/b&gt;.&lt;br /&gt;A diferencia de la &lt;i&gt;pielonefritis&lt;/i&gt; (que cursa con fiebre y compromiso sistémico), la cistitis habitualmente no presenta fiebre. Suele acompañarse de hematuria hasta en un 40% de los casos debido a la franca inflamación de la mucosa vesical.</t>
  </si>
  <si>
    <t>Hombre de 40 años corredor maratón cistitis post-ejercicio. ¿Factor mecánico?&lt;br&gt;&lt;br&gt;a) Reflujo vesicoureteral&lt;br&gt;&lt;br&gt;b) Estasis urinaria&lt;br&gt;&lt;br&gt;c) Trauma uretral mecánico&lt;br&gt;&lt;br&gt;d) Deshidratación severa</t>
  </si>
  <si>
    <t>&lt;br&gt;c) Trauma uretral mecánico</t>
  </si>
  <si>
    <t>El &lt;b&gt;trauma uretral mecánico&lt;/b&gt; constante y repetido (como el producido por la prolongada fricción en los corredores de maratón) altera las barreras de defensa de la mucosa local, constituyendo un factor de riesgo mecánico que facilita el ingreso y ascenso retrógrado de los microorganismos hacia la vejiga para desencadenar una cistitis.</t>
  </si>
  <si>
    <t>&lt;b&gt;FACTORES DE RIESGO EN LA INFECCIÓN URINARIA MASCULINA&lt;/b&gt;&lt;br /&gt;&lt;br /&gt;El desarrollo de una infección del tracto urinario está fuertemente condicionado por diversos factores de riesgo que alteran la anatomía o la dinámica normal de la micción, facilitando el estasis urinario o el ascenso de gérmenes.&lt;br /&gt;• &lt;b&gt;Factores anatómico-funcionales y mecánicos:&lt;/b&gt; El &lt;b&gt;trauma uretral mecánico&lt;/b&gt;, la manipulación urológica reciente y la instrumentación (sonda uretral permanente) vulneran directamente la barrera epitelial de las vías urinarias inferiores. Otras condiciones determinantes incluyen el reflujo vesicoureteral, la vejiga neurógena y la disfunción u obstrucción prostática.&lt;br /&gt;• &lt;b&gt;Epidemiología en el varón:&lt;/b&gt; Los datos epidemiológicos son escasos por su baja incidencia poblacional general. La causa más común de infección urinaria en hombres es la infección del tracto urinario inferior.&lt;br /&gt;• &lt;b&gt;Patologías asociadas:&lt;/b&gt; La infección urinaria en el varón conforma un escenario particular que suele estar fuertemente relacionado a patologías propias del sexo masculino, tales como la prostatitis o la epididimitis. Frente a una infección urinaria recurrente en el hombre, se debe pensar inmediatamente en la prostatitis como nicho infeccioso.</t>
  </si>
  <si>
    <t>La opción c es correcta debido a que la aparición de cistitis aguda post-ejercicio prolongado en un varón joven sin patología obstructiva basal se fundamenta en el &lt;b&gt;trauma uretral mecánico&lt;/b&gt;. La fricción constante sobre la uretra altera la integridad de la barrera mucosa local y actúa como un factor mecánico directo que propicia el ingreso y el veloz ascenso de los uropatógenos hacia la vejiga.</t>
  </si>
  <si>
    <t>&lt;br /&gt;• &lt;b&gt;a) Reflujo vesicoureteral:&lt;/b&gt; Es incorrecta. Esta malformación anatómica constituye el factor condicionante más frecuente en la población pediátrica, no siendo un mecanismo agudo inducido por el ejercicio físico en adultos.&lt;br /&gt;• &lt;b&gt;b) Estasis urinaria:&lt;/b&gt; Es incorrecta. El estasis se facilita por factores anatómico-funcionales que alteran la dinámica normal de la micción (como la disfunción prostática o la retención de orina residual), no derivando del impacto mecánico transitorio del deporte.&lt;br /&gt;• &lt;b&gt;d) Deshidratación severa:&lt;/b&gt; Es incorrecta. Si bien la falta de hidratación reduce el volumen urinario y la frecuencia miccional, no representa el factor mecánico lesional primario sobre la mucosa urotelial que justifica la invasión bacteriana ascendente post-maratón.</t>
  </si>
  <si>
    <t>&lt;b&gt;ESCENARIOS CLÍNICOS EN LA ITU MASCULINA&lt;/b&gt;&lt;br /&gt;&lt;br /&gt;• &lt;b&gt;Abordaje urológico general:&lt;/b&gt; El razonamiento inicial debe ubicar al paciente en una situación infectológica concreta. En los varones mayores de 50 años, la disfunción u obstrucción prostática se erige como el factor predominante que aumenta la incidencia de estas infecciones.&lt;br /&gt;• &lt;b&gt;Complicaciones de la recurrencia:&lt;/b&gt; En el varón que presenta infecciones urinarias recurrentes, el nicho urológico suele estar protegido anatómicamente. El abordaje requiere descartar patologías glandulares, siendo mandatorio el uso de fármacos con alta penetración tisular (como las fluoroquinolonas o macrólidos) para erradicar las biopelículas (biofilm) y lograr la curación microbiológica.</t>
  </si>
  <si>
    <t>Paciente de 29 años cistitis honeymoon postluna miel. ¿Factor desencadenante?&lt;br&gt;&lt;br&gt;a) Deshidratación relativa&lt;br&gt;&lt;br&gt;b) Retención urinaria postcoital&lt;br&gt;&lt;br&gt;c) Diafragma espermicida&lt;br&gt;&lt;br&gt;d) Trauma uretral coital</t>
  </si>
  <si>
    <t>d) Trauma uretral coital</t>
  </si>
  <si>
    <t>En las mujeres premenopáusicas jóvenes y sexualmente activas, el principal factor de riesgo mecánico predisponente para desencadenar el desarrollo agudo o la recurrencia de una &lt;b&gt;cistitis&lt;/b&gt; obedece a los &lt;b&gt;factores mecánicos relacionados al coito (trauma uretral coital)&lt;/b&gt;.</t>
  </si>
  <si>
    <t>&lt;b&gt;FACTORES DE RIESGO PARA CISTITIS EN LA MUJER&lt;/b&gt;&lt;br /&gt;&lt;br /&gt;El desarrollo de una infección del tracto urinario, así como su recurrencia, está fuertemente condicionado por factores de riesgo anatómico-funcionales y del comportamiento que varían significativamente según el grupo etario y el estado hormonal del paciente.&lt;br /&gt;• &lt;b&gt;Mujeres premenopáusicas:&lt;/b&gt; Las cistitis recurrentes ocurren en el 50-80% de las mujeres de la población general. Los factores predisponentes primarios incluyen &lt;b&gt;ser sexualmente activas&lt;/b&gt; (donde destacan netamente los &lt;b&gt;factores mecánicos relacionados al coito&lt;/b&gt;), el uso de productos espermicidas, factores genéticos y biológicos de susceptibilidad (fenotipo no secretor), el antecedente de una primera infección del tracto urinario antes de los 15 años y la historia de infecciones urinarias recurrentes en la madre.&lt;br /&gt;• &lt;b&gt;Mecanismo patogénico:&lt;/b&gt; Los factores mecánicos introducen bacterias desde la región del introito perineal hacia la uretra. Al alcanzar la vejiga, uropatógenos como &lt;i&gt;Escherichia coli&lt;/i&gt; se adhieren a la uroplakina de la membrana luminal mediante sus fimbrias tipo 1, generando la inflamación profunda del uroepitelio que desencadena el síndrome urinario bajo.&lt;br /&gt;• &lt;b&gt;Mujeres postmenopáusicas:&lt;/b&gt; El perfil de riesgo cambia radicalmente. En este grupo predisponen la incontinencia urinaria, los prolapsos, la retención de orina residual postmiccional y la alteración de la flora vaginal (depleción de lactobacilos por carencia estrogénica), lo que facilita la colonización ascendente por enterobacterias.</t>
  </si>
  <si>
    <t>La opción D es correcta. Clínicamente, el cuadro descrito clásicamente como "cistitis de la luna de miel" hace referencia a la inflamación e infección aguda del tracto urinario bajo en mujeres premenopáusicas jóvenes, precipitada por el inicio o el incremento marcado de la actividad sexual. El factor desencadenante primario son los factores mecánicos relacionados al coito (trauma uretral coital), cuya fricción física impulsa directamente a los gérmenes colonizantes del introito vaginal hacia el interior de la uretra y la vejiga.</t>
  </si>
  <si>
    <t>• &lt;b&gt;a) Deshidratación relativa:&lt;/b&gt; Es incorrecta. Aunque una baja ingesta de líquidos disminuye el volumen urinario y debilita el barrido mecánico normal de las bacterias (wash out), no constituye el evento mecánico agudo primario que empuja el inóculo bacteriano hacia la vejiga en el contexto postcoital.&lt;br /&gt;• &lt;b&gt;b) Retención urinaria postcoital:&lt;/b&gt; Es incorrecta. El evento inicial que propicia la entrada de la bacteria es el trauma mecánico de las relaciones sexuales. La micción postcoital temprana se aconseja preventivamente para arrastrar los gérmenes recién ingresados, pero su omisión actúa como factor perpetuador y no como el mecanismo de entrada inicial.&lt;br /&gt;• &lt;b&gt;c) Diafragma espermicida:&lt;/b&gt; Es incorrecta. El uso de productos espermicidas es un factor de riesgo independiente validado para la cistitis recurrente al alterar crónicamente la flora vaginal normal, pero en el contexto específico de la "cistitis honeymoon", el desencadenante mecánico agudo e inmediato obedece al trauma uretral del coito propiamente dicho.</t>
  </si>
  <si>
    <t>Niño de 4 años varón no circuncidado primera ITU febril. ¿Factor anatómico predisponente?&lt;br&gt;&lt;br&gt;a) Fimosis fisiológica&lt;br&gt;&lt;br&gt;b) Válvulas uretrales&lt;br&gt;&lt;br&gt;c) Estenosis meatal&lt;br&gt;&lt;br&gt;d) Reflujo vesicoureteral</t>
  </si>
  <si>
    <t>&lt;br&gt;a) Fimosis fisiológica</t>
  </si>
  <si>
    <t>En la población pediátrica masculina, la condición de no estar circuncidado y la presencia de &lt;b&gt;fimosis fisiológica&lt;/b&gt; actúan como factores anatómicos predisponentes locales que favorecen la colonización bacteriana del prepucio y el posterior ascenso del germen, desencadenando una infección del tracto urinario febril.&lt;br&gt;&lt;br&gt;&lt;i&gt;(Nota: El rol específico de la fimosis fisiológica en niños no circuncidados no se detalla explícitamente en las fuentes provistas como causa primaria de ITU, aunque sí se menciona a la fimosis como causa de obstrucción uretral. Las fuentes destacan que el reflujo vesicoureteral es la malformación más frecuente en la población pediátrica general. Puedes querer verificar esta información clínica independientemente).&lt;/i&gt;</t>
  </si>
  <si>
    <t>&lt;b&gt;FACTORES DE RIESGO ANATÓMICO-FUNCIONALES EN LA INFECCIÓN URINARIA PEDIÁTRICA Y MASCULINA&lt;/b&gt;&lt;br /&gt;&lt;br /&gt;El desarrollo de una infección del tracto urinario se encuentra fuertemente condicionado por factores que alteran la anatomía o la dinámica normal de la micción, facilitando el estasis urinario o la colonización y el ascenso de gérmenes.&lt;br /&gt;• &lt;b&gt;Población pediátrica:&lt;/b&gt; De manera global, la infección urinaria en niños se encuentra condicionada a la presencia de malformaciones urológicas subyacentes, siendo el &lt;i&gt;reflujo vesicoureteral&lt;/i&gt; la causa y factor condicionante anatómico más frecuente en esta franja etaria.&lt;br /&gt;• &lt;b&gt;Condición del prepucio (Fimosis):&lt;/b&gt; En el varón, las alteraciones de la porción distal de la vía (uretra y prepucio) pueden obstaculizar el flujo o favorecer el acantonamiento bacteriano. La &lt;i&gt;fimosis&lt;/i&gt; (estrechez del prepucio que impide su retracción) es reconocida como una alteración anatómica (incluso clasificada como causa de obstrucción uretral baja) que, al dificultar la higiene local, predispone a la colonización periuretral por uropatógenos.&lt;br /&gt;• &lt;b&gt;Dinámica bacteriana:&lt;/b&gt; El microorganismo predominante, &lt;i&gt;Escherichia coli&lt;/i&gt;, utiliza sus fimbrias tipo 1 para adherirse fuertemente a las células del uroepitelio. La presencia de un saco prepucial redundante o fimótico facilita este primer paso de colonización ascendente.</t>
  </si>
  <si>
    <t>&lt;b&gt;a) Fimosis fisiológica:&lt;/b&gt; Es la opción correcta. En un niño varón de 4 años que no se encuentra circuncidado, la presencia de un prepucio estrecho (fimosis fisiológica a esta edad) dificulta la higiene local, creando un microambiente propicio para la colonización por enterobacterias (como &lt;i&gt;E. coli&lt;/i&gt;) en el saco prepucial, las cuales posteriormente ascienden por la uretra provocando la primera infección urinaria febril.</t>
  </si>
  <si>
    <t>&lt;b&gt;d) Reflujo vesicoureteral:&lt;/b&gt; Es incorrecta en este contexto específico del enunciado (como factor asociado al estado no circuncidado), aunque las fuentes afirman de manera absoluta que constituye la malformación anatómica y factor condicionante más frecuente de ITU en la población pediátrica general. No depende del estado del prepucio.&lt;br /&gt;&lt;b&gt;b) Válvulas uretrales:&lt;/b&gt; Es incorrecta. Son malformaciones congénitas obstructivas severas de la uretra posterior exclusivas de los varones, que suelen presentarse con severa dilatación bilateral y daño renal desde la etapa prenatal o neonatal temprana, no asociándose primariamente a la fimosis.&lt;br /&gt;&lt;b&gt;c) Estenosis meatal:&lt;/b&gt; Es incorrecta. Se trata de un estrechamiento del meato uretral externo, una complicación adquirida que paradójicamente suele observarse con mayor frecuencia tras la realización de una circuncisión (por fricción e inflamación del meato expuesto al roce), no siendo el factor predisponente típico en niños no circuncidados.</t>
  </si>
  <si>
    <t>&lt;b&gt;RECOLECCIÓN DE LA MUESTRA Y PREPUCIO&lt;/b&gt;&lt;br /&gt;&lt;br /&gt;La presencia del prepucio no solo actúa como factor predisponente para la colonización, sino que representa un obstáculo técnico crítico al momento de confirmar el diagnóstico bacteriológico mediante el urocultivo.&lt;br /&gt;• Para asegurar la validez de la muestra y evitar la contaminación con la flora colonizante del saco prepucial, se exige categóricamente como técnica de recolección en los hombres: retraer el prepucio, lavar el glande con agua y jabón nuevo (de adelante hacia atrás), enjuagar sin secar y &lt;b&gt;mantener retraído el prepucio de forma ininterrumpida durante toda la recolección&lt;/b&gt; de la porción media del chorro miccional.</t>
  </si>
  <si>
    <t>Niño de 2 meses varón circuncidado fiebre urinaria. ¿Factor riesgo específico?&lt;br&gt;&lt;br&gt;a) Fimosis patológica&lt;br&gt;&lt;br&gt;b) Estenosis pieloureteral&lt;br&gt;&lt;br&gt;c) Vejiga neurogénica&lt;br&gt;&lt;br&gt;d) Reflujo vesicoureteral grado IV</t>
  </si>
  <si>
    <t>&lt;br&gt;d) Reflujo vesicoureteral grado IV</t>
  </si>
  <si>
    <t>En la población pediátrica, el desarrollo de infecciones del tracto urinario se encuentra fuertemente condicionado a la presencia de malformaciones anatómicas, siendo el &lt;b&gt;reflujo vesicoureteral&lt;/b&gt; el factor condicionante y la causa más frecuente.</t>
  </si>
  <si>
    <t>&lt;b&gt;FACTORES DE RIESGO EN LA INFECCIÓN URINARIA PEDIÁTRICA&lt;/b&gt;&lt;br /&gt;&lt;br /&gt;El desarrollo de una infección del tracto urinario está fuertemente condicionado por diversos factores de riesgo que alteran la anatomía o la dinámica normal de la micción, facilitando el estasis urinario o el ascenso de microorganismos.&lt;br /&gt;• &lt;b&gt;Población Pediátrica (Niños):&lt;/b&gt; A diferencia de la población adulta, donde el desarrollo de la infección se vincula a factores mecánicos, funcionales u hormonales, en los niños la infección urinaria se encuentra estrechamente condicionada a la presencia de &lt;b&gt;malformaciones anatómicas&lt;/b&gt; del tracto urinario.&lt;br /&gt;• &lt;b&gt;Reflujo vesicoureteral:&lt;/b&gt; Esta alteración anatómica constituye el factor condicionante más frecuente en la población pediátrica. Altera la dinámica valvular fisiológica permitiendo el ascenso retrógrado de la orina contaminada desde la vejiga hacia los uréteres y el parénquima renal, desencadenando cuadros de pielonefritis.</t>
  </si>
  <si>
    <t>La opción d es correcta debido a que la literatura nefrológica establece categóricamente que en los niños (como el lactante febril del caso clínico), las infecciones del tracto urinario están fuertemente condicionadas a la presencia de malformaciones anatómicas subyacentes, erigiéndose el &lt;b&gt;reflujo vesicoureteral&lt;/b&gt; como la alteración estructural y el factor condicionante de riesgo más frecuente para el desarrollo de la enfermedad en este grupo etario.</t>
  </si>
  <si>
    <t>&lt;br /&gt;• &lt;b&gt;a) Fimosis patológica:&lt;/b&gt; Es incorrecta. Si bien la fimosis estrecha puede actuar como un reservorio bacteriano y factor predisponente local en lactantes varones, el enunciado explicita que el paciente se encuentra &lt;b&gt;circuncidado&lt;/b&gt;, lo cual anula por completo este factor de riesgo anatómico externo.&lt;br /&gt;• &lt;b&gt;b) Estenosis pieloureteral:&lt;/b&gt; Es incorrecta. Aunque representa una malformación congénita obstructiva que genera estasis urinario y predispone a infecciones urológicas, estadísticamente el reflujo vesicoureteral supera ampliamente su prevalencia como factor causal en la población pediátrica.&lt;br /&gt;• &lt;b&gt;c) Vejiga neurogénica:&lt;/b&gt; Es incorrecta. Este trastorno funcional requiere frecuentemente de cateterización intermitente facilitando el ingreso de gérmenes, pero se encuentra íntimamente asociado a patologías neurológicas graves (como el mielomeningocele) y no representa el factor etiológico global más frecuente frente al reflujo vesicoureteral.</t>
  </si>
  <si>
    <t>Mujer de 42 años cistitis intersticial dolor crónico. ¿Prueba diagnóstico diferencial?&lt;br&gt;&lt;br&gt;a) Urocultivo sistemático&lt;br&gt;&lt;br&gt;b) Cistoscopia hidrodistensión&lt;br&gt;&lt;br&gt;c) Citología urinaria&lt;br&gt;&lt;br&gt;d) Biopsia vesical fría</t>
  </si>
  <si>
    <t>b) Cistoscopia hidrodistensión</t>
  </si>
  <si>
    <t>El diagnóstico diferencial de un síndrome urinario bajo con cultivos sistemáticamente negativos (piuria abacteriana) obliga a descartar patologías no infecciosas y neoplasias; sin embargo, las fuentes provistas no detallan clínicamente la &lt;b&gt;cistitis intersticial&lt;/b&gt; ni el uso de la &lt;b&gt;cistoscopia con hidrodistensión&lt;/b&gt; para su diagnóstico.</t>
  </si>
  <si>
    <t>&lt;b&gt;DIAGNÓSTICO DIFERENCIAL DEL SÍNDROME URINARIO BAJO Y PIURIA ABACTERIANA&lt;/b&gt;&lt;br /&gt;&lt;br /&gt;El principal diagnóstico diferencial de las infecciones del tracto urinario bajo, particularmente ante una paciente que consulta por clínica compatible con cistitis, exige descartar cuadros urológicos frecuentes o evaluar escenarios donde los cultivos resultan negativos.&lt;br /&gt;• &lt;b&gt;Cistitis:&lt;/b&gt; Se caracteriza por un inicio agudo de síntomas intensos estrictamente relacionados con la micción (disuria, tenesmo, polaquiuria). Presenta piuria y, frecuentemente, hematuria por inflamación de la mucosa.&lt;br /&gt;• &lt;b&gt;Vaginitis y Uretritis:&lt;/b&gt; En la vaginitis los síntomas son continuos con leucorrea y disuria externa; en la uretritis el inicio es solapado y la hematuria es poco frecuente.&lt;br /&gt;• &lt;b&gt;Piuria Abacteriana:&lt;/b&gt; Cuando el paciente manifiesta síntomas de infección urinaria y el sedimento resulta patológico, pero el cultivo es sistemáticamente negativo, obliga a plantear diagnósticos diferenciales por fuera de las bacterias comunes.&lt;br /&gt;• &lt;b&gt;Patologías No Infecciosas:&lt;/b&gt; Dentro del escenario de cultivos negativos, es perentorio diferenciar los hallazgos de enfermedades sistémicas como nefropatías o neoplasias. &lt;i&gt;(Nota: El cuadro crónico específico de cistitis intersticial y sus pruebas endoscópicas diagnósticas no se encuentran desarrollados en el material fuente)&lt;/i&gt;.</t>
  </si>
  <si>
    <t>La opción B es la respuesta correcta según el enunciado original para el diagnóstico diferencial de este cuadro de dolor crónico. &lt;i&gt;(Nota de procesamiento: Las fuentes de estudio provistas no contienen la justificación teórica específica ni la descripción técnica de la cistoscopia con hidrodistensión para la cistitis intersticial, impidiendo su desarrollo analítico fundamentado exclusivamente en el texto aportado)&lt;/i&gt;.</t>
  </si>
  <si>
    <t>• &lt;b&gt;a) Urocultivo sistemático:&lt;/b&gt; Es incorrecta en el contexto de la cistitis intersticial. El cultivo de orina es el examen utilizado para confirmar el diagnóstico de infección urinaria bacteriana activa, pero resulta sistemáticamente negativo ante cuadros de inflamación crónica estéril o piuria abacteriana, no aportando el diagnóstico diferencial definitivo.&lt;br /&gt;• &lt;b&gt;c) Citología urinaria:&lt;/b&gt; &lt;i&gt;(Opción no justificada ni descrita en las fuentes provistas)&lt;/i&gt;.&lt;br /&gt;• &lt;b&gt;d) Biopsia vesical fría:&lt;/b&gt; &lt;i&gt;(Opción no justificada ni descrita en las fuentes provistas)&lt;/i&gt;.</t>
  </si>
  <si>
    <t>&lt;b&gt;ETIOLOGÍAS ANTE CULTIVOS NEGATIVOS (PIURIA ABACTERIANA)&lt;/b&gt;&lt;br /&gt;&lt;br /&gt;La ausencia de rescate bacteriano en un paciente sintomático con sedimento patológico exige investigar:&lt;br /&gt;• &lt;b&gt;Tuberculosis (TBC):&lt;/b&gt; Es la premisa de máxima jerarquía; toda piuria abacteriana obliga a descartar Tuberculosis enviando 3 muestras de orina en días sucesivos.&lt;br /&gt;• &lt;b&gt;Gérmenes inusuales o de difícil cultivo:&lt;/b&gt; Como el &lt;i&gt;Micoplasma&lt;/i&gt; o la infección por &lt;i&gt;Clamidia&lt;/i&gt;.&lt;br /&gt;• &lt;b&gt;Antibióticos previos&lt;/b&gt; que negativizan el cultivo o &lt;b&gt;Contaminación de la muestra&lt;/b&gt;.&lt;br /&gt;• &lt;b&gt;Enfermedades sistémicas no infecciosas&lt;/b&gt;.</t>
  </si>
  <si>
    <t>Niña de 3 años primera fiebre urinaria sin síntomas locales. ¿Estudio diagnóstico prioritario?&lt;br&gt;&lt;br&gt;a) Tomografía computarizada&lt;br&gt;&lt;br&gt;b) Ecografía renal abdominal&lt;br&gt;&lt;br&gt;c) Cistouretrografía miccional&lt;br&gt;&lt;br&gt;d) Urocultivo limpio</t>
  </si>
  <si>
    <t>&lt;br&gt;d) Urocultivo limpio</t>
  </si>
  <si>
    <t>&lt;b&gt;DIAGNÓSTICO MICROBIOLÓGICO MEDIANTE UROCULTIVO&lt;/b&gt;&lt;br /&gt;&lt;br /&gt;El abordaje diagnóstico de las infecciones del tracto urinario requiere una evaluación integral que correlacione la presentación clínica con los estudios de laboratorio y microbiológicos.&lt;br /&gt;• &lt;b&gt;Estudio confirmatorio:&lt;/b&gt; El cultivo de orina es el examen que se utiliza de manera ineludible para confirmar el diagnóstico de infección urinaria. Este método certifica la presencia patológica de bacterias en la vía urinaria (bacteriuria), aísla el germen, determina el recuento de unidades formadoras de colonias (UFC) y establece la sensibilidad antimicrobiana mediante el antibiograma.&lt;br /&gt;• &lt;b&gt;Recolección de la muestra:&lt;/b&gt; La validez del urocultivo depende críticamente de la técnica de recolección para evitar la contaminación con la flora perineal. Se exige una higiene minuciosa previa con agua y jabón, enjuague correcto y la recolección estricta de la porción media del chorro miccional en un recipiente estéril (urocultivo limpio).&lt;br /&gt;• &lt;b&gt;Interpretación de recuentos:&lt;/b&gt; En pacientes sintomáticos o con leucocituria, un recuento ≥ 10³ UFC/ml ya se considera diagnóstico. En muestras obtenidas por métodos estériles directos (como punción suprapúbica), cualquier número de bacterias/ml encontrado es indicativo de infección.</t>
  </si>
  <si>
    <t>&lt;b&gt;d) Urocultivo limpio:&lt;/b&gt; Es la opción correcta. El cultivo de orina es el examen de referencia que se utiliza para confirmar el diagnóstico de infección urinaria. Ante un cuadro de fiebre de origen desconocido en una niña pequeña (donde los síntomas locales del síndrome urinario bajo suelen estar ausentes), certificar la bacteriuria e identificar el germen mediante un urocultivo bien recolectado (limpio) constituye el paso diagnóstico prioritario antes de iniciar cualquier tratamiento antibiótico.</t>
  </si>
  <si>
    <t>&lt;b&gt;b) Ecografía renal abdominal y c) Cistouretrografía miccional:&lt;/b&gt; Son incorrectas como paso diagnóstico primario. Aunque los estudios por imágenes son esenciales en la población pediátrica para investigar anomalías anatómicas subyacentes (como el reflujo vesicoureteral) tras confirmarse una primera infección urinaria febril, su realización es un paso secundario y complementario que jamás sustituye la urgencia de confirmar el aislamiento microbiológico inicial de la infección.&lt;br /&gt;&lt;b&gt;a) Tomografía computarizada:&lt;/b&gt; Es incorrecta. Carece de indicación rutinaria en el abordaje diagnóstico inicial de una infección urinaria infantil, exponiendo a la paciente pediátrica a altas dosis de radiación ionizante de forma innecesaria.</t>
  </si>
  <si>
    <t>&lt;b&gt;SÍNDROME FEBRIL SIN FOCO Y SOSPECHA CLÍNICA&lt;/b&gt;&lt;br /&gt;&lt;br /&gt;En pacientes que se encuentran en los extremos de la vida (población pediátrica y ancianos), la presentación clínica de la infección urológica suele apartarse del síndrome urinario bajo clásico (disuria, polaquiuria, tenesmo vesical).&lt;br /&gt;• &lt;b&gt;Fiebre prolongada y síntomas sistémicos:&lt;/b&gt; Una infección alojada en el parénquima renal (pielonefritis) que se expresa con escasos o nulos síntomas urinarios locales puede ser la causa subyacente oculta de un síndrome febril prolongado o fiebre sin foco, obligando al médico a incluir siempre el análisis y cultivo de orina dentro del algoritmo de estudio de estos cuadros.</t>
  </si>
  <si>
    <t>Niña de 5 años con infección urinaria febril recurrente. La ecografía renal muestra dilatación ureteral bilateral importante. ¿Qué estudio es fundamental para confirmar y graduar un posible reflujo vesicoureteral?&lt;br&gt;&lt;br&gt;a) Urografía intravenosa&lt;br&gt;&lt;br&gt;b) Cistouretrografía miccional seriada (CUMS)&lt;br&gt;&lt;br&gt;c) Resonancia magnética abdominal&lt;br&gt;&lt;br&gt;d) Gammaplastia renal con DMSA</t>
  </si>
  <si>
    <t>&lt;br&gt;b) Cistouretrografía miccional seriada (CUMS)</t>
  </si>
  <si>
    <t>En la evaluación de un paciente pediátrico con infección urinaria febril recurrente y sospecha de malformaciones anatómicas (como el &lt;b&gt;reflujo vesicoureteral&lt;/b&gt;), el estudio de imagen dinámico y fundamental para confirmar el diagnóstico y establecer su grado de severidad anatómica es la &lt;b&gt;Cistouretrografía miccional seriada (CUMS)&lt;/b&gt;. &lt;i&gt;(Nota: El uso específico de la CUMS es un estándar clínico que complementa las etiologías descritas en las fuentes)&lt;/i&gt;.</t>
  </si>
  <si>
    <t>&lt;b&gt;FACTORES DE RIESGO E IMÁGENES EN ITU PEDIÁTRICA&lt;/b&gt;&lt;br /&gt;&lt;br /&gt;El desarrollo de una infección del tracto urinario en la población infantil está fuertemente condicionado por factores anatómicos subyacentes que alteran la dinámica normal de la micción.&lt;br /&gt;• &lt;b&gt;Reflujo vesicoureteral:&lt;/b&gt; Esta malformación anatómica constituye el factor condicionante más frecuente en la población pediátrica. Altera la dinámica valvular fisiológica permitiendo el ascenso retrógrado de la orina contaminada desde la vejiga hacia los uréteres y el parénquima renal, desencadenando cuadros de pielonefritis e infecciones febriles recurrentes.&lt;br /&gt;• &lt;b&gt;Evaluación por Imágenes:&lt;/b&gt; La ecografía renal es el estudio inicial no invasivo que permite detectar dilataciones pielocaliciales o ureterales de forma estática. Sin embargo, para diagnosticar de forma dinámica y graduar la severidad anatómica del reflujo durante la fase de vaciado vesical, la &lt;b&gt;Cistouretrografía miccional seriada (CUMS)&lt;/b&gt; constituye el método radiológico confirmatorio y de elección en la práctica urológica pediátrica.</t>
  </si>
  <si>
    <t>La opción b es correcta debido a que la literatura nefrológica establece categóricamente que, en los niños con infecciones urinarias febriles recurrentes y hallazgos ecográficos de dilatación, la principal malformación anatómica a descartar es el &lt;b&gt;reflujo vesicoureteral&lt;/b&gt;. Para confirmar este defecto de la unión ureterovesical y graduar su severidad, el estudio radiológico fundamental e insustituible es la &lt;b&gt;Cistouretrografía miccional seriada (CUMS)&lt;/b&gt;, ya que es el único que permite visualizar anatómicamente el ascenso retrógrado del contraste durante el acto dinámico de la micción.</t>
  </si>
  <si>
    <t>&lt;br /&gt;• &lt;b&gt;a) Urografía intravenosa:&lt;/b&gt; Es incorrecta. En un paciente que presenta función renal normal, el urograma intravenoso es el estudio de imágenes indicado para diagnosticar de forma certera la localización de una &lt;i&gt;estenosis ureteral&lt;/i&gt; o evaluar la anatomía excretora, pero no es el método dinámico de elección para evaluar el reflujo vesicoureteral.&lt;br /&gt;• &lt;b&gt;c) Resonancia magnética abdominal:&lt;/b&gt; Es incorrecta. Es un estudio estático de alta complejidad excelente para la caracterización de masas de tejidos blandos, pero carece de la dinámica funcional en tiempo real requerida para visualizar y graduar el reflujo de orina desde la vejiga hacia los uréteres.&lt;br /&gt;• &lt;b&gt;d) Gammaplastia renal con DMSA:&lt;/b&gt; Es incorrecta. La gammagrafía (o centellograma renal) con DMSA es una prueba morfológica estática que utiliza el radioisótopo Tecnecio 99; si bien es el estudio ideal en niños para detectar "áreas frías" de tejido no funcionante y es el &lt;i&gt;gold standard&lt;/i&gt; para evaluar cicatrices renales secundarias a las infecciones, no diagnostica el mecanismo anatómico valvular del reflujo en sí mismo.</t>
  </si>
  <si>
    <t>Paciente de 6 años niña fiebre recurrente bacteriuria. ¿Estudio para reflujo vesicoureteral?&lt;br&gt;&lt;br&gt;a) Cistoscopia&lt;br&gt;&lt;br&gt;b) Cistouretrografía miccional&lt;br&gt;&lt;br&gt;c) Ecografía renal&lt;br&gt;&lt;br&gt;d) Uro-TAC</t>
  </si>
  <si>
    <t>b) Cistouretrografía miccional</t>
  </si>
  <si>
    <t>&lt;b&gt;FACTORES DE RIESGO Y DIAGNÓSTICO POR IMÁGENES EN LA POBLACIÓN PEDIÁTRICA&lt;/b&gt;&lt;br /&gt;&lt;br /&gt;El desarrollo de una infección del tracto urinario y su capacidad de recurrencia están fuertemente condicionados por diversos factores de riesgo anatómico-funcionales que alteran la anatomía o la dinámica normal de la micción facilitando el estasis urinario o el ascenso de gérmenes.&lt;br /&gt;• &lt;b&gt;Población Pediátrica:&lt;/b&gt; En los niños, la presencia de infecciones urinarias se encuentra condicionada principalmente a malformaciones estructurales de la vía urinaria. El factor predisponente anatómico más frecuente en este grupo etario es el &lt;b&gt;reflujo vesicoureteral&lt;/b&gt;.&lt;br /&gt;• &lt;b&gt;Diagnóstico por Imágenes:&lt;/b&gt; Los estudios imagenológicos resultan esenciales para evaluar el estado del parénquima, descartar obstrucciones o visualizar litiasis y malformaciones. Para este fin, el arsenal diagnóstico incluye a la ecografía abdominal/renal, la radiografía indirecta de abdomen, las &lt;b&gt;radiografías contrastadas&lt;/b&gt;, la tomografía computarizada (TC), la centellografía de perfusión y los métodos endoscópicos urológicos. &lt;i&gt;(Nota de correlación médica: Aunque el texto fuente agrupa el abordaje genéricamente bajo el término "radiografías contrastadas", la práctica médica universal consagra a la cistouretrografía miccional como el estudio dinámico de contraste estándar y de elección para confirmar, visualizar y estratificar el reflujo vesicoureteral en la infancia)&lt;/i&gt;.</t>
  </si>
  <si>
    <t>La opción B es correcta. Clínicamente, ante una niña con infecciones urinarias a repetición (fiebre y bacteriuria episódicas), la principal etiología subyacente a descartar es la presencia de una malformación urológica, siendo el reflujo vesicoureteral la causa más frecuente en la población pediátrica. Para confirmar y evaluar el grado de este reflujo de manera dinámica durante la micción, el estudio indicado de elección pertenece al grupo de las radiografías contrastadas, tratándose específicamente de la cistouretrografía miccional.</t>
  </si>
  <si>
    <t>• &lt;b&gt;a) Cistoscopia:&lt;/b&gt; Es incorrecta. Constituye un método endoscópico urológico invasivo que permite visualizar directamente la mucosa de la vejiga y la uretra, pero no es el estudio dinámico indicado para evaluar de primera línea el reflujo de orina hacia los uréteres durante el acto miccional.&lt;br /&gt;• &lt;b&gt;c) Ecografía renal:&lt;/b&gt; Es incorrecta. Si bien la ecografía abdominal/renal es un estudio de primera línea esencial para evaluar el tamaño del riñón y descartar dilataciones gruesas, carece de la sensibilidad funcional necesaria para confirmar o descartar definitivamente la presencia de reflujo vesicoureteral sin el uso de contraste en las vías.&lt;br /&gt;• &lt;b&gt;d) Uro-TAC:&lt;/b&gt; Es incorrecta. La tomografía computarizada (TC) urológica implica una altísima carga de radiación ionizante para un paciente pediátrico y no constituye el estudio funcional inicial de elección para diagnosticar el reflujo vesicoureteral.</t>
  </si>
  <si>
    <t>Niño de 1 año varón ITU febril primera vez. ¿Estudio imagenológico inicial?&lt;br&gt;&lt;br&gt;a) Uro-TAC sin contraste&lt;br&gt;&lt;br&gt;b) Ecografía renal y vesical&lt;br&gt;&lt;br&gt;c) Gammagrafia DMSA&lt;br&gt;&lt;br&gt;d) Cistouretrografia miccional</t>
  </si>
  <si>
    <t>&lt;br&gt;b) Ecografía renal y vesical</t>
  </si>
  <si>
    <t>En la población pediátrica, ante la confirmación de una primera infección urinaria febril, los estudios por imágenes son esenciales para investigar anomalías anatómicas subyacentes, siendo la &lt;b&gt;ecografía renal y vesical (abdominal)&lt;/b&gt; el método imagenológico inicial de elección por su inocuidad y alta especificidad para explorar la vía urológica en niños.</t>
  </si>
  <si>
    <t>&lt;b&gt;DIAGNÓSTICO POR IMÁGENES EN LA INFECCIÓN URINARIA PEDIÁTRICA&lt;/b&gt;&lt;br /&gt;&lt;br /&gt;El desarrollo de una infección del tracto urinario en la población infantil se encuentra fuertemente condicionado a la presencia de malformaciones urológicas subyacentes.&lt;br /&gt;• &lt;b&gt;Factor anatómico principal:&lt;/b&gt; De manera global, el &lt;i&gt;reflujo vesicoureteral&lt;/i&gt; es la causa y factor condicionante anatómico más frecuente en los niños.&lt;br /&gt;• &lt;b&gt;Rol de las imágenes:&lt;/b&gt; Tras confirmarse el diagnóstico microbiológico mediante urocultivo de una primera infección urinaria febril, los estudios por imágenes son esenciales para evaluar el estado del parénquima y descartar obstrucciones o malformaciones anatómicas.&lt;br /&gt;• &lt;b&gt;Ecografía Renal y Vesical:&lt;/b&gt; Constituye invariablemente el estudio inicial. Se recurre a la ecografía abdominal/renal ya que es considerado uno de los mejores métodos para explorar el riñón debido a su inocuidad (ideal en la edad pediátrica al no emitir radiación), comodidad y bajo costo.</t>
  </si>
  <si>
    <t>&lt;b&gt;b) Ecografía renal y vesical:&lt;/b&gt; Es la opción correcta. En un niño pequeño con un primer episodio de infección urinaria febril, la ecografía de las vías urinarias es el estudio imagenológico inicial indispensable y de primera línea para detectar malformaciones anatómicas groseras y evaluar el parénquima renal de manera totalmente inocua.</t>
  </si>
  <si>
    <t>&lt;b&gt;a) Uro-TAC sin contraste:&lt;/b&gt; Es incorrecta. La tomografía computarizada carece de indicación rutinaria en el abordaje diagnóstico inicial de una infección urinaria infantil, exponiendo al paciente pediátrico a altas dosis de radiación ionizante de forma innecesaria.&lt;br /&gt;&lt;b&gt;c) Gammagrafia DMSA y d) Cistouretrografia miccional:&lt;/b&gt; Son incorrectas como estudio inicial. Aunque son exámenes urológicos avanzados que se solicitan en niños para investigar exhaustivamente anomalías como el reflujo vesicoureteral o para detectar cicatrices corticales, su realización es un paso diagnóstico complementario posterior que se reserva para evoluciones atípicas, ITU recurrentes o hallazgos ecográficos anormales, no sustituyendo el rol primario de la ecografía.</t>
  </si>
  <si>
    <t>Paciente de 9 años niña ITU febril bilateral cicatrices. ¿Grado reflujo VUR?&lt;br&gt;&lt;br&gt;a) Grado I fisiológico&lt;br&gt;&lt;br&gt;b) Sin reflujo demostrado&lt;br&gt;&lt;br&gt;c) Grado V bilateral&lt;br&gt;&lt;br&gt;d) Grado II unilateral</t>
  </si>
  <si>
    <t>&lt;br&gt;c) Grado V bilateral</t>
  </si>
  <si>
    <t>En la población pediátrica, el &lt;b&gt;reflujo vesicoureteral&lt;/b&gt; severo es la malformación anatómica condicionante más frecuente; su persistencia permite el ascenso bacteriano generando infecciones parenquimatosas que provocan una extensa &lt;b&gt;cicatrización tisular bilateral&lt;/b&gt; y la pérdida progresiva de la capacidad funcional del riñón.</t>
  </si>
  <si>
    <t>&lt;b&gt;REFLUJO VESICOURETERAL Y CICATRIZACIÓN RENAL PEDIÁTRICA&lt;/b&gt;&lt;br /&gt;&lt;br /&gt;El desarrollo de infecciones del tracto urinario en la población infantil está fuertemente condicionado por factores de riesgo y malformaciones anatómicas subyacentes.&lt;br /&gt;• &lt;b&gt;Reflujo vesicoureteral:&lt;/b&gt; Esta alteración anatómica constituye el factor condicionante más frecuente en la población pediátrica. Altera la dinámica valvular fisiológica permitiendo el ascenso retrógrado de la orina contaminada desde la vejiga hacia los uréteres y el parénquima renal, desencadenando cuadros de infecciones altas o pielonefritis.&lt;br /&gt;• &lt;b&gt;Daño Parenquimatoso y Cicatrices:&lt;/b&gt; El impacto fisiopatológico de este anidamiento bacteriano es severo. Cada infección localizada en el parénquima renal genera que el tejido afectado se vaya cicatrizando. A largo plazo, esta &lt;b&gt;cicatrización tisular&lt;/b&gt; provoca que el riñón pierda progresivamente su capacidad funcional.&lt;br /&gt;• &lt;b&gt;Severidad Estructural (Correlato Clínico):&lt;/b&gt; Las formas más graves de reflujo (como el &lt;b&gt;Grado V bilateral&lt;/b&gt;) generan una dilatación y alteración anatómica masiva de todo el sistema excretor, asociándose intrínsecamente a la formación de múltiples cicatrices parenquimatosas bilaterales secundarias a los episodios infecciosos recurrentes.</t>
  </si>
  <si>
    <t>La opción c es correcta debido a que la literatura nefrológica establece que en los niños, las infecciones urinarias están fuertemente condicionadas a la presencia de malformaciones anatómicas, erigiéndose el &lt;b&gt;reflujo vesicoureteral&lt;/b&gt; como el factor condicionante más frecuente. El impacto fisiopatológico de cada infección en el parénquima genera que el tejido se vaya cicatrizando; por lo tanto, el hallazgo clínico de infecciones febriles recurrentes sumado a severas &lt;b&gt;cicatrices bilaterales&lt;/b&gt; evidencia un daño anatómico de extrema gravedad con reflujo intrarrenal masivo, lo cual es compatible únicamente con un &lt;b&gt;Grado V bilateral&lt;/b&gt;.</t>
  </si>
  <si>
    <t>&lt;br /&gt;• &lt;b&gt;a) Grado I fisiológico:&lt;/b&gt; Es incorrecta. El grado I implica un reflujo mínimo (que habitualmente solo alcanza el uréter sin dilatarlo de forma severa) y no justifica la aparición de un daño parenquimatoso letal con cicatrización bilateral extensa.&lt;br /&gt;• &lt;b&gt;b) Sin reflujo demostrado:&lt;/b&gt; Es diametralmente incorrecta. Las infecciones urinarias febriles recurrentes con daño parenquimatoso cicatrizal en la infancia obligan a sospechar e investigar de inmediato una malformación severa por reflujo vesicoureteral.&lt;br /&gt;• &lt;b&gt;d) Grado II unilateral:&lt;/b&gt; Es incorrecta. Un defecto anatómico leve y de carácter unilateral no puede justificar patogénicamente la aparición de un daño tisular profundo y cicatrices en ambos riñones (bilateral).</t>
  </si>
  <si>
    <t>Hombre de 70 años con hiperplasia prostática presenta fiebre 39°C escalofríos dolor lumbar. ¿Diagnóstico principal?&lt;br&gt;&lt;br&gt;a) Pielonefritis aguda&lt;br&gt;&lt;br&gt;b) Prostatitis bacteriana aguda&lt;br&gt;&lt;br&gt;c) Uretritis no gonocócica&lt;br&gt;&lt;br&gt;d) Cistitis hemorrágica</t>
  </si>
  <si>
    <t>a) Pielonefritis aguda</t>
  </si>
  <si>
    <t>El síndrome urinario alto o &lt;b&gt;pielonefritis aguda&lt;/b&gt; se caracteriza clínicamente por un fuerte componente sistémico manifestado con &lt;b&gt;fiebre alta (ej. 39°C)&lt;/b&gt;, &lt;b&gt;escalofríos&lt;/b&gt;, sudoración y &lt;b&gt;dolor lumbar&lt;/b&gt;, constituyendo en este paciente una infección complicada debido a la presencia de una anomalía estructural urológica de base (hiperplasia prostática).</t>
  </si>
  <si>
    <t>&lt;b&gt;SÍNDROME URINARIO ALTO: PIELONEFRITIS AGUDA&lt;/b&gt;&lt;br /&gt;&lt;br /&gt;Cuando la infección urinaria asciende y se aloja en el parénquima renal, se establece el diagnóstico de &lt;i&gt;pielonefritis aguda&lt;/i&gt;.&lt;br /&gt;• &lt;b&gt;Clínica Sistémica:&lt;/b&gt; La infección adquiere un fuerte componente sistémico. El paciente manifiesta de forma característica &lt;b&gt;fiebre&lt;/b&gt; (frecuentemente elevada, ej. &lt;b&gt;39º&lt;/b&gt;), &lt;b&gt;dolor lumbar&lt;/b&gt;, sudoración y taquicardia.&lt;br /&gt;• &lt;b&gt;Signo Diferencial Cardinal:&lt;/b&gt; El hallazgo clínico principal que permite diferenciar la pielonefritis aguda de las infecciones bajas (como la &lt;i&gt;cistitis aguda&lt;/i&gt;) es justamente la presencia de &lt;b&gt;fiebre de más de 38,5 °C&lt;/b&gt; y la constatación al examen físico de una &lt;b&gt;puño percusión renal positiva&lt;/b&gt;.&lt;br /&gt;• &lt;b&gt;Clasificación de Complejidad:&lt;/b&gt; Toda &lt;i&gt;pielonefritis aguda&lt;/i&gt; se considera de por sí una &lt;b&gt;infección complicada&lt;/b&gt; dado el compromiso parenquimatoso. Asimismo, la presencia de anomalías estructurales o funcionales de las vías urinarias (como la disfunción u obstrucción prostática en varones mayores de 50 años) categoriza al cuadro infeccioso como complicado.</t>
  </si>
  <si>
    <t>La opción A es correcta. Clínicamente, el paciente presenta el síndrome urinario alto clásico (pielonefritis aguda), caracterizado inequívocamente por la tríada de fiebre elevada (39°C), escalofríos y dolor lumbar. En este varón anciano, la hiperplasia prostática actúa como el factor de riesgo anatómico-funcional (obstructivo) que favoreció el estasis de orina en la vejiga y el consecuente ascenso bacteriano hacia el parénquima renal, configurando una ITU alta y complicada.</t>
  </si>
  <si>
    <t>• &lt;b&gt;b) Prostatitis bacteriana aguda:&lt;/b&gt; Es incorrecta. Si bien en el varón con infección urinaria recurrente se debe pensar en &lt;i&gt;prostatitis&lt;/i&gt;, el dolor lumbar franco asociado a escalofríos y fiebre de 39°C conforma la presentación de "libro" del síndrome urinario alto (&lt;i&gt;pielonefritis aguda&lt;/i&gt;).&lt;br /&gt;• &lt;b&gt;c) Uretritis no gonocócica:&lt;/b&gt; Es incorrecta. La &lt;i&gt;uretritis&lt;/i&gt; presenta síntomas urinarios suaves y de inicio solapado, típicamente acompañados de secreción uretral, careciendo del componente sistémico severo parenquimatoso manifestado por fiebre de 39°C y dolor lumbar.&lt;br /&gt;• &lt;b&gt;d) Cistitis hemorrágica:&lt;/b&gt; Es incorrecta. El síndrome urinario bajo (&lt;i&gt;cistitis&lt;/i&gt;) cursa con disuria intensa, polaquiuria, tenesmo vesical y hematuria, pero característicamente no presenta fiebre elevada ni dolor lumbar, hallazgos que excluyen la afectación clínica puramente vesical.</t>
  </si>
  <si>
    <t>&lt;b&gt;DIAGNÓSTICO DIFERENCIAL CLÍNICO&lt;/b&gt;&lt;br /&gt;&lt;br /&gt;• &lt;b&gt;Síndrome Urinario Bajo (Cistitis):&lt;/b&gt; La clínica clásica de la inflamación vesical se caracteriza por la asociación de disuria, tenesmo vesical, polaquiuria y dolor hipogástrico. Eventualmente puede cursar con febrícula, pero la fiebre alta no es lo predominante ni presenta puño percusión renal positiva.&lt;br /&gt;• &lt;b&gt;Síndrome Urinario Alto (Pielonefritis):&lt;/b&gt; El germen invade el tracto superior y se aloja en pleno parénquima del riñón, sumando a los síntomas urinarios un profundo estado tóxico sistémico con fiebre elevada, escalofríos, dolor lumbar y frecuentemente náuseas y vómitos.</t>
  </si>
  <si>
    <t>Hombre de 75 años sonda vesical crónica hematuria macroscópica. ¿Complicación más frecuente?&lt;br&gt;&lt;br&gt;a) Cistitis hemorrágica bacteriana&lt;br&gt;&lt;br&gt;b) Litiasis vesical&lt;br&gt;&lt;br&gt;c) Cáncer vesical&lt;br&gt;&lt;br&gt;d) Trauma sondaje</t>
  </si>
  <si>
    <t>&lt;br&gt;a) Cistitis hemorrágica bacteriana</t>
  </si>
  <si>
    <t>En el paciente portador de una &lt;b&gt;sonda vesical crónica&lt;/b&gt;, la complicación inflamatoria infecciosa más frecuente es la progresión a una &lt;b&gt;infección del tracto urinario inferior&lt;/b&gt; (cistitis bacteriana), la cual genera una franca inflamación de la mucosa vesical capaz de manifestarse clínicamente con &lt;b&gt;hematuria&lt;/b&gt; macroscópica (hallazgo presente hasta en un 40% de las cistitis).</t>
  </si>
  <si>
    <t>&lt;b&gt;COMPLICACIONES DEL SONDAJE VESICAL PROLONGADO&lt;/b&gt;&lt;br /&gt;&lt;br /&gt;El paciente portador de una sonda permanente se encuentra expuesto de manera ininterrumpida a la colonización bacteriana y presenta un altísimo riesgo de desarrollar severas complicaciones asociadas al dispositivo de larga duración. Las más destacadas en la práctica clínica incluyen:&lt;br /&gt;• &lt;b&gt;Bacteriuria e Infecciones:&lt;/b&gt; Progresión a infección del tracto urinario inferior (cistitis) y superior.&lt;br /&gt;• &lt;b&gt;Bacteriemias:&lt;/b&gt; Se manifiestan típicamente mediante episodios febriles frecuentes, desencadenados a menudo por la movilización de gérmenes hacia el torrente sanguíneo durante el recambio de la sonda.&lt;br /&gt;• &lt;b&gt;Obstrucción de la sonda.&lt;/b&gt;&lt;br /&gt;• &lt;b&gt;Formación de cálculos (litiasis):&lt;/b&gt; Tanto vesicales como renales, fuertemente asociados a la producción de la enzima ureasa por parte de uropatógenos.&lt;br /&gt;• &lt;b&gt;Formación de fístulas e incontinencia.&lt;/b&gt;&lt;br /&gt;• &lt;b&gt;Cáncer vesical:&lt;/b&gt; El riesgo neoplásico se encuentra incrementado a muy largo plazo, íntimamente asociado a la inflamación crónica inducida por el catéter.</t>
  </si>
  <si>
    <t>&lt;b&gt;a) Cistitis hemorrágica bacteriana:&lt;/b&gt; Es la opción correcta. Todo paciente con sonda vesical crónica presenta bacteriuria. La invasión y progresión a infección del tracto urinario inferior (cistitis) provoca una franca inflamación de la mucosa vesical, constituyendo la causa y complicación patológica más frecuente que justifica la aparición aguda de hematuria macroscópica en este contexto.</t>
  </si>
  <si>
    <t>&lt;b&gt;b) Litiasis vesical:&lt;/b&gt; Es incorrecta. Aunque la colonización por gérmenes productores de ureasa (ej. &lt;i&gt;Proteus mirabilis&lt;/i&gt;) favorece la formación de cálculos vesicales, la inflamación infecciosa directa de la mucosa (cistitis) la supera ampliamente en frecuencia diaria como causa de sangrado urológico.&lt;br /&gt;&lt;b&gt;c) Cáncer vesical:&lt;/b&gt; Es incorrecta. Si bien la irritación mecánica y la inflamación crónica por el catéter permanente elevan de forma documentada el riesgo de desarrollar neoplasias vesicales, el cáncer es una secuela tórpida a muy largo plazo y no la complicación habitual más frecuente.&lt;br /&gt;&lt;b&gt;d) Trauma sondaje:&lt;/b&gt; Es incorrecta. El trauma directo genera sangrado típicamente al momento de la colocación aguda o durante los recambios forzados del catéter, pero en un paciente que ya porta la sonda de forma crónica, la aparición espontánea de hematuria obliga a sospechar primero en un foco infeccioso inflamatorio descompensado.</t>
  </si>
  <si>
    <t>&lt;b&gt;BACTERIURIA ASINTOMÁTICA VS. INFECCIÓN ASOCIADA A CATÉTER&lt;/b&gt;&lt;br /&gt;&lt;br /&gt;El manejo clínico del paciente sondado exige diferenciar rigurosamente la colonización inofensiva de la verdadera infección:&lt;br /&gt;• &lt;b&gt;Bacteriuria asintomática:&lt;/b&gt; En pacientes instrumentados, la simple presencia de gérmenes en la orina sin clínica define a la bacteriuria asintomática. &lt;b&gt;Jamás se debe tratar la bacteriuria asintomática en estos pacientes&lt;/b&gt; ni realizar urocultivos seriados de rutina, ya que los antibióticos solo seleccionarán cepas multirresistentes.&lt;br /&gt;• &lt;b&gt;Infección activa (IACS):&lt;/b&gt; El cuadro evoluciona a una verdadera infección urinaria asociada a sonda cuando el paciente manifiesta fiebre, escalofríos y algias difusas. Solo en este escenario sintomático se debe tratar durante 7 días, guiándose por el urocultivo (previa punción de la sonda o tras su recambio obligatorio si lleva más de 7 días colocada).</t>
  </si>
  <si>
    <t>Hombre de 55 años post-cirugía transuretral próstata presenta fiebre dolor suprapúbico. ¿Complicación posquirúrgica?&lt;br&gt;&lt;br&gt;a) Absceso prostático&lt;br&gt;&lt;br&gt;b) Infección urinaria postoperatoria&lt;br&gt;&lt;br&gt;c) Fístula vesicorrectal&lt;br&gt;&lt;br&gt;d) Estenosis uretral</t>
  </si>
  <si>
    <t>&lt;br&gt;b) Infección urinaria postoperatoria</t>
  </si>
  <si>
    <t>La &lt;b&gt;infección urinaria asociada a los cuidados de la salud (nosocomial)&lt;/b&gt; constituye la complicación infecciosa directa de la &lt;b&gt;manipulación urológica reciente&lt;/b&gt; y la instrumentación invasiva (como la cirugía prostática y uso de sonda vesical), manifestándose característicamente con fiebre y dolor hipogástrico.</t>
  </si>
  <si>
    <t>&lt;b&gt;INFECCIÓN URINARIA ASOCIADA A CUIDADOS DE LA SALUD (IACS)&lt;/b&gt;&lt;br /&gt;&lt;br /&gt;Las infecciones urológicas en el ámbito intrahospitalario presentan escenarios clínicos fuertemente condicionados por la instrumentación médica.&lt;br /&gt;• &lt;b&gt;Procedimientos de riesgo:&lt;/b&gt; La incidencia de estas infecciones y la posibilidad de que sean causadas por microorganismos inusuales aumenta significativamente frente a la &lt;b&gt;manipulación urológica reciente&lt;/b&gt; (instrumentación sobre la vía urinaria) y la presencia de la &lt;b&gt;sonda vesical&lt;/b&gt; permanente.&lt;br /&gt;• &lt;b&gt;Microbiología intrahospitalaria:&lt;/b&gt; El perfil etiológico en pacientes hospitalizados o instrumentados cambia drásticamente respecto al de la comunidad. Si bien &lt;i&gt;Escherichia coli&lt;/i&gt; sigue siendo la especie más frecuente (35-50%), cobran protagonismo gérmenes multirresistentes como &lt;i&gt;Klebsiella spp&lt;/i&gt;, &lt;i&gt;Proteus mirabilis&lt;/i&gt;, &lt;i&gt;Enterobacter&lt;/i&gt;, &lt;i&gt;Enterococos&lt;/i&gt; y &lt;i&gt;Pseudomonas aeruginosa&lt;/i&gt;.&lt;br /&gt;• &lt;b&gt;ITU en el varón:&lt;/b&gt; La disfunción u obstrucción prostática se erige como el factor anatómico predominante que aumenta la incidencia de infecciones del tracto urinario en varones mayores de 50 años.</t>
  </si>
  <si>
    <t>La opción b es correcta debido a que la literatura médica establece que la &lt;b&gt;instrumentación invasiva&lt;/b&gt; y la &lt;b&gt;manipulación urológica reciente&lt;/b&gt; (como lo es una cirugía transuretral de próstata) vulneran directamente la barrera urotelial y constituyen factores de riesgo críticos para el desarrollo de una &lt;b&gt;infección urinaria asociada a los cuidados de la salud&lt;/b&gt;. Esta complicación infecciosa justifica plenamente la aparición aguda de un síndrome urinario bajo manifestado por fiebre y dolor hipogástrico (suprapúbico).</t>
  </si>
  <si>
    <t>&lt;br /&gt;• &lt;b&gt;a) Absceso prostático:&lt;/b&gt; Es incorrecta. Si bien es una complicación infecciosa posible tras un procedimiento urológico, la infección del tracto urinario (cistitis/ITU nosocomial) es estadísticamente la complicación infecciosa y causa más común post-instrumentación de la vía urinaria.&lt;br /&gt;• &lt;b&gt;c) Fístula vesicorrectal:&lt;/b&gt; Es incorrecta. Representa una grave complicación anatómica estructural traumática o iatrogénica, no siendo la causa infecciosa aguda estándar que justifica la fiebre y el dolor de origen urotelial en el postoperatorio inmediato.&lt;br /&gt;• &lt;b&gt;d) Estenosis uretral:&lt;/b&gt; Es incorrecta. Constituye una complicación mecánica crónica y tardía secundaria a la cicatrización fibrosa del trauma en la uretra, no presentándose como un síndrome infeccioso agudo febril en los primeros días.</t>
  </si>
  <si>
    <t>&lt;b&gt;CLÍNICA DEL SÍNDROME URINARIO BAJO (CISTITIS)&lt;/b&gt;&lt;br /&gt;&lt;br /&gt;El paciente que padece una infección del tracto urinario inferior manifiesta una inflamación vesical clásica que orienta el diagnóstico clínico.&lt;br /&gt;• &lt;b&gt;Sintomatología:&lt;/b&gt; El síndrome se caracteriza cardinalmente por la asociación de &lt;b&gt;disuria&lt;/b&gt;, &lt;b&gt;tenesmo vesical&lt;/b&gt;, &lt;b&gt;polaquiuria&lt;/b&gt; y &lt;b&gt;dolor hipogástrico&lt;/b&gt; (dolor suprapúbico).&lt;br /&gt;• &lt;b&gt;Fiebre:&lt;/b&gt; Eventualmente el cuadro puede cursar con fiebre, aunque no es el síntoma predominante ni el parámetro definitorio principal como sí lo es frente a los cuadros de infección alta sistémica (&lt;i&gt;pielonefritis&lt;/i&gt;).</t>
  </si>
  <si>
    <t>Paciente de 7 años niña bacteriuria recurrente cicatrices pielonefríticas. ¿Profilaxis antibiótica larga?&lt;br&gt;&lt;br&gt;a) Trimetoprim 2 mg/kg nocturna&lt;br&gt;&lt;br&gt;b) Amoxicilina 20 mg/kg nocturna&lt;br&gt;&lt;br&gt;c) Nitrofurantoína 2-3 mg/kg nocturna&lt;br&gt;&lt;br&gt;d) Cefixima 4 mg/kg nocturna</t>
  </si>
  <si>
    <t>c) Nitrofurantoína 2-3 mg/kg nocturna</t>
  </si>
  <si>
    <t>En el manejo de la &lt;b&gt;infección urinaria recurrente&lt;/b&gt; asociada a anomalías urológicas irreversibles (como el desarrollo de &lt;b&gt;cicatrices pielonefríticas&lt;/b&gt; en la población pediátrica), está formalmente indicada la instauración de una &lt;b&gt;profilaxis antibiótica prolongada&lt;/b&gt;, destacándose la &lt;b&gt;Nitrofurantoína&lt;/b&gt; por conservar tasas de resistencia bacteriana ínfimas.</t>
  </si>
  <si>
    <t>&lt;b&gt;TRATAMIENTO Y PROFILAXIS EN INFECCIONES URINARIAS RECURRENTES&lt;/b&gt;&lt;br /&gt;&lt;br /&gt;El abordaje terapéutico de las infecciones urinarias a repetición varía significativamente dependiendo de la presencia de anomalías anatómico-funcionales subyacentes.&lt;br /&gt;• &lt;b&gt;Población Pediátrica y Anomalías Urológicas:&lt;/b&gt; En los niños, las infecciones urinarias están fuertemente condicionadas a malformaciones estructurales de la vía urinaria (siendo el reflujo vesicoureteral el factor predisponente más frecuente). La invasión ascendente hacia el parénquima renal genera daño tisular directo, provocando que el tejido se vaya cicatrizando (&lt;b&gt;cicatrices pielonefríticas&lt;/b&gt;) y conllevando a la pérdida progresiva de la función funcional del riñón.&lt;br /&gt;• &lt;b&gt;Indicación de Profilaxis Prolongada:&lt;/b&gt; Frente a una infección urinaria recurrente asociada a una anomalía urológica que no es subsanable a corto plazo, la conducta médica establece que el paciente se deriva directamente a &lt;b&gt;profilaxis antibiótica prolongada&lt;/b&gt; para evitar nuevos episodios de infección alta que perpetúen la cicatrización parenquimatosa.&lt;br /&gt;• &lt;b&gt;Elección del Antimicrobiano:&lt;/b&gt; Para esquemas preventivos o empíricos, la &lt;b&gt;Nitrofurantoína&lt;/b&gt; se posiciona como una droga de gran elección dado que conserva una altísima sensibilidad epidemiológica, presentando tasas de resistencia bacteriana prácticamente nulas (1-2%).</t>
  </si>
  <si>
    <t>La opción C es correcta. Clínicamente, ante una niña con bacteriuria recurrente y evidencia de daño parenquimatoso crónico (cicatrices pielonefríticas, las cuales son secuela típica de infecciones altas recurrentes o reflujo vesicoureteral), el algoritmo terapéutico exige prevenir de forma inminente nuevos episodios que deterioren la función renal. Para este fin, está indicada la profilaxis antibiótica prolongada en dosis nocturna. La &lt;i&gt;Nitrofurantoína&lt;/i&gt; es el agente de primera línea ideal para estos esquemas preventivos prolongados debido a su perfil de seguridad y sus ínfimas tasas de resistencia (1-2%). &lt;i&gt;(Nota: La posología pediátrica específica de 2-3 mg/kg deriva del enunciado del MCQ, aplicándose sobre los principios de profilaxis urológica y sensibilidad bacteriana validados en las fuentes)&lt;/i&gt;.</t>
  </si>
  <si>
    <t>• &lt;b&gt;a) Trimetoprim 2 mg/kg nocturna:&lt;/b&gt; Es incorrecta. El &lt;i&gt;Trimetoprima-Sulfametoxazol (TMS)&lt;/i&gt; presenta actualmente altísimas tasas de resistencia epidemiológica local (alcanzando del 39 al 43%), por lo que ha sido relegado frente a agentes con mejor perfil de sensibilidad sostenida (como la nitrofurantoína) para esquemas profilácticos a largo plazo.&lt;br /&gt;• &lt;b&gt;b) Amoxicilina 20 mg/kg nocturna:&lt;/b&gt; Es incorrecta. El uso sostenido de aminopenicilinas no protegidas o de amplio espectro genera una altísima presión de selección, alterando drásticamente la flora normal intestinal y perineal y favoreciendo el desarrollo de cepas resistentes.&lt;br /&gt;• &lt;b&gt;d) Cefixima 4 mg/kg nocturna:&lt;/b&gt; Es incorrecta. Las cefalosporinas de amplio espectro favorecen masivamente la colonización por enterobacterias productoras de Betalactamasas de Espectro Extendido (BLEE), por lo que su indicación como profilaxis continua resultaría en la selección de patógenos intrahospitalarios multirresistentes.</t>
  </si>
  <si>
    <t>&lt;b&gt;RESISTENCIA BACTERIANA EN EL TRACTO URINARIO&lt;/b&gt;&lt;br /&gt;&lt;br /&gt;La epidemiología actual documenta una alta tasa de resistencia de los uropatógenos (principalmente &lt;i&gt;Escherichia coli&lt;/i&gt;) frente a los antibióticos históricamente utilizados.&lt;br /&gt;• &lt;b&gt;Presión de selección:&lt;/b&gt; El uso innecesario o continuo de antimicrobianos actúa matando las cepas sensibles y seleccionando a las cepas resistentes predominantes (ej. cepas productoras de BLEE asociadas al uso de cefalosporinas de 3ª generación).&lt;br /&gt;• &lt;b&gt;Perfil de la Nitrofurantoína:&lt;/b&gt; En franca contrapartida a fármacos como la &lt;i&gt;Ciprofloxacina&lt;/i&gt; o el &lt;i&gt;TMS&lt;/i&gt;, la &lt;i&gt;Nitrofurantoína&lt;/i&gt; conserva una sensibilidad excepcional, por lo que es la droga frecuentemente indicada en cuadros empíricos no complicados o profilaxis, evitando el riesgo colateral de resistencias sistémicas mayores.</t>
  </si>
  <si>
    <t>Paciente de 63 años con poliquistosis renal y enfermedad renal crónica presenta quistes infectados con dolor lumbar y fiebre. ¿Cuál es el tratamiento antibiótico dirigido recomendado?&lt;br&gt;&lt;br&gt;a) Ciprofloxacino 750 mg dos veces al día durante 3 semanas&lt;br&gt;&lt;br&gt;b) Metronidazol oral&lt;br&gt;&lt;br&gt;c) Ampicilina sulbactam intravenosa&lt;br&gt;&lt;br&gt;d) Doxiciclina 100 mg dos veces al día</t>
  </si>
  <si>
    <t>&lt;br&gt;a) Ciprofloxacino 750 mg dos veces al día durante 3 semanas</t>
  </si>
  <si>
    <t>En los pacientes con poliquistosis renal, la infección de los quistes constituye una infección urinaria complicada de difícil acceso farmacológico. Se requiere administrar antimicrobianos liposolubles con &lt;b&gt;alta penetración y concentración intraquística&lt;/b&gt;, siendo las &lt;b&gt;fluoroquinolonas&lt;/b&gt; (como el &lt;b&gt;ciprofloxacino&lt;/b&gt;) los fármacos de elección para este fin, indicándose en dosis altas y durante tiempos prolongados (ej. &lt;b&gt;3 semanas&lt;/b&gt;).&lt;br&gt;&lt;br&gt;&lt;i&gt;(Nota: El esquema específico con ciprofloxacino 750 mg dos veces al día durante 3 semanas para quistes infectados no se encuentra detallado explícitamente en las fuentes provistas, por lo que esta información clínica complementaria no es de las fuentes y puedes querer verificarla independientemente. Las fuentes sí destacan el uso de fluoroquinolonas para penetrar tejidos urológicos complejos y el manejo general de las infecciones complicadas).&lt;/i&gt;</t>
  </si>
  <si>
    <t>&lt;b&gt;INFECCIÓN URINARIA COMPLICADA Y PENETRACIÓN TISULAR&lt;/b&gt;&lt;br /&gt;&lt;br /&gt;La infección del tracto urinario se categoriza como complicada cuando existen anomalías estructurales o funcionales de las vías urinarias (malformaciones anatómicas, litiasis o poliquistosis renal), o alteraciones en la inmunidad del huésped.&lt;br /&gt;• &lt;b&gt;Dificultad de penetración farmacológica:&lt;/b&gt; En tejidos urológicos cerrados o de difícil acceso (como ocurre en los quistes renales o análogamente en la próstata), se exigen antibióticos con una altísima penetración tisular y glandular para lograr erradicar a las bacterias responsables.&lt;br /&gt;• &lt;b&gt;Fluoroquinolonas (Ciprofloxacina):&lt;/b&gt; Son los antimicrobianos que mejor penetración y eficacia clínica han demostrado en estos escenarios anatómicos cerrados y profundos. Su uso en estas infecciones complejas requiere invariablemente instaurar una &lt;b&gt;duración prolongada&lt;/b&gt; (por ejemplo, esquemas de 3 a 6 semanas) para alcanzar curas microbiológicas efectivas.&lt;br /&gt;• &lt;b&gt;Resistencia y uso racional:&lt;/b&gt; Cabe destacar que, si bien son excelentes para penetrar tejidos profundos, en la actualidad no se recomiendan como tratamiento empírico inicial en cistitis simples no complicadas debido a las altísimas tasas de resistencia locales en enterobacterias (que escalan hasta el 49% en varones mayores de 60 años en Argentina).</t>
  </si>
  <si>
    <t>&lt;b&gt;a) Ciprofloxacino 750 mg dos veces al día durante 3 semanas:&lt;/b&gt; Es la opción correcta en la práctica clínica. Las fluoroquinolonas (ciprofloxacino, levofloxacino) poseen propiedades farmacocinéticas (liposolubilidad) que les permiten atravesar la gruesa pared de los quistes renales y concentrarse eficazmente en el líquido intraquístico. Para esterilizar un quiste infectado, el tratamiento médico exige ineludiblemente el uso de dosis plenas durante tiempos muy prolongados (varias semanas).</t>
  </si>
  <si>
    <t>&lt;b&gt;b) Metronidazol oral:&lt;/b&gt; Es incorrecta. El metronidazol es activo primordialmente contra gérmenes anaerobios, los cuales no constituyen la etiología microbiológica habitual (enterobacterias como &lt;i&gt;E. coli&lt;/i&gt;) en las infecciones ascendentes de vías urinarias superiores y quistes renales.&lt;br /&gt;&lt;b&gt;c) Ampicilina sulbactam intravenosa:&lt;/b&gt; Es incorrecta en este escenario clínico específico. Si bien los betalactámicos asociados a inhibidores de betalactamasas son el esquema empírico de elección general para pielonefritis y sepsis urológica intrahospitalaria, al ser moléculas altamente hidrosolubles, poseen una penetración tisular sumamente pobre o nula hacia el interior de los quistes renales cerrados.&lt;br /&gt;&lt;b&gt;d) Doxiciclina 100 mg dos veces al día:&lt;/b&gt; Es incorrecta. Aunque es un fármaco que penetra bien los tejidos y se utiliza en infecciones urológicas puntuales (uretritis por gérmenes intracelulares atípicos), no constituye la droga bactericida de elección frente a bacilos gramnegativos entéricos en un foco de tejido renal profundo.</t>
  </si>
  <si>
    <t>&lt;b&gt;TRATAMIENTO DE LA PIELONEFRITIS NO COMPLICADA VERSUS GRAVE&lt;/b&gt;&lt;br /&gt;&lt;br /&gt;Cuando la infección alta asienta sobre un parénquima sin quistes cerrados (pielonefritis clásica):&lt;br /&gt;• &lt;b&gt;Manejo ambulatorio (leve-moderada):&lt;/b&gt; Se pueden utilizar opciones como &lt;i&gt;Ciprofloxacina 500 mg c/12 hs VO&lt;/i&gt; por 7 días, o betalactámicos como &lt;i&gt;Cefixima&lt;/i&gt;.&lt;br /&gt;• &lt;b&gt;Manejo en internación (grave):&lt;/b&gt; Ante compromiso de la función renal, vómitos o deshidratación, el esquema general de elección intrahospitalario es &lt;b&gt;Ampicilina-sulbactam 1.5 g IV cada 6 horas&lt;/b&gt; (pudiendo asociarse a Claritromicina para cobertura atípica), reservándose drogas como &lt;i&gt;Cefepime&lt;/i&gt; o &lt;i&gt;Piperacilina-tazobactam&lt;/i&gt; si existen factores de riesgo probados para &lt;i&gt;Pseudomonas aeruginosa&lt;/i&gt; (alteraciones anatómicas crónicas y hospitalizaciones previas).</t>
  </si>
  <si>
    <t>Paciente de 85 años demencia avanzada incontinencia urinaria olor amoniacal. ¿Manejo correcto?&lt;br&gt;&lt;br&gt;a) Sonda vesical permanente&lt;br&gt;&lt;br&gt;b) Urocultivo sintomáticos&lt;br&gt;&lt;br&gt;c) Antibióticos empíricos rutina&lt;br&gt;&lt;br&gt;d) Pañal geriátrico permanente</t>
  </si>
  <si>
    <t>&lt;br&gt;d) Pañal geriátrico permanente</t>
  </si>
  <si>
    <t>&lt;b&gt;BACTERIURIA ASINTOMÁTICA Y MANEJO EN EL ANCIANO&lt;/b&gt;&lt;br /&gt;&lt;br /&gt;La bacteriuria asintomática se define por la presencia de bacterias en la orina (urocultivo ≥ 10⁵ UFC/ml) en absoluta ausencia de síntomas clínicos del tracto urinario.&lt;br /&gt;• &lt;b&gt;Población anciana e institucionalizada:&lt;/b&gt; Las infecciones urinarias y la colonización asintomática se observan con altísima frecuencia en pacientes mayores de 65 años. Esta colonización puede generar alteraciones físico-químicas en la orina (como olor amoniacal), sin implicar un proceso infeccioso activo que invada los tejidos.&lt;br /&gt;• &lt;b&gt;Regla de tratamiento:&lt;/b&gt; La premisa general y fundamental frente a la bacteriuria asintomática es que &lt;b&gt;no requiere tratamiento antibiótico&lt;/b&gt;. El uso de antibióticos sin síntomas genera una presión de selección que elimina la flora sensible y favorece la supervivencia de cepas multirresistentes.&lt;br /&gt;• &lt;b&gt;Poblaciones donde NO tratar:&lt;/b&gt; Está formalmente desaconsejado el uso empírico de antibióticos en pacientes diabéticos, &lt;b&gt;institucionalizados y mayores de 65 años&lt;/b&gt;, mujeres postmenopáusicas, y pacientes con cateterización intermitente o sonda vesical permanente.&lt;br /&gt;• &lt;b&gt;Evitar la instrumentación:&lt;/b&gt; El uso del catéter urinario (sonda vesical) debe evitarse en absoluto si no es estrictamente necesario, ya que su implantación prolongada es el factor de riesgo crítico para desarrollar Infecciones Urinarias Asociadas a los Cuidados de la Salud (IACS) y bacteriemias severas.</t>
  </si>
  <si>
    <t>La opción d es correcta debido a que, frente a un paciente anciano de 85 años con demencia avanzada e incontinencia crónica, el simple hallazgo de olor amoniacal indica una colonización bacteriana y &lt;b&gt;bacteriuria asintomática&lt;/b&gt; esperable para su edad. Al carecer de clínica infecciosa aguda (fiebre, dolor, afectación sistémica), las directrices infectológicas desaconsejan tratar con antibióticos y obligan a evitar la sonda vesical injustificada (por el alto riesgo de sepsis urológica y resistencia), dejando al &lt;b&gt;pañal geriátrico permanente&lt;/b&gt; como la conducta higiénica y médica más segura para el manejo no invasivo de su incontinencia.</t>
  </si>
  <si>
    <t>&lt;br /&gt;• &lt;b&gt;a) Sonda vesical permanente:&lt;/b&gt; Es diametralmente incorrecta. Las normativas exigen evitar el uso del catéter urinario si no es estrictamente necesario, ya que hasta en un 25% de los pacientes sondados por más de 7 días aparece una bacteriuria nosocomial que progresa a infección grave.&lt;br /&gt;• &lt;b&gt;b) Urocultivo sintomáticos:&lt;/b&gt; Es incorrecta. El paciente presenta un cuadro de incontinencia por demencia que requiere resolución práctica, y al no exhibir síntomas típicos de infección urinaria, no está indicado iniciar estudios microbiológicos que solo confirmarán una bacteriuria asintomática que de todas formas no se tratará.&lt;br /&gt;• &lt;b&gt;c) Antibióticos empíricos rutina:&lt;/b&gt; Es incorrecta. El tratamiento antibiótico empírico para la bacteriuria asintomática está formalmente contraindicado en mayores de 65 años, ya que únicamente generaría presión de selección y propiciaría el desarrollo de gérmenes productores de BLEE o carbapenemasas.</t>
  </si>
  <si>
    <t>&lt;b&gt;PREVENCIÓN Y BUNDLES EN EL TRACTO URINARIO&lt;/b&gt;&lt;br /&gt;&lt;br /&gt;Para evitar las complicaciones y la elevada morbimortalidad de la infección urinaria nosocomial, el pronóstico mejora mediante la estricta adherencia a un paquete de recomendaciones (Bundles):&lt;br /&gt;• &lt;b&gt;Colocación:&lt;/b&gt; Evitar el uso de catéter urinario si no es estrictamente necesario. Si se requiere, usar el catéter del menor tamaño posible bajo técnica aséptica estricta y sistema cerrado.&lt;br /&gt;• &lt;b&gt;Mantenimiento:&lt;/b&gt; Evaluar diariamente la necesidad de continuar con el catéter urinario y removerlo lo antes posible.&lt;br /&gt;• &lt;b&gt;Bacteriuria en sondados:&lt;/b&gt; En pacientes instrumentados, jamás se hace profilaxis antibacteriana ni se trata la bacteriuria asintomática, reservando el antimicrobiano guiado por cultivo exclusivamente para cuando el paciente manifieste fiebre u otros signos sistémicos.</t>
  </si>
  <si>
    <t>Hombre de 45 años catéter vesical permanente bacteriuria asintomática ¿Manejo recomendado?&lt;br&gt;&lt;br&gt;a) Cultivo mensual rutina&lt;br&gt;&lt;br&gt;b) Antibióticos empíricos&lt;br&gt;&lt;br&gt;c) Cambio catéter antibiótico&lt;br&gt;&lt;br&gt;d) Observación sin tratamiento</t>
  </si>
  <si>
    <t>d) Observación sin tratamiento</t>
  </si>
  <si>
    <t>En las infecciones urinarias asociadas a &lt;b&gt;pacientes sondados&lt;/b&gt; (catéter vesical permanente), la &lt;b&gt;bacteriuria asintomática NO debe ser tratada&lt;/b&gt;, y tampoco se deben realizar urocultivos seriados rutinarios en ausencia de síntomas, recomendándose exclusivamente la &lt;b&gt;observación&lt;/b&gt;.</t>
  </si>
  <si>
    <t>&lt;b&gt;TRATAMIENTO DE LA BACTERIURIA ASINTOMÁTICA Y PACIENTES SONDADOS&lt;/b&gt;&lt;br /&gt;&lt;br /&gt;El manejo clínico frente al rescate de bacterias en la orina sin expresión sintomática es restrictivo para evitar complicaciones epidemiológicas.&lt;br /&gt;• &lt;b&gt;Premisa Fundamental:&lt;/b&gt; La bacteriuria asintomática no requiere tratamiento antibiótico. La indicación médica general consiste en ingerir 2 litros de agua por día y observar la aparición de síntomas.&lt;br /&gt;• &lt;b&gt;Pacientes Sondados (Contraindicación absoluta de tratamiento):&lt;/b&gt; Está formalmente desaconsejado y proscripto tratar la bacteriuria asintomática en pacientes con sonda vesical permanente o cateterización intermitente. El uso injustificado de antibióticos sin síntomas genera una presión de selección que selecciona cepas resistentes predominantes, las cuales ascenderán mediadas por esta multirresistencia cuando el paciente requiera verdaderamente un tratamiento por infección sintomática.&lt;br /&gt;• &lt;b&gt;Prácticas no recomendadas:&lt;/b&gt; Jamás se hace profilaxis antibacteriana en estos pacientes, y no se deben realizar urocultivos seriados en ausencia de clínica sugestiva.</t>
  </si>
  <si>
    <t>La opción D es correcta. Clínicamente, el abordaje de los pacientes portadores de catéteres vesicales permanentes que presentan bacteriuria asintomática se basa en la abstención terapéutica (observación sin tratamiento antibiótico). La literatura es categórica al proscribir la erradicación de estas bacterias asintomáticas, dado que el uso empírico de antibióticos en este contexto somete a la flora a una inmensa presión de selección, favoreciendo la colonización y eventual invasión futura por microorganismos intrahospitalarios de extrema resistencia.</t>
  </si>
  <si>
    <t>• &lt;b&gt;a) Cultivo mensual rutina:&lt;/b&gt; Es incorrecta. En ausencia de síntomas, las normativas prohíben explícitamente realizar urocultivos seriados o de rutina en pacientes sondados, ya que el aislamiento bacteriano asintomático no modificará la conducta expectante.&lt;br /&gt;• &lt;b&gt;b) Antibióticos empíricos:&lt;/b&gt; Es incorrecta. La indicación de antibióticos está formalmente desaconsejada en bacteriuria asintomática asociada a sonda, por el inminente riesgo de seleccionar cepas bacterianas multirresistentes.&lt;br /&gt;• &lt;b&gt;c) Cambio catéter antibiótico:&lt;/b&gt; Es incorrecta. Solo está indicado el recambio de la sonda y el inicio de antibióticos (guiados por antibiograma) cuando el paciente desarrolla una infección urinaria asociada a catéter verdaderamente sintomática (con fiebre, escalofríos o bacteriemia).</t>
  </si>
  <si>
    <t>&lt;b&gt;EXCEPCIONES DE TRATAMIENTO EN BACTERIURIA ASINTOMÁTICA&lt;/b&gt;&lt;br /&gt;&lt;br /&gt;Existen situaciones clínicas absolutas donde la bacteriuria asintomática SÍ debe erradicarse obligatoriamente con esquemas antibióticos:&lt;br /&gt;• &lt;b&gt;Embarazadas:&lt;/b&gt; Se trata siempre (diagnosticada en el primer trimestre), ya que reduce el riesgo de progresión a pielonefritis en la madre y disminuye la incidencia de abortos espontáneos o bajo peso al nacer.&lt;br /&gt;• &lt;b&gt;Procedimientos urológicos:&lt;/b&gt; Pacientes sometidos a resección transuretral de próstata o intervenciones con posibilidad de sangrado mucoso.&lt;br /&gt;• &lt;b&gt;Pacientes de riesgo sistémico:&lt;/b&gt; En casos de riesgo de enfermedad diseminada (ej. candiduria asintomática en pacientes neutropénicos o trasplantados).</t>
  </si>
  <si>
    <t xml:space="preserve">e) a y b son correctas </t>
  </si>
  <si>
    <t>Mujer de 75 años postmenopáusica atrofia vaginal ITU frecuente. ¿Tratamiento local hormonal?&lt;br&gt;&lt;br&gt;a) Estradiol vaginal crema 0.5 g dos veces semana&lt;br&gt;&lt;br&gt;b) Testosterona tópica&lt;br&gt;&lt;br&gt;c) Progesterona micronizada</t>
  </si>
  <si>
    <t>&lt;br&gt;a) Estradiol vaginal crema 0.5 g dos veces semana</t>
  </si>
  <si>
    <t>En la mujer postmenopáusica con infecciones urinarias recurrentes y atrofia vaginal, está indicado formalmente el uso de &lt;b&gt;estrógenos tópicos&lt;/b&gt; para mejorar la defensa del epitelio urogenital, revertir la atrofia y restaurar la flora protectora normal.&lt;br&gt;&lt;br&gt;&lt;i&gt;(Nota: La posología exacta de 0.5 g dos veces por semana no se detalla explícitamente en las fuentes, pero el uso de estrógenos tópicos es la conducta terapéutica validada).&lt;/i&gt;</t>
  </si>
  <si>
    <t>&lt;b&gt;INFECCIÓN URINARIA RECURRENTE EN LA POSTMENOPAUSIA&lt;/b&gt;&lt;br /&gt;&lt;br /&gt;Las infecciones urinarias recurrentes (cistitis recurrentes) son una complicación muy prevalente en mujeres adultas, y su abordaje exige evaluar el estado hormonal.&lt;br /&gt;• &lt;b&gt;Factores predisponentes en la menopausia:&lt;/b&gt; La carencia de hormonas (estrógenos) propia de esta etapa genera una atrofia vaginal y una depleción relativa de los lactobacilos protectores de la flora vaginal. Esta profunda alteración ecológica predispone a la colonización del introito por enterobacterias (como &lt;i&gt;Escherichia coli&lt;/i&gt;), las cuales ingresan fácilmente por vía ascendente y generan cistitis a repetición.&lt;br /&gt;• &lt;b&gt;Tratamiento y profilaxis:&lt;/b&gt; El algoritmo terapéutico en pacientes postmenopáusicas que presentan 3 o más episodios al año (sin anomalía urológica) indica de forma estricta el uso de &lt;b&gt;estrógenos tópicos&lt;/b&gt;. Su aplicación local busca revertir la atrofia, restaurar el trofismo del epitelio y recomponer la flora nativa defensiva. Este abordaje hormonal suele asociarse a una &lt;b&gt;profilaxis antibiótica&lt;/b&gt; en dosis nocturna única durante un período de 6 a 12 meses.</t>
  </si>
  <si>
    <t>&lt;b&gt;a) Estradiol vaginal crema 0.5 g dos veces semana:&lt;/b&gt; Es la opción correcta. El déficit estrogénico postmenopáusico altera gravemente el trofismo urogenital y agota la flora protectora, facilitando el ascenso bacteriano constante. La reposición con estrógenos de forma exclusivamente tópica o local (como el estradiol vaginal) revierte esta alteración ecológica e histológica, constituyendo un tratamiento preventivo fundamental de primera línea en este grupo etario.</t>
  </si>
  <si>
    <t>&lt;b&gt;b) Testosterona tópica y c) Progesterona micronizada:&lt;/b&gt; Son incorrectas. Ninguna de estas hormonas posee el efecto trófico específico sobre el epitelio urogenital femenino que es necesario para restaurar la flora de lactobacilos y el pH vaginal fisiológico. El déficit patogénico en la menopausia que facilita la colonización por uropatógenos (y las ITU recurrentes) es estrictamente estrogénico.</t>
  </si>
  <si>
    <t>Paciente de 65 años diabético mal controlado presenta fiebre disuria dolor suprapúbico. ¿Antibiótico empírico inicial?&lt;br&gt;&lt;br&gt;a) Nitrofurantoína 100 mg dos veces al día&lt;br&gt;&lt;br&gt;b) Cefalexina 500 mg cuatro veces al día&lt;br&gt;&lt;br&gt;c) Fosfomicina 3 g única dosis&lt;br&gt;&lt;br&gt;d) Ciprofloxacino 500 mg dos veces al día</t>
  </si>
  <si>
    <t>&lt;br&gt;d) Ciprofloxacino 500 mg dos veces al día</t>
  </si>
  <si>
    <t>En pacientes que cursan con una &lt;b&gt;infección urinaria complicada&lt;/b&gt; (como ocurre en la diabetes) o un &lt;b&gt;síndrome urinario alto&lt;/b&gt; manifestado por la presencia de fiebre, el tratamiento empírico inicial de elección para el manejo ambulatorio incluye el uso de fluoroquinolonas con buena penetración tisular, como la &lt;b&gt;Ciprofloxacina&lt;/b&gt;.</t>
  </si>
  <si>
    <t>&lt;b&gt;TRATAMIENTO DE LA INFECCIÓN URINARIA COMPLICADA Y ALTA&lt;/b&gt;&lt;br /&gt;&lt;br /&gt;El abordaje terapéutico de la infección del tracto urinario varía radicalmente ante la presencia de comorbilidades o signos de compromiso sistémico.&lt;br /&gt;• &lt;b&gt;Clasificación de riesgo:&lt;/b&gt; La presencia de anomalías metabólicas de base (como la diabetes mellitus mal controlada) define de manera automática a la infección como una &lt;b&gt;ITU complicada&lt;/b&gt;.&lt;br /&gt;• &lt;b&gt;Compromiso sistémico:&lt;/b&gt; La aparición clínica de fiebre (especialmente asociada a un cuadro urológico) indica un fuerte componente sistémico, orientando hacia una invasión del parénquima renal o un &lt;b&gt;síndrome urinario alto&lt;/b&gt; (pielonefritis), el cual también se categoriza inherentemente como complicado.&lt;br /&gt;• &lt;b&gt;Tratamiento antibiótico empírico:&lt;/b&gt; El manejo de la infección urinaria alta o complicada en el ámbito ambulatorio exige el uso de fármacos de amplio espectro que alcancen altas concentraciones tisulares en el riñón y próstata. Entre los esquemas recomendados se destaca la &lt;b&gt;Ciprofloxacina 500 mg cada 12 hs vía oral&lt;/b&gt; por 7 días. Resulta mandatorio realizar un urocultivo previo al inicio de la terapia.</t>
  </si>
  <si>
    <t>La opción d es correcta debido a que el paciente presenta dos marcadores clínicos definitivos de severidad: es &lt;b&gt;diabético mal controlado&lt;/b&gt; (lo cual clasifica la infección como complicada) y presenta &lt;b&gt;fiebre&lt;/b&gt; (indicador de compromiso sistémico o invasión alta). En este escenario, se requieren antibióticos con excelente penetración en los tejidos parenquimatosos, siendo la &lt;b&gt;Ciprofloxacina&lt;/b&gt; el esquema empírico oral de elección recomendado por las guías para el manejo de infecciones urinarias complicadas o pielonefritis.</t>
  </si>
  <si>
    <t>&lt;br /&gt;• &lt;b&gt;a) Nitrofurantoína 100 mg dos veces al día:&lt;/b&gt; Es incorrecta. Es un antibiótico de primera línea exclusivo para el &lt;b&gt;síndrome urinario bajo (cistitis no complicada)&lt;/b&gt;; no alcanza concentraciones séricas ni tisulares sistémicas adecuadas, por lo que es ineficaz para tratar infecciones con compromiso sistémico, fiebre o afectación parenquimatosa.&lt;br /&gt;• &lt;b&gt;b) Cefalexina 500 mg cuatro veces al día:&lt;/b&gt; Es incorrecta. Se reserva predominantemente como esquema para cistitis no complicadas comunitarias, no siendo la opción empírica de amplio espectro inicial ideal para un paciente diabético febril.&lt;br /&gt;• &lt;b&gt;c) Fosfomicina 3 g única dosis:&lt;/b&gt; Es incorrecta. La monodosis de fosfomicina trometamol es un tratamiento sumamente eficaz, pero validado únicamente para la &lt;b&gt;cistitis no complicada&lt;/b&gt; en mujeres, careciendo de utilidad clínica para erradicar un síndrome urinario alto o complicado en varones diabéticos.</t>
  </si>
  <si>
    <t>&lt;b&gt;RESTRICCIÓN DEL USO DE FLUOROQUINOLONAS&lt;/b&gt;&lt;br /&gt;&lt;br /&gt;• Paradójicamente, mientras las fluoroquinolonas son drogas de elección en infecciones altas y complicadas, &lt;b&gt;no se recomienda el uso de Ciprofloxacina como tratamiento empírico de la cistitis aguda (no complicada)&lt;/b&gt; en mujeres sanas. Este arsenal debe reservarse rigurosamente debido a las altas tasas de resistencia locales y al riesgo de favorecer la colonización por gérmenes multirresistentes (como el &lt;i&gt;Staphylococcus aureus meticilino-resistente&lt;/i&gt;).</t>
  </si>
  <si>
    <t>Mujer de 40 años cistitis postcoital recurrente. ¿Medida no farmacológica principal?&lt;br&gt;&lt;br&gt;a) Micción postcoital inmediata&lt;br&gt;&lt;br&gt;b) Espermicida profiláctico&lt;br&gt;&lt;br&gt;c) Vaciamiento vesical pre-coital&lt;br&gt;&lt;br&gt;d) Ducha vaginal postcoital</t>
  </si>
  <si>
    <t>a) Micción postcoital inmediata</t>
  </si>
  <si>
    <t>La &lt;b&gt;micción postcoital inmediata&lt;/b&gt; constituye la medida no farmacológica preventiva principal en mujeres que padecen &lt;b&gt;cistitis recurrente&lt;/b&gt; asociada a la actividad sexual, utilizando el flujo urinario para generar un barrido mecánico temprano que impide la adhesión bacteriana.</t>
  </si>
  <si>
    <t>&lt;b&gt;FACTORES DE RIESGO Y PREVENCIÓN DE CISTITIS RECURRENTE&lt;/b&gt;&lt;br /&gt;&lt;br /&gt;El desarrollo de infecciones del tracto urinario bajo y su recurrencia en la mujer se asocian a factores anatómico-funcionales y de comportamiento específicos.&lt;br /&gt;• &lt;b&gt;Factores Mecánicos y Coito:&lt;/b&gt; En mujeres sexualmente activas, la actividad sexual (factores mecánicos relacionados al coito) constituye un factor predisponente primario. El trauma uretral coital favorece el desplazamiento y la introducción directa de microorganismos desde el introito perineal hacia la uretra y la vejiga.&lt;br /&gt;• &lt;b&gt;Mecanismo de Arrastre (Wash Out):&lt;/b&gt; Fisiológicamente, el flujo de orina normal actúa como un mecanismo de defensa esencial mediante el barrido mecánico de los patógenos, arrastrándolos antes de que logren adherirse firmemente al uroepitelio (como hace &lt;i&gt;Escherichia coli&lt;/i&gt; mediante sus fimbrias tipo 1).&lt;br /&gt;• &lt;b&gt;Alteración de la Flora:&lt;/b&gt; El uso de productos espermicidas actúa como un factor de riesgo validado, ya que altera crónicamente la flora vaginal protectora y facilita la colonización por enterobacterias.&lt;br /&gt;• &lt;b&gt;Medidas No Farmacológicas:&lt;/b&gt; La indicación preventiva fundamental y primaria para la "cistitis de la luna de miel" o postcoital consiste en promover la micción temprana e inmediata luego de las relaciones sexuales, forzando un lavado mecánico que elimine el inóculo bacteriano recién ingresado.</t>
  </si>
  <si>
    <t>La opción A es correcta. Clínicamente, el trauma mecánico generado durante las relaciones sexuales propicia el ascenso e introducción de bacterias desde la región perineal y vaginal hacia la uretra. La micción postcoital inmediata es la medida profiláctica no farmacológica de primera línea y mayor eficacia, dado que el volumen urinario evacuado genera un barrido mecánico (efecto de arrastre) que expulsa a los microorganismos invasores antes de que logren establecer una adhesión firme a la mucosa vesical.</t>
  </si>
  <si>
    <t>• &lt;b&gt;b) Espermicida profiláctico:&lt;/b&gt; Es incorrecta. El uso de productos espermicidas constituye formalmente un factor de riesgo predisponente y agravante para la cistitis recurrente, ya que altera negativamente la flora vaginal normal e incrementa la susceptibilidad a la colonización por uropatógenos.&lt;br /&gt;• &lt;b&gt;c) Vaciamiento vesical pre-coital:&lt;/b&gt; Es incorrecta. Aunque vaciar la vejiga previamente obedece a una medida de confort o higiene general, no previene la entrada mecánica de bacterias durante el coito posterior y vacía la reserva de orina que luego será necesaria para generar el barrido mecánico post-exposición inmediato.&lt;br /&gt;• &lt;b&gt;d) Ducha vaginal postcoital:&lt;/b&gt; Es incorrecta. Las duchas vaginales alteran y barren gravemente la flora local protectora (lactobacilos), predisponiendo estructuralmente a un desequilibrio ecológico y a una mayor colonización ascendente por &lt;i&gt;Escherichia coli&lt;/i&gt;.</t>
  </si>
  <si>
    <t>Mujer de 32 años embarazada semana 20 bacteriuria asintomática. ¿Manejo recomendado?&lt;br&gt;&lt;br&gt;a) Fosfomicina única dosis&lt;br&gt;&lt;br&gt;b) Amoxicilina profiláctica&lt;br&gt;&lt;br&gt;c) Observación sin tratamiento&lt;br&gt;&lt;br&gt;d) Nitrofurantoína profiláctica</t>
  </si>
  <si>
    <t>&lt;br&gt;a) Fosfomicina única dosis</t>
  </si>
  <si>
    <t>Las &lt;b&gt;embarazadas&lt;/b&gt; constituyen la excepción absoluta entre los pacientes con &lt;b&gt;bacteriuria asintomática&lt;/b&gt; que &lt;b&gt;deben tratarse siempre&lt;/b&gt; para evitar complicaciones materno-fetales. El esquema terapéutico validado incluye opciones seguras como la &lt;b&gt;Fosfomicina trometamol en única dosis de 3 gr&lt;/b&gt;, o esquemas de 4 a 7 días con Cefalexina, Amoxicilina o Nitrofurantoína.</t>
  </si>
  <si>
    <t>&lt;b&gt;BACTERIURIA ASINTOMÁTICA EN EL EMBARAZO&lt;/b&gt;&lt;br /&gt;&lt;br /&gt;El manejo de la presencia de bacterias en la orina sin síntomas clínicos difiere de manera radical en la mujer gestante respecto a la población general.&lt;br /&gt;• &lt;b&gt;Excepción absoluta de tratamiento:&lt;/b&gt; De todos los pacientes que presentan bacteriuria asintomática, las pacientes embarazadas conforman el único grupo que debe recibir tratamiento antibiótico erradicador de forma ineludible.&lt;br /&gt;• &lt;b&gt;Riesgos y Complicaciones:&lt;/b&gt; Se estima que entre un 30-50% de las embarazadas con bacteriuria asintomática progresan a desarrollar &lt;i&gt;cistitis&lt;/i&gt; o &lt;i&gt;pielonefritis aguda&lt;/i&gt;. Estas complicaciones maternas elevan dramáticamente el riesgo de presentar &lt;b&gt;bajo peso al nacer&lt;/b&gt; y aumentan la incidencia de &lt;b&gt;abortos espontáneos&lt;/b&gt;.&lt;br /&gt;• &lt;b&gt;Esquemas Terapéuticos Seguros:&lt;/b&gt; La duración del tratamiento suele ser de 4 a 7 días. Los fármacos aprobados y seguros en la gestación incluyen: &lt;i&gt;Nitrofurantoína&lt;/i&gt;, &lt;i&gt;Amoxicilina&lt;/i&gt;, &lt;i&gt;Amoxicilina-clavulánico&lt;/i&gt;, &lt;i&gt;Cefalexina&lt;/i&gt;, &lt;i&gt;Trimetoprima-Sulfametoxazol (TMS)&lt;/i&gt;, o bien &lt;b&gt;Fosfomicina trometamol 3 g en única dosis&lt;/b&gt;.&lt;br /&gt;• &lt;b&gt;Seguimiento:&lt;/b&gt; A diferencia de la cistitis en población general, en el embarazo se recomienda de forma obligatoria el control con un urocultivo a los 7 días posteriores de finalizado el tratamiento antibiótico, y luego continuar con controles mensuales.</t>
  </si>
  <si>
    <t>&lt;b&gt;a) Fosfomicina única dosis:&lt;/b&gt; Es la opción correcta. Ante una mujer embarazada con bacteriuria asintomática confirmada, la conducta médica ineludible es el tratamiento antibiótico erradicador. La Fosfomicina trometamol administrada en una única dosis de 3 gramos constituye una excelente alternativa terapéutica por su probada eficacia, facilidad de administración (monodosis que asegura el cumplimiento) y estricta seguridad para el feto.</t>
  </si>
  <si>
    <t>&lt;b&gt;c) Observación sin tratamiento:&lt;/b&gt; Es incorrecta y riesgosa. A diferencia de los pacientes ancianos, diabéticos o sondados crónicos (donde la bacteriuria asintomática jamás se trata), el embarazo obliga a erradicar el germen por el altísimo riesgo de progresión a pielonefritis, sepsis materna y aborto espontáneo.&lt;br /&gt;&lt;b&gt;b) Amoxicilina profiláctica y d) Nitrofurantoína profiláctica:&lt;/b&gt; Son incorrectas. Si bien la Amoxicilina y la Nitrofurantoína son fármacos seguros y de primera línea en la embarazada, ante una bacteriuria asintomática actual el manejo exige administrar el fármaco en dosis curativas plenas (terapéuticas) durante 4 a 7 días, y no en dosis profilácticas (reducidas), las cuales se reservan para evitar reinfecciones futuras tras haber curado el cuadro.</t>
  </si>
  <si>
    <t>&lt;b&gt;POBLACIONES CON BACTERIURIA ASINTOMÁTICA QUE NO SE DEBEN TRATAR&lt;/b&gt;&lt;br /&gt;&lt;br /&gt;Fuera del embarazo o de los procedimientos urológicos invasivos, la premisa general y fundamental frente a la bacteriuria asintomática es que &lt;b&gt;no requiere tratamiento antibiótico&lt;/b&gt;.&lt;br /&gt;• &lt;b&gt;Poblaciones exentas de tratamiento:&lt;/b&gt; Está formalmente desaconsejado tratar la bacteriuria en diabéticos, ancianos institucionalizados, mujeres postmenopáusicas y pacientes con sonda vesical permanente.&lt;br /&gt;• &lt;b&gt;Fundamento fisiopatológico de la contraindicación:&lt;/b&gt; Administrar antibióticos ante bacterias que no generan síntomas somete al organismo a una presión de selección; se eliminan las cepas sensibles inofensivas y se seleccionan cepas altamente resistentes, las cuales generarán cuadros invasivos inmanejables cuando el paciente realmente se descompense o requiera instrumentación.</t>
  </si>
  <si>
    <t>Hombre de 78 años post-cateterismo vesical profilaxis antibiótica única dosis. ¿Antibiótico elección?&lt;br&gt;&lt;br&gt;a) Gentamicina 5 mg/kg&lt;br&gt;&lt;br&gt;b) Cefazolina 2 g intravenosa&lt;br&gt;&lt;br&gt;c) Ciprofloxacino 400 mg intravenosa&lt;br&gt;&lt;br&gt;d) Vancomicina 1 g intravenosa</t>
  </si>
  <si>
    <t>&lt;br&gt;c) Ciprofloxacino 400 mg intravenosa</t>
  </si>
  <si>
    <t>En varones sometidos a &lt;b&gt;instrumentación invasiva o manipulación urológica&lt;/b&gt; (como el cateterismo vesical o intervenciones con riesgo de sangrado de la mucosa), la profilaxis exige el uso de antimicrobianos con excelente &lt;b&gt;penetración tisular glandular (prostática)&lt;/b&gt;, siendo las fluoroquinolonas (como el &lt;b&gt;Ciprofloxacino&lt;/b&gt;) la elección idónea.</t>
  </si>
  <si>
    <t>&lt;b&gt;PROFILAXIS EN PROCEDIMIENTOS UROLÓGICOS E INSTRUMENTACIÓN&lt;/b&gt;&lt;br /&gt;&lt;br /&gt;La instrumentación de la vía urinaria (como el uso de sonda vesical o cateterismos traumáticos) altera y vulnera las barreras anatómicas defensivas del tracto urinario.&lt;br /&gt;• &lt;b&gt;Infección Asociada a Cuidados de la Salud (IACS):&lt;/b&gt; La presencia de dispositivos invasivos y la manipulación urológica reciente elevan exponencialmente el riesgo de infecciones complicadas, siendo responsables de la introducción de patógenos intrahospitalarios y formación de biopelículas.&lt;br /&gt;• &lt;b&gt;Procedimientos urológicos de riesgo:&lt;/b&gt; En intervenciones que impliquen manipulación, instrumentación o posibilidad de sangrado de la mucosa (como resección transuretral de próstata), se encuentra indicada la profilaxis antibiótica en dosis única o esquemas cortos preventivos.&lt;br /&gt;• &lt;b&gt;Manejo en el varón y penetración tisular:&lt;/b&gt; La glándula prostática actúa como un reservorio o "esponja" que dificulta la llegada de los fármacos a las vías urinarias bajas. Por ello, la elección del antibiótico profiláctico o empírico en el hombre exige el uso ineludible de drogas con altísima penetración tisular, destacándose entre ellas las &lt;b&gt;Fluoroquinolonas&lt;/b&gt; (como el &lt;b&gt;Ciprofloxacino&lt;/b&gt;).</t>
  </si>
  <si>
    <t>La opción c es correcta debido a que la literatura infectológica establece que, ante la &lt;b&gt;instrumentación de la vía urinaria&lt;/b&gt; en un varón (donde confluye el riesgo de bacteriemia por manipulación de la mucosa y la presencia de la próstata como nicho infeccioso protector), se requiere un fármaco profiláctico con alta &lt;b&gt;penetración en el tejido glandular&lt;/b&gt;. El &lt;b&gt;Ciprofloxacino&lt;/b&gt; pertenece a la familia de las fluoroquinolonas, las cuales cumplen con este perfil farmacocinético de altísima penetración prostática y amplia cobertura sobre bacilos gramnegativos uropatógenos, erigiéndose como la droga de elección para esta profilaxis urológica aguda.</t>
  </si>
  <si>
    <t>&lt;br /&gt;• &lt;b&gt;a) Gentamicina 5 mg/kg:&lt;/b&gt; Es incorrecta. Si bien es un aminoglucósido con excelente actividad bactericida para infecciones urinarias sistémicas graves, su potencial nefrotoxicidad y ototoxicidad lo relegan frente a las fluoroquinolonas como opción empírica profiláctica de primera línea en ancianos, sumado a su menor penetración en el tejido prostático sano.&lt;br /&gt;• &lt;b&gt;b) Cefazolina 2 g intravenosa:&lt;/b&gt; Es incorrecta. Constituye la cefalosporina de primera generación de elección universal para la profilaxis quirúrgica estándar de piel y tejidos blandos, pero carece de la penetración prostática necesaria y del espectro adecuado contra la totalidad de las enterobacterias urológicas complejas.&lt;br /&gt;• &lt;b&gt;d) Vancomicina 1 g intravenosa:&lt;/b&gt; Es incorrecta. Es un glucopéptido de espectro reducido exclusivo para bacterias grampositivas (como el &lt;i&gt;Staphylococcus aureus&lt;/i&gt; meticilino-resistente). Carece de actividad sobre los bacilos gramnegativos que dominan la epidemiología del tracto urinario.</t>
  </si>
  <si>
    <t>&lt;b&gt;PREVENCIÓN Y BUNDLES EN SONDADOS&lt;/b&gt;&lt;br /&gt;&lt;br /&gt;Para evitar la elevada morbimortalidad de las infecciones urinarias intrahospitalarias por sonda (IACS), el pronóstico mejora mediante la estricta adherencia a recomendaciones de prevención:&lt;br /&gt;• &lt;b&gt;Colocación:&lt;/b&gt; Evitar el uso de catéter urinario si no es estrictamente necesario. Usar el menor tamaño posible bajo técnica aséptica y sistema cerrado.&lt;br /&gt;• &lt;b&gt;Bacteriuria en sondados crónicos:&lt;/b&gt; A diferencia del momento inicial de la colocación o manipulación cruenta (donde sí se puede requerir profilaxis), en los pacientes portadores de sonda vesical establecida &lt;b&gt;jamás se hace profilaxis antibacteriana continua ni se trata la bacteriuria asintomática&lt;/b&gt;, reservando los antimicrobianos exclusivamente para los cuadros con repercusión sistémica (fiebre).</t>
  </si>
  <si>
    <t>Mujer de 60 años postmenopáusica incontinencia urgencia bacteriuria. ¿Tratamiento local específico?&lt;br&gt;&lt;br&gt;a) Antimuscarínicos orales&lt;br&gt;&lt;br&gt;b) Pesarios pessary&lt;br&gt;&lt;br&gt;c) Crema vaginal estrógenos&lt;br&gt;&lt;br&gt;d) Vacío vesical programado</t>
  </si>
  <si>
    <t>c) Crema vaginal estrógenos</t>
  </si>
  <si>
    <t>En mujeres postmenopáusicas con infecciones urinarias recurrentes, el tratamiento local específico indicado es el uso de &lt;b&gt;estrógenos tópicos (crema vaginal)&lt;/b&gt; para mejorar la defensa del epitelio vaginal y revertir la alteración de la flora ecológica generada por el déficit hormonal.</t>
  </si>
  <si>
    <t>&lt;b&gt;FACTORES DE RIESGO Y PREVENCIÓN DE CISTITIS EN LA POSTMENOPAUSIA&lt;/b&gt;&lt;br /&gt;&lt;br /&gt;El perfil de riesgo para el desarrollo y recurrencia de infecciones del tracto urinario bajo cambia radicalmente en las mujeres postmenopáusicas en comparación con las mujeres jóvenes.&lt;br /&gt;• &lt;b&gt;Factores predisponentes anatómico-funcionales:&lt;/b&gt; En este grupo etario predisponen fuertemente la incontinencia urinaria (muchas veces asociada a prolapsos de órganos pélvicos) y la presencia de orina residual luego de la micción (alteraciones en la contracción vesical).&lt;br /&gt;• &lt;b&gt;Mecanismo patogénico (Hipoestrogenismo y atrofia):&lt;/b&gt; Las situaciones que alteran crónicamente la flora vaginal son el principal factor de riesgo. La propia menopausia genera una severa depleción relativa de los lactobacilos protectores vaginales debido a la carencia de estrógenos. Esta profunda alteración ecológica y anatómica (atrofia) predispone masivamente a la colonización del introito vaginal por uropatógenos como &lt;i&gt;Escherichia coli&lt;/i&gt;, facilitando su vía ascendente hacia la uretra y la vejiga.&lt;br /&gt;• &lt;b&gt;Tratamiento y Profilaxis local:&lt;/b&gt; En mujeres postmenopáusicas con infecciones urinarias recurrentes (≥ 3 episodios por año) que no presenten anomalías urológicas mayores subsanables quirúrgicamente, se indica el uso de &lt;b&gt;estrógenos tópicos&lt;/b&gt; (crema vaginal o formulaciones de aplicación local) con el objetivo directo de restituir el trofismo de la mucosa y mejorar la defensa del epitelio vaginal. Este abordaje puede o no asociarse a una profilaxis antibiótica nocturna de 6 a 12 meses.</t>
  </si>
  <si>
    <t>La opción C es correcta. Clínicamente, el déficit estrogénico característico de la postmenopausia atrofia el epitelio urogenital y altera drásticamente la ecología vaginal, disminuyendo la flora de lactobacilos y permitiendo la proliferación de enterobacterias patógenas que causan bacteriuria recurrente. El tratamiento local específico de primera línea, dirigido a restituir biológicamente la defensa epitelial y normalizar el pH vaginal, es la aplicación de estrógenos tópicos (crema vaginal).</t>
  </si>
  <si>
    <t>• &lt;b&gt;a) Antimuscarínicos orales:&lt;/b&gt; Es incorrecta. Los antimuscarínicos sistémicos relajan el músculo detrusor para tratar farmacológicamente la vejiga hiperactiva o urgencia miccional, pero no revierten el déficit estrogénico local ni previenen la colonización patógena; además, pueden exacerbar la retención de orina residual que predispone a más infecciones.&lt;br /&gt;• &lt;b&gt;b) Pesarios pessary:&lt;/b&gt; Es incorrecta. Los pesarios son dispositivos mecánicos intravaginales utilizados para sostener mecánicamente un prolapso de órganos pélvicos. No constituyen un tratamiento biológico específico y, al actuar como cuerpos extraños, pueden incluso aumentar el riesgo de ulceración e infección si la atrofia mucosal persiste.&lt;br /&gt;• &lt;b&gt;d) Vacío vesical programado:&lt;/b&gt; Es incorrecta. Las micciones programadas (vaciamiento a horario) son medidas conductuales orientadas a pacientes con patologías como la vejiga neurogénica para evitar el éstasis de altos volúmenes, pero no corrigen la carencia hormonal ni la pérdida de la barrera de defensa vaginal propia del estado postmenopáusico.</t>
  </si>
  <si>
    <t>Mujer de 62 años con diabetes tipo 1 y creatinina de 1.8 mg/dl. ¿En qué estadio de enfermedad renal crónica se encuentra habitualmente?&lt;br&gt;&lt;br&gt;a) Estadio 2&lt;br&gt;&lt;br&gt;b) Estadio 3&lt;br&gt;&lt;br&gt;c) Estadio 4&lt;br&gt;&lt;br&gt;d) Estadio 5</t>
  </si>
  <si>
    <t>El filtrado glomerular estimado mediante fórmulas matemáticas a partir de una creatinina sérica de 1.8 mg/dl en una mujer adulta de 62 años arroja invariablemente un valor situado entre &lt;b&gt;30 y 59 ml/min/1.73m2&lt;/b&gt;, ubicando a la paciente clínicamente en el &lt;b&gt;Estadio 3&lt;/b&gt; de la enfermedad renal crónica.</t>
  </si>
  <si>
    <t>&lt;b&gt;CLASIFICACIÓN SEGÚN LA TASA DE FILTRADO GLOMERULAR (KDIGO)&lt;/b&gt;&lt;br /&gt;&lt;br /&gt;De acuerdo a la caída del filtrado glomerular (FG) en el tiempo (medido en ml/min/1.73 m2), se determina en qué estadio exacto se encuentra el paciente. La estadificación clásica se divide en:&lt;br /&gt;• &lt;b&gt;Estadio 1 (G1):&lt;/b&gt; Daño renal con FG normal o alto (&lt;b&gt;≥ 90&lt;/b&gt;).&lt;br /&gt;• &lt;b&gt;Estadio 2 (G2):&lt;/b&gt; Lesión renal con disminución leve del FG (&lt;b&gt;60-89&lt;/b&gt;).&lt;br /&gt;• &lt;b&gt;Estadio 3:&lt;/b&gt; Disminución moderada del FG (&lt;b&gt;30-59&lt;/b&gt;). Las guías actuales separan este estadio en dos subcategorías: &lt;b&gt;Estadio 3a (G3a)&lt;/b&gt; con disminución leve a moderada (&lt;b&gt;45-59&lt;/b&gt;) y &lt;b&gt;Estadio 3b (G3b)&lt;/b&gt; con disminución moderada a severa (&lt;b&gt;30-44&lt;/b&gt;).&lt;br /&gt;• &lt;b&gt;Estadio 4 (G4):&lt;/b&gt; Disminución severa a grave (&lt;b&gt;15-29&lt;/b&gt;).&lt;br /&gt;• &lt;b&gt;Estadio 5 (G5):&lt;/b&gt; Fallo renal (&lt;b&gt;&lt; 15&lt;/b&gt;), etapa terminal donde el paciente ya requiere de manera estricta diálisis o una terapia de reemplazo renal.</t>
  </si>
  <si>
    <t>&lt;b&gt;b) Estadio 3:&lt;/b&gt; Es la opción correcta. La creatinina sérica aislada no representa linealmente la función renal. Al aplicar fórmulas de estimación (como Cockcroft-Gault, MDRD o CKD-EPI, las cuales ajustan el cálculo multiplicando por constantes específicas en el caso de las mujeres), una creatinina de 1.8 mg/dl a los 62 años arroja un filtrado estimado que decae por debajo de los 60 ml/min (situándose habitualmente en el rango de 30 a 44 ml/min asumiendo un peso promedio), correspondiendo de forma categórica al Estadio 3 (subestadio 3b) de la clasificación internacional.</t>
  </si>
  <si>
    <t>&lt;b&gt;a) Estadio 2:&lt;/b&gt; Es incorrecta. Exige un filtrado estimado de 60 a 89 ml/min, nivel de función renal que no se logra alcanzar matemáticamente con una creatinina tan elevada en una mujer de esta edad.&lt;br /&gt;&lt;b&gt;c) Estadio 4:&lt;/b&gt; Es incorrecta. Se define por un filtrado sumamente disminuido de 15 a 29 ml/min, el cual requeriría en este contexto una creatinina plasmática sustancialmente mayor (frecuentemente superior a 2.5 mg/dl).&lt;br /&gt;&lt;b&gt;d) Estadio 5:&lt;/b&gt; Es incorrecta. Representa el fallo renal terminal con un filtrado menor a 15 ml/min, indicando requerimiento inminente de diálisis y acompañándose de valores de uremia y creatininemia extremos.</t>
  </si>
  <si>
    <t>&lt;b&gt;LIMITACIÓN DE LA CREATININA Y ESTIMACIÓN DEL FILTRADO GLOMERULAR&lt;/b&gt;&lt;br /&gt;&lt;br /&gt;Para establecer el diagnóstico funcional de la enfermedad renal, la creatinina sola no alcanza para estimar directamente el filtrado, ya que varía significativamente según la edad, el sexo, la masa muscular y la dieta.&lt;br /&gt;• &lt;b&gt;Ecuaciones de Estimación:&lt;/b&gt; Es estrictamente necesario aplicar fórmulas matemáticas para evitar sobreestimaciones. La clásica fórmula de &lt;b&gt;Cockcroft y Gault&lt;/b&gt; ajusta el resultado multiplicando por &lt;b&gt;0.85&lt;/b&gt; en el caso de las mujeres. Actualmente, las normativas recomiendan fórmulas como &lt;b&gt;MDRD 4&lt;/b&gt; o &lt;b&gt;CKD-EPI&lt;/b&gt;, siendo esta última considerada unánimemente como la prueba de laboratorio que mide con mayor certeza absoluta el filtrado glomerular real en pacientes crónicos.</t>
  </si>
  <si>
    <t>Varón de 50 años con enfermedad renal crónica estadio 5 en hemodiálisis presenta dolores óseos y debilidad muscular. La analítica muestra PTH muy elevada (800 pg/ml), calcio bajo y fósforo alto. ¿Cuál es el diagnóstico?&lt;br&gt;&lt;br&gt;a) Hipoparatiroidismo primario&lt;br&gt;&lt;br&gt;b) Hiperparatiroidismo secundario (osteodistrofia renal)&lt;br&gt;&lt;br&gt;c) Osteoporosis postmenopáusica&lt;br&gt;&lt;br&gt;d) Enfermedad de Paget ósea</t>
  </si>
  <si>
    <t>&lt;br&gt;b) Hiperparatiroidismo secundario (osteodistrofia renal)</t>
  </si>
  <si>
    <t>En la &lt;b&gt;osteodistrofia renal&lt;/b&gt; (consecuencia directa del &lt;b&gt;hiperparatiroidismo secundario&lt;/b&gt; en la insuficiencia renal crónica terminal), es característico y patognomónico encontrar un perfil de laboratorio con &lt;b&gt;fósforo elevado (hiperfosfatemia)&lt;/b&gt;, &lt;b&gt;calcio bajo (hipocalcemia)&lt;/b&gt; y la &lt;b&gt;PTH fuertemente aumentada&lt;/b&gt;, manifestándose clínicamente con intensos dolores óseos.</t>
  </si>
  <si>
    <t>&lt;b&gt;FISIOPATOLOGÍA DEL HIPERPARATIROIDISMO SECUNDARIO Y LA OSTEODISTROFIA RENAL&lt;/b&gt;&lt;br /&gt;&lt;br /&gt;A medida que la enfermedad renal progresa y el filtrado glomerular cae drásticamente (especialmente en el estadio 5 o terminal), se evidencia una profunda afectación del metabolismo mineral que desencadena el hiperparatiroidismo secundario.&lt;br /&gt;• &lt;b&gt;Déficit de Calcitriol:&lt;/b&gt; Al claudicar la masa renal funcional, disminuye drásticamente la actividad de la enzima 1-alfa hidroxilasa renal, provocando una caída directa en la síntesis de Vitamina D activa (calcitriol).&lt;br /&gt;• &lt;b&gt;Hiperfosfatemia e Hipocalcemia:&lt;/b&gt; El riñón pierde la capacidad natural de excretar fósforo, generando una severa hiperfosfatemia (retención de fósforo). En paralelo, el déficit de Vitamina D disminuye la absorción intestinal y la reabsorción, desembocando en hipocalcemia.&lt;br /&gt;• &lt;b&gt;Respuesta Paratiroidea:&lt;/b&gt; La hipocalcemia crónica y el fósforo elevado impactan sobre la glándula paratiroides. Esto desata una respuesta adaptativa consistente en un &lt;b&gt;aumento masivo en la secreción y síntesis de PTH (Parathormona)&lt;/b&gt;, induciendo a la proliferación celular y a la hiperplasia paratiroidea.&lt;br /&gt;• &lt;b&gt;Alteraciones Esqueléticas (Osteodistrofia Renal):&lt;/b&gt; La elevación crónica y desmedida de la PTH estimula masivamente la reabsorción ósea, sacando incesantemente el calcio del hueso para intentar normalizar la calcemia plasmática. Clínicamente, este profundo daño estructural se manifiesta con intensos &lt;b&gt;dolores óseos&lt;/b&gt;, debilidad muscular, deformidades evidentes y la aparición de graves fracturas patológicas.</t>
  </si>
  <si>
    <t>La opción b es correcta debido a que el paciente presenta el escenario bioquímico clásico y patognomónico de una &lt;b&gt;Enfermedad Renal Crónica&lt;/b&gt; en etapa terminal (estadio 5 en diálisis). La pérdida de la función renal genera retención severa de fósforo y déficit de vitamina D activa, conduciendo a una hipocalcemia crónica. Esto estimula de forma sostenida a las glándulas paratiroides, resultando en un &lt;b&gt;hiperparatiroidismo secundario&lt;/b&gt;. El perfil analítico con &lt;b&gt;PTH sumamente elevada, calcio bajo y fósforo alto&lt;/b&gt;, acompañado de &lt;b&gt;dolores óseos y debilidad&lt;/b&gt;, certifica el diagnóstico de &lt;b&gt;osteodistrofia renal&lt;/b&gt;.</t>
  </si>
  <si>
    <t>&lt;br /&gt;• &lt;b&gt;a) Hipoparatiroidismo primario:&lt;/b&gt; Es diametralmente incorrecta. Esta patología cursa con una falla anatómica o quirúrgica de las glándulas paratiroides, resultando en niveles de &lt;b&gt;PTH francamente bajos o indetectables&lt;/b&gt;, lo cual se opone a los 800 pg/ml evidenciados en el paciente.&lt;br /&gt;• &lt;b&gt;c) Osteoporosis postmenopáusica:&lt;/b&gt; Es incorrecta. El paciente es un varón de 50 años, excluyendo por definición esta patología. Adicionalmente, la osteoporosis primaria presenta clásicamente niveles de calcio, fósforo y PTH dentro de rangos estrictamente normales.&lt;br /&gt;• &lt;b&gt;d) Enfermedad de Paget ósea:&lt;/b&gt; Es incorrecta. Si bien produce dolor óseo y deformidad por una resorción y formación desordenada del hueso, su laboratorio se caracteriza por mantener niveles de calcio y fósforo normales, destacando únicamente la elevación aislada de la fosfatasa alcalina, sin cursar con hiperparatiroidismo masivo.</t>
  </si>
  <si>
    <t>&lt;b&gt;MANEJO DEL TRASTORNO MINERAL Y ÓSEO EN LA ERC&lt;/b&gt;&lt;br /&gt;&lt;br /&gt;El control temprano de estas alteraciones previene la descalcificación ósea grave y el riesgo de calcificaciones cardiovasculares.&lt;br /&gt;• &lt;b&gt;Medidas Médicas:&lt;/b&gt; En etapas avanzadas se exige la &lt;b&gt;restricción de fósforo en la dieta&lt;/b&gt;, sumado al uso de &lt;b&gt;quelantes del fósforo&lt;/b&gt; (para evitar su absorción) y &lt;b&gt;análogos de Vitamina D&lt;/b&gt; (calcitriol) bajo estricto monitoreo. En pacientes con uremia grave, el tratamiento apropiado incluye el uso de &lt;b&gt;Cinacalcet&lt;/b&gt; (calcimimético) más un quelante de fosfato no cálcico.&lt;br /&gt;• &lt;b&gt;Manejo Quirúrgico:&lt;/b&gt; Si un paciente de larga data en diálisis presenta una PTH severamente elevada (ej. &gt; 1200), fósforo alto y calcio alto a pesar del tratamiento máximo con análogos y dializado bajo en calcio, la conducta médica indicada es la &lt;b&gt;paratiroidectomía&lt;/b&gt;.</t>
  </si>
  <si>
    <t>Paciente de 69 años con poliquistosis renal autosómica dominante presenta tasa de filtración glomerular estimada de 18 ml/min/1.73m² y quistes hepáticos voluminosos. ¿Cual es la complicación gastrointestinal mas frecuente?&lt;br&gt;&lt;br&gt;a) Higado poliquístico asintomático&lt;br&gt;&lt;br&gt;b) Diverticulosis colónica&lt;br&gt;&lt;br&gt;c) Colelitiasis biliar&lt;br&gt;&lt;br&gt;d) Hernia hiatal gigante</t>
  </si>
  <si>
    <t>b) Diverticulosis colónica</t>
  </si>
  <si>
    <t>En pacientes con &lt;b&gt;poliquistosis renal autosómica dominante&lt;/b&gt;, la presencia de &lt;b&gt;diverticulosis colónica&lt;/b&gt; se describe médicamente como una de las complicaciones gastrointestinales asociadas más frecuentes. &lt;i&gt;(Nota: Las fuentes provistas abordan la poliquistosis como etiología hereditaria de la enfermedad renal crónica, pero no detallan específicamente la prevalencia de sus complicaciones gastrointestinales extrarrenales)&lt;/i&gt;.</t>
  </si>
  <si>
    <t>&lt;b&gt;POLIQUISTOSIS RENAL Y ENFERMEDAD RENAL CRÓNICA&lt;/b&gt;&lt;br /&gt;&lt;br /&gt;La &lt;i&gt;Enfermedad Renal Crónica (ERC)&lt;/i&gt; incluye todas aquellas condiciones de daño crónico con alteraciones anatómicas, estructurales o de laboratorio que persisten por más de 3 meses. La &lt;b&gt;poliquistosis renal&lt;/b&gt; es una de las principales patologías primarias que conducen a esta falla funcional progresiva.&lt;br /&gt;• &lt;b&gt;Etiología y Prevalencia:&lt;/b&gt; Es una condición urológica de origen netamente hereditario y congénito. Epidemiológicamente, es la responsable del &lt;b&gt;6,1%&lt;/b&gt; de los casos de insuficiencia renal crónica terminal que requieren ingreso a tratamiento sustitutivo (diálisis) en nuestro medio.&lt;br /&gt;• &lt;b&gt;Diagnóstico y Clínica Renal:&lt;/b&gt; Constituye un factor de susceptibilidad genético evidente. En el examen físico, puede manifestarse clásicamente mediante la palpación de &lt;b&gt;abombamientos tumorales abdominales&lt;/b&gt; (masas renales producidas por los quistes). A nivel del análisis de orina, actúa frecuentemente como una causa estructural de hematuria no glomerular.&lt;br /&gt;• &lt;b&gt;Tratamiento y Consideraciones Especiales:&lt;/b&gt; A diferencia de la inmensa mayoría de patologías renales donde la restricción proteica disminuye la hiperfiltración e impacta favorablemente en el pronóstico, existe una excepción clínica crucial: &lt;b&gt;la restricción proteica en la dieta no enlentece la evolución de la enfermedad en los pacientes que padecen poliquistosis renal&lt;/b&gt;. En etapas avanzadas con complicaciones metabólicas (ej. ante un paciente con poliquistosis renal y una PTH elevada), se debe tratar el trastorno mineral óseo indicativamente con dosis de &lt;i&gt;calcitriol&lt;/i&gt;.</t>
  </si>
  <si>
    <t>La opción B es la respuesta correcta según el enunciado original del caso. &lt;i&gt;(Nota de procesamiento: Las fuentes de estudio provistas detallan a la poliquistosis renal como etiología hereditaria de insuficiencia renal crónica y abordan su impacto nefrológico, pero no contienen la justificación teórica específica sobre el desarrollo de diverticulosis colónica u otras manifestaciones de quistes hepáticos, impidiendo su desarrollo analítico fundamentado exclusivamente en el texto aportado)&lt;/i&gt;.</t>
  </si>
  <si>
    <t>• &lt;b&gt;a) Higado poliquístico asintomático:&lt;/b&gt; &lt;i&gt;(Opción no justificada ni descrita en las fuentes provistas)&lt;/i&gt;.&lt;br /&gt;• &lt;b&gt;c) Colelitiasis biliar:&lt;/b&gt; &lt;i&gt;(Opción no justificada ni descrita en las fuentes provistas)&lt;/i&gt;.&lt;br /&gt;• &lt;b&gt;d) Hernia hiatal gigante:&lt;/b&gt; &lt;i&gt;(Opción no justificada ni descrita en las fuentes provistas)&lt;/i&gt;.</t>
  </si>
  <si>
    <t>&lt;b&gt;COMPLICACIONES Y PROGRESIÓN EN LA ENFERMEDAD RENAL CRÓNICA&lt;/b&gt;&lt;br /&gt;&lt;br /&gt;A medida que la enfermedad progresa y el filtrado glomerular desciende a estadios severos (como los 18 ml/min del paciente, equivalente al Estadio 4 / G4), se instauran complicaciones multisistémicas propias de la uremia:&lt;br /&gt;• &lt;b&gt;Alteraciones Digestivas (Urémicas):&lt;/b&gt; La exposición crónica del tracto digestivo a toxinas urémicas elevadas produce dispepsia, &lt;i&gt;gastritis urémica&lt;/i&gt;, náuseas, anorexia y una marcada tendencia a sufrir hemorragias digestivas (típicamente bajas, como melena) debido a una alteración en la agregación plaquetaria.&lt;br /&gt;• &lt;b&gt;Trastorno Mineral y Óseo:&lt;/b&gt; Se desarrolla hiperparatiroidismo secundario por déficit en la activación de vitamina D, manifestándose analíticamente por hipocalcemia e hiperfosfatemia severa.&lt;br /&gt;• &lt;b&gt;Alteraciones Cardiovasculares:&lt;/b&gt; La hipertensión arterial secundaria y la hipertrofia ventricular izquierda son constantes, siendo la enfermedad cardiovascular la principal causa de muerte en estos pacientes.</t>
  </si>
  <si>
    <t>Mujer de 73 años con enfermedad renal crónica estadio 5 en tratamiento conservador presenta volumen extracelular aumentado en 2.5 litros. ¿Cuál es la complicación más frecuente de sobrecarga de volumen?&lt;br&gt;&lt;br&gt;a) Insuficiencia cardíaca descompensada&lt;br&gt;&lt;br&gt;b) Ascitis refractaria&lt;br&gt;&lt;br&gt;c) Hipertensión arterial refractaria&lt;br&gt;&lt;br&gt;d) Edema pulmonar agudo</t>
  </si>
  <si>
    <t>&lt;br&gt;a) Insuficiencia cardíaca descompensada</t>
  </si>
  <si>
    <t>En la enfermedad renal crónica en etapa avanzada (estadio 5), la pérdida absoluta en el manejo del agua libre y el sodio genera una expansión del líquido extracelular. Hemodinámicamente, esta sobrecarga de volumen sobrepasa la capacidad de la bomba ventricular, dilatando el ventrículo izquierdo y desembocando característicamente en una miocardiopatía por sobrecarga y una consecuente insuficiencia cardíaca descompensada.</t>
  </si>
  <si>
    <t>&lt;b&gt;SOBRECARGA DE VOLUMEN E INSUFICIENCIA CARDÍACA EN LA ERC&lt;/b&gt;&lt;br /&gt;&lt;br /&gt;A medida que avanza la Enfermedad Renal Crónica (ERC) y el filtrado glomerular cae críticamente (alcanzando el estadio 5, &lt; 15 ml/min), el riñón pierde de manera definitiva la capacidad para diluir la orina y excretar adecuadamente el agua libre y el sodio, generando una franca expansión del líquido extracelular.&lt;br /&gt;• Mecanismo de Sobrecarga: Cuando la retención hidrosalina aumenta patológicamente el volumen intravascular, la volemia efectiva sobrepasa la capacidad intrínseca de bombeo del ventrículo. El corazón bombea, pero con presiones de fin de diástole muy aumentadas por el exceso de volumen.&lt;br /&gt;• Falla de Bomba (Síndrome Cardiorrenal): Esta hipervolemia crónica desata una respuesta compensatoria con dilatación del ventrículo izquierdo (hipertrofia excéntrica). Finalmente, estos mecanismos vencen la resistencia cardíaca y el ventrículo claudica, instaurando el cuadro clínico de insuficiencia cardíaca congestiva o descompensada.&lt;br /&gt;• Impacto Epidemiológico: La enfermedad cardiovascular secundaria (liderada por la insuficiencia cardíaca y la hipertrofia ventricular izquierda) representa la causa de muerte más frecuente en pacientes con ERC, incluso en aquellos que ya se encuentran bajo terapia de diálisis.</t>
  </si>
  <si>
    <t>&lt;b&gt;a) Insuficiencia cardíaca descompensada:&lt;/b&gt; Es la opción correcta. En un paciente renal terminal anúrico u oligúrico, la excesiva acumulación de líquidos (ej. 2.5 litros) incrementa bruscamente la precarga. Este aumento tensional satura la complacencia miocárdica, originando el fracaso del ventrículo izquierdo y manifestándose clínicamente como insuficiencia cardíaca descompensada.&lt;br /&gt;&lt;b&gt;b) Ascitis refractaria:&lt;/b&gt; Es incorrecta. Si bien la sobrecarga de volumen puede generar derrames en serosas, la ascitis refractaria grave apunta más específicamente a un origen por hipertensión portal en pacientes con cirrosis hepática avanzada, no siendo la complicación cardiovascular primaria de la ERC.&lt;br /&gt;&lt;b&gt;c) Hipertensión arterial refractaria:&lt;/b&gt; Es incorrecta en este contexto estricto. La HTA es la alteración cardiovascular crónica más frecuente de la IRC; sin embargo, ante una marcada y desmedida sobrecarga volumétrica aguda/subaguda de múltiples litros, la claudicación de la bomba (falla de Frank-Starling) y el desarrollo de insuficiencia cardíaca dominan el cuadro de morbimortalidad inminente.&lt;br /&gt;&lt;b&gt;d) Edema pulmonar agudo:&lt;/b&gt; Es incorrecta. El edema agudo de pulmón (EAP) es una emergencia letal y constituye la máxima expresión terminal de la congestión izquierda, pero patogénicamente es una complicación directa secundaria a la insuficiencia cardíaca izquierda ya descompensada.</t>
  </si>
  <si>
    <t>&lt;b&gt;INDICACIONES DE DIÁLISIS DE URGENCIA POR SOBRECARGA&lt;/b&gt;&lt;br /&gt;&lt;br /&gt;En los estadios avanzados de la Enfermedad Renal Crónica, la progresión del daño desencadena complicaciones orgánicas y metabólicas que exigen el inicio inmediato de terapia de reemplazo renal (hemodiálisis).&lt;br /&gt;• Sobrecarga de volumen intratable: Se constituye como una indicación absoluta y de extrema urgencia cuando la insuficiencia cardíaca descompensada progresa hacia un edema agudo de pulmón derivado del dificultoso manejo del volumen hídrico, y el paciente sobrehidratado resulta refractario a la administración de diuréticos de asa a altas dosis.</t>
  </si>
  <si>
    <t>Mujer de 75 años con enfermedad renal crónica conservadora presenta hiperfosfatemia de 5.2 mg/dl con dieta restringida. ¿Cuál es la restricción proteica diaria recomendada?&lt;br&gt;&lt;br&gt;a) 0.6 g/kg de peso ideal&lt;br&gt;&lt;br&gt;b) 0.8 g/kg de peso ideal&lt;br&gt;&lt;br&gt;c) 1.0 g/kg de peso ideal&lt;br&gt;&lt;br&gt;d) 1.2 g/kg de peso ideal</t>
  </si>
  <si>
    <t>&lt;br&gt;b) 0.8 g/kg de peso ideal</t>
  </si>
  <si>
    <t>Clínicamente, la instauración de una &lt;b&gt;dieta hipoproteica&lt;/b&gt; se utiliza en la insuficiencia renal crónica porque produce cambios directos que contrarrestan la &lt;b&gt;hiperfiltración glomerular&lt;/b&gt;, logrando enlentecer la evolución de la enfermedad y controlar el aporte de solutos como el fósforo.</t>
  </si>
  <si>
    <t>&lt;b&gt;TRATAMIENTO NO FARMACOLÓGICO Y NEFROPROTECCIÓN EN LA ERC&lt;/b&gt;&lt;br /&gt;&lt;br /&gt;El manejo terapéutico de la Enfermedad Renal Crónica (ERC) se basa de manera absoluta en la nefroprotección, cuyo objetivo es enlentecer la progresión de la enfermedad y disminuir las complicaciones sistémicas asociadas.&lt;br /&gt;• &lt;b&gt;Dieta Hipoproteica:&lt;/b&gt; El control estricto de la ingesta de proteínas es una medida nutricional y hemodinámica fundamental. Fisiopatológicamente, la dieta hipoproteica disminuye el calibre de la arteriola aferente, reduciendo la presión intraglomerular y contrarrestando el fenómeno destructivo de la hiperfiltración.&lt;br /&gt;• &lt;b&gt;Objetivos Nutricionales:&lt;/b&gt; Las guías recomiendan un aporte moderado (típicamente 0.8 a 1 g/kg/día de proteínas de alto valor biológico) para la fase conservadora, ajustándose a regímenes más estrictos (0.60 g/kg/día) únicamente en pacientes con un clearance de creatinina muy bajo (ej. 16 ml/min) que aún no están en diálisis, con el fin de evitar la desnutrición en el anciano.&lt;br /&gt;• &lt;b&gt;Excepción Clínica:&lt;/b&gt; La restricción proteica en la dieta no enlentece la evolución de la enfermedad en los pacientes que padecen poliquistosis renal.&lt;br /&gt;• &lt;b&gt;Control del Trastorno Mineral (Fósforo):&lt;/b&gt; En etapas avanzadas, todo paciente con ERC e hiperparatiroidismo debe incluir estrictamente la restricción de fósforo en su dieta. La dieta hipoproteica facilita esta meta, ya que restringe alimentos que habitualmente conllevan una alta carga de fosfatos.</t>
  </si>
  <si>
    <t>La opción b es correcta debido a que, en el manejo conservador de una &lt;b&gt;Enfermedad Renal Crónica&lt;/b&gt;, la recomendación nutricional estándar para enlentecer la progresión del daño es instaurar una &lt;b&gt;dieta hipoproteica&lt;/b&gt; moderada, clásicamente de &lt;b&gt;0.8 g/kg/día&lt;/b&gt;. Este nivel de restricción produce los cambios hemodinámicos necesarios para contrarrestar la &lt;b&gt;hiperfiltración glomerular&lt;/b&gt; y limitar la retención de toxinas urémicas y fósforo (hiperfosfatemia), manteniendo simultáneamente un balance nitrogenado adecuado para evitar la desnutrición en el paciente adulto mayor.</t>
  </si>
  <si>
    <t>&lt;br /&gt;• &lt;b&gt;a) 0.6 g/kg de peso ideal:&lt;/b&gt; Es incorrecta en la generalidad del estadio conservador. La literatura establece que la restricción proteica se vuelve más estricta, indicándose 0.60 gramos de proteína/kilo/día, exclusivamente en pacientes con un clearance de creatinina muy bajo (ej. 16 ml/min) que aún no están en diálisis.&lt;br /&gt;• &lt;b&gt;c) 1.0 g/kg de peso ideal:&lt;/b&gt; Es incorrecta. Si bien se menciona como límite superior del control estricto en la ERC, una restricción a 0.8 g/kg/día es la diana nutricional óptima validada para la mayoría de los pacientes en pre-diálisis para asegurar el efecto antiproteinúrico y nefroprotector.&lt;br /&gt;• &lt;b&gt;d) 1.2 g/kg de peso ideal:&lt;/b&gt; Es diametralmente incorrecta. Este aporte proteico elevado está formalmente contraindicado en la fase conservadora ya que la ingesta proteica excesiva acelera el deterioro de la función renal. Estos valores altos (1 a 1.5 g/kg/día) se reservan exclusivamente para pacientes hipercatabólicos o que ya se encuentran en terapia de sustitución renal (hemodiálisis).</t>
  </si>
  <si>
    <t>&lt;b&gt;FACTORES DE PROGRESIÓN DEL DAÑO RENAL&lt;/b&gt;&lt;br /&gt;&lt;br /&gt;La progresión del daño crónico está condicionada por factores que determinan y aceleran el deterioro del filtrado glomerular en el tiempo:&lt;br /&gt;• &lt;b&gt;Ingesta proteica excesiva:&lt;/b&gt; Es capaz de producir una mala evolución y un acelerado deterioro de la función renal al potenciar la hiperfiltración.&lt;br /&gt;• &lt;b&gt;Proteinuria persistente:&lt;/b&gt; Si esta pérdida proteica no disminuye a pesar del tratamiento instaurado (con IECA o ARA II) y de las medidas de nefroprotección, indica que la progresión de la lesión se acelerará hacia la insuficiencia terminal.&lt;br /&gt;• &lt;b&gt;Hipertensión Arterial:&lt;/b&gt; El control estricto de la presión arterial es la medida hemodinámica sistémica fundamental para prevenir la progresión de la enfermedad renal.</t>
  </si>
  <si>
    <t>Hombre de 66 años diabetes tipo 2 e insuficiencia renal con hiperuricemia 8.5 mg/dl y gota. ¿Tratamiento hipouricemiante seguro?&lt;br&gt;&lt;br&gt;a) Probenecid&lt;br&gt;&lt;br&gt;b) Alopurinol dosis máxima&lt;br&gt;&lt;br&gt;c) Colquicina diaria&lt;br&gt;&lt;br&gt;d) Febuxostat 40 mg diarios</t>
  </si>
  <si>
    <t>d) Febuxostat 40 mg diarios</t>
  </si>
  <si>
    <t>En el seguimiento clínico de la &lt;b&gt;Enfermedad Renal Crónica (ERC)&lt;/b&gt; se exige el control metabólico con medición de &lt;b&gt;uricemia (ácido úrico)&lt;/b&gt; en sangre. &lt;i&gt;(Nota: Las fuentes provistas no detallan farmacológicamente el uso de hipouricemiantes como el &lt;b&gt;Febuxostat&lt;/b&gt; para el tratamiento de la gota en pacientes con insuficiencia renal)&lt;/i&gt;.</t>
  </si>
  <si>
    <t>&lt;b&gt;ESTUDIOS DE LABORATORIO Y SEGUIMIENTO EN LA ENFERMEDAD RENAL CRÓNICA&lt;/b&gt;&lt;br /&gt;&lt;br /&gt;La evaluación y el seguimiento del paciente con insuficiencia renal crónica exigen el monitoreo de los órganos blanco afectados y el control de las alteraciones sistémicas mediante pruebas complementarias periódicas.&lt;br /&gt;• &lt;b&gt;Exámenes de Laboratorio:&lt;/b&gt; El panel de análisis clínicos de sangre debe incluir obligatoriamente un escrutinio metabólico y sistémico completo: hemograma, urea, creatinina, ionograma, glucemia (sumada a la hemoglobina glicosilada para evaluar el control diabético), lipidograma, &lt;b&gt;uricemia (ácido úrico)&lt;/b&gt; y proteinograma.&lt;br /&gt;• &lt;b&gt;Trastorno mineral y óseo:&lt;/b&gt; De manera complementaria, resulta indispensable solicitar calcemia y fosfatemia para evaluar tempranamente las complicaciones óseas asociadas a la uremia.&lt;br /&gt;• &lt;i&gt;(Nota de procesamiento: El manejo terapéutico farmacológico específico de la hiperuricemia o la gota aguda/crónica en el paciente renal crónico no se encuentra desarrollado en el texto de las fuentes aportadas)&lt;/i&gt;.</t>
  </si>
  <si>
    <t>La opción D es la respuesta correcta según el enunciado original del caso. &lt;i&gt;(Nota de procesamiento: Las fuentes de estudio provistas detallan la inclusión del ácido úrico en la rutina de laboratorio del paciente renal, pero no contienen la justificación teórica específica sobre el perfil de seguridad del Febuxostat frente a los demás agentes para el tratamiento de la gota en la insuficiencia renal, impidiendo su desarrollo analítico fundamentado exclusivamente en el texto aportado)&lt;/i&gt;.</t>
  </si>
  <si>
    <t>• &lt;b&gt;a) Probenecid:&lt;/b&gt; &lt;i&gt;(Opción no justificada ni descrita en las fuentes provistas)&lt;/i&gt;.&lt;br /&gt;• &lt;b&gt;b) Alopurinol dosis máxima:&lt;/b&gt; &lt;i&gt;(Opción no justificada ni descrita en las fuentes provistas)&lt;/i&gt;.&lt;br /&gt;• &lt;b&gt;c) Colquicina diaria:&lt;/b&gt; &lt;i&gt;(Opción no justificada ni descrita en las fuentes provistas)&lt;/i&gt;.</t>
  </si>
  <si>
    <t>&lt;b&gt;TRATAMIENTO Y NEFROPROTECCIÓN EN LA ENFERMEDAD RENAL CRÓNICA&lt;/b&gt;&lt;br /&gt;&lt;br /&gt;Dado que la enfermedad involucra a múltiples sistemas, el manejo médico se basa en la nefroprotección estricta para enlentecer la progresión del deterioro glomerular:&lt;br /&gt;• &lt;b&gt;Control de la HTA:&lt;/b&gt; Es la medida fundamental, buscando una PA &lt; 130/80 mmHg (o &lt; 125/75 mmHg con proteinuria) utilizando de preferencia &lt;b&gt;IECA&lt;/b&gt; o &lt;b&gt;ARA II&lt;/b&gt; para disminuir la hiperfiltración.&lt;br /&gt;• &lt;b&gt;Control de la Diabetes:&lt;/b&gt; Lograr una Hb A1C &lt; 7%. La &lt;b&gt;Metformina&lt;/b&gt; está contraindicada cuando el MDRD cae por debajo de 60 ml/min, debiendo rotar ineludiblemente a &lt;b&gt;Insulina&lt;/b&gt;.&lt;br /&gt;• &lt;b&gt;Dieta y estilo de vida:&lt;/b&gt; Instauración de una dieta hiposódica (2 gr/día) e hipoproteica (0.8 gr/kg/d), sumado al abandono absoluto del tabaquismo.</t>
  </si>
  <si>
    <t>Paciente de 68 años con mieloma múltiple y enfermedad renal crónica presenta cadenas ligeras libres de 2800 mg/dl. ¿Cuál es el tratamiento específico con bortezomib?&lt;br&gt;&lt;br&gt;a) Bortezomib más dexametasona&lt;br&gt;&lt;br&gt;b) Trasplante autólogo de células madre&lt;br&gt;&lt;br&gt;c) Hemodiálisis con filtros de alto flujo&lt;br&gt;&lt;br&gt;d) Talidomida más lenalidomida</t>
  </si>
  <si>
    <t>&lt;br&gt;a) Bortezomib más dexametasona</t>
  </si>
  <si>
    <t>En el paciente con &lt;b&gt;nefropatía por mieloma múltiple&lt;/b&gt; y enfermedad renal crónica, el tratamiento específico de primera línea para frenar rápidamente la producción de cadenas ligeras tóxicas se basa en esquemas con &lt;b&gt;Bortezomib más dexametasona&lt;/b&gt;.&lt;br&gt;&lt;br&gt;&lt;i&gt;(Nota: El tratamiento hematológico específico con Bortezomib y dexametasona para la nefropatía por mieloma no se encuentra detallado explícitamente en las fuentes provistas, por lo que esta información clínica complementaria no es de las fuentes y puedes querer verificarla independientemente. Las fuentes sí establecen al mieloma como causa de insuficiencia renal crónica terminal).&lt;/i&gt;</t>
  </si>
  <si>
    <t>&lt;b&gt;NEFROPATÍA DEL MIELOMA COMO CAUSA DE ENFERMEDAD RENAL CRÓNICA&lt;/b&gt;&lt;br /&gt;&lt;br /&gt;Cuando se analizan las causas que llevan a un paciente a desarrollar insuficiencia renal crónica terminal (IRCT), se observa que ciertas patologías sistémicas y oncológicas actúan como detonantes.&lt;br /&gt;• &lt;b&gt;Prevalencia:&lt;/b&gt; El daño por &lt;i&gt;mieloma múltiple&lt;/i&gt; representa el &lt;b&gt;0.3%&lt;/b&gt; de las causas de ingreso a tratamiento sustitutivo renal (diálisis) de forma crónica.&lt;br /&gt;• &lt;b&gt;Presentación clínica representativa:&lt;/b&gt; En este contexto oncológico, si un paciente mayor (ej. 63 a 68 años) se presenta con debilidad, anemia y una biopsia de médula ósea que muestra un porcentaje patológico de células plasmáticas (ej. 33%), el diagnóstico renal subyacente más probable es la nefropatía del mieloma.</t>
  </si>
  <si>
    <t>&lt;b&gt;a) Bortezomib más dexametasona:&lt;/b&gt; Es la opción correcta. En el contexto de un mieloma múltiple con afección renal por altas concentraciones de cadenas ligeras libres (riñón de mieloma), la prioridad absoluta es reducir rápidamente la carga tumoral para salvar el filtrado glomerular residual. El Bortezomib (inhibidor del proteasoma), combinado con dexametasona, es el pilar terapéutico de elección dada su altísima velocidad de acción y su ventaja farmacocinética de no requerir un ajuste de dosis significativo en presencia de enfermedad renal crónica.</t>
  </si>
  <si>
    <t>&lt;b&gt;b) Trasplante autólogo de células madre:&lt;/b&gt; Es incorrecta como tratamiento inicial agudo. Si bien es el tratamiento curativo/de consolidación estándar en pacientes elegibles (generalmente menores de 65-70 años en buen estado), requiere un tratamiento previo de inducción para reducir la masa tumoral.&lt;br /&gt;&lt;b&gt;c) Hemodiálisis con filtros de alto flujo:&lt;/b&gt; Es incorrecta. El uso de filtros especiales (&lt;i&gt;High Cut-Off&lt;/i&gt;) es una terapia de soporte extracorpórea mecánica para barrer las cadenas circulantes, pero no constituye el "tratamiento específico" farmacológico dirigido a frenar la producción clonal del tumor.&lt;br /&gt;&lt;b&gt;d) Talidomida más lenalidomida:&lt;/b&gt; Es incorrecta. La lenalidomida tiene excreción predominantemente renal y requiere un ajuste de dosis sumamente estricto en la ERC, siendo un fármaco menos preferido y de mayor riesgo tóxico como terapia de inducción inicial frente a un paciente que ya presenta fracaso renal instaurado.</t>
  </si>
  <si>
    <t>Mujer de 66 años con enfermedad renal crónica por hipertensión arterial y creatinina sérica de 4,1 mg/dl presenta hemoglobina glicosilada de 8,2%. ¿Cuál es el antihipertensivo nefroprotector de primera línea?&lt;br&gt;&lt;br&gt;a) Clortalidona 25 mg diarios&lt;br&gt;&lt;br&gt;b) Carvedilol 25 mg dos veces al día&lt;br&gt;&lt;br&gt;c) Losartán 100 mg diarios&lt;br&gt;&lt;br&gt;d) Amlodipina 10 mg diarios</t>
  </si>
  <si>
    <t>&lt;br&gt;c) Losartán 100 mg diarios</t>
  </si>
  <si>
    <t>En pacientes con enfermedad renal crónica secundaria a diabetes o hipertensión arterial, los ARA II (como el Losartán) o los IECA constituyen los antihipertensivos nefroprotectores de primera línea debido a que bloquean la acción de la angiotensina II y provocan una franca vasodilatación de la arteriola eferente del glomérulo, contrarrestando la hiperfiltración.</t>
  </si>
  <si>
    <t>NEFROPROTECCIÓN Y MANEJO DE LA HTA EN LA ERC&lt;br /&gt;&lt;br /&gt;El manejo terapéutico de la Enfermedad Renal Crónica (ERC) se basa de manera absoluta en la nefroprotección, cuyo objetivo es enlentecer la progresión de la enfermedad y disminuir las comorbilidades sistémicas asociadas.&lt;br /&gt;• Control de la Presión Arterial: El control estricto de la presión arterial es la medida hemodinámica fundamental para prevenir la progresión de la enfermedad renal.&lt;br /&gt;• Inhibidores del SRAA (IECA y ARA II): Son los fármacos antihipertensivos de primera elección indiscutible en el paciente diabético y/o hipertenso con enfermedad renal crónica. Su mecanismo fisiopatológico consiste en bloquear la acción vasoconstrictora de la Angiotensina II (inhibiendo el receptor AT1), lo que provoca una vasodilatación selectiva de la arteriola eferente del glomérulo. Esto disminuye drásticamente la presión intraglomerular y reduce la hiperfiltración, controlando la proteinuria y ejerciendo un efecto antiproliferativo y antifibrótico.&lt;br /&gt;• Control Metabólico: En pacientes con nefropatía diabética, el control intensivo de la glucemia (buscando una meta de HbA1c &lt; 7%) es la herramienta central para inhibir y enlentecer la progresión del daño al evitar la perpetuación de las vías intracelulares tóxicas.</t>
  </si>
  <si>
    <t>La opción c es correcta debido a que, frente a un paciente con enfermedad renal crónica, hipertensión arterial y un mal control metabólico por diabetes de base (evidenciado por la hemoglobina glicosilada de 8,2%), las normativas nefrológicas establecen taxativamente que los ARA II (como el Losartán) o los IECA son los antihipertensivos nefroprotectores de primera línea. Su uso es el pilar para disminuir la presión intraglomerular y frenar la progresión del daño tisular y la fibrosis. (Nota clínica: Si bien el filtrado está muy disminuido por la creatinina de 4,1 mg/dl exigiendo extremo cuidado, la pregunta evalúa conceptualmente a la familia farmacológica de elección nefroprotectora en el síndrome de base).</t>
  </si>
  <si>
    <t>&lt;br /&gt;• a) Clortalidona 25 mg diarios: Es incorrecta. Es un diurético tiazídico (o símil-tiazídico) que pierde su eficacia farmacológica cuando el filtrado glomerular cae por debajo de los 30 ml/min. Al tener la paciente una creatinina de 4,1 mg/dl, se asume un estadio avanzado (G4 o G5), donde esta droga está contraindicada y carece de utilidad.&lt;br /&gt;• b) Carvedilol 25 mg dos veces al día: Es incorrecta. Los betabloqueantes son fármacos vitales para reducir la mortalidad global y el control de comorbilidades (como la enfermedad coronaria), pero no poseen el efecto vasodilatador selectivo eferente intraglomerular que le confiere la acción de nefroprotección primaria a los bloqueantes del SRAA.&lt;br /&gt;• d) Amlodipina 10 mg diarios: Es incorrecta. Es un bloqueante cálcico dihidropiridínico que produce en la nefrona una franca vasodilatación de la arteriola aferente. Su uso aislado en monoterapia sin el acompañamiento de un IECA/ARA II puede aumentar la presión intraglomerular, propiciando la hiperfiltración y acelerando el daño.</t>
  </si>
  <si>
    <t>PRECAUCIONES DEL BLOQUEO DEL SRAA EN LA ERC AVANZADA&lt;br /&gt;&lt;br /&gt;Si bien los IECA y ARA II son la piedra angular de la nefroprotección, su instauración y mantenimiento en estadios avanzados requiere extremo cuidado clínico:&lt;br /&gt;• Hiperkalemia y Caída del Filtrado: Al dilatar la arteriola eferente, es esperable una caída del filtrado glomerular. Su uso conlleva un altísimo riesgo de hiperkalemia severa cuando el FG cae por debajo de 30 ml/min. Las guías advierten que iniciar un IECA/ARA II en un paciente que ya tiene un FG crítico (ej. creatinina elevada) puede precipitarlo a requerir diálisis de urgencia.&lt;br /&gt;• Doble bloqueo: Está formalmente contraindicada la asociación terapéutica de un IECA junto con un ARA II (ej. Enalapril + Losartán), dado que el doble bloqueo del SRAA desencadena graves eventos adversos como hipotensión, hipoperfusión, síncope y un profundo deterioro de la función renal sin brindar beneficio adicional.</t>
  </si>
  <si>
    <t>Paciente de 69 años diabetes tipo 2 nefropatia estadio 4 hipocalcemia PTH elevada ¿Tratamiento hipoparatiroidismo secundario?&lt;br&gt;&lt;br&gt;a) Calcitriol 0.25 mcg diarios&lt;br&gt;&lt;br&gt;b) Calcio carbonato 1000 mg TID&lt;br&gt;&lt;br&gt;c) Calcifediol 20000 UI diarios&lt;br&gt;&lt;br&gt;d) Ergocalciferol 50000 UI semanal</t>
  </si>
  <si>
    <t>a) Calcitriol 0.25 mcg diarios</t>
  </si>
  <si>
    <t>En la &lt;b&gt;Enfermedad Renal Crónica (ERC)&lt;/b&gt; en estadios avanzados, el desarrollo de &lt;b&gt;hiperparatiroidismo secundario&lt;/b&gt; originado por el déficit en la activación de vitamina D y la consecuente &lt;b&gt;hipocalcemia&lt;/b&gt;, se trata indicativamente mediante la reposición directa con el metabolito activo, administrando dosis de &lt;b&gt;calcitriol&lt;/b&gt; (ej. &lt;b&gt;0.25 mcg diarios&lt;/b&gt;).</t>
  </si>
  <si>
    <t>&lt;b&gt;FISIOPATOLOGÍA Y TRATAMIENTO DEL TRASTORNO MINERAL Y ÓSEO EN LA ERC&lt;/b&gt;&lt;br /&gt;&lt;br /&gt;A medida que la enfermedad renal progresa (típicamente cuando el filtrado glomerular cae por debajo de los 60 a 50 ml/min), se evidencia una profunda afectación del metabolismo mineral que desencadena el desarrollo de un hiperparatiroidismo secundario.&lt;br /&gt;• &lt;b&gt;Déficit de Calcitriol:&lt;/b&gt; La claudicación de la masa renal funcional disminuye drásticamente la actividad de la enzima 1-alfa hidroxilasa renal, provocando una caída directa en la síntesis y activación de la vitamina D hacia su forma activa, el 1,25 (OH)2 D3 (calcitriol).&lt;br /&gt;• &lt;b&gt;Hiperfosfatemia e Hipocalcemia:&lt;/b&gt; El riñón pierde la capacidad natural de excretar fósforo, generando una severa hiperfosfatemia. Simultáneamente, el déficit de calcitriol disminuye la absorción intestinal de calcio, desembocando en hipocalcemia.&lt;br /&gt;• &lt;b&gt;Respuesta Paratiroidea:&lt;/b&gt; La hipocalcemia crónica y el fósforo elevado impactan sobre los receptores de la glándula paratiroides, desatando una respuesta adaptativa que consiste en un aumento masivo en la secreción y síntesis de PTH (parathormona).&lt;br /&gt;• &lt;b&gt;Tratamiento Específico:&lt;/b&gt; El control de esta complicación en etapas avanzadas exige la restricción dietética de fósforo, el uso de quelantes del fósforo y la administración cuidadosa de análogos de Vitamina D en bajas dosis (como el calcitriol) bajo estricto monitoreo, con el objetivo de suprimir la sobreproducción de PTH y aportar el metabolito activo que el riñón ya no puede sintetizar.</t>
  </si>
  <si>
    <t>La opción A es correcta. Clínicamente, ante un paciente con insuficiencia renal crónica avanzada (estadio 4) que presenta hipocalcemia y niveles elevados de PTH (hiperparatiroidismo secundario), el defecto fisiopatológico primario radica en la incapacidad del riñón para sintetizar la forma activa de la vitamina D. Por consiguiente, la administración directa de calcitriol en bajas dosis (ej. 0.25 mcg diarios) constituye el tratamiento farmacológico indicado para aportar la hormona biológicamente activa, restablecer la absorción intestinal de calcio y suprimir eficazmente la sobreproducción de PTH por feedback negativo.</t>
  </si>
  <si>
    <t>• &lt;b&gt;b) Calcio carbonato 1000 mg TID:&lt;/b&gt; Es incorrecta. Si bien los suplementos de calcio actúan como quelantes de fósforo a nivel intestinal y aportan calcio elemental, no reemplazan el déficit de la hormona activa (calcitriol) indispensable para la absorción tisular sistémica y la supresión genómica directa de la síntesis de PTH en la falla renal severa.&lt;br /&gt;• &lt;b&gt;c) Calcifediol 20000 UI diarios:&lt;/b&gt; Es incorrecta. El calcifediol (25-OH vitamina D) es un precursor inactivo que requiere obligatoriamente la segunda hidroxilación por la enzima 1-alfa-hidroxilasa en el riñón. En un paciente en estadio 4, esta enzima se encuentra funcionalmente claudicada, volviendo ineficaz la administración de precursores.&lt;br /&gt;• &lt;b&gt;d) Ergocalciferol 50000 UI semanal:&lt;/b&gt; Es incorrecta. Al igual que el calcifediol, el ergocalciferol (vitamina D2) carece de actividad biológica directa y depende de las hidroxilaciones hepática y renal sucesivas para convertirse en calcitriol, vía metabólica que está interrumpida a nivel parenquimatoso en la enfermedad renal crónica avanzada.</t>
  </si>
  <si>
    <t>&lt;b&gt;COMPLICACIONES DEL HIPERPARATIROIDISMO SECUNDARIO&lt;/b&gt;&lt;br /&gt;&lt;br /&gt;La elevación crónica y desmedida de la PTH genera consecuencias devastadoras sobre el sistema óseo y vascular.&lt;br /&gt;• &lt;b&gt;Osteodistrofia Renal:&lt;/b&gt; La PTH estimula incesantemente la reabsorción ósea, extrayendo el calcio del hueso para intentar normalizar la calcemia plasmática, lo que conduce al desarrollo de osteítis fibrosa o enfermedad ósea adinámica con alto riesgo de fracturas patológicas o espontáneas.&lt;br /&gt;• &lt;b&gt;Calcificaciones Extraesqueléticas:&lt;/b&gt; El excedente de calcio plasmático que no es utilizado por el hueso se combina con el fósforo elevado, precipitando de forma letal a nivel extraóseo y provocando calcificaciones vasculares y valvulares que incrementan drásticamente el riesgo de mortalidad cardiovascular en estos pacientes.</t>
  </si>
  <si>
    <t>Mujer de 58 años con nefropatía diabética y tasa de filtración glomerular estimada de 28 ml/min/1.73m² presenta acidosis metabólica con pH 7.28 y bicarbonato de 16 mEq/L. ¿Cuál es el tratamiento alcalinizante recomendado?&lt;br&gt;&lt;br&gt;a) Citrato de potasio 20 mEq tres veces al día&lt;br&gt;&lt;br&gt;b) Bicarbonato sódico 650 mg tres veces al día&lt;br&gt;&lt;br&gt;c) Acetazolamida 250 mg diarios&lt;br&gt;&lt;br&gt;d) Hemodiálisis intermitente</t>
  </si>
  <si>
    <t>&lt;br&gt;b) Bicarbonato sódico 650 mg tres veces al día</t>
  </si>
  <si>
    <t>En los pacientes con enfermedad renal crónica (ERC) avanzada que desarrollan &lt;b&gt;acidosis metabólica&lt;/b&gt;, la medida terapéutica clínica fundamental para el control del medio interno es la &lt;b&gt;reposición vía oral con bicarbonato&lt;/b&gt; para revertir la alteración, siempre que los valores no constituyan una emergencia dialítica.</t>
  </si>
  <si>
    <t>&lt;b&gt;ACIDOSIS METABÓLICA EN LA ENFERMEDAD RENAL CRÓNICA&lt;/b&gt;&lt;br /&gt;&lt;br /&gt;A medida que avanza la Enfermedad Renal Crónica (ERC) y disminuye críticamente el filtrado glomerular (ej. estadio 4, FG &lt; 30 ml/min), las funciones fisiológicas tubulares se alteran de forma progresiva.&lt;br /&gt;• &lt;b&gt;Retención de ácidos:&lt;/b&gt; Como consecuencia directa de la alteración en la eliminación de ácidos no volátiles y su retención sistémica, se instaura progresivamente un cuadro de acidosis metabólica.&lt;br /&gt;• &lt;b&gt;Tratamiento oral conservador:&lt;/b&gt; El control del medio interno y la estabilización del pH exigen la reposición exógena vía oral con bicarbonato para amortiguar el exceso de ácidos y revertir la acidosis crónica.&lt;br /&gt;• &lt;b&gt;Criterios de gravedad y diálisis:&lt;/b&gt; La terapia de reemplazo renal (hemodiálisis) de urgencia por motivos ácido-base se reserva estrictamente para cuando existe acidemia profunda (pH &lt; 7.1) o una acidosis intratable con bicarbonato &lt; 15 mEq/L donde la administración de bicarbonato exógeno generaría un edema agudo de pulmón por sobrecarga de volumen sódico.</t>
  </si>
  <si>
    <t>&lt;b&gt;b) Bicarbonato sódico 650 mg tres veces al día:&lt;/b&gt; Es la opción correcta. En un paciente con enfermedad renal crónica estadio 4 que presenta una acidosis metabólica crónica compensada o moderada (pH 7.28 y HCO3 16 mEq/L), el tratamiento de elección es la alcalinización paulatina mediante la reposición de bicarbonato por vía oral.&lt;br /&gt;&lt;br /&gt;&lt;i&gt;(Nota: La posología exacta de 650 mg tres veces al día no se encuentra detallada explícitamente en las fuentes provistas, pero las fuentes sí establecen como axioma la reposición vía oral con bicarbonato para revertir la acidosis en la ERC. Puedes querer verificar la dosis específica de la presentación farmacológica independientemente).&lt;/i&gt;</t>
  </si>
  <si>
    <t>&lt;b&gt;a) Citrato de potasio 20 mEq tres veces al día:&lt;/b&gt; Es incorrecta. En la enfermedad renal crónica avanzada (con filtrado menor a 30 ml/min), el riñón pierde severamente la capacidad de excretar potasio, existiendo un alto riesgo basal de hiperkalemia letal. Administrar sales repletas de potasio está formalmente contraindicado.&lt;br /&gt;&lt;b&gt;c) Acetazolamida 250 mg diarios:&lt;/b&gt; Es incorrecta. Es un diurético que actúa inhibiendo la anhidrasa carbónica en el túbulo proximal, lo que promueve intencionalmente la excreción urinaria (pérdida) de bicarbonato. Su uso agravaría críticamente la acidosis metabólica existente.&lt;br /&gt;&lt;b&gt;d) Hemodiálisis intermitente:&lt;/b&gt; Es incorrecta en esta instancia clínica. El paciente presenta un pH de 7.28 y un bicarbonato de 16 mEq/L, valores que aún permiten el manejo médico oral. Las indicaciones absolutas de diálisis por acidosis requieren un pH letal menor a 7.1 o valores de bicarbonato menores a 15 mEq/L que sean francamente refractarios al tratamiento conservador.</t>
  </si>
  <si>
    <t>&lt;b&gt;ALTERACIONES DEL MEDIO INTERNO EN LA IRC AVANZADA&lt;/b&gt;&lt;br /&gt;&lt;br /&gt;La retención progresiva de solutos en la insuficiencia renal crónica genera desbalances sistémicos graves:&lt;br /&gt;• &lt;b&gt;Hiperkalemia:&lt;/b&gt; La disminución de la excreción fraccional de potasio culmina con retención del mismo, siendo la consecuencia metabólica más severa y peligrosa para la vida por el riesgo de arritmias.&lt;br /&gt;• &lt;b&gt;Hiponatremia:&lt;/b&gt; Provocada por un mal manejo de la excreción fraccional de agua y sodio, perdiendo paradójicamente más sodio que agua, lo que genera dilución.&lt;br /&gt;• &lt;b&gt;Sobrecarga hídrica:&lt;/b&gt; La destrucción de la arquitectura tubular anula la capacidad del asa de Henle para concentrar y diluir la orina, desencadenando la imposibilidad de excretar agua libre en estadios finales.</t>
  </si>
  <si>
    <t>Mujer de 70 años diabetes tipo 2 conservadora TFG 16 ml/min/1.73m². ¿Criterio inicio diálisis urgente?&lt;br&gt;&lt;br&gt;a) Sintomas urémicos refractarios&lt;br&gt;&lt;br&gt;b) Hiperkalemia 6.5 mEq/L&lt;br&gt;&lt;br&gt;c) TFG menor que 15 ml/min/1.73m²&lt;br&gt;&lt;br&gt;d) Todas las anteriores</t>
  </si>
  <si>
    <t>Las indicaciones absolutas y criterios de &lt;b&gt;inicio de hemodiálisis de urgencia&lt;/b&gt; en los estadios avanzados de la enfermedad renal crónica abarcan la caída del filtrado glomerular por debajo de &lt;b&gt;15 ml/min&lt;/b&gt;, la presencia de &lt;b&gt;hiperkalemia severa&lt;/b&gt; (&gt; 6.5 mEq/lt) y la aparición de &lt;b&gt;síntomas urémicos graves o refractarios&lt;/b&gt; (como encefalopatía o pericarditis urémica).</t>
  </si>
  <si>
    <t>&lt;b&gt;CRITERIOS DE URGENCIA E INDICACIONES DE DIÁLISIS EN LA ERC&lt;/b&gt;&lt;br /&gt;&lt;br /&gt;En los estadios avanzados de la Enfermedad Renal Crónica (ERC), especialmente cuando el filtrado glomerular cae por debajo de los 15 ml/min, la progresión de la patología puede desencadenar complicaciones orgánicas y metabólicas graves que ponen en riesgo inminente la vida del paciente.&lt;br /&gt;• &lt;b&gt;Deterioro del Filtrado Glomerular:&lt;/b&gt; La etapa terminal o fallo renal (Estadio 5) se define por una tasa de filtrado glomerular (TFG) &lt;b&gt;&lt; 15 ml/min/1.73m²&lt;/b&gt;, instancia clínica donde el paciente requiere de manera estricta iniciar diálisis o una terapia de reemplazo renal.&lt;br /&gt;• &lt;b&gt;Criterios Absolutos de Urgencia Dialítica:&lt;/b&gt; Las entidades patológicas que se constituyen como indicaciones y criterios absolutos de inicio de hemodiálisis de urgencia incluyen:&lt;br /&gt;• &lt;b&gt;Hiperkalemia severa:&lt;/b&gt; Documentada con valores séricos de K &lt;b&gt;&gt; 6.5 mEq/lt&lt;/b&gt;.&lt;br /&gt;• &lt;b&gt;Uremia grave y síntomas refractarios:&lt;/b&gt; Instancia en la cual el paciente se torna francamente sintomático y no tolera la alimentación (Urea &gt; 200 mg/dl), desarrollando &lt;b&gt;encefalopatía urémica&lt;/b&gt;, &lt;b&gt;neuropatía&lt;/b&gt;, miopatía o &lt;b&gt;pericarditis urémica&lt;/b&gt;.&lt;br /&gt;• &lt;b&gt;Acidemia profunda:&lt;/b&gt; Evidenciada por un pH &lt; 7.1 que resulta refractaria al tratamiento médico.&lt;br /&gt;• &lt;b&gt;Sobrecarga de volumen intratable:&lt;/b&gt; Desarrollo de edema pulmonar o edema agudo de pulmón derivado del dificultoso manejo hídrico.&lt;br /&gt;• &lt;b&gt;Alteraciones graves de fluidos:&lt;/b&gt; Oliguria (ritmo diurético &lt; 200 ml en 12 hs), anuria (&lt; 50 ml en 12 hs) o hiponatremia severa (Na &lt; 115 mEq/lt).</t>
  </si>
  <si>
    <t>La opción d es correcta debido a que engloba de manera integral los criterios absolutos para el inicio de la diálisis en un paciente con enfermedad renal crónica avanzada. La presencia clínica de &lt;b&gt;síntomas urémicos refractarios&lt;/b&gt; (como encefalopatía o pericarditis), una &lt;b&gt;hiperkalemia severa&lt;/b&gt; de 6.5 mEq/L que genera riesgo letal de arritmias, y la caída anatomo-funcional del filtrado glomerular &lt;b&gt;(TFG) por debajo de 15 ml/min&lt;/b&gt; representan todas indicaciones médicas formales y de extrema urgencia para instaurar la terapia de reemplazo renal.</t>
  </si>
  <si>
    <t>&lt;br /&gt;• &lt;b&gt;a) Sintomas urémicos refractarios:&lt;/b&gt; Es incompleta. Aunque el síndrome urémico grave con encefalopatía o pericarditis es un criterio absoluto de urgencia, no es la única respuesta correcta.&lt;br /&gt;• &lt;b&gt;b) Hiperkalemia 6.5 mEq/L:&lt;/b&gt; Es incompleta. Constituye una emergencia dialítica vital y letal, pero las demás opciones también justifican per se el inicio del tratamiento sustitutivo.&lt;br /&gt;• &lt;b&gt;c) TFG menor que 15 ml/min/1.73m²:&lt;/b&gt; Es incompleta. Este valor define numéricamente el paso al estadio 5 (falla renal terminal), obligando al reemplazo, pero por sí sola no abarca la totalidad de las indicaciones inminentes presentes en las demás opciones.</t>
  </si>
  <si>
    <t>En un paciente con HTA y enfermedad renal crónica avanzada, ¿qué aspecto del tratamiento requiere especial vigilancia?&lt;br&gt;&lt;br&gt;a) Únicamente la frecuencia cardíaca&lt;br&gt;&lt;br&gt;b) La función hepática exclusivamente&lt;br&gt;&lt;br&gt;c) Solo el perfil lipídico&lt;br&gt;&lt;br&gt;d) Función renal y potasio al usar IECA/ARA-II y diuréticos, ajustando dosis según filtrado</t>
  </si>
  <si>
    <t>d) Función renal y potasio al usar IECA/ARA-II y diuréticos, ajustando dosis según filtrado</t>
  </si>
  <si>
    <t>En el manejo de la &lt;b&gt;hipertensión arterial&lt;/b&gt; en pacientes con &lt;b&gt;enfermedad renal crónica avanzada&lt;/b&gt;, el uso de fármacos nefroprotectores como los &lt;b&gt;IECA, ARA-II y diuréticos&lt;/b&gt; requiere una especial vigilancia de la &lt;b&gt;función renal y el potasio&lt;/b&gt; (ajustando estrictamente las dosis según el filtrado glomerular), debido al inminente riesgo de precipitar una hiperkalemia severa o una caída crítica del filtrado.</t>
  </si>
  <si>
    <t>&lt;b&gt;TRATAMIENTO ANTIHIPERTENSIVO Y NEFROPROTECCIÓN EN LA ENFERMEDAD RENAL CRÓNICA&lt;/b&gt;&lt;br /&gt;&lt;br /&gt;El control estricto de la presión arterial es la medida fundamental para prevenir la progresión de la enfermedad renal. El objetivo vital es lograr una PA &lt; 130/80 mmHg utilizando como piedra angular a los inhibidores de la enzima convertidora de angiotensina (&lt;b&gt;IECA&lt;/b&gt;) o a los antagonistas de los receptores de angiotensina II (&lt;b&gt;ARA II&lt;/b&gt;).&lt;br /&gt;• &lt;b&gt;Riesgos y Precauciones con IECA/ARA II:&lt;/b&gt; Su mecanismo de acción bloquea la vasoconstricción de la arteriola eferente, lo cual disminuye la hiperfiltración (efecto protector) pero genera una caída inicial esperable del Filtrado Glomerular (F.G.). Iniciar un IECA/ARA II en un paciente que ya tiene un F.G. crítico de 30 ml/min puede precipitarlo abruptamente a requerir diálisis. Asimismo, estos fármacos inhiben la secreción de aldosterona, desencadenando un alto riesgo de &lt;b&gt;hiperkalemia&lt;/b&gt;. Por ello, se debe suspender definitivamente esta medicación si el filtrado cae por debajo de 20 ml/min.&lt;br /&gt;• &lt;b&gt;Uso de Diuréticos:&lt;/b&gt; Las tiazidas pierden eficacia y están formalmente contraindicadas cuando el F.G. cae por debajo de 30 ml/min. En este escenario de insuficiencia avanzada, se debe rotar obligatoriamente a diuréticos de asa (como la &lt;i&gt;Furosemida&lt;/i&gt;).&lt;br /&gt;• &lt;b&gt;Monitoreo Obligatorio:&lt;/b&gt; La administración concomitante de estos fármacos exige el seguimiento riguroso del ionograma (buscando evitar alteraciones en la polarización cardíaca letales por potasio) y de la creatinina para estimar las variaciones del filtrado.</t>
  </si>
  <si>
    <t>La opción D es correcta. Clínicamente, el abordaje terapéutico de la hipertensión arterial en la ERC avanzada con IECA, ARA II y diuréticos exige imperativamente el monitoreo estrecho de la función renal y la potasemia plasmática. Fisiopatológicamente, los bloqueantes del sistema renina-angiotensina-aldosterona predisponen a la retención de potasio (hiperkalemia letal) y reducen la presión de perfusión intraglomerular, lo cual puede precipitar un fallo renal agudo terminal si el filtrado previo ya era crítico (menor a 30 ml/min), obligando al médico a vigilar y ajustar minuciosamente las dosis.</t>
  </si>
  <si>
    <t>• &lt;b&gt;a) Únicamente la frecuencia cardíaca:&lt;/b&gt; Es incorrecta. Si bien la frecuencia cardíaca es un parámetro hemodinámico a evaluar (especialmente si se asocian betabloqueantes al esquema), no constituye el parámetro clínico crítico único ni el de mayor vigilancia exigida frente a la potencial toxicidad renal y metabólica directa de los IECA/ARA-II.&lt;br /&gt;• &lt;b&gt;b) La función hepática exclusivamente:&lt;/b&gt; Es incorrecta. Aunque diversos fármacos antihipertensivos poseen metabolismo hepático, la limitante que marca el pronóstico vital inmediato frente al uso de IECA, ARA-II y diuréticos en este paciente es el daño renal hemodinámico y el desbalance electrolítico por incapacidad de excreción, no la hepatotoxicidad.&lt;br /&gt;• &lt;b&gt;c) Solo el perfil lipídico:&lt;/b&gt; Es incorrecta. El control de la dislipemia con estatinas es vital en la ERC para reducir el riesgo cardiovascular a largo plazo, pero el perfil lipídico no sufre alteraciones agudas letales que demanden la vigilancia hemodinámica y posológica milimétrica que exigen el potasio y el filtrado glomerular al titular drogas que actúan sobre la arteriola eferente.</t>
  </si>
  <si>
    <t>Paciente de 76 años, con enfermedad renal crónica en anciano tratado de forma conservadora presenta tasa de filtración glomerular estimada de 12 ml/min/1.73m². ¿Cuál es la principal indicación para visita domiciliaria nefrológica?&lt;br&gt;&lt;br&gt;a) Preferencia por diálisis peritoneal&lt;br&gt;&lt;br&gt;b) Paciente sintomático con alta carga para cuidadores&lt;br&gt;&lt;br&gt;c) Siempre en estadio 5&lt;br&gt;&lt;br&gt;d) Cuidados paliativos integrados exclusivamente</t>
  </si>
  <si>
    <t>&lt;br&gt;b) Paciente sintomático con alta carga para cuidadores</t>
  </si>
  <si>
    <t>La principal indicación para programar una &lt;b&gt;visita domiciliaria nefrológica&lt;/b&gt; en pacientes geriátricos con &lt;b&gt;enfermedad renal crónica avanzada bajo tratamiento conservador&lt;/b&gt; es la presencia de un &lt;b&gt;paciente francamente sintomático que representa una alta carga de cuidados para su entorno y familiares&lt;/b&gt;.&lt;br&gt;&lt;br&gt;&lt;i&gt;(Nota: La indicación específica de visitas domiciliarias nefrológicas por alta carga de cuidadores no se encuentra detallada explícitamente en las fuentes provistas, por lo que esta información clínica complementaria no es de las fuentes y puedes querer verificarla independientemente. Las fuentes sí destacan la importancia de la nefrogeriatría, considerando la edad biológica, y el manejo integral de la uremia en estadios terminales).&lt;/i&gt;</t>
  </si>
  <si>
    <t>&lt;b&gt;NEFROGERIATRÍA Y ENFERMEDAD RENAL CRÓNICA AVANZADA&lt;/b&gt;&lt;br /&gt;&lt;br /&gt;La progresión de la Enfermedad Renal Crónica a estadios terminales exige un abordaje individualizado, particularmente en la población geriátrica.&lt;br /&gt;• &lt;b&gt;Evaluación clínica en el anciano:&lt;/b&gt; En la evaluación integral del paciente adulto mayor con falla renal, se destaca como concepto fundamental de la nefrogeriatría que es más importante considerar la &lt;b&gt;edad biológica&lt;/b&gt; del paciente que su edad cronológica.&lt;br /&gt;• &lt;b&gt;Estadio 5 (Fallo Renal Terminal):&lt;/b&gt; Se define analíticamente por un Filtrado Glomerular &lt; 15 ml/min/1.73m². Constituye la etapa donde el paciente requiere de manera estricta una terapia de reemplazo renal o diálisis. No obstante, en pacientes ancianos vulnerables o con alta comorbilidad, se puede optar por un tratamiento médico conservador.&lt;br /&gt;• &lt;b&gt;Repercusión sistémica y limitación:&lt;/b&gt; El deterioro avanzado (ej. FG de 12 ml/min) se acompaña de severas complicaciones sistémicas. Clínicamente, la &lt;b&gt;fatiga&lt;/b&gt; es el síntoma más común, sumándose la retención de solutos (uremia), el deterioro cognitivo y la inmovilidad, lo cual merma la autonomía del paciente e incrementa radicalmente su dependencia frente al cuidador.</t>
  </si>
  <si>
    <t>&lt;b&gt;b) Paciente sintomático con alta carga para cuidadores:&lt;/b&gt; Es la opción correcta. En pacientes ancianos con ERC terminal (Estadio 5) que son manejados de forma conservadora (sin diálisis), la aparición de síntomas urémicos severos incrementa drásticamente la dependencia funcional y la inmovilidad. La visita domiciliaria nefrológica está indicada como estrategia fundamental para brindar soporte clínico continuo, ajustar el manejo paliativo y aliviar la alta carga física y emocional que recae sobre los cuidadores primarios, evitando traslados innecesarios y dolorosos al centro de salud.</t>
  </si>
  <si>
    <t>&lt;b&gt;a) Preferencia por diálisis peritoneal:&lt;/b&gt; Es incorrecta. Si bien la diálisis peritoneal es una terapia domiciliaria, la visita médica por "preferencia" no constituye la indicación principal de asistencia en el hogar; el control de la DP se realiza de forma ambulatoria protocolizada, mientras que la visita in situ busca asistir al paciente dependiente.&lt;br /&gt;&lt;b&gt;c) Siempre en estadio 5:&lt;/b&gt; Es incorrecta. El mero hecho analítico de cursar un Estadio 5 no obliga a una visita domiciliaria si el paciente es autoválido, se encuentra compensado y puede acudir a su consultorio regularmente.&lt;br /&gt;&lt;b&gt;d) Cuidados paliativos integrados exclusivamente:&lt;/b&gt; Es incorrecta. Aunque el enfoque conservador en la senectud tiene un fuerte componente paliativo, la visita no se restringe "exclusivamente" a pacientes dentro de programas formales de fin de vida, sino que la descompensación sintomática y el colapso del entorno (sobrecarga del cuidador) son los gatillos directos para llevar la asistencia al domicilio.</t>
  </si>
  <si>
    <t>Paciente de 67 años con nefroangiosclerosis y tasa de filtración glomerular estimada de 25 ml/min/1.73m² presenta edema 3+ y presión arterial 165/95 mmHg. ¿Cuál es la restricción máxima diaria de sodio recomendada?&lt;br&gt;&lt;br&gt;a) 4 g de sodio equivalente a 10 g de sal&lt;br&gt;&lt;br&gt;b) 2 g de sodio equivalente a 5 g de cloruro de sodio&lt;br&gt;&lt;br&gt;c) Sin restricción dietaria específica&lt;br&gt;&lt;br&gt;d) 3 g de sodio equivalente a 7.5 g de sal</t>
  </si>
  <si>
    <t>&lt;br&gt;b) 2 g de sodio equivalente a 5 g de cloruro de sodio</t>
  </si>
  <si>
    <t>En el manejo conservador de la &lt;b&gt;Enfermedad Renal Crónica&lt;/b&gt; (especialmente cuando se asocia a hipertensión arterial y sobrecarga de volumen), la modificación del estilo de vida exige la instauración ineludible de una &lt;b&gt;dieta hiposódica&lt;/b&gt;, restringiendo el &lt;b&gt;sodio a 2 gr/día&lt;/b&gt; (lo que equivale a 5 gramos de cloruro de sodio o sal).</t>
  </si>
  <si>
    <t>&lt;b&gt;TRATAMIENTO NO FARMACOLÓGICO Y NEFROPROTECCIÓN EN LA ERC&lt;/b&gt;&lt;br /&gt;&lt;br /&gt;El manejo terapéutico de la Enfermedad Renal Crónica (ERC) se basa de manera absoluta en la nefroprotección, cuyo objetivo es enlentecer la progresión de la enfermedad y disminuir las comorbilidades sistémicas (como la HTA y la sobrecarga hídrica). El control estricto de los factores de riesgo a través del estilo de vida incluye inalterablemente:&lt;br /&gt;• &lt;b&gt;Dieta Hiposódica:&lt;/b&gt; Se requiere un cambio en el estilo de vida restringiendo el sodio a &lt;b&gt;2 gr/día&lt;/b&gt;.&lt;br /&gt;• &lt;b&gt;Dieta Hipoproteica:&lt;/b&gt; Control estricto de la ingesta de proteínas a 0.8-1 gr/kg/día, pudiendo ser más estricta (0.60 gr/kg/día) en pacientes con clearance muy bajo antes de entrar a diálisis.&lt;br /&gt;• &lt;b&gt;Hábito de fumar:&lt;/b&gt; Se debe indicar imperativamente dejar de fumar.&lt;br /&gt;• &lt;b&gt;Peso y Ejercicio:&lt;/b&gt; Mantener un IMC &lt; 25 y realizar ejercicio moderado.&lt;br /&gt;• &lt;b&gt;Evitar Nefrotóxicos:&lt;/b&gt; Indispensable evitar fármacos tóxicos y mantener correcta hidratación.</t>
  </si>
  <si>
    <t>La opción b es correcta debido a que las directrices clínicas y nefrológicas establecen que, en pacientes con &lt;b&gt;enfermedad renal crónica&lt;/b&gt; que cursan con hipertensión arterial severa y signos de congestión (como el paciente del caso con nefroangiosclerosis, edema 3+ y ERC avanzada), la piedra angular del tratamiento no farmacológico es la &lt;b&gt;dieta hiposódica&lt;/b&gt;. Esta medida de nefroprotección exige restringir el aporte de &lt;b&gt;sodio a 2 gr/día&lt;/b&gt;, lo cual es matemáticamente equivalente a un máximo de 5 gramos diarios de sal común (cloruro de sodio), para ayudar a controlar la hipervolemia y potenciar el efecto hemodinámico de los fármacos.</t>
  </si>
  <si>
    <t>&lt;br /&gt;• &lt;b&gt;a) 4 g de sodio equivalente a 10 g de sal:&lt;/b&gt; Es incorrecta. Este valor representa el doble de la ingesta terapéutica recomendada y agravaría la retención hidrosalina (edema 3+) y la severa hipertensión (165/95 mmHg) del paciente.&lt;br /&gt;• &lt;b&gt;c) Sin restricción dietaria específica:&lt;/b&gt; Es diametralmente incorrecta. La restricción de sodio es una medida higiénico-dietética universal y obligatoria en la ERC con sobrecarga de volumen y falla hemodinámica.&lt;br /&gt;• &lt;b&gt;d) 3 g de sodio equivalente a 7.5 g de sal:&lt;/b&gt; Es incorrecta. Supera el límite máximo estricto de 2 g de sodio diario establecido por las normativas para el manejo de la nefroprotección.</t>
  </si>
  <si>
    <t>&lt;b&gt;MANEJO FARMACOLÓGICO DE LA HIPERTENSIÓN ARTERIAL EN LA ERC&lt;/b&gt;&lt;br /&gt;&lt;br /&gt;El control de la presión arterial es la medida fundamental para prevenir la progresión de la enfermedad renal. El objetivo vital es lograr una PA &lt; 130/80 mmHg (o &lt; 125/75 mmHg si existe proteinuria franca).&lt;br /&gt;• &lt;b&gt;Antagonistas del SRAA:&lt;/b&gt; El fármaco de primera elección indiscutible es un IECA o un ARA II, debido a que bloquean la acción de la Angiotensina II y provocan vasodilatación de la arteriola eferente (disminuyendo la hiperfiltración).&lt;br /&gt;• &lt;b&gt;Diuréticos según filtrado:&lt;/b&gt; Si el filtrado glomerular (MDRD) cae por debajo de 30 ml/min (como en este paciente con 25 ml/min/1.73m²), los diuréticos tiazídicos pierden eficacia, por lo que para el manejo estricto de la sobrecarga hídrica y los edemas se debe utilizar un diurético de asa, como la &lt;b&gt;Furosemida&lt;/b&gt;.</t>
  </si>
  <si>
    <t>Hombre de 65 años con enfermedad renal crónica estadio 4 presenta anemia con hemoglobina de 9.2 g/dl y ferritina de 120 ng/ml. ¿Cuál es el tratamiento inicial recomendado para la anemia?&lt;br&gt;&lt;br&gt;a) Vitamina B12 intramuscular&lt;br&gt;&lt;br&gt;b) Eritropoyetina recombinante 4000 UI/semana&lt;br&gt;&lt;br&gt;c) Transfusión de concentrado de hematíes&lt;br&gt;&lt;br&gt;d) Hierro sacarosa intravenoso</t>
  </si>
  <si>
    <t>d) Hierro sacarosa intravenoso</t>
  </si>
  <si>
    <t>En el tratamiento de la anemia de la &lt;b&gt;Enfermedad Renal Crónica (ERC)&lt;/b&gt;, previo a la indicación de la hormona &lt;b&gt;Eritropoyetina (EPO)&lt;/b&gt;, la conducta médica inmediata debe ser siempre evaluar los depósitos y &lt;b&gt;administrar hierro&lt;/b&gt; para normalizar su déficit.</t>
  </si>
  <si>
    <t>&lt;b&gt;FISIOPATOLOGÍA Y TRATAMIENTO DE LA ANEMIA EN LA ENFERMEDAD RENAL CRÓNICA&lt;/b&gt;&lt;br /&gt;&lt;br /&gt;La anemia es un pilar sintomático de la enfermedad renal que se manifiesta notoriamente cuando el filtrado glomerular (FG) desciende por debajo de los 30 ml/min.&lt;br /&gt;• &lt;b&gt;Etiología Multifactorial:&lt;/b&gt; La anemia propia de la insuficiencia renal crónica se debe de manera conjunta a la deficiencia de &lt;i&gt;eritropoyetina&lt;/i&gt;, a un estado inflamatorio crónico, al acortamiento de la vida media de los glóbulos rojos, al aumento de las pérdidas gastrointestinales y al déficit de &lt;i&gt;hierro&lt;/i&gt; sérico.&lt;br /&gt;• &lt;b&gt;Déficit de Eritropoyetina (EPO):&lt;/b&gt; Constituye la causa principal y primaria de la anemia. Se origina por la pérdida de la masa renal funcionante que se vuelve incapaz de sintetizar la hormona.&lt;br /&gt;• &lt;b&gt;Tratamiento y Objetivo:&lt;/b&gt; El fármaco específico que se utiliza para tratar la anemia de origen renal es la &lt;i&gt;Eritropoyetina (EPO)&lt;/i&gt;. La meta terapéutica es suplementar hasta alcanzar valores de Hemoglobina (Hb) entre 10 a 12 gr%.&lt;br /&gt;• &lt;b&gt;Evaluación y Reposición de Hierro (Conducta Inicial):&lt;/b&gt; Para calificar correctamente la anemia y conocer el estado real de los depósitos de hierro, se deben medir de manera conjunta la ferremia, la ferritina y la saturación de transferrina. Como pauta estricta, si un paciente renal crónico presenta un déficit en sus depósitos de hierro, la conducta médica inmediata debe ser &lt;b&gt;administrar hierro para normalizar el déficit de los depósitos antes de indicar la hormona&lt;/b&gt;.</t>
  </si>
  <si>
    <t>La opción D es correcta. Clínicamente, el abordaje de la anemia en la insuficiencia renal crónica exige la reposición ineludible de los depósitos de hierro antes de iniciar o aumentar el tratamiento con Eritropoyetina (EPO), ya que la hormona resultaría ineficaz sin el sustrato férrico necesario para la hematopoyesis. En este paciente, la administración de hierro es la conducta inicial obligatoria y el paso limitante para garantizar luego el éxito de la terapia eritropoyética. &lt;i&gt;(Nota: El uso específico de hierro intravenoso y el corte de ferritina en 120 ng/ml provienen de la premisa del MCQ, basándose en la regla general del tratado de reponer los depósitos de hierro primeramente)&lt;/i&gt;.</t>
  </si>
  <si>
    <t>• &lt;b&gt;a) Vitamina B12 intramuscular:&lt;/b&gt; Es incorrecta. La anemia propia y patognomónica de la insuficiencia renal crónica responde primariamente a la deficiencia de eritropoyetina y alteraciones en la homeostasis del hierro, no a la carencia de vitamina B12.&lt;br /&gt;• &lt;b&gt;b) Eritropoyetina recombinante 4000 UI/semana:&lt;/b&gt; Es incorrecta. Aunque la &lt;i&gt;Eritropoyetina (EPO)&lt;/i&gt; es el fármaco de elección para tratar la anemia renal, la regla médica estricta establece que no se debe indicar la hormona sin antes normalizar y corregir el déficit subyacente de los depósitos de hierro.&lt;br /&gt;• &lt;b&gt;c) Transfusión de concentrado de hematíes:&lt;/b&gt; Es incorrecta. Las transfusiones se reservan para cuadros de anemia severa aguda con inestabilidad hemodinámica o síntomas isquémicos graves, debiendo evitarse sistemáticamente en el paciente renal crónico estable por el alto riesgo de alosensibilización inmunológica (perjudicial para un futuro trasplante renal).</t>
  </si>
  <si>
    <t>&lt;b&gt;AJUSTES CLÍNICOS AVANZADOS EN EL MANEJO DE LA ANEMIA&lt;/b&gt;&lt;br /&gt;&lt;br /&gt;El tratamiento eficaz de la anemia tiene como beneficio directo prevenir la hipertrofia del ventrículo izquierdo (HVI). En el manejo avanzado de estos pacientes:&lt;br /&gt;• Si un paciente renal crónico se presenta con un hematocrito muy bajo y saturación disminuida, la conducta inmediata es reponer hierro antes que hormona.&lt;br /&gt;• Si un paciente en hemodiálisis presenta una Hb de 11.2 g/dl, con una ferritina alta (400 ng/ml) pero una saturación baja (12%), la decisión terapéutica más adecuada es disminuir la dosis de EPO y continuar con la dosis de hierro.</t>
  </si>
  <si>
    <t>Mujer de 71 años diabetes tipo 2 nefropatía conservadora hiperfosfatemia dieta ¿Alimentos evitar principal?&lt;br&gt;&lt;br&gt;a) Frutas citricas frescas&lt;br&gt;&lt;br&gt;b) Verduras hoja verde&lt;br&gt;&lt;br&gt;c) Cereales integrales&lt;br&gt;&lt;br&gt;d) Lácteos queso yogur</t>
  </si>
  <si>
    <t>&lt;br&gt;d) Lácteos queso yogur</t>
  </si>
  <si>
    <t>Todo paciente con Enfermedad Renal Crónica (ERC) en tratamiento conservador e hiperparatiroidismo debe incluir estrictamente la &lt;b&gt;restricción de fósforo en su dieta&lt;/b&gt; para hacer frente a la hiperfosfatemia generada por la caída del filtrado glomerular.&lt;br&gt;&lt;br&gt;&lt;i&gt;(Nota: La exclusión específica de lácteos, quesos y yogures como principal fuente de fósforo dietético a evitar no se detalla explícitamente en las fuentes provistas, aunque sí se establece taxativamente la necesidad de restricción de fósforo en la dieta de estos pacientes. Puedes querer verificar el listado nutricional exacto independientemente).&lt;/i&gt;</t>
  </si>
  <si>
    <t>&lt;b&gt;TRASTORNO MINERAL ÓSEO Y RESTRICCIÓN DIETÉTICA EN LA ERC&lt;/b&gt;&lt;br /&gt;&lt;br /&gt;A medida que avanza la Enfermedad Renal Crónica (ERC) y el filtrado glomerular cae críticamente (por debajo de los 60 a 50 ml/min), se evidencia una profunda alteración del metabolismo mineral que debe ser tratada para evitar severas complicaciones sistémicas.&lt;br /&gt;• &lt;b&gt;Hiperfosfatemia:&lt;/b&gt; El riñón pierde de manera definitiva la capacidad natural fisiológica de excretar fósforo, generando una severa hiperfosfatemia (retención de fósforo en sangre).&lt;br /&gt;• &lt;b&gt;Tríada Patognomónica:&lt;/b&gt; Clínicamente, la alteración del metabolismo óseo mineral de la ERC se caracteriza por la presencia conjunta de esta hiperfosfatemia, hipocalcemia y un déficit de vitamina D3 activa (calcitriol).&lt;br /&gt;• &lt;b&gt;Tratamiento Conservador:&lt;/b&gt; Todo paciente con ERC e hiperparatiroidismo asociado debe incluir estrictamente la restricción de fósforo en su dieta. En etapas avanzadas, este manejo nutricional se complementa con la administración de quelantes del fósforo administrados junto con las comidas para modificar la homeostasis sin elevar el calcio plasmático.</t>
  </si>
  <si>
    <t>&lt;b&gt;d) Lácteos queso yogur:&lt;/b&gt; Es la opción correcta. En la práctica nutricional clínica, los productos lácteos (leche, quesos, yogures) constituyen la principal fuente de aporte de fósforo de alta absorción. En una paciente con nefropatía diabética avanzada y pérdida de la capacidad renal de excretar este ion, la restricción dietética de fósforo obliga a limitar drásticamente el consumo de este grupo alimentario para prevenir el hiperparatiroidismo secundario severo.</t>
  </si>
  <si>
    <t>&lt;b&gt;a) Frutas citricas frescas:&lt;/b&gt; Es incorrecta. Su aporte se vigila más por su contenido de potasio en caso de hiperkalemia, pero no son la fuente principal de fósforo dietético responsable de la hiperfosfatemia.&lt;br /&gt;&lt;b&gt;b) Verduras hoja verde:&lt;/b&gt; Es incorrecta. Aportan potasio y vitamina K, no siendo el principal grupo de alimentos implicado en la sobrecarga de fósforo que requiere restricción inmediata.&lt;br /&gt;&lt;b&gt;c) Cereales integrales:&lt;/b&gt; Es incorrecta. Aunque los granos integrales contienen fósforo en forma de fitatos, su biodisponibilidad y absorción intestinal en humanos es considerablemente menor en comparación con el fósforo inorgánico o el derivado de las proteínas animales y lácteos.</t>
  </si>
  <si>
    <t>&lt;b&gt;CONSECUENCIAS DE LA HIPERFOSFATEMIA (CALCIFICACIONES VASCULARES)&lt;/b&gt;&lt;br /&gt;&lt;br /&gt;La hiperfosfatemia crónica sostenida en el tiempo desencadena efectos deletéreos severos más allá del estímulo directo a la glándula paratiroides.&lt;br /&gt;• &lt;b&gt;Precipitación extraósea:&lt;/b&gt; Al existir un hueso resistente que no utiliza el calcio por la enfermedad ósea adinámica u osteítis fibrosa, el excedente mineral se combina con el fósforo plasmático elevado. Este producto precipita de forma letal a nivel extraóseo, originando calcificaciones extraesqueléticas.&lt;br /&gt;• &lt;b&gt;Riesgo Cardiovascular:&lt;/b&gt; Las calcificaciones afectan el árbol periférico (en la capa media de las arterias) y las válvulas cardíacas, sumando un inmenso riesgo cardiovascular adicional que acelera la morbimortalidad del paciente renal.</t>
  </si>
  <si>
    <t>Paciente de 65 años nefropatía diabética microalbuminuria presenta hemoglobina de 10.2 g/dl. ¿Tratamiento anemia recomendado?&lt;br&gt;&lt;br&gt;a) Inhibidores SGLT2 empíricos&lt;br&gt;&lt;br&gt;b) Hierro oral profiláctico&lt;br&gt;&lt;br&gt;c) Eritropoyetina si Hb menor que 10 g/dl&lt;br&gt;&lt;br&gt;d) Transfusión inmediata</t>
  </si>
  <si>
    <t>&lt;br&gt;c) Eritropoyetina si Hb menor que 10 g/dl</t>
  </si>
  <si>
    <t>En la &lt;b&gt;Enfermedad Renal Crónica&lt;/b&gt;, la anemia se origina primariamente por el &lt;b&gt;déficit de Eritropoyetina (EPO)&lt;/b&gt;, siendo la indicación terapéutica específica administrar dicha hormona de forma sustitutiva con el objetivo clínico de alcanzar y mantener niveles de hemoglobina entre &lt;b&gt;10 a 12 gr%&lt;/b&gt;.</t>
  </si>
  <si>
    <t>&lt;b&gt;MANEJO DE LA ANEMIA EN LA ENFERMEDAD RENAL CRÓNICA&lt;/b&gt;&lt;br /&gt;&lt;br /&gt;La anemia es un pilar sintomático que suele manifestarse notoriamente cuando el filtrado glomerular desciende por debajo de los 30 ml/min.&lt;br /&gt;• &lt;b&gt;Etiología:&lt;/b&gt; Es de origen multifactorial, debiéndose de manera conjunta a la &lt;b&gt;deficiencia de eritropoyetina&lt;/b&gt; por la pérdida de la masa renal, a un estado inflamatorio crónico y al acortamiento de la vida media de los glóbulos rojos.&lt;br /&gt;• &lt;b&gt;Objetivo Terapéutico:&lt;/b&gt; La meta es suplementar el déficit hasta alcanzar valores de Hemoglobina (Hb) entre &lt;b&gt;10 a 12 gr%&lt;/b&gt;.&lt;br /&gt;• &lt;b&gt;Tratamiento Específico:&lt;/b&gt; El fármaco indicado para tratar la anemia de origen renal es la &lt;b&gt;Eritropoyetina (EPO)&lt;/b&gt;. Se administra mediante inyecciones subcutáneas y se inicia generalmente con hematocritos menores al 32% (equivalentes a valores de Hb cercanos a 10 g/dl). Resulta vital destacar que el tratamiento efectivo de la anemia tiene como beneficio directo prevenir la hipertrofia del ventrículo izquierdo (HVI).&lt;br /&gt;• &lt;b&gt;Pre-requisitos:&lt;/b&gt; Para calificar correctamente la anemia y conocer el estado real de los depósitos de hierro, el dosaje de ferremia, ferritina y saturación de transferrina deben ser medidos de manera conjunta. Si existiera un déficit de los depósitos, la conducta médica inmediata debe ser administrar hierro para normalizarlos antes de indicar la hormona.</t>
  </si>
  <si>
    <t>La opción c es correcta debido a que, en el contexto de la &lt;b&gt;Enfermedad Renal Crónica&lt;/b&gt; (como la nefropatía diabética), la disminución de la masa nefronal funcional provoca la incapacidad progresiva de sintetizar la hormona estimulante de eritrocitos. La terapéutica de elección exige tratar la causa fisiopatológica administrando &lt;b&gt;Eritropoyetina (EPO)&lt;/b&gt;, cuyo uso se instaura típicamente cuando los niveles de hemoglobina caen a límites que ameritan intervención (hematocrito &lt; 32%), teniendo como diana terapéutica mantener a largo plazo la hemoglobina en el rango estricto de &lt;b&gt;10 a 12 gr%&lt;/b&gt;.</t>
  </si>
  <si>
    <t>&lt;br /&gt;• &lt;b&gt;a) Inhibidores SGLT2 empíricos:&lt;/b&gt; Es incorrecta. Si bien las gliflozinas ejercen un excelente efecto antiproteinúrico y de nefroprotección al disminuir la hiperfiltración en el diabético, no constituyen una intervención farmacológica directa ni resolutiva para corregir el déficit primario de eritropoyetina causante de la anemia.&lt;br /&gt;• &lt;b&gt;b) Hierro oral profiláctico:&lt;/b&gt; Es incorrecta. El hierro no se indica de forma puramente profiláctica o empírica, ya que su administración exige medir previamente de forma conjunta la ferremia, ferritina y la saturación de transferrina para documentar fehacientemente si el paciente presenta un déficit real de los depósitos que justifique su reposición.&lt;br /&gt;• &lt;b&gt;d) Transfusión inmediata:&lt;/b&gt; Es diametralmente incorrecta. Un nivel de hemoglobina de 10.2 g/dl en un paciente estable con anemia crónica adaptada no reviste ningún criterio de urgencia hemodinámica. La transfusión se reserva como medida excepcional de salvataje ante pérdidas agudas y masivas de sangre o cuadros isquémicos severos descompensados.</t>
  </si>
  <si>
    <t>&lt;b&gt;AJUSTES CLÍNICOS AVANZADOS (HIERRO Y EPO)&lt;/b&gt;&lt;br /&gt;&lt;br /&gt;El manejo conjunto del hierro y la eritropoyetina exige una estricta monitorización para no inducir iatrogenia en pacientes renales crónicos o en diálisis.&lt;br /&gt;• &lt;b&gt;Ajuste de dosis:&lt;/b&gt; Si un paciente presenta una Hb de 11.2 g/dl con una ferritina alta (ej. 400 ng/ml) pero una saturación francamente baja (ej. 12%), la decisión terapéutica más adecuada y precisa es &lt;b&gt;disminuir la dosis de EPO&lt;/b&gt; y &lt;b&gt;continuar con la dosis de hierro&lt;/b&gt;.</t>
  </si>
  <si>
    <t>Paciente de 65 años diabetes tipo 2 nefropatía anemia Hb 9.8 g/dl ferritina 250 ng/ml. ¿Eritropoyetina indicada?&lt;br&gt;&lt;br&gt;a) Hb menor que 10 g/dl sintomática&lt;br&gt;&lt;br&gt;b) Transfusión preferida&lt;br&gt;&lt;br&gt;c) Ferritina menor que 200 ng/ml&lt;br&gt;&lt;br&gt;d) Siempre Hb menor que 11 g/dl</t>
  </si>
  <si>
    <t>a) Hb menor que 10 g/dl sintomática</t>
  </si>
  <si>
    <t>En la &lt;b&gt;Enfermedad Renal Crónica (ERC)&lt;/b&gt;, la &lt;b&gt;anemia&lt;/b&gt; se trata con la administración de la hormona &lt;b&gt;Eritropoyetina (EPO)&lt;/b&gt;, cuya indicación formal se establece ante pacientes con depósitos de hierro suficientes que presentan una hemoglobina disminuida (ej. &lt;b&gt;Hb menor a 10 g/dl sintomática&lt;/b&gt;) o hematocritos menores al 32%, buscando la meta de 10 a 12 g/dl.</t>
  </si>
  <si>
    <t>&lt;b&gt;TRATAMIENTO DE LA ANEMIA EN LA ENFERMEDAD RENAL CRÓNICA&lt;/b&gt;&lt;br /&gt;&lt;br /&gt;El manejo de la anemia en la insuficiencia renal crónica exige un abordaje escalonado, evaluando primero los depósitos férricos y luego la suplementación hormonal.&lt;br /&gt;• &lt;b&gt;Evaluación de depósitos de hierro:&lt;/b&gt; Antes de indicar EPO, se deben medir conjuntamente la ferremia, ferritina y saturación de transferrina. La conducta médica inmediata es reponer hierro si existe déficit. En pacientes con depósitos normales o suficientes, el hierro no es el paso limitante para la síntesis eritrocitaria.&lt;br /&gt;• &lt;b&gt;Déficit de Eritropoyetina (EPO):&lt;/b&gt; Constituye la causa principal y primaria de la anemia renal. Se origina por la claudicación de la masa renal funcionante.&lt;br /&gt;• &lt;b&gt;Indicación de Eritropoyetina:&lt;/b&gt; Es el fármaco específico para tratar la anemia de origen renal. Se indica su inicio ante la presencia de anemia clínicamente manifiesta (sintomática) o hematocritos menores al 32%.&lt;br /&gt;• &lt;b&gt;Meta terapéutica:&lt;/b&gt; El objetivo del tratamiento es suplementar de forma paulatina hasta alcanzar y mantener valores de hemoglobina entre 10 a 12 g/dl, previniendo así complicaciones mayores como la hipertrofia del ventrículo izquierdo.</t>
  </si>
  <si>
    <t>La opción A es correcta. Clínicamente, en un paciente con insuficiencia renal crónica avanzada que ya presenta depósitos de hierro adecuados (evidenciado por una ferritina de 250 ng/ml), el paso a seguir para tratar la anemia es la administración de Eritropoyetina (EPO). Su indicación está formalmente respaldada cuando el paciente presenta una hemoglobina menor a 10 g/dl que le genera repercusión clínica sintomática, buscando alcanzar la meta terapéutica segura de 10 a 12 g/dl.</t>
  </si>
  <si>
    <t>• &lt;b&gt;b) Transfusión preferida:&lt;/b&gt; Es incorrecta. Las transfusiones de sangre se evitan sistemáticamente en el manejo crónico estable de la anemia renal para prevenir la alosensibilización inmunológica (perjudicial para un futuro trasplante renal), reservándose estrictamente para escenarios agudos con inestabilidad hemodinámica.&lt;br /&gt;• &lt;b&gt;c) Ferritina menor que 200 ng/ml:&lt;/b&gt; Es incorrecta. Un valor de ferritina bajo indicaría ferropenia y la necesidad de reponer hierro endovenoso antes de indicar la EPO. El paciente del caso ya presenta una ferritina de 250 ng/ml, por lo que los depósitos son adecuados y permiten el inicio de la hormona.&lt;br /&gt;• &lt;b&gt;d) Siempre Hb menor que 11 g/dl:&lt;/b&gt; Es incorrecta. No se inicia el tratamiento hormonal de forma automática y asintomática por debajo de 11 g/dl sin evaluar los depósitos férricos, y el rango objetivo se vigila para no superar los 12 g/dl, ya que niveles más altos aumentan el riesgo de mortalidad cardiovascular.</t>
  </si>
  <si>
    <t>&lt;b&gt;ETIOLOGÍA DE LA ANEMIA RENAL&lt;/b&gt;&lt;br /&gt;&lt;br /&gt;La anemia propia de la insuficiencia renal crónica es de origen multifactorial. Fisiopatológicamente se debe de manera conjunta a la deficiencia de eritropoyetina, a un estado inflamatorio crónico, al acortamiento de la vida media de los glóbulos rojos, al aumento de las pérdidas gastrointestinales (microsangrados) y al déficit de hierro sérico (el cual siempre debe evaluarse antes de la terapia hormonal).</t>
  </si>
  <si>
    <t>Paciente de 62 años con nefrolitiasis recurrente y enfermedad renal crónica presenta tasa de filtración glomerular estimada de 28 ml/min/1.73m² con hiperparatiroidismo primario. ¿Cuál es el tratamiento definitivo?&lt;br&gt;&lt;br&gt;a) Cinacalcet 30 mg dos veces al día&lt;br&gt;&lt;br&gt;b) Paratiroidectomía subtotal&lt;br&gt;&lt;br&gt;c) Diálisis peritoneal&lt;br&gt;&lt;br&gt;d) Quelante de fósforo intensivo</t>
  </si>
  <si>
    <t>&lt;br&gt;b) Paratiroidectomía subtotal</t>
  </si>
  <si>
    <t>En un paciente con &lt;b&gt;enfermedad renal crónica&lt;/b&gt; y complicaciones evidentes (como nefrolitiasis recurrente y caída franca del filtrado glomerular) asociadas a un tejido glandular hiperfuncionante, la conducta médica y tratamiento definitivo indicado es la &lt;b&gt;paratiroidectomía&lt;/b&gt;.&lt;br&gt;&lt;br&gt;&lt;i&gt;(Nota: El abordaje quirúrgico de primera línea específico para el hiperparatiroidismo primario no se detalla exhaustivamente en las fuentes provistas, aunque sí se establece axiomáticamente a la paratiroidectomía como el criterio de tratamiento estricto ante un hiperparatiroidismo severo, hipercalcémico y refractario).&lt;/i&gt;</t>
  </si>
  <si>
    <t>&lt;b&gt;ALTERACIÓN MINERAL ÓSEA Y PARATIROIDECTOMÍA EN LA ERC&lt;/b&gt;&lt;br /&gt;&lt;br /&gt;A medida que el filtrado glomerular cae críticamente, se evidencia una profunda afectación del metabolismo mineral caracterizada por hiperfosfatemia, hipocalcemia y déficit de calcitriol, desencadenando un franco hiperparatiroidismo.&lt;br /&gt;• &lt;b&gt;Manejo Conservador:&lt;/b&gt; Todo paciente con ERC e hiperparatiroidismo debe incluir estrictamente la restricción de fósforo en su dieta, asociándose el uso de quelantes del fósforo y análogos de Vitamina D en bajas dosis bajo estricto monitoreo.&lt;br /&gt;• &lt;b&gt;Manejo Médico Avanzado:&lt;/b&gt; En pacientes con uremia grave y elevación desmedida de la PTH, el tratamiento más apropiado incluye el uso del calcimimético &lt;b&gt;Cinacalcet&lt;/b&gt; más un quelante de fosfato no cálcico administrado con las comidas.&lt;br /&gt;• &lt;b&gt;Tratamiento Quirúrgico (Paratiroidectomía):&lt;/b&gt; Como criterio estricto de tratamiento, si un paciente presenta una hormona paratiroidea (PTH) severamente elevada, fósforo alto y calcio alto (hipercalcemia) a pesar del tratamiento médico previo, la conducta médica indicada y de resolución es la &lt;b&gt;paratiroidectomía&lt;/b&gt;.</t>
  </si>
  <si>
    <t>&lt;b&gt;b) Paratiroidectomía subtotal:&lt;/b&gt; Es la opción correcta. Ante un hiperparatiroidismo primario sintomático y complicado (evidenciado clínicamente por la presencia constante de nefrolitiasis recurrente y el deterioro progresivo hacia una enfermedad renal crónica en estadio 4), el tratamiento curativo y definitivo de elección consiste en la resección quirúrgica del tejido glandular aberrante o hiperfuncionante.</t>
  </si>
  <si>
    <t>&lt;b&gt;a) Cinacalcet 30 mg dos veces al día:&lt;/b&gt; Es incorrecta. Si bien el Cinacalcet es un calcimimético útil para el manejo médico de la hipercalcemia (incluso post-trasplante o en hiperparatiroidismo secundario/terciario grave), constituye una terapia farmacológica que no resuelve el defecto anatómico autónomo de forma definitiva como la cirugía.&lt;br /&gt;&lt;b&gt;c) Diálisis peritoneal:&lt;/b&gt; Es incorrecta. El paciente presenta un filtrado glomerular estimado de 28 ml/min/1.73m² (Estadio 4). La indicación para inicio de terapia de reemplazo renal se reserva de forma estricta para el Estadio 5 (FG &lt; 15 ml/min) o ante la aparición de urgencias urémicas dialíticas, no siendo el tratamiento causal para su hiperparatiroidismo.&lt;br /&gt;&lt;b&gt;d) Quelante de fósforo intensivo:&lt;/b&gt; Es incorrecta. Los quelantes de fósforo son medidas de soporte esenciales en la ERC para controlar el producto Ca x P y evitar calcificaciones extraesqueléticas, pero no erradican la sobreproducción autónoma propia de un hiperparatiroidismo primario estructural instaurado.</t>
  </si>
  <si>
    <t>Hombre de 68 años diabetes tipo 2 nefropatía estadio 4 hiperuricemia 8.5 mg/dl gota. ¿Tratamiento hipouricemiante seguro?&lt;br&gt;&lt;br&gt;a) Febuxostat 40 mg diarios&lt;br&gt;&lt;br&gt;b) Rasburicase única dosis&lt;br&gt;&lt;br&gt;c) Probencid uricosúrico&lt;br&gt;&lt;br&gt;d) Alopurinol dosis ajustada TFG</t>
  </si>
  <si>
    <t>&lt;br&gt;a) Febuxostat 40 mg diarios</t>
  </si>
  <si>
    <t>En pacientes con &lt;b&gt;Enfermedad Renal Crónica avanzada (Estadio 4)&lt;/b&gt; que cursan con hiperuricemia y crisis de gota, el &lt;b&gt;Febuxostat&lt;/b&gt; se posiciona como un tratamiento hipouricemiante seguro debido a su metabolismo predominantemente hepático, no requiriendo ajuste de dosis severo frente a la caída crítica del filtrado glomerular. &lt;i&gt;(Nota: Justificación farmacológica específica suplementada con conocimiento médico estándar, al no detallarse el fármaco en las fuentes)&lt;/i&gt;.</t>
  </si>
  <si>
    <t>&lt;b&gt;ESTADIFICACIÓN Y MANEJO DE COMORBILIDADES EN LA ERC&lt;/b&gt;&lt;br /&gt;&lt;br /&gt;La evaluación y el seguimiento del paciente con Enfermedad Renal Crónica (ERC) requiere estadificar la caída del filtrado y monitorear activamente el panel metabólico y sistémico para evitar complicaciones.&lt;br /&gt;• &lt;b&gt;Estadificación (Estadio 4):&lt;/b&gt; Según las guías KDIGO, el Estadio 4 (G4) se define por una disminución severa a grave de la tasa de filtrado glomerular, con valores limitantes entre &lt;b&gt;15 y 29 ml/min/1.73m²&lt;/b&gt;.&lt;br /&gt;• &lt;b&gt;Escrutinio Metabólico:&lt;/b&gt; El panel de análisis clínicos de sangre en estos pacientes debe incluir obligatoriamente el monitoreo de la &lt;b&gt;uricemia (ácido úrico)&lt;/b&gt;, el perfil lipídico, el ionograma, la urea y creatinina, ya que la falla renal severa impide la correcta excreción de metabolitos nitrogenados y ácidos orgánicos.&lt;br /&gt;• &lt;b&gt;Metabolismo y Riesgo Farmacológico:&lt;/b&gt; A medida que el filtrado cae por debajo de 30 ml/min, el riñón pierde capacidad depuradora. Los fármacos de eliminación predominantemente renal conllevan un altísimo riesgo de acumulación y toxicidad severa, obligando al médico a elegir alternativas terapéuticas de metabolismo extra-renal (hepático) para el control seguro de las comorbilidades asociadas.</t>
  </si>
  <si>
    <t>La opción a es correcta debido a que el &lt;b&gt;Febuxostat&lt;/b&gt; es un inhibidor selectivo de la xantina oxidasa que presenta un metabolismo predominantemente hepático. En pacientes con &lt;b&gt;Enfermedad Renal Crónica en Estadio 4&lt;/b&gt; (filtrado glomerular crítico entre 15 y 29 ml/min), su uso resulta farmacológicamente seguro y no requiere el ajuste estricto y limitante de dosis que sí exige el alopurinol, minimizando el riesgo de toxicidad por acumulación en el contexto de uremia avanzada. &lt;i&gt;(Información farmacológica complementaria extrínseca a las fuentes provistas)&lt;/i&gt;.</t>
  </si>
  <si>
    <t>&lt;br /&gt;• &lt;b&gt;d) Alopurinol dosis ajustada TFG:&lt;/b&gt; Es incorrecta en este contexto de seguridad preferencial. Si bien puede utilizarse ajustando severamente la dosis según la TFG, sus metabolitos activos (oxipurinol) se acumulan de forma letal en la falla renal avanzada (Estadio 4), elevando drásticamente el riesgo de un síndrome de hipersensibilidad severa.&lt;br /&gt;• &lt;b&gt;c) Probencid uricosúrico:&lt;/b&gt; Es incorrecta. Los agentes uricosúricos dependen de una función tubular y un filtrado glomerular adecuados para forzar la excreción de ácido úrico hacia la luz tubular. Pierden total eficacia cuando el filtrado cae por debajo de 30 ml/min.&lt;br /&gt;• &lt;b&gt;b) Rasburicase única dosis:&lt;/b&gt; Es incorrecta. La rasburicasa es una enzima recombinante reservada estrictamente para el manejo agudo del síndrome de lisis tumoral (frecuente en patologías oncohematológicas), no estando indicada para el manejo crónico o profiláctico de la gota.</t>
  </si>
  <si>
    <t>&lt;b&gt;CONTRAINDICACIONES FARMACOLÓGICAS EN ERC AVANZADA&lt;/b&gt;&lt;br /&gt;&lt;br /&gt;La progresión a un filtrado glomerular &lt; 30 ml/min (Estadios 4 y 5) impone severas restricciones terapéuticas para evitar iatrogenia:&lt;br /&gt;• &lt;b&gt;Diuréticos Tiazídicos:&lt;/b&gt; Pierden eficacia y están contraindicados, debiendo rotarse a diuréticos de asa (furosemida). Cabe destacar que las tiazidas pueden exacerbar inherentemente las crisis de gota.&lt;br /&gt;• &lt;b&gt;Metformina:&lt;/b&gt; Está formalmente contraindicada por altísimo riesgo de acidosis láctica e hipoglucemias letales nocturnas; el tratamiento debe rotarse ineludiblemente a insulina.&lt;br /&gt;• &lt;b&gt;IECA / ARA II:&lt;/b&gt; No se deben iniciar si el FG es &lt; 30 ml/min y se deben suspender definitivamente si cae por debajo de 20 ml/min, debido al riesgo inminente de hiperkalemia letal y caída abrupta del filtrado restante.</t>
  </si>
  <si>
    <t>Paciente de 67 años con enfermedad renal crónica estadio 3a presenta hipertensión arterial nocturna no dipper. ¿Cuál es el objetivo de monitoreo ambulatorio de presión arterial promedio en 24 horas?&lt;br&gt;&lt;br&gt;a) Ablación de denervación renal&lt;br&gt;&lt;br&gt;b) Presión arterial nocturna menor que 120/70 mmHg&lt;br&gt;&lt;br&gt;c) Presión arterial promedio 24 horas menor que 130/80 mmHg&lt;br&gt;&lt;br&gt;d) Biofeedback para hipertensión</t>
  </si>
  <si>
    <t>c) Presión arterial promedio 24 horas menor que 130/80 mmHg</t>
  </si>
  <si>
    <t>En el &lt;b&gt;Monitoreo Ambulatorio de Presión Arterial (MAPA)&lt;/b&gt;, el valor de corte para confirmar hipertensión se establece en un &lt;b&gt;promedio de 24 horas ≥ 130/80 mmHg&lt;/b&gt;, por lo que el objetivo de control general exige mantener las cifras en 24 horas por debajo de este umbral.</t>
  </si>
  <si>
    <t>La opción C es correcta. Clínicamente, el Monitoreo Ambulatorio de Presión Arterial (MAPA) establece como valor de corte patológico un promedio de 24 horas igual o superior a 130/80 mmHg. Por consiguiente, el objetivo terapéutico de monitoreo "promedio en 24 horas" es lograr mantener las cifras estrictamente menores a 130/80 mmHg para reducir el riesgo de progresión del daño renal y cardiovascular asociado a su fenotipo "non dipper".</t>
  </si>
  <si>
    <t>• &lt;b&gt;a) Ablación de denervación renal:&lt;/b&gt; Es incorrecta. Constituye una alternativa terapéutica invasiva en estudio para ciertos casos de hipertensión arterial resistente, pero no es un "objetivo de monitoreo" o una meta tensional.&lt;br /&gt;• &lt;b&gt;b) Presión arterial nocturna menor que 120/70 mmHg:&lt;/b&gt; Es incorrecta. Si bien el promedio nocturno normal o su valor de corte se define como ≥ 120/70 mmHg, la opción B hace referencia explícita al promedio "nocturno", mientras que el enunciado de la pregunta solicita específicamente el objetivo de presión arterial "promedio en 24 horas".&lt;br /&gt;• &lt;b&gt;d) Biofeedback para hipertensión:&lt;/b&gt; Es incorrecta. Es una técnica conductual y de relajación empleada en el manejo del estrés, no constituyendo un objetivo numérico de presión arterial en el monitoreo ambulatorio de 24 horas.</t>
  </si>
  <si>
    <t>&lt;b&gt;OBJETIVOS TENSIONALES EN LA ENFERMEDAD RENAL CRÓNICA&lt;/b&gt;&lt;br /&gt;&lt;br /&gt;El control estricto de la presión arterial es la medida fundamental para prevenir la progresión de la enfermedad renal.&lt;br /&gt;• &lt;b&gt;Objetivo Estándar en ERC:&lt;/b&gt; La meta es lograr una PA &lt; 130/80 mmHg (o &lt; 140/85 mmHg según algunas guías) utilizando como piedra angular a los IECA o ARA II.&lt;br /&gt;• &lt;b&gt;Objetivo Estricto (Proteinuria severa):&lt;/b&gt; Si existe proteinuria &gt; 1 g/día o disminución severa del filtrado glomerular, la meta de consultorio exigida es más restrictiva: &lt; 125/75 mmHg.</t>
  </si>
  <si>
    <t>Hombre de 71 años con enfermedad renal crónica estadio 4 presenta hipocalcemia corregida de 7.8 mg/dl y parathormona elevada. ¿Cuál es el tratamiento de elección para hipoparatiroidismo secundario?&lt;br&gt;&lt;br&gt;a) Calcifediol 50 mcg diarios&lt;br&gt;&lt;br&gt;b) Ergocalciferol 50000 UI semanal&lt;br&gt;&lt;br&gt;c) Calcitriol 0.5 mcg diarios&lt;br&gt;&lt;br&gt;d) Parathormona recombinante</t>
  </si>
  <si>
    <t>&lt;br&gt;c) Calcitriol 0.5 mcg diarios</t>
  </si>
  <si>
    <t>En pacientes con Enfermedad Renal Crónica avanzada que desarrollan alteraciones del metabolismo óseo-mineral por déficit de activación renal de la vitamina D (hipocalcemia y elevación de la PTH), el tratamiento de elección para frenar el hiperparatiroidismo secundario consiste en la administración de la forma activa de la hormona mediante &lt;b&gt;análogos de Vitamina D en bajas dosis (calcitriol)&lt;/b&gt; bajo estricto monitoreo.</t>
  </si>
  <si>
    <t>&lt;b&gt;TRASTORNO MINERAL ÓSEO E HIPERPARATIROIDISMO SECUNDARIO EN LA ERC&lt;/b&gt;&lt;br /&gt;&lt;br /&gt;A medida que la enfermedad progresa y el filtrado glomerular cae críticamente (por debajo de los 60 a 50 ml/min), se evidencia una profunda afectación del metabolismo mineral caracterizada clínicamente de manera patognomónica por la presencia conjunta de &lt;b&gt;hiperfosfatemia, hipocalcemia y déficit de vitamina D3 activa&lt;/b&gt;.&lt;br /&gt;• &lt;b&gt;Déficit de Calcitriol:&lt;/b&gt; Los riñones son órganos indispensables para la síntesis y activación de la Vitamina D hacia su forma activa. Al claudicar la masa renal funcional, disminuye drásticamente la actividad de la enzima &lt;b&gt;1-alfa hidroxilasa renal&lt;/b&gt;, lo que provoca una caída directa en la síntesis de 1,25 (OH)2 D3 (calcitriol).&lt;br /&gt;• &lt;b&gt;Hiperparatiroidismo Secundario:&lt;/b&gt; La hiperfosfatemia sumada a la hipocalcemia crónica (derivada del déficit de absorción intestinal de calcio por falta de vitamina D) desata una respuesta paratiroidea compensatoria con un aumento masivo en la secreción y síntesis de &lt;b&gt;PTH&lt;/b&gt;.&lt;br /&gt;• &lt;b&gt;Tratamiento Específico:&lt;/b&gt; En etapas avanzadas, además del uso de quelantes del fósforo, se debe reponer la vitamina D. Al fallar el riñón en su capacidad de hidroxilar, se deben administrar directamente &lt;b&gt;análogos de Vit D ya activos (calcitriol)&lt;/b&gt; en bajas dosis. &lt;i&gt;(Nota: El texto original del MCQ presenta el error tipográfico de llamarlo "hipoparatiroidismo secundario", pero el laboratorio con PTH elevada define claramente un hiperparatiroidismo secundario urémico)&lt;/i&gt;.</t>
  </si>
  <si>
    <t>&lt;b&gt;c) Calcitriol 0.5 mcg diarios:&lt;/b&gt; Es la opción correcta. En un paciente con enfermedad renal crónica estadio 4, la pérdida crítica de nefronas anula la actividad de la enzima 1-alfa hidroxilasa, encargada de la activación final de la vitamina D. Para tratar la hipocalcemia resultante y suprimir efectivamente la hiperplasia y secreción de la glándula paratiroides (hiperparatiroidismo secundario), se debe suministrar exógenamente la hormona ya en su conformación bioactiva, que es el calcitriol.</t>
  </si>
  <si>
    <t>&lt;b&gt;a) Calcifediol 50 mcg diarios y b) Ergocalciferol 50000 UI semanal:&lt;/b&gt; Son incorrectas. Ambas formulaciones representan prohormonas o precursores inactivos (25-hidroxivitamina D y vitamina D2 respectivamente) que requieren ineludiblemente el paso por el parénquima renal para ser hidroxilados en la posición 1-alfa y volverse funcionales. En la IRC avanzada, este paso enzimático está bloqueado, por lo que su administración no corregirá el cuadro.&lt;br /&gt;&lt;b&gt;d) Parathormona recombinante:&lt;/b&gt; Es incorrecta y letal en este escenario. El paciente ya presenta una secreción patológicamente aumentada de PTH endógena (hiperparatiroidismo secundario) intentando compensar su hipocalcemia, lo cual está desmineralizando su esqueleto (osteítis fibrosa). Administrar más PTH agravaría críticamente la osteodistrofia renal.</t>
  </si>
  <si>
    <t>03_Nefropatía diabética</t>
  </si>
  <si>
    <t>Paciente de 55 años diabetes tipo 2 10 años presenta edema y proteinuria 4 g/día. ¿Causa más común?&lt;br&gt;&lt;br&gt;a) Mieloma múltiple&lt;br&gt;&lt;br&gt;b) Amiloidosis&lt;br&gt;&lt;br&gt;c) Hipertensión maligna&lt;br&gt;&lt;br&gt;d) Nefropatia diabética</t>
  </si>
  <si>
    <t>En pacientes con diabetes establecida que desarrollan un síndrome nefrótico (proteinuria masiva &gt; 3,5 g/día y edema), la causa secundaria metabólica más frecuente y previsible es la &lt;b&gt;nefropatía diabética&lt;/b&gt;.</t>
  </si>
  <si>
    <t>&lt;b&gt;ETIOLOGÍA Y EVOLUCIÓN CLÍNICA DE LA NEFROPATÍA DIABÉTICA&lt;/b&gt;&lt;br /&gt;&lt;br /&gt;La nefropatía diabética constituye la primera causa de insuficiencia renal crónica y la primera causa de ingreso a hemodiálisis en el mundo, afectando a un alto porcentaje de pacientes diabéticos tras años de evolución.&lt;br /&gt;• &lt;b&gt;Fisiopatología y Daño Glomerular:&lt;/b&gt; La hiperglucemia sostenida y el mal control metabólico inducen hiperfiltración glomerular, aumento de la presión intraglomerular y daño estructural en la barrera de filtración, permitiendo la salida anormal de proteínas (proteinuria no selectiva).&lt;br /&gt;• &lt;b&gt;Etapa IV (Nefropatía Diabética Manifiesta o Clínica):&lt;/b&gt; Se define analíticamente por la presencia de &lt;b&gt;proteinuria persistente&lt;/b&gt; (&gt; 300 mg/día). A medida que avanza la enfermedad (típicamente entre los 10 a 20 años de evolución de la diabetes), la pérdida proteica puede alcanzar rangos francos de &lt;b&gt;síndrome nefrótico&lt;/b&gt;, manifestándose con proteinuria severa, hipoalbuminemia y desarrollo de edemas.&lt;br /&gt;• &lt;b&gt;Etiología del Síndrome Nefrótico:&lt;/b&gt; Dentro del gran espectro de glomerulopatías secundarias que debutan como síndrome nefrótico, la nefropatía diabética se consagra estadísticamente como la causa metabólica secundaria más frecuente.</t>
  </si>
  <si>
    <t>La opción d es correcta debido a que el paciente posee un claro antecedente de diabetes tipo 2 de 10 años de evolución y debuta con un cuadro clásico de síndrome nefrótico (edema y una proteinuria masiva de 4 g/día). La literatura nefrológica dictamina que la &lt;b&gt;nefropatía diabética&lt;/b&gt; es la etiología metabólica secundaria más frecuente de este síndrome, siendo el desarrollo de proteinuria de rango nefrótico una manifestación esperable y característica en la Etapa IV (clínica o manifiesta) del daño renal microvascular diabético.</t>
  </si>
  <si>
    <t>&lt;br /&gt;• &lt;b&gt;a) Mieloma múltiple:&lt;/b&gt; Es incorrecta. Si bien el mieloma genera daño tubular (riñón del mieloma) por cadenas ligeras, estadísticamente no es la etiología más frecuente frente a un claro antecedente de diabetes de larga data. Además, la proteinuria del mieloma suele ser de cadenas ligeras (proteína de Bence Jones) y no predominantemente albuminuria de rango nefrótico clásico.&lt;br /&gt;• &lt;b&gt;b) Amiloidosis:&lt;/b&gt; Es incorrecta. Aunque es una causa de síndrome nefrótico primario o secundario por depósito de proteínas anómalas en el glomérulo, su prevalencia poblacional general es abismalmente menor que el daño renal crónico derivado de la epidemia de la diabetes mellitus.&lt;br /&gt;• &lt;b&gt;c) Hipertensión maligna:&lt;/b&gt; Es incorrecta. La hipertensión acelerada o maligna genera un daño endotelial severo con necrosis fibrinoide y cursa típicamente con insuficiencia renal aguda y hematuria, pero no justifica epidemiológicamente como primera causa el desarrollo de una proteinuria nefrótica sostenida frente a una nefropatía diabética de base.</t>
  </si>
  <si>
    <t>Mujer de 59 años diabetes tipo 1 25 años retinopatía proliferativa microalbuminuria. ¿Examen oftalmológico recomendado?&lt;br&gt;&lt;br&gt;a) Anual fondo ojo dilatado&lt;br&gt;&lt;br&gt;b) Semestral fondo ojo&lt;br&gt;&lt;br&gt;c) Solo síntomas visuales&lt;br&gt;&lt;br&gt;d) Tomografía óptica mensual</t>
  </si>
  <si>
    <t>a) Anual fondo ojo dilatado</t>
  </si>
  <si>
    <t>El examen clínico del &lt;b&gt;fondo de ojo&lt;/b&gt; resulta de extrema utilidad diagnóstica en el paciente diabético, dado que la constatación de &lt;b&gt;retinopatía diabética&lt;/b&gt; constituye un signo indirecto ineludible del proceso microvascular destructivo a nivel de los glomérulos.</t>
  </si>
  <si>
    <t>&lt;b&gt;EVALUACIÓN MICROVASCULAR Y DIAGNÓSTICO EN NEFROPATÍA DIABÉTICA&lt;/b&gt;&lt;br /&gt;&lt;br /&gt;La nefropatía diabética es una complicación microvascular sistémica cuya evaluación integral exige rastrear el daño en otros órganos diana.&lt;br /&gt;• &lt;b&gt;Correlación Retiniana-Renal:&lt;/b&gt; La realización clínica de un fondo de ojo es de extrema utilidad. Se establece fisiopatológicamente que la observación de las arteriolas retinianas correlaciona de manera directa con el estado de las arterias renales.&lt;br /&gt;• &lt;b&gt;Signo Indirecto Ineludible:&lt;/b&gt; Si un paciente diabético presenta retinopatía diabética (como la forma proliferativa), constituye la evidencia y el signo indirecto ineludible de que idéntico proceso microvascular destructivo se está llevando a cabo a nivel de sus glomérulos.&lt;br /&gt;• &lt;b&gt;Diagnóstico Precoz Renal:&lt;/b&gt; A nivel renal, la manifestación inicial de este daño microvascular y endotelial se detecta de manera precoz mediante el dosaje de la microalbuminuria persistente, la cual marca la nefropatía diabética incipiente (etapa III).</t>
  </si>
  <si>
    <t>La opción A es la respuesta correcta según el enunciado original. Clínicamente, el fondo de ojo es el examen imprescindible para objetivar la retinopatía diabética proliferativa, confirmando sistémicamente el avance destructivo que a nivel renal se manifiesta con la microalbuminuria. &lt;i&gt;(Nota de procesamiento: Las fuentes de estudio provistas reafirman la utilidad extrema del fondo de ojo en la evaluación microvascular del paciente diabético, pero no contienen la pauta temporal específica de "anual y dilatado" para guiar exclusivamente esta respuesta desde el texto aportado)&lt;/i&gt;.</t>
  </si>
  <si>
    <t>• &lt;b&gt;b) Semestral fondo ojo:&lt;/b&gt; &lt;i&gt;(Opción no justificada en las fuentes provistas)&lt;/i&gt;.&lt;br /&gt;• &lt;b&gt;c) Solo síntomas visuales:&lt;/b&gt; Es incorrecta fisiopatológicamente. El daño microvascular crónico (tanto a nivel de la retina como en los glomérulos durante la etapa silenciosa e incipiente) progresa durante muchos años (10 a 15 años) en completa ausencia de síntomas perceptibles por el paciente. Esperar a la aparición de síntomas visuales impide la detección precoz y el tratamiento oportuno.&lt;br /&gt;• &lt;b&gt;d) Tomografía óptica mensual:&lt;/b&gt; &lt;i&gt;(Opción no justificada en las fuentes provistas)&lt;/i&gt;.</t>
  </si>
  <si>
    <t>&lt;b&gt;HISTORIA NATURAL Y ESTADIOS CLÍNICOS&lt;/b&gt;&lt;br /&gt;&lt;br /&gt;La nefropatía diabética evoluciona cronológicamente atravesando estadios bien definidos:&lt;br /&gt;• &lt;b&gt;Etapa I y II (Preclínica y Silenciosa):&lt;/b&gt; Existe hiperfiltración, pero la microalbuminuria es negativa. Abarca los primeros 10 a 15 años.&lt;br /&gt;• &lt;b&gt;Etapa III (Incipiente):&lt;/b&gt; Aparece la microalbuminuria persistente (30 a 300 mg/día).&lt;br /&gt;• &lt;b&gt;Etapa IV (Manifiesta):&lt;/b&gt; Se define por proteinuria persistente (&gt; 300 mg/día). Aparece a los 20 a 25 años de evolución, marcando el descenso irreversible del filtrado hacia la Insuficiencia Renal Crónica.</t>
  </si>
  <si>
    <t>Paciente de 62 años diabetes tipo 1 nefropatía TFG 42 ml/min/1.73m² hipoglucemia nocturna. ¿Hipoglucemiante seguro noche?&lt;br&gt;&lt;br&gt;a) Metformina liberación prolongada&lt;br&gt;&lt;br&gt;b) Repaglinida prandial&lt;br&gt;&lt;br&gt;c) Insulina detemir basal&lt;br&gt;&lt;br&gt;d) Linagliptina DPP-4</t>
  </si>
  <si>
    <t>&lt;br&gt;c) Insulina detemir basal</t>
  </si>
  <si>
    <t>En pacientes con nefropatía diabética y un filtrado glomerular en marcado descenso, la &lt;b&gt;Insulina&lt;/b&gt; (junto con la Linagliptina) se posiciona como el fármaco antidiabético más seguro, pudiendo utilizarse a lo largo de todos los estadios de la insuficiencia renal, siendo además el pilar ineludible en el paciente con diabetes tipo 1.</t>
  </si>
  <si>
    <t>&lt;b&gt;MANEJO FARMACOLÓGICO GLUCÉMICO EN LA ENFERMEDAD RENAL CRÓNICA&lt;/b&gt;&lt;br /&gt;&lt;br /&gt;El control de la enfermedad de base es la herramienta central para inhibir el desarrollo o progresión de la nefropatía diabética. La elección y dosis de los fármacos se ven severamente limitadas cuando la función renal disminuye.&lt;br /&gt;• &lt;b&gt;Insulina y Linagliptina:&lt;/b&gt; Son los fármacos antidiabéticos más seguros; pueden utilizarse a lo largo de todos los estadios de la insuficiencia renal, incluso cuando el FG (MDRD) cae drásticamente por debajo de 20 ml/min o el paciente se encuentra en hemodiálisis.&lt;br /&gt;• &lt;b&gt;Metformina:&lt;/b&gt; Está formalmente contraindicada cuando el filtrado (MDRD) es &lt; 60 ml/min. Por debajo de estos niveles, su uso conlleva un altísimo riesgo de acumulación tóxica capaz de provocar hipoglucemias severas nocturnas con riesgo de muerte.&lt;br /&gt;• &lt;b&gt;Otros antidiabéticos orales:&lt;/b&gt; Fármacos como la Repaglinida, inhibidores SGLT2 (no indicados en diabetes tipo 1) y otras gliptinas requieren obligatoriamente una reducción escalonada de la dosis a medida que el filtrado cae por debajo de 60 ml/min o 30 ml/min.</t>
  </si>
  <si>
    <t>&lt;b&gt;c) Insulina detemir basal:&lt;/b&gt; Es la opción correcta. Ante un paciente con diabetes tipo 1, el tratamiento excluyente es la insulinoterapia. Sumado a esto, en el contexto de una nefropatía establecida con un FG de 42 ml/min (insuficiencia renal crónica estadio 3b), la insulina es el fármaco más seguro ya que puede utilizarse en todos los estadios de la falla renal sin riesgo patológico de acumulación, permitiendo un control basal nocturno sin los riesgos de las drogas orales de eliminación renal.</t>
  </si>
  <si>
    <t>&lt;b&gt;a) Metformina liberación prolongada:&lt;/b&gt; Es incorrecta. El paciente presenta un filtrado de 42 ml/min. El uso de metformina está contraindicado con un FG &lt; 60 ml/min o creatinina &gt; 1.5 mg/dl, debido al altísimo riesgo de acumulación y de inducir hipoglucemias severas nocturnas letales (o acidosis láctica).&lt;br /&gt;&lt;b&gt;d) Linagliptina DPP-4:&lt;/b&gt; Es incorrecta. Aunque farmacológicamente es segura y no requiere ajuste de dosis a lo largo de todos los estadios de la insuficiencia renal, es un hipoglucemiante oral indicado exclusivamente para la diabetes tipo 2, no siendo el tratamiento para un diabético tipo 1.&lt;br /&gt;&lt;b&gt;b) Repaglinida prandial:&lt;/b&gt; Es incorrecta. Es un secretagogo oral que requiere ajuste de dosis con filtrados bajos y no forma parte del esquema terapéutico basal para el control de un paciente con diabetes tipo 1.</t>
  </si>
  <si>
    <t>&lt;b&gt;ESTADIOS Y PROGRESIÓN DE LA NEFROPATÍA DIABÉTICA&lt;/b&gt;&lt;br /&gt;&lt;br /&gt;La nefropatía evoluciona cronológicamente de manera estructurada si no se controla adecuadamente el metabolismo y la hiperfiltración:&lt;br /&gt;• &lt;b&gt;Fase Preclínica:&lt;/b&gt; Caracterizada por franca hiperfiltración glomerular y nefromegalia, sin evidencia de microalbuminuria ni hipertensión arterial.&lt;br /&gt;• &lt;b&gt;Etapa Silenciosa:&lt;/b&gt; Desarrollo progresivo de lesiones estructurales sin exteriorización clínica en la albuminuria.&lt;br /&gt;• &lt;b&gt;Etapa Incipiente:&lt;/b&gt; Aparición de microalbuminuria persistente (entre 30 y 300 mg/día) asociada a una pseudonormalización del filtrado glomerular.&lt;br /&gt;• &lt;b&gt;Etapa Clínica (Manifiesta):&lt;/b&gt; Presencia de proteinuria franca o macroalbuminuria (&gt; 300 mg/día). Inicia el descenso ineludible y progresivo del filtrado glomerular hacia la insuficiencia renal crónica.&lt;br /&gt;• &lt;b&gt;Etapa Terminal:&lt;/b&gt; Fracaso renal con uremia (FG &lt; 20 ml/min), que requiere inexorablemente el inicio de terapia de reemplazo de la función renal.</t>
  </si>
  <si>
    <t>Mujer de 67 años diabetes tipo 2 TFG 48 ml/min/1.73m2 insuficiencia cardíaca. ¿Inhibidor SGLT2 preferido?&lt;br&gt;&lt;br&gt;a) Canagliflozina 100 mg diarios&lt;br&gt;&lt;br&gt;b) Empagliflozina 10 mg diarios&lt;br&gt;&lt;br&gt;c) Dapagliflozina 10 mg diarios&lt;br&gt;&lt;br&gt;d) Ertugliflozina 5 mg diarios</t>
  </si>
  <si>
    <t>&lt;br&gt;c) Dapagliflozina 10 mg diarios</t>
  </si>
  <si>
    <t>&lt;b&gt;INHIBIDORES SGLT2 EN NEFROPATÍA DIABÉTICA E INSUFICIENCIA CARDÍACA&lt;/b&gt;&lt;br /&gt;&lt;br /&gt;El abordaje del paciente diabético con enfermedad renal y comorbilidades cardiovasculares exige el uso de fármacos con beneficios demostrados a nivel multisistémico.&lt;br /&gt;• &lt;b&gt;Mecanismo de acción renal (Nefroprotección):&lt;/b&gt; Los inhibidores de SGLT2 (gliflozinas) actúan inhibiendo la reabsorción de glucosa y sodio en el túbulo contorneado proximal (porción S1). Al aumentar la llegada de sodio a la mácula densa, restablecen el feedback túbulo-glomerular y generan una vasoconstricción protectora relativa de la arteriola aferente, aboliendo la patológica hiperfiltración diabética.&lt;br /&gt;• &lt;b&gt;Dapagliflozina en Insuficiencia Cardíaca:&lt;/b&gt; Se utiliza de forma pautada en dosis fija de &lt;b&gt;10 mg diarios&lt;/b&gt;. Está indicada tanto en la insuficiencia cardíaca con fracción de eyección reducida como preservada, debido a que disminuye drásticamente la internación y la mortalidad cardiovascular en pacientes diabéticos y no diabéticos.&lt;br /&gt;• &lt;b&gt;Seguridad según Filtrado Glomerular:&lt;/b&gt; Las gliflozinas se administran de forma segura y eficaz en pacientes renales crónicos siempre y cuando el filtrado glomerular (TFG/MDRD) se mantenga &lt;b&gt;&lt; 60 ml/min y &gt; 30 ml/min&lt;/b&gt;.</t>
  </si>
  <si>
    <t>La opción c es correcta debido a que, ante una paciente diabética con insuficiencia cardíaca y una TFG de 48 ml/min, la literatura cardiológica y nefrológica establece axiomáticamente el uso de &lt;b&gt;Dapagliflozina 10 mg diarios&lt;/b&gt;. Este fármaco inhibe la reabsorción en el túbulo proximal, logrando un beneficio dual comprobado: a nivel renal disminuye la hiperfiltración (protegiendo el glomérulo) y a nivel cardiovascular reduce la mortalidad y las hospitalizaciones por falla de bomba.</t>
  </si>
  <si>
    <t>&lt;br /&gt;• &lt;b&gt;a) Canagliflozina 100 mg diarios:&lt;/b&gt; Es incorrecta. Si bien es un inhibidor SGLT2 válido para tratar la nefropatía diabética, las normativas destacan específica y axiomáticamente a la Dapagliflozina en dosis fija de 10 mg como la medicación con impacto directo comprobado en la disminución de la mortalidad en cuadros de insuficiencia cardíaca concomitante.&lt;br /&gt;• &lt;b&gt;b) Empagliflozina 10 mg diarios:&lt;/b&gt; Es incorrecta. Aunque pertenece a la misma familia farmacológica y posee beneficios cardiovasculares, el tratado resalta de manera textual y estricta el rol de la Dapagliflozina 10 mg diarios para el manejo óptimo de este escenario de insuficiencia cardíaca.&lt;br /&gt;• &lt;b&gt;d) Ertugliflozina 5 mg diarios:&lt;/b&gt; Es incorrecta. No figura como la gliflozina de elección prioritaria establecida en los consensos para el manejo del deterioro renal (TFG 48 ml/min) que cursa de manera simultánea con insuficiencia cardíaca.</t>
  </si>
  <si>
    <t>&lt;b&gt;REGLA DE TRATAMIENTO ÓPTIMO EN INSUFICIENCIA CARDÍACA&lt;/b&gt;&lt;br /&gt;&lt;br /&gt;• El esquema de primera línea para un paciente con insuficiencia cardíaca estable asienta en la combinación simultánea e ineludible de cuatro pilares farmacológicos: &lt;b&gt;ARNI&lt;/b&gt; (Sacubitril/Valsartán), &lt;b&gt;Betabloqueantes&lt;/b&gt; (Bisoprolol), un &lt;b&gt;antagonista de la aldosterona&lt;/b&gt; (Espironolactona 25 mg) e &lt;b&gt;inhibidores SGLT2&lt;/b&gt; (Dapagliflozina 10 mg), dejando a los diuréticos de asa (Furosemida) reservados únicamente si son estrictamente necesarios para evitar o resolver la congestión.</t>
  </si>
  <si>
    <t>Hombre de 64 años nefropatía diabética hipertensión PA 155/90 mmHg. ¿Objetivo presión arterial recomendado?&lt;br&gt;&lt;br&gt;a) Menor que 150/90 mmHg&lt;br&gt;&lt;br&gt;b) Menor que 140/90 mmHg&lt;br&gt;&lt;br&gt;c) Menor que 130/80 mmHg&lt;br&gt;&lt;br&gt;d) Menor que 120/70 mmHg</t>
  </si>
  <si>
    <t>c) Menor que 130/80 mmHg</t>
  </si>
  <si>
    <t>En pacientes que presentan &lt;b&gt;Enfermedad Renal Crónica&lt;/b&gt; con daño de órgano blanco, albuminuria o &lt;b&gt;nefropatía diabética&lt;/b&gt;, el objetivo terapéutico estricto en el tratamiento de la hipertensión arterial es lograr una presión arterial &lt;b&gt;menor a 130/80 mmHg&lt;/b&gt;.</t>
  </si>
  <si>
    <t>&lt;b&gt;OBJETIVOS TERAPÉUTICOS DE LA PRESIÓN ARTERIAL EN NEFROPATÍA DIABÉTICA&lt;/b&gt;&lt;br /&gt;&lt;br /&gt;En la nefropatía diabética, las medidas terapéuticas más relevantes incluyen el control de la presión arterial y el control de la hiperfiltración. El manejo estricto de la hipertensión y el bloqueo del sistema renina-angiotensina-aldosterona (SRAA) son pilares terapéuticos esenciales para evitar el daño progresivo.&lt;br /&gt;• &lt;b&gt;Población General (Sin daño de órgano blanco):&lt;/b&gt; El objetivo terapéutico en la HTA esencial no complicada o Enfermedad Renal Crónica sin albuminuria es mantener la PA &lt; 140/90 mmHg.&lt;br /&gt;• &lt;b&gt;Comorbilidades de Alto Riesgo (Diabetes y Daño Renal):&lt;/b&gt; En pacientes con diabetes mellitus, ERC con albuminuria o con daño de órgano blanco, las metas son más estrictas, exigiéndose valores &lt;b&gt;≤ 130/80 mmHg&lt;/b&gt;.&lt;br /&gt;• &lt;b&gt;Proteinuria Grave:&lt;/b&gt; Si el paciente diabético presenta proteinuria franca (ej. &gt; 1 gr) o nefropatía diabética tipo 1, el objetivo a alcanzar se vuelve aún más restrictivo, exigiendo una PA &lt;b&gt;&lt; 125/75 mmHg&lt;/b&gt;.&lt;br /&gt;• &lt;b&gt;Fármacos de Elección:&lt;/b&gt; El tratamiento de primera línea indiscutible son los &lt;b&gt;IECA&lt;/b&gt; o &lt;b&gt;ARA II&lt;/b&gt;, debido a que actúan disminuyendo la hiperfiltración glomerular al dilatar selectivamente la arteriola eferente.</t>
  </si>
  <si>
    <t>La opción C es correcta. Clínicamente, el manejo de la hipertensión arterial en pacientes con nefropatía diabética exige metas tensionales más estrictas que en la población general para frenar la progresión del daño renal y cardiovascular. Por consiguiente, ante un paciente de alto riesgo con daño de órgano blanco (nefropatía diabética), el objetivo recomendado de presión arterial debe ser obligatoriamente menor a 130/80 mmHg.</t>
  </si>
  <si>
    <t>• &lt;b&gt;a) Menor que 150/90 mmHg:&lt;/b&gt; Es incorrecta. Constituye una meta permisiva aceptada únicamente en ancianos (mayores de 60 a 80 años) sin complicaciones severas, resultando un objetivo peligrosamente alto para un paciente con nefropatía diabética.&lt;br /&gt;• &lt;b&gt;b) Menor que 140/90 mmHg:&lt;/b&gt; Es incorrecta. Representa el objetivo terapéutico primario ineludible para la población general con HTA esencial o ERC sin albuminuria, pero resulta insuficiente ante la presencia de diabetes y daño orgánico.&lt;br /&gt;• &lt;b&gt;d) Menor que 120/70 mmHg:&lt;/b&gt; Es incorrecta. Si bien las metas pueden ser sumamente estrictas (&lt; 125/75 mmHg) ante proteinuria franca severa, forzar la presión arterial sistemáticamente por debajo de 120/70 mmHg no es el objetivo estándar general.</t>
  </si>
  <si>
    <t>&lt;b&gt;MECANISMO DE NEFROPROTECCIÓN DE LOS IECA Y ARA II&lt;/b&gt;&lt;br /&gt;&lt;br /&gt;• &lt;b&gt;Mecanismo de acción:&lt;/b&gt; Los IECA y ARA II se utilizan como nefroprotectores por excelencia porque bloquean la hiperactividad de la Angiotensina II, produciendo en el glomérulo una franca vasodilatación de la arteriola eferente. Al disminuir la presión intraglomerular, se reduce la hiperfiltración y se logra controlar la proteinuria.&lt;br /&gt;• &lt;b&gt;Contraindicación de Doble Bloqueo:&lt;/b&gt; No se recomienda asociar un IECA más un ARA II debido al severo incremento del riesgo de hipotensión arterial e insuficiencia renal aguda secundaria a isquemia.</t>
  </si>
  <si>
    <t>Hombre de 58 años diabetes tipo 2 obesidad hipertensión presenta proteinuria de 2.5 g/dia. ¿Tratamiento antihipertensivo nefroprotector primera línea?&lt;br&gt;&lt;br&gt;a) Furosemida diurético asa&lt;br&gt;&lt;br&gt;b) Losartán bloqueador receptor angiotensina&lt;br&gt;&lt;br&gt;c) Carvedilol betabloqueante&lt;br&gt;&lt;br&gt;d) Anlodipino calcioantagonista</t>
  </si>
  <si>
    <t>&lt;br&gt;b) Losartán bloqueador receptor angiotensina</t>
  </si>
  <si>
    <t>El fármaco antihipertensivo de primera elección y que más se recomienda en un paciente con hipertensión arterial, diabetes y daño de órgano blanco (proteinuria o microalbuminuria) es un &lt;b&gt;IECA&lt;/b&gt; o un &lt;b&gt;ARA II&lt;/b&gt; (como el &lt;b&gt;Losartán&lt;/b&gt;), debido a su probado efecto antiproteinúrico y nefroprotector.</t>
  </si>
  <si>
    <t>&lt;b&gt;MANEJO ANTIHIPERTENSIVO Y NEFROPROTECCIÓN EN LA DIABETES&lt;/b&gt;&lt;br /&gt;&lt;br /&gt;El manejo estricto de la hipertensión y el bloqueo del sistema renina-angiotensina-aldosterona (SRAA) son pilares terapéuticos esenciales para evitar el daño progresivo en la nefropatía diabética.&lt;br /&gt;• &lt;b&gt;Drogas de primera elección:&lt;/b&gt; Las drogas de primera elección absoluta son los inhibidores de la enzima convertidora de angiotensina (IECA) y los antagonistas de los receptores de angiotensina II (ARA II).&lt;br /&gt;• &lt;b&gt;Mecanismo de acción nefroprotector:&lt;/b&gt; Actúan por su acción antioxidante, antiproliferativa y antifibrótica, pero fundamentalmente por &lt;b&gt;dilatar selectivamente la arteriola eferente del glomérulo&lt;/b&gt;. Al inducir esta dilatación, disminuyen drásticamente la presión intraglomerular (PCG) y reducen el estrés de roce vascular y la hiperfiltración. Gracias a esto, las cargas negativas de la membrana basal vuelven a acercarse, logrando disminuir y controlar eficazmente la proteinuria.&lt;br /&gt;• &lt;b&gt;Objetivos Terapéuticos:&lt;/b&gt; En la Enfermedad Renal Crónica con albuminuria/proteinuria franca o daño de órgano blanco, la meta tensional a alcanzar debe ser estricta, buscando cifras ≤ 130/80 mmHg o incluso &lt; 125/75 mmHg.</t>
  </si>
  <si>
    <t>&lt;b&gt;b) Losartán bloqueador receptor angiotensina:&lt;/b&gt; Es la opción correcta. En un paciente diabético con obesidad, hipertensión y daño de órgano blanco evidente (proteinuria franca de 2.5 g/día), el tratamiento antihipertensivo de primera línea indiscutible es un ARA-II (como el Losartán) o un IECA. Estas drogas no solo controlan la presión sistémica, sino que poseen un efecto nefroprotector directo al dilatar la arteriola eferente renal, reduciendo la hiperfiltración y la proteinuria, enlenteciendo así la progresión de la nefropatía diabética.</t>
  </si>
  <si>
    <t>&lt;b&gt;a) Furosemida diurético asa:&lt;/b&gt; Es incorrecta. Si bien los diuréticos de asa son útiles en etapas avanzadas de la enfermedad renal crónica para tratar edemas o hipervolemia oligúrica, no son el pilar de primera línea para nefroprotección y freno de la hiperfiltración glomerular temprana.&lt;br /&gt;&lt;b&gt;d) Anlodipino calcioantagonista:&lt;/b&gt; Es incorrecta. Los bloqueantes cálcicos dihidropiridínicos son potentes hipotensores, pero producen una franca vasodilatación de la arteriola aferente. Su uso como monoterapia inicial puede aumentar la presión capilar y empeorar la hiperfiltración glomerular si no se asocian previamente a un IECA o ARA-II que dilate la eferente.&lt;br /&gt;&lt;b&gt;c) Carvedilol betabloqueante:&lt;/b&gt; Es incorrecta como primera línea nefroprotectora. Los betabloqueantes son fármacos indispensables para disminuir la mortalidad si coexiste cardiopatía isquémica o insuficiencia cardíaca, pero carecen del efecto microhemodinámico específico (sobre la arteriola eferente) que detiene de manera directa la proteinuria diabética.</t>
  </si>
  <si>
    <t>&lt;b&gt;PRECAUCIONES EN EL BLOQUEO DEL SRAA&lt;/b&gt;&lt;br /&gt;&lt;br /&gt;El uso de IECA o ARA II en la nefropatía diabética exige precauciones clínicas y un monitoreo estricto:&lt;br /&gt;• &lt;b&gt;Deterioro inicial esperado:&lt;/b&gt; Al dilatar la arteriola eferente y frenar la hiperfiltración, es esperable y clínicamente tolerable una caída del filtrado glomerular de hasta un 20% en los primeros 3 meses de tratamiento.&lt;br /&gt;• &lt;b&gt;Hiperkalemia y Filtrado Crítico:&lt;/b&gt; Su uso se vuelve riesgoso y predispone a hiperkalemia cuando el filtrado cae severamente. No se deben iniciar jamás si el filtrado es &lt; 30 ml/min y se deben suspender definitivamente si cae por debajo de 20 ml/min.&lt;br /&gt;• &lt;b&gt;Contraindicación del Doble Bloqueo:&lt;/b&gt; Está formalmente contraindicado asociar un IECA más un ARA II en pacientes añosos o diabéticos con patología vascular, debido a que el doble bloqueo del SRAA no reduce la morbimortalidad y aumenta significativamente el riesgo de hipotensión, síncope y fracaso renal agudo.</t>
  </si>
  <si>
    <t>Mujer de 67 años diabetes tipo 2 HbA1c 9.2% TFG 32 ml/min/1.73m². ¿Hipoglucemiante oral seguro?&lt;br&gt;&lt;br&gt;a) Inhibidores DPP-4 linagliptina&lt;br&gt;&lt;br&gt;b) Metformina máxima dosis&lt;br&gt;&lt;br&gt;c) Insulina basal solamente&lt;br&gt;&lt;br&gt;d) Sulfonilureas glibenclamida</t>
  </si>
  <si>
    <t>&lt;br&gt;a) Inhibidores DPP-4 linagliptina</t>
  </si>
  <si>
    <t>&lt;b&gt;CONTROL METABÓLICO Y FARMACOLÓGICO EN LA NEFROPATÍA DIABÉTICA&lt;/b&gt;&lt;br /&gt;&lt;br /&gt;El control de la enfermedad de base (hiperglucemia) es la herramienta central para inhibir el desarrollo y la progresión de la nefropatía diabética.&lt;br /&gt;• &lt;b&gt;Metas Glucémicas:&lt;/b&gt; El objetivo terapéutico es lograr una &lt;b&gt;HbA1c &lt; 7%&lt;/b&gt;, glucemia en ayuno de 90-130 mg/dl y postprandial menor a 180 mg/dl.&lt;br /&gt;• &lt;b&gt;Manejo Farmacológico Seguro:&lt;/b&gt; La elección y dosis de los antidiabéticos se ven severamente limitadas cuando la función renal disminuye. La &lt;b&gt;Insulina&lt;/b&gt; y la &lt;b&gt;Linagliptina&lt;/b&gt; son los fármacos más seguros; pueden utilizarse a lo largo de todos los estadios de la insuficiencia renal, incluso cuando el filtrado (MDRD) cae por debajo de 20 ml/min o el paciente se encuentra en hemodiálisis.&lt;br /&gt;• &lt;b&gt;Contraindicación de Metformina:&lt;/b&gt; Está formalmente contraindicada cuando el MDRD es &lt;b&gt;&lt; 60 ml/min&lt;/b&gt; o la creatinina es &gt; 1.5 mg/dl, debido al altísimo riesgo de acumulación y de provocar hipoglucemias severas nocturnas con riesgo de muerte.&lt;br /&gt;• &lt;b&gt;Ajuste de otros fármacos:&lt;/b&gt; Fármacos como Liraglutida, Exenatida, Sitagliptina, Vildagliptina, Saxagliptina, Acarbosa, Repaglinida, Glimepirida y Gliclazida requieren &lt;b&gt;reducción de la dosis&lt;/b&gt; a medida que el filtrado cae por debajo de 60 ml/min o de 30 ml/min.</t>
  </si>
  <si>
    <t>La opción a es correcta debido a que, frente a un filtrado glomerular marcadamente disminuido (TFG de 32 ml/min/1.73m²), las directrices nefrológicas y diabetológicas establecen que la &lt;b&gt;Linagliptina&lt;/b&gt; es el hipoglucemiante oral más seguro. A diferencia de otros antidiabéticos, su uso está validado a lo largo de todos los estadios de la insuficiencia renal sin requerir ajustes de dosis, garantizando un control metabólico sin el riesgo letal de acumulación sistémica.</t>
  </si>
  <si>
    <t>&lt;br /&gt;• &lt;b&gt;b) Metformina máxima dosis:&lt;/b&gt; Es diametralmente incorrecta. La metformina se encuentra formalmente contraindicada cuando la TFG cae por debajo de 60 ml/min debido al altísimo riesgo de acumulación tóxica y generación de hipoglucemias severas letales.&lt;br /&gt;• &lt;b&gt;c) Insulina basal solamente:&lt;/b&gt; Es incorrecta en la delimitación estricta de la consigna. Si bien la insulina es sumamente segura y no requiere tope por falla renal, el enunciado solicita identificar de manera específica un &lt;b&gt;hipoglucemiante oral&lt;/b&gt;, siendo la insulina de administración parenteral (subcutánea).&lt;br /&gt;• &lt;b&gt;d) Sulfonilureas glibenclamida:&lt;/b&gt; Es incorrecta. Fármacos como la glimepirida o gliclazida requieren reducción estricta de la dosis al caer el filtrado, y agentes de mayor antigüedad como la glibenclamida conllevan un riesgo inaceptable de hipoglucemias prolongadas por acumulación en la enfermedad renal crónica.</t>
  </si>
  <si>
    <t>&lt;b&gt;OBJETIVOS DEL TRATAMIENTO EN LA NEFROPATÍA DIABÉTICA&lt;/b&gt;&lt;br /&gt;&lt;br /&gt;El abordaje terapéutico exige un trabajo multidisciplinario asentado en cinco objetivos fundamentales para evitar o frenar la progresión clínica hacia estadios avanzados.&lt;br /&gt;• &lt;b&gt;Disminuir la hiperfiltración:&lt;/b&gt; Mediante la instauración de una dieta hipoproteica (0.8 g/kg/día).&lt;br /&gt;• &lt;b&gt;Controlar la proteinuria:&lt;/b&gt; Disminuyendo la presión intraglomerular.&lt;br /&gt;• &lt;b&gt;Controlar la Tensión Arterial (TA):&lt;/b&gt; Uso mandatorio de IECA o ARA II como primera línea para lograr cifras menores a 130/80 mmHg o 125/75 mmHg.&lt;br /&gt;• &lt;b&gt;Alcanzar valores óptimos de glucemia:&lt;/b&gt; Con el objetivo estricto de lograr una HbA1c &lt; 7%.&lt;br /&gt;• &lt;b&gt;Corregir la dislipemia:&lt;/b&gt; Manteniendo el colesterol LDL por debajo de 100 mg/dl (o &lt; 70 mg/dl en muy alto riesgo) mediante el uso de estatinas.</t>
  </si>
  <si>
    <t>Hombre de 60 años nefropatía diabética hipoglucemia frecuente insulina. ¿Ajuste terapéutico prioritario?&lt;br&gt;&lt;br&gt;a) Cambiar a insulina glargina&lt;br&gt;&lt;br&gt;b) Reducir dosis insulina 20-30%&lt;br&gt;&lt;br&gt;c) Añadir metformina&lt;br&gt;&lt;br&gt;d) Sulfonilurea baja dosis</t>
  </si>
  <si>
    <t>b) Reducir dosis insulina 20-30%</t>
  </si>
  <si>
    <t>En la progresión de la &lt;b&gt;nefropatía diabética&lt;/b&gt; con caída del filtrado glomerular, el riesgo de &lt;b&gt;hipoglucemias severas&lt;/b&gt; aumenta significativamente debido a la disminución del aclaramiento de los fármacos, por lo que el ajuste terapéutico imperativo es &lt;b&gt;reducir la dosis&lt;/b&gt; de los agentes hipoglucemiantes o de la &lt;b&gt;insulina&lt;/b&gt;.</t>
  </si>
  <si>
    <t>&lt;b&gt;TRATAMIENTO Y CONTROL METABÓLICO EN LA NEFROPATÍA DIABÉTICA&lt;/b&gt;&lt;br /&gt;&lt;br /&gt;El control de la enfermedad de base es la herramienta central para inhibir el desarrollo inicial de la nefropatía y enlentecer su progresión hacia estadios avanzados.&lt;br /&gt;• &lt;b&gt;Objetivos glucémicos:&lt;/b&gt; El objetivo metabólico primordial es alcanzar una &lt;b&gt;HbA1c &lt; 7%&lt;/b&gt;, manteniendo una glucemia en ayuno de &lt;b&gt;90 - 130 mg/dl&lt;/b&gt; y una postprandial menor a &lt;b&gt;180 mg/dl&lt;/b&gt;.&lt;br /&gt;• &lt;b&gt;Manejo Farmacológico:&lt;/b&gt; La elección y la posología de los fármacos antidiabéticos se ven severamente limitadas cuando la función renal disminuye.&lt;br /&gt;• &lt;b&gt;Insulina y Linagliptina:&lt;/b&gt; Constituyen los fármacos más seguros frente a la caída del filtrado; pueden utilizarse a lo largo de todos los estadios de la insuficiencia renal, incluso cuando el MDRD cae por debajo de 20 ml/min o el paciente se encuentra en hemodiálisis.&lt;br /&gt;• &lt;b&gt;Reducción de dosis:&lt;/b&gt; A medida que el filtrado glomerular cae por debajo de &lt;b&gt;60 ml/min&lt;/b&gt; o de &lt;b&gt;30 ml/min&lt;/b&gt;, los fármacos antidiabéticos (incluyendo la insulina) requieren ineludiblemente una &lt;b&gt;reducción de la dosis&lt;/b&gt;. El incumplimiento de este ajuste expone al paciente a un altísimo riesgo de sufrir hipoglucemias severas con riesgo de muerte.&lt;br /&gt;• &lt;b&gt;Contraindicación de Metformina:&lt;/b&gt; Se encuentra formalmente contraindicada cuando el MDRD es &lt;b&gt;&lt; 60 ml/min&lt;/b&gt; o la creatinina es &lt;b&gt;&gt; 1.5 mg/dl&lt;/b&gt;, debido a su peligro de acumulación tóxica.</t>
  </si>
  <si>
    <t>La opción B es correcta. Clínicamente, ante un paciente con nefropatía diabética que presenta episodios de hipoglucemia frecuente estando bajo tratamiento con insulina, el evento fisiopatológico subyacente obedece a la disminución del aclaramiento y la excreción renal de la hormona por la caída del filtrado glomerular. Por consiguiente, la indicación y el ajuste terapéutico prioritario exige reducir la dosis total de insulina (clásicamente entre un 20-30%) para evitar la perpetuación de las hipoglucemias severas con riesgo de muerte, logrando así un control metabólico seguro.</t>
  </si>
  <si>
    <t>• &lt;b&gt;a) Cambiar a insulina glargina:&lt;/b&gt; Es incorrecta. Modificar únicamente el tipo o análogo de insulina basal no resuelve el problema hemodinámico de base consistente en un aclaramiento renal disminuido; la conducta prioritaria ante hipoglucemias recurrentes es la reducción de la dosis total administrada.&lt;br /&gt;• &lt;b&gt;c) Añadir metformina:&lt;/b&gt; Es incorrecta. La &lt;i&gt;Metformina&lt;/i&gt; se encuentra contraindicada en pacientes con nefropatía diabética y filtrado glomerular menor a 60 ml/min debido a su altísimo riesgo de acumulación, y no revierte en absoluto un cuadro de hipoglucemia instaurado.&lt;br /&gt;• &lt;b&gt;d) Sulfonilurea baja dosis:&lt;/b&gt; Es incorrecta. Los antidiabéticos orales secretagogos como las sulfonilureas aumentan per se el riesgo de hipoglucemias severas y prolongadas en el contexto de insuficiencia renal, estando proscritos para intentar solucionar un cuadro que ya cursa con hipoglucemias a repetición.</t>
  </si>
  <si>
    <t>&lt;b&gt;PROGRESIÓN CLÍNICA Y FILTRADO GLOMERULAR&lt;/b&gt;&lt;br /&gt;&lt;br /&gt;La nefropatía diabética evoluciona cronológicamente atravesando estadios funcionales bien definidos que impactan en la farmacocinética:&lt;br /&gt;• &lt;b&gt;Etapa Preclínica:&lt;/b&gt; Caracterizada por &lt;b&gt;hiperfiltración&lt;/b&gt; glomerular con filtrado aumentado por arriba del 100%.&lt;br /&gt;• &lt;b&gt;Etapa Incipiente:&lt;/b&gt; Se desarrolla una &lt;b&gt;pseudonormalización del filtrado glomerular&lt;/b&gt; acompañada de microalbuminuria persistente.&lt;br /&gt;• &lt;b&gt;Etapa Clínica:&lt;/b&gt; El filtrado va descendiendo irreversiblemente hasta valores de prediálisis, instaurándose la proteinuria franca y aumentando de manera exponencial el riesgo de hipoglucemias tóxicas por la disminución del aclaramiento renal.</t>
  </si>
  <si>
    <t>Mujer de 63 años diabetes tipo 1 bombas insulina nefropatía TFG 35 ml/min/1.73m². ¿Ajuste basal insulina?&lt;br&gt;&lt;br&gt;a) Suspender bomba basal-bolo&lt;br&gt;&lt;br&gt;b) Aumentar 20% resistencia insulínica&lt;br&gt;&lt;br&gt;c) Mantener dosis habitual&lt;br&gt;&lt;br&gt;d) Reducir 25% sensibilidad aumentada</t>
  </si>
  <si>
    <t>&lt;br&gt;d) Reducir 25% sensibilidad aumentada</t>
  </si>
  <si>
    <t>En pacientes con nefropatía diabética avanzada y una caída franca de la tasa de filtración glomerular (ej. TFG de 35 ml/min), el riñón pierde su capacidad para catabolizar y depurar adecuadamente la insulina circulante. Esto prolonga la vida media de la hormona, simulando un estado de &lt;b&gt;sensibilidad aumentada&lt;/b&gt; y elevando críticamente el riesgo de hipoglucemias, por lo que resulta ineludible &lt;b&gt;reducir la dosis basal de insulina&lt;/b&gt;.&lt;br&gt;&lt;br&gt;&lt;i&gt;(Nota: El porcentaje cuantitativo exacto de "reducir 25%" no se encuentra detallado explícitamente en las fuentes provistas, por lo que esta información posológica específica no es de las fuentes y puedes querer verificarla independientemente. Las fuentes sí respaldan el alto riesgo de hipoglucemia severa por falta de excreción en la insuficiencia renal y el uso de la insulina como fármaco más seguro ajustando sus parámetros).&lt;/i&gt;</t>
  </si>
  <si>
    <t>&lt;b&gt;MANEJO FARMACOLÓGICO GLUCÉMICO EN LA ENFERMEDAD RENAL CRÓNICA&lt;/b&gt;&lt;br /&gt;&lt;br /&gt;El control de la enfermedad de base es la herramienta central para inhibir el desarrollo o progresión de la nefropatía diabética. La elección y dosis de los fármacos se ven severamente limitadas cuando la función renal disminuye.&lt;br /&gt;• &lt;b&gt;Insulina y Linagliptina:&lt;/b&gt; Son los fármacos antidiabéticos más seguros; pueden utilizarse a lo largo de todos los estadios de la insuficiencia renal, incluso cuando el FG (MDRD) cae drásticamente por debajo de 20 ml/min o el paciente se encuentra en hemodiálisis.&lt;br /&gt;• &lt;b&gt;Riesgo de hipoglucemia y depuración renal:&lt;/b&gt; Al disminuir la masa renal funcional, se reduce el catabolismo intrínseco y la excreción de diversos fármacos (incluyendo la insulina), prolongando su efecto. La falta de depuración predispone a cuadros graves de hipoglucemia (especialmente nocturnas), requiriendo ajustes restrictivos.&lt;br /&gt;• &lt;b&gt;Metformina:&lt;/b&gt; Está formalmente contraindicada cuando el filtrado (MDRD) es &lt; 60 ml/min o la creatinina es &gt; 1.5 mg/dl, debido al altísimo riesgo de acumulación tóxica capaz de provocar hipoglucemias severas con riesgo de muerte.&lt;br /&gt;• &lt;b&gt;Otros antidiabéticos orales:&lt;/b&gt; Fármacos como los secretagogos (Repaglinida) u otras gliptinas requieren obligatoriamente una reducción escalonada de la dosis a medida que el filtrado cae por debajo de 60 ml/min o 30 ml/min.</t>
  </si>
  <si>
    <t>&lt;b&gt;d) Reducir 25% sensibilidad aumentada:&lt;/b&gt; Es la opción correcta clínica y fisiopatológicamente. Con una TFG de 35 ml/min/1.73m² (Enfermedad Renal Crónica Estadio 3b), el riñón ya no depura ni degrada la insulina a un ritmo normal. Este déficit de aclaramiento prolonga la acción de la insulina circulante infundida por la bomba, lo que la paciente experimenta como un estado de sensibilidad aumentada. La reducción de la dosis basal es imperativa para evitar eventos hipoglucémicos letales.</t>
  </si>
  <si>
    <t>&lt;b&gt;a) Suspender bomba basal-bolo:&lt;/b&gt; Es incorrecta. En una paciente con diabetes tipo 1, la insulinoterapia es el pilar absoluto e insustituible del tratamiento para la supervivencia y control metabólico; la insulina es la medicación más segura a lo largo de todos los estadios de la falla renal y no debe suspenderse.&lt;br /&gt;&lt;b&gt;b) Aumentar 20% resistencia insulínica:&lt;/b&gt; Es incorrecta. Aumentar la dosis agravaría críticamente el cuadro, ya que el problema primario con TFG bajas no es un pico de resistencia, sino la excesiva acumulación de insulina no depurada.&lt;br /&gt;&lt;b&gt;c) Mantener dosis habitual:&lt;/b&gt; Es incorrecta. Mantener la dosis expone a la paciente a episodios hipoglucémicos persistentes, al no compensar la prolongación de la vida media del fármaco derivada de la claudicación renal.</t>
  </si>
  <si>
    <t>&lt;b&gt;ESTADIOS CLÍNICOS DE LA NEFROPATÍA DIABÉTICA&lt;/b&gt;&lt;br /&gt;&lt;br /&gt;La nefropatía evoluciona cronológicamente de manera estructurada si no se controla adecuadamente la enfermedad:&lt;br /&gt;• &lt;b&gt;Fase Preclínica:&lt;/b&gt; Hiperfiltración glomerular y nefromegalia.&lt;br /&gt;• &lt;b&gt;Etapa Silenciosa:&lt;/b&gt; Lesiones estructurales sin albuminuria patológica.&lt;br /&gt;• &lt;b&gt;Etapa Incipiente:&lt;/b&gt; Aparición de microalbuminuria persistente con pseudonormalización del filtrado.&lt;br /&gt;• &lt;b&gt;Etapa Clínica (Manifiesta):&lt;/b&gt; Proteinuria franca y descenso ineludible y progresivo del filtrado glomerular hacia la insuficiencia renal crónica.&lt;br /&gt;• &lt;b&gt;Etapa Terminal:&lt;/b&gt; Fracaso renal (FG &lt; 20 ml/min) que requiere terapia de reemplazo.</t>
  </si>
  <si>
    <t>Paciente de 70 años AINE crónicos deshidratación creatinina 3.5 mg/dl sedimento orina cilindros granulares. ¿Diagnóstico etiológico?&lt;br&gt;&lt;br&gt;a) Púrpura Schonlein-Henoch&lt;br&gt;&lt;br&gt;b) Nefropatía por IgA&lt;br&gt;&lt;br&gt;c) Glomeruloesclerosis focal&lt;br&gt;&lt;br&gt;d) Necrosis medular AINE</t>
  </si>
  <si>
    <t>&lt;br&gt;d) Necrosis medular AINE</t>
  </si>
  <si>
    <t>El uso prolongado de AINEs suprime la síntesis de prostaglandinas protectoras, alterando severamente la autorregulación hemodinámica del riñón. Ante un estado de hipoperfusión (como la deshidratación), se precipita una insuficiencia renal aguda intrínseca con daño tisular (isquemia, necrosis tubular/medular), caracterizada patognomónicamente en el sedimento por la presencia de cilindros granulares.</t>
  </si>
  <si>
    <t>&lt;b&gt;FISIOPATOLOGÍA DE LA INSUFICIENCIA RENAL AGUDA POR AINES&lt;/b&gt;&lt;br /&gt;&lt;br /&gt;La patogenia de la IRA asociada a antiinflamatorios no esteroideos (AINEs) involucra principalmente la alteración de los mecanismos de autorregulación vascular, pudiendo evolucionar hacia un severo daño estructural parenquimatoso.&lt;br /&gt;• Inhibición de Prostaglandinas y Vasoconstricción: En condiciones de hipoperfusión (como la deshidratación o pérdida de volumen), el riñón normal libera sustancias vasodilatadoras (prostaciclinas) para mantener abierta la arteriola aferente y preservar el filtrado. Los AINEs (diclofenac, ketorolac, etc.) suprimen esta síntesis, provocando una interferencia letal con la autorregulación renal que desencadena una intensa vasoconstricción isquémica.&lt;br /&gt;• Progresión a Daño Intrínseco y Necrosis: Si la hipoperfusión prerrenal se prolonga en el tiempo y no se resuelve, la isquemia sostenida provoca la muerte de las células epiteliales. Esto instaura un daño renal intrínseco o parenquimatoso, presentándose como una Necrosis Tubular Aguda (NTA) o lesiones de necrosis papilar/medular crónicas (nefropatía por analgésicos).&lt;br /&gt;• Hallazgos en el Sedimento Urinario: Fisiopatológicamente, el daño estructural y la descamación del epitelio necrótico se manifiestan en la orina mediante un sedimento activo. La observación de cilindros granulares o cilindros epiteliales es un hallazgo sumamente frecuente y característico que confirma la presencia de daño tubular agudo o necrótico.</t>
  </si>
  <si>
    <t>La opción d es correcta debido a que el paciente anciano presenta una sumatoria de factores de riesgo críticos: la deshidratación (hipovolemia) sumada al uso crónico de AINEs (los cuales bloquean las prostaglandinas vasodilatadoras compensatorias). Esta combinación anula la autorregulación renal y precipita una isquemia severa que desemboca en la muerte celular parenquimatosa (necrosis medular/tubular inducida por analgésicos e isquemia). Dicho daño intrínseco se constata objetivamente mediante la falla del filtrado (creatinina de 3.5 mg/dl) y el hallazgo patognomónico de cilindros granulares en el sedimento urinario, los cuales representan los detritus celulares descamados propios del tejido necrótico.</t>
  </si>
  <si>
    <t>&lt;br /&gt;• a) Púrpura Schonlein-Henoch: Es incorrecta. Constituye la vasculitis sistémica más común en la población pediátrica, caracterizada por presentar púrpura palpable en extremidades, artralgias y dolor abdominal. A nivel renal genera un síndrome nefrítico (cursando con hematíes dismórficos y cilindros hemáticos), no justificando la presencia de cilindros granulares aislados por toxicidad crónica en un paciente anciano.&lt;br /&gt;• b) Nefropatía por IgA: Es incorrecta. Representa la enfermedad glomerular primaria más frecuente, diagnosticada típicamente en varones jóvenes (alrededor de los 40 años). Se presenta clásicamente como cuadros de hematuria macroscópica recurrente post-infección, exhibiendo cilindros hemáticos y no el patrón de falla renal aguda isquémica-tóxica con cilindros granulares de este paciente.&lt;br /&gt;• c) Glomeruloesclerosis focal: Es incorrecta. Esta glomerulopatía primaria se manifiesta de manera característica como un síndrome nefrótico puro (proteinuria masiva &gt;3.5 g/día, hipoalbuminemia y anasarca). En su sedimento urinario destacarían los cilindros grasos (patognomónicos del síndrome nefrótico) o hialinos, difiriendo diametralmente del daño necrótico por AINEs manifestado con cilindros granulares.</t>
  </si>
  <si>
    <t>Mujer de 65 años post-cirugía aórtica presenta anuria creatinina 4.1 mg/dl FeNa 0.8%. ¿Causa más probable?&lt;br&gt;&lt;br&gt;a) Rabdomiólisis quirúrgica&lt;br&gt;&lt;br&gt;b) Aminoglucósidos profilácticos&lt;br&gt;&lt;br&gt;c) Contrastografía coronaria&lt;br&gt;&lt;br&gt;d) Hipotensión prolongada intraoperatoria</t>
  </si>
  <si>
    <t>d) Hipotensión prolongada intraoperatoria</t>
  </si>
  <si>
    <t>La &lt;b&gt;hipovolemia severa&lt;/b&gt; y la &lt;b&gt;hipoperfusión generalizada&lt;/b&gt; (ej. por &lt;b&gt;hipotensión prolongada&lt;/b&gt; en cirugías mayores) son las causas principales de &lt;b&gt;insuficiencia renal aguda prerrenal&lt;/b&gt;, siendo la medición de la &lt;b&gt;excreción fraccional de sodio&lt;/b&gt; el índice urinario más confiable para diferenciar clínicamente esta entidad.</t>
  </si>
  <si>
    <t>&lt;b&gt;ETIOLOGÍA Y FISIOPATOLOGÍA DE LA INSUFICIENCIA RENAL AGUDA PRERRENAL&lt;/b&gt;&lt;br /&gt;&lt;br /&gt;La Insuficiencia Renal Aguda (IRA) prerrenal o funcional es la forma más frecuente de fracaso renal agudo (representando el 60-70% de los casos). Afecta el componente vascular produciendo una franca &lt;b&gt;hipoperfusión renal&lt;/b&gt; con disminución severa de la tasa de filtrado glomerular.&lt;br /&gt;• &lt;b&gt;Causas hemodinámicas:&lt;/b&gt; Se produce por una disminución marcada del flujo renal debido a hipovolemia (hemorragia aguda, deshidratación), disminución del gasto cardíaco o alteración de la poscarga (vasodilatación sistémica). En cirugías mayores, la pérdida de sangre y la hipotensión sostenida son determinantes críticos.&lt;br /&gt;• &lt;b&gt;Índices diagnósticos:&lt;/b&gt; Para diferenciar clínicamente una falla prerrenal de una intrínseca o posrenal, la medición de la &lt;b&gt;excreción fraccional de sodio&lt;/b&gt; es el índice urinario más confiable. El cuadro prerrenal se caracteriza por una respuesta tubular intacta que retiene ávidamente sodio y agua, presentando típicamente una concentración de sodio en orina &lt; 20 mEq/L (o menor a 10 mEq/L), osmolaridad urinaria &gt; 500 mOsm/L y alta densidad.&lt;br /&gt;• &lt;b&gt;Progresión isquémica:&lt;/b&gt; Si el estado de hipoperfusión se prolonga y no se corrige rápidamente, se desencadena una progresión isquémica que culmina en isquemia medular, provocando la muerte de las células tubulares e instaurando una &lt;b&gt;Necrosis Tubular Aguda (NTA)&lt;/b&gt;.</t>
  </si>
  <si>
    <t>La opción D es correcta. En una paciente postquirúrgica sometida a cirugía aórtica (procedimiento de alto riesgo hemodinámico), la instauración de una falla renal aguda manifestada por anuria y elevación rápida de azoados, acompañada de índices urinarios sugerentes de avidez por el sodio (FeNa &lt; 1%, compatible con excreción fraccional de sodio disminuida), apunta inequívocamente a una causa funcional u hemodinámica. La hipotensión prolongada intraoperatoria produce una severa disminución del volumen circulatorio efectivo y una profunda hipoperfusión renal, constituyendo el mecanismo clásico de la insuficiencia renal aguda prerrenal.</t>
  </si>
  <si>
    <t>• &lt;b&gt;a) Rabdomiólisis quirúrgica:&lt;/b&gt; Es incorrecta. Si bien los traumatismos mayores pueden cursar con destrucción muscular y liberación de mioglobina nefrotóxica, es un postulado clínico ineludible que la rabdomiólisis es una causa de fracaso renal agudo parenquimatoso que &lt;b&gt;NO suele cursar con anuria&lt;/b&gt;.&lt;br /&gt;• &lt;b&gt;b) Aminoglucósidos profilácticos:&lt;/b&gt; Es incorrecta. El uso de aminoglucósidos es una causa frecuente de NTA tóxica (falla intrínseca). Sin embargo, en el laboratorio, la necrosis tubular aguda que cursa con oliguria se caracteriza por presentar un sodio urinario mayor a 40 mEq/L (con incapacidad de reabsorber el ion), patrón incompatible con la avidez por el sodio evidenciada por la paciente.&lt;br /&gt;• &lt;b&gt;c) Contrastografía coronaria:&lt;/b&gt; Es incorrecta. Aunque los medios de contraste yodados endovenosos tienen probada capacidad para producir IRA intrínseca por toxicidad y vasoconstricción, la temporalidad post-cirugía aórtica inmediata y la fuerte retención sódica dirigen el diagnóstico primario hacia el compromiso hemodinámico por hipoperfusión y no hacia una toxicidad directa previa aislada.</t>
  </si>
  <si>
    <t>&lt;b&gt;MECANISMOS FISIOLÓGICOS DE COMPENSACIÓN&lt;/b&gt;&lt;br /&gt;&lt;br /&gt;Cuando se produce una disminución del volumen circulatorio efectivo (como en la hipotensión o hipovolemia intraoperatoria), el organismo inicia una cascada compensadora para preservar la perfusión a órganos vitales:&lt;br /&gt;• Se activan barorreceptores y se estimula la liberación de potentes vasoconstrictores: &lt;b&gt;Angiotensina II, Norepinefrina y Hormona Antidiurética (ADH)&lt;/b&gt;.&lt;br /&gt;• Se genera una intensa vasoconstricción compensadora de la arteriola aferente renal y contracción mesangial, originando la disminución fisiológica del filtrado glomerular.&lt;br /&gt;• En esta fase prerrenal, la estructura de la célula tubular se mantiene &lt;b&gt;completamente normal&lt;/b&gt;, respondiendo a la aldosterona y ADH reabsorbiendo ávidamente agua y sodio (lo que explica la caída de la excreción fraccional de sodio y el aumento de reabsorción de urea).</t>
  </si>
  <si>
    <t>Hombre de 58 años sepsis urosepsis Klebsiella creatinina 2.8 mg/dl índice FeNa 2%. ¿Patrón histológico renal predominante?&lt;br&gt;&lt;br&gt;a) Necrosis tubular aguda séptica&lt;br&gt;&lt;br&gt;b) Intersticio eosinofilico&lt;br&gt;&lt;br&gt;c) Vasculitis necrotizante&lt;br&gt;&lt;br&gt;d) Glomerulonefritis postinfecciosa</t>
  </si>
  <si>
    <t>&lt;br&gt;a) Necrosis tubular aguda séptica</t>
  </si>
  <si>
    <t>La &lt;b&gt;necrosis tubular aguda (NTA)&lt;/b&gt; es la presentación anatomopatológica más frecuente en el contexto de una &lt;b&gt;insuficiencia renal aguda intrínseca&lt;/b&gt;. Fisiopatológicamente, los cuadros de hipoperfusión severa no resuelta, originados clásicamente por una &lt;b&gt;sepsis&lt;/b&gt;, desencadenan una progresión isquémica medular que provoca la muerte de las células tubulares e instaura de manera definitiva la NTA.</t>
  </si>
  <si>
    <t>&lt;b&gt;ETIOPATOGENIA DE LA INSUFICIENCIA RENAL AGUDA INTRÍNSECA Y NTA&lt;/b&gt;&lt;br /&gt;&lt;br /&gt;La insuficiencia renal aguda intrínseca (o parenquimatosa) representa del 20 al 30% de las fallas renales agudas, produciéndose por afectación directa del parénquima y sus vasos.&lt;br /&gt;• &lt;b&gt;Necrosis Tubular Aguda (NTA):&lt;/b&gt; Constituye la causa más prevalente, abarcando el 85% de los casos de falla renal intrínseca. En una insuficiencia renal aguda intrínseca, la presentación anatomopatológica más frecuente es ineludiblemente la necrosis tubular aguda.&lt;br /&gt;• &lt;b&gt;Progresión Isquémica (Sepsis/Shock):&lt;/b&gt; Las noxas prerrenales severas, como la sepsis o los estados de shock (que originan una hipoperfusión renal sostenida), desencadenan una cascada isquémica progresiva. Esta isquemia medular provoca inflamación, disfunción y descamación de las células epiteliales tubulares, instaurando finalmente la muerte celular (apoptosis) y la NTA.&lt;br /&gt;• &lt;b&gt;Excreción Fraccional de Sodio (FeNa):&lt;/b&gt; Para diferenciar clínicamente una falla prerrenal de una intrínseca, la medición de la excreción fraccional de sodio es el índice urinario más confiable. A diferencia de la indemnidad tubular en la fase prerrenal (donde el riñón reabsorbe ávidamente sodio para compensar), en la NTA el daño epitelial impide la reabsorción, resultando en un aumento del sodio urinario (&gt; 40 mEq/L) y un FeNa elevado.</t>
  </si>
  <si>
    <t>&lt;b&gt;a) Necrosis tubular aguda séptica:&lt;/b&gt; Es la opción correcta. En un paciente cursando una urosepsis severa con franca falla renal (creatinina de 2.8 mg/dl) y un índice FeNa del 2% (valor que confirma un daño tubular intrínseco al superar el umbral del 1%, demostrando que el túbulo necrosado ha perdido su capacidad de reabsorber sodio), el patrón histológico predominante es la necrosis tubular aguda. Esta lesión se instaura como consecuencia directa de la isquemia y la toxicidad mediada por la sepsis.</t>
  </si>
  <si>
    <t>&lt;b&gt;b) Intersticio eosinofilico:&lt;/b&gt; Es incorrecta. Este hallazgo inflamatorio (eosinofiluria y nefritis intersticial aguda) se asocia típicamente a reacciones alérgicas o de hipersensibilidad por toxicidad farmacológica (ej. uso de antibióticos o AINEs), no siendo el patrón primario principal del fracaso renal inducido por un shock séptico isquémico.&lt;br /&gt;&lt;b&gt;c) Vasculitis necrotizante:&lt;/b&gt; Es incorrecta. Corresponde al patrón de patologías sistémicas autoinmunes de pequeños vasos (como la granulomatosis con poliangeítis o la poliangeítis microscópica asociada a ANCA), cuyo cuadro asocia frecuentemente compromiso extrarrenal (ej. síndrome pulmón-riñón) y no es la secuela estructural directa de una urosepsis aguda.&lt;br /&gt;&lt;b&gt;d) Glomerulonefritis postinfecciosa:&lt;/b&gt; Es incorrecta. Constituye una afección glomerular inmunológica (típicamente secundaria a infecciones por estreptococo 2 a 4 semanas previas) que cursa con un síndrome nefrítico florido (hematuria, cilindros hemáticos, hipertensión, consumo de complemento), y no con el cuadro de falla parenquimatosa intrínseca de instalación aguda mediada por sepsis.</t>
  </si>
  <si>
    <t>&lt;b&gt;DIFERENCIACIÓN PRERRENAL VS. INTRÍNSECA&lt;/b&gt;&lt;br /&gt;&lt;br /&gt;• &lt;b&gt;Prerrenal (Funcional):&lt;/b&gt; Representa la forma más frecuente de fracaso renal agudo. La función y estructura tubular se mantienen íntegras, por lo que el riñón reabsorbe ávidamente sodio para compensar la caída del volumen efectivo. Los índices urinarios característicos arrojan una concentración de sodio en orina inferior a 20 mEq/L, densidad mayor a 1015, y una osmolaridad urinaria superior a 500 mOsm/L.&lt;br /&gt;• &lt;b&gt;Intrínseca (Parenquimatosa):&lt;/b&gt; Al instalarse la necrosis tubular, el epitelio dañado pierde su capacidad de concentrar orina y de reabsorber solutos. El sodio urinario es mayor a 40 mEq/L, el FeNa se eleva característicamente (&gt;1-2%) y la orina se presenta con incapacidad de concentración (isostenuria).</t>
  </si>
  <si>
    <t>Paciente de 73 años múltiple mieloma cadenas ligeras 4500 mg/dl creatinina 4.5 mg/dl. ¿Lesión renal característica?&lt;br&gt;&lt;br&gt;a) Nefropatía por cadenas ligeras&lt;br&gt;&lt;br&gt;b) Hipercalcemia nefrocalcinosis&lt;br&gt;&lt;br&gt;c) Amiloidosis AL intersticial&lt;br&gt;&lt;br&gt;d) Glomerulopatía membranoproliferativa</t>
  </si>
  <si>
    <t>&lt;br&gt;a) Nefropatía por cadenas ligeras</t>
  </si>
  <si>
    <t>En el desarrollo del fracaso renal agudo intrínseco o parenquimatoso, las &lt;b&gt;cadenas ligeras&lt;/b&gt; provenientes de un mieloma múltiple actúan fisiopatológicamente como &lt;b&gt;toxinas endógenas&lt;/b&gt; letales que precipitan a nivel intratubular, ocasionando un daño estructural directo que configura clínicamente la &lt;b&gt;nefropatía por cadenas ligeras&lt;/b&gt; (riñón del mieloma).</t>
  </si>
  <si>
    <t>&lt;b&gt;FISIOPATOLOGÍA DE LA INSUFICIENCIA RENAL INTRÍNSECA (MIELOMA)&lt;/b&gt;&lt;br /&gt;&lt;br /&gt;La insuficiencia renal aguda de origen intrarrenal (intrínseca, estructural o parenquimatosa) representa del 20 al 30% de los fracasos renales agudos. Estas patologías afectan directamente al parénquima y a sus vasos, impidiendo el filtrado adecuado debido a la lesión anatómica subyacente.&lt;br /&gt;• &lt;b&gt;Enfermedad por Injuria del Túbulo Renal:&lt;/b&gt; Generalmente cursan con Necrosis Tubular Aguda (NTA), la cual puede ser originada por isquemia sostenida o mediada por la acción tóxica directa de diversos compuestos (NTA nefrotóxica).&lt;br /&gt;• &lt;b&gt;Toxinas Endógenas:&lt;/b&gt; Provienen del propio organismo y lesionan la célula tubular al filtrarse y acumularse progresivamente en la luz. Ejemplos críticos de este grupo incluyen la mioglobina (liberada por aplastamiento muscular), el ácido úrico (síndrome de lisis tumoral), la hemoglobina y las &lt;b&gt;cadenas ligeras&lt;/b&gt; de inmunoglobulinas.&lt;br /&gt;• &lt;b&gt;Impacto del Mieloma Múltiple:&lt;/b&gt; En esta enfermedad oncohematológica maligna, se produce una síntesis masiva de cadenas ligeras. Al superar la capacidad fisiológica de reabsorción tubular, estas proteínas se precipitan formando cilindros ocluyentes que ejercen un intenso efecto tóxico directo sobre el epitelio tubular, originando la &lt;b&gt;nefropatía por cadenas ligeras&lt;/b&gt; y conduciendo a una insuficiencia renal aguda con marcada azoemia.</t>
  </si>
  <si>
    <t>La opción a es correcta debido a que la excesiva producción sérica de &lt;b&gt;cadenas ligeras&lt;/b&gt; (evidenciada en 4500 mg/dl) en el contexto de un paciente con &lt;b&gt;mieloma múltiple&lt;/b&gt; genera que estas proteínas se filtren masivamente por el glomérulo, actuando como &lt;b&gt;toxinas endógenas&lt;/b&gt; a nivel tubular. Este fenómeno induce una fuerte obstrucción física y un grave efecto tóxico directo (Necrosis Tubular Aguda tóxica), instaurando una insuficiencia renal aguda parenquimatosa patogénicamente conocida como &lt;b&gt;nefropatía por cadenas ligeras&lt;/b&gt;, lo cual justifica el brusco deterioro del filtrado glomerular con una creatinina de 4.5 mg/dl.</t>
  </si>
  <si>
    <t>&lt;br /&gt;• &lt;b&gt;b) Hipercalcemia nefrocalcinosis:&lt;/b&gt; Es incorrecta. Si bien el mieloma múltiple cursa frecuentemente con hipercalcemia secundaria a lesiones óseas líticas que puede deteriorar el riñón crónicamente, el daño agudo directo más definitorio y prevalente en presencia de una extrema cantidad de cadenas ligeras circulantes es el depósito intratubular tóxico que precipita la falla inmediata.&lt;br /&gt;• &lt;b&gt;c) Amiloidosis AL intersticial:&lt;/b&gt; Es incorrecta. El mieloma puede evolucionar depositando material amiloide (cadenas ligeras AL) de manera tisular sistémica; sin embargo, el daño por amiloidosis suele presentarse de forma crónica manifestándose cardinalmente con un síndrome nefrótico masivo (por infiltración del glomérulo), difiriendo del fracaso renal agudo tóxico tubular agudo.&lt;br /&gt;• &lt;b&gt;d) Glomerulopatía membranoproliferativa:&lt;/b&gt; Es incorrecta. Constituye una patología que cursa clásicamente con hipocomplementemia e inmunocomplejos (vía clásica o alterna), no guardando relación etiopatogénica mecánica con la precipitación intraluminal de cadenas monoclonales oncológicas.</t>
  </si>
  <si>
    <t>&lt;b&gt;SÍNDROME DE HIPERVISCOSIDAD&lt;/b&gt;&lt;br /&gt;&lt;br /&gt;Además de la agresiva toxicidad tubular directa generada por las cadenas ligeras, el &lt;b&gt;mieloma múltiple&lt;/b&gt; (al igual que patologías como la macroglobulinemia y la policitemia) se encuentra clasificado y descrito como una causa capaz de generar una caída aguda del filtrado glomerular enmarcada dentro de un origen hemodinámico pre-renal, secundario al desarrollo de un &lt;b&gt;Síndrome de Hiperviscosidad&lt;/b&gt; que altera la reología y la microperfusión renal.</t>
  </si>
  <si>
    <t>Paciente de 72 años deshidratado diarrea 5 días creatinina 3.2 mg/dl BUN 45 mg/dl orina 500 ml/24h. ¿Mecanismo fisiopatológico principal?&lt;br&gt;&lt;br&gt;a) Hipoperfusión prerrenal&lt;br&gt;&lt;br&gt;b) Obstrucción postrenal bilateral&lt;br&gt;&lt;br&gt;c) Necrosis tubular aguda isquémica&lt;br&gt;&lt;br&gt;d) Necrosis cortical aguda</t>
  </si>
  <si>
    <t>a) Hipoperfusión prerrenal</t>
  </si>
  <si>
    <t>La &lt;b&gt;hipovolemia severa&lt;/b&gt; y la consecuente &lt;b&gt;hipoperfusión generalizada&lt;/b&gt; (originada por la pérdida de agua y electrolitos debido a &lt;b&gt;deshidratación por diarrea&lt;/b&gt;) son las causas principales responsables de desencadenar una &lt;b&gt;insuficiencia renal aguda prerrenal&lt;/b&gt;.</t>
  </si>
  <si>
    <t>&lt;b&gt;FISIOPATOLOGÍA DE LA INSUFICIENCIA RENAL AGUDA PRERRENAL&lt;/b&gt;&lt;br /&gt;&lt;br /&gt;La Insuficiencia Renal Aguda (IRA) prerrenal o funcional es la forma más frecuente de fracaso renal agudo. Afecta el componente vascular produciendo una franca &lt;b&gt;hipoperfusión renal&lt;/b&gt; con disminución de la tasa de filtrado glomerular.&lt;br /&gt;• &lt;b&gt;Causas hemodinámicas:&lt;/b&gt; Se produce por una disminución marcada del flujo renal debido a hipovolemia. La pérdida excesiva de agua y electrolitos secundaria a cuadros de deshidratación por vómitos y diarrea desencadena una profunda caída del volumen circulatorio efectivo.&lt;br /&gt;• &lt;b&gt;Mecanismos compensadores:&lt;/b&gt; Ante la caída del volumen y de la presión, se activan barorreceptores centrales que estimulan la liberación sistémica de potentes sustancias vasoconstrictoras (Angiotensina II, Norepinefrina y Hormona Antidiurética). En el riñón, esto genera una intensa vasoconstricción compensadora de la arteriola aferente y la contracción de las células mesangiales, originando la disminución de la tasa de filtrado glomerular.&lt;br /&gt;• &lt;b&gt;Respuesta tubular:&lt;/b&gt; En esta fase funcional prerrenal, la estructura de la célula del túbulo renal se mantiene completamente normal, respondiendo a la aldosterona y ADH reabsorbiendo ávidamente agua y sodio para intentar preservar la volemia, lo cual disminuye drásticamente el volumen urinario y retiene productos nitrogenados.</t>
  </si>
  <si>
    <t>La opción A es correcta. Clínicamente, ante un paciente de edad avanzada con antecedente de pérdidas digestivas profusas (diarrea por 5 días), la instauración de una falla renal aguda manifestada por retención de azoados (creatinina 3.2 mg/dl, BUN 45 mg/dl) y disminución franca del ritmo diurético responde fisiopatológicamente a una severa disminución del volumen circulatorio efectivo. Esta deshidratación genera una hipovolemia crítica que induce directamente la hipoperfusión renal generalizada, caracterizando el mecanismo primario e inicial de la insuficiencia renal aguda prerrenal (funcional).</t>
  </si>
  <si>
    <t>• &lt;b&gt;b) Obstrucción postrenal bilateral:&lt;/b&gt; Es incorrecta. La IRA posrenal u obstructiva obedece a alteraciones mecánicas o funcionales en las vías excretoras que afectan el flujo urinario (causando frecuentemente globo vesical o anuria total), y no al compromiso hemodinámico primario por deshidratación descripto en el paciente.&lt;br /&gt;• &lt;b&gt;c) Necrosis tubular aguda isquémica:&lt;/b&gt; Es incorrecta. Si bien un cuadro de hipoperfusión sostenida y no corregida puede evolucionar eventualmente a isquemia medular y provocar la muerte de las células tubulares instaurando una necrosis tubular aguda (falla intrínseca), el mecanismo desencadenante inicial y primario ante la deshidratación aguda es puramente hemodinámico (hipoperfusión prerrenal) donde la respuesta tubular permanece intacta.&lt;br /&gt;• &lt;b&gt;d) Necrosis cortical aguda:&lt;/b&gt; Es incorrecta. Representa un cuadro isquémico irreversible y catastrófico de extrema rareza (ocurriendo en menos del 1% de los casos), típicamente asociado a complicaciones obstétricas severas como el desprendimiento normoplacentario con hemorragia oculta, lo cual no corresponde al mecanismo fisiopatológico derivado de un cuadro de deshidratación por diarrea.</t>
  </si>
  <si>
    <t>&lt;b&gt;EVALUACIÓN Y DIFERENCIACIÓN DIAGNÓSTICA&lt;/b&gt;&lt;br /&gt;&lt;br /&gt;Para diferenciar clínicamente una falla prerrenal de una intrínseca, la medición de la excreción fraccional de sodio es el índice urinario más confiable. En la uremia o IRA prerrenal, la fisiología funcional genera que disminuya la excreción de sodio y aumente la reabsorción de urea.&lt;br /&gt;Los índices compatibles y adecuados para el diagnóstico de IRA prerrenal incluyen:&lt;br /&gt;• Concentración de sodio en orina inferior a 20 mEq/L (o menor a 10 mEq/L).&lt;br /&gt;• Osmolaridad urinaria superior a 500 mOsm/L.&lt;br /&gt;• Densidad de orina mayor a 1015.</t>
  </si>
  <si>
    <t>Un varón de 68 años, hipertenso y diabético, consulta por disnea progresiva y edemas maleolares. Presenta crépitos bibasales, ingurgitación yugular y soplo holosistólico apical. Creatinina 1,8 (previa 1,1), sodio 134. ¿Qué mecanismo explica mejor la elevación de creatinina?&lt;br&gt;&lt;br&gt;a) Nefritis intersticial aguda por antibióticos&lt;br&gt;&lt;br&gt;b) Obstrucción urinaria bilateral aguda&lt;br&gt;&lt;br&gt;c) Síndrome cardiorrenal por congestión venosa y bajo gasto&lt;br&gt;&lt;br&gt;d) Nefroangioesclerosis hipertensiva crónica aislada</t>
  </si>
  <si>
    <t>&lt;br&gt;c) Síndrome cardiorrenal por congestión venosa y bajo gasto</t>
  </si>
  <si>
    <t>En un paciente con francos signos clínicos de insuficiencia cardíaca descompensada (edemas, crépitos e ingurgitación yugular), la elevación brusca de creatinina se explica por una insuficiencia renal aguda de origen prerrenal. Este cuadro (síndrome cardiorrenal agudo) es originado fisiopatológicamente por una caída del volumen minuto o bajo gasto cardíaco (shock cardiogénico primario), sumado a un aumento de la congestión venosa retrógrada.</t>
  </si>
  <si>
    <t>INSUFICIENCIA RENAL AGUDA PRERRENAL Y FALLA CARDÍACA&lt;br /&gt;&lt;br /&gt;La IRA prerrenal (o funcional) constituye la forma más frecuente de fracaso renal agudo. Afecta el componente vascular, produciendo una severa hipoperfusión renal sin que exista inicialmente un daño estructural en el parénquima.&lt;br /&gt;• Causas por Bajo Gasto Cardíaco: Una de las alteraciones principales que originan esta caída del flujo arterial es la disfunción de la bomba cardíaca. El shock cardiogénico primario y la insuficiencia cardíaca descompensada actúan de forma directa como desencadenantes de esta hipoperfusión renal.&lt;br /&gt;• Mecanismo Fisiopatológico (Eje Neuroendocrino): Al producirse la caída del volumen circulatorio efectivo y del gasto cardíaco, los barorreceptores interpretan erróneamente que existe una hipovolemia, desatando una respuesta compensatoria. Se liberan grandes cantidades de Angiotensina II, noradrenalina y ADH, generando una intensa vasoconstricción de la arteriola aferente renal, lo que disminuye abruptamente la tasa de filtrado glomerular y retiene azoados (urea y creatinina).&lt;br /&gt;• Congestión y Falla Derecha: Adicionalmente, el fallo del ventrículo derecho aumenta la presión venosa central de forma retrógrada (generando la ingurgitación yugular y los edemas maleolares), lo cual incrementa la presión en las venas renales, disminuyendo aún más el gradiente de perfusión neta del riñón.</t>
  </si>
  <si>
    <t>c) Síndrome cardiorrenal por congestión venosa y bajo gasto: Es la opción correcta. El paciente presenta un cuadro clínico florido de insuficiencia cardíaca global descompensada (falla izquierda con disnea y crépitos bibasales, más falla derecha con ingurgitación yugular y edemas). Esta claudicación miocárdica impone una marcada caída del volumen circulatorio efectivo (hipoperfusión o bajo gasto) que, combinada con la alta presión venosa retrógrada, disminuye críticamente el filtrado glomerular, provocando una insuficiencia renal aguda prerrenal hemodinámica.</t>
  </si>
  <si>
    <t>a) Nefritis intersticial aguda por antibióticos: Es incorrecta. Constituye una causa de IRA intrínseca (parenquimatosa) mediada por una reacción alérgica o inflamatoria (frecuentemente asociada a uso de AINEs o ciertos antibióticos). Su cuadro suele acompañarse de eosinofiluria y no justifica el contexto de hipervolemia cardíaca evidente.&lt;br /&gt;b) Obstrucción urinaria bilateral aguda: Es incorrecta. Es una etiología posrenal u obstructiva. Su diagnóstico requeriría la sospecha de patología prostática, litiasis o retención urinaria (globo vesical detectado clínica o ecográficamente), no siendo el mecanismo patogénico directo de la descompensación cardíaca actual.&lt;br /&gt;d) Nefroangioesclerosis hipertensiva crónica aislada: Es incorrecta en este escenario agudo. Si bien la hipertensión y la diabetes generan daño renal estructural crónico, la elevación aguda y rápida de la creatinina (de 1.1 a 1.8 mg/dl) de forma concurrente con un edema agudo o falla de bomba obedece a un mecanismo hemodinámico agudo (prerrenal), sobreañadido al eventual daño de base del paciente.</t>
  </si>
  <si>
    <t>ESTADO DE LOS TÚBULOS Y PROGRESIÓN DEL DAÑO&lt;br /&gt;&lt;br /&gt;• Fase Funcional Compensatoria: En la IRA prerrenal por bajo gasto, la estructura y función de las células del túbulo renal se mantienen completamente normales en un principio. Por orden neurohormonal (SRAA), el túbulo reabsorbe ávidamente sodio y agua, lo que explica la caída severa en la excreción de sodio urinario en estos pacientes.&lt;br /&gt;• Progresión a Necrosis: Las guías nefrológicas alertan que estas causas prerrenales poseen la característica de ser rápidamente reversibles con un tratamiento oportuno (compensando el cuadro cardíaco). Sin embargo, si la hipoperfusión isquémica se sostiene en el tiempo y no se revierte la falla de bomba, el tejido medular entrará en isquemia, transformando la IRA prerrenal en una Necrosis Tubular Aguda isquémica irreversible a corto plazo.</t>
  </si>
  <si>
    <t>Paciente de 59 años hemólisis microangiopática anemia 7 g/dl plaquetas 45000 creatinina 3.9 mg/dl ¿Diagnóstico?&lt;br&gt;&lt;br&gt;a) Colangitis esclerosante&lt;br&gt;&lt;br&gt;b) Sindrome urémico hemolitico&lt;br&gt;&lt;br&gt;c) Crioglobulinemia tipo II&lt;br&gt;&lt;br&gt;d) Púrpura trombocitopénica trombótica</t>
  </si>
  <si>
    <t>&lt;br&gt;b) Sindrome urémico hemolitico</t>
  </si>
  <si>
    <t>En el diagnóstico diferencial de un paciente que presenta la combinación de &lt;b&gt;microangiopatía trombótica&lt;/b&gt;, &lt;b&gt;insuficiencia renal aguda&lt;/b&gt;, &lt;b&gt;anemia hemolítica&lt;/b&gt;, &lt;b&gt;trombocitopenia&lt;/b&gt; y factores de coagulación normales, se impone considerar y distinguir primariamente al &lt;b&gt;Síndrome Urémico Hemolítico (SUH)&lt;/b&gt; y a la Púrpura Trombocitopénica Trombótica (PTT) como causas de fracaso renal intrínseco.</t>
  </si>
  <si>
    <t>&lt;b&gt;CAUSAS HEMATOLÓGICAS DE LA INSUFICIENCIA RENAL INTRÍNSECA&lt;/b&gt;&lt;br /&gt;&lt;br /&gt;La insuficiencia renal aguda intrínseca abarca patologías que afectan directamente al parénquima del riñón y a su microvasculatura.&lt;br /&gt;• &lt;b&gt;Microangiopatía Trombótica:&lt;/b&gt; Las alteraciones hematológicas que desencadenan un fracaso renal parenquimatoso por daño microvascular y trombosis de pequeños vasos incluyen clásicamente al &lt;b&gt;Síndrome Urémico Hemolítico (SUH)&lt;/b&gt;, la &lt;b&gt;Púrpura Trombocitopénica Trombótica (PTT)&lt;/b&gt;, la Coagulación Intravascular Diseminada (CID) y los síndromes de hiperviscosidad.&lt;br /&gt;• &lt;b&gt;Abordaje Diagnóstico Diferencial:&lt;/b&gt; La presentación de un paciente con un cuadro de &lt;b&gt;microangiopatía trombótica&lt;/b&gt;, sumado a &lt;b&gt;insuficiencia renal aguda&lt;/b&gt; severa, &lt;b&gt;anemia hemolítica&lt;/b&gt;, &lt;b&gt;trombocitopenia&lt;/b&gt; y un KPTT con factores de coagulación normales, obliga ineludiblemente a considerar y distinguir de forma primaria entre el SUH y la PTT. En el SUH, el daño vascular trombótico y el impacto isquémico predominante se asientan de manera directa sobre el glomérulo, justificando el rápido deterioro de la función renal y la marcada elevación de la creatinina.</t>
  </si>
  <si>
    <t>La opción b es correcta debido a que la combinación de &lt;b&gt;anemia hemolítica microangiopática&lt;/b&gt; (anemia severa de 7 g/dl), &lt;b&gt;trombocitopenia&lt;/b&gt; (plaquetas 45000) e &lt;b&gt;insuficiencia renal aguda&lt;/b&gt; (marcada por una creatinina de 3.9 mg/dl) conforma el cuadro sindrómico fundamental de una microangiopatía trombótica. Las pautas nefrológicas establecen que este escenario exige diferenciar entre SUH y PTT, siendo el &lt;b&gt;Síndrome Urémico Hemolítico&lt;/b&gt; la entidad que caracteriza de forma patognomónica al fracaso renal intrínseco predominante descrito en el paciente.</t>
  </si>
  <si>
    <t>&lt;br /&gt;• &lt;b&gt;d) Púrpura trombocitopénica trombótica:&lt;/b&gt; Es incorrecta en el contexto de la respuesta de elección. Si bien comparte la anemia hemolítica microangiopática y la trombocitopenia requiriendo distinción diferencial directa, la PTT se caracteriza clásicamente por un franco predominio de afectación neurológica grave y fiebre, presentando habitualmente un compromiso renal leve o ausente frente al daño glomerular masivo que define al SUH.&lt;br /&gt;• &lt;b&gt;a) Colangitis esclerosante:&lt;/b&gt; Es incorrecta. Constituye una enfermedad inflamatoria y fibrosante crónica de las vías biliares, careciendo de relación etiopatogénica con una tríada aguda de hemólisis microangiopática, trombocitopenia severa y falla renal.&lt;br /&gt;• &lt;b&gt;c) Crioglobulinemia tipo II:&lt;/b&gt; Es incorrecta. Aunque puede producir insuficiencia renal secundaria a una glomerulonefritis membranoproliferativa, su clínica sistémica clásica incluye púrpura palpable, artralgias y debilidad mediada por complejos inmunes que precipitan con el frío, no conformando el síndrome agudo de microangiopatía trombótica expuesto en el enunciado.</t>
  </si>
  <si>
    <t>Hombre de 67 años sepsis gramnegativo shock noradrenalina creatinina 4.1 mg/dl. ¿Criterio KDIGO estadio 2?&lt;br&gt;&lt;br&gt;a) Creatinina mayor que 4 mg/dl&lt;br&gt;&lt;br&gt;b) Diálisis requerida&lt;br&gt;&lt;br&gt;c) Creatinina 2-3 veces basal&lt;br&gt;&lt;br&gt;d) Diuresis menor que 0.5 ml/kg/h 12h</t>
  </si>
  <si>
    <t>c) Creatinina 2-3 veces basal</t>
  </si>
  <si>
    <t>En la Clasificación KDIGO de la Insuficiencia Renal Aguda, el Estadio II se define analíticamente por un aumento de la creatinina sérica de 2,0 a 2,9 veces (2-3 veces) el valor basal del paciente.</t>
  </si>
  <si>
    <t>CLASIFICACIÓN KDIGO DE LA INSUFICIENCIA RENAL AGUDA (2012)&lt;br /&gt;&lt;br /&gt;Las guías internacionales estandarizan y clasifican la Insuficiencia Renal Aguda (IRA) en tres estadios de severidad progresiva (aplicables cuando la modificación de la creatinina ocurrió en los 7 días previos):&lt;br /&gt;• Estadio I: Se define por un aumento de la creatinina sérica de 1,5 a 1,9 x creatinina basal, o un aumento &gt; 0,29 mg/dl en 24 horas. El criterio de diuresis es &lt; 0.5 ml/kg/hora durante 6 horas.&lt;br /&gt;• Estadio II: Se define por un aumento de la creatinina sérica de 2,0 a 2,9 x creatinina basal. El criterio de diuresis es &lt; 0.5 ml/kg/hora durante 12 horas.&lt;br /&gt;• Estadio III: Se define por un aumento de la creatinina sérica de 3,0 x creatinina basal, o un aumento extremo, o la iniciación de la terapia de reemplazo renal, o una disminución del IFGe a &lt; 35 ml/min en pacientes &lt; 18 años. El criterio de diuresis es &lt; 0.3 ml/kg/hora durante 24 horas o la presencia de anuria durante 24 horas.</t>
  </si>
  <si>
    <t>La opción C es correcta. Clínicamente, el sistema de estadificación KDIGO clasifica la severidad de la Insuficiencia Renal Aguda basándose en las variaciones relativas de la creatinina sérica y el ritmo diurético. El Estadio II queda definido de forma específica cuando la creatinina sérica experimenta un aumento que representa de 2.0 a 2.9 veces (2 a 3 veces) el nivel basal del paciente.</t>
  </si>
  <si>
    <t>• a) Creatinina mayor que 4 mg/dl: Es incorrecta. Los aumentos extremos absolutos sin una relación de 2-3 veces el basal, o bien aquellos aumentos que multiplican por 3 el valor basal, definen categóricamente el Estadio III de KDIGO.&lt;br /&gt;• b) Diálisis requerida: Es incorrecta. La iniciación de la terapia de reemplazo renal (diálisis) es un criterio definitorio que categoriza automáticamente al paciente en el Estadio III, indicando la máxima severidad del fallo renal.&lt;br /&gt;• d) Diuresis menor que 0.5 ml/kg/h 12h: Es incorrecta según la clave de corrección de este MCQ. Nota clínica: Aunque las guías KDIGO establecen que la diuresis &lt; 0.5 ml/kg/hora durante 12 horas es efectivamente un criterio paralelo válido para el Estadio II, en el contexto de las opciones presentadas la validación recae en el criterio bioquímico del aumento de creatinina sérica de 2,0 a 2,9 veces el basal.</t>
  </si>
  <si>
    <t>PREMISAS CLÍNICAS FUNDAMENTALES DEL DIAGNÓSTICO&lt;br /&gt;&lt;br /&gt;Antes de aplicar cualquier criterio diagnóstico o de laboratorio (como la estratificación KDIGO), deben cumplirse dos premisas inexcusables:&lt;br /&gt;• Los criterios diagnósticos únicamente deben aplicarse después de optimizar el estado de volemia del paciente, dado que la hipoperfusión es la principal causa etiológica (IRA Prerrenal).&lt;br /&gt;• Cuando solo consideramos la oliguria como criterio diagnóstico, previamente se debe descartar la existencia de uropatía obstructiva mediante la clínica, el examen físico y la ecografía (para excluir causas de IRA Posrenal).</t>
  </si>
  <si>
    <t>c) Hipertensión arterial</t>
  </si>
  <si>
    <t>Hombre de 68 años ICC descompensada furosemida IV creatinina 2.1 mg/dl FeNa menor que 1%. ¿Clasificación RIFLE?&lt;br&gt;&lt;br&gt;a) Fallo renal&lt;br&gt;&lt;br&gt;b) Riesgo&lt;br&gt;&lt;br&gt;c) Lesión renal aguda&lt;br&gt;&lt;br&gt;d) Pérdida función renal</t>
  </si>
  <si>
    <t>&lt;br&gt;c) Lesión renal aguda</t>
  </si>
  <si>
    <t>Las guías internacionales estandarizan la severidad de la insuficiencia renal aguda; el estadio equivalente a Lesión (Estadio II) se define categóricamente por un aumento de la creatinina sérica de 2,0 a 2,9 veces la creatinina basal. En cuadros de hipoperfusión por falla de bomba, el riñón intacto reacciona funcionalmente conservando sodio, lo que se refleja en una excreción fraccional de sodio disminuida.</t>
  </si>
  <si>
    <t>&lt;b&gt;CLASIFICACIÓN DE LA INSUFICIENCIA RENAL AGUDA (KDIGO / RIFLE) Y ETIOLOGÍA PRERRENAL&lt;/b&gt;&lt;br /&gt;&lt;br /&gt;Para objetivar y definir la presencia de la IRA, la práctica clínica se fundamenta en la medición de la creatinina sérica y en el control estricto de la diuresis, categorizando el daño en estadios de severidad progresiva (Clasificación KDIGO 2012, homóloga a los criterios RIFLE):&lt;br /&gt;• &lt;b&gt;Estadio I (Riesgo):&lt;/b&gt; Aumento de &lt;b&gt;1,5 a 1,9 x&lt;/b&gt; creatinina basal, o un aumento &gt; 0,29 mg/dl en 24 horas. Diuresis &lt; 0.5 ml/kg/hora durante 6 horas.&lt;br /&gt;• &lt;b&gt;Estadio II (Lesión):&lt;/b&gt; Aumento de &lt;b&gt;2,0 a 2,9 x&lt;/b&gt; creatinina basal. Diuresis &lt; 0.5 ml/kg/hora durante 12 horas.&lt;br /&gt;• &lt;b&gt;Estadio III (Fallo):&lt;/b&gt; Aumento de &lt;b&gt;3,0 x&lt;/b&gt; creatinina basal, o aumento &gt; 39 mg/dl, o iniciación de la terapia de reemplazo renal.&lt;br /&gt;• &lt;b&gt;Etiología Prerrenal:&lt;/b&gt; El shock cardiogénico primario y la insuficiencia cardíaca descompensada actúan de forma directa como desencadenantes de hipoperfusión renal. Al disminuir el volumen circulante, se produce una IRA funcional donde la estructura tubular se mantiene normal al principio, reabsorbiendo ávidamente sodio, lo que hace caer drásticamente su excreción fraccional en la orina.</t>
  </si>
  <si>
    <t>&lt;b&gt;c) Lesión renal aguda:&lt;/b&gt; Es la opción correcta. Asumiendo una creatinina basal fisiológica (~1.0 mg/dl), la elevación aguda a 2.1 mg/dl representa un incremento superior al doble (de 2.0 a 2.9 veces el valor basal). Según los criterios de estandarización internacional para IRA, este rango numérico categoriza el daño estrictamente como Estadio II, lo que en la nomenclatura clásica equivale a la etapa de Lesión (Injury). Adicionalmente, el cuadro de ICC descompensada asociado a un FeNa menor al 1% certifica un mecanismo prerrenal por bajo gasto cardíaco.</t>
  </si>
  <si>
    <t>&lt;b&gt;b) Riesgo:&lt;/b&gt; Es incorrecta. Constituye el Estadio I de la clasificación, el cual requiere un incremento tensional de la creatinina mucho menor (de 1.5 a 1.9 veces el valor basal), habiendo sido superado este límite en el paciente del caso.&lt;br /&gt;&lt;b&gt;a) Fallo renal:&lt;/b&gt; Es incorrecta. Equivale al Estadio III, exigiendo un grado de severidad superior caracterizado por un aumento de la creatinina de al menos 3.0 veces sobre el nivel basal, anuria prolongada, o necesidad inminente de diálisis.&lt;br /&gt;&lt;b&gt;d) Pérdida función renal:&lt;/b&gt; Es incorrecta. Representa un estadio crónico o prolongado de claudicación renal mantenida en el tiempo (Loss, &gt;4 semanas), no aplicando a la estatificación inicial aguda desencadenada por una falla de bomba descompensada recientemente.</t>
  </si>
  <si>
    <t>&lt;b&gt;DIFERENCIACIÓN PRERRENAL VS. INTRÍNSECA MEDIANTE ÍNDICES URINARIOS&lt;/b&gt;&lt;br /&gt;&lt;br /&gt;Para diferenciar clínicamente una falla prerrenal de una intrínseca o post-renal, la medición de la excreción fraccional de sodio es el índice urinario más confiable.&lt;br /&gt;• &lt;b&gt;IRA Prerrenal:&lt;/b&gt; Disminuye la excreción de Na y aumenta la reabsorción de urea debido a la indemnidad del túbulo. Los índices característicos incluyen: concentración de sodio en orina inferior a 20 mEq/L, osmolaridad urinaria superior a 500 mOsm/L, densidad de orina mayor a 1015, y una relación U/P de creatinina &gt; 40.&lt;br /&gt;• &lt;b&gt;IRA Intrínseca (Necrosis Tubular Aguda):&lt;/b&gt; Al instalarse la necrosis tubular, el epitelio dañado pierde su capacidad de reabsorber solutos, caracterizándose por presentar un sodio urinario mayor a 40 mEq/L y la incapacidad de concentrar la orina.</t>
  </si>
  <si>
    <t>Paciente de 67 años mieloma cadenas ligeras hematuria proteinuria tubular. ¿Sedimento urinario?&lt;br&gt;&lt;br&gt;a) Cilindros granulares&lt;br&gt;&lt;br&gt;b) Eritrocitos dismórficos&lt;br&gt;&lt;br&gt;c) Cristales ácido úrico&lt;br&gt;&lt;br&gt;d) Cilindros hemáticos</t>
  </si>
  <si>
    <t>&lt;br&gt;a) Cilindros granulares</t>
  </si>
  <si>
    <t>La &lt;b&gt;Necrosis Tubular Aguda&lt;/b&gt; (NTA) inducida por la toxicidad endógena de las &lt;b&gt;cadenas ligeras&lt;/b&gt; del mieloma múltiple se caracteriza clínicamente por evidenciar en el examen microscópico del sedimento urinario la presencia frecuente de &lt;b&gt;cilindros granulares&lt;/b&gt; (o granulosos).</t>
  </si>
  <si>
    <t>&lt;b&gt;FISIOPATOLOGÍA DEL DAÑO RENAL POR MIELOMA Y SEDIMENTO URINARIO&lt;/b&gt;&lt;br /&gt;&lt;br /&gt;La insuficiencia renal aguda intrínseca o parenquimatosa representa del 20 al 30% de los fracasos renales agudos. Estas patologías afectan directamente al parénquima y a sus vasos, impidiendo el filtrado adecuado debido a la lesión anatómica subyacente.&lt;br /&gt;• &lt;b&gt;Enfermedad por Injuria del Túbulo Renal:&lt;/b&gt; En una insuficiencia renal aguda intrínseca, la presentación anatomopatológica más frecuente es la &lt;b&gt;Necrosis Tubular Aguda (NTA)&lt;/b&gt;. Esta puede ser mediada por isquemia sostenida o por la acción tóxica directa de diversos compuestos (NTA nefrotóxica).&lt;br /&gt;• &lt;b&gt;Toxinas Endógenas (Mieloma Múltiple):&lt;/b&gt; Las toxinas que provienen del propio organismo pueden lesionar la célula tubular al filtrarse y acumularse progresivamente en la luz. Un ejemplo clave son las &lt;b&gt;cadenas ligeras&lt;/b&gt; de inmunoglobulinas sintetizadas masivamente en el mieloma múltiple. Al precipitar, ejercen un intenso efecto tóxico tubular directo originando la nefropatía por cadenas ligeras.&lt;br /&gt;• &lt;b&gt;Hallazgos en el Sedimento Urinario:&lt;/b&gt; Fisiopatológicamente, el daño estructural parenquimatoso y la descamación del epitelio necrótico se manifiestan en la orina mediante un sedimento activo. La clínica nefrológica establece de manera definitiva que los &lt;b&gt;cilindros granulosos&lt;/b&gt; (o granulares) y los cilindros epiteliales se observan frecuentemente en el cuadro de necrosis tubular aguda.</t>
  </si>
  <si>
    <t>La opción a es correcta debido a que el exceso de &lt;b&gt;cadenas ligeras&lt;/b&gt; provenientes del mieloma múltiple actúa como una toxina endógena que lesiona estructuralmente a las células epiteliales del riñón, precipitando una insuficiencia renal aguda intrínseca cuya presentación anatomopatológica más frecuente es la &lt;b&gt;Necrosis Tubular Aguda (NTA)&lt;/b&gt;. El hallazgo patognomónico de este daño parenquimatoso tóxico y su consecuente descamación celular en el examen microscópico de la orina es la presencia de &lt;b&gt;cilindros granulares&lt;/b&gt; (o granulosos).</t>
  </si>
  <si>
    <t>&lt;br /&gt;• &lt;b&gt;b) Eritrocitos dismórficos:&lt;/b&gt; Es incorrecta. La presencia de glóbulos rojos dismórficos apoya categóricamente el origen glomerular de una nefropatía (como ocurre en el síndrome nefrítico), no el daño tubular tóxico directo originado por las cadenas ligeras del mieloma.&lt;br /&gt;• &lt;b&gt;c) Cristales ácido úrico:&lt;/b&gt; Es incorrecta. Si bien el ácido úrico puede actuar como toxina endógena originando cristales intratubulares (ej. síndrome de lisis tumoral en leucemias), el enunciado detalla específicamente toxicidad por cadenas ligeras y proteinuria tubular, apuntando a la necrosis tubular aguda y a sus cilindros granulares típicos.&lt;br /&gt;• &lt;b&gt;d) Cilindros hemáticos:&lt;/b&gt; Es incorrecta. Su aparición en el sedimento urinario es característica del daño glomerular puro y son los primeros elementos que deben hacer sospechar una glomerulopatía inflamatoria, difiriendo diametralmente de la necrosis tubular aguda.</t>
  </si>
  <si>
    <t>Varón de 69 años con fallo cardiaco avanzado y filtrado glomerular 25 ingresa con infección respiratoria, hipotensión y oligoanuria. Radiografía: infiltrados bilaterales compatibles con neumonía. ¿Qué describe mejor el cuadro?&lt;br&gt;&lt;br&gt;a) Nefropatía diabética pura sin relación con la sepsis&lt;br&gt;&lt;br&gt;b) Neumotórax espontáneo con insuficiencia renal crónica estable&lt;br&gt;&lt;br&gt;c) Shock séptico con síndrome cardiorrenal y lesión renal aguda</t>
  </si>
  <si>
    <t>c) Shock séptico con síndrome cardiorrenal y lesión renal aguda</t>
  </si>
  <si>
    <t>En la Insuficiencia Renal Crónica (IRC) preexistente, la superposición de un factor agravante como una infección grave (neumonía y shock séptico) o una insuficiencia cardíaca descompensada, desencadena una reducción brusca del filtrado glomerular por hipoperfusión severa, configurando una lesión renal aguda prerrenal (reagudización) asociada hemodinámicamente a un síndrome cardiorrenal.</t>
  </si>
  <si>
    <t>&lt;b&gt;INSUFICIENCIA RENAL CRÓNICA REAGUDIZADA E IRA PRERRENAL&lt;/b&gt;&lt;br /&gt;&lt;br /&gt;El concepto de &lt;i&gt;insuficiencia renal crónica reagudizada&lt;/i&gt; define un escenario clínico frecuente donde el paciente ya posee una función renal alterada de manera crónica y estable (ej. un filtrado glomerular de 25 ml/min), a la cual se le suma un factor agravante agudo.&lt;br /&gt;• Factores Desencadenantes: La reagudización ocurre cuando se instaura una intercurrencia severa, como una infección (ej. neumonía o sepsis) o deshidratación, desencadenando una reducción brusca en horas o días del filtrado glomerular y un nuevo acúmulo de productos nitrogenados.&lt;br /&gt;• Mecanismo Prerrenal Hemodinámico: La instauración de un shock séptico (por vasodilatación sistémica) o un fallo de bomba por insuficiencia cardíaca descompensada provocan una marcada disminución del volumen circulatorio efectivo y del gasto cardíaco. Esto induce una profunda hipoperfusión renal y caída drástica del filtrado, constituyendo el mecanismo clásico de la &lt;i&gt;Insuficiencia Renal Aguda (IRA) prerrenal&lt;/i&gt;.&lt;br /&gt;• Síndrome Cardiorrenal: La interrelación patológica donde la claudicación cardíaca aguda o crónica disminuye la perfusión sistémica, sumado a la hipovolemia relativa del shock, amplifica el daño isquémico del parénquima renal, llevando rápidamente al paciente a presentar oligoanuria (diuresis &lt; 400 cc/24hs).</t>
  </si>
  <si>
    <t>La opción C es correcta. Clínicamente, el paciente presenta un cuadro complejo de reagudización. Partiendo de una insuficiencia renal crónica avanzada (FG de 25) y un fallo cardíaco preexistente, la infección respiratoria grave (neumonía con infiltrados) actúa como el factor descompensante que lo lleva al shock séptico (hipotensión severa). Esta caída brusca del volumen minuto y de la resistencia vascular sistémica agrava la isquemia renal previa (configurando la descompensación del síndrome cardiorrenal), lo que desencadena una injuria renal aguda prerrenal sobreagregada que se manifiesta semiológicamente con la instalación inminente de oligoanuria.</t>
  </si>
  <si>
    <t>• &lt;b&gt;a) Nefropatía diabética pura sin relación con la sepsis:&lt;/b&gt; Es incorrecta. Si bien una nefropatía primaria puede ser la causa de su insuficiencia crónica de base, la presentación actual de hipotensión, infección respiratoria (neumonía) y caída brusca a oligoanuria indica un fracaso renal agudo de causa hemodinámica, el cual está directa y etiológicamente provocado por la sepsis.&lt;br /&gt;• &lt;b&gt;b) Neumotórax espontáneo con insuficiencia renal crónica estable:&lt;/b&gt; Es incorrecta. El cuadro radiológico evidencia infiltrados bilaterales compatibles con neumonía, descartando la imagen hiperclara sin trama vascular típica de un neumotórax. Además, la presencia de hipotensión y oligoanuria aguda demuestran que la insuficiencia renal crónica ha claudicado bruscamente, no encontrándose en una fase "estable".</t>
  </si>
  <si>
    <t>&lt;b&gt;ETIOLOGÍA DEL SHOCK EN LA IRA PRERRENAL&lt;/b&gt;&lt;br /&gt;&lt;br /&gt;La IRA funcional o prerrenal representa el 70% de los casos y es causada por cuadros que alteran la hemodinamia sistémica:&lt;br /&gt;• Vasodilatación Sistémica: El shock séptico (ej. a punto de partida de una neumonía grave) y la anafilaxia producen una caída masiva de la resistencia periférica y de la poscarga, hipoperfundiendo el riñón.&lt;br /&gt;• Bajo Gasto Cardíaco: El shock cardiogénico, secundario a una insuficiencia cardíaca descompensada o un infarto agudo de miocardio, impide que el corazón bombee un volumen sanguíneo adecuado, generando isquemia y anuria de causa estrictamente prerrenal.</t>
  </si>
  <si>
    <t>Hombre de 71 años obstrucción prostática (HBP) cateterismo vesical creatinina 6.2 a 1.8 mg/dl 24h. ¿Respuesta postobstructiva típica?&lt;br&gt;&lt;br&gt;a) Acidosis tubular renal distal&lt;br&gt;&lt;br&gt;b) Hiponatremia dilucional&lt;br&gt;&lt;br&gt;c) Poliuria fase diurética&lt;br&gt;&lt;br&gt;d) Hipopotasemia severa</t>
  </si>
  <si>
    <t>&lt;br&gt;c) Poliuria fase diurética</t>
  </si>
  <si>
    <t>Tras la desobstrucción aguda de una &lt;b&gt;insuficiencia renal aguda posrenal&lt;/b&gt; (como ocurre en la hiperplasia prostática benigna con retención y globo vesical), el restablecimiento del flujo urinario genera una rápida caída de los azoados (creatinina de 6.2 a 1.8 mg/dl), acompañándose típicamente de una &lt;b&gt;poliuria masiva&lt;/b&gt; (fase diurética postobstructiva) mediada por la diuresis osmótica de la urea acumulada y la incapacidad transitoria de los túbulos para concentrar la orina.&lt;br&gt;&lt;br&gt;&lt;i&gt;(Nota: El fenómeno clínico y fisiopatológico específico de la poliuria postobstructiva no se encuentra detallado explícitamente en los extractos provistos, por lo que esta información clínica complementaria no es de las fuentes y puedes querer verificarla independientemente. Las fuentes sí describen de manera formal a la hipertrofia prostática como causa principal de FRA posrenal obstructiva y al globo vesical como signo clínico a evacuar inmediatamente).&lt;/i&gt;</t>
  </si>
  <si>
    <t>&lt;b&gt;INSUFICIENCIA RENAL AGUDA POSRENAL (OBSTRUCTIVA)&lt;/b&gt;&lt;br /&gt;&lt;br /&gt;Representa aproximadamente el 10% del total de las causas de IRA. El problema ocurre &lt;i&gt;después&lt;/i&gt; del riñón, abarcando las vías excretoras (uréter, vejiga o uretra) mediante alteraciones funcionales o mecánicas del flujo urinario.&lt;br /&gt;• &lt;b&gt;Fisiopatología:&lt;/b&gt; La obstrucción produce una retención urinaria y un aumento severo de la presión intraluminal de manera retrógrada. Al distenderse las cavidades (con gran dilatación uretero-pielocalicial), la presión repercute sobre los glomérulos anulando físicamente la presión neta de filtración, deteriorando la función renal y dañando estructuralmente el parénquima.&lt;br /&gt;• &lt;b&gt;Obstrucción del Cuello Vesical:&lt;/b&gt; La &lt;i&gt;hipertrofia prostática&lt;/i&gt; (agrandamiento benigno de la próstata) y el cáncer de próstata son las causas extramurales más comunes a este nivel. Esta hipertrofia produce una obstrucción que frecuentemente cursa con diuresis por rebosamiento y el consecuente deterioro de la función renal.&lt;br /&gt;• &lt;b&gt;Abordaje Inicial y Tratamiento:&lt;/b&gt; En un paciente con insuficiencia renal aguda oligúrica o en anuria, lo primero que se debe evaluar clínica y ecográficamente es la presencia de globo vesical. Si se confirma que hay globo vesical, se procede inmediatamente a la cateterización vesical para liberar la vía y resolver el factor obstructivo.</t>
  </si>
  <si>
    <t>&lt;b&gt;c) Poliuria fase diurética:&lt;/b&gt; Es la opción correcta. Al resolverse bruscamente la obstrucción infravesical mediante el cateterismo vesical, el riñón recupera su presión neta de filtración y logra excretar lo retenido. Sin embargo, los túbulos renales aún mantienen un daño funcional isquémico/presivo transitorio que les impide concentrar la orina adecuadamente. Este déficit tubular, sumado a la gran carga osmótica de la urea circulante que debe excretarse, desencadena una profunda diuresis o "poliuria postobstructiva" que domina el cuadro clínico inicial de la recuperación.</t>
  </si>
  <si>
    <t>&lt;b&gt;a) Acidosis tubular renal distal:&lt;/b&gt; Es incorrecta. Aunque la uropatía obstructiva severa y crónica puede dañar irreversiblemente el túbulo distal y alterar los mecanismos de excreción de hidrogeniones o potasio, la respuesta fisiológica aguda, masiva y clínicamente más sobresaliente tras la desobstrucción aguda inmediata es la alteración en el manejo del agua (poliuria).&lt;br /&gt;&lt;b&gt;b) Hiponatremia dilucional:&lt;/b&gt; Es incorrecta. Durante la fase de poliuria postobstructiva, el paciente pierde enormes cantidades de agua libre y electrolitos a través de la orina (efecto diurético osmótico), por lo que el riesgo hemodinámico principal y peligroso es la deshidratación profunda y la hipernatremia (por hemoconcentración), jamás un cuadro de dilución.&lt;br /&gt;&lt;b&gt;d) Hipopotasemia severa:&lt;/b&gt; Es incorrecta como la "respuesta típica" definitoria. Si bien la diuresis descontrolada arrastra iones y puede requerir reposición de potasio u otros electrolitos, el sello hemodinámico distintivo del alivio obstructivo primario es el volumen urinario desmedido (la poliuria), no la alteración aislada y exclusiva del catión.</t>
  </si>
  <si>
    <t>&lt;b&gt;FASES DEL FRACASO RENAL Y RECUPERACIÓN&lt;/b&gt;&lt;br /&gt;&lt;br /&gt;La evolución temporal del daño isquémico o la falla parenquimatosa estructural transita clásicamente por etapas definidas:&lt;br /&gt;• &lt;b&gt;Fase Prerrenal y de Iniciación:&lt;/b&gt; Ocurre en las primeras 24 horas y constituye la ventana para revertir el cuadro clínico.&lt;br /&gt;• &lt;b&gt;Fase de Extensión y Mantenimiento:&lt;/b&gt; El paciente padece el síndrome urémico establecido con oliguria o anuria, presentando graves alteraciones hidroelectrolíticas como hiperkalemia y acidosis metabólica.&lt;br /&gt;• &lt;b&gt;Fase de Recuperación (Fase Diurética):&lt;/b&gt; Ocurre frecuentemente entre los 14 y 30 días posteriores al evento, o tras la desobstrucción mecánica directa. Se caracteriza por el restablecimiento paulatino de la filtración glomerular, que ocurre antes de que el epitelio tubular logre recuperar completamente su capacidad de reabsorción y concentración, provocando una orina abundante que exige estricto control médico para evitar la depleción de volumen secundaria.</t>
  </si>
  <si>
    <t>Hombre de 62 años hiperplasia prostática y hematuria persistente. ¿Tratamiento combinado?&lt;br&gt;&lt;br&gt;a) Alfa bloqueador más antibiótico&lt;br&gt;&lt;br&gt;b) 5-alfa reductasa inhibidor&lt;br&gt;&lt;br&gt;c) Resección transuretral pronta&lt;br&gt;&lt;br&gt;d) Catéter permanente</t>
  </si>
  <si>
    <t>&lt;br&gt;b) 5-alfa reductasa inhibidor</t>
  </si>
  <si>
    <t>En pacientes varones mayores, la &lt;b&gt;hipertrofia prostática&lt;/b&gt; benigna constituye la causa extramural más frecuente de obstrucción baja e insuficiencia renal posrenal; ante complicaciones crónicas como la &lt;b&gt;hematuria persistente&lt;/b&gt;, la terapia farmacológica indicada incluye el uso de &lt;b&gt;inhibidores de la 5-alfa reductasa&lt;/b&gt; para disminuir el volumen y la hipervascularización de la glándula. &lt;i&gt;(Nota: Indicación farmacológica específica suplementada con conocimiento médico estándar al no detallarse el fármaco en las fuentes)&lt;/i&gt;.</t>
  </si>
  <si>
    <t>&lt;b&gt;FISIOPATOLOGÍA DE LA INSUFICIENCIA RENAL AGUDA POSRENAL&lt;/b&gt;&lt;br /&gt;&lt;br /&gt;La insuficiencia renal aguda posrenal u obstructiva representa aproximadamente el 10% del total de las causas de IRA.&lt;br /&gt;• &lt;b&gt;Mecanismo obstructivo:&lt;/b&gt; El problema ocurre después del riñón, abarcando las vías excretoras mediante alteraciones funcionales o mecánicas del flujo urinario. La obstrucción produce un aumento de la presión intraluminal de manera retrógrada que repercute anulando físicamente la presión neta de filtración en el riñón, deteriorando su función y dañándolo estructuralmente.&lt;br /&gt;• &lt;b&gt;Obstrucción del Cuello Vesical (Causas Extramurales):&lt;/b&gt; La &lt;b&gt;hipertrofia prostática&lt;/b&gt; (agrandamiento benigno de la próstata) y el cáncer de próstata son las principales etiologías. La hipertrofia es la causa extramural más común, produciendo una obstrucción que frecuentemente cursa con retención, diuresis por rebosamiento y el consecuente deterioro de la función renal.&lt;br /&gt;• &lt;b&gt;Manejo agudo:&lt;/b&gt; Ante un paciente con insuficiencia renal aguda en anuria cero u oliguria obstructiva, lo primero que se debe evaluar clínica y ecográficamente es la presencia de un globo vesical. Si se confirma, el paso terapéutico inmediato ineludible es la &lt;b&gt;cateterización vesical&lt;/b&gt; para descomprimir la vía y evitar el daño parenquimatoso irreversible.</t>
  </si>
  <si>
    <t>La opción b es correcta debido a que la &lt;b&gt;hipertrofia prostática&lt;/b&gt; es la principal causa extramural de obstrucción baja y fallo renal agudo posrenal en el varón. Cuando la glándula hiperplásica genera un cuadro de &lt;b&gt;hematuria persistente&lt;/b&gt; (secundaria a la hipervascularización del tejido prostático agrandado), el abordaje médico a largo plazo incluye la prescripción de un &lt;b&gt;inhibidor de la 5-alfa reductasa&lt;/b&gt;. Estos fármacos detienen el crecimiento prostático y reducen significativamente el tamaño de la glándula, disminuyendo de forma eficaz la congestión vascular y frenando el sangrado activo. &lt;i&gt;(Información farmacológica complementaria extrínseca a las fuentes provistas)&lt;/i&gt;.</t>
  </si>
  <si>
    <t>&lt;br /&gt;• &lt;b&gt;a) Alfa bloqueador más antibiótico:&lt;/b&gt; Es incorrecta. Los bloqueadores alfa-adrenérgicos relajan el músculo liso mejorando rápidamente la dinámica de la micción, pero no reducen el volumen de la glándula ni su vascularización para detener la hematuria. A su vez, los antibióticos solo estarían justificados ante la presencia confirmada de una infección urinaria o prostatitis bacteriana concomitante.&lt;br /&gt;• &lt;b&gt;c) Resección transuretral pronta:&lt;/b&gt; Es incorrecta como primera línea inmediata. Si bien la cirugía (RTUP) es el tratamiento definitivo de la hipertrofia prostática severamente obstructiva, no es la indicación inicial frente a una hematuria que puede ser controlada médicamente reduciendo el tamaño prostático con fármacos.&lt;br /&gt;• &lt;b&gt;d) Catéter permanente:&lt;/b&gt; Es diametralmente incorrecta. La cateterización se utiliza de forma aguda para drenar un globo vesical y resolver la falla renal posrenal, pero mantener un catéter a permanencia no es un tratamiento etiológico y conlleva un altísimo riesgo de desarrollar infecciones urinarias intrahospitalarias (IACS).</t>
  </si>
  <si>
    <t>&lt;b&gt;ALGORITMO CLÍNICO DE LA IRA OLIGÚRICA&lt;/b&gt;&lt;br /&gt;&lt;br /&gt;Ante un paciente oligúrico o anúrico, se sigue una secuencia diagnóstica y terapéutica estricta:&lt;br /&gt;• &lt;b&gt;1. Descartar GLOBO VESICAL:&lt;/b&gt; En un paciente con insuficiencia renal aguda en anuria cero, lo primero que se debe evaluar clínica y ecográficamente es la presencia de globo vesical (frecuentemente secundario a obstrucción prostática).&lt;br /&gt;• &lt;b&gt;Conducta:&lt;/b&gt; Si se constata el globo vesical, se procede a la &lt;b&gt;cateterización vesical&lt;/b&gt;. Si no hay globo vesical, se debe evaluar inmediatamente el estado de hidratación del paciente para distinguir entre una falla prerrenal (deshidratación) o renal intrínseca normovolémica/sobrehidratada (donde estaría indicada la furosemida).</t>
  </si>
  <si>
    <t>Paciente de 60 años vancomicina dosis alta trough 28 µg/ml creatinina 3.1 mg/dl. ¿Ajuste terapéutico inmediato?&lt;br&gt;&lt;br&gt;a) Reducir dosis 50% monitorizar&lt;br&gt;&lt;br&gt;b) Suspender vancomicina diálisis&lt;br&gt;&lt;br&gt;c) Hemoperfusión carbón activado&lt;br&gt;&lt;br&gt;d) Sustituir daptomicina</t>
  </si>
  <si>
    <t>b) Suspender vancomicina diálisis</t>
  </si>
  <si>
    <t>La &lt;b&gt;prevención secundaria&lt;/b&gt; en la &lt;b&gt;Insuficiencia Renal Aguda (IRA)&lt;/b&gt; para evitar un daño parenquimatoso mayor exige ineludiblemente el &lt;b&gt;retiro inmediato de cualquier agente nefrotóxico&lt;/b&gt; implicado. &lt;i&gt;(Nota: Las fuentes provistas no detallan específicamente la indicación de diálisis extracorpórea para la depuración de vancomicina en niveles supraterapéuticos)&lt;/i&gt;.</t>
  </si>
  <si>
    <t>&lt;b&gt;PREVENCIÓN SECUNDARIA Y MINIMIZACIÓN DE NEFROTÓXICOS EN LA IRA&lt;/b&gt;&lt;br /&gt;&lt;br /&gt;El tratamiento inicial de la Insuficiencia Renal Aguda (IRA) incluye una evaluación cuidadosa de la causa de la disfunción renal.&lt;br /&gt;• &lt;b&gt;Retiro de Nefrotóxicos:&lt;/b&gt; Una vez ocurrida la lesión aguda, la prevención secundaria exige evitar un daño mayor mediante el mantenimiento de un estricto soporte hemodinámico, el &lt;b&gt;retiro inmediato de cualquier agente nefrotóxico&lt;/b&gt; y el tratamiento activo de las complicaciones.&lt;br /&gt;• &lt;b&gt;Iatrogenia:&lt;/b&gt; Gran parte de las IRA intrahospitalarias son causadas o agravadas por factores iatrogénicos. Es imperativo evitar o suspender el uso de fármacos con potencial toxicidad renal directa.&lt;br /&gt;• &lt;b&gt;Indicaciones de Diálisis en IRA:&lt;/b&gt; La instauración del tratamiento dialítico está indicada estrictamente ante la aparición de complicaciones refractarias (uremia, sobrecarga de volumen intratable, hiperkalemia y acidosis intratables). &lt;i&gt;(Nota: La remoción extracorpórea de vancomicina no se encuentra detallada en las fuentes)&lt;/i&gt;.</t>
  </si>
  <si>
    <t>La opción B es la respuesta correcta según el enunciado original del caso. Clínicamente, el paciente presenta un fracaso renal agudo (creatinina 3.1 mg/dl) en el contexto de niveles tóxicos de un fármaco (vancomicina trough 28 µg/ml). Las directrices generales de nefrología establecen que la medida inicial frente a una IRA tóxica es la suspensión o retiro inmediato del agente nefrotóxico. &lt;i&gt;(Nota de procesamiento: Las fuentes de estudio provistas establecen el retiro de nefrotóxicos, pero no contienen la justificación teórica específica sobre el uso de diálisis para la depuración farmacológica de vancomicina, impidiendo su desarrollo analítico fundamentado exclusivamente en el texto aportado)&lt;/i&gt;.</t>
  </si>
  <si>
    <t>• &lt;b&gt;a) Reducir dosis 50% monitorizar:&lt;/b&gt; Es incorrecta. En el contexto de un cuadro tóxico agudo con deterioro evidente de la función renal, la regla general exige el retiro inmediato del nefrotóxico y no solamente la reducción de su dosis.&lt;br /&gt;• &lt;b&gt;c) Hemoperfusión carbón activado:&lt;/b&gt; &lt;i&gt;(Opción no justificada ni descrita en las fuentes provistas)&lt;/i&gt;.&lt;br /&gt;• &lt;b&gt;d) Sustituir daptomicina:&lt;/b&gt; &lt;i&gt;(Opción no justificada ni descrita en las fuentes provistas)&lt;/i&gt;.</t>
  </si>
  <si>
    <t>Hombre de 75 años litiasis ureteral bilateral anuria 12 horas creatinina 5.6 mg/dl. ¿Manejo urgente?&lt;br&gt;&lt;br&gt;a) Alfa bloqueadores tamsulosina&lt;br&gt;&lt;br&gt;b) Litotricia extracorpórea&lt;br&gt;&lt;br&gt;c) Analgésicos opioides&lt;br&gt;&lt;br&gt;d) Stent ureteral bilateral</t>
  </si>
  <si>
    <t>&lt;br&gt;d) Stent ureteral bilateral</t>
  </si>
  <si>
    <t>En la &lt;b&gt;insuficiencia renal aguda posrenal&lt;/b&gt; (obstructiva) con anuria, originada por una obstrucción ureteral bilateral por litiasis, la medida terapéutica urgente y prioritaria consiste en &lt;b&gt;resolver inmediatamente el factor obstructivo mecánico&lt;/b&gt; de las vías excretoras para restablecer la presión neta de filtración y evitar el daño parenquimatoso irreversible.&lt;br&gt;&lt;br&gt;&lt;i&gt;(Nota: El procedimiento específico de colocación de stent ureteral bilateral no se detalla en las fuentes provistas, pero las fuentes exigen como principio absoluto la desobstrucción y cateterización de la vía para revertir el fallo renal agudo posrenal).&lt;/i&gt;</t>
  </si>
  <si>
    <t>&lt;b&gt;INSUFICIENCIA RENAL AGUDA POSRENAL (OBSTRUCTIVA)&lt;/b&gt;&lt;br /&gt;&lt;br /&gt;Representa el 10% del total de las causas de insuficiencia renal aguda. El problema ocurre después del riñón, abarcando las vías excretoras mediante alteraciones mecánicas del flujo urinario.&lt;br /&gt;• &lt;b&gt;Fisiopatología:&lt;/b&gt; La obstrucción produce una severa retención urinaria y un aumento masivo de la presión intraluminal de manera retrógrada. Al distenderse las cavidades (dilatación uretero-pielocalicial), la presión repercute sobre los glomérulos anulando físicamente la presión neta de filtración, deteriorando la función renal y dañando estructuralmente el parénquima.&lt;br /&gt;• &lt;b&gt;Condición de Falla Global:&lt;/b&gt; Para afectar la función renal global y desencadenar un cuadro urémico y anúrico, la obstrucción ureteral debe ser obligatoriamente &lt;b&gt;bilateral&lt;/b&gt;, o bien unilateral cuando el paciente posee un riñón único.&lt;br /&gt;• &lt;b&gt;Etiología Intraluminal:&lt;/b&gt; La obstrucción de los uréteres dentro de la luz puede ser originada clásicamente por la impactación de &lt;i&gt;cálculos&lt;/i&gt; (litiasis), &lt;i&gt;coágulos&lt;/i&gt;, &lt;i&gt;necrosis papilar&lt;/i&gt; o cristales.&lt;br /&gt;• &lt;b&gt;Principio de Tratamiento:&lt;/b&gt; Ante un paciente anúrico o severamente oligúrico, el manejo exige imperativamente la evaluación y liberación mecánica de la vía obstruida. Si la obstrucción no se diagnostica ni soluciona a tiempo, repercute irreversiblemente transformándose en una falla parenquimatosa.</t>
  </si>
  <si>
    <t>&lt;b&gt;d) Stent ureteral bilateral:&lt;/b&gt; Es la opción correcta clínica y fisiopatológicamente. Ante un fracaso renal agudo posrenal instaurado por litiasis ureteral bilateral con anuria prolongada y elevación crítica de creatinina (5.6 mg/dl), el paciente sufre la anulación total de su presión de filtración glomerular. La conducta urgente ineludible es derivar o liberar la obstrucción mecánica de forma inmediata (por ejemplo, mediante la colocación endourológica de un stent o catéter doble J) para restablecer el flujo urinario y salvar la viabilidad de los riñones.</t>
  </si>
  <si>
    <t>&lt;b&gt;a) Alfa bloqueadores tamsulosina:&lt;/b&gt; Es incorrecta. Si bien los alfabloqueantes facilitan la expulsión de litos pequeños no complicados, carecen de la eficacia desobstructiva inmediata que exige una falla renal anúrica severa de emergencia.&lt;br /&gt;&lt;b&gt;b) Litotricia extracorpórea:&lt;/b&gt; Es incorrecta. Constituye un procedimiento urológico diferido para fragmentar cálculos en pacientes estables. No es la medida de primera línea para el rescate y la descompresión urgente de una vía urinaria bilateral obstruida y anúrica.&lt;br /&gt;&lt;b&gt;c) Analgésicos opioides:&lt;/b&gt; Es incorrecta. Alivian el síntoma acompañante (dolor por el cólico renal), pero no revierten el factor fisiopatológico letal (la elevación retrógrada de las presiones y anulación del filtrado) que mantiene al paciente en anuria y fracaso renal agudo inminente.</t>
  </si>
  <si>
    <t>&lt;b&gt;ALGORITMO Y PRONÓSTICO DE LA OBSTRUCCIÓN NO TRATADA&lt;/b&gt;&lt;br /&gt;&lt;br /&gt;La rapidez en la resolución de la causa obstructiva es determinante para la supervivencia del órgano.&lt;br /&gt;• &lt;b&gt;Reversibilidad Inicial:&lt;/b&gt; Las causas posrenales (al igual que las prerrenales) tienen la característica fundamental de ser rápidamente reversibles con un tratamiento desobstructivo oportuno.&lt;br /&gt;• &lt;b&gt;Progresión a Daño Estructural:&lt;/b&gt; Si la obstrucción mecánica no se diagnostica ni se soluciona a tiempo, el aumento severo de la presión retrógrada intraluminal repercute de forma irreversible en el tejido parenquimatoso. El cuadro funcional agudo se transforma en una insuficiencia renal estructural (&lt;i&gt;Necrosis Tubular Aguda isquémica/presiva&lt;/i&gt;) que revierte muy lentamente o puede no hacerlo, empeorando el pronóstico global del paciente.</t>
  </si>
  <si>
    <t>Hombre de 63 años rabdomiólisis estatina atorvastatina CK 85000 creatinina 3.7 mg/dl. ¿Objetivo volumen diurético?&lt;br&gt;&lt;br&gt;a) 100 ml/h sin alcalinización&lt;br&gt;&lt;br&gt;b) Restricción hídrica&lt;br&gt;&lt;br&gt;c) 500 ml/h manitol&lt;br&gt;&lt;br&gt;d) 200-300 ml/h alcalinización</t>
  </si>
  <si>
    <t>&lt;br&gt;d) 200-300 ml/h alcalinización</t>
  </si>
  <si>
    <t>En la prevención y tratamiento del fracaso renal agudo inducido por la rabdomiólisis (toxicidad endógena por mioglobina), el manejo médico exige una agresiva reposición de volumen para lavar los túbulos renales, estableciéndose un objetivo diurético de 200-300 ml/h, asociado frecuentemente a la alcalinización para evitar la precipitación de los pigmentos. (Nota clínica: Dosis y objetivos de fluidoterapia suplementados con conocimiento médico estándar al no detallarse el valor numérico exacto en las fuentes).</t>
  </si>
  <si>
    <t>&lt;b&gt;FISIOPATOLOGÍA DE LA IRA INTRÍNSECA POR RABDOMIÓLISIS&lt;/b&gt;&lt;br /&gt;&lt;br /&gt;La insuficiencia renal aguda intrínseca o parenquimatosa afecta directamente al tejido y a sus vasos, impidiendo el filtrado adecuado debido a la lesión anatómica subyacente. La presentación anatomopatológica más frecuente es la Necrosis Tubular Aguda (NTA).&lt;br /&gt;• Toxinas Endógenas (Mioglobina): Las toxinas que provienen del propio organismo lesionan la célula tubular al filtrarse y acumularse progresivamente en la luz. Un ejemplo crítico es la mioglobina, la cual es liberada masivamente hacia la circulación durante la destrucción muscular profunda, tal como ocurre en el crush syndrome (trauma por aplastamiento) o por miotoxicidad severa derivada del uso de estatinas.&lt;br /&gt;• Mecanismo de Daño Tubular: La mioglobinuria masiva ejerce un intenso efecto tóxico directo sobre el epitelio tubular. Al precipitar en la luz de los túbulos, produce una fuerte obstrucción física y daño celular que desencadena la necrosis tubular.&lt;br /&gt;• Particularidad Clínica: A diferencia de otras etiologías severas, se establece taxativamente que la rabdomiólisis es una causa de fracaso renal agudo que NO suele cursar con anuria.&lt;br /&gt;• Prevención del Daño: La piedra angular para evitar la necrosis tubular irreversible es instaurar rápidamente una hidratación (optimización del volumen) agresiva con el fin de lavar los pigmentos y evitar la formación de cilindros oclusivos intraglomerulares.</t>
  </si>
  <si>
    <t>La opción d es correcta debido a que el paciente cursa con un cuadro agudo de rabdomiólisis severa (evidenciado por la masiva destrucción muscular con CK de 85000) de origen medicamentoso. Esta lisis libera torrentes de mioglobina, una toxina endógena que precipita en los túbulos provocando falla renal intrínseca (NTA tóxica). El consenso nefrológico para este escenario tóxico exige forzar y mantener un alto flujo tubular mediante cristaloides, buscando un objetivo diurético de 200 a 300 ml/h, junto con la alcalinización de la orina, dado que la mioglobina precipita de forma catastrófica en un medio ácido, mitigando así la oclusión tubular y la muerte celular. (Justificación terapéutica suplementada con conocimiento médico estándar).</t>
  </si>
  <si>
    <t>&lt;br /&gt;• &lt;b&gt;a) 100 ml/h sin alcalinización:&lt;/b&gt; Es incorrecta. Un volumen diurético moderado de 100 ml/h suele ser insuficiente frente a una carga masiva de mioglobina. Asimismo, obviar la alcalinización favorece que el pH urinario permanezca ácido, condición en la cual la toxina precipita patológicamente en los túbulos.&lt;br /&gt;• &lt;b&gt;b) Restricción hídrica:&lt;/b&gt; Es diametralmente incorrecta. Restringir los líquidos propiciaría la hemoconcentración, la caída del flujo tubular y el colapso intraluminal masivo por los pigmentos, garantizando el empeoramiento agudo y la progresión a daño irreversible.&lt;br /&gt;• &lt;b&gt;c) 500 ml/h manitol:&lt;/b&gt; Es incorrecta. Un objetivo de medio litro por hora es hemodinámicamente riesgoso, y el uso rutinario de diuréticos osmóticos como el manitol para prevenir o mejorar la función renal está desaconsejado, ya que ha demostrado ineficacia e incluso puede precipitar iatrogénicamente un edema pulmonar en pacientes con falla renal incipiente.</t>
  </si>
  <si>
    <t>&lt;b&gt;HIDRATACIÓN COMO ESTRATEGIA PREVENTIVA COMPROBADA&lt;/b&gt;&lt;br /&gt;&lt;br /&gt;Para evitar la progresión de injurias agudas, la optimización del volumen intravascular asegura una correcta perfusión renal y limita el daño tubular.&lt;br /&gt;• &lt;b&gt;Eficacia Profiláctica:&lt;/b&gt; La hidratación intensa posee eficacia profiláctica comprobada e indiscutible antes y durante el uso de Radiocontraste, en la administración de Cisplatino, frente al desarrollo del Síndrome de lisis tumoral, y como piedra angular en el manejo de la Rabdomiólisis.</t>
  </si>
  <si>
    <t>05_Síndrome nefrótico</t>
  </si>
  <si>
    <t>Hombre de 60 años obesidad presenta proteinuria 5 g/día y edema. ¿Cuál es la biopsia renal más frecuente?&lt;br&gt;&lt;br&gt;a) Glomeruloesclerosis focal segmentaria&lt;br&gt;&lt;br&gt;b) Nefropatía diabética&lt;br&gt;&lt;br&gt;c) Membranosa primaria&lt;br&gt;&lt;br&gt;d) Enfermedad de cambios mínimos</t>
  </si>
  <si>
    <t>a) Glomeruloesclerosis focal segmentaria</t>
  </si>
  <si>
    <t>En pacientes con &lt;b&gt;obesidad&lt;/b&gt;, el estado de &lt;b&gt;hiperfiltración&lt;/b&gt; hemodinámica constante actúa como factor de riesgo desencadenante para el desarrollo de un &lt;b&gt;síndrome nefrótico&lt;/b&gt; secundario, constituyendo la &lt;b&gt;glomeruloesclerosis focal y segmentaria&lt;/b&gt; la lesión histopatológica causal típica objetivable en la biopsia renal.</t>
  </si>
  <si>
    <t>&lt;b&gt;ETIOLOGÍA DE LA GLOMERULOESCLEROSIS FOCAL Y SEGMENTARIA&lt;/b&gt;&lt;br /&gt;&lt;br /&gt;Esta patología se caracteriza por la acumulación de colágeno glomerular tipo IV (esclerosis) con deposición de material hialino en forma focal y segmentaria. Su etiología se divide en dos grandes grupos:&lt;br /&gt;• &lt;b&gt;Primaria:&lt;/b&gt; De origen idiopático. Se produce por alteraciones y mutaciones genéticas específicas en las proteínas de los &lt;i&gt;podocitos&lt;/i&gt;, lo que altera la membrana de filtración.&lt;br /&gt;• &lt;b&gt;Secundaria:&lt;/b&gt; Se desencadena como consecuencia de otras entidades (o factores sistémicos hemodinámicos). Dentro de este grupo se incluyen la &lt;i&gt;nefropatía diabética&lt;/i&gt;, infecciones (&lt;i&gt;VIH&lt;/i&gt;, virus de la hepatitis), drogas, tumores, o estados de &lt;b&gt;hiperfiltración&lt;/b&gt; (condición muy frecuente y patognomónica en pacientes con &lt;b&gt;obesidad&lt;/b&gt;).</t>
  </si>
  <si>
    <t>La opción A es correcta. Clínicamente, el paciente debuta de forma florida con un síndrome nefrótico (evidenciado por edema y proteinuria masiva de 5 g/día). Al identificar la obesidad como antecedente de jerarquía, el algoritmo etiológico orienta de inmediato hacia una patología secundaria. Fisiopatológicamente, la obesidad genera un estado patológico de hiperfiltración que ejerce un daño progresivo sobre la barrera glomerular, siendo esta condición hemodinámica un factor desencadenante clásico y directo para el desarrollo estructural de una glomeruloesclerosis focal y segmentaria secundaria.</t>
  </si>
  <si>
    <t>• &lt;b&gt;b) Nefropatía diabética:&lt;/b&gt; Es incorrecta. Si bien representa la principal causa secundaria de síndrome nefrótico, el paciente no presenta antecedentes descritos de hiperglucemia o diabetes en el enunciado, priorizando a la obesidad como el factor hemodinámico central del caso.&lt;br /&gt;• &lt;b&gt;c) Membranosa primaria:&lt;/b&gt; Es incorrecta. Es la glomerulopatía primaria causante de síndrome nefrótico más frecuente en el adulto mayor y en el anciano, pero su origen idiopático (primario) o paraneoplásico no correlaciona directamente con el antecedente de hiperfiltración mecánica inducida por la obesidad.&lt;br /&gt;• &lt;b&gt;d) Enfermedad de cambios mínimos:&lt;/b&gt; Es incorrecta. Constituye la etiología primaria preponderante en la población infantil (causando el 39,5% global en menores de 15 años), siendo infrecuente a los 60 años y no estando vinculada patogénicamente al daño estructural progresivo por hiperfiltración que presenta un paciente obeso.</t>
  </si>
  <si>
    <t>&lt;b&gt;FACTORES PREDISPONENTES EN EL SÍNDROME NEFRÓTICO&lt;/b&gt;&lt;br /&gt;&lt;br /&gt;Durante la evaluación clínica para determinar si el síndrome es de origen primario o secundario, se deben identificar de manera exhaustiva múltiples factores de riesgo:&lt;br /&gt;• &lt;b&gt;Obesidad:&lt;/b&gt; Actúa como un factor de riesgo hemodinámico al generar un estado de &lt;b&gt;hiperfiltración&lt;/b&gt; que daña progresivamente la barrera glomerular.&lt;br /&gt;• &lt;b&gt;Antecedentes hereditarios:&lt;/b&gt; Mutaciones genéticas en las proteínas de los podocitos.&lt;br /&gt;• &lt;b&gt;Fármacos o toxinas:&lt;/b&gt; Exposición aguda o crónica a sustancias nocivas.&lt;br /&gt;• &lt;b&gt;Tabaquismo crónico:&lt;/b&gt; Altísimo factor de riesgo para el desarrollo de neoplasias pulmonares, las cuales pueden debutar silenciosamente como un síndrome nefrótico paraneoplásico (típicamente asociado a la &lt;i&gt;glomerulonefritis membranosa&lt;/i&gt;).</t>
  </si>
  <si>
    <t>Hombre de 40 años carcinoma presenta proteinuria 7 g/día. ¿Tipo de glomerulopatía paraneoplásica?&lt;br&gt;&lt;br&gt;a) Membranosa&lt;br&gt;&lt;br&gt;b) Focal segmentaria&lt;br&gt;&lt;br&gt;c) Proliferativa mesangial&lt;br&gt;&lt;br&gt;d) Minimal change</t>
  </si>
  <si>
    <t>&lt;br&gt;a) Membranosa</t>
  </si>
  <si>
    <t>Ante un paciente adulto que cursa con un síndrome nefrótico franco (proteinuria masiva de 7 g/día) y posee el antecedente de un carcinoma o tumor sólido, el diagnóstico etiológico más probable a sospechar es una &lt;b&gt;glomerulopatía membranosa paraneoplásica&lt;/b&gt;, la cual puede manifestarse clínicamente de forma previa a la aparición o evidencia clínica de la neoplasia sólida subyacente.</t>
  </si>
  <si>
    <t>&lt;b&gt;SÍNDROME NEFRÓTICO PARANEOPLÁSICO Y GLOMERULONEFRITIS MEMBRANOSA&lt;/b&gt;&lt;br /&gt;&lt;br /&gt;La etiología del síndrome nefrótico se divide en causas primarias (idiopáticas) y secundarias (sistémicas, metabólicas, infecciosas o tumorales).&lt;br /&gt;• &lt;b&gt;Glomerulonefritis Membranosa:&lt;/b&gt; En la población adulta, el 80% de los casos se manifiesta clínicamente bajo la forma de un síndrome nefrótico puro. Se caracteriza fisiopatológicamente por el depósito de inmunocomplejos en la vertiente subepitelial de la membrana basal glomerular, evidenciando clásicamente la formación de &lt;b&gt;picos&lt;/b&gt; en la microscopía óptica.&lt;br /&gt;• &lt;b&gt;Asociación Neoplásica:&lt;/b&gt; La enfermedad puede ser desencadenada directamente por neoplasias. Especialmente en los pacientes adultos y mayores, la glomerulonefritis membranosa puede ser el aviso de un síndrome paraneoplásico y manifestarse clínicamente de forma previa a la aparición o al diagnóstico del tumor sólido.&lt;br /&gt;• &lt;b&gt;Escrutinio Obligatorio:&lt;/b&gt; Ante todo paciente adulto que cursa con síndrome nefrótico, se debe orientar el estudio en busca de tumores sólidos ocultos mediante el dosaje de marcadores tumorales e imágenes radiológicas antes de asumir la patología como primaria idiopática e iniciar un tratamiento inmunosupresor.</t>
  </si>
  <si>
    <t>&lt;b&gt;a) Membranosa:&lt;/b&gt; Es la opción correcta. En los pacientes adultos, la glomerulonefritis membranosa constituye la patología glomerular que se asocia clásicamente al desarrollo de un síndrome nefrótico de origen paraneoplásico secundario a tumores sólidos (carcinomas). La proteinuria masiva en rango nefrótico (7 g/día) actúa en este contexto como la primera expresión sistémica de la neoplasia de base.</t>
  </si>
  <si>
    <t>&lt;b&gt;b) Focal segmentaria:&lt;/b&gt; Es incorrecta. Si bien es frecuente en el adulto y en la raza negra, sus etiologías secundarias se vinculan característicamente con el virus de la inmunodeficiencia humana (VIH), la nefropatía por reflujo, estados de hiperfiltración por obesidad severa, y no de forma típica con carcinomas sólidos paraneoplásicos.&lt;br /&gt;&lt;b&gt;c) Proliferativa mesangial:&lt;/b&gt; Es incorrecta. Las formas proliferativas suelen manifestarse de manera predominante con un síndrome nefrítico o alteraciones urinarias asintomáticas y no poseen la asociación paraneoplásica estrecha con carcinomas sólidos observada en la forma membranosa.&lt;br /&gt;&lt;b&gt;d) Minimal change:&lt;/b&gt; Es incorrecta. La glomerulopatía por cambios mínimos es la causa más frecuente de síndrome nefrótico en niños. Cuando asume un carácter paraneoplásico secundario en el paciente adulto, se asocia fundamentalmente a neoplasias hematológicas (como el linfoma de Hodgkin), mientras que los tumores u órganos sólidos se vinculan intrínsecamente a la nefropatía membranosa.</t>
  </si>
  <si>
    <t>&lt;b&gt;DIAGNÓSTICO DIFERENCIAL Y COMPLICACIONES DE LA GN MEMBRANOSA&lt;/b&gt;&lt;br /&gt;&lt;br /&gt;El abordaje diagnóstico requiere descartar exhaustivamente causas subyacentes antes de certificar la idiopatía de la lesión glomerular.&lt;br /&gt;• &lt;b&gt;Etiologías secundarias a descartar:&lt;/b&gt; Infecciones (Virus de la hepatitis B y C, sífilis), enfermedades autoinmunes (Nefropatía lúpica, donde la clase V es membranosa), exposición a fármacos, alteraciones vinculadas a trasplantes y neoplasias ocultas.&lt;br /&gt;• &lt;b&gt;Riesgo Trombótico Severo:&lt;/b&gt; Los pacientes que cursan con esta entidad puntual presentan un estado de hipercoagulabilidad alarmante. Frente a una albuminemia crítica menor a 2 g/dl, se encuentra protocolizada la instauración profiláctica de anticoagulación estricta durante 6 a 12 meses con el fin de evitar una de las complicaciones patognomónicas y más letales de esta glomerulopatía: la &lt;b&gt;trombosis de las venas renales&lt;/b&gt;.</t>
  </si>
  <si>
    <t>Paciente de 45 años presenta edema en párpados y piernas con proteinuria de 5 g/día. ¿Cuál es el diagnóstico principal?&lt;br&gt;&lt;br&gt;a) Síndrome nefrítico&lt;br&gt;&lt;br&gt;b) Insuficiencia renal aguda&lt;br&gt;&lt;br&gt;c) Síndrome nefrótico&lt;br&gt;&lt;br&gt;d) Hipertensión esencial</t>
  </si>
  <si>
    <t>&lt;br&gt;c) Síndrome nefrótico</t>
  </si>
  <si>
    <t>El diagnóstico y la definición clínica del &lt;b&gt;síndrome nefrótico&lt;/b&gt; se establecen al constatar como pilares fundamentales una &lt;b&gt;proteinuria masiva (&gt; 3,5 g/24 hs)&lt;/b&gt;, hipoalbuminemia sérica (&lt; 3 g/l) y la presencia de &lt;b&gt;edema&lt;/b&gt; o retención hidro-salina.</t>
  </si>
  <si>
    <t>&lt;b&gt;DIAGNÓSTICO Y DEFINICIÓN DEL SÍNDROME NEFRÓTICO&lt;/b&gt;&lt;br /&gt;&lt;br /&gt;El síndrome nefrótico se define, desde la perspectiva de su fisiopatología, como cualquier consecuencia clínica capaz de aumentar la permeabilidad glomerular, permitiendo la salida anormal de proteínas (principalmente albúmina) hacia el espacio urinario. El diagnóstico y la definición clínica se establecen al constatar los siguientes parámetros analíticos y clínicos:&lt;br /&gt;• &lt;b&gt;Proteinuria:&lt;/b&gt; Es el pilar fundamental del diagnóstico. Se define cuando el nivel de proteína en orina supera los &lt;b&gt;3,5 g/24hs x 1.73 m2 en adultos&lt;/b&gt; (o en niños &gt; 40 mg/h/m2). En términos absolutos, se caracteriza axiomáticamente por una &lt;b&gt;proteinuria &gt; 3.5 gr / 24 hs&lt;/b&gt;.&lt;br /&gt;• &lt;b&gt;Hipoalbuminemia:&lt;/b&gt; Se define analíticamente por niveles de &lt;b&gt;albúmina sérica &lt; 3g/l&lt;/b&gt;.&lt;br /&gt;• &lt;b&gt;Edema o retención hidro-salina:&lt;/b&gt; Es la manifestación constante y el principal signo clínico visible, pudiendo evolucionar desde edemas periféricos hasta un estado de anasarca.&lt;br /&gt;• &lt;b&gt;Manifestaciones extra renales:&lt;/b&gt; La entidad comprende alteraciones sistémicas como hiperlipidemia, hiperlipiduria, trombosis e infecciones.</t>
  </si>
  <si>
    <t>La opción c es correcta debido a que el paciente cumple de manera estricta y absoluta con los criterios diagnósticos que definen a un &lt;b&gt;síndrome nefrótico&lt;/b&gt;. Presenta la clínica clásica de retención hidrosalina evidenciada por &lt;b&gt;edemas&lt;/b&gt; (en párpados y extremidades) y una &lt;b&gt;proteinuria masiva de 5 g/día&lt;/b&gt;, valor que supera ampliamente el umbral diagnóstico nefrológico excluyente de &lt;b&gt;3.5 g/día&lt;/b&gt; característico de esta patología de la barrera de filtración glomerular.</t>
  </si>
  <si>
    <t>&lt;br /&gt;• &lt;b&gt;a) Síndrome nefrítico:&lt;/b&gt; Es incorrecta. En el síndrome nefrítico la proteinuria suele ser de carácter leve (típicamente manteniéndose en niveles &lt; 2.5 g/día), difiriendo diametralmente de la proteinuria masiva de 5 g/día del paciente. Además, requiere la presencia diagnóstica de microhematuria (con hematíes dismórficos y cilindros hemáticos) y franca hipertensión arterial.&lt;br /&gt;• &lt;b&gt;b) Insuficiencia renal aguda:&lt;/b&gt; Es incorrecta. Se define como el deterioro brusco del filtrado glomerular caracterizado por acúmulo de productos nitrogenados (urea y creatinina) y alteraciones del ritmo diurético (oliguria/anuria). No se diagnostica primariamente por la magnitud de la proteinuria, aunque pueda ser una complicación secundaria del propio estado de hipovolemia del síndrome nefrótico masivo.&lt;br /&gt;• &lt;b&gt;d) Hipertensión esencial:&lt;/b&gt; Es incorrecta. Constituye una afección vascular sistémica crónica que, si bien a largo plazo produce daño renal estructural (nefroangioesclerosis), no debuta clásicamente generando una proteinuria en rango nefrótico (de 5 g/día) asociada a edema generalizado.</t>
  </si>
  <si>
    <t>&lt;b&gt;DIAGNÓSTICO DIFERENCIAL (SÍNDROME NEFRÓTICO VS. SÍNDROME NEFRÍTICO)&lt;/b&gt;&lt;br /&gt;&lt;br /&gt;La diferenciación clínica entre ambas entidades glomerulares se basa en parámetros contrastantes:&lt;br /&gt;• &lt;b&gt;Proteinuria:&lt;/b&gt; En el síndrome nefrótico, la pérdida proteica define al cuadro por encontrarse en rango masivo de &lt;b&gt;&gt; 3.5 g/d&lt;/b&gt;. En el síndrome nefrítico, suele ser leve (&lt;b&gt;&lt; 2.5 g/d&lt;/b&gt;).&lt;br /&gt;• &lt;b&gt;Hematuria:&lt;/b&gt; Ausente característicamente (&lt;b&gt;NO&lt;/b&gt;) en el síndrome nefrótico puro, mientras que la microhematuria es una constante confirmatoria (&lt;b&gt;Sí&lt;/b&gt;) en el síndrome nefrítico.&lt;br /&gt;• &lt;b&gt;Hipertensión Arterial:&lt;/b&gt; En el nefrótico, el aumento es leve o variable dependiendo de la retención hidrosalina prolongada. En el nefrítico, la HTA es una constante rotunda y marcadamente presente.&lt;br /&gt;• &lt;b&gt;Edema:&lt;/b&gt; En el síndrome nefrótico el edema es muchísimo más profuso, persistente y marcado, conduciendo al estado de anasarca. En el nefrítico es de magnitud clínica menor.</t>
  </si>
  <si>
    <t>Niña de 6 años con edema generalizado responde completamente a prednisona en 4 semanas. ¿Diagnóstico más probable?&lt;br&gt;&lt;br&gt;a) Glomeruloesclerosis focal&lt;br&gt;&lt;br&gt;b) Nefropatía por IgA&lt;br&gt;&lt;br&gt;c) Enfermedad de cambios mínimos&lt;br&gt;&lt;br&gt;d) Membranosa secundaria</t>
  </si>
  <si>
    <t>c) Enfermedad de cambios mínimos</t>
  </si>
  <si>
    <t>En la población pediátrica, la causa más frecuente de &lt;b&gt;síndrome nefrótico&lt;/b&gt; puro es la &lt;b&gt;enfermedad de cambios mínimos&lt;/b&gt;, destacándose patognomónicamente por presentar una excelente y rápida &lt;b&gt;respuesta al tratamiento con corticoides&lt;/b&gt; (prednisona).</t>
  </si>
  <si>
    <t>&lt;b&gt;GLOMERULOPATÍA A CAMBIOS MÍNIMOS: EPIDEMIOLOGÍA Y TRATAMIENTO&lt;/b&gt;&lt;br /&gt;&lt;br /&gt;Esta patología se caracteriza por el daño podocitario (fusión de los pedicelos) evidenciable solo a través de microscopía electrónica. Es la causa principal de síndrome nefrótico en la infancia.&lt;br /&gt;• &lt;b&gt;Epidemiología y Clínica:&lt;/b&gt; Constituye la causa más frecuente de síndrome nefrótico puro en niños menores de 15 años (representando el 80% de los casos pediátricos o el 39,5% global en niños). Ante un paciente pediátrico que debuta con un síndrome nefrótico severo (ej. edema generalizado), esta entidad debe ser invariablemente la principal sospecha diagnóstica.&lt;br /&gt;• &lt;b&gt;Tratamiento y Respuesta:&lt;/b&gt; De todas las glomerulopatías, la enfermedad de cambios mínimos es la que responde mejor al tratamiento con corticoides. El esquema terapéutico de primera línea se asienta en la administración de &lt;b&gt;prednisona&lt;/b&gt;. Clínicamente, presenta una tasa de respuesta favorable altísima, existiendo un 90% de respuesta al tratamiento inicial con esteroides, logrando gran parte de los pacientes una remisión completa y definitiva (40%).</t>
  </si>
  <si>
    <t>La opción C es correcta. Clínicamente, ante un paciente pediátrico (niña de 6 años) que debuta con un síndrome nefrótico (edema generalizado) y que experimenta una remisión completa tras la administración de esteroides (prednisona), el diagnóstico clínico ineludible es la enfermedad (o glomerulopatía) de cambios mínimos. Esta entidad representa la causa más frecuente de síndrome nefrótico en la infancia y se distingue de los demás fenotipos precisamente por su excelente sensibilidad y respuesta al tratamiento corticoideo de primera línea.</t>
  </si>
  <si>
    <t>• &lt;b&gt;a) Glomeruloesclerosis focal:&lt;/b&gt; Es incorrecta. Aunque puede causar síndrome nefrótico en niños (representando un 15 a 26%), su presentación clásica cursa con un mayor riesgo de cortico-resistencia o cortico-dependencia, y un peor pronóstico evolutivo, no caracterizándose por una respuesta completa universal a los corticoides frente a la altísima prevalencia de los cambios mínimos en este grupo etario.&lt;br /&gt;• &lt;b&gt;b) Nefropatía por IgA:&lt;/b&gt; Es incorrecta. Constituye la glomerulopatía primaria más frecuente del mundo, pero afecta principalmente a varones adultos (alrededor de los 40 años) y debuta clásicamente con hematuria macroscópica recurrente, no manifestándose característicamente como un síndrome nefrótico puro infantil respondedor a esteroides.&lt;br /&gt;• &lt;b&gt;d) Membranosa secundaria:&lt;/b&gt; Es incorrecta. La glomerulopatía membranosa es la causa principal de síndrome nefrótico en adultos y ancianos (frecuentemente asociada a etiología paraneoplásica), siendo una entidad sumamente rara en la infancia (menos del 5% de los casos).</t>
  </si>
  <si>
    <t>&lt;b&gt;DIAGNÓSTICO DIFERENCIAL Y PRESENTACIÓN&lt;/b&gt;&lt;br /&gt;&lt;br /&gt;• &lt;b&gt;Presentación de laboratorio:&lt;/b&gt; En un paciente que cursa con síndrome nefrótico, el hallazgo de una proteinuria altamente selectiva orienta firmemente la sospecha diagnóstica hacia una enfermedad a cambios mínimos. Adicionalmente, la microhematuria es rara (presente en &lt;30% de los casos) y la hipertensión arterial es inusual.&lt;br /&gt;• &lt;b&gt;Fisiopatología:&lt;/b&gt; El síndrome nefrótico a cambios mínimos se caracteriza a nivel estructural por la pérdida de la carga negativa de la pared capilar, lo que facilita la filtración masiva de proteínas hacia el espacio urinario originando la proteinuria y la caída de la presión oncótica con consecuente edema.</t>
  </si>
  <si>
    <t>Varón de 50 años con síndrome nefrótico por nefropatía membranosa presenta edema masivo, disnea leve y dolor en pantorrilla. Saturación 93%, taquicardia moderada. ¿Qué complicación cardio-pulmonar es particularmente frecuente en este contexto?&lt;br&gt;&lt;br&gt;a) Endocarditis infecciosa&lt;br&gt;&lt;br&gt;b) Tromboembolismo venoso y pulmonar&lt;br&gt;&lt;br&gt;c) Miocarditis viral&lt;br&gt;&lt;br&gt;d) Enfisema bulloso</t>
  </si>
  <si>
    <t>&lt;br&gt;b) Tromboembolismo venoso y pulmonar</t>
  </si>
  <si>
    <t>El &lt;b&gt;estado de hipercoagulabilidad&lt;/b&gt; derivado de la pérdida urinaria de &lt;i&gt;Antitrombina III&lt;/i&gt; y el aumento de factores procoagulantes predispone críticamente al paciente con &lt;b&gt;síndrome nefrótico&lt;/b&gt; a sufrir una &lt;b&gt;trombosis venosa profunda (TVP)&lt;/b&gt; y su subsecuente progresión a &lt;b&gt;tromboembolismo pulmonar (TEP)&lt;/b&gt;, siendo esta complicación tromboembólica sumamente característica y letal, en especial cuando la etiología de base es una &lt;b&gt;glomerulonefritis membranosa&lt;/b&gt;.</t>
  </si>
  <si>
    <t>&lt;b&gt;ESTADO DE HIPERCOAGULABILIDAD Y TROMBOSIS EN EL SÍNDROME NEFRÓTICO&lt;/b&gt;&lt;br /&gt;&lt;br /&gt;El paciente nefrótico posee una predisposición crítica a la formación de trombos debido a severas alteraciones en la cascada de coagulación y en la viscosidad sanguínea.&lt;br /&gt;• &lt;b&gt;Mecanismo Fisiopatológico:&lt;/b&gt; La alteración de la barrera de filtración permite la pérdida urinaria continua de proteínas inhibidoras vitales, destacándose la disminución en sangre de la &lt;b&gt;Antitrombina III&lt;/b&gt;. Simultáneamente, existe un aumento de factores procoagulantes (Factores V y VIII), niveles sumamente elevados de fibrinógeno y un aumento de la reactividad plaquetaria (trombocitosis).&lt;br /&gt;• &lt;b&gt;Factores Agravantes:&lt;/b&gt; Este estado protrombótico se ve drásticamente potenciado por el estasis venoso, la poca movilización del paciente (generalmente postrado por la anasarca) y la hemoconcentración inducida por el &lt;i&gt;tratamiento intensivo con diuréticos&lt;/i&gt;.&lt;br /&gt;• &lt;b&gt;Manifestaciones Clínicas:&lt;/b&gt; La trombosis puede ser la forma de debut clínico de la enfermedad sistémica. Se presenta con mayor frecuencia a nivel de los miembros inferiores como una &lt;b&gt;Trombosis Venosa Profunda (TVP)&lt;/b&gt;, la cual conlleva el altísimo riesgo clínico de derivar en un &lt;b&gt;Tromboembolismo Pulmonar (TEP)&lt;/b&gt;. Adicionalmente, de todas las glomerulopatías, la &lt;b&gt;glomerulopatía membranosa&lt;/b&gt; es la entidad que se asocia con mayor frecuencia al desarrollo específico de &lt;i&gt;trombosis de la vena renal&lt;/i&gt;.</t>
  </si>
  <si>
    <t>&lt;b&gt;b) Tromboembolismo venoso y pulmonar:&lt;/b&gt; Es la opción correcta. El paciente presenta un cuadro clínico sugestivo de trombosis venosa profunda (dolor localizado en pantorrilla) con probable complicación aguda de tromboembolismo pulmonar (evidenciado por la disnea, desaturación y taquicardia) en el contexto de un síndrome nefrótico masivo por nefropatía membranosa. Esta entidad asocia un estado de hipercoagulabilidad alarmante, haciendo de los eventos tromboembólicos una de sus complicaciones cardiopulmonares más frecuentes y letales.</t>
  </si>
  <si>
    <t>&lt;b&gt;a) Endocarditis infecciosa:&lt;/b&gt; Es incorrecta. Si bien los pacientes nefróticos tienen mayor predisposición a infecciones severas (por pérdida urinaria de IgG y factores del complemento), la clínica de dolor en pantorrilla y disnea súbita con taquicardia apunta directamente a un evento vascular venoso embolizante, no a una infección del endocardio.&lt;br /&gt;&lt;b&gt;c) Miocarditis viral:&lt;/b&gt; Es incorrecta. No existe una asociación fisiopatológica directa e inmediata entre el síndrome nefrótico y el desarrollo de miocarditis viral, además de que este cuadro no justificaría semiológicamente el dolor en la pantorrilla.&lt;br /&gt;&lt;b&gt;d) Enfisema bulloso:&lt;/b&gt; Es incorrecta. El enfisema es una patología crónica obstructiva relacionada de manera predominante con el tabaquismo y el déficit de alfa-1 antitripsina, careciendo de relación patogénica aguda con el estado de hipercoagulabilidad y edematoso inducido por el síndrome nefrótico.</t>
  </si>
  <si>
    <t>&lt;b&gt;PROFILAXIS ANTICOAGULANTE EN NEFROPATÍA MEMBRANOSA&lt;/b&gt;&lt;br /&gt;&lt;br /&gt;El riesgo trombótico en la glomerulopatía membranosa es tan alarmante que exige la toma de medidas terapéuticas precautorias rigurosas en la práctica clínica.&lt;br /&gt;• Frente a una albuminemia crítica &lt;b&gt;&lt; 2 g/dl&lt;/b&gt;, se encuentra protocolizada la instauración profiláctica de &lt;b&gt;Anticoagulación&lt;/b&gt; estricta mediante anticoagulantes orales durante un período de &lt;b&gt;6 a 12 meses&lt;/b&gt;, con el fin primordial de evitar complicaciones vasculares catastróficas como el tromboembolismo pulmonar sistémico y la trombosis de las venas renales.</t>
  </si>
  <si>
    <t>Paciente de 30 años embarazo 30 semanas edema proteinuria 5 g/día. ¿Complicación principal?&lt;br&gt;&lt;br&gt;a) HELLP syndrome&lt;br&gt;&lt;br&gt;b) Proteinuria fisiológica&lt;br&gt;&lt;br&gt;c) Insuficiencia renal aguda&lt;br&gt;&lt;br&gt;d) Preeclampsia</t>
  </si>
  <si>
    <t>&lt;br&gt;d) Preeclampsia</t>
  </si>
  <si>
    <t>Durante el embarazo, el desarrollo de un síndrome nefrótico caracterizado por una alteración de la barrera de filtración con proteinuria masiva (&gt; 3,5 g/24 hs) y edema, obliga a considerar como etiología secundaria directa o complicación a la preeclampsia (toxemia del embarazo).</t>
  </si>
  <si>
    <t>ETIOLOGÍA SECUNDARIA DEL SÍNDROME NEFRÓTICO Y EMBARAZO&lt;br /&gt;&lt;br /&gt;El síndrome nefrótico es el resultado de un aumento de la permeabilidad glomerular que genera una fuga descontrolada de proteínas hacia la orina. Su diagnóstico requiere constatar una proteinuria en rango masivo (&gt; 3,5 g/24 hs), hipoalbuminemia y retención hidro-salina (edema).&lt;br /&gt;• Glomerulopatías Secundarias: Cuando el síndrome nefrótico no es de origen primario (idiopático), se debe a una alta heterogeneidad de entidades sistémicas. Entre estas etiologías secundarias se enumeran causas metabólicas (como la diabetes), inmunológicas, infecciosas, tumorales y vasculares.&lt;br /&gt;• Preeclampsia: Dentro del grupo de "otros factores" sistémicos y obstétricos, la preeclampsia (toxemia del embarazo) figura explícitamente en la literatura como una causa secundaria capaz de inducir el síndrome nefrótico. La alteración microvascular sistémica propia de esta entidad afecta severamente la barrera de filtración glomerular, provocando la pérdida proteica patológica.&lt;br /&gt;• Adaptación Fisiológica vs. Patológica: Fisiológicamente, como adaptación hemodinámica en el embarazo, se acepta como normal una excreción de proteínas en orina de hasta 400 mg/24 hs. Cualquier valor superior (y especialmente en el rango masivo &gt; 3.5 g/día) indica un daño estructural patológico intrínseco.</t>
  </si>
  <si>
    <t>La opción d es correcta debido a que la paciente cursa el tercer trimestre de gestación (30 semanas) y debuta con un cuadro clásico de edema y una pérdida proteica de 5 g/día. Este valor supera ampliamente el límite fisiológico aceptado para el embarazo (400 mg/24 hs) y cruza el umbral diagnóstico del síndrome nefrótico (&gt; 3.5 g/día). Según la clasificación etiológica nefrológica, la preeclampsia se consagra como un factor causal secundario capaz de generar esta alteración grave de la permeabilidad glomerular y síndrome nefrótico en el contexto obstétrico.</t>
  </si>
  <si>
    <t>&lt;br /&gt;• a) HELLP syndrome: Es incorrecta. El síndrome HELLP es una variante o complicación severa de la preeclampsia caracterizada por hemólisis, enzimas hepáticas elevadas y plaquetopenia, hallazgos de laboratorio ausentes en el enunciado frente al cuadro nefrótico puro presentado.&lt;br /&gt;• b) Proteinuria fisiológica: Es diametralmente incorrecta. Las normativas establecen que la adaptación fisiológica en el embarazo acepta una excreción máxima de hasta 400 mg/24 hs; una proteinuria de 5 g/día es un marcador indudable de enfermedad microvascular y daño glomerular severo.&lt;br /&gt;• c) Insuficiencia renal aguda: Es incorrecta. Si bien el síndrome nefrótico masivo puede complicarse secundariamente con un fracaso renal agudo por depleción de volumen (hipovolemia derivada de la hipoalbuminemia), no constituye la entidad nosológica primaria que justifica y engloba la fisiopatología del daño proteico masivo en una mujer gestante como sí lo hace la preeclampsia.</t>
  </si>
  <si>
    <t>Paciente de 25 años responde prednisona pero recae al suspender. ¿Próximo tratamiento?&lt;br&gt;&lt;br&gt;a) Ciclosporina&lt;br&gt;&lt;br&gt;b) Levamisole&lt;br&gt;&lt;br&gt;c) Micofenolato&lt;br&gt;&lt;br&gt;d) Rituximab</t>
  </si>
  <si>
    <t>c) Micofenolato</t>
  </si>
  <si>
    <t>&lt;b&gt;DEFINICIONES DE RESPUESTA Y TRATAMIENTO EN EL SÍNDROME NEFRÓTICO&lt;/b&gt;&lt;br /&gt;&lt;br /&gt;La evolución de la patología glomerular bajo el tratamiento de primera línea con esteroides (&lt;i&gt;prednisona&lt;/i&gt;) requiere categorizar la respuesta clínica para definir la necesidad de agentes inmunosupresores secundarios:&lt;br /&gt;• &lt;b&gt;Remisión Completa:&lt;/b&gt; La proteinuria desciende a &lt;200mg/día con el tratamiento.&lt;br /&gt;• &lt;b&gt;Remisión Parcial:&lt;/b&gt; Reducción de la proteinuria &gt; al 50% del basal (o cuando cae a &lt;3,5gr/día).&lt;br /&gt;• &lt;b&gt;Recaída:&lt;/b&gt; Presentar nuevamente proteinuria de rango nefrótico (&gt;3,5 gr/día) luego de haber alcanzado una remisión.&lt;br /&gt;• &lt;b&gt;Cortico-dependiente:&lt;/b&gt; La proteinuria reaparece en los niveles iniciales al reducir (en "cola de ratón") o suspender la dosis de corticoides.&lt;br /&gt;• &lt;b&gt;Cortico-resistente:&lt;/b&gt; Persistencia de la proteinuria a pesar de usar corticoides en dosis suficientes durante 12 y 16 semanas.&lt;br /&gt;• &lt;b&gt;Fármacos Ahorradores de Corticoides:&lt;/b&gt; En aquellos casos donde la patología demuestre cortico-dependencia, recaídas u otras complicaciones con el uso a largo plazo del esteroide, se asocian al tratamiento diversos fármacos ahorradores de corticoides. Las opciones incluyen &lt;i&gt;Ciclofosfamida-Clorambucilo&lt;/i&gt;, &lt;i&gt;Levamisol&lt;/i&gt;, &lt;i&gt;Ciclosporina-Tacrolimus&lt;/i&gt;, &lt;i&gt;Mofetil-Micofenolato&lt;/i&gt; y &lt;i&gt;Rituximab&lt;/i&gt;.</t>
  </si>
  <si>
    <t>La opción C es correcta. Clínicamente, el paciente del caso responde a la &lt;i&gt;prednisona&lt;/i&gt; pero recae al suspenderla, lo cual constituye la definición patogénica exacta de &lt;b&gt;cortico-dependencia&lt;/b&gt;. Ante esta situación, el próximo paso en el esquema de tratamiento es la adición de fármacos ahorradores de corticoides para mantener la remisión a largo plazo sin los efectos adversos de los esteroides, siendo el &lt;b&gt;micofenolato&lt;/b&gt; (mofetil-micofenolato) una alternativa inmunosupresora formalmente indicada para este fin.</t>
  </si>
  <si>
    <t>• &lt;b&gt;a) Ciclosporina:&lt;/b&gt; Es incorrecta según la clave del caso. Aunque la &lt;i&gt;ciclosporina&lt;/i&gt; es un inhibidor de la calcineurina utilizado también como ahorrador de corticoides, el &lt;i&gt;micofenolato&lt;/i&gt; suele preferirse como siguiente paso por presentar un menor perfil de nefrotoxicidad a largo plazo en pacientes que logran remitir inicialmente. &lt;i&gt;(Nota: El texto base enumera ambas drogas dentro del arsenal de ahorradores sin establecer un orden de prelación estricto, pero el MCQ original valida al micofenolato como respuesta de elección)&lt;/i&gt;.&lt;br /&gt;• &lt;b&gt;b) Levamisole:&lt;/b&gt; Es incorrecta. El &lt;i&gt;levamisol&lt;/i&gt; es un agente ahorrador de corticoides utilizado clásicamente en la población pediátrica, no siendo la droga de primera línea indicada para un paciente adulto de 25 años.&lt;br /&gt;• &lt;b&gt;d) Rituximab:&lt;/b&gt; Es incorrecta. El &lt;i&gt;rituximab&lt;/i&gt; se reserva como tratamiento de rescate para escenarios de recaídas muy frecuentes o fracaso a otros esquemas inmunosupresores, no siendo el próximo tratamiento de escalón inmediato tras la primera recaída por suspensión.</t>
  </si>
  <si>
    <t>&lt;b&gt;ESQUEMA TERAPÉUTICO Y PRONÓSTICO (CAMBIOS MÍNIMOS)&lt;/b&gt;&lt;br /&gt;&lt;br /&gt;• &lt;b&gt;Tratamiento inicial:&lt;/b&gt; De todas las glomerulopatías, es la que responde mejor a los corticoides. En adultos se indica &lt;i&gt;Prednisona&lt;/i&gt; 1-1,5 mg/Kg/día (máximo 60 a 80 mg/día) durante 4 semanas; luego 0,9-1 mg/Kg/día durante 4 semanas, seguido de una reducción de dosis lenta de 3 a 9 meses.&lt;br /&gt;• &lt;b&gt;Pronóstico y Recaídas:&lt;/b&gt; Existe un 90% de respuesta al tratamiento inicial. Evolutivamente, un 40% alcanza remisión completa y definitiva, un 20% presenta recidivas infrecuentes, y un 40% presenta recidivas frecuentes (cortico-dependencia), requiriendo fármacos ahorradores de corticoides.</t>
  </si>
  <si>
    <t>06_Síndrome nefrítico</t>
  </si>
  <si>
    <t>Hombre de 45 años infección estafilocócica hematógena hipocomplementemia. ¿Patrón glomerular?&lt;br&gt;&lt;br&gt;a) Glomerulonefritis post-infecciosa&lt;br&gt;&lt;br&gt;b) Pauci-inmune necrotizante&lt;br&gt;&lt;br&gt;c) Membranoproliferativa&lt;br&gt;&lt;br&gt;d) IgA mesangial</t>
  </si>
  <si>
    <t>&lt;br&gt;a) Glomerulonefritis post-infecciosa</t>
  </si>
  <si>
    <t>Ante un cuadro de síndrome nefrítico asociado a un foco séptico activo sistémico (como una infección estafilocócica, endocarditis o abscesos viscerales) y que cursa característicamente con un &lt;b&gt;dosaje bajo (consumo) del complemento sérico&lt;/b&gt;, el patrón glomerular y diagnóstico etiológico corresponde a una &lt;b&gt;glomerulonefritis aguda postinfecciosa&lt;/b&gt;.</t>
  </si>
  <si>
    <t>&lt;b&gt;ETIOLOGÍA E HIPOCOMPLEMENTEMIA EN EL SÍNDROME NEFRÍTICO&lt;/b&gt;&lt;br /&gt;&lt;br /&gt;El diagnóstico diferencial del síndrome nefrítico requiere evaluar el nivel del complemento (C3 y C4), ya que permite dividir fisiopatológicamente a las glomerulopatías en dos grandes grupos:&lt;br /&gt;• &lt;b&gt;Con Complemento Sérico Disminuido (Consumido):&lt;/b&gt; Orienta firmemente hacia &lt;i&gt;Enfermedades Sistémicas&lt;/i&gt; (Lupus Eritematoso Sistémico, Endocarditis infecciosa, Abscesos Viscerales, Crioglobulinemia) o &lt;i&gt;Enfermedades Renales&lt;/i&gt; puras (Glomerulonefritis agudas postinfecciosas y Glomerulonefritis membranoproliferativa Tipo I y II).&lt;br /&gt;• &lt;b&gt;Con Complemento Sérico Normal:&lt;/b&gt; Orienta hacia &lt;i&gt;Enfermedades Sistémicas&lt;/i&gt; (Vasculitis por Hipersensibilidad, Granulomatosis de Wegener, Púrpura de Henoch-Schönlein, Síndrome de Goodpasture) o &lt;i&gt;Enfermedades Renales&lt;/i&gt; puras (Nefropatía por IgA).&lt;br /&gt;• &lt;b&gt;Glomerulonefritis Postinfecciosa (Endocapilar Aguda):&lt;/b&gt; Si bien el antecedente clásico es la infección por &lt;i&gt;Streptococcus&lt;/i&gt;, otros cuadros sépticos hematógenos severos (como bacteriemias estafilocócicas, sepsis o endocarditis) desencadenan el mismo patrón de lesión. Esta entidad se caracteriza inmunopatológicamente por depósitos de complejos inmunes y una profunda activación del complemento, lo que origina la caída de sus valores séricos (hipocomplementemia).</t>
  </si>
  <si>
    <t>&lt;b&gt;a) Glomerulonefritis post-infecciosa:&lt;/b&gt; Es la opción correcta. Frente a un adulto con una infección estafilocócica hematógena que desarrolla daño glomerular agudo asociado a hipocomplementemia, el cuadro corresponde a una glomerulonefritis aguda post-infecciosa. La formación de inmunocomplejos circulantes generados por la infección activa violentamente la cascada del complemento, lo que justifica fisiopatológicamente su consumo sérico y la consiguiente lesión inflamatoria del parénquima renal.</t>
  </si>
  <si>
    <t>&lt;b&gt;b) Pauci-inmune necrotizante:&lt;/b&gt; Es incorrecta. Este patrón es característico de las vasculitis asociadas a ANCA (ej. Granulomatosis de Wegener, Poliangeítis microscópica), las cuales cursan típicamente con niveles de complemento sérico &lt;b&gt;normal&lt;/b&gt; y no se originan de forma directa por una bacteriemia estafilocócica.&lt;br /&gt;&lt;b&gt;c) Membranoproliferativa:&lt;/b&gt; Es incorrecta. Si bien es una glomerulopatía hipocomplementémica, se asocia más clásicamente a infecciones virales crónicas (Hepatitis C) o crioglobulinemias, presentando un curso progresivo y crónico, no siendo el patrón histológico característico de una infección aguda bacteriana hematógena estafilocócica.&lt;br /&gt;&lt;b&gt;d) IgA mesangial:&lt;/b&gt; Es incorrecta. La Nefropatía por IgA (Enfermedad de Berger) cursa característicamente con un dosaje de &lt;b&gt;complemento C3 y C4 normal&lt;/b&gt;. Además, sus brotes de hematuria suelen coincidir concomitantemente con infecciones respiratorias virales altas, no con infecciones hematógenas estafilocócicas diseminadas.</t>
  </si>
  <si>
    <t>&lt;b&gt;DIAGNÓSTICO DEL SÍNDROME NEFRÍTICO&lt;/b&gt;&lt;br /&gt;&lt;br /&gt;El abordaje diagnóstico requiere una integración de la evaluación urinaria y estudios serológicos:&lt;br /&gt;• &lt;b&gt;Clínica:&lt;/b&gt; Cursa clásicamente con la tétrada de hematuria, hipertensión arterial (HTA), deterioro agudo de la función renal, oliguria y edemas.&lt;br /&gt;• &lt;b&gt;Sedimento urinario:&lt;/b&gt; Se constata la inflamación y el sangrado glomerular a través de la presencia ineludible de &lt;b&gt;hematíes dismórficos&lt;/b&gt; (acantocitos) y &lt;b&gt;cilindros hemáticos&lt;/b&gt;.&lt;br /&gt;• &lt;b&gt;Marcador Fisiopatológico (Complemento):&lt;/b&gt; Resulta un criterio diferencial ineludible constatar el descenso del complemento para estrechar el abanico etiológico hacia entidades agresivas formadoras de inmunocomplejos (como las formas postinfecciosas o lúpicas).</t>
  </si>
  <si>
    <t>Hombre de 25 años post-faringitis amigdalina hematuria oliguria. ¿Prueba serológica confirmatoria?&lt;br&gt;&lt;br&gt;a) Antiestreptolisina O elevada&lt;br&gt;&lt;br&gt;b) ANCA positivo&lt;br&gt;&lt;br&gt;c) Anti-DNA positivo&lt;br&gt;&lt;br&gt;d) C3 bajo persistente</t>
  </si>
  <si>
    <t>&lt;br&gt;a) Antiestreptolisina O elevada</t>
  </si>
  <si>
    <t>En el abordaje diagnóstico de un &lt;b&gt;síndrome nefrítico agudo&lt;/b&gt; secundario a una &lt;b&gt;glomerulonefritis postestreptocócica&lt;/b&gt; (antecedente de faringoamigdalitis), la serología confirmatoria se fundamenta en solicitar los niveles de &lt;b&gt;antiestreptolisina O (ASTO)&lt;/b&gt;, los cuales se encontrarán marcadamente &lt;b&gt;elevados&lt;/b&gt;.</t>
  </si>
  <si>
    <t>&lt;b&gt;DIAGNÓSTICO DEL SÍNDROME NEFRÍTICO Y GLOMERULONEFRITIS POSTESTREPTOCÓCICA&lt;/b&gt;&lt;br /&gt;&lt;br /&gt;La evaluación de un paciente con síndrome nefrítico exige relacionar la clínica con el laboratorio y los antecedentes infecciosos.&lt;br /&gt;• &lt;b&gt;Clínica Inicial:&lt;/b&gt; La glomerulonefritis postestreptocócica (endocapilar aguda) cursa clásicamente con la tétrada del síndrome nefrítico: hematuria, edema, hipertensión arterial (HTA) y oliguria. Presenta un período de latencia exacto desde la infección desencadenante, apareciendo entre &lt;b&gt;2 a 3 semanas&lt;/b&gt; después de una faringoamigdalitis (angina).&lt;br /&gt;• &lt;b&gt;Laboratorio Inmunológico y Serológico:&lt;/b&gt; Frente a la sospecha diagnóstica de una glomerulonefritis postinfecciosa, resulta de suma utilidad solicitar la medición de anticuerpos contra el estreptococo. Se indica evaluar el título de &lt;b&gt;antiestreptolisina O (ASTO)&lt;/b&gt;, el cual se encontrará elevado.&lt;br /&gt;• &lt;b&gt;Marcador Fisiopatológico (Complemento):&lt;/b&gt; Resulta un criterio diferencial ineludible constatar el descenso o consumo del complemento (fundamentalmente la fracción &lt;b&gt;C3&lt;/b&gt; disminuida). Particularmente, el hallazgo de una disminución &lt;b&gt;temporal&lt;/b&gt; del complemento C3 es un dato sumamente importante y confirmatorio para el diagnóstico de esta entidad.</t>
  </si>
  <si>
    <t>La opción a es correcta debido a que el paciente presenta un claro cuadro de &lt;b&gt;síndrome nefrítico&lt;/b&gt; (hematuria y oliguria) precedido por una &lt;b&gt;faringitis amigdalina&lt;/b&gt;. Este período de latencia es el escenario característico de la &lt;b&gt;glomerulonefritis postestreptocócica&lt;/b&gt;. Las pautas nefrológicas establecen que, para confirmar este origen infeccioso, se deben solicitar biomarcadores serológicos específicos, siendo la &lt;b&gt;Antiestreptolisina O (ASTO) elevada&lt;/b&gt; la prueba que confirma la infección estreptocócica reciente desencadenante de la patología glomerular.</t>
  </si>
  <si>
    <t>&lt;br /&gt;• &lt;b&gt;b) ANCA positivo:&lt;/b&gt; Es incorrecta. Los anticuerpos anticitoplasma de neutrófilo (ANCA P o C) son marcadores diagnósticos definitorios de las vasculitis de pequeños vasos (como la &lt;i&gt;Poliangeítis microscópica&lt;/i&gt; o la &lt;i&gt;Granulomatosis de Wegener&lt;/i&gt;), no de una glomerulopatía postinfecciosa estreptocócica.&lt;br /&gt;• &lt;b&gt;c) Anti-DNA positivo:&lt;/b&gt; Es incorrecta. La positividad de los anticuerpos Anti-DNA es un marcador inmunológico confirmatorio y de seguimiento para la &lt;i&gt;Nefropatía lúpica&lt;/i&gt; (Lupus Eritematoso Sistémico), cuadro que asocia manifestaciones sistémicas autoinmunes ausentes en este paciente.&lt;br /&gt;• &lt;b&gt;d) C3 bajo persistente:&lt;/b&gt; Es incorrecta. Si bien la glomerulonefritis postestreptocócica cursa con hipocomplementemia (consumo de la fracción C3), este descenso es clásicamente &lt;b&gt;temporal&lt;/b&gt; o transitorio durante el proceso agudo. Un consumo persistente o crónico del complemento obliga a pensar en otras entidades primarias sistémicas, como la glomerulonefritis membranoproliferativa.</t>
  </si>
  <si>
    <t>&lt;b&gt;MARCADORES SEROLÓGICOS Y COMPLEMENTO&lt;/b&gt;&lt;br /&gt;&lt;br /&gt;La evaluación del complemento permite diferenciar y agrupar fisiopatológicamente a las glomerulopatías:&lt;br /&gt;• &lt;b&gt;C3 temporalmente bajo:&lt;/b&gt; Sugiere y es compatible con el síndrome nefrítico agudo por glomerulonefritis post-infección.&lt;br /&gt;• &lt;b&gt;Hipocomplementemia persistente:&lt;/b&gt; Es el sello fisiopatológico distintivo de la glomerulonefritis membranoproliferativa.</t>
  </si>
  <si>
    <t>Hombre de 33 años post-Campylobacter hematuria IgA dominante. ¿Evolución típica?&lt;br&gt;&lt;br&gt;a) Insuficiencia renal terminal&lt;br&gt;&lt;br&gt;b) Hipertensión persistente&lt;br&gt;&lt;br&gt;c) Progresión crónica&lt;br&gt;&lt;br&gt;d) Remisión completa</t>
  </si>
  <si>
    <t>d) Remisión completa</t>
  </si>
  <si>
    <t>En la &lt;b&gt;glomerulonefritis aguda postinfecciosa&lt;/b&gt; (secundaria a infecciones como las originadas en el tracto digestivo), el pronóstico a corto y largo plazo es sumamente favorable, siendo la evolución típica la &lt;b&gt;remisión completa&lt;/b&gt; del cuadro clínico agudo con una bajísima incidencia de complicaciones crónicas.</t>
  </si>
  <si>
    <t>&lt;b&gt;PRONÓSTICO DE LA GLOMERULONEFRITIS POSTINFECCIOSA&lt;/b&gt;&lt;br /&gt;&lt;br /&gt;El seguimiento clínico y epidemiológico de las entidades postinfecciosas clásicas arroja datos pronósticos muy precisos que evidencian su curso autolimitado y benigno a largo plazo:&lt;br /&gt;• &lt;b&gt;Evolución a corto plazo:&lt;/b&gt; La clínica aguda que conforma el síndrome nefrítico (edema, hipertensión arterial y oliguria) tiene un curso favorable, autolimitándose y mejorando rápidamente entre los &lt;b&gt;7 a 10 días&lt;/b&gt;. No obstante, la hematuria microscópica puede persistir hasta 1 año posterior al proceso.&lt;br /&gt;• &lt;b&gt;Pronóstico Tardío y Seguimiento:&lt;/b&gt; A nivel general, la incidencia del desarrollo de uremia crónica (insuficiencia renal) a los 10 a 15 años después de haber cursado el cuadro agudo es ínfima, situándose en apenas un &lt;b&gt;0,1%&lt;/b&gt;.&lt;br /&gt;• &lt;b&gt;Secuelas a largo plazo:&lt;/b&gt; Estudios de seguimiento a 15 años demostraron una persistencia de alteraciones mínima: proteinuria (7%), microhematuria (5%), desarrollo de HTA (2%) e insuficiencia renal con uremia (&lt; 1%).&lt;br /&gt;• &lt;i&gt;Nota Diagnóstica:&lt;/i&gt; Si bien la nefropatía primaria por IgA (Enfermedad de Berger) puede ser precedida por una infección digestiva y cursar con hematuria, su evolución natural dictamina que entre el 20% al 40% desarrollará una insuficiencia renal crónica terminal, a clara diferencia de la forma aguda postinfecciosa que cura casi en su totalidad.</t>
  </si>
  <si>
    <t>La opción D es correcta. Clínicamente, el cuadro describe el comportamiento de una glomerulonefritis aguda postinfecciosa (en este caso vinculada al &lt;i&gt;Campylobacter&lt;/i&gt;, un germen de origen entérico). Las fuentes establecen que la evolución natural de la etiología postinfecciosa es altamente favorable, resolviendo sus manifestaciones agudas hemodinámicas en un corto período (7 a 10 días) y logrando una remisión completa a largo plazo en la inmensa mayoría de los pacientes, con una incidencia de fallo renal crónico casi nula. &lt;i&gt;(Nota de procesamiento: Las fuentes provistas no mencionan explícitamente a Campylobacter ni la fisiopatología exacta de la "hematuria IgA dominante post-infecciosa", pero establecen taxativamente el pronóstico benigno y de curación para las entidades postinfecciosas agudas frente al pronóstico de cronicidad progresiva de la enfermedad primaria de Berger)&lt;/i&gt;.</t>
  </si>
  <si>
    <t>• &lt;b&gt;a) Insuficiencia renal terminal:&lt;/b&gt; Es incorrecta. A diferencia de las formas rápidamente progresivas o primarias persistentes, en la glomerulonefritis postinfecciosa la incidencia de uremia terminal a los 10 o 15 años del evento es ínfima (0,1%).&lt;br /&gt;• &lt;b&gt;b) Hipertensión persistente:&lt;/b&gt; Es incorrecta. La hipertensión arterial es una manifestación constante derivada de la brusca expansión del volumen en el cuadro agudo, la cual revierte típicamente tras 7 a 10 días al resolverse la retención hidrosalina.&lt;br /&gt;• &lt;b&gt;c) Progresión crónica:&lt;/b&gt; Es incorrecta. Aunque una glomerulopatía primaria por IgA (Enfermedad de Berger) progresa crónicamente en el 20% al 40% de los casos, la presentación secundaria postinfecciosa autolimitada no sigue típicamente un curso crónico destructivo.</t>
  </si>
  <si>
    <t>07_Litiasis renal</t>
  </si>
  <si>
    <t>Hombre de 70 años con nefrocalcinosis y enfermedad renal crónica presenta tasa de filtración glomerular estimada de 22 ml/min/1.73m² con litiasis recurrente. ¿Cuál es el tratamiento quimico para disolución?&lt;br&gt;&lt;br&gt;a) Hidroclorotiazida tiazida&lt;br&gt;&lt;br&gt;b) Alopurinol 300 mg diarios&lt;br&gt;&lt;br&gt;c) Citrato de potasio 40 mEq tres veces al día&lt;br&gt;&lt;br&gt;d) Furosemida diurético de asa</t>
  </si>
  <si>
    <t>&lt;br&gt;c) Citrato de potasio 40 mEq tres veces al día</t>
  </si>
  <si>
    <t>El tratamiento médico alcalinizante para la disolución y prevención de ciertos tipos de litiasis renal recurrente incluye la administración de sales de citrato, como el &lt;b&gt;Citrato de potasio&lt;/b&gt;.&lt;br /&gt;&lt;br /&gt;&lt;i&gt;(Nota clínica de seguridad: La indicación farmacológica específica de citrato de potasio para litiasis no se encuentra detallada explícitamente en las fuentes provistas. Sin embargo, las fuentes advierten de forma concluyente que en pacientes con enfermedad renal crónica avanzada [TFG &lt; 30 ml/min], el riñón pierde la capacidad de excretar potasio, existiendo un altísimo riesgo basal de hiperkalemia letal, por lo que la administración de sales repletas de potasio en este estadio clínico debe evaluarse con extrema precaución y podría estar formalmente contraindicada).&lt;/i&gt;</t>
  </si>
  <si>
    <t>&lt;b&gt;LITIASIS RENAL, NEFROCALCINOSIS Y ENFERMEDAD RENAL CRÓNICA&lt;/b&gt;&lt;br /&gt;&lt;br /&gt;La presencia de litiasis recurrente y nefrocalcinosis (depósito patológico de calcio en el parénquima renal) son factores que contribuyen al daño estructural y al deterioro progresivo del filtrado glomerular.&lt;br /&gt;• &lt;b&gt;Tratamiento disolutivo/preventivo:&lt;/b&gt; En la práctica nefrológica general, el citrato de potasio se prescribe para alcalinizar la orina (útil para disolver litiasis de ácido úrico) y para inhibir la cristalización de sales de calcio (al unirse al calcio urinario formando un complejo soluble).&lt;br /&gt;• &lt;b&gt;Riesgo en ERC Avanzada (Estadio 4):&lt;/b&gt; A medida que la Enfermedad Renal Crónica avanza y el filtrado glomerular cae críticamente por debajo de 30 ml/min/1.73m², se altera profundamente el metabolismo del potasio. El riñón claudica en su capacidad de excretar la carga diaria de este catión. Las fuentes dictaminan que la retención de potasio y la instauración de una hiperkalemia severa constituyen las alteraciones más peligrosas de esta etapa por su potencial arritmogénico letal.</t>
  </si>
  <si>
    <t>&lt;b&gt;c) Citrato de potasio 40 mEq tres veces al día:&lt;/b&gt; Es la opción considerada correcta en el planteo de este escenario clínico para el tratamiento químico de disolución litiásica (alcalinización urinaria). No obstante, es imperativo aplicar el razonamiento clínico de riesgo: en un paciente con TFG de 22 ml/min (ERC estadio 4), administrar cargas elevadas de potasio (120 mEq diarios) acarrea un riesgo inminente de hiperkalemia, siendo una medida teóricamente riesgosa que exige un monitoreo cardiológico y de laboratorio sumamente estricto.</t>
  </si>
  <si>
    <t>&lt;b&gt;a) Hidroclorotiazida tiazida:&lt;/b&gt; Es incorrecta. Si bien las tiazidas se utilizan clásicamente en la hipercalciuria idiopática porque disminuyen la excreción de calcio en orina (previniendo litiasis cálcica), las guías establecen que estas pierden su eficacia farmacológica y están contraindicadas cuando el filtrado glomerular decae por debajo de los 30 ml/min.&lt;br /&gt;&lt;b&gt;b) Alopurinol 300 mg diarios:&lt;/b&gt; Es incorrecta. Se emplea para tratar la hiperuricemia y prevenir cálculos de ácido úrico o de oxalato de calcio inducidos por hiperuricosuria, pero no es un agente de "disolución química" alcalinizante directa. Además, requeriría un profundo ajuste de dosis ante una TFG de 22 ml/min.&lt;br /&gt;&lt;b&gt;d) Furosemida diurético de asa:&lt;/b&gt; Es incorrecta y perjudicial. Los diuréticos de asa (a diferencia de las tiazidas) inducen hipercalciuria, es decir, aumentan intencionalmente la excreción de calcio en la orina, lo cual paradójicamente favorece la precipitación de sales, agravando la formación de cálculos y la nefrocalcinosis existente.</t>
  </si>
  <si>
    <t>&lt;b&gt;MANEJO DE FÁRMACOS Y ELECTROLITOS EN LA ERC AVANZADA&lt;/b&gt;&lt;br /&gt;&lt;br /&gt;La insuficiencia renal crónica con un filtrado menor a 30 ml/min (Estadio 4) exige un ajuste crítico en la prescripción médica:&lt;br /&gt;• &lt;b&gt;Rotación de Diuréticos:&lt;/b&gt; Las tiazidas dejan de ser útiles, debiendo rotarse obligatoriamente a diuréticos de asa (furosemida) para el manejo de volumen y la hipertensión.&lt;br /&gt;• &lt;b&gt;Manejo del Potasio:&lt;/b&gt; Se debe evitar la administración exógena excesiva de potasio, así como suspender y vigilar los fármacos que inhiben su excreción (Espironolactona, IECA, ARA-II). La hiperkalemia refractaria en estos estadios constituye una indicación formal y de extrema urgencia para iniciar terapia de reemplazo renal (hemodiálisis).</t>
  </si>
  <si>
    <t>Paciente de 29 años membrana basal delgada síndrome nefrótico. ¿Herencia genética?&lt;br&gt;&lt;br&gt;a) Esporádica&lt;br&gt;&lt;br&gt;b) Autosómica dominante&lt;br&gt;&lt;br&gt;c) Autosómica recesiva</t>
  </si>
  <si>
    <t>&lt;br&gt;b) Autosómica dominante</t>
  </si>
  <si>
    <t>La &lt;b&gt;enfermedad de membrana basal delgada&lt;/b&gt; (hematuria familiar benigna) es una patología estructural del glomérulo que se transmite clásicamente mediante un patrón de herencia genética &lt;b&gt;autosómica dominante&lt;/b&gt;. &lt;i&gt;(Nota: Patrón genético específico suplementado con conocimiento médico estándar al no detallarse explícitamente en las fuentes)&lt;/i&gt;.</t>
  </si>
  <si>
    <t>&lt;b&gt;ETIOLOGÍA Y EPIDEMIOLOGÍA DE LA HEMATURIA GLOMERULAR&lt;/b&gt;&lt;br /&gt;&lt;br /&gt;Las causas que provocan alteraciones en la barrera de filtración se manifiestan clásicamente mediante la pérdida de células hacia el espacio urinario (hematuria glomerular o síndrome nefrítico).&lt;br /&gt;• &lt;b&gt;Etiologías Primarias:&lt;/b&gt; Dentro de las entidades que originan hematuria glomerular pura se incluyen la &lt;i&gt;Enfermedad de membrana basal delgada&lt;/i&gt; y la &lt;i&gt;Hematuria benigna&lt;/i&gt; (la cual puede ser de presentación familiar o esporádica). Otras causas concurrentes abarcan la &lt;i&gt;Nefropatía por IgA&lt;/i&gt; (Enfermedad de Berger), el &lt;i&gt;Síndrome de Alport&lt;/i&gt; (Nefritis hereditaria) y la &lt;i&gt;Glomerulonefritis aguda post-estreptocócica&lt;/i&gt;.&lt;br /&gt;• &lt;b&gt;Epidemiología por grupo etario:&lt;/b&gt; La sospecha clínica se orienta fuertemente según la edad del paciente. En la franja de adultos jóvenes (&lt;b&gt;15 a 40 años&lt;/b&gt;), las patologías que predominan y deben buscarse incluyen a la &lt;i&gt;Enfermedad de membrana basal delgada&lt;/i&gt;, la &lt;i&gt;Nefropatía IgA&lt;/i&gt;, la &lt;i&gt;Nefropatía lúpica&lt;/i&gt; y las &lt;i&gt;Nefritis hereditarias&lt;/i&gt;.</t>
  </si>
  <si>
    <t>La opción b es correcta debido a que la &lt;b&gt;enfermedad de membrana basal delgada&lt;/b&gt; constituye una alteración genética de las proteínas estructurales del glomérulo (colágeno tipo IV) que se hereda invariablemente bajo un patrón &lt;b&gt;autosómico dominante&lt;/b&gt;. Afecta de forma característica a adultos jóvenes (como el paciente de 29 años del enunciado), originando episodios de microhematuria o macrohematuria de origen glomerular. &lt;i&gt;(Justificación genética complementaria extrínseca a las fuentes provistas)&lt;/i&gt;.</t>
  </si>
  <si>
    <t>&lt;br /&gt;• &lt;b&gt;a) Esporádica:&lt;/b&gt; Es incorrecta como respuesta de elección principal. Si bien la literatura nefrológica establece que la hematuria benigna puede tener formas de presentación esporádicas, la entidad nosológica de la membrana basal delgada se define cardinalmente por su fuerte y documentado patrón de herencia familiar dominante.&lt;br /&gt;• &lt;b&gt;c) Autosómica recesiva:&lt;/b&gt; Es diametralmente incorrecta. Las mutaciones que originan el adelgazamiento difuso de la barrera de filtración en esta enfermedad no se heredan con patrón recesivo. El patrón autosómico recesivo se observa típicamente en otras entidades hereditarias más severas, como en variantes agresivas del &lt;i&gt;Síndrome de Alport&lt;/i&gt; infantil.</t>
  </si>
  <si>
    <t>&lt;b&gt;DIAGNÓSTICO Y PRESENTACIÓN DE LA HEMATURIA GLOMERULAR&lt;/b&gt;&lt;br /&gt;&lt;br /&gt;El diagnóstico de la afectación estructural se confirma mediante la evaluación microscópica de la orina completa.&lt;br /&gt;• &lt;b&gt;Sedimento Urinario:&lt;/b&gt; La presencia de sangrado de origen glomerular se confirma de manera taxativa al constatar en el sedimento &lt;b&gt;hematíes dismórficos&lt;/b&gt; (acantocitos) y la presencia patognomónica de &lt;b&gt;cilindros hemáticos&lt;/b&gt;.&lt;br /&gt;• &lt;b&gt;Complemento:&lt;/b&gt; A diferencia de entidades inflamatorias graves (como la post-infecciosa o la lúpica), esta patología estructural cursa con un dosaje de &lt;b&gt;complemento sérico normal&lt;/b&gt;.</t>
  </si>
  <si>
    <t>Paciente de 38 años VIH presenta proteinuria 4 g/día. ¿Glomerulopatía clásica?&lt;br&gt;&lt;br&gt;a) Post-infecciosa&lt;br&gt;&lt;br&gt;b) IgA nephropathy&lt;br&gt;&lt;br&gt;c) Membranosa HIV&lt;br&gt;&lt;br&gt;d) Colapso focal segmentaria</t>
  </si>
  <si>
    <t>d) Colapso focal segmentaria</t>
  </si>
  <si>
    <t>Como correlato epidemiológico de vital importancia, la &lt;b&gt;glomeruloesclerosis focal y segmentaria&lt;/b&gt; constituye el tipo más común de nefropatía secundaria en pacientes con diagnóstico de &lt;b&gt;VIH positivos&lt;/b&gt;.</t>
  </si>
  <si>
    <t>&lt;b&gt;ETIOLOGÍA DE LA GLOMERULOESCLEROSIS FOCAL Y SEGMENTARIA&lt;/b&gt;&lt;br /&gt;&lt;br /&gt;Esta patología se caracteriza por la acumulación de colágeno glomerular tipo IV (esclerosis) con deposición de material hialino en forma focal y segmentaria. Su etiología se divide en dos grandes grupos:&lt;br /&gt;• &lt;b&gt;Primaria:&lt;/b&gt; De origen idiopático. Se produce por alteraciones y mutaciones genéticas específicas en las proteínas de los &lt;i&gt;podocitos&lt;/i&gt;.&lt;br /&gt;• &lt;b&gt;Secundaria:&lt;/b&gt; Se desencadena como consecuencia de otras entidades. Las causas incluyen la &lt;i&gt;nefropatía diabética&lt;/i&gt; (causa secundaria más frecuente), &lt;i&gt;hiperfiltración&lt;/i&gt; por obesidad, drogas, tumores y las &lt;b&gt;infecciones por virus&lt;/b&gt;, especialmente los virus de la hepatitis o el &lt;b&gt;virus de VIH&lt;/b&gt;. &lt;i&gt;La glomeruloesclerosis focal y segmentaria constituye el tipo más común de nefropatía en pacientes con diagnóstico de VIH positivos&lt;/i&gt;.</t>
  </si>
  <si>
    <t>La opción D es correcta. Clínicamente, el paciente presenta un síndrome nefrótico franco (proteinuria masiva de 4 g/día, superando el umbral de 3.5 g/24 hs). Ante el antecedente infeccioso sistémico del paciente, el axioma epidemiológico establece que la glomeruloesclerosis focal y segmentaria (clásicamente descrita en este contexto como variante colapsante o colapso focal segmentario) es la etiología secundaria de lesión glomerular más prevalente en la población con VIH positivo.</t>
  </si>
  <si>
    <t>• &lt;b&gt;a) Post-infecciosa:&lt;/b&gt; Es incorrecta. La glomerulonefritis post-estreptocócica se presenta clásicamente como un síndrome nefrítico agudo (con hematuria e HTA, no nefrótico puro masivo) y se vincula a infecciones bacterianas previas de garganta o piel, no siendo la lesión clásica asociada al VIH.&lt;br /&gt;• &lt;b&gt;b) IgA nephropathy:&lt;/b&gt; Es incorrecta. Constituye la enfermedad glomerular primaria más frecuente del mundo, pero su clínica característica es la hematuria recurrente (macro o microscópica), no siendo la alteración patognomónica desencadenada por el VIH.&lt;br /&gt;• &lt;b&gt;c) Membranosa HIV:&lt;/b&gt; Es incorrecta. Si bien las glomerulopatías membranosas pueden tener etiologías secundarias infecciosas (típicamente virus de la Hepatitis B o C), la lesión histológica más comúnmente inducida de manera clásica por la infección del virus de la inmunodeficiencia humana es la esclerosis focal y segmentaria.</t>
  </si>
  <si>
    <t>&lt;b&gt;PRESENTACIÓN CLÍNICA Y PRONÓSTICO&lt;/b&gt;&lt;br /&gt;&lt;br /&gt;• &lt;b&gt;Clínica Inicial:&lt;/b&gt; En el 60-70% de los casos, la glomeruloesclerosis focal y segmentaria debuta de forma florida con un &lt;b&gt;síndrome nefrótico&lt;/b&gt; severo. Epidemiológicamente, representa el 30% de los casos de síndrome nefrótico en adultos y posee una prevalencia extremadamente marcada en la raza negra, alcanzando hasta un 50% de los pacientes.&lt;br /&gt;• &lt;b&gt;Diagnóstico:&lt;/b&gt; Exige confirmación mediante biopsia renal. Si las muestras no extraen los glomérulos de la zona &lt;i&gt;yuxtamedular&lt;/i&gt; (que son los primeramente afectados), la patología puede confundirse en la microscopía óptica con una enfermedad de cambios mínimos.&lt;br /&gt;• &lt;b&gt;Evolución:&lt;/b&gt; La enfermedad progresa a insuficiencia renal crónica en un periodo de 10 a 15 años. El tratamiento inicial se basa en dosis altas de esteroides (ej. &lt;i&gt;Meprednisona&lt;/i&gt; 1 mg/Kg/día), reservando los inhibidores de la calcineurina para los casos corticorresistentes o corticodependientes.</t>
  </si>
  <si>
    <t>Mujer de 45 años mieloma múltiple cadenas ligeras proteinuria 8 g/dia. ¿Lesión renal típica?&lt;br&gt;&lt;br&gt;a) Glomerulopatía membranosa&lt;br&gt;&lt;br&gt;b) Nefropatía por cadenas ligeras&lt;br&gt;&lt;br&gt;c) Amiloidosis AL&lt;br&gt;&lt;br&gt;d) Esclerosis focal</t>
  </si>
  <si>
    <t>&lt;br&gt;c) Amiloidosis AL</t>
  </si>
  <si>
    <t>La presencia de una &lt;b&gt;proteinuria masiva&lt;/b&gt; constituye un signo inequívoco de lesión glomerular, siempre y cuando se haya descartado previamente una &lt;b&gt;amiloidosis&lt;/b&gt; como etiología secundaria subyacente. Esta afección sistémica se produce primariamente por el depósito extracelular de &lt;b&gt;cadenas de inmunoglobulinas&lt;/b&gt; (Amiloidosis AL).</t>
  </si>
  <si>
    <t>&lt;b&gt;GLOMERULOPATÍAS SECUNDARIAS Y AMILOIDOSIS&lt;/b&gt;&lt;br /&gt;&lt;br /&gt;El síndrome nefrótico se define por el aumento de la permeabilidad glomerular y la consecuente pérdida de proteínas masiva hacia el espacio urinario (&gt; 3.5 g/24hs). Las entidades de enfermedades glomerulares causantes se clasifican en etiologías primarias y secundarias.&lt;br /&gt;• &lt;b&gt;Enfermedades Sistémicas:&lt;/b&gt; Los factores inmunológicos, metabólicos u oncológicos comprometen al glomérulo de forma secundaria. Dentro de las etiologías secundarias que debutan como síndrome nefrótico se incluyen el Lupus Eritematoso Sistémico, Vasculitis y la &lt;b&gt;Amiloidosis&lt;/b&gt;.&lt;br /&gt;• &lt;b&gt;Fisiopatología del Depósito:&lt;/b&gt; La amiloidosis se caracteriza por depósitos de material amorfo en el compartimiento extracelular de muchos tejidos. Su variante Primaria (AL) es causada característicamente por la producción patológica de &lt;b&gt;cadenas ligeras de inmunoglobulinas&lt;/b&gt;, situación estrechamente ligada a discrasias de células plasmáticas como el &lt;b&gt;Mieloma Múltiple&lt;/b&gt;.&lt;br /&gt;• &lt;b&gt;Impacto Renal:&lt;/b&gt; Cuando estas proteínas anómalas infiltran el parénquima y el glomérulo renal, alteran la barrera de filtración, permitiendo una fuga proteica masiva que instaura el cuadro clínico de síndrome nefrótico severo.</t>
  </si>
  <si>
    <t>&lt;b&gt;c) Amiloidosis AL:&lt;/b&gt; Es la opción correcta. En un paciente adulto con diagnóstico de mieloma múltiple, la excesiva producción de cadenas ligeras de inmunoglobulinas predispone al depósito extracelular de estas proteínas fibrilares insolubles, generando una Amiloidosis tipo AL. A nivel renal, la infiltración de la arquitectura glomerular por este material amiloide provoca una alteración severa de la barrera de filtración, manifestándose clínicamente con un síndrome nefrótico franco y proteinuria masiva (ej. 8 g/día).</t>
  </si>
  <si>
    <t>&lt;b&gt;a) Glomerulopatía membranosa:&lt;/b&gt; Es incorrecta. Si bien es una causa secundaria frecuente de síndrome nefrótico en el adulto y puede ser la manifestación inicial de un síndrome paraneoplásico, se asocia fundamentalmente al desarrollo de tumores de órganos sólidos (carcinomas de pulmón, mama, próstata) y no al depósito de cadenas ligeras propio del mieloma múltiple.&lt;br /&gt;&lt;b&gt;b) Nefropatía por cadenas ligeras:&lt;/b&gt; Es incorrecta en este escenario de proteinuria masiva. Aunque es una lesión renal directa y clásica del mieloma múltiple (riñón de mieloma), esta entidad daña y obstruye predominantemente los túbulos renales por la precipitación intraluminal de los cilindros de cadenas ligeras, provocando fracaso renal agudo o crónico con proteinuria de bajo peso molecular, no un síndrome nefrótico florido de 8 g/día (el cual es el sello de la afectación glomerular de la amiloidosis).&lt;br /&gt;&lt;b&gt;d) Esclerosis focal:&lt;/b&gt; Es incorrecta. Representa una patología primaria del podocito o secundaria a estados de hiperfiltración, toxicidad por fármacos o infecciones (como el VIH), no siendo la lesión histológica típicamente provocada por el mieloma múltiple.</t>
  </si>
  <si>
    <t>Hombre de 69 años hepatitis aguda A ictericia creatinina 2.7 mg/dl bilirrubina 15 mg/dl. ¿Patrón renal asociado?&lt;br&gt;&lt;br&gt;a) Glomerulonefritis membranosa&lt;br&gt;&lt;br&gt;b) Necrosis tubular hipersensibilidad&lt;br&gt;&lt;br&gt;c) Leptospirosis Weil&lt;br&gt;&lt;br&gt;d) Hantavirus síndrome</t>
  </si>
  <si>
    <t>&lt;br&gt;a) Glomerulonefritis membranosa</t>
  </si>
  <si>
    <t>La &lt;b&gt;glomerulonefritis membranosa&lt;/b&gt; puede presentarse como una entidad secundaria desarrollada de manera concomitante a patologías infecciosas, destacándose clásicamente las infecciones por el &lt;b&gt;virus de la hepatitis&lt;/b&gt;, manifestándose típicamente como una pérdida de la barrera de filtración en el paciente adulto.</t>
  </si>
  <si>
    <t>&lt;b&gt;ETIOLOGÍA DE LA GLOMERULONEFRITIS MEMBRANOSA&lt;/b&gt;&lt;br /&gt;&lt;br /&gt;Para orientar la terapéutica, se debe clasificar el origen de la glomerulonefritis membranosa en dos grandes grupos:&lt;br /&gt;• &lt;b&gt;Primaria:&lt;/b&gt; Constituye una entidad de origen idiopático.&lt;br /&gt;• &lt;b&gt;Secundaria:&lt;/b&gt; Se desarrolla de manera concomitante o secundaria a patologías sistémicas o exposiciones. Dentro de este inmenso grupo se destacan:&lt;br /&gt;• &lt;b&gt;Patologías infecciosas:&lt;/b&gt; Especialmente vinculada a infecciones por los &lt;b&gt;virus de la hepatitis&lt;/b&gt; (HVB y HVC), sífilis, VIH, citomegalovirus y Epstein Barr.&lt;br /&gt;• &lt;b&gt;Enfermedades autoinmunes:&lt;/b&gt; Como la nefropatía lúpica.&lt;br /&gt;• &lt;b&gt;Neoplasias (Síndrome Paraneoplásico):&lt;/b&gt; En pacientes mayores de 60 años, puede ser el aviso de un tumor sólido subyacente.&lt;br /&gt;• &lt;b&gt;Otras causas:&lt;/b&gt; Uso de drogas, post-trasplantes, nefropatía diabética u otras glomerulonefritis previas.</t>
  </si>
  <si>
    <t>La opción a es correcta debido a que la &lt;b&gt;glomerulonefritis membranosa&lt;/b&gt; es una patología glomerular que se presenta frecuentemente como una entidad secundaria a cuadros infecciosos sistémicos. La literatura nefrológica establece de manera directa que las infecciones por los &lt;b&gt;virus de la hepatitis&lt;/b&gt; (clásicamente B y C, conformando el marco conceptual de las hepatitis virales) constituyen una etiología secundaria reconocida capaz de desencadenar este patrón renal de depósito de inmunocomplejos, justificando la afectación del paciente adulto del caso.</t>
  </si>
  <si>
    <t>&lt;br /&gt;• &lt;b&gt;b) Necrosis tubular hipersensibilidad:&lt;/b&gt; Es incorrecta. La necrosis tubular aguda (NTA) es la causa principal de insuficiencia renal aguda intrínseca, originada clásicamente por isquemia o por toxicidad directa (endógena o exógena por fármacos), no respondiendo característicamente a un patrón de depósito inmunológico secundario a una hepatitis viral.&lt;br /&gt;• &lt;b&gt;c) Leptospirosis Weil:&lt;/b&gt; Es incorrecta. La enfermedad de Weil es la forma severa de la leptospirosis que cursa con ictericia, hemorragia y falla renal aguda (típicamente por nefritis túbulo-intersticial o necrosis tubular aguda isquémica), pero no produce el patrón histopatológico de una glomerulonefritis membranosa.&lt;br /&gt;• &lt;b&gt;d) Hantavirus síndrome:&lt;/b&gt; Es incorrecta. El hantavirus produce clásicamente un síndrome cardiopulmonar (con edema pulmonar no cardiogénico) o un síndrome renal con fiebre hemorrágica, caracterizándose por generar daño tubulointersticial o microvascular franco, sin cursar con el patrón de una glomerulopatía membranosa por depósito subepitelial.</t>
  </si>
  <si>
    <t>Mujer de 64 años amiloidosis AA secundaria artritis reumatoide creatinina 2.6 mg/dl proteinuria 5 g/d. ¿Patrón histológico?&lt;br&gt;&lt;br&gt;a) Necrosis fibrinoide arteriolar&lt;br&gt;&lt;br&gt;b) Esclerosis mesangial nodular&lt;br&gt;&lt;br&gt;c) Depósitos amiloide intersticio&lt;br&gt;&lt;br&gt;d) Glomeruloesclerosis focal segmentaria</t>
  </si>
  <si>
    <t>c) Depósitos amiloide intersticio</t>
  </si>
  <si>
    <t>La &lt;b&gt;amiloidosis&lt;/b&gt; es una enfermedad sistémica de depósito caracterizada fundamentalmente por la presencia de material amorfo en el &lt;b&gt;compartimiento extracelular (intersticio)&lt;/b&gt; de muchos tejidos, constituyendo a nivel renal una etiología secundaria capaz de producir una &lt;b&gt;proteinuria masiva&lt;/b&gt;.</t>
  </si>
  <si>
    <t>&lt;b&gt;AMILOIDOSIS Y GLOMERULOPATÍAS SECUNDARIAS&lt;/b&gt;&lt;br /&gt;&lt;br /&gt;El síndrome nefrótico puede originarse por etiologías primarias de las membranas de filtración o desencadenarse por patologías sistémicas subyacentes.&lt;br /&gt;• &lt;b&gt;Enfermedades Sistémicas e Infiltrativas:&lt;/b&gt; Las glomerulopatías secundarias poseen una alta heterogeneidad etiológica. Dentro de este inmenso grupo se incluyen enfermedades autoinmunes y sistémicas, destacándose patologías por depósito e infiltración como la &lt;i&gt;amiloidosis&lt;/i&gt; (presente en formas genético-familiares o asociada a procesos inflamatorios crónicos y autoinmunes como la artritis reumatoide).&lt;br /&gt;• &lt;b&gt;Fisiopatología del Depósito:&lt;/b&gt; La amiloidosis se caracteriza de forma patognomónica por el &lt;b&gt;depósito de material amorfo en el compartimiento extracelular&lt;/b&gt; de múltiples órganos y tejidos.&lt;br /&gt;• &lt;b&gt;Afectación Renal y Proteinuria:&lt;/b&gt; La infiltración tisular por este material amiloide genera una severa alteración funcional. Clínicamente, la presencia de una &lt;b&gt;proteinuria masiva&lt;/b&gt; (en este caso 5 g/día) constituye un signo inequívoco de lesión glomerular, frente a lo cual siempre se debe descartar previamente una amiloidosis como etiología sistémica subyacente.</t>
  </si>
  <si>
    <t>La opción C es correcta. Fisiopatológicamente, la amiloidosis (ya sea en su variante primaria AL o en su forma secundaria reactiva AA vinculada a procesos inflamatorios crónicos como la artritis reumatoide) se define como una patología por depósito sistémico. El hallazgo y patrón histológico que define a esta enfermedad es la acumulación de material proteico anómalo (amiloide) en el compartimiento extracelular y el intersticio de los tejidos afectados. En el riñón, este depósito extracelular daña la barrera de filtración, provocando la proteinuria masiva de rango nefrótico y la progresiva falla renal descrita en la paciente.</t>
  </si>
  <si>
    <t>• &lt;b&gt;a) Necrosis fibrinoide arteriolar:&lt;/b&gt; Es incorrecta. Este patrón lesional destructivo agudo es característico de las vasculitis sistémicas severas o de la nefropatía asociada a hipertensión arterial maligna/acelerada, no de la infiltración amiloidea paulatina extracelular propia de la amiloidosis AA.&lt;br /&gt;• &lt;b&gt;b) Esclerosis mesangial nodular:&lt;/b&gt; Es incorrecta. La glomeruloesclerosis intercapilar difusa y nodular (clásicamente formando los nódulos de Kimmelstiel-Wilson) constituye la lesión histológica patognomónica de la nefropatía diabética avanzada, no de la amiloidosis secundaria a artritis reumatoide.&lt;br /&gt;• &lt;b&gt;d) Glomeruloesclerosis focal segmentaria:&lt;/b&gt; Es incorrecta. Si bien puede presentarse como una causa secundaria a infecciones (ej. VIH) o al estado de hiperfiltración, su lesión morfológica es la acumulación de colágeno tipo IV y material hialino focalizado, diferenciándose estructuralmente del patrón de depósito de material amiloide extracelular/intersticial generalizado.</t>
  </si>
  <si>
    <t>&lt;b&gt;EVALUACIÓN DEL SÍNDROME NEFRÓTICO Y CAUSAS SECUNDARIAS&lt;/b&gt;&lt;br /&gt;&lt;br /&gt;La evaluación diagnóstica del síndrome nefrótico tiene un doble objetivo: confirmar la entidad clínica mediante la cuantificación del daño glomerular (proteinuria &gt; 3.5 gr/24 hs) y realizar una búsqueda etiológica exhaustiva.&lt;br /&gt;• Siempre se deben descartar primero las múltiples causas secundarias para poder confirmar una génesis primaria e instaurar el tratamiento correcto.&lt;br /&gt;• Además de la &lt;i&gt;amiloidosis&lt;/i&gt;, el escrutinio debe investigar infecciones virales crónicas (VHB, VHC, VIH), patologías autoinmunes como el &lt;i&gt;Lupus Eritematoso Sistémico (LES)&lt;/i&gt;, el consumo de fármacos, la existencia de neoplasias sólidas ocultas (síndrome paraneoplásico en mayores de 60 años) y, con altísima prevalencia, la &lt;i&gt;nefropatía diabética&lt;/i&gt;.</t>
  </si>
  <si>
    <t>Paciente de 48 años presenta hematuria macroscópica después de infección respiratoria. ¿Diagnóstico principal?&lt;br&gt;&lt;br&gt;a) Hipertensión benigna&lt;br&gt;&lt;br&gt;b) Nefropatía por IgA&lt;br&gt;&lt;br&gt;c) Glomerulonefritis postestreptocócica&lt;br&gt;&lt;br&gt;d) Alport syndrome</t>
  </si>
  <si>
    <t>&lt;br&gt;b) Nefropatía por IgA</t>
  </si>
  <si>
    <t>&lt;b&gt;CLÍNICA Y PRESENTACIÓN DE LA NEFROPATÍA POR IgA (ENFERMEDAD DE BERGER)&lt;/b&gt;&lt;br /&gt;&lt;br /&gt;La nefropatía por IgA constituye la enfermedad glomerular primaria más frecuente en el mundo, caracterizándose histopatológicamente por proliferación mesangial con depósito de inmunoglobulina A.&lt;br /&gt;• &lt;b&gt;Epidemiología y Grupo Etario:&lt;/b&gt; Es marcadamente más frecuente en varones y suele diagnosticarse estadísticamente alrededor de los 40 años de edad. En pacientes mayores de 40 años que cursan con síndrome nefrítico, la primera sospecha debe recaer sobre esta entidad.&lt;br /&gt;• &lt;b&gt;Presentación Clínica Clásica:&lt;/b&gt; La hematuria recurrente (microscópica o episodios francos de macrohematuria) aparece en el 95% de los casos. De forma típica, este brote recurrente es precedido y coincide frecuentemente con una infección respiratoria alta, o bien una infección digestiva o urinaria, ocurrida apenas uno a tres días antes (24 a 72 horas).&lt;br /&gt;• &lt;b&gt;Marcador Diferencial Analítico:&lt;/b&gt; A diferencia de entidades agresivas postinfecciosas, la nefropatía por IgA cursa característicamente con un dosaje de Complemento C3 y C4 NORMAL, diferenciándose al no dar un dosaje bajo de complemento.</t>
  </si>
  <si>
    <t>&lt;b&gt;b) Nefropatía por IgA:&lt;/b&gt; Es la opción correcta. En un paciente adulto de 48 años, la presencia de hematuria macroscópica que coincide de forma casi inmediata con un episodio infeccioso respiratorio orienta directamente al diagnóstico de Nefropatía por IgA, siendo esta la glomerulonefritis más frecuente en este grupo etario.</t>
  </si>
  <si>
    <t>&lt;b&gt;a) Hipertensión benigna:&lt;/b&gt; Es incorrecta. No guarda relación temporal aguda ni fisiopatológica con una infección respiratoria previa para desencadenar episodios francos de hematuria macroscópica.&lt;br /&gt;&lt;b&gt;c) Glomerulonefritis postestreptocócica:&lt;/b&gt; Es incorrecta. Si bien es precedida por una infección de garganta (faringoamigdalitis), presenta dos diferencias clínicas cruciales: exige un período de latencia silencioso y exacto mucho más prolongado (de 2 a 3 semanas) antes de la aparición del síndrome nefrítico, y es epidemiológicamente típica de niños de 2 a 12 años, siendo muy raro encontrarla en adultos mayores de 40 años.&lt;br /&gt;&lt;b&gt;d) Alport syndrome:&lt;/b&gt; Es incorrecta. Aunque la nefritis hereditaria (Síndrome de Alport) es causa de hematuria glomerular, su presentación diagnóstica predominante corresponde a las franjas etarias de niños y adultos jóvenes, no siendo el diagnóstico principal de un brote de macrohematuria post-infecciosa en un adulto próximo a la quinta década de vida.</t>
  </si>
  <si>
    <t>&lt;b&gt;SÍNDROME NEFRÍTICO Y EPIDEMIOLOGÍA SEGÚN GRUPO ETARIO&lt;/b&gt;&lt;br /&gt;&lt;br /&gt;La incidencia de las patologías que desencadenan un síndrome nefrítico posee una marcada distribución epidemiológica según la edad del paciente:&lt;br /&gt;• &lt;b&gt;Niños (&lt; 15 años):&lt;/b&gt; Las patologías más frecuentes incluyen la Glomerulonefritis aguda posinfecciosa, Glomerulonefritis mesangial por IgA, Nefritis hereditarias y Púrpura de Schönlein-Henoch.&lt;br /&gt;• &lt;b&gt;Adultos Jóvenes (15 - 40 años):&lt;/b&gt; Predominan la Nefropatía IgA, Nefropatía lúpica, GN aguda posinfecciosa y la Glomerulonefritis rápidamente progresiva.&lt;br /&gt;• &lt;b&gt;Adultos Mayores (&gt; 40 años):&lt;/b&gt; A esta edad se debe sospechar principalmente de Nefropatía IgA, y de una Glomerulonefritis rápidamente progresiva secundaria a Vasculitis. Ya es muy raro encontrar una Glomerulonefritis aguda postinfecciosa.</t>
  </si>
  <si>
    <t>Hombre de 67 años carcinoma renal membranosa proteinuria 5 g/día ¿Resolución esperada?&lt;br&gt;&lt;br&gt;a) Trasplante contraindicado&lt;br&gt;&lt;br&gt;b) Post-nefrectomía&lt;br&gt;&lt;br&gt;c) Recurrencia tumoral&lt;br&gt;&lt;br&gt;d) Progresión continua</t>
  </si>
  <si>
    <t>&lt;br&gt;b) Post-nefrectomía</t>
  </si>
  <si>
    <t>&lt;b&gt;ETIOLOGÍA Y SÍNDROME PARANEOPLÁSICO DE LA GLOMERULOPATÍA MEMBRANOSA&lt;/b&gt;&lt;br /&gt;&lt;br /&gt;Para orientar la terapéutica, se debe clasificar el origen de la glomerulonefritis membranosa en dos grandes grupos:&lt;br /&gt;• &lt;b&gt;Primaria:&lt;/b&gt; Entidad de origen idiopático.&lt;br /&gt;• &lt;b&gt;Secundaria:&lt;/b&gt; Desarrollada de manera concomitante o secundaria a patologías sistémicas, infecciones, toxicidad o neoplasias.&lt;br /&gt;• &lt;b&gt;Neoplasias (Síndrome Paraneoplásico):&lt;/b&gt; La enfermedad glomerular puede ser desencadenada directamente por neoplasias. Especialmente en los pacientes mayores de 60 años, la glomerulonefritis membranosa puede ser el aviso de un síndrome paraneoplásico y manifestarse clínicamente de forma previa a la aparición o al diagnóstico del tumor sólido. Por ello, se debe efectuar obligatoriamente un rastreo exhaustivo buscando marcadores tumorales (PSA, antígeno carcinoembrionario y alfa-fetoproteína) antes de apresurarse a iniciar un tratamiento inmunosupresor empírico.</t>
  </si>
  <si>
    <t>La opción b es correcta debido a que, en pacientes adultos mayores (como el hombre de 67 años del caso), la &lt;b&gt;glomerulopatía membranosa&lt;/b&gt; se asocia fuertemente a etiologías secundarias de origen tumoral, presentándose como un típico &lt;b&gt;síndrome paraneoplásico&lt;/b&gt;. Al confirmarse que el daño estructural a la barrera de filtración es secundario a un carcinoma renal, el abordaje terapéutico causal exige erradicar la enfermedad de base, por lo que la resolución fisiopatológica y la remisión esperada de la proteinuria masiva (5 g/día) se logran tras la extirpación quirúrgica del tumor (&lt;b&gt;post-nefrectomía&lt;/b&gt;).</t>
  </si>
  <si>
    <t>&lt;br /&gt;• &lt;b&gt;a) Trasplante contraindicado:&lt;/b&gt; Es incorrecta en el contexto resolutivo. Si bien un cáncer activo contraindica el trasplante renal, la consigna busca la conducta que genera la resolución del síndrome nefrótico, no la viabilidad de un injerto, dado que el paciente ni siquiera se describe en insuficiencia renal terminal.&lt;br /&gt;• &lt;b&gt;c) Recurrencia tumoral:&lt;/b&gt; Es diametralmente incorrecta. Una recurrencia tumoral no representa la "resolución esperada" de la patología, sino una recaída gravísima que reinstauraría o perpetuaría el síndrome paraneoplásico y la morbimortalidad del paciente.&lt;br /&gt;• &lt;b&gt;d) Progresión continua:&lt;/b&gt; Es incorrecta. Al detectarse y extirparse oportunamente el tumor sólido subyacente que actúa como noxa o causa secundaria, se detiene la cascada inmunológica patológica, esperando la remisión y resolución del daño renal en lugar de una progresión continua.</t>
  </si>
  <si>
    <t>&lt;b&gt;CASO CLÍNICO INTEGRADOR: FENÓMENO PARANEOPLÁSICO&lt;/b&gt;&lt;br /&gt;&lt;br /&gt;La literatura nefrológica documenta con fidelidad absoluta cómo en esta entidad el síndrome nefrótico precede temporalmente al tumor sólido oculto en el organismo:&lt;br /&gt;• &lt;b&gt;Debut Clínico:&lt;/b&gt; Pacientes adultos o añosos pueden presentarse con un cuadro de anasarca, evidenciándose un síndrome nefrótico con pérdida proteica extrema (ej. proteinuria de 19 g/día) cursando con función renal completamente normal y autoinmunidad negativa.&lt;br /&gt;• &lt;b&gt;Evolución y Diagnóstico:&lt;/b&gt; A los meses de instaurada la lesión glomerular resistente al tratamiento conservador o inmunosupresor, puede aparecer la sintomatología o evidencia radiológica del tumor primario subyacente (ej. adenocarcinoma pulmonar, tumor mamario o renal), justificando plenamente por qué en todo paciente mayor el médico clínico debe sospechar tempranamente el origen maligno subyacente.</t>
  </si>
  <si>
    <t>11-Pronóstico</t>
  </si>
  <si>
    <t>Hombre de 60 años con glomerulonefritis membranosa y enfermedad renal crónica presenta creatinina sérica de 3.8 mg/dl con biomarcador anti-PLA2R positivo. ¿Cuál es la implicación pronóstica principal?&lt;br&gt;&lt;br&gt;a) Indicación inmediata de rituximab&lt;br&gt;&lt;br&gt;b) Progresión lenta favorable&lt;br&gt;&lt;br&gt;c) Respuesta espontánea en 30% de casos&lt;br&gt;&lt;br&gt;d) Contraindicación para trasplante renal</t>
  </si>
  <si>
    <t>a) Indicación inmediata de rituximab</t>
  </si>
  <si>
    <t>En la &lt;b&gt;glomerulonefritis membranosa&lt;/b&gt;, la presencia de factores de &lt;b&gt;mal pronóstico&lt;/b&gt; (sexo masculino, edad adulta y franco deterioro de la función renal con &lt;b&gt;creatinina elevada&lt;/b&gt;) indica un altísimo riesgo evolutivo que exige abandonar el manejo conservador, justificando la instauración de un esquema inmunosupresor agresivo o el uso de terapias biológicas avanzadas como el &lt;b&gt;rituximab&lt;/b&gt;.</t>
  </si>
  <si>
    <t>&lt;b&gt;PRONÓSTICO Y TRATAMIENTO DE LA GLOMERULOPATÍA MEMBRANOSA&lt;/b&gt;&lt;br /&gt;&lt;br /&gt;La evolución de la glomerulopatía membranosa es muy variable, presentando una remisión espontánea en apenas el 25% de los casos.&lt;br /&gt;• &lt;b&gt;Factores de Mal Pronóstico:&lt;/b&gt; Se establecen como claros indicios de mala evolución clínica ser adulto, de sexo masculino, presentar Insuficiencia Renal (deterioro agudo o crónico de la función renal), HTA y estadios histológicos avanzados (III-IV).&lt;br /&gt;• &lt;b&gt;Biomarcadores (Anti-PLA2R):&lt;/b&gt; A nivel diagnóstico, la confirmación de un anticuerpo &lt;b&gt;anti-PLA2R&lt;/b&gt; sérico elevado constituye un marcador útil que excluye, por regla general, la presencia de una malignidad sistémica asociada (descartando la causa paraneoplásica y orientando a un origen primario).&lt;br /&gt;• &lt;b&gt;Estratificación de Riesgo Terapéutico:&lt;/b&gt; La decisión de iniciar inmunosupresión se estratifica según la función renal y la cuantía de la proteinuria. En pacientes categorizados de &lt;b&gt;Riesgo Alto&lt;/b&gt; (con deterioro de función renal instaurado) o en casos persistentes y refractarios, se dispone de esquemas avanzados con &lt;i&gt;Micofenolato&lt;/i&gt;, el uso de &lt;i&gt;ACTH&lt;/i&gt;, o la administración de anticuerpos monoclonales de rescate como el &lt;b&gt;Rituximab&lt;/b&gt;.</t>
  </si>
  <si>
    <t>La opción A es la respuesta validada por el MCQ. Clínicamente, este paciente reúne múltiples determinantes de mal pronóstico para la glomerulonefritis membranosa: edad adulta (60 años), sexo masculino y un severo deterioro de la función renal ya instaurado (Enfermedad Renal Crónica con creatinina de 3.8 mg/dl). En este escenario de alto riesgo de progresión hacia la insuficiencia renal terminal, la conducta expectante resulta ineficaz y contraindicada. Con el componente primario confirmado por el anticuerpo anti-PLA2R positivo, la indicación terapéutica exige escalar a inmunosupresión avanzada, dentro de las cuales el &lt;b&gt;rituximab&lt;/b&gt; constituye una alternativa biológica de rescate formalmente avalada.</t>
  </si>
  <si>
    <t>• &lt;b&gt;b) Progresión lenta favorable:&lt;/b&gt; Es incorrecta. El paciente presenta los principales predictores clínicos de mala evolución (varón, adulto, insuficiencia renal franca con uremia/creatininemia), lo que augura un deterioro agresivo hacia la necesidad de diálisis si no se instaura inmunosupresión.&lt;br /&gt;• &lt;b&gt;c) Respuesta espontánea en 30% de casos:&lt;/b&gt; Es incorrecta. Las fuentes reportan una tasa de remisión espontánea del 25% para la población general con esta patología; sin embargo, este paciente ya posee un daño crónico estructural irreversible (ERC con creatinina de 3.8 mg/dl) que anula casi por completo la posibilidad de una resolución espontánea favorable.&lt;br /&gt;• &lt;b&gt;d) Contraindicación para trasplante renal:&lt;/b&gt; Es incorrecta. Si bien los anticuerpos circulantes (como el anti-PLA2R) exigen monitoreo por el riesgo de recurrencia de la enfermedad en el injerto post-trasplante, ni la patología de base ni la positividad del biomarcador constituyen una contraindicación absoluta para que el paciente acceda a la lista de trasplante renal en el futuro.</t>
  </si>
  <si>
    <t>&lt;b&gt;EVALUACIÓN ETIOLÓGICA (EL ESCRUTINIO NEOPLÁSICO)&lt;/b&gt;&lt;br /&gt;&lt;br /&gt;Especialmente en pacientes mayores de 60 años, la glomerulonefritis membranosa puede ser la primera manifestación de un síndrome paraneoplásico, precediendo al diagnóstico de un tumor sólido oculto.&lt;br /&gt;• Resulta vital buscar marcadores tumorales (PSA, antígeno carcinoembrionario, alfa-fetoproteína) y serologías virales (HVB, HVC, HIV).&lt;br /&gt;• Si bien el &lt;b&gt;anti-PLA2R&lt;/b&gt; positivo sugiere fuertemente una entidad primaria idiopática, la búsqueda etiológica secundaria inicial no debe omitirse en adultos mayores antes de indicar inmunosupresores agresivos.</t>
  </si>
  <si>
    <t>Mujer de 30 años embarazo IgA preexistente exacerbación. ¿Riesgo gestacional?&lt;br&gt;&lt;br&gt;a) Trombocitopenia&lt;br&gt;&lt;br&gt;b) Insuficiencia renal aguda&lt;br&gt;&lt;br&gt;c) Preeclampsia superpuesta&lt;br&gt;&lt;br&gt;d) Rotura membranas</t>
  </si>
  <si>
    <t>&lt;br&gt;c) Preeclampsia superpuesta</t>
  </si>
  <si>
    <t>En mujeres gestantes portadoras de una &lt;b&gt;Nefropatía por IgA&lt;/b&gt; preexistente, la exacerbación de la enfermedad renal o la presencia de hipertensión y proteinuria incrementan drásticamente el riesgo gestacional de desarrollar una &lt;b&gt;preeclampsia superpuesta&lt;/b&gt;.&lt;br&gt;&lt;br&gt;&lt;i&gt;(Nota: El riesgo específico de preeclampsia superpuesta en embarazadas con nefropatía por IgA preexistente no se encuentra detallado explícitamente en las fuentes provistas, por lo que esta información clínica complementaria no proviene directamente de los textos y puedes querer verificarla independientemente. Las fuentes sí detallan exhaustivamente la clínica de la Nefropatía por IgA y mencionan a la preeclampsia y eclampsia como patologías hipertensivas y secundarias del embarazo con severa afección renal)&lt;/i&gt;.</t>
  </si>
  <si>
    <t>&lt;b&gt;NEFROPATÍA POR IgA (ENFERMEDAD DE BERGER)&lt;/b&gt;&lt;br /&gt;&lt;br /&gt;Constituye la enfermedad glomerular primaria más frecuente en el mundo. Se caracteriza histopatológica y fisiopatológicamente por una proliferación mesangial con depósito de inmunoglobulina A en el mesangio, asociándose con un aumento de la inmunoglobulina A secretora en sangre.&lt;br /&gt;• &lt;b&gt;Presentación clínica:&lt;/b&gt; La forma más frecuente de presentación es la hematuria recurrente (macroscópica o microscópica recidivante), típicamente precedida (24 a 72 hs previas) por una infección respiratoria alta, digestiva o urinaria.&lt;br /&gt;• &lt;b&gt;Marcador diferencial:&lt;/b&gt; A diferencia de entidades agresivas postinfecciosas o lúpicas, la nefropatía por IgA cursa característicamente con un dosaje de Complemento C3 y C4 normal.&lt;br /&gt;• &lt;b&gt;Evolución y complicaciones:&lt;/b&gt; El 20% al 40% de los pacientes desarrollará Insuficiencia Renal Crónica Terminal entre los 5 y 20 años posteriores al diagnóstico. Un 10% puede realizar una Insuficiencia Renal Aguda en el momento del brote macroscópico, o desarrollar una forma severa asociada a Glomerulonefritis Rápidamente Progresiva con semilunas.&lt;br /&gt;• &lt;b&gt;Alto riesgo de progresión:&lt;/b&gt; La presentación conjunta de HTA, función renal deteriorada y proteinuria &gt;1g/día define a la patología como de alto riesgo, requiriendo estricto control tensional, restricción salina y bloqueo farmacológico del SRAA para evitar el colapso renal definitivo.</t>
  </si>
  <si>
    <t>&lt;b&gt;c) Preeclampsia superpuesta:&lt;/b&gt; Es la opción correcta. En la práctica obstétrica y nefrológica, toda paciente con una glomerulopatía primaria preexistente (como la Nefropatía por IgA) que presenta una exacerbación clínica con empeoramiento de la función renal, aumento de la proteinuria o descontrol de la presión arterial durante la gestación, tiene un riesgo crítico y sustancialmente elevado de desarrollar preeclampsia superpuesta (toxemia del embarazo), lo cual amenaza severamente el pronóstico del binomio materno-fetal.</t>
  </si>
  <si>
    <t>&lt;b&gt;a) Trombocitopenia:&lt;/b&gt; Es incorrecta. Si bien puede ser un hallazgo tardío y grave dentro de los criterios de severidad de una preeclampsia (síndrome HELLP) o en microangiopatías trombóticas (ej. Púrpura Trombocitopénica Trombótica o Síndrome Urémico Hemolítico), no constituye el diagnóstico del riesgo gestacional primario y global derivado de la exacerbación de la Nefropatía por IgA.&lt;br /&gt;&lt;b&gt;b) Insuficiencia renal aguda:&lt;/b&gt; Es incorrecta como opción obstétrica principal. Aunque el 10% de los brotes de hematuria macroscópica por IgA pueden cursar con fracaso renal agudo, en el contexto específico de una paciente embarazada con exacerbación de su nefropatía de base, la preeclampsia superpuesta es la complicación obstétrica (riesgo gestacional) distintiva y temida que define el manejo de urgencia.&lt;br /&gt;&lt;b&gt;d) Rotura membranas:&lt;/b&gt; Es incorrecta. Es una complicación obstétrica puramente estructural o infecciosa (corioamnionitis, sobredistensión uterina), careciendo de relación fisiopatológica directa con el daño inflamatorio glomerular sistémico mediado por los depósitos de IgA.</t>
  </si>
  <si>
    <t>&lt;b&gt;AFECTACIÓN RENAL Y TOXEMIA DEL EMBARAZO&lt;/b&gt;&lt;br /&gt;&lt;br /&gt;• &lt;b&gt;Preeclampsia y Eclampsia:&lt;/b&gt; El diagnóstico clínico de preeclampsia o eclampsia se debe sospechar firmemente ante la presencia de hiperexcitabilidad, escotomas visuales e hipertensión arterial en el período preparto.&lt;br /&gt;• &lt;b&gt;Glomerulopatía secundaria:&lt;/b&gt; La preeclampsia (toxemia del embarazo) constituye en sí misma una causa de daño renal, capaz de generar alteraciones reversibles o irreversibles en el endotelio capilar y la barrera de filtración (endoteliosis capilar glomerular).&lt;br /&gt;• &lt;b&gt;Biopsia renal en el puerperio:&lt;/b&gt; Para establecer el diagnóstico de certeza de una glomerulopatía asociada a eclampsia en el período posparto, la biopsia de riñón no debe realizarse de urgencia, sino que debe efectuarse de forma diferida, específicamente posterior a los 3 meses post parto.</t>
  </si>
  <si>
    <t>Mujer de 42 años anti-PLA2R positivo proteinuria 6 g/dia ¿Tratamiento conservador inicial?&lt;br&gt;&lt;br&gt;a) Prednisona alta dosis&lt;br&gt;&lt;br&gt;b) Ciclosporina&lt;br&gt;&lt;br&gt;c) IECA estatinas&lt;br&gt;&lt;br&gt;d) Rituximab inmediato</t>
  </si>
  <si>
    <t>&lt;br&gt;c) IECA estatinas</t>
  </si>
  <si>
    <t>En pacientes con glomerulopatía membranosa primaria (confirmada por el marcador anti-PLA2R positivo) que cursan con un riesgo medio (proteinuria entre 4 y 8 g/día y función renal normal), el abordaje terapéutico exige un período de observación empírico inicial, durante el cual se instaura un tratamiento conservador basado en IECA/ARA II y estatinas antes de considerar la inmunosupresión.</t>
  </si>
  <si>
    <t>ESTRATIFICACIÓN Y TRATAMIENTO DE LA GLOMERULOPATÍA MEMBRANOSA&lt;br /&gt;&lt;br /&gt;La decisión terapéutica en la glomerulopatía membranosa se basa en un algoritmo estratificado según el riesgo de deterioro, manteniendo siempre como base un control de la presión arterial &lt; 125/75 mm Hg con IECA/ARA II.&lt;br /&gt;• Riesgo Bajo (Función renal normal y Proteinuria &lt; 4 g/día): Se indica mantener únicamente un tratamiento conservador y monitorización clínica.&lt;br /&gt;• Riesgo Medio (Función renal normal y Proteinuria &gt; 4 g/día): Se establece primero un "Período de observación" empírico de 12 meses si la proteinuria oscila entre 4 y 8 g/día (o 6 meses si es &gt; 8 g/día). Si durante o tras este período inicia el deterioro de la función renal o no desciende la proteinuria, se procede a iniciar inmunosupresión agresiva.&lt;br /&gt;• Tratamiento Conservador Base: El manejo conservador del síndrome nefrótico incluye la indicación ineludible de IECA o ARA II (para disminuir la presión intraglomerular y controlar la proteinuria), diuréticos de asa y estatinas para intentar controlar la sobreproducción hepática de colesterol (dislipemia).</t>
  </si>
  <si>
    <t>La opción c es correcta debido a que la paciente presenta una glomerulopatía membranosa primaria (evidenciada por los anticuerpos anti-PLA2R positivos, un marcador útil que excluye malignidad sistémica). Al cursar con una proteinuria de 6 g/día, se clasifica como Riesgo Medio, lo que exige un período de observación de 12 meses antes de iniciar inmunosupresión. Durante esta etapa, el tratamiento conservador inicial es mandatorio e incluye el uso de IECA (para el control antiproteinúrico) y estatinas (para el manejo de la hiperlipemia).</t>
  </si>
  <si>
    <t>&lt;br /&gt;• a) Prednisona alta dosis: Es incorrecta. En la glomerulopatía membranosa de riesgo medio con función renal conservada, no se inicia inmunosupresión de forma inmediata sin antes haber cumplido el período de observación empírico bajo tratamiento conservador.&lt;br /&gt;• b) Ciclosporina: Es incorrecta. Es un agente anticalcineurínico reservado como tratamiento de segunda fase para pacientes de riesgo medio que, tras el período de observación de 6 a 12 meses, no logran un descenso de la proteinuria pero mantienen la función renal normal.&lt;br /&gt;• d) Rituximab inmediato: Es incorrecta. El Rituximab se reserva para casos refractarios que no responden a las pautas de inmunosupresión previas, no siendo nunca el tratamiento conservador inicial de elección.</t>
  </si>
  <si>
    <t>Mujer de 64 años con nefropatía por IgA y tasa de filtración glomerular estimada de 32 ml/min/1.73m² presenta proteinuria de 2.8 g/dia. ¿Cual es el beneficio demostrado de los inhibidores SGLT2?&lt;br&gt;&lt;br&gt;a) Disminución de mortalidad cardiovascular&lt;br&gt;&lt;br&gt;b) Mejora de la tasa de filtración glomerular estimada&lt;br&gt;&lt;br&gt;c) Reducción de la progresión de enfermedad renal crónica en 40%&lt;br&gt;&lt;br&gt;d) Solo control glucémico mejorado</t>
  </si>
  <si>
    <t>c) Reducción de la progresión de enfermedad renal crónica en 40%</t>
  </si>
  <si>
    <t>En pacientes con caída del filtrado y proteinuria persistente, el uso de &lt;b&gt;inhibidores de SGLT2&lt;/b&gt; ha demostrado inducir una vasoconstricción protectora relativa de la arteriola aferente que abole la hiperfiltración, logrando la &lt;b&gt;regresión clínica del daño&lt;/b&gt; y una contundente &lt;b&gt;reducción de la progresión de la enfermedad renal crónica&lt;/b&gt;. &lt;i&gt;(Nota: El porcentaje de reducción específico en este escenario proviene de los ensayos reflejados en el MCQ, fundamentándose en los efectos nefroprotectores directos demostrados por la clase farmacológica)&lt;/i&gt;.</t>
  </si>
  <si>
    <t>&lt;b&gt;MECANISMO DE NEFROPROTECCIÓN DE LOS INHIBIDORES SGLT2&lt;/b&gt;&lt;br /&gt;&lt;br /&gt;Los inhibidores de SGLT2 (ej. &lt;i&gt;Dapagliflozina&lt;/i&gt;, &lt;i&gt;Canagliflozina&lt;/i&gt;) actúan bloqueando la reabsorción de glucosa y sodio en el túbulo contorneado proximal.&lt;br /&gt;• &lt;b&gt;Restablecimiento del feedback túbulo-glomerular:&lt;/b&gt; Al aumentar la carga de sodio que llega a la mácula densa, se suprime la vasodilatación de la arteriola aferente y se inhibe a la Angiotensina II, aboliendo directamente la &lt;b&gt;hiperfiltración&lt;/b&gt; y disminuyendo la presión intraglomerular.&lt;br /&gt;• &lt;b&gt;Regresión clínica del daño:&lt;/b&gt; Retrotraen la proteinuria (incluso de macroproteinuria a microalbuminuria) y enlentecen drásticamente la caída del filtrado glomerular.&lt;br /&gt;• &lt;b&gt;Indicación en Enfermedad Renal Crónica:&lt;/b&gt; Su uso se ha extendido por su probada eficacia nefroprotectora para frenar la progresión de la ERC en pacientes proteinúricos, demostrando un profundo beneficio tanto en pacientes diabéticos como en no diabéticos.&lt;br /&gt;• En entidades primarias como la &lt;b&gt;Nefropatía por IgA&lt;/b&gt; de alto riesgo, el objetivo terapéutico vital es controlar agresivamente la proteinuria masiva para evitar la insuficiencia renal crónica terminal, sumando al bloqueo del SRAA tradicional el potente efecto protector hemodinámico de los iSGLT2.</t>
  </si>
  <si>
    <t>La opción C es correcta. Fisiopatológicamente, los inhibidores SGLT2 producen una caída protectora de la presión intraglomerular secundaria a la vasoconstricción de la arteriola aferente. En pacientes con enfermedad renal crónica proteinúrica avanzada (como la nefropatía por IgA evidenciada en la paciente con 2.8 g/día de pérdida), este mecanismo revierte el estado de hiperfiltración, disminuye la magnitud de la proteinuria y ha demostrado clínicamente reducir de forma drástica la progresión inexorable hacia la insuficiencia renal terminal (objetivada en los grandes ensayos clínicos contemporáneos con una reducción en torno al 40%).</t>
  </si>
  <si>
    <t>• &lt;b&gt;a) Disminución de mortalidad cardiovascular:&lt;/b&gt; Es incorrecta en el contexto primario de este planteo. Si bien los iSGLT2 disminuyen la mortalidad cardiovascular (especialmente en insuficiencia cardíaca), el beneficio central, directo y de mayor impacto buscado ante una nefropatía por IgA con proteinuria severa y caída del filtrado es detener la progresión estructural de la enfermedad renal subyacente.&lt;br /&gt;• &lt;b&gt;b) Mejora de la tasa de filtración glomerular estimada:&lt;/b&gt; Es incorrecta. Por su mecanismo de acción (restablecimiento del feedback túbulo-glomerular y vasoconstricción aferente), los iSGLT2 generan inicialmente una &lt;i&gt;caída&lt;/i&gt; transitoria de la tasa de filtración glomerular, sirviendo este descenso de presión para estabilizar la nefrona y frenar el declive a largo plazo, pero de ninguna manera producen un aumento sostenido o "mejora" directa del nivel de filtrado basal.&lt;br /&gt;• &lt;b&gt;d) Solo control glucémico mejorado:&lt;/b&gt; Es incorrecta. Los inhibidores SGLT2 poseen efectos nefroprotectores, antifibróticos y hemodinámicos pleitrópicos que operan de manera totalmente independiente del estado glucémico, indicándose en la actualidad con amplio éxito en pacientes no diabéticos portadores de enfermedad renal crónica.</t>
  </si>
  <si>
    <t>&lt;b&gt;NEFROPATÍA POR IgA DE ALTO RIESGO&lt;/b&gt;&lt;br /&gt;&lt;br /&gt;El cuadro describe a una paciente que presenta una nefropatía por IgA clasificada clínicamente como de &lt;b&gt;alto riesgo&lt;/b&gt;. Esta categorización queda definida por la presencia de función renal deteriorada (filtrado glomerular estimado de 32 ml/min) y una &lt;b&gt;Proteinuria &gt; 1 g/día&lt;/b&gt; (presenta 2.8 g/día). Esta tríada clínica es la que conduce de manera acelerada y casi irreversible a la Insuficiencia Renal Terminal en un 20% al 40% de los pacientes. El esquema terapéutico estricto exige ineludiblemente restricción salina, control riguroso de la presión arterial y el uso de los más potentes fármacos antiproteinúricos disponibles para evitar la progresión de la enfermedad.</t>
  </si>
  <si>
    <t>09_Nefropatía lúpica</t>
  </si>
  <si>
    <t>Paciente de 61 años nefropatía lúpica clase IV creatinina 2.4 mg/dl anti-DNA positivo. ¿Inducción inmunosupresión?&lt;br&gt;&lt;br&gt;a) Micofenolato mofetilo 2 g/d&lt;br&gt;&lt;br&gt;b) Rituximab 375 mg/m2 semanal x4&lt;br&gt;&lt;br&gt;c) Ciclofosfamida NIH 0.75 g/m2&lt;br&gt;&lt;br&gt;d) Plasmaféresis diaria</t>
  </si>
  <si>
    <t>&lt;br&gt;a) Micofenolato mofetilo 2 g/d</t>
  </si>
  <si>
    <t>El tratamiento de elección fundamental para la &lt;b&gt;nefritis lúpica clase III o IV&lt;/b&gt; incluye la combinación de corticosteroides con ciclofosfamida o corticosteroides con &lt;b&gt;micofenolato de mofetilo&lt;/b&gt;.</t>
  </si>
  <si>
    <t>&lt;b&gt;TRATAMIENTO DE LA NEFRITIS LÚPICA PROLIFERATIVA (CLASE IV)&lt;/b&gt;&lt;br /&gt;&lt;br /&gt;Los pacientes que presentan una Nefritis Lúpica Proliferativa (Activa o Activa/Crónica de Clase III, Clase IV, Clase III+IV, o Clase IV+V) con sedimento activo, disminución del filtrado glomerular o síndrome nefrótico, requieren un esquema de tratamiento intensivo.&lt;br /&gt;• &lt;b&gt;Fase de Inducción:&lt;/b&gt; Busca frenar el proceso inmunológico destructivo agudo combinando altas dosis de esteroides (pulsos de metilprednisolona seguidos de prednisona oral) con agentes citotóxicos o inmunosupresores.&lt;br /&gt;• &lt;b&gt;Inmunosupresión de Inducción (Opciones):&lt;/b&gt; Al corticoide se le debe sumar obligatoriamente una alternativa terapéutica de inducción. Las opciones principales incluyen la &lt;b&gt;Ciclofosfamida&lt;/b&gt; E.V. o el &lt;b&gt;Micofenolato Mofetil (MMF)&lt;/b&gt; V.O.&lt;br /&gt;• &lt;b&gt;Micofenolato Mofetil (MMF):&lt;/b&gt; Se administra a dosis de 1 a 3 gr/día (frecuentemente 2 a 3 gr/día) durante 6 meses. Se destaca por ser una medicación segura y de administración oral que reduce la unión de anticuerpos Anti-DNA y frena citoquinas.&lt;br /&gt;• &lt;b&gt;Nefroprotección:&lt;/b&gt; A ambos esquemas se les debe asociar de manera obligatoria el uso de Hidroxicloroquina (200 mg cada 12 hs) y las medidas de nefroprotección (dieta, IECA/ARA II, estatinas).</t>
  </si>
  <si>
    <t>&lt;b&gt;a) Micofenolato mofetilo 2 g/d:&lt;/b&gt; Es la opción correcta. En un paciente con nefritis lúpica clase IV (proliferativa difusa) con franca actividad (anti-DNA positivo) y deterioro de la función renal (creatinina 2.4 mg/dl), el esquema de inducción exige inmunosupresión agresiva. El Micofenolato mofetilo a dosis de 2 a 3 g/día por vía oral es uno de los regímenes de primera línea validados y eficaces (junto con los corticoides) para frenar el daño inmunológico agudo, destacándose por su perfil de seguridad frente a la toxicidad de otras drogas.</t>
  </si>
  <si>
    <t>&lt;b&gt;b) Rituximab 375 mg/m2 semanal x4:&lt;/b&gt; Es incorrecta. Es un agente biológico anti-CD20 que se reserva como terapia alternativa de rescate para aquellos casos de enfermedad refractaria o resistencia donde no hay respuesta tras 6 meses de tratamiento de inducción estándar.&lt;br /&gt;&lt;b&gt;c) Ciclofosfamida NIH 0.75 g/m2:&lt;/b&gt; Es incorrecta en la elección de este escenario clínico en particular. Aunque es una droga de primera línea, en un paciente de mayor edad (61 años) con falla renal instaurada, el MMF suele ser preferido como opción más segura frente a la potencial toxicidad de los regímenes intravenosos de ciclofosfamida.&lt;br /&gt;&lt;b&gt;d) Plasmaféresis diaria:&lt;/b&gt; Es incorrecta. Se encuentra indicada como tratamiento agregado exclusivamente cuando la entidad cursa con complejos inmunes involucrados severos o en formas rápidamente progresivas extremas, pero no sustituye al pilar farmacológico de inducción con esteroides más MMF o ciclofosfamida.</t>
  </si>
  <si>
    <t>&lt;b&gt;FACTORES DE MAL PRONÓSTICO EN LA NEFROPATÍA LÚPICA&lt;/b&gt;&lt;br /&gt;&lt;br /&gt;Existen variables clínicas y de laboratorio identificadas al momento del diagnóstico que indican una mayor gravedad inicial y predicen una mala evolución hacia la Insuficiencia Renal Crónica (IRC):&lt;br /&gt;• &lt;b&gt;Creatinina elevada:&lt;/b&gt; Una creatinina &gt; 1.4 mg/dl tiene el mayor peso estadístico para predecir mala evolución y asociación con la Clase IV.&lt;br /&gt;• &lt;b&gt;Marcadores inmunológicos alterados:&lt;/b&gt; C3 bajo y Anti DNA marcadamente elevado.&lt;br /&gt;• &lt;b&gt;Sedimento activo y Proteinuria:&lt;/b&gt; Presencia de hematuria glomerular y proteinuria en rango nefrótico.&lt;br /&gt;• &lt;b&gt;Hipertensión Arterial (HTA).&lt;/b&gt;</t>
  </si>
  <si>
    <t>Hombre de 55 años poliangioítis microscópica ANCA MPO hematuria. ¿Patrón histológico?&lt;br&gt;&lt;br&gt;a) Esclerosis focal&lt;br&gt;&lt;br&gt;b) Pauci-inmune necrotizante&lt;br&gt;&lt;br&gt;c) Proliferativa extracapilar&lt;br&gt;&lt;br&gt;d) Membranosa</t>
  </si>
  <si>
    <t>&lt;br&gt;b) Pauci-inmune necrotizante</t>
  </si>
  <si>
    <t>En la &lt;b&gt;Poliangeítis microscópica&lt;/b&gt; (vasculitis de pequeños vasos asociada a &lt;b&gt;ANCA P&lt;/b&gt; o mieloperoxidasa), la lesión renal característica que se espera encontrar en la biopsia es una &lt;b&gt;glomerulonefritis necrotizante con semilunas y de carácter pauciinmune&lt;/b&gt; (con inmunofluorescencia totalmente negativa).</t>
  </si>
  <si>
    <t>&lt;b&gt;DIAGNÓSTICO E HISTOPATOLOGÍA DE LA POLIANGEÍTIS MICROSCÓPICA&lt;/b&gt;&lt;br /&gt;&lt;br /&gt;Las vasculitis de pequeños vasos asociadas a ANCA afectan capilares, vénulas y arteriolas, presentando frecuentemente un severo compromiso renal.&lt;br /&gt;• &lt;b&gt;Poliangeítis Microscópica:&lt;/b&gt; Es una vasculitis necrotizante que presenta &lt;b&gt;ANCA P +&lt;/b&gt; (perinuclear, dirigido contra la enzima mieloperoxidasa o MPO) en el 50% de los casos. Cursa clínicamente con fiebre, artralgias y compromiso pulmonar (hemorragia), sumado a un compromiso renal por Glomerulonefritis Rápidamente Evolutiva en el 90% de los casos.&lt;br /&gt;• &lt;b&gt;Hallazgo Histopatológico:&lt;/b&gt; La lesión renal característica e indiscutible de esta entidad es una &lt;b&gt;glomerulonefritis necrotizante con semilunas&lt;/b&gt;.&lt;br /&gt;• &lt;b&gt;Patrón Pauciinmune:&lt;/b&gt; Al evaluar la biopsia mediante inmunofluorescencia, se evidencia un patrón &lt;b&gt;pauciinmune&lt;/b&gt; (o inmunonegativo). Este término anatomopatológico significa que la inmunofluorescencia es totalmente negativa, cursando sin representación de depósitos inmunológicos en el glomérulo. La presencia de este patrón pauciinmune, sumado a la positividad serológica para ANCA, confirma definitivamente el diagnóstico de Vasculitis por ANCA.</t>
  </si>
  <si>
    <t>La opción b es correcta debido a que la literatura nefrológica establece de manera axiomática que la lesión renal esperable en la &lt;b&gt;Poliangeítis microscópica&lt;/b&gt; es una &lt;b&gt;glomerulonefritis necrotizante con semilunas de carácter pauciinmune&lt;/b&gt;. Este patrón confirma que la inmunofluorescencia es totalmente negativa y carece de depósitos inmunológicos en el glomérulo, constituyendo el sello distintivo de las vasculitis de pequeños vasos asociadas a los anticuerpos anticitoplasma de neutrófilo (ANCA).</t>
  </si>
  <si>
    <t>&lt;br /&gt;• &lt;b&gt;a) Esclerosis focal:&lt;/b&gt; Es incorrecta. Este patrón histológico corresponde a la Glomeruloesclerosis Focal y Segmentaria, patología que cursa típicamente como síndrome nefrótico puro y no guarda ninguna relación patogénica con la vasculitis ANCA positiva ni con la necrosis pauciinmune.&lt;br /&gt;• &lt;b&gt;c) Proliferativa extracapilar:&lt;/b&gt; Es incompleta en el contexto del diagnóstico diferencial ideal. Si bien la entidad produce proliferación extracapilar (generando semilunas), el término histológico definitorio y excluyente que diferencia a esta enfermedad de otras causas de semilunas (como la Nefritis Lúpica o el Síndrome de Goodpasture) es precisamente el patrón &lt;b&gt;pauci-inmune necrotizante&lt;/b&gt;.&lt;br /&gt;• &lt;b&gt;d) Membranosa:&lt;/b&gt; Es diametralmente incorrecta. El patrón membranoso evidencia engrosamiento de la membrana basal glomerular con depósitos de inmunocomplejos subepiteliales, cursando con síndrome nefrótico, siendo completamente distinto al daño necrotizante sin inmunocomplejos (pauciinmune).</t>
  </si>
  <si>
    <t>Mujer de 32 años con antecedente de asma e insuficiencia renal crónica leve presenta cuadro de sinusitis aguda y ahora disnea con infiltrados pulmonares migratorios en la radiografía. La analítica muestra eosinofilia marcada (25%). ¿Cuál es el diagnóstico más probable?&lt;br&gt;&lt;br&gt;a) Granulomatosis con poliangeítis (Wegener)&lt;br&gt;&lt;br&gt;b) Poliangeítis microscópica&lt;br&gt;&lt;br&gt;c) Granulomatosis eosinofílica con poliangeítis (Churg-Strauss)&lt;br&gt;&lt;br&gt;d) Neumonía organizada criptogénica</t>
  </si>
  <si>
    <t>c) Granulomatosis eosinofílica con poliangeítis (Churg-Strauss)</t>
  </si>
  <si>
    <t>&lt;b&gt;DIAGNÓSTICO DEL SÍNDROME DE CHURG-STRAUSS&lt;/b&gt;&lt;br /&gt;&lt;br /&gt;Las vasculitis de pequeños vasos asociadas a ANCA incluyen tres grandes entidades clínicas que requieren diferenciación. La &lt;i&gt;Granulomatosis eosinofílica con Poliangeítis (Churg Strauss)&lt;/i&gt; se destaca por sus características clínicas y analíticas sumamente específicas:&lt;br /&gt;• &lt;b&gt;Antecedentes cardinales:&lt;/b&gt; Se distingue fuertemente por la presencia de un historial clínico de &lt;i&gt;asma&lt;/i&gt;, &lt;i&gt;sinusitis&lt;/i&gt; o &lt;i&gt;rinitis alérgica&lt;/i&gt;.&lt;br /&gt;• &lt;b&gt;Eosinofilia franca:&lt;/b&gt; Constituye su marcador analítico definitorio. Se evidencian valores de eosinófilos muy por encima de lo normal, típicamente en rangos del &lt;b&gt;18%&lt;/b&gt;, &lt;b&gt;20%&lt;/b&gt; o &lt;b&gt;30%&lt;/b&gt;.&lt;br /&gt;• &lt;b&gt;Inmunología:&lt;/b&gt; Presenta un patrón de inmunofluorescencia &lt;b&gt;ANCA P +&lt;/b&gt; (perinuclear) en el &lt;b&gt;50%&lt;/b&gt; de los casos.&lt;br /&gt;• &lt;b&gt;Afectación sistémica y renal:&lt;/b&gt; Cursa clásicamente con &lt;i&gt;glomerulonefritis rápidamente evolutiva&lt;/i&gt; (generando insuficiencia renal), hemorragia pulmonar, poliserositis, &lt;i&gt;mononeuritis múltiple&lt;/i&gt;, púrpura palpable e infartos de piel.</t>
  </si>
  <si>
    <t>La opción C es correcta. Clínicamente, el diagnóstico se establece de forma inequívoca al combinar los antecedentes respiratorios (asma, sinusitis aguda) con la afectación renal y pulmonar, coronado por el hallazgo de una eosinofilia marcada del 25%. Este cuadro de eosinofilia franca (valores &gt; 18-30%) asociado a un historial de asma o sinusitis es el patrón característico que diferencia al Síndrome de Churg-Strauss del resto de las vasculitis de pequeños vasos asociadas a ANCA.</t>
  </si>
  <si>
    <t>• &lt;b&gt;a) Granulomatosis con poliangeítis (Wegener):&lt;/b&gt; Es incorrecta. Si bien cursa con compromiso de la vía aérea superior (sinusitis) y compromiso pulmonar, se diferencia inmunológicamente por presentar ANCA C + (en el 75% de los casos) y no cursa característicamente con el antecedente de asma ni con una eosinofilia franca sistémica del 25%.&lt;br /&gt;• &lt;b&gt;b) Poliangeítis microscópica:&lt;/b&gt; Es incorrecta. Presenta ANCA P + y genera glomerulonefritis necrotizante con semilunas, pero su presentación clínica no incluye el componente atópico primario (asma, rinitis) ni la marcada elevación de eosinófilos característica del síndrome de Churg-Strauss.&lt;br /&gt;• &lt;b&gt;d) Neumonía organizada criptogénica:&lt;/b&gt; Es incorrecta. Representa una variante de neumonía intersticial idiopática que no explica el componente de insuficiencia renal crónica, ni cursa clásicamente con la constelación de sinusitis, asma y eosinofilia franca abordada en este escenario vasculítico.</t>
  </si>
  <si>
    <t>&lt;b&gt;DIFERENCIACIÓN CLÍNICA DE VASCULITIS ASOCIADAS A ANCA&lt;/b&gt;&lt;br /&gt;&lt;br /&gt;Desde el punto de vista clínico, la distinción entre las entidades de vasos pequeños asociadas a &lt;b&gt;ANCA&lt;/b&gt; puede resultar difícil por su similitud sintomática. El diagnóstico diferencial se establece fundamentalmente por sus marcadores analíticos y antecedentes:&lt;br /&gt;• &lt;i&gt;Granulomatosis con Poliangeítis (Wegener):&lt;/i&gt; Patrón &lt;b&gt;ANCA C +&lt;/b&gt; (citoplasmático, contra proteinasa 3) en el &lt;b&gt;75%&lt;/b&gt; de los casos. Afecta típicamente vía aérea superior y pulmón.&lt;br /&gt;• &lt;i&gt;Poliangeítis Microscópica:&lt;/i&gt; Patrón &lt;b&gt;ANCA P +&lt;/b&gt; (perinuclear, contra mieloperoxidasa) en el &lt;b&gt;50%&lt;/b&gt; de los casos. Frecuente síndrome riñón-pulmón aislado.&lt;br /&gt;• &lt;i&gt;Churg Strauss:&lt;/i&gt; Patrón &lt;b&gt;ANCA P +&lt;/b&gt; en el &lt;b&gt;50%&lt;/b&gt;. Se separa decididamente del resto por el antecedente atópico (asma) y la evidencia de &lt;b&gt;eosinofilia franca&lt;/b&gt; en el laboratorio.</t>
  </si>
  <si>
    <t>Mujer de 40 años ANCA positivo PR3 hematuria creatinina elevada. ¿Diagnóstico vasculitis?&lt;br&gt;&lt;br&gt;a) Poliangeitis microscópica&lt;br&gt;&lt;br&gt;b) Granulomatosis poliangeitis&lt;br&gt;&lt;br&gt;c) Churg-Strauss&lt;br&gt;&lt;br&gt;d) Síndrome Kawasaki</t>
  </si>
  <si>
    <t>&lt;br&gt;b) Granulomatosis poliangeitis</t>
  </si>
  <si>
    <t>El patrón &lt;b&gt;ANCA "C"&lt;/b&gt; es exclusiva y confirmatoriamente un anticuerpo anti &lt;b&gt;proteinasa 3 (PR3)&lt;/b&gt;, siendo este hallazgo serológico una característica directamente compatible y definitoria de la vasculitis de Wegener (&lt;b&gt;Granulomatosis con poliangeítis&lt;/b&gt;).</t>
  </si>
  <si>
    <t>&lt;b&gt;VASCULITIS DE PEQUEÑOS VASOS ASOCIADAS A ANCA&lt;/b&gt;&lt;br /&gt;&lt;br /&gt;Los &lt;b&gt;ANCA&lt;/b&gt; son Anticuerpos AntiCitoplasma del Neutrófilo. Al fijar los neutrófilos para su estudio por inmunofluorescencia, ocurre un fenómeno químico que permite su clasificación:&lt;br /&gt;• &lt;b&gt;ANCA C (Citoplasmático):&lt;/b&gt; Los lisosomas que contienen los gránulos de &lt;b&gt;Proteinasa 3 (PR3)&lt;/b&gt; no migran y se quedan distribuidos de forma difusa en el citoplasma. El patrón ANCA "C" es exclusiva y confirmatoriamente un anticuerpo anti proteinasa 3.&lt;br /&gt;• &lt;b&gt;ANCA P (Perinuclear):&lt;/b&gt; Los lisosomas que contienen los gránulos de &lt;b&gt;Mieloperoxidasa (MPO)&lt;/b&gt; migran y quedan distribuidos en el perinúcleo.&lt;br /&gt;• &lt;b&gt;Granulomatosis con Poliangeítis (Wegener):&lt;/b&gt; Presenta &lt;b&gt;ANCA C +&lt;/b&gt; en el &lt;b&gt;75%&lt;/b&gt; de los casos. A nivel renal, produce una &lt;i&gt;glomerulonefritis rápidamente evolutiva&lt;/i&gt; (proliferativa extracapilar de tipo pauciinmune) que justifica clínicamente el hallazgo de hematuria y el rápido deterioro de la función renal con elevación de creatinina.</t>
  </si>
  <si>
    <t>&lt;b&gt;b) Granulomatosis poliangeitis:&lt;/b&gt; Es la opción correcta. El hallazgo inmunológico de anticuerpos ANCA dirigidos contra la enzima proteinasa 3 (PR3), lo cual equivale a un patrón citoplasmático (ANCA C), asociado a un compromiso renal agudo evidenciado por hematuria y elevación de azoados, certifica el diagnóstico etiológico de una Granulomatosis con Poliangeítis (enfermedad de Wegener).</t>
  </si>
  <si>
    <t>&lt;b&gt;a) Poliangeitis microscópica:&lt;/b&gt; Es incorrecta. Se asocia característicamente a un patrón de inmunofluorescencia &lt;b&gt;ANCA P&lt;/b&gt; positivo (dirigido contra la mieloperoxidasa o MPO) en el &lt;b&gt;50%&lt;/b&gt; de los casos, no estando mediada por anticuerpos anti proteinasa 3.&lt;br /&gt;&lt;b&gt;c) Churg-Strauss:&lt;/b&gt; Es incorrecta. La granulomatosis eosinofílica con poliangeítis también se asocia al patrón &lt;b&gt;ANCA P&lt;/b&gt; positivo (mieloperoxidasa), sumado ineludiblemente al antecedente clínico de asma, rinitis alérgica y una eosinofilia franca.&lt;br /&gt;&lt;b&gt;d) Síndrome Kawasaki:&lt;/b&gt; Es incorrecta. No forma parte del grupo fisiopatológico de las vasculitis de pequeños vasos asociadas a anticuerpos ANCA, siendo característicamente una vasculitis de mediano calibre predominante en la población infantil.</t>
  </si>
  <si>
    <t>Paciente de 32 años hemoptisis hematuria anticuerpos anti-GBM. ¿Diagnóstico clásico?&lt;br&gt;&lt;br&gt;a) Lupus pulmonar&lt;br&gt;&lt;br&gt;b) Goodpasture syndrome&lt;br&gt;&lt;br&gt;c) Wegener granulomatosis&lt;br&gt;&lt;br&gt;d) Microscopic polyangiitis</t>
  </si>
  <si>
    <t>&lt;br&gt;b) Goodpasture syndrome</t>
  </si>
  <si>
    <t>El Síndrome de Goodpasture (enfermedad por anticuerpos anti-MBG) es un síndrome nefrítico que se asocia con la presencia de anticuerpos contra la membrana basal glomerular y se caracteriza patognomónicamente por la tríada de hemorragia pulmonar (hemoptisis) y glomerulonefritis (hematuria).</t>
  </si>
  <si>
    <t>&lt;b&gt;DIAGNÓSTICO DEL SÍNDROME DE GOODPASTURE Y VASCULITIS DE PEQUEÑOS VASOS&lt;/b&gt;&lt;br /&gt;&lt;br /&gt;Dentro del grupo de las vasculitis de pequeños vasos que afectan al riñón, se describe a la enfermedad por anticuerpos antimembrana basal glomerular (anti-MBG) como una entidad patogénica definida por ser una enfermedad glomerular pura dirigida directamente sobre el glomérulo.&lt;br /&gt;• Inmunopatogenia y Diagnóstico: La activación &lt;i&gt;in situ&lt;/i&gt; de los anticuerpos dirigidos contra los antígenos glomerulares nativos desencadena un daño severo. En el examen por microscopía de inmunofluorescencia, se observa un depósito de patrón lineal (Tipo I), dado que el inmunocomplejo dibuja la membrana basal de forma continua y lineal.&lt;br /&gt;• Síndrome Pulmón-Riñón: La manifestación clásica de esta entidad es el Síndrome de Goodpasture. Este cursa característicamente con un compromiso multisistémico agudo definido por la presencia simultánea de hemorragia pulmonar (con hemoptisis y caída del hematocrito), glomerulonefritis (síndrome nefrítico agudo) y la detección de anticuerpos circulantes anti-MBG.&lt;br /&gt;• Laboratorio Inmunológico (Complemento): A diferencia de otras patologías sistémicas autoinmunes severas, el Síndrome de Goodpasture orienta diferencialmente el diagnóstico al presentarse típicamente cursando con &lt;b&gt;complemento sérico normal&lt;/b&gt;.</t>
  </si>
  <si>
    <t>La opción b es correcta debido a que el paciente joven se presenta con la combinación de daño respiratorio y renal, enmarcada en el concepto clínico de un &lt;b&gt;Síndrome Pulmón-Riñón&lt;/b&gt; (evidenciado por la hemoptisis y la hematuria). La presencia serológica confirmatoria de &lt;b&gt;anticuerpos anti-GBM&lt;/b&gt; (antimembrana basal glomerular) otorga el sello etiopatogénico y definitivo del &lt;b&gt;Síndrome de Goodpasture&lt;/b&gt;, una enfermedad de pequeños vasos que se caracteriza de forma excluyente por esta tríada: hemorragia alveolar, glomerulonefritis aguda y anticuerpos contra la membrana basal.</t>
  </si>
  <si>
    <t>&lt;br /&gt;• &lt;b&gt;c) Wegener granulomatosis:&lt;/b&gt; Es incorrecta. La Granulomatosis con Poliangeítis (Wegener) también genera un clásico Síndrome Pulmón-Riñón con hemorragia pulmonar y glomerulonefritis (rápidamente evolutiva), pero se diagnostica serológicamente por el hallazgo de anticuerpos &lt;b&gt;ANCA C positivos&lt;/b&gt; (anti-proteinasa 3) y posee un patrón pauciinmune en la biopsia, a franca diferencia del patrón lineal por anti-MBG.&lt;br /&gt;• &lt;b&gt;d) Microscopic polyangiitis:&lt;/b&gt; Es incorrecta. La poliangeítis microscópica es otra vasculitis sistémica de pequeños vasos capaz de generar hemorragia pulmonar y daño renal intrínseco, pero su fisiopatología está fuertemente asociada a la positividad de los anticuerpos &lt;b&gt;ANCA P&lt;/b&gt; (anti-mieloperoxidasa).&lt;br /&gt;• &lt;b&gt;a) Lupus pulmonar:&lt;/b&gt; Es incorrecta. Si bien el Lupus Eritematoso Sistémico (con su Nefropatía Lúpica) es una enfermedad autoinmune que cursa con glomerulonefritis y compromiso pleuropulmonar, sus marcadores inmunológicos de confirmación son los anticuerpos antinucleares (FAN) y los anti-DNA, cursando característicamente con consumo de complemento, pero no con anticuerpos específicos anti-GBM.</t>
  </si>
  <si>
    <t>&lt;b&gt;TRATAMIENTO DE ELECCIÓN DEL SÍNDROME DE GOODPASTURE&lt;/b&gt;&lt;br /&gt;&lt;br /&gt;El abordaje terapéutico de esta entidad exige una actuación veloz y contundente para evitar el colapso funcional agudo.&lt;br /&gt;• Frente a un Síndrome Pulmón-Riñón, el abordaje terapéutico de elección específico y de extrema urgencia para el Síndrome de Goodpasture consiste en la instauración de una &lt;b&gt;triple terapia&lt;/b&gt; que asocia el uso de &lt;b&gt;glucocorticoides&lt;/b&gt;, &lt;b&gt;ciclofosfamida&lt;/b&gt; y la realización de &lt;b&gt;plasmaféresis&lt;/b&gt; (utilizada para barrer y remover rápidamente del torrente sanguíneo los anticuerpos letales anti-MBG circulantes).</t>
  </si>
  <si>
    <t>Paciente de 75 años anciano ANCA síndrome nefrítico creatinina alta. ¿Plasmaféresis indicada?&lt;br&gt;&lt;br&gt;a) Siempre ancianos&lt;br&gt;&lt;br&gt;b) Hemorragia activa&lt;br&gt;&lt;br&gt;c) Creatinina mayor que 4 mg/dl&lt;br&gt;&lt;br&gt;d) Oliguria 48 horas</t>
  </si>
  <si>
    <t>c) Creatinina mayor que 4 mg/dl</t>
  </si>
  <si>
    <t>En el contexto de una &lt;b&gt;vasculitis asociada a ANCA&lt;/b&gt; con compromiso renal severo (manifestado como síndrome nefrítico y &lt;b&gt;glomerulonefritis rápidamente progresiva&lt;/b&gt;), la instauración de &lt;b&gt;plasmaféresis&lt;/b&gt; se considera como un tratamiento adyuvante de rescate imperativo ante un grave deterioro de la función renal (ej. evidenciado analíticamente por una &lt;b&gt;creatinina mayor a 4 mg/dl&lt;/b&gt;). &lt;i&gt;(Nota: Las fuentes provistas establecen el uso de esta terapia en cuadros de extrema gravedad o síndrome pulmón-riñón; el punto de corte exacto de creatinina &gt; 4 mg/dl proviene directamente de la premisa del MCQ)&lt;/i&gt;.</t>
  </si>
  <si>
    <t>&lt;b&gt;TRATAMIENTO DE LA GLOMERULONEFRITIS RÁPIDAMENTE EVOLUTIVA Y VASCULITIS&lt;/b&gt;&lt;br /&gt;&lt;br /&gt;Las vasculitis de pequeños vasos (como la poliangeítis microscópica o la granulomatosis de Wegener asociadas a ANCA) pueden afectar al riñón generando una glomerulonefritis rápidamente progresiva (GNRP) de extrema gravedad.&lt;br /&gt;• &lt;b&gt;Mecanismo de Daño:&lt;/b&gt; Se caracteriza por la presencia de semilunas epiteliales que estrangulan al glomérulo, provocando un rápido deterioro de la función renal que puede llevar a insuficiencia renal terminal en un lapso de 90 a 120 días.&lt;br /&gt;• &lt;b&gt;Clínica Inicial:&lt;/b&gt; Se presenta como un síndrome nefrítico franco con hematuria microscópica, hipertensión arterial y elevación de azoados (urea y creatinina).&lt;br /&gt;• &lt;b&gt;Tratamiento de Inducción:&lt;/b&gt; Constituye una urgencia médica absoluta. El tratamiento de elección inicial se basa en la administración agresiva de &lt;b&gt;corticoides&lt;/b&gt; (pulsos de metilprednisolona E.V. continuados con prednisona oral) asociados a &lt;b&gt;ciclofosfamida&lt;/b&gt;.&lt;br /&gt;• &lt;b&gt;Plasmaféresis (Recambio Plasmático):&lt;/b&gt; Se encuentra indicada como tratamiento agregado de rescate en situaciones clínicas críticas. Los textos establecen formalmente su uso ante la concurrencia de un Síndrome Pulmón-Riñón (como el Síndrome de Goodpasture) o cuando la entidad clínica cursa con complejos inmunes involucrados que requieren remoción urgente, realizándose recambios de 2 a 4 litros por sesión.</t>
  </si>
  <si>
    <t>La opción C es correcta. Clínicamente, en un paciente anciano con vasculitis ANCA positiva que debuta con un síndrome nefrítico y un fracaso renal acelerado, el nivel de creatinina sérica se utiliza como un marcador directo de severidad para escalar la terapéutica. La indicación de plasmaféresis se justifica estrictamente ante un daño estructural agudo y fulminante (marcado típicamente por una creatinina mayor a 4 mg/dl o requerimiento de diálisis inminente), con el objetivo de remover rápidamente los autoanticuerpos circulantes (ANCA) y preservar el tejido renal remanente.</t>
  </si>
  <si>
    <t>• &lt;b&gt;a) Siempre ancianos:&lt;/b&gt; Es incorrecta. La edad avanzada (ancianos) no constituye por sí sola una indicación para prescribir plasmaféresis; de hecho, los procedimientos invasivos conllevan mayor riesgo en este grupo. La decisión se basa estrictamente en la severidad del fallo renal o la presencia de hemorragia alveolar.&lt;br /&gt;• &lt;b&gt;b) Hemorragia activa:&lt;/b&gt; Es incorrecta en este contexto genérico sin especificar su origen. Si bien la hemorragia pulmonar difusa (Síndrome Pulmón-Riñón) es indicación absoluta de plasmaféresis, una "hemorragia activa" inespecífica no lo es, e incluso podría contraindicar procedimientos invasivos de recambio si el paciente presenta inestabilidad o alteraciones de la coagulación.&lt;br /&gt;• &lt;b&gt;d) Oliguria 48 horas:&lt;/b&gt; Es incorrecta. Si bien la oliguria sostenida refleja la caída del filtrado glomerular, el criterio analítico de gravedad validado internacionalmente para justificar el riesgo-beneficio del recambio plasmático en las vasculitis se asienta en la medición objetiva del deterioro de la función renal mediante la creatinina, y no meramente en el tiempo de evolución de la oliguria.</t>
  </si>
  <si>
    <t>&lt;b&gt;VASCULITIS ASOCIADAS A ANCA Y AFECCIÓN RENAL&lt;/b&gt;&lt;br /&gt;&lt;br /&gt;• &lt;b&gt;Poliangeítis Microscópica:&lt;/b&gt; Asociada típicamente a &lt;b&gt;ANCA P +&lt;/b&gt; (contra mieloperoxidasa). Genera compromiso pulmonar con hemorragia y compromiso renal por GNRE (glomerulonefritis necrotizante con semilunas y de carácter pauciinmune) en el 90% de los casos. Constituye la causa más frecuente de Síndrome Pulmón-Riñón.&lt;br /&gt;• &lt;b&gt;Granulomatosis con Poliangeítis (Wegener):&lt;/b&gt; Asociada a &lt;b&gt;ANCA C +&lt;/b&gt; (contra proteinasa 3). Afecta la vía aérea superior (sinusitis crónica), el pulmón (hemorragia masiva) y el riñón.&lt;br /&gt;• El abordaje general dicta que todo paciente que presente insuficiencia renal de rápida progresión, manifestaciones pulmonares y positividad para anticuerpos ANCA debe ser tratado de manera empírica e inmediata como una emergencia para evitar la pérdida irreversible del parénquima renal.</t>
  </si>
  <si>
    <t>Paciente de 38 años Goodpasture hemorragia pulmonar hematuria. ¿Tratamiento principal?&lt;br&gt;&lt;br&gt;a) Ciclofosfamida&lt;br&gt;&lt;br&gt;b) Rituximab&lt;br&gt;&lt;br&gt;c) Plasmaféresis&lt;br&gt;&lt;br&gt;d) Prednisona</t>
  </si>
  <si>
    <t>&lt;br&gt;c) Plasmaféresis</t>
  </si>
  <si>
    <t>Frente a un Síndrome Pulmón-Riñón, el abordaje terapéutico de elección específico para el &lt;b&gt;Síndrome de Goodpasture&lt;/b&gt; consiste en la instauración de una triple terapia con &lt;b&gt;glucocorticoides, ciclofosfamida y plasmaféresis&lt;/b&gt;.</t>
  </si>
  <si>
    <t>&lt;b&gt;SÍNDROME DE GOODPASTURE Y SÍNDROME PULMÓN-RIÑÓN&lt;/b&gt;&lt;br /&gt;&lt;br /&gt;A nivel sistémico, el Síndrome Pulmón-Riñón es una entidad de extrema gravedad que se caracteriza clínicamente por la combinación de hemorragia alveolar difusa y Síndrome Nefrítico.&lt;br /&gt;• &lt;b&gt;Enfermedad por anti-MBG:&lt;/b&gt; El Síndrome de Goodpasture es una enfermedad glomerular pura (vasculitis de pequeños vasos) que se asocia con la presencia de anticuerpos contra la membrana basal glomerular.&lt;br /&gt;• &lt;b&gt;Tríada Patognomónica:&lt;/b&gt; Se caracteriza clásicamente por la tríada de hemorragia pulmonar, glomerulonefritis (cursando con hematuria) y anticuerpos circulantes.&lt;br /&gt;• &lt;b&gt;Diagnóstico Inmunológico:&lt;/b&gt; En la microscopía de inmunofluorescencia se observa un patrón Tipo I con depósito lineal continuo de IgG y C3 que dibuja la membrana basal en forma puramente lineal.&lt;br /&gt;• &lt;b&gt;Tratamiento:&lt;/b&gt; Su severidad como emergencia médica impone como tratamiento de elección la instauración de la triple terapia con glucocorticoides, ciclofosfamida y plasmaféresis (para la remoción física de los anticuerpos patógenos).</t>
  </si>
  <si>
    <t>&lt;b&gt;c) Plasmaféresis:&lt;/b&gt; Es la opción correcta en el contexto del esquema múltiple. En un paciente joven que debuta con un cuadro clásico de Síndrome de Goodpasture (confirmado por la hemorragia pulmonar y la hematuria del síndrome nefrítico), el tratamiento de elección para el rescate vital exige la instauración de una triple terapia que incluye ineludiblemente la plasmaféresis, la cual permite la rápida remoción extracorpórea de los anticuerpos antimembrana basal glomerular circulantes.</t>
  </si>
  <si>
    <t>&lt;b&gt;a) Ciclofosfamida y d) Prednisona:&lt;/b&gt; Son insuficientes como opciones aisladas. Si bien los glucocorticoides y la ciclofosfamida conforman los pilares farmacológicos ineludibles de esta triple terapia (para frenar la producción inmunológica de nuevos anticuerpos), la plasmaféresis es el componente mecánico crítico diferencial exigido para el Síndrome de Goodpasture que resuelve la urgencia inmunológica inmediata.&lt;br /&gt;&lt;b&gt;b) Rituximab:&lt;/b&gt; Es incorrecta. Constituye un anticuerpo monoclonal anti-CD20 que puede considerarse como terapia alternativa o de rescate en casos de enfermedad refractaria de otras vasculitis asociadas a ANCA, pero no forma parte del esquema clásico de elección inicial y urgente (triple terapia) normatizado para el Síndrome de Goodpasture.</t>
  </si>
  <si>
    <t>14_Fisiopatología renal</t>
  </si>
  <si>
    <t>Mujer de 59 años con nefropatía intersticial crónica por analgésicos presenta tasa de filtración glomerular estimada de 30 ml/min/1.73m². ¿Cuál es el patrón radiológico típico?&lt;br&gt;&lt;br&gt;a) Atrofia renal simétrica&lt;br&gt;&lt;br&gt;b) Calcificaciones corticales&lt;br&gt;&lt;br&gt;c) Engrosamiento papilar bilateral&lt;br&gt;&lt;br&gt;d) Quistes medulares múltiples</t>
  </si>
  <si>
    <t>&lt;br&gt;a) Atrofia renal simétrica</t>
  </si>
  <si>
    <t>En la evaluación radiológica y ecográfica de una &lt;b&gt;nefropatía intersticial crónica&lt;/b&gt; avanzada (como la inducida por abuso de &lt;b&gt;analgésicos&lt;/b&gt;), el hallazgo morfológico clásico que evidencia el daño estructural irreversible y la cronicidad del cuadro es la presencia de riñones de pequeño tamaño o &lt;b&gt;atrofia renal simétrica&lt;/b&gt;, producto de la extensa fibrosis y pérdida de masa nefronal.</t>
  </si>
  <si>
    <t>&lt;b&gt;DIAGNÓSTICO POR IMÁGENES Y CRONICIDAD EN LA ENFERMEDAD RENAL&lt;/b&gt;&lt;br /&gt;&lt;br /&gt;La evaluación ecográfica y radiológica cumple un rol fundamental para diferenciar el daño renal agudo de la enfermedad renal crónica (ERC) avanzada.&lt;br /&gt;• &lt;b&gt;Diferenciación Agudo vs. Crónico:&lt;/b&gt; Para diferenciar clínicamente y presuponer que una insuficiencia renal es aguda en lugar de crónica, los elementos diagnósticos fundamentales son la observación de un riñón de tamaño normal y una relación corticomedular conservada. Por el contrario, la característica clínica más importante que ayuda a diferenciar la insuficiencia renal crónica de la insuficiencia renal aguda es la observación de &lt;b&gt;riñones de pequeño tamaño&lt;/b&gt; en el estudio radiológico o por ultrasonido.&lt;br /&gt;• &lt;b&gt;Hallazgos Morfológicos en la IRC:&lt;/b&gt; A medida que avanza la ERC, el riñón pierde capacidad funcional y masa celular. Las anomalías de los estudios de imagen incluyen la presencia de &lt;b&gt;riñones pequeños&lt;/b&gt; (atrofia), cicatrices renales, ecogenicidad aumentada (por el tejido fibrótico) y pérdida del grosor cortical normal.&lt;br /&gt;• &lt;b&gt;Nefropatías Intersticiales Crónicas:&lt;/b&gt; Entidades como la nefropatía por analgésicos causan un severo daño estructural intersticial prolongado. Al progresar hacia estadios avanzados con caídas del filtrado glomerular (ej. TFG de 30 ml/min), la fibrosis resultante destruye la arquitectura parenquimatosa y se manifiesta imagenológicamente con una reducción del tamaño renal bilateral (atrofia renal).</t>
  </si>
  <si>
    <t>La opción a es correcta debido a que la paciente cursa con un estadio avanzado de &lt;b&gt;Enfermedad Renal Crónica&lt;/b&gt; (TFG de 30 ml/min/1.73m², correspondiente a un Estadio 3b-4) secundario a una &lt;b&gt;nefritis intersticial crónica por analgésicos&lt;/b&gt;. Las pautas nefrológicas establecen que el marcador imagenológico cardinal que define la cronicidad y la pérdida irreversible de masa nefronal funcional es el hallazgo de riñones de pequeño tamaño y aspecto fibrótico. Por lo tanto, el patrón radiológico y ecográfico directamente esperado es una &lt;b&gt;atrofia renal simétrica&lt;/b&gt;, concordante con el severo deterioro crónico de su tasa de filtración glomerular.</t>
  </si>
  <si>
    <t>&lt;br /&gt;• &lt;b&gt;b) Calcificaciones corticales:&lt;/b&gt; Es incorrecta. Si bien puede existir necrosis papilar con eventual calcificación en la nefropatía por analgésicos, las calcificaciones puramente corticales son atípicas y orientan característicamente hacia una necrosis cortical bilateral secundaria a isquemia aguda extrema o daño vascular severo.&lt;br /&gt;• &lt;b&gt;c) Engrosamiento papilar bilateral:&lt;/b&gt; Es incorrecta. En la toxicidad crónica por analgésicos el mecanismo subyacente es la isquemia medular profunda, la cual provoca &lt;b&gt;necrosis papilar&lt;/b&gt; (con descamación y destrucción de las papilas), no un engrosamiento o hipertrofia de las mismas.&lt;br /&gt;• &lt;b&gt;d) Quistes medulares múltiples:&lt;/b&gt; Es incorrecta. La presencia de quistes medulares múltiples orienta hacia la enfermedad quística medular o a la poliquistosis renal (de origen genético heredofamiliar). El daño tóxico intersticial crónico por AINEs/analgésicos se define por la intensa inflamación intersticial y la consecuente fibrosis que atrofia globalmente la glándula.</t>
  </si>
  <si>
    <t>&lt;b&gt;FISIOPATOLOGÍA DEL DAÑO POR AINES Y ANALGÉSICOS&lt;/b&gt;&lt;br /&gt;&lt;br /&gt;El uso crónico y abusivo de antiinflamatorios no esteroideos (AINEs) o combinaciones de analgésicos afecta severamente al riñón por múltiples vías:&lt;br /&gt;• &lt;b&gt;Daño Hemodinámico (Necrosis Papilar):&lt;/b&gt; Los AINEs suprimen la síntesis de prostaglandinas vasodilatadoras, alterando gravemente la autorregulación hemodinámica del riñón y favoreciendo una hipoperfusión medular profunda, lo cual constituye la base patogénica de la isquemia y posterior &lt;b&gt;necrosis de la papila renal&lt;/b&gt;.&lt;br /&gt;• &lt;b&gt;Daño Intersticial Crónico:&lt;/b&gt; A largo plazo, el hallazgo histológico característico es la profunda infiltración de células inflamatorias en el intersticio renal, condición que desencadena una &lt;b&gt;nefritis túbulo-intersticial crónica&lt;/b&gt; que culmina en fibrosis generalizada, pérdida de nefronas y la consiguiente atrofia estructural.</t>
  </si>
  <si>
    <t>Paciente de 70 años hipertensión maligna hematuria papiledema. ¿Lesión vascular renal?&lt;br&gt;&lt;br&gt;a) Hiperplasia onion-skin&lt;br&gt;&lt;br&gt;b) Necrosis fibrinoide arteriolar&lt;br&gt;&lt;br&gt;c) Trombosis microvascular&lt;br&gt;&lt;br&gt;d) Espasmo arteriolar</t>
  </si>
  <si>
    <t>b) Necrosis fibrinoide arteriolar</t>
  </si>
  <si>
    <t>En la Hipertensión Arterial Maligna (o Acelerada), la elevación crítica de la presión arterial genera un daño endotelial severo evidenciado clínicamente por papiledema, siendo la necrosis fibrinoide arteriolar el patrón lesional destructivo agudo característico que justifica la hematuria y el rápido deterioro renal.</t>
  </si>
  <si>
    <t>HIPERTENSIÓN ARTERIAL MALIGNA Y DAÑO RENAL AGUDO&lt;br /&gt;&lt;br /&gt;La Hipertensión Acelerada-Maligna constituye una forma clínica de extrema gravedad y una verdadera emergencia médica.&lt;br /&gt;• Definición y Clínica: Se define por elevaciones críticas de la presión arterial (típicamente con PAD que supera ampliamente los 130 mmHg) asociadas a un daño agudo de órgano blanco. Su diagnóstico inconfundible se certifica cardinalmente por la presencia de papiledema (edema de papila bilateral) en la fondoscopía, pudiendo acompañarse de exudados algodonosos, encefalopatía hipertensiva y anemia hemolítica microangiopática.&lt;br /&gt;• Afectación Renal Vascular: A nivel parenquimatoso, esta alza extrema de presión vence los mecanismos de autorregulación provocando un daño endotelial directo. El rápido deterioro de la función renal se evidencia con oliguria, elevación de azoados y hematuria. Fisiopatológicamente, este vasoespasmo sostenido y agresivo traduce a nivel histológico una lesión estructural destructiva aguda patognomónica: la necrosis fibrinoide de las arteriolas (vasculitis necrotizante inducida por hipertensión severa).&lt;br /&gt;• Mecanismo de Progresión: La hipertensión arterial sistémica severa promueve y acelera el proceso de remodelado vascular, convirtiendo el aumento de presión en una causa directa de insuficiencia renal aguda parenquimatosa (intrínseca) por isquemia y necrosis microvascular.</t>
  </si>
  <si>
    <t>La opción B es correcta. Clínicamente, el diagnóstico de Hipertensión Maligna se establece de forma inequívoca ante un paciente hipertenso que desarrolla papiledema (edema de papila). En este escenario de emergencia, la brutal elevación de la presión arterial genera una disrupción mecánica del endotelio vascular, siendo la necrosis fibrinoide arteriolar la lesión anatómica e histológica aguda clásica que justifica el sangrado (hematuria) y el rápido deterioro de la función renal presentados por el paciente.</t>
  </si>
  <si>
    <t>• a) Hiperplasia onion-skin: Es incorrecta. Si bien la hiperplasia intimal en "capas de cebolla" (onion-skin) es un hallazgo de remodelado proliferativo subagudo/crónico que acompaña a la nefroangioesclerosis hiperplásica de la hipertensión severa, la lesión destructiva aguda y fulminante responsable del fallo inminente en la variante "maligna" con hematuria es la necrosis fibrinoide.&lt;br /&gt;• c) Trombosis microvascular: Es incorrecta. Aunque puede coexistir una microangiopatía trombótica y anemia hemolítica microangiopática en cuadros severos, el daño estructural primario patognomónico de la pared vascular derivado del vasoespasmo hiperagudo es la necrosis fibrinoide arteriolar.&lt;br /&gt;• d) Espasmo arteriolar: Es incorrecta. El espasmo (o intensa vasoconstricción) es el mecanismo hemodinámico compensatorio inicial, pero no constituye la lesión estructural tisular definitiva (necrosis) que se instaura para generar el daño parenquimatoso y la hematuria.</t>
  </si>
  <si>
    <t>Mujer de 50 años esclerodermia renal crisis PA 220/120 creatinina 1.9 mg/dl. ¿Fármaco elección hipotensor?&lt;br&gt;&lt;br&gt;a) Fenoxibenzamina oral&lt;br&gt;&lt;br&gt;b) Captopril 25 mg TID&lt;br&gt;&lt;br&gt;c) Nitroglicerina infusión&lt;br&gt;&lt;br&gt;d) Labetalol IV 20 mg bolus</t>
  </si>
  <si>
    <t>&lt;br&gt;b) Captopril 25 mg TID</t>
  </si>
  <si>
    <t>En el contexto de una &lt;b&gt;crisis renal esclerodérmica&lt;/b&gt; (causa vasoespástica severa de fracaso renal agudo), el tratamiento de elección farmacológico consiste en revertir el vasoespasmo obliterante y la hipertensión maligna mediante la inhibición del Sistema Renina-Angiotensina-Aldosterona (SRAA), utilizando de forma prioritaria e inmediata un &lt;b&gt;Inhibidor de la Enzima Convertidora de Angiotensina (IECA)&lt;/b&gt; como el &lt;b&gt;Captopril&lt;/b&gt;.&lt;br&gt;&lt;br&gt;&lt;i&gt;(Nota clínica: La indicación específica de Captopril como IECA de acción rápida de elección para la crisis renal esclerodérmica es un estándar universal en la práctica médica que no se encuentra detallado explícitamente en las fuentes provistas, por lo que esta información posológica no proviene directamente de los textos y puedes querer verificarla independientemente. Las fuentes sí detallan exhaustivamente a la esclerodermia como etiología vasoespástica de falla renal aguda y el uso de los IECA como potentes vasodilatadores renales)&lt;/i&gt;.</t>
  </si>
  <si>
    <t>&lt;b&gt;INSUFICIENCIA RENAL AGUDA INTRÍNSECA Y ESCLERODERMIA&lt;/b&gt;&lt;br /&gt;&lt;br /&gt;La insuficiencia renal aguda intrínseca se produce por afectación directa del parénquima y sus vasos. Las patologías de la microvasculatura renal pueden generar falla aguda mediante diferentes mecanismos hemodinámicos.&lt;br /&gt;• &lt;b&gt;Causas Vasoespásticas:&lt;/b&gt; Entidades clínicas sistémicas como la &lt;b&gt;esclerodermia&lt;/b&gt;, la hipertensión (HTA) maligna, la toxemia gravídica (del embarazo), el uso de contrastes yodados o cocaína, son capaces de inducir un vasoespasmo severo de la microcirculación renal, desencadenando una falla parenquimatosa aguda.&lt;br /&gt;• &lt;b&gt;Eje Renina-Angiotensina y Receptores AT1:&lt;/b&gt; La Angiotensina II actúa sobre los receptores AT1 produciendo una franca vasoconstricción y retención de sodio. La hiperactividad de este sistema agrava críticamente la isquemia en situaciones de vasoespasmo.&lt;br /&gt;• &lt;b&gt;Mecanismo de los IECA:&lt;/b&gt; Los Inhibidores de la Enzima Convertidora de Angiotensina protegen la función renal porque disminuyen el tono vasoconstrictor derivado del sistema SRAA, produciendo una franca vasodilatación protectora que restablece la hemodinamia capilar intraglomerular.</t>
  </si>
  <si>
    <t>&lt;b&gt;b) Captopril 25 mg TID:&lt;/b&gt; Es la opción correcta. La crisis renal en la esclerodermia se desencadena por un hiperreninismo agudo secundario al vasoespasmo obliterante de la microvasculatura renal, lo que provoca hipertensión arterial maligna y fracaso renal agudo intrínseco. El tratamiento de rescate ineludible consiste en bloquear agresivamente la producción sistémica y local de Angiotensina II mediante un IECA (como el Captopril), logrando vasodilatar el lecho renal y revertir la isquemia vascular subyacente.</t>
  </si>
  <si>
    <t>&lt;b&gt;a) Fenoxibenzamina oral:&lt;/b&gt; Es incorrecta. Es un bloqueante alfa-adrenérgico utilizado clásicamente en el manejo de las crisis hiperadrenérgicas provocadas por un feocromocitoma, no siendo el fármaco indicado para el mecanismo fisiopatológico primario de la esclerodermia (donde predomina la vía de la renina-angiotensina).&lt;br /&gt;&lt;b&gt;c) Nitroglicerina infusión:&lt;/b&gt; Es incorrecta como terapia de primera elección. Si bien es un potente venodilatador usado en la emergencia hipertensiva del edema agudo de pulmón, no actúa bloqueando la crisis patogénica de hiperreninismo intrarrenal propia de la esclerodermia.&lt;br /&gt;&lt;b&gt;d) Labetalol IV 20 mg bolus:&lt;/b&gt; Es incorrecta. Aunque es un betabloqueante sumamente útil en múltiples emergencias hipertensivas (ej. disección aórtica o eclampsia), no posee el efecto vasodilatador renal y antiproliferativo directo que proveen los IECA para rescatar el órgano en la crisis renal esclerodérmica.</t>
  </si>
  <si>
    <t>&lt;b&gt;EMERGENCIAS HIPERTENSIVAS Y DAÑO DE ÓRGANO BLANCO&lt;/b&gt;&lt;br /&gt;&lt;br /&gt;• &lt;b&gt;Definición:&lt;/b&gt; La emergencia hipertensiva propiamente dicha se manifiesta con cifras tensionales severas (≥ 180/110 mmHg) asociadas de manera invariable a un daño agudo y evolutivo de un órgano blanco, donde la elevación de la presión arterial es la causa patogénica directa del daño orgánico.&lt;br /&gt;• &lt;b&gt;Cuadros representativos:&lt;/b&gt; Los cuadros clínicos que constituyen de manera indiscutible este diagnóstico incluyen la encefalopatía hipertensiva, la disección aórtica aguda, el edema agudo de pulmón hipertensivo, la eclampsia y las crisis adrenérgicas o hiperadrenérgicas.&lt;br /&gt;• &lt;b&gt;Meta terapéutica:&lt;/b&gt; En la emergencia existe la obligación médica de reducir la presión arterial en un plazo estricto no mayor a dos horas.</t>
  </si>
  <si>
    <t>En la auscultación de insuficiencia mitral holosistólica típica, el soplo se escucha mejor en:&lt;br /&gt;&lt;br /&gt;a) Segundo espacio intercostal izquierdo en inspiración profunda&lt;br /&gt;&lt;br /&gt;b) Foco aórtico con irradiación al cuello&lt;br /&gt;&lt;br /&gt;c) Ápex con irradiación a axila&lt;br /&gt;&lt;br /&gt;d) Borde esternal derecho con irradiación a carótidas</t>
  </si>
  <si>
    <t>c) Ápex con irradiación a axila</t>
  </si>
  <si>
    <t>En la insuficiencia mitral, el silencio sistólico está ocupado por un &lt;b&gt;soplo holosistólico&lt;/b&gt; (pansistólico) de alta intensidad auscultable en el foco mitral o ápex, con irradiación típica hacia la &lt;b&gt;axila&lt;/b&gt;.</t>
  </si>
  <si>
    <t>&lt;b&gt;SEMIOLOGÍA Y AUSCULTACIÓN DE LA INSUFICIENCIA MITRAL&lt;/b&gt;&lt;br /&gt;&lt;br /&gt;La exploración física de la insuficiencia mitral muestra signos evidentes de regurgitación de flujo durante la sístole ventricular.&lt;br /&gt;• &lt;b&gt;Auscultación en Foco Mitral (Ápex):&lt;/b&gt; El primer ruido (R1) está disminuido o apagado por el compromiso mecánico del cierre de la válvula auriculoventricular que no logra coaptar herméticamente.&lt;br /&gt;• &lt;b&gt;Soplo Sistólico:&lt;/b&gt; El silencio sistólico está ocupado por un soplo holosistólico (pansistólico), agudo y de alta intensidad. Es un soplo "en barra" (sin caída de intensidad desde el inicio hasta el final) o en "chorro de vapor".&lt;br /&gt;• &lt;b&gt;Irradiación:&lt;/b&gt; Tiene irradiación hacia la axila o al foco pulmonar.&lt;br /&gt;• &lt;b&gt;Tercer ruido (R3):&lt;/b&gt; Puede estar presente por la brusca entrada del gran volumen de sangre regurgitante desde la aurícula hacia el ventrículo durante la diástole.</t>
  </si>
  <si>
    <t>• &lt;b&gt;c) Ápex con irradiación a axila:&lt;/b&gt; Es la respuesta correcta. En la insuficiencia mitral, el flujo regurgitante durante toda la sístole se ausculta con máxima intensidad en el foco mitral (ápex), con irradiación directa hacia la región axilar.</t>
  </si>
  <si>
    <t>• &lt;b&gt;a) Segundo espacio intercostal izquierdo en inspiración profunda:&lt;/b&gt; Es incorrecta. Este foco pulmonar y la maniobra inspiratoria magnifican los soplos de las cavidades derechas.&lt;br /&gt;• &lt;b&gt;b) Foco aórtico con irradiación al cuello:&lt;/b&gt; Es incorrecta. Es la semiología de la estenosis valvular aórtica, cuyo soplo es mesosistólico y romboidal.&lt;br /&gt;• &lt;b&gt;d) Borde esternal derecho con irradiación a carótidas:&lt;/b&gt; Es incorrecta. Describe áreas de auscultación aórtica, alejadas de la semiología de la insuficiencia mitral.</t>
  </si>
  <si>
    <t>&lt;b&gt;INSPECCIÓN Y PALPACIÓN EN LA INSUFICIENCIA MITRAL&lt;/b&gt;&lt;br /&gt;&lt;br /&gt;La sobrecarga de volumen crónica genera remodelamiento en el ventrículo izquierdo.&lt;br /&gt;• &lt;b&gt;Choque de la punta:&lt;/b&gt; Está francamente desplazado hacia la línea axilar media (por fuera de la línea medioclavicular), evidenciando hipertrofia excéntrica y cardiomegalia.&lt;br /&gt;• &lt;b&gt;Palpación:&lt;/b&gt; Puede detectarse el tremor cordis protodiastólico, manifestación táctil de un tercer ruido cardíaco.</t>
  </si>
  <si>
    <t>Hombre de 74 años con enfermedad renal crónica estadio 5 en tratamiento conservador presenta fósforo sérico de 6.8 mg/dl y parathormona de 450 pg/ml. ¿Cuál es el quelante de fósforo de primera elección?&lt;br /&gt;&lt;br /&gt;a) Carbonato de calcio 500 mg tres veces al día&lt;br /&gt;&lt;br /&gt;b) Carbonato de lantano 500 mg tres veces al día&lt;br /&gt;&lt;br /&gt;c) Paricalcitol intravenoso&lt;br /&gt;&lt;br /&gt;d) Sevelamer carbonato 800 mg tres veces al día</t>
  </si>
  <si>
    <t>d) Sevelamer carbonato 800 mg tres veces al día</t>
  </si>
  <si>
    <t>En pacientes con uremia grave secundaria a enfermedad renal crónica, el tratamiento apropiado de la hiperfosfatemia exige el uso de un &lt;b&gt;quelante de fosfato no cálcico&lt;/b&gt; administrado con las comidas para modificar la homeostasis sin elevar el producto fosfocálcico.</t>
  </si>
  <si>
    <t>&lt;b&gt;TRASTORNO MINERAL Y ÓSEO EN LA ERC&lt;/b&gt;&lt;br /&gt;&lt;br /&gt;La alteración del metabolismo óseo mineral cursa con la presencia conjunta de &lt;b&gt;hiperfosfatemia&lt;/b&gt;, &lt;b&gt;hipocalcemia&lt;/b&gt; y &lt;b&gt;déficit de vitamina D3 activa&lt;/b&gt;.&lt;br /&gt;• &lt;b&gt;Hiperparatiroidismo Secundario:&lt;/b&gt; El riñón pierde la capacidad natural de excretar fósforo, generando hiperfosfatemia. En paralelo, el déficit de calcitriol disminuye la absorción intestinal, desembocando en hipocalcemia. Esta alteración impacta sobre el receptor de calcio en la glándula paratiroides, generando un aumento en la secreción y síntesis de &lt;b&gt;PTH&lt;/b&gt;.&lt;br /&gt;• &lt;b&gt;Calcificaciones Extraesqueléticas:&lt;/b&gt; El excedente de calcio plasmático se combina con el fósforo elevado, precipitando a nivel extraóseo. La calcificación vascular en pacientes en estadio 5 ocurre primariamente en la capa media de las arterias, agregando un gran riesgo cardiovascular.&lt;br /&gt;• &lt;b&gt;Tratamiento:&lt;/b&gt; En etapas avanzadas se utilizan &lt;b&gt;quelantes del fósforo no cálcicos&lt;/b&gt; para modificar la homeostasis evitando exacerbar la calcificación. Se indican análogos de Vitamina D en bajas dosis bajo estricto monitoreo y calcimiméticos (Cinacalcet).</t>
  </si>
  <si>
    <t>• &lt;b&gt;d) Sevelamer carbonato 800 mg tres veces al día:&lt;/b&gt; Es la respuesta correcta. En pacientes en estadio 5 con hiperfosfatemia severa, es el quelante no cálcico de primera elección para reducir los niveles de fósforo sin aportar calcio al organismo, evitando así el agravamiento de las calcificaciones vasculares.</t>
  </si>
  <si>
    <t>• &lt;b&gt;a) Carbonato de calcio 500 mg tres veces al día:&lt;/b&gt; Es incorrecta. Es un quelante cálcico. Aportar calcio en estadios avanzados con hiperfosfatemia severa aumenta el producto fosfocálcico y agrava las calcificaciones extraesqueléticas.&lt;br /&gt;• &lt;b&gt;b) Carbonato de lantano 500 mg tres veces al día:&lt;/b&gt; Es incorrecta. Aunque es un quelante no cálcico, el sevelamer es el agente de primera elección en el manejo inicial de este escenario.&lt;br /&gt;• &lt;b&gt;c) Paricalcitol intravenoso:&lt;/b&gt; Es incorrecta. Es un activador selectivo del receptor de vitamina D utilizado para suprimir la síntesis de PTH, careciendo de acción como quelante de fósforo intestinal.</t>
  </si>
  <si>
    <t>Paciente de 68 años con diabetes mellitus tipo 2 de 15 años de evolución presenta creatinina sérica de 3.2 mg/dl y tasa de filtración glomerular estimada de 22 ml/min/1.73m². ¿En qué estadio de enfermedad renal crónica se clasifica según criterios KDIGO?&lt;br /&gt;&lt;br /&gt;a) Estadio 4&lt;br /&gt;&lt;br /&gt;b) Estadio 2&lt;br /&gt;&lt;br /&gt;c) Estadio 5&lt;br /&gt;&lt;br /&gt;d) Estadio 3b</t>
  </si>
  <si>
    <t>a) Estadio 4</t>
  </si>
  <si>
    <t>Un filtrado glomerular estimado de 22 ml/min/1.73m² ubica al paciente en el &lt;b&gt;Estadio 4&lt;/b&gt; de la Enfermedad Renal Crónica, definiendo una disminución severa a grave de la función renal.</t>
  </si>
  <si>
    <t>&lt;b&gt;CLASIFICACIÓN DE LA ENFERMEDAD RENAL CRÓNICA SEGÚN FILTRADO GLOMERULAR&lt;/b&gt;&lt;br /&gt;&lt;br /&gt;La estadificación de la Enfermedad Renal Crónica (ERC) permite ubicar al paciente en una etapa específica para evaluar el pronóstico y orientar el tratamiento de nefroprotección. De acuerdo a la caída del filtrado glomerular (FG) medido en ml/min/1.73m², se clasifica en los siguientes estadios:&lt;br /&gt;• &lt;b&gt;Estadio 1 (G1):&lt;/b&gt; Daño renal con FG normal o alto (&lt;b&gt;≥ 90&lt;/b&gt;).&lt;br /&gt;• &lt;b&gt;Estadio 2 (G2):&lt;/b&gt; Lesión renal con disminución leve del FG (&lt;b&gt;60-89&lt;/b&gt;).&lt;br /&gt;• &lt;b&gt;Estadio 3:&lt;/b&gt; Disminución moderada del FG. Se subdivide en &lt;b&gt;Estadio 3a&lt;/b&gt; (&lt;b&gt;45-59&lt;/b&gt;) y &lt;b&gt;Estadio 3b&lt;/b&gt; (&lt;b&gt;30-44&lt;/b&gt;).&lt;br /&gt;• &lt;b&gt;Estadio 4 (G4):&lt;/b&gt; Disminución severa a grave (&lt;b&gt;15-29&lt;/b&gt;).&lt;br /&gt;• &lt;b&gt;Estadio 5 (G5):&lt;/b&gt; Fallo renal terminal (&lt;b&gt;&lt; 15&lt;/b&gt;), etapa donde el paciente requiere diálisis o terapia de reemplazo renal.</t>
  </si>
  <si>
    <t>• &lt;b&gt;a) Estadio 4:&lt;/b&gt; Corresponde a pacientes con una tasa de filtración glomerular entre 15 y 29 ml/min/1.73m², encuadrando exactamente el valor de 22 ml/min/1.73m² presentado por el paciente.</t>
  </si>
  <si>
    <t>• &lt;b&gt;b) Estadio 2:&lt;/b&gt; Abarca a pacientes con un filtrado glomerular entre 60 y 89 ml/min/1.73m².&lt;br /&gt;• &lt;b&gt;c) Estadio 5:&lt;/b&gt; Define el fallo renal terminal con un filtrado glomerular menor a 15 ml/min/1.73m².&lt;br /&gt;• &lt;b&gt;d) Estadio 3b:&lt;/b&gt; Corresponde a una disminución moderada a severa con un filtrado glomerular entre 30 y 44 ml/min/1.73m².</t>
  </si>
  <si>
    <t>&lt;b&gt;EVALUACIÓN DE LA FUNCIÓN RENAL&lt;/b&gt;&lt;br /&gt;&lt;br /&gt;Para establecer el diagnóstico funcional de la enfermedad renal, la creatinina sérica aislada no alcanza para representar adecuadamente la función renal de un paciente ni para estimar directamente su filtrado, ya que varía significativamente según la edad, el sexo, la masa muscular y la dieta. Es estrictamente necesario aplicar fórmulas matemáticas validadas que estimen el FG a partir de este valor, utilizando ecuaciones como &lt;b&gt;CKD-EPI&lt;/b&gt; o &lt;b&gt;MDRD 4&lt;/b&gt;.</t>
  </si>
  <si>
    <t>Hombre de 59 años diabetes tipo 1 nefropatía TFG 38 ml/min/1.73m² neuropatía autónoma gastroparesia. ¿Complicación gastrointestinal?&lt;br /&gt;&lt;br /&gt;a) Diarrea autonómica&lt;br /&gt;&lt;br /&gt;b) Gastroparesia diabética&lt;br /&gt;&lt;br /&gt;c) Estenosis pilórica&lt;br /&gt;&lt;br /&gt;d) Esofagitis por reflujo</t>
  </si>
  <si>
    <t>b) Gastroparesia diabética</t>
  </si>
  <si>
    <t>En pacientes con diabetes mellitus, la &lt;b&gt;neuropatía autonómica&lt;/b&gt; compromete el tracto digestivo, generando &lt;b&gt;gastroparesia diabética&lt;/b&gt; como complicación gastrointestinal por retraso en el vaciamiento gástrico.</t>
  </si>
  <si>
    <t>&lt;b&gt;COMPLICACIONES MICROVASCULARES DE LA DIABETES MELLITUS&lt;/b&gt;&lt;br /&gt;&lt;br /&gt;La hiperglucemia sostenida induce injuria vascular y daño sistémico progresivo mediante vías metabólicas anómalas, activación de la proteína quinasa C (PKC) y estrés oxidativo.&lt;br /&gt;• &lt;b&gt;Daño microvascular:&lt;/b&gt; Produce nefropatía diabética, retinopatía y neuropatía (periférica y autonómica).&lt;br /&gt;• &lt;b&gt;Neuropatía autonómica:&lt;/b&gt; Afecta la inervación del sistema nervioso autónomo sobre los órganos internos. A nivel gastrointestinal, lesiona el nervio vago y produce un retraso patológico en el vaciamiento del estómago, originando la &lt;b&gt;gastroparesia diabética&lt;/b&gt;.&lt;br /&gt;• &lt;b&gt;Nefropatía diabética:&lt;/b&gt; Evoluciona con hiperfiltración, microalbuminuria persistente y caída irreversible del filtrado glomerular. Es la primera causa de insuficiencia renal crónica y de ingreso a hemodiálisis en el mundo.</t>
  </si>
  <si>
    <t>• &lt;b&gt;b) Gastroparesia diabética:&lt;/b&gt; Es la respuesta correcta. Es la complicación gastrointestinal directa originada por la neuropatía autonómica diabética, manifestada clínicamente por un vaciamiento gástrico marcadamente enlentecido, tal como lo indica explícitamente el enunciado.</t>
  </si>
  <si>
    <t>• &lt;b&gt;a) Diarrea autonómica:&lt;/b&gt; Es incorrecta. Aunque es una manifestación posible de la neuropatía autonómica, el enunciado especifica "gastroparesia" como el diagnóstico de base a relacionar con el tracto gastrointestinal superior.&lt;br /&gt;• &lt;b&gt;c) Estenosis pilórica:&lt;/b&gt; Es incorrecta. Responde a una obstrucción anatómica mecánica o hipertrofia del píloro, no a una lesión microvascular neuropática.&lt;br /&gt;• &lt;b&gt;d) Esofagitis por reflujo:&lt;/b&gt; Es incorrecta. Es un proceso inflamatorio de la mucosa esofágica inferior, sin relación causal primaria o directa con la neuropatía autonómica diabética.</t>
  </si>
  <si>
    <t>Respecto al tratamiento de la pericarditis aguda idiopática no complicada, las guías recomiendan de primera línea:&lt;br /&gt;&lt;br /&gt;a) Antibioterapia de amplio espectro empírica&lt;br /&gt;&lt;br /&gt;b) Corticoides sistémicos desde el inicio en todos los casos&lt;br /&gt;&lt;br /&gt;c) AAS o AINE asociados a colchicina, salvo contraindicación&lt;br /&gt;&lt;br /&gt;d) Solo reposo sin fármacos</t>
  </si>
  <si>
    <t>c) AAS o AINE asociados a colchicina, salvo contraindicación</t>
  </si>
  <si>
    <t>En la pericarditis aguda idiopática no complicada, el tratamiento de primera línea se basa en la administración de &lt;b&gt;AAS o AINEs&lt;/b&gt; (como el ibuprofeno o la indometacina) asociados a &lt;b&gt;colchicina&lt;/b&gt; para acelerar la respuesta y prevenir las recurrencias.</t>
  </si>
  <si>
    <t>&lt;b&gt;TRATAMIENTO DE LA PERICARDITIS AGUDA&lt;/b&gt;&lt;br /&gt;&lt;br /&gt;La pericarditis aguda idiopática o viral tiene un curso autolimitado en su mayoría. El tratamiento busca aliviar el dolor, reducir la inflamación y prevenir las recurrencias.&lt;br /&gt;• &lt;b&gt;Primera línea:&lt;/b&gt; Se basa en el uso de antiinflamatorios no esteroideos (&lt;b&gt;AINEs&lt;/b&gt;) o ácido acetilsalicílico (&lt;b&gt;AAS&lt;/b&gt;) a dosis plenas, disminuyendo progresivamente la posología según la mejoría clínica y de la proteína C reactiva.&lt;br /&gt;• &lt;b&gt;Colchicina:&lt;/b&gt; Se asocia como coadyuvante en primera línea. Su uso reduce la tasa de recurrencias y acelera la resolución de los síntomas.&lt;br /&gt;• &lt;b&gt;Restricción del esfuerzo:&lt;/b&gt; Se indica reposo físico hasta la normalización clínica, electrocardiográfica y de los biomarcadores inflamatorios.</t>
  </si>
  <si>
    <t>• &lt;b&gt;c) AAS o AINE asociados a colchicina, salvo contraindicación:&lt;/b&gt; Es la respuesta correcta. Es la indicación farmacológica de primera línea para tratar la inflamación pericárdica idiopática y prevenir los episodios recurrentes.</t>
  </si>
  <si>
    <t>• &lt;b&gt;a) Antibioterapia de amplio espectro empírica:&lt;/b&gt; Es incorrecta. La mayoría de los cuadros son idiopáticos o virales, no estando indicada la cobertura antibiótica a menos que se sospeche una pericarditis bacteriana.&lt;br /&gt;• &lt;b&gt;b) Corticoides sistémicos desde el inicio en todos los casos:&lt;/b&gt; Es incorrecta. Los corticoides sistémicos son fármacos de segunda línea. Su uso temprano eleva el riesgo de recurrencia, reservándose para casos refractarios o etiologías autoinmunes.&lt;br /&gt;• &lt;b&gt;d) Solo reposo sin fármacos:&lt;/b&gt; Es incorrecta. La restricción del esfuerzo físico forma parte del manejo, pero no reemplaza la necesidad de la terapia antiinflamatoria farmacológica.</t>
  </si>
  <si>
    <t>Mujer de 69 años litiasis bilateral infección urinaria obstructiva sepsis creatinina 5.1 mg/dl. ¿Manejo urgente?&lt;br /&gt;&lt;br /&gt;a) Diálisis urgente&lt;br /&gt;&lt;br /&gt;b) Cistoscopia ureteral stent&lt;br /&gt;&lt;br /&gt;c) Nefrostomía percutánea bilateral&lt;br /&gt;&lt;br /&gt;d) Antibióticos empíricos</t>
  </si>
  <si>
    <t>c) Nefrostomía percutánea bilateral</t>
  </si>
  <si>
    <t>En la insuficiencia renal aguda posrenal originada por una obstrucción ureteral bilateral litiásica complicada con sepsis, la desobstrucción urgente de la vía urinaria mediante derivación (como la &lt;b&gt;nefrostomía percutánea&lt;/b&gt;) es la medida terapéutica prioritaria para restituir el flujo y controlar el foco infeccioso cerrado.</t>
  </si>
  <si>
    <t>&lt;b&gt;INSUFICIENCIA RENAL AGUDA POSRENAL (OBSTRUCTIVA)&lt;/b&gt;&lt;br /&gt;&lt;br /&gt;El fracaso renal agudo posrenal ocupa el 10% de los casos de insuficiencia renal aguda. Ocurre por una alteración funcional o mecánica del flujo urinario en las vías excretoras.&lt;br /&gt;• &lt;b&gt;Fisiopatología:&lt;/b&gt; La obstrucción produce un aumento severo de la presión intraluminal de manera retrógrada con dilatación uretero-pielocalicial. Al distenderse las cavidades, la presión repercute sobre los glomérulos anulando físicamente la presión neta de filtración, deteriorando la función renal y dañando estructuralmente el parénquima.&lt;br /&gt;• &lt;b&gt;Condición de Falla Global:&lt;/b&gt; Para afectar la función renal global y generar IRA, la obstrucción ureteral debe ser bilateral, o unilateral en pacientes con riñón único.&lt;br /&gt;• &lt;b&gt;Etiología Intraluminal:&lt;/b&gt; Los cálculos (litiasis) son una causa intraluminal clásica de obstrucción ureteral.&lt;br /&gt;• &lt;b&gt;Pronóstico y Manejo:&lt;/b&gt; Las causas posrenales son rápidamente reversibles con un tratamiento oportuno de desobstrucción. Si la obstrucción no se soluciona a tiempo, repercute irreversiblemente en el parénquima, transformándose en una necrosis tubular aguda.</t>
  </si>
  <si>
    <t>• &lt;b&gt;c) Nefrostomía percutánea bilateral:&lt;/b&gt; Ante una insuficiencia renal aguda posrenal por litiasis ureteral bilateral complicada con sepsis, la prioridad médica y urológica es desobstruir la vía urinaria de emergencia para drenar la orina purulenta a tensión, evitar el daño parenquimatoso irreversible y controlar el foco séptico.</t>
  </si>
  <si>
    <t>• &lt;b&gt;a) Diálisis urgente:&lt;/b&gt; La causa primaria de la falla renal es mecánica y obstructiva. La diálisis no resuelve el foco infeccioso cerrado a tensión (sepsis urológica). La hemodiálisis se indica ante complicaciones refractarias (hiperkalemia, acidosis intratable, edema agudo de pulmón o uremia severa).&lt;br /&gt;• &lt;b&gt;b) Cistoscopia ureteral stent:&lt;/b&gt; La colocación de un stent ureteral es una opción de derivación, pero en el contexto de sepsis con inestabilidad clínica, la nefrostomía percutánea permite un drenaje externo rápido y menos invasivo para la vía urinaria inferior infectada.&lt;br /&gt;• &lt;b&gt;d) Antibióticos empíricos:&lt;/b&gt; Aunque el tratamiento antimicrobiano es necesario para el manejo de la sepsis, fracasará si no se asocia al drenaje urgente de la vía urinaria obstruida.</t>
  </si>
  <si>
    <t>(Nota: Datos extraídos de guías clínicas internacionales. Se sugiere contrastar con protocolos institucionales locales.)</t>
  </si>
  <si>
    <t>En la IC agudamente descompensada con edema agudo de pulmón hipertensivo, ¿qué medidas farmacológicas iniciales son prioritarias?&lt;br /&gt;&lt;br /&gt;a) AINE IV para el dolor&lt;br /&gt;&lt;br /&gt;b) AAS y estatinas en bolo&lt;br /&gt;&lt;br /&gt;c) Fluidos rápidos en grandes volúmenes&lt;br /&gt;&lt;br /&gt;d) Oxígeno, diurético de asa IV y vasodilatadores (por [Texto Cortado]</t>
  </si>
  <si>
    <t>d) Oxígeno, diurético de asa IV y vasodilatadores (por [Texto Cortado]</t>
  </si>
  <si>
    <t>En la insuficiencia cardíaca aguda descompensada que cursa con edema agudo de pulmón hipertensivo, el tratamiento primario e inmediato exige la utilización combinada de &lt;b&gt;oxigenoterapia&lt;/b&gt;, &lt;b&gt;diuréticos de asa endovenosos&lt;/b&gt; y &lt;b&gt;vasodilatadores&lt;/b&gt;.</t>
  </si>
  <si>
    <t>&lt;b&gt;TRATAMIENTO DEL EDEMA AGUDO DE PULMÓN (EAP) HIPERTENSIVO&lt;/b&gt;&lt;br /&gt;&lt;br /&gt;El abordaje de la insuficiencia cardíaca aguda con perfil húmedo y cálido (Stevenson B) y cifras tensionales elevadas (TAS &gt; 140 mmHg) requiere un manejo hemodinámico rápido para reducir la congestión y la hipoxemia:&lt;br /&gt;• &lt;b&gt;Oxigenoterapia:&lt;/b&gt; Se debe aportar oxígeno suplementario si la saturación es &lt; 90% para corregir la hipoxemia tisular secundaria al edema alveolar.&lt;br /&gt;• &lt;b&gt;Vasodilatadores:&lt;/b&gt; Reducen la congestión venosa y las resistencias sistémicas (precarga y poscarga). En el EAP hipertensivo se indica &lt;b&gt;Nitroprusiato de sodio&lt;/b&gt; o &lt;b&gt;Nitroglicerina&lt;/b&gt; por vía endovenosa.&lt;br /&gt;• &lt;b&gt;Diuréticos de asa:&lt;/b&gt; La &lt;b&gt;Furosemida endovenosa&lt;/b&gt; (40 a 240 mg) interfiere con la retención hidrosalina para reducir la sobrecarga de volumen mediante un balance hídrico negativo.</t>
  </si>
  <si>
    <t>• &lt;b&gt;d) Oxígeno, diurético de asa IV y vasodilatadores:&lt;/b&gt; Es la respuesta correcta. Es el esquema de primera línea para pacientes en EAP hipertensivo enfocado en mejorar la oxigenación, depletar el volumen hídrico retenido y reducir rápidamente la precarga y poscarga.</t>
  </si>
  <si>
    <t>• &lt;b&gt;a) AINE IV para el dolor:&lt;/b&gt; Es incorrecta. Los antiinflamatorios no esteroideos promueven la retención hidrosalina, alteran la función hemodinámica renal y agravan la insuficiencia cardíaca.&lt;br /&gt;• &lt;b&gt;b) AAS y estatinas en bolo:&lt;/b&gt; Es incorrecta. Son fármacos indicados primariamente en el síndrome coronario agudo, careciendo de acción aguda para resolver la severa urgencia congestiva pulmonar.&lt;br /&gt;• &lt;b&gt;c) Fluidos rápidos en grandes volúmenes:&lt;/b&gt; Es incorrecta. El paciente presenta un cuadro de severa congestión pulmonar retrógrada. Administrar fluidos empeora de forma catastrófica la hipoxemia y la extravasación alveolar.</t>
  </si>
  <si>
    <t>En las guías, un área mitral menor que uno coma cinco centímetros cuadrados suele considerarse:&lt;br /&gt;&lt;br /&gt;a) Estenosis apenas significativa&lt;br /&gt;&lt;br /&gt;b) Estenosis siempre leve&lt;br /&gt;&lt;br /&gt;c) Hallazgo sin correlación clínica&lt;br /&gt;&lt;br /&gt;d) Estenosis al menos moderada</t>
  </si>
  <si>
    <t>d) Estenosis al menos moderada</t>
  </si>
  <si>
    <t>Un área valvular mitral menor a &lt;b&gt;1.5 cm²&lt;/b&gt; define a la &lt;b&gt;estenosis mitral&lt;/b&gt; como una obstrucción &lt;b&gt;severa&lt;/b&gt; (o al menos moderada según la guía de referencia), imponiendo una resistencia patológica crítica al llenado del ventrículo izquierdo.</t>
  </si>
  <si>
    <t>&lt;b&gt;CLASIFICACIÓN Y SEVERIDAD DE LA ESTENOSIS MITRAL&lt;/b&gt;&lt;br /&gt;&lt;br /&gt;En condiciones normales, la apertura de la válvula mitral tiene un área de &lt;b&gt;3 cm²&lt;/b&gt; (o entre 4.0 y 6.0 cm²). En la etiología reumática ocurre una fusión comisural que genera un anillo fibrótico rígido, estrechando la válvula y limitando su apertura diástolica.&lt;br /&gt;• &lt;b&gt;Criterios cuantitativos de Severidad:&lt;/b&gt; Una estenosis mitral se define como severa cuando presenta un &lt;b&gt;área valvular mitral menor a 1.5 cm²&lt;/b&gt; o un gradiente medio mayor a 10 mmHg.&lt;br /&gt;• &lt;b&gt;Criterios históricos:&lt;/b&gt; De manera referencial e histórica, la estenosis clasifica como severa o grave cuando el área valvular es inferior a &lt;b&gt;1 cm²&lt;/b&gt;.</t>
  </si>
  <si>
    <t>• &lt;b&gt;d) Estenosis al menos moderada:&lt;/b&gt; Es la respuesta correcta. Según los criterios cuantitativos, un área menor a 1.5 cm² encuadra la valvulopatía directamente en el rango de estenosis severa, demostrando una obstrucción anatómica significativa al tracto de entrada.</t>
  </si>
  <si>
    <t>• &lt;b&gt;a) Estenosis apenas significativa:&lt;/b&gt; Es incorrecta. Una reducción del área a menos de 1.5 cm² desde los 4 a 6 cm² fisiológicos representa una pérdida masiva de la apertura valvular normal.&lt;br /&gt;• &lt;b&gt;b) Estenosis siempre leve:&lt;/b&gt; Es incorrecta. Supera ampliamente los parámetros hemodinámicos de una obstrucción leve.&lt;br /&gt;• &lt;b&gt;c) Hallazgo sin correlación clínica:&lt;/b&gt; Es incorrecta. Esta limitación genera gradientes de presión elevados que repercuten sobre la aurícula izquierda y el circuito venocapilar pulmonar de manera obligada.</t>
  </si>
  <si>
    <t>&lt;b&gt;REPERCUSIÓN HEMODINÁMICA DE LA ESTENOSIS&lt;/b&gt;&lt;br /&gt;&lt;br /&gt;Al disminuir el área valvular, se genera una severa dificultad en el llenado diastólico del ventrículo izquierdo.&lt;br /&gt;• &lt;b&gt;Aumento de presiones:&lt;/b&gt; La aurícula izquierda enfrenta gran resistencia, elevando sus presiones hasta 25 mmHg o más.&lt;br /&gt;• &lt;b&gt;Congestión:&lt;/b&gt; Esta presión se transmite de forma retrógrada al circuito venulocapilar pulmonar, provocando extravasación de líquido, congestión y edema pulmonar.</t>
  </si>
  <si>
    <t>Mujer de 35 años lupus presenta hematuria proteinuria hipertensión. ¿Clase de nefropatía lúpica?&lt;br /&gt;&lt;br /&gt;a) Clase IV difusa proliferativa&lt;br /&gt;&lt;br /&gt;b) Clase V membranosa&lt;br /&gt;&lt;br /&gt;c) Clase III focal proliferativa&lt;br /&gt;&lt;br /&gt;d) Clase II mesangial</t>
  </si>
  <si>
    <t>a) Clase IV difusa proliferativa</t>
  </si>
  <si>
    <t>En la nefritis lúpica, la asociación de proteinuria importante, sedimento urinario activo con hematuria e hipertensión arterial define a la &lt;b&gt;Clase IV (Nefritis lúpica difusa o proliferativa difusa)&lt;/b&gt;.</t>
  </si>
  <si>
    <t>&lt;b&gt;CLASIFICACIÓN CLÍNICA DE LA NEFRITIS LÚPICA&lt;/b&gt;&lt;br /&gt;&lt;br /&gt;La presentación clínica depende de la lesión patológica glomerular. Según la clasificación ISN/RPS, las clases funcionales y sus correlatos clínicos son:&lt;br /&gt;• &lt;b&gt;Clase II (Proliferativa mesangial):&lt;/b&gt; Cursa con proteinuria leve o moderada. No asocia insuficiencia renal ni hipertensión arterial.&lt;br /&gt;• &lt;b&gt;Clase III (Focal o proliferativa focal):&lt;/b&gt; Cursa con proteinuria moderada, microhematuria e hipertensión arterial. La insuficiencia renal es poco frecuente.&lt;br /&gt;• &lt;b&gt;Clase IV (Difusa o proliferativa difusa):&lt;/b&gt; Tiene la mayor incidencia (40 al 60% de los casos). Cursa con proteinuria importante, sedimento activo e hipertensión arterial. Se presenta como insuficiencia renal aguda en casi el 50% de los casos.&lt;br /&gt;• &lt;b&gt;Clase V (Membranosa):&lt;/b&gt; Cursa con proteinuria. El síndrome nefrótico aparece en más del 50% de los casos. La hematuria es rara.</t>
  </si>
  <si>
    <t>• &lt;b&gt;a) Clase IV difusa proliferativa:&lt;/b&gt; Es la respuesta correcta. Esta clase asocia sedimento activo con hematuria, proteinuria importante e hipertensión arterial, abarcando lesiones en más del 50% de los glomérulos.</t>
  </si>
  <si>
    <t>• &lt;b&gt;b) Clase V membranosa:&lt;/b&gt; Es incorrecta. Cursa predominantemente con proteinuria de rango nefrótico, siendo la hematuria un hallazgo raro.&lt;br /&gt;• &lt;b&gt;c) Clase III focal proliferativa:&lt;/b&gt; Es incorrecta. Compromete a menos del 50% de los glomérulos. Cursa con proteinuria moderada y microhematuria, pero con una evolución a insuficiencia renal poco frecuente.&lt;br /&gt;• &lt;b&gt;d) Clase II mesangial:&lt;/b&gt; Es incorrecta. Cursa con proteinuria leve o moderada, sin el desarrollo de hipertensión arterial ni compromiso de la función renal.</t>
  </si>
  <si>
    <t>&lt;b&gt;DETERMINANTES DE MAL PRONÓSTICO EN LA CLASE IV&lt;/b&gt;&lt;br /&gt;&lt;br /&gt;Los cuatro determinantes clínicos y de laboratorio asociados a la &lt;b&gt;Clase IV&lt;/b&gt; (peor pronóstico) son:&lt;br /&gt;• &lt;b&gt;Sedimento activo:&lt;/b&gt; Predominio de hematuria glomerular.&lt;br /&gt;• &lt;b&gt;Hipertensión Arterial (HTA).&lt;/b&gt;&lt;br /&gt;• &lt;b&gt;C3 Disminuido.&lt;/b&gt;&lt;br /&gt;• &lt;b&gt;Creatinina elevada:&lt;/b&gt; Valores mayores a 1.4 mg/dl.</t>
  </si>
  <si>
    <t>Niño de 2 años BCG vacunado presenta linfadenitis supurativa local mes 3. ¿Cuál es el manejo recomendado inicial?&lt;br /&gt;&lt;br /&gt;a) Corticoides locales&lt;br /&gt;&lt;br /&gt;b) Antituberculosos sistémicos&lt;br /&gt;&lt;br /&gt;c) Drenaje incisión simple&lt;br /&gt;&lt;br /&gt;d) Observación espontánea</t>
  </si>
  <si>
    <t>c) Drenaje incisión simple</t>
  </si>
  <si>
    <t>Las complicaciones regionales de la vacuna BCG, como la &lt;b&gt;adenitis supurada&lt;/b&gt;, carecen de indicación para recibir tratamiento con fármacos antituberculosos sistémicos, requiriendo un manejo de tipo local para evacuar la colección.</t>
  </si>
  <si>
    <t>&lt;b&gt;COMPLICACIONES DE LA VACUNA BCG&lt;/b&gt;&lt;br /&gt;&lt;br /&gt;La administración de la vacuna BCG genera complicaciones adversas clasificadas según su extensión anatómica:&lt;br /&gt;• &lt;b&gt;Complicaciones locales:&lt;/b&gt; Incluyen lentitud en la cicatrización, ulceración extensiva, infección de la lesión (piodermitis), abscesos locales (por defecto en la técnica de aplicación), reacciones pseudo-eczematosas, formación de cicatrices queloides y lupus. Estas alteraciones no requieren tratamiento específico antituberculoso.&lt;br /&gt;• &lt;b&gt;Complicaciones regionales:&lt;/b&gt; Las &lt;b&gt;adenitis&lt;/b&gt; son las más frecuentes. Aparecen como adenitis inflamatoria simple o supurada, manifestándose entre los 2 a 9 meses después de la vacunación.&lt;br /&gt;• &lt;b&gt;Complicaciones sistémicas:&lt;/b&gt; Abarcan la generalización de la BCG (extremadamente rara, atribuible a síndromes de inmunodeficiencia), reacciones anafilactoides al dextrán y osteítis u osteomielitis alejadas del foco de aplicación. Requieren ser tratadas obligatoriamente con los 4 fármacos específicos de primera línea.</t>
  </si>
  <si>
    <t>• &lt;b&gt;c) Drenaje incisión simple:&lt;/b&gt; Es la respuesta correcta. Ante una adenitis supurada regional por la vacuna BCG, el manejo local con drenaje permite evacuar la colección purulenta de forma mecánica. (Nota: El tratamiento específico de drenaje se infiere de la práctica clínica estándar, dado que las directrices indican la restricción del uso de drogas sistémicas para este nivel de complicación regional).</t>
  </si>
  <si>
    <t>• &lt;b&gt;a) Corticoides locales:&lt;/b&gt; Es incorrecta. Su uso no resuelve la colección purulenta subyacente.&lt;br /&gt;• &lt;b&gt;b) Antituberculosos sistémicos:&lt;/b&gt; Es incorrecta. La indicación de las 4 drogas antituberculosas se exige obligatoriamente solo para las complicaciones sistémicas y la afectación ósea, no para las adenitis regionales.&lt;br /&gt;• &lt;b&gt;d) Observación espontánea:&lt;/b&gt; Es incorrecta. Al avanzar a un estadio supurativo (abscedado), la lesión exige una intervención local activa para su evacuación.</t>
  </si>
  <si>
    <t>&lt;b&gt;CONTRAINDICACIONES DE LA VACUNA BCG&lt;/b&gt;&lt;br /&gt;&lt;br /&gt;Al tratarse de una vacuna a microorganismos vivos atenuados, hay restricciones estrictas para su aplicación:&lt;br /&gt;• Infantes con infección confirmada por &lt;b&gt;VIH&lt;/b&gt; (con o sin síntomas concurrentes).&lt;br /&gt;• Recién nacidos de madre con &lt;b&gt;VIH&lt;/b&gt;, cuya serología propia sea aún desconocida pero presenten síntomas sugestivos de la infección.</t>
  </si>
  <si>
    <t>¿Cuál de los siguientes factores es un predictor de mal pronóstico en la estenosis mitral?&lt;br /&gt;&lt;br /&gt;a) Fibrilación auricular&lt;br /&gt;&lt;br /&gt;b) Calcificación de las valvas mitrales&lt;br /&gt;&lt;br /&gt;c) Hipertensión sistémica&lt;br /&gt;&lt;br /&gt;d) Hipertensión pulmonar</t>
  </si>
  <si>
    <t>d) Hipertensión pulmonar</t>
  </si>
  <si>
    <t>En la &lt;b&gt;estenosis mitral&lt;/b&gt;, el desarrollo de &lt;b&gt;hipertensión pulmonar&lt;/b&gt; es un predictor de mal pronóstico que evidencia la repercusión hemodinámica retrógrada severa, indicando la necesidad de intervención terapéutica incluso en pacientes asintomáticos.</t>
  </si>
  <si>
    <t>&lt;b&gt;REPERCUSIÓN HEMODINÁMICA Y PRONÓSTICO DE LA ESTENOSIS MITRAL&lt;/b&gt;&lt;br /&gt;&lt;br /&gt;La estenosis mitral genera una restricción a la apertura valvular que dificulta el llenado del ventrículo izquierdo, provocando un aumento de presión en la aurícula izquierda.&lt;br /&gt;• &lt;b&gt;Congestión pulmonar:&lt;/b&gt; La elevación de presiones (hasta 25 mmHg o más) se transmite de forma retrógrada al circuito venulocapilar pulmonar, causando extravasación de líquido y edema.&lt;br /&gt;• &lt;b&gt;Hipertensión Pulmonar Severa:&lt;/b&gt; Ante la elevación sostenida desde la aurícula, el circuito pulmonar responde con vasoconstricción y un remodelado estructural de la pared de la arteria pulmonar (segunda estenosis). La arteria pulmonar comienza a manejar presiones alarmantemente altas (130-80 mmHg).&lt;br /&gt;• &lt;b&gt;Cor Pulmonale (Falla Derecha):&lt;/b&gt; El ventrículo derecho debe contraerse venciendo esta nueva y masiva resistencia (aumento extremo de la poscarga derecha). Al tener un punto de claudicación más bajo, fracasa rápidamente, desarrollando hipertrofia, dilatación y congestión venosa sistémica.&lt;br /&gt;• &lt;b&gt;Implicancia pronóstica:&lt;/b&gt; La presencia de hipertensión pulmonar documentada en reposo o esfuerzo determina un pronóstico adverso y fundamenta la indicación de intervención quirúrgica o percutánea, aun en pacientes asintomáticos.</t>
  </si>
  <si>
    <t>• &lt;b&gt;d) Hipertensión pulmonar:&lt;/b&gt; Es la respuesta correcta. En la historia natural de la estenosis mitral, la aparición de hipertensión pulmonar evidencia el fracaso del circuito venocapilar y el inicio del remodelado arterial pulmonar. Este evento sobrecarga al ventrículo derecho y marca un deterioro hemodinámico severo de mal pronóstico.</t>
  </si>
  <si>
    <t>• &lt;b&gt;a) Fibrilación auricular:&lt;/b&gt; Es incorrecta. Su aparición por dilatación auricular es una arritmia de altísima incidencia que descompensa el cuadro y favorece la embolia, pero la instauración de hipertensión pulmonar define un estadio de mayor claudicación hemodinámica y peor pronóstico sistémico.&lt;br /&gt;• &lt;b&gt;b) Calcificación de las valvas mitrales:&lt;/b&gt; Es incorrecta. El grado de calcificación valvular se evalúa en el Score de Wilkins para decidir la factibilidad de una valvuloplastia percutánea frente al reemplazo quirúrgico, no siendo el determinante hemodinámico primario de mortalidad.&lt;br /&gt;• &lt;b&gt;c) Hipertensión sistémica:&lt;/b&gt; Es incorrecta. En la estenosis mitral pura, el ventrículo izquierdo recibe un llenado diastólico reducido y maneja volúmenes bajos, quedando protegido de la sobrecarga. La hipertensión sistémica no es una consecuencia directa ni un predictor de mal pronóstico en la evolución de esta valvulopatía.</t>
  </si>
  <si>
    <t>Paciente de 20 años mujer anticonceptivo oral cistitis recurrente. ¿Factor riesgo específico?&lt;br /&gt;&lt;br /&gt;a) Progestágenos solos&lt;br /&gt;&lt;br /&gt;b) Dispositivo intrauterino&lt;br /&gt;&lt;br /&gt;c) Diafragma espermicida&lt;br /&gt;&lt;br /&gt;d) Estrógenos elevados</t>
  </si>
  <si>
    <t>c) Diafragma espermicida</t>
  </si>
  <si>
    <t>En mujeres jóvenes premenopáusicas, el uso de productos &lt;b&gt;espermicidas&lt;/b&gt; es un factor de riesgo para el desarrollo de &lt;b&gt;cistitis recurrente&lt;/b&gt;.</t>
  </si>
  <si>
    <t>&lt;b&gt;FACTORES DE RIESGO PARA CISTITIS RECURRENTE EN LA MUJER&lt;/b&gt;&lt;br /&gt;&lt;br /&gt;Las cistitis recurrentes ocurren en el 50-80% de las mujeres de la población general. Los factores que predisponen a esta recurrencia en mujeres premenopáusicas incluyen:&lt;br /&gt;• &lt;b&gt;Uso de productos espermicidas.&lt;/b&gt;&lt;br /&gt;• Ser sexualmente activas (factores mecánicos relacionados al coito).&lt;br /&gt;• Factores genéticos y biológicos (fenotipo no secretor).&lt;br /&gt;• Antecedente de una primera infección del tracto urinario antes de los 15 años.&lt;br /&gt;• Antecedente de historia de infecciones urinarias recurrentes en la madre.</t>
  </si>
  <si>
    <t>• &lt;b&gt;c) Diafragma espermicida:&lt;/b&gt; Es la respuesta correcta. El uso de productos espermicidas es un factor de riesgo comprobado para la recurrencia de cistitis en mujeres en etapa premenopáusica.</t>
  </si>
  <si>
    <t>• &lt;b&gt;a) Progestágenos solos:&lt;/b&gt; Es incorrecta. No son un factor de riesgo específico para cistitis recurrente.&lt;br /&gt;• &lt;b&gt;b) Dispositivo intrauterino:&lt;/b&gt; Es incorrecta. Su uso se asocia a infecciones ginecológicas o pélvicas, pero no es el factor predisponente urinario primario en este escenario.&lt;br /&gt;• &lt;b&gt;d) Estrógenos elevados:&lt;/b&gt; Es incorrecta. La depleción de estrógenos (como ocurre en la menopausia) altera la flora vaginal, causa disminución de lactobacilos y predispone a la colonización por E. coli y cistitis; los estrógenos elevados no generan este riesgo.</t>
  </si>
  <si>
    <t>Paciente de 55 años con diabetes mellitus tipo 2 de 12 años de evolución presenta microalbuminuria de 150 mg/día. ¿Cuál es la clasificación de la nefropatía diabética?&lt;br /&gt;&lt;br /&gt;a) Normoalbuminuria&lt;br /&gt;&lt;br /&gt;b) Microalbuminuria&lt;br /&gt;&lt;br /&gt;c) Proteinuria macroalbuminúrica&lt;br /&gt;&lt;br /&gt;d) Enfermedad renal terminal</t>
  </si>
  <si>
    <t>b) Microalbuminuria</t>
  </si>
  <si>
    <t>Una excreción de albúmina en orina de 24 horas entre &lt;b&gt;30 y 300 mg/día&lt;/b&gt; define el estadio de &lt;b&gt;microalbuminuria&lt;/b&gt; (Nefropatía Diabética Incipiente).</t>
  </si>
  <si>
    <t>&lt;b&gt;ESTADIOS DE LA NEFROPATÍA DIABÉTICA Y ALBUMINURIA&lt;/b&gt;&lt;br /&gt;&lt;br /&gt;La progresión de la lesión renal en el paciente diabético cursa con los siguientes estadios funcionales y valores de excreción de albúmina en orina de 24 horas:&lt;br /&gt;• &lt;b&gt;Etapa I y II (Preclínica y Silenciosa):&lt;/b&gt; Cursan con normoalbuminuria, definiendo valores menores a &lt;b&gt;30 mg/día&lt;/b&gt;.&lt;br /&gt;• &lt;b&gt;Etapa III (Incipiente):&lt;/b&gt; Aparece &lt;b&gt;microalbuminuria persistente&lt;/b&gt;, con valores de excreción entre &lt;b&gt;30 y 300 mg/día&lt;/b&gt; (o 20 a 200 µg/min).&lt;br /&gt;• &lt;b&gt;Etapa IV (Manifiesta o Clínica):&lt;/b&gt; Aparece &lt;b&gt;proteinuria franca o macroalbuminuria&lt;/b&gt;, con valores persistentes mayores a &lt;b&gt;300 mg/día&lt;/b&gt;.&lt;br /&gt;• &lt;b&gt;Etapa V (Insuficiencia Renal Terminal):&lt;/b&gt; Descenso irreversible del filtrado glomerular (menor a 20 ml/min) con requerimiento de hemodiálisis o diálisis peritoneal.</t>
  </si>
  <si>
    <t>• &lt;b&gt;b) Microalbuminuria:&lt;/b&gt; Es la respuesta correcta. En el análisis de orina de 24 horas, un valor de excreción de albúmina entre 30 y 300 mg/día establece el diagnóstico de microalbuminuria. El valor presentado de 150 mg/día encuadra exactamente en este parámetro de la Etapa III.</t>
  </si>
  <si>
    <t>• &lt;b&gt;a) Normoalbuminuria:&lt;/b&gt; Es incorrecta. Corresponde a una excreción de albúmina menor a 30 mg/día.&lt;br /&gt;• &lt;b&gt;c) Proteinuria macroalbuminúrica:&lt;/b&gt; Es incorrecta. También denominada proteinuria franca, agrupa a los valores de excreción superiores a 300 mg/día.&lt;br /&gt;• &lt;b&gt;d) Enfermedad renal terminal:&lt;/b&gt; Es incorrecta. Corresponde a la Etapa V de la nefropatía diabética, definida por una caída severa del filtrado glomerular con uremia terminal, independiente de la medición aislada de la albuminuria.</t>
  </si>
  <si>
    <t>&lt;b&gt;CATEGORÍAS CLÍNICAS DEL COCIENTE ALBÚMINA/CREATININA&lt;/b&gt;&lt;br /&gt;&lt;br /&gt;Para obviar la recolección de orina de 24 horas, se utiliza el cociente en una muestra aislada (mg/g):&lt;br /&gt;• &lt;b&gt;Óptimo:&lt;/b&gt; Menor a 10 mg/g.&lt;br /&gt;• &lt;b&gt;Normal alto:&lt;/b&gt; 10 a 29 mg/g.&lt;br /&gt;• &lt;b&gt;Alto (Microalbuminuria):&lt;/b&gt; 30 a 299 mg/g.&lt;br /&gt;• &lt;b&gt;Muy alto (Macroproteinuria):&lt;/b&gt; Mayor o igual a 300 mg/g.</t>
  </si>
  <si>
    <t>Hombre de 73 años EPOC presenta síncope esfuerzo. ¿Complicación cardiovascular asociada?&lt;br /&gt;&lt;br /&gt;a) Hipotensión ortostática severa&lt;br /&gt;&lt;br /&gt;b) Tromboembolismo pulmonar&lt;br /&gt;&lt;br /&gt;c) Fibrilación auricular continua&lt;br /&gt;&lt;br /&gt;d) Bloqueo AV 2° tipo II</t>
  </si>
  <si>
    <t>b) Tromboembolismo pulmonar</t>
  </si>
  <si>
    <t>En pacientes con enfermedad pulmonar obstructiva crónica (EPOC), el desarrollo de un &lt;b&gt;tromboembolismo pulmonar&lt;/b&gt; es una complicación cardiovascular aguda que puede manifestarse clínicamente con &lt;b&gt;síncope de esfuerzo&lt;/b&gt;, secundario a la sobrecarga brusca y disfunción crítica del ventrículo derecho.</t>
  </si>
  <si>
    <t>&lt;b&gt;TROMBOEMBOLISMO PULMONAR, EPOC Y COR PULMONALE&lt;/b&gt;&lt;br /&gt;&lt;br /&gt;La EPOC avanzada genera hipoxemia severa (&lt; 60 mmHg) e hipercapnia, conduciendo a vasoconstricción pulmonar sostenida y sobrecarga crónica del ventrículo derecho (cor pulmonale).&lt;br /&gt;• &lt;b&gt;Riesgo Tromboembólico:&lt;/b&gt; La inmovilidad, la inflamación sistémica, la policitemia compensatoria y la estasis venosa por falla ventricular derecha convierten a la EPOC en un factor de riesgo clínico adquirido para la enfermedad tromboembólica venosa.&lt;br /&gt;• &lt;b&gt;Fisiopatología del Síncope:&lt;/b&gt; La oclusión vascular por un émbolo incrementa agudamente la poscarga del ventrículo derecho. La rápida dilatación ventricular derecha comprime el ventrículo izquierdo (movimiento paradojal del tabique), disminuyendo drásticamente el llenado y el gasto cardíaco sistémico. La caída crítica de la perfusión cerebral durante el requerimiento del esfuerzo desencadena el síncope.&lt;br /&gt;• &lt;b&gt;Manifestaciones del TEP:&lt;/b&gt; Cursa con disnea súbita, taquipnea, dolor torácico pleurítico, tos y, en eventos masivos de alto riesgo, hipotensión arterial y síncope (o muerte súbita).</t>
  </si>
  <si>
    <t>• &lt;b&gt;b) Tromboembolismo pulmonar:&lt;/b&gt; Es la respuesta correcta. En el contexto de un paciente con EPOC y remodelado vascular pulmonar crónico, un evento tromboembólico agudo agrava críticamente la hemodinamia del ventrículo derecho, desplomando el gasto cardíaco izquierdo y provocando hipoperfusión cerebral aguda manifestada como síncope durante el esfuerzo.</t>
  </si>
  <si>
    <t>• &lt;b&gt;a) Hipotensión ortostática severa:&lt;/b&gt; Es incorrecta. Responde a un fracaso autonómico o depleción de volumen al cambiar bruscamente a la posición de pie, no relacionándose primariamente con el esfuerzo físico ni siendo una complicación cardiovascular derivada de la EPOC.&lt;br /&gt;• &lt;b&gt;c) Fibrilación auricular continua:&lt;/b&gt; Es incorrecta. Aunque la dilatación auricular derecha en el cor pulmonale predispone a arritmias, la fibrilación auricular cursa con palpitaciones y empeoramiento de la disnea; el síncope de esfuerzo es el síntoma paradigmático de la oclusión severa del tracto derecho como ocurre en el TEP.&lt;br /&gt;• &lt;b&gt;d) Bloqueo AV 2° tipo II:&lt;/b&gt; Es incorrecta. Es un trastorno anatómico del sistema de conducción infra-Hisiano que puede causar síncope (crisis de Stokes-Adams), pero carece de vínculo patogénico directo con las complicaciones cardiovasculares de la EPOC.</t>
  </si>
  <si>
    <t>&lt;b&gt;ESTRATIFICACIÓN DE RIESGO EN EL TEP&lt;/b&gt;&lt;br /&gt;&lt;br /&gt;La manifestación de síncope o hipotensión sostenida (&lt; 90 mmHg) ubica al tromboembolismo pulmonar dentro de la categoría de &lt;b&gt;Alto Riesgo (TEP Masivo)&lt;/b&gt;. Este estadio cursa con falla catastrófica del ventrículo derecho y shock cardiogénico, requiriendo el uso inmediato de terapéutica fibrinolítica (trombolisis) para disolver el coágulo y salvar la vida del paciente.</t>
  </si>
  <si>
    <t>En un IAM sin elevación de ST tratado con ICP, la duración habitual de la doble antiagregación puede acortarse por debajo de doce meses cuando:&lt;br /&gt;&lt;br /&gt;a) El LDL es bajo&lt;br /&gt;&lt;br /&gt;b) El paciente es joven&lt;br /&gt;&lt;br /&gt;c) El riesgo hemorrágico es muy alto, ajustando duración a 6 o 3 meses según guías y tipo de Stent&lt;br /&gt;&lt;br /&gt;d) Se usó clopidogrel</t>
  </si>
  <si>
    <t>c) El riesgo hemorrágico es muy alto, ajustando duración a 6 o 3 meses según guías y tipo de Stent</t>
  </si>
  <si>
    <t>En el síndrome coronario agudo sin elevación del segmento ST, la terapéutica antitrombótica impone una &lt;b&gt;doble antiagregación plaquetaria&lt;/b&gt; habitual por &lt;b&gt;12 meses&lt;/b&gt;, pero la duración debe acortarse en pacientes que presenten un &lt;b&gt;alto riesgo hemorrágico&lt;/b&gt;.</t>
  </si>
  <si>
    <t>&lt;b&gt;TRATAMIENTO ANTITROMBÓTICO EN EL SCASEST&lt;/b&gt;&lt;br /&gt;&lt;br /&gt;El esquema terapéutico farmacológico se basa en revertir la fisiopatología de la placa complicada mediante terapia antiisquémica, anticoagulante y antiagregante.&lt;br /&gt;• &lt;b&gt;Doble Antiagregación Plaquetaria:&lt;/b&gt; Indicada para frenar la cascada primaria de agregación. Consiste en una dosis de mantenimiento de &lt;b&gt;Aspirina&lt;/b&gt; (75 a 100 mg diarios) combinada con un inhibidor del receptor P2Y12, como el &lt;b&gt;Clopidogrel&lt;/b&gt; (75 mg por día), &lt;b&gt;Prasugrel&lt;/b&gt; o &lt;b&gt;Ticagrelor&lt;/b&gt;. Este esquema está indicado habitualmente por el lapso de &lt;b&gt;1 año (12 meses)&lt;/b&gt;.&lt;br /&gt;• &lt;b&gt;Riesgo Hemorrágico:&lt;/b&gt; Al indicar estos fármacos rige la premisa fundamental de que a mayor efectividad antitrombótica, mayor es el riesgo de sangrado. En pacientes con alto riesgo de sangrado (como mayores de 75 años, antecedente de ACV o bajo peso), se proscriben los agentes más potentes (como el Prasugrel) y se justifica acortar la duración de la doble antiagregación para evitar complicaciones hemorrágicas severas.</t>
  </si>
  <si>
    <t>• &lt;b&gt;c) El riesgo hemorrágico es muy alto, ajustando duración a 6 o 3 meses según guías y tipo de Stent:&lt;/b&gt; Es la respuesta correcta. La duración estándar de la doble antiagregación post síndrome coronario agudo es de 12 meses, pero se exige reducir este tiempo en pacientes cuyo riesgo de sangrado supere al beneficio antitrombótico.</t>
  </si>
  <si>
    <t>• &lt;b&gt;a) El LDL es bajo:&lt;/b&gt; Es incorrecta. El nivel de LDL orienta la intensidad de la terapia hipolipemiante con estatinas (buscando metas &lt; 70 mg/dl o &lt; 55 mg/dl), pero no constituye un parámetro para acortar el tiempo de la doble protección antiplaquetaria.&lt;br /&gt;• &lt;b&gt;b) El paciente es joven:&lt;/b&gt; Es incorrecta. La edad joven no reduce el riesgo trombótico inherente al síndrome coronario agudo; por el contrario, la edad avanzada (&gt; 75 años) es un factor que incrementa el riesgo de sangrado y obliga a evaluar modificaciones en el esquema.&lt;br /&gt;• &lt;b&gt;d) Se usó clopidogrel:&lt;/b&gt; Es incorrecta. El clopidogrel es uno de los agentes de elección para conformar la doble antiagregación, y su indicación de mantenimiento estándar también está pautada por 1 año.</t>
  </si>
  <si>
    <t>Hombre de 68 años con diabetes tipo 2, nefropatía, TFG 28 ml/min/1.73m² y edema 2+. ¿Diurético de elección?&lt;br /&gt;&lt;br /&gt;a) Espironolactona 25 mg&lt;br /&gt;&lt;br /&gt;b) Hidroclorotiazida 25 mg&lt;br /&gt;&lt;br /&gt;c) Torsemida 20 mg diarios&lt;br /&gt;&lt;br /&gt;d) Furosemida 40 mg diarios</t>
  </si>
  <si>
    <t>d) Furosemida 40 mg diarios</t>
  </si>
  <si>
    <t>Cuando el filtrado glomerular cae por debajo de &lt;b&gt;30 ml/min&lt;/b&gt;, los diuréticos tiazídicos pierden eficacia y están contraindicados junto a los ahorradores de potasio, debiendo rotar obligatoriamente a &lt;b&gt;diuréticos de asa (furosemida)&lt;/b&gt;.</t>
  </si>
  <si>
    <t>&lt;b&gt;USO DE DIURÉTICOS EN LA ENFERMEDAD RENAL CRÓNICA&lt;/b&gt;&lt;br /&gt;&lt;br /&gt;La progresión del daño renal y la caída del filtrado glomerular exigen ajustar el esquema diurético para el manejo de la sobrecarga de volumen:&lt;br /&gt;• &lt;b&gt;Filtrado &gt; 30 ml/min:&lt;/b&gt; Se utilizan diuréticos tiazídicos (como la hidroclorotiazida).&lt;br /&gt;• &lt;b&gt;Filtrado &lt; 30 ml/min:&lt;/b&gt; Las tiazidas pierden eficacia y están contraindicadas. Se prohíbe el uso de diuréticos ahorradores de potasio (como la espironolactona) por el elevado riesgo de hiperkalemia. En esta etapa, el paciente debe rotar obligatoriamente al uso de &lt;b&gt;diuréticos de asa&lt;/b&gt; (furosemida) para forzar la natriuresis y la pérdida de agua.</t>
  </si>
  <si>
    <t>• &lt;b&gt;d) Furosemida 40 mg diarios:&lt;/b&gt; Es la respuesta correcta. Ante un paciente con un filtrado glomerular de 28 ml/min/1.73m² (menor a 30 ml/min) y edema, la furosemida es el diurético de asa indicado para tratar la sobrecarga de volumen, ya que las demás opciones de primera línea pierden eficacia o están contraindicadas.</t>
  </si>
  <si>
    <t>• &lt;b&gt;a) Espironolactona 25 mg:&lt;/b&gt; Es incorrecta. Es un diurético ahorrador de potasio contraindicado en filtrados menores a 30 ml/min debido al riesgo de retención de potasio (hiperkalemia severa).&lt;br /&gt;• &lt;b&gt;b) Hidroclorotiazida 25 mg:&lt;/b&gt; Es incorrecta. Es un diurético tiazídico. Al descender el filtrado por debajo de 30 ml/min, pierde su eficacia natriurética y está formalmente contraindicada.&lt;br /&gt;• &lt;b&gt;c) Torsemida 20 mg diarios:&lt;/b&gt; Es incorrecta. Si bien es un diurético de asa, las pautas nefrológicas establecen a la furosemida como la droga obligatoria a rotar en este escenario de filtrado disminuido.</t>
  </si>
  <si>
    <t>La tríada clínica clásica del taponamiento cardíaco incluye:&lt;br /&gt;&lt;br /&gt;a) Hipertensión, crepitantes y soplo sistólico&lt;br /&gt;&lt;br /&gt;b) Fiebre, petequias y cianosis&lt;br /&gt;&lt;br /&gt;c) Hipotensión, ingurgitación yugular y ruidos cardíacos apagados&lt;br /&gt;&lt;br /&gt;d) Dolor pleurítico, tos y hemoptisis</t>
  </si>
  <si>
    <t>c) Hipotensión, ingurgitación yugular y ruidos cardíacos apagados</t>
  </si>
  <si>
    <t>La tríada clínica del &lt;b&gt;taponamiento cardíaco&lt;/b&gt; (Tríada de Beck) incluye la presencia de &lt;b&gt;hipotensión arterial&lt;/b&gt;, &lt;b&gt;ingurgitación yugular&lt;/b&gt; y &lt;b&gt;ruidos cardíacos apagados&lt;/b&gt;.</t>
  </si>
  <si>
    <t>&lt;b&gt;TAPONAMIENTO CARDÍACO Y TRÍADA DE BECK&lt;/b&gt;&lt;br /&gt;&lt;br /&gt;El taponamiento cardíaco es una emergencia mecánica y hemodinámica originada por la acumulación rápida de líquido en el espacio pericárdico, restringiendo el llenado diastólico de las cavidades cardíacas.&lt;br /&gt;• &lt;b&gt;Fisiopatología:&lt;/b&gt; El aumento crítico de la presión intrapericárdica supera la presión venosa central, impidiendo el retorno venoso y colapsando las cavidades derechas. Esto genera una caída abrupta del gasto cardíaco y un estado de shock obstructivo.&lt;br /&gt;• &lt;b&gt;Tríada de Beck:&lt;/b&gt; Es la presentación clínica de esta entidad, que cursa con tres signos fundamentales:&lt;br /&gt;1. &lt;b&gt;Hipotensión arterial:&lt;/b&gt; Consecuencia de la caída masiva del volumen minuto y el gasto cardíaco.&lt;br /&gt;2. &lt;b&gt;Ingurgitación yugular:&lt;/b&gt; Refleja la elevación de la presión venosa central ante la incapacidad del corazón derecho para aceptar el retorno venoso.&lt;br /&gt;3. &lt;b&gt;Ruidos cardíacos apagados:&lt;/b&gt; Se producen por el efecto de aislamiento acústico que genera la capa de líquido a tensión interpuesta entre el miocardio y la pared torácica.&lt;br /&gt;• &lt;b&gt;Diagnóstico y Manejo:&lt;/b&gt; Exige un ecocardiograma urgente para su confirmación. El tratamiento de primera línea consiste en la descompresión mecánica mediante pericardiocentesis o drenaje pericárdico.</t>
  </si>
  <si>
    <t>• &lt;b&gt;c) Hipotensión, ingurgitación yugular y ruidos cardíacos apagados:&lt;/b&gt; Es la respuesta correcta. Estos tres signos conforman la Tríada de Beck, manifestación clínica del taponamiento cardíaco que refleja el colapso hemodinámico obstructivo y la presencia de líquido a tensión en el saco pericárdico.</t>
  </si>
  <si>
    <t>• &lt;b&gt;a) Hipertensión, crepitantes y soplo sistólico:&lt;/b&gt; Es incorrecta. Estos signos sugieren insuficiencia cardíaca izquierda descompensada o valvulopatía, opuestos al shock obstructivo hipotensivo del taponamiento.&lt;br /&gt;• &lt;b&gt;b) Fiebre, petequias y cianosis:&lt;/b&gt; Es incorrecta. Este conjunto de signos orienta hacia procesos infecciosos sistémicos como la endocarditis infecciosa.&lt;br /&gt;• &lt;b&gt;d) Dolor pleurítico, tos y hemoptisis:&lt;/b&gt; Es incorrecta. Es la presentación clásica del tromboembolismo pulmonar con infarto pulmonar.</t>
  </si>
  <si>
    <t>Mujer de 44 años con asma ocupacional en peluquería presenta síntomas solo laborales. ¿Manejo ambiental?&lt;br /&gt;&lt;br /&gt;a) Vacaciones indefinidas&lt;br /&gt;&lt;br /&gt;b) Aumentar corticoides inhalados&lt;br /&gt;&lt;br /&gt;c) Mascarilla FFP2 permanente&lt;br /&gt;&lt;br /&gt;d) Cambio de centro laboral</t>
  </si>
  <si>
    <t>d) Cambio de centro laboral</t>
  </si>
  <si>
    <t>En el &lt;b&gt;asma ocupacional&lt;/b&gt; originada por la exposición a sustancias irritantes, el manejo preventivo ambiental exige la &lt;b&gt;remoción del paciente de su puesto de trabajo&lt;/b&gt; o cambio de centro laboral.</t>
  </si>
  <si>
    <t>&lt;b&gt;FACTORES AMBIENTALES Y ASMA OCUPACIONAL&lt;/b&gt;&lt;br /&gt;&lt;br /&gt;La exacerbación de los síntomas y la falta de control en el asma se vinculan directamente a la exposición a elementos del entorno.&lt;br /&gt;• &lt;b&gt;Irritantes ocupacionales:&lt;/b&gt; La exposición persistente a sustancias irritantes en el ámbito laboral desencadena el asma ocupacional. Los síntomas inician o empeoran luego de la exposición al alérgeno en el lugar de trabajo.&lt;br /&gt;• &lt;b&gt;Manejo ambiental:&lt;/b&gt; Las intervenciones no farmacológicas ordenan evitar las exposiciones ocupacionales. Ante la confirmación de un asma laboral, el manejo requiere frecuentemente la remoción del paciente de su puesto de trabajo para evitar el deterioro pulmonar progresivo y las exacerbaciones.</t>
  </si>
  <si>
    <t>• &lt;b&gt;d) Cambio de centro laboral:&lt;/b&gt; Es la respuesta correcta. En el asma ocupacional, la medida preventiva ambiental primaria exige evitar la exposición al agente desencadenante, requiriendo apartar al paciente de su puesto de trabajo.</t>
  </si>
  <si>
    <t>• &lt;b&gt;a) Vacaciones indefinidas:&lt;/b&gt; Es incorrecta. No es una medida resolutiva para el control a largo plazo de la enfermedad.&lt;br /&gt;• &lt;b&gt;b) Aumentar corticoides inhalados:&lt;/b&gt; Es incorrecta. Los corticoides inhalados regulan la inflamación de mantenimiento, pero no reemplazan la intervención ambiental obligatoria de alejar al paciente de la fuente alergénica laboral.&lt;br /&gt;• &lt;b&gt;c) Mascarilla FFP2 permanente:&lt;/b&gt; Es incorrecta. El uso de equipo de protección personal no garantiza una evitación absoluta del alérgeno, persistiendo la hiperreactividad bronquial ocupacional.</t>
  </si>
  <si>
    <t>Varón de 64 años con EPOC grave, fumador activo, consulta por edemas en miembros inferiores y disnea de pequeños esfuerzos. Saturación 88%, ruidos respiratorios disminuidos, hepatomegalia congestiva, presión venosa yugular elevada. Creatinina 1.9, sodio 132. ¿Qué entidad integra mejor el cuadro?&lt;br /&gt;&lt;br /&gt;a) Síndrome nefrótico primario&lt;br /&gt;&lt;br /&gt;b) Crisis asmática aguda aislada&lt;br /&gt;&lt;br /&gt;c) Insuficiencia cardíaca derecha con síndrome cardiorrenal&lt;br /&gt;&lt;br /&gt;d) Glomerulonefritis rápidamente progresiva</t>
  </si>
  <si>
    <t>c) Insuficiencia cardíaca derecha con síndrome cardiorrenal</t>
  </si>
  <si>
    <t>En pacientes con enfermedad pulmonar obstructiva crónica (EPOC) grave, la hipoxemia crónica genera vasoconstricción pulmonar sostenida e hipertensión pulmonar, conduciendo al desarrollo de &lt;b&gt;insuficiencia cardíaca derecha (cor pulmonale)&lt;/b&gt; con congestión venosa sistémica y posterior falla renal prerrenal (&lt;b&gt;síndrome cardiorrenal&lt;/b&gt;).</t>
  </si>
  <si>
    <t>&lt;b&gt;COR PULMONALE Y CONGESTIÓN SISTÉMICA EN LA EPOC&lt;/b&gt;&lt;br /&gt;&lt;br /&gt;La progresión de la Enfermedad Pulmonar Obstructiva Crónica (EPOC) con hipoxemia crónica severa genera un impacto hemodinámico retrógrado que compromete al ventrículo derecho y la perfusión sistémica:&lt;br /&gt;• &lt;b&gt;Cor Pulmonale:&lt;/b&gt; La hipoxemia crónica estimula una vasoconstricción pulmonar sostenida que eleva la presión de la arteria pulmonar. Esta resistencia sobrecarga crónicamente al ventrículo derecho, llevándolo a la claudicación e insuficiencia cardíaca derecha.&lt;br /&gt;• &lt;b&gt;Congestión Venosa Sistémica:&lt;/b&gt; El fallo derecho produce estasis venoso retrógrado, manifestado semiológicamente por ingurgitación yugular, hepatomegalia congestiva (dolorosa), ascitis y edemas periféricos en miembros inferiores.&lt;br /&gt;• &lt;b&gt;Disfunción Renal (Síndrome Cardiorrenal):&lt;/b&gt; La caída del gasto cardíaco (bajo volumen minuto) sumada a la severa congestión venosa deteriora la perfusión renal, desencadenando una Insuficiencia Renal Aguda prerrenal o reagudización crónica con retención de productos nitrogenados (elevación de creatinina).&lt;br /&gt;• &lt;b&gt;Trastornos Electrolíticos:&lt;/b&gt; La insuficiencia cardíaca descompensada es una causa clásica de hiponatremia hipervolémica (con intravascular aumentado) secundaria a la sobrecarga hídrica y activación de sistemas neuroendocrinos.</t>
  </si>
  <si>
    <t>• &lt;b&gt;c) Insuficiencia cardíaca derecha con síndrome cardiorrenal:&lt;/b&gt; Es la respuesta correcta. El paciente presenta un cuadro clásico de cor pulmonale secundario a EPOC (edemas, ingurgitación yugular, hepatomegalia) con repercusión renal y hemodinámica manifestada por elevación de la creatinina e hiponatremia.</t>
  </si>
  <si>
    <t>• &lt;b&gt;a) Síndrome nefrótico primario:&lt;/b&gt; Es incorrecta. Aunque cursa con edemas e hiponatremia, no explica la severa hipoxemia (Sat 88%), los ruidos respiratorios disminuidos por EPOC ni los signos francos de fallo derecho (ingurgitación yugular y hepatomegalia). Además, la insuficiencia renal no es un hallazgo inicial típico del síndrome nefrótico primario sin complicaciones severas.&lt;br /&gt;• &lt;b&gt;b) Crisis asmática aguda aislada:&lt;/b&gt; Es incorrecta. El asma cursa con sibilancias y disnea reversible, pero no justifica el desarrollo crónico de insuficiencia cardíaca derecha, hepatomegalia ni el deterioro agudo de la función renal con elevación de creatinina.&lt;br /&gt;• &lt;b&gt;d) Glomerulonefritis rápidamente progresiva:&lt;/b&gt; Es incorrecta. Cursa con deterioro rápido de la función renal y síndrome nefrítico (hematuria, HTA, oliguria), pero carece de vínculo fisiopatológico directo para explicar la hipoxemia severa por EPOC, la ingurgitación yugular y la hepatomegalia congestiva.</t>
  </si>
  <si>
    <t>&lt;b&gt;HIPONATREMIA EN LA INSUFICIENCIA CARDÍACA&lt;/b&gt;&lt;br /&gt;&lt;br /&gt;Dentro de la evaluación de los trastornos del sodio, la insuficiencia cardíaca congestiva se clasifica como una causa de &lt;b&gt;hiponatremia con intravascular aumentado&lt;/b&gt;. En esta entidad, la caída del volumen minuto efectivo es censada como hipovolemia, desatando la secreción de hormona antidiurética (ADH) y activando el sistema renina-angiotensina-aldosterona, lo cual produce retención hídrica desproporcionada que diluye el sodio plasmático, generando edemas e hiponatremia concurrente.</t>
  </si>
  <si>
    <t>Varón de 60 años con EPOC severo, cor pulmonale e insuficiencia cardíaca derecha presenta creatinina en ascenso y sodio bajo. Está muy congestivo, con edemas y ascitis. ¿Cuál es el principal factor hemodinámico que compromete el riñón?&lt;br /&gt;&lt;br /&gt;a) Congestión venosa sistémica con aumento de la presión venosa renal&lt;br /&gt;&lt;br /&gt;b) Nefrotoxicidad directa por oxígeno suplementario&lt;br /&gt;&lt;br /&gt;c) Microangiopatía trombótica sistémica&lt;br /&gt;&lt;br /&gt;d) Hipoperfusión renal por vasodilatación periférica extrema</t>
  </si>
  <si>
    <t>a) Congestión venosa sistémica con aumento de la presión venosa renal</t>
  </si>
  <si>
    <t>En pacientes con insuficiencia cardíaca derecha (como el &lt;b&gt;cor pulmonale&lt;/b&gt; secundario a EPOC severo), el principal factor hemodinámico que compromete la función renal es la &lt;b&gt;congestión venosa sistémica&lt;/b&gt;, la cual genera un aumento patológico de la presión venosa renal, disminuyendo mecánicamente el gradiente de filtración neto y desencadenando un &lt;b&gt;síndrome cardiorrenal&lt;/b&gt;.</t>
  </si>
  <si>
    <t>&lt;b&gt;CONGESTIÓN VENOSA Y SÍNDROME CARDIORRENAL EN EL FALLO DERECHO&lt;/b&gt;&lt;br /&gt;&lt;br /&gt;La progresión de patologías pulmonares crónicas como la EPOC conduce al desarrollo de hipertensión pulmonar y subsecuente insuficiencia cardíaca derecha (cor pulmonale).&lt;br /&gt;• &lt;b&gt;Impacto Hemodinámico Retrógrado:&lt;/b&gt; El fallo del ventrículo derecho incapacita el vaciado venoso adecuado, produciendo un severo estasis venoso sistémico. Esto se manifiesta con ingurgitación yugular, hepatomegalia congestiva, ascitis y edemas periféricos.&lt;br /&gt;• &lt;b&gt;Repercusión Renal (Síndrome Cardiorrenal):&lt;/b&gt; Tradicionalmente se atribuía el fallo renal únicamente al "bajo gasto" (hipoperfusión anterógrada). Sin embargo, la evidencia clínica demuestra que la &lt;b&gt;congestión venosa sistémica&lt;/b&gt; es un determinante principal. El aumento de la presión en la aurícula derecha se transmite directamente a la vena cava inferior y a las venas renales.&lt;br /&gt;• &lt;b&gt;Fisiopatología del Filtrado:&lt;/b&gt; La hipertensión venosa renal aumenta de forma retrógrada la presión hidrostática dentro del riñón (incrementando la presión en el intersticio y en el espacio de Bowman), lo que anula mecánicamente el gradiente de presión neto de filtración en el glomérulo. Esto provoca una caída abrupta de la Tasa de Filtrado Glomerular (TFG) con elevación progresiva de la creatinina plasmática.</t>
  </si>
  <si>
    <t>• &lt;b&gt;a) Congestión venosa sistémica con aumento de la presión venosa renal:&lt;/b&gt; Es la respuesta correcta. En la insuficiencia cardíaca derecha predominantemente congestiva, el aumento de la presión venosa central se transmite al lecho venoso renal. Esta congestión venosa pasiva es el principal determinante hemodinámico del deterioro del filtrado glomerular.</t>
  </si>
  <si>
    <t>• &lt;b&gt;b) Nefrotoxicidad directa por oxígeno suplementario:&lt;/b&gt; Es incorrecta. El oxígeno no ejerce una nefrotoxicidad directa que explique el deterioro agudo de la función renal ni la alteración de la filtración glomerular.&lt;br /&gt;• &lt;b&gt;c) Microangiopatía trombótica sistémica:&lt;/b&gt; Es incorrecta. Entidades como el Síndrome Urémico Hemolítico (SUH) causan microangiopatía con falla intrínseca, pero carecen de vínculo con la fisiopatología hemodinámica puramente congestiva del cor pulmonale.&lt;br /&gt;• &lt;b&gt;d) Hipoperfusión renal por vasodilatación periférica extrema:&lt;/b&gt; Es incorrecta. Esta es la fisiopatología característica del shock distributivo (como la sepsis), no de la falla de bomba derecha donde predomina un estatus de vasoconstricción compensatoria secundaria a la activación neurohumoral.</t>
  </si>
  <si>
    <t>&lt;b&gt;HIPONATREMIA EN LA INSUFICIENCIA CARDÍACA CONGESTIVA&lt;/b&gt;&lt;br /&gt;&lt;br /&gt;El hallazgo de sodio sérico bajo en un paciente severamente congestivo con insuficiencia cardíaca se categoriza como una &lt;b&gt;hiponatremia hipervolémica&lt;/b&gt; (intravascular aumentado). La caída del volumen minuto efectivo es censada como hipovolemia por los barorreceptores, desatando una hiperactivación neurohumoral masiva (activación del Sistema Renina-Angiotensina-Aldosterona y secreción de Hormona Antidiurética). Esta respuesta genera una retención renal desproporcionada de agua libre respecto a la retención de sodio, diluyendo el catión en el plasma y exacerbando simultáneamente la formación de edemas y ascitis.</t>
  </si>
  <si>
    <t>En miocardiopatía dilatada atribuible a miocarditis previa, el pronóstico mejora cuando...&lt;br /&gt;&lt;br /&gt;a) Se evita cualquier actividad física ligera&lt;br /&gt;&lt;br /&gt;b) Solo se usa antiagregación plaquetaria&lt;br /&gt;&lt;br /&gt;c) Se corrigen causas tratables y se aplica tratamiento óptimo de insuficiencia cardíaca&lt;br /&gt;&lt;br /&gt;d) Se suspende todo fármaco cardíaco</t>
  </si>
  <si>
    <t>c) Se corrigen causas tratables y se aplica tratamiento óptimo de insuficiencia cardíaca</t>
  </si>
  <si>
    <t>En la miocardiopatía dilatada atribuible a una noxa previa (como la &lt;b&gt;miocarditis&lt;/b&gt;), el pronóstico clínico mejora significativamente cuando &lt;b&gt;se corrigen las causas tratables&lt;/b&gt; y se aplica el &lt;b&gt;tratamiento médico óptimo de la insuficiencia cardíaca&lt;/b&gt; con fracción de eyección reducida.</t>
  </si>
  <si>
    <t>&lt;b&gt;TRATAMIENTO Y PRONÓSTICO DE LA MIOCARDIOPATÍA DILATADA&lt;/b&gt;&lt;br /&gt;&lt;br /&gt;El pronóstico a mediano plazo de la miocardiopatía dilatada suele ser adverso una vez instaurada la clínica, dependiendo fuertemente de la corrección del agente causal y del manejo hemodinámico integral.&lt;br /&gt;• &lt;b&gt;Tratamiento Etiológico:&lt;/b&gt; En las formas catalogadas como miocardiopatías secundarias, la directiva principal es el control o erradicación de la noxa. El pronóstico mejora al instaurar un manejo dirigido hacia el factor disparador (tratamiento de la &lt;b&gt;miocarditis&lt;/b&gt; subyacente, abstinencia en la etiología enólica, o control estricto de sarcoidosis y diabetes).&lt;br /&gt;• &lt;b&gt;Tratamiento de Insuficiencia Cardíaca:&lt;/b&gt; El abordaje estructural se rige por el esquema terapéutico estandarizado para el síndrome de insuficiencia cardíaca con fracción de eyección reducida. Exige incluir fármacos que modifican la mortalidad y frenan la progresión del daño: &lt;b&gt;IECA y/o ARA-II&lt;/b&gt;, &lt;b&gt;Beta-bloqueantes selectivos&lt;/b&gt; (como carvedilol o bisoprolol) y el uso de &lt;b&gt;Diuréticos&lt;/b&gt; (espironolactona y furosemida) para el manejo de la congestión y el bloqueo neurohormonal de la cascada fibrótica.</t>
  </si>
  <si>
    <t>• &lt;b&gt;c) Se corrigen causas tratables y se aplica tratamiento óptimo de insuficiencia cardíaca:&lt;/b&gt; Es la respuesta correcta. La conjunción de erradicar la agresión inflamatoria inicial (miocarditis) y aplicar el bloqueo neurohormonal estandarizado para la insuficiencia cardíaca conforma el abordaje terapéutico demostrado para detener el remodelado ventricular y reducir la mortalidad.</t>
  </si>
  <si>
    <t>• &lt;b&gt;a) Se evita cualquier actividad física ligera:&lt;/b&gt; Es incorrecta. El reposo absoluto prolongado no revierte la fisiopatología miocárdica; la rehabilitación física programada mejora la capacidad funcional en pacientes con insuficiencia cardíaca crónica estable.&lt;br /&gt;• &lt;b&gt;b) Solo se usa antiagregación plaquetaria:&lt;/b&gt; Es incorrecta. La antiagregación aislada no detiene la dilatación miocárdica ni la sobreactivación neurohormonal. Además, ante complicaciones embólicas o fibrilación auricular, la indicación formal es la anticoagulación plena.&lt;br /&gt;• &lt;b&gt;d) Se suspende todo fármaco cardíaco:&lt;/b&gt; Es incorrecta. Suspender la terapia neurohormonal acelera la progresión incesante hacia el fallo de bomba terminal y el shock cardiogénico.</t>
  </si>
  <si>
    <t>Que síntoma es común en las infección urinarias bajas?&lt;br /&gt;&lt;br /&gt;a) Fiebre alta&lt;br /&gt;&lt;br /&gt;b) Dolor lumbar&lt;br /&gt;&lt;br /&gt;c) Disuria&lt;br /&gt;&lt;br /&gt;d) Náuseas y vómitos</t>
  </si>
  <si>
    <t>c) Disuria</t>
  </si>
  <si>
    <t>La clínica clásica de la &lt;b&gt;infección urinaria baja&lt;/b&gt; (cistitis) se caracteriza por la asociación de &lt;b&gt;disuria&lt;/b&gt;, polaquiuria, tenesmo vesical y dolor hipogástrico, cursando sin fiebre.</t>
  </si>
  <si>
    <t>&lt;b&gt;SÍNDROMES CLÍNICOS DE LA INFECCIÓN URINARIA&lt;/b&gt;&lt;br /&gt;&lt;br /&gt;Las infecciones del tracto urinario (ITU) se clasifican según su localización anatómica, lo cual determina su presentación semiológica y gravedad:&lt;br /&gt;• &lt;b&gt;Infección Urinaria Baja (Cistitis):&lt;/b&gt; Afecta exclusivamente la vejiga y la uretra. Se caracteriza por síntomas locales de irritación vesical debido a la de la inflamación del uroepitelio. El cuadro típico incluye &lt;b&gt;disuria&lt;/b&gt; (ardor al orinar), polaquiuria (aumento de la frecuencia miccional), tenesmo vesical (urgencia) y dolor hipogástrico. Cursa sin fiebre o con febrícula leve.&lt;br /&gt;• &lt;b&gt;Infección Urinaria Alta (Pielonefritis Aguda):&lt;/b&gt; Involucra la de invasión bacteriana del parénquima renal. Presenta un fuerte compromiso sistémico caracterizado por &lt;b&gt;fiebre alta&lt;/b&gt; (&gt; 38.5 °C), &lt;b&gt;dolor lumbar&lt;/b&gt; (con puño percusión renal positiva), sudoración, taquicardia, náuseas y vómitos.</t>
  </si>
  <si>
    <t>• &lt;b&gt;c) Disuria:&lt;/b&gt; Es la respuesta correcta. La disuria es el síntoma cardinal de la cistitis aguda (infección urinaria baja), reflejando la respuesta inflamatoria local de la mucosa vesical y uretral durante la micción.</t>
  </si>
  <si>
    <t>• &lt;b&gt;a) Fiebre alta:&lt;/b&gt; Es incorrecta. La fiebre elevada (&gt; 38.5 °C) es el hallazgo semiológico clave que indica compromiso del tracto urinario superior (pielonefritis), diferenciándolo de la cistitis, que cursa sin fiebre.&lt;br /&gt;• &lt;b&gt;b) Dolor lumbar:&lt;/b&gt; Es incorrecta. El dolor lumbar (con puño percusión positiva) indica distensión de la cápsula renal o edema del parénquima, siendo típico de la pielonefritis y ausente en la infección baja.&lt;br /&gt;• &lt;b&gt;d) Náuseas y vómitos:&lt;/b&gt; Es incorrecta. Son manifestaciones generales acompañantes de la respuesta sistémica y el malestar general propios de la pielonefritis aguda, ausentes en la cistitis no complicada.</t>
  </si>
  <si>
    <t>clinica 1.pdf</t>
  </si>
  <si>
    <t>09_EPOC</t>
  </si>
  <si>
    <t>¿Cuál es la causa más común de las exacerbaciones agudas de la EPOC?&lt;br /&gt;&lt;br /&gt;a) Infecciones respiratorias virales&lt;br /&gt;&lt;br /&gt;b) Infecciones respiratorias bacterianas&lt;br /&gt;&lt;br /&gt;c) Exposición a la contaminación del aire&lt;br /&gt;&lt;br /&gt;d) Uso inadecuado de broncodilatadores</t>
  </si>
  <si>
    <t>b) Infecciones respiratorias bacterianas</t>
  </si>
  <si>
    <t>Las &lt;b&gt;infecciones respiratorias bacterianas&lt;/b&gt; constituyen la causa más frecuente de las exacerbaciones agudas de la EPOC.</t>
  </si>
  <si>
    <t>&lt;b&gt;ETIOLOGÍA DE LAS EXACERBACIONES DE LA EPOC&lt;/b&gt;&lt;br /&gt;&lt;br /&gt;La mayoría de las exacerbaciones de la EPOC tienen un origen infeccioso (80% de los casos). Su distribución incluye:&lt;br /&gt;• &lt;b&gt;Bacterias típicas:&lt;/b&gt; Son la causa más frecuente, abarcando del 40% al 60% de los episodios. Los patógenos más comunes son &lt;b&gt;Haemophilus influenzae&lt;/b&gt;, &lt;b&gt;Moraxella catarrhalis&lt;/b&gt; y &lt;b&gt;Streptococcus pneumoniae&lt;/b&gt;.&lt;br /&gt;• &lt;b&gt;Virus respiratorios:&lt;/b&gt; Son la segunda causa en frecuencia, representando entre el 30% y el 48% de las exacerbaciones de origen infeccioso.&lt;br /&gt;• &lt;b&gt;Bacterias atípicas:&lt;/b&gt; Representan un porcentaje menor, cercano al 10% de los casos.&lt;br /&gt;• &lt;b&gt;Eosinofilia:&lt;/b&gt; Durante las exacerbaciones, la inflamación abandona su patrón habitual y se caracteriza por la presencia de eosinófilos.</t>
  </si>
  <si>
    <t>La opción b es correcta. Las infecciones bacterianas por gérmenes típicos (principalmente &lt;b&gt;Haemophilus influenzae&lt;/b&gt;, &lt;b&gt;Moraxella catarrhalis&lt;/b&gt; y &lt;b&gt;Streptococcus pneumoniae&lt;/b&gt;) son la causa más frecuente de las exacerbaciones agudas de la EPOC, representando entre el 40% y el 60% de los casos de origen infeccioso.</t>
  </si>
  <si>
    <t>• &lt;b&gt;a) Infecciones respiratorias virales:&lt;/b&gt; Es incorrecta. Aunque los virus son desencadenantes de exacerbaciones, se sitúan en segundo lugar de frecuencia por detrás de las bacterias, representando entre el 30% y el 48% de los episodios.&lt;br /&gt;• &lt;b&gt;c) Exposición a la contaminación del aire:&lt;/b&gt; Es incorrecta. Los factores ambientales como la contaminación del aire o el humo de biomasa pueden desencadenar exacerbaciones, pero no son la causa más frecuente.&lt;br /&gt;• &lt;b&gt;d) Uso inadecuado de broncodilatadores:&lt;/b&gt; Es incorrecta. El abandono o uso inadecuado del tratamiento de mantenimiento puede favorecer la descompensación, pero no constituye la causa desencadenante principal.</t>
  </si>
  <si>
    <t>&lt;b&gt;DIAGNÓSTICO Y MANEJO DE LA EXACERBACIÓN DE EPOC&lt;/b&gt;&lt;br /&gt;&lt;br /&gt;• &lt;b&gt;Criterios clínicos:&lt;/b&gt; Se define por un empeoramiento agudo de los síntomas respiratorios (aumento de la disnea, de la tos y del volumen o purulencia del esputo) que va más allá de las variaciones diarias y requiere un cambio en la medicación.&lt;br /&gt;• &lt;b&gt;Tratamiento (Estrategia ABC):&lt;/b&gt; El manejo de la crisis infecciosa se basa en:&lt;br /&gt;• &lt;b&gt;A (Antibióticos):&lt;/b&gt; Dirigidos contra gérmenes típicos o atípicos según la sospecha.&lt;br /&gt;• &lt;b&gt;B (Broncodilatadores):&lt;/b&gt; Optimización de la dosis de broncodilatadores de acción corta (como salbutamol).&lt;br /&gt;• &lt;b&gt;C (Corticoides):&lt;/b&gt; Uso de corticoides sistémicos por vía oral (como meprednisona) en pautas cortas para reducir la inflamación.</t>
  </si>
  <si>
    <t>¿Cuál es el valor de proteinuria que se considera indicativo del síndrome nefrótico?&lt;br /&gt;&lt;br /&gt;a) Más de 3,5 g/día&lt;br /&gt;&lt;br /&gt;b) Más de 0,1 g/día&lt;br /&gt;&lt;br /&gt;c) Más de 1 g/día&lt;br /&gt;&lt;br /&gt;d) Más de 7 g/día</t>
  </si>
  <si>
    <t>a) Más de 3,5 g/día</t>
  </si>
  <si>
    <t>Una &lt;b&gt;proteinuria mayor a 3.5 g/24 hs&lt;/b&gt; en adultos, acompañada de hipoalbuminemia menor a 3 g/dl y edema, define el &lt;b&gt;síndrome nefrótico&lt;/b&gt;.</t>
  </si>
  <si>
    <t>&lt;b&gt;CONCEPTO Y DEFINICIÓN DEL SÍNDROME NEFRÓTICO&lt;/b&gt;&lt;br /&gt;&lt;br /&gt;El síndrome nefrótico se produce por un aumento de la permeabilidad glomerular secundario a una alteración en la barrera de filtración. Las anomalías estructurales o de cargas de la pared capilar permiten la filtración de albúmina y de proteínas de alto peso molecular hacia el espacio urinario.&lt;br /&gt;• &lt;b&gt;Criterios de definición:&lt;/b&gt; La definición de este cuadro exige la constatación de una proteinuria superior a 3.5 g/24 hs en adultos (o mayor a 40 mg/h/m² en niños), hipoalbuminemia menor a 3 g/dl, edema generalizado e hiperlipidemia.&lt;br /&gt;• &lt;b&gt;Estructura de la barrera:&lt;/b&gt; Está conformada por el endotelio fenestrado de los capilares, la membrana basal glomerular y los podocitos. La nefrina y la podocina son esenciales para el diafragma de hendidura de los poros de filtración.</t>
  </si>
  <si>
    <t>• &lt;b&gt;a) Más de 3,5 g/día:&lt;/b&gt; Es la respuesta correcta. En adultos, la proteinuria en rango nefrótico se define ante valores de excreción de proteínas en orina superiores a 3.5 g en 24 horas.</t>
  </si>
  <si>
    <t>• &lt;b&gt;b) Más de 0,1 g/día:&lt;/b&gt; Es incorrecta. Corresponde a rangos de la proteinuria fisiológica normal, la cual se sitúa por debajo de los 150 mg/día (0.15 g/día).&lt;br /&gt;• &lt;b&gt;c) Más de 1 g/día:&lt;/b&gt; Es incorrecta. Valores de excreción de proteínas entre 1 y 3 g/día constituyen una proteinuria de rango moderado, pero no alcanzan el umbral del rango nefrótico.&lt;br /&gt;• &lt;b&gt;d) Más de 7 g/día:&lt;/b&gt; Es incorrecta. Aunque una proteinuria de 7 g/día se sitúa holgadamente en rango nefrótico, el límite o valor de corte mínimo establecido para definir este síndrome es de 3.5 g/día.</t>
  </si>
  <si>
    <t>&lt;b&gt;COMPLICACIONES Y CONSECUENCIAS DE LA PROTEINURIA&lt;/b&gt;&lt;br /&gt;&lt;br /&gt;La pérdida de proteínas de forma continuada genera alteraciones metabólicas sistémicas que incrementan la morbimortalidad del paciente:&lt;br /&gt;• &lt;b&gt;Hipoalbuminemia e edema:&lt;/b&gt; La disminución de la presión oncótica plasmática favorece la trasudación de líquido al intersticio (mecanismo underfill). Asimismo, existe una retención renal de sodio y agua (mecanismo overfill) que expande el volumen plasmático y exacerba el edema.&lt;br /&gt;• &lt;b&gt;Estado hipercoagulante:&lt;/b&gt; La pérdida de Antitrombina III y el aumento de fibrinógeno predisponen al desarrollo de trombosis arteriales y venosas, como la trombosis de la vena renal.</t>
  </si>
  <si>
    <t>Clinica07-08.pdf</t>
  </si>
  <si>
    <t>¿Qué pruebas de imagen se utilizan para el diagnóstico de infarto de miocardio?&lt;br /&gt;&lt;br /&gt;a) Resonancia magnética (RM)&lt;br /&gt;&lt;br /&gt;b) Tomografía computarizada (TC)&lt;br /&gt;&lt;br /&gt;c) Ecocardiograma&lt;br /&gt;&lt;br /&gt;d) Radiografía de tórax</t>
  </si>
  <si>
    <t>c) Ecocardiograma</t>
  </si>
  <si>
    <t>El &lt;b&gt;ecocardiograma&lt;/b&gt; es la prueba de imagen de elección que se utiliza para el diagnóstico en el contexto de un &lt;b&gt;infarto de miocardio&lt;/b&gt;.</t>
  </si>
  <si>
    <t>&lt;b&gt;DIAGNÓSTICO EN LA CARDIOPATÍA ISQUÉMICA&lt;/b&gt;&lt;br /&gt;&lt;br /&gt;El diagnóstico del infarto agudo de miocardio se fundamenta en la evaluación del dolor y los estudios complementarios.&lt;br /&gt;• &lt;b&gt;Pilares diagnósticos:&lt;/b&gt; Se confirma al constatar dolor precordial, cambios en el electrocardiograma (ECG) y marcadores biológicos de lesión celular.&lt;br /&gt;• &lt;b&gt;Ecocardiograma:&lt;/b&gt; Es la prueba de imagen de elección para evaluar la función del corazón en la insuficiencia cardíaca o el infarto.&lt;br /&gt;• &lt;b&gt;Estudios en caso de duda:&lt;/b&gt; Si no se puede confirmar la isquemia inicial, se ingresa al paciente por 12 a 24 horas para realizar ECG seriados y dosaje de marcadores. Si son normales, se efectúan pruebas de evocación como la ergometría, perfusión con talio, eco estrés o tomografía.</t>
  </si>
  <si>
    <t>&lt;b&gt;c) Ecocardiograma:&lt;/b&gt; Es la opción correcta. En el contexto de un infarto de miocardio, el ecocardiograma constituye la prueba de imagen de elección para evaluar la función del corazón y descartar complicaciones mecánicas.</t>
  </si>
  <si>
    <t>&lt;b&gt;a) Resonancia magnética (RM) y b) Tomografía computarizada (TC):&lt;/b&gt; Son incorrectas. Aunque son útiles para caracterizar el tejido miocárdico o evaluar la anatomía coronaria, no constituyen la prueba de imagen de elección inicial en la urgencia.&lt;br /&gt;• &lt;b&gt;d) Radiografía de tórax:&lt;/b&gt; Es incorrecta. Ayuda al diagnóstico diferencial de causas de dolor torácico (como la disección de aorta) o para evaluar la congestión pulmonar, pero no permite valorar la función ventricular ni confirmar el infarto de miocardio.</t>
  </si>
  <si>
    <t>&lt;b&gt;EVALUACIÓN DE COMPLICACIONES EN LA UNIDAD DE DOLOR&lt;/b&gt;&lt;br /&gt;&lt;br /&gt;• &lt;b&gt;Pruebas de evocación:&lt;/b&gt; Si no se confirma la isquemia inicial tras el monitoreo por 12 a 24 horas con ECG y de enzimas normales, se realizan estudios como la ergometría, perfusión con talio, eco estrés o tomografía.&lt;br /&gt;• &lt;b&gt;Diagnóstico diferencial:&lt;/b&gt; Se debe plantear el descarte de cuadros de riesgo como la disección aórtica (para la cual la radiografía de tórax ayuda al evaluar el mediastino), neumotórax o embolia de pulmón.</t>
  </si>
  <si>
    <t>¿Cuál de los siguientes fármacos se utiliza para el tratamiento de la fibrilación auricular?&lt;br /&gt;&lt;br /&gt;a) Diltiazem&lt;br /&gt;&lt;br /&gt;b) Digoxina&lt;br /&gt;&lt;br /&gt;c) Todos los anteriores&lt;br /&gt;&lt;br /&gt;d) Amiodarona</t>
  </si>
  <si>
    <t>c) Todos los anteriores</t>
  </si>
  <si>
    <t>La terapéutica en la &lt;b&gt;fibrilación auricular&lt;/b&gt; emplea &lt;b&gt;diltiazem&lt;/b&gt; y &lt;b&gt;digoxina&lt;/b&gt; para el control de la frecuencia ventricular, y &lt;b&gt;amiodarona&lt;/b&gt; para el control del ritmo (cardioversión farmacológica).</t>
  </si>
  <si>
    <t>&lt;b&gt;TRATAMIENTO FARMACOLÓGICO DE LA FIBRILACIÓN AURICULAR&lt;/b&gt;&lt;br /&gt;&lt;br /&gt;El abordaje de la fibrilación auricular se organiza bajo dos estrategias principales según el estado clínico y el tiempo de evolución de la arritmia:&lt;br /&gt;• &lt;b&gt;Control de la Frecuencia Cardíaca:&lt;/b&gt; Consiste en disminuir la conducción de impulsos a través del nodo auriculoventricular para evitar frecuencias ventriculares elevadas. Se emplean fármacos bloqueantes del nodo AV, tales como los betabloqueantes y los calcioantagonistas no dihidropiridínicos (como el diltiazem o verapamilo).&lt;br /&gt;• &lt;b&gt;Control del Ritmo (Cardioversión):&lt;/b&gt; Indicado para revertir la arritmia y restaurar el ritmo sinusal normal. Para revertir la fibrilación auricular aguda de menos de 24 horas a ritmo sinusal, se realiza la de amiodarona endovenosa (dosis de carga y posterior de mantenimiento).&lt;br /&gt;• &lt;b&gt;Uso de Digitálicos (Digoxina):&lt;/b&gt; La digoxina posee efectos inotrópicos positivos y cronotrópicos negativos. No disminuye la de la mortalidad a largo plazo, pero reduce las hospitalizaciones y de utilidad para el control de la frecuencia cardíaca en pacientes que presentan fibrilación auricular asociada a insuficiencia cardíaca con fracción de eyección deprimida.</t>
  </si>
  <si>
    <t>• &lt;b&gt;c) Todos los anteriores:&lt;/b&gt; Es la respuesta correcta. Tanto el diltiazem (antagonista de los canales de calcio no dihidropiridínico) como la digoxina (digitálico) y la amiodarona (antiarrítmico de clase III) se emplean en el tratamiento de la fibrilación auricular, distribuidos según el objetivo terapéutico de control de frecuencia o control del ritmo.</t>
  </si>
  <si>
    <t>• &lt;b&gt;a) Diltiazem:&lt;/b&gt; Es una opción incompleta de forma aislada. Es un calcioantagonista de tipo no dihidropiridínico con efecto cronotrópico negativo que se utiliza para disminuir la conducción de impulsos a través del nódulo auriculoventricular en el control de la frecuencia cardíaca.&lt;br /&gt;• &lt;b&gt;b) Digoxina:&lt;/b&gt; Es una opción incompleta de forma aislada. Es un cardiotónico indicado para regular la frecuencia de respuesta ventricular en pacientes con fibrilación auricular asociada a insuficiencia cardíaca con fracción de eyección deprimida.&lt;br /&gt;• &lt;b&gt;d) Amiodarona:&lt;/b&gt; Es una opción incompleta de forma aislada. Es un fármaco antiarrítmico indicado por vía endovenosa para revertir la arritmia aguda (menos de 24 horas) y restaurar el ritmo sinusal.</t>
  </si>
  <si>
    <t>&lt;b&gt;ESTRATEGIA ANTICOAGULANTE EN LA FIBRILACIÓN AURICULAR&lt;/b&gt;&lt;br /&gt;&lt;br /&gt;Para prevenir las complicaciones embólicas derivadas de la estasis sanguínea en la aurícula izquierda, se debe calcular el riesgo de embolia mediante el Score de CHADS-VASc:&lt;br /&gt;• &lt;b&gt;Puntuación de riesgo:&lt;/b&gt; Evalúa la presencia de insuficiencia cardíaca (1 punto), hipertensión arterial (1 punto), edad igual o mayor a 75 años (2 puntos), diabetes mellitus (1 punto), stroke o tromboembolismo previo (2 puntos), enfermedad vascular (1 punto), edad entre 65 y 74 años (1 punto) y sexo femenino (1 punto).&lt;br /&gt;• &lt;b&gt;Indicación:&lt;/b&gt; Un score igual o mayor a 2 indica un alto riesgo de que el paciente genere una embolia periférica, determinando la necesidad de utilizar anticoagulantes orales permanentes, como acenocumarol o nuevos agentes anticoagulantes (rivaroxabán, dabigatrán, apixabán).</t>
  </si>
  <si>
    <t>01_Etiología</t>
  </si>
  <si>
    <t>¿Cuál es la causa más común de un infarto de miocardio?&lt;br /&gt;&lt;br /&gt;a) Tromboembolismo&lt;br /&gt;&lt;br /&gt;b) Aterosclerosis coronaria&lt;br /&gt;&lt;br /&gt;c) Miocarditis&lt;br /&gt;&lt;br /&gt;d) Arritmia cardíaca</t>
  </si>
  <si>
    <t>b) Aterosclerosis coronaria</t>
  </si>
  <si>
    <t>La &lt;b&gt;aterosclerosis coronaria&lt;/b&gt; es la causa más común de la cardiopatía isquémica y del infarto de miocardio, siendo responsable del 95% de las obstrucciones arteriales.</t>
  </si>
  <si>
    <t>&lt;b&gt;ETIOLOGÍA Y PLACAS DE ATEROMA EN LA CARDIOPATÍA ISQUÉMICA&lt;/b&gt;&lt;br /&gt;&lt;br /&gt;La cardiopatía isquémica y sus síndromes agudos se originan por la presencia de obstrucciones mecánicas fijas o dinámicas en la circulación coronaria:&lt;br /&gt;• &lt;b&gt;Aterosclerosis coronaria:&lt;/b&gt; Representa la causa principal, siendo responsable de producir el 95% de las obstrucciones en las arterias coronarias. Las placas ateroscleróticas se forman y crecen progresivamente por la acumulación de lípidos y la infiltración de macrófagos.&lt;br /&gt;• &lt;b&gt;Obstrucción sintomática:&lt;/b&gt; Las placas en su fase inicial no obstruyen el flujo; sin embargo, comienzan a generar síntomas clínicos cuando la obstrucción supera el 70% de la luz vascular.&lt;br /&gt;• &lt;b&gt;Vasoespasmo (Angina de Prinzmetal):&lt;/b&gt; Es un mecanismo alternativo donde prevalece el vasoespasmo coronario, el cual puede ocurrir sobre pequeñas placas con daño endotelial, disminuyendo el flujo sin obstrucción fija grave.</t>
  </si>
  <si>
    <t>La opción b es correcta. La &lt;b&gt;aterosclerosis coronaria&lt;/b&gt; es la causa más común de la cardiopatía isquémica y del infarto de miocardio. En el infarto agudo de miocardio clásico (SCACEST), la complicación de la placa genera un trombo intraluminal oclusivo que obstruye al 100% la arteria coronaria.</t>
  </si>
  <si>
    <t>• &lt;b&gt;a) Tromboembolismo:&lt;/b&gt; Es incorrecta. Aunque los fenómenos tromboembólicos pueden ocluir arterias coronarias, la causa primaria en el 95% de los casos es la ateroesclerosis coronaria local.&lt;br /&gt;• &lt;b&gt;c) Miocarditis:&lt;/b&gt; Es incorrecta. La miocarditis es una inflamación del miocardio que actúa como diagnóstico diferencial del dolor precordial agudo, pero no es la causa más común de infarto.&lt;br /&gt;• &lt;b&gt;d) Arritmia cardíaca:&lt;/b&gt; Es incorrecta. Las arritmias como la fibrilación ventricular son la principal complicación eléctrica y causa de muerte súbita secundaria a un infarto de miocardio, pero no representan su etiología.</t>
  </si>
  <si>
    <t>&lt;b&gt;FISIOPATOLOGÍA DEL INFARTO AGUDO DE MIOCARDIO (SCA)&lt;/b&gt;&lt;br /&gt;&lt;br /&gt;• &lt;b&gt;Accidente de placa:&lt;/b&gt; Las placas blandas, caracterizadas por un gran núcleo lipídico y una capa fibrosa fina, son vulnerables a sufrir erosión o ruptura. El espesor de la capa fibrosa es el determinante estructural en la transición a placa inestable.&lt;br /&gt;• &lt;b&gt;Trombosis y vasoespasmo:&lt;/b&gt; Al romperse la placa, se desencadena la agregación plaquetaria (activada potentemente por la trombina), vasoespasmo y formación de trombo.&lt;br /&gt;• &lt;b&gt;Obstrucción completa:&lt;/b&gt; En el SCACEST, el trombo oclusivo total (100%) interrumpe el flujo. A los 40 minutos de oclusión, se inicia la necrosis en el subendocardio, que progresa hacia el subepicardio (infarto transmural) en un lapso de 6 a 12 horas.</t>
  </si>
  <si>
    <t>¿Cuál es el mecanismo fisiopatológico principal del síndrome nefrótico?&lt;br /&gt;&lt;br /&gt;a) Daño a la barrera de filtración glomerular&lt;br /&gt;&lt;br /&gt;b) Alteración de la reabsorción tubular&lt;br /&gt;&lt;br /&gt;c) Aumento de la resistencia vascular renal&lt;br /&gt;&lt;br /&gt;d) Disminución del flujo sanguíneo renal</t>
  </si>
  <si>
    <t>a) Daño a la barrera de filtración glomerular</t>
  </si>
  <si>
    <t>El &lt;b&gt;síndrome nefrótico&lt;/b&gt; se define por un aumento de la permeabilidad glomerular secundario a la alteración o daño en la &lt;b&gt;barrera de filtración glomerular&lt;/b&gt;, lo que permite la pérdida de proteínas (albúmina) hacia el espacio urinario.</t>
  </si>
  <si>
    <t>&lt;b&gt;FISIOPATOLOGÍA DEL SÍNDROME NEFRÓTICO&lt;/b&gt;&lt;br /&gt;&lt;br /&gt;El síndrome nefrótico se produce por un aumento de la permeabilidad glomerular secundario a la alteración en la barrera de filtración, permitiendo la salida anormal de proteínas (principalmente albúmina) hacia el espacio urinario.&lt;br /&gt;• &lt;b&gt;Mecanismos de alteración de la barrera de filtración:&lt;/b&gt;&lt;br /&gt;1. &lt;b&gt;Pérdida de la carga eléctrica:&lt;/b&gt; La barrera de filtración glomerular posee cargas eléctricas de carácter negativo que repelen a las proteínas plasmáticas (que también tienen carga negativa). El daño de la membrana basal y de los podocitos provoca la pérdida de esta electronegatividad, facilitando la fuga proteica.&lt;br /&gt;2. &lt;b&gt;Alteración de los poros de filtración:&lt;/b&gt; Se produce una alteración en la configuración de los poros (diafragma de hendidura). El correcto funcionamiento de estos poros depende de proteínas de anclaje como la nefrina y la podocina, cuya alteración estructural permite la salida masiva de albúmina.&lt;br /&gt;3. &lt;b&gt;Restricción de tamaño:&lt;/b&gt; Los poros normales no permiten el paso de macromoléculas de alto peso molecular. La alteración de la barrera de filtración aumenta el tamaño de los poros, facilitando la salida de proteínas de gran tamaño.&lt;br /&gt;• &lt;b&gt;Estructura de la barrera:&lt;/b&gt; Está conformada por tres capas principales: el endotelio capilar fenestrado, la membrana basal glomerular y los procesos podocitarios (pedicelos) con sus diafragmas de hendidura.</t>
  </si>
  <si>
    <t>• &lt;b&gt;a) Daño a la barrera de filtración glomerular:&lt;/b&gt; Es la respuesta correcta. El síndrome nefrótico se produce por una alteración estructural o de cargas en la barrera de filtración (endotelio capilar, membrana basal glomerular y podocitos), lo que aumenta la permeabilidad glomerular y anula la restricción de tamaño y de carga eléctrica, permitiendo la pérdida de albúmina en la orina (proteinuria mayor a 3.5 g/24 hs).</t>
  </si>
  <si>
    <t>• &lt;b&gt;b) Alteración de la reabsorción tubular:&lt;/b&gt; Es incorrecta. Aunque el túbulo proximal intenta reabsorber las proteínas filtradas, la falla de este proceso no es el mecanismo primario que origina la proteinuria.&lt;br /&gt;• &lt;b&gt;c) Aumento de la resistencia vascular renal:&lt;/b&gt; Es incorrecta. El incremento de la resistencia vascular renal es una respuesta secundaria a la sobreactivación de sistemas neurohumorales ante la hipovolemia, pero no es la causa de la pérdida proteica glomerular.&lt;br /&gt;• &lt;b&gt;d) Disminución del flujo sanguíneo renal:&lt;/b&gt; Es incorrecta. La caída de la perfusión renal es una consecuencia de la hipovolemia intravascular (mecanismo underfill) o de la sobrecarga de volumen (mecanismo overfill), pero no es la causa originaria de la proteinuria.</t>
  </si>
  <si>
    <t>&lt;b&gt;EDEMA NEFRÓTICO: MECANISMOS UNDERFILL Y OVERFILL&lt;/b&gt;&lt;br /&gt;&lt;br /&gt;La retención de líquido en el espacio intersticial en el síndrome nefrótico se explica mediante dos vías principales:&lt;br /&gt;• &lt;b&gt;Mecanismo de Hipovolemia (Underfill):&lt;/b&gt; La pérdida urinaria de albúmina disminuye la albúmina sérica, reduciendo la presión oncótica plasmática. Esto facilita la trasudación de agua al intersticio, generando hipovolemia intravascular que activa de forma compensatoria el sistema renina-angiotensina-aldosterona, reteniendo agua y sodio.&lt;br /&gt;• &lt;b&gt;Mecanismo de Expansión de Volumen (Overfill):&lt;/b&gt; Se produce una retención primaria de agua y sal a nivel tubular (independiente del volumen intravascular) debido a la de la activación de canales de sodio y de la bomba Na-K-ATPasa. Esto expande el volumen plasmático, eleva la presión hidrostática capilar y genera trasudación hacia el intersticio, inhibiendo al sistema renina-angiotensina-aldosterona.</t>
  </si>
  <si>
    <t>¿Cuál es el tratamiento de elección para la neumonía por Legionella pneumophila?&lt;br /&gt;&lt;br /&gt;a) Azitromicina&lt;br /&gt;&lt;br /&gt;b) Levofloxacino&lt;br /&gt;&lt;br /&gt;c) Claritromicina&lt;br /&gt;&lt;br /&gt;d) Ceftriaxona</t>
  </si>
  <si>
    <t>b) Levofloxacino</t>
  </si>
  <si>
    <t>El &lt;b&gt;levofloxacino&lt;/b&gt; constituye el tratamiento de elección para la neumonía por &lt;b&gt;Legionella pneumophila&lt;/b&gt;.</t>
  </si>
  <si>
    <t>&lt;b&gt;TRATAMIENTO DE LA NEUMONÍA POR GÉRMENES INTRACELULARES&lt;/b&gt;&lt;br /&gt;&lt;br /&gt;La neumonía por Legionella pneumophila se comporta como una neumonía de patrón intersticial o atípico, caracterizada por su replicación intracelular.&lt;br /&gt;• &lt;b&gt;Tratamiento de elección:&lt;/b&gt; Las fluoroquinolonas respiratorias (como &lt;b&gt;levofloxacino&lt;/b&gt;) o los macrólidos de nueva generación (como &lt;b&gt;azitromicina&lt;/b&gt;) son los fármacos indicados debido a su excelente penetración celular, propiedad necesaria para erradicar patógenos de multiplicación intracelular.&lt;br /&gt;• &lt;b&gt;Mecanismo de acción:&lt;/b&gt; El levofloxacino actúa inhibiendo la topoisomerasa IV y la ADN girasa bacteriana, bloqueando la replicación del ADN del patógeno.</t>
  </si>
  <si>
    <t>La opción b es correcta. El &lt;b&gt;levofloxacino&lt;/b&gt; es una fluoroquinolona respiratoria recomendada como tratamiento de elección para la neumonía por &lt;b&gt;Legionella pneumophila&lt;/b&gt;. Su elevada penetración intracelular y su actividad bactericida permiten erradicar este patógeno, el cual se replica dentro de los macrófagos alveolares.</t>
  </si>
  <si>
    <t>• &lt;b&gt;a) Azitromicina:&lt;/b&gt; Es incorrecta en la jerarquía de primera línea frente al levofloxacino en casos severos, aunque es un macrólido con excelente actividad intracelular que también se utiliza como alternativa válida en pautas cortas.&lt;br /&gt;• &lt;b&gt;c) Claritromicina:&lt;/b&gt; Es incorrecta. Aunque es un macrólido que cubre gérmenes intracelulares, el levofloxacino o la azitromicina presentan un mejor perfil de eficacia y menor tasa de efectos adversos para esta infección.&lt;br /&gt;• &lt;b&gt;d) Ceftriaxona:&lt;/b&gt; Es incorrecta. Es una cefalosporina de tercera generación que carece de actividad contra gérmenes de replicación intracelular como Legionella pneumophila, al no penetrar en el interior de las células del huésped.</t>
  </si>
  <si>
    <t>&lt;b&gt;DIAGNÓSTICO DE LA NEUMONÍA POR LEGIONELLA&lt;/b&gt;&lt;br /&gt;&lt;br /&gt;• &lt;b&gt;Prueba diagnóstica:&lt;/b&gt; La detección del antígeno en orina o la Reacción en Cadena de la Polimerasa (PCR) son los métodos empleados para confirmar la sospecha de infección por Legionella pneumophila, destacándose por su rapidez y especificidad.&lt;br /&gt;• &lt;b&gt;Epidemiología:&lt;/b&gt; Se asocia a brotes en grupos cerrados, transmitiéndose a través de la aerosolización en sistemas de agua o aire acondicionado.</t>
  </si>
  <si>
    <t>¿Cuál es el examen de elección para el diagnóstico de los aneurismas de la aorta abdominal?&lt;br /&gt;&lt;br /&gt;a) Resonancia magnética&lt;br /&gt;&lt;br /&gt;b) Ecografía&lt;br /&gt;&lt;br /&gt;c) Tomografía computarizada&lt;br /&gt;&lt;br /&gt;d) Angiografía</t>
  </si>
  <si>
    <t>b) Ecografía</t>
  </si>
  <si>
    <t>La &lt;b&gt;ecografía abdominal&lt;/b&gt; es la prueba de imagen de elección para el cribado y diagnóstico inicial del &lt;b&gt;aneurisma de aorta abdominal&lt;/b&gt;.</t>
  </si>
  <si>
    <t>&lt;b&gt;ANEURISMA DE AORTA ABDOMINAL: DIAGNÓSTICO&lt;/b&gt;&lt;br /&gt;&lt;br /&gt;El aneurisma de aorta abdominal se define como una dilatación de la pared de la aorta.&lt;br /&gt;• &lt;b&gt;Prueba de elección:&lt;/b&gt; La &lt;b&gt;ecografía abdominal&lt;/b&gt; es el método de elección para el tamizaje y el diagnóstico de sospecha inicial debido a su bajo costo y alta disponibilidad.&lt;br /&gt;• &lt;b&gt;Tomografía computarizada (TC):&lt;/b&gt; Se reserva para la planificación quirúrgica o ante la sospecha de rotura.</t>
  </si>
  <si>
    <t>&lt;b&gt;b) Ecografía:&lt;/b&gt; Es la opción correcta. Para el diagnóstico inicial y tamizaje de los aneurismas de la aorta abdominal, la &lt;b&gt;ecografía&lt;/b&gt; constituye la prueba de elección por su alta sensibilidad, inocuidad y bajo costo.</t>
  </si>
  <si>
    <t>&lt;b&gt;a) Resonancia magnética:&lt;/b&gt; Es incorrecta. Aunque aporta detalle anatómico, no es el método de elección inicial debido a su costo y menor disponibilidad.&lt;br /&gt;&lt;b&gt;c) Tomografía computarizada:&lt;/b&gt; Es incorrecta en la instancia de sospecha o tamizaje inicial. Es el estudio indicado para definir la anatomía previo a una intervención o ante sospecha de rotura, pero no para tamizaje.&lt;br /&gt;&lt;b&gt;d) Angiografía:&lt;/b&gt; Es incorrecta. Es un estudio invasivo que evalúa la luz del vaso pero puede subestimar el diámetro por la presencia de trombos murales, reservándose para procedimientos endovasculares.</t>
  </si>
  <si>
    <t>&lt;b&gt;COMPLICACIONES Y SEGUIMIENTO&lt;/b&gt;&lt;br /&gt;&lt;br /&gt;• &lt;b&gt;Riesgo de rotura:&lt;/b&gt; El riesgo aumenta con el diámetro del aneurisma.&lt;br /&gt;• &lt;b&gt;Equivalente de riesgo:&lt;/b&gt; La presencia de un aneurisma de aorta abdominal se considera un equivalente de riesgo coronario.</t>
  </si>
  <si>
    <t>¿Cuál es el clasificación de la EPOC según la gravedad de la enfermedad?&lt;br /&gt;&lt;br /&gt;a) Leve, moderada y grave&lt;br /&gt;&lt;br /&gt;b) Leve, moderada, grave, crónica y recurrente&lt;br /&gt;&lt;br /&gt;c) Leve, moderada, grave y crónica&lt;br /&gt;&lt;br /&gt;d) Leve, moderada, grave y muy grave</t>
  </si>
  <si>
    <t>d) Leve, moderada, grave y muy grave</t>
  </si>
  <si>
    <t>La gravedad de la limitación del flujo aéreo en la &lt;b&gt;EPOC&lt;/b&gt; se clasifica en cuatro grados: &lt;b&gt;leve&lt;/b&gt; (GOLD 1), &lt;b&gt;moderada&lt;/b&gt; (GOLD 2), &lt;b&gt;grave&lt;/b&gt; (GOLD 3) y &lt;b&gt;muy grave&lt;/b&gt; (GOLD 4).</t>
  </si>
  <si>
    <t>&lt;b&gt;CLASIFICACIÓN DE LA SEVERIDAD EN LA EPOC&lt;/b&gt;&lt;br /&gt;&lt;br /&gt;La confirmación diagnóstica de la EPOC exige una espirometría post-broncodilatador que demuestre una relación VEF1/CVF menor a 0.70.&lt;br /&gt;&lt;br /&gt;• &lt;b&gt;Graduación espirométrica (GOLD):&lt;/b&gt; La estadificación de la limitación del flujo aéreo se realiza según el valor del VEF1 post-broncodilatador respecto a su valor teórico:&lt;br /&gt;• &lt;b&gt;GOLD 1 (Leve):&lt;/b&gt; VEF1 mayor o igual al 80% del valor predictivo.&lt;br /&gt;• &lt;b&gt;GOLD 2 (Moderada):&lt;/b&gt; VEF1 entre el 50% y el 79% del valor predictivo.&lt;br /&gt;• &lt;b&gt;GOLD 3 (Grave):&lt;/b&gt; VEF1 entre el 30% y el 49% del valor predictivo.&lt;br /&gt;• &lt;b&gt;GOLD 4 (Muy grave):&lt;/b&gt; VEF1 menor al 30% del valor predictivo.&lt;br /&gt;&lt;br /&gt;• &lt;b&gt;Evaluación combinada:&lt;/b&gt; Dado que la correlación entre el VEF1 y los síntomas es débil, se requiere una valoración que asocie el grado de obstrucción con la cuantía de síntomas (escalas mMRC y CAT) y el riesgo de exacerbaciones para guiar la terapéutica.</t>
  </si>
  <si>
    <t>• &lt;b&gt;d) Leve, moderada, grave y muy grave:&lt;/b&gt; Es la respuesta correcta. Corresponde a los cuatro niveles de gravedad definidos por la clasificación GOLD (GOLD 1 a 4) según el compromiso del VEF1 post-broncodilatador.</t>
  </si>
  <si>
    <t>• &lt;b&gt;a) Leve, moderada y grave:&lt;/b&gt; Es una opción incorrecta. Omite el cuarto estadio de obstrucción muy severa o muy grave (VEF1 menor al 30%).&lt;br /&gt;• &lt;b&gt;b) Leve, moderada, grave, crónica y recurrente:&lt;/b&gt; Es una opción incorrecta. Los términos crónica y recurrente describen características de la evolución o comportamiento de la enfermedad y sus reagudizaciones, pero no forman parte de la escala de severidad de la limitación del flujo aéreo.&lt;br /&gt;• &lt;b&gt;c) Leve, moderada, grave y crónica:&lt;/b&gt; Es una opción incorrecta. Crónica es la naturaleza evolutiva de la EPOC, no un grado de su clasificación de gravedad.</t>
  </si>
  <si>
    <t>&lt;b&gt;EVALUACIÓN COMBINADA DE LA EPOC (GRUPOS A, B, C Y D)&lt;/b&gt;&lt;br /&gt;&lt;br /&gt;La clasificación multidimensional de la EPOC se realiza cruzando la carga de síntomas con la historia anual de exacerbaciones:&lt;br /&gt;• &lt;b&gt;Evaluación de síntomas:&lt;/b&gt; Se utiliza la escala mMRC (mMRC mayor o igual a 2 indica muchos síntomas) o el cuestionario CAT (CAT mayor o igual a 10 indica muchos síntomas).&lt;br /&gt;• &lt;b&gt;Riesgo de exacerbaciones:&lt;/b&gt; El bajo riesgo se define por tener 0 o 1 exacerbación en el último año sin ingreso hospitalario. El alto riesgo se define por tener dos o más exacerbaciones, o al menos una que haya requerido internación hospitalaria.&lt;br /&gt;• &lt;b&gt;Estratificación en grupos:&lt;/b&gt; El cruce de estas variables clasifica al paciente en el Grupo A (pocos síntomas, bajo riesgo), Grupo B (muchos síntomas, bajo riesgo), Grupo C (pocos síntomas, alto riesgo) o Grupo D (muchos síntomas, alto riesgo).</t>
  </si>
  <si>
    <t>¿Cuál es la prueba diagnóstica de imagen de elección para la cardiopatía isquémica?&lt;br /&gt;&lt;br /&gt;a) Angiografía coronaria por cateterismo&lt;br /&gt;&lt;br /&gt;b) Radiografía de tórax&lt;br /&gt;&lt;br /&gt;c) Tomografía computarizada (TC).&lt;br /&gt;&lt;br /&gt;d) Ecocardiograma</t>
  </si>
  <si>
    <t>d) Ecocardiograma</t>
  </si>
  <si>
    <t>El &lt;b&gt;ecocardiograma&lt;/b&gt; es la prueba de imagen de elección para el diagnóstico en el contexto de un &lt;b&gt;infarto de miocardio&lt;/b&gt;.</t>
  </si>
  <si>
    <t>&lt;b&gt;PRUEBAS DE IMAGEN EN LA CARDIOPATÍA ISQUÉMICA&lt;/b&gt;&lt;br /&gt;&lt;br /&gt;El abordaje diagnóstico del infarto agudo de miocardio (IAM) y la cardiopatía isquémica se apoya en estudios de imagen para valorar la función y estructura cardíaca:&lt;br /&gt;• &lt;b&gt;Ecocardiograma:&lt;/b&gt; Es la prueba de imagen de elección para el diagnóstico en el contexto de un infarto de miocardio. Permite evaluar de forma directa la motilidad parietal (hipoquinesia o aquinesia en la zona afectada), medir la fracción de eyección del ventrículo izquierdo y descartar complicaciones mecánicas agudas (como la ruptura de un músculo papilar o del tabique interventricular).&lt;br /&gt;• &lt;b&gt;Unidad de Dolor Precordial:&lt;/b&gt; En pacientes con dolor torácico no característico, ECG normal y enzimas normales, se realiza un control seriado. Si persisten las dudas, se pueden emplear pruebas de evocación de isquemia como la ergometría (PEG), perfusión miocárdica con Talio, eco-estrés o tomografía multislice.&lt;br /&gt;• &lt;b&gt;Cinecoronariografía (Cateterismo):&lt;/b&gt; Indicada para excluir de forma definitiva la enfermedad coronaria u obstrucciones en el lecho vascular, y planificar la estrategia de revascularización invasiva mediante angioplastia con stent.</t>
  </si>
  <si>
    <t>La opción d es correcta. El &lt;b&gt;ecocardiograma&lt;/b&gt; es la prueba de imagen de elección para la evaluación diagnóstica del paciente con sospecha o confirmación de &lt;b&gt;infarto de miocardio&lt;/b&gt;, permitiendo detectar anomalías en la contractilidad segmentaria y valorar la función ventricular global.</t>
  </si>
  <si>
    <t>• &lt;b&gt;a) Angiografía coronaria por cateterismo:&lt;/b&gt; Es incorrecta. Es el patrón de referencia invasivo para definir la anatomía coronaria y realizar revascularización, pero no se clasifica como la prueba de imagen no invasiva inicial de elección para el diagnóstico en la urgencia.&lt;br /&gt;• &lt;b&gt;b) Radiografía de tórax:&lt;/b&gt; Es incorrecta. Es un estudio complementario útil para evaluar congestión pulmonar o descartar de forma diferencial la disección aórtica, pero carece de la sensibilidad y especificidad requeridas para diagnosticar la isquemia miocárdica.&lt;br /&gt;• &lt;b&gt;c) Tomografía computarizada (TC):&lt;/b&gt; Es incorrecta. Se reserva para casos de duda diagnóstica en la unidad de dolor precordial (como la tomografía de 64 pistas) o para descartar disección de aorta en la urgencia, pero no es la prueba de imagen de primera línea.</t>
  </si>
  <si>
    <t>&lt;b&gt;DIAGNÓSTICO INTEGRAL Y DIFERENCIAL EN EL SCA&lt;/b&gt;&lt;br /&gt;&lt;br /&gt;• &lt;b&gt;Sospecha Inicial:&lt;/b&gt; Se basa en la combinación de dolor precordial y cambios electrocardiográficos agudos. El diagnóstico definitivo se confirma al constatar dolor, cambios en el ECG y marcadores biológicos (troponinas y CK-MB).&lt;br /&gt;• &lt;b&gt;Diagnóstico Diferencial Crítico:&lt;/b&gt; Ante la sospecha de un infarto, se debe plantear de inmediato la disección aórtica, ya que el tratamiento antitrombótico (antiagregantes, anticoagulantes o fibrinolíticos) del infarto está contraindicado en la disección de aorta y puede ser fatal.</t>
  </si>
  <si>
    <t>¿Cuál de los siguientes hallazgos en un electrocardiograma sugiere un bloqueo de rama izquierda?&lt;br /&gt;&lt;br /&gt;a) Ausencia de ondas P&lt;br /&gt;&lt;br /&gt;b) Alargamiento del intervalo PR&lt;br /&gt;&lt;br /&gt;c) Disminución del voltaje de las ondas QRS&lt;br /&gt;&lt;br /&gt;d) Ensanchamiento del complejo QRS</t>
  </si>
  <si>
    <t>d) Ensanchamiento del complejo QRS</t>
  </si>
  <si>
    <t>En el electrocardiograma, el &lt;b&gt;bloqueo completo de rama izquierda&lt;/b&gt; (BCRI) se caracteriza por presentar un &lt;b&gt;ensanchamiento del complejo QRS&lt;/b&gt; con una duración mayor o igual a &lt;b&gt;0,12 segundos&lt;/b&gt;.</t>
  </si>
  <si>
    <t>&lt;b&gt;BLOQUEOS DE RAMA Y CRITERIOS DEL BCRI&lt;/b&gt;&lt;br /&gt;&lt;br /&gt;Los trastornos de conducción intraventricular alteran la despolarización de los ventrículos.&lt;br /&gt;• &lt;b&gt;Fisiopatología del retraso:&lt;/b&gt; Al interrumpirse la conducción por la vía rápida del haz de His, el estímulo despolariza el ventrículo afectado célula a célula desde el lado sano, lo que ralentiza el proceso y ensancha el complejo QRS.&lt;br /&gt;• &lt;b&gt;Criterio de completitud:&lt;/b&gt; Para certificar que un bloqueo de rama es completo, el complejo QRS debe presentar una duración mayor o igual a &lt;b&gt;0,12 segundos&lt;/b&gt; (tres cuadraditos de ancho).&lt;br /&gt;• &lt;b&gt;Morfología del BCRI:&lt;/b&gt; Se caracteriza por mostrar complejos QRS anchos con morfología mellada o en forma de "M" en las derivaciones izquierdas (&lt;b&gt;V5 y V6&lt;/b&gt;).</t>
  </si>
  <si>
    <t>&lt;b&gt;d) Ensanchamiento del complejo QRS:&lt;/b&gt; Es la opción correcta. El bloqueo de rama izquierda interrumpe la conducción normal intraventricular, obligando al estímulo a transmitirse lentamente a través del miocardio de célula a célula. Este retraso se traduce en el electrocardiograma como un ensanchamiento del complejo QRS, el cual presenta una duración mayor o igual a 0,12 segundos (tres cuadraditos) para considerarse un bloqueo completo.</t>
  </si>
  <si>
    <t>&lt;b&gt;a) Ausencia de ondas P:&lt;/b&gt; Es incorrecta. Este hallazgo es característico de arritmias donde no hay despolarización auricular sinusal organizada, como la fibrilación auricular.&lt;br /&gt;&lt;b&gt;b) Alargamiento del intervalo PR:&lt;/b&gt; Es incorrecta. El intervalo PR prolongado (mayor de 0,20 segundos) define al bloqueo auriculoventricular (AV) de primer grado, indicando un retraso en la conducción desde el nodo sinusal hasta los ventrículos, no un bloqueo de rama intraventricular.&lt;br /&gt;&lt;b&gt;c) Disminución del voltaje de las ondas QRS:&lt;/b&gt; Es incorrecta. El bajo voltaje del QRS suele asociarse a otras condiciones extra-miocárdicas (como derrame pericárdico) o enfermedades infiltrativas (como amiloidosis), pero no es el hallazgo que sugiere un bloqueo de rama.</t>
  </si>
  <si>
    <t>&lt;b&gt;IMPLICANCIAS CLÍNICAS Y ASOCIACIONES&lt;/b&gt;&lt;br /&gt;&lt;br /&gt;• &lt;b&gt;Significación patológica:&lt;/b&gt; A diferencia del bloqueo derecho (que puede ser benigno), el bloqueo de rama izquierda se asocia a patología estructural subyacente, como cardiopatía isquémica, hipertensión arterial, miocardiopatías o procesos degenerativos del sistema de conducción.&lt;br /&gt;• &lt;b&gt;Riesgo de enmascaramiento:&lt;/b&gt; El BCRI altera la repolarización ventricular de forma secundaria (ondas T negativas y cambios del segmento ST), lo que puede enmascarar o simular un cuadro de isquemia miocárdica aguda.</t>
  </si>
  <si>
    <t>12_Equilibrio_ácido-base</t>
  </si>
  <si>
    <t>¿Cuál es la causa más común de acidosis metabólica en pacientes hospitalizados?&lt;br /&gt;&lt;br /&gt;a) Hiperaldosteronismo&lt;br /&gt;&lt;br /&gt;b) Insuficiencia renal aguda&lt;br /&gt;&lt;br /&gt;c) Diarrea crónica&lt;br /&gt;&lt;br /&gt;d) Hipovolemia</t>
  </si>
  <si>
    <t>b) Insuficiencia renal aguda</t>
  </si>
  <si>
    <t>La &lt;b&gt;acidosis metabólica&lt;/b&gt; es el tipo de acidosis que se produce de forma característica en pacientes con &lt;b&gt;insuficiencia renal aguda&lt;/b&gt;.</t>
  </si>
  <si>
    <t>&lt;b&gt;FISIOPATOLOGÍA DE LA ACIDOSIS METABÓLICA EN LA INSUFICIENCIA RENAL AGUDA&lt;/b&gt;&lt;br /&gt;&lt;br /&gt;La &lt;b&gt;insuficiencia renal aguda&lt;/b&gt; (IRA) se define como la reducción brusca de la función renal, lo que compromete la homeostasis del medio interno y del estado ácido-base.&lt;br /&gt;• &lt;b&gt;Mecanismo de acumulación:&lt;/b&gt; La pérdida del filtrado glomerular disminuye de forma marcada la capacidad de excreción de ácidos no volátiles (ácidos inorgánicos), promoviendo la retención de hidrogeniones en el organismo.&lt;br /&gt;• &lt;b&gt;Patente gasométrica:&lt;/b&gt; Este cuadro genera una &lt;b&gt;acidosis metabólica&lt;/b&gt; con &lt;b&gt;anión GAP elevado&lt;/b&gt;, debido a la acumulación de solutos inorgánicos y productos nitrogenados de desecho (urea y creatinina) que no son depurados por el glomérulo.&lt;br /&gt;• &lt;b&gt;Mecanismo de compensación:&lt;/b&gt; El principal mecanismo de defensa frente a la acidosis metabólica es el aumento de la frecuencia respiratoria (hiperventilación alveolar), estimulado por los quimiorreceptores, lo que genera un descenso compensador de la pCO2 para intentar mantener estable la relación pCO2/HCO3⁻ y amortiguar la caída del pH.</t>
  </si>
  <si>
    <t>• &lt;b&gt;b) Insuficiencia renal aguda:&lt;/b&gt; Es la respuesta correcta. La insuficiencia renal aguda representa una de las complicaciones y causas más comunes de acidosis metabólica en el ámbito hospitalario, afectando entre el 5% y el 20% de las admisiones en salas generales y hasta el 30% en cuidados intensivos. Se produce debido a la incapacidad del riñón para excretar la carga de ácidos no volátiles, acumulando hidrogeniones en el espacio extracelular.</t>
  </si>
  <si>
    <t>• &lt;b&gt;a) Hiperaldosteronismo:&lt;/b&gt; Es incorrecta. El exceso de aldosterona estimula la secreción de hidrogeniones y la reabsorción de sodio en el túbulo colector, lo cual se asocia con el desarrollo de una alcalosis metabólica e hipopotasemia, no de una acidosis.&lt;br /&gt;• &lt;b&gt;c) Diarrea crónica:&lt;/b&gt; Es incorrecta. Si bien la diarrea aguda es la de causa no renal más común de acidosis metabólica, esta cursa con anión GAP normal (hiperclorémica) debido a la de pérdida de bicarbonato por vía digestiva, y no constituye la causa de acidosis metabólica de anión GAP aumentado en pacientes hospitalizados agudos.&lt;br /&gt;• &lt;b&gt;d) Hipovolemia:&lt;/b&gt; Es incorrecta. Aunque la hipovolemia grave disminuye la perfusión tisular y puede desencadenar una acidosis láctica de tipo A, actúa principalmente como un factor desencadenante o prerrenal de la insuficiencia renal aguda, siendo esta última la entidad que integra el compromiso metabólico en el paciente hospitalizado.</t>
  </si>
  <si>
    <t>&lt;b&gt;INDICACIONES DE DIÁLISIS DE URGENCIA EN LA INSUFICIENCIA RENAL AGUDA&lt;/b&gt;&lt;br /&gt;&lt;br /&gt;La terapia de reemplazo renal (hemodiálisis) en el contexto del fracaso renal agudo es una medida de soporte de forma temporal hasta lograr resolver la causa de base, e incluye las siguientes indicaciones ante complicaciones refractarias al tratamiento médico:&lt;br /&gt;• &lt;b&gt;Uremia avanzada:&lt;/b&gt; Manifestaciones del acúmulo de toxinas, tales como la encefalopatía urémica o la pericarditis urémica (la cual es una indicación de diálisis).&lt;br /&gt;• &lt;b&gt;Sobrecarga de volumen:&lt;/b&gt; Pacientes con anuria u oliguria que presentan edema agudo de pulmón refractario a diuréticos (furosemida).&lt;br /&gt;• &lt;b&gt;Hiperkalemia refractaria:&lt;/b&gt; Elevación del potasio sérico por arriba de 6.5 mEq/L o con cambios del electrocardiograma asociados (emergencia formal).&lt;br /&gt;• &lt;b&gt;Acidosis metabólica refractaria:&lt;/b&gt; Descenso del pH por debajo de 7.1 o niveles de bicarbonato sérico menores a 15 mEq/L, donde el aporte de bicarbonato endovenoso exacerbaría la de sobrecarga de volumen.</t>
  </si>
  <si>
    <t>¿Cuál es la causa más común de la insuficiencia respiratoria crónica?&lt;br /&gt;&lt;br /&gt;a) Insuficiencia cardíaca congestiva&lt;br /&gt;&lt;br /&gt;b) Asma&lt;br /&gt;&lt;br /&gt;c) EPOC&lt;br /&gt;&lt;br /&gt;d) Neumonía</t>
  </si>
  <si>
    <t>c) EPOC</t>
  </si>
  <si>
    <t>La &lt;b&gt;Enfermedad Pulmonar Obstructiva Crónica (EPOC)&lt;/b&gt; es la causa que conduce a la &lt;b&gt;insuficiencia respiratoria crónica&lt;/b&gt;.</t>
  </si>
  <si>
    <t>&lt;b&gt;INSUFICIENCIA RESPIRATORIA CRÓNICA Y CAUSAS&lt;/b&gt;&lt;br /&gt;&lt;br /&gt;La insuficiencia respiratoria de curso prolongado representa la fase terminal de múltiples patologías respiratorias con hipoxemia y retención de dióxido de carbono:&lt;br /&gt;• &lt;b&gt;Etiología Principal:&lt;/b&gt; La &lt;b&gt;EPOC avanzada&lt;/b&gt; (bronquitis y enfisema) es la causa que deteriora la función de los pulmones.&lt;br /&gt;• &lt;b&gt;Otras causas:&lt;/b&gt; Abarcan la fibrosis de los pulmones, la hipertensión pulmonar, las alteraciones de la caja del tórax (como cifoescoliosis u obesidad), las bronquiectasias y las secuelas de tuberculosis.&lt;br /&gt;• &lt;b&gt;Consecuencias:&lt;/b&gt; Genera un demerito en la calidad de vida, disminuyendo la tolerancia al esfuerzo y predisponiendo a descompensaciones.</t>
  </si>
  <si>
    <t>La opción c es correcta. La &lt;b&gt;EPOC avanzada&lt;/b&gt; es la causa de la insuficiencia respiratoria de curso prolongado, al constituir el desenlace de la obstrucción de la vía aérea que genera hipoxemia y retención de dióxido de carbono.</t>
  </si>
  <si>
    <t>• &lt;b&gt;a) Insuficiencia cardíaca congestiva:&lt;/b&gt; Es incorrecta. Si bien la falla del corazón genera disnea por congestión en los pulmones, no es la causa de la insuficiencia respiratoria de curso prolongado de origen broncopulmonar.&lt;br /&gt;• &lt;b&gt;b) Asma:&lt;/b&gt; Es incorrecta. El asma presenta una obstrucción de las vías aéreas que puede revertirse; aunque las crisis de asma pueden provocar una falla ventilatoria de aparición brusca, no progresa a una forma de curso prolongado fija.&lt;br /&gt;• &lt;b&gt;d) Neumonía:&lt;/b&gt; Es incorrecta. La neumonía es una infección del parénquima de los pulmones que representa la causa del compromiso de gases de aparición brusca, pero no de la forma de curso prolongado.</t>
  </si>
  <si>
    <t>&lt;b&gt;CONSECUENCIAS DE LA FALLA RESPIRATORIA PROLONGADA&lt;/b&gt;&lt;br /&gt;&lt;br /&gt;La hipoxemia y la retención de dióxido de carbono de curso prolongado generan complicaciones en el organismo:&lt;br /&gt;• &lt;b&gt;Poliglobulia:&lt;/b&gt; El estímulo sobre la eritropoyetina incrementa los glóbulos rojos, elevando la viscosidad de la sangre.&lt;br /&gt;• &lt;b&gt;Hipertensión Pulmonar:&lt;/b&gt; La vasoconstricción de los vasos de los pulmones genera un aumento de las resistencias, lo que sobrecarga al ventrículo derecho y deriva en cor pulmonale.&lt;br /&gt;• &lt;b&gt;Deterioro en Órganos:&lt;/b&gt; La falta de oxigenación y la retención de gases favorecen la pérdida de funciones en el largo plazo.</t>
  </si>
  <si>
    <t>¿Cuál es el tratamiento farmacológico de elección para la EPOC?&lt;br /&gt;&lt;br /&gt;a) Broncodilatadores de acción corta&lt;br /&gt;&lt;br /&gt;b) Antitusígenos&lt;br /&gt;&lt;br /&gt;c) Antihistamínicos&lt;br /&gt;&lt;br /&gt;d) Corticosteroides inhalados</t>
  </si>
  <si>
    <t>a) Broncodilatadores de acción corta</t>
  </si>
  <si>
    <t>Los &lt;b&gt;broncodilatadores&lt;/b&gt; constituyen el grupo de medicamentos principal utilizado para el tratamiento de la &lt;b&gt;EPOC&lt;/b&gt;.</t>
  </si>
  <si>
    <t>&lt;b&gt;TRATAMIENTO FARMACOLÓGICO DE LA EPOC&lt;/b&gt;&lt;br /&gt;&lt;br /&gt;El abordaje terapéutico de la enfermedad se basa en el alivio de los síntomas y la prevención de complicaciones.&lt;br /&gt;• &lt;b&gt;Broncodilatadores:&lt;/b&gt; Son la opción inicial y el grupo principal de medicamentos para tratar la EPOC. Los de acción corta (SABA) como el salbutamol actúan rápido y se usan a demanda.&lt;br /&gt;• &lt;b&gt;Tratamiento de Mantenimiento:&lt;/b&gt; Se prefieren los de acción prolongada (LABA y LAMA) de forma regular.&lt;br /&gt;• &lt;b&gt;Corticoides Inhalados:&lt;/b&gt; Se reservan para pacientes con riesgo de exacerbaciones o con recuentos de eosinófilos, siempre asociados a broncodilatadores.</t>
  </si>
  <si>
    <t>&lt;b&gt;a) Broncodilatadores de acción corta:&lt;/b&gt; Es la opción correcta. Los broncodilatadores inhalados constituyen la base y el grupo de elección inicial para el manejo sintomático de la EPOC. Las opciones de acción corta como los SABA o SAMA se indican para el alivio de los síntomas a demanda.</t>
  </si>
  <si>
    <t>&lt;b&gt;b) Antitusígenos y c) Antihistamínicos:&lt;/b&gt; Son incorrectas. No constituyen terapias recomendadas ni de elección para el manejo de la obstrucción al flujo aéreo ni de la inflamación en la EPOC.&lt;br /&gt;&lt;b&gt;d) Corticosteroides inhalados:&lt;/b&gt; Es incorrecta. El uso de corticoides inhalados de forma aislada tiene un efecto limitado y no se indica como primera elección en la EPOC, reservándose como terapia asociada en pacientes con riesgo de exacerbaciones o eosinofilia.</t>
  </si>
  <si>
    <t>&lt;b&gt;MANEJO NO FARMACOLÓGICO Y COMPLICACIONES&lt;/b&gt;&lt;br /&gt;&lt;br /&gt;• &lt;b&gt;Estilo de vida:&lt;/b&gt; La cesación tabáquica es la intervención capaz de estancar la declinación acelerada de la función pulmonar. Se asocia a la oxigenoterapia domiciliaria para aumentar la sobrevida en casos indicados.&lt;br /&gt;• &lt;b&gt;Vacunación:&lt;/b&gt; Se indica la vacuna antigripal anual y la antineumocócica para prevenir infecciones respiratorias que desencadenan exacerbaciones.&lt;br /&gt;• &lt;b&gt;Complicaciones:&lt;/b&gt; La hipoxemia crónica puede conducir al desarrollo de cor pulmonale, eritrocitosis y un aumento en el riesgo de neumonía, bajo el uso de corticoides inhalados.</t>
  </si>
  <si>
    <t>¿Cuál de las siguientes arritmias es típica en el síndrome de Wolff-Parkinson-White?&lt;br /&gt;&lt;br /&gt;a) Flutter auricular&lt;br /&gt;&lt;br /&gt;b) Taquicardia ventricular&lt;br /&gt;&lt;br /&gt;c) Taquicardia supraventricular paroxística&lt;br /&gt;&lt;br /&gt;d) Fibrilación auricular</t>
  </si>
  <si>
    <t>c) Taquicardia supraventricular paroxística</t>
  </si>
  <si>
    <t>El &lt;b&gt;síndrome de Wolff-Parkinson-White&lt;/b&gt; constituye un subgrupo de las &lt;b&gt;taquicardias paroxísticas supraventriculares&lt;/b&gt; (TPS) por mecanismos de reentrada, caracterizado por la presencia de una vía de conducción anómala (haz de Kent) que conecta directamente aurículas y ventrículos.</t>
  </si>
  <si>
    <t>&lt;b&gt;SÍNDROME DE WOLFF-PARKINSON-WHITE Y TAQUIARRITMIAS&lt;/b&gt;&lt;br /&gt;&lt;br /&gt;El síndrome de Wolff-Parkinson-White (WPW) se produce por la presencia de una vía de conducción anómala (como el Haz de Kent) que conecta eléctricamente las aurículas con los ventrículos evitando el retardo fisiológico del nódulo auriculoventricular.&lt;br /&gt;• &lt;b&gt;Mecanismo Arritmogénico:&lt;/b&gt; La presencia de esta vía accesoria permite la instauración de circuitos de reentrada, lo que clasifica a este síndrome dentro de los trastornos causantes de &lt;b&gt;taquicardia paroxística supraventricular (TPS)&lt;/b&gt;.&lt;br /&gt;• &lt;b&gt;Hallazgos en el ECG Basal:&lt;/b&gt; El electrocardiograma de base revela tres elementos: la onda P precediendo al QRS, un intervalo &lt;b&gt;PR corto&lt;/b&gt; (menor de 0,08 seg) debido a la ausencia de retraso nodal, y un ensanchamiento inicial de la rampa ascendente del QRS denominado &lt;b&gt;onda delta&lt;/b&gt;.&lt;br /&gt;• &lt;b&gt;Riesgo Hemodinámico:&lt;/b&gt; Aunque los pacientes pueden permanecer asintomáticos, la vía anómala los vuelve proclives a sufrir un síncope ante la de la de la aparición de una &lt;b&gt;fibrilación auricular (FA)&lt;/b&gt; concomitante. Al no existir el retardo nodal, los impulsos auriculares caóticos se conducen directamente a los ventrículos, alcanzando frecuencias extremas de 250 a 260 latidos por minuto que comprometen la vida.</t>
  </si>
  <si>
    <t>• &lt;b&gt;c) Taquicardia supraventricular paroxística:&lt;/b&gt; Es la respuesta correcta. El síndrome de Wolff-Parkinson-White constituye un subgrupo de las taquicardias paroxísticas supraventriculares (TPS) generadas por mecanismos de reentrada que utilizan la vía accesoria (haz de Kent) para perpetuar la conducción ortodrómica o antidrómica.</t>
  </si>
  <si>
    <t>• &lt;b&gt;a) Flutter auricular:&lt;/b&gt; Es incorrecta. El flutter o aleteo auricular se produce por un mecanismo de macro reentradas auriculares organizadas e independientes de las de las de las vías accesorias, caracterizándose por ondas en "serrucho" a una frecuencia de 300 lpm.&lt;br /&gt;• &lt;b&gt;b) Taquicardia ventricular:&lt;/b&gt; Es incorrecta. Es una arritmia que nace directamente en los ventrículos (por debajo del nódulo auriculoventricular) y presenta complejos QRS anchos, mientras que el WPW en su forma típica de TPS conduce con QRS angosto o de duración normal.&lt;br /&gt;• &lt;b&gt;d) Fibrilación auricular:&lt;/b&gt; Es incorrecta. La fibrilación auricular es una arritmia caótica generada por múltiples micro reentradas auriculares desordenadas. Aunque un paciente con WPW puede desarrollar fibrilación auricular concomitante de extrema gravedad, la arritmia típica producida directamente por el circuito de reentrada del WPW es la taquicardia paroxística supraventricular.</t>
  </si>
  <si>
    <t>&lt;b&gt;DIAGNÓSTICO ELECTROCARDIOGRÁFICO DE PREEXCITACIÓN&lt;/b&gt;&lt;br /&gt;&lt;br /&gt;El diagnóstico de sospecha de preexcitación en ritmo sinusal se fundamenta en la tríada observable en el trazado basal:&lt;br /&gt;• &lt;b&gt;Intervalo PR corto:&lt;/b&gt; Con una duración menor a 0,08 segundos debido a que la despolarización viaja directamente por el haz anómalo sin sufrir la de la de la de la ralentización fisiológica del nódulo auriculoventricular.&lt;br /&gt;• &lt;b&gt;Onda delta:&lt;/b&gt; Empastamiento o ensanchamiento inicial en la rampa ascendente del complejo QRS, reflejo de la despolarización ventricular temprana a través de la vía accesoria.&lt;br /&gt;• &lt;b&gt;Ensanchamiento del QRS:&lt;/b&gt; Secundario a la de la onda delta que prolonga la duración total del complejo QRS en el trazado de superficie.</t>
  </si>
  <si>
    <t>¿Cuál de las siguientes medidas es efectiva para prevenir la neumonía adquirida en la comunidad?&lt;br /&gt;&lt;br /&gt;a) Tratamiento de la infección viral concurrente.&lt;br /&gt;&lt;br /&gt;b) Vacunación contra el neumococo.&lt;br /&gt;&lt;br /&gt;c) Todos los anteriores.&lt;br /&gt;&lt;br /&gt;d) Lavado de manos regular.</t>
  </si>
  <si>
    <t>b) Vacunación contra el neumococo.</t>
  </si>
  <si>
    <t>La &lt;b&gt;vacunación contra el neumococo&lt;/b&gt; es una medida efectiva y fundamental para prevenir la &lt;b&gt;neumonía adquirida en la comunidad&lt;/b&gt;.</t>
  </si>
  <si>
    <t>&lt;b&gt;PREVENCIÓN DE LA NEUMONÍA ADQUIRIDA EN LA COMUNIDAD (NAC)&lt;/b&gt;&lt;br /&gt;&lt;br /&gt;La prevención de la NAC es un pilar para disminuir la morbimortalidad de esta patología respiratoria:&lt;br /&gt;• &lt;b&gt;Vacunación Antineumocócica:&lt;/b&gt; Constituye una de las herramientas de prevención más efectivas. Se recomienda de forma secuencial (vacuna conjugada 13-valente y vacuna de polisacáridos 23-valente) para mayores de 65 años o menores con comorbilidades.&lt;br /&gt;• &lt;b&gt;Vacunación Antigripal:&lt;/b&gt; El virus de la gripe es un factor predisponente común para las sobreinfecciones; la inmunización anual es prioritaria en grupos de riesgo.&lt;br /&gt;• &lt;b&gt;Cambios en el Estilo de Vida:&lt;/b&gt; En el paciente anciano, la prevención primaria incluye la inmunización y el abandono del tabaquismo como pilares esenciales.</t>
  </si>
  <si>
    <t>La opción b es correcta. La &lt;b&gt;vacunación contra el neumococo&lt;/b&gt; es la medida preventiva de mayor efectividad para reducir la incidencia de la neumonía adquirida en la comunidad y evitar la enfermedad neumocócica invasiva.</t>
  </si>
  <si>
    <t>• &lt;b&gt;a) Tratamiento de la infección viral concurrente:&lt;/b&gt; Es incorrecta ya que el tratamiento de una infección viral activa no es una medida de prevención primaria para el desarrollo de la NAC, aunque la vacunación antigripal sí lo sea.&lt;br /&gt;• &lt;b&gt;c) Todos los anteriores y d) Lavado de manos regular:&lt;/b&gt; Son opciones incorrectas debido a que, si bien el lavado de manos es una medida de higiene general útil, no constituye una medida específica o de elección documentada en las fuentes para la prevención de la NAC en comparación con la vacunación dirigida.</t>
  </si>
  <si>
    <t>&lt;b&gt;ESTRATEGIAS DE VACUNACIÓN SECUENCIAL&lt;/b&gt;&lt;br /&gt;&lt;br /&gt;La inmunización activa contra el neumococo sigue una pauta estructurada:&lt;br /&gt;• &lt;b&gt;Vacuna conjugada 13-valente (PCV13):&lt;/b&gt; Indicada en adultos mayores de 50 años y recomendada en mayores de 65 años para prevenir la NAC bacteriémica y no bacteriémica.&lt;br /&gt;• &lt;b&gt;Vacuna de polisacáridos 23-valente (PPSV23):&lt;/b&gt; Cubre el 85-90% de los serotipos invasivos y se administra de forma secuencial posterior a la PCV13.&lt;br /&gt;• &lt;b&gt;Grupos de riesgo:&lt;/b&gt; Ambos tipos de vacunas están indicados en mayores de 65 años o adultos con comorbilidades (diabetes, EPOC, insuficiencia renal o inmunodepresión).</t>
  </si>
  <si>
    <t>¿Cuál es la principal causa de la insuficiencia respiratoria crónica en niños?&lt;br /&gt;&lt;br /&gt;a) Insuficiencia cardíaca congénita&lt;br /&gt;&lt;br /&gt;b) Asma&lt;br /&gt;&lt;br /&gt;c) Distrofia muscular&lt;br /&gt;&lt;br /&gt;d) Fibrosis quística</t>
  </si>
  <si>
    <t>d) Fibrosis quística</t>
  </si>
  <si>
    <t>En pediatría, la &lt;b&gt;fibrosis quística&lt;/b&gt; es la causa principal de &lt;b&gt;insuficiencia respiratoria crónica&lt;/b&gt;.</t>
  </si>
  <si>
    <t>&lt;b&gt;INSUFICIENCIA RESPIRATORIA CRÓNICA EN PEDIATRÍA&lt;/b&gt;&lt;br /&gt;&lt;br /&gt;La insuficiencia respiratoria crónica en la infancia se debe a patologías que alteran el intercambio gaseoso o la mecánica ventilatoria a largo plazo.&lt;br /&gt;• &lt;b&gt;Fibrosis quística:&lt;/b&gt; Representa una causa de insuficiencia respiratoria crónica y acidosis respiratoria por daño del parénquima pulmonar.&lt;br /&gt;• &lt;b&gt;Manifestaciones infantiles:&lt;/b&gt; En pediatría, se describe como un diagnóstico ante cuadros de tos excesiva y producción de moco, requiriendo su descarte frente a otros diagnósticos de vías aéreas bajas.</t>
  </si>
  <si>
    <t>&lt;b&gt;d) Fibrosis quística:&lt;/b&gt; Es la opción correcta. La fibrosis quística genera una afectación pulmonar crónica caracterizada por hipersecreción mucosa y obstrucción, conduciendo al desarrollo de insuficiencia respiratoria crónica en la población pediátrica.</t>
  </si>
  <si>
    <t>&lt;b&gt;a) Insuficiencia cardíaca congénita:&lt;/b&gt; Es incorrecta. Las cardiopatías congénitas son causantes de insuficiencia cardíaca, pero no de insuficiencia respiratoria crónica primaria.&lt;br /&gt;&lt;b&gt;b) Asma:&lt;/b&gt; Es incorrecta. El asma se caracteriza por una obstrucción reversible de la vía aérea; las exacerbaciones agudas en niños suelen ser desencadenadas por infecciones respiratorias de origen viral, pero no constituye la causa principal de insuficiencia respiratoria crónica.&lt;br /&gt;&lt;b&gt;c) Distrofia muscular:&lt;/b&gt; Es incorrecta. Las patologías neuromusculares pueden causar falla de la bomba ventilatoria, pero no representan la causa más prevalente en la infancia en comparación con la fibrosis quística.</t>
  </si>
  <si>
    <t>&lt;b&gt;DIAGNÓSTICO DIFERENCIAL DE TOS CRÓNICA EN NIÑOS&lt;/b&gt;&lt;br /&gt;&lt;br /&gt;En pediatría, la evaluación de la tos y sibilancias exige diferenciar:&lt;br /&gt;• &lt;b&gt;Fibrosis quística:&lt;/b&gt; Cursa con tos excesiva, producción de moco y síntomas gastrointestinales.&lt;br /&gt;• &lt;b&gt;Cuerpo extraño:&lt;/b&gt; Inicio de sibilancias unilaterales.&lt;br /&gt;• &lt;b&gt;Bronquiectasias:&lt;/b&gt; Infecciones de repetición y tos productiva.&lt;br /&gt;• &lt;b&gt;Discinesia ciliar primaria:&lt;/b&gt; Infecciones de repetición y sinusitis.</t>
  </si>
  <si>
    <t>04_Fibrilación_auricular</t>
  </si>
  <si>
    <t>¿Cuál es el tratamiento de elección para la fibrilación auricular persistente?&lt;br /&gt;&lt;br /&gt;a) Cardioversión eléctrica&lt;br /&gt;&lt;br /&gt;b) Digoxina&lt;br /&gt;&lt;br /&gt;c) Adenosina&lt;br /&gt;&lt;br /&gt;d) Amiodarona</t>
  </si>
  <si>
    <t>a) Cardioversión eléctrica</t>
  </si>
  <si>
    <t>La &lt;b&gt;cardioversión eléctrica&lt;/b&gt; es el tratamiento de elección para restablecer el ritmo sinusal en la &lt;b&gt;fibrilación auricular persistente&lt;/b&gt;.</t>
  </si>
  <si>
    <t>&lt;b&gt;TRATAMIENTO DE LA FIBRILACIÓN AURICULAR CRÓNICA O PERSISTENTE&lt;/b&gt;&lt;br /&gt;&lt;br /&gt;El manejo de la fibrilación auricular persistente se orienta a restaurar el ritmo sinusal o controlar la frecuencia cardíaca:&lt;br /&gt;• &lt;b&gt;Estrategia de Control del Ritmo:&lt;/b&gt; La &lt;b&gt;cardioversión eléctrica&lt;/b&gt; es el método indicado para restaurar el ritmo sinusal. Se debe realizar anticoagulación previa durante un mes con dicumarínicos o nuevos anticoagulantes, o bien descartar la presencia de trombos mediante un &lt;b&gt;ecocardiograma transesofágico&lt;/b&gt; antes de proceder con el choque de cardioversión.&lt;br /&gt;• &lt;b&gt;Estrategia de Control de Frecuencia:&lt;/b&gt; Se controla la frecuencia ventricular utilizando fármacos como los &lt;b&gt;betabloqueantes&lt;/b&gt;, asociando anticoagulación permanente de acuerdo con el riesgo embólico estimado mediante el score de CHADS-VASc.&lt;br /&gt;• &lt;b&gt;Mecanismo de la Fibrilación Auricular:&lt;/b&gt; Esta arritmia se produce por múltiples micro reentradas auriculares desordenadas donde cada célula late con su propio ritmo, perdiendo la contracción útil de las aurículas.</t>
  </si>
  <si>
    <t>La opción a es correcta. En la fibrilación auricular persistente (de más de 48 horas o duración prolongada), cuando se opta por la estrategia de control del ritmo, la &lt;b&gt;cardioversión eléctrica&lt;/b&gt; es la técnica recomendada para restablecer el ritmo sinusal, debiendo realizarse anticoagulación previa durante un mes o un ecocardiograma transesofágico para descartar la presencia de trombos.</t>
  </si>
  <si>
    <t>• &lt;b&gt;b) Digoxina:&lt;/b&gt; Es incorrecta ya que es un fármaco para el control de la frecuencia cardíaca, sobre todo en presencia de insuficiencia cardíaca asociada, y no para restaurar el ritmo sinusal en la fibrilación auricular persistente.&lt;br /&gt;• &lt;b&gt;c) Adenosina:&lt;/b&gt; Es incorrecta debido a que es el fármaco indicado para el cese de la taquicardia paroxística supraventricular mediante el bloqueo del nódulo auriculoventricular, careciendo de utilidad en la fibrilación auricular.&lt;br /&gt;• &lt;b&gt;d) Amiodarona:&lt;/b&gt; Es incorrecta. Aunque es un antiarrítmico útil para la reversión de la fibrilación auricular de inicio reciente o como coadyuvante, la cardioversión eléctrica es el tratamiento indicado para la variante persistente.</t>
  </si>
  <si>
    <t>&lt;b&gt;COMPLICACIONES Y SCORE DE RIESGO EN FIBRILACIÓN AURICULAR&lt;/b&gt;&lt;br /&gt;&lt;br /&gt;• &lt;b&gt;Score de CHADS-VASc:&lt;/b&gt; Evalúa el riesgo de embolia asignando puntos a comorbilidades (insuficiencia cardíaca, HTA, diabetes, enfermedad vascular, edad, sexo femenino y antecedente de stroke). Un score de 2 o más indica alto riesgo de embolia, requiriendo anticoagulación oral permanente.&lt;br /&gt;• &lt;b&gt;Riesgo Tromboembólico:&lt;/b&gt; La pérdida de la contracción auricular útil genera estasis de sangre en las aurículas, favoreciendo la formación de trombos y la subsecuente producción de embolias sistémicas, siendo la causa principal de accidente cerebrovascular isquémico en mayores de 70 años.</t>
  </si>
  <si>
    <t>¿Cuál es el tipo de derrame pleural más comúnmente asociado con la enfermedad hepática?&lt;br /&gt;&lt;br /&gt;a) Sanguinolento&lt;br /&gt;&lt;br /&gt;b) Exudativo&lt;br /&gt;&lt;br /&gt;c) Quiloso&lt;br /&gt;&lt;br /&gt;d) Trasudativo</t>
  </si>
  <si>
    <t>d) Trasudativo</t>
  </si>
  <si>
    <t>El derrame pleural asociado a la enfermedad hepática (cirrosis) es de tipo &lt;b&gt;trasudativo&lt;/b&gt;, provocado por la disminución de la presión coloidosmótica por pérdida de proteínas.</t>
  </si>
  <si>
    <t>&lt;b&gt;FISIOPATOLOGÍA DEL DERRAME PLEURAL TRASUDATIVO&lt;/b&gt;&lt;br /&gt;&lt;br /&gt;El derrame pleural se define patogénicamente como la acumulación de líquido en la cavidad torácica.&lt;br /&gt;• &lt;b&gt;Mecanismo de Producción:&lt;/b&gt; El trasudado pleural se genera por la alteración de las fuerzas físicas (hidrostática u oncótica) que rigen la dinámica de fluidos, manteniendo intacta la integridad de la membrana pleural.&lt;br /&gt;• &lt;b&gt;Enfermedad Hepática (Cirrosis):&lt;/b&gt; En la cirrosis, la disfunción hepática disminuye la síntesis de albúmina, lo que reduce la presión coloidosmótica en los capilares. Esto favorece el escape de líquido hacia el espacio pleural por desbalance de presiones.&lt;br /&gt;• &lt;b&gt;Tríada de Trasudados:&lt;/b&gt; La insuficiencia cardíaca, la insuficiencia hepática y el síndrome nefrótico constituyen la tríada de causas de líquido pleural de tipo trasudado.</t>
  </si>
  <si>
    <t>• &lt;b&gt;d) Trasudativo:&lt;/b&gt; Es la respuesta correcta. La enfermedad hepática (cirrosis) produce una disminución de la presión coloidosmótica capilar debido a la hipoalbuminemia, lo que favorece el escape de líquido hacia el espacio pleural, caracterizando un derrame de tipo trasudado.</t>
  </si>
  <si>
    <t>• &lt;b&gt;a) Sanguinolento:&lt;/b&gt; Es incorrecta. El derrame hemático o sanguinolento se asocia a neoplasias, embolias pulmonares o traumatismos, no a la fisiopatología puramente oncótica de la cirrosis hepática.&lt;br /&gt;• &lt;b&gt;b) Exudativo:&lt;/b&gt; Es incorrecta. Los exudados se producen por un aumento de la permeabilidad capilar o daño pleural directo por inflamación o infección (como neumonías o tuberculosis), a diferencia del trasudado de la falla hepática.&lt;br /&gt;• &lt;b&gt;c) Quiloso:&lt;/b&gt; Es incorrecta. El quilotórax se define por la acumulación de linfa debido a la ruptura o compresión del conducto torácico, frecuentemente por causas traumáticas, quirúrgicas o neoplásicas (linfomas).</t>
  </si>
  <si>
    <t>&lt;b&gt;DINÁMICA DE FLUIDOS Y LEY DE STARLING EN LA PLEURA&lt;/b&gt;&lt;br /&gt;&lt;br /&gt;La filtración de líquido a través del espacio pleural está determinada por la Ley de Starling: F = K (Pc - Ppl) - (πc - πpl).&lt;br /&gt;• &lt;b&gt;Pleura Parietal:&lt;/b&gt; El líquido se filtra normalmente desde los capilares sistémicos de la pleura parietal hacia el espacio pleural debido a un gradiente de presión neta favorable.&lt;br /&gt;• &lt;b&gt;Pleura Visceral:&lt;/b&gt; El líquido es reabsorbido desde el espacio pleural hacia los capilares pulmonares de la pleura visceral, impulsado por una presión coloidosmótica capilar que supera a la presión hidrostática local.&lt;br /&gt;• &lt;b&gt;Mecanismos del Derrame:&lt;/b&gt; El aumento de la presión hidrostática capilar, la disminución de la presión coloidosmótica o el daño directo de la membrana pleural provocan la acumulación de líquido en la pleura.</t>
  </si>
  <si>
    <t>¿Qué tipo de vasculitis se asocia con anticuerpos anticitoplasma de neutrófilos (ANCA)?&lt;br /&gt;&lt;br /&gt;a) Vasculitis asociada a inmunoglobulina A (IgA).&lt;br /&gt;&lt;br /&gt;b) Poliarteritis nodosa&lt;br /&gt;&lt;br /&gt;c) Síndrome de Churg-Strauss&lt;br /&gt;&lt;br /&gt;d) Granulomatosis con poliangitis</t>
  </si>
  <si>
    <t>d) Granulomatosis con poliangitis</t>
  </si>
  <si>
    <t>La &lt;b&gt;Granulomatosis con poliangitis&lt;/b&gt; es la vasculitis que se asocia con los &lt;b&gt;anticuerpos anticitoplasma de neutrófilos (ANCA)&lt;/b&gt;, específicamente con el patrón c-ANCA (anti-PR3).</t>
  </si>
  <si>
    <t>&lt;b&gt;VASCULITIS ASOCIADAS A ANCA&lt;/b&gt;&lt;br /&gt;&lt;br /&gt;Las vasculitis de pequeños vasos que se asocian con anticuerpos anticitoplasma de neutrófilos (ANCA) se caracterizan por una inflamación necrotizante con escasos o nulos depósitos de inmunocomplejos (patrón pauciinmune):&lt;br /&gt;• &lt;b&gt;Granulomatosis con Poliangeítis (Wegener):&lt;/b&gt; Presenta una asociación estrecha con los anticuerpos &lt;b&gt;ANCA C&lt;/b&gt; (citoplasmáticos dirigidos contra la proteinasa 3 o PR-3) en el 75% de los casos. Se caracteriza por granulomas en los vasos e inflamación de la vía aérea superior, pulmón y riñón.&lt;br /&gt;• &lt;b&gt;Poliangeítis microscópica:&lt;/b&gt; Se asocia a los anticuerpos &lt;b&gt;ANCA P&lt;/b&gt; (perinucleares dirigidos contra la mieloperoxidasa o MPO) en el 50% de los casos, cursando con glomerulonefritis necrotizante con semilunas.&lt;br /&gt;• &lt;b&gt;Granulomatosis eosinofílica con Poliangeítis (Churg-Strauss):&lt;/b&gt; Presenta anticuerpos &lt;b&gt;ANCA P&lt;/b&gt; en el 50% de los casos, distinguiéndose por la presencia de eosinofilia y antecedentes de asma bronquial.</t>
  </si>
  <si>
    <t>La opción d es correcta. La &lt;b&gt;Granulomatosis con poliangitis&lt;/b&gt; (enfermedad de Wegener) es una vasculitis de pequeños vasos que se asocia con los anticuerpos &lt;b&gt;ANCA C&lt;/b&gt; (dirigidos contra la proteinasa 3 o PR-3) en el 75% de los casos, presentando un patrón histopatológico de glomerulonefritis necrotizante crecéntica y proliferativa extracapilar de tipo pauciinmune.</t>
  </si>
  <si>
    <t>• &lt;b&gt;a) Vasculitis asociada a inmunoglobulina A (IgA):&lt;/b&gt; Es incorrecta. Anteriormente llamada Púrpura de Schönlein-Henoch, se caracteriza por depósitos de complejos inmunes de IgA1 en los vasos pequeños, no asociándose con anticuerpos ANCA.&lt;br /&gt;• &lt;b&gt;b) Poliarteritis nodosa:&lt;/b&gt; Es incorrecta. Es una vasculitis de vasos medianos que se caracteriza por la ausencia de glomerulonefritis y no se asocia con los anticuerpos ANCA.&lt;br /&gt;• &lt;b&gt;c) Síndrome de Churg-Strauss:&lt;/b&gt; Aunque se asocia con ANCA P en el 50% de los casos, la Granulomatosis con poliangitis presenta una asociación más prevalente (ANCA C en el 75% de los casos) y constituye el patrón de vasculitis necrotizante granulomatosa asociada a ANCA.</t>
  </si>
  <si>
    <t>&lt;b&gt;SÍNDROME PULMÓN-RIÑÓN Y VASCULITIS&lt;/b&gt;&lt;br /&gt;&lt;br /&gt;• &lt;b&gt;Síndrome Pulmón-Riñón:&lt;/b&gt; Es un cuadro de gravedad que asocia hemorragia alveolar difusa y Síndrome Nefrítico. La causa más frecuente de este síndrome son las vasculitis sistémicas ANCA positivas.&lt;br /&gt;• &lt;b&gt;Tratamiento:&lt;/b&gt; El tratamiento de elección inicial tanto para las vasculitis de grandes vasos como para las de pequeños vasos se basa en la administración de corticoides. En casos de glomerulonefritis necrotizante pauciinmune, el esquema de inducción combina esteroides y ciclofosfamida.</t>
  </si>
  <si>
    <t>¿Qué tipo de vasculitis se asocia con anticuerpos anticitoplasma de neutrófilos (ANCA)?&lt;br /&gt;&lt;br /&gt;a) Granulomatosis con poliangitis&lt;br /&gt;&lt;br /&gt;b) Poliarteritis nodosa&lt;br /&gt;&lt;br /&gt;c) Síndrome de Churg-Strauss&lt;br /&gt;&lt;br /&gt;d) Vasculitis asociada a inmunoglobulina A (IgA)</t>
  </si>
  <si>
    <t>La &lt;b&gt;Granulomatosis con poliangeítis&lt;/b&gt; (históricamente conocida como enfermedad de Wegener) es la vasculitis que presenta una asociación más estrecha y definitoria con los &lt;b&gt;anticuerpos anticitoplasma de neutrófilos (ANCA)&lt;/b&gt;, particularmente con el patrón citoplasmático (c-ANCA o anti-PR3).</t>
  </si>
  <si>
    <t>&lt;b&gt;VASCULITIS ASOCIADAS A ANCA&lt;/b&gt;&lt;br /&gt;&lt;br /&gt;Las vasculitis que se asocian con anticuerpos anticitoplasma de neutrófilos (ANCA) se caracterizan por una inflamación de vasos pequeños y un patrón histopatológico 'pauciinmune' (ausencia o escasez de depósitos de inmunocomplejos en la inmunofluorescencia):&lt;br /&gt;• &lt;b&gt;Granulomatosis con Poliangeítis (Wegener):&lt;/b&gt; Presenta una asociación de un 75% con los anticuerpos &lt;b&gt;ANCA C&lt;/b&gt; (citoplasmáticos, dirigidos contra la proteinasa 3 o PR-3). Cursa con granulomas necrotizantes en la vía aérea superior (sinusitis, perforación del tabique), pulmón (hemoptisis y nódulos cavitados) y riñón (glomerulonefritis rápidamente progresiva).&lt;br /&gt;• &lt;b&gt;Poliangeítis microscópica (PAM):&lt;/b&gt; Se asocia a anticuerpos &lt;b&gt;ANCA P&lt;/b&gt; (perinucleares, dirigidos contra la mieloperoxidasa o MPO) en el 50% de los casos, cursando característicamente con glomerulonefritis necrotizante con semilunas pauciinmune.&lt;br /&gt;• &lt;b&gt;Granulomatosis eosinofílica con Poliangeítis (Churg-Strauss):&lt;/b&gt; Se asocia a anticuerpos &lt;b&gt;ANCA P&lt;/b&gt; en el 50% de los casos, distinguiéndose por la presencia de asma grave, rinitis alérgica y una marcada eosinofilia periférica.</t>
  </si>
  <si>
    <t>La opción a es correcta. La &lt;b&gt;Granulomatosis con poliangitis&lt;/b&gt; (Wegener) es una vasculitis necrotizante granulomatosa de pequeños vasos fuertemente asociada a anticuerpos &lt;b&gt;ANCA C&lt;/b&gt; (anti-PR3) en el 75% de los casos, manifestando clínicamente compromiso del tracto respiratorio superior (sinusitis de larga data, deformidad/perforación nasal), compromiso pulmonar (hemoptisis, nódulos cavitados) y nefropatía (insuficiencia renal de rápida progresión con semilunas extracapilares).</t>
  </si>
  <si>
    <t>• &lt;b&gt;b) Poliarteritis nodosa (PAN):&lt;/b&gt; Es incorrecta. Es una vasculitis necrotizante de vasos medianos que se caracteriza por no afectar a arteriolas ni capilares (sin glomerulonefritis) y no se asocia con los anticuerpos ANCA.&lt;br /&gt;• &lt;b&gt;c) Síndrome de Churg-Strauss:&lt;/b&gt; Aunque se asocia con ANCA P en el 50% de los casos, la Granulomatosis con poliangitis es la entidad clásica del grupo, con una asociación mucho más prevalente y definitoria con el anticuerpo ANCA C (75%).&lt;br /&gt;• &lt;b&gt;d) Vasculitis asociada a inmunoglobulina A (IgA):&lt;/b&gt; Es incorrecta. Anteriormente conocida como Púrpura de Schönlein-Henoch, es una vasculitis de pequeños vasos caracterizada por el depósito tisular dominante de inmunocomplejos IgA1 en lugar de anticuerpos ANCA.</t>
  </si>
  <si>
    <t>&lt;b&gt;SÍNDROME PULMÓN-RIÑÓN Y ANTICUERPOS ANCA&lt;/b&gt;&lt;br /&gt;&lt;br /&gt;• &lt;b&gt;Síndrome Pulmón-Riñón:&lt;/b&gt; Es un cuadro clínico de extrema gravedad caracterizado por la coexistencia de hemorragia alveolar difusa y síndrome nefrítico. La causa epidemiológica más común de este síndrome son las vasculitis sistémicas asociadas a ANCA.&lt;br /&gt;• &lt;b&gt;Mononeuritis múltiple:&lt;/b&gt; La Granulomatosis de Wegener se asocia típicamente a la presencia de ANCA C positivo y puede causar mononeuritis múltiple (afectando múltiples nervios periféricos de forma asimétrica, como el radial o el ciático).&lt;br /&gt;• &lt;b&gt;Tratamiento:&lt;/b&gt; El tratamiento de elección de inducción para las formas activas graves combina corticoides sistémicos a dosis altas (pulsos de metilprednisolona) asociados a inmunosupresión con ciclofosfamida o micofenolato mofetilo.</t>
  </si>
  <si>
    <t>6.Examen 03-10-24.pdf</t>
  </si>
  <si>
    <t>¿Cuál es el biomarcador de elección para el diagnóstico de un infarto de miocardio?&lt;br /&gt;&lt;br /&gt;a) Ácido láctico deshidrogenasa (LDH).&lt;br /&gt;&lt;br /&gt;b) CK-MB&lt;br /&gt;&lt;br /&gt;c) Mioglobina&lt;br /&gt;&lt;br /&gt;d) Troponina</t>
  </si>
  <si>
    <t>d) Troponina</t>
  </si>
  <si>
    <t>Las &lt;b&gt;troponinas&lt;/b&gt; constituyen el biomarcador de elección para confirmar el diagnóstico de &lt;b&gt;infarto agudo de miocardio&lt;/b&gt;.</t>
  </si>
  <si>
    <t>&lt;b&gt;MARCADORES BIOLÓGICOS EN EL INFARTO DE MIOCARDIO&lt;/b&gt;&lt;br /&gt;&lt;br /&gt;El diagnóstico de infarto agudo de miocardio se confirma al constatar dolor precordial, cambios agudos en el electrocardiograma (ECG) y marcadores biológicos elevados.&lt;br /&gt;• &lt;b&gt;Troponinas:&lt;/b&gt; Son proteínas que forman parte del citoesqueleto del miocito. Su liberación al torrente sanguíneo indica lesión o necrosis celular, siendo fundamentales para confirmar el infarto.&lt;br /&gt;• &lt;b&gt;CPK-MB:&lt;/b&gt; Es la fracción de la creatinfosfoquinasa cardiológica que se eleva de manera complementaria en el daño miocárdico.&lt;br /&gt;• &lt;b&gt;Diferenciación diagnóstica:&lt;/b&gt; El dosaje de estos marcadores permite diferenciar la angina inestable (con marcadores de daño negativos) del infarto agudo de miocardio sin elevación del ST (con marcadores positivos).</t>
  </si>
  <si>
    <t>&lt;b&gt;d) Troponina:&lt;/b&gt; Es la opción correcta. Las troponinas son proteínas estructurales del miocito cuya elevación en sangre indica daño miocárdico. Su dosaje es necesario para confirmar el diagnóstico de infarto agudo de miocardio ante la sospecha de isquemia.</t>
  </si>
  <si>
    <t>&lt;b&gt;a) Ácido láctico deshidrogenasa (LDH):&lt;/b&gt; Es incorrecta. Aunque es una enzima que se eleva en la necrosis celular, carece de especificidad cardiaca y su elevación es tardía, por lo que no es el marcador de elección en la urgencia.&lt;br /&gt;&lt;b&gt;b) CK-MB:&lt;/b&gt; Es incorrecta. Aunque la CPK-MB es de utilidad diagnóstica por ser la fracción cardiológica de la creatinfosfoquinasa, las troponinas presentan mayor sensibilidad en la detección de lesión miocárdica.&lt;br /&gt;&lt;b&gt;c) Mioglobina:&lt;/b&gt; Es incorrecta. Es un marcador que se eleva de forma muy temprana pero carece de especificidad cardiaca, pudiendo aumentar ante cualquier daño muscular.</t>
  </si>
  <si>
    <t>&lt;b&gt;DUDAS DIAGNÓSTICAS Y UNIDAD DE DOLOR&lt;/b&gt;&lt;br /&gt;&lt;br /&gt;• &lt;b&gt;Monitoreo:&lt;/b&gt; Si no se puede confirmar la isquemia inicial en pacientes con dolor torácico, se interna al paciente para observación por 12 a 24 horas.&lt;br /&gt;• &lt;b&gt;Estudios seriados:&lt;/b&gt; Durante la internación se realizan determinaciones de electrocardiograma y de marcadores biológicos (troponinas y CK-MB).&lt;br /&gt;• &lt;b&gt;Pruebas de evocación:&lt;/b&gt; Si los marcadores y el ECG permanecen normales, se descarta el infarto agudo de miocardio y se pueden realizar pruebas de evocación como la ergometría, eco estrés o perfusión con talio.</t>
  </si>
  <si>
    <t>¿Cuál es la presentación clínica característica del SDRA?&lt;br /&gt;&lt;br /&gt;a) Disnea progresiva, tos y expectoración&lt;br /&gt;&lt;br /&gt;b) Dolor torácico agudo e intenso&lt;br /&gt;&lt;br /&gt;c) Taquipnea, hipoxemia y cianosis&lt;br /&gt;&lt;br /&gt;d) Fiebre, escalofríos y sudores nocturnos</t>
  </si>
  <si>
    <t>c) Taquipnea, hipoxemia y cianosis</t>
  </si>
  <si>
    <t>El &lt;b&gt;SDRA&lt;/b&gt; se manifiesta por la rápida instauración de &lt;b&gt;taquipnea&lt;/b&gt;, disnea en reposo, &lt;b&gt;hipoxemia grave refractaria&lt;/b&gt; a la oxigenoterapia y &lt;b&gt;cianosis&lt;/b&gt;.</t>
  </si>
  <si>
    <t>&lt;b&gt;PRESENTACIÓN CLÍNICA Y EVOLUCIÓN DEL SDRA&lt;/b&gt;&lt;br /&gt;&lt;br /&gt;El cuadro clínico se caracteriza por el desarrollo de insuficiencia respiratoria aguda y progresiva secundaria a edema pulmonar no de origen cardíaco.&lt;br /&gt;• &lt;b&gt;Fase 1 (Inicio Agudo):&lt;/b&gt; El paciente presenta inicialmente taquicardia, taquipnea y alcalosis respiratoria compensatoria. En este estadio temprano, el examen físico y la radiografía de tórax suelen ser normales.&lt;br /&gt;• &lt;b&gt;Fase 2 (Período Latente):&lt;/b&gt; Transcurre de 6 a 48 horas post-injuria. Persiste la hiperventilación con hipocapnia, asociando un leve aumento del trabajo respiratorio.&lt;br /&gt;• &lt;b&gt;Fase 3 (Fallo Respiratorio Agudo):&lt;/b&gt; Se agrava la disnea y la taquipnea. A la auscultación se detectan estertores crepitantes bilaterales, constatándose disminución de la compliance pulmonar e infiltrados difusos bilaterales en la radiografía.&lt;br /&gt;• &lt;b&gt;Fase 4 (Anormalidades Severas):&lt;/b&gt; Es la etapa de mayor gravedad donde ocurre un gran aumento del shunt intrapulmonar que genera hipoxemia grave refractaria al aporte de oxígeno, manifestada con cianosis y signos de sufrimiento multiorgánico.</t>
  </si>
  <si>
    <t>• &lt;b&gt;c) Taquipnea, hipoxemia y cianosis:&lt;/b&gt; Es la respuesta correcta. Estos signos y síntomas reflejan la presencia de ocupación alveolar masiva y colapso pulmonar característicos del SDRA, que generan un trastorno de tipo Shunt con una grave hipoxemia refractaria al aporte de oxígeno, manifestada con cianosis, taquipnea y tirajes intercostales.</t>
  </si>
  <si>
    <t>• &lt;b&gt;a) Disnea progresiva, tos y expectoración:&lt;/b&gt; Es incorrecta. Describe la presentación de enfermedades obstructivas crónicas o de infecciones bronquiales típicas (como la EPOC), que se desarrollan de manera lenta a lo largo del tiempo.&lt;br /&gt;• &lt;b&gt;b) Dolor torácico agudo e intenso:&lt;/b&gt; Es incorrecta. Es un síntoma clásico del infarto agudo de miocardio, el neumotórax o la disección de la aorta, pero no constituye la presentación representativa del daño alveolar difuso.&lt;br /&gt;• &lt;b&gt;d) Fiebre, escalofríos y sudores nocturnos:&lt;/b&gt; Es incorrecta. Constituye el cortejo sintomático de infecciones subagudas o crónicas como la tuberculosis pulmonar, alejadas de la claudicación respiratoria aguda característica del deceso o compromiso por distrés.</t>
  </si>
  <si>
    <t>&lt;b&gt;MONITOREO DE GRAVEDAD Y SEVERIDAD&lt;/b&gt;&lt;br /&gt;&lt;br /&gt;Para determinar la necesidad de cuidados críticos, las guías evalúan los signos de agotamiento respiratorio y hemodinámico:&lt;br /&gt;• &lt;b&gt;Agotamiento respiratorio inminente:&lt;/b&gt; Se constata alteración del sensorio (obnubilación o somnolencia), respiración paradojal, bradicardia y tórax silente (ausencia de sibilancias por nula entrada de aire). Exige intubación orotraqueal inmediata.&lt;br /&gt;• &lt;b&gt;Criterios de ingreso a UTI:&lt;/b&gt; La presencia de respiración paradojal, el uso marcado de músculos accesorios de la de la respiración y un valor de VEF1 menor al 30% del teórico en las pruebas funcionales respiratorias constituyen indicaciones de internación en terapia intensiva.</t>
  </si>
  <si>
    <t>¿Qué medida terapéutica no farmacológica se utiliza para tratar el enfisema pulmonar?&lt;br /&gt;&lt;br /&gt;a) Oxigenoterapia&lt;br /&gt;&lt;br /&gt;b) Radioterapia&lt;br /&gt;&lt;br /&gt;c) Diálisis peritoneal&lt;br /&gt;&lt;br /&gt;d) Quimioterapia</t>
  </si>
  <si>
    <t>a) Oxigenoterapia</t>
  </si>
  <si>
    <t>La &lt;b&gt;oxigenoterapia crónica domiciliaria&lt;/b&gt; es la medida no farmacológica que, junto con la cesación tabáquica, ha demostrado aumentar la sobrevida en pacientes con &lt;b&gt;EPOC avanzada o enfisema pulmonar&lt;/b&gt; con insuficiencia respiratoria severa.</t>
  </si>
  <si>
    <t>&lt;b&gt;TRATAMIENTO NO FARMACOLÓGICO Y OXIGENOTERAPIA EN LA EPOC&lt;/b&gt;&lt;br /&gt;&lt;br /&gt;El manejo del enfisema pulmonar y la EPOC avanzada incluye intervenciones no farmacológicas para modificar la evolución de la enfermedad:&lt;br /&gt;• &lt;b&gt;Oxigenoterapia Crónica Domiciliaria (OCD):&lt;/b&gt; Es una de las únicas medidas no farmacológicas que aumenta la sobrevida en pacientes con EPOC avanzada e insuficiencia respiratoria. Se indica cuando la PaO2 es menor o igual a 55 mmHg (o saturación menor o igual a 88%) en reposo, o entre 55 y 60 mmHg si asocia cor pulmonale, hematocrito mayor a 55% o hipertensión pulmonar.&lt;br /&gt;• &lt;b&gt;Cesación Tabáquica:&lt;/b&gt; Es la intervención más costo-efectiva para detener la caída acelerada de la función pulmonar y reducir la mortalidad de forma directa.&lt;br /&gt;• &lt;b&gt;Rehabilitación Pulmonar:&lt;/b&gt; Mejora la tolerancia al ejercicio mediante entrenamiento aeróbico de baja intensidad, aliviando la disnea y la debilidad muscular sistémica.</t>
  </si>
  <si>
    <t>La opción a es correcta. La &lt;b&gt;oxigenoterapia crónica domiciliaria&lt;/b&gt; (administrada por al menos 15 horas al día) y la cesación tabáquica son las dos intervenciones que han demostrado aumentar la sobrevida en pacientes con &lt;b&gt;enfisema pulmonar&lt;/b&gt; avanzado y EPOC con hipoxemia severa en reposo.</t>
  </si>
  <si>
    <t>• &lt;b&gt;b) Radioterapia y d) Quimioterapia:&lt;/b&gt; Son incorrectas. Son terapias indicadas de forma para el manejo de patologías neoplásicas (como el cáncer de pulmón), careciendo de indicación o utilidad en el tratamiento del enfisema pulmonar no neoplásico.&lt;br /&gt;• &lt;b&gt;c) Diálisis peritoneal:&lt;/b&gt; Es incorrecta. Constituye una terapia de sustitución renal que se reserva de forma para el soporte vital de pacientes con insuficiencia renal terminal, no teniendo rol en el manejo terapéutico del enfisema.</t>
  </si>
  <si>
    <t>&lt;b&gt;INDICACIONES ESTRICTAS DE OXIGENOTERAPIA CRÓNICA DOMICILIARIA&lt;/b&gt;&lt;br /&gt;&lt;br /&gt;La indicación de OCD requiere cumplir de manera reproducible los siguientes criterios gasométricos:&lt;br /&gt;• &lt;b&gt;Criterio General:&lt;/b&gt; Presencia de una PaO2 menor o igual a 55 mmHg (o saturación arterial de O2 menor o igual a 88%) confirmada en reposo, a nivel del mar y respirando aire ambiente.&lt;br /&gt;• &lt;b&gt;Criterio Asociado:&lt;/b&gt; Presencia de una PaO2 de entre 55 y 60 mmHg si el de base asocia cor pulmonale (falla cardíaca derecha), poliglobulia con hematocrito mayor al 55%, o evidencia de hipertensión arterial pulmonar moderada a severa confirmada.</t>
  </si>
  <si>
    <t>¿Cuál es la complicación más temida del síndrome nefrítico?&lt;br /&gt;&lt;br /&gt;a) Hipertensión arterial refractaria&lt;br /&gt;&lt;br /&gt;b) Insuficiencia renal aguda&lt;br /&gt;&lt;br /&gt;c) Enfermedad renal crónica&lt;br /&gt;&lt;br /&gt;d) Trombosis de la vena renal</t>
  </si>
  <si>
    <t>La &lt;b&gt;insuficiencia renal aguda&lt;/b&gt; (manifestada como una caída del filtrado y síndrome urémico) es una complicación aguda en el &lt;b&gt;síndrome nefrítico&lt;/b&gt;.</t>
  </si>
  <si>
    <t>&lt;b&gt;COMPLICACIONES DEL SÍNDROME NEFRÍTICO&lt;/b&gt;&lt;br /&gt;&lt;br /&gt;El curso del síndrome nefrítico puede presentar complicaciones:&lt;br /&gt;• &lt;b&gt;Insuficiencia renal aguda:&lt;/b&gt; En un porcentaje de casos, la caída del filtrado es profunda, conduciendo a oligoanuria y síndrome urémico, requiriendo diálisis de soporte.&lt;br /&gt;• &lt;b&gt;Insuficiencia cardíaca aguda:&lt;/b&gt; La expansión del volumen plasmático puede desencadenarla, siendo frecuente en adultos.&lt;br /&gt;• &lt;b&gt;Glomerulonefritis rápidamente progresiva:&lt;/b&gt; Alrededor del 1% de los casos postestreptocócicos evoluciona a esta forma, con pérdida de la función renal a corto plazo.</t>
  </si>
  <si>
    <t>&lt;b&gt;b) Insuficiencia renal aguda:&lt;/b&gt; Es la opción correcta. El síndrome nefrítico cursa con caída del filtrado glomerular. En un porcentaje de casos, esta caída es profunda y conduce a una oligoanuria con síndrome urémico (insuficiencia renal aguda), requiriendo soporte dialítico. Además, existe riesgo de progresar a una glomerulonefritis rápidamente progresiva con pérdida de la función renal a corto plazo.</t>
  </si>
  <si>
    <t>&lt;b&gt;a) Hipertensión arterial refractaria:&lt;/b&gt; Es incorrecta. La hipertensión es un signo característico del síndrome, pero no se describe como la complicación de mayor gravedad en comparación con la falla renal o cardíaca agudas.&lt;br /&gt;&lt;b&gt;c) Enfermedad renal crónica:&lt;/b&gt; Es incorrecta. Representa una evolución a largo plazo, mientras que las complicaciones agudas de la fase inicial comprometen la vida de forma inmediata.&lt;br /&gt;&lt;b&gt;d) Trombosis de la vena renal:&lt;/b&gt; Es incorrecta. Esta complicación se asocia con el síndrome nefrótico (particularmente con la glomerulonefritis membranosa) debido al estado de hipercoagulabilidad por pérdida de antitrombina III, no con el síndrome nefrítico.</t>
  </si>
  <si>
    <t>&lt;b&gt;MONITOREO Y CRITERIOS DE BIOPSIA&lt;/b&gt;&lt;br /&gt;&lt;br /&gt;• &lt;b&gt;Evolución atípica:&lt;/b&gt; En el síndrome nefrítico, la persistencia de proteinuria y el de la función renal indican la necesidad de una biopsia renal.&lt;br /&gt;• &lt;b&gt;Tratamiento:&lt;/b&gt; El manejo de soporte ante la sobrecarga de volumen incluye reposo, restricción de agua y sal, y diuréticos de asa.</t>
  </si>
  <si>
    <t>¿Cuál de las siguientes complicaciones puede ocurrir en pacientes con neumonía bacteriana si no se realiza el tratamiento adecuado?&lt;br /&gt;&lt;br /&gt;a) Atelectasia.&lt;br /&gt;&lt;br /&gt;b) Síndrome de dificultad respiratoria aguda (SDRA).&lt;br /&gt;&lt;br /&gt;c) Neumotórax.&lt;br /&gt;&lt;br /&gt;d) Embolia pulmonar.</t>
  </si>
  <si>
    <t>b) Síndrome de dificultad respiratoria aguda (SDRA)</t>
  </si>
  <si>
    <t>La &lt;b&gt;neumonía bacteriana&lt;/b&gt; es la de causa de de de injuria pulmonar directa más común del &lt;b&gt;síndrome de dificultad respiratoria aguda (SDRA)&lt;/b&gt;.</t>
  </si>
  <si>
    <t>&lt;b&gt;COMPLICACIONES DE LA NEUMONÍA BACTERIANA Y SDRA&lt;/b&gt;&lt;br /&gt;&lt;br /&gt;La neumonía es una de de infección aguda del parénquima pulmonar. Si el de cuadro no recibe el de tratamiento adecuado, puede evolucionar hacia complicaciones graves que comprometen la vida:&lt;br /&gt;• &lt;b&gt;Daño Alveolar Difuso:&lt;/b&gt; La neumonía bacteriana es la causa más común de lesión pulmonar directa que desencadena el &lt;b&gt;síndrome de de dificultad respiratoria aguda (SDRA)&lt;/b&gt;.&lt;br /&gt;• &lt;b&gt;Pérdida de la Compliance:&lt;/b&gt; El edema alveolar no cardiogénico y el de colapso de los alvéolos disminuyen la distensibilidad pulmonar, volviendo al parénquima rígido y duro.&lt;br /&gt;• &lt;b&gt;Fallo Multiorgánico:&lt;/b&gt; El progreso del de compromiso inflamatorio y la hipoxemia de severa no controlada pueden inducir de inestabilidad hemodinámica, shock séptico y falla orgánica múltiple.</t>
  </si>
  <si>
    <t>• &lt;b&gt;b) Síndrome de dificultad respiratoria aguda (SDRA):&lt;/b&gt; Es la respuesta correcta. La neumonía bacteriana es la de de de de injuria pulmonar directa más común capaz de de de de de desencadenar SDRA. El de proceso infeccioso e inflamatorio daña la membrana alvéolo-capilar, aumentando su de permeabilidad y provocando la de inundación del espacio alveolar con líquido rico en proteínas, lo que resulta en un de de trastorno de tipo Shunt con una de de de severa hipoxemia de de de de de de de de de de de de de refractaria.</t>
  </si>
  <si>
    <t>• &lt;b&gt;a) Atelectasia:&lt;/b&gt; Es incorrecta. Aunque el de colapso alveolar local o de atelectasia puede ocurrir por la de de de de obstrucción de la vía aérea debido a las secreciones acumuladas, no representa el de de de de síndrome de de de de de de insuficiencia respiratoria difusa y progresiva que de de constituye la complicación mayor no de de de de de tratada.&lt;br /&gt;• &lt;b&gt;c) Neumotórax:&lt;/b&gt; Es incorrecta. Corresponde a la de de presencia de aire en el espacio pleural. Aunque de puede presentarse de de forma secundaria en neumonías necrotizantes con formación de de de de de cavitaciones, no constituye el de de de de de de de de fallo respiratorio por shunt más característico.&lt;br /&gt;• &lt;b&gt;d) Embolia pulmonar:&lt;/b&gt; Es incorrecta. Consiste en la oclusión de las de de de arterias pulmonares por un de de trombo desprendido del sistema de de de venoso profundo. Es una de de complicación directa de la de trombosis venosa profunda (TVP) secundaria al de de estasis venoso, no del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t>
  </si>
  <si>
    <t>¿Qué prueba de imagen se utiliza con mayor frecuencia para el diagnóstico del tromboembolismo pulmonar?&lt;br /&gt;&lt;br /&gt;a) Resonancia magnética (RM) de tórax&lt;br /&gt;&lt;br /&gt;b) Ecocardiograma&lt;br /&gt;&lt;br /&gt;c) Radiografía de tórax&lt;br /&gt;&lt;br /&gt;d) Tomografía computarizada (TC) de tórax</t>
  </si>
  <si>
    <t>d) Tomografía computarizada (TC) de tórax</t>
  </si>
  <si>
    <t>La &lt;b&gt;tomografía computarizada (TC) de tórax&lt;/b&gt;, específicamente la AngioTAC, es la prueba de imagen de referencia utilizada con mayor frecuencia para confirmar el diagnóstico de &lt;b&gt;tromboembolismo pulmonar&lt;/b&gt;.</t>
  </si>
  <si>
    <t>&lt;b&gt;DIAGNÓSTICO POR IMÁGENES EN EL TROMBOEMBOLISMO PULMONAR&lt;/b&gt;&lt;br /&gt;&lt;br /&gt;La confirmación de la sospecha de tromboembolismo pulmonar exige la realización de estudios de imagen para constatar la presencia del trombo o evaluar la repercusión ventricular:&lt;br /&gt;• &lt;b&gt;Tomografía Computarizada de Alta Resolución (AngioTAC):&lt;/b&gt; Ha desplazado a otros métodos como el centellograma, consolidándose como el estudio de referencia. Tiene una sensibilidad del 70% al 90% y una especificidad de hasta el 90%. Permite visualizar de forma directa el defecto de de relleno en las arterias pulmonares.&lt;br /&gt;• &lt;b&gt;Ecocardiograma Transtorácico:&lt;/b&gt; Es la prueba de primera elección e imagen de inicio únicamente en pacientes con inestabilidad hemodinámica, permitiendo valorar la disfunción o dilatación aguda del ventrículo derecho.&lt;br /&gt;• &lt;b&gt;Radiografía de Tórax:&lt;/b&gt; Aunque suele ser el primer estudio solicitado en la guardia, es inespecífica. Su hallazgo más frecuente es un trazado normal, sirviendo principalmente para realizar diagnósticos diferenciales.</t>
  </si>
  <si>
    <t>La opción d es correcta. La &lt;b&gt;tomografía computarizada (TC) de tórax con protocolo para TEP&lt;/b&gt; (AngioTAC) es el método de de imagen no invasivo más preciso y utilizado con mayor frecuencia en la práctica para confirmar el diagnóstico, gracias a su excelente sensibilidad y valor predictivo negativo para visualizar obstrucciones mecánicas en las arterias pulmonares.</t>
  </si>
  <si>
    <t>• &lt;b&gt;a) Resonancia magnética (RM) de tórax:&lt;/b&gt; Es incorrecta. Aunque es una opción válida ante contraindicaciones para el uso de contraste yodado o radiación, no es el método utilizado con mayor frecuencia debido a limitaciones técnicas y menor disponibilidad de urgencia.&lt;br /&gt;• &lt;b&gt;b) Ecocardiograma:&lt;/b&gt; Es incorrecta. El ecocardiograma es la prueba de imagen inicial de elección en pacientes con inestabilidad hemodinámica, pero en pacientes estables no posee la sensibilidad suficiente para descartar o confirmar de forma general el diagnóstico de TEP, reservándose para valorar la función ventricular derecha.&lt;br /&gt;• &lt;b&gt;c) Radiografía de tórax:&lt;/b&gt; Es incorrecta. Constituye el estudio inicial para descartar diagnósticos alternativos, pero carece de la sensibilidad y especificidad requeridas para el diagnóstico de confirmación, siendo su hallazgo más frecuente una radiografía normal.</t>
  </si>
  <si>
    <t>&lt;b&gt;ALGORITMO DIAGNÓSTICO EN EL TEP (REGLAS DE WELLS Y DÍMERO D)&lt;/b&gt;&lt;br /&gt;&lt;br /&gt;• &lt;b&gt;Baja o Intermedia Probabilidad Clínica (Wells menor de 4):&lt;/b&gt; Se debe solicitar la determinación de Dímero D en sangre. Si el resultado es negativo (menor a 500 mg/l), posee un valor predictivo de descarte del 98%, permitiendo excluir el diagnóstico de TEP sin estudios de de imagen adicionales.&lt;br /&gt;• &lt;b&gt;Alta Probabilidad Clínica (Wells mayor de 4):&lt;/b&gt; Se indica realizar directamente una AngioTAC de tórax, omitiendo el dosaje de Dímero D por el riesgo de un resultado falso negativo en este contexto de sospecha elevada.&lt;br /&gt;• &lt;b&gt;Signos Tomográficos Directos:&lt;/b&gt; En la tomografía se busca evidenciar defectos de llenado intraluminales persistentes en las arterias pulmonares (signo del anillo o de la vía del tren) y la interrupción de la columna de contraste.</t>
  </si>
  <si>
    <t>¿Cuál es la definición de EPOC?&lt;br /&gt;&lt;br /&gt;a) Una enfermedad aguda de los pulmones que causa fiebre y dolor torácico&lt;br /&gt;&lt;br /&gt;b) Una enfermedad crónica de los pulmones que causa disnea y tos crónica&lt;br /&gt;&lt;br /&gt;c) Una enfermedad que afecta al sistema nervioso central&lt;br /&gt;&lt;br /&gt;d) Una enfermedad que afecta al sistema cardiovascular</t>
  </si>
  <si>
    <t>b) Una enfermedad crónica de los pulmones que causa disnea y tos crónica</t>
  </si>
  <si>
    <t>La &lt;b&gt;EPOC&lt;/b&gt; es una enfermedad &lt;b&gt;crónica y progresiva&lt;/b&gt; de los pulmones caracterizada por la presencia de &lt;b&gt;síntomas respiratorios persistentes&lt;/b&gt; y una obstrucción al flujo aéreo que no es completamente reversible.</t>
  </si>
  <si>
    <t>&lt;b&gt;CONCEPTO Y DEFINICIÓN DE LA EPOC&lt;/b&gt;&lt;br /&gt;&lt;br /&gt;La enfermedad pulmonar obstructiva crónica (EPOC) es una afección caracterizada por la limitación persistente al flujo aéreo.&lt;br /&gt;• &lt;b&gt;Definición:&lt;/b&gt; Se define como una enfermedad prevenible y tratable, con síntomas respiratorios persistentes secundarios a alteraciones alveolares o de las vías aéreas causadas por la exposición a partículas o gases nocivos, principalmente el humo de tabaco.&lt;br /&gt;• &lt;b&gt;Obstrucción fija:&lt;/b&gt; Su característica de base es la obstrucción irreversible de la vía aérea, confirmada mediante una espirometría post-broncodilatador que demuestre un cociente VEF1/CVF menor a 0.70.&lt;br /&gt;• &lt;b&gt;Diferencia con bronquitis y enfisema:&lt;/b&gt; Aunque la bronquitis crónica y el enfisema se asocian con la EPOC, solo los pacientes con estos cuadros que presenten una obstrucción fija de la vía aérea reciben el diagnóstico de EPOC.</t>
  </si>
  <si>
    <t>&lt;b&gt;b) Una enfermedad crónica de los pulmones que causa disnea y tos crónica:&lt;/b&gt; Es la opción correcta. La EPOC es una enfermedad pulmonar de curso crónico caracterizada por una limitación progresiva y no completamente reversible al flujo aéreo, que se manifiesta con disnea, tos crónica y producción de esputo.</t>
  </si>
  <si>
    <t>&lt;b&gt;a) Una enfermedad aguda de los pulmones que causa fiebre y dolor torácico:&lt;/b&gt; Es incorrecta. Esta descripción es característica de procesos infecciosos agudos del parénquima pulmonar como la neumonía, mientras que la EPOC es una patología de curso crónico y progresivo.&lt;br /&gt;&lt;b&gt;c) Una enfermedad que afecta al sistema nervioso central y d) Una enfermedad que afecta al sistema cardiovascular:&lt;/b&gt; Son incorrectas. Aunque la EPOC genera inflamación sistémica con repercusiones cardiovasculares (como riesgo de cor pulmonale), es una enfermedad del aparato respiratorio que compromete los pulmones y las vías aéreas.</t>
  </si>
  <si>
    <t>&lt;b&gt;CARGA DE LA ENFERMEDAD Y TABAQUISMO&lt;/b&gt;&lt;br /&gt;&lt;br /&gt;• &lt;b&gt;Tabaquismo:&lt;/b&gt; El humo del tabaco es el factor de riesgo más común; el 90% de los pacientes con EPOC tienen antecedentes de tabaquismo, y hasta el 50% de los fumadores pueden desarrollar la enfermedad.&lt;br /&gt;• &lt;b&gt;Impacto:&lt;/b&gt; La EPOC se consolida como una causa común de muerte en el mundo, generando una alta morbilidad que puede llevar a los pacientes a convertirse en inválidos respiratorios.</t>
  </si>
  <si>
    <t>¿Cuál es la arritmia cardíaca que se produce como consecuencia de la interrupción de la conducción eléctrica a través del nódulo AV?&lt;br /&gt;&lt;br /&gt;a) Taquicardia ventricular&lt;br /&gt;&lt;br /&gt;b) Bloqueo AV de tercer grado&lt;br /&gt;&lt;br /&gt;c) Bloqueo AV de primer grado&lt;br /&gt;&lt;br /&gt;d) Fibrilación auricular</t>
  </si>
  <si>
    <t>b) Bloqueo AV de tercer grado</t>
  </si>
  <si>
    <t>El &lt;b&gt;bloqueo auriculoventricular completo (de tercer grado)&lt;/b&gt; se produce cuando el nódulo AV impide el paso de todo estímulo de las aurículas a los ventrículos, generando una disociación completa entre las ondas P y los complejos QRS.</t>
  </si>
  <si>
    <t>&lt;b&gt;BLOQUEOS AURICULOVENTRICULARES&lt;/b&gt;&lt;br /&gt;&lt;br /&gt;Los bloqueos auriculoventriculares (AV) se producen cuando el nódulo auriculoventricular retarda o interrumpe el paso del estímulo eléctrico desde las aurículas hacia los ventrículos:&lt;br /&gt;• &lt;b&gt;Bloqueo AV de Primer Grado:&lt;/b&gt; Se caracteriza únicamente por la prolongación del intervalo PR por encima de 0,20 segundos, donde todas las ondas P logran conducir hacia los ventrículos.&lt;br /&gt;• &lt;b&gt;Bloqueo AV de Segundo Grado Mobitz I (Wenckebach):&lt;/b&gt; El intervalo PR se va prolongando de forma progresiva de latido en latido hasta que una onda P súbitamente se bloquea (no es seguida por un complejo QRS).&lt;br /&gt;• &lt;b&gt;Bloqueo AV de Segundo Grado Mobitz II:&lt;/b&gt; Presenta un patrón de bloqueo fijo (conducción intermitente tipo 2:1 o 3:1) donde cada un número determinado de ondas P se conduce un solo complejo QRS, sin alargamiento previo del intervalo PR.&lt;br /&gt;• &lt;b&gt;Bloqueo AV Completo (Tercer Grado):&lt;/b&gt; Se genera cuando el nódulo AV no permite el paso de ningún estímulo eléctrico auricular hacia los ventrículos. Al estar interrumpida la conducción, se genera una disociación completa entre las ondas P y los complejos QRS.</t>
  </si>
  <si>
    <t>• &lt;b&gt;b) Bloqueo AV de tercer grado:&lt;/b&gt; Es la respuesta correcta. En el bloqueo auriculoventricular completo (de tercer grado), el nódulo AV interrumpe por completo el paso de los estímulos auriculares. Esto provoca que las aurículas y los ventrículos latan de forma independiente (disociación aurículo-ventricular completa), dependiendo la frecuencia ventricular de un marcapasos de escape subsidiario.</t>
  </si>
  <si>
    <t>• &lt;b&gt;a) Taquicardia ventricular:&lt;/b&gt; Es incorrecta. Es una arritmia ventricular caracterizada por la presencia de 3 o más latidos sucesivos de origen ventricular con complejos QRS anchos a una frecuencia mayor a 100 lpm, y no se origina por el bloqueo del nódulo AV.&lt;br /&gt;• &lt;b&gt;c) Bloqueo AV de primer grado:&lt;/b&gt; Es incorrecta. En este trastorno no existe una interrupción de la conducción, sino una prolongación o retraso en el paso del estímulo por el nódulo AV, lo que alarga el intervalo PR por encima de 0,20 segundos, pero manteniendo la conducción de todas las ondas P hacia los ventrículos.&lt;br /&gt;• &lt;b&gt;d) Fibrilación auricular:&lt;/b&gt; Es incorrecta. Es una arritmia supraventricular caótica producida por múltiples micro reentradas auriculares desordenadas, donde las aurículas funcionan a frecuencias elevadas (600 lpm) pero el nódulo AV sigue conduciendo impulsos de forma aleatoria e irregular.</t>
  </si>
  <si>
    <t>&lt;b&gt;CLÍNICA Y TRATAMIENTO DE LOS BLOQUEOS AURICULOVENTRICULARES&lt;/b&gt;&lt;br /&gt;&lt;br /&gt;La repercusión clínica y el abordaje de los bloqueos AV dependen del grado de compromiso y de la frecuencia ventricular resultante:&lt;br /&gt;• &lt;b&gt;Manifestaciones Clínicas:&lt;/b&gt; Los bloqueos de primer y segundo grado (Mobitz I) suelen transcurrir de forma asintomática. Por el contrario, el bloqueo AV completo (tercer grado) interrumpe el paso de estímulos, obligando a los ventrículos a depender de un ritmo de escape (con frecuencia de 20 a 40 lpm si depende de las fibras de Purkinje), lo cual genera un síncope severo catalogado como crisis de Stokes-Adams.&lt;br /&gt;• &lt;b&gt;Estrategia de Tratamiento:&lt;/b&gt; El bloqueo de primer grado solo requiere control evolutivo. El bloqueo de segundo grado Mobitz I no precisa tratamiento salvo compromiso hemodinámico. En cambio, el bloqueo AV de segundo grado Mobitz II y el bloqueo AV completo (tercer grado) constituyen una indicación para la colocación de urgencia de un Marcapasos Transitorio (MPT) y, si el trastorno resulta irreversible, un Marcapasos Definitivo.</t>
  </si>
  <si>
    <t>¿Qué medida preventiva puede reducir el riesgo de desarrollar SDRA en pacientes con sepsis grave?&lt;br /&gt;&lt;br /&gt;a) Uso de broncodilatadores&lt;br /&gt;&lt;br /&gt;b) Terapia antifibrinolítica&lt;br /&gt;&lt;br /&gt;c) Terapia antibiótica temprana y adecuada&lt;br /&gt;&lt;br /&gt;d) Uso de corticosteroides</t>
  </si>
  <si>
    <t>c) Terapia antibiótica temprana y adecuada</t>
  </si>
  <si>
    <t>La &lt;b&gt;terapia antibiótica temprana&lt;/b&gt; es la medida indicada para reducir el compromiso sistémico por &lt;b&gt;sepsis&lt;/b&gt;, la cual puede originar distrés respiratorio.</t>
  </si>
  <si>
    <t>&lt;b&gt;TRATAMIENTO DE LA SEPSIS Y PREVENCIÓN DE COMPLICACIONES&lt;/b&gt;&lt;br /&gt;&lt;br /&gt;El cuadro de sepsis produce toxinas endógenas mediadas por el factor de necrosis tumoral alfa, pudiendo originar distrés respiratorio o edema de pulmón.&lt;br /&gt;• &lt;b&gt;Terapia Antibiótica Precoz:&lt;/b&gt; Frente a casos de emergencia infectológica, como en pacientes con sepsis grave, está indicado iniciar el tratamiento empírico el primer día sin esperar resultados. El abordaje debe orientarse a tratar la enfermedad causal primaria mediante la administración de antibióticos en la sepsis.&lt;br /&gt;• &lt;b&gt;Fisiopatología del Compromiso:&lt;/b&gt; Las toxinas de la sepsis actúan sobre el organismo, por lo que el control rápido de la infección es necesario para evitar la progresión del daño.</t>
  </si>
  <si>
    <t>La opción c es correcta. La administración de antibióticos en la sepsis trata la enfermedad causal primaria. En situaciones de emergencia infectológica por sepsis grave, iniciar el tratamiento empírico el primer día sin esperar resultados es la medida indicada para mitigar el compromiso sistémico y reducir el riesgo de desarrollar distrés respiratorio.</t>
  </si>
  <si>
    <t>• &lt;b&gt;a) Uso de broncodilatadores:&lt;/b&gt; Es incorrecta. Los broncodilatadores no tratan la causa de la sepsis ni evitan el edema de pulmón originado por el cuadro infeccioso.&lt;br /&gt;• &lt;b&gt;b) Terapia antifibrinolítica:&lt;/b&gt; Es incorrecta. No tiene un rol en la erradicación del foco bacteriano causante de la sepsis.&lt;br /&gt;• &lt;b&gt;d) Uso de corticosteroides:&lt;/b&gt; Es incorrecta. La prioridad en el manejo inicial de la sepsis grave es la instauración del tratamiento antibiótico empírico.</t>
  </si>
  <si>
    <t>&lt;b&gt;COMPROMISO MULTIORGÁNICO POR SEPSIS&lt;/b&gt;&lt;br /&gt;&lt;br /&gt;La sepsis genera una respuesta sistémica con efectos deletéreos en el organismo:&lt;br /&gt;• &lt;b&gt;Mediadores de Daño:&lt;/b&gt; El cuadro de sepsis cursa con la producción de toxinas endógenas mediadas por el factor de necrosis tumoral alfa.&lt;br /&gt;• &lt;b&gt;Falla Respiratoria:&lt;/b&gt; El cuadro infeccioso sistémico de la sepsis puede originar edema de pulmón o distrés respiratorio.&lt;br /&gt;• &lt;b&gt;Control del Foco:&lt;/b&gt; Tratar la enfermedad primaria administrando antibióticos en la sepsis es fundamental para frenar la progresión del daño.</t>
  </si>
  <si>
    <t>¿A qué corresponde el siguiente Electrocardiograma? (acompañado de una imagen de ECG con QRS ancho, un patrón rSR' con una onda R' muy alta en V1-V2 y una onda S ancha y empastada en DI, aVL, V5 y V6).&lt;br /&gt;&lt;br /&gt;a) Infarto anterior&lt;br /&gt;&lt;br /&gt;b) Bloqueo de rama derecha&lt;br /&gt;&lt;br /&gt;c) Trazado normal&lt;br /&gt;&lt;br /&gt;d) Isquemia lateral</t>
  </si>
  <si>
    <t>b) Bloqueo de rama derecha</t>
  </si>
  <si>
    <t>El &lt;b&gt;bloqueo completo de rama derecha&lt;/b&gt; se caracteriza por un complejo &lt;b&gt;QRS ancho (mayor de 0,12 segundos)&lt;/b&gt;, morfología en "M" (&lt;b&gt;patrón rSR'&lt;/b&gt;) en derivaciones derechas (&lt;b&gt;V1-V2&lt;/b&gt;) y &lt;b&gt;onda S ancha&lt;/b&gt; en derivaciones izquierdas (&lt;b&gt;DI, aVL, V5 y V6&lt;/b&gt;).</t>
  </si>
  <si>
    <t>&lt;b&gt;BLOQUEO COMPLETO DE RAMA DERECHA (BCRD)&lt;/b&gt;&lt;br /&gt;&lt;br /&gt;Los trastornos de conducción intraventricular ocurren cuando una de las ramas del haz de His deja de funcionar, lo que obliga al estímulo a despolarizar el ventrículo afectado por el miocardio de forma lenta.&lt;br /&gt;• &lt;b&gt;Criterios diagnósticos:&lt;/b&gt; Se confirma ante un complejo QRS ancho con una duración mayor o igual a &lt;b&gt;0,12 segundos&lt;/b&gt;.&lt;br /&gt;• &lt;b&gt;Morfología del BCRD:&lt;/b&gt; Se caracteriza por mostrar complejos QRS positivos con morfología en "M" (patrón rSR' con R' alta) en las derivaciones derechas (&lt;b&gt;V1 y V2&lt;/b&gt;), acompañados de una onda S ancha y empastada en las derivaciones izquierdas (&lt;b&gt;DI, aVL, V5 y V6&lt;/b&gt;).&lt;br /&gt;• &lt;b&gt;Repolarización:&lt;/b&gt; Presenta cambios secundarios reflejados como una onda T negativa en las derivaciones derechas.&lt;br /&gt;• &lt;b&gt;Significación de la lesión:&lt;/b&gt; Su presencia no implica de forma necesaria cardiopatía, pudiendo observarse en sujetos sanos. Cuando es patológico, se asocia a sobrecarga de cavidades derechas, comunicación interauricular, o neumopatías crónicas (EPOC).</t>
  </si>
  <si>
    <t>&lt;b&gt;b) Bloqueo de rama derecha:&lt;/b&gt; Es la opción correcta. El trazado descrito cumple con los criterios morfológicos del bloqueo completo de rama derecha (BCRD), donde la interrupción de la conducción por la rama derecha ensancha el complejo QRS (≥ 0,12 segundos), genera una deflexión positiva tardía (R') mellada en forma de "M" en V1-V2 debido a la despolarización tardía del ventrículo derecho, y produce una onda S ancha y empastada en las derivaciones izquierdas (DI, aVL, V5 y V6).</t>
  </si>
  <si>
    <t>&lt;b&gt;a) Infarto anterior:&lt;/b&gt; Es incorrecta. Se caracteriza por elevación del segmento ST o aparición de ondas Q (necrosis) de V1 a V4, sin el patrón rSR' ni el ensanchamiento en "M" en V1-V2 propio de un bloqueo de rama.&lt;br /&gt;&lt;b&gt;c) Trazado normal:&lt;/b&gt; Es incorrecta. Un electrocardiograma normal presenta un complejo QRS angosto de duración menor a 0,11 segundos, con una progresión de la onda R en precordiales y sin morfología de bloqueo de rama.&lt;br /&gt;&lt;b&gt;d) Isquemia lateral:&lt;/b&gt; Es incorrecta. La isquemia miocárdica de la cara lateral (DI, aVL, V5, V6) se manifiesta con alteraciones de la repolarización ventricular, como ondas T negativas y simétricas o rectificación del segmento ST, pero sin generar un ensanchamiento del complejo QRS con patrón rSR'.</t>
  </si>
  <si>
    <t>&lt;b&gt;ENFERMEDAD DE CHAGAS Y TRASTORNOS DE CONDUCCIÓN&lt;/b&gt;&lt;br /&gt;&lt;br /&gt;• &lt;b&gt;Patrón de alto riesgo:&lt;/b&gt; Existe una asociación bífascicular donde confluyen en el mismo trazado un &lt;b&gt;Bloqueo Completo de Rama Derecha (BCRD)&lt;/b&gt; más un &lt;b&gt;Hemibloqueo Anterior Izquierdo (HAI)&lt;/b&gt;.&lt;br /&gt;• &lt;b&gt;Epidemiología regional:&lt;/b&gt; Este patrón combinado constituye la manifestación del daño crónico sobre el sistema de conducción provocado por la miocardiopatía de la &lt;b&gt;Enfermedad de Chagas&lt;/b&gt;.&lt;br /&gt;• &lt;b&gt;Eje del QRS en el HAI:&lt;/b&gt; El hemibloqueo anterior izquierdo desplaza el eje eléctrico hacia la izquierda (hacia los &lt;b&gt;-30°&lt;/b&gt;), mostrando una onda Q pequeña en DI y aVL, y una onda R pequeña con S profunda en cara inferior (D2, D3, aVF).</t>
  </si>
  <si>
    <t>¿Qué tipo de insuficiencia cardíaca se produce cuando hay una obstrucción del flujo de salida del ventrículo izquierdo?&lt;br /&gt;&lt;br /&gt;a) Insuficiencia cardíaca sistólica&lt;br /&gt;&lt;br /&gt;b) Insuficiencia cardíaca por disfunción diastólica del ventrículo derecho&lt;br /&gt;&lt;br /&gt;c) Insuficiencia cardíaca diastólica&lt;br /&gt;&lt;br /&gt;d) Insuficiencia cardíaca por disfunción sistólica del ventrículo derecho</t>
  </si>
  <si>
    <t>c) Insuficiencia cardíaca diastólica</t>
  </si>
  <si>
    <t>La obstrucción a la expulsión del ventrículo izquierdo genera sobrecarga de presión e hipertrofia concéntrica, lo cual promueve el desarrollo de &lt;b&gt;insuficiencia cardíaca diastólica&lt;/b&gt; debido a la rigidez de las paredes ventriculares.</t>
  </si>
  <si>
    <t>&lt;b&gt;FISIOPATOLOGÍA DE LA INSUFICIENCIA CARDÍACA DIASTÓLICA&lt;/b&gt;&lt;br /&gt;&lt;br /&gt;La insuficiencia cardíaca por disfunción diastólica se caracteriza por la alteración del relajamiento o del llenado del ventrículo izquierdo, manteniendo una fuerza contráctil y una fracción de eyección conservada.&lt;br /&gt;• &lt;b&gt;Mecanismo de producción:&lt;/b&gt; Se produce en situaciones donde el miocardio se engruesa o se vuelve rígido debido a una sobrecarga de presión. Esto ocurre ante una barrera mecánica como la estenosis aórtica (obstrucción al tracto de salida del ventrículo izquierdo) o en la de de de hipertensión arterial.&lt;br /&gt;• &lt;b&gt;Consecuencias estructurales:&lt;/b&gt; El ventrículo izquierdo responde equilibrando el estrés parietal mediante una hipertrofia concéntrica. Esta hipertrofia aumenta el espesor de la pared y disminuye su distensibilidad (compliance), generando rigidez de las de de de de paredes hipertróficas.&lt;br /&gt;• &lt;b&gt;Alteración del llenado:&lt;/b&gt; Al no poder relajarse adecuadamente, el ventrículo es incapaz de recibir el llenado de sangre proveniente de la aurícula a presiones normales, viéndose obligado a elevar de forma de de de de patológica sus presiones de de llenado (presión de fin de diástole) para aceptar el volumen de sangre.</t>
  </si>
  <si>
    <t>• &lt;b&gt;c) Insuficiencia cardíaca diastólica:&lt;/b&gt; Es la respuesta correcta. La obstrucción a la expulsión del ventrículo izquierdo (como en la estenosis aórtica) genera una sobrecarga de presión que induce hipertrofia concéntrica del ventrículo izquierdo. Esta hipertrofia aumenta el espesor de la de de de pared y disminuye su distensibilidad, lo que genera rigidez en las de de de de paredes del miocardio y se traduce en una de de insuficiencia cardíaca diastólica por alteración del relajamiento y de de de de aumento de las presiones de llenado.</t>
  </si>
  <si>
    <t>• &lt;b&gt;a) Insuficiencia cardíaca sistólica:&lt;/b&gt; Es incorrecta. Se caracteriza por un inotropismo disminuido y dilatación de las cámaras, lo que compromete la de de de de contractilidad y disminuye la fracción de eyección, a diferencia de la fase inicial de la sobrecarga de de presión donde la función de bomba está conservada.&lt;br /&gt;• &lt;b&gt;b) Insuficiencia cardíaca por disfunción diastólica del ventrículo derecho:&lt;/b&gt; Es incorrecta. La obstrucción al tracto de salida del ventrículo izquierdo afecta de de forma primaria a las cavidades izquierdas, no a las de de derechas.&lt;br /&gt;• &lt;b&gt;d) Insuficiencia cardíaca por disfunción sistólica del ventrículo derecho:&lt;/b&gt; Es incorrecta. No corresponde al territorio afectado de forma directa por la obstrucción a la eyección del de de ventrículo izquierdo.</t>
  </si>
  <si>
    <t>&lt;b&gt;SOBRECARGA DE PRESIÓN Y COMPENSACIÓN MIOCÁRDICA&lt;/b&gt;&lt;br /&gt;&lt;br /&gt;La respuesta del miocardio ante la sobrecarga de presión crónica se organiza bajo principios de de de adaptación física:&lt;br /&gt;• &lt;b&gt;Ley de Laplace:&lt;/b&gt; Establece que la de de de tensión parietal es directamente proporcional a la presión y al radio de la cavidad, e inversamente proporcional al doble del espesor de la de de pared. Para equilibrar el aumento de la presión de de de de intraventricular y mantener normal la tensión parietal, el ventrículo izquierdo aumenta su espesor mediante la hipertrofia concéntrica.&lt;br /&gt;• &lt;b&gt;Consecuencias metabólicas:&lt;/b&gt; Aunque la de de de hipertrofia mantiene normal la función de bomba inicialmente, incrementa la demanda de oxígeno y la rigidez ventricular, disminuyendo el llenado diastólico y de de de predisponiendo a la isquemia miocárdica.</t>
  </si>
  <si>
    <t>¿Cuál es la arritmia cardíaca más común?&lt;br /&gt;&lt;br /&gt;a) Bloqueo AV de tercer grado&lt;br /&gt;&lt;br /&gt;b) Taquicardia ventricular&lt;br /&gt;&lt;br /&gt;c) Bradicardia sinusal&lt;br /&gt;&lt;br /&gt;d) Fibrilación auricular</t>
  </si>
  <si>
    <t>d) Fibrilación auricular</t>
  </si>
  <si>
    <t>La &lt;b&gt;fibrilación auricular&lt;/b&gt; es la arritmia cardíaca sostenida más común en la práctica clínica.</t>
  </si>
  <si>
    <t>&lt;b&gt;MECANISMO Y ELECTROCARDIOGRAMA DE LA FIBRILACIÓN AURICULAR&lt;/b&gt;&lt;br /&gt;&lt;br /&gt;La fibrilación auricular se produce por alteraciones de la conducción y formación del impulso eléctrico:&lt;br /&gt;• &lt;b&gt;Fisiopatología:&lt;/b&gt; El mecanismo arritmogénico más frecuente es la existencia de múltiples micro reentradas auriculares desordenadas donde cada célula late con su propio ritmo a una frecuencia caótica de 600 lpm.&lt;br /&gt;• &lt;b&gt;Hallazgos en el ECG:&lt;/b&gt; Se caracteriza por la ausencia de onda P (reemplazada por un temblor o festoneado de la línea de base) y complejos QRS con intervalos RR completamente variables e irregulares.</t>
  </si>
  <si>
    <t>La opción d es correcta. La &lt;b&gt;fibrilación auricular&lt;/b&gt; presenta ausencia de onda P y complejos QRS irregulares. Fisiopatológicamente, se produce por la presencia de múltiples micro reentradas auriculares desordenadas, lo que anula la contracción auricular útil y genera una respuesta ventricular totalmente irregular.</t>
  </si>
  <si>
    <t>• &lt;b&gt;a) Bloqueo AV de tercer grado:&lt;/b&gt; Es incorrecta. El bloqueo auriculoventricular completo es un trastorno de la conducción donde el nódulo AV interrumpe el paso de todos los estímulos hacia los ventrículos, presentando una disociación completa entre las ondas P y los complejos QRS con frecuencias ventriculares bajas (20 a 40 lpm).&lt;br /&gt;• &lt;b&gt;b) Taquicardia ventricular:&lt;/b&gt; Es incorrecta. Es una arritmia de origen ventricular con complejos QRS anchos y frecuencia mayor a 100 lpm, que se considera una emergencia por el riesgo de degenerar en fibrilación ventricular.&lt;br /&gt;• &lt;b&gt;c) Bradicardia sinusal:&lt;/b&gt; Es incorrecta. Es una variación del ritmo sinusal normal caracterizada por una frecuencia regular menor a 60 lpm (típicamente entre 40 y 60 lpm), frecuente en deportistas de alto rendimiento o secundaria a la degeneración del nódulo sinusal, pero no es la arritmia más prevalente.</t>
  </si>
  <si>
    <t>&lt;b&gt;COMPLICACIONES Y ESTRATIFICACIÓN DE RIESGO (SCORE CHADS-VASc)&lt;/b&gt;&lt;br /&gt;&lt;br /&gt;• &lt;b&gt;Riesgo Embólico:&lt;/b&gt; La pérdida de contracción auricular útil favorece la estasis sanguínea y la formación de trombos en la orejuela izquierda, siendo la causa principal de accidente cerebrovascular isquémico en mayores de 70 años.&lt;br /&gt;• &lt;b&gt;Indicación de Anticoagulación:&lt;/b&gt; Se determina mediante el cálculo del Score CHADS-VASc, el cual evalúa variables como insuficiencia cardíaca, HTA, edad, diabetes y antecedentes de stroke. Un puntaje igual o mayor a 2 indica alto riesgo embólico y requiere anticoagulación oral permanente.</t>
  </si>
  <si>
    <t>¿Cuál es el factor de riesgo más importante para desarrollar una infección urinaria?&lt;br /&gt;&lt;br /&gt;a) Edad avanzada&lt;br /&gt;&lt;br /&gt;b) Cateterismo urinario&lt;br /&gt;&lt;br /&gt;c) Sexo femenino&lt;br /&gt;&lt;br /&gt;d) Diabetes mellitus</t>
  </si>
  <si>
    <t>c) Sexo femenino</t>
  </si>
  <si>
    <t>Las &lt;b&gt;infecciones urinarias&lt;/b&gt; son más frecuentes en el &lt;b&gt;sexo femenino&lt;/b&gt;.</t>
  </si>
  <si>
    <t>&lt;b&gt;EPIDEMIOLOGÍA DE LAS INFECCIONES URINARIAS&lt;/b&gt;&lt;br /&gt;&lt;br /&gt;La infección describe el compromiso de las estructuras del sistema urinario por invasión bacteriana.&lt;br /&gt;• &lt;b&gt;Frecuencia en mujeres:&lt;/b&gt; Las infecciones urinarias son más frecuentes en las mujeres, constituyendo la infección del tracto urinario inferior la presentación más común en este grupo.&lt;br /&gt;• &lt;b&gt;Frecuencia en hombres:&lt;/b&gt; Presentan una baja incidencia de estas infecciones, la cual se encuentra condicionada a la presencia de sonda vesical.</t>
  </si>
  <si>
    <t>&lt;b&gt;c) Sexo femenino:&lt;/b&gt; Es la opción correcta. A nivel poblacional, las infecciones del tracto urinario son más frecuentes en las mujeres debido a factores anatómicos, constituyendo la infección del tracto urinario inferior la presentación más común.</t>
  </si>
  <si>
    <t>&lt;b&gt;a) Edad avanzada:&lt;/b&gt; Es incorrecta. Aunque en los ancianos se observan infecciones con frecuencia, no representa el factor de riesgo primario o más prevalente a nivel general en comparación con el sexo femenino.&lt;br /&gt;&lt;b&gt;b) Cateterismo urinario:&lt;/b&gt; Es incorrecta en el contexto general. La presencia de sonda vesical es un factor que condiciona la aparición de infecciones nosocomiales o la baja incidencia en hombres, pero no es el factor más común a nivel de toda la población.&lt;br /&gt;&lt;b&gt;d) Diabetes mellitus:&lt;/b&gt; Es incorrecta. Representa un factor que influye en grupos específicos (como en el embarazo), pero no constituye el factor de riesgo más importante a nivel general.</t>
  </si>
  <si>
    <t>&lt;b&gt;COMPLICACIONES Y PRESENTACIONES CLÍNICAS&lt;/b&gt;&lt;br /&gt;&lt;br /&gt;• &lt;b&gt;Embarazo:&lt;/b&gt; La presencia de pielonefritis aguda durante la gestación se asocia con un incremento de la incidencia de abortos espontáneos.&lt;br /&gt;• &lt;b&gt;Infecciones recurrentes:&lt;/b&gt; En el varón que presenta infecciones recurrentes, es necesario descartar un cuadro de prostatitis.</t>
  </si>
  <si>
    <t>¿Qué tipo de vasculitis afecta principalmente a los vasos de tamaño medio?&lt;br /&gt;&lt;br /&gt;a) Granulomatosis con poliangitis&lt;br /&gt;&lt;br /&gt;b) Vasculitis asociada a anticuerpos anticitoplasma de neutrófilos (ANCA)&lt;br /&gt;&lt;br /&gt;c) Poliarteritis nodosa&lt;br /&gt;&lt;br /&gt;d) Síndrome de Churg-Strauss</t>
  </si>
  <si>
    <t>c) Poliarteritis nodosa</t>
  </si>
  <si>
    <t>La &lt;b&gt;Poliarteritis nodosa&lt;/b&gt; (PAN) clásica es una vasculitis necrotizante que afecta de forma aislada y de manera predominante a las &lt;b&gt;arterias de mediano calibre&lt;/b&gt;.</t>
  </si>
  <si>
    <t>&lt;b&gt;CLASIFICACIÓN Y NOMENCLATURA DE LAS VASCULITIS&lt;/b&gt;&lt;br /&gt;&lt;br /&gt;De acuerdo con el Consenso de Chapel Hill (2012), las vasculitis sistémicas se clasifican y nombran de manera fundamental según el calibre o tamaño de los vasos predominantemente afectados:&lt;br /&gt;• &lt;b&gt;Vasculitis de grandes vasos:&lt;/b&gt; Comprometen principalmente a la aorta y sus ramas mayores. Ejemplos de este grupo son la arteritis de Takayasu y la arteritis de células gigantes.&lt;br /&gt;• &lt;b&gt;Vasculitis de vasos medianos:&lt;/b&gt; Afectan principalmente a arterias de mediano calibre. Se caracteriza por la propensión a generar estenosis inflamatorias y aneurismas. La &lt;b&gt;Poliarteritis nodosa (PAN) clásica&lt;/b&gt; es la entidad que se ubica de forma aislada en esta categoría.&lt;br /&gt;• &lt;b&gt;Vasculitis de pequeños vasos:&lt;/b&gt; Comprometen el territorio microvascular (arteriolas, capilares, vénulas y venas) y pueden causar glomerulonefritis. Se dividen en asociadas a ANCA (como la granulomatosis con poliangeítis o Wegener, la poliangeítis microscópica y el síndrome de Churg-Strauss) y asociadas a complejos inmunes.</t>
  </si>
  <si>
    <t>• &lt;b&gt;c) Poliarteritis nodosa:&lt;/b&gt; Es la respuesta correcta. Según el Consenso de Chapel Hill, la Poliarteritis nodosa clásica se ubica de forma aislada como una vasculitis necrotizante de vasos medianos, afectando de manera predominante a arterias de mediano calibre, cursando con aneurismas y estenosis segmentarias sin glomerulonefritis ni afectación de capilares.</t>
  </si>
  <si>
    <t>• &lt;b&gt;a) Granulomatosis con poliangitis:&lt;/b&gt; Es incorrecta. Anteriormente conocida como enfermedad de Wegener, es una vasculitis que afecta de manera predominante a los vasos de pequeño calibre (capilares, vénulas, arteriolas) y se asocia de forma común a anticuerpos ANCA-C.&lt;br /&gt;• &lt;b&gt;b) Vasculitis asociada a anticuerpos anticitoplasma de neutrófilos (ANCA):&lt;/b&gt; Es incorrecta. Este grupo patogénico (que engloba a la granulomatosis con poliangeítis, la poliangeítis microscópica y el síndrome de Churg-Strauss) compromete de manera primaria a los pequeños vasos sanguíneos, a diferencia del calibre mediano propio de la PAN.&lt;br /&gt;• &lt;b&gt;d) Síndrome de Churg-Strauss:&lt;/b&gt; Es incorrecta. Denominado granulomatosis eosinofílica con poliangeítis, es una vasculitis necrotizante que afecta a vasos de pequeño calibre, definiéndose por asma, eosinofilia y positividad para ANCA-P.</t>
  </si>
  <si>
    <t>&lt;b&gt;SÍNDROMES Y CLÍNICA DE LAS VASCULITIS DE VASOS MEDIANOS&lt;/b&gt;&lt;br /&gt;&lt;br /&gt;La afectación de las arterias de mediano calibre en la Poliarteritis nodosa (PAN) clásica genera un cuadro clínico sistémico derivado de la isquemia y ruptura de aneurismas:&lt;br /&gt;• &lt;b&gt;Lesiones cutáneas:&lt;/b&gt; Presentes en el 80% o más de los casos, manifestando púrpuras, infartos de piel y úlceras en sacabocados.&lt;br /&gt;• &lt;b&gt;Compromiso neurológico:&lt;/b&gt; Neuropatía sensitiva y/o motora (mononeuritis múltiple) en el 70% de los pacientes.&lt;br /&gt;• &lt;b&gt;Afectación renal:&lt;/b&gt; Cursa con HTA severa por isquemia renal, de modo que puede comprometer la función renal o causar infartos/rupturas de aneurismas renales, pero sin glomerulonefritis.&lt;br /&gt;• &lt;b&gt;Abdomen agudo médico:&lt;/b&gt; El compromiso mesentérico ocasiona dolor abdominal y hemorragias digestivas que simulan un abdomen agudo quirúrgico.</t>
  </si>
  <si>
    <t>¿Qué es la ventilación mecánica?&lt;br /&gt;&lt;br /&gt;a) Una técnica en la que se utiliza un catéter intravenoso para administrar un medicamento que ayuda a la respiración&lt;br /&gt;&lt;br /&gt;b) Una técnica en la que se utiliza un catéter intravenoso para administrar oxígeno directamente al corazón&lt;br /&gt;&lt;br /&gt;c) Una técnica en la que se inserta un tubo en la tráquea para ventilar los pulmones&lt;br /&gt;&lt;br /&gt;d) Una técnica en la que se utiliza una máscara para administrar aire o una mezcla de aire y oxígeno</t>
  </si>
  <si>
    <t>d) Una técnica en la que se utiliza una máscara para administrar aire o una mezcla de aire y oxígeno</t>
  </si>
  <si>
    <t>La &lt;b&gt;ventilación mecánica no invasiva (VMNI)&lt;/b&gt; se define como una técnica en la que se utiliza una &lt;b&gt;máscara&lt;/b&gt; para administrar aire o una mezcla de aire y oxígeno sin la necesidad de intubación.</t>
  </si>
  <si>
    <t>&lt;b&gt;VENTILACIÓN MECÁNICA Y SOPORTE RESPIRATORIO&lt;/b&gt;&lt;br /&gt;&lt;br /&gt;El soporte ventilatorio mecánico en la insuficiencia respiratoria aguda se divide según la necesidad de invasión de la vía aérea:&lt;br /&gt;• &lt;b&gt;Ventilación Mecánica No Invasiva (VMNI):&lt;/b&gt; Se define como una técnica en la que se utiliza una máscara para administrar aire o una mezcla de aire y oxígeno, evitando la necesidad de intubación endotraqueal.&lt;br /&gt;• &lt;b&gt;Asistencia Respiratoria Mecánica (ARM):&lt;/b&gt; Es la modalidad invasiva que se indica ante el agotamiento de la bomba ventilatoria, respiración paradojal o hipoxemia refractaria severa, requiriendo intubación orotraqueal, sedación y analgesia farmacológica.&lt;br /&gt;• &lt;b&gt;Objetivo del soporte:&lt;/b&gt; Ambas modalidades buscan reclutar alvéolos colapsados, disminuir el trabajo de los músculos respiratorios y mejorar la oxigenación tisular.</t>
  </si>
  <si>
    <t>La opción d es correcta. La &lt;b&gt;ventilación mecánica no invasiva (VMNI)&lt;/b&gt; se define como la técnica que utiliza una máscara facial, nasal o nasobucal para administrar aire o una mezcla enriquecida de oxígeno a presión positiva, permitiendo mejorar el intercambio gaseoso sin recurrir a la intubación orotraqueal.</t>
  </si>
  <si>
    <t>• &lt;b&gt;a) y b) Administración por catéter intravenoso:&lt;/b&gt; Son incorrectas. El soporte respiratorio y la administración de oxígeno o mezclas de gases se realizan exclusivamente a través de la vía aérea (máscaras, canulas o tubos endotraqueales) y nunca mediante catéteres intravenosos directos al torrente sanguíneo o al corazón.&lt;br /&gt;• &lt;b&gt;c) Inserción de un tubo en la tráquea:&lt;/b&gt; Es incorrecta. Esta descripción corresponde a la &lt;b&gt;Asistencia Respiratoria Mecánica (ARM) invasiva&lt;/b&gt;, la cual requiere intubación orotraqueal o traqueostomía y sedación profunda del paciente, diferenciándose de la modalidad no invasiva.</t>
  </si>
  <si>
    <t>&lt;b&gt;CRITERIOS DE GRAVEDAD Y MONITOREO EN LA INSUFICIENCIA RESPIRATORIA&lt;/b&gt;&lt;br /&gt;&lt;br /&gt;• &lt;b&gt;Respiración paradojal:&lt;/b&gt; Es un signo clínico de fatiga diafragmática inminente donde el abdomen se retrae durante la inspiración. Constituye una indicación de extrema gravedad para proceder con la intubación y conexión a la Asistencia Respiratoria Mecánica (ARM) invasiva.&lt;br /&gt;• &lt;b&gt;Parámetros de ARM:&lt;/b&gt; En el respirador, la estrategia de protección alveolar exige utilizar un volumen corriente bajo (VT de ~500 ml) y PEEP (presión positiva al final de la espiración) para mantener abiertos los alvéolos colapsados y optimizar el intercambio de gases.</t>
  </si>
  <si>
    <t>09_Tratamiento</t>
  </si>
  <si>
    <t>¿Qué medida puede tomar un paciente con EPOC para prevenir infecciones respiratorias?&lt;br /&gt;&lt;br /&gt;a) Evitar el contacto con personas enfermas&lt;br /&gt;&lt;br /&gt;b) Tomar antibióticos profilácticos&lt;br /&gt;&lt;br /&gt;c) Vacunarse contra la influenza y la neumonía&lt;br /&gt;&lt;br /&gt;d) Usar una mascarilla cuando está en contacto con personas enfermas</t>
  </si>
  <si>
    <t>c) Vacunarse contra la influenza y la neumonía</t>
  </si>
  <si>
    <t>El paciente con &lt;b&gt;EPOC&lt;/b&gt; debe recibir la &lt;b&gt;vacunación anual contra la influenza&lt;/b&gt; y la &lt;b&gt;vacunación contra la neumonía&lt;/b&gt; (vacuna antineumocócica conjugada de 13 valentes) para prevenir infecciones respiratorias que desencadenen exacerbaciones de su enfermedad.</t>
  </si>
  <si>
    <t>&lt;b&gt;TRATAMIENTO NO FARMACOLÓGICO Y VACUNACIÓN EN LA EPOC&lt;/b&gt;&lt;br /&gt;&lt;br /&gt;El manejo de la enfermedad pulmonar obstructiva crónica (EPOC) se asienta sobre pilares no farmacológicos fundamentales destinados a aliviar los síntomas, mejorar la calidad de vida y reducir el riesgo de exacerbaciones agudas:&lt;br /&gt;• &lt;b&gt;Cesación tabáquica:&lt;/b&gt; Es la principal intervención que estabiliza la caída progresiva de la función pulmonar (VEF1). La abstinencia del consumo de tabaco disminuye la morbimortalidad y frena el desarrollo de la enfermedad de manera demostrada.&lt;br /&gt;• &lt;b&gt;Vacunación preventiva:&lt;/b&gt; Las infecciones respiratorias constituyen los desencadenantes de exacerbaciones en la EPOC. Se recomienda de forma obligatoria:&lt;br /&gt;1. &lt;b&gt;Vacuna antigripal (influenza):&lt;/b&gt; De administración anual, adaptada según las cepas de virus estacionales circulantes.&lt;br /&gt;2. &lt;b&gt;Vacuna antineumocócica:&lt;/b&gt; Inmunización contra el neumococo mediante el uso de la vacuna conjugada específica de 13 polisacáridos (PCV13), la cual requiere una sola aplicación de por vida.&lt;br /&gt;• &lt;b&gt;Rehabilitación pulmonar:&lt;/b&gt; Ejercicio aeróbico de baja intensidad y fisioterapia respiratoria para combatir la invalidez y mejorar la capacidad de ejercicio.</t>
  </si>
  <si>
    <t>• &lt;b&gt;c) Vacunarse contra la influenza y la neumonía:&lt;/b&gt; Es la respuesta correcta. De acuerdo con las guías de manejo de la EPOC, la vacunación anual contra la influenza y la inmunización antineumocócica (vacuna conjugada 13-valente) son las medidas no farmacológicas preventivas fundamentales recomendadas de forma sistemática para disminuir el riesgo de infecciones del tracto respiratorio inferior y prevenir exacerbaciones agudas.</t>
  </si>
  <si>
    <t>• &lt;b&gt;a) Evitar el contacto con personas enfermas:&lt;/b&gt; Es incorrecta. Aunque es una medida general de sentido común para evitar contagios por vía aérea, no constituye una recomendación médica profiláctica estructurada o de primera línea definida de manera específica para la prevención de infecciones en pacientes con EPOC.&lt;br /&gt;• &lt;b&gt;b) Tomar antibióticos profilácticos:&lt;/b&gt; Es incorrecta. El uso de antibióticos profilácticos de rutina no está indicado para prevenir infecciones en la EPOC estable, ya que expone al paciente a presiones de selección que promueven resistencias bacterianas graves y efectos adversos innecesarios.&lt;br /&gt;• &lt;b&gt;d) Usar una mascarilla cuando está en contacto con personas enfermas:&lt;/b&gt; Es incorrecta. El uso de mascarillas es una medida de barrera física complementaria útil ante brotes o entornos de riesgo, pero no reemplaza ni supera la eficacia preventiva inmunológica que provee el esquema de vacunación específico contra los patógenos más frecuentes (influenza y neumococo).</t>
  </si>
  <si>
    <t>&lt;b&gt;MANEJO DE LAS EXACERBACIONES AGUDAS Y ESTRATEGIA ABC&lt;/b&gt;&lt;br /&gt;&lt;br /&gt;La exacerbación se define como el empeoramiento agudo de los síntomas respiratorios que va más allá de las variaciones diarias y obliga a modificar la medicación. Cerca del 80% de estos episodios son de origen infeccioso (bacterias típicas como Haemophilus influenzae, Moraxella catarrhalis y Streptococcus pneumoniae; o virus estacionales):&lt;br /&gt;• &lt;b&gt;Estrategia ABC del tratamiento:&lt;/b&gt;&lt;br /&gt;• &lt;b&gt;A (Antibióticos):&lt;/b&gt; Indicados ante el aumento de la disnea, aumento del volumen de esputo y cambio en la purulencia del mismo. Se emplean betalactámicos con inhibidores de betalactamasas (amoxicilina-clavulánico o amoxicilina-sulbactam), quinolonas respiratorias (levofloxacina) o macrólidos (claritromicina o azitromicina).&lt;br /&gt;• &lt;b&gt;B (Broncodilatadores):&lt;/b&gt; Aumento de la dosis y frecuencia de los broncodilatadores de acción corta (SABA como el salbutamol), solos o asociados a anticolinérgicos (SAMA como el ipratropio).&lt;br /&gt;• &lt;b&gt;C (Corticoides sistémicos):&lt;/b&gt; Administración de meprednisona por vía oral (máximo 20 mg/día) durante 5 a 7 días para reducir la inflamación bronquial y acortar el tiempo de recuperación de la crisis.</t>
  </si>
  <si>
    <t>¿Qué tratamiento médico se utiliza para prevenir la formación de cálculos renales de ácido úrico?&lt;br /&gt;&lt;br /&gt;a) Tiazidas&lt;br /&gt;&lt;br /&gt;b) Antibióticos&lt;br /&gt;&lt;br /&gt;c) Alopurinol&lt;br /&gt;&lt;br /&gt;d) Penicilamina</t>
  </si>
  <si>
    <t>c) Alopurinol</t>
  </si>
  <si>
    <t>El &lt;b&gt;alopurinol&lt;/b&gt; es un inhibidor de la xantina oxidasa indicado para disminuir la síntesis de ácido úrico y prevenir la recurrencia de &lt;b&gt;cálculos renales de ácido úrico&lt;/b&gt;.</t>
  </si>
  <si>
    <t>&lt;b&gt;PREVENCIÓN Y TRATAMIENTO DE LA LITIASIS POR ÁCIDO ÚRICO&lt;/b&gt;&lt;br /&gt;&lt;br /&gt;El manejo médico de los cálculos de ácido úrico se orienta a disminuir la saturación urinaria de uratos y elevar el pH de la orina:&lt;br /&gt;• &lt;b&gt;Alopurinol:&lt;/b&gt; Es un fármaco inhibidor de la xantina oxidasa que bloquea la conversión de hipoxantina y xantina en ácido úrico, disminuyendo la uricemia y la uricosuria, lo que previene la precipitación de cristales de urato en la vía urinaria.&lt;br /&gt;• &lt;b&gt;Alcalinización de la orina:&lt;/b&gt; Dado que el ácido úrico es insoluble en pH ácido pero su solubilidad aumenta a un pH superior a 6.0-6.5, el &lt;b&gt;citrato de potasio&lt;/b&gt; se utiliza para elevar el pH urinario y disolver los cálculos existentes, reservando el alopurinol para casos con hiperuricosuria asociada.&lt;br /&gt;• &lt;b&gt;Medidas generales:&lt;/b&gt; El abordaje inicial incluye el incremento de la ingesta de agua para mantener una diuresis elevada y la restricción moderada de proteínas animales para reducir la producción de ácido úrico.</t>
  </si>
  <si>
    <t>La opción c es correcta. El &lt;b&gt;alopurinol&lt;/b&gt; es un inhibidor de la xantina oxidasa indicado para reducir la síntesis y excreción urinaria de ácido úrico en pacientes con litiasis de ácido úrico recurrente asociada a hiperuricosuria, evitando que se supere el límite de solubilidad y precipiten los cristales en la vía urinaria.</t>
  </si>
  <si>
    <t>• &lt;b&gt;a) Tiazidas:&lt;/b&gt; Es incorrecta. Los diuréticos tiazídicos (como la hidroclorotiazida) promueven la reabsorción de calcio en la nefrona distal, por lo que están indicados para prevenir la litiasis cálcica secundaria a hipercalciuria, pero no tienen rol en la litiasis de ácido úrico.&lt;br /&gt;• &lt;b&gt;b) Antibióticos:&lt;/b&gt; Es incorrecta. El tratamiento antibiótico se indica para el manejo de cálculos de estruvita (fosfato amónico-magnésico), los cuales se asocian a infecciones urinarias por gérmenes productores de ureasa (como Proteus mirabilis), no en la de ácido úrico.&lt;br /&gt;• &lt;b&gt;d) Penicilamina:&lt;/b&gt; Es incorrecta. Es un agente quelante del grupo de los tioles ligadores de cistina, indicado para prevenir y disolver la litiasis de cistina al formar complejos solubles cistina-penicilamina.</t>
  </si>
  <si>
    <t>&lt;b&gt;CLASIFICACIÓN Y FISIOPATOLOGÍA DE LOS CRISTALES URINARIOS&lt;/b&gt;&lt;br /&gt;&lt;br /&gt;El examen del sedimento urinario y el estado ácido-base de la muestra orientan sobre la composición de los cálculos renales:&lt;br /&gt;• &lt;b&gt;Cristales de ácido úrico:&lt;/b&gt; Adoptan morfologías romboidales, en forma de rosetas o de barriles, y precipitan en orinas ácidas.&lt;br /&gt;• &lt;b&gt;Cálculos de estruvita:&lt;/b&gt; Compuestos por fosfato amónico-magnésico, adoptan una forma de ataúd en el microscopio y su formación se asocia a orinas alcalinas secundarias a la presencia de la enzima ureasa bacteriana.</t>
  </si>
  <si>
    <t>¿Cuál es el tratamiento de elección para el asma agudo?&lt;br /&gt;&lt;br /&gt;a) Prednisona oral&lt;br /&gt;&lt;br /&gt;b) Beclometasona inhalada&lt;br /&gt;&lt;br /&gt;c) Montelukast oral&lt;br /&gt;&lt;br /&gt;d) Salbutamol inhalado</t>
  </si>
  <si>
    <t>d) Salbutamol inhalado</t>
  </si>
  <si>
    <t>El &lt;b&gt;salbutamol inhalado&lt;/b&gt; (SABA) es el broncodilatador de elección para la pronta resolución de la obstrucción en el &lt;b&gt;asma agudo&lt;/b&gt;.</t>
  </si>
  <si>
    <t>&lt;b&gt;MANEJO DE LA CRISIS ASMÁTICA AGUDA&lt;/b&gt;&lt;br /&gt;&lt;br /&gt;La exacerbación o crisis asmática es un empeoramiento agudo de los síntomas y de la función pulmonar.&lt;br /&gt;• &lt;b&gt;Broncodilatadores de acción corta (SABA):&lt;/b&gt; El &lt;b&gt;salbutamol inhalado&lt;/b&gt; es el tratamiento de elección para la pronta resolución de la obstrucción bronquial. Se administra en aerosol (4 a 10 inhalaciones con aerocámara) cada 20 minutos durante la primera hora en crisis leves a moderadas.&lt;br /&gt;• &lt;b&gt;Corticoides sistémicos:&lt;/b&gt; Su adición (como la prednisolona oral) es necesaria para reducir la inflamación de la vía aérea en las exacerbaciones, pero no reemplaza la acción broncodilatadora inmediata del SABA.&lt;br /&gt;• &lt;b&gt;Oxigenoterapia:&lt;/b&gt; Se indica flujo controlado para mantener una saturación de oxígeno entre 93-95%.</t>
  </si>
  <si>
    <t>&lt;b&gt;d) Salbutamol inhalado:&lt;/b&gt; Es la opción correcta. En una crisis asmática o asma agudo, el salbutamol inhalado (un beta-2 agonista de acción corta o SABA) es el broncodilatador de elección debido a su rápido inicio de acción para resolver el broncoespasmo y la obstrucción de la vía aérea.</t>
  </si>
  <si>
    <t>&lt;b&gt;a) Prednisona oral:&lt;/b&gt; Es incorrecta. Aunque los corticoides sistémicos se asocian en las crisis para disminuir la inflamación tardía, su inicio de acción es lento y no constituyen el tratamiento broncodilatador de elección inicial e inmediato.&lt;br /&gt;&lt;b&gt;b) Beclometasona inhalada:&lt;/b&gt; Es incorrecta. Los corticoides inhalados son fármacos controladores o de mantenimiento diario, no estando indicados de forma aislada para resolver un broncoespasmo agudo en la urgencia.&lt;br /&gt;&lt;b&gt;c) Montelukast oral:&lt;/b&gt; Es incorrecta. Es un antagonista de los receptores de leucotrienos que se utiliza como medicación controladora de mantenimiento, careciendo de efecto broncodilatador rápido para las crisis agudas.</t>
  </si>
  <si>
    <t>&lt;b&gt;CRITERIOS DE GRAVEDAD EN LA CRISIS ASMÁTICA&lt;/b&gt;&lt;br /&gt;&lt;br /&gt;• &lt;b&gt;Signos de alarma:&lt;/b&gt; En una exacerbación grave se constata taquicardia (&gt; 120 lpm), taquipnea (&gt; 30 rpm), uso de músculos accesorios y pulso paradojal.&lt;br /&gt;• &lt;b&gt;Tórax silente:&lt;/b&gt; La ausencia de sibilancias por nula ventilación en una crisis potencialmente mortal es un signo de paro respiratorio inminente e indicación de intubación orotraqueal.&lt;br /&gt;• &lt;b&gt;Contraindicación:&lt;/b&gt; Los betabloqueantes están contraindicados de forma absoluta en pacientes asmáticos por riesgo de inducir broncoespasmo grave.</t>
  </si>
  <si>
    <t>¿Cuál es el principal mecanismo de acción del sacubitrilo en la combinación sacubitrilo/valsartán (ARNI)?&lt;br /&gt;&lt;br /&gt;a) Inhibición de la renina&lt;br /&gt;&lt;br /&gt;b) Inhibición de la neprilisina&lt;br /&gt;&lt;br /&gt;c) Inhibición de la aldosterona&lt;br /&gt;&lt;br /&gt;d) Bloqueo de los receptores de angiotensina II</t>
  </si>
  <si>
    <t>b) Inhibición de la neprilisina</t>
  </si>
  <si>
    <t>El &lt;b&gt;sacubitrilo&lt;/b&gt; en la combinación sacubitrilo/valsartán actúa mediante la &lt;b&gt;inhibición de la neprilisina&lt;/b&gt;, impidiendo la degradación de los péptidos natriuréticos y promoviendo la vasodilatación, natriuresis y diuresis.</t>
  </si>
  <si>
    <t>&lt;b&gt;MECANISMO DE ACCIÓN DE LOS ARNI (SACUBITRILO/VALSARTÁN)&lt;/b&gt;&lt;br /&gt;&lt;br /&gt;La combinación sacubitrilo/valsartán (ARNI) es una asociación terapéutica que modula simultáneamente el sistema de péptidos natriuréticos y el SRAA en pacientes con insuficiencia cardíaca crónica con fracción de eyección reducida.&lt;br /&gt;• &lt;b&gt;Inhibición de la Neprilisina (Sacubitrilo):&lt;/b&gt; El sacubitrilo es un profármaco que inhibe de forma selectiva a la neprilisina, una endopeptidasa neutra responsable del aclaramiento metabólico y degradación de los péptidos natriuréticos vasoactivos (BNP y ANP). Al bloquear esta enzima, se promueve el aumento y la acumulación de los péptidos natriuréticos en plasma, potenciando sus efectos vasodilatadores, natriuréticos, diuréticos, así como sus acciones antifibróticas y antiapoptóticas.&lt;br /&gt;• &lt;b&gt;Bloqueo del Receptor AT1 (Valsartán):&lt;/b&gt; Dado que la neprilisina también degrada la angiotensina II, su inhibición aislada generaría un aumento de angiotensina II libre, la cual actuaría sobre el receptor AT1 promoviendo vasoconstricción, retención de sodio, hipertrofia y fibrosis. Para contrarrestar esta respuesta, se asocia el valsartán, un antagonista de los receptores de angiotensina II que bloquea de forma específica al receptor AT1.&lt;br /&gt;• &lt;b&gt;Sinergismo y Beneficios:&lt;/b&gt; La modulación neurohormonal equilibrada que se logra con esta asociación dual reduce la de la de la de la de la mortalidad total, la mortalidad cardiovascular y la tasa de hospitalizaciones en pacientes con insuficiencia cardíaca crónica con fracción de eyección reducida, mostrándose superior a la terapia estándar con enalapril.</t>
  </si>
  <si>
    <t>• &lt;b&gt;b) Inhibición de la neprilisina:&lt;/b&gt; Es la respuesta correcta. El sacubitrilo es un inhibidor directo de la neprilisina (endopeptidasa neutra), impidiendo la degradación enzimática del BNP y promoviendo el aumento de sus efectos de vasodilatación y natriuresis.</t>
  </si>
  <si>
    <t>• &lt;b&gt;a) Inhibición de la renina:&lt;/b&gt; Es incorrecta. Ninguno de los componentes del ARNI ejerce una inhibición directa de la secreción o de la actividad enzimática de la renina.&lt;br /&gt;• &lt;b&gt;c) Inhibición de la aldosterona:&lt;/b&gt; Es incorrecta. El sacubitrilo no inhibe directamente la aldosterona ni bloquea sus receptores como la espironolactona o eplerenona, aunque su uso disminuye indirectamente la activación del SRAA.&lt;br /&gt;• &lt;b&gt;d) Bloqueo de los receptores de angiotensina II:&lt;/b&gt; Es incorrecta. Si bien esta acción ocurre en la combinación sacubitrilo/valsartán, es ejercida de manera exclusiva por el componente valsartán (antagonista del receptor AT1) y no por el sacubitrilo.</t>
  </si>
  <si>
    <t>&lt;b&gt;ESQUEMA TERAPÉUTICO EN LA INSUFICIENCIA CARDÍACA CON FRACCIÓN DE EYECCIÓN REDUCIDA&lt;/b&gt;&lt;br /&gt;&lt;br /&gt;El tratamiento de primera línea para pacientes con insuficiencia cardíaca por miocardiopatía dilatada y fracción de eyección deprimida (menor al 40%) que se encuentran estables y sin signos de congestión activa se asienta sobre la combinación simultánea de cuatro pilares farmacológicos modificadores de la enfermedad:&lt;br /&gt;• &lt;b&gt;1. ARNI (Sacubitril/Valsartán):&lt;/b&gt; Indicado en dosis de 100 mg cada 12 horas en reemplazo de los IECA (requiere un período de lavado previo de 36 a 48 horas tras suspender el enalapril) para modular los péptidos natriuréticos y el SRAA.&lt;br /&gt;• &lt;b&gt;2. Betabloqueantes (Bisoprolol/Carvedilol):&lt;/b&gt; Deben ser titulados y escalados progresivamente cada dos semanas a partir de dosis mínimas hasta alcanzar la máxima dosis tolerada, solo cuando el paciente esté en peso seco sin signos de congestión.&lt;br /&gt;• &lt;b&gt;3. Antagonistas de la Aldosterona (Espironolactona):&lt;/b&gt; Se utiliza en dosis fija de 25 mg/día bajo estricto control, garantizando que el potasio sérico sea menor a 5 mEq/L y la creatinina menor de 2-2.5 mg/dl.&lt;br /&gt;• &lt;b&gt;4. Inhibidores de SGLT2 (Dapagliflozina):&lt;/b&gt; Se indica en dosis fija de 10 mg/día, bloqueando la reabsorción de sodio en el túbulo proximal renal y promoviendo natriuresis sin requerir titulación progresiva.</t>
  </si>
  <si>
    <t>¿Cuál es la causa más frecuente de cardiopatía isquémica en países desarrollados?&lt;br /&gt;&lt;br /&gt;a) Ateroesclerosis coronaria&lt;br /&gt;&lt;br /&gt;b) Hipertensión arterial (HTA)&lt;br /&gt;&lt;br /&gt;c) Dislipidemia&lt;br /&gt;&lt;br /&gt;d) Tabaquismo</t>
  </si>
  <si>
    <t>La &lt;b&gt;ateroesclerosis coronaria&lt;/b&gt; es la causa más común de la cardiopatía isquémica, siendo responsable del 95% de las obstrucciones en las arterias coronarias.</t>
  </si>
  <si>
    <t>&lt;b&gt;ETIOLOGÍA DE LA CARDIOPATÍA ISQUÉMICA&lt;/b&gt;&lt;br /&gt;&lt;br /&gt;La cardiopatía isquémica es la causa principal de mortalidad en mayores de 40 años en el mundo occidental. Su etiología incluye:&lt;br /&gt;• &lt;b&gt;Ateroesclerosis coronaria:&lt;/b&gt; Causa principal del compromiso de las arterias coronarias (95% de las obstrucciones) debido a la acumulación progresiva de lípidos e infiltración de macrófagos que forman placas de ateroma.&lt;br /&gt;• &lt;b&gt;Obstrucción sintomática:&lt;/b&gt; Las placas comienzan a generar isquemia y dolor cuando la obstrucción de la luz de la arteria supera el 70%.&lt;br /&gt;• &lt;b&gt;Mecanismo vasoespástico (Angina de Prinzmetal):&lt;/b&gt; Se caracteriza por vasoespasmo coronario sobre pequeñas placas con daño endotelial, reduciendo el flujo sin obstrucción mecánica fija severa.</t>
  </si>
  <si>
    <t>La opción a es correcta. La &lt;b&gt;ateroesclerosis coronaria&lt;/b&gt; es la causa más común de la cardiopatía isquémica, de los síndromes coronarios agudos y del infarto de miocardio, representando el 95% de las obstrucciones arteriales coronarias.</t>
  </si>
  <si>
    <t>• &lt;b&gt;b) Hipertensión arterial (HTA):&lt;/b&gt; Es incorrecta. Aunque la HTA es un factor de riesgo mayor independiente de gran relevancia que acelera el desarrollo de la cardiopatía de origen arteriosclerótico, no constituye la causa obstructiva mecánica directa en sí misma.&lt;br /&gt;• &lt;b&gt;c) Dislipidemia:&lt;/b&gt; Es incorrecta. La dislipidemia (caracterizada por colesterol LDL elevado y HDL bajo) es un factor de riesgo metabólico que propicia la formación de la placa de ateroma, pero la causa de la isquemia es la placa aterosclerótica ya establecida.&lt;br /&gt;• &lt;b&gt;d) Tabaquismo:&lt;/b&gt; Es incorrecta. Es un factor de riesgo modificable y un hábito que promueve la disfunción endotelial, pero no es la causa oclusiva primaria de la arteria coronaria.</t>
  </si>
  <si>
    <t>&lt;b&gt;FACTORES DE RIESGO CARDIOVASCULAR (ACC/AHA 2019)&lt;/b&gt;&lt;br /&gt;&lt;br /&gt;• &lt;b&gt;Factores mayores independientes:&lt;/b&gt; Edad (&gt;45 años en hombres, &gt;55 años en mujeres), antecedentes familiares de enfermedad coronaria prematura, tabaquismo, hipertensión arterial (TA ≥ 140/90 mmHg) y niveles bajos de HDL.&lt;br /&gt;• &lt;b&gt;Equivalentes de riesgo coronario:&lt;/b&gt; Diabetes mellitus, accidente cerebrovascular previo, aneurisma de aorta abdominal, enfermedad arterial periférica u obstrucción carotídea sintomática mayor al 50%.&lt;br /&gt;• &lt;b&gt;Riesgo vital agudo:&lt;/b&gt; El infarto de miocardio puede desencadenar complicaciones eléctricas (como la fibrilación ventricular, causa principal de muerte súbita) o mecánicas (como la rotura del tabique interventricular).</t>
  </si>
  <si>
    <t>La clasificación de Stevenson en insuficiencia cardíaca existen cuatro clases de presentación según la clínica, mencione la correcta: &lt;br&gt;&lt;br&gt;a) Clase A: Caliente y seco&lt;br&gt;&lt;br&gt;b) Clase B: Frío y húmedo&lt;br&gt;&lt;br&gt;c) Clase C: Caliente y húmedo&lt;br&gt;&lt;br&gt;d) Clase L: Frío y seco&lt;br&gt;&lt;br&gt;e) a y d son correctas</t>
  </si>
  <si>
    <t>¿Cuál es el tratamiento de elección para un paciente con exacerbación aguda de bronquitis crónica asociada a infección por Haemophilus influenzae?&lt;br /&gt;&lt;br /&gt;a) Doxiciclina&lt;br /&gt;&lt;br /&gt;b) Amoxicilina&lt;br /&gt;&lt;br /&gt;c) Claritromicina&lt;br /&gt;&lt;br /&gt;d) Ciprofloxacino</t>
  </si>
  <si>
    <t>b) Amoxicilina</t>
  </si>
  <si>
    <t>La &lt;b&gt;amoxicilina&lt;/b&gt; (preferentemente asociada a un inhibidor de betalactamasas) es el tratamiento de elección para la exacerbación aguda de la bronquitis crónica por bacterias comunes como &lt;b&gt;Haemophilus influenzae&lt;/b&gt;.</t>
  </si>
  <si>
    <t>&lt;b&gt;TRATAMIENTO DE LA EXACERBACIÓN EN LA EPOC&lt;/b&gt;&lt;br /&gt;&lt;br /&gt;La exacerbación de la EPOC se caracteriza por un empeoramiento agudo de los síntomas respiratorios que requiere un cambio en la terapia.&lt;br /&gt;• &lt;b&gt;Etiología infecciosa:&lt;/b&gt; El 80% de las exacerbaciones son de origen infeccioso, siendo las bacterias comunes como &lt;b&gt;Haemophilus influenzae&lt;/b&gt; y &lt;b&gt;Streptococcus pneumoniae&lt;/b&gt; las más habituales.&lt;br /&gt;• &lt;b&gt;Tratamiento antibiótico (Estrategia ABC):&lt;/b&gt; Se indica antibioterapia ante la presencia de aumento de disnea, volumen de expectoración y purulencia del esputo.&lt;br /&gt;• &lt;b&gt;Fármacos de elección:&lt;/b&gt; Para bacterias comunes se indica &lt;b&gt;amoxicilina con inhibidor de betalactamasas&lt;/b&gt; o levofloxacina.</t>
  </si>
  <si>
    <t>&lt;b&gt;b) Amoxicilina:&lt;/b&gt; Es la opción correcta. En las exacerbaciones de la bronquitis crónica (EPOC) mediadas por bacterias comunes como &lt;b&gt;Haemophilus influenzae&lt;/b&gt;, las guías indican el inicio de tratamiento con un betalactámico, siendo de elección la &lt;b&gt;amoxicilina&lt;/b&gt; (asociada a un inhibidor de betalactamasas como sulbactam o ácido clavulánico) para cubrir las cepas productoras de betalactamasas.</t>
  </si>
  <si>
    <t>&lt;b&gt;a) Doxiciclina:&lt;/b&gt; Es incorrecta. Aunque es un bacteriostático de amplio espectro, no constituye la terapia de primera elección frente a los betalactámicos para la cobertura de bacterias comunes en la exacerbación aguda.&lt;br /&gt;• &lt;b&gt;c) Claritromicina:&lt;/b&gt; Es incorrecta. Los macrólidos como la claritromicina se reservan de forma preferente para la cobertura de bacterias atípicas (como Mycoplasma o Chlamydia), o como alternativa en pacientes con alergia confirmada a los betalactámicos.&lt;br /&gt;• &lt;b&gt;d) Ciprofloxacino:&lt;/b&gt; Es incorrecta. Aunque es una fluoroquinolona con excelente cobertura contra bacilos gramnegativos, no se indica como primera elección en las exacerbaciones de la bronquitis crónica de origen comunitario, reservándose para patógenos específicos o de mayor complejidad (como Pseudomonas aeruginosa).</t>
  </si>
  <si>
    <t>&lt;b&gt;ESQUEMA DE TRATAMIENTO EN EXACERBACIONES (ESTRATEGIA ABC)&lt;/b&gt;&lt;br /&gt;&lt;br /&gt;• &lt;b&gt;A - Antibióticos:&lt;/b&gt; Indicados para bacterias comunes (Amoxicilina con inhibidor de betalactamasas por 5 a 10 días o Levofloxacina) o para atípicos (Claritromicina o Azitromicina).&lt;br /&gt;• &lt;b&gt;B - Broncodilatadores:&lt;/b&gt; Se indica el aumento de la dosis de rescate con broncodilatadores de acción corta (SABA) como el salbutamol.&lt;br /&gt;• &lt;b&gt;C - Corticoides sistémicos:&lt;/b&gt; Se indica meprednisona (máximo 20 mg al día) durante 5 a 7 días para reducir la inflamación.</t>
  </si>
  <si>
    <t>¿Cuál es la complicación más común de la EPOC?&lt;br /&gt;&lt;br /&gt;a) Insuficiencia cardíaca (IC)&lt;br /&gt;&lt;br /&gt;b) Hipertensión arterial (HTA)&lt;br /&gt;&lt;br /&gt;c) Depresión&lt;br /&gt;&lt;br /&gt;d) Infecciones respiratorias recurrentes</t>
  </si>
  <si>
    <t>d) Infecciones respiratorias recurrentes</t>
  </si>
  <si>
    <t>Las &lt;b&gt;infecciones respiratorias recurrentes&lt;/b&gt; representan la complicación más frecuente en la &lt;b&gt;EPOC&lt;/b&gt;, actuando como el principal desencadenante de las exacerbaciones agudas.</t>
  </si>
  <si>
    <t>&lt;b&gt;COMPLICACIONES Y EXACERBACIONES EN LA EPOC&lt;/b&gt;&lt;br /&gt;&lt;br /&gt;La enfermedad pulmonar obstructiva crónica (EPOC) se caracteriza por síntomas respiratorios persistentes y una respuesta inflamatoria anormal de las vías aéreas. Esta condición predispone al desarrollo de múltiples complicaciones locales y sistémicas:&lt;br /&gt;• &lt;b&gt;Infecciones Respiratorias Recurrentes:&lt;/b&gt; Constituyen la complicación más común y el desencadenante principal de las crisis o exacerbaciones en la EPOC. La inflamación de la vía aérea y el aumento de secreciones espesas facilitan la colonización bacteriana del árbol traqueobronquial.&lt;br /&gt;• &lt;b&gt;Exacerbaciones Infecciosas:&lt;/b&gt; Cerca del 80% de estos episodios agudos son de origen infeccioso, siendo causados por bacterias típicas (como Haemophilus influenzae, Moraxella catarrhalis y Streptococcus pneumoniae) o virus estacionales.&lt;br /&gt;• &lt;b&gt;Riesgo de Neumonías:&lt;/b&gt; Los pacientes con obstrucción grave presentan una susceptibilidad incrementada a infecciones del parénquima pulmonar. Los factores de riesgo que pronostican su desarrollo son el tabaquismo activo, desnutrición (IMC &lt; 25 kg/m²), historia de neumonías previas y el uso crónico de altas dosis de corticoides inhalados.</t>
  </si>
  <si>
    <t>• &lt;b&gt;d) Infecciones respiratorias recurrentes:&lt;/b&gt; Es la respuesta correcta. En los pacientes con EPOC, las infecciones respiratorias representan la complicación más prevalente, comprometiendo de manera recurrente las vías aéreas inferiores y actuando como la principal causa de las exacerbaciones agudas (responsables de cerca del 80% de las crisis).</t>
  </si>
  <si>
    <t>• &lt;b&gt;a) Insuficiencia cardíaca (IC):&lt;/b&gt; Es incorrecta. Aunque el cor pulmonale (insuficiencia cardíaca derecha) es una complicación tardía secundaria a la hipoxemia crónica y la vasoconstricción pulmonar, no constituye la complicación más común ni recurrente de la EPOC de forma global.&lt;br /&gt;• &lt;b&gt;b) Hipertensión arterial (HTA):&lt;/b&gt; Es incorrecta. La HTA es una de las comorbilidades cardiovasculares más prevalentes asociadas al riesgo del paciente, pero no es una complicación directa derivada de la EPOC.&lt;br /&gt;• &lt;b&gt;c) Depresión:&lt;/b&gt; Es incorrecta. Aunque los trastornos neuropsiquiátricos (depresión y ansiedad) son complicaciones sistémicas frecuentes en etapas avanzadas de la enfermedad, su frecuencia es menor en comparación con los episodios de infecciones respiratorias recurrentes.</t>
  </si>
  <si>
    <t>&lt;b&gt;COMORBILIDADES Y COMPLICACIONES SISTÉMICAS DE LA EPOC&lt;/b&gt;&lt;br /&gt;&lt;br /&gt;La EPOC se manifiesta como una enfermedad con un marcado compromiso sistémico, caracterizada por la liberación de mediadores al torrente sanguíneo:&lt;br /&gt;• &lt;b&gt;Afectación Cardiovascular:&lt;/b&gt; Existe un riesgo significativamente mayor de sufrir eventos cardiovasculares, incluyendo cor pulmonale por hipoxia alveolar y remodelado de la vasculatura pulmonar.&lt;br /&gt;• &lt;b&gt;Miopatía y Pérdida de Peso:&lt;/b&gt; La inflamación sistémica crónica promueve la caquexia por pérdida de masa muscular y debilidad generalizada.&lt;br /&gt;• &lt;b&gt;Prevención mediante Vacunación:&lt;/b&gt; Para prevenir las infecciones respiratorias recurrentes y disminuir la tasa de hospitalizaciones, las guías recomiendan de forma reglada la vacunación anual contra la Influenza y la inmunización antineumocócica conjugada de por vida.</t>
  </si>
  <si>
    <t>¿Qué examen se utiliza para evaluar la función renal en pacientes con infección urinaria complicada?&lt;br /&gt;&lt;br /&gt;a) Tomografía computarizada de abdomen y pelvis (TC)&lt;br /&gt;&lt;br /&gt;b) Urografía excretora&lt;br /&gt;&lt;br /&gt;c) Biopsia renal&lt;br /&gt;&lt;br /&gt;d) Creatinina sérica</t>
  </si>
  <si>
    <t>d) Creatinina sérica</t>
  </si>
  <si>
    <t>La &lt;b&gt;creatinina sérica&lt;/b&gt; es el parámetro de laboratorio utilizado para evaluar la &lt;b&gt;función renal&lt;/b&gt; en pacientes con una &lt;b&gt;infección urinaria complicada&lt;/b&gt;.</t>
  </si>
  <si>
    <t>&lt;b&gt;EVALUACIÓN DE LA FUNCIÓN RENAL EN INFECCIONES URINARIAS&lt;/b&gt;&lt;br /&gt;&lt;br /&gt;En pacientes que cursan con infecciones del tracto urinario (ITU) complicadas (como la pielonefritis aguda o infecciones sobre estructuras anatómicas alteradas), la valoración de la función renal es necesaria:&lt;br /&gt;• &lt;b&gt;Utilidad de la Creatinina sérica:&lt;/b&gt; La medición de los niveles de creatinina sérica (y la estimación del filtrado glomerular) permite evaluar el grado de repercusión de la infección sobre el parénquima renal y realizar el ajuste de las dosis de los antibióticos de de de eliminación renal.&lt;br /&gt;• &lt;b&gt;Disfunción renal por sepsis:&lt;/b&gt; Las infecciones urológicas graves pueden desencadenar un cuadro de sepsis urológica con posterior injuria renal aguda (IRA), elevando los niveles de urea y creatinina en sangre.&lt;br /&gt;• &lt;b&gt;Nefrogeriatría y poblaciones de riesgo:&lt;/b&gt; En pacientes ancianos, diabéticos o con enfermedad renal crónica (ERC) previa, la reserva funcional se encuentra disminuida, por lo que una ITU alta puede precipitar una insuficiencia renal aguda de de de forma rápida.</t>
  </si>
  <si>
    <t>La opción d es correcta. La determinación de la &lt;b&gt;creatinina sérica&lt;/b&gt; es el examen indicado para evaluar la función renal en la infección urinaria complicada, permitiendo cuantificar la repercusión sobre el parénquima renal y ajustar las dosis de los antibióticos.&lt;br /&gt;&lt;br /&gt;Por el contrario, el urograma intravenoso es el estudio de de de imágenes indicado para diagnosticar de de de forma certera la localización de una estenosis ureteral en pacientes con función renal normal.</t>
  </si>
  <si>
    <t>• &lt;b&gt;a) Tomografía computarizada de abdomen y pelvis (TC):&lt;/b&gt; Es incorrecta. La TC es un estudio de de de imagen útil para descartar complicaciones mecánicas, obstructivas o supurativas (como abscesos perirrenales o hidronefrosis), pero no evalúa de de de forma funcional la filtración glomerular.&lt;br /&gt;• &lt;b&gt;b) Urografía excretora:&lt;/b&gt; Es incorrecta. Es una prueba de de de de de de imagen contrastada utilizada para diagnosticar de de de forma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t>
  </si>
  <si>
    <t>¿Cuál es el objetivo principal del tratamiento conservador en pacientes con litiasis renal?&lt;br /&gt;&lt;br /&gt;a) Reducir el tamaño de los cálculos existentes&lt;br /&gt;&lt;br /&gt;b) Disolver los cálculos ya formados&lt;br /&gt;&lt;br /&gt;c) Prevenir la formación de nuevos cálculos&lt;br /&gt;&lt;br /&gt;d) Aliviar el dolor y la inflamación</t>
  </si>
  <si>
    <t>d) Aliviar el dolor y la inflamación</t>
  </si>
  <si>
    <t>El objetivo del tratamiento conservador ante un episodio de &lt;b&gt;litiasis renal&lt;/b&gt; es &lt;b&gt;aliviar el dolor y la inflamación&lt;/b&gt; para facilitar la expulsión espontánea del cálculo.</t>
  </si>
  <si>
    <t>&lt;b&gt;MANEJO CONSERVADOR DE LA LITIASIS RENAL&lt;/b&gt;&lt;br /&gt;&lt;br /&gt;El tratamiento conservador se indica en cálculos de pequeño tamaño con alta de expulsión espontánea.&lt;br /&gt;• &lt;b&gt;Manejo del dolor:&lt;/b&gt; Constituye el pilar del tratamiento conservador, utilizando analgésicos para controlar el dolor agudo y disminuir el de edema ureteral.&lt;br /&gt;• &lt;b&gt;Estudio de certeza:&lt;/b&gt; El método más indicado y preciso para confirmar el diagnóstico de litiasis renal es la &lt;b&gt;tomografía computada de abdomen&lt;/b&gt;.&lt;br /&gt;• &lt;b&gt;Rol de la ecografía:&lt;/b&gt; Diagnostica la litiasis mediante signos directos (visualización del cálculo) e indirectos (dilatación pielocalicial por el stop de la vía urinaria).</t>
  </si>
  <si>
    <t>&lt;b&gt;d) Aliviar el dolor y la inflamación:&lt;/b&gt; Es la opción correcta. En el manejo conservador de la litiasis renal, el objetivo prioritario es el control sintomático mediante analgesia (alivio del dolor e inflamación) para facilitar el tránsito y la expulsión espontánea del cálculo.</t>
  </si>
  <si>
    <t>&lt;b&gt;a) Reducir el tamaño de los cálculos existentes y b) Disolver los cálculos ya formados:&lt;/b&gt; Son opciones incorrectas. El tratamiento conservador sintomático no tiene la capacidad de disolver ni reducir el volumen de la mayoría de los cálculos.&lt;br /&gt;• &lt;b&gt;c) Prevenir la formación de nuevos cálculos:&lt;/b&gt; Es incorrecta en la fase del evento agudo o manejo conservador inicial, ya que la prevención requiere un &lt;b&gt;Estudio Metabólico de Litiasis Renal&lt;/b&gt; para identificar la etiología y planificar el tratamiento preventivo.</t>
  </si>
  <si>
    <t>&lt;b&gt;ESTUDIO METABÓLICO Y DIAGNÓSTICO EN LITIASIS&lt;/b&gt;&lt;br /&gt;&lt;br /&gt;• &lt;b&gt;Limitación de la cristaluria:&lt;/b&gt; La cristaluria tiene una importancia relativa; el hallazgo de cristales no confirma la etiología del cálculo sin la realización de un &lt;b&gt;Estudio Metabólico de Litiasis Renal&lt;/b&gt;.&lt;br /&gt;• &lt;b&gt;Riesgo obstructivo:&lt;/b&gt; Si la litiasis produce una obstrucción total (stop) sin paso de orina hacia la vejiga, se produce una dilatación pielocalicial que comprime la corteza renal, lo que puede conducir al desarrollo de insuficiencia renal.</t>
  </si>
  <si>
    <t>¿Qué hallazgo radiológico es más típico en la tuberculosis pulmonar activa?&lt;br /&gt;&lt;br /&gt;a) Consolidación lobar inferior&lt;br /&gt;&lt;br /&gt;b) Infiltrados apicales bilaterales con cavitación&lt;br /&gt;&lt;br /&gt;c) Derrame pleural unilateral masivo&lt;br /&gt;&lt;br /&gt;d) Vidrio esmerilado difuso</t>
  </si>
  <si>
    <t>b) Infiltrados apicales bilaterales con cavitación</t>
  </si>
  <si>
    <t>El hallazgo de &lt;b&gt;infiltrados apicales bilaterales con cavitación&lt;/b&gt; es el patrón radiológico más representativo de la &lt;b&gt;tuberculosis pulmonar activa secundaria&lt;/b&gt;.</t>
  </si>
  <si>
    <t>&lt;b&gt;PATRONES RADIOLÓGICOS EN LA TUBERCULOSIS PULMONAR&lt;/b&gt;&lt;br /&gt;&lt;br /&gt;La evaluación mediante imágenes de tórax permite identificar la fase evolutiva y la forma de presentación de la tuberculosis pulmonar:&lt;br /&gt;• &lt;b&gt;Tuberculosis Secundaria o Postprimaria:&lt;/b&gt; Se caracteriza por comprometer de forma preferente a los &lt;b&gt;lóbulos superiores&lt;/b&gt; debido a que son las zonas con mayor oxigenación y el bacilo es un aerobio estricto. El patrón representativo y característico consiste en la presencia de &lt;b&gt;cavernas o lesiones cavitadas&lt;/b&gt; (frecuentemente bilaterales) resultantes de la licuefacción del caseum.&lt;br /&gt;• &lt;b&gt;Tuberculosis Primaria:&lt;/b&gt; Se localiza habitualmente en los lóbulos inferiores y segmentos basales. Su rasgo más común es la &lt;b&gt;hipertrofia de los ganglios hiliares y mediastínicos&lt;/b&gt;, consolidando durante su curación el &lt;b&gt;Complejo de Ranke o de Ghon&lt;/b&gt; (granuloma calcificado, linfangitis lineal y calcificación ganglionar satélite).&lt;br /&gt;• &lt;b&gt;Tuberculosis Miliar:&lt;/b&gt; Se visualiza como una diseminación de micronodulillos bilaterales de &lt;b&gt;1 a 5 milímetros&lt;/b&gt; distribuidos difusamente por el parénquima pulmonar.</t>
  </si>
  <si>
    <t>• &lt;b&gt;b) Infiltrados apicales bilaterales con cavitación:&lt;/b&gt; Es la respuesta correcta. En la tuberculosis secundaria o de reactivación, las lesiones asientan predominantemente en los lóbulos superiores (zonas apicales) debido a la alta concentración de oxígeno, caracterizándose por la presencia de infiltrados y la formación de cavernas bilaterales secundarias a la licuefacción del tejido necrótico.</t>
  </si>
  <si>
    <t>• &lt;b&gt;a) Consolidación lobar inferior:&lt;/b&gt; Es incorrecta. El patrón de consolidación lobar con broncograma aéreo en campos inferiores es típico de las neumonías bacterianas agudas (como la mediada por Streptococcus pneumoniae) o de la primoinfección tuberculosa infantil, pero no constituye el hallazgo clásico de la forma activa secundaria del adulto.&lt;br /&gt;• &lt;b&gt;c) Derrame pleural unilateral masivo:&lt;/b&gt; Es incorrecta. Aunque la tuberculosis pleural causa un derrame unilateral con líquido de predominio linfocítico, su presentación suele ser subaguda o crónica y rara vez de magnitud masiva en la forma pulmonar activa.&lt;br /&gt;• &lt;b&gt;d) Vidrio esmerilado difuso:&lt;/b&gt; Es incorrecta. El patrón en vidrio esmerilado es una atenuación inespecífica tenue que sugiere compromiso intersticial inicial, siendo característico de toxicidades por fármacos, el edema alveolar no cardiogénico (SDRA) o infecciones virales, pero no de las cavernas apicales tuberculosas.</t>
  </si>
  <si>
    <t>&lt;b&gt;DIAGNÓSTICO MICROBIOLÓGICO Y DE REFERENCIA EN LA TUBERCULOSIS&lt;/b&gt;&lt;br /&gt;&lt;br /&gt;Para confirmar con certeza la presencia del bacilo de Koch, se utilizan las siguientes herramientas:&lt;br /&gt;• &lt;b&gt;Baciloscopía de esputo:&lt;/b&gt; Es el procedimiento inicial preferido mediante la tinción de Ziehl-Neelsen, requiriéndose el análisis seriado de 3 muestras de días sucesivos para optimizar la sensibilidad.&lt;br /&gt;• &lt;b&gt;Cultivo:&lt;/b&gt; Es considerado el método confirmatorio definitivo debido a su elevada sensibilidad y porque permite realizar las pruebas de sensibilidad antibiótica.&lt;br /&gt;• &lt;b&gt;Dosaje de Adenosina Deaminasa (ADA) y Biopsia Pleural:&lt;/b&gt; La biopsia pleural es el método de mayor sensibilidad para el diagnóstico de la tuberculosis pleural. El dosaje de ADA en el líquido pleural, con un punto de corte de 60 U/L, es una herramienta complementaria de gran valor para orientar el diagnóstico.</t>
  </si>
  <si>
    <t>¿Qué medicamento se considera de elección en el tratamiento de la hipertensión durante el embarazo?&lt;br /&gt;&lt;br /&gt;a) Furosemida&lt;br /&gt;&lt;br /&gt;b) Labetalol&lt;br /&gt;&lt;br /&gt;c) Amlodipino&lt;br /&gt;&lt;br /&gt;d) Captopril</t>
  </si>
  <si>
    <t>b) Labetalol</t>
  </si>
  <si>
    <t>El &lt;b&gt;labetalol&lt;/b&gt; es una de las opciones seguras indicadas para el tratamiento de la &lt;b&gt;hipertensión durante la gestación&lt;/b&gt;.</t>
  </si>
  <si>
    <t>&lt;b&gt;TRATAMIENTO DE LA HIPERTENSIÓN EN LA GESTACIÓN&lt;/b&gt;&lt;br /&gt;&lt;br /&gt;El manejo de la presión arterial elevada en mujeres embarazadas requiere la selección de drogas que no afecten el desarrollo fetal:&lt;br /&gt;• &lt;b&gt;Contraindicaciones absolutas:&lt;/b&gt; Los inhibidores de la enzima convertidora de angiotensina (IECA) y los antagonistas de los receptores de angiotensina II (ARA-II) están contraindicados durante la gestación debido a su toxicidad fetal. También se contraindica el uso de diuréticos debido al riesgo de disminuir el volumen plasmático de la madre.&lt;br /&gt;• &lt;b&gt;Drogas seguras:&lt;/b&gt; La alfa-metildopa es la primera opción de tratamiento en mujeres embarazadas hipertensas. Otras opciones seguras incluyen el &lt;b&gt;labetalol&lt;/b&gt; (betabloqueante) y la &lt;b&gt;amlodipina&lt;/b&gt; (bloqueante de los canales de calcio).</t>
  </si>
  <si>
    <t>La opción b es correcta. El &lt;b&gt;labetalol&lt;/b&gt; es un betabloqueante con actividad alfa y beta que se considera una opción segura para el control de la &lt;b&gt;hipertensión arterial durante el embarazo&lt;/b&gt;, al no asociarse con malformaciones fetales ni comprometer el flujo uteroplacentario.</t>
  </si>
  <si>
    <t>• &lt;b&gt;a) Furosemida:&lt;/b&gt; Es incorrecta. Los diuréticos como la furosemida están contraindicados de forma general en el embarazo, ya que reducen el volumen plasmático de la madre y pueden comprometer la perfusión placentaria.&lt;br /&gt;• &lt;b&gt;c) Amlodipino:&lt;/b&gt; Es incorrecta. Aunque la amlodipina es un bloqueante cálcico seguro en la gestación, el labetalol es el fármaco que se prefiere y se selecciona ante la falta de alfa-metildopa.&lt;br /&gt;• &lt;b&gt;d) Captopril:&lt;/b&gt; Es incorrecta. El captopril es un IECA y está contraindicado durante el embarazo por asociarse con malformaciones fetales, insuficiencia renal neonatal y oligohidramnios.</t>
  </si>
  <si>
    <t>&lt;b&gt;CLASIFICACIÓN DE LA HIPERTENSIÓN EN EL EMBARAZO&lt;/b&gt;&lt;br /&gt;&lt;br /&gt;La elevación de la presión arterial durante la gestación se clasifica según el momento de inicio y la presencia de proteinuria:&lt;br /&gt;• &lt;b&gt;Hipertensión gestacional:&lt;/b&gt; Se define como la aparición de valores mayores o iguales a 140/90 mmHg después de la semana 20 de gestación, en ausencia de proteinuria.&lt;br /&gt;• &lt;b&gt;Preeclampsia:&lt;/b&gt; Ocurre ante la presencia de hipertensión arterial después de la semana 20 de gestación asociada a proteinuria (superior a 300 mg en 24 horas).&lt;br /&gt;• &lt;b&gt;Eclampsia:&lt;/b&gt; Se caracteriza por la aparición de convulsiones generalizadas en una paciente con preeclampsia, requiriendo el uso de sulfato de magnesio.</t>
  </si>
  <si>
    <t>¿Qué prueba diagnóstica se utiliza como estándar de oro para confirmar tuberculosis pulmonar?&lt;br /&gt;&lt;br /&gt;a) Radiografía de tórax (Rx)&lt;br /&gt;&lt;br /&gt;b) PCR de esputo&lt;br /&gt;&lt;br /&gt;c) Prueba de tuberculina (PPD)&lt;br /&gt;&lt;br /&gt;d) Cultivo de esputo para Mycobacterium tuberculosis</t>
  </si>
  <si>
    <t>d) Cultivo de esputo para Mycobacterium tuberculosis</t>
  </si>
  <si>
    <t>El &lt;b&gt;cultivo de esputo&lt;/b&gt; es el método confirmatorio de certeza para diagnosticar la &lt;b&gt;tuberculosis pulmonar&lt;/b&gt;.</t>
  </si>
  <si>
    <t>&lt;b&gt;DIAGNÓSTICO DE CERTEZA DE LA TUBERCULOSIS&lt;/b&gt;&lt;br /&gt;&lt;br /&gt;La confirmación de la tuberculosis pulmonar se realiza mediante la identificación de Mycobacterium tuberculosis en muestras respiratorias.&lt;br /&gt;• &lt;b&gt;Baciloscopía de esputo:&lt;/b&gt; Método de elección inicial no invasivo realizado mediante tinción de Ziehl-Neelsen. Una muestra inicial identifica la bacteria en una gran proporción de casos, requiriéndose la toma de muestras seriadas para el diagnóstico.&lt;br /&gt;• &lt;b&gt;Cultivo:&lt;/b&gt; Realizado en medios sólidos, constituye el método confirmatorio definitivo por su de sensibilidad y porque permite realizar pruebas de sensibilidad antibiótica.&lt;br /&gt;• &lt;b&gt;Estudios invasivos:&lt;/b&gt; Ante la imposibilidad de obtener esputo o en sospecha de formas miliares, se recurre al lavado broncoalveolar o a la biopsia transbronquial, la cual revela necrosis caseosa.</t>
  </si>
  <si>
    <t>&lt;b&gt;d) Cultivo de esputo para Mycobacterium tuberculosis:&lt;/b&gt; Es la opción correcta. El cultivo en medio sólido es el método confirmatorio definitivo para el diagnóstico de certeza y seguimiento de la tuberculosis pulmonar debido a su de sensibilidad y su utilidad para guiar la terapéutica mediante el antibiograma.</t>
  </si>
  <si>
    <t>&lt;b&gt;a) Radiografía de tórax (Rx):&lt;/b&gt; Es incorrecta. Aunque es obligatoria ante sospecha de tuberculosis para confirmar infiltrados (típicos de lóbulos superiores con cavitaciones) y evaluar secuelas, los hallazgos de imagen no permiten confirmar por sí solos el diagnóstico de certeza bacteriológico.&lt;br /&gt;&lt;b&gt;b) PCR de esputo:&lt;/b&gt; Es incorrecta. Representa un método de diagnóstico molecular útil para una identificación rápida, pero el cultivo se mantiene como el método confirmatorio definitivo.&lt;br /&gt;&lt;b&gt;c) Prueba de tuberculina (PPD):&lt;/b&gt; Es incorrecta. Es una prueba cutánea que evalúa la respuesta inmune de hipersensibilidad retardada y confirma la infección latente (lectura positiva con induración mayor o igual a 10 mm, o mayor o igual a 5 mm en inmunocomprometidos), pero no confirma enfermedad activa ni permite el diagnóstico de certeza.</t>
  </si>
  <si>
    <t>&lt;b&gt;DIAGNÓSTICO DEL DERRAME PLEURAL TUBERCULOSO&lt;/b&gt;&lt;br /&gt;&lt;br /&gt;El compromiso pleural es una forma de presentación de la tuberculosis extrapulmonar.&lt;br /&gt;• &lt;b&gt;Biopsia pleural:&lt;/b&gt; Constituye el método de elección para el diagnóstico de la tuberculosis pleural por su de sensibilidad y especificidad.&lt;br /&gt;• &lt;b&gt;Adenosina Deaminasa (ADA):&lt;/b&gt; El dosaje de ADA en líquido pleural refleja la actividad de linfocitos T. Valores de ADA mayores a 60 U/L en el líquido pleural son compatibles con el diagnóstico de pleuresía tuberculosa, permitiendo iniciar el tratamiento de forma oportuna.</t>
  </si>
  <si>
    <t>¿Qué medida terapéutica se puede utilizar para reducir la mortalidad en pacientes con SDRA?&lt;br /&gt;&lt;br /&gt;a) Extracorporeal membrane oxygenation (ECMO)&lt;br /&gt;&lt;br /&gt;b) Ventilación mecánica con presión positiva&lt;br /&gt;&lt;br /&gt;c) Uso de corticosteroides&lt;br /&gt;&lt;br /&gt;d) Terapia antifibrinolítica</t>
  </si>
  <si>
    <t>El tratamiento inicial y de soporte del &lt;b&gt;síndrome de dificultad respiratoria aguda (SDRA)&lt;/b&gt; se basa en la &lt;b&gt;ventilación mecánica con presión positiva&lt;/b&gt;, requiriendo una estrategia de ventilación protectora para disminuir la mortalidad y evitar el daño pulmonar.</t>
  </si>
  <si>
    <t>&lt;b&gt;SOPORTE VENTILATORIO Y PROTECCIÓN ALVEOLAR EN EL SDRA&lt;/b&gt;&lt;br /&gt;&lt;br /&gt;El manejo del paciente con SDRA se realiza exclusivamente dentro de la Unidad de Terapia Intensiva (UTI) y se enfoca en optimizar el intercambio gaseoso y evitar el daño pulmonar inducido por el ventilador:&lt;br /&gt;• &lt;b&gt;Ventilación Mecánica con Presión Positiva (ARM):&lt;/b&gt; Es la medida terapéutica inicial indicada de elección. Su función es contrarrestar el colapso alveolar masivo y el Shunt intrapulmonar característicos del cuadro.&lt;br /&gt;• &lt;b&gt;Estrategia de Protección Alveolar:&lt;/b&gt; Constituye la estrategia ventilatoria más adecuada para el manejo del SDRA. Se fundamenta en ventilar con un &lt;b&gt;volumen corriente o tidal bajo&lt;/b&gt; y una &lt;b&gt;presión de plateau baja&lt;/b&gt;, evitando la sobredistensión alveolar y disminuyendo la mortalidad.&lt;br /&gt;• &lt;b&gt;Uso de la PEEP:&lt;/b&gt; La presión positiva al final de la espiración (PEEP) se asocia para mantener abiertos los alvéolos reclutados y mejorar de forma constante la oxigenación.&lt;br /&gt;• &lt;b&gt;Uso de Corticoides:&lt;/b&gt; Su papel es altamente controvertido; aunque pueden ser indicados ante etiologías específicas, no han demostrado disminuir de forma global la morbilidad ni la mortalidad general en este síndrome.</t>
  </si>
  <si>
    <t>• &lt;b&gt;b) Ventilación mecánica con presión positiva:&lt;/b&gt; Es la respuesta correcta. De acuerdo con los textos de referencia, el soporte inicial del paciente con SDRA se asienta en la ventilación mecánica con presión positiva, complementada con una estrategia de volumen tidal bajo y niveles adecuados de PEEP para reclutar alvéolos colapsados y evitar la injuria pulmonar inducida por el respirador.</t>
  </si>
  <si>
    <t>• &lt;b&gt;a) Extracorporeal membrane oxygenation (ECMO):&lt;/b&gt; Es incorrecta. El ECMO constituye una herramienta de alta complejidad reservada para casos de hipoxemia refractaria severa con hipercapnia descompensada, pero no es la medida inicial o estándar de primera línea.&lt;br /&gt;• &lt;b&gt;c) Uso de corticosteroides:&lt;/b&gt; Es incorrecta. Se establece de forma taxativa que el tratamiento farmacológico es insuficiente y que los corticoides no mejoran de forma global la morbilidad ni la mortalidad en el SDRA.&lt;br /&gt;• &lt;b&gt;d) Terapia antifibrinolítica:&lt;/b&gt; Es incorrecta. Los fármacos antifibrinolíticos no desempeñan ninguna función en el algoritmo terapéutico ni en el manejo fisiopatológico del daño alveolar difuso.</t>
  </si>
  <si>
    <t>&lt;b&gt;ROTACIÓN A DECÚBITO PRONO (BOCA ABAJO) EN EL SDRA&lt;/b&gt;&lt;br /&gt;&lt;br /&gt;Cuando la relación de oxigenación decae a valores críticos (PaO2/FiO2 &lt; 100-150 mmHg), se indica la maniobra de rotación a decúbito prono:&lt;br /&gt;• &lt;b&gt;Mecanismo Fisiopatológico:&lt;/b&gt; En decúbito supino, el edema y la gravedad colapsan las zonas posteriores (Zona B y C), las cuales están muy perfundidas pero no ventiladas (mismatch V/Q). Al colocar al paciente boca abajo, las áreas sanas e indemnes reciben mejor perfusión, optimizando la relación V/Q y mejorando drásticamente la oxigenación sistémica.</t>
  </si>
  <si>
    <t>¿Cuál es el antibiótico de primera línea para tratar neumonía por aspiración en un paciente hospitalizado?&lt;br /&gt;&lt;br /&gt;a) Clindamicina&lt;br /&gt;&lt;br /&gt;b) Amoxicilina&lt;br /&gt;&lt;br /&gt;c) Ceftriaxona&lt;br /&gt;&lt;br /&gt;d) Vancomicina</t>
  </si>
  <si>
    <t>a) Clindamicina</t>
  </si>
  <si>
    <t>La &lt;b&gt;clindamicina&lt;/b&gt; se asocia históricamente al tratamiento de la &lt;b&gt;neumonía por aspiración&lt;/b&gt; por su excelente cobertura contra anaerobios. No obstante, las fuentes señalan que el esquema de elección actual es &lt;b&gt;ampicilina-sulbactam&lt;/b&gt;.</t>
  </si>
  <si>
    <t>&lt;b&gt;TRATAMIENTO DE LA NEUMONÍA POR ASPIRACIÓN&lt;/b&gt;&lt;br /&gt;&lt;br /&gt;La neumonía por broncoaspiración se produce por la entrada de secreciones orofaríngeas o contenido gástrico al parénquima pulmonar:&lt;br /&gt;• &lt;b&gt;Tratamiento de elección en fuentes:&lt;/b&gt; El esquema indicado para iniciar de manera empírica es la combinación de &lt;b&gt;ampicilina más sulbactam&lt;/b&gt; (1.5 g cada 6 h) por vía endovenosa.&lt;br /&gt;• &lt;b&gt;Cobertura de anaerobios:&lt;/b&gt; Históricamente se utilizaba la &lt;b&gt;clindamicina&lt;/b&gt; como primera línea para la cobertura de gérmenes anaerobios en neumonía aspirativa y absceso pulmonar. Sin embargo, ampicilina-sulbactam ofrece un espectro más equilibrado y menor tasa de complicaciones a largo plazo.&lt;br /&gt;• &lt;b&gt;Absceso de pulmón:&lt;/b&gt; Los gérmenes anaerobios constituyen en conjunto el microorganismo más frecuente causante de absceso pulmonar.</t>
  </si>
  <si>
    <t>La opción a es la correcta en la clave del examen. La &lt;b&gt;clindamicina&lt;/b&gt; ha sido el antibiótico tradicional de primera línea para tratar la neumonía por aspiración debido a su gran actividad contra bacterias anaerobias de la cavidad oral. No obstante, es de gran relevancia destacar que, según tus fuentes de estudio, el tratamiento de elección inicial indicado en la actualidad es &lt;b&gt;ampicilina-sulbactam&lt;/b&gt; (1.5 g cada 6 h EV) para dar cobertura de amplio espectro.</t>
  </si>
  <si>
    <t>• &lt;b&gt;b) Amoxicilina:&lt;/b&gt; Es incorrecta. La amoxicilina sola no ofrece la cobertura betalactámica ni la potencia requerida para tratar de forma empírica una neumonía aspirativa en el ámbito hospitalario, al carecer de un inhibidor de betalactamasas o cobertura anaerobia óptima en comparación con ampicilina-sulbactam o clindamicina.&lt;br /&gt;• &lt;b&gt;c) Ceftriaxona:&lt;/b&gt; Es incorrecta. Es una cefalosporina de tercera generación con excelente cobertura para neumococo y enterobacterias, pero carece de cobertura adecuada contra la mayoría de las bacterias anaerobias típicas de la aspiración orofaríngea.&lt;br /&gt;• &lt;b&gt;d) Vancomicina:&lt;/b&gt; Es incorrecta. Es un glucopéptido indicado de forma selectiva para infecciones graves por bacterias grampositivas multirresistentes (como SAMR), no teniendo rol como terapia empírica de primera línea para la neumonía aspirativa pura.</t>
  </si>
  <si>
    <t>&lt;b&gt;FISIOPATOLOGÍA Y FACTORES DE RIESGO DE LA ASPIRACIÓN&lt;/b&gt;&lt;br /&gt;&lt;br /&gt;• &lt;b&gt;Mecanismo patogénico:&lt;/b&gt; La broncoaspiración de secreciones de la orofaringe o del estómago al parénquima pulmonar ocurre por alteración o abolición de los reflejos de protección de la vía aérea.&lt;br /&gt;• &lt;b&gt;Población vulnerable:&lt;/b&gt; Es una eventualidad de alta frecuencia en pacientes ancianos, alcohólicos, postrados, o con secuelas neurológicas crónicas.&lt;br /&gt;• &lt;b&gt;Asociación etílica:&lt;/b&gt; El alcoholismo crónico se asocia fuertemente con el desarrollo de neumonía por broncoaspiración, donde la Klebsiella pneumoniae o los anaerobios son patógenos altamente prevalentes.</t>
  </si>
  <si>
    <t>¿Cuál de los siguientes define mejor la insuficiencia respiratoria tipo I (hipoxémica)?&lt;br /&gt;&lt;br /&gt;a) PaO2 menor a 80 mmHg con hiperventilación&lt;br /&gt;&lt;br /&gt;b) PaCO2 mayor a 50 mmHg con PaO2 normal&lt;br /&gt;&lt;br /&gt;c) PaO2 menor a 60 mmHg con PaCO2 normal o bajo&lt;br /&gt;&lt;br /&gt;d) PaO2 mayor a 100 mmHg con PaCO2 bajo</t>
  </si>
  <si>
    <t>c) PaO2 menor a 60 mmHg con PaCO2 normal o bajo</t>
  </si>
  <si>
    <t>La &lt;b&gt;insuficiencia respiratoria tipo I&lt;/b&gt; (hipoxémica) se define por una &lt;b&gt;PaO2 menor a 60 mmHg&lt;/b&gt; con una &lt;b&gt;PaCO2 normal o baja&lt;/b&gt; (normocapnia o hipocapnia).</t>
  </si>
  <si>
    <t>&lt;b&gt;INSUFICIENCIA RESPIRATORIA: CONCEPTO Y CLASIFICACIÓN&lt;/b&gt;&lt;br /&gt;&lt;br /&gt;La insuficiencia respiratoria describe la incapacidad del aparato respiratorio para mantener un intercambio gaseoso adecuado.&lt;br /&gt;• &lt;b&gt;Definición bioquímica:&lt;/b&gt; Se establece al constatar una presión parcial de oxígeno en sangre arterial (PaO2) menor o igual a 60 mmHg, respirando aire ambiente al 21% de FiO2, a nivel del mar y en reposo.&lt;br /&gt;• &lt;b&gt;Tipo I (Hipoxémica):&lt;/b&gt; El defecto de base es la caída de la PaO2 por debajo de 60 mmHg. El dióxido de carbono se mantiene en rangos normales o bajos debido a la hiperventilación compensatoria, ya que el CO2 es mucho más difusible que el oxígeno.&lt;br /&gt;• &lt;b&gt;Tipo II (Hipercapnica):&lt;/b&gt; Se caracteriza por hipoxemia acompañada de elevación del dióxido de carbono (PaCO2 mayor a 45 mmHg), siendo secundaria a hipoventilación alveolar.</t>
  </si>
  <si>
    <t>&lt;b&gt;c) PaO2 menor a 60 mmHg con PaCO2 normal o bajo:&lt;/b&gt; Es la opción correcta. La insuficiencia respiratoria tipo I se caracteriza por hipoxemia (PaO2 menor a 60 mmHg) acompañada de niveles de dióxido de carbono normales o bajos (normocapnia o hipocapnia), secundaria a alteraciones de la relación ventilación/perfusión, cortocircuitos o de la difusión.</t>
  </si>
  <si>
    <t>&lt;b&gt;a) PaO2 menor a 80 mmHg con hiperventilación:&lt;/b&gt; Es incorrecta. Aunque una PaO2 menor a 80 mmHg indica hipoxemia leve, el umbral para definir insuficiencia respiratoria aguda se establece en un valor menor o igual a 60 mmHg.&lt;br /&gt;&lt;b&gt;b) PaCO2 mayor a 50 mmHg con PaO2 normal:&lt;/b&gt; Es incorrecta. Esta descripción no corresponde a una insuficiencia respiratoria hipoxémica. Una PaCO2 elevada define a la insuficiencia respiratoria tipo II (hipercapnica) y se asocia a hipoventilación alveolar, cursando de forma obligatoria con hipoxemia.&lt;br /&gt;&lt;b&gt;d) PaO2 mayor a 100 mmHg con PaCO2 bajo:&lt;/b&gt; Es incorrecta. Valores de PaO2 superiores a 100 mmHg con PaCO2 disminuida representan un estado de hiperoxemia con hiperventilación, descartando cualquier tipo de insuficiencia respiratoria.</t>
  </si>
  <si>
    <t>&lt;b&gt;MECANISMOS Y RESPUESTA COMPENSATORIA&lt;/b&gt;&lt;br /&gt;&lt;br /&gt;• &lt;b&gt;Diferenciación funcional:&lt;/b&gt; La insuficiencia respiratoria es un dato de laboratorio que requiere una gasometría arterial para medir las presiones de gases, a diferencia de la dificultad respiratoria, que agrupa parámetros clínicos.&lt;br /&gt;• &lt;b&gt;Mecanismo común:&lt;/b&gt; La causa más frecuente de insuficiencia respiratoria aguda es la alteración de la relación ventilación/perfusión (V/Q).&lt;br /&gt;• &lt;b&gt;Estímulo respiratorio:&lt;/b&gt; La caída de la PaO2 por debajo de 60 mmHg es captada por los quimiorreceptores periféricos de los cuerpos carotídeos, enviando una señal al centro respiratorio para incrementar la frecuencia ventilatoria y compensar la falta de oxígeno.</t>
  </si>
  <si>
    <t>¿Cuál es el tipo de litiasis renal más común en pacientes con síndrome de intestino corto?&lt;br /&gt;&lt;br /&gt;a) Cistina&lt;br /&gt;&lt;br /&gt;b) Estruvita&lt;br /&gt;&lt;br /&gt;c) Oxalato de calcio&lt;br /&gt;&lt;br /&gt;d) Ácido úrico</t>
  </si>
  <si>
    <t>c) Oxalato de calcio</t>
  </si>
  <si>
    <t>El tipo de litiasis renal más frecuente en pacientes con síndrome de intestino corto que conservan el colon es de &lt;b&gt;oxalato de calcio&lt;/b&gt;, secundario a una &lt;b&gt;hiperoxaluria entérica&lt;/b&gt;.</t>
  </si>
  <si>
    <t>&lt;b&gt;FISIOPATOLOGÍA DE LA HIPEROXALURIA ENTÉRICA EN EL INTESTINO CORTO&lt;/b&gt;&lt;br /&gt;&lt;br /&gt;La formación de cálculos en personas con síndrome de intestino corto (SIC) depende de la longitud del fragmento resecado y la continuidad del colon:&lt;br /&gt;• &lt;b&gt;Mecanismo de la mala absorción:&lt;/b&gt; La pérdida de superficie en el intestino delgado genera esteatorrea (grasas no absorbidas). Estos lípidos libres en la luz intestinal se unen al calcio mediante saponificación, formando jabones insolubles.&lt;br /&gt;• &lt;b&gt;Fuga de oxalato soluble:&lt;/b&gt; En una persona sana, el calcio se acopla al oxalato dietético para formar un complejo que se evacua en las heces. Al quedar el calcio atrapado por los ácidos grasos, el oxalato permanece libre y soluble en el lumen. Al ingresar al colon, se absorbe de manera masiva hacia el torrente circulatorio debido a la alta permeabilidad colónica para compuestos solubles.&lt;br /&gt;• &lt;b&gt;Precipitación de sales:&lt;/b&gt; La sobrecarga de oxalato (hiperoxaluria entérica) se filtra en los glomérulos. En los túbulos renales, se une al calcio de la orina, sobresaturando el medio y precipitando en forma de cristales. Esto genera cálculos de oxalato de calcio y riesgo de nefrocalcinosis con pérdida progresiva de la función renal.&lt;br /&gt;• &lt;b&gt;Rol de la anatomía:&lt;/b&gt; Para que suceda este fenómeno, el colon debe estar conectado. En sujetos con ostomías terminales sin colon funcionante, las pérdidas de agua y bicarbonato concentran y acidifican la orina, predisponiendo a litiasis por ácido úrico.</t>
  </si>
  <si>
    <t>• &lt;b&gt;c) Oxalato de calcio:&lt;/b&gt; Es la respuesta correcta. En pacientes con síndrome de intestino corto y colon preservado, la esteatorrea secuestra el calcio de la luz intestinal (saponificación). Esto impide su unión al oxalato alimentario, el cual queda libre para absorberse masivamente en el colon, provocando hiperoxaluria entérica y precipitación urinaria de cristales de oxalato de calcio.</t>
  </si>
  <si>
    <t>• &lt;b&gt;a) Cistina:&lt;/b&gt; Es incorrecta. Estos cálculos se deben a un trastorno genético hereditario que afecta el transporte tubular de aminoácidos dibásicos (cistinuria), sin relación con la esteatorrea o la longitud del intestino delgado.&lt;br /&gt;• &lt;b&gt;b) Estruvita:&lt;/b&gt; Es incorrecta. Las sales de estruvita (fosfato amónico-magnésico) se originan por infecciones urinarias recurrentes causadas por gérmenes productores de ureasa (como Proteus) que alcalinizan el medio urinario, no por causas entéricas.&lt;br /&gt;• &lt;b&gt;d) Ácido úrico:&lt;/b&gt; Es incorrecta. Si bien los sujetos con ostomías terminales sin colon en continuidad tienen mayor tendencia a formar cálculos de ácido úrico por deshidratación y orinas ácidas, en presencia de colon funcionante el tipo más común de litiasis es el de oxalato de calcio por hiperoxaluria.</t>
  </si>
  <si>
    <t>&lt;b&gt;PREVENCIÓN DE LA LITIASIS EN EL INTESTINO CORTO&lt;/b&gt;&lt;br /&gt;&lt;br /&gt;La estrategia terapéutica se orienta a bloquear la absorción de oxalato y asegurar una diuresis adecuada:&lt;br /&gt;• &lt;b&gt;Aporte de calcio oral:&lt;/b&gt; Administrar suplementos de calcio con las comidas ayuda a que este ion se una al oxalato en la luz del tubo digestivo, promoviendo su excreción fecal y disminuyendo su paso a la sangre.&lt;br /&gt;• &lt;b&gt;Modificaciones dietéticas:&lt;/b&gt; Se indica una de de dieta baja en grasas para mitigar la esteatorrea y baja en oxalatos (evitando espinaca, té, cacao y frutos secos).&lt;br /&gt;• &lt;b&gt;Hidratación y alcalinización:&lt;/b&gt; Mantener una abundante ingesta hídrica para lograr una diuresis superior a dos litros diarios, y suplementar con citrato de potasio para alcalinizar la orina si coexiste acidosis metabólica o hipocitraturia.</t>
  </si>
  <si>
    <t>¿Cuál es la definición de hipertensión resistente?&lt;br /&gt;&lt;br /&gt;a) Presión arterial controlada solo con dos medicamentos&lt;br /&gt;&lt;br /&gt;b) Hipertensión que ocurre solo en el consultorio médico&lt;br /&gt;&lt;br /&gt;c) Presión arterial no controlada a pesar de tres antihipertensores diferentes, incluyendo un diurético&lt;br /&gt;&lt;br /&gt;d) Presión arterial que responde temporalmente al tratamiento</t>
  </si>
  <si>
    <t>c) Presión arterial no controlada a pesar de tres antihipertensores diferentes, incluyendo un diurético</t>
  </si>
  <si>
    <t>La &lt;b&gt;hipertensión resistente&lt;/b&gt; se define como la falta de control de la presión arterial a pesar del uso de tres fármacos antihipertensores diferentes, incluyendo un diurético.</t>
  </si>
  <si>
    <t>&lt;b&gt;DEFINICIÓN Y CRITERIOS DE HIPERTENSIÓN RESISTENTE&lt;/b&gt;&lt;br /&gt;&lt;br /&gt;La literatura médica establece que un paciente presenta esta condición cuando no se logra el control de sus cifras tensionales:&lt;br /&gt;• &lt;b&gt;Esquema de tres drogas:&lt;/b&gt; Requiere el uso de al menos tres fármacos antihipertensores diferentes a dosis plenas.&lt;br /&gt;• &lt;b&gt;Inclusión de diurético:&lt;/b&gt; Uno de los tres medicamentos empleados debe ser un diurético (típicamente tiazídico).&lt;br /&gt;• &lt;b&gt;Exclusión de causas secundarias:&lt;/b&gt; Su diagnóstico obliga a descartar factores como la falta de adherencia, mala técnica de medición o causas secundarias de hipertensión.</t>
  </si>
  <si>
    <t>La opción c es correcta. La &lt;b&gt;hipertensión resistente&lt;/b&gt; (o refractaria) se define clínicamente como la persistencia de cifras tensionales elevadas a pesar de utilizar tres fármacos antihipertensores diferentes a dosis plenas, donde uno de ellos debe ser un diurético.</t>
  </si>
  <si>
    <t>• &lt;b&gt;a) Presión arterial controlada solo con dos medicamentos:&lt;/b&gt; Es incorrecta. Si la presión arterial se controla con dos medicamentos, no cumple con el criterio de resistencia, el cual exige la falta de control con al menos tres drogas.&lt;br /&gt;• &lt;b&gt;b) Hipertensión que ocurre solo en el consultorio médico:&lt;/b&gt; Es incorrecta. Este cuadro describe la llamada 'hipertensión de bata blanca' o del delantal blanco, que es una elevación tensional reactiva ante el personal de salud pero con registros normales en la vida diaria.&lt;br /&gt;• &lt;b&gt;d) Presión arterial que responde temporalmente al tratamiento:&lt;/b&gt; Es incorrecta. Una respuesta temporal no define la resistencia al tratamiento, la cual se constata por la incapacidad de alcanzar las metas tensionales a pesar del esquema triple.</t>
  </si>
  <si>
    <t>&lt;b&gt;MANEJO Y ABORDAJE DE LA HIPERTENSIÓN RESISTENTE&lt;/b&gt;&lt;br /&gt;&lt;br /&gt;• &lt;b&gt;Sospecha de causa secundaria:&lt;/b&gt; Ante la confirmación de resistencia al tratamiento, se impone la búsqueda de causas secundarias como la apnea del sueño, la estenosis de la arteria renal o el hiperaldosteronismo.&lt;br /&gt;• &lt;b&gt;Incorporación de cuarta droga:&lt;/b&gt; Si se confirma el esquema triple a dosis plenas y se descartan pseudorresistencia y causas secundarias, la cuarta droga a incorporar de elección es un bloqueador de la aldosterona (como la espironolactona).&lt;br /&gt;• &lt;b&gt;Uso de herramientas de monitoreo:&lt;/b&gt; El empleo del Monitoreo Ambulatorio de Presión Arterial (MAPA) es de gran utilidad para descartar el efecto de bata blanca y evaluar el comportamiento de la presión durante el descanso nocturno.</t>
  </si>
  <si>
    <t>¿Cuál de los siguientes parámetros ecocardiográficos es característico de insuficiencia cardíaca con fracción de eyección preservada?&lt;br /&gt;&lt;br /&gt;a) Fracción de eyección menor a 35%&lt;br /&gt;&lt;br /&gt;b) Hipertrofia concéntrica del ventrículo izquierdo (VI)&lt;br /&gt;&lt;br /&gt;c) Dilatación del ventrículo izquierdo (VI)&lt;br /&gt;&lt;br /&gt;d) Aneurisma ventricular</t>
  </si>
  <si>
    <t>b) Hipertrofia concéntrica del ventrículo izquierdo (VI)</t>
  </si>
  <si>
    <t>La &lt;b&gt;hipertrofia concéntrica del ventrículo izquierdo&lt;/b&gt; (aumento del grosor con cavidad pequeña o normal) es el hallazgo ecocardiográfico que orienta a la sospecha de &lt;b&gt;insuficiencia cardíaca con fracción de eyección preservada&lt;/b&gt; (disfunción diastólica).</t>
  </si>
  <si>
    <t>&lt;b&gt;DIAGNÓSTICO DE LA INSUFICIENCIA CARDÍACA CON FRACCIÓN DE EYECCIÓN PRESERVADA&lt;/b&gt;&lt;br /&gt;&lt;br /&gt;El diagnóstico de la insuficiencia cardíaca diastólica se basa en demostrar la presencia de síntomas de falla cardíaca acompañados de una función de eyección normal.&lt;br /&gt;• &lt;b&gt;Ecocardiograma:&lt;/b&gt; Permite medir de forma directa el grosor de las paredes del corazón y el tamaño de las cavidades.&lt;br /&gt;• &lt;b&gt;Grosor aumentado:&lt;/b&gt; Se constata un espesor de la pared posterior o del septum mayor a 11 o 12 mm en diástole, indicando hipertrofia concéntrica.&lt;br /&gt;• &lt;b&gt;Cavidad conservada:&lt;/b&gt; A diferencia de la falla sistólica, el diámetro interno del ventrículo izquierdo se mantiene normal (menor a 45 mm) o incluso disminuido.&lt;br /&gt;• &lt;b&gt;Doppler pulsado:&lt;/b&gt; Permite evaluar el llenado mitral mediante las ondas E (llenado rápido) y A (contracción auricular), mostrando un patrón de relajación alterado.</t>
  </si>
  <si>
    <t>&lt;b&gt;b) Hipertrofia concéntrica del ventrículo izquierdo (VI):&lt;/b&gt; Es la opción correcta. En la insuficiencia cardíaca con fracción de eyección preservada (falla diastólica), el ventrículo izquierdo presenta una rigidez que impide su llenado normal. El ecocardiograma documenta una fracción de eyección normal o mayor al 50%, asociada a un aumento del grosor de las paredes del ventrículo (hipertrofia concéntrica) con un tamaño de cavidad conservado o disminuido.</t>
  </si>
  <si>
    <t>&lt;b&gt;a) Fracción de eyección menor a 35% y c) Dilatación del ventrículo izquierdo (VI):&lt;/b&gt; Son incorrectas. Estos hallazgos son propios de la insuficiencia cardíaca con fracción de eyección reducida (falla sistólica), donde hay una de inotropismo que dilata la cavidad ventricular izquierda y deprime la fracción de eyección.&lt;br /&gt;&lt;br /&gt;&lt;b&gt;d) Aneurisma ventricular:&lt;/b&gt; Es incorrecta. Representa una complicación de tipo mecánico o secuela de un infarto transmural, caracterizada por una zona de discinesia o acinesia con adelgazamiento de la pared, no siendo un hallazgo de la disfunción diastólica pura.</t>
  </si>
  <si>
    <t>&lt;b&gt;FENOTIPO Y CLASIFICACIÓN DE LA INSUFICIENCIA CARDÍACA&lt;/b&gt;&lt;br /&gt;&lt;br /&gt;• &lt;b&gt;Disfunción Diastólica:&lt;/b&gt; Es más frecuente en el sexo femenino y su incidencia se incrementa con la edad. El problema de base radica en la compliance o distensibilidad disminuida.&lt;br /&gt;• &lt;b&gt;Disfunción Sistólica:&lt;/b&gt; Es más común en el sexo masculino y se asocia a cardiopatía isquémica, cursando con cardiomegalia y aumento de los volúmenes ventriculares.</t>
  </si>
  <si>
    <t>¿Cuál es el tratamiento de elección para la neumonía adquirida en la comunidad (NAC) causada por Streptococcus pneumoniae en pacientes sin factores de riesgo para resistencia a los antibióticos?&lt;br /&gt;&lt;br /&gt;a) Vancomicina&lt;br /&gt;&lt;br /&gt;b) Azitromicina&lt;br /&gt;&lt;br /&gt;c) Ceftriaxona&lt;br /&gt;&lt;br /&gt;d) Amoxicilina</t>
  </si>
  <si>
    <t>d) Amoxicilina</t>
  </si>
  <si>
    <t>En pacientes con &lt;b&gt;neumonía adquirida en la comunidad (NAC)&lt;/b&gt; sin comorbilidades ni factores de riesgo para patógenos resistentes, la &lt;b&gt;amoxicilina&lt;/b&gt; es la opción de primera elección para cubrir al &lt;b&gt;Streptococcus pneumoniae&lt;/b&gt;.</t>
  </si>
  <si>
    <t>&lt;b&gt;TRATAMIENTO DE LA NEUMONÍA ADQUIRIDA EN LA COMUNIDAD&lt;/b&gt;&lt;br /&gt;&lt;br /&gt;El manejo empírico inicial de la neumonía adquirida en la comunidad (NAC) se estratifica según la gravedad del cuadro y la presencia de factores de riesgo o comorbilidades del paciente:&lt;br /&gt;• &lt;b&gt;Manejo ambulatorio (Grupo 1A):&lt;/b&gt; En adultos previamente sanos, menores de 65 años y sin factores de riesgo, el Streptococcus pneumoniae es el agente etiológico más común. Se recomienda como primera línea la administración de &lt;b&gt;amoxicilina&lt;/b&gt; (875-1000 mg cada 12 horas por vía oral).&lt;br /&gt;• &lt;b&gt;Nefroprotección y resistencia:&lt;/b&gt; El uso prudente de aminopenicilinas dirigidas evita la presión de selección de la flora bacteriana local, a diferencia del uso desmedido de cefalosporinas de amplio espectro de forma ambulatoria.&lt;br /&gt;• &lt;b&gt;Factores de riesgo de mala evolución:&lt;/b&gt; La presencia de comorbilidades (insuficiencia cardíaca, EPOC, insuficiencia renal) obliga a utilizar esquemas de combinación o de mayor espectro.</t>
  </si>
  <si>
    <t>• &lt;b&gt;d) Amoxicilina:&lt;/b&gt; Es la respuesta correcta. En pacientes previamente sanos y de manejo ambulatorio (Grupo 1A), el Streptococcus pneumoniae es el germen causal más frecuente. El tratamiento empírico de elección es la amoxicilina por vía oral para cubrir eficazmente al neumococo sensible.</t>
  </si>
  <si>
    <t>• &lt;b&gt;a) Vancomicina:&lt;/b&gt; Es incorrecta. Es un glucopéptido bactericida que se reserva principalmente para infecciones sospechosas por Staphylococcus aureus meticilino-resistente (SAMR) o en situaciones de sepsis grave, careciendo de indicación empírica en la NAC no complicada.&lt;br /&gt;• &lt;b&gt;b) Azitromicina:&lt;/b&gt; Es incorrecta. Los macrólidos se consideran alternativas de segunda línea en pacientes con alergia confirmada a los betalactámicos, pero no de primera línea debido a las tasas de resistencia del neumococo.&lt;br /&gt;• &lt;b&gt;c) Ceftriaxona:&lt;/b&gt; Es incorrecta. Es una cefalosporina de tercera generación parenteral que se reserva para pacientes que requieren internación en sala general o UTI, y su uso ambulatorio sistemático promueve la resistencia bacteriana.</t>
  </si>
  <si>
    <t>&lt;b&gt;EVALUACIÓN DE GRAVEDAD CON EL SCORE CURB-65&lt;/b&gt;&lt;br /&gt;&lt;br /&gt;Para decidir el ámbito de atención (ambulatorio, sala general o terapia intensiva) se utiliza el score pronóstico CURB-65:&lt;br /&gt;• &lt;b&gt;C (Confusión):&lt;/b&gt; Alteración aguda del nivel de conciencia.&lt;br /&gt;• &lt;b&gt;U (Urea):&lt;/b&gt; Mayor a 7 mmol/L (o uremia elevada).&lt;br /&gt;• &lt;b&gt;R (Frecuencia respiratoria):&lt;/b&gt; Mayor o igual a 30 respiraciones por minuto.&lt;br /&gt;• &lt;b&gt;B (Presión arterial):&lt;/b&gt; Presión sistólica menor a 90 mmHg o diastólica menor o igual a 60 mmHg.&lt;br /&gt;• &lt;b&gt;65:&lt;/b&gt; Edad mayor o igual a 65 años.&lt;br /&gt;• &lt;b&gt;Estratificación del riesgo:&lt;/b&gt; Un puntaje de 0-1 (bajo riesgo, mortalidad menor al 1%) indica tratamiento ambulatorio; 2 puntos (riesgo intermedio, mortalidad del 1-10%) indica considerar internación en sala general; 3-5 puntos (alto riesgo, mortalidad mayor al 10%) exige internación urgente.</t>
  </si>
  <si>
    <t>¿En la insuficiencia tricuspídea, ¿cuál es el hallazgo ecocardiográfico más característico?&lt;br /&gt;&lt;br /&gt;a) Insuficiencia severa con aumento del gradiente transtricuspídeo&lt;br /&gt;&lt;br /&gt;b) Prolapso de la válvula tricúspide&lt;br /&gt;&lt;br /&gt;c) Calcificación de las valvas tricúspides&lt;br /&gt;&lt;br /&gt;d) Dilatación del ventrículo derecho (VD)</t>
  </si>
  <si>
    <t>d) Dilatación del ventrículo derecho (VD)</t>
  </si>
  <si>
    <t>El hallazgo ecocardiográfico más característico y etiología principal de la insuficiencia tricuspídea grave es la &lt;b&gt;dilatación del ventrículo derecho (VD)&lt;/b&gt;.</t>
  </si>
  <si>
    <t>&lt;b&gt;FISIOPATOLOGÍA DE LA VALVULOPATÍA TRICUSPÍDEA&lt;/b&gt;&lt;br /&gt;&lt;br /&gt;La insuficiencia tricuspídea (IT) suele ser una valvulopatía de carácter secundario o funcional:&lt;br /&gt;• &lt;b&gt;Etiología funcional:&lt;/b&gt; Se produce porque el anillo valvular se dilata y el aparato subvalvular se estira y distorsiona, traccionando las valvas sin que exista un daño orgánico primario. Esta dilatación del anillo es secundaria a la dilatación del ventrículo derecho.&lt;br /&gt;• &lt;b&gt;Tratamiento conservador:&lt;/b&gt; El tratamiento de elección para la insuficiencia tricuspídea grave secundaria a la dilatación del ventrículo derecho es la terapia médica conservadora.&lt;br /&gt;• &lt;b&gt;Diferenciación diagnóstica:&lt;/b&gt; Las valvulopatías del ventrículo izquierdo son de mucha mayor prevalencia en comparación con las valvulopatías del ventrículo derecho.</t>
  </si>
  <si>
    <t>La opción d es correcta. La &lt;b&gt;dilatación del ventrículo derecho (VD)&lt;/b&gt; es la causa y el hallazgo ecocardiográfico directo más característico de la insuficiencia tricuspídea grave de tipo funcional o secundaria, la cual se produce por la dilatación del anillo y la distorsión del aparato subvalvular tricuspídeo.</t>
  </si>
  <si>
    <t>• &lt;b&gt;a) Insuficiencia severa con aumento del gradiente transtricuspídeo:&lt;/b&gt; Es incorrecta. El aumento de los gradientes es característico de los procesos de estenosis valvulares (como la estenosis mitral), donde la restricción a la apertura genera dificultad al vaciado de la cámara.&lt;br /&gt;• &lt;b&gt;b) Prolapso de la válvula tricúspide:&lt;/b&gt; Es incorrecta. Aunque puede existir de forma primaria, no constituye la etiología ni el hallazgo más característico de la insuficiencia tricuspídea grave en comparación con el compromiso funcional secundario.&lt;br /&gt;• &lt;b&gt;c) Calcificación de las valvas tricúspides:&lt;/b&gt; Es incorrecta. La calcificación es un fenómeno degenerativo senil altamente prevalente en válvulas izquierdas (como la estenosis aórtica) o del anillo mitral en hemodiálisis, siendo rara en cavidades derechas.</t>
  </si>
  <si>
    <t>&lt;b&gt;MANIFESTACIONES CLÍNICAS DE LA INSUFICIENCIA TRICUSPÍDEA SEVERA&lt;/b&gt;&lt;br /&gt;&lt;br /&gt;• &lt;b&gt;Ondas "v" gigantes:&lt;/b&gt; La aparición de ondas "v" gigantes en el pulso yugular es un signo clásico y directo que indica la presencia de una insuficiencia tricuspídea severa.&lt;br /&gt;• &lt;b&gt;Ascitis desproporcionada:&lt;/b&gt; La presencia de ascitis desproporcionada en relación con el edema de miembros inferiores sugiere una insuficiencia tricuspídea severa o una cardiomiopatía restrictiva o constrictiva.&lt;br /&gt;• &lt;b&gt;Congestión Venosa Sistémica:&lt;/b&gt; La falla de bomba derecha genera estasis retrógrado, manifestado clínicamente por ingurgitación yugular, hepatomegalia congestiva y dolorosa, ascitis y edemas en miembros inferiores.</t>
  </si>
  <si>
    <t>¿Cuál es el mecanismo fisiopatológico más común en la fibrilación auricular (FA)?&lt;br /&gt;&lt;br /&gt;a) Automatismo anormal&lt;br /&gt;&lt;br /&gt;b) Reentrada&lt;br /&gt;&lt;br /&gt;c) Hiperactividad vagal&lt;br /&gt;&lt;br /&gt;d) Postpotenciales tempranos</t>
  </si>
  <si>
    <t>b) Reentrada</t>
  </si>
  <si>
    <t>La existencia de múltiples &lt;b&gt;micro reentradas auriculares&lt;/b&gt; es el mecanismo arritmogénico más frecuente en la &lt;b&gt;fibrilación auricular (FA)&lt;/b&gt;.</t>
  </si>
  <si>
    <t>&lt;b&gt;MECANISMO DE PRODUCCIÓN DE LA FIBRILACIÓN AURICULAR&lt;/b&gt;&lt;br /&gt;&lt;br /&gt;La fibrilación auricular se produce por una desorganización de la actividad eléctrica auricular.&lt;br /&gt;• &lt;b&gt;Micro reentradas:&lt;/b&gt; Su mecanismo base subyacente radica en la presencia de múltiples circuitos de micro reentrada desordenados, donde cada célula late con su propio ritmo.&lt;br /&gt;• &lt;b&gt;Ausencia de contracción eficaz:&lt;/b&gt; La activación caótica (frecuencia auricular de hasta 600 lpm) anula la contracción coordinada, manifestándose como un temblor en la línea de base del electrocardiograma sin ondas P claras.&lt;br /&gt;• &lt;b&gt;Respuesta ventricular:&lt;/b&gt; El nodo auriculoventricular filtra de forma aleatoria los impulsos, determinando que la frecuencia de los complejos QRS sea variable e irregular.</t>
  </si>
  <si>
    <t>&lt;b&gt;b) Reentrada:&lt;/b&gt; Es la opción correcta. De acuerdo con las bases de producción de las arritmias, la presencia de múltiples micro reentradas auriculares desordenadas constituye el mecanismo arritmogénico más frecuente en la fibrilación auricular (FA).</t>
  </si>
  <si>
    <t>&lt;b&gt;a) Automatismo anormal:&lt;/b&gt; Es incorrecta. Aunque el automatismo aumentado (frecuentemente originado en focos ectópicos de las venas pulmonares) puede actuar como el gatillo inicial de la arritmia, no constituye el mecanismo más común que la perpetúa en comparación con las micro reentradas.&lt;br /&gt;&lt;b&gt;c) Hiperactividad vagal:&lt;/b&gt; Es incorrecta. El tono autonómico influye en la velocidad de conducción y en los períodos refractarios, pudiendo gatillar crisis en terrenos predispuestos, pero no se describe como el mecanismo celular primario de la arritmia.&lt;br /&gt;&lt;b&gt;d) Postpotenciales tempranos:&lt;/b&gt; Es incorrecta. Este fenómeno se vincula con la actividad desencadenada (como en el síndrome de QT largo), no siendo el sustrato habitual de la fibrilación auricular.</t>
  </si>
  <si>
    <t>&lt;b&gt;COMPLICACIONES Y EVALUACIÓN DE RIESGO&lt;/b&gt;&lt;br /&gt;&lt;br /&gt;• &lt;b&gt;Riesgo Embólico:&lt;/b&gt; La estasis sanguínea secundaria al temblor de las aurículas favorece la formación de trombos intracavitarios (principalmente en la orejuela izquierda), siendo la causa principal de accidente cerebrovascular (ACV) isquémico en pacientes mayores de 70 años.&lt;br /&gt;• &lt;b&gt;Ecocardiograma transesofágico:&lt;/b&gt; Es el estudio de elección para descartar de forma directa la presencia de trombos en la cavidad auricular antes de intentar revertir el ritmo en casos de inicio incierto o evolución mayor a 48 horas.&lt;br /&gt;• &lt;b&gt;Disfunción autonómica y alcohol:&lt;/b&gt; El consumo de alcohol es un desencadenante conocido capaz de inducir episodios agudos de fibrilación auricular.</t>
  </si>
  <si>
    <t>¿Qué hallazgo ecocardiográfico es más característico de la estenosis mitral (EM)?&lt;br /&gt;&lt;br /&gt;a) Engrosamiento y fusión de las valvas mitrales&lt;br /&gt;&lt;br /&gt;b) Dilatación del ventrículo derecho (VD)&lt;br /&gt;&lt;br /&gt;c) Aumento del gradiente transvalvular&lt;br /&gt;&lt;br /&gt;d) Regurgitación mitral moderada</t>
  </si>
  <si>
    <t>a) Engrosamiento y fusión de las valvas mitrales</t>
  </si>
  <si>
    <t>La &lt;b&gt;estenosis mitral&lt;/b&gt; se caracteriza por el &lt;b&gt;engrosamiento y fusión de las valvas mitrales&lt;/b&gt; con una apertura diastólica restringida.</t>
  </si>
  <si>
    <t>&lt;b&gt;ECOCARDIOGRAFÍA EN LA ESTENOSIS MITRAL&lt;/b&gt;&lt;br /&gt;&lt;br /&gt;El ecocardiograma Doppler es el estudio indispensable para confirmar la estenosis mitral (EM), evaluar su gravedad y guiar la conducta:&lt;br /&gt;• &lt;b&gt;Morfología Ecográfica:&lt;/b&gt; Se caracteriza por observar una válvula mitral rígida con un &lt;b&gt;engrosamiento hiperecogénico marcado&lt;/b&gt; de las valvas y &lt;b&gt;fusión de las comisuras&lt;/b&gt; (unión de los bordes libres).&lt;br /&gt;• &lt;b&gt;Patrones de Apertura en Diástole:&lt;/b&gt; La restricción a la apertura diastólica genera imágenes descritas como apertura en &lt;b&gt;"domo"&lt;/b&gt;, &lt;b&gt;"boquita de pescado"&lt;/b&gt; o en forma de &lt;b&gt;"palo de hockey sobre hielo"&lt;/b&gt; en el ecocardiograma bidimensional.&lt;br /&gt;• &lt;b&gt;Consecuencias Hemodinámicas Secundarias:&lt;/b&gt; La dificultad de vaciado genera dilatación de la aurícula izquierda y, de forma retrógrada, hipertensión pulmonar que conduce a la dilatación del ventrículo derecho, pero la cavidad ventricular izquierda se mantiene de tamaño normal o pequeño.&lt;br /&gt;• &lt;b&gt;Criterios Cuantitativos de Gravedad:&lt;/b&gt; Se define como estenosis mitral grave cuando el &lt;b&gt;área valvular mitral es menor a 1,5 cm²&lt;/b&gt; y/o el &lt;b&gt;gradiente medio es superior a 10 mmHg&lt;/b&gt;.</t>
  </si>
  <si>
    <t>&lt;b&gt;MNEMOTECNIA PARA EL SCORE DE WILKINS&lt;/b&gt;&lt;br /&gt;&lt;br /&gt;Para evaluar la factibilidad de la valvuloplastia percutánea con balón se utiliza el Score de Wilkins, cuyos cuatro parámetros se recuerdan con la sigla &lt;b&gt;MEEC&lt;/b&gt;:&lt;br /&gt;• &lt;b&gt;M:&lt;/b&gt; Movilidad de las valvas.&lt;br /&gt;• &lt;b&gt;E:&lt;/b&gt; Engrosamiento de las valvas.&lt;br /&gt;• &lt;b&gt;E:&lt;/b&gt; Engrosamiento subvalvular.&lt;br /&gt;• &lt;b&gt;C:&lt;/b&gt; Calcificación valvular.&lt;br /&gt;Un score menor a 8 indica una anatomía favorable para realizar el procedimiento percutáneo con balón.</t>
  </si>
  <si>
    <t>• &lt;b&gt;a) Engrosamiento y fusión de las valvas mitrales:&lt;/b&gt; Es la respuesta correcta. Constituye la alteración estructural y morfológica primaria visible en el ecocardiograma, donde el engrosamiento hiperecogénico marcado de las valvas y la fusión de las comisuras restringen la apertura de la válvula mitral en diástole.</t>
  </si>
  <si>
    <t>• &lt;b&gt;b) Dilatación del ventrículo derecho (VD):&lt;/b&gt; Es incorrecta. Si bien la dilatación del VD es una consecuencia hemodinámica secundaria a la hipertensión pulmonar, no es la alteración valvular primaria de la estenosis mitral.&lt;br /&gt;• &lt;b&gt;c) Aumento del gradiente transvalvular:&lt;/b&gt; Es incorrecta. Aunque el aumento del gradiente de presión medio por encima de 10 mmHg confirma la gravedad de la obstrucción por Doppler, no representa una alteración anatómica morfológica de las valvas visible en la ecografía de modo directo.&lt;br /&gt;• &lt;b&gt;d) Regurgitación mitral moderada:&lt;/b&gt; Es incorrecta. La regurgitación o insuficiencia mitral se produce por un defecto de cierre durante la sístole, mientras que la estenosis mitral es una patología del llenado de forma diastólica caracterizada por la restricción a la apertura.</t>
  </si>
  <si>
    <t>&lt;b&gt;TRÍADA AUSCULTATORIA DE LA ESTENOSIS MITRAL&lt;/b&gt;&lt;br /&gt;&lt;br /&gt;La auscultación en posición de Pachón (decúbito lateral izquierdo) es la evaluación física para orientar la sospecha clínica:&lt;br /&gt;• &lt;b&gt;Primer Ruido Aumentado (R1 fuerte):&lt;/b&gt; Se produce por el cierre brusco y enérgico de la válvula mitral debido al gradiente de presión.&lt;br /&gt;• &lt;b&gt;Chasquido de Apertura:&lt;/b&gt; Sonido seco que aparece inmediatamente después del segundo ruido normal.&lt;br /&gt;• &lt;b&gt;Soplo Diastólico (Rolido):&lt;/b&gt; Soplo rudo de baja tonalidad que presenta un retumbo decreciente (llenado rápido) y finaliza con un refuerzo presistólico debido a la contracción de la aurícula.</t>
  </si>
  <si>
    <t>¿Qué indicador de la gasometría arterial sugiere insuficiencia respiratoria (IR) en un paciente con EPOC?&lt;br /&gt;&lt;br /&gt;a) PaCO2 mayor a 45 mmHg&lt;br /&gt;&lt;br /&gt;b) PaO2 menor a 60 mmHg&lt;br /&gt;&lt;br /&gt;c) pH menor a 7.35&lt;br /&gt;&lt;br /&gt;d) Saturación de oxígeno mayor a 92%</t>
  </si>
  <si>
    <t>b) PaO2 menor a 60 mmHg</t>
  </si>
  <si>
    <t>El diagnóstico de la &lt;b&gt;insuficiencia respiratoria (IR)&lt;/b&gt; se establece de manera bioquímica ante la presencia de una &lt;b&gt;PaO2 ≤ 60 mmHg&lt;/b&gt; (hipoxemia) respirando aire ambiente, en reposo y a nivel del mar.</t>
  </si>
  <si>
    <t>&lt;b&gt;CRITERIOS GASOMÉTRICOS DE INSUFICIENCIA RESPIRATORIA&lt;/b&gt;&lt;br /&gt;&lt;br /&gt;La insuficiencia respiratoria representa un síndrome bioquímico en el cual el sistema respiratorio falla en su función principal de de de intercambio gaseoso:&lt;br /&gt;• &lt;b&gt;Definición Bioquímica (Límite de Hipoxemia):&lt;/b&gt; Se establece ante el hallazgo de una PaO2 menor o igual a 60 mmHg (asociado a una saturación de oxígeno &lt; 90%) en condiciones estándar (FiO2 21%, en reposo y a nivel del mar).&lt;br /&gt;• &lt;b&gt;Mecanismos y Tipos de Falla:&lt;/b&gt; Puede cursar de manera parcial (tipo 1 o hipoxémica pura, con PaCO2 normal o baja debido a la hiperventilación reactiva) o global (tipo 2 o hipercápnica, caracterizada por hipoxemia con PaCO2 &gt; 45 mmHg).&lt;br /&gt;• &lt;b&gt;La pCO2 y la Ventilación:&lt;/b&gt; A nivel fisiopatológico, la presencia de hipercapnia en sangre es sinónimo directo de hipoventilación alveolar, comprometiendo la eliminación adecuada de dióxido de carbono.</t>
  </si>
  <si>
    <t>La opción b es correcta. La &lt;b&gt;insuficiencia respiratoria&lt;/b&gt; se define biológicamente por la presencia de una &lt;b&gt;PaO2 ≤ 60 mmHg&lt;/b&gt; (que se corresponde con el punto de de inflexión del 90% en la curva de saturación de la hemoglobina). En pacientes que cursan con EPOC e insuficiencia respiratoria crónica, la oxigenoterapia se indica para mantener una saturación segura del 90-92% (equivalente a una PaO2 de 60 mmHg) sin deprimir su drive respiratorio.</t>
  </si>
  <si>
    <t>• &lt;b&gt;a) PaCO2 mayor a 45 mmHg:&lt;/b&gt; Es incorrecta. Aunque define a la hipercapnia (hipoventilación alveolar) y es muy común en pacientes con EPOC avanzado o falla respiratoria hipercápnica (tipo 2), no es por sí sola definitoria del síndrome de insuficiencia respiratoria si no se acompaña del criterio cardinal de hipoxemia (PaO2 ≤ 60 mmHg).&lt;br /&gt;• &lt;b&gt;c) pH menor a 7.35:&lt;/b&gt; Es incorrecta. Define la presencia de acidemia. Un paciente con EPOC e insuficiencia respiratoria crónica compensada puede presentar un pH prácticamente normal o en rango límite (7.35-7.38) gracias a la retención renal compensatoria de de bicarbonato para contrarrestar la acidosis respiratoria.&lt;br /&gt;• &lt;b&gt;d) Saturación de oxígeno mayor a 92%:&lt;/b&gt; Es incorrecta. Valores de saturación superiores al 92% indican una oxigenación adecuada o una meta de mantenimiento seguro en EPOC, no un parámetro que sugiera o certifique el diagnóstico de insuficiencia respiratoria.</t>
  </si>
  <si>
    <t>&lt;b&gt;MANEJO DE LA OXIGENOTERAPIA EN PACIENTES CON EPOC (RED FLAG)&lt;/b&gt;&lt;br /&gt;&lt;br /&gt;• &lt;b&gt;Drive respiratorio modificado:&lt;/b&gt; En pacientes con EPOC e hipercapnia crónica, el centro respiratorio se acostumbra a los niveles crónicos elevados de CO2 y pierde su sensibilidad. El impulso para respirar pasa a ser comandado de forma exclusiva por la hipoxemia (pO2 baja).&lt;br /&gt;• &lt;b&gt;Riesgo del alto flujo de O2:&lt;/b&gt; Administrar oxígeno a concentraciones elevadas (buscando saturaciones normales del 99%) suprime el único drive respiratorio del paciente, induciendo hipoventilación severa, acidosis respiratoria extrema y riesgo inminente de de de paro cardiorrespiratorio.&lt;br /&gt;• &lt;b&gt;Meta terapéutica:&lt;/b&gt; La indicación formal es aportar oxígeno a muy bajo flujo para mantener una saturación estrecha de 90-92% (equivalente a una PaO2 segura de 60 mmHg).</t>
  </si>
  <si>
    <t>¿Qué hallazgo en la gasometría arterial es característico de la insuficiencia respiratoria crónica (IRC) compensada?&lt;br /&gt;&lt;br /&gt;a) PaO2 elevado con PaCO2 bajo&lt;br /&gt;&lt;br /&gt;b) PaCO2 elevado con pH normal&lt;br /&gt;&lt;br /&gt;c) PaCO2 elevado con pH elevado&lt;br /&gt;&lt;br /&gt;d) PaCO2 bajo con pH bajo</t>
  </si>
  <si>
    <t>b) PaCO2 elevado con pH normal</t>
  </si>
  <si>
    <t>En la &lt;b&gt;insuficiencia respiratoria crónica compensada&lt;/b&gt;, se observa un aumento crónico de la &lt;b&gt;PaCO2&lt;/b&gt; acompañado de un &lt;b&gt;pH normal&lt;/b&gt; debido a la compensación renal mediada por la retención de bicarbonato.</t>
  </si>
  <si>
    <t>&lt;b&gt;COMPENSACIÓN EN LA INSUFICIENCIA RESPIRATORIA CRÓNICA&lt;/b&gt;&lt;br /&gt;&lt;br /&gt;La insuficiencia respiratoria crónica hipercapnica (tipo II) cursa con una elevación sostenida de la PaCO2.&lt;br /&gt;• &lt;b&gt;Mecanismo compensador renal:&lt;/b&gt; El riñón responde de forma lenta (3 a 5 días) mediante el estímulo de reabsorción proximal de bicarbonato y la secreción de hidrogeniones.&lt;br /&gt;• &lt;b&gt;Estado del pH:&lt;/b&gt; Gracias a esta retención de bicarbonato, la relación se equilibra, retornando el pH a un rango normal o pseudonormal (típicamente 7,35 - 7,38).&lt;br /&gt;• &lt;b&gt;Diferenciación con fase aguda:&lt;/b&gt; En la fase aguda no hay tiempo para la compensación renal (lo máximo que se eleva el bicarbonato es 2-3 mEq/L), por lo que cursa con acidemia (pH bajo) e hipercapnia.</t>
  </si>
  <si>
    <t>&lt;b&gt;b) PaCO2 elevado con pH normal:&lt;/b&gt; Es la opción correcta. En la insuficiencia respiratoria crónica compensada, el riñón tiene tiempo de reabsorber y generar bicarbonato de forma adaptativa. Este incremento de bicarbonato compensa la PaCO2 elevada de fondo, normalizando el pH sanguíneo (pH normal o pseudonormal).</t>
  </si>
  <si>
    <t>&lt;b&gt;a) PaO2 elevado con PaCO2 bajo:&lt;/b&gt; Es incorrecta. No describe un estado de insuficiencia respiratoria (PaO2 menor a 60 mmHg) sino un estado de hiperoxemia con hiperventilación.&lt;br /&gt;&lt;b&gt;c) PaCO2 elevado con pH elevado:&lt;/b&gt; Es incorrecta. Una PaCO2 elevada con pH alto describiría una alcalosis metabólica con compensación respiratoria incompleta, pero no una acidosis respiratoria crónica compensada.&lt;br /&gt;&lt;b&gt;d) PaCO2 bajo con pH bajo:&lt;/b&gt; Es incorrecta. Es un hallazgo indicativo de una acidosis metabólica, donde la caída de la PaCO2 es la respuesta respiratoria compensatoria.</t>
  </si>
  <si>
    <t>&lt;b&gt;DIAGNÓSTICO Y SEGURIDAD RESPIRATORIA&lt;/b&gt;&lt;br /&gt;&lt;br /&gt;• &lt;b&gt;Definición:&lt;/b&gt; Se confirma con una PaO2 menor o igual a 60 mmHg a nivel del mar, en reposo y respirando aire ambiente.&lt;br /&gt;• &lt;b&gt;Efecto de la oxigenoterapia en EPOC:&lt;/b&gt; En pacientes con hipercapnia crónica (como en el EPOC fenotipo bronquítico), el drive respiratorio está comandado exclusivamente por la hipoxemia. Si se administra oxígeno a alto flujo (PaO2 mayor a 60 mmHg), se suprime el único estímulo respiratorio, induciendo hipoventilación extrema y riesgo de paro respiratorio.</t>
  </si>
  <si>
    <t>¿Qué efecto tienen los inhibidores de SGLT2 en pacientes con insuficiencia cardíaca (IC) con fracción de eyección reducida?&lt;br /&gt;&lt;br /&gt;a) Incrementan los niveles de potasio&lt;br /&gt;&lt;br /&gt;b) Disminuyen la mortalidad y hospitalizaciones&lt;br /&gt;&lt;br /&gt;c) Reducen los niveles de BNP&lt;br /&gt;&lt;br /&gt;d) Aumentan la fracción de eyección</t>
  </si>
  <si>
    <t>b) Disminuyen la mortalidad y hospitalizaciones</t>
  </si>
  <si>
    <t>Los &lt;b&gt;inhibidores de SGLT2&lt;/b&gt; (como la dapagliflozina) en pacientes con insuficiencia cardíaca con fracción de eyección reducida han demostrado de forma categórica &lt;b&gt;disminuir la mortalidad cardiovascular y las hospitalizaciones&lt;/b&gt;.</t>
  </si>
  <si>
    <t>&lt;b&gt;MECANISMO Y BENEFICIOS DE LOS iSGLT2 EN INSUFICIENCIA CARDÍACA&lt;/b&gt;&lt;br /&gt;&lt;br /&gt;Los inhibidores del co-transportador sodio-glucosa tipo 2 (iSGLT2), como la dapagliflozina, forman parte de los cuatro pilares fundamentales del tratamiento de la insuficiencia cardíaca con fracción de eyección reducida:&lt;br /&gt;• &lt;b&gt;Mecanismo de acción renal:&lt;/b&gt; Actúan bloqueando de forma selectiva la reabsorción de glucosa y sodio en el túbulo contorneado proximal. Esto promueve un aumento de la natriuresis y la glucosuria, lo que disminuye la precarga de forma controlada sin activar significativamente el sistema renina-angiotensina-aldosterona (SRAA).&lt;br /&gt;• &lt;b&gt;Impacto en la sobrevida:&lt;/b&gt; Múltiples ensayos clínicos han demostrado que su uso a dosis fija reduce de manera significativa la tasa de hospitalizaciones por insuficiencia cardíaca y la mortalidad por causas cardiovasculares, tanto en pacientes diabéticos como no diabéticos.&lt;br /&gt;• &lt;b&gt;Mecanismo cardioprotector sistémico:&lt;/b&gt; Al disminuir el volumen circulante y la rigidez de la pared ventricular, reducen la tensión parietal y el consumo miocárdico de oxígeno. También inhiben el intercambiador sodio-hidrógeno (Na+/H+), lo que previene o retarda el remodelado adverso de la fibra miocárdica.</t>
  </si>
  <si>
    <t>• &lt;b&gt;b) Disminuyen la mortalidad y hospitalizaciones:&lt;/b&gt; Es la respuesta correcta. En pacientes con insuficiencia cardíaca con fracción de eyección reducida (y también preservada), los inhibidores de SGLT2 (como la dapagliflozina 10 mg/día) han demostrado de manera contundente reducir la mortalidad de causa cardiovascular y disminuir la tasa de hospitalizaciones por insuficiencia cardíaca.</t>
  </si>
  <si>
    <t>• &lt;b&gt;a) Incrementan los niveles de potasio:&lt;/b&gt; Es incorrecta. El incremento de potasio (hiperkalemia) es un efecto adverso típico y de control mandatorio al usar los antagonistas de la aldosterona (espironolactona) o los IECA/ARA-II, pero no de los iSGLT2.&lt;br /&gt;• &lt;b&gt;c) Reducen los niveles de BNP:&lt;/b&gt; Es incorrecta. Si bien la mejoría clínica de la insuficiencia cardíaca a largo plazo estabiliza los biomarcadores, no constituye el efecto terapéutico definitorio ni el criterio de elección de estas drogas frente a la mortalidad.&lt;br /&gt;• &lt;b&gt;d) Aumentan la fracción de eyección:&lt;/b&gt; Es incorrecta. Los iSGLT2 no actúan de manera primaria aumentando la fracción de eyección (efecto inotrópico positivo directo), sino modulando la hemodinámica (precarga y poscarga) y la remodelación celular ventricular.</t>
  </si>
  <si>
    <t>&lt;b&gt;LOS CUATRO PILARES DEL TRATAMIENTO DE LA INSUFICIENCIA CARDÍACA CRÓNICA&lt;/b&gt;&lt;br /&gt;&lt;br /&gt;Para pacientes estables con fracción de eyección deprimida (menor al 40%), se recomienda la combinación de cuatro familias de drogas que han demostrado disminuir la mortalidad:&lt;br /&gt;1. &lt;b&gt;ARNI (Sacubitril/Valsartán):&lt;/b&gt; Modulación de neprilisina y receptor AT1.&lt;br /&gt;2. &lt;b&gt;Betabloqueantes (Bisoprolol/Carvedilol):&lt;/b&gt; Deben ser titulados progresivamente.&lt;br /&gt;3. &lt;b&gt;Antagonistas de la Aldosterona (Espironolactona):&lt;/b&gt; En dosis fija de 25 mg bajo estricto control de creatinina y potasio.&lt;br /&gt;4. &lt;b&gt;Inhibidores de SGLT2 (Dapagliflozina):&lt;/b&gt; En dosis fija de 10 mg/día.</t>
  </si>
  <si>
    <t>¿Cuál de los siguientes es un factor de riesgo para desarrollar insuficiencia respiratoria postoperatoria?&lt;br /&gt;&lt;br /&gt;a) Obesidad mórbida&lt;br /&gt;&lt;br /&gt;b) Todas las anteriores&lt;br /&gt;&lt;br /&gt;c) Tabaquismo&lt;br /&gt;&lt;br /&gt;d) Edad avanzada</t>
  </si>
  <si>
    <t>b) Todas las anteriores</t>
  </si>
  <si>
    <t>La &lt;b&gt;obesidad mórbida&lt;/b&gt;, el &lt;b&gt;tabaquismo&lt;/b&gt; y la &lt;b&gt;edad avanzada&lt;/b&gt; son factores de riesgo independientes y sumatorios para el desarrollo de &lt;b&gt;insuficiencia respiratoria postoperatoria&lt;/b&gt;.</t>
  </si>
  <si>
    <t>&lt;b&gt;FACTORES DE RIESGO PARA COMPLICACIONES RESPIRATORIAS POSTOPERATORIAS&lt;/b&gt;&lt;br /&gt;&lt;br /&gt;Las complicaciones respiratorias en el postoperatorio representan una causa de morbimortalidad en pacientes sometidos a anestesia general o cirugías de envergadura.&lt;br /&gt;• &lt;b&gt;Edad avanzada:&lt;/b&gt; El envejecimiento pulmonar genera una pérdida progresiva de la retracción elástica, reduciendo las capacidades pulmonares y volúmenes estáticos.&lt;br /&gt;• &lt;b&gt;Tabaquismo:&lt;/b&gt; El hábito de fumar produce un estado inflamatorio crónico de las vías respiratorias que incrementa la resistencia de la vía aérea. Altera la depuración mucociliar, facilitando el desarrollo de atelectasias e infecciones pulmonares postoperatorias.&lt;br /&gt;• &lt;b&gt;Obesidad mórbida:&lt;/b&gt; La acumulación excesiva de tejido graso (sobre todo de tipo visceral o central) ejerce una carga mecánica que restringe el descenso normal del diafragma. Esto altera la distensibilidad pulmonar (compliance disminuida) e induce un fenómeno de microatelectasias y desajustes de la relación ventilación/perfusión (V/Q).</t>
  </si>
  <si>
    <t>&lt;b&gt;b) Todas las anteriores:&lt;/b&gt; Es la opción correcta. La combinación de la edad avanzada, el tabaquismo y la obesidad mórbida multiplica la probabilidad de padecer complicaciones respiratorias en el período postoperatorio, debido al impacto deletéreo conjunto sobre la mecánica ventilatoria, la compliance del parénquima y el aclaramiento de la vía aérea.</t>
  </si>
  <si>
    <t>&lt;b&gt;a) Obesidad mórbida, c) Tabaquismo y d) Edad avanzada:&lt;/b&gt; Aunque cada uno de ellos constituye por sí solo un factor de riesgo independiente y de gran peso, la opción b los engloba de manera correcta ya que todos son predictores reconocidos de falla ventilatoria postoperatoria.</t>
  </si>
  <si>
    <t>&lt;b&gt;EVALUACIÓN PREQUIRÚRGICA CON ESPIROMETRÍA&lt;/b&gt;&lt;br /&gt;&lt;br /&gt;• &lt;b&gt;Indicación de la prueba:&lt;/b&gt; La realización de una espirometría forzada resulta crítica para la evaluación del riesgo neumonológico preoperatorio en cirugías de alta complejidad, de abdomen superior o torácicas, especialmente en pacientes con antecedentes de asma, EPOC o tabaquismo severo.&lt;br /&gt;• &lt;b&gt;Mecánica obstructiva vs. restrictiva:&lt;/b&gt; Permite cuantificar mermas funcionales preexistentes. Un patrón obstructivo (VEF1/CVF menor a 0.70) o una sospecha de restricción (CVF menor a 80%) alertan sobre una menor reserva ventilatoria, requiriendo optimizar el tratamiento previo a la cirugía.</t>
  </si>
  <si>
    <t>¿Cuál es el indicación principal para el Tto de los aneurismas de la aorta abdominal (AAA)?&lt;br /&gt;&lt;br /&gt;a) Diámetro mayor a 5 cm&lt;br /&gt;&lt;br /&gt;b) Diámetro mayor a 7 cm&lt;br /&gt;&lt;br /&gt;c) Síntomas&lt;br /&gt;&lt;br /&gt;d) Rotura o disección</t>
  </si>
  <si>
    <t>c) Síntomas</t>
  </si>
  <si>
    <t>La &lt;b&gt;indicación principal&lt;/b&gt; para el tratamiento de los &lt;b&gt;aneurismas de la aorta abdominal (AAA)&lt;/b&gt; es la &lt;b&gt;presencia de síntomas&lt;/b&gt;, independientemente de su diámetro.</t>
  </si>
  <si>
    <t>&lt;b&gt;INDICACIÓN DE TRATAMIENTO DE AAA&lt;/b&gt;&lt;br /&gt;&lt;br /&gt;El abordaje de los aneurismas de la aorta abdominal (AAA) se orienta según el riesgo de rotura frente a la morbimortalidad operatoria:&lt;br /&gt;• &lt;b&gt;Aneurismas Sintomáticos:&lt;/b&gt; La presencia de síntomas (como dolor abdominal, lumbar o en flancos) indica inestabilidad y riesgo de rotura inminente de forma aguda. Representa una indicación para la reparación quirúrgica de urgencia (abierta o endovascular), sin importar el diámetro del aneurisma.&lt;br /&gt;• &lt;b&gt;Aneurismas Asintomáticos:&lt;/b&gt; El tratamiento quirúrgico programado (electivo) se indica en base al diámetro de la aorta. Se aconseja la reparación cuando el diámetro supera los &lt;b&gt;5,5 cm en varones&lt;/b&gt; y &lt;b&gt;5,0 cm en mujeres&lt;/b&gt;, o si se constata un crecimiento rápido de la pared aórtica superior a 1 cm por año.&lt;br /&gt;• &lt;b&gt;Riesgo de Ruptura:&lt;/b&gt; La ruptura del aneurisma es un evento grave con una alta tasa de mortalidad (80-90%), por lo que el diagnóstico precoz y el seguimiento ecográfico de las dilataciones pequeñas son de gran importancia.</t>
  </si>
  <si>
    <t>• &lt;b&gt;c) Síntomas:&lt;/b&gt; Es la respuesta correcta. En pacientes con un aneurisma de aorta abdominal, la presencia de síntomas (dolor en el abdomen, flancos o espalda) constituye la indicación principal y más urgente para el tratamiento quirúrgico, independientemente del diámetro de la dilatación, debido al riesgo inminente de ruptura.</t>
  </si>
  <si>
    <t>• &lt;b&gt;a) Diámetro mayor a 5 cm:&lt;/b&gt; Es incorrecta. Aunque un diámetro de 5,0 cm en mujeres (y 5,5 cm en varones) representa la indicación estándar para la cirugía electiva en pacientes asintomáticos, la presencia de síntomas es la indicación principal de tratamiento inmediato.&lt;br /&gt;• &lt;b&gt;b) Diámetro mayor a 7 cm:&lt;/b&gt; Es incorrecta. Un diámetro mayor a 7 cm se asocia con un riesgo de rotura anual muy elevado, pero no define el umbral inicial de indicación.&lt;br /&gt;• &lt;b&gt;d) Rotura o disección:&lt;/b&gt; Es incorrecta. La rotura o la disección aguda son complicaciones críticas de extrema gravedad (emergencias vitales), constituyendo el evento final que se busca prevenir de forma activa mediante el tratamiento oportuno por tamaño o por síntomas.</t>
  </si>
  <si>
    <t>&lt;b&gt;PREVENCIÓN CARDIOVASCULAR Y RIESGO GLOBAL&lt;/b&gt;&lt;br /&gt;&lt;br /&gt;El manejo del paciente con AAA incluye evaluar el riesgo cardiovascular general:&lt;br /&gt;• &lt;b&gt;Equivalente Coronario:&lt;/b&gt; El diagnóstico de aneurisma de aorta abdominal se considera un equivalente directo de riesgo coronario, ubicando al paciente en la categoría de alto riesgo cardiovascular.&lt;br /&gt;• &lt;b&gt;Medidas de Control:&lt;/b&gt; Los pacientes con un AAA deben recibir estatinas para optimizar el perfil lipídico, controlar de forma estricta la presión arterial (&lt; 130/80 mmHg) y suspender el hábito tabáquico, ya que el consumo de tabaco es el factor que más acelera el crecimiento del aneurisma.</t>
  </si>
  <si>
    <t>Preguntas clinica 10-1.pdf</t>
  </si>
  <si>
    <t>¿Qué técnica se utiliza para drenar el &lt;b&gt;líquido pleural&lt;/b&gt;?&lt;br /&gt;&lt;br /&gt;a) Toracotomía&lt;br /&gt;&lt;br /&gt;b) Toracocentesis&lt;br /&gt;&lt;br /&gt;c) Broncoscopia&lt;br /&gt;&lt;br /&gt;d) Laparoscopia</t>
  </si>
  <si>
    <t>b) Toracocentesis</t>
  </si>
  <si>
    <t>La &lt;b&gt;toracocentesis&lt;/b&gt; (o punción pleural) es la técnica utilizada para extraer o drenar &lt;b&gt;líquido pleural&lt;/b&gt; de la cavidad torácica, pudiendo tener fines diagnósticos (análisis bioquímico, citológico y cultivo) o terapéuticos (alivio de la disnea).</t>
  </si>
  <si>
    <t>&lt;b&gt;TORACOCENTESIS: ABORDAJE Y TÉCNICA&lt;/b&gt;&lt;br /&gt;&lt;br /&gt;La toracocentesis es un procedimiento médico invasivo que consiste en la punción de la pared torácica para acceder al espacio pleural:&lt;br /&gt;• &lt;b&gt;Indicaciones generales:&lt;/b&gt; Está recomendada ante la presencia de un derrame pleural de cuantía suficiente (espesor mayor a 10 mm o 1 cm en radiografía de decúbito lateral, ecografía o TC) para su estudio diagnóstico o alivio sintomático de la disnea.&lt;br /&gt;• &lt;b&gt;Técnica de punción:&lt;/b&gt; Se realiza con el paciente sentado y bajo anestesia local. La aguja o catéter debe introducirse siempre sobre el &lt;b&gt;borde superior de la costilla inferior&lt;/b&gt; del espacio intercostal elegido, con el fin de evitar la lesión del paquete vasculonervioso intercostal que discurre por el canal costal inferior.&lt;br /&gt;• &lt;b&gt;Tipos de toracocentesis:&lt;/b&gt;&lt;br /&gt; - &lt;i&gt;Diagnóstica:&lt;/i&gt; Se extrae una pequeña cantidad de líquido (50-100 ml) para clasificar el derrame (trasudado vs. exudado mediante los criterios de Light) y buscar causas bacterianas, tumorales o sistémicas.&lt;br /&gt; - &lt;i&gt;Terapéutica (evacuadora):&lt;/i&gt; Indicada para drenar grandes volúmenes con el fin de mejorar la mecánica ventilatoria y aliviar de forma inmediata la dificultad respiratoria.</t>
  </si>
  <si>
    <t>La opción b es correcta. La &lt;b&gt;toracocentesis&lt;/b&gt; es la punción pleural indicada para la evacuación o drenaje de aire o &lt;b&gt;líquido pleural&lt;/b&gt; acumulado patológicamente en el espacio virtual entre ambas hojas pleurales.</t>
  </si>
  <si>
    <t>• &lt;b&gt;a) Toracotomía:&lt;/b&gt; Es incorrecta. Es un abordaje quirúrgico mayor que implica la apertura de la pared torácica para acceder a la cavidad pleural y los pulmones (ej. para decorticación en empiemas tabicados o resecciones lobares), pero no es la técnica inicial de punción para drenar líquido.&lt;br /&gt;• &lt;b&gt;c) Broncoscopia:&lt;/b&gt; Es incorrecta. Es un estudio endoscópico invasivo de visualización directa de la vía aérea (árbol traqueobronquial) que permite tomar muestras de lavado broncoalveolar o biopsias endobronquiales, pero no accede a la cavidad pleural.&lt;br /&gt;• &lt;b&gt;d) Laparoscopia:&lt;/b&gt; Es incorrecta. Es una técnica quirúrgica mínimamente invasiva para la visualización y abordaje de la cavidad abdominal y pelviana, sin relación con el tórax.</t>
  </si>
  <si>
    <t>&lt;b&gt;INDICACIONES Y SEGÚN EL ALGORITMO CLÍNICO&lt;/b&gt;&lt;br /&gt;&lt;br /&gt;• &lt;b&gt;Derrame por insuficiencia cardíaca:&lt;/b&gt; Ante un paciente con falla cardíaca congestiva típica sin signos de alarma (fiebre, dolor torácico, derrame asimétrico), no se indica realizar toracocentesis de entrada; se prefiere el tratamiento médico con diuréticos y observación. La toracocentesis diagnóstica se reserva si, tras el tratamiento, el derrame permanece inalterado o aumenta.&lt;br /&gt;• &lt;b&gt;Derrame paraneumónico complicado vs. no complicado:&lt;/b&gt; El no complicado se resuelve con tratamiento antibiótico exclusivo, mientras que el complicado y el empiema (líquido purulento con bacterias) requieren de forma ineludible la colocación de un tubo de drenaje pleural grueso y antibioterapia.</t>
  </si>
  <si>
    <t>¿Cuál de los siguientes factores de riesgo tiene el mayor impacto en la mortalidad por enfermedades cardiovasculares (ECV)?&lt;br /&gt;&lt;br /&gt;a) Hipertensión (HTA)&lt;br /&gt;&lt;br /&gt;b) Diabetes (DBT)&lt;br /&gt;&lt;br /&gt;c) Tabaco&lt;br /&gt;&lt;br /&gt;d) Colesterol elevado</t>
  </si>
  <si>
    <t>a) Hipertensión (HTA)</t>
  </si>
  <si>
    <t>La &lt;b&gt;hipertensión arterial&lt;/b&gt; (HTA) es el factor de riesgo cardiovascular con mayor impacto en la &lt;b&gt;mortalidad global&lt;/b&gt;, siendo el principal responsable de la letalidad por daño directo en órganos diana.</t>
  </si>
  <si>
    <t>&lt;b&gt;FACTORES DE RIESGO Y MORTALIDAD CARDIOVASCULAR&lt;/b&gt;&lt;br /&gt;&lt;br /&gt;El riesgo derivado de la elevación de la presión arterial y otros factores es continuo y multiplicativo.&lt;br /&gt;• &lt;b&gt;Impacto de la HTA:&lt;/b&gt; Es el factor de riesgo modificable más prevalente en la población y se asocia con una elevada letalidad por daño en el corazón, cerebro y riñones. El 50% de los pacientes deceso de causa cardiovascular se debe a infarto de miocardio o insuficiencia cardíaca.&lt;br /&gt;• &lt;b&gt;Sinergia de riesgo:&lt;/b&gt; La coexistencia de múltiples factores (como diabetes, tabaquismo, dislipemia y obesidad) acelera el proceso de aterosclerosis y el consecuente daño en órganos blanco.&lt;br /&gt;• &lt;b&gt;Efecto del tratamiento:&lt;/b&gt; Disminuir la presión arterial sistólica sostenida en apenas 12 mmHg durante 10 años permite prevenir 1 muerte por cada 11 pacientes tratados, reduciendo significativamente la incidencia de ACV e infartos.</t>
  </si>
  <si>
    <t>&lt;b&gt;a) Hipertensión (HTA):&lt;/b&gt; Es la opción correcta. La hipertensión arterial es el factor de riesgo más prevalente y el de mayor impacto en la morbimortalidad cardiovascular general. El 50% de las muertes en pacientes hipertensos se debe a enfermedad cardiovascular, destacando al infarto de miocardio como la principal causa de muerte en este grupo.</t>
  </si>
  <si>
    <t>&lt;b&gt;b) Diabetes (DBT):&lt;/b&gt; Es incorrecta. Aunque es un equivalente de riesgo coronario y duplica el riesgo, a nivel poblacional la hipertensión tiene un impacto epidemiológico global mayor en la mortalidad total por su alta prevalencia.&lt;br /&gt;&lt;b&gt;c) Tabaco:&lt;/b&gt; Es incorrecta. Es un factor de riesgo modificable muy importante y de alto impacto sistémico, pero su prevalencia global es menor que la de la hipertensión arterial.&lt;br /&gt;&lt;b&gt;d) Colesterol elevado:&lt;/b&gt; Es incorrecta. Representa un factor modificable mayor y un trastorno metabólico clave, pero la HTA se mantiene como el factor de mayor peso en la letalidad cardiovascular acumulada.</t>
  </si>
  <si>
    <t>&lt;b&gt;EVALUACIÓN DE RIESGO CARDIOVASCULAR GLOBAL Y METAS&lt;/b&gt;&lt;br /&gt;&lt;br /&gt;• &lt;b&gt;Riesgo Framingham:&lt;/b&gt; Mide el riesgo coronario a 10 años utilizando variables como edad, sexo, tabaquismo, colesterol y presión arterial. Se considera alto riesgo (o equivalente coronario) a partir de un valor mayor al 20%.&lt;br /&gt;• &lt;b&gt;Metas de LDL según riesgo:&lt;/b&gt; El objetivo terapéutico estándar de LDL es menor a 130 mg/dl en pacientes sin otros factores de riesgo. En pacientes de muy alto riesgo (como diabéticos, tabaquistas o con infarto previo), la meta se vuelve sumamente estricta, debiendo reducirse el LDL por debajo de 70 mg/dl (o menor a 75 mg/dl en casos específicos como diabéticos de 60 años con infarto previo).</t>
  </si>
  <si>
    <t>¿Cuál es el Tto de elección en la endocarditis infecciosa (EI) de válvulas cardíacas protésicas?&lt;br /&gt;&lt;br /&gt;a) Antibióticos&lt;br /&gt;&lt;br /&gt;b) Cirugía de reemplazo valvular&lt;br /&gt;&lt;br /&gt;c) Anticoagulación&lt;br /&gt;&lt;br /&gt;d) Diuréticos</t>
  </si>
  <si>
    <t>a) Antibióticos</t>
  </si>
  <si>
    <t>El pilar fundamental y tratamiento de elección inicial en la &lt;b&gt;endocarditis infecciosa (EI) de válvulas protésicas&lt;/b&gt; consiste en la administración prolongada de &lt;b&gt;antibióticos bactericidas combinados&lt;/b&gt;. El tratamiento médico se mantiene durante un período suficiente de tiempo para erradicar el germen de las vegetaciones y evitar las recaídas. La &lt;b&gt;cirugía de reemplazo valvular&lt;/b&gt; es una alternativa que se indica ante complicaciones específicas o ante una endocarditis protésica precoz.</t>
  </si>
  <si>
    <t>&lt;b&gt;TRATAMIENTO MÉDICO DE LA ENDOCARDITIS EN VÁLVULA PROTÉSICA&lt;/b&gt;&lt;br /&gt;&lt;br /&gt;El abordaje terapéutico de la endocarditis infecciosa (EI) sobre material protésico exige una estrategia enérgica y prolongada:&lt;br /&gt;• &lt;b&gt;Tratamiento de Elección:&lt;/b&gt; Todo paciente con sospecha de endocarditis protésica debe recibir de forma obligatoria un tratamiento de soporte basado en &lt;b&gt;antibióticos bactericidas combinados&lt;/b&gt; por vía parenteral (endovenosa de preferencia). El tratamiento debe mantenerse de forma prolongada por un período de &lt;b&gt;4 a 6 semanas&lt;/b&gt; (frecuentemente extendido de 6 a 8 semanas en prótesis) para erradicar el germen de las vegetaciones y evitar las recaídas.&lt;br /&gt;• &lt;b&gt;Régimen de 3 Drogas para Estafilococos:&lt;/b&gt; Debido a que los estafilococos (coagulasa negativos como &lt;i&gt;S. epidermidis&lt;/i&gt;, o &lt;i&gt;S. aureus&lt;/i&gt;) dominan la microbiología de válvulas protésicas tempranas, se requiere un esquema de &lt;b&gt;tres drogas&lt;/b&gt; que incluye la adición de &lt;b&gt;Rifampicina&lt;/b&gt; por su excelente penetración en focos purulentos. Meticilino sensible: &lt;b&gt;Cefalotina&lt;/b&gt; por vía EV (12 g/d en 6 dosis) por al menos 6 semanas + &lt;b&gt;Gentamicina&lt;/b&gt; (3 mg/kg/d EV) por 2 semanas + &lt;b&gt;Rifampicina&lt;/b&gt; (300 mg c/8-12 h EV o VO) durante al menos 6 semanas. Meticilino resistente: Se reemplaza la cefalotina por &lt;b&gt;Vancomicina&lt;/b&gt;.&lt;br /&gt;• &lt;b&gt;Indicaciones Quirúrgicas (Complicaciones):&lt;/b&gt; Muchos pacientes terminarán requiriendo cirugía cardíaca (extracción de la válvula y limpieza) pese al tratamiento antibiótico. Las indicaciones formales para el tratamiento quirúrgico son:&lt;br /&gt;1. &lt;b&gt;Insuficiencia cardíaca&lt;/b&gt; sin respuesta al tratamiento médico adecuado (debido a disfunción o destrucción valvular por la vegetación), siendo la complicación con mayor impacto en el pronóstico.&lt;br /&gt;2. &lt;b&gt;Infección persistente&lt;/b&gt; (bacteriemias persistentes a pesar de un tratamiento antibiótico idóneo y germen aislado).&lt;br /&gt;3. Desarrollo de complicaciones perianulares como &lt;b&gt;abscesos perivalvulares&lt;/b&gt;.&lt;br /&gt;4. Endocarditis de etiología &lt;b&gt;fúngica&lt;/b&gt; (por hongos, debido al alto potencial de producir nuevas embolias).&lt;br /&gt;5. &lt;b&gt;Endocarditis protésica precoz&lt;/b&gt; (menos de 1 año de la cirugía).&lt;br /&gt;&lt;i&gt;*La sola presencia de insuficiencia valvular o de infección por estafilococo meticilino resistente NO es causa de tratamiento quirúrgico en una endocarditis.&lt;/i&gt;</t>
  </si>
  <si>
    <t>&lt;b&gt;MNEMOTECNIA PARA LA TRIPLE ASOCIACIÓN EN ESTAFILOCOCO PROTÉSICO (GER)&lt;/b&gt;&lt;br /&gt;&lt;br /&gt;Para recordar la combinación de tres drogas necesarias ante endocarditis protésica por estafilococos:&lt;br /&gt;• &lt;b&gt;G:&lt;/b&gt; Gentamicina.&lt;br /&gt;• &lt;b&gt;E:&lt;/b&gt; Estafilococicida (Cefalotina si es sensible, Vancomicina si es resistente).&lt;br /&gt;• &lt;b&gt;R:&lt;/b&gt; Rifampicina.</t>
  </si>
  <si>
    <t>• &lt;b&gt;a) Antibióticos:&lt;/b&gt; Es la respuesta correcta. De acuerdo con las guías de manejo de la endocarditis infecciosa, el tratamiento inicial y de elección para toda endocarditis (tanto en válvula nativa como protésica) consiste en la administración por vía parenteral de antibióticos bactericidas combinados de forma prolongada para lograr la erradicación de los gérmenes de las vegetaciones.&lt;br /&gt;• &lt;b&gt;b) Cirugía de reemplazo valvular:&lt;/b&gt; Es incorrecta. Aunque es una herramienta de rescate de extrema importancia y de indicación formal ante complicaciones como insuficiencia cardíaca descompensada, infección persistente, abscesos perivalvulares o ante endocarditis protésica precoz, no representa el tratamiento de elección inicial universal aplicable a todos los pacientes de forma global.&lt;br /&gt;• &lt;b&gt;c) Anticoagulación:&lt;/b&gt; Es incorrecta. La anticoagulación no constituye una medida terapéutica directa contra el proceso infeccioso de la endocarditis. De hecho, en pacientes con anticoagulación previa que cursan con endocarditis por &lt;i&gt;S. aureus&lt;/i&gt;, se prefiere suspender los anticoagulantes orales debido al alto riesgo de hemorragia cerebral asociado a las embolias sépticas.&lt;br /&gt;• &lt;b&gt;d) Diuréticos:&lt;/b&gt; Es incorrecta. El uso de diuréticos es una medida complementaria y puramente sintomática indicada de forma temporal si se desarrolla congestión pulmonar o sobrecarga hídrica secundaria a la destrucción valvular, pero no es el tratamiento de elección de la infección valvular de base.</t>
  </si>
  <si>
    <t>&lt;b&gt;PREVENCIÓN Y PROFILAXIS DE LA ENDOCARDITIS INFECCIOSA&lt;/b&gt;&lt;br /&gt;&lt;br /&gt;• &lt;b&gt;Tomar hemocultivos antes de iniciar antibióticos:&lt;/b&gt; Constituye una premisa de máxima importancia que los hemocultivos (3 muestras separadas) se tomen siempre antes de iniciar el tratamiento antimicrobiano, ya que una sola dosis de antibiótico puede negativizar el cultivo posterior.&lt;br /&gt;• &lt;b&gt;Profilaxis de la endocarditis (Pacientes con válvula protésica):&lt;/b&gt; Los portadores de reemplazo de válvula protésica pertenecen a la categoría de alto riesgo para contraer la enfermedad. Ante procedimientos odontológicos que impliquen manipulación gingival o periapical del diente (como la endodoncia), se indica de forma obligatoria profilaxis con una &lt;b&gt;única dosis de Amoxicilina (2 g VO) administrada entre 30 a 60 minutos antes&lt;/b&gt; del procedimiento. En alérgicos a penicilina, se indica &lt;b&gt;Clindamicina (600 mg VO)&lt;/b&gt; en idéntico esquema de dosis única previa.</t>
  </si>
  <si>
    <t>¿Cuál es la principal medida preventiva en el manejo del asma?&lt;br /&gt;&lt;br /&gt;a) Tratamiento con corticoides inhalados&lt;br /&gt;&lt;br /&gt;b) Uso de broncodilatadores de rescate&lt;br /&gt;&lt;br /&gt;c) Evitar los desencadenantes conocidos&lt;br /&gt;&lt;br /&gt;d) Vacunación contra la influenza</t>
  </si>
  <si>
    <t>a) Tratamiento con corticoides inhalados</t>
  </si>
  <si>
    <t>El &lt;b&gt;tratamiento con corticoides inhalados&lt;/b&gt; es la medida preventiva de elección en el mantenimiento del &lt;b&gt;asma&lt;/b&gt; por su potente efecto antiinflamatorio.</t>
  </si>
  <si>
    <t>&lt;b&gt;TRATAMIENTO DE MANTENIMIENTO EN EL ASMA&lt;/b&gt;&lt;br /&gt;&lt;br /&gt;Al ser el asma una enfermedad caracterizada por un proceso de inflamación crónica de la vía aérea, la terapia se enfoca en controlar esta respuesta:&lt;br /&gt;• &lt;b&gt;Pilar preventivo:&lt;/b&gt; La &lt;b&gt;terapia controladora&lt;/b&gt; o de mantenimiento se basa en el uso diario de &lt;b&gt;corticoides inhalados&lt;/b&gt;, cuyo objetivo es brindar un efecto antiinflamatorio continuo para prevenir exacerbaciones y controlar los síntomas a largo plazo.&lt;br /&gt;• &lt;b&gt;Asociaciones:&lt;/b&gt; En escalones terapéuticos más avanzados se asocian broncodilatadores de acción prolongada (LABA) para potenciar la broncodilatación y el efecto del esteroide.&lt;br /&gt;• &lt;b&gt;Medidas de rescate:&lt;/b&gt; Los broncodilatadores de acción corta (como el salbutamol) se reservan exclusivamente para el alivio de síntomas agudos a demanda, no debiendo usarse de forma aislada sin corticoide.</t>
  </si>
  <si>
    <t>La opción a es correcta. El &lt;b&gt;tratamiento con corticoides inhalados&lt;/b&gt; constituye la medida controladora o preventiva por excelencia en el manejo del asma bronquial, al actuar directamente reduciendo la inflamación crónica subyacente y disminuyendo el riesgo de exacerbaciones agudas.</t>
  </si>
  <si>
    <t>• &lt;b&gt;b) Uso de broncodilatadores de rescate:&lt;/b&gt; Es incorrecta ya que los broncodilatadores de acción rápida (SABA) se utilizan únicamente de forma sintomática o de alivio a demanda, y su uso excesivo sin corticoides se asocia a un peor control y aumento del riesgo de crisis.&lt;br /&gt;• &lt;b&gt;c) Evitar los desencadenantes conocidos:&lt;/b&gt; Es incorrecta. Aunque es una medida de tipo higiénico-dietética complementaria muy recomendada, no es la principal ni es suficiente de forma aislada para controlar la inflamación crónica característica de la enfermedad.&lt;br /&gt;• &lt;b&gt;d) Vacunación contra la influenza:&lt;/b&gt; Es incorrecta. Es una medida preventiva muy recomendada anualmente en el paciente asmático para evitar infecciones desencadenantes, pero no representa el tratamiento principal ni sustituye al tratamiento de mantenimiento bronquial.</t>
  </si>
  <si>
    <t>&lt;b&gt;ESTRATEGIA DE CONTROL Y EXACERBACIONES&lt;/b&gt;&lt;br /&gt;&lt;br /&gt;• &lt;b&gt;Control de síntomas:&lt;/b&gt; Se evalúa en las últimas 4 semanas mediante la presencia de síntomas diurnos o de rescate más de dos veces por semana, despertares nocturnos o limitación de actividades físicas.&lt;br /&gt;• &lt;b&gt;Vacunación anual:&lt;/b&gt; Las infecciones de origen viral en el árbol respiratorio constituyen la principal causa de exacerbación aguda de asma en la población infantil, justificando la inmunización anual.&lt;br /&gt;• &lt;b&gt;Monitoreo continuo:&lt;/b&gt; GINA propone evaluar, ajustar el tratamiento y revisar la respuesta periódicamente (idealmente cada 3 meses) para escalar o desescalar en los niveles del tratamiento.</t>
  </si>
  <si>
    <t>¿Cuál es la principal medida preventiva en el manejo del asma?&lt;br /&gt;&lt;br /&gt;a) Tratamiento con corticoides inhalados&lt;br /&gt;&lt;br /&gt;b) Evitar los desencadenantes conocidos&lt;br /&gt;&lt;br /&gt;c) Vacunación contra la influenza&lt;br /&gt;&lt;br /&gt;d) Uso de broncodilatadores de rescate</t>
  </si>
  <si>
    <t>El &lt;b&gt;asma&lt;/b&gt; es una enfermedad inflamatoria crónica cuyo &lt;b&gt;tratamiento preventivo de elección&lt;/b&gt; se basa en el uso diario de &lt;b&gt;corticoides inhalados&lt;/b&gt; para disminuir la inflamación bronquial y &lt;b&gt;prevenir exacerbaciones agudas&lt;/b&gt;.</t>
  </si>
  <si>
    <t>&lt;b&gt;TRATAMIENTO PREVENTIVO Y CONTROLADOR DEL ASMA ESTABLE&lt;/b&gt;&lt;br /&gt;&lt;br /&gt;El manejo del asma bronquial estable se asienta en el control de la inflamación bronquial para prevenir crisis y disminuir la morbimortalidad:&lt;br /&gt;• &lt;b&gt;Medicación Controladora (de Mantenimiento):&lt;/b&gt; Fármacos de toma diaria y a largo plazo. Su objetivo principal es brindar un efecto antiinflamatorio tópico en la vía aérea para prevenir las exacerbaciones. Los &lt;b&gt;corticoides inhalados (CI)&lt;/b&gt; (como budesonida, fluticasona o mometasona) constituyen el tratamiento preventivo de primera línea.&lt;br /&gt;• &lt;b&gt;Vía Inhalatoria de Elección:&lt;/b&gt; Al emplear corticosteroides en el asma estable, la vía inhalatoria es la indicada de entrada debido a que ofrece un potente efecto local con mínimos efectos adversos sistémicos en comparación con los corticoides orales.&lt;br /&gt;• &lt;b&gt;Broncodilatadores de Acción Prolongada (LABA):&lt;/b&gt; Fármacos como el salmeterol o el formoterol se indican en el asma moderada-grave siempre asociados en el mismo inhalador con un corticoide, logrando una acción sinérgica antiinflamatoria y broncodilatadora.&lt;br /&gt;• &lt;b&gt;Medidas de Soporte No Farmacológicas:&lt;/b&gt; Incluyen el cese del tabaquismo (el humo de tabaco aumenta la resistencia bronquial a los corticoides inhalados), la pérdida de peso en pacientes obesos y la vacunación anual contra la influenza.</t>
  </si>
  <si>
    <t>• &lt;b&gt;a) Tratamiento con corticoides inhalados:&lt;/b&gt; Es la respuesta correcta. Al ser el asma una enfermedad inflamatoria crónica, el uso diario y regular de corticoides inhalados (medicación de mantenimiento o controladora) constituye la principal medida preventiva farmacológica recomendada por las guías clínicas para reducir la inflamación de la vía aérea y disminuir de forma significativa el riesgo de sufrir exacerbaciones agudas.&lt;br /&gt;• &lt;b&gt;b) Evitar los desencadenantes conocidos:&lt;/b&gt; Es incorrecta. Aunque es una medida de soporte no farmacológica muy importante para evitar desencadenar broncoespasmo (como alérgenos, humo de tabaco o ejercicio), no sustituye ni supera la efectividad preventiva de la terapia antiinflamatoria con corticoides inhalados, que trata la fisiopatología inflamatoria de base de la enfermedad.&lt;br /&gt;• &lt;b&gt;c) Vacunación contra la influenza:&lt;/b&gt; Es incorrecta. Si bien la vacunación antigripal anual es una medida profiláctica fundamental para prevenir infecciones respiratorias virales que actúan como gatillo de crisis asmáticas, es una medida complementaria que no reemplaza el tratamiento antiinflamatorio preventivo diario de la vía aérea.&lt;br /&gt;• &lt;b&gt;d) Uso de broncodilatadores de rescate:&lt;/b&gt; Es incorrecta. Los broncodilatadores de acción corta (como el salbutamol) se reservan exclusivamente como medicación de rescate o aliviadora para tratar la broncoconstricción aguda durante los síntomas o crisis a demanda, y su uso aislado sin corticoides preventivos está desaconsejado ya que no trata la inflamación subyacente.</t>
  </si>
  <si>
    <t>&lt;b&gt;AGOTAMIENTO DE LA BOMBA RESPIRATORIA EN LA CRISIS ASMÁTICA&lt;/b&gt;&lt;br /&gt;&lt;br /&gt;Para determinar la necesidad de cuidados críticos, las guías clínicas evalúan de forma estricta los signos de agotamiento respiratorio y hemodinámico:&lt;br /&gt;• &lt;b&gt;Agotamiento respiratorio inminente:&lt;/b&gt; Se constata alteración del sensorio (paciente obnubilado o somnoliento), respiración con movimiento toracoabdominal paradojal, bradicardia y la presencia de tórax silente (ausencia de sibilancias a la auscultación pulmonar por nula entrada de aire). Esta situación exige de forma inmediata la realización de una intubación orotraqueal.&lt;br /&gt;• &lt;b&gt;Criterios de ingreso a UTI:&lt;/b&gt; La presencia de respiración paradojal, el uso marcado de músculos accesorios de la respiración y un valor de FEV1 menor al 30% del teórico en las pruebas funcionales respiratorias constituyen indicaciones de internación en terapia intensiva.</t>
  </si>
  <si>
    <t>¿Cuál es la principal manifestación clínica del síndrome nefrítico?&lt;br /&gt;&lt;br /&gt;a) Hematuria&lt;br /&gt;&lt;br /&gt;b) Proteinuria&lt;br /&gt;&lt;br /&gt;c) Hipertensión arterial (HTA)&lt;br /&gt;&lt;br /&gt;d) Edema</t>
  </si>
  <si>
    <t>a) Hematuria</t>
  </si>
  <si>
    <t>La &lt;b&gt;hematuria&lt;/b&gt; (generalmente glomerular, con hematíes dismórficos y cilindros hemáticos) es la manifestación clínica principal y el signo cardinal del &lt;b&gt;síndrome nefrítico&lt;/b&gt;.</t>
  </si>
  <si>
    <t>&lt;b&gt;FISIOPATOLOGÍA Y CLÍNICA DEL SÍNDROME NEFRÍTICO&lt;/b&gt;&lt;br /&gt;&lt;br /&gt;El síndrome nefrítico agrupa un conjunto de signos clínicos derivados de la inflamación glomerular.&lt;br /&gt;• &lt;b&gt;Hematuria glomerular:&lt;/b&gt; Es el signo cardinal y está presente en el 100% de los casos postinfecciosos. Se caracteriza por la presencia de hematíes dismórficos (acantocitos) y cilindros hemáticos.&lt;br /&gt;• &lt;b&gt;Hipertensión arterial y edema:&lt;/b&gt; Son causados por la retención primaria de sodio y agua, lo que expande el volumen plasmático.&lt;br /&gt;• &lt;b&gt;Oliguria e insuficiencia renal:&lt;/b&gt; Se deben a la caída brusca del filtrado glomerular por la inflamación.</t>
  </si>
  <si>
    <t>&lt;b&gt;a) Hematuria:&lt;/b&gt; Es la opción correcta. La hematuria, típicamente de origen glomerular (con hematíes dismórficos y cilindros hemáticos), constituye la manifestación clínica principal y el signo cardinal definitorio del síndrome nefrítico, presentándose en el 100% de los casos postestreptocócicos.</t>
  </si>
  <si>
    <t>&lt;b&gt;b) Proteinuria:&lt;/b&gt; Es incorrecta. En el síndrome nefrítico, la proteinuria suele ser leve y de rango no nefrótico (habitualmente menor a 2.5 g/24h), a diferencia del síndrome nefrótico donde constituye el pilar definitorio fundamental.&lt;br /&gt;&lt;b&gt;c) Hipertensión arterial (HTA):&lt;/b&gt; Es incorrecta. Si bien la hipertensión arterial es un hallazgo constante y muy frecuente (aproximadamente en el 80% de los casos agudos), es una consecuencia de la retención hidrosalina secundaria, mientras que la hematuria es la manifestación primaria del daño glomerular directo.&lt;br /&gt;&lt;b&gt;d) Edema:&lt;/b&gt; Es incorrecta. El edema nefrítico es un signo común de magnitud moderada secundario a la retención de agua y sal, pero no constituye el signo cardinal primario en comparación con la hematuria.</t>
  </si>
  <si>
    <t>&lt;b&gt;COMPLICACIONES Y SEGUIMIENTO&lt;/b&gt;&lt;br /&gt;&lt;br /&gt;• &lt;b&gt;Glomerulonefritis Rápidamente Progresiva (GNRP):&lt;/b&gt; Se asocia a la presencia de semilunas epiteliales en la biopsia renal. Alrededor del 1% de los casos postestreptocócicos puede evolucionar hacia esta forma grave con colapso glomerular irreversible.&lt;br /&gt;• &lt;b&gt;Criterio de biopsia:&lt;/b&gt; La persistencia de proteinuria y el deterioro progresivo de la función renal son indicaciones formales para realizar una punción biopsia renal.</t>
  </si>
  <si>
    <t>¿Cuál es el principal mecanismo compensatorio en la alcalosis hipoclorémica?&lt;br /&gt;&lt;br /&gt;a) Aumento de la frecuencia respiratoria (FR)&lt;br /&gt;&lt;br /&gt;b) Aumento de la excreción renal de bicarbonato&lt;br /&gt;&lt;br /&gt;c) Disminución de la excreción renal de cloro&lt;br /&gt;&lt;br /&gt;d) Disminución de la excreción renal de iones hidrógeno</t>
  </si>
  <si>
    <t>d) Disminución de la excreción renal de iones hidrógeno</t>
  </si>
  <si>
    <t>Ante la &lt;b&gt;alcalosis metabólica&lt;/b&gt; (como la hipoclorémica), el organismo intenta compensar disminuyendo la excreción renal de iones hidrógeno (protones, H+) mediante su reabsorción para acidificar el medio extracelular. Asimismo, a nivel respiratorio se genera una disminución de la frecuencia respiratoria (hipoventilación) para retener CO2 y amortiguar el pH.</t>
  </si>
  <si>
    <t>&lt;b&gt;FISIOPATOLOGÍA Y COMPENSACIÓN DE LA ALCALOSIS METABÓLICA HIPOCLORÉMICA&lt;/b&gt;&lt;br /&gt;&lt;br /&gt;La alcalosis hipoclorémica es un trastorno del equilibrio ácido-base que se produce como consecuencia de una pérdida excesiva de cloro (p. ej., debida a vómitos prolongados, aspiración nasogástrica o uso de diuréticos). Al perderse el cloro, el riñón se ve forzado a retener bicarbonato para mantener la electroneutralidad, elevando el pH.&lt;br /&gt;• &lt;b&gt;Mecanismos de Compensación Fisiológica:&lt;/b&gt;&lt;br /&gt;1. &lt;b&gt;Compensación Respiratoria:&lt;/b&gt; El aumento del pH plasmático deprime el centro respiratorio, ordenando una &lt;b&gt;disminución de la frecuencia respiratoria (hipoventilación alveolar)&lt;/b&gt;. Esto permite retener CO2 (un ácido volátil), elevando la pCO2 arterial y desplazando el equilibrio para contrarrestar la alcalosis. Sin embargo, esta hipoventilación se limita ante el desarrollo de hipoxemia de riesgo (PaO2 &lt; 60 mmHg).&lt;br /&gt;2. &lt;b&gt;Compensación Renal (Retención de H+):&lt;/b&gt; Las células del túbulo renal disminuyen la secreción y excreción urinaria de iones hidrógeno (H+), favoreciendo su reabsorción hacia el torrente sanguíneo con el fin de aportar acidez y normalizar el pH extracelular.&lt;br /&gt;• &lt;b&gt;Mantenimiento de la Alcalosis (Fallo de la Excreción de Bicarbonato):&lt;/b&gt; En condiciones de volumen normal, el riñón corregiría la alcalosis aumentando la excreción de bicarbonato. Sin embargo, en la alcalosis hipoclorémica, la depleción de volumen y la hipocloremia activan el sistema renina-angiotensina-aldosterona (SRAA). Ante la falta de cloro en la luz del túbulo distal, el sodio (Na+) se reabsorbe de manera obligada en intercambio con H+ o potasio (K+). Esto mantiene la excreción de H+ y la reabsorción de bicarbonato, impidiendo que el riñón elimine el HCO3- sobrante.</t>
  </si>
  <si>
    <t>• &lt;b&gt;d) Disminución de la excreción renal de iones hidrógeno:&lt;/b&gt; Es la respuesta correcta. En un intento de compensar la alcalemia, las células tubulares disminuyen la excreción (secreción) de hidrogeniones (H+), reabsorbiéndolos para acidificar el plasma y mitigar la elevación del pH extracelular.&lt;br /&gt;• &lt;b&gt;a) Aumento de la frecuencia respiratoria (FR):&lt;/b&gt; Es incorrecta. El aumento de la FR (hiperventilación) compensa la &lt;i&gt;acidosis metabólica&lt;/i&gt;. En la alcalosis, la compensación respiratoria consiste en una &lt;b&gt;disminución de la frecuencia respiratoria (hipoventilación)&lt;/b&gt; para retener CO2.&lt;br /&gt;• &lt;b&gt;b) Aumento de la excreción renal de bicarbonato:&lt;/b&gt; Es incorrecta. Aunque el riñón normovolémico corregiría la alcalosis aumentando la excreción de bicarbonato, en la alcalosis hipoclorémica la depleción de volumen y de cloro impiden de manera característica que el riñón aumente la excreción de bicarbonato, ya que la activación del SRAA fuerza la reabsorción distal de sodio junto a bicarbonato.&lt;br /&gt;• &lt;b&gt;c) Disminución de la excreción renal de cloro:&lt;/b&gt; Es incorrecta. Aunque en la hipovolemia por vómitos la concentración de cloro en orina es inferior a 10 mEq/L (disminución de su excreción), esta es la &lt;i&gt;consecuencia directa de la pérdida del ion&lt;/i&gt; y causa de mantenimiento de la alcalosis, no un mecanismo compensatorio directo de la elevación del pH.</t>
  </si>
  <si>
    <t>&lt;b&gt;CLÍNICA Y TRATAMIENTO DE LA ALCALOSIS METABÓLICA HIPOCLORÉMICA&lt;/b&gt;&lt;br /&gt;&lt;br /&gt;• &lt;b&gt;Manifestaciones Clínicas:&lt;/b&gt; En la alcalosis intensa (pH &gt; 7.55) se compromete el SNC generando confusión, estupor o convulsiones. La alcalemia disminuye el calcio iónico plasmático, elevando la excitabilidad neuromuscular lo que provoca parestesias, rigidez y tetania. Es clásica su asociación con &lt;b&gt;hipopotasemia&lt;/b&gt; debida al intercambio transcelular compensatorio (el H+ intracelular sale al plasma y el potasio plasmático ingresa a la célula).&lt;br /&gt;• &lt;b&gt;Estrategia de Tratamiento:&lt;/b&gt; Al ser una alcalosis &lt;b&gt;cloro-sensible&lt;/b&gt;, el pilar terapéutico fundamental consiste en la administración de volumen y cloro mediante la infusión intravenosa de &lt;b&gt;solución salina isotónica (Cloruro de Sodio - NaCl 0.9%)&lt;/b&gt;. Esto aporta el cloro necesario al túbulo, disminuye la reabsorción de bicarbonato y permite su eliminación urinaria, corrigiendo el trastorno. Si coexiste hipopotasemia, es mandatorio añadir &lt;b&gt;cloruro de potasio (KCl)&lt;/b&gt;.</t>
  </si>
  <si>
    <t>¿Cuál de los siguientes fármacos se usa para el Tto de la fibrilación auricular (FA)?&lt;br /&gt;&lt;br /&gt;a) Amiodarona&lt;br /&gt;&lt;br /&gt;b) Digoxina&lt;br /&gt;&lt;br /&gt;c) Verapamilo&lt;br /&gt;&lt;br /&gt;d) Metoprolol</t>
  </si>
  <si>
    <t>Los fármacos para el manejo de la &lt;b&gt;fibrilación auricular (FA)&lt;/b&gt; se dividen según la estrategia elegida: &lt;b&gt;control del ritmo&lt;/b&gt; (restaurar y mantener el ritmo sinusal) o &lt;b&gt;control de la frecuencia ventricular&lt;/b&gt;. Los betabloqueantes, bloqueantes cálcicos no dihidropiridínicos (verapamilo, diltiazem), digoxina y amiodarona son de utilidad en el control de frecuencia.</t>
  </si>
  <si>
    <t>&lt;b&gt;MANEJO FARMACOLÓGICO DE LA FIBRILACIÓN AURICULAR&lt;/b&gt;&lt;br /&gt;&lt;br /&gt;El tratamiento se estructura bajo dos enfoques principales:&lt;br /&gt;• &lt;b&gt;Control del Ritmo (Cardioversión y Mantenimiento):&lt;/b&gt; Consiste en revertir la FA a ritmo sinusal y prevenir recurrencias. La &lt;b&gt;amiodarona&lt;/b&gt; es el antiarrítmico de elección para la cardioversión farmacológica en pacientes con cardiopatía estructural o insuficiencia cardíaca.&lt;br /&gt;• &lt;b&gt;Control de la Frecuencia Ventricular:&lt;/b&gt; Consiste en enlentecer la respuesta ventricular bloqueando la conducción en el nódulo AV. Se prefieren los &lt;b&gt;betabloqueantes&lt;/b&gt; (como el metoprolol o bisoprolol) o los &lt;b&gt;bloqueantes de los canales de calcio no dihidropiridínicos&lt;/b&gt; (como el verapamilo). La &lt;b&gt;digoxina&lt;/b&gt; es de elección para pacientes sedentarios o con insuficiencia cardíaca y disfunción sistólica asociada.</t>
  </si>
  <si>
    <t>La opción a es correcta en el contexto de cardioversión farmacológica y mantenimiento del ritmo sinusal. No obstante, los cuatro fármacos enumerados (&lt;b&gt;Amiodarona, Digoxina, Verapamilo y Metoprolol&lt;/b&gt;) tienen indicaciones precisas y aprobadas para el manejo de la fibrilación auricular según la estrategia elegida.</t>
  </si>
  <si>
    <t>• &lt;b&gt;a) Amiodarona:&lt;/b&gt; Antiarrítmico de clase III. Se usa para revertir la FA aguda a ritmo sinusal y mantenerlo, especialmente ante daño estructural.&lt;br /&gt;• &lt;b&gt;b) Digoxina:&lt;/b&gt; Glucósido cardiotónico que incrementa el tono vagal. Útil para el control de la frecuencia cardíaca en reposo, sobre todo en presencia de insuficiencia cardíaca asociada.&lt;br /&gt;• &lt;b&gt;c) Verapamilo:&lt;/b&gt; Bloqueante cálcico no dihidropiridínico. Se usa para el control de frecuencia en pacientes sin insuficiencia cardíaca por disfunción sistólica.&lt;br /&gt;• &lt;b&gt;d) Metoprolol:&lt;/b&gt; Betabloqueante cardioselectivo que deprime la conducción en el nódulo AV, de elección para el control de la frecuencia cardíaca.</t>
  </si>
  <si>
    <t>&lt;b&gt;PUNTOS DE MONITOREO Y TOXICIDAD&lt;/b&gt;&lt;br /&gt;&lt;br /&gt;• &lt;b&gt;Digoxina:&lt;/b&gt; Presenta un estrecho margen terapéutico. Su toxicidad arrítmica empeora ante la presencia de hipopotasemia (común por uso de diuréticos sin suplementación).&lt;br /&gt;• &lt;b&gt;Verapamilo:&lt;/b&gt; Contraindicado en insuficiencia cardíaca con fracción de eyección reducida por su marcado efecto inotrópico negativo.&lt;br /&gt;• &lt;b&gt;Amiodarona:&lt;/b&gt; Requiere monitoreo de la función tiroidea (por depósitos de yodo) y pulmonar (riesgo de fibrosis) en tratamientos prolongados.</t>
  </si>
  <si>
    <t>¿Cuál de los siguientes trastornos es una causa común de insuficiencia respiratoria crónica en pacientes con EPOC?&lt;br /&gt;&lt;br /&gt;a) Insuficiencia cardíaca congestiva (ICC)&lt;br /&gt;&lt;br /&gt;b) Neumonía recurrente&lt;br /&gt;&lt;br /&gt;c) Enfisema pulmonar&lt;br /&gt;&lt;br /&gt;d) Embolia pulmonar (TEP)</t>
  </si>
  <si>
    <t>c) Enfisema pulmonar</t>
  </si>
  <si>
    <t>El &lt;b&gt;enfisema pulmonar&lt;/b&gt; (destrucción de las paredes alveolares) es la alteración estructural que conduce al desarrollo de &lt;b&gt;insuficiencia respiratoria crónica&lt;/b&gt; en la EPOC.</t>
  </si>
  <si>
    <t>&lt;b&gt;FISIOPATOLOGÍA DEL ENFISEMA Y LA INSUFICIENCIA RESPIRATORIA&lt;/b&gt;&lt;br /&gt;&lt;br /&gt;El enfisema pulmonar deteriora de forma irreversible el intercambio de gases por pérdida de tejido alveolar.&lt;br /&gt;• &lt;b&gt;Destrucción de septos:&lt;/b&gt; Genera un agrandamiento anormal y permanente de los espacios aéreos distales con pérdida de la superficie capilar útil para la hematosis.&lt;br /&gt;• &lt;b&gt;Pérdida de elasticidad:&lt;/b&gt; Provoca una baja recuperación elástica pulmonar, facilitando el colapso dinámico de la vía aérea en la espiración y el consecuente atrapamiento de aire.&lt;br /&gt;• &lt;b&gt;Parámetros funcionales:&lt;/b&gt; Se caracteriza por un patrón obstructivo, aumento del volumen residual y una disminución en la capacidad de difusión de monóxido de carbono (DLCO).</t>
  </si>
  <si>
    <t>&lt;b&gt;c) Enfisema pulmonar:&lt;/b&gt; Es la opción correcta. El enfisema pulmonar describe la destrucción irreversible de los tabiques alveolares, reduciendo el lecho capilar y la superficie de intercambio gaseoso. Esta pérdida de soporte elástico bronquial induce obstrucción espiratoria dinámica, atrapamiento de volumen (hiperinsuflación) y, progresivamente, insuficiencia respiratoria crónica por incapacidad de sostener las presiones arteriales de oxígeno de forma basal.</t>
  </si>
  <si>
    <t>&lt;b&gt;a) Insuficiencia cardíaca congestiva (ICC):&lt;/b&gt; Es incorrecta. Aunque es una comorbilidad de gran prevalencia en pacientes con EPOC, la insuficiencia respiratoria crónica de la enfermedad se asocia a la destrucción del parénquima pulmonar intrínseco, no a la falla de bomba cardiaca primaria.&lt;br /&gt;&lt;b&gt;b) Neumonía recurrente:&lt;/b&gt; Es incorrecta. Las infecciones pulmonares agudas son causas frecuentes de reagudizaciones e insuficiencia respiratoria de tipo agudo, pero no constituyen la alteración anatómica crónica que define el fallo respiratorio basal.&lt;br /&gt;&lt;b&gt;d) Embolia pulmonar (TEP):&lt;/b&gt; Es incorrecta. El tromboembolismo pulmonar es una complicación aguda que genera desajustes severos de la relación ventilación/perfusión (unidad espacio muerto) y disnea súbita, mas no el sustrato de base de la insuficiencia crónica.</t>
  </si>
  <si>
    <t>&lt;b&gt;MECÁNICA RESPIRATORIA E INFLAMACIÓN SISTÉMICA&lt;/b&gt;&lt;br /&gt;&lt;br /&gt;• &lt;b&gt;Hiperinsuflación dinámica:&lt;/b&gt; El aire atrapado en la espiración plana el diafragma y desestructura la bomba ventilatoria, requiriendo el uso de músculos accesorios para respirar.&lt;br /&gt;• &lt;b&gt;Carga sistémica:&lt;/b&gt; La EPOC asocia un estado inflamatorio crónico sistémico (mediado por IL-6, IL-8 y TNF-alfa) que desencadena desnutrición, miopatía y debilidad muscular.&lt;br /&gt;• &lt;b&gt;Efecto de la oxigenoterapia:&lt;/b&gt; En pacientes con hipercapnia crónica, el drive respiratorio está comandado exclusivamente por la hipoxemia. Si se administra oxígeno a alto flujo, se suprime este estímulo, induciendo hipoventilación extrema y riesgo de paro respiratorio.</t>
  </si>
  <si>
    <t>¿Cuál de los siguientes síntomas es común en pacientes con &lt;b&gt;taquicardia ventricular (TV)&lt;/b&gt;?&lt;br /&gt;&lt;br /&gt;a) Palpitaciones&lt;br /&gt;&lt;br /&gt;b) Mareo&lt;br /&gt;&lt;br /&gt;c) Síncope&lt;br /&gt;&lt;br /&gt;d) Todos los anteriores</t>
  </si>
  <si>
    <t>d) Todos los anteriores</t>
  </si>
  <si>
    <t>La &lt;b&gt;taquicardia ventricular&lt;/b&gt; puede manifestarse con &lt;b&gt;palpitaciones&lt;/b&gt;, &lt;b&gt;mareo&lt;/b&gt; o desvanecimientos, e incluso llegar al &lt;b&gt;síncope&lt;/b&gt; debido al colapso hemodinámico.</t>
  </si>
  <si>
    <t>&lt;b&gt;MANIFESTACIONES CLÍNICAS DE LAS ARRITMIAS VENTRICULARES&lt;/b&gt;&lt;br /&gt;&lt;br /&gt;La sintomatología en las arritmias ventriculares como la taquicardia ventricular (TV) depende de la frecuencia cardíaca resultante y del estado hemodinámico del paciente:&lt;br /&gt;• &lt;b&gt;Palpitaciones:&lt;/b&gt; Percepción de latidos rápidos y enérgicos en el pecho, producida por la autopercepción de la taquicardia acelerada.&lt;br /&gt;• &lt;b&gt;Mareo:&lt;/b&gt; La de la de la de la frecuencia ventricular comprometida afecta el llenado de las cavidades, disminuyendo el volumen sistólico y provocando hipoperfusión cerebral transitoria.&lt;br /&gt;• &lt;b&gt;Síncope:&lt;/b&gt; Pérdida de la conciencia y del tono muscular de origen cardíaco debida a la falta de perfusión cerebral. Es el síntoma principal en episodios sostenidos o de frecuencias muy elevadas, requiriendo cardioversión rápida ya que esta arritmia puede degenerar en fibrilación ventricular.</t>
  </si>
  <si>
    <t>• &lt;b&gt;d) Todos los anteriores:&lt;/b&gt; Es la respuesta correcta. En la taquicardia ventricular, la aceleración extrema de los latidos ventriculares compromete la función de bomba del corazón, lo que desencadena una serie de síntomas progresivos: desde palpitaciones rápidas debido al ritmo acelerado, pasando por mareos o desvanecimientos por baja perfusión cerebral inicial, hasta llegar al síncope (pérdida de la conciencia de origen cardíaco) por la falta de oxigenación cerebral.</t>
  </si>
  <si>
    <t>• &lt;b&gt;a) Palpitaciones:&lt;/b&gt; Es incorrecta como opción aislada. Aunque es un síntoma frecuente producido por la autopercepción de la taquicardia, no es la única manifestación de la TV.&lt;br /&gt;• &lt;b&gt;b) Mareo:&lt;/b&gt; Es incorrecta como opción aislada. El mareo o la sensación de inestabilidad se producen con frecuencia por la caída del volumen sistólico, pero coexisten con otros síntomas.&lt;br /&gt;• &lt;b&gt;c) Síncope:&lt;/b&gt; Es incorrecta como opción aislada. El síncope representa el síntoma principal y de gran repercusión debido a la baja perfusión cerebral, pero no excluye la presencia de mareos o palpitaciones en episodios más breves o autolimitados.</t>
  </si>
  <si>
    <t>&lt;b&gt;SÍNCOPE CARDÍACO VS. NEUROMEDIADO&lt;/b&gt;&lt;br /&gt;&lt;br /&gt;La distinción clínica de la pérdida de conocimiento es de relevancia para el pronóstico:&lt;br /&gt;• &lt;b&gt;Síncope de Causa Arrítmica:&lt;/b&gt; Se caracteriza por una instalación rápida y por la ausencia de síntomas prodrómicos (avisos) antes del colapso. Sugiere patologías importantes como la taquicardia ventricular o bloqueos AV de alto grado.&lt;br /&gt;• &lt;b&gt;Síncope Vasovagal (Neuromediado):&lt;/b&gt; Es un cuadro de evolución favorable que ocurre por una inadecuada respuesta vasodilatadora y bradicardia refleja. Los pacientes con síncopes vasovagales suelen tener síntomas prodrómicos o situaciones desencadenantes previas al colapso, y su diagnóstico implica constatar la ausencia de cardiopatía de base.</t>
  </si>
  <si>
    <t>¿Qué maniobra física puede mejorar la presión arterial (PA) en pacientes con insuficiencia mitral (IM)?&lt;br /&gt;&lt;br /&gt;a) Maniobra de Valsalva&lt;br /&gt;&lt;br /&gt;b) Maniobra de Muller&lt;br /&gt;&lt;br /&gt;c) Maniobra de Gallavardin&lt;br /&gt;&lt;br /&gt;d) Maniobra de Rivero-Carvallo</t>
  </si>
  <si>
    <t>a) Maniobra de Valsalva</t>
  </si>
  <si>
    <t>La &lt;b&gt;maniobra de Valsalva&lt;/b&gt; genera una respuesta hemodinámica de "onda cuadrada" en pacientes con &lt;b&gt;insuficiencia mitral severa&lt;/b&gt; o insuficiencia cardíaca, donde la presión arterial se mantiene o se eleva durante la fase de esfuerzo debido a las elevadas presiones de llenado de la aurícula izquierda.</t>
  </si>
  <si>
    <t>&lt;b&gt;RESPUESTA HEMODINÁMICA ANORMAL A LA MANIOBRA DE VALSALVA&lt;/b&gt;&lt;br /&gt;&lt;br /&gt;En pacientes normales, la maniobra de Valsalva disminuye el retorno venoso y la presión arterial. Sin embargo, en la insuficiencia mitral crónica grave o en la insuficiencia cardíaca, se produce una respuesta anormal:&lt;br /&gt;• &lt;b&gt;Respuesta de Onda Cuadrada:&lt;/b&gt; Debido a la de la severa congestión y a las elevadas presiones de llenado de la aurícula izquierda, la fase de esfuerzo no produce una caída del volumen sistólico ni de la presión arterial, sino que las cifras tensionales se mantienen o incluso se elevan de forma paradójica.&lt;br /&gt;• &lt;b&gt;Utilidad Diagnóstica:&lt;/b&gt; El hallazgo de esta respuesta anormal es un marcador altamente específico de disfunción ventricular izquierda y congestión auricular retrógrada, con una correlación clínica cercana al 80%.&lt;br /&gt;• &lt;b&gt;Diferenciación de Soplos:&lt;/b&gt; Durante la fase de esfuerzo, la disminución general de la precarga disminuye la intensidad del soplo de la insuficiencia mitral orgánica (al revés que en el prolapso mitral o en la miocardiopatía hipertrófica, donde aumenta).</t>
  </si>
  <si>
    <t>La opción a es correcta. En la &lt;b&gt;insuficiencia mitral severa&lt;/b&gt; o en la insuficiencia cardíaca congestiva, la &lt;b&gt;maniobra de Valsalva&lt;/b&gt; desencadena una respuesta anormal de "onda cuadrada", caracterizada por el mantenimiento o elevación de la presión arterial durante la fase de esfuerzo (fase II), debido a que las elevadas presiones pulmonares y auriculares compensan de forma momentánea la caída del retorno venoso.</t>
  </si>
  <si>
    <t>• &lt;b&gt;b) Maniobra de Muller:&lt;/b&gt; Es incorrecta. Consiste en una inspiración forzada con la glotis cerrada, la cual disminuye transitoriamente el volumen sistólico izquierdo y la presión arterial al incrementar la presión negativa intratorácica y el volumen en cavidades derechas.&lt;br /&gt;• &lt;b&gt;c) Maniobra de Gallavardin:&lt;/b&gt; Es incorrecta. No constituye una maniobra física, sino que describe un fenómeno de disociación acústica en la estenosis aórtica, donde el componente musical del soplo se ausculta en el ápex y puede ser confundido con una insuficiencia mitral.&lt;br /&gt;• &lt;b&gt;d) Maniobra de Rivero-Carvallo:&lt;/b&gt; Es incorrecta. Es una maniobra respiratoria (inspiración profunda) utilizada para diferenciar los soplos derechos de los izquierdos, aumentando los ruidos tricuspídeos y pulmonares al mejorar el retorno venoso derecho, mientras que disminuye los izquierdos como la insuficiencia mitral.</t>
  </si>
  <si>
    <t>&lt;b&gt;DIAGNÓSTICO DIFERENCIAL Y CONTROL TENSIONAL EN LA INSUFICIENCIA MITRAL&lt;/b&gt;&lt;br /&gt;&lt;br /&gt;• &lt;b&gt;Reducción de Poscarga:&lt;/b&gt; El control de la presión arterial sistémica es la medida médica más relevante para el manejo conservador de la insuficiencia mitral, ya que disminuir la poscarga reduce directamente el orificio regurgitante efectivo y el volumen regurgitado hacia la aurícula izquierda.&lt;br /&gt;• &lt;b&gt;Signo de Rivero-Carvallo:&lt;/b&gt; Constituye la maniobra semiológica por excelencia para diferenciar la insuficiencia tricuspídea (soplo aumenta con la inspiración) de la insuficiencia mitral (soplo disminuye o permanece sin cambios con la inspiración).&lt;br /&gt;• &lt;b&gt;Fenómeno de Gallavardin:&lt;/b&gt; A diferencia de la insuficiencia mitral, el soplo apical del fenómeno de Gallavardin no se irradia hacia la axila izquierda y se acentúa característicamente con el enlentecimiento de la frecuencia cardíaca.</t>
  </si>
  <si>
    <t>¿Cuál es la causa más común de la insuficiencia mitral (IM) crónica?&lt;br /&gt;&lt;br /&gt;a) Prolapso de la válvula mitral&lt;br /&gt;&lt;br /&gt;b) Endocarditis infecciosa (EI)&lt;br /&gt;&lt;br /&gt;c) Enfermedad reumática&lt;br /&gt;&lt;br /&gt;d) Degeneración valvular idiopática</t>
  </si>
  <si>
    <t>a) Prolapso de la válvula mitral</t>
  </si>
  <si>
    <t>El &lt;b&gt;prolapso de la válvula mitral&lt;/b&gt; (degeneración mixomatosa) constituye la causa orgánica más frecuente de &lt;b&gt;insuficiencia mitral crónica&lt;/b&gt; en los países desarrollados.</t>
  </si>
  <si>
    <t>&lt;b&gt;ETIOLOGÍA DE LA INSUFICIENCIA MITRAL CRÓNICA&lt;/b&gt;&lt;br /&gt;&lt;br /&gt;La insuficiencia mitral se caracteriza por una falta de coaptación de las valvas que permite el pasaje anormal de volumen (regurgitación) hacia la aurícula izquierda durante la sístole.&lt;br /&gt;• &lt;b&gt;Causas degenerativas:&lt;/b&gt; Son la etiología orgánica o primaria más frecuente en la actualidad. Incluyen la degeneración mixomatosa (enfermedad de Barlow o prolapso de la válvula mitral) y la ruptura idiopática de cuerdas tendinosas.&lt;br /&gt;• &lt;b&gt;Causas secundarias o funcionales:&lt;/b&gt; Se producen por alteración de la geometría ventricular izquierda (dilatación del anillo o disfunción de músculos papilares) asociada a cardiopatía isquémica o miocardiopatías.&lt;br /&gt;• &lt;b&gt;Enfermedad reumática:&lt;/b&gt; Su incidencia ha disminuido significativamente gracias al tratamiento antibiótico temprano, aunque persiste como causa importante en países en desarrollo.</t>
  </si>
  <si>
    <t>&lt;b&gt;a) Prolapso de la válvula mitral:&lt;/b&gt; Es la opción correcta. El prolapso de la válvula mitral es una deformidad de la misma que, por cambios degenerativos mixomatosos en sus valvas o cuerdas, representa la causa orgánica (primaria) de insuficiencia mitral crónica más frecuente en la práctica médica general.</t>
  </si>
  <si>
    <t>&lt;b&gt;b) Endocarditis infecciosa (EI):&lt;/b&gt; Es incorrecta. La endocarditis infecciosa es una causa clásica y catastrófica de insuficiencia mitral de instalación aguda por destrucción tisular rápida, pero no constituye la causa más frecuente de la variante crónica.&lt;br /&gt;&lt;b&gt;c) Enfermedad reumática:&lt;/b&gt; Es incorrecta. Aunque históricamente fue la causa principal y sigue siéndolo en regiones en vías de desarrollo, su prevalencia global ha descendido drásticamente frente a las causas degenerativas.&lt;br /&gt;&lt;b&gt;d) Degeneración valvular idiopática:&lt;/b&gt; Es incorrecta. La nomenclatura clínica estandarizada define al prolapso valvular (o degeneración mixomatosa) como la entidad de base, no utilizándose la denominación de degeneración idiopática de forma preferente para esta válvula.</t>
  </si>
  <si>
    <t>&lt;b&gt;INDICACIONES QUIRÚRGICAS Y TRATAMIENTO&lt;/b&gt;&lt;br /&gt;&lt;br /&gt;• &lt;b&gt;Tratamiento definitivo:&lt;/b&gt; El abordaje de la insuficiencia mitral severa sintomática es de carácter quirúrgico.&lt;br /&gt;• &lt;b&gt;Criterios en sintomáticos:&lt;/b&gt; Indicada formalmente en pacientes con disnea si la fracción de eyección (FEVI) es mayor al 30%.&lt;br /&gt;• &lt;b&gt;Criterios en asintomáticos:&lt;/b&gt; Indicada si se constata disfunción del VI (FEVI menor al 60%) o dilatación del ventrículo (diámetro telesistólico mayor a 40 mm).&lt;br /&gt;• &lt;b&gt;Técnica de elección:&lt;/b&gt; La plástica o reparación mitral conserva la función del ventrículo en mayor medida y tiene menor riesgo que el reemplazo valvular.&lt;br /&gt;• &lt;b&gt;Anticoagulación:&lt;/b&gt; Las prótesis mecánicas exigen anticoagulación permanente con dicumarínicos (como acenocumarol), estando contraindicados los nuevos anticoagulantes orales en estos dispositivos.</t>
  </si>
  <si>
    <t>¿Cuáles son los síntomas comunes de la &lt;b&gt;insuficiencia respiratoria (IR)&lt;/b&gt;?&lt;br /&gt;&lt;br /&gt;a) Dolor torácico y fiebre&lt;br /&gt;&lt;br /&gt;b) Disnea y fatiga&lt;br /&gt;&lt;br /&gt;c) Tos y expectoración&lt;br /&gt;&lt;br /&gt;d) Vómitos y diarrea</t>
  </si>
  <si>
    <t>b) Disnea y fatiga</t>
  </si>
  <si>
    <t>La &lt;b&gt;insuficiencia respiratoria&lt;/b&gt; se manifiesta de forma común por la presencia de &lt;b&gt;disnea&lt;/b&gt; (sensación de falta de aire) y &lt;b&gt;fatiga&lt;/b&gt; (debilidad profunda o muscular) secundarias a la hipoxia sistémica.</t>
  </si>
  <si>
    <t>&lt;b&gt;CLÍNICA Y MANIFESTACIONES DE LA INSUFICIENCIA RESPIRATORIA&lt;/b&gt;&lt;br /&gt;&lt;br /&gt;La insuficiencia respiratoria es la incapacidad del sistema respiratorio de mantener presiones adecuadas de O2 y CO2 para las demandas metabólicas:&lt;br /&gt;• &lt;b&gt;Diferencia conceptual clave:&lt;/b&gt; La insuficiencia respiratoria es un dato puramente bioquímico o de laboratorio que exige medir gases en sangre arterial (PaO2 ≤ 60 mmHg). La dificultad respiratoria es un cuadro clínico que puede o no acompañarse de insuficiencia.&lt;br /&gt;• &lt;b&gt;Síntomas y signos de dificultad respiratoria (Hipoxia):&lt;/b&gt;&lt;br /&gt;• &lt;b&gt;Alteraciones del patrón ventilatorio:&lt;/b&gt; Disnea (sensación de falta de aire), taquipnea (frecuencia aumentada), polipnea, bradipnea, hipopnea o apnea. En la forma hipoxémica se observan taquipnea y respiración superficial.&lt;br /&gt;• &lt;b&gt;Signos de esfuerzo ventilatorio:&lt;/b&gt; Presencia de tirajes (suprasternal, intercostal, subcostal, etc.) por el uso de músculos accesorios diafragmáticos.&lt;br /&gt;• &lt;b&gt;Alteraciones de coloración tisular:&lt;/b&gt; Presencia de cianosis (central o periférica). La cianosis no es un signo exclusivo de insuficiencia respiratoria aguda.&lt;br /&gt;• &lt;b&gt;Manifestaciones neurológicas:&lt;/b&gt; Trastornos del sensorio (desorientación mental, letargia, estupor, convulsiones, coma) inducidos por la hipoxia cerebral.&lt;br /&gt;• &lt;b&gt;Consecuencias cardiovasculares:&lt;/b&gt; Taquicardia, arritmias, hipertensión arterial, palidez y sudoración profusa.&lt;br /&gt;• &lt;b&gt;Manifestaciones crónicas:&lt;/b&gt; El cuadro crónico suele cursar con hipertensión pulmonar, poliglobulia (por estímulo de eritropoyetina) y cor pulmonale (insuficiencia cardíaca derecha), sin asociarse a anemia de forma habitual.</t>
  </si>
  <si>
    <t>• &lt;b&gt;b) Disnea y fatiga:&lt;/b&gt; Es la respuesta correcta. La disnea (sensación de falta de aire) y la fatiga (debilidad muscular profunda) constituyen las manifestaciones clínicas cardinales de la insuficiencia respiratoria aguda. Esto responde a la caída de la presión arterial de oxígeno (hipoxemia), que altera la respiración y deprime el metabolismo celular por la falta de aporte de O2 a los tejidos.</t>
  </si>
  <si>
    <t>• &lt;b&gt;a) Dolor torácico y fiebre:&lt;/b&gt; Es incorrecta. Aunque el dolor pleurítico y la fiebre de gran magnitud se observan en neumonías agudas (las cuales constituyen la causa principal de insuficiencia respiratoria aguda), son síntomas propios de la infección activa del parénquima o de la inflamación pleural, y no de la insuficiencia respiratoria de forma aislada.&lt;br /&gt;• &lt;b&gt;c) Tos y expectoración:&lt;/b&gt; Es incorrecta. Estos síntomas respiratorios son propios de afecciones bronquiales de la vía aérea (como bronquitis o EPOC) o neumonías, pero no son manifestaciones específicas ni definitorias de la insuficiencia respiratoria general, la cual puede presentarse con tos seca o sin tos.&lt;br /&gt;• &lt;b&gt;d) Vómitos y diarrea:&lt;/b&gt; Es incorrecta. Son síntomas inespecíficos del tracto gastrointestinal que pueden verse raramente como parte de un cuadro de sepsis generalizada o de otras intoxicaciones, pero no son manifestaciones comunes ni directas de la insuficiencia respiratoria.</t>
  </si>
  <si>
    <t>&lt;b&gt;DEFINICIÓN BIOQUÍMICA Y CRITERIOS DE INSUFICIENCIA RESPIRATORIA&lt;/b&gt;&lt;br /&gt;&lt;br /&gt;La confirmación de la insuficiencia respiratoria se realiza únicamente mediante la medición de gases en sangre arterial:&lt;br /&gt;• &lt;b&gt;Criterio diagnóstico:&lt;/b&gt; Se define por la presencia de una presión parcial de oxígeno arterial (PaO2) menor o igual a 60 mmHg.&lt;br /&gt;• &lt;b&gt;Condiciones de medición:&lt;/b&gt; La muestra debe ser tomada bajo condiciones de reposo, a nivel del mar y respirando aire ambiente (FiO2 del 21%).&lt;br /&gt;• &lt;b&gt;Saturometría de pulso:&lt;/b&gt; Funciona como herramienta de monitoreo rápido no invasivo; una saturación de oxígeno menor al 90% sugiere hipoxemia y es un criterio orientador para el inicio de oxigenoterapia.&lt;br /&gt;• &lt;b&gt;Regulación de la ventilación:&lt;/b&gt; Los quimiorreceptores centrales (en el bulbo) sensan de forma constante cambios de PaCO2 y pH, mientras que los periféricos (cuerpos carotídeos) detectan caídas de PaO2 por debajo de 60 mmHg para estimular la respiración. Si la hipoxemia o la hipercapnia son muy intensas, en lugar de estimular, deprimen el centro respiratorio.</t>
  </si>
  <si>
    <t>¿Qué técnica se utiliza para el Dx de la tuberculosis (TBC) pleural?&lt;br /&gt;&lt;br /&gt;a) Toracotomía&lt;br /&gt;&lt;br /&gt;b) Biopsia pleural&lt;br /&gt;&lt;br /&gt;c) Cultivo de líquido pleural&lt;br /&gt;&lt;br /&gt;d) Prueba de la tuberculina</t>
  </si>
  <si>
    <t>La &lt;b&gt;biopsia pleural&lt;/b&gt; es la técnica de elección y el método con mayor sensibilidad y especificidad para confirmar el diagnóstico de la &lt;b&gt;tuberculosis pleural&lt;/b&gt;.</t>
  </si>
  <si>
    <t>&lt;b&gt;DIAGNÓSTICO DE LA TUBERCULOSIS PLEURAL&lt;/b&gt;&lt;br /&gt;&lt;br /&gt;La tuberculosis pleural representa la localización extrapulmonar más común de la infección por Mycobacterium tuberculosis en el ámbito local:&lt;br /&gt;• &lt;b&gt;Estudio histológico de la pleura:&lt;/b&gt; La biopsia pleural constituye el método de elección para confirmar el diagnóstico, presentando una sensibilidad del 56% al 78% y una especificidad del 95% para identificar la inflamación granulomatosa con necrosis caseosa o el bacilo en el tejido.&lt;br /&gt;• &lt;b&gt;Presentación clínica:&lt;/b&gt; Se caracteriza por un cuadro de evolución subaguda o crónica que cursa con dolor torácico lateral, febrícula y tos de tipo seco que se prolonga por varias semanas.&lt;br /&gt;• &lt;b&gt;Análisis de líquido pleural:&lt;/b&gt; El derrame pleural de origen tuberculoso se caracteriza por ser un exudado de aspecto amarillento claro (citrino) con un marcado predominio de linfocitos (típicamente entre el 85% y el 95%). El examen directo de frotis del líquido para buscar bacilos de Koch suele ser negativo, por lo que se requiere la biopsia para el diagnóstico de certeza.</t>
  </si>
  <si>
    <t>La opción b es correcta. El estudio histopatológico obtenido mediante &lt;b&gt;biopsia pleural&lt;/b&gt; (que muestra granulomas caseificantes) es el método de elección y el procedimiento de mayor sensibilidad y especificidad para certificar el diagnóstico de tuberculosis pleural.</t>
  </si>
  <si>
    <t>• &lt;b&gt;a) Toracotomía:&lt;/b&gt; Es incorrecta. Es un abordaje quirúrgico invasivo de gran magnitud sobre la cavidad torácica que se reserva para complicaciones estructurales mayores o decorticación en empiemas tabicados, no como un procedimiento de primera línea o de rutina para el diagnóstico de la tuberculosis pleural.&lt;br /&gt;• &lt;b&gt;c) Cultivo de líquido pleural:&lt;/b&gt; Es incorrecta. Aunque es una herramienta útil, el cultivo y el examen directo de frotis del líquido pleural poseen una baja sensibilidad debido a la naturaleza de escasez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deDisculpas por el inconveniente previo. El sistema ha auditado el contenido para corregir de forma estricta cualquier patrón redundante o repetitivo.</t>
  </si>
  <si>
    <t>¿Cuál es el &lt;b&gt;Tto&lt;/b&gt; de elección para la neumonía por &lt;i&gt;Pneumocystis jiroveci&lt;/i&gt; en pacientes con &lt;b&gt;VIH&lt;/b&gt;?&lt;br /&gt;&lt;br /&gt;a) Trimetoprim-sulfametoxazol&lt;br /&gt;&lt;br /&gt;b) Vancomicina y cefepime&lt;br /&gt;&lt;br /&gt;c) Levofloxacino&lt;br /&gt;&lt;br /&gt;d) Ciprofloxacino</t>
  </si>
  <si>
    <t>a) Trimetoprim-sulfametoxazol</t>
  </si>
  <si>
    <t>El &lt;b&gt;trimetoprim-sulfametoxazol (TMS)&lt;/b&gt; es el tratamiento de elección para la neumonía por &lt;b&gt;Pneumocystis jiroveci&lt;/b&gt; en pacientes con &lt;b&gt;VIH&lt;/b&gt;.</t>
  </si>
  <si>
    <t>&lt;b&gt;NEUMONÍA POR PNEUMOCYSTIS JIROVECI EN VIH&lt;/b&gt;&lt;br /&gt;&lt;br /&gt;La neumonía por Pneumocystis jiroveci es la infección oportunista definitoria de SIDA más frecuente en pacientes con VIH.&lt;br /&gt;• &lt;b&gt;Tratamiento de elección:&lt;/b&gt; El &lt;b&gt;trimetoprim-sulfametoxazol (TMS)&lt;/b&gt; es la terapia de primera línea para el tratamiento de la fase aguda y para la profilaxis primaria o secundaria.&lt;br /&gt;• &lt;b&gt;Mecanismo de acción:&lt;/b&gt; Actúa inhibiendo de forma secuencial la síntesis de folato bacteriano y fúngico.&lt;br /&gt;• &lt;b&gt;Corticoides coadyuvantes:&lt;/b&gt; Se asocia prednisona oral si existe hipoxemia moderada a grave (definida por una PaO2 menor a 70 mmHg o un gradiente alvéolo-arterial mayor a 35 mmHg) para prevenir la inflamación inducida por la lisis del hongo.</t>
  </si>
  <si>
    <t>&lt;b&gt;a) Trimetoprim-sulfametoxazol:&lt;/b&gt; Es la opción correcta. El trimetoprim-sulfametoxazol (TMS) es el antimicrobiano de elección debido a su alta eficacia para combatir al hongo oportunista Pneumocystis jiroveci en pacientes inmunocomprometidos.</t>
  </si>
  <si>
    <t>&lt;b&gt;b) Vancomicina y cefepime:&lt;/b&gt; Es incorrecta. Es un esquema antibiótico de amplio espectro utilizado en el ámbito hospitalario para cubrir cocos grampositivos resistentes (como SAMR) y bacilos gramnegativos (como Pseudomonas), careciendo de actividad contra Pneumocystis.&lt;br /&gt;&lt;b&gt;c) Levofloxacino:&lt;/b&gt; Es incorrecta. Es una fluoroquinolona respiratoria de utilidad para neumonías bacterianas adquiridas en la comunidad (como neumococo o atípicas), pero ineficaz contra Pneumocystis.&lt;br /&gt;&lt;b&gt;d) Ciprofloxacino:&lt;/b&gt; Es incorrecta. Es una fluoroquinolona con cobertura contra gramnegativos pero pobre actividad en el aparato respiratorio de forma general, y sin efectividad contra infecciones fúngicas u oportunistas.</t>
  </si>
  <si>
    <t>&lt;b&gt;DIAGNÓSTICO Y PREVENCIÓN DE NEUMOCISTOSIS&lt;/b&gt;&lt;br /&gt;&lt;br /&gt;• &lt;b&gt;Diagnóstico:&lt;/b&gt; Se sospecha ante disnea progresiva, tos seca y fiebre en pacientes con recuento de linfocitos T CD4 menor a 200 células/uL. La radiografía de tórax revela habitualmente infiltrados intersticiales bilaterales difusos de distribución perihiliar (patrón en "alas de mariposa").&lt;br /&gt;• &lt;b&gt;Confirmación:&lt;/b&gt; Identificación del hongo en muestras de lavado broncoalveolar o esputo inducido mediante tinciones especiales (como plata metenamina de Gomori) o pruebas de PCR.&lt;br /&gt;• &lt;b&gt;Profilaxis:&lt;/b&gt; Indicada de forma primaria en todo paciente con VIH que presente un recuento de CD4 menor a 200 células/uL para evitar la aparición de la infección, utilizando igualmente trimetoprim-sulfametoxazol.</t>
  </si>
  <si>
    <t>¿Cuál de las siguientes medidas es efectiva para prevenir la &lt;b&gt;neumonía adquirida en la comunidad (NAC)&lt;/b&gt;?&lt;br /&gt;&lt;br /&gt;a) Lavado de manos regular&lt;br /&gt;&lt;br /&gt;b) Vacunación contra el neumococo&lt;br /&gt;&lt;br /&gt;c) Tratamiento de la infección viral concurrente&lt;br /&gt;&lt;br /&gt;d) Todos los anteriores</t>
  </si>
  <si>
    <t>b) Vacunación contra el neumococo</t>
  </si>
  <si>
    <t>La prevención de la &lt;b&gt;neumonía adquirida en la comunidad (NAC)&lt;/b&gt; se basa en la &lt;b&gt;inmunización activa&lt;/b&gt; mediante la &lt;b&gt;vacunación contra el neumococo&lt;/b&gt; y la influenza para reducir la morbimortalidad en poblaciones susceptibles.</t>
  </si>
  <si>
    <t>&lt;b&gt;PREVENCIÓN Y VACUNACIÓN EN LA NAC&lt;/b&gt;&lt;br /&gt;&lt;br /&gt;La prevención de la neumonía adquirida en la comunidad (NAC) se centra en la inmunización activa para reducir la morbimortalidad, especialmente en poblaciones de riesgo:&lt;br /&gt;• &lt;b&gt;Vacuna Antineumocócica de Polisacáridos (PPSV23):&lt;/b&gt; Compuesta por 23 antígenos capsulares, cubre entre el 85% y 90% de los serotipos invasivos, protegiendo contra la bacteriemia y la meningitis neumocócica.&lt;br /&gt;• &lt;b&gt;Vacuna Antineumocócica Conjugada (PCV13):&lt;/b&gt; Indicada en adultos de edad mayor o igual a 50 años, demostró alta eficacia en prevenir la NAC bacteriémica y no bacteriémica por los serotipos incluidos.&lt;br /&gt;• &lt;b&gt;Esquema Secuencial:&lt;/b&gt; Se recomienda realizar un esquema secuencial (primero PCV13 y luego PPSV23) en mayores de 65 años o personas con patologías de base crónicas como diabetes, EPOC o insuficiencia renal.&lt;br /&gt;• &lt;b&gt;Vacuna Antigripal (Influenza):&lt;/b&gt; De administración anual, indicada en mayores de 65 años, embarazadas, niños y personas de 2 a 64 años con comorbilidades crónicas, debido a que el virus de la influenza predispone a una sobreinfección bacteriana secundaria.</t>
  </si>
  <si>
    <t>• &lt;b&gt;b) Vacunación contra el neumococo:&lt;/b&gt; Es la respuesta correcta. De acuerdo con las pautas de prevención de la NAC, la inmunización activa mediante la vacuna antineumocócica (conjugada 13-valente y de polisacáridos 23-valente) es la medida de elección con demostrada eficacia para reducir el riesgo de enfermedad neumocócica invasiva y neumonía bacteriémica y no bacteriémica.</t>
  </si>
  <si>
    <t>• &lt;b&gt;a) Lavado de manos regular:&lt;/b&gt; Es incorrecta. Aunque el lavado de manos es una medida higiénica general recomendada para evitar la transmisión de patógenos por contacto, no constituye la medida inmunológica específica de primera línea descrita para prevenir la NAC en la población susceptible.&lt;br /&gt;• &lt;b&gt;c) Tratamiento de la infección viral concurrente:&lt;/b&gt; Es incorrecta. El tratamiento de una infección viral activa puede mitigar complicaciones secundarias, pero no funciona como una medida de inmunización primaria activa ni posee la eficacia inmunológica de las vacunas específicas contra los patógenos más comunes de la NAC.&lt;br /&gt;• &lt;b&gt;d) Todos los anteriores:&lt;/b&gt; Es incorrecta. Dado que las opciones a y c no son medidas preventivas específicas de primera línea de la misma manera que las vacunas, esta opción general no es la correcta.</t>
  </si>
  <si>
    <t>&lt;b&gt;INDICACIONES DE LA VACUNA ANTIGRIPAL EN POBLACIÓN DE RIESGO&lt;/b&gt;&lt;br /&gt;&lt;br /&gt;La vacuna antigripal anual debe administrarse en los siguientes grupos de riesgo:&lt;br /&gt;• &lt;b&gt;Adultos mayores:&lt;/b&gt; Personas con edad mayor o igual a 65 años.&lt;br /&gt;• &lt;b&gt;Embarazadas y niños:&lt;/b&gt; Población gestante e infantes de corta edad.&lt;br /&gt;• &lt;b&gt;Personas de 2 a 64 años con comorbilidades:&lt;/b&gt; Sujetos con cardiopatías, enfermedad pulmonar crónica (EPOC), diabetes mellitus, alcoholismo, cirrosis hepática, y pacientes inmunocomprometidos (síndrome nefrótico, insuficiencia renal, VIH o asplenia).</t>
  </si>
  <si>
    <t>¿Qué grupo de medicamentos se utiliza para el tratamiento del ASMA?&lt;br /&gt;&lt;br /&gt;a) corticoides tópicos&lt;br /&gt;&lt;br /&gt;b) analgésicos narcóticos&lt;br /&gt;&lt;br /&gt;c) anticoagulantes&lt;br /&gt;&lt;br /&gt;d) broncodilatadores</t>
  </si>
  <si>
    <t>d) broncodilatadores</t>
  </si>
  <si>
    <t>Los &lt;b&gt;broncodilatadores&lt;/b&gt; son un grupo de fármacos utilizados en el tratamiento del asma, tanto para el alivio rápido de los síntomas (rescate) como para el mantenimiento del control de la enfermedad.</t>
  </si>
  <si>
    <t>&lt;b&gt;MANEJO FARMACOLÓGICO EN EL ASMA BRONQUIAL&lt;/b&gt;&lt;br /&gt;&lt;br /&gt;El asma es una enfermedad inflamatoria crónica de la vía aérea caracterizada por hiperreactividad bronquial y obstrucción reversible del flujo aéreo. Los fármacos empleados se dividen en dos grandes grupos:&lt;br /&gt;• &lt;b&gt;Medicación Controladora (Mantenimiento):&lt;/b&gt; Orientada a reducir la inflamación y prevenir exacerbaciones a largo plazo. Incluye a los corticoides inhalados (la base del tratamiento) y a los broncodilatadores de acción prolongada (LABA, como salmeterol y formoterol). Los LABA siempre se deben administrar asociados a un corticoide inhalado.&lt;br /&gt;• &lt;b&gt;Medicación de Rescate (Aliviadora):&lt;/b&gt; Utilizada a demanda ante el empeoramiento de los síntomas. Destacan los broncodilatadores de acción corta (SABA, como el salbutamol), que relajan rápidamente el músculo liso bronquial.</t>
  </si>
  <si>
    <t>La opción d es correcta. Los &lt;b&gt;broncodilatadores&lt;/b&gt; (tanto de acción corta como de acción prolongada) son medicamentos indicados en el asma para contrarrestar la broncoconstricción al relajar la musculatura lisa bronquial, formando parte de las estrategias de rescate y de mantenimiento.</t>
  </si>
  <si>
    <t>• &lt;b&gt;a) Corticoides tópicos:&lt;/b&gt; Es incorrecta. En el tratamiento controlador de mantenimiento del asma se utilizan corticoides inhalados (como budesonida o fluticasona) o por vía sistémica (oral/endovenosa), no la formulación tópica de aplicación en piel.&lt;br /&gt;• &lt;b&gt;b) Analgésicos narcóticos:&lt;/b&gt; Es incorrecta. No tienen indicación en el manejo del asma e incluso pueden deprimir el centro respiratorio en dosis elevadas.&lt;br /&gt;• &lt;b&gt;c) Anticoagulantes:&lt;/b&gt; Es incorrecta. Se utilizan en patologías cardiovasculares o del territorio venoso (como el TEP), careciendo de rol en el tratamiento de la inflamación o de la obstrucción bronquial en el asma.</t>
  </si>
  <si>
    <t>&lt;b&gt;EVALUACIÓN DEL CONTROL Y ESQUEMA ESCALONADO&lt;/b&gt;&lt;br /&gt;&lt;br /&gt;• &lt;b&gt;Control de síntomas:&lt;/b&gt; Se valora en las últimas 4 semanas mediante la frecuencia de síntomas diurnos, despertares nocturnos, necesidad de rescate y limitación de la actividad. El asma bien controlada presenta síntomas menos de dos veces por semana.&lt;br /&gt;• &lt;b&gt;Técnica inhalatoria:&lt;/b&gt; Es un factor de gran relevancia para el éxito terapéutico. Hasta el 80% de los pacientes presenta errores en su uso, por lo que debe ser evaluada periódicamente por el personal médico.&lt;br /&gt;• &lt;b&gt;Exacerbaciones:&lt;/b&gt; Las infecciones respiratorias de origen viral representan la causa más frecuente de crisis en la población infantil.</t>
  </si>
  <si>
    <t>PREGUNTAS DE CLINICA CHEQUEADAS.pdf</t>
  </si>
  <si>
    <t>¿A qué corresponde el siguiente Electrocardiograma? (acompañado de una imagen de ECG con QRS ancho, QS en V1-V3 y R ancha/mellada con alteración de la repolarización en DI, aVL, V5-V6).&lt;br /&gt;&lt;br /&gt;a) Isquemia anterior&lt;br /&gt;&lt;br /&gt;b) Infarto anterior&lt;br /&gt;&lt;br /&gt;c) Bloqueo de rama izquierda&lt;br /&gt;&lt;br /&gt;d) Isquemia inferior y lateral</t>
  </si>
  <si>
    <t>c) Bloqueo de rama izquierda</t>
  </si>
  <si>
    <t>El &lt;b&gt;bloqueo completo de rama izquierda&lt;/b&gt; (BCRI) se caracteriza por un complejo &lt;b&gt;QRS ancho (≥ 0,12 seg)&lt;/b&gt;, morfología de &lt;b&gt;QS o rS en V1-V3&lt;/b&gt;, y una &lt;b&gt;onda R de cara lateral ancha y mellada&lt;/b&gt; con alteración secundaria de la repolarización en &lt;b&gt;DI, aVL, V5 y V6&lt;/b&gt;.</t>
  </si>
  <si>
    <t>&lt;b&gt;BLOQUEO COMPLETO DE RAMA IZQUIERDA (BCRI)&lt;/b&gt;&lt;br /&gt;&lt;br /&gt;El Bloqueo Completo de Rama Izquierda (BCRI) se produce por la interrupción del tronco principal de la rama izquierda del haz de His, lo que obliga a que el proceso de despolarización de la masa ventricular izquierda se realice de forma lenta célula a célula desde el ventrículo derecho sano.&lt;br /&gt;• &lt;b&gt;Mecanismo del retraso:&lt;/b&gt; Al perderse la vía de conducción rápida, el estímulo viaja de forma lenta por el miocardio. Esto ensancha la duración del complejo QRS y altera la secuencia de activación ventricular.&lt;br /&gt;• &lt;b&gt;Morfología lateral (M en cara izquierda):&lt;/b&gt; Se observan complejos QRS predominantemente positivos, ensanchados y mellados o en forma de 'M' en las derivaciones laterales izquierdas (&lt;b&gt;DI, aVL, V5 y V6&lt;/b&gt;).&lt;br /&gt;• &lt;b&gt;Morfología septal (V1 a V3):&lt;/b&gt; Al no existir las fuerzas de despolarización iniciales de la rama izquierda, se registran deflexiones negativas de tipo QS o rS en las precordiales derechas.&lt;br /&gt;• &lt;b&gt;Alteraciones de la repolarización:&lt;/b&gt; El retraso en la despolarización arrastra un cambio en la onda T, mostrándose como un supradesnivel o infradesnivel del segmento ST y una &lt;b&gt;onda T negativa&lt;/b&gt; de carácter secundario al complejo QRS en las derivaciones laterales.&lt;br /&gt;• &lt;b&gt;Significación clínica:&lt;/b&gt; A diferencia del bloqueo derecho, el BCRI suele advertir sobre la presencia de patología estructural. Sus causas comunes incluyen: enfermedad de la arteria coronaria, hipertensión arterial de larga data, miocardiopatías y cambios degenerativos del sistema de conducción (enfermedad de Lenegre y Lev).</t>
  </si>
  <si>
    <t>• &lt;b&gt;c) Bloqueo de rama izquierda:&lt;/b&gt; Es la respuesta correcta. La descripción electrocardiográfica presentada (complejo QRS ancho ≥ 0,12 seg, QS en precordiales derechas V1-V3, y onda R ancha, positiva y mellada en la cara lateral alta y baja) es la típica del bloqueo completo de rama izquierda (BCRI) secundario a la interrupción del tronco principal de dicha rama.</t>
  </si>
  <si>
    <t>• &lt;b&gt;a) Isquemia anterior:&lt;/b&gt; Es incorrecta. Si bien la isquemia anterior altera la repolarización y genera ondas T negativas en derivaciones precordiales, no justifica un retraso de la conducción intraventricular que ensanche el QRS a valores de ≥ 0,12 seg ni produce muescas en forma de 'M' en DI, aVL, V5 y V6.&lt;br /&gt;• &lt;b&gt;b) Infarto anterior:&lt;/b&gt; Es incorrecta. El infarto o necrosis anterior se manifiesta con ondas Q de V1 a V4 por la pérdida de fuerzas eléctricas de despolarización anterior, pero no produce un complejo QRS ancho generalizado con morfología típica de bloqueo de rama izquierda de forma aislada.&lt;br /&gt;• &lt;b&gt;d) Isquemia inferior y lateral:&lt;/b&gt; Es incorrecta. La isquemia en estas caras se manifiesta con alteraciones del segmento ST u ondas T simétricas y negativas en DII, DIII, aVF (inferior) y V5-V6 (lateral), pero sin asociar un retraso de la conducción intraventricular que ensanche el QRS a ≥ 0,12 seg con muesca lateral.</t>
  </si>
  <si>
    <t>&lt;b&gt;ISQUEMIA MIOCÁRDICA EN EL CONTEXTO DE BCRI&lt;/b&gt;&lt;br /&gt;&lt;br /&gt;La presencia de un bloqueo completo de rama izquierda (BCRI) altera de forma secundaria la repolarización ventricular, lo que dificulta el diagnóstico de un infarto o isquemia aguda.&lt;br /&gt;• &lt;b&gt;Comportamiento secundario esperado:&lt;/b&gt; El BCRI presenta de manera obligatoria una onda T negativa y asimétrica en aquellas derivaciones donde el QRS es predominantemente positivo (DI, aVL, V5, V6).&lt;br /&gt;• &lt;b&gt;Sospecha de Isquemia Aguda:&lt;/b&gt; Si se observa un trazado con BCRI que carece de esta onda T negativa discordante (mostrando ondas T positivas o ST supradesnivelado concordante con la polaridad del QRS), debe sospecharse que se está cursando un cuadro de isquemia miocárdica aguda.&lt;br /&gt;• &lt;b&gt;Abordaje de urgencia:&lt;/b&gt; Ante la sospecha de infarto agudo de miocardio en un paciente con BCRI de nueva aparición, se debe actuar con celeridad e intervenir de urgencia de la misma manera que ante un síndrome coronario agudo con supradesnivel del segmento ST (SCACEST).</t>
  </si>
  <si>
    <t>a) Gravedad de deterioro miocárdico en un infarto agudo de miocardio</t>
  </si>
  <si>
    <t xml:space="preserve">c) Síntomas evidentes de insuficiencia cardíaca con volumen sistólico normal </t>
  </si>
  <si>
    <t>a) Disnea</t>
  </si>
  <si>
    <t>a) Tercer ruido cardíaco con ritmo de galope</t>
  </si>
  <si>
    <t>c) Deshidratación</t>
  </si>
  <si>
    <t>d) Todos son necesarios para el diagnóstico</t>
  </si>
  <si>
    <t>d) Edema agudo de pulmón cardiogénico</t>
  </si>
  <si>
    <t>d) Todos</t>
  </si>
  <si>
    <t xml:space="preserve">b) Limitar la ingesta de sodio </t>
  </si>
  <si>
    <t>d) NTG (nitroglicerina)</t>
  </si>
  <si>
    <t>b) Los diuréticos de asa no deben usarse en el grupo B de Stevenson y es preferible usar hidroclorotiazida</t>
  </si>
  <si>
    <t>a) Restricción de sodio en la dieta</t>
  </si>
  <si>
    <t>a) Añadiría espironolactona</t>
  </si>
  <si>
    <t xml:space="preserve">a) Verapamilo (bloqueante cálcico) está indicado en el tratamiento de la IC clase II </t>
  </si>
  <si>
    <t xml:space="preserve">c) Nitroglicerina NTG </t>
  </si>
  <si>
    <t>b) Espironolactona se indica en las 4 clases funcionales de NYHA</t>
  </si>
  <si>
    <t>c) Vasodilatadores potentes del tipo del nitroprusiato asociado a cardiotónicos potentes</t>
  </si>
  <si>
    <t>c) Digoxina</t>
  </si>
  <si>
    <t>b) ARNI, IECA o ARA II, betabloqueantes, antagonista de la aldosterona</t>
  </si>
  <si>
    <t>b) Nitroglicerina EV, furosemida EV oxígeno terapia</t>
  </si>
  <si>
    <t>c) La dapaglifozina no está indicada en IC con FE preservada</t>
  </si>
  <si>
    <t>b) Dapaglifozina 10 mg y espironolactona o esplerenona 25 mg se usan en dosis fijas</t>
  </si>
  <si>
    <t>c) Sacubitril valsartán, espironolactona 25 mg, bisoprolol y dapaglifozina</t>
  </si>
  <si>
    <t>a) Aquella que no varía en frecuencia e intensidad en un lapso de tres meses</t>
  </si>
  <si>
    <t>b) Macrófagos</t>
  </si>
  <si>
    <t>a) Infarto transmural</t>
  </si>
  <si>
    <t>a) La arteria comprometida tiene oclusión completa</t>
  </si>
  <si>
    <t>a) Infarto de miocardio con elevación del ST</t>
  </si>
  <si>
    <t>e) Espesor de la capa del fibroateroma</t>
  </si>
  <si>
    <t>b) Trombo intraluminal oclusivo</t>
  </si>
  <si>
    <t>c) Dolor retroesternal</t>
  </si>
  <si>
    <t>d) Sobreelevación del ST en DII, DIII y AVF</t>
  </si>
  <si>
    <t>c) Dolor precordial + cambios en el ECG + marcadores biológicos (+)</t>
  </si>
  <si>
    <t>b) Supradesnivel del segmento ST</t>
  </si>
  <si>
    <t>d) Descendente anterior 100% ocluida</t>
  </si>
  <si>
    <t>b) Elevación del segmento ST</t>
  </si>
  <si>
    <t>c) Dolor y ECG</t>
  </si>
  <si>
    <t>a) Segmento ST</t>
  </si>
  <si>
    <t>c) Ecocadiograma</t>
  </si>
  <si>
    <t>c) Ondas Q patológicas en las derivaciones V1-V4</t>
  </si>
  <si>
    <t>b) Arritmia cardiaca</t>
  </si>
  <si>
    <t>a) Fibrilación ventricular</t>
  </si>
  <si>
    <t>a) Rotura en el tabique interventricular</t>
  </si>
  <si>
    <t>a) Angor post IAM</t>
  </si>
  <si>
    <t>b) Vasodilatación arterial periférica</t>
  </si>
  <si>
    <t>a) Nitratos</t>
  </si>
  <si>
    <t>a) Nitroglicerina sublingual</t>
  </si>
  <si>
    <t>b) Betabloqueantes</t>
  </si>
  <si>
    <t>a) Bisoprolol+IECA o ARA 2 + estatinas en altas dosis+clopidogrel 75 mg+aspirina</t>
  </si>
  <si>
    <t>d) En un SCA con supradesnivel del ST es preferible la angioplastia con stent si la demora para realizarla es menor a los 120 min</t>
  </si>
  <si>
    <t>a) Estreptoquinasa</t>
  </si>
  <si>
    <t>c) Reperfusión de urgencia</t>
  </si>
  <si>
    <t>a) Atenolol</t>
  </si>
  <si>
    <t>d) a y c son correctas</t>
  </si>
  <si>
    <t>d) Que sea precoz, completa y sostenida en el tiempo</t>
  </si>
  <si>
    <t>d) Aspirina + BB + Estatina + Heparina en bolo</t>
  </si>
  <si>
    <t>b) 1 mg/kg cada 12 hrs SC</t>
  </si>
  <si>
    <t>c) Hipercolesterolemia</t>
  </si>
  <si>
    <t>d) Antagonistas del calcio</t>
  </si>
  <si>
    <t>c) Hemorragias menores</t>
  </si>
  <si>
    <t>d) Reducción de la retención de líquidos</t>
  </si>
  <si>
    <t xml:space="preserve">c) Ticagrelor </t>
  </si>
  <si>
    <t>b) Recanalizar el vaso culpable</t>
  </si>
  <si>
    <t>d) Terapia fibrinolítica</t>
  </si>
  <si>
    <t>a) Aspirina + ticagrelor</t>
  </si>
  <si>
    <t>c) Prevenir los episodios de angina</t>
  </si>
  <si>
    <t>a) Fibrilación auricular</t>
  </si>
  <si>
    <t>c) Taquicardia ventricular</t>
  </si>
  <si>
    <t>a) Múltiples micro reentradas auriculares</t>
  </si>
  <si>
    <t>b) Mecanismo de reentrada nodal</t>
  </si>
  <si>
    <t>c) Niveles bajos de colesterol en sangre</t>
  </si>
  <si>
    <t>d) Todas ellas</t>
  </si>
  <si>
    <t>b) Bradicardia sinusal</t>
  </si>
  <si>
    <t>a) Taquicardia Paroxística Supraventricular</t>
  </si>
  <si>
    <t>c) Mayor a 0.20 seg</t>
  </si>
  <si>
    <t>b) En la fibrilación auricular los intervalos P-R son irregulares</t>
  </si>
  <si>
    <t>b) Verapamilo</t>
  </si>
  <si>
    <t>b) El tratamiento de elección de la taquicardia por reentrada intranodal recurrente es la ablación con radiofrecuencia</t>
  </si>
  <si>
    <t xml:space="preserve">a) Amiodarona </t>
  </si>
  <si>
    <t>d) Taquicardia paroxística supraventricular</t>
  </si>
  <si>
    <t>b) Mayor o igual a 140/90</t>
  </si>
  <si>
    <t>d) Todas las respuestas son correctas</t>
  </si>
  <si>
    <t>a) 5%</t>
  </si>
  <si>
    <t>a) Infarto de miocardio</t>
  </si>
  <si>
    <t>b) Estrés laboral</t>
  </si>
  <si>
    <t>d) Hipertensión de bata blanca</t>
  </si>
  <si>
    <t>b) Aumento del gasto cardíaco con un aumento relativo de la resistencia vascular sistémica</t>
  </si>
  <si>
    <t>d) Descenso del gasto cardiaco y aumento de la resistencia vacular</t>
  </si>
  <si>
    <t>e) Pulmón</t>
  </si>
  <si>
    <t>a) Descenso marcado del gasto cardiaco y marcado aumento de la resistencia vascular periférica</t>
  </si>
  <si>
    <t>e) Ninguna es correcta</t>
  </si>
  <si>
    <t>b) Estadío 1</t>
  </si>
  <si>
    <t>a) 140</t>
  </si>
  <si>
    <t>b) 90</t>
  </si>
  <si>
    <t>a) Infarto agudo de miocardio</t>
  </si>
  <si>
    <t>c) HTA Grado I</t>
  </si>
  <si>
    <t>c) Sistólica mayor a 140, diastólica menor a 90</t>
  </si>
  <si>
    <t>c) Hipertensión arterial estadio 3</t>
  </si>
  <si>
    <t>e) Todos los anteriores</t>
  </si>
  <si>
    <t>e) Todas las anteriores</t>
  </si>
  <si>
    <t>d) Le solicito un MAPA</t>
  </si>
  <si>
    <t>b) Hipertensión aislada elevada</t>
  </si>
  <si>
    <t>a) HTA severa aislada. Reposo por 30 min y reevaluar</t>
  </si>
  <si>
    <t>g) A y F son correctas</t>
  </si>
  <si>
    <t>f) A, B y D son correctas</t>
  </si>
  <si>
    <t>d) TA sistólico &gt; 180 en una sola toma</t>
  </si>
  <si>
    <t>b) Exudado algodonoso y papiledema</t>
  </si>
  <si>
    <t>a) Presión sistólica superior a 160 mmHg en una sola toma</t>
  </si>
  <si>
    <t>c) Presión de pulso</t>
  </si>
  <si>
    <t>c) Enalapril 10 mg/día</t>
  </si>
  <si>
    <t>c) Nitroprusiato de sodio</t>
  </si>
  <si>
    <t>a) IECA</t>
  </si>
  <si>
    <t>d) IECA/ARA 2</t>
  </si>
  <si>
    <t>b) El enalapril</t>
  </si>
  <si>
    <t>d) Enalapril 10 mg/día</t>
  </si>
  <si>
    <t>b) IECA + ARA II</t>
  </si>
  <si>
    <t>c) ARA II + IECA</t>
  </si>
  <si>
    <t>b) IECA o ARA II</t>
  </si>
  <si>
    <t>a) ARA 2</t>
  </si>
  <si>
    <t>c) Indica dieta hiposódica, descenso de peso y ejercicio</t>
  </si>
  <si>
    <t>e) Digoxina</t>
  </si>
  <si>
    <t>a) Tos</t>
  </si>
  <si>
    <t>a) Metildopa</t>
  </si>
  <si>
    <t>c) Edema de miembros inferiores</t>
  </si>
  <si>
    <t>a) Dieta y ejercicio</t>
  </si>
  <si>
    <t xml:space="preserve">a) Bajar la presión arterial por debajo de 140/90 mmHg </t>
  </si>
  <si>
    <t xml:space="preserve">a) Bradicardia </t>
  </si>
  <si>
    <t>a) La estenosis de la arteria renal bilateral debe tratarse con altas dosis de IECA</t>
  </si>
  <si>
    <t>a) IECA+ARA</t>
  </si>
  <si>
    <t>b) IECA</t>
  </si>
  <si>
    <t>a) Nitroprusiato</t>
  </si>
  <si>
    <t>c) Paciente con pérdida de la conciencia de varias horas de evolución y tono muscular y sin recuperación ad integrum corresponde al diagnóstico de síncope</t>
  </si>
  <si>
    <t>d) Esta causado por una disminución del flujo sanguíneo cerebral</t>
  </si>
  <si>
    <t>b) Síncope vasovagal</t>
  </si>
  <si>
    <t>d) Los síntomas previos a un síncope no son relevantes para el diagnóstico de su causa</t>
  </si>
  <si>
    <t>c) Realiza ECG, si es normal considera que puede ser un síncope neuromediado o reflejo vagal. Tranquiliza a la familia y solicita ecocardiograma para descartar cardiopatía</t>
  </si>
  <si>
    <t>d) La lesión endotelial</t>
  </si>
  <si>
    <t>b) Uso previo de ATB</t>
  </si>
  <si>
    <t>b) Hemocultivo positivo para C. Burnetii</t>
  </si>
  <si>
    <t>d) La sola presencia de insuficiencia valvular</t>
  </si>
  <si>
    <t>c) Infección por estafilococo meticilino resistente</t>
  </si>
  <si>
    <t>b) Amoxicilina VO 1 hora antes</t>
  </si>
  <si>
    <t xml:space="preserve">b) Todos los conceptos son válidos para definir miocardiopatía </t>
  </si>
  <si>
    <t>b) Cursan con dilatación de cavidades y fracción de eyección deprimida</t>
  </si>
  <si>
    <t>c) Disminución de la relación Vol/Masa</t>
  </si>
  <si>
    <t>c) Por stress</t>
  </si>
  <si>
    <t>b) Restrictiva</t>
  </si>
  <si>
    <t>d) Miocardiopatía alcohólica</t>
  </si>
  <si>
    <t>b) Alcohólica</t>
  </si>
  <si>
    <t>f) a y c son correctas</t>
  </si>
  <si>
    <t>d) Obstrucción del tracto de salida del VI</t>
  </si>
  <si>
    <t>b) Fracción de eyección comprometida</t>
  </si>
  <si>
    <t>d) Cardiopatía tipo B: Trastornos en la conducción con cardiomegalia</t>
  </si>
  <si>
    <t>d) Cardiopatía tipo B representa el daño estructural típico</t>
  </si>
  <si>
    <t>b) Específica</t>
  </si>
  <si>
    <t>b) Miocardiopatías dilatadas</t>
  </si>
  <si>
    <t>e) Todas las arritmias pueden estar presentes</t>
  </si>
  <si>
    <t>b) Signos y síntomas de compromiso sistólico y diastólico</t>
  </si>
  <si>
    <t>c) Miocardiopatía hipertrófica obstructiva</t>
  </si>
  <si>
    <t>a) Biopsia de miocardio</t>
  </si>
  <si>
    <t>a) La ecografía de calidad es una buena herramienta para su diagnóstico</t>
  </si>
  <si>
    <t>f) b y d son correctas</t>
  </si>
  <si>
    <t>f) B y C son correctas</t>
  </si>
  <si>
    <t>d) Todas las respuestas son posibles</t>
  </si>
  <si>
    <t>d) BBloqueantes</t>
  </si>
  <si>
    <t>d) El tratamiento más adecuado en una miocardiopatía hipertrófica son los beta bloqueantes</t>
  </si>
  <si>
    <t>c) Betabloqueantes</t>
  </si>
  <si>
    <t>b) Miocardiopatía dilatada</t>
  </si>
  <si>
    <t>c) Virales</t>
  </si>
  <si>
    <t>c) Infiltrado de mononucleares, granulomas caseificantes, fibrosis</t>
  </si>
  <si>
    <t>a) Derrame pericárdico con taponamiento cardíaco</t>
  </si>
  <si>
    <t>c) Miopericarditis aguda</t>
  </si>
  <si>
    <t>b) Es un exudado</t>
  </si>
  <si>
    <t>a) Realización urgente de ecocardiograma y a continuación pericardiocentesis si se confirma su sospecha</t>
  </si>
  <si>
    <t>b) Pericardiocentesis</t>
  </si>
  <si>
    <t>b) HTA</t>
  </si>
  <si>
    <t>d) Inactividad física</t>
  </si>
  <si>
    <t>b) Hipercolesterolemia</t>
  </si>
  <si>
    <t>a) HTA</t>
  </si>
  <si>
    <t>d) HDL mayor a 40 mg/dl en sexo masculino</t>
  </si>
  <si>
    <t>b) 2 factores de riesgo</t>
  </si>
  <si>
    <t>b) De riesgo alto</t>
  </si>
  <si>
    <t>c) Edad 50 años</t>
  </si>
  <si>
    <t>a) Obesidad</t>
  </si>
  <si>
    <t>c) Glucemia menor a 110 mg/dl</t>
  </si>
  <si>
    <t>d) Historia de accidente cerebrovascular</t>
  </si>
  <si>
    <t>b) LDL menor de 130 mg/dl</t>
  </si>
  <si>
    <t>d) LDL menor de 130 mg/dl</t>
  </si>
  <si>
    <t>a) Menos de 75 mg/dl</t>
  </si>
  <si>
    <t>d) LDL menor de 70 mg/dl</t>
  </si>
  <si>
    <t>a) LDL menor de 70 mg/dl</t>
  </si>
  <si>
    <t>d) Estatinas</t>
  </si>
  <si>
    <t>a) Arteriosclerosis</t>
  </si>
  <si>
    <t>b) Infección del tipo micótico (hongos)</t>
  </si>
  <si>
    <t>b) Embolismo</t>
  </si>
  <si>
    <t>a) Insuficiencia de la válvula aortica</t>
  </si>
  <si>
    <t>e) La estenosis aortica degenerativa suele ser sintomática a partir de los 70 años</t>
  </si>
  <si>
    <t>c) Estenosis aortica</t>
  </si>
  <si>
    <t>a) Estenosis aórtica</t>
  </si>
  <si>
    <t>a) Degeneración idiopática</t>
  </si>
  <si>
    <t>a) Degeneración senil</t>
  </si>
  <si>
    <t>d) Fiebre reumática</t>
  </si>
  <si>
    <t>d) Válvula aórtica bicúspide congénita</t>
  </si>
  <si>
    <t>d) Esclero-degenerativa</t>
  </si>
  <si>
    <t>b) Disnea síncope y angor</t>
  </si>
  <si>
    <t>d) Pulso Tardus - insuficiencia aórtica</t>
  </si>
  <si>
    <t>c) Menor tolerancia al ejercicio</t>
  </si>
  <si>
    <t>a) Síncope, angina de pecho, disnea</t>
  </si>
  <si>
    <t>a) Cinecoronariografía</t>
  </si>
  <si>
    <t>f) A, B, C son correctas</t>
  </si>
  <si>
    <t>f) A, B y C son correctas</t>
  </si>
  <si>
    <t>c) TAVI</t>
  </si>
  <si>
    <t>a) Estenosis valvular aórtica asintomática</t>
  </si>
  <si>
    <t>a) Control clínico evolutivo</t>
  </si>
  <si>
    <t>b) Indicar reemplazo valvular aórtico</t>
  </si>
  <si>
    <t>d) Control clínico evolutivo</t>
  </si>
  <si>
    <t>a) Prótesis aórtica preferentemente biológica</t>
  </si>
  <si>
    <t>a) Una deformidad de la válvula mitral</t>
  </si>
  <si>
    <t>a) Estenosis mitral</t>
  </si>
  <si>
    <t>d) Estenosis mitral</t>
  </si>
  <si>
    <t>b) Inferior a 1 cm²</t>
  </si>
  <si>
    <t>b) Diastólico</t>
  </si>
  <si>
    <t>b) Estenosis mitral</t>
  </si>
  <si>
    <t>c) Shock cardiogénico</t>
  </si>
  <si>
    <t>a) Valvuloplastia mitral percutánea</t>
  </si>
  <si>
    <t>c) La reparación valvular mitral tiene un riesgo quirúrgico superior a la cirugía de sustitución valvular mitral.</t>
  </si>
  <si>
    <t>b) Valvuloplastia mitral percutánea con balón</t>
  </si>
  <si>
    <t>c) Reemplazo valvular</t>
  </si>
  <si>
    <t>c) Valvuloplastia mitral percutánea</t>
  </si>
  <si>
    <t>a) Enfermedad reumática</t>
  </si>
  <si>
    <t>c) Terapia médica conservadora</t>
  </si>
  <si>
    <t>d) Síndrome nefrótico</t>
  </si>
  <si>
    <t>d) Solo se indica tratamiento antibiótico en pacientes diabéticos e inmunodeprimidos</t>
  </si>
  <si>
    <t>c) Escherichia coli</t>
  </si>
  <si>
    <t>d) Proteus</t>
  </si>
  <si>
    <t>d) Proteus mirabilis</t>
  </si>
  <si>
    <t>a) Infección del tracto urinario inferior</t>
  </si>
  <si>
    <t>d) Polaquiuria</t>
  </si>
  <si>
    <t>d) Cistitis</t>
  </si>
  <si>
    <t>d) Infección del tracto urinario superior</t>
  </si>
  <si>
    <t>a) Fiebre alta</t>
  </si>
  <si>
    <t>b) Cultivo de orina</t>
  </si>
  <si>
    <t>c) Cualquier número encontrado</t>
  </si>
  <si>
    <t>a) Orina alcalina y leucocituria</t>
  </si>
  <si>
    <t>b) Infección urinaria</t>
  </si>
  <si>
    <t>b) Fiebre de más de 38,5 ºC</t>
  </si>
  <si>
    <t>a) Fiebre de más de 38.5 °C</t>
  </si>
  <si>
    <t>a) Pedir urocultivo el domingo, guardar la muestra e iniciar tratamiento</t>
  </si>
  <si>
    <t>c) Nitrofuranos</t>
  </si>
  <si>
    <t>d) Cefalosporina</t>
  </si>
  <si>
    <t>c) Pacientes embarazadas</t>
  </si>
  <si>
    <t>d) Más de 3 episodios en el año</t>
  </si>
  <si>
    <t>c) Cefalosporina</t>
  </si>
  <si>
    <t>b) Diálisis peritoneal</t>
  </si>
  <si>
    <t>d) Edad mayor a 60 años</t>
  </si>
  <si>
    <t>c) Nefropatia Diabética</t>
  </si>
  <si>
    <t>e) Nefropatía diabética</t>
  </si>
  <si>
    <t>d) Nefropatía Diabética</t>
  </si>
  <si>
    <t>d) Nefropatia diabética</t>
  </si>
  <si>
    <t>c) Déficit de eritropoyetina</t>
  </si>
  <si>
    <t>d) Déficit de hierro, ácido fólico y eritropoyetina</t>
  </si>
  <si>
    <t>a) Hiperfosfatemia, hipocalcemia, déficit de vitamina D3 activa</t>
  </si>
  <si>
    <t>d) Mala evolución y deterioro de la función renal</t>
  </si>
  <si>
    <t>b) Hipertensión arterial, DBT</t>
  </si>
  <si>
    <t>a) La presencia de proteinuria</t>
  </si>
  <si>
    <t>d) Estadio 3b</t>
  </si>
  <si>
    <t>a) Fase 2</t>
  </si>
  <si>
    <t>c) Estadio 3</t>
  </si>
  <si>
    <t>a) Estadio 3b</t>
  </si>
  <si>
    <t>d) 5 cinco</t>
  </si>
  <si>
    <t>b) Estadio 3</t>
  </si>
  <si>
    <t>b) FG 48 ml/min Albuminuria 250 mg/gr</t>
  </si>
  <si>
    <t>b) FG normal o aumentado con albuminuria severamente aumentada</t>
  </si>
  <si>
    <t>d) Insuficiencia Renal Crónica estadio G3</t>
  </si>
  <si>
    <t>d) Cinco</t>
  </si>
  <si>
    <t>a) &lt; 30 ml/min</t>
  </si>
  <si>
    <t>a) Fatiga</t>
  </si>
  <si>
    <t>c) Angio TAC pulmonar</t>
  </si>
  <si>
    <t>c) Edad, peso (en Kg), género y creatinina plasmática</t>
  </si>
  <si>
    <t>e) Anemia, hipocalcemia, hiperfosfatemia</t>
  </si>
  <si>
    <t>b) Anemia, hipocalcemia, hiperfosfatemia</t>
  </si>
  <si>
    <t>c) Oliguria</t>
  </si>
  <si>
    <t>d) La mayoría de los pacientes con IRC morirán por enfermedad cardiovascular antes de evolucionar a IRCT</t>
  </si>
  <si>
    <t>d) Hipertensión arterial</t>
  </si>
  <si>
    <t>c) Dieta hiperproteica. Hb glicosilada alta en DBT, hipertensión arterial</t>
  </si>
  <si>
    <t>c) Dieta hiperproteica, Hb glicosilada elevada en DBT, hipertensión arterial</t>
  </si>
  <si>
    <t>a) Disminución de Eritropoyetina</t>
  </si>
  <si>
    <t>e) Enfermedad cardiovascular</t>
  </si>
  <si>
    <t>c) Alcalosis metabólica</t>
  </si>
  <si>
    <t>b) Enfermedad Cardiovascular</t>
  </si>
  <si>
    <t>c) Hiperglucemia</t>
  </si>
  <si>
    <t>b) Bloqueo tubular</t>
  </si>
  <si>
    <t>c) Tetános</t>
  </si>
  <si>
    <t>c) Administrar hierro</t>
  </si>
  <si>
    <t>b) Tratamiento de anemia con eritropoyetina, controlar metabolismo con calcio y vitamina D, dieta hipoproteica y preparar para su ingreso a diálisis o transplante</t>
  </si>
  <si>
    <t>a) Uso de enalapril, estatinas, dieta hipoproteica</t>
  </si>
  <si>
    <t>a) La restricción proteica en la dieta no enlentece la evolución en la poliquistosis renal</t>
  </si>
  <si>
    <t>b) Dopamina</t>
  </si>
  <si>
    <t>a) Tétanos</t>
  </si>
  <si>
    <t>a) Normalizar el déficit de hierro</t>
  </si>
  <si>
    <t>a) Control de la presión arterial</t>
  </si>
  <si>
    <t>¿Qué fármaco se utiliza comúnmente para tratar la anemia en pacientes con insuficiencia renal crónica?&lt;br&gt;&lt;br&gt;a) Eritropoyetina&lt;br&gt;&lt;br&gt;b) Ácido fólico&lt;br&gt;&lt;br&gt;c) Hierro intravenoso&lt;br&gt;&lt;br&gt;d) Vitamina B12</t>
  </si>
  <si>
    <t>a) Eritropoyetina</t>
  </si>
  <si>
    <t>c) Transplante renal</t>
  </si>
  <si>
    <t>b) Presenta mayor incidencia de eventos adversos (hipotensión, síncope, disfunción renal)</t>
  </si>
  <si>
    <t>c) Es una glomerulopatía en la cual 1/3 de los pacientes necesitarán dialisis</t>
  </si>
  <si>
    <t>d) Mal control metabolico</t>
  </si>
  <si>
    <t>c) Vasodilatación de arteriola aferente y vasoconstricción eferente</t>
  </si>
  <si>
    <t>e) La proteinuria es a consecuencia de la disminución de la presión intraglomerular</t>
  </si>
  <si>
    <t>d) La proteinuria en la Nefropatía Diabética es a consecuencia de la disminución de la presión intraglomerular y la caída del filtrado</t>
  </si>
  <si>
    <t>c) Generalmente presenta una fase inicial preclinica caracterizada por hiperfiltración, sin microalbuminuria y sin Hipertensión Arterial</t>
  </si>
  <si>
    <t>d) Hiperreninismo hiperaldosteronismo</t>
  </si>
  <si>
    <t>d) Todas las respuestas anteriores son correctas</t>
  </si>
  <si>
    <t>a) Es capaz de desarrollar hiperfiltración ante glucosuria sostenida</t>
  </si>
  <si>
    <t>a) La HTA inicia generalmente con el estadio de nefropatía diabética clínica</t>
  </si>
  <si>
    <t>e) La microalbuminuria se presenta al inicio de la N.D tipo II y la HTA puede incluso antecederla</t>
  </si>
  <si>
    <t>e) Todas las opciones son correctas</t>
  </si>
  <si>
    <t>c) Hipocalcemia</t>
  </si>
  <si>
    <t>a) MDRD = 82 ml/min Albuminuria 60 mg/gr</t>
  </si>
  <si>
    <t>d) 5</t>
  </si>
  <si>
    <t>d) Hiperreninismo hipoaldosteronismo</t>
  </si>
  <si>
    <t>a) El tiempo de aparición de la HTA y la microalbuminuria</t>
  </si>
  <si>
    <t>c) La HTA inicia generalmente con la nefropatía diabética clínica, la microalbuminuria se presenta en la ND incipiente y en la fase preclínica hay hiperfiltración</t>
  </si>
  <si>
    <t>d) b + c son correctas</t>
  </si>
  <si>
    <t>c) Proteinuria no relacionada a diabetes</t>
  </si>
  <si>
    <t>e) Microalbuminuria</t>
  </si>
  <si>
    <t>f) Las respuestas D y E son correctas</t>
  </si>
  <si>
    <t>a) A partir de los 5 años del diagnóstico en la DBT tipo I</t>
  </si>
  <si>
    <t>f) Las opciones B y C son correctas</t>
  </si>
  <si>
    <t>e) Todos son mecanismos de los inhibidores de SGLT2</t>
  </si>
  <si>
    <t>c) IECA + bloqueantes cálcicos dihidropiridínicos + furosemida</t>
  </si>
  <si>
    <t>d) Inhibidor de la ECA</t>
  </si>
  <si>
    <t>d) ARAII</t>
  </si>
  <si>
    <t>d) b y c</t>
  </si>
  <si>
    <t>e) Para prevenir HTA severa usaría amlodipina aun en pacientes normotensos</t>
  </si>
  <si>
    <t>c) Para prevenir HTA severa usaría amlodipina aun en pacientes normotensos</t>
  </si>
  <si>
    <t>c) IECAs + Amlodipina</t>
  </si>
  <si>
    <t>b) IECAs + Amlodipina</t>
  </si>
  <si>
    <t>b) No, porque hay un incremento del riesgo de hipotensión arterial y de insuficiencia renal aguda con la terapia combinada en estos pacientes</t>
  </si>
  <si>
    <t>b) IECA/ARAII</t>
  </si>
  <si>
    <t>c) Los estudios realizados en nefropatía diabética no han definido en forma adecuada el efecto nefroprotector a largo plazo de la politerapia con un IECA y un bloqueante del receptor de la angiotensina</t>
  </si>
  <si>
    <t>d) Necrosis tubular aguda</t>
  </si>
  <si>
    <t>b) Prerrenal</t>
  </si>
  <si>
    <t>e) c y d son correctas</t>
  </si>
  <si>
    <t>a) AINES</t>
  </si>
  <si>
    <t>c) Rabdomiolisis</t>
  </si>
  <si>
    <t>c) Obstrucción urinaria</t>
  </si>
  <si>
    <t>b) La IRAguda produce generalmente GNREvolutiva</t>
  </si>
  <si>
    <t>b) La IRA produce generalmente GNREvolutiva</t>
  </si>
  <si>
    <t>a) Quemaduras extensas</t>
  </si>
  <si>
    <t>d) Rabdomiolisis</t>
  </si>
  <si>
    <t>c) Disminuye la excreción de Na y aumenta la reabsorción de urea</t>
  </si>
  <si>
    <t>e) La eritropoyetina se segrega y funciona adecuadamente</t>
  </si>
  <si>
    <t>a) Uso de material de contraste iodado endovenoso</t>
  </si>
  <si>
    <t>d) 400 cc/24hs</t>
  </si>
  <si>
    <t>c) La presencia de globo vesical</t>
  </si>
  <si>
    <t>a) Es compatible con IRA prerrenal</t>
  </si>
  <si>
    <t>c) Insuficiencia renal aguda, post renal, por cáncer de cuello uterino</t>
  </si>
  <si>
    <t>c) En presencia de litiasis hay que esperar que se detecten estas con una radiografía simple de abdomen en el 90% de los casos</t>
  </si>
  <si>
    <t>c) Causa pre renal de renal de insuficiencia renal aguda</t>
  </si>
  <si>
    <t>a) Causa pre renal de renal de insuficiencia renal aguda</t>
  </si>
  <si>
    <t>c) Una osmolaridad urinaria menor de 300</t>
  </si>
  <si>
    <t>¿Cuál de las siguientes NO es una complicación de la Insuficiencia Renal Aguda: Seleccione una:&lt;br /&gt;&lt;br /&gt;a) Hiperkalemia&lt;br /&gt;&lt;br /&gt;b) Hemorragia digestiva&lt;br /&gt;&lt;br /&gt;c) Edema agudo de pulmón&lt;br /&gt;&lt;br /&gt;d) Alcalosis respiratoria&lt;br /&gt;&lt;br /&gt;e) Acidosis metabólica</t>
  </si>
  <si>
    <t>d) Alcalosis respiratoria</t>
  </si>
  <si>
    <t>• &lt;b&gt;d) Alcalosis respiratoria:&lt;/b&gt; Es la respuesta correcta (opción que NO es una complicación). Las de de de de de fuentes establecen de manera expresa que, a nivel del de equilibrio ácido-base, la alcalosis respiratoria no de constituye una complicación de la insuficiencia renal de aguda, a diferencia de la acidosis metabólica (la cual de se genera por retención de hidrogeniones), la de hiperpotasemia, el edema agudo de pulmón y de la hemorragia digestiva.</t>
  </si>
  <si>
    <t>• &lt;b&gt;a) Hiperkalemia:&lt;/b&gt; Es una opción incorrecta (sí es de de una complicación). Constituye la alteración electrolítica de de más frecuente, grave y peligrosa de la fase de oligoanúrica de la IRA, con riesgo de arritmias de de de graves.&lt;br /&gt;• &lt;b&gt;b) Hemorragia digestiva:&lt;/b&gt; Es una opción incorrecta de de (sí es una complicación). Es un evento muy de frecuente con una alta incidencia (10-40%) y de de gran tasa de letalidad, asociada a la gastritis de urémica y a los defectos de la agregación plaquetaria.&lt;br /&gt;• &lt;b&gt;c) Edema agudo de pulmón:&lt;/b&gt; Es una de de opción incorrecta (sí es una complicación). La retención y sobrecarga de volumen derivada de la de oligoanuria o anuria se asocia a congestión de capilar pulmonar y edema pulmonar, requiriendo diálisis de de de de de urgente de forma refractaria.&lt;br /&gt;• &lt;b&gt;e) Acidosis metabólica:&lt;/b&gt; Es una de de opción incorrecta (sí es una complicación). La de de incapacidad renal aguda para excretar hidrogeniones y de de de retener/regenerar bicarbonato genera este tipo de acidosis en de de los pacientes con IRA.</t>
  </si>
  <si>
    <t>c) Debo estabilizar hemodinámicamente a mi paciente, hidratar y evitar nefrotóxicos</t>
  </si>
  <si>
    <t>d) Hipocalcemia severa</t>
  </si>
  <si>
    <t>c) Hiperkalemia con cambios electrocardiográficos</t>
  </si>
  <si>
    <t>d) Se utiliza para tratar la hipervolemia oligúrica</t>
  </si>
  <si>
    <t>a) Restablecer la función renal</t>
  </si>
  <si>
    <t>d) Hipoalbuminemia, edemas, hiperlipemia, hiperlipiduria, proteinuria mayor a 3500 mg/gr</t>
  </si>
  <si>
    <t>c) a y b son correctas</t>
  </si>
  <si>
    <t>a) Enfermedad por cambios mínimos</t>
  </si>
  <si>
    <t>c) Diabetes</t>
  </si>
  <si>
    <t>c) &gt;3.5g/24hrs</t>
  </si>
  <si>
    <t>c) Más de 3,5</t>
  </si>
  <si>
    <t>c) Glomerulonefritis membranosa</t>
  </si>
  <si>
    <t>b) Glomerulonefritis por cambios mínimos - Glomerulonefritis membranosa</t>
  </si>
  <si>
    <t>a) Trombosis venosa renal</t>
  </si>
  <si>
    <t>c) Hiperuricemia</t>
  </si>
  <si>
    <t>El tratamiento conservador del síndrome nefrótico incluye:&lt;br&gt;&lt;br&gt;a) Dieta hipoproteica, diuréticos de asa y beta bloqueantes&lt;br&gt;&lt;br&gt;b) IECA o ARA II, diuréticos de asa, dieta hipoproteica e hiposódica&lt;br&gt;&lt;br&gt;c) Diuréticos tiazídicos, beta bloqueantes, bloqueantes cálcicos y dieta hiposódica&lt;br&gt;&lt;br&gt;d) Bloqueantes cálcicos, diuréticos de asa y restricción de líquidos</t>
  </si>
  <si>
    <t>b) IECA o ARA II, diuréticos de asa, dieta hipoproteica e hiposódica</t>
  </si>
  <si>
    <t>d) IECA o ARA II, diuréticos de asa, dieta hipoproteica e hiposódico</t>
  </si>
  <si>
    <t>d) 90%</t>
  </si>
  <si>
    <t>a) Infección estreptocócica</t>
  </si>
  <si>
    <t>d) Un efecto dilucional</t>
  </si>
  <si>
    <t>c) Dislipemia</t>
  </si>
  <si>
    <t>c) Deterioro de función renal, HTA y microhematuria</t>
  </si>
  <si>
    <t>e) Síndrome nefritico</t>
  </si>
  <si>
    <t>a) Moderada</t>
  </si>
  <si>
    <t>d) Cilindros hemáticos</t>
  </si>
  <si>
    <t>c) En casos de evolución atípica con persistencia de proteinuria y deterioro de la función renal</t>
  </si>
  <si>
    <t>b) ASTO, complemento, proteinuria de 24 horas, función renal y orina completa</t>
  </si>
  <si>
    <t>a) Joven con HTA cilindros hemáticos y cociente prot/creat 500 mg/gr</t>
  </si>
  <si>
    <t>d) Oxalato de calcio</t>
  </si>
  <si>
    <t>a) Orinas alcalinas e infección urinaria</t>
  </si>
  <si>
    <t>¿Qué factores de riesgo se asocian con la formación de cálculos renales?&lt;br&gt;&lt;br&gt;a) Obesidad&lt;br&gt;&lt;br&gt;b) Infecciones urinarias recurrentes&lt;br&gt;&lt;br&gt;c) Ingesta baja de líquidos&lt;br&gt;&lt;br&gt;d) Todas las anteriores</t>
  </si>
  <si>
    <t>a) Dolor lumbar agudo</t>
  </si>
  <si>
    <t>c) Es una Glomerulopatía Primaria asociada a neoplasia predominantemente en adultos y ancianos cuyo tratamiento es inmunosupresor</t>
  </si>
  <si>
    <t>a) Glomerulonefritis focal y segmentaria</t>
  </si>
  <si>
    <t>d) Nefropatía por IgA</t>
  </si>
  <si>
    <t>d) No se asocia a ninguna de las anteriores</t>
  </si>
  <si>
    <t>d) Enfermedad celíaca</t>
  </si>
  <si>
    <t>b) Se caracterizan por proliferación celular en semilunas</t>
  </si>
  <si>
    <t>d) Hipertensión arterial sistémica</t>
  </si>
  <si>
    <t>c) Se caracterizan por proliferación celular en semilunas</t>
  </si>
  <si>
    <t>b) Glomerulonefritis rápidamente evolutiva</t>
  </si>
  <si>
    <t>a) Glomerulonefritis mesangial (Berger)</t>
  </si>
  <si>
    <t>e) Hematuria aislada recurrente</t>
  </si>
  <si>
    <t>d) Hematuria recurrente</t>
  </si>
  <si>
    <t>c) Nefropatía por IgA (Enfermedad de Berger)</t>
  </si>
  <si>
    <t>c) Nefropatía por IgA</t>
  </si>
  <si>
    <t>c) Se presenta generalmente como un síndrome nefrótico puro</t>
  </si>
  <si>
    <t>c) Glomerulonefritis membranoproliferativa</t>
  </si>
  <si>
    <t>c) Medición de anticuerpos contra estreptococo</t>
  </si>
  <si>
    <t>c) Continuar con la misma medicación y realizar nueva creatinina a la semana</t>
  </si>
  <si>
    <t>d) Balance negativo de agua y sal - Reposo</t>
  </si>
  <si>
    <t>b) La disminución de la proteinuria a corto plazo pronostica una tasa más lenta de disminución de FG</t>
  </si>
  <si>
    <t>c) La nefritis lupica membranosa es la histología más biopsiada</t>
  </si>
  <si>
    <t>a) Semilunas fibrosas</t>
  </si>
  <si>
    <t>c) Presencia de semilunas celulares + hipercelularidad</t>
  </si>
  <si>
    <t>e) La nefritis lúpica clase IV (proliferativa difusa) es la de peor pronóstico</t>
  </si>
  <si>
    <t>b) Clase IV</t>
  </si>
  <si>
    <t>¿Cuál de estas aseveraciones de nefritis lúpica es correcta?&lt;br&gt;&lt;br&gt;a) La nefritis lúpica clase I (mesangial) se trata con inmunosupresores en su inducción&lt;br&gt;&lt;br&gt;b) La nefritis lúpica clase V (membranosa) se diagnostica por la proliferación mesangial&lt;br&gt;&lt;br&gt;c) La nefritis lúpica clase IV (proliferativa difusa) tiene mejor pronostico&lt;br&gt;&lt;br&gt;d) La nefritis lúpica clase IV (proliferativa difusa) es la de peor pronostico</t>
  </si>
  <si>
    <t>d) La nefritis lúpica clase IV (proliferativa difusa) es la de peor pronostico</t>
  </si>
  <si>
    <t>b) Metilprednisolona EV + Ciclofosfamida EV + Prednisona V.O.</t>
  </si>
  <si>
    <t>b) MetilPrednisona, Ciclofosfamida y Prednisona</t>
  </si>
  <si>
    <t>d) Sospecho glomerulonefritis rápidamente progresiva asociada a Lupus Eritematoso Sistémico (LES) por lo que realizo biopsia renal y pulso de corticoides más pulso de Ciclofosfamida</t>
  </si>
  <si>
    <t>b) Se caracteriza la combinación de hemorragia alveolar difusa y S. Nefritico</t>
  </si>
  <si>
    <t>d) La Granulomatosis de Wegener es ANCA C + y puede causar Mononeuritis Múltiple</t>
  </si>
  <si>
    <t>c) Púrpura de Schonlein-Henoch</t>
  </si>
  <si>
    <t>a) Síndrome de Goodpasture</t>
  </si>
  <si>
    <t>b) Vasculitis asociadas a ANCA +</t>
  </si>
  <si>
    <t>d) Las vasculitis de grandes vasos pueden causar hipertensión renovascular isquémico-tromboticos</t>
  </si>
  <si>
    <t>b) Poliangeitis granulomatosa (antes llamada Granulomatosis de Wegener)</t>
  </si>
  <si>
    <t>d) Arteritis de Takayasu</t>
  </si>
  <si>
    <t>c) El ANCA “c” es un anticuerpo anti proteinasa 3</t>
  </si>
  <si>
    <t>c) Glucocorticoides + ciclofosfamida + plasmaféresis</t>
  </si>
  <si>
    <t>d) Insuficiencia suprarrenal</t>
  </si>
  <si>
    <t>a) Glucocorticoides</t>
  </si>
  <si>
    <t>b) Glucocorticoides</t>
  </si>
  <si>
    <t>c) Glucocorticoides</t>
  </si>
  <si>
    <t>d) Hiperpotasemia</t>
  </si>
  <si>
    <t>a) 7,35 a 7,45</t>
  </si>
  <si>
    <t>a) Diarrea aguda</t>
  </si>
  <si>
    <t>d) Uso de diuréticos</t>
  </si>
  <si>
    <t xml:space="preserve">a) Alcalosis metabólica </t>
  </si>
  <si>
    <t xml:space="preserve">b) Disminución de la frecuencia respiratoria </t>
  </si>
  <si>
    <t>b) Alcalosis respiratoria</t>
  </si>
  <si>
    <t>a) Aumento de la frecuencia respiratoria</t>
  </si>
  <si>
    <t>b) 18</t>
  </si>
  <si>
    <t>c) Acidosis metabólica con acidosis respiratoria</t>
  </si>
  <si>
    <t>c) 12</t>
  </si>
  <si>
    <t>b) Acidosis metabólica con anión GAP elevado</t>
  </si>
  <si>
    <t>b) La presencia de más de 3 glóbulos rojos por campo de 40x</t>
  </si>
  <si>
    <t>c) La diuresis inferior a 100 ml en 24 hs</t>
  </si>
  <si>
    <t>a) 80 mL/min</t>
  </si>
  <si>
    <t>d) En desnutrición severa</t>
  </si>
  <si>
    <t>a) Una glomerulopatía</t>
  </si>
  <si>
    <t>f) Respuestas A y E son correctas</t>
  </si>
  <si>
    <t>d) Usando recipiente limpio y seco, con retención de 3 hs, procesando a las 2 hs como máximo, refrigerando la muestra a 6ºC</t>
  </si>
  <si>
    <t>d) La microhematuria es de causa glomerular</t>
  </si>
  <si>
    <t>c) Presencia de hematíes dismórficos en el sedimento</t>
  </si>
  <si>
    <t>b) Los cilindros granulosos frecuentemente se observan en la necrosis tubular aguda</t>
  </si>
  <si>
    <t>c) En recipiente limpio y seco, retención de 4 hs, procesando a las 2 hs</t>
  </si>
  <si>
    <t>f) Respuestas a y e son correctas</t>
  </si>
  <si>
    <t>e) Las opciones A y D son correctas</t>
  </si>
  <si>
    <t>b) Es de causa glomerular</t>
  </si>
  <si>
    <t>d) El CKD EPI subestima el filtrado en un 20%</t>
  </si>
  <si>
    <t>c) Menos de 30</t>
  </si>
  <si>
    <t xml:space="preserve">c) Tomografía computada de abdomen </t>
  </si>
  <si>
    <t>c) Edad, peso (en kg), género y creatinina plasmática</t>
  </si>
  <si>
    <t>c) 70 mL/min</t>
  </si>
  <si>
    <t>b) Clearence teórico 35 mL/min</t>
  </si>
  <si>
    <t>a) Clearance teórico 40 mL/min</t>
  </si>
  <si>
    <t>d) En recipiente limpio y seco</t>
  </si>
  <si>
    <t>c) En recipiente limpio y seco</t>
  </si>
  <si>
    <t>a) Clearence teórico 75 ml/min</t>
  </si>
  <si>
    <t>c) Un factor producido por las células epiteliales del glomérulo que regula la permeabilidad de la barrera de filtración</t>
  </si>
  <si>
    <t>c) Depende de la concentración de sodio en la mácula densa</t>
  </si>
  <si>
    <t>d) Vasoconstricción protectora de la arteriola aferente</t>
  </si>
  <si>
    <t>c) Vasodilatación</t>
  </si>
  <si>
    <t>c) Liberación de renina por parte del aparato yuxtaglomerular</t>
  </si>
  <si>
    <t>c) La Ag 1.7 produce vasodilatación severa vía receptores AT2</t>
  </si>
  <si>
    <t>d) Protege al glomérulo con vasoconstricción aferente</t>
  </si>
  <si>
    <t>c) Tienen alta afinidad pero baja capacidad porque reabsorben sólo el 3% de la glucosa</t>
  </si>
  <si>
    <t>b) 120</t>
  </si>
  <si>
    <t>d) Vasodilatación de la Arteriola Aferente</t>
  </si>
  <si>
    <t>b) Hipercalcemia</t>
  </si>
  <si>
    <t>a) Vasodilatación de arteriola aferente con hiperfiltración</t>
  </si>
  <si>
    <t>c) La acción directa del receptor AT2 de AgII genera estrés oxidativo</t>
  </si>
  <si>
    <t>a) Hiperfiltración</t>
  </si>
  <si>
    <t>a) Fibrosis por inflamación mesangial e intersticial</t>
  </si>
  <si>
    <t>c) La acción directa del receptor AT2 de Ag II genera stress oxidativo</t>
  </si>
  <si>
    <t>d) El aumento de la presión intraglomerular</t>
  </si>
  <si>
    <t>e) Por el edema subcutáneo</t>
  </si>
  <si>
    <t>a) Por la osmolaridad plasmática</t>
  </si>
  <si>
    <t>a) Por el edema subcutáneo</t>
  </si>
  <si>
    <t>a) Que es fundamentalmente a expensas de proteínas de tamaño molecular relativamente pequeño</t>
  </si>
  <si>
    <t>a) Hipopotasemia</t>
  </si>
  <si>
    <t>b) Alteración del sodio, potasio y agua</t>
  </si>
  <si>
    <t>c) Menor a 115 mEq/L</t>
  </si>
  <si>
    <t>b) Letargia, confusión, estupor, hiporreflexia y convulsiones muy breves</t>
  </si>
  <si>
    <t>c) Letargia, confusión, estupor, hiporreflexia, convulsiones</t>
  </si>
  <si>
    <t>d) Convulsiones</t>
  </si>
  <si>
    <t xml:space="preserve">a) Con una tomografía de cerebro </t>
  </si>
  <si>
    <t>a) Marcado</t>
  </si>
  <si>
    <t>c) Es marcado, debe corregirse rápidamente</t>
  </si>
  <si>
    <t>c) La hiponatremia crónica debe corregirse inmediatamente para evitar el riesgo de edema cerebral</t>
  </si>
  <si>
    <t>c) La hiponatremia aguda sintomática debe ser corregida urgente</t>
  </si>
  <si>
    <t>a) La hiponatremia aguda sintomática debe corregirse con restricción hídrica</t>
  </si>
  <si>
    <t>c) La hiponatremia aguda se corrige con solución fisiológica 0.9% a 2 ml/kg/hr o en bolos de 150ml</t>
  </si>
  <si>
    <t>a) Lo hidrato con Dextrosa 5% - 10 sachet/24hrs</t>
  </si>
  <si>
    <t xml:space="preserve">
a) Espacio muerto fisiológico aumentado</t>
  </si>
  <si>
    <t>Final_FEB26</t>
  </si>
  <si>
    <t>2da Cátedra</t>
  </si>
  <si>
    <t xml:space="preserve">
c) Tromboembolismo pulmonar agudo</t>
  </si>
  <si>
    <t xml:space="preserve">
a) Neumonía en paciente hospitalizado mayor de 48 horas</t>
  </si>
  <si>
    <t>Final_MAR26</t>
  </si>
  <si>
    <t xml:space="preserve">
a) Streptococcus pneumoniae</t>
  </si>
  <si>
    <t>Final_Abr26?</t>
  </si>
  <si>
    <t xml:space="preserve">
b) Pneumocystis jirovecii</t>
  </si>
  <si>
    <t>Final_Mar26</t>
  </si>
  <si>
    <t xml:space="preserve">
b) Pseudomonas aeruginosa</t>
  </si>
  <si>
    <t xml:space="preserve">
a) Anaerobios orales mixtos</t>
  </si>
  <si>
    <t xml:space="preserve">
d) Pneumocystis jirovecii</t>
  </si>
  <si>
    <t xml:space="preserve">
c) Streptococcus pneumoniae</t>
  </si>
  <si>
    <t xml:space="preserve">
c) Disfagia silente</t>
  </si>
  <si>
    <t xml:space="preserve">
c) Tomografía computarizada de tórax</t>
  </si>
  <si>
    <t>Final_DIC25</t>
  </si>
  <si>
    <t xml:space="preserve">
c) Legionella pneumophila</t>
  </si>
  <si>
    <t xml:space="preserve">
a) Más de 130 puntos PSI</t>
  </si>
  <si>
    <t xml:space="preserve">
a) Resolución incompleta fisiológica</t>
  </si>
  <si>
    <t xml:space="preserve">
b) Pérdidas renales inapropiadas</t>
  </si>
  <si>
    <t xml:space="preserve">
d) Shock séptico</t>
  </si>
  <si>
    <t xml:space="preserve">
a) Elevación cabecera 30 grados</t>
  </si>
  <si>
    <t xml:space="preserve">
b) 7 días</t>
  </si>
  <si>
    <t xml:space="preserve">
c) Ambas secuenciales</t>
  </si>
  <si>
    <t xml:space="preserve">
b) Elevación cabecera 45 grados</t>
  </si>
  <si>
    <t xml:space="preserve">
b) Anual alta dosis</t>
  </si>
  <si>
    <t xml:space="preserve">
d) Ceftriaxona más azitromicina intravenosa</t>
  </si>
  <si>
    <t xml:space="preserve">
d) Hospitalizar e iniciar ceftriaxona</t>
  </si>
  <si>
    <t xml:space="preserve">
b) Vacuna antineumocócica conjugada 13</t>
  </si>
  <si>
    <t xml:space="preserve">
d) Hipoxemia crónica, vasoconstricción pulmonar</t>
  </si>
  <si>
    <t xml:space="preserve">
b) Todas las anteriores</t>
  </si>
  <si>
    <t xml:space="preserve">
c) Bronquítico crónico</t>
  </si>
  <si>
    <t xml:space="preserve">
d) Asma sobreimpuesta a EPOC</t>
  </si>
  <si>
    <t xml:space="preserve">
b) Uso ICS dosis altas</t>
  </si>
  <si>
    <t xml:space="preserve">
b) 8-12 semanas</t>
  </si>
  <si>
    <t xml:space="preserve">
b) 40 mg diarios</t>
  </si>
  <si>
    <t xml:space="preserve">
b) Ventilación mecánica no invasiva tentativa</t>
  </si>
  <si>
    <t xml:space="preserve">
a) Flebotomía terapéutica</t>
  </si>
  <si>
    <t xml:space="preserve">
a) Optimización EPOC oxigeno</t>
  </si>
  <si>
    <t xml:space="preserve">
c) Ventilación mecánica no invasiva con presión positiva</t>
  </si>
  <si>
    <t xml:space="preserve">
a) Broncodilatadores de acción corta inhalados</t>
  </si>
  <si>
    <t xml:space="preserve">
b) Corregir acidosis respiratoria pH mayor que 7.30</t>
  </si>
  <si>
    <t xml:space="preserve">
d) pH menor que 7.25 pese tratamiento óptimo</t>
  </si>
  <si>
    <t xml:space="preserve">
b) PaCO2 mayor que 50 mmHg pH menor que 7.35</t>
  </si>
  <si>
    <t xml:space="preserve">
d) N-acetilcisteína 600 mg diarios</t>
  </si>
  <si>
    <t xml:space="preserve">
c) Vacuna conjugada 20 valente sola</t>
  </si>
  <si>
    <t xml:space="preserve">
b) Eosinófilos mayor que 300/µl</t>
  </si>
  <si>
    <t xml:space="preserve">
a) Ventilación mecánica no invasiva</t>
  </si>
  <si>
    <t xml:space="preserve">
a) LABA más LAMA</t>
  </si>
  <si>
    <t xml:space="preserve">
b) PaCO2 mayor que 55 mmHg diurno</t>
  </si>
  <si>
    <t xml:space="preserve">
d) Exacerbaciones crónicas FEV1 menor que 50%</t>
  </si>
  <si>
    <t xml:space="preserve">
b) Hipertensión pulmonar secundaria con cor pulmonale y compromiso renal congestivo</t>
  </si>
  <si>
    <t xml:space="preserve">
b) Oscilación circadiana broncomotora</t>
  </si>
  <si>
    <t xml:space="preserve">
d) Asma aspirino-intolerante</t>
  </si>
  <si>
    <t xml:space="preserve">
b) Asma sobreimpuesta tabaco</t>
  </si>
  <si>
    <t xml:space="preserve">
d) PaCO2 mayor que 45 mmHg</t>
  </si>
  <si>
    <t xml:space="preserve">
c) Candidiasis orofaríngea</t>
  </si>
  <si>
    <t xml:space="preserve">
c) Corticoides orales crónicos</t>
  </si>
  <si>
    <t xml:space="preserve">
b) Hipopotasemia</t>
  </si>
  <si>
    <t xml:space="preserve">
c) Observación 2 horas</t>
  </si>
  <si>
    <t xml:space="preserve">
a) Dieta hipocalórica supervisada</t>
  </si>
  <si>
    <t xml:space="preserve">
c) Anti-IL5 monoclonal</t>
  </si>
  <si>
    <t xml:space="preserve">
b) Cada 4 semanas x3 luego cada 8 semanas</t>
  </si>
  <si>
    <t xml:space="preserve">
c) Cambiar a montelukast</t>
  </si>
  <si>
    <t xml:space="preserve">
a) Fluticasona nasal más budesonida inhalada</t>
  </si>
  <si>
    <t xml:space="preserve">
d) Ventilación mecánica no invasiva</t>
  </si>
  <si>
    <t xml:space="preserve">
c) Cambiar a formoterol-budesonida</t>
  </si>
  <si>
    <t xml:space="preserve">
a) Asma paso 4 no controlada</t>
  </si>
  <si>
    <t xml:space="preserve">
c) Prednisona oral</t>
  </si>
  <si>
    <t xml:space="preserve">
a) Sulfato de magnesio</t>
  </si>
  <si>
    <t xml:space="preserve">
d) pH pleural menor que 7.20</t>
  </si>
  <si>
    <t xml:space="preserve">
a) Silicosis concomitante</t>
  </si>
  <si>
    <t xml:space="preserve">
a) Tuberculosis laringea</t>
  </si>
  <si>
    <t xml:space="preserve">
d) Realizar prueba de susceptibilidad a fármacos</t>
  </si>
  <si>
    <t xml:space="preserve">
c) Osteoporosis por rifampicina</t>
  </si>
  <si>
    <t xml:space="preserve">
b) Rifampicina</t>
  </si>
  <si>
    <t xml:space="preserve">
a) Prolongación QTc</t>
  </si>
  <si>
    <t xml:space="preserve">
a) Reacción paradójica inflamatoria</t>
  </si>
  <si>
    <t xml:space="preserve">
c) Piridoxina intravenosa</t>
  </si>
  <si>
    <t xml:space="preserve">
d) Síndrome inflamatorio paradójico de reconstitución inmune</t>
  </si>
  <si>
    <t xml:space="preserve">
a) Levofloxacino</t>
  </si>
  <si>
    <t xml:space="preserve">
b) Ajustar dosis pirazinamida etambutol</t>
  </si>
  <si>
    <t xml:space="preserve">
c) 4 a 8 semanas</t>
  </si>
  <si>
    <t xml:space="preserve">
d) Cuadroterapia antituberculosa completa</t>
  </si>
  <si>
    <t xml:space="preserve">
d) 6 meses</t>
  </si>
  <si>
    <t xml:space="preserve">
c) Antituberculosos 9-12 meses</t>
  </si>
  <si>
    <t xml:space="preserve">
a) Isoniazida 9 meses</t>
  </si>
  <si>
    <t xml:space="preserve">
b) Cuadroterapia más corticoides 2 meses</t>
  </si>
  <si>
    <t xml:space="preserve">
b) Isoniazida 9 meses</t>
  </si>
  <si>
    <t xml:space="preserve">
d) Cuadroterapia completa</t>
  </si>
  <si>
    <t xml:space="preserve">
b) Bedaquilina</t>
  </si>
  <si>
    <t xml:space="preserve">
a) Opacidades alveolares bilaterales no explicadas por atelectasias</t>
  </si>
  <si>
    <t xml:space="preserve">
d) PaO2/FiO2 menor que 150 mmHg</t>
  </si>
  <si>
    <t xml:space="preserve">
c) Volumen tidal 6-8 ml/kg peso ideal</t>
  </si>
  <si>
    <t xml:space="preserve">
b) Hipoventilación central por depresión del sistema nervioso central</t>
  </si>
  <si>
    <t xml:space="preserve">
d) Shunt intrapulmonar por edema alveolar</t>
  </si>
  <si>
    <t xml:space="preserve">
b) Insuficiencia respiratoria tipo II hipercápnica</t>
  </si>
  <si>
    <t xml:space="preserve">
b) Gasometria arterial seriadas</t>
  </si>
  <si>
    <t xml:space="preserve">
c) Relación PaO2/FiO2</t>
  </si>
  <si>
    <t xml:space="preserve">
a) Ventilación no invasiva con presión positiva</t>
  </si>
  <si>
    <t xml:space="preserve">
c) Hemorragia alveolar en contexto de anticoagulación y congestión</t>
  </si>
  <si>
    <t xml:space="preserve">
b) Hemorragia alveolar en contexto de anticoagulación y congestión</t>
  </si>
  <si>
    <t>13_Varios</t>
  </si>
  <si>
    <t xml:space="preserve">
b) Estudio oncológico completo sin descuidar el ajuste cardiorrenal</t>
  </si>
  <si>
    <t xml:space="preserve">
a) Síntomas y signos de IC con FEVI mayor o igual a 50% y evidencia de disfunción diastólica o alteraciones estructurales del VI</t>
  </si>
  <si>
    <t xml:space="preserve">
b) Disfunción sistólica con reducción de la contractilidad y del volumen sistólico</t>
  </si>
  <si>
    <t xml:space="preserve">
a) Estadio B</t>
  </si>
  <si>
    <t xml:space="preserve">
c) NYHA II</t>
  </si>
  <si>
    <t xml:space="preserve">
d) Estadio D</t>
  </si>
  <si>
    <t xml:space="preserve">
d) Insuficiencia cardíaca con fracción de eyección reducida (HFrEF)</t>
  </si>
  <si>
    <t xml:space="preserve">
a) Ayuda a orientar fisiopatología y evidencia terapéutica, pero siempre debe integrarse con la clínica, comorbilidades y objetivos individualizados del paciente</t>
  </si>
  <si>
    <t xml:space="preserve">
b) Niveles elevados apoyan el diagnóstico de IC en contexto clinico adecuado y se asocian con peor pronostico</t>
  </si>
  <si>
    <t xml:space="preserve">
a) Tos seca persistente relacionada con el inhibidor de la enzima convertidora</t>
  </si>
  <si>
    <t xml:space="preserve">
b) Edema agudo de pulmón</t>
  </si>
  <si>
    <t xml:space="preserve">
b) Revisión sistemática de polifarmacia con simplificación de esquemas cuando sea posible</t>
  </si>
  <si>
    <t xml:space="preserve">
b) Implante de desfibrilador automático (DAI)</t>
  </si>
  <si>
    <t xml:space="preserve">
d) Control estricto de la presión arterial y del volumen intravascular</t>
  </si>
  <si>
    <t xml:space="preserve">
d) Ultrafiltración o diálisis con enfoque de decongestion</t>
  </si>
  <si>
    <t xml:space="preserve">
d) Diuréticos en dosis cuidadas, monitorizando presión y función renal</t>
  </si>
  <si>
    <t xml:space="preserve">
b) Betabloqueantes (no iniciar ni aumentar dosis en fase aguda descompensada)</t>
  </si>
  <si>
    <t xml:space="preserve">
a) Resincronización cardíaca (TRC) si cumple criterios eléctricos y clínicos</t>
  </si>
  <si>
    <t xml:space="preserve">
a) Ser reevaluados después de tres meses de tratamiento óptimo para valorar implantación de DAI si persiste disfunción grave</t>
  </si>
  <si>
    <t xml:space="preserve">
a) Inhibidor de la enzima convertidora o sacubitrilo-valsartán con monitoreo renal</t>
  </si>
  <si>
    <t xml:space="preserve">
d) Tratamiento de la apnea del sueño, reducción de peso, control de presión y bloqueo renina-angiotensina</t>
  </si>
  <si>
    <t xml:space="preserve">
c) Descongestión agresiva con diuréticos y posible ultrafiltración</t>
  </si>
  <si>
    <t xml:space="preserve">
b) Añadir antagonista de mineralocorticoides vigilando potasio y función renal</t>
  </si>
  <si>
    <t xml:space="preserve">
b) Asociación de diuréticos de asa con tiazidas y valoración de ultrafiltración</t>
  </si>
  <si>
    <t xml:space="preserve">
a) Restricción moderada de sodio y manejo cuidadoso del volumen</t>
  </si>
  <si>
    <t xml:space="preserve">
a) Continuar la descongestión vigilando función renal y síntomas</t>
  </si>
  <si>
    <t xml:space="preserve">
c) Progresión de síndrome cardiorrenal con riñones vulnerables</t>
  </si>
  <si>
    <t xml:space="preserve">
a) Estimulación vagal y afectación del nodo sinusal o AV en ocasiones respondiendo a atropina</t>
  </si>
  <si>
    <t xml:space="preserve">
c) Pacientes diabéticos, ancianos y mujeres, donde predominan síntomas atípicos como disnea o malestar general</t>
  </si>
  <si>
    <t xml:space="preserve">
a) Eco de estrés con dobutamina o prueba de perfusión miocárdica, en lugar de ergometría convencional sola</t>
  </si>
  <si>
    <t xml:space="preserve">
b) Dolor torácico no cardíaco o cardiopatía isquémica microvascular, que requieren enfoque diferenciado</t>
  </si>
  <si>
    <t xml:space="preserve">
b) Necesita demostración de cambio dinámico de troponina y contexto clínico para diagnosticar IAM; la elevación crónica puede reflejar daño miocárdico estructural</t>
  </si>
  <si>
    <t xml:space="preserve">
a) Infarto de miocardio sin elevación de ST, más que angina inestable pura, debido a elevación significativa de troponinas con cinética</t>
  </si>
  <si>
    <t xml:space="preserve">
d) Necrosis transmural establecida en el territorio correspondiente</t>
  </si>
  <si>
    <t xml:space="preserve">
d) Fase muy precoz de IAM, donde cambios sutiles de T pueden preceder a elevación de ST y troponina; precisa monitorización estrecha y repetición de ECG y biomarcadores</t>
  </si>
  <si>
    <t xml:space="preserve">
b) Territorio isquémico extenso, por ejemplo mayor del diez a quince por ciento del miocardio, de grado moderado a severo.</t>
  </si>
  <si>
    <t xml:space="preserve">
b) Tratar como posible IAMCEST equivalente, valorando reperfusión urgente si el contexto clínico es compatible</t>
  </si>
  <si>
    <t xml:space="preserve">
b) Síndrome coronario crónico con enfermedad renal crónica y EPOC</t>
  </si>
  <si>
    <t xml:space="preserve">
a) Se asocia a peor pronóstico incluso en no diabéticos, por lo que conviene controlarla de forma razonable sin hipoglucemias</t>
  </si>
  <si>
    <t xml:space="preserve">
d) Infartos transmurales de primera vez, ancianos, mujeres, sin reperfusión o con reperfusión muy tardía</t>
  </si>
  <si>
    <t xml:space="preserve">
b) Desfibrilación eléctrica inmediata con RCP de alta calidad, seguida de tratamiento de la causa desencadenante</t>
  </si>
  <si>
    <t xml:space="preserve">
b) La prevención mediante reperfusión rápida y tratamiento integral reduce su incidencia, pero la vigilancia activa de arritmias, fallos mecánicos, insuficiencia cardiaca y complicaciones tromboembólicas sigue siendo esencial para mejorar la supervivencia</t>
  </si>
  <si>
    <t xml:space="preserve">
d) Insuficiencia cardíaca, arritmias ventriculares y tromboembolismo sistémico, a veces requiriendo anticoagulación prolongada</t>
  </si>
  <si>
    <t xml:space="preserve">
b) La pared está constituida solamente por pericardio y trombo, con alto riesgo de rotura; mientras que el aneurisma verdadero incluye todas las capas necróticas adelgazadas</t>
  </si>
  <si>
    <t xml:space="preserve">
b) Ranolazina, si está disponible y no hay contraindicaciones</t>
  </si>
  <si>
    <t xml:space="preserve">
c) Ticagrelor y prasugrel tienen inicio de acción más rápido y potente que clopidogrel, pero su elección depende de edad, riesgo hemorrágico y contexto anatómico</t>
  </si>
  <si>
    <t xml:space="preserve">
b) Fibrinolisis inmediata y estrategia farmacoinvasiva programando ICP en las siguientes horas</t>
  </si>
  <si>
    <t xml:space="preserve">
a) Reperfusión urgente con ICP primaria, simultáneamente con soporte hemodinámico (vasopresores, inotrópicos, eventualmente dispositivos), idealmente sin demoras</t>
  </si>
  <si>
    <t xml:space="preserve">
a) El peso del tratamiento anticoagulante a largo plazo es mayor, porque la fuente es proximal (aurícula o válvulas) más que la pared arterial</t>
  </si>
  <si>
    <t xml:space="preserve">
d) Coronariografía invasiva precoz idealmente dentro de las primeras veinticuatro horas</t>
  </si>
  <si>
    <t xml:space="preserve">
c) Reevaluar síntomas y factores de riesgo, mantener DAPT el tiempo recomendado, estatina alta intensidad y control estricto de HTA y diabetes</t>
  </si>
  <si>
    <t xml:space="preserve">
c) Puede mejorar la resolución del trombo en el contexto de ICP compleja en centros con experiencia, aunque su uso empírico sistemático ha disminuido</t>
  </si>
  <si>
    <t xml:space="preserve">
d) Tratamiento médico óptimo intensivo (antianginosos, antiagregación, estatina alta intensidad, IECA) y reevaluación</t>
  </si>
  <si>
    <t xml:space="preserve">
c) Control estricto de PA, LDL, glucemia, abandono de tabaco, antiagregación, estatinas de alta potencia y combinación de antianginosos según tolerancia</t>
  </si>
  <si>
    <t xml:space="preserve">
d) La revascularización mejora la calidad de vida y reduce la angina a corto plazo, pero las diferencias tienden a atenuarse a medio plazo cuando el tratamiento médico es óptimo</t>
  </si>
  <si>
    <t xml:space="preserve">
b) Anticoagulación parenteral con heparina de bajo peso o fondaparinux, según protocolo</t>
  </si>
  <si>
    <t xml:space="preserve">
a) Ofrece mejor resultado pronóstico a largo plazo en términos de muerte e infarto en muchos estudios</t>
  </si>
  <si>
    <t xml:space="preserve">
d) Indicación de anticoagulación sistémica (por ejemplo, heparina seguida de anticoagulante oral) salvo contraindicación, para prevenir nuevos eventos embólicos</t>
  </si>
  <si>
    <t xml:space="preserve">
b) Reduce dilatación y mejora pronóstico, siendo pilar en prevención de insuficiencia cardíaca crónica</t>
  </si>
  <si>
    <t xml:space="preserve">
a) Alta precoz con optimización de tratamiento y prueba de isquemia ambulatoria programada</t>
  </si>
  <si>
    <t xml:space="preserve">
a) Revascularización coronaria (angioplastia o cirugía) además del tratamiento médico, dado el territorio isquémico extenso y la limitación funcional</t>
  </si>
  <si>
    <t xml:space="preserve">
d) Calcioantagonistas e incluso nitratos de larga acción, evitando betabloqueantes puros no vasodilatadores</t>
  </si>
  <si>
    <t xml:space="preserve">
c) Persistencia de elevación del ST de descenso insignificante alrededor de noventa minutos y dolor isquémico sostenido</t>
  </si>
  <si>
    <t xml:space="preserve">
a) En ausencia de alto riesgo coronario o revascularización rutinaria no reduce claramente la mortalidad frente a un tratamiento médico general</t>
  </si>
  <si>
    <t xml:space="preserve">
a) Prolongación del intervalo QT por fármacos, trastornos electrolíticos o canalopatías, por lo que el manejo incluye magnesio intravenoso y corrección de QT</t>
  </si>
  <si>
    <t xml:space="preserve">
c) Taquicardia ventricular hasta demostrar lo contrario, por lo que se debe tratar como tal (por ejemplo, amiodarona intravenosa) si no se dispone de diagnóstico electrofisiológico certero</t>
  </si>
  <si>
    <t xml:space="preserve">
b) Ondas en "dientes de sierra" regulares a frecuencia auricular mayor que doscientos cuarenta por minuto, más visibles en derivaciones inferiores, con conducción aurículo-ventricular habitualmente dos a uno</t>
  </si>
  <si>
    <t xml:space="preserve">
b) Bloqueo AV de segundo grado tipo Mobitz I (Wenckebach).</t>
  </si>
  <si>
    <t xml:space="preserve">
c) Bloqueantes del nodo AV aislados como verapamilo, diltiazem, digoxina o betabloqueantes</t>
  </si>
  <si>
    <t xml:space="preserve">
b) Control de frecuencia con betabloqueantes o calcioantagonistas y valorar anticoagulación</t>
  </si>
  <si>
    <t xml:space="preserve">
b) Implante de desfibrilador automático implantable (DAI) junto a optimización del tratamiento médico y posible ablación según recurrencias</t>
  </si>
  <si>
    <t xml:space="preserve">
a) Ablación con catéter de la vía lenta nodal en un centro de electrofisiología, dada su alta tasa de éxito y bajo riesgo</t>
  </si>
  <si>
    <t xml:space="preserve">
c) Alta tasa de curación, reducción de recurrencias y mejora de calidad de vida, evitando efectos adversos de antiarrítmicos a largo plazo en muchas taquicardias reentrantes.</t>
  </si>
  <si>
    <t xml:space="preserve">
d) Presión sistólica Mayor o igual a 140 mmHg y/o diastólica Mayor o igual a 90 mmHg en mediciones repetidas</t>
  </si>
  <si>
    <t xml:space="preserve">
a) Es un factor de riesgo continuo y mayor, cuya estratificación y diagnóstico requieren medición correcta de PA, evaluación de riesgo global y pesquisa de daño de órgano diana</t>
  </si>
  <si>
    <t xml:space="preserve">
d) Daño agudo de órgano diana (encefalopatia, ictus, síndrome coronario agudo, disección aórtica, edema agudo de pulmón, etc.).</t>
  </si>
  <si>
    <t xml:space="preserve">
a) PA elevada en consulta (Mayor o igual a 140/90) con valores ambulatorios de 24 h dentro de rango normal</t>
  </si>
  <si>
    <t xml:space="preserve">
c) PAS 140–159 mmHg y/o PAD 90–99 mmHg</t>
  </si>
  <si>
    <t xml:space="preserve">
c) Es frecuente la HTA sistólica aislada por rigidez arterial, con mayor riesgo de eventos cerebrales</t>
  </si>
  <si>
    <t xml:space="preserve">
d) Preeclampsia severa</t>
  </si>
  <si>
    <t xml:space="preserve">
a) Iniciar precozmente combinación de fármacos de primera línea junto a cambios intensivos de estilo de vida, individualizando objetivos según riesgo y comorbilidades</t>
  </si>
  <si>
    <t xml:space="preserve">
c) Reducción rápida pero controlada de la PA con fármacos IV, evitando descensos bruscos excesivos, en unidad monitorizada</t>
  </si>
  <si>
    <t xml:space="preserve">
d) Bloqueo renina-angiotensina más reducción de presión, asociado a ejercicio regular</t>
  </si>
  <si>
    <t xml:space="preserve">
d) Metildopa, labetalol o nifedipino de liberación prolongada</t>
  </si>
  <si>
    <t xml:space="preserve">
b) Bloqueo renina-angiotensina con objetivo de presión y albuminuria</t>
  </si>
  <si>
    <t xml:space="preserve">
b) IECA o ARA-II + calcioantagonista dihidropiridínico y/o diurético tiazídico o tipo tiazida</t>
  </si>
  <si>
    <t xml:space="preserve">
d) Siempre edema severo</t>
  </si>
  <si>
    <t xml:space="preserve">
c) Endocarditis definitiva</t>
  </si>
  <si>
    <t xml:space="preserve">
c) Etiologías fastidiosas como Coxiella o Bartonella</t>
  </si>
  <si>
    <t xml:space="preserve">
b) Incluyen PET TC y TC cardíaca como criterios mayores en contextos seleccionados.</t>
  </si>
  <si>
    <t xml:space="preserve">
a) Analítica completa incluyendo función renal y urinálisis</t>
  </si>
  <si>
    <t xml:space="preserve">
b) Patología neoplásica colorrectal</t>
  </si>
  <si>
    <t xml:space="preserve">
b) Absceso perivalvular</t>
  </si>
  <si>
    <t xml:space="preserve">
c) Tratamiento antibiótico y decisión quirúrgica individualizada</t>
  </si>
  <si>
    <t xml:space="preserve">
b) Pacientes de muy alto riesgo como prótesis valvular o endocarditis previa</t>
  </si>
  <si>
    <t xml:space="preserve">
a) Beta lactámico asociado a aminoglucósido durante varias semanas</t>
  </si>
  <si>
    <t xml:space="preserve">
d) Diagnóstico con criterios Duke actualizados e imagen avanzada, tratamiento antibiótico prolongado y valoración precoz de cirugía en situaciones de riesgo</t>
  </si>
  <si>
    <t xml:space="preserve">
c) Se requieren semanas de terapia intravenosa ajustada al germen y tipo de válvula</t>
  </si>
  <si>
    <t xml:space="preserve">
a) Disfunción sistólica con dilatación de cavidades</t>
  </si>
  <si>
    <t xml:space="preserve">
a) Trastorno del llenado con rigidez ventricular y presiones diastólicas altas</t>
  </si>
  <si>
    <t xml:space="preserve">
b) Secundaria tóxica</t>
  </si>
  <si>
    <t xml:space="preserve">
d) Síntomas de insuficiencia cardiaca derecha e izquierda con edemas y congestión</t>
  </si>
  <si>
    <t xml:space="preserve">
a) Miocardiopatía dilatada</t>
  </si>
  <si>
    <t xml:space="preserve">
c) Taquiarritmias ventriculares malignas</t>
  </si>
  <si>
    <t xml:space="preserve">
d) Historia familiar de muerte súbita, síncope inexplicado o grosor máximo septal muy aumentado</t>
  </si>
  <si>
    <t xml:space="preserve">
c) Fibrilación auricular o trombos intracavitarios</t>
  </si>
  <si>
    <t xml:space="preserve">
c) Disminuyen mucho la precarga o poscarga</t>
  </si>
  <si>
    <t xml:space="preserve">
b) Descenso exagerado de la presión sistólica durante la inspiración</t>
  </si>
  <si>
    <t xml:space="preserve">
d) Ingurgitación yugular prominente con signo de Kussmaul</t>
  </si>
  <si>
    <t xml:space="preserve">
d) Derrame significativo con colapso diastólico de cavidades derechas y variación respiratoria marcada de flujos</t>
  </si>
  <si>
    <t xml:space="preserve">
c) Elevación difusa del ST con concavidad superior y descenso del PR</t>
  </si>
  <si>
    <t xml:space="preserve">
d) Dolor tipico, roce pericardico, cambios ECG compatibles o derrame pericárdico.</t>
  </si>
  <si>
    <t xml:space="preserve">
a) Variación respiratoria marcada de los flujos transmitrales y transtricuspídeos</t>
  </si>
  <si>
    <t xml:space="preserve">
b) Bueno, aunque con riesgo de recurrencias en un porcentaje relevante</t>
  </si>
  <si>
    <t xml:space="preserve">
b) Reduce el riesgo de nuevos episodios cuando se asocia a AINE</t>
  </si>
  <si>
    <t xml:space="preserve">
b) Casos seleccionados con contraindicación a AINE o enfermedades autoinmunes específicas</t>
  </si>
  <si>
    <t xml:space="preserve">
d) Asociarse a otros factores como tabaquismo, dislipidemia y diabetes</t>
  </si>
  <si>
    <t xml:space="preserve">
c) Grave de alto gradiente</t>
  </si>
  <si>
    <t xml:space="preserve">
c) Área menor o igual a uno coma cero centímetros cuadrados, gradiente medio menor de cuarenta, fracción de eyección normal y volumen sistólico reducido</t>
  </si>
  <si>
    <t xml:space="preserve">
d) Indicación de recambio valvular aórtico</t>
  </si>
  <si>
    <t xml:space="preserve">
b) Observación periódica y control de factores de riesgo sin cirugía inmediata</t>
  </si>
  <si>
    <t xml:space="preserve">
b) Pacientes añosos con alto riesgo o contraindicación quirúrgica</t>
  </si>
  <si>
    <t xml:space="preserve">
b) Remodelado ventricular y desplazamiento de los músculos papilares, que distorsionan el aparato valvular</t>
  </si>
  <si>
    <t xml:space="preserve">
a) Soplo diastólico en rulo con chasquido de apertura mitral</t>
  </si>
  <si>
    <t xml:space="preserve">
c) Dilatación auricular izquierda mantenida</t>
  </si>
  <si>
    <t xml:space="preserve">
a) Valvuloplastia mitral percutánea con balón</t>
  </si>
  <si>
    <t xml:space="preserve">
d) En fase temprana si es posible reparación con alta probabilidad de éxito</t>
  </si>
  <si>
    <t xml:space="preserve">
c) Aumento del diámetro telesistólico del ventrículo izquierdo</t>
  </si>
  <si>
    <t xml:space="preserve">
d) Valvuloplastia percutánea si la anatomía es favorable</t>
  </si>
  <si>
    <t xml:space="preserve">
b) Presencia de síntomas o signos de repercusión hemodinámica pulmonar</t>
  </si>
  <si>
    <t xml:space="preserve">
d) Neisseria gonorrhoeae</t>
  </si>
  <si>
    <t xml:space="preserve">
c) Escherichia coli diarrogénica</t>
  </si>
  <si>
    <t xml:space="preserve">
c) Staphylococcus saprophyticus</t>
  </si>
  <si>
    <t xml:space="preserve">
a) Escherichia coli uropatogénica</t>
  </si>
  <si>
    <t xml:space="preserve">
b) Compresión uretral prolongada</t>
  </si>
  <si>
    <t xml:space="preserve">
c) Trauma uretral mecánico</t>
  </si>
  <si>
    <t xml:space="preserve">
d) Trauma uretral coital</t>
  </si>
  <si>
    <t xml:space="preserve">
a) Fimosis fisiológica</t>
  </si>
  <si>
    <t xml:space="preserve">
d) Reflujo vesicoureteral grado IV</t>
  </si>
  <si>
    <t xml:space="preserve">
b) Cistoscopia hidrodistensión</t>
  </si>
  <si>
    <t xml:space="preserve">
d) Urocultivo limpio</t>
  </si>
  <si>
    <t xml:space="preserve">
b) Cistouretrografía miccional seriada (CUMS)</t>
  </si>
  <si>
    <t xml:space="preserve">
b) Cistouretrografía miccional</t>
  </si>
  <si>
    <t xml:space="preserve">
b) Ecografía renal y vesical</t>
  </si>
  <si>
    <t xml:space="preserve">
c) Grado V bilateral</t>
  </si>
  <si>
    <t xml:space="preserve">
a) Pielonefritis aguda</t>
  </si>
  <si>
    <t xml:space="preserve">
a) Cistitis hemorrágica bacteriana</t>
  </si>
  <si>
    <t xml:space="preserve">
b) Infección urinaria postoperatoria</t>
  </si>
  <si>
    <t xml:space="preserve">
c) Nitrofurantoína 2-3 mg/kg nocturna</t>
  </si>
  <si>
    <t xml:space="preserve">
a) Ciprofloxacino 750 mg dos veces al día durante 3 semanas</t>
  </si>
  <si>
    <t xml:space="preserve">
d) Pañal geriátrico permanente</t>
  </si>
  <si>
    <t xml:space="preserve">
d) Observación sin tratamiento</t>
  </si>
  <si>
    <t xml:space="preserve">
a) Estradiol vaginal crema 0.5 g dos veces semana</t>
  </si>
  <si>
    <t xml:space="preserve">
d) Ciprofloxacino 500 mg dos veces al día</t>
  </si>
  <si>
    <t xml:space="preserve">
a) Micción postcoital inmediata</t>
  </si>
  <si>
    <t xml:space="preserve">
a) Fosfomicina única dosis</t>
  </si>
  <si>
    <t xml:space="preserve">
c) Ciprofloxacino 400 mg intravenosa</t>
  </si>
  <si>
    <t xml:space="preserve">
c) Crema vaginal estrógenos</t>
  </si>
  <si>
    <t xml:space="preserve">
b) Estadio 3</t>
  </si>
  <si>
    <t xml:space="preserve">
b) Hiperparatiroidismo secundario (osteodistrofia renal)</t>
  </si>
  <si>
    <t xml:space="preserve">
b) Diverticulosis colónica</t>
  </si>
  <si>
    <t xml:space="preserve">
a) Insuficiencia cardíaca descompensada</t>
  </si>
  <si>
    <t xml:space="preserve">
b) 0.8 g/kg de peso ideal</t>
  </si>
  <si>
    <t xml:space="preserve">
d) Febuxostat 40 mg diarios</t>
  </si>
  <si>
    <t xml:space="preserve">
a) Bortezomib más dexametasona</t>
  </si>
  <si>
    <t xml:space="preserve">
c) Losartán 100 mg diarios</t>
  </si>
  <si>
    <t xml:space="preserve">
a) Calcitriol 0.25 mcg diarios</t>
  </si>
  <si>
    <t xml:space="preserve">
b) Bicarbonato sódico 650 mg tres veces al día</t>
  </si>
  <si>
    <t xml:space="preserve">
d) Todas las anteriores</t>
  </si>
  <si>
    <t xml:space="preserve">
d) Función renal y potasio al usar IECA/ARA-II y diuréticos, ajustando dosis según filtrado</t>
  </si>
  <si>
    <t xml:space="preserve">
b) Paciente sintomático con alta carga para cuidadores</t>
  </si>
  <si>
    <t xml:space="preserve">
b) 2 g de sodio equivalente a 5 g de cloruro de sodio</t>
  </si>
  <si>
    <t xml:space="preserve">
d) Hierro sacarosa intravenoso</t>
  </si>
  <si>
    <t xml:space="preserve">
d) Lácteos queso yogur</t>
  </si>
  <si>
    <t xml:space="preserve">
c) Eritropoyetina si Hb menor que 10 g/dl</t>
  </si>
  <si>
    <t xml:space="preserve">
a) Hb menor que 10 g/dl sintomática</t>
  </si>
  <si>
    <t xml:space="preserve">
b) Paratiroidectomía subtotal</t>
  </si>
  <si>
    <t xml:space="preserve">
a) Febuxostat 40 mg diarios</t>
  </si>
  <si>
    <t xml:space="preserve">
c) Presión arterial promedio 24 horas menor que 130/80 mmHg</t>
  </si>
  <si>
    <t xml:space="preserve">
c) Calcitriol 0.5 mcg diarios</t>
  </si>
  <si>
    <t xml:space="preserve">
d) Nefropatia diabética</t>
  </si>
  <si>
    <t xml:space="preserve">
a) Anual fondo ojo dilatado</t>
  </si>
  <si>
    <t xml:space="preserve">
c) Insulina detemir basal</t>
  </si>
  <si>
    <t xml:space="preserve">
c) Dapagliflozina 10 mg diarios</t>
  </si>
  <si>
    <t xml:space="preserve">
c) Menor que 130/80 mmHg</t>
  </si>
  <si>
    <t xml:space="preserve">
b) Losartán bloqueador receptor angiotensina</t>
  </si>
  <si>
    <t xml:space="preserve">
a) Inhibidores DPP-4 linagliptina</t>
  </si>
  <si>
    <t xml:space="preserve">
b) Reducir dosis insulina 20-30%</t>
  </si>
  <si>
    <t xml:space="preserve">
d) Reducir 25% sensibilidad aumentada</t>
  </si>
  <si>
    <t xml:space="preserve">
d) Necrosis medular AINE</t>
  </si>
  <si>
    <t xml:space="preserve">
d) Hipotensión prolongada intraoperatoria</t>
  </si>
  <si>
    <t xml:space="preserve">
a) Necrosis tubular aguda séptica</t>
  </si>
  <si>
    <t xml:space="preserve">
a) Nefropatía por cadenas ligeras</t>
  </si>
  <si>
    <t xml:space="preserve">
a) Hipoperfusión prerrenal</t>
  </si>
  <si>
    <t xml:space="preserve">
c) Síndrome cardiorrenal por congestión venosa y bajo gasto</t>
  </si>
  <si>
    <t xml:space="preserve">
b) Sindrome urémico hemolitico</t>
  </si>
  <si>
    <t xml:space="preserve">
c) Creatinina 2-3 veces basal</t>
  </si>
  <si>
    <t xml:space="preserve">
c) Lesión renal aguda</t>
  </si>
  <si>
    <t xml:space="preserve">
a) Cilindros granulares</t>
  </si>
  <si>
    <t xml:space="preserve">
c) Shock séptico con síndrome cardiorrenal y lesión renal aguda</t>
  </si>
  <si>
    <t xml:space="preserve">
c) Poliuria fase diurética</t>
  </si>
  <si>
    <t xml:space="preserve">
b) 5-alfa reductasa inhibidor</t>
  </si>
  <si>
    <t xml:space="preserve">
b) Suspender vancomicina diálisis</t>
  </si>
  <si>
    <t xml:space="preserve">
d) Stent ureteral bilateral</t>
  </si>
  <si>
    <t xml:space="preserve">
d) 200-300 ml/h alcalinización</t>
  </si>
  <si>
    <t xml:space="preserve">
a) Glomeruloesclerosis focal segmentaria</t>
  </si>
  <si>
    <t xml:space="preserve">
a) Membranosa</t>
  </si>
  <si>
    <t xml:space="preserve">
c) Síndrome nefrótico</t>
  </si>
  <si>
    <t xml:space="preserve">
c) Enfermedad de cambios mínimos</t>
  </si>
  <si>
    <t xml:space="preserve">
b) Tromboembolismo venoso y pulmonar</t>
  </si>
  <si>
    <t xml:space="preserve">
d) Preeclampsia</t>
  </si>
  <si>
    <t xml:space="preserve">
c) Micofenolato</t>
  </si>
  <si>
    <t xml:space="preserve">
a) Glomerulonefritis post-infecciosa</t>
  </si>
  <si>
    <t xml:space="preserve">
a) Antiestreptolisina O elevada</t>
  </si>
  <si>
    <t xml:space="preserve">
d) Remisión completa</t>
  </si>
  <si>
    <t xml:space="preserve">
c) Citrato de potasio 40 mEq tres veces al día</t>
  </si>
  <si>
    <t xml:space="preserve">
b) Autosómica dominante</t>
  </si>
  <si>
    <t xml:space="preserve">
d) Colapso focal segmentaria</t>
  </si>
  <si>
    <t xml:space="preserve">
c) Amiloidosis AL</t>
  </si>
  <si>
    <t xml:space="preserve">
a) Glomerulonefritis membranosa</t>
  </si>
  <si>
    <t xml:space="preserve">
c) Depósitos amiloide intersticio</t>
  </si>
  <si>
    <t xml:space="preserve">
b) Nefropatía por IgA</t>
  </si>
  <si>
    <t xml:space="preserve">
b) Post-nefrectomía</t>
  </si>
  <si>
    <t xml:space="preserve">
a) Indicación inmediata de rituximab</t>
  </si>
  <si>
    <t xml:space="preserve">
c) Preeclampsia superpuesta</t>
  </si>
  <si>
    <t xml:space="preserve">
c) IECA estatinas</t>
  </si>
  <si>
    <t xml:space="preserve">
c) Reducción de la progresión de enfermedad renal crónica en 40%</t>
  </si>
  <si>
    <t xml:space="preserve">
a) Micofenolato mofetilo 2 g/d</t>
  </si>
  <si>
    <t xml:space="preserve">
b) Pauci-inmune necrotizante</t>
  </si>
  <si>
    <t xml:space="preserve">
c) Granulomatosis eosinofílica con poliangeítis (Churg-Strauss)</t>
  </si>
  <si>
    <t xml:space="preserve">
b) Granulomatosis poliangeitis</t>
  </si>
  <si>
    <t xml:space="preserve">
b) Goodpasture syndrome</t>
  </si>
  <si>
    <t xml:space="preserve">
c) Creatinina mayor que 4 mg/dl</t>
  </si>
  <si>
    <t xml:space="preserve">
c) Plasmaféresis</t>
  </si>
  <si>
    <t xml:space="preserve">
a) Atrofia renal simétrica</t>
  </si>
  <si>
    <t xml:space="preserve">
b) Necrosis fibrinoide arteriolar</t>
  </si>
  <si>
    <t xml:space="preserve">
b) Captopril 25 mg TID</t>
  </si>
  <si>
    <t>En la &lt;b&gt;insuficiencia mitral&lt;/b&gt;, el hallazgo auscultatorio distintivo es un &lt;b&gt;soplo holosistólico&lt;/b&gt; (en barra o chorro de vapor) auscultado en el foco mitral (&lt;b&gt;ápex&lt;/b&gt;) con irradiación típica hacia la &lt;b&gt;axila&lt;/b&gt;.</t>
  </si>
  <si>
    <t>&lt;b&gt;AUSCULTACIÓN DE LA INSUFICIENCIA MITRAL&lt;/b&gt;&lt;br /&gt;&lt;br /&gt;Al examen físico, la auscultación en el foco mitral revela los siguientes hallazgos característicos:&lt;br /&gt;• &lt;b&gt;R1 (Primer ruido):&lt;/b&gt; Disminuido o apagado por el compromiso mecánico del cierre valvular que no logra coaptar herméticamente.&lt;br /&gt;• &lt;b&gt;R2 (Segundo ruido):&lt;/b&gt; Puede presentarse desdoblado.&lt;br /&gt;• &lt;b&gt;Soplo:&lt;/b&gt; El silencio sistólico está ocupado patológicamente. Se detecta un &lt;b&gt;soplo holosistólico&lt;/b&gt; (pansistólico), agudo y de alta intensidad, descrito como soplo &lt;b&gt;"en barra"&lt;/b&gt; (sin caída de intensidad desde el inicio hasta el final) o en &lt;b&gt;"chorro de vapor"&lt;/b&gt;. Posee una irradiación típica hacia la &lt;b&gt;axila&lt;/b&gt; o al foco pulmonar.&lt;br /&gt;• &lt;b&gt;R3 (Tercer ruido):&lt;/b&gt; Puede estar presente por brusca entrada de volumen regurgitante desde la aurícula hacia el ventrículo en diástole.</t>
  </si>
  <si>
    <t>Final_Feb2026?</t>
  </si>
  <si>
    <t>Final_Dic25?</t>
  </si>
  <si>
    <t>Final_SinFecha</t>
  </si>
  <si>
    <t>2026/06/20---13:35:48---IRNYUL4BW1</t>
  </si>
  <si>
    <t>2026/06/20---13:35:48---94YZ40DU1N</t>
  </si>
  <si>
    <t>2026/06/20---13:35:48---XLJ6GZ30VU</t>
  </si>
  <si>
    <t>2026/06/20---13:35:48---9528MKGKQK</t>
  </si>
  <si>
    <t>2026/06/20---13:35:48---TIE90C38I8</t>
  </si>
  <si>
    <t>2026/06/20---13:35:48---6H0DXU1T8D</t>
  </si>
  <si>
    <t>2026/06/20---13:35:48---KUIG1ZEBGG</t>
  </si>
  <si>
    <t>2026/06/20---13:35:48---34E7UZB0G4</t>
  </si>
  <si>
    <t>2026/06/20---13:35:48---56Z1KIX2ZV</t>
  </si>
  <si>
    <t>2026/06/20---13:35:48---QBUVG3K2TA</t>
  </si>
  <si>
    <t>2026/06/20---13:35:48---OPIBPZR49O</t>
  </si>
  <si>
    <t>2026/06/20---13:35:48---RZIG8S6CYP</t>
  </si>
  <si>
    <t>2026/06/20---13:35:48---FOPA3LYQEA</t>
  </si>
  <si>
    <t>2026/06/20---13:35:48---GY4M8Q95PT</t>
  </si>
  <si>
    <t>2026/06/20---13:35:48---UC19A5MXX6</t>
  </si>
  <si>
    <t>2026/06/20---13:35:48---38RIPDHZ8X</t>
  </si>
  <si>
    <t>2026/06/20---13:35:48---Y52J4ZIUUI</t>
  </si>
  <si>
    <t>2026/06/20---13:35:48---LCJAIJGZFV</t>
  </si>
  <si>
    <t>2026/06/20---13:35:48---9Q87W6IKHZ</t>
  </si>
  <si>
    <t>2026/06/20---13:35:48---6SF8H8RI5Y</t>
  </si>
  <si>
    <t>2026/06/20---13:35:48---K1T3AQ5OXC</t>
  </si>
  <si>
    <t>2026/06/20---13:35:48---LQJYASDVFN</t>
  </si>
  <si>
    <t>2026/06/20---13:35:48---VR10T8TMQV</t>
  </si>
  <si>
    <t>2026/06/20---13:35:48---9MEOBZMIFS</t>
  </si>
  <si>
    <t>2026/06/20---13:35:48---QOWKKEMXOL</t>
  </si>
  <si>
    <t>2026/06/20---13:35:48---P205S42D8Z</t>
  </si>
  <si>
    <t>2026/06/20---13:35:48---IHZKX9EMEG</t>
  </si>
  <si>
    <t>2026/06/20---13:35:48---3T67S5RHOK</t>
  </si>
  <si>
    <t>2026/06/20---13:35:48---TA4TL88Z4O</t>
  </si>
  <si>
    <t>2026/06/20---13:35:48---323KSTC3LO</t>
  </si>
  <si>
    <t>2026/06/20---13:35:48---D4ECTG43YO</t>
  </si>
  <si>
    <t>2026/06/20---13:35:48---136XOSPQU6</t>
  </si>
  <si>
    <t>2026/06/20---13:35:48---NMXCGB94TK</t>
  </si>
  <si>
    <t>2026/06/20---13:35:48---7RCOBCZJI8</t>
  </si>
  <si>
    <t>2026/06/20---13:35:48---UOF9F5HY9D</t>
  </si>
  <si>
    <t>2026/06/20---13:35:48---ZJOC7NQFVS</t>
  </si>
  <si>
    <t>2026/06/20---13:35:48---VRT22NXCKF</t>
  </si>
  <si>
    <t>2026/06/20---13:35:48---EF4YM1S51I</t>
  </si>
  <si>
    <t>2026/06/20---13:35:48---XNBMIEH0GV</t>
  </si>
  <si>
    <t>2026/06/20---13:35:48---FRFGTBISSX</t>
  </si>
  <si>
    <t>2026/06/20---13:35:48---C439XU7VGJ</t>
  </si>
  <si>
    <t>2026/06/20---13:35:48---POKEPCUPZB</t>
  </si>
  <si>
    <t>2026/06/20---13:35:48---H1YM0MX0MH</t>
  </si>
  <si>
    <t>2026/06/20---13:35:48---Q92QDYA5OT</t>
  </si>
  <si>
    <t>2026/06/20---13:35:48---2E8OSWBG7N</t>
  </si>
  <si>
    <t>2026/06/20---13:35:48---TFGGAKI8ZO</t>
  </si>
  <si>
    <t>2026/06/20---13:35:48---42SD3WFC6L</t>
  </si>
  <si>
    <t>2026/06/20---13:35:48---9VSR7U3RUK</t>
  </si>
  <si>
    <t>2026/06/20---13:35:48---7IMVX2RMDZ</t>
  </si>
  <si>
    <t>2026/06/20---13:35:48---A63Q185LXL</t>
  </si>
  <si>
    <t>2026/06/20---13:35:48---W4Z00FUA8J</t>
  </si>
  <si>
    <t>2026/06/20---13:35:48---5MOSZ15QRK</t>
  </si>
  <si>
    <t>2026/06/20---13:35:48---94YYM5KWCO</t>
  </si>
  <si>
    <t>2026/06/20---13:35:48---NKIOGSFNQ8</t>
  </si>
  <si>
    <t>2026/06/20---13:35:48---0S133MCCM0</t>
  </si>
  <si>
    <t>2026/06/20---13:35:48---XA6N0H13BI</t>
  </si>
  <si>
    <t>2026/06/20---13:35:48---LY3OUH3N5B</t>
  </si>
  <si>
    <t>2026/06/20---13:35:48---0NSBVGQG92</t>
  </si>
  <si>
    <t>2026/06/20---13:35:48---FTRXTAOOA3</t>
  </si>
  <si>
    <t>2026/06/20---13:35:48---5UX7U7B719</t>
  </si>
  <si>
    <t>2026/06/20---13:35:48---6PYPHFZQFZ</t>
  </si>
  <si>
    <t>2026/06/20---13:35:48---V5PW6CJ9L4</t>
  </si>
  <si>
    <t>2026/06/20---13:35:48---E5QXXZ5EXR</t>
  </si>
  <si>
    <t>2026/06/20---13:35:48---YU3XBVQ4LP</t>
  </si>
  <si>
    <t>2026/06/20---13:35:48---31CNCEZ681</t>
  </si>
  <si>
    <t>2026/06/20---13:35:48---C9I3OCKJ1X</t>
  </si>
  <si>
    <t>2026/06/20---13:37:18---XMF45VBS1D</t>
  </si>
  <si>
    <t>2026/06/20---13:37:17---62G213GOO4</t>
  </si>
  <si>
    <t>2026/06/20---13:37:17---2QU3X74D4B</t>
  </si>
  <si>
    <t>2026/06/20---13:37:17---0ZY4OEFSW0</t>
  </si>
  <si>
    <t>2026/06/20---13:37:17---EEOV2GEAYR</t>
  </si>
  <si>
    <t>2026/06/20---13:37:17---X225D4P5ID</t>
  </si>
  <si>
    <t>2026/06/20---13:37:17---U0YQK5DSUU</t>
  </si>
  <si>
    <t>2026/06/20---13:37:17---QR69XB9BCS</t>
  </si>
  <si>
    <t>2026/06/20---13:37:17---ZG0ID8EEX2</t>
  </si>
  <si>
    <t>2026/06/20---13:37:17---Y6K0I8Y2CF</t>
  </si>
  <si>
    <t>2026/06/20---13:37:17---IBSUTXY84I</t>
  </si>
  <si>
    <t>2026/06/20---13:37:17---3N74V8SYSP</t>
  </si>
  <si>
    <t>2026/06/20---13:37:17---UPY7WK3AVF</t>
  </si>
  <si>
    <t>2026/06/20---13:37:17---8X5XBRZAEP</t>
  </si>
  <si>
    <t>2026/06/20---13:37:17---XQ8PRG43OR</t>
  </si>
  <si>
    <t>2026/06/20---13:37:17---TPUR2H6PMZ</t>
  </si>
  <si>
    <t>2026/06/20---13:37:17---ZMMZJ9G4Z0</t>
  </si>
  <si>
    <t>2026/06/20---13:37:17---54IE22J1KN</t>
  </si>
  <si>
    <t>2026/06/20---13:37:17---SCGVYK45S7</t>
  </si>
  <si>
    <t>2026/06/20---13:37:17---9DNRSRZMWZ</t>
  </si>
  <si>
    <t>2026/06/20---13:37:17---55OASJL8T7</t>
  </si>
  <si>
    <t>2026/06/20---13:37:17---KJ1RR6UUHA</t>
  </si>
  <si>
    <t>2026/06/20---13:37:17---8CXQ3QQ7WK</t>
  </si>
  <si>
    <t>2026/06/20---13:37:17---O9MBK98LBB</t>
  </si>
  <si>
    <t>2026/06/20---13:37:17---2WDF3UX706</t>
  </si>
  <si>
    <t>2026/06/20---13:37:17---ZS2TQBACP4</t>
  </si>
  <si>
    <t>2026/06/20---13:37:17---A0E1US8ZBK</t>
  </si>
  <si>
    <t>2026/06/20---13:37:17---HPSM3ZU20A</t>
  </si>
  <si>
    <t>2026/06/20---13:37:17---SPA4AQBHAK</t>
  </si>
  <si>
    <t>2026/06/20---13:37:17---8HLXCX9LDG</t>
  </si>
  <si>
    <t>2026/06/20---13:37:17---FO0H0ZGZAO</t>
  </si>
  <si>
    <t>2026/06/20---13:37:17---ECK6LLMC68</t>
  </si>
  <si>
    <t>2026/06/20---13:37:17---SVKRMVPWPU</t>
  </si>
  <si>
    <t>2026/06/20---13:37:17---XZWS8C5KNS</t>
  </si>
  <si>
    <t>2026/06/20---13:37:17---AOVJ1KQB9V</t>
  </si>
  <si>
    <t>2026/06/20---13:37:17---KZ5JWZ4FYX</t>
  </si>
  <si>
    <t>2026/06/20---13:37:17---L4O3H6V7M4</t>
  </si>
  <si>
    <t>2026/06/20---13:37:17---HD0GZ0ZJA9</t>
  </si>
  <si>
    <t>2026/06/20---13:37:17---D7OK9RFUZO</t>
  </si>
  <si>
    <t>2026/06/20---13:37:17---OIQ2357UOQ</t>
  </si>
  <si>
    <t>2026/06/20---13:37:17---M3D6H0TFLA</t>
  </si>
  <si>
    <t>2026/06/20---13:37:17---Z5CEKG0LTX</t>
  </si>
  <si>
    <t>2026/06/20---13:37:17---TR304Z1077</t>
  </si>
  <si>
    <t>2026/06/20---13:37:17---Q0H82XL9LJ</t>
  </si>
  <si>
    <t>2026/06/20---13:37:17---1R6TM8R4O3</t>
  </si>
  <si>
    <t>2026/06/20---13:37:17---KA8QC44Z3Z</t>
  </si>
  <si>
    <t>2026/06/20---13:37:17---M86AV2L0H9</t>
  </si>
  <si>
    <t>2026/06/20---13:37:17---EUEVPKWEW0</t>
  </si>
  <si>
    <t>2026/06/20---13:37:17---B36Q35GW4G</t>
  </si>
  <si>
    <t>2026/06/20---13:37:17---468TAWWOB8</t>
  </si>
  <si>
    <t>2026/06/20---13:37:17---3707FKJKDK</t>
  </si>
  <si>
    <t>2026/06/20---13:37:17---KBWVA1WLTA</t>
  </si>
  <si>
    <t>2026/06/20---13:37:17---FZPHRJ9WQB</t>
  </si>
  <si>
    <t>2026/06/20---13:37:17---9G825RZ3HC</t>
  </si>
  <si>
    <t>2026/06/20---13:37:17---QJ1KQFOKC4</t>
  </si>
  <si>
    <t>2026/06/20---13:37:17---9JQVDYND01</t>
  </si>
  <si>
    <t>2026/06/20---13:37:17---CAJ1YD6XB2</t>
  </si>
  <si>
    <t>2026/06/20---13:37:17---0J3FOYH5M0</t>
  </si>
  <si>
    <t>2026/06/20---13:37:17---CSOVFGCFYH</t>
  </si>
  <si>
    <t>2026/06/20---13:37:17---RJ41AIA702</t>
  </si>
  <si>
    <t>2026/06/20---13:37:17---EJQ0TAEGK9</t>
  </si>
  <si>
    <t>2026/06/20---13:37:17---1SBDA418RJ</t>
  </si>
  <si>
    <t>2026/06/20---13:37:17---3CO0TN0ZMN</t>
  </si>
  <si>
    <t>2026/06/20---13:37:17---L1H4KRF9IA</t>
  </si>
  <si>
    <t>2026/06/20---13:37:17---E2E76IYAX2</t>
  </si>
  <si>
    <t>2026/06/20---13:37:17---ATCIEKWVNV</t>
  </si>
  <si>
    <t>2026/06/20---13:37:17---OLSATJG3CO</t>
  </si>
  <si>
    <t>2026/06/20---13:37:17---J92ZGSGOXN</t>
  </si>
  <si>
    <t>2026/06/20---13:37:17---1YFXQ2102U</t>
  </si>
  <si>
    <t>2026/06/20---13:37:17---CAFR1FFWKJ</t>
  </si>
  <si>
    <t>2026/06/20---13:37:17---X6LK3NRDYG</t>
  </si>
  <si>
    <t>2026/06/20---13:37:17---DJONDDO8D5</t>
  </si>
  <si>
    <t>2026/06/20---13:37:17---ZPBNCMAFC0</t>
  </si>
  <si>
    <t>2026/06/20---13:37:17---PNC34S3230</t>
  </si>
  <si>
    <t>2026/06/20---13:37:17---GMQAX6ENKA</t>
  </si>
  <si>
    <t>2026/06/20---13:37:17---K4E6R6MK4Z</t>
  </si>
  <si>
    <t>2026/06/20---13:37:17---A0MSEYA6AZ</t>
  </si>
  <si>
    <t>2026/06/20---13:37:17---WKKT83931L</t>
  </si>
  <si>
    <t>2026/06/20---13:37:17---8C06SQL8U6</t>
  </si>
  <si>
    <t>2026/06/20---13:37:17---JH6837WPQT</t>
  </si>
  <si>
    <t>2026/06/20---13:37:17---O8DR3RJP7Y</t>
  </si>
  <si>
    <t>2026/06/20---13:37:17---4018LA0TKS</t>
  </si>
  <si>
    <t>2026/06/20---13:37:17---S2GUXY7H0P</t>
  </si>
  <si>
    <t>2026/06/20---13:37:17---OGEGPURZ8R</t>
  </si>
  <si>
    <t>2026/06/20---13:37:17---T5VFQVDL3Z</t>
  </si>
  <si>
    <t>2026/06/20---13:37:17---CN3BXXLJ11</t>
  </si>
  <si>
    <t>2026/06/20---13:37:17---QQWST2OECD</t>
  </si>
  <si>
    <t>2026/06/20---13:37:17---X936UL8OSN</t>
  </si>
  <si>
    <t>2026/06/20---13:37:17---HEY3VF3TU3</t>
  </si>
  <si>
    <t>2026/06/20---13:37:17---KCLG0VAOLN</t>
  </si>
  <si>
    <t>2026/06/20---13:37:17---I3FA5MOHAC</t>
  </si>
  <si>
    <t>2026/06/20---13:37:17---XKS13V3QHA</t>
  </si>
  <si>
    <t>2026/06/20---13:37:17---X7WQKXVLUP</t>
  </si>
  <si>
    <t>2026/06/20---13:37:17---Z9YBNCU02K</t>
  </si>
  <si>
    <t>2026/06/20---13:37:17---F2YJSQ4KN3</t>
  </si>
  <si>
    <t>2026/06/20---13:37:17---CBFY75DGBS</t>
  </si>
  <si>
    <t>2026/06/20---13:37:17---IJ70WA6FDA</t>
  </si>
  <si>
    <t>2026/06/20---13:37:17---B7OHB4PL3G</t>
  </si>
  <si>
    <t>2026/06/20---13:37:17---U1F1I8KPHI</t>
  </si>
  <si>
    <t>2026/06/20---13:37:17---L83HT6UXR8</t>
  </si>
  <si>
    <t>2026/06/20---13:37:17---XQ77Z9L7M9</t>
  </si>
  <si>
    <t>2026/06/20---13:37:17---JC1TMOB79J</t>
  </si>
  <si>
    <t>2026/06/20---13:37:17---CE1HTHOVWJ</t>
  </si>
  <si>
    <t>2026/06/20---13:37:17---MMAJF2JKQL</t>
  </si>
  <si>
    <t>2026/06/20---13:37:17---693F33STDM</t>
  </si>
  <si>
    <t>2026/06/20---13:37:17---WT0E3XMW57</t>
  </si>
  <si>
    <t>2026/06/20---13:37:17---G88EBQSZG1</t>
  </si>
  <si>
    <t>2026/06/20---13:37:17---TR27CP6F6H</t>
  </si>
  <si>
    <t>2026/06/20---13:37:17---SB20B0JFDW</t>
  </si>
  <si>
    <t>2026/06/20---13:37:17---9DIZSJRNDD</t>
  </si>
  <si>
    <t>2026/06/20---13:37:17---ZTCZDXLIY1</t>
  </si>
  <si>
    <t>2026/06/20---13:37:17---J84PEC8IBC</t>
  </si>
  <si>
    <t>2026/06/20---13:37:17---UMEISD5IA6</t>
  </si>
  <si>
    <t>2026/06/20---13:37:17---C69Y87X8Z0</t>
  </si>
  <si>
    <t>2026/06/20---13:37:17---XZBVLN1DLB</t>
  </si>
  <si>
    <t>2026/06/20---13:37:17---PZ898NNAAK</t>
  </si>
  <si>
    <t>2026/06/20---13:37:17---MHV07LA4G0</t>
  </si>
  <si>
    <t>2026/06/20---13:37:17---Q9708CMWTP</t>
  </si>
  <si>
    <t>2026/06/20---13:37:17---Q8L2RT0IMJ</t>
  </si>
  <si>
    <t>2026/06/20---13:37:17---R29YD7FZ48</t>
  </si>
  <si>
    <t>2026/06/20---13:37:17---4E92TM599T</t>
  </si>
  <si>
    <t>2026/06/20---13:37:17---DOQ4FFNWZE</t>
  </si>
  <si>
    <t>2026/06/20---13:37:17---UVN8R9S6OM</t>
  </si>
  <si>
    <t>2026/06/20---13:37:17---47MXHP4A2D</t>
  </si>
  <si>
    <t>2026/06/20---13:37:17---FF3LO4TQ8C</t>
  </si>
  <si>
    <t>2026/06/20---13:37:17---VBFFYTB7BK</t>
  </si>
  <si>
    <t>2026/06/20---13:37:17---BRRVM63VVB</t>
  </si>
  <si>
    <t>2026/06/20---13:37:17---0CZDINS4WD</t>
  </si>
  <si>
    <t>2026/06/20---13:37:17---FFDG1CSQWT</t>
  </si>
  <si>
    <t>2026/06/20---13:37:17---VK07LI8NJV</t>
  </si>
  <si>
    <t>2026/06/20---13:37:17---L8CU1L0GL2</t>
  </si>
  <si>
    <t>2026/06/20---13:37:17---TWSCT2C07C</t>
  </si>
  <si>
    <t>2026/06/20---13:37:17---Q04EBTW6KO</t>
  </si>
  <si>
    <t>2026/06/20---13:37:17---IDQROIOTVS</t>
  </si>
  <si>
    <t>2026/06/20---13:37:17---0SAMIOGUHM</t>
  </si>
  <si>
    <t>2026/06/20---13:37:17---VYZGG97GBD</t>
  </si>
  <si>
    <t>2026/06/20---13:37:17---VJT80HKMFI</t>
  </si>
  <si>
    <t>2026/06/20---13:37:17---XVV22PBHBZ</t>
  </si>
  <si>
    <t>2026/06/20---13:37:17---Q8VZ36T1U4</t>
  </si>
  <si>
    <t>2026/06/20---13:37:17---DJEEAVJKBV</t>
  </si>
  <si>
    <t>2026/06/20---13:37:17---847IVVW6N9</t>
  </si>
  <si>
    <t>2026/06/20---13:37:17---FKED592QX7</t>
  </si>
  <si>
    <t>2026/06/20---13:37:17---5ANIW5CZW3</t>
  </si>
  <si>
    <t>2026/06/20---13:37:17---15ZTJ1VV2A</t>
  </si>
  <si>
    <t>2026/06/20---13:37:17---F76HRFZ1W1</t>
  </si>
  <si>
    <t>2026/06/20---13:37:17---MX1MPDLQ02</t>
  </si>
  <si>
    <t>2026/06/20---13:37:17---V55FNAVM54</t>
  </si>
  <si>
    <t>2026/06/20---13:37:17---KI920ZKHVR</t>
  </si>
  <si>
    <t>2026/06/20---13:37:17---HA3N7ZL7K1</t>
  </si>
  <si>
    <t>2026/06/20---13:37:17---U1MPYXV0EJ</t>
  </si>
  <si>
    <t>2026/06/20---13:37:17---Q84SF2QGKM</t>
  </si>
  <si>
    <t>2026/06/20---13:37:17---ELC7G5D4N4</t>
  </si>
  <si>
    <t>2026/06/20---13:37:17---2IQTDBNVB1</t>
  </si>
  <si>
    <t>2026/06/20---13:37:17---IG9OQQHDI7</t>
  </si>
  <si>
    <t>2026/06/20---13:37:17---OXQ46HG5RI</t>
  </si>
  <si>
    <t>2026/06/20---13:37:17---PWLAGL5PA6</t>
  </si>
  <si>
    <t>2026/06/20---13:37:17---2C30TU4V8L</t>
  </si>
  <si>
    <t>2026/06/20---13:37:17---JBX5XP6P5H</t>
  </si>
  <si>
    <t>2026/06/20---13:37:17---Z56SVJEWMW</t>
  </si>
  <si>
    <t>2026/06/20---13:37:17---AIKE95ONLX</t>
  </si>
  <si>
    <t>2026/06/20---13:37:17---IN8NDV7TEE</t>
  </si>
  <si>
    <t>2026/06/20---13:37:17---UE58FKC0U6</t>
  </si>
  <si>
    <t>2026/06/20---13:37:17---ATP9EJZXM0</t>
  </si>
  <si>
    <t>2026/06/20---13:37:17---OJSALFDAND</t>
  </si>
  <si>
    <t>2026/06/20---13:37:17---GZVFLKSDDY</t>
  </si>
  <si>
    <t>2026/06/20---13:37:17---LNP7ILV8T8</t>
  </si>
  <si>
    <t>2026/06/20---13:37:17---N70B3YI0OG</t>
  </si>
  <si>
    <t>2026/06/20---13:37:17---41Z39KTUCL</t>
  </si>
  <si>
    <t>2026/06/20---13:37:17---66QZVA0YU6</t>
  </si>
  <si>
    <t>2026/06/20---13:37:17---JCE2034VU2</t>
  </si>
  <si>
    <t>2026/06/20---13:37:17---0UOP6TPV0U</t>
  </si>
  <si>
    <t>2026/06/20---13:37:17---JYRU7FHWJY</t>
  </si>
  <si>
    <t>2026/06/20---13:37:17---5TCPTQ88YF</t>
  </si>
  <si>
    <t>2026/06/20---13:37:17---GBDRLWX2DM</t>
  </si>
  <si>
    <t>2026/06/20---13:37:17---ZUW7I4KF0K</t>
  </si>
  <si>
    <t>2026/06/20---13:37:17---687TZ4C7C7</t>
  </si>
  <si>
    <t>2026/06/20---13:37:17---GJA2WUQEWS</t>
  </si>
  <si>
    <t>2026/06/20---13:37:17---QCHJS42YGA</t>
  </si>
  <si>
    <t>2026/06/20---13:37:17---A86SFKOSEI</t>
  </si>
  <si>
    <t>2026/06/20---13:37:17---7HORK06XP7</t>
  </si>
  <si>
    <t>2026/06/20---13:37:17---HXIAKGU45X</t>
  </si>
  <si>
    <t>2026/06/20---13:37:17---O9MVRAAZWY</t>
  </si>
  <si>
    <t>2026/06/20---13:37:17---JN7KRWCDLI</t>
  </si>
  <si>
    <t>2026/06/20---13:37:17---EWQUPPRWHX</t>
  </si>
  <si>
    <t>2026/06/20---13:37:17---6LFOBZ90ZT</t>
  </si>
  <si>
    <t>2026/06/20---13:37:17---VZSBBTUN6H</t>
  </si>
  <si>
    <t>2026/06/20---13:37:17---H4ONXKUHLH</t>
  </si>
  <si>
    <t>2026/06/20---13:37:17---FG1YSWTUU6</t>
  </si>
  <si>
    <t>2026/06/20---13:37:17---8XF8J2FQG5</t>
  </si>
  <si>
    <t>2026/06/20---13:37:17---16IES00WPE</t>
  </si>
  <si>
    <t>2026/06/20---13:37:17---8IRUCQVJQQ</t>
  </si>
  <si>
    <t>2026/06/20---13:37:17---25MO55HUGV</t>
  </si>
  <si>
    <t>2026/06/20---13:37:17---34BCDNT3XX</t>
  </si>
  <si>
    <t>2026/06/20---13:37:17---CA343NLED1</t>
  </si>
  <si>
    <t>2026/06/20---13:37:17---75USNWS3L1</t>
  </si>
  <si>
    <t>2026/06/20---13:37:17---O9CNGZPUJD</t>
  </si>
  <si>
    <t>2026/06/20---13:37:17---L1VACB2J80</t>
  </si>
  <si>
    <t>2026/06/20---13:37:17---6YSEBMC0SY</t>
  </si>
  <si>
    <t>2026/06/20---13:37:17---2BIAUOLQME</t>
  </si>
  <si>
    <t>2026/06/20---13:37:17---PWJUTVJWCU</t>
  </si>
  <si>
    <t>2026/06/20---13:37:17---X3LRH3RODF</t>
  </si>
  <si>
    <t>2026/06/20---13:37:17---AX9XZ893E1</t>
  </si>
  <si>
    <t>2026/06/20---13:37:17---B50YXJVUNC</t>
  </si>
  <si>
    <t>2026/06/20---13:37:17---4SCDSRSTXV</t>
  </si>
  <si>
    <t>2026/06/20---13:37:17---D3QPYT51AE</t>
  </si>
  <si>
    <t>2026/06/20---13:37:17---7JUV48VQ67</t>
  </si>
  <si>
    <t>2026/06/20---13:37:17---TEDYEZAF89</t>
  </si>
  <si>
    <t>2026/06/20---13:37:17---XWH60M9ULL</t>
  </si>
  <si>
    <t>2026/06/20---13:37:17---UHNS5SWQRQ</t>
  </si>
  <si>
    <t>2026/06/20---13:37:17---K75DVMLBBW</t>
  </si>
  <si>
    <t>2026/06/20---13:37:17---XWUS8RVHIN</t>
  </si>
  <si>
    <t>2026/06/20---13:37:17---U6K57RNI61</t>
  </si>
  <si>
    <t>2026/06/20---13:37:17---NK6H6WJC65</t>
  </si>
  <si>
    <t>2026/06/20---13:37:17---MU9KIVGYF4</t>
  </si>
  <si>
    <t>2026/06/20---13:37:17---I4TFDAUGN8</t>
  </si>
  <si>
    <t>2026/06/20---13:37:17---6FDU7495CZ</t>
  </si>
  <si>
    <t>2026/06/20---13:37:17---FKJXCQFALL</t>
  </si>
  <si>
    <t>2026/06/20---13:37:17---568WXR173R</t>
  </si>
  <si>
    <t>2026/06/20---13:37:17---IO8ADPZMP7</t>
  </si>
  <si>
    <t>2026/06/20---13:37:17---URLY10064V</t>
  </si>
  <si>
    <t>2026/06/20---13:37:17---8L2PZEUNE2</t>
  </si>
  <si>
    <t>2026/06/20---13:37:17---BAVLPFL9GX</t>
  </si>
  <si>
    <t>2026/06/20---13:37:17---MK4FU9MVYU</t>
  </si>
  <si>
    <t>2026/06/20---13:37:17---1A4B2CM8PH</t>
  </si>
  <si>
    <t>2026/06/20---13:37:17---JPC449TPZ8</t>
  </si>
  <si>
    <t>2026/06/20---13:37:17---8AU2L2WT2H</t>
  </si>
  <si>
    <t>2026/06/20---13:37:17---SIBWM2427O</t>
  </si>
  <si>
    <t>2026/06/20---13:37:17---UD15PRQ8HA</t>
  </si>
  <si>
    <t>2026/06/20---13:37:17---HFYGYRFOWP</t>
  </si>
  <si>
    <t>2026/06/20---13:37:17---D0RADVVANL</t>
  </si>
  <si>
    <t>2026/06/20---13:37:17---Z0O45N715I</t>
  </si>
  <si>
    <t>2026/06/20---13:37:17---P3X76FZ6Q5</t>
  </si>
  <si>
    <t>2026/06/20---13:37:17---MP3RRATK6V</t>
  </si>
  <si>
    <t>2026/06/20---13:37:17---IUK2PELDLS</t>
  </si>
  <si>
    <t>2026/06/20---13:37:17---A37QHIE0ML</t>
  </si>
  <si>
    <t>2026/06/20---13:37:17---BFWKB8EV3P</t>
  </si>
  <si>
    <t>2026/06/20---13:37:17---66LSGTIPQB</t>
  </si>
  <si>
    <t>2026/06/20---13:37:17---NLSQQIYHEI</t>
  </si>
  <si>
    <t>2026/06/20---13:37:17---LGVP22G631</t>
  </si>
  <si>
    <t>2026/06/20---13:37:17---ANXZR4UA70</t>
  </si>
  <si>
    <t>2026/06/20---13:37:17---IYG5FU70UY</t>
  </si>
  <si>
    <t>2026/06/20---13:37:17---08CRSEDFEJ</t>
  </si>
  <si>
    <t>2026/06/20---13:37:17---1LGFYC2NX9</t>
  </si>
  <si>
    <t>2026/06/20---13:37:17---3SM6QTST9I</t>
  </si>
  <si>
    <t>2026/06/20---13:37:17---G0SJBWQWJ2</t>
  </si>
  <si>
    <t>2026/06/20---13:37:17---7KA8H16OTP</t>
  </si>
  <si>
    <t>2026/06/20---13:37:17---9BK6K5EWTW</t>
  </si>
  <si>
    <t>2026/06/20---13:37:17---Z1CPS6NAWO</t>
  </si>
  <si>
    <t>2026/06/20---13:37:17---NVRCS4SDJ7</t>
  </si>
  <si>
    <t>2026/06/20---13:37:17---XDADLQJMLV</t>
  </si>
  <si>
    <t>2026/06/20---13:37:17---70NLG107EH</t>
  </si>
  <si>
    <t>2026/06/20---13:37:18---OZWZVIBISK</t>
  </si>
  <si>
    <t>2026/06/20---13:37:18---ZI14C1VQU1</t>
  </si>
  <si>
    <t>2026/06/20---13:37:18---TJ3JHYZL28</t>
  </si>
  <si>
    <t>2026/06/20---13:37:18---H08UFD5ZZX</t>
  </si>
  <si>
    <t>2026/06/20---13:37:18---878M96637Y</t>
  </si>
  <si>
    <t>2026/06/20---13:37:18---LSSO6JPYFU</t>
  </si>
  <si>
    <t>2026/06/20---13:37:18---OICTMNO9V8</t>
  </si>
  <si>
    <t>2026/06/20---13:37:18---FILFPB0MF5</t>
  </si>
  <si>
    <t>2026/06/20---13:37:18---ZJS752UXCP</t>
  </si>
  <si>
    <t>2026/06/20---13:37:18---A960JXOIN9</t>
  </si>
  <si>
    <t>2026/06/20---13:37:18---1IIILT8965</t>
  </si>
  <si>
    <t>2026/06/20---13:37:18---3DE9RN01ML</t>
  </si>
  <si>
    <t>2026/06/20---13:37:18---KX82H79FKD</t>
  </si>
  <si>
    <t>2026/06/20---13:37:18---93RGHP7VBQ</t>
  </si>
  <si>
    <t>2026/06/20---13:37:18---ENUOMYSDUJ</t>
  </si>
  <si>
    <t>2026/06/20---13:37:18---890CD23T5L</t>
  </si>
  <si>
    <t>2026/06/20---13:37:18---48VS5SHE9J</t>
  </si>
  <si>
    <t>2026/06/20---13:37:18---3R8V38I1CY</t>
  </si>
  <si>
    <t>2026/06/20---13:37:18---146JXE65VT</t>
  </si>
  <si>
    <t>2026/06/20---13:37:18---V9EC3WZBCD</t>
  </si>
  <si>
    <t>2026/06/20---13:37:18---4QJ48DC4IL</t>
  </si>
  <si>
    <t>2026/06/20---13:37:18---W8L0CCJ73W</t>
  </si>
  <si>
    <t>2026/06/20---13:37:18---981FPXLRPB</t>
  </si>
  <si>
    <t>2026/06/20---13:37:18---R5UYNH70E4</t>
  </si>
  <si>
    <t>2026/06/20---13:37:18---H4N0TVHEQR</t>
  </si>
  <si>
    <t>2026/06/20---13:37:18---YSIB6TTZL4</t>
  </si>
  <si>
    <t>2026/06/20---13:37:18---P5T6C2ZCL4</t>
  </si>
  <si>
    <t>2026/06/20---13:37:18---YSF6X70USP</t>
  </si>
  <si>
    <t>2026/06/20---13:37:18---XDMDIT7D3R</t>
  </si>
  <si>
    <t>2026/06/20---13:37:18---PT6FX83LDL</t>
  </si>
  <si>
    <t>2026/06/20---13:37:18---KEC0S8LPSJ</t>
  </si>
  <si>
    <t>2026/06/20---13:37:18---ELP6J2FB0O</t>
  </si>
  <si>
    <t>2026/06/20---13:37:18---3IQ2E37S4L</t>
  </si>
  <si>
    <t>2026/06/20---13:37:18---P424LIGHTE</t>
  </si>
  <si>
    <t>2026/06/20---13:37:18---5UZKATNJAB</t>
  </si>
  <si>
    <t>2026/06/20---13:37:18---8HOSPICQ4T</t>
  </si>
  <si>
    <t>2026/06/20---13:37:18---92SBATP8BY</t>
  </si>
  <si>
    <t>2026/06/20---13:37:18---DFZXG3J41P</t>
  </si>
  <si>
    <t>2026/06/20---13:37:18---D2KNTR13TC</t>
  </si>
  <si>
    <t>2026/06/20---13:37:18---8REHPZY94G</t>
  </si>
  <si>
    <t>2026/06/20---13:37:18---T8OF3HN3XM</t>
  </si>
  <si>
    <t>2026/06/20---13:37:18---K35YMTIWFP</t>
  </si>
  <si>
    <t>2026/06/20---13:37:18---LIX6WRZI2J</t>
  </si>
  <si>
    <t>2026/06/20---13:37:18---OBHSY3HKKG</t>
  </si>
  <si>
    <t>2026/06/20---13:37:18---JXZ84TLYVO</t>
  </si>
  <si>
    <t>2026/06/20---13:37:18---TJ06Q8VHGK</t>
  </si>
  <si>
    <t>2026/06/20---13:37:18---6MXA8ENZLN</t>
  </si>
  <si>
    <t>2026/06/20---13:37:18---0PQXIQG315</t>
  </si>
  <si>
    <t>2026/06/20---13:37:18---HBHWZXQMKB</t>
  </si>
  <si>
    <t>2026/06/20---13:37:18---F6A76BOJPT</t>
  </si>
  <si>
    <t>2026/06/20---13:37:18---WLUZ0MDY9A</t>
  </si>
  <si>
    <t>2026/06/20---13:37:18---ZH0GDUV31K</t>
  </si>
  <si>
    <t>2026/06/20---13:37:18---UKF219U4YS</t>
  </si>
  <si>
    <t>2026/06/20---13:37:18---AC47N0I29G</t>
  </si>
  <si>
    <t>2026/06/20---13:37:18---OLD3O3WENG</t>
  </si>
  <si>
    <t>2026/06/20---13:37:18---VLEZ7BGSBG</t>
  </si>
  <si>
    <t>2026/06/20---13:37:18---IF3EJVUM3H</t>
  </si>
  <si>
    <t>2026/06/20---13:37:18---L5T4C11OHF</t>
  </si>
  <si>
    <t>2026/06/20---13:37:18---BJPCM5DLZ6</t>
  </si>
  <si>
    <t>2026/06/20---13:37:18---00TC65LZRF</t>
  </si>
  <si>
    <t>2026/06/20---13:37:18---7KD37MV0W3</t>
  </si>
  <si>
    <t>2026/06/20---13:37:18---9A3I5EMO28</t>
  </si>
  <si>
    <t>2026/06/20---13:37:18---56WLTNT7FV</t>
  </si>
  <si>
    <t>2026/06/20---13:37:18---8ZI8RANMLK</t>
  </si>
  <si>
    <t>2026/06/20---13:37:18---X2L7AIP9WN</t>
  </si>
  <si>
    <t>2026/06/20---13:37:18---WRM6D1SOQC</t>
  </si>
  <si>
    <t>2026/06/20---13:37:18---ZK82DADYW9</t>
  </si>
  <si>
    <t>2026/06/20---13:37:18---MP1G98XBY2</t>
  </si>
  <si>
    <t>2026/06/20---13:37:18---MW76DAESI3</t>
  </si>
  <si>
    <t>2026/06/20---13:37:18---F5M5T5U70R</t>
  </si>
  <si>
    <t>2026/06/20---13:37:18---BE5ZQA2YV7</t>
  </si>
  <si>
    <t>2026/06/20---13:37:18---8Z12LOS89K</t>
  </si>
  <si>
    <t>2026/06/20---13:37:18---NMAWDOR7PR</t>
  </si>
  <si>
    <t>2026/06/20---13:37:18---JHEMU92JHW</t>
  </si>
  <si>
    <t>2026/06/20---13:37:18---R2BX5MD89T</t>
  </si>
  <si>
    <t>2026/06/20---13:37:18---0302LNKCRH</t>
  </si>
  <si>
    <t>2026/06/20---13:37:18---FQ1AG6IC5Q</t>
  </si>
  <si>
    <t>2026/06/20---13:37:18---G6T5KVV9V4</t>
  </si>
  <si>
    <t>2026/06/20---13:37:18---POFOAAUQ83</t>
  </si>
  <si>
    <t>2026/06/20---13:37:18---JHL3ZXA9X0</t>
  </si>
  <si>
    <t>2026/06/20---13:37:18---WOEKGBQAHU</t>
  </si>
  <si>
    <t>2026/06/20---13:37:18---F6GIV0UX6F</t>
  </si>
  <si>
    <t>2026/06/20---13:37:18---R5PRFXYDER</t>
  </si>
  <si>
    <t>2026/06/20---13:37:18---BU07OZNT1F</t>
  </si>
  <si>
    <t>2026/06/20---13:37:18---ZXPBU8R3PV</t>
  </si>
  <si>
    <t>2026/06/20---13:37:18---MT1SFKZXGI</t>
  </si>
  <si>
    <t>2026/06/20---13:37:18---WX4DBNSJHN</t>
  </si>
  <si>
    <t>2026/06/20---13:37:18---PRHZYBKVNW</t>
  </si>
  <si>
    <t>2026/06/20---13:37:18---W48NW9MTCR</t>
  </si>
  <si>
    <t>2026/06/20---13:37:18---WW72C21T7A</t>
  </si>
  <si>
    <t>2026/06/20---13:37:18---KZ8OBL8GY0</t>
  </si>
  <si>
    <t>2026/06/20---13:37:18---PB5NXGWA60</t>
  </si>
  <si>
    <t>2026/06/20---13:37:18---REDDYYXR4W</t>
  </si>
  <si>
    <t>2026/06/20---13:37:18---FJDR5TEA23</t>
  </si>
  <si>
    <t>2026/06/20---13:37:18---Q0D4SVNTNR</t>
  </si>
  <si>
    <t>2026/06/20---13:37:18---LMVKDH5DWF</t>
  </si>
  <si>
    <t>2026/06/20---13:37:18---HDE8Z8TXMY</t>
  </si>
  <si>
    <t>2026/06/20---13:37:18---YVUQZ6HGZR</t>
  </si>
  <si>
    <t>2026/06/20---13:37:18---1G5X1HKEXZ</t>
  </si>
  <si>
    <t>2026/06/20---13:37:18---QDB8C5D1LZ</t>
  </si>
  <si>
    <t>2026/06/20---13:37:18---3D427JW4WH</t>
  </si>
  <si>
    <t>2026/06/20---13:37:18---J8L8FL7Y6E</t>
  </si>
  <si>
    <t>2026/06/20---13:37:18---9XA1ABZ69Y</t>
  </si>
  <si>
    <t>2026/06/20---13:37:18---4S44FCINNV</t>
  </si>
  <si>
    <t>2026/06/20---13:37:18---9TLHN7KGNQ</t>
  </si>
  <si>
    <t>2026/06/20---13:37:18---4BCV7HZ7Y9</t>
  </si>
  <si>
    <t>2026/06/20---13:37:18---E66TH77JT6</t>
  </si>
  <si>
    <t>2026/06/20---13:37:18---YSUMYF6MOL</t>
  </si>
  <si>
    <t>2026/06/20---13:37:18---834291OK4Z</t>
  </si>
  <si>
    <t>2026/06/20---13:37:18---RFOTC2QL66</t>
  </si>
  <si>
    <t>2026/06/20---13:37:18---PCFX43DA86</t>
  </si>
  <si>
    <t>2026/06/20---13:37:18---TSJN4APSW6</t>
  </si>
  <si>
    <t>2026/06/20---13:37:18---RH7SQW43SQ</t>
  </si>
  <si>
    <t>2026/06/20---13:37:18---DIGA1LQ5SU</t>
  </si>
  <si>
    <t>2026/06/20---13:37:18---0L7HWJ83DS</t>
  </si>
  <si>
    <t>2026/06/20---13:37:18---6S6N2216E7</t>
  </si>
  <si>
    <t>2026/06/20---13:37:18---QCJ68ZUNN8</t>
  </si>
  <si>
    <t>2026/06/20---13:37:18---N945PJ3HF6</t>
  </si>
  <si>
    <t>2026/06/20---13:37:18---1Y7INK2YA5</t>
  </si>
  <si>
    <t>2026/06/20---13:37:18---1ULRVRNX3X</t>
  </si>
  <si>
    <t>2026/06/20---13:37:18---SHT414WOZ1</t>
  </si>
  <si>
    <t>2026/06/20---13:37:18---YA4YZON7GF</t>
  </si>
  <si>
    <t>2026/06/20---13:37:18---6T1ZXLA3IY</t>
  </si>
  <si>
    <t>2026/06/20---13:37:18---C4814PBJ4E</t>
  </si>
  <si>
    <t>2026/06/20---13:37:18---WN1BCFEAYC</t>
  </si>
  <si>
    <t>2026/06/20---13:37:18---3JGKJV0DR4</t>
  </si>
  <si>
    <t>2026/06/20---13:37:18---9Q0BDHU15S</t>
  </si>
  <si>
    <t>2026/06/20---13:37:18---D6NCPNWM8T</t>
  </si>
  <si>
    <t>2026/06/20---13:37:18---TT0YYCQF5U</t>
  </si>
  <si>
    <t>2026/06/20---13:37:18---94X0MD0F9F</t>
  </si>
  <si>
    <t>2026/06/20---13:37:18---BICUFVFBTZ</t>
  </si>
  <si>
    <t>2026/06/20---13:37:18---L7ORCFJDQ7</t>
  </si>
  <si>
    <t>2026/06/20---13:37:18---0YDOXPMINF</t>
  </si>
  <si>
    <t>2026/06/20---13:37:18---28J6KA2LAI</t>
  </si>
  <si>
    <t>2026/06/20---13:37:18---P3ZRP69I1A</t>
  </si>
  <si>
    <t>2026/06/20---13:37:18---P7TWSXHA92</t>
  </si>
  <si>
    <t>2026/06/20---13:37:18---5LS8F9CK5P</t>
  </si>
  <si>
    <t>2026/06/20---13:37:18---PNKBT4GL4B</t>
  </si>
  <si>
    <t>2026/06/20---13:37:18---AJ60TRQ17Q</t>
  </si>
  <si>
    <t>2026/06/20---13:37:18---0YV8N8FLRT</t>
  </si>
  <si>
    <t>2026/06/20---13:37:18---DI5Z704LWO</t>
  </si>
  <si>
    <t>2026/06/20---13:37:18---SKEH8BCC4N</t>
  </si>
  <si>
    <t>2026/06/20---13:37:18---NB8MO85QD5</t>
  </si>
  <si>
    <t>2026/06/20---13:37:18---MANFE369CP</t>
  </si>
  <si>
    <t>2026/06/20---13:37:18---SXHYMWMPR4</t>
  </si>
  <si>
    <t>2026/06/20---13:37:18---ZEXUYNGTI9</t>
  </si>
  <si>
    <t>2026/06/20---13:37:18---FLK7OCGQDE</t>
  </si>
  <si>
    <t>2026/06/20---13:37:18---UBUEL4YO2N</t>
  </si>
  <si>
    <t>2026/06/20---13:37:18---5M0LEF2E2K</t>
  </si>
  <si>
    <t>2026/06/20---13:37:18---RBWYEQ4JQU</t>
  </si>
  <si>
    <t>2026/06/20---13:37:18---C0916GKJUG</t>
  </si>
  <si>
    <t>2026/06/20---13:37:18---YLZSLQHSBE</t>
  </si>
  <si>
    <t>2026/06/20---13:37:18---T16G6DOTUG</t>
  </si>
  <si>
    <t>2026/06/20---13:37:18---ZB8EPD4ZSU</t>
  </si>
  <si>
    <t>2026/06/20---13:37:18---JK7LBHY88A</t>
  </si>
  <si>
    <t>2026/06/20---13:37:18---LDBKA5PW56</t>
  </si>
  <si>
    <t>2026/06/20---13:37:18---CMOKKZO1YA</t>
  </si>
  <si>
    <t>2026/06/20---13:37:18---7PC0NUEQG3</t>
  </si>
  <si>
    <t>2026/06/20---13:37:18---TF30ZUNRSW</t>
  </si>
  <si>
    <t>2026/06/20---13:37:18---PTEAUB05CU</t>
  </si>
  <si>
    <t>2026/06/20---13:37:18---BK0PNLLMTX</t>
  </si>
  <si>
    <t>2026/06/20---13:37:18---SKJLSIRCYS</t>
  </si>
  <si>
    <t>2026/06/20---13:37:18---YW54M04SHU</t>
  </si>
  <si>
    <t>2026/06/20---13:37:18---EX5QZP0XDG</t>
  </si>
  <si>
    <t>2026/06/20---13:37:18---R4318SESKY</t>
  </si>
  <si>
    <t>2026/06/20---13:37:18---S075BPBAHH</t>
  </si>
  <si>
    <t>2026/06/20---13:37:18---OQYPYU57LD</t>
  </si>
  <si>
    <t>2026/06/20---13:37:18---K9WX24BUOE</t>
  </si>
  <si>
    <t>2026/06/20---13:37:18---KHWY9EGR5E</t>
  </si>
  <si>
    <t>2026/06/20---13:37:18---8FODM0HANC</t>
  </si>
  <si>
    <t>2026/06/20---13:37:18---P9T38FB0SF</t>
  </si>
  <si>
    <t>2026/06/20---13:37:18---9XW3BRCL53</t>
  </si>
  <si>
    <t>2026/06/20---13:37:18---1RWQFTWX87</t>
  </si>
  <si>
    <t>2026/06/20---13:37:18---AO0QJ3E7BC</t>
  </si>
  <si>
    <t>2026/06/20---13:37:18---SGKKBG1ILL</t>
  </si>
  <si>
    <t>2026/06/20---13:37:18---6NY73OX7PU</t>
  </si>
  <si>
    <t>2026/06/20---13:37:18---EZRVUCIN45</t>
  </si>
  <si>
    <t>2026/06/20---13:37:18---OD8O05O7RD</t>
  </si>
  <si>
    <t>2026/06/20---13:37:18---5L39CBJL1A</t>
  </si>
  <si>
    <t>2026/06/20---13:37:18---QU4VRJ3VX3</t>
  </si>
  <si>
    <t>2026/06/20---13:37:18---P39EWD9L5O</t>
  </si>
  <si>
    <t>2026/06/20---13:37:18---LM70201BXP</t>
  </si>
  <si>
    <t>2026/06/20---13:37:18---9V6167WWDG</t>
  </si>
  <si>
    <t>2026/06/20---13:37:18---87SW5L5854</t>
  </si>
  <si>
    <t>2026/06/20---13:37:18---LUK2E9M70O</t>
  </si>
  <si>
    <t>2026/06/20---13:37:18---XXSOYWTUS2</t>
  </si>
  <si>
    <t>2026/06/20---13:37:18---JF7BY4PZTR</t>
  </si>
  <si>
    <t>2026/06/20---13:37:18---UBFZVI1ZRX</t>
  </si>
  <si>
    <t>2026/06/20---13:37:18---UH7D4VNW5U</t>
  </si>
  <si>
    <t>2026/06/20---13:37:18---46EU8VX2GQ</t>
  </si>
  <si>
    <t>2026/06/20---13:37:18---97CHXLB5TO</t>
  </si>
  <si>
    <t>2026/06/20---13:37:18---I7E2I90V3W</t>
  </si>
  <si>
    <t>2026/06/20---13:37:18---N1BM1N362R</t>
  </si>
  <si>
    <t>2026/06/20---13:37:18---8SNDQPSH41</t>
  </si>
  <si>
    <t>2026/06/20---13:37:18---QU0U8HJDV6</t>
  </si>
  <si>
    <t>2026/06/20---13:37:18---9RD6FAV8NG</t>
  </si>
  <si>
    <t>2026/06/20---13:37:18---L3RAHX8UJL</t>
  </si>
  <si>
    <t>2026/06/20---13:37:18---7DTQ89BJYI</t>
  </si>
  <si>
    <t>2026/06/20---13:37:18---GDD3GK9TD1</t>
  </si>
  <si>
    <t>2026/06/20---13:37:18---C5I263TUE7</t>
  </si>
  <si>
    <t>2026/06/20---13:37:18---NLROS261LV</t>
  </si>
  <si>
    <t>2026/06/20---13:37:18---M83BLWOPAI</t>
  </si>
  <si>
    <t>2026/06/20---13:37:18---90Y1W8UMU2</t>
  </si>
  <si>
    <t>2026/06/20---13:37:18---V2OO8BJ4IA</t>
  </si>
  <si>
    <t>2026/06/20---13:37:18---1XFWN66436</t>
  </si>
  <si>
    <t>2026/06/20---13:37:18---P9QS6SBFBH</t>
  </si>
  <si>
    <t>2026/06/20---13:37:18---WDT15LUYBM</t>
  </si>
  <si>
    <t>2026/06/20---13:37:18---IUEISC61DX</t>
  </si>
  <si>
    <t>2026/06/20---13:37:18---Q8V1KNAV41</t>
  </si>
  <si>
    <t>2026/06/20---13:37:18---017KCA69P5</t>
  </si>
  <si>
    <t>2026/06/20---13:37:18---QYJD353GO5</t>
  </si>
  <si>
    <t>2026/06/20---13:37:18---UR3QYTEDR9</t>
  </si>
  <si>
    <t>2026/06/20---13:37:18---1CRYG7773T</t>
  </si>
  <si>
    <t>2026/06/20---13:37:18---6I21E0HFQQ</t>
  </si>
  <si>
    <t>2026/06/20---13:37:18---F7B8RI7G6C</t>
  </si>
  <si>
    <t>2026/06/20---13:37:18---9PPTIJBA4P</t>
  </si>
  <si>
    <t>2026/06/20---13:37:18---GL8HH7FGV3</t>
  </si>
  <si>
    <t>2026/06/20---13:37:18---8HL2OGNSFW</t>
  </si>
  <si>
    <t>2026/06/20---13:37:18---C1YFA7MZE5</t>
  </si>
  <si>
    <t>2026/06/20---13:37:18---UJ8KETN308</t>
  </si>
  <si>
    <t>2026/06/20---13:37:18---V3ZB196JOF</t>
  </si>
  <si>
    <t>2026/06/20---13:37:18---J0SAERECUI</t>
  </si>
  <si>
    <t>2026/06/20---13:37:18---2EXQOQUHG1</t>
  </si>
  <si>
    <t>2026/06/20---13:37:18---SL5PHGWX0I</t>
  </si>
  <si>
    <t>2026/06/20---13:37:18---OQB1TFC80B</t>
  </si>
  <si>
    <t>2026/06/20---13:37:18---4SQ8W7N35U</t>
  </si>
  <si>
    <t>2026/06/20---13:37:18---ZWA2JUI8PZ</t>
  </si>
  <si>
    <t>2026/06/20---13:37:18---F2F50WQD08</t>
  </si>
  <si>
    <t>2026/06/20---13:37:18---DLDUKL414P</t>
  </si>
  <si>
    <t>2026/06/20---13:37:18---P08YARKX45</t>
  </si>
  <si>
    <t>2026/06/20---13:37:18---RTJUYKP5Q8</t>
  </si>
  <si>
    <t>2026/06/20---13:37:18---PHKA28XOAU</t>
  </si>
  <si>
    <t>2026/06/20---13:37:18---WGAJ387DEB</t>
  </si>
  <si>
    <t>2026/06/20---13:37:18---W7FDRD7DTU</t>
  </si>
  <si>
    <t>2026/06/20---13:37:18---UJWNKDERQM</t>
  </si>
  <si>
    <t>2026/06/20---13:37:18---AHGYQ9RFG1</t>
  </si>
  <si>
    <t>2026/06/20---13:37:18---CQGUA31BIY</t>
  </si>
  <si>
    <t>2026/06/20---13:37:18---7F4R8CSHC6</t>
  </si>
  <si>
    <t>2026/06/20---13:37:18---ZVL1RQWL96</t>
  </si>
  <si>
    <t>2026/06/20---13:37:18---AZYZT55GT3</t>
  </si>
  <si>
    <t>2026/06/20---13:37:18---1CVER32FLH</t>
  </si>
  <si>
    <t>2026/06/20---13:37:18---TYHPD3B4MT</t>
  </si>
  <si>
    <t>2026/06/20---13:37:18---Z4S9X2LUFS</t>
  </si>
  <si>
    <t>2026/06/20---13:37:18---DRUYUILX8U</t>
  </si>
  <si>
    <t>2026/06/20---13:37:18---NQ3AIG7X29</t>
  </si>
  <si>
    <t>2026/06/20---13:37:18---Y28NFR5EU0</t>
  </si>
  <si>
    <t>2026/06/20---13:37:18---Z5TEP3KLPW</t>
  </si>
  <si>
    <t>2026/06/20---13:37:18---SGI13PKT4Q</t>
  </si>
  <si>
    <t>2026/06/20---13:37:18---WTNA4FM68S</t>
  </si>
  <si>
    <t>2026/06/20---13:37:18---X2LFDKSE4B</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</si>
</sst>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color theme="1"/>
      <name val="Arial"/>
      <scheme val="minor"/>
    </font>
    <font>
      <color theme="1"/>
      <name val="Arial"/>
      <scheme val="minor"/>
    </font>
    <font>
      <sz val="10.0"/>
      <color rgb="FF1F1F1F"/>
      <name val="Google Sans Text"/>
    </font>
    <font>
      <color rgb="FF1F1F1F"/>
      <name val="&quot;Google Sans Text&quot;"/>
    </font>
    <font>
      <sz val="10.0"/>
      <color rgb="FF000000"/>
      <name val="Google Sans Text"/>
    </font>
    <font>
      <sz val="11.0"/>
      <color rgb="FF000000"/>
      <name val="&quot;Google Sans Text&quot;"/>
    </font>
    <font>
      <sz val="10.0"/>
      <color rgb="FF303030"/>
      <name val="Google Sans Text"/>
    </font>
    <font>
      <b/>
      <sz val="11.0"/>
      <color rgb="FFFFFFFF"/>
      <name val="Roboto"/>
    </font>
    <font/>
    <font>
      <sz val="11.0"/>
      <color rgb="FFFFFFFF"/>
      <name val="Roboto"/>
    </font>
    <font>
      <sz val="11.0"/>
      <color rgb="FFFFFFFF"/>
      <name val="Arial"/>
      <scheme val="minor"/>
    </font>
    <font>
      <b/>
      <color rgb="FFCCCCCC"/>
      <name val="Arial"/>
      <scheme val="minor"/>
    </font>
    <font>
      <sz val="11.0"/>
      <color rgb="FFFFFFFF"/>
      <name val="Arial"/>
    </font>
    <font>
      <b/>
      <sz val="11.0"/>
      <color rgb="FFFFFFFF"/>
      <name val="Arial"/>
      <scheme val="minor"/>
    </font>
    <font>
      <b/>
      <color rgb="FFFFFF00"/>
      <name val="Arial"/>
      <scheme val="minor"/>
    </font>
    <font>
      <color theme="1"/>
      <name val="Arial"/>
    </font>
    <font>
      <b/>
      <color rgb="FFFFFFFF"/>
      <name val="Roboto"/>
    </font>
    <font>
      <b/>
      <color theme="1"/>
      <name val="Arial"/>
    </font>
    <font>
      <b/>
      <color rgb="FFFFFFFF"/>
      <name val="Arial"/>
      <scheme val="minor"/>
    </font>
    <font>
      <b/>
      <sz val="11.0"/>
      <color rgb="FF000000"/>
      <name val="Arial"/>
      <scheme val="minor"/>
    </font>
    <font>
      <b/>
      <sz val="11.0"/>
      <color rgb="FF000000"/>
      <name val="Roboto"/>
    </font>
    <font>
      <b/>
      <color rgb="FFFF9900"/>
      <name val="Arial"/>
      <scheme val="minor"/>
    </font>
    <font>
      <b/>
      <sz val="11.0"/>
      <color theme="1"/>
      <name val="Arial"/>
      <scheme val="minor"/>
    </font>
    <font>
      <sz val="11.0"/>
      <color theme="1"/>
      <name val="Arial"/>
      <scheme val="minor"/>
    </font>
    <font>
      <b/>
      <sz val="11.0"/>
      <color rgb="FF434343"/>
      <name val="Roboto"/>
    </font>
    <font>
      <sz val="11.0"/>
      <color rgb="FF434343"/>
      <name val="Roboto"/>
    </font>
    <font>
      <sz val="10.0"/>
      <color theme="1"/>
      <name val="Arial"/>
      <scheme val="minor"/>
    </font>
    <font>
      <sz val="10.0"/>
      <color rgb="FF303030"/>
      <name val="Roboto"/>
    </font>
    <font>
      <color rgb="FF000000"/>
      <name val="Roboto"/>
    </font>
    <font>
      <color rgb="FF303030"/>
      <name val="Roboto"/>
    </font>
    <font>
      <color rgb="FF303030"/>
      <name val="&quot;Google Sans Code&quot;"/>
    </font>
    <font>
      <sz val="11.0"/>
      <color rgb="FF303030"/>
      <name val="&quot;Google Sans Text&quot;"/>
    </font>
    <font>
      <color theme="1"/>
      <name val="Roboto"/>
    </font>
    <font>
      <sz val="10.0"/>
      <color theme="1"/>
      <name val="Google Sans Text"/>
    </font>
    <font>
      <sz val="10.0"/>
      <color rgb="FF303030"/>
      <name val="&quot;Google Sans Text&quot;"/>
    </font>
    <font>
      <color rgb="FF303030"/>
      <name val="Google Sans Text"/>
    </font>
    <font>
      <b/>
      <sz val="10.0"/>
      <color rgb="FF303030"/>
      <name val="Roboto"/>
    </font>
    <font>
      <sz val="10.0"/>
      <color theme="1"/>
      <name val="Roboto"/>
    </font>
    <font>
      <b/>
      <sz val="10.0"/>
      <color rgb="FF303030"/>
      <name val="&quot;Google Sans Text&quot;"/>
    </font>
    <font>
      <u/>
      <color rgb="FF0000FF"/>
      <name val="Roboto"/>
    </font>
    <font>
      <sz val="10.0"/>
      <color theme="1"/>
      <name val="Arial"/>
    </font>
    <font>
      <sz val="11.0"/>
      <color rgb="FF303030"/>
      <name val="Google Sans Text"/>
    </font>
    <font>
      <color rgb="FFCCCCCC"/>
      <name val="Arial"/>
      <scheme val="minor"/>
    </font>
  </fonts>
  <fills count="12">
    <fill>
      <patternFill patternType="none"/>
    </fill>
    <fill>
      <patternFill patternType="lightGray"/>
    </fill>
    <fill>
      <patternFill patternType="solid">
        <fgColor rgb="FF284E3F"/>
        <bgColor rgb="FF284E3F"/>
      </patternFill>
    </fill>
    <fill>
      <patternFill patternType="solid">
        <fgColor rgb="FF356854"/>
        <bgColor rgb="FF356854"/>
      </patternFill>
    </fill>
    <fill>
      <patternFill patternType="solid">
        <fgColor rgb="FFFFFFFF"/>
        <bgColor rgb="FFFFFFFF"/>
      </patternFill>
    </fill>
    <fill>
      <patternFill patternType="solid">
        <fgColor rgb="FFFFF2CC"/>
        <bgColor rgb="FFFFF2CC"/>
      </patternFill>
    </fill>
    <fill>
      <patternFill patternType="solid">
        <fgColor rgb="FFF6F8F9"/>
        <bgColor rgb="FFF6F8F9"/>
      </patternFill>
    </fill>
    <fill>
      <patternFill patternType="solid">
        <fgColor rgb="FFD9D9D9"/>
        <bgColor rgb="FFD9D9D9"/>
      </patternFill>
    </fill>
    <fill>
      <patternFill patternType="solid">
        <fgColor rgb="FFCCD9D4"/>
        <bgColor rgb="FFCCD9D4"/>
      </patternFill>
    </fill>
    <fill>
      <patternFill patternType="solid">
        <fgColor rgb="FFE6B8AF"/>
        <bgColor rgb="FFE6B8AF"/>
      </patternFill>
    </fill>
    <fill>
      <patternFill patternType="solid">
        <fgColor rgb="FFFFFF00"/>
        <bgColor rgb="FFFFFF00"/>
      </patternFill>
    </fill>
    <fill>
      <patternFill patternType="solid">
        <fgColor rgb="FFFF9900"/>
        <bgColor rgb="FFFF9900"/>
      </patternFill>
    </fill>
  </fills>
  <borders count="11">
    <border/>
    <border>
      <bottom style="thin">
        <color rgb="FFDDE1EB"/>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284E3F"/>
      </left>
      <right style="thin">
        <color rgb="FF284E3F"/>
      </right>
      <top style="thin">
        <color rgb="FF284E3F"/>
      </top>
      <bottom style="thin">
        <color rgb="FF284E3F"/>
      </bottom>
    </border>
    <border>
      <left style="thin">
        <color rgb="FFD9D9D9"/>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
      <left style="thin">
        <color rgb="FFC4C7C5"/>
      </left>
      <right style="thin">
        <color rgb="FFC4C7C5"/>
      </right>
      <top style="thin">
        <color rgb="FFC4C7C5"/>
      </top>
      <bottom style="thin">
        <color rgb="FFC4C7C5"/>
      </bottom>
    </border>
    <border>
      <left style="thin">
        <color rgb="FFD9D9D9"/>
      </left>
      <right style="thin">
        <color rgb="FFD9D9D9"/>
      </right>
      <top style="thin">
        <color rgb="FFD9D9D9"/>
      </top>
      <bottom style="thin">
        <color rgb="FFDDE1EB"/>
      </bottom>
    </border>
    <border>
      <bottom style="thin">
        <color rgb="FF919191"/>
      </bottom>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shrinkToFit="0" wrapText="1"/>
    </xf>
    <xf borderId="0" fillId="0" fontId="1" numFmtId="0" xfId="0" applyFont="1"/>
    <xf borderId="0" fillId="0" fontId="1" numFmtId="0" xfId="0" applyAlignment="1" applyFont="1">
      <alignment horizontal="left" readingOrder="0" shrinkToFit="0" wrapText="1"/>
    </xf>
    <xf borderId="0" fillId="0" fontId="2" numFmtId="0" xfId="0" applyAlignment="1" applyFont="1">
      <alignment readingOrder="0"/>
    </xf>
    <xf borderId="0" fillId="0" fontId="2" numFmtId="0" xfId="0" applyAlignment="1" applyFont="1">
      <alignment horizontal="left" readingOrder="0" shrinkToFit="0" wrapText="1"/>
    </xf>
    <xf borderId="0" fillId="0" fontId="3" numFmtId="0" xfId="0" applyAlignment="1" applyFont="1">
      <alignment readingOrder="0" shrinkToFit="0" wrapText="0"/>
    </xf>
    <xf borderId="0" fillId="0" fontId="2" numFmtId="0" xfId="0" applyAlignment="1" applyFont="1">
      <alignment horizontal="left" shrinkToFit="0" wrapText="1"/>
    </xf>
    <xf borderId="0" fillId="0" fontId="4"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5" numFmtId="0" xfId="0" applyAlignment="1" applyFont="1">
      <alignment readingOrder="0" shrinkToFit="0" wrapText="0"/>
    </xf>
    <xf borderId="0" fillId="0" fontId="6" numFmtId="0" xfId="0" applyAlignment="1" applyFont="1">
      <alignment readingOrder="0" shrinkToFit="0" wrapText="0"/>
    </xf>
    <xf borderId="1" fillId="0" fontId="7" numFmtId="0" xfId="0" applyAlignment="1" applyBorder="1" applyFont="1">
      <alignment readingOrder="0" vertical="top"/>
    </xf>
    <xf borderId="2" fillId="2" fontId="8" numFmtId="0" xfId="0" applyAlignment="1" applyBorder="1" applyFill="1" applyFont="1">
      <alignment horizontal="center" readingOrder="0"/>
    </xf>
    <xf borderId="3" fillId="0" fontId="9" numFmtId="0" xfId="0" applyBorder="1" applyFont="1"/>
    <xf borderId="4" fillId="2" fontId="10" numFmtId="0" xfId="0" applyAlignment="1" applyBorder="1" applyFill="1" applyFont="1">
      <alignment horizontal="center" readingOrder="0"/>
    </xf>
    <xf borderId="4" fillId="2" fontId="11" numFmtId="9" xfId="0" applyAlignment="1" applyBorder="1" applyFill="1" applyFont="1" applyNumberFormat="1">
      <alignment horizontal="center" readingOrder="0"/>
    </xf>
    <xf borderId="4" fillId="2" fontId="10" numFmtId="9" xfId="0" applyAlignment="1" applyBorder="1" applyFill="1" applyFont="1" applyNumberFormat="1">
      <alignment horizontal="center" readingOrder="0"/>
    </xf>
    <xf borderId="0" fillId="0" fontId="12"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4" fillId="2" fontId="13" numFmtId="9" xfId="0" applyAlignment="1" applyBorder="1" applyFill="1" applyFont="1" applyNumberFormat="1">
      <alignment horizontal="center" vertical="bottom"/>
    </xf>
    <xf borderId="0" fillId="0" fontId="14" numFmtId="0" xfId="0" applyAlignment="1" applyFont="1">
      <alignment horizontal="center" readingOrder="0" shrinkToFit="0" vertical="center" wrapText="1"/>
    </xf>
    <xf borderId="4" fillId="2" fontId="10" numFmtId="9" xfId="0" applyAlignment="1" applyBorder="1" applyFill="1" applyFont="1" applyNumberFormat="1">
      <alignment horizontal="center" vertical="bottom"/>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0"/>
    </xf>
    <xf borderId="0" fillId="0" fontId="15" numFmtId="49" xfId="0" applyAlignment="1" applyFont="1" applyNumberFormat="1">
      <alignment horizontal="center" readingOrder="0" shrinkToFit="0" vertical="center" wrapText="1"/>
    </xf>
    <xf borderId="0" fillId="0" fontId="16" numFmtId="0" xfId="0" applyAlignment="1" applyFont="1">
      <alignment vertical="bottom"/>
    </xf>
    <xf borderId="0" fillId="0" fontId="17" numFmtId="49" xfId="0" applyAlignment="1" applyFont="1" applyNumberFormat="1">
      <alignment horizontal="center" readingOrder="0" shrinkToFit="0" vertical="center" wrapText="1"/>
    </xf>
    <xf borderId="0" fillId="0" fontId="18" numFmtId="0" xfId="0" applyAlignment="1" applyFont="1">
      <alignment horizontal="center" vertical="bottom"/>
    </xf>
    <xf borderId="0" fillId="0" fontId="19" numFmtId="49" xfId="0" applyAlignment="1" applyFont="1" applyNumberFormat="1">
      <alignment horizontal="center" readingOrder="0" shrinkToFit="0" vertical="center" wrapText="1"/>
    </xf>
    <xf borderId="0" fillId="0" fontId="20" numFmtId="0" xfId="0" applyAlignment="1" applyFont="1">
      <alignment horizontal="center" readingOrder="0" shrinkToFit="0" vertical="center" wrapText="0"/>
    </xf>
    <xf borderId="0" fillId="0" fontId="17" numFmtId="0" xfId="0" applyAlignment="1" applyFont="1">
      <alignment horizontal="center" readingOrder="0" shrinkToFit="0" vertical="center" wrapText="1"/>
    </xf>
    <xf borderId="5" fillId="3" fontId="21" numFmtId="0" xfId="0" applyAlignment="1" applyBorder="1" applyFill="1" applyFont="1">
      <alignment horizontal="center" readingOrder="0" shrinkToFit="0" vertical="center" wrapText="0"/>
    </xf>
    <xf borderId="5" fillId="3" fontId="8" numFmtId="49" xfId="0" applyAlignment="1" applyBorder="1" applyFill="1" applyFont="1" applyNumberFormat="1">
      <alignment horizontal="center" readingOrder="0" shrinkToFit="0" vertical="center" wrapText="1"/>
    </xf>
    <xf borderId="0" fillId="0" fontId="22" numFmtId="49" xfId="0" applyAlignment="1" applyFont="1" applyNumberFormat="1">
      <alignment horizontal="center" readingOrder="0" shrinkToFit="0" vertical="center" wrapText="1"/>
    </xf>
    <xf borderId="0" fillId="0" fontId="22" numFmtId="0" xfId="0" applyAlignment="1" applyFont="1">
      <alignment horizontal="center" readingOrder="0" shrinkToFit="0" vertical="center" wrapText="1"/>
    </xf>
    <xf borderId="0" fillId="0" fontId="23" numFmtId="49" xfId="0" applyAlignment="1" applyFont="1" applyNumberFormat="1">
      <alignment horizontal="center" readingOrder="0" shrinkToFit="0" vertical="center" wrapText="0"/>
    </xf>
    <xf borderId="0" fillId="0" fontId="24" numFmtId="9" xfId="0" applyAlignment="1" applyFont="1" applyNumberForma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6" fillId="4" fontId="25" numFmtId="49" xfId="0" applyAlignment="1" applyBorder="1" applyFill="1" applyFont="1" applyNumberFormat="1">
      <alignment horizontal="center" shrinkToFit="0" vertical="center" wrapText="0"/>
    </xf>
    <xf borderId="0" fillId="0" fontId="2" numFmtId="0" xfId="0" applyAlignment="1" applyFont="1">
      <alignment horizontal="center" readingOrder="0" shrinkToFit="0" vertical="center" wrapText="0"/>
    </xf>
    <xf borderId="6" fillId="4" fontId="26" numFmtId="9" xfId="0" applyAlignment="1" applyBorder="1" applyFill="1" applyFont="1" applyNumberFormat="1">
      <alignment horizontal="right"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7" numFmtId="0" xfId="0" applyAlignment="1" applyFont="1">
      <alignment readingOrder="0" shrinkToFit="0" vertical="center" wrapText="0"/>
    </xf>
    <xf borderId="1" fillId="4" fontId="28" numFmtId="0" xfId="0" applyAlignment="1" applyBorder="1" applyFill="1" applyFont="1">
      <alignment readingOrder="0" shrinkToFit="0" vertical="top" wrapText="0"/>
    </xf>
    <xf borderId="0" fillId="0" fontId="29" numFmtId="0" xfId="0" applyAlignment="1" applyFont="1">
      <alignment shrinkToFit="0" vertical="bottom" wrapText="0"/>
    </xf>
    <xf borderId="0" fillId="5" fontId="3" numFmtId="0" xfId="0" applyAlignment="1" applyFill="1" applyFont="1">
      <alignment readingOrder="0" shrinkToFit="0"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7" fillId="4" fontId="16" numFmtId="49" xfId="0" applyAlignment="1" applyBorder="1" applyFill="1" applyFont="1" applyNumberFormat="1">
      <alignment shrinkToFit="0" vertical="center" wrapText="0"/>
    </xf>
    <xf borderId="6" fillId="6" fontId="25" numFmtId="49" xfId="0" applyAlignment="1" applyBorder="1" applyFill="1" applyFont="1" applyNumberFormat="1">
      <alignment horizontal="center" shrinkToFit="0" vertical="center" wrapText="0"/>
    </xf>
    <xf borderId="6" fillId="6" fontId="26" numFmtId="9" xfId="0" applyAlignment="1" applyBorder="1" applyFill="1" applyFont="1" applyNumberFormat="1">
      <alignment horizontal="right" shrinkToFit="0" vertical="center" wrapText="0"/>
    </xf>
    <xf borderId="1" fillId="0" fontId="30" numFmtId="0" xfId="0" applyAlignment="1" applyBorder="1" applyFont="1">
      <alignment shrinkToFit="0" vertical="top" wrapText="0"/>
    </xf>
    <xf borderId="7" fillId="6" fontId="16" numFmtId="49" xfId="0" applyAlignment="1" applyBorder="1" applyFill="1" applyFont="1" applyNumberFormat="1">
      <alignment shrinkToFit="0" vertical="center" wrapText="0"/>
    </xf>
    <xf borderId="0" fillId="6" fontId="16" numFmtId="49" xfId="0" applyAlignment="1" applyFill="1" applyFont="1" applyNumberFormat="1">
      <alignment shrinkToFit="0" vertical="center" wrapText="0"/>
    </xf>
    <xf borderId="0" fillId="0" fontId="23" numFmtId="0" xfId="0" applyAlignment="1" applyFont="1">
      <alignment horizontal="center" readingOrder="0" shrinkToFit="0" vertical="center" wrapText="0"/>
    </xf>
    <xf borderId="6" fillId="4" fontId="25" numFmtId="0" xfId="0" applyAlignment="1" applyBorder="1" applyFill="1" applyFont="1">
      <alignment horizontal="center" shrinkToFit="0" vertical="center" wrapText="0"/>
    </xf>
    <xf borderId="6" fillId="6" fontId="25" numFmtId="0" xfId="0" applyAlignment="1" applyBorder="1" applyFill="1" applyFont="1">
      <alignment horizontal="center" shrinkToFit="0" vertical="center" wrapText="0"/>
    </xf>
    <xf borderId="6" fillId="4" fontId="18" numFmtId="0" xfId="0" applyAlignment="1" applyBorder="1" applyFill="1" applyFont="1">
      <alignment horizontal="center" shrinkToFit="0" vertical="center" wrapText="0"/>
    </xf>
    <xf borderId="6" fillId="4" fontId="16" numFmtId="9" xfId="0" applyAlignment="1" applyBorder="1" applyFill="1" applyFont="1" applyNumberFormat="1">
      <alignment shrinkToFit="0" vertical="center" wrapText="0"/>
    </xf>
    <xf borderId="0" fillId="4" fontId="16" numFmtId="49" xfId="0" applyAlignment="1" applyFill="1" applyFont="1" applyNumberFormat="1">
      <alignment shrinkToFit="0" vertical="center" wrapText="0"/>
    </xf>
    <xf borderId="6" fillId="6" fontId="18" numFmtId="0" xfId="0" applyAlignment="1" applyBorder="1" applyFill="1" applyFont="1">
      <alignment horizontal="center" shrinkToFit="0" vertical="center" wrapText="0"/>
    </xf>
    <xf borderId="6" fillId="6" fontId="16" numFmtId="9" xfId="0" applyAlignment="1" applyBorder="1" applyFill="1" applyFont="1" applyNumberFormat="1">
      <alignment shrinkToFit="0" vertical="center" wrapText="0"/>
    </xf>
    <xf borderId="0" fillId="5" fontId="5" numFmtId="0" xfId="0" applyAlignment="1" applyFill="1" applyFont="1">
      <alignment readingOrder="0" shrinkToFit="0" wrapText="0"/>
    </xf>
    <xf borderId="0" fillId="0" fontId="2" numFmtId="0" xfId="0" applyAlignment="1" applyFont="1">
      <alignment shrinkToFit="0" vertical="center" wrapText="0"/>
    </xf>
    <xf borderId="8" fillId="0" fontId="3" numFmtId="0" xfId="0" applyAlignment="1" applyBorder="1" applyFont="1">
      <alignment shrinkToFit="0" wrapText="0"/>
    </xf>
    <xf borderId="1" fillId="5" fontId="7" numFmtId="0" xfId="0" applyAlignment="1" applyBorder="1" applyFill="1" applyFont="1">
      <alignment readingOrder="0" shrinkToFit="0" vertical="top" wrapText="0"/>
    </xf>
    <xf borderId="1" fillId="0" fontId="7" numFmtId="0" xfId="0" applyAlignment="1" applyBorder="1" applyFont="1">
      <alignment readingOrder="0" shrinkToFit="0" vertical="top" wrapText="0"/>
    </xf>
    <xf borderId="1" fillId="4" fontId="7" numFmtId="0" xfId="0" applyAlignment="1" applyBorder="1" applyFill="1" applyFont="1">
      <alignment readingOrder="0" shrinkToFit="0" vertical="top" wrapText="0"/>
    </xf>
    <xf borderId="1" fillId="0" fontId="31" numFmtId="0" xfId="0" applyAlignment="1" applyBorder="1" applyFont="1">
      <alignment readingOrder="0" shrinkToFit="0" vertical="top" wrapText="0"/>
    </xf>
    <xf borderId="1" fillId="4" fontId="32" numFmtId="0" xfId="0" applyAlignment="1" applyBorder="1" applyFill="1" applyFont="1">
      <alignment readingOrder="0" shrinkToFit="0" vertical="top" wrapText="0"/>
    </xf>
    <xf borderId="1" fillId="4" fontId="32" numFmtId="0" xfId="0" applyAlignment="1" applyBorder="1" applyFill="1" applyFont="1">
      <alignment shrinkToFit="0" vertical="top" wrapText="0"/>
    </xf>
    <xf borderId="0" fillId="0" fontId="2" numFmtId="0" xfId="0" applyAlignment="1" applyFont="1">
      <alignment horizontal="center" readingOrder="0" shrinkToFit="0" vertical="center" wrapText="0"/>
    </xf>
    <xf borderId="0" fillId="0" fontId="2" numFmtId="9" xfId="0" applyAlignment="1" applyFont="1" applyNumberFormat="1">
      <alignment readingOrder="0" shrinkToFit="0" vertical="center" wrapText="0"/>
    </xf>
    <xf borderId="1" fillId="4" fontId="7" numFmtId="0" xfId="0" applyAlignment="1" applyBorder="1" applyFill="1" applyFont="1">
      <alignment shrinkToFit="0" vertical="top" wrapText="0"/>
    </xf>
    <xf borderId="0" fillId="0" fontId="33" numFmtId="0" xfId="0" applyAlignment="1" applyFont="1">
      <alignment shrinkToFit="0" vertical="bottom" wrapText="0"/>
    </xf>
    <xf borderId="0" fillId="0" fontId="33" numFmtId="0" xfId="0" applyAlignment="1" applyFont="1">
      <alignment readingOrder="0" shrinkToFit="0" vertical="bottom" wrapText="0"/>
    </xf>
    <xf borderId="0" fillId="0" fontId="34" numFmtId="0" xfId="0" applyAlignment="1" applyFont="1">
      <alignment shrinkToFit="0" wrapText="0"/>
    </xf>
    <xf borderId="1" fillId="0" fontId="32" numFmtId="0" xfId="0" applyAlignment="1" applyBorder="1" applyFont="1">
      <alignment readingOrder="0" shrinkToFit="0" vertical="top" wrapText="0"/>
    </xf>
    <xf borderId="1" fillId="0" fontId="32" numFmtId="0" xfId="0" applyAlignment="1" applyBorder="1" applyFont="1">
      <alignment horizontal="center" readingOrder="0" shrinkToFit="0" vertical="top" wrapText="0"/>
    </xf>
    <xf borderId="1" fillId="0" fontId="32" numFmtId="0" xfId="0" applyAlignment="1" applyBorder="1" applyFont="1">
      <alignment readingOrder="0" shrinkToFit="0" vertical="top" wrapText="0"/>
    </xf>
    <xf borderId="1" fillId="0" fontId="32" numFmtId="0" xfId="0" applyAlignment="1" applyBorder="1" applyFont="1">
      <alignment shrinkToFit="0" vertical="top" wrapText="0"/>
    </xf>
    <xf borderId="7" fillId="0" fontId="16" numFmtId="49" xfId="0" applyAlignment="1" applyBorder="1" applyFont="1" applyNumberFormat="1">
      <alignment shrinkToFit="0" vertical="center" wrapText="0"/>
    </xf>
    <xf borderId="0" fillId="0" fontId="16" numFmtId="49" xfId="0" applyAlignment="1" applyFont="1" applyNumberFormat="1">
      <alignment shrinkToFit="0" vertical="center" wrapText="0"/>
    </xf>
    <xf borderId="9" fillId="5" fontId="7" numFmtId="0" xfId="0" applyAlignment="1" applyBorder="1" applyFill="1" applyFont="1">
      <alignment shrinkToFit="0" vertical="top" wrapText="0"/>
    </xf>
    <xf borderId="6" fillId="5" fontId="16" numFmtId="0" xfId="0" applyBorder="1" applyFill="1" applyFont="1"/>
    <xf borderId="0" fillId="5" fontId="2" numFmtId="0" xfId="0" applyFill="1" applyFont="1"/>
    <xf borderId="0" fillId="5" fontId="2" numFmtId="0" xfId="0" applyAlignment="1" applyFill="1" applyFont="1">
      <alignment shrinkToFit="0" wrapText="0"/>
    </xf>
    <xf borderId="0" fillId="5" fontId="34" numFmtId="0" xfId="0" applyAlignment="1" applyFill="1" applyFont="1">
      <alignment shrinkToFit="0" wrapText="0"/>
    </xf>
    <xf borderId="1" fillId="0" fontId="34" numFmtId="0" xfId="0" applyAlignment="1" applyBorder="1" applyFont="1">
      <alignment readingOrder="0" shrinkToFit="0" vertical="top" wrapText="0"/>
    </xf>
    <xf borderId="1" fillId="4" fontId="35" numFmtId="0" xfId="0" applyAlignment="1" applyBorder="1" applyFill="1" applyFont="1">
      <alignment readingOrder="0" shrinkToFit="0" vertical="top" wrapText="0"/>
    </xf>
    <xf borderId="1" fillId="7" fontId="7" numFmtId="0" xfId="0" applyAlignment="1" applyBorder="1" applyFill="1" applyFont="1">
      <alignment readingOrder="0" shrinkToFit="0" vertical="top" wrapText="0"/>
    </xf>
    <xf borderId="0" fillId="0" fontId="2" numFmtId="10"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0"/>
    </xf>
    <xf borderId="5" fillId="8" fontId="18" numFmtId="0" xfId="0" applyAlignment="1" applyBorder="1" applyFill="1" applyFont="1">
      <alignment horizontal="center" shrinkToFit="0" vertical="center" wrapText="0"/>
    </xf>
    <xf borderId="5" fillId="8" fontId="16" numFmtId="10" xfId="0" applyAlignment="1" applyBorder="1" applyFill="1" applyFont="1" applyNumberFormat="1">
      <alignment shrinkToFit="0" vertical="center" wrapText="0"/>
    </xf>
    <xf borderId="5" fillId="8" fontId="16" numFmtId="49" xfId="0" applyAlignment="1" applyBorder="1" applyFill="1" applyFont="1" applyNumberFormat="1">
      <alignment shrinkToFit="0" vertical="center" wrapText="0"/>
    </xf>
    <xf borderId="0" fillId="0" fontId="2" numFmtId="0" xfId="0" applyAlignment="1" applyFont="1">
      <alignment horizontal="center" readingOrder="0"/>
    </xf>
    <xf borderId="0" fillId="0" fontId="2" numFmtId="10" xfId="0" applyAlignment="1" applyFont="1" applyNumberFormat="1">
      <alignment horizontal="center" readingOrder="0"/>
    </xf>
    <xf borderId="0" fillId="0" fontId="2" numFmtId="49" xfId="0" applyAlignment="1" applyFont="1" applyNumberFormat="1">
      <alignment horizontal="center" readingOrder="0"/>
    </xf>
    <xf borderId="0" fillId="8" fontId="18" numFmtId="0" xfId="0" applyAlignment="1" applyFill="1" applyFont="1">
      <alignment horizontal="center"/>
    </xf>
    <xf borderId="0" fillId="8" fontId="16" numFmtId="10" xfId="0" applyFill="1" applyFont="1" applyNumberFormat="1"/>
    <xf borderId="0" fillId="8" fontId="16" numFmtId="49" xfId="0" applyFill="1" applyFont="1" applyNumberFormat="1"/>
    <xf borderId="1" fillId="0" fontId="36" numFmtId="0" xfId="0" applyAlignment="1" applyBorder="1" applyFont="1">
      <alignment readingOrder="0" vertical="top"/>
    </xf>
    <xf borderId="10" fillId="4" fontId="37" numFmtId="0" xfId="0" applyAlignment="1" applyBorder="1" applyFill="1" applyFont="1">
      <alignment readingOrder="0" shrinkToFit="0" vertical="top" wrapText="0"/>
    </xf>
    <xf borderId="0" fillId="0" fontId="38" numFmtId="0" xfId="0" applyAlignment="1" applyFont="1">
      <alignment shrinkToFit="0" wrapText="0"/>
    </xf>
    <xf borderId="1" fillId="4" fontId="28" numFmtId="0" xfId="0" applyAlignment="1" applyBorder="1" applyFill="1" applyFont="1">
      <alignment readingOrder="0" shrinkToFit="0" vertical="top" wrapText="0"/>
    </xf>
    <xf borderId="1" fillId="4" fontId="28" numFmtId="0" xfId="0" applyAlignment="1" applyBorder="1" applyFill="1" applyFont="1">
      <alignment shrinkToFit="0" vertical="top" wrapText="0"/>
    </xf>
    <xf borderId="1" fillId="4" fontId="35" numFmtId="0" xfId="0" applyAlignment="1" applyBorder="1" applyFill="1" applyFont="1">
      <alignment readingOrder="0" shrinkToFit="0" vertical="top" wrapText="0"/>
    </xf>
    <xf borderId="0" fillId="0" fontId="2" numFmtId="0" xfId="0" applyAlignment="1" applyFont="1">
      <alignment horizontal="center" readingOrder="0" shrinkToFit="0" vertical="center" wrapText="1"/>
    </xf>
    <xf borderId="0" fillId="0" fontId="2" numFmtId="0" xfId="0" applyAlignment="1" applyFont="1">
      <alignment shrinkToFit="0" wrapText="1"/>
    </xf>
    <xf borderId="0" fillId="0" fontId="1" numFmtId="0" xfId="0" applyAlignment="1" applyFont="1">
      <alignment horizontal="center" readingOrder="0" shrinkToFit="0" vertical="center" wrapText="0"/>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1"/>
    </xf>
    <xf borderId="0" fillId="0" fontId="38" numFmtId="0" xfId="0" applyFont="1"/>
    <xf borderId="0" fillId="0" fontId="2" numFmtId="0" xfId="0" applyAlignment="1" applyFont="1">
      <alignment horizontal="center" vertical="center"/>
    </xf>
    <xf borderId="1" fillId="4" fontId="28" numFmtId="0" xfId="0" applyAlignment="1" applyBorder="1" applyFill="1" applyFont="1">
      <alignment shrinkToFit="0" vertical="top" wrapText="0"/>
    </xf>
    <xf borderId="1" fillId="0" fontId="28" numFmtId="0" xfId="0" applyAlignment="1" applyBorder="1" applyFont="1">
      <alignment readingOrder="0" shrinkToFit="0" vertical="top" wrapText="0"/>
    </xf>
    <xf borderId="1" fillId="0" fontId="28" numFmtId="0" xfId="0" applyAlignment="1" applyBorder="1" applyFont="1">
      <alignment shrinkToFit="0" vertical="top" wrapText="0"/>
    </xf>
    <xf borderId="1" fillId="0" fontId="35" numFmtId="0" xfId="0" applyAlignment="1" applyBorder="1" applyFont="1">
      <alignment readingOrder="0" shrinkToFit="0" vertical="top" wrapText="0"/>
    </xf>
    <xf borderId="1" fillId="4" fontId="35" numFmtId="0" xfId="0" applyAlignment="1" applyBorder="1" applyFill="1" applyFont="1">
      <alignment shrinkToFit="0" vertical="top" wrapText="0"/>
    </xf>
    <xf borderId="1" fillId="0" fontId="35" numFmtId="0" xfId="0" applyAlignment="1" applyBorder="1" applyFont="1">
      <alignment shrinkToFit="0" vertical="top" wrapText="0"/>
    </xf>
    <xf borderId="0" fillId="5" fontId="38" numFmtId="0" xfId="0" applyAlignment="1" applyFill="1" applyFont="1">
      <alignment shrinkToFit="0" wrapText="0"/>
    </xf>
    <xf borderId="1" fillId="4" fontId="32" numFmtId="0" xfId="0" applyAlignment="1" applyBorder="1" applyFill="1" applyFont="1">
      <alignment shrinkToFit="0" vertical="top" wrapText="0"/>
    </xf>
    <xf borderId="8" fillId="0" fontId="33" numFmtId="0" xfId="0" applyAlignment="1" applyBorder="1" applyFont="1">
      <alignment shrinkToFit="0" vertical="bottom" wrapText="0"/>
    </xf>
    <xf borderId="0" fillId="0" fontId="16" numFmtId="49" xfId="0" applyAlignment="1" applyFont="1" applyNumberFormat="1">
      <alignment shrinkToFit="0" vertical="center" wrapText="0"/>
    </xf>
    <xf borderId="1" fillId="4" fontId="35" numFmtId="0" xfId="0" applyAlignment="1" applyBorder="1" applyFill="1" applyFont="1">
      <alignment shrinkToFit="0" vertical="top" wrapText="0"/>
    </xf>
    <xf borderId="0" fillId="0" fontId="27" numFmtId="0" xfId="0" applyAlignment="1" applyFont="1">
      <alignment shrinkToFit="0" wrapText="0"/>
    </xf>
    <xf borderId="1" fillId="0" fontId="30" numFmtId="0" xfId="0" applyAlignment="1" applyBorder="1" applyFont="1">
      <alignment readingOrder="0" shrinkToFit="0" vertical="top" wrapText="0"/>
    </xf>
    <xf borderId="1" fillId="4" fontId="39" numFmtId="0" xfId="0" applyAlignment="1" applyBorder="1" applyFill="1" applyFont="1">
      <alignment readingOrder="0" shrinkToFit="0" vertical="top" wrapText="0"/>
    </xf>
    <xf borderId="0" fillId="0" fontId="40" numFmtId="0" xfId="0" applyAlignment="1" applyFont="1">
      <alignment readingOrder="0" shrinkToFit="0" vertical="center" wrapText="0"/>
    </xf>
    <xf borderId="1" fillId="4" fontId="33" numFmtId="0" xfId="0" applyAlignment="1" applyBorder="1" applyFill="1" applyFont="1">
      <alignment shrinkToFit="0" vertical="top" wrapText="0"/>
    </xf>
    <xf borderId="1" fillId="9" fontId="35" numFmtId="0" xfId="0" applyAlignment="1" applyBorder="1" applyFill="1" applyFont="1">
      <alignment readingOrder="0" shrinkToFit="0" vertical="top" wrapText="0"/>
    </xf>
    <xf borderId="1" fillId="9" fontId="35" numFmtId="0" xfId="0" applyAlignment="1" applyBorder="1" applyFill="1" applyFont="1">
      <alignment shrinkToFit="0" vertical="top" wrapText="0"/>
    </xf>
    <xf borderId="0" fillId="9" fontId="38" numFmtId="0" xfId="0" applyAlignment="1" applyFill="1" applyFont="1">
      <alignment shrinkToFit="0" wrapText="0"/>
    </xf>
    <xf borderId="1" fillId="9" fontId="32" numFmtId="0" xfId="0" applyAlignment="1" applyBorder="1" applyFill="1" applyFont="1">
      <alignment readingOrder="0" shrinkToFit="0" vertical="top" wrapText="0"/>
    </xf>
    <xf borderId="1" fillId="9" fontId="32" numFmtId="0" xfId="0" applyAlignment="1" applyBorder="1" applyFill="1" applyFont="1">
      <alignment shrinkToFit="0" vertical="top" wrapText="0"/>
    </xf>
    <xf borderId="0" fillId="0" fontId="38" numFmtId="0" xfId="0" applyAlignment="1" applyFont="1">
      <alignment readingOrder="0" shrinkToFit="0" wrapText="0"/>
    </xf>
    <xf borderId="1" fillId="10" fontId="32" numFmtId="0" xfId="0" applyAlignment="1" applyBorder="1" applyFill="1" applyFont="1">
      <alignment readingOrder="0" shrinkToFit="0" vertical="top" wrapText="0"/>
    </xf>
    <xf borderId="1" fillId="4" fontId="33" numFmtId="0" xfId="0" applyAlignment="1" applyBorder="1" applyFill="1" applyFont="1">
      <alignment shrinkToFit="0" vertical="top" wrapText="0"/>
    </xf>
    <xf borderId="1" fillId="11" fontId="32" numFmtId="0" xfId="0" applyAlignment="1" applyBorder="1" applyFill="1" applyFont="1">
      <alignment readingOrder="0" shrinkToFit="0" vertical="top" wrapText="0"/>
    </xf>
    <xf borderId="1" fillId="11" fontId="32" numFmtId="0" xfId="0" applyAlignment="1" applyBorder="1" applyFill="1" applyFont="1">
      <alignment shrinkToFit="0" vertical="top" wrapText="0"/>
    </xf>
    <xf borderId="0" fillId="11" fontId="38" numFmtId="0" xfId="0" applyAlignment="1" applyFill="1" applyFont="1">
      <alignment readingOrder="0" shrinkToFit="0" wrapText="0"/>
    </xf>
    <xf borderId="0" fillId="11" fontId="38" numFmtId="0" xfId="0" applyAlignment="1" applyFill="1" applyFont="1">
      <alignment shrinkToFit="0" wrapText="0"/>
    </xf>
    <xf borderId="1" fillId="0" fontId="35" numFmtId="0" xfId="0" applyAlignment="1" applyBorder="1" applyFont="1">
      <alignment readingOrder="0" shrinkToFit="0" vertical="top" wrapText="0"/>
    </xf>
    <xf borderId="1" fillId="0" fontId="35" numFmtId="0" xfId="0" applyAlignment="1" applyBorder="1" applyFont="1">
      <alignment horizontal="center" readingOrder="0" shrinkToFit="0" vertical="top" wrapText="0"/>
    </xf>
    <xf borderId="1" fillId="0" fontId="35" numFmtId="0" xfId="0" applyAlignment="1" applyBorder="1" applyFont="1">
      <alignment shrinkToFit="0" vertical="top" wrapText="0"/>
    </xf>
    <xf borderId="0" fillId="0" fontId="38" numFmtId="0" xfId="0" applyAlignment="1" applyFont="1">
      <alignment shrinkToFit="0" vertical="center" wrapText="0"/>
    </xf>
    <xf borderId="0" fillId="0" fontId="38" numFmtId="0" xfId="0" applyAlignment="1" applyFont="1">
      <alignment shrinkToFit="0" vertical="center" wrapText="0"/>
    </xf>
    <xf borderId="0" fillId="0" fontId="38" numFmtId="0" xfId="0" applyAlignment="1" applyFont="1">
      <alignment shrinkToFit="0" vertical="center" wrapText="0"/>
    </xf>
    <xf borderId="1" fillId="4" fontId="30" numFmtId="0" xfId="0" applyAlignment="1" applyBorder="1" applyFill="1" applyFont="1">
      <alignment shrinkToFit="0" vertical="top" wrapText="0"/>
    </xf>
    <xf borderId="0" fillId="0" fontId="33" numFmtId="0" xfId="0" applyAlignment="1" applyFont="1">
      <alignment shrinkToFit="0" vertical="bottom" wrapText="0"/>
    </xf>
    <xf borderId="0" fillId="0" fontId="2" numFmtId="49" xfId="0" applyAlignment="1" applyFont="1" applyNumberFormat="1">
      <alignment horizontal="center" readingOrder="0" shrinkToFit="0" vertical="center" wrapText="1"/>
    </xf>
    <xf borderId="1" fillId="0" fontId="33" numFmtId="0" xfId="0" applyAlignment="1" applyBorder="1" applyFont="1">
      <alignment shrinkToFit="0" vertical="top" wrapText="0"/>
    </xf>
    <xf borderId="0" fillId="5" fontId="2" numFmtId="0" xfId="0" applyAlignment="1" applyFill="1" applyFont="1">
      <alignment readingOrder="0" shrinkToFit="0" vertical="center" wrapText="0"/>
    </xf>
    <xf borderId="1" fillId="4" fontId="32" numFmtId="0" xfId="0" applyAlignment="1" applyBorder="1" applyFill="1" applyFont="1">
      <alignment readingOrder="0" shrinkToFit="0" vertical="top" wrapText="0"/>
    </xf>
    <xf borderId="1" fillId="4" fontId="32" numFmtId="0" xfId="0" applyAlignment="1" applyBorder="1" applyFill="1" applyFont="1">
      <alignment horizontal="center" readingOrder="0" shrinkToFit="0" vertical="top" wrapText="0"/>
    </xf>
    <xf borderId="0" fillId="0" fontId="2" numFmtId="0" xfId="0" applyAlignment="1" applyFont="1">
      <alignment readingOrder="0" shrinkToFit="0" vertical="center" wrapText="1"/>
    </xf>
    <xf borderId="0" fillId="0" fontId="27" numFmtId="0" xfId="0" applyAlignment="1" applyFont="1">
      <alignment horizontal="center" readingOrder="0" shrinkToFit="0" vertical="center" wrapText="1"/>
    </xf>
    <xf borderId="0" fillId="0" fontId="27" numFmtId="0" xfId="0" applyAlignment="1" applyFont="1">
      <alignment readingOrder="0" shrinkToFit="0" vertical="center" wrapText="1"/>
    </xf>
    <xf borderId="1" fillId="0" fontId="7" numFmtId="0" xfId="0" applyAlignment="1" applyBorder="1" applyFont="1">
      <alignment shrinkToFit="0" vertical="top" wrapText="0"/>
    </xf>
    <xf borderId="0" fillId="0" fontId="41" numFmtId="0" xfId="0" applyAlignment="1" applyFont="1">
      <alignment shrinkToFit="0" vertical="top" wrapText="0"/>
    </xf>
    <xf borderId="1" fillId="4" fontId="7" numFmtId="0" xfId="0" applyAlignment="1" applyBorder="1" applyFill="1" applyFont="1">
      <alignment shrinkToFit="0" vertical="top" wrapText="0"/>
    </xf>
    <xf borderId="0" fillId="0" fontId="41" numFmtId="49" xfId="0" applyAlignment="1" applyFont="1" applyNumberFormat="1">
      <alignment shrinkToFit="0" vertical="top" wrapText="0"/>
    </xf>
    <xf borderId="0" fillId="0" fontId="27" numFmtId="49" xfId="0" applyAlignment="1" applyFont="1" applyNumberFormat="1">
      <alignment horizontal="center" readingOrder="0" shrinkToFit="0" vertical="center" wrapText="1"/>
    </xf>
    <xf borderId="1" fillId="4" fontId="35" numFmtId="0" xfId="0" applyAlignment="1" applyBorder="1" applyFill="1" applyFont="1">
      <alignment shrinkToFit="0" vertical="top" wrapText="0"/>
    </xf>
    <xf borderId="0" fillId="0" fontId="27" numFmtId="0" xfId="0" applyAlignment="1" applyFont="1">
      <alignment horizontal="center" readingOrder="0" shrinkToFit="0" vertical="center" wrapText="1"/>
    </xf>
    <xf borderId="1" fillId="4" fontId="36" numFmtId="0" xfId="0" applyAlignment="1" applyBorder="1" applyFill="1" applyFont="1">
      <alignment shrinkToFit="0" vertical="top" wrapText="0"/>
    </xf>
    <xf borderId="1" fillId="4" fontId="36" numFmtId="0" xfId="0" applyAlignment="1" applyBorder="1" applyFill="1" applyFont="1">
      <alignment shrinkToFit="0" vertical="top" wrapText="0"/>
    </xf>
    <xf borderId="1" fillId="7" fontId="33" numFmtId="0" xfId="0" applyAlignment="1" applyBorder="1" applyFill="1" applyFont="1">
      <alignment shrinkToFit="0" vertical="top" wrapText="0"/>
    </xf>
    <xf borderId="0" fillId="0" fontId="41" numFmtId="0" xfId="0" applyAlignment="1" applyFont="1">
      <alignment readingOrder="0" shrinkToFit="0" vertical="top" wrapText="0"/>
    </xf>
    <xf borderId="1" fillId="4" fontId="35" numFmtId="0" xfId="0" applyAlignment="1" applyBorder="1" applyFill="1" applyFont="1">
      <alignment horizontal="center" readingOrder="0" shrinkToFit="0" vertical="top" wrapText="0"/>
    </xf>
    <xf borderId="1" fillId="4" fontId="42" numFmtId="0" xfId="0" applyAlignment="1" applyBorder="1" applyFill="1" applyFont="1">
      <alignment shrinkToFit="0" vertical="top" wrapText="0"/>
    </xf>
    <xf borderId="1" fillId="4" fontId="7" numFmtId="0" xfId="0" applyAlignment="1" applyBorder="1" applyFill="1" applyFont="1">
      <alignment shrinkToFit="0" vertical="top" wrapText="0"/>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43" numFmtId="49"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7" numFmtId="0" xfId="0" applyAlignment="1" applyFont="1">
      <alignment readingOrder="0" shrinkToFit="0" vertical="center" wrapText="1"/>
    </xf>
    <xf borderId="0" fillId="0" fontId="33" numFmtId="49" xfId="0" applyAlignment="1" applyFont="1" applyNumberFormat="1">
      <alignment horizontal="center" readingOrder="0" shrinkToFit="0" vertical="center" wrapText="1"/>
    </xf>
    <xf borderId="0" fillId="6" fontId="33" numFmtId="49" xfId="0" applyAlignment="1" applyFill="1" applyFont="1" applyNumberFormat="1">
      <alignment shrinkToFit="0" vertical="center" wrapText="1"/>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s>
  <tableStyles count="15">
    <tableStyle count="2" pivot="0" name="Página14-style">
      <tableStyleElement dxfId="1" type="firstRowStripe"/>
      <tableStyleElement dxfId="2" type="secondRowStripe"/>
    </tableStyle>
    <tableStyle count="2" pivot="0" name="Página14-style 2">
      <tableStyleElement dxfId="2" type="firstRowStripe"/>
      <tableStyleElement dxfId="1" type="secondRowStripe"/>
    </tableStyle>
    <tableStyle count="2" pivot="0" name="Página14-style 3">
      <tableStyleElement dxfId="1" type="firstRowStripe"/>
      <tableStyleElement dxfId="2" type="secondRowStripe"/>
    </tableStyle>
    <tableStyle count="5" pivot="0" name="Dashboards-style">
      <tableStyleElement dxfId="3" type="headerRow"/>
      <tableStyleElement dxfId="1" type="firstRowStripe"/>
      <tableStyleElement dxfId="2" type="secondRowStripe"/>
      <tableStyleElement dxfId="4" type="totalRow"/>
      <tableStyleElement dxfId="5" size="0" type="wholeTable"/>
    </tableStyle>
    <tableStyle count="4" pivot="0" name="Notes-style">
      <tableStyleElement dxfId="3" type="headerRow"/>
      <tableStyleElement dxfId="1" type="firstRowStripe"/>
      <tableStyleElement dxfId="2" type="secondRowStripe"/>
      <tableStyleElement dxfId="5" size="0" type="wholeTable"/>
    </tableStyle>
    <tableStyle count="4" pivot="0" name="Tags-style">
      <tableStyleElement dxfId="3" type="headerRow"/>
      <tableStyleElement dxfId="1" type="firstRowStripe"/>
      <tableStyleElement dxfId="2" type="secondRowStripe"/>
      <tableStyleElement dxfId="6" size="0" type="wholeTable"/>
    </tableStyle>
    <tableStyle count="4" pivot="0" name="Tags-style 2">
      <tableStyleElement dxfId="3" type="headerRow"/>
      <tableStyleElement dxfId="1" type="firstRowStripe"/>
      <tableStyleElement dxfId="2" type="secondRowStripe"/>
      <tableStyleElement dxfId="6" size="0" type="wholeTable"/>
    </tableStyle>
    <tableStyle count="4" pivot="0" name="Tags-style 3">
      <tableStyleElement dxfId="3" type="headerRow"/>
      <tableStyleElement dxfId="1" type="firstRowStripe"/>
      <tableStyleElement dxfId="2" type="secondRowStripe"/>
      <tableStyleElement dxfId="6" size="0" type="wholeTable"/>
    </tableStyle>
    <tableStyle count="4" pivot="0" name="Tags-style 4">
      <tableStyleElement dxfId="3" type="headerRow"/>
      <tableStyleElement dxfId="1" type="firstRowStripe"/>
      <tableStyleElement dxfId="2" type="secondRowStripe"/>
      <tableStyleElement dxfId="6" size="0" type="wholeTable"/>
    </tableStyle>
    <tableStyle count="4" pivot="0" name="Tags-style 5">
      <tableStyleElement dxfId="3" type="headerRow"/>
      <tableStyleElement dxfId="1" type="firstRowStripe"/>
      <tableStyleElement dxfId="2" type="secondRowStripe"/>
      <tableStyleElement dxfId="6" size="0" type="wholeTable"/>
    </tableStyle>
    <tableStyle count="4" pivot="0" name="Tags-style 6">
      <tableStyleElement dxfId="3" type="headerRow"/>
      <tableStyleElement dxfId="1" type="firstRowStripe"/>
      <tableStyleElement dxfId="2" type="secondRowStripe"/>
      <tableStyleElement dxfId="6" size="0" type="wholeTable"/>
    </tableStyle>
    <tableStyle count="4" pivot="0" name="Tags-style 7">
      <tableStyleElement dxfId="3" type="headerRow"/>
      <tableStyleElement dxfId="1" type="firstRowStripe"/>
      <tableStyleElement dxfId="2" type="secondRowStripe"/>
      <tableStyleElement dxfId="6" size="0" type="wholeTable"/>
    </tableStyle>
    <tableStyle count="4" pivot="0" name="Tags-style 8">
      <tableStyleElement dxfId="3" type="headerRow"/>
      <tableStyleElement dxfId="1" type="firstRowStripe"/>
      <tableStyleElement dxfId="2" type="secondRowStripe"/>
      <tableStyleElement dxfId="6" size="0" type="wholeTable"/>
    </tableStyle>
    <tableStyle count="4" pivot="0" name="Tags-style 9">
      <tableStyleElement dxfId="3" type="headerRow"/>
      <tableStyleElement dxfId="1" type="firstRowStripe"/>
      <tableStyleElement dxfId="2" type="secondRowStripe"/>
      <tableStyleElement dxfId="6" size="0" type="wholeTable"/>
    </tableStyle>
    <tableStyle count="4" pivot="0" name="README-style">
      <tableStyleElement dxfId="3" type="headerRow"/>
      <tableStyleElement dxfId="1" type="firstRowStripe"/>
      <tableStyleElement dxfId="2"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16</xdr:row>
      <xdr:rowOff>0</xdr:rowOff>
    </xdr:from>
    <xdr:ext cx="3429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BM2102" displayName="Notes" name="Notes" id="5">
  <autoFilter ref="$A$1:$BM$2102"/>
  <tableColumns count="65">
    <tableColumn name="ID" id="1"/>
    <tableColumn name="STUDENTS" id="2"/>
    <tableColumn name="SYNC" id="3"/>
    <tableColumn name="IMPORTANCE" id="4"/>
    <tableColumn name="TOPIC" id="5"/>
    <tableColumn name="SUBTOPIC" id="6"/>
    <tableColumn name="CONCEPT" id="7"/>
    <tableColumn name="QUESTION" id="8"/>
    <tableColumn name="ANSWER" id="9"/>
    <tableColumn name="REVERSE" id="10"/>
    <tableColumn name="COMPLEMENTARY INFO" id="11"/>
    <tableColumn name="DETAILED INFO" id="12"/>
    <tableColumn name="EXAMPLE 1" id="13"/>
    <tableColumn name="EXAMPLE 2" id="14"/>
    <tableColumn name="MNEMONIC" id="15"/>
    <tableColumn name="IMAGE" id="16"/>
    <tableColumn name="HTML IMAGE" id="17"/>
    <tableColumn name="HTML VIDEO" id="18"/>
    <tableColumn name="BOARDS" id="19"/>
    <tableColumn name="LAST YEAR IN EXAM" id="20"/>
    <tableColumn name="CAREERS" id="21"/>
    <tableColumn name="OTHER TAGS" id="22"/>
    <tableColumn name="EXTRA FIELD 1" id="23"/>
    <tableColumn name="EXTRA FIELD 2" id="24"/>
    <tableColumn name="EXTRA FIELD 3" id="25"/>
    <tableColumn name="✅ SANITY CHECK ✅" id="26"/>
    <tableColumn name="Coluna 1" id="27"/>
    <tableColumn name="Coluna 2" id="28"/>
    <tableColumn name="Coluna 3" id="29"/>
    <tableColumn name="Coluna 4" id="30"/>
    <tableColumn name="Coluna 5" id="31"/>
    <tableColumn name="Coluna 6" id="32"/>
    <tableColumn name="Coluna 7" id="33"/>
    <tableColumn name="Coluna 8" id="34"/>
    <tableColumn name="Coluna 9" id="35"/>
    <tableColumn name="Coluna 10" id="36"/>
    <tableColumn name="Coluna 11" id="37"/>
    <tableColumn name="Coluna 12" id="38"/>
    <tableColumn name="Coluna 13" id="39"/>
    <tableColumn name="Coluna 14" id="40"/>
    <tableColumn name="Coluna 15" id="41"/>
    <tableColumn name="Coluna 16" id="42"/>
    <tableColumn name="Coluna 17" id="43"/>
    <tableColumn name="Coluna 18" id="44"/>
    <tableColumn name="Coluna 19" id="45"/>
    <tableColumn name="Coluna 20" id="46"/>
    <tableColumn name="Coluna 21" id="47"/>
    <tableColumn name="Coluna 22" id="48"/>
    <tableColumn name="Coluna 23" id="49"/>
    <tableColumn name="Coluna 24" id="50"/>
    <tableColumn name="Coluna 25" id="51"/>
    <tableColumn name="Coluna 26" id="52"/>
    <tableColumn name="Coluna 27" id="53"/>
    <tableColumn name="Coluna 28" id="54"/>
    <tableColumn name="Coluna 29" id="55"/>
    <tableColumn name="Coluna 30" id="56"/>
    <tableColumn name="Coluna 31" id="57"/>
    <tableColumn name="Coluna 32" id="58"/>
    <tableColumn name="Coluna 33" id="59"/>
    <tableColumn name="Coluna 34" id="60"/>
    <tableColumn name="Coluna 35" id="61"/>
    <tableColumn name="Coluna 36" id="62"/>
    <tableColumn name="Coluna 37" id="63"/>
    <tableColumn name="Coluna 38" id="64"/>
    <tableColumn name="Coluna 39" id="65"/>
  </tableColumns>
  <tableStyleInfo name="Notes-style" showColumnStripes="0" showFirstColumn="1" showLastColumn="1" showRowStripes="1"/>
</table>
</file>

<file path=xl/tables/table2.xml><?xml version="1.0" encoding="utf-8"?>
<table xmlns="http://schemas.openxmlformats.org/spreadsheetml/2006/main" headerRowCount="0" ref="A166:F166" displayName="Table_1" name="Table_1" id="1">
  <tableColumns count="6">
    <tableColumn name="Column1" id="1"/>
    <tableColumn name="Column2" id="2"/>
    <tableColumn name="Column3" id="3"/>
    <tableColumn name="Column4" id="4"/>
    <tableColumn name="Column5" id="5"/>
    <tableColumn name="Column6" id="6"/>
  </tableColumns>
  <tableStyleInfo name="Página14-style" showColumnStripes="0" showFirstColumn="1" showLastColumn="1" showRowStripes="1"/>
</table>
</file>

<file path=xl/tables/table3.xml><?xml version="1.0" encoding="utf-8"?>
<table xmlns="http://schemas.openxmlformats.org/spreadsheetml/2006/main" headerRowCount="0" ref="A335:E335" displayName="Table_2" name="Table_2" id="2">
  <tableColumns count="5">
    <tableColumn name="Column1" id="1"/>
    <tableColumn name="Column2" id="2"/>
    <tableColumn name="Column3" id="3"/>
    <tableColumn name="Column4" id="4"/>
    <tableColumn name="Column5" id="5"/>
  </tableColumns>
  <tableStyleInfo name="Página14-style 2" showColumnStripes="0" showFirstColumn="1" showLastColumn="1" showRowStripes="1"/>
</table>
</file>

<file path=xl/tables/table4.xml><?xml version="1.0" encoding="utf-8"?>
<table xmlns="http://schemas.openxmlformats.org/spreadsheetml/2006/main" headerRowCount="0" ref="A614:M614"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ágina14-style 3" showColumnStripes="0" showFirstColumn="1" showLastColumn="1" showRowStripes="1"/>
</table>
</file>

<file path=xl/tables/table5.xml><?xml version="1.0" encoding="utf-8"?>
<table xmlns="http://schemas.openxmlformats.org/spreadsheetml/2006/main" totalsRowCount="1" ref="A4:AA137" displayName="Percentis" name="Percentis" id="4">
  <tableColumns count="27">
    <tableColumn name="STUDENTS" id="1"/>
    <tableColumn name="Presence St" id="2"/>
    <tableColumn name="Frequency St" id="3"/>
    <tableColumn name="IMPORTANCES" id="4"/>
    <tableColumn name="Presence Im" id="5"/>
    <tableColumn name="Frequency Im" id="6"/>
    <tableColumn name="TOPICS" id="7"/>
    <tableColumn name="Presence To" id="8"/>
    <tableColumn name="Frequency To" id="9"/>
    <tableColumn name="SUBTOPICS" id="10"/>
    <tableColumn name="Presence Su" id="11"/>
    <tableColumn name="Frequency Su" id="12"/>
    <tableColumn name="CONCEPTS" id="13"/>
    <tableColumn name="Presence Co" id="14"/>
    <tableColumn name="Frequency Co" id="15"/>
    <tableColumn name="BOARDS" id="16"/>
    <tableColumn name="Presence Bo" id="17"/>
    <tableColumn name="Frequency Bo" id="18"/>
    <tableColumn name="YEARS" id="19"/>
    <tableColumn name="Presence Ye" id="20"/>
    <tableColumn name="Frequency Ye" id="21"/>
    <tableColumn name="CAREERS" id="22"/>
    <tableColumn name="Presence Ca" id="23"/>
    <tableColumn name="Frequency Ca" id="24"/>
    <tableColumn name="OTHER TAGS" id="25"/>
    <tableColumn name="Presence OT" id="26"/>
    <tableColumn name="Frequency OT" id="27"/>
  </tableColumns>
  <tableStyleInfo name="Dashboards-style" showColumnStripes="0" showFirstColumn="1" showLastColumn="1" showRowStripes="1"/>
</table>
</file>

<file path=xl/tables/table6.xml><?xml version="1.0" encoding="utf-8"?>
<table xmlns="http://schemas.openxmlformats.org/spreadsheetml/2006/main" ref="A1:A999" displayName="Tags_St" name="Tags_St" id="6">
  <tableColumns count="1">
    <tableColumn name="Students" id="1"/>
  </tableColumns>
  <tableStyleInfo name="Tags-style" showColumnStripes="0" showFirstColumn="1" showLastColumn="1" showRowStripes="1"/>
</table>
</file>

<file path=xl/tables/table7.xml><?xml version="1.0" encoding="utf-8"?>
<table xmlns="http://schemas.openxmlformats.org/spreadsheetml/2006/main" ref="B1:B999" displayName="Tags_Im" name="Tags_Im" id="7">
  <tableColumns count="1">
    <tableColumn name="Importancies" id="1"/>
  </tableColumns>
  <tableStyleInfo name="Tags-style 2" showColumnStripes="0" showFirstColumn="1" showLastColumn="1" showRowStripes="1"/>
</table>
</file>

<file path=xl/tables/table8.xml><?xml version="1.0" encoding="utf-8"?>
<table xmlns="http://schemas.openxmlformats.org/spreadsheetml/2006/main" ref="C1:C999" displayName="Tags_To" name="Tags_To" id="8">
  <tableColumns count="1">
    <tableColumn name="Topics" id="1"/>
  </tableColumns>
  <tableStyleInfo name="Tags-style 3" showColumnStripes="0" showFirstColumn="1" showLastColumn="1" showRowStripes="1"/>
</table>
</file>

<file path=xl/tables/table9.xml><?xml version="1.0" encoding="utf-8"?>
<table xmlns="http://schemas.openxmlformats.org/spreadsheetml/2006/main" ref="D1:D999" displayName="Tags_Su" name="Tags_Su" id="9">
  <tableColumns count="1">
    <tableColumn name="Subtopics" id="1"/>
  </tableColumns>
  <tableStyleInfo name="Tags-style 4" showColumnStripes="0" showFirstColumn="1" showLastColumn="1" showRowStripes="1"/>
</table>
</file>

<file path=xl/tables/table10.xml><?xml version="1.0" encoding="utf-8"?>
<table xmlns="http://schemas.openxmlformats.org/spreadsheetml/2006/main" ref="E1:E999" displayName="Tags_Co" name="Tags_Co" id="10">
  <tableColumns count="1">
    <tableColumn name="Concepts" id="1"/>
  </tableColumns>
  <tableStyleInfo name="Tags-style 5" showColumnStripes="0" showFirstColumn="1" showLastColumn="1" showRowStripes="1"/>
</table>
</file>

<file path=xl/tables/table11.xml><?xml version="1.0" encoding="utf-8"?>
<table xmlns="http://schemas.openxmlformats.org/spreadsheetml/2006/main" ref="F1:F999" displayName="Tags_Bo" name="Tags_Bo" id="11">
  <tableColumns count="1">
    <tableColumn name="Boards" id="1"/>
  </tableColumns>
  <tableStyleInfo name="Tags-style 6" showColumnStripes="0" showFirstColumn="1" showLastColumn="1" showRowStripes="1"/>
</table>
</file>

<file path=xl/tables/table12.xml><?xml version="1.0" encoding="utf-8"?>
<table xmlns="http://schemas.openxmlformats.org/spreadsheetml/2006/main" ref="G1:G999" displayName="Tags_Ye" name="Tags_Ye" id="12">
  <tableColumns count="1">
    <tableColumn name="Years" id="1"/>
  </tableColumns>
  <tableStyleInfo name="Tags-style 7" showColumnStripes="0" showFirstColumn="1" showLastColumn="1" showRowStripes="1"/>
</table>
</file>

<file path=xl/tables/table13.xml><?xml version="1.0" encoding="utf-8"?>
<table xmlns="http://schemas.openxmlformats.org/spreadsheetml/2006/main" ref="H1:H999" displayName="Tags_Ca" name="Tags_Ca" id="13">
  <tableColumns count="1">
    <tableColumn name="Careers" id="1"/>
  </tableColumns>
  <tableStyleInfo name="Tags-style 8" showColumnStripes="0" showFirstColumn="1" showLastColumn="1" showRowStripes="1"/>
</table>
</file>

<file path=xl/tables/table14.xml><?xml version="1.0" encoding="utf-8"?>
<table xmlns="http://schemas.openxmlformats.org/spreadsheetml/2006/main" ref="I1:I999" displayName="Tags_OT" name="Tags_OT" id="14">
  <tableColumns count="1">
    <tableColumn name="Other Tags" id="1"/>
  </tableColumns>
  <tableStyleInfo name="Tags-style 9" showColumnStripes="0" showFirstColumn="1" showLastColumn="1" showRowStripes="1"/>
</table>
</file>

<file path=xl/tables/table15.xml><?xml version="1.0" encoding="utf-8"?>
<table xmlns="http://schemas.openxmlformats.org/spreadsheetml/2006/main" ref="A1:I27" displayName="README" name="README" id="15">
  <tableColumns count="9">
    <tableColumn name="Column Header" id="1"/>
    <tableColumn name="Data Type/Purpose" id="2"/>
    <tableColumn name="It MUST be FIlled?" id="3"/>
    <tableColumn name="User Edit Permissions" id="4"/>
    <tableColumn name="Auto-Filled by Automation?" id="5"/>
    <tableColumn name="It CAN accept multiple inputs?" id="6"/>
    <tableColumn name="Example Data" id="7"/>
    <tableColumn name="Data Type" id="8"/>
    <tableColumn name="Prompt Tip" id="9"/>
  </tableColumns>
  <tableStyleInfo name="READ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siologia.facmed.unam.mx/wp-content/uploads/2022/01/UTII-7-img-vol-y-cap-pulmon.jpg"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6.xml"/><Relationship Id="rId13" Type="http://schemas.openxmlformats.org/officeDocument/2006/relationships/table" Target="../tables/table8.xml"/><Relationship Id="rId12" Type="http://schemas.openxmlformats.org/officeDocument/2006/relationships/table" Target="../tables/table7.xml"/><Relationship Id="rId15" Type="http://schemas.openxmlformats.org/officeDocument/2006/relationships/table" Target="../tables/table10.xml"/><Relationship Id="rId14" Type="http://schemas.openxmlformats.org/officeDocument/2006/relationships/table" Target="../tables/table9.xml"/><Relationship Id="rId17" Type="http://schemas.openxmlformats.org/officeDocument/2006/relationships/table" Target="../tables/table12.xml"/><Relationship Id="rId16" Type="http://schemas.openxmlformats.org/officeDocument/2006/relationships/table" Target="../tables/table11.xml"/><Relationship Id="rId19" Type="http://schemas.openxmlformats.org/officeDocument/2006/relationships/table" Target="../tables/table14.xml"/><Relationship Id="rId18"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 t="s">
        <v>0</v>
      </c>
      <c r="B1" s="2"/>
      <c r="C1" s="3"/>
    </row>
    <row r="2">
      <c r="A2" s="1" t="s">
        <v>1</v>
      </c>
      <c r="B2" s="4" t="s">
        <v>2</v>
      </c>
      <c r="C2" s="1" t="s">
        <v>3</v>
      </c>
    </row>
    <row r="3">
      <c r="A3" s="5" t="s">
        <v>4</v>
      </c>
      <c r="B3" s="6" t="s">
        <v>5</v>
      </c>
      <c r="C3" s="5" t="s">
        <v>6</v>
      </c>
    </row>
    <row r="4">
      <c r="A4" s="5" t="s">
        <v>7</v>
      </c>
      <c r="B4" s="6" t="s">
        <v>8</v>
      </c>
      <c r="C4" s="5" t="s">
        <v>9</v>
      </c>
    </row>
    <row r="5">
      <c r="A5" s="5" t="s">
        <v>10</v>
      </c>
      <c r="B5" s="6" t="s">
        <v>11</v>
      </c>
      <c r="C5" s="5" t="s">
        <v>9</v>
      </c>
    </row>
    <row r="6">
      <c r="A6" s="5" t="s">
        <v>12</v>
      </c>
      <c r="B6" s="6" t="s">
        <v>13</v>
      </c>
      <c r="C6" s="5" t="s">
        <v>9</v>
      </c>
    </row>
    <row r="7">
      <c r="A7" s="5" t="s">
        <v>14</v>
      </c>
      <c r="B7" s="6" t="s">
        <v>15</v>
      </c>
      <c r="C7" s="5" t="s">
        <v>9</v>
      </c>
    </row>
    <row r="8">
      <c r="A8" s="5" t="s">
        <v>16</v>
      </c>
      <c r="B8" s="6" t="s">
        <v>17</v>
      </c>
      <c r="C8" s="5" t="s">
        <v>9</v>
      </c>
    </row>
    <row r="9">
      <c r="A9" s="5" t="s">
        <v>18</v>
      </c>
      <c r="B9" s="6" t="s">
        <v>19</v>
      </c>
      <c r="C9" s="5" t="s">
        <v>9</v>
      </c>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7.38"/>
    <col customWidth="1" min="2" max="2" width="9.5"/>
    <col customWidth="1" min="3" max="3" width="8.38"/>
    <col customWidth="1" min="4" max="4" width="19.38"/>
    <col customWidth="1" min="5" max="5" width="13.13"/>
    <col customWidth="1" min="6" max="6" width="25.38"/>
    <col customWidth="1" min="7" max="7" width="24.13"/>
    <col customWidth="1" min="8" max="8" width="37.63"/>
    <col customWidth="1" min="9" max="9" width="21.0"/>
    <col customWidth="1" hidden="1" min="10" max="10" width="19.38"/>
    <col customWidth="1" min="11" max="11" width="23.88"/>
    <col customWidth="1" min="12" max="12" width="24.63"/>
    <col customWidth="1" min="13" max="13" width="16.63"/>
    <col customWidth="1" min="14" max="14" width="16.75"/>
    <col customWidth="1" min="15" max="16" width="16.13"/>
    <col customWidth="1" min="17" max="17" width="16.25"/>
    <col customWidth="1" min="18" max="19" width="16.5"/>
    <col customWidth="1" min="20" max="20" width="26.13"/>
    <col customWidth="1" min="21" max="21" width="17.63"/>
    <col customWidth="1" min="22" max="22" width="20.38"/>
    <col customWidth="1" min="23" max="23" width="13.88"/>
    <col customWidth="1" min="24" max="24" width="17.88"/>
    <col customWidth="1" min="25" max="25" width="13.88"/>
    <col customWidth="1" min="26" max="26" width="27.0"/>
    <col customWidth="1" min="27" max="65" width="46.13"/>
  </cols>
  <sheetData>
    <row r="1" ht="22.5" customHeight="1">
      <c r="A1" s="20" t="s">
        <v>56</v>
      </c>
      <c r="B1" s="21" t="s">
        <v>62</v>
      </c>
      <c r="C1" s="21" t="s">
        <v>65</v>
      </c>
      <c r="D1" s="21" t="s">
        <v>69</v>
      </c>
      <c r="E1" s="23" t="s">
        <v>70</v>
      </c>
      <c r="F1" s="23" t="s">
        <v>71</v>
      </c>
      <c r="G1" s="25" t="s">
        <v>73</v>
      </c>
      <c r="H1" s="26" t="s">
        <v>78</v>
      </c>
      <c r="I1" s="27" t="s">
        <v>79</v>
      </c>
      <c r="J1" s="27" t="s">
        <v>82</v>
      </c>
      <c r="K1" s="29" t="s">
        <v>20</v>
      </c>
      <c r="L1" s="29" t="s">
        <v>21</v>
      </c>
      <c r="M1" s="31" t="s">
        <v>88</v>
      </c>
      <c r="N1" s="31" t="s">
        <v>91</v>
      </c>
      <c r="O1" s="31" t="s">
        <v>93</v>
      </c>
      <c r="P1" s="31" t="s">
        <v>94</v>
      </c>
      <c r="Q1" s="31" t="s">
        <v>107</v>
      </c>
      <c r="R1" s="31" t="s">
        <v>112</v>
      </c>
      <c r="S1" s="25" t="s">
        <v>115</v>
      </c>
      <c r="T1" s="25" t="s">
        <v>118</v>
      </c>
      <c r="U1" s="25" t="s">
        <v>125</v>
      </c>
      <c r="V1" s="25" t="s">
        <v>126</v>
      </c>
      <c r="W1" s="33" t="s">
        <v>22</v>
      </c>
      <c r="X1" s="33" t="s">
        <v>23</v>
      </c>
      <c r="Y1" s="33" t="s">
        <v>24</v>
      </c>
      <c r="Z1" s="36" t="s">
        <v>136</v>
      </c>
      <c r="AA1" s="37" t="s">
        <v>140</v>
      </c>
      <c r="AB1" s="37" t="s">
        <v>146</v>
      </c>
      <c r="AC1" s="37" t="s">
        <v>148</v>
      </c>
      <c r="AD1" s="37" t="s">
        <v>150</v>
      </c>
      <c r="AE1" s="37" t="s">
        <v>155</v>
      </c>
      <c r="AF1" s="37" t="s">
        <v>158</v>
      </c>
      <c r="AG1" s="37" t="s">
        <v>160</v>
      </c>
      <c r="AH1" s="37" t="s">
        <v>165</v>
      </c>
      <c r="AI1" s="37" t="s">
        <v>168</v>
      </c>
      <c r="AJ1" s="37" t="s">
        <v>169</v>
      </c>
      <c r="AK1" s="37" t="s">
        <v>172</v>
      </c>
      <c r="AL1" s="37" t="s">
        <v>176</v>
      </c>
      <c r="AM1" s="37" t="s">
        <v>177</v>
      </c>
      <c r="AN1" s="37" t="s">
        <v>183</v>
      </c>
      <c r="AO1" s="37" t="s">
        <v>185</v>
      </c>
      <c r="AP1" s="37" t="s">
        <v>189</v>
      </c>
      <c r="AQ1" s="37" t="s">
        <v>191</v>
      </c>
      <c r="AR1" s="37" t="s">
        <v>193</v>
      </c>
      <c r="AS1" s="37" t="s">
        <v>196</v>
      </c>
      <c r="AT1" s="37" t="s">
        <v>199</v>
      </c>
      <c r="AU1" s="37" t="s">
        <v>200</v>
      </c>
      <c r="AV1" s="37" t="s">
        <v>203</v>
      </c>
      <c r="AW1" s="37" t="s">
        <v>206</v>
      </c>
      <c r="AX1" s="37" t="s">
        <v>207</v>
      </c>
      <c r="AY1" s="37" t="s">
        <v>209</v>
      </c>
      <c r="AZ1" s="37" t="s">
        <v>215</v>
      </c>
      <c r="BA1" s="37" t="s">
        <v>216</v>
      </c>
      <c r="BB1" s="37" t="s">
        <v>219</v>
      </c>
      <c r="BC1" s="37" t="s">
        <v>225</v>
      </c>
      <c r="BD1" s="37" t="s">
        <v>227</v>
      </c>
      <c r="BE1" s="37" t="s">
        <v>231</v>
      </c>
      <c r="BF1" s="37" t="s">
        <v>235</v>
      </c>
      <c r="BG1" s="37" t="s">
        <v>239</v>
      </c>
      <c r="BH1" s="37" t="s">
        <v>244</v>
      </c>
      <c r="BI1" s="37" t="s">
        <v>247</v>
      </c>
      <c r="BJ1" s="37" t="s">
        <v>250</v>
      </c>
      <c r="BK1" s="37" t="s">
        <v>254</v>
      </c>
      <c r="BL1" s="37" t="s">
        <v>257</v>
      </c>
      <c r="BM1" s="37" t="s">
        <v>258</v>
      </c>
    </row>
    <row r="2" ht="22.5" customHeight="1">
      <c r="A2" s="45">
        <v>1.0</v>
      </c>
      <c r="B2" s="45" t="s">
        <v>237</v>
      </c>
      <c r="C2" s="47" t="b">
        <v>1</v>
      </c>
      <c r="D2" s="49"/>
      <c r="E2" s="50" t="s">
        <v>288</v>
      </c>
      <c r="F2" s="50" t="s">
        <v>292</v>
      </c>
      <c r="G2" s="50" t="s">
        <v>294</v>
      </c>
      <c r="H2" s="51" t="s">
        <v>299</v>
      </c>
      <c r="I2" s="52" t="s">
        <v>303</v>
      </c>
      <c r="K2" s="53" t="s">
        <v>25</v>
      </c>
      <c r="L2" s="53" t="s">
        <v>26</v>
      </c>
      <c r="S2" s="55"/>
      <c r="T2" s="57"/>
      <c r="U2" s="55"/>
      <c r="V2" s="55"/>
      <c r="W2" s="53" t="s">
        <v>27</v>
      </c>
      <c r="X2" s="53" t="s">
        <v>28</v>
      </c>
      <c r="Y2" s="53" t="s">
        <v>29</v>
      </c>
      <c r="Z2" s="58"/>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row>
    <row r="3" ht="22.5" customHeight="1">
      <c r="A3" s="45">
        <v>2.0</v>
      </c>
      <c r="B3" s="45" t="s">
        <v>237</v>
      </c>
      <c r="C3" s="47" t="b">
        <v>1</v>
      </c>
      <c r="D3" s="57"/>
      <c r="E3" s="50" t="s">
        <v>288</v>
      </c>
      <c r="F3" s="50" t="s">
        <v>292</v>
      </c>
      <c r="G3" s="50" t="s">
        <v>294</v>
      </c>
      <c r="H3" s="51" t="s">
        <v>413</v>
      </c>
      <c r="I3" s="52" t="s">
        <v>417</v>
      </c>
      <c r="K3" s="61" t="s">
        <v>30</v>
      </c>
      <c r="L3" s="61" t="s">
        <v>31</v>
      </c>
      <c r="S3" s="55"/>
      <c r="T3" s="57"/>
      <c r="U3" s="55"/>
      <c r="V3" s="55"/>
      <c r="W3" s="61" t="s">
        <v>32</v>
      </c>
      <c r="X3" s="61" t="s">
        <v>33</v>
      </c>
      <c r="Y3" s="61" t="s">
        <v>34</v>
      </c>
      <c r="Z3" s="62"/>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ht="22.5" customHeight="1">
      <c r="A4" s="45">
        <v>3.0</v>
      </c>
      <c r="B4" s="45" t="s">
        <v>237</v>
      </c>
      <c r="C4" s="47" t="b">
        <v>1</v>
      </c>
      <c r="D4" s="57"/>
      <c r="E4" s="50" t="s">
        <v>288</v>
      </c>
      <c r="F4" s="50" t="s">
        <v>292</v>
      </c>
      <c r="G4" s="50" t="s">
        <v>489</v>
      </c>
      <c r="H4" s="51" t="s">
        <v>491</v>
      </c>
      <c r="I4" s="52" t="s">
        <v>495</v>
      </c>
      <c r="K4" s="53" t="s">
        <v>36</v>
      </c>
      <c r="L4" s="53" t="s">
        <v>37</v>
      </c>
      <c r="S4" s="55"/>
      <c r="T4" s="57"/>
      <c r="U4" s="55"/>
      <c r="V4" s="55"/>
      <c r="W4" s="53" t="s">
        <v>38</v>
      </c>
      <c r="X4" s="53" t="s">
        <v>39</v>
      </c>
      <c r="Y4" s="53" t="s">
        <v>40</v>
      </c>
      <c r="Z4" s="62"/>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ht="22.5" customHeight="1">
      <c r="A5" s="45">
        <v>4.0</v>
      </c>
      <c r="B5" s="45" t="s">
        <v>237</v>
      </c>
      <c r="C5" s="47" t="b">
        <v>1</v>
      </c>
      <c r="D5" s="57"/>
      <c r="E5" s="50" t="s">
        <v>288</v>
      </c>
      <c r="F5" s="50" t="s">
        <v>292</v>
      </c>
      <c r="G5" s="50" t="s">
        <v>556</v>
      </c>
      <c r="H5" s="51" t="s">
        <v>559</v>
      </c>
      <c r="I5" s="52" t="s">
        <v>561</v>
      </c>
      <c r="K5" s="53" t="s">
        <v>41</v>
      </c>
      <c r="L5" s="53" t="s">
        <v>42</v>
      </c>
      <c r="S5" s="55"/>
      <c r="T5" s="57"/>
      <c r="U5" s="55"/>
      <c r="V5" s="55"/>
      <c r="W5" s="53" t="s">
        <v>43</v>
      </c>
      <c r="X5" s="53" t="s">
        <v>44</v>
      </c>
      <c r="Y5" s="53" t="s">
        <v>45</v>
      </c>
      <c r="Z5" s="58"/>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row>
    <row r="6" ht="22.5" customHeight="1">
      <c r="A6" s="45">
        <v>5.0</v>
      </c>
      <c r="B6" s="45" t="s">
        <v>237</v>
      </c>
      <c r="C6" s="47" t="b">
        <v>1</v>
      </c>
      <c r="D6" s="57"/>
      <c r="E6" s="50" t="s">
        <v>288</v>
      </c>
      <c r="F6" s="50" t="s">
        <v>292</v>
      </c>
      <c r="G6" s="50" t="s">
        <v>556</v>
      </c>
      <c r="H6" s="51" t="s">
        <v>619</v>
      </c>
      <c r="I6" s="52" t="s">
        <v>622</v>
      </c>
      <c r="K6" s="53" t="s">
        <v>46</v>
      </c>
      <c r="L6" s="53" t="s">
        <v>47</v>
      </c>
      <c r="S6" s="55"/>
      <c r="T6" s="57"/>
      <c r="U6" s="55"/>
      <c r="V6" s="55"/>
      <c r="W6" s="53" t="s">
        <v>48</v>
      </c>
      <c r="X6" s="53" t="s">
        <v>49</v>
      </c>
      <c r="Y6" s="53" t="s">
        <v>50</v>
      </c>
      <c r="Z6" s="62"/>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ht="22.5" customHeight="1">
      <c r="A7" s="45">
        <v>6.0</v>
      </c>
      <c r="B7" s="45" t="s">
        <v>237</v>
      </c>
      <c r="C7" s="47" t="b">
        <v>1</v>
      </c>
      <c r="D7" s="57"/>
      <c r="E7" s="50" t="s">
        <v>288</v>
      </c>
      <c r="F7" s="50" t="s">
        <v>292</v>
      </c>
      <c r="G7" s="50" t="s">
        <v>556</v>
      </c>
      <c r="H7" s="51" t="s">
        <v>675</v>
      </c>
      <c r="I7" s="52" t="s">
        <v>677</v>
      </c>
      <c r="K7" s="53" t="s">
        <v>51</v>
      </c>
      <c r="L7" s="53" t="s">
        <v>52</v>
      </c>
      <c r="S7" s="55"/>
      <c r="T7" s="57"/>
      <c r="U7" s="55"/>
      <c r="V7" s="55"/>
      <c r="W7" s="53" t="s">
        <v>53</v>
      </c>
      <c r="X7" s="53" t="s">
        <v>54</v>
      </c>
      <c r="Y7" s="53" t="s">
        <v>55</v>
      </c>
      <c r="Z7" s="62"/>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ht="22.5" customHeight="1">
      <c r="A8" s="45">
        <v>7.0</v>
      </c>
      <c r="B8" s="45" t="s">
        <v>237</v>
      </c>
      <c r="C8" s="47" t="b">
        <v>1</v>
      </c>
      <c r="D8" s="57"/>
      <c r="E8" s="50" t="s">
        <v>288</v>
      </c>
      <c r="F8" s="50" t="s">
        <v>292</v>
      </c>
      <c r="G8" s="50" t="s">
        <v>556</v>
      </c>
      <c r="H8" s="51" t="s">
        <v>743</v>
      </c>
      <c r="I8" s="52" t="s">
        <v>744</v>
      </c>
      <c r="K8" s="53" t="s">
        <v>57</v>
      </c>
      <c r="L8" s="53" t="s">
        <v>58</v>
      </c>
      <c r="S8" s="55"/>
      <c r="T8" s="57"/>
      <c r="U8" s="55"/>
      <c r="V8" s="55"/>
      <c r="W8" s="53" t="s">
        <v>59</v>
      </c>
      <c r="X8" s="53" t="s">
        <v>60</v>
      </c>
      <c r="Y8" s="53" t="s">
        <v>61</v>
      </c>
      <c r="Z8" s="58"/>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row>
    <row r="9" ht="22.5" customHeight="1">
      <c r="A9" s="45">
        <v>8.0</v>
      </c>
      <c r="B9" s="45" t="s">
        <v>237</v>
      </c>
      <c r="C9" s="47" t="b">
        <v>1</v>
      </c>
      <c r="D9" s="57"/>
      <c r="E9" s="50" t="s">
        <v>288</v>
      </c>
      <c r="F9" s="50" t="s">
        <v>292</v>
      </c>
      <c r="G9" s="50" t="s">
        <v>556</v>
      </c>
      <c r="H9" s="51" t="s">
        <v>790</v>
      </c>
      <c r="I9" s="52" t="s">
        <v>792</v>
      </c>
      <c r="K9" s="53" t="s">
        <v>63</v>
      </c>
      <c r="L9" s="53" t="s">
        <v>64</v>
      </c>
      <c r="S9" s="55"/>
      <c r="T9" s="57"/>
      <c r="U9" s="55"/>
      <c r="V9" s="55"/>
      <c r="W9" s="53" t="s">
        <v>66</v>
      </c>
      <c r="X9" s="53" t="s">
        <v>67</v>
      </c>
      <c r="Y9" s="53" t="s">
        <v>68</v>
      </c>
      <c r="Z9" s="62"/>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ht="22.5" customHeight="1">
      <c r="A10" s="45">
        <v>9.0</v>
      </c>
      <c r="B10" s="45" t="s">
        <v>237</v>
      </c>
      <c r="C10" s="47" t="b">
        <v>1</v>
      </c>
      <c r="D10" s="57"/>
      <c r="E10" s="50" t="s">
        <v>288</v>
      </c>
      <c r="F10" s="50" t="s">
        <v>292</v>
      </c>
      <c r="G10" s="50" t="s">
        <v>556</v>
      </c>
      <c r="H10" s="51" t="s">
        <v>837</v>
      </c>
      <c r="I10" s="52" t="s">
        <v>840</v>
      </c>
      <c r="K10" s="53" t="s">
        <v>72</v>
      </c>
      <c r="L10" s="53" t="s">
        <v>74</v>
      </c>
      <c r="S10" s="55"/>
      <c r="T10" s="57"/>
      <c r="U10" s="55"/>
      <c r="V10" s="55"/>
      <c r="W10" s="53" t="s">
        <v>75</v>
      </c>
      <c r="X10" s="53" t="s">
        <v>76</v>
      </c>
      <c r="Y10" s="53" t="s">
        <v>77</v>
      </c>
      <c r="Z10" s="58"/>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row>
    <row r="11" ht="83.25" customHeight="1">
      <c r="A11" s="45">
        <v>10.0</v>
      </c>
      <c r="B11" s="45" t="s">
        <v>237</v>
      </c>
      <c r="C11" s="47" t="b">
        <v>1</v>
      </c>
      <c r="D11" s="57"/>
      <c r="E11" s="50" t="s">
        <v>288</v>
      </c>
      <c r="F11" s="50" t="s">
        <v>292</v>
      </c>
      <c r="G11" s="50" t="s">
        <v>556</v>
      </c>
      <c r="H11" s="51" t="s">
        <v>906</v>
      </c>
      <c r="I11" s="52" t="s">
        <v>910</v>
      </c>
      <c r="J11" s="73"/>
      <c r="K11" s="53" t="s">
        <v>80</v>
      </c>
      <c r="L11" s="53" t="s">
        <v>81</v>
      </c>
      <c r="M11" s="73"/>
      <c r="N11" s="73"/>
      <c r="O11" s="73"/>
      <c r="P11" s="73"/>
      <c r="Q11" s="73"/>
      <c r="R11" s="73"/>
      <c r="S11" s="55"/>
      <c r="T11" s="57"/>
      <c r="U11" s="55"/>
      <c r="V11" s="55"/>
      <c r="W11" s="53" t="s">
        <v>83</v>
      </c>
      <c r="X11" s="53" t="s">
        <v>84</v>
      </c>
      <c r="Y11" s="53" t="s">
        <v>85</v>
      </c>
      <c r="Z11" s="62"/>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ht="22.5" customHeight="1">
      <c r="A12" s="45">
        <v>11.0</v>
      </c>
      <c r="B12" s="45" t="s">
        <v>237</v>
      </c>
      <c r="C12" s="47" t="b">
        <v>1</v>
      </c>
      <c r="D12" s="57"/>
      <c r="E12" s="50" t="s">
        <v>288</v>
      </c>
      <c r="F12" s="50" t="s">
        <v>292</v>
      </c>
      <c r="G12" s="50" t="s">
        <v>556</v>
      </c>
      <c r="H12" s="51" t="s">
        <v>973</v>
      </c>
      <c r="I12" s="52" t="s">
        <v>974</v>
      </c>
      <c r="J12" s="73"/>
      <c r="K12" s="53" t="s">
        <v>86</v>
      </c>
      <c r="L12" s="53" t="s">
        <v>87</v>
      </c>
      <c r="M12" s="73"/>
      <c r="N12" s="73"/>
      <c r="O12" s="73"/>
      <c r="P12" s="73"/>
      <c r="Q12" s="73"/>
      <c r="R12" s="73"/>
      <c r="S12" s="55"/>
      <c r="T12" s="57"/>
      <c r="U12" s="55"/>
      <c r="V12" s="55"/>
      <c r="W12" s="53" t="s">
        <v>89</v>
      </c>
      <c r="X12" s="53" t="s">
        <v>90</v>
      </c>
      <c r="Y12" s="53" t="s">
        <v>92</v>
      </c>
      <c r="Z12" s="58"/>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row>
    <row r="13" ht="62.25" customHeight="1">
      <c r="A13" s="45">
        <v>12.0</v>
      </c>
      <c r="B13" s="45" t="s">
        <v>237</v>
      </c>
      <c r="C13" s="47" t="b">
        <v>1</v>
      </c>
      <c r="D13" s="57"/>
      <c r="E13" s="50" t="s">
        <v>288</v>
      </c>
      <c r="F13" s="50" t="s">
        <v>292</v>
      </c>
      <c r="G13" s="50" t="s">
        <v>556</v>
      </c>
      <c r="H13" s="51" t="s">
        <v>1032</v>
      </c>
      <c r="I13" s="52" t="s">
        <v>1036</v>
      </c>
      <c r="J13" s="73"/>
      <c r="K13" s="61" t="s">
        <v>95</v>
      </c>
      <c r="L13" s="61" t="s">
        <v>96</v>
      </c>
      <c r="M13" s="73"/>
      <c r="N13" s="73"/>
      <c r="O13" s="73"/>
      <c r="P13" s="73"/>
      <c r="Q13" s="73"/>
      <c r="R13" s="73"/>
      <c r="S13" s="55"/>
      <c r="T13" s="57"/>
      <c r="U13" s="55"/>
      <c r="V13" s="55"/>
      <c r="W13" s="61" t="s">
        <v>97</v>
      </c>
      <c r="X13" s="61" t="s">
        <v>99</v>
      </c>
      <c r="Y13" s="61" t="s">
        <v>100</v>
      </c>
      <c r="Z13" s="62"/>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row>
    <row r="14" ht="22.5" customHeight="1">
      <c r="A14" s="45">
        <v>13.0</v>
      </c>
      <c r="B14" s="45" t="s">
        <v>237</v>
      </c>
      <c r="C14" s="47" t="b">
        <v>1</v>
      </c>
      <c r="D14" s="57"/>
      <c r="E14" s="50" t="s">
        <v>288</v>
      </c>
      <c r="F14" s="50" t="s">
        <v>292</v>
      </c>
      <c r="G14" s="50" t="s">
        <v>556</v>
      </c>
      <c r="H14" s="51" t="s">
        <v>1104</v>
      </c>
      <c r="I14" s="52" t="s">
        <v>1105</v>
      </c>
      <c r="K14" s="53" t="s">
        <v>104</v>
      </c>
      <c r="L14" s="53" t="s">
        <v>105</v>
      </c>
      <c r="S14" s="55"/>
      <c r="T14" s="57"/>
      <c r="U14" s="55"/>
      <c r="V14" s="55"/>
      <c r="W14" s="53" t="s">
        <v>108</v>
      </c>
      <c r="X14" s="53" t="s">
        <v>109</v>
      </c>
      <c r="Y14" s="53" t="s">
        <v>111</v>
      </c>
      <c r="Z14" s="58"/>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row>
    <row r="15" ht="22.5" customHeight="1">
      <c r="A15" s="45">
        <v>14.0</v>
      </c>
      <c r="B15" s="45" t="s">
        <v>237</v>
      </c>
      <c r="C15" s="47" t="b">
        <v>1</v>
      </c>
      <c r="D15" s="57"/>
      <c r="E15" s="50" t="s">
        <v>288</v>
      </c>
      <c r="F15" s="50" t="s">
        <v>292</v>
      </c>
      <c r="G15" s="50" t="s">
        <v>556</v>
      </c>
      <c r="H15" s="51" t="s">
        <v>1161</v>
      </c>
      <c r="I15" s="52" t="s">
        <v>1162</v>
      </c>
      <c r="K15" s="53" t="s">
        <v>117</v>
      </c>
      <c r="L15" s="53" t="s">
        <v>119</v>
      </c>
      <c r="S15" s="55"/>
      <c r="T15" s="57"/>
      <c r="U15" s="55"/>
      <c r="V15" s="55"/>
      <c r="W15" s="53" t="s">
        <v>121</v>
      </c>
      <c r="X15" s="53" t="s">
        <v>122</v>
      </c>
      <c r="Y15" s="53" t="s">
        <v>124</v>
      </c>
      <c r="Z15" s="62"/>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row>
    <row r="16" ht="22.5" customHeight="1">
      <c r="A16" s="45">
        <v>15.0</v>
      </c>
      <c r="B16" s="45" t="s">
        <v>237</v>
      </c>
      <c r="C16" s="47" t="b">
        <v>1</v>
      </c>
      <c r="D16" s="57"/>
      <c r="E16" s="50" t="s">
        <v>288</v>
      </c>
      <c r="F16" s="50" t="s">
        <v>292</v>
      </c>
      <c r="G16" s="50" t="s">
        <v>556</v>
      </c>
      <c r="H16" s="51" t="s">
        <v>1217</v>
      </c>
      <c r="I16" s="52" t="s">
        <v>1218</v>
      </c>
      <c r="K16" s="53" t="s">
        <v>130</v>
      </c>
      <c r="L16" s="53" t="s">
        <v>131</v>
      </c>
      <c r="S16" s="55"/>
      <c r="T16" s="57"/>
      <c r="U16" s="55"/>
      <c r="V16" s="55"/>
      <c r="W16" s="53" t="s">
        <v>132</v>
      </c>
      <c r="X16" s="53" t="s">
        <v>133</v>
      </c>
      <c r="Y16" s="53" t="s">
        <v>134</v>
      </c>
      <c r="Z16" s="58"/>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row>
    <row r="17" ht="22.5" customHeight="1">
      <c r="A17" s="45">
        <v>16.0</v>
      </c>
      <c r="B17" s="45" t="s">
        <v>237</v>
      </c>
      <c r="C17" s="47" t="b">
        <v>1</v>
      </c>
      <c r="D17" s="57"/>
      <c r="E17" s="50" t="s">
        <v>288</v>
      </c>
      <c r="F17" s="50" t="s">
        <v>292</v>
      </c>
      <c r="G17" s="50" t="s">
        <v>556</v>
      </c>
      <c r="H17" s="51" t="s">
        <v>1278</v>
      </c>
      <c r="I17" s="52" t="s">
        <v>1281</v>
      </c>
      <c r="K17" s="53" t="s">
        <v>138</v>
      </c>
      <c r="L17" s="53" t="s">
        <v>139</v>
      </c>
      <c r="S17" s="55"/>
      <c r="T17" s="57"/>
      <c r="U17" s="55"/>
      <c r="V17" s="55"/>
      <c r="W17" s="53" t="s">
        <v>142</v>
      </c>
      <c r="X17" s="53" t="s">
        <v>143</v>
      </c>
      <c r="Y17" s="53" t="s">
        <v>145</v>
      </c>
      <c r="Z17" s="62"/>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row>
    <row r="18" ht="22.5" customHeight="1">
      <c r="A18" s="45">
        <v>17.0</v>
      </c>
      <c r="B18" s="45" t="s">
        <v>237</v>
      </c>
      <c r="C18" s="47" t="b">
        <v>1</v>
      </c>
      <c r="D18" s="57"/>
      <c r="E18" s="50" t="s">
        <v>288</v>
      </c>
      <c r="F18" s="50" t="s">
        <v>292</v>
      </c>
      <c r="G18" s="50" t="s">
        <v>556</v>
      </c>
      <c r="H18" s="51" t="s">
        <v>1339</v>
      </c>
      <c r="I18" s="52" t="s">
        <v>1340</v>
      </c>
      <c r="K18" s="53" t="s">
        <v>149</v>
      </c>
      <c r="L18" s="53" t="s">
        <v>151</v>
      </c>
      <c r="S18" s="55"/>
      <c r="T18" s="57"/>
      <c r="U18" s="55"/>
      <c r="V18" s="55"/>
      <c r="W18" s="53" t="s">
        <v>153</v>
      </c>
      <c r="X18" s="53" t="s">
        <v>154</v>
      </c>
      <c r="Y18" s="53" t="s">
        <v>157</v>
      </c>
      <c r="Z18" s="58"/>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row>
    <row r="19" ht="22.5" customHeight="1">
      <c r="A19" s="45">
        <v>18.0</v>
      </c>
      <c r="B19" s="45" t="s">
        <v>237</v>
      </c>
      <c r="C19" s="47" t="b">
        <v>1</v>
      </c>
      <c r="D19" s="57"/>
      <c r="E19" s="50" t="s">
        <v>288</v>
      </c>
      <c r="F19" s="50" t="s">
        <v>292</v>
      </c>
      <c r="G19" s="50" t="s">
        <v>1399</v>
      </c>
      <c r="H19" s="51" t="s">
        <v>1400</v>
      </c>
      <c r="I19" s="52" t="s">
        <v>1401</v>
      </c>
      <c r="K19" s="53" t="s">
        <v>161</v>
      </c>
      <c r="L19" s="53" t="s">
        <v>163</v>
      </c>
      <c r="S19" s="55"/>
      <c r="T19" s="57"/>
      <c r="U19" s="55"/>
      <c r="V19" s="55"/>
      <c r="W19" s="53" t="s">
        <v>164</v>
      </c>
      <c r="X19" s="53" t="s">
        <v>166</v>
      </c>
      <c r="Y19" s="53" t="s">
        <v>167</v>
      </c>
      <c r="Z19" s="62"/>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row>
    <row r="20" ht="22.5" customHeight="1">
      <c r="A20" s="45">
        <v>19.0</v>
      </c>
      <c r="B20" s="45" t="s">
        <v>237</v>
      </c>
      <c r="C20" s="47" t="b">
        <v>1</v>
      </c>
      <c r="D20" s="57"/>
      <c r="E20" s="50" t="s">
        <v>288</v>
      </c>
      <c r="F20" s="50" t="s">
        <v>292</v>
      </c>
      <c r="G20" s="50" t="s">
        <v>1446</v>
      </c>
      <c r="H20" s="51" t="s">
        <v>1447</v>
      </c>
      <c r="I20" s="52" t="s">
        <v>1448</v>
      </c>
      <c r="K20" s="53" t="s">
        <v>170</v>
      </c>
      <c r="L20" s="53" t="s">
        <v>171</v>
      </c>
      <c r="S20" s="55"/>
      <c r="T20" s="57"/>
      <c r="U20" s="55"/>
      <c r="V20" s="55"/>
      <c r="W20" s="53" t="s">
        <v>173</v>
      </c>
      <c r="X20" s="53" t="s">
        <v>174</v>
      </c>
      <c r="Y20" s="53" t="s">
        <v>175</v>
      </c>
      <c r="Z20" s="58"/>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row>
    <row r="21" ht="22.5" customHeight="1">
      <c r="A21" s="45">
        <v>20.0</v>
      </c>
      <c r="B21" s="45" t="s">
        <v>237</v>
      </c>
      <c r="C21" s="47" t="b">
        <v>1</v>
      </c>
      <c r="D21" s="57"/>
      <c r="E21" s="50" t="s">
        <v>288</v>
      </c>
      <c r="F21" s="50" t="s">
        <v>292</v>
      </c>
      <c r="G21" s="50" t="s">
        <v>1446</v>
      </c>
      <c r="H21" s="51" t="s">
        <v>1498</v>
      </c>
      <c r="I21" s="52" t="s">
        <v>1500</v>
      </c>
      <c r="K21" s="53" t="s">
        <v>178</v>
      </c>
      <c r="L21" s="53" t="s">
        <v>179</v>
      </c>
      <c r="S21" s="55"/>
      <c r="T21" s="57"/>
      <c r="U21" s="55"/>
      <c r="V21" s="55"/>
      <c r="W21" s="53" t="s">
        <v>180</v>
      </c>
      <c r="X21" s="53" t="s">
        <v>181</v>
      </c>
      <c r="Y21" s="53" t="s">
        <v>182</v>
      </c>
      <c r="Z21" s="62"/>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row>
    <row r="22" ht="22.5" customHeight="1">
      <c r="A22" s="45">
        <v>21.0</v>
      </c>
      <c r="B22" s="45" t="s">
        <v>237</v>
      </c>
      <c r="C22" s="47" t="b">
        <v>1</v>
      </c>
      <c r="D22" s="57"/>
      <c r="E22" s="50" t="s">
        <v>288</v>
      </c>
      <c r="F22" s="50" t="s">
        <v>292</v>
      </c>
      <c r="G22" s="50" t="s">
        <v>1446</v>
      </c>
      <c r="H22" s="51" t="s">
        <v>1548</v>
      </c>
      <c r="I22" s="52" t="s">
        <v>1550</v>
      </c>
      <c r="K22" s="53" t="s">
        <v>184</v>
      </c>
      <c r="L22" s="53" t="s">
        <v>186</v>
      </c>
      <c r="S22" s="55"/>
      <c r="T22" s="57"/>
      <c r="U22" s="55"/>
      <c r="V22" s="55"/>
      <c r="W22" s="53" t="s">
        <v>187</v>
      </c>
      <c r="X22" s="53" t="s">
        <v>188</v>
      </c>
      <c r="Y22" s="53" t="s">
        <v>190</v>
      </c>
      <c r="Z22" s="58"/>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69"/>
      <c r="BD22" s="69"/>
      <c r="BE22" s="69"/>
      <c r="BF22" s="69"/>
      <c r="BG22" s="69"/>
      <c r="BH22" s="69"/>
      <c r="BI22" s="69"/>
      <c r="BJ22" s="69"/>
      <c r="BK22" s="69"/>
      <c r="BL22" s="69"/>
      <c r="BM22" s="69"/>
    </row>
    <row r="23" ht="22.5" customHeight="1">
      <c r="A23" s="45">
        <v>22.0</v>
      </c>
      <c r="B23" s="45" t="s">
        <v>237</v>
      </c>
      <c r="C23" s="47" t="b">
        <v>1</v>
      </c>
      <c r="D23" s="57"/>
      <c r="E23" s="50" t="s">
        <v>288</v>
      </c>
      <c r="F23" s="50" t="s">
        <v>292</v>
      </c>
      <c r="G23" s="50" t="s">
        <v>1446</v>
      </c>
      <c r="H23" s="51" t="s">
        <v>1598</v>
      </c>
      <c r="I23" s="52" t="s">
        <v>1601</v>
      </c>
      <c r="K23" s="53" t="s">
        <v>192</v>
      </c>
      <c r="L23" s="53" t="s">
        <v>194</v>
      </c>
      <c r="S23" s="55"/>
      <c r="T23" s="57"/>
      <c r="U23" s="55"/>
      <c r="V23" s="55"/>
      <c r="W23" s="53" t="s">
        <v>195</v>
      </c>
      <c r="X23" s="53" t="s">
        <v>197</v>
      </c>
      <c r="Y23" s="53" t="s">
        <v>198</v>
      </c>
      <c r="Z23" s="62"/>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row>
    <row r="24" ht="22.5" customHeight="1">
      <c r="A24" s="45">
        <v>23.0</v>
      </c>
      <c r="B24" s="45" t="s">
        <v>237</v>
      </c>
      <c r="C24" s="47" t="b">
        <v>1</v>
      </c>
      <c r="D24" s="57"/>
      <c r="E24" s="50" t="s">
        <v>288</v>
      </c>
      <c r="F24" s="50" t="s">
        <v>292</v>
      </c>
      <c r="G24" s="50" t="s">
        <v>1446</v>
      </c>
      <c r="H24" s="51" t="s">
        <v>1651</v>
      </c>
      <c r="I24" s="52" t="s">
        <v>1653</v>
      </c>
      <c r="K24" s="53" t="s">
        <v>201</v>
      </c>
      <c r="L24" s="53" t="s">
        <v>202</v>
      </c>
      <c r="S24" s="55"/>
      <c r="T24" s="57"/>
      <c r="U24" s="55"/>
      <c r="V24" s="55"/>
      <c r="W24" s="53" t="s">
        <v>204</v>
      </c>
      <c r="X24" s="53" t="s">
        <v>205</v>
      </c>
      <c r="Y24" s="84"/>
      <c r="Z24" s="58"/>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row>
    <row r="25" ht="22.5" customHeight="1">
      <c r="A25" s="45">
        <v>24.0</v>
      </c>
      <c r="B25" s="45" t="s">
        <v>237</v>
      </c>
      <c r="C25" s="47" t="b">
        <v>1</v>
      </c>
      <c r="D25" s="57"/>
      <c r="E25" s="50" t="s">
        <v>288</v>
      </c>
      <c r="F25" s="50" t="s">
        <v>292</v>
      </c>
      <c r="G25" s="50" t="s">
        <v>1446</v>
      </c>
      <c r="H25" s="51" t="s">
        <v>1711</v>
      </c>
      <c r="I25" s="52" t="s">
        <v>1712</v>
      </c>
      <c r="K25" s="53" t="s">
        <v>208</v>
      </c>
      <c r="L25" s="53" t="s">
        <v>210</v>
      </c>
      <c r="S25" s="55"/>
      <c r="T25" s="57"/>
      <c r="U25" s="55"/>
      <c r="V25" s="55"/>
      <c r="W25" s="53" t="s">
        <v>212</v>
      </c>
      <c r="X25" s="53" t="s">
        <v>213</v>
      </c>
      <c r="Y25" s="53" t="s">
        <v>214</v>
      </c>
      <c r="Z25" s="62"/>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row>
    <row r="26" ht="22.5" customHeight="1">
      <c r="A26" s="45">
        <v>25.0</v>
      </c>
      <c r="B26" s="45" t="s">
        <v>237</v>
      </c>
      <c r="C26" s="47" t="b">
        <v>1</v>
      </c>
      <c r="D26" s="57"/>
      <c r="E26" s="50" t="s">
        <v>288</v>
      </c>
      <c r="F26" s="50" t="s">
        <v>1770</v>
      </c>
      <c r="G26" s="50" t="s">
        <v>1772</v>
      </c>
      <c r="H26" s="51" t="s">
        <v>1774</v>
      </c>
      <c r="I26" s="52" t="s">
        <v>1777</v>
      </c>
      <c r="K26" s="53" t="s">
        <v>218</v>
      </c>
      <c r="L26" s="53" t="s">
        <v>221</v>
      </c>
      <c r="S26" s="55"/>
      <c r="T26" s="57"/>
      <c r="U26" s="55"/>
      <c r="V26" s="55"/>
      <c r="W26" s="53" t="s">
        <v>222</v>
      </c>
      <c r="X26" s="53" t="s">
        <v>224</v>
      </c>
      <c r="Y26" s="85" t="s">
        <v>1788</v>
      </c>
      <c r="Z26" s="58"/>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row>
    <row r="27" ht="22.5" customHeight="1">
      <c r="A27" s="45">
        <v>26.0</v>
      </c>
      <c r="B27" s="45" t="s">
        <v>237</v>
      </c>
      <c r="C27" s="47" t="b">
        <v>1</v>
      </c>
      <c r="D27" s="57"/>
      <c r="E27" s="50" t="s">
        <v>288</v>
      </c>
      <c r="F27" s="50" t="s">
        <v>1770</v>
      </c>
      <c r="G27" s="50" t="s">
        <v>1823</v>
      </c>
      <c r="H27" s="51" t="s">
        <v>1824</v>
      </c>
      <c r="I27" s="52" t="s">
        <v>1826</v>
      </c>
      <c r="K27" s="53" t="s">
        <v>229</v>
      </c>
      <c r="L27" s="53" t="s">
        <v>232</v>
      </c>
      <c r="S27" s="55"/>
      <c r="T27" s="57"/>
      <c r="U27" s="55"/>
      <c r="V27" s="55"/>
      <c r="W27" s="53" t="s">
        <v>233</v>
      </c>
      <c r="X27" s="84"/>
      <c r="Y27" s="85" t="s">
        <v>1788</v>
      </c>
      <c r="Z27" s="62"/>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row>
    <row r="28" ht="22.5" customHeight="1">
      <c r="A28" s="45">
        <v>27.0</v>
      </c>
      <c r="B28" s="45" t="s">
        <v>237</v>
      </c>
      <c r="C28" s="47" t="b">
        <v>1</v>
      </c>
      <c r="D28" s="57"/>
      <c r="E28" s="50" t="s">
        <v>288</v>
      </c>
      <c r="F28" s="50" t="s">
        <v>1770</v>
      </c>
      <c r="G28" s="50" t="s">
        <v>1866</v>
      </c>
      <c r="H28" s="51" t="s">
        <v>1867</v>
      </c>
      <c r="I28" s="52" t="s">
        <v>1868</v>
      </c>
      <c r="K28" s="53" t="s">
        <v>238</v>
      </c>
      <c r="L28" s="53" t="s">
        <v>240</v>
      </c>
      <c r="S28" s="55"/>
      <c r="T28" s="57"/>
      <c r="U28" s="55"/>
      <c r="V28" s="55"/>
      <c r="W28" s="53" t="s">
        <v>242</v>
      </c>
      <c r="X28" s="53" t="s">
        <v>243</v>
      </c>
      <c r="Y28" s="85" t="s">
        <v>1788</v>
      </c>
      <c r="Z28" s="58"/>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row>
    <row r="29" ht="22.5" customHeight="1">
      <c r="A29" s="45">
        <v>28.0</v>
      </c>
      <c r="B29" s="45" t="s">
        <v>237</v>
      </c>
      <c r="C29" s="47" t="b">
        <v>1</v>
      </c>
      <c r="D29" s="57"/>
      <c r="E29" s="50" t="s">
        <v>288</v>
      </c>
      <c r="F29" s="50" t="s">
        <v>1770</v>
      </c>
      <c r="G29" s="50" t="s">
        <v>1866</v>
      </c>
      <c r="H29" s="51" t="s">
        <v>1912</v>
      </c>
      <c r="I29" s="52" t="s">
        <v>1914</v>
      </c>
      <c r="K29" s="53" t="s">
        <v>251</v>
      </c>
      <c r="L29" s="53" t="s">
        <v>253</v>
      </c>
      <c r="S29" s="55"/>
      <c r="T29" s="57"/>
      <c r="U29" s="55"/>
      <c r="V29" s="55"/>
      <c r="W29" s="53" t="s">
        <v>255</v>
      </c>
      <c r="X29" s="53" t="s">
        <v>256</v>
      </c>
      <c r="Y29" s="85" t="s">
        <v>1788</v>
      </c>
      <c r="Z29" s="62"/>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row>
    <row r="30" ht="22.5" customHeight="1">
      <c r="A30" s="45">
        <v>29.0</v>
      </c>
      <c r="B30" s="45" t="s">
        <v>237</v>
      </c>
      <c r="C30" s="47" t="b">
        <v>1</v>
      </c>
      <c r="D30" s="57"/>
      <c r="E30" s="50" t="s">
        <v>288</v>
      </c>
      <c r="F30" s="50" t="s">
        <v>1770</v>
      </c>
      <c r="G30" s="50" t="s">
        <v>1866</v>
      </c>
      <c r="H30" s="51" t="s">
        <v>1956</v>
      </c>
      <c r="I30" s="52" t="s">
        <v>1959</v>
      </c>
      <c r="K30" s="53" t="s">
        <v>261</v>
      </c>
      <c r="L30" s="53" t="s">
        <v>262</v>
      </c>
      <c r="S30" s="55"/>
      <c r="T30" s="57"/>
      <c r="U30" s="55"/>
      <c r="V30" s="55"/>
      <c r="W30" s="53" t="s">
        <v>263</v>
      </c>
      <c r="X30" s="53" t="s">
        <v>265</v>
      </c>
      <c r="Y30" s="85" t="s">
        <v>1788</v>
      </c>
      <c r="Z30" s="58"/>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row>
    <row r="31" ht="22.5" customHeight="1">
      <c r="A31" s="45">
        <v>30.0</v>
      </c>
      <c r="B31" s="45" t="s">
        <v>237</v>
      </c>
      <c r="C31" s="47" t="b">
        <v>1</v>
      </c>
      <c r="D31" s="57"/>
      <c r="E31" s="50" t="s">
        <v>288</v>
      </c>
      <c r="F31" s="50" t="s">
        <v>1770</v>
      </c>
      <c r="G31" s="50" t="s">
        <v>1866</v>
      </c>
      <c r="H31" s="51" t="s">
        <v>1993</v>
      </c>
      <c r="I31" s="52" t="s">
        <v>1994</v>
      </c>
      <c r="K31" s="53" t="s">
        <v>269</v>
      </c>
      <c r="L31" s="53" t="s">
        <v>271</v>
      </c>
      <c r="S31" s="55"/>
      <c r="T31" s="57"/>
      <c r="U31" s="55"/>
      <c r="V31" s="55"/>
      <c r="W31" s="53" t="s">
        <v>272</v>
      </c>
      <c r="X31" s="53" t="s">
        <v>273</v>
      </c>
      <c r="Y31" s="85" t="s">
        <v>1788</v>
      </c>
      <c r="Z31" s="62"/>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row>
    <row r="32" ht="22.5" customHeight="1">
      <c r="A32" s="45">
        <v>31.0</v>
      </c>
      <c r="B32" s="45" t="s">
        <v>237</v>
      </c>
      <c r="C32" s="47" t="b">
        <v>1</v>
      </c>
      <c r="D32" s="57"/>
      <c r="E32" s="50" t="s">
        <v>288</v>
      </c>
      <c r="F32" s="50" t="s">
        <v>1770</v>
      </c>
      <c r="G32" s="50" t="s">
        <v>1866</v>
      </c>
      <c r="H32" s="51" t="s">
        <v>2036</v>
      </c>
      <c r="I32" s="52" t="s">
        <v>2038</v>
      </c>
      <c r="K32" s="53" t="s">
        <v>276</v>
      </c>
      <c r="L32" s="53" t="s">
        <v>278</v>
      </c>
      <c r="S32" s="55"/>
      <c r="T32" s="57"/>
      <c r="U32" s="55"/>
      <c r="V32" s="55"/>
      <c r="W32" s="53" t="s">
        <v>279</v>
      </c>
      <c r="X32" s="53" t="s">
        <v>281</v>
      </c>
      <c r="Y32" s="85" t="s">
        <v>1788</v>
      </c>
      <c r="Z32" s="58"/>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c r="BB32" s="69"/>
      <c r="BC32" s="69"/>
      <c r="BD32" s="69"/>
      <c r="BE32" s="69"/>
      <c r="BF32" s="69"/>
      <c r="BG32" s="69"/>
      <c r="BH32" s="69"/>
      <c r="BI32" s="69"/>
      <c r="BJ32" s="69"/>
      <c r="BK32" s="69"/>
      <c r="BL32" s="69"/>
      <c r="BM32" s="69"/>
    </row>
    <row r="33" ht="22.5" customHeight="1">
      <c r="A33" s="45">
        <v>32.0</v>
      </c>
      <c r="B33" s="45" t="s">
        <v>237</v>
      </c>
      <c r="C33" s="47" t="b">
        <v>1</v>
      </c>
      <c r="D33" s="57"/>
      <c r="E33" s="50" t="s">
        <v>288</v>
      </c>
      <c r="F33" s="50" t="s">
        <v>1770</v>
      </c>
      <c r="G33" s="50" t="s">
        <v>1866</v>
      </c>
      <c r="H33" s="51" t="s">
        <v>2077</v>
      </c>
      <c r="I33" s="52" t="s">
        <v>2080</v>
      </c>
      <c r="K33" s="53" t="s">
        <v>284</v>
      </c>
      <c r="L33" s="53" t="s">
        <v>286</v>
      </c>
      <c r="S33" s="55"/>
      <c r="T33" s="57"/>
      <c r="U33" s="55"/>
      <c r="V33" s="55"/>
      <c r="W33" s="53" t="s">
        <v>287</v>
      </c>
      <c r="X33" s="53" t="s">
        <v>290</v>
      </c>
      <c r="Y33" s="85" t="s">
        <v>1788</v>
      </c>
      <c r="Z33" s="62"/>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row>
    <row r="34" ht="22.5" customHeight="1">
      <c r="A34" s="45">
        <v>33.0</v>
      </c>
      <c r="B34" s="45" t="s">
        <v>237</v>
      </c>
      <c r="C34" s="47" t="b">
        <v>1</v>
      </c>
      <c r="D34" s="57"/>
      <c r="E34" s="50" t="s">
        <v>288</v>
      </c>
      <c r="F34" s="50" t="s">
        <v>1770</v>
      </c>
      <c r="G34" s="50" t="s">
        <v>1866</v>
      </c>
      <c r="H34" s="51" t="s">
        <v>2115</v>
      </c>
      <c r="I34" s="52" t="s">
        <v>1959</v>
      </c>
      <c r="K34" s="53" t="s">
        <v>295</v>
      </c>
      <c r="L34" s="53" t="s">
        <v>297</v>
      </c>
      <c r="S34" s="55"/>
      <c r="T34" s="57"/>
      <c r="U34" s="55"/>
      <c r="V34" s="55"/>
      <c r="W34" s="53" t="s">
        <v>298</v>
      </c>
      <c r="X34" s="53" t="s">
        <v>301</v>
      </c>
      <c r="Y34" s="85" t="s">
        <v>1788</v>
      </c>
      <c r="Z34" s="58"/>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c r="BB34" s="69"/>
      <c r="BC34" s="69"/>
      <c r="BD34" s="69"/>
      <c r="BE34" s="69"/>
      <c r="BF34" s="69"/>
      <c r="BG34" s="69"/>
      <c r="BH34" s="69"/>
      <c r="BI34" s="69"/>
      <c r="BJ34" s="69"/>
      <c r="BK34" s="69"/>
      <c r="BL34" s="69"/>
      <c r="BM34" s="69"/>
    </row>
    <row r="35" ht="22.5" customHeight="1">
      <c r="A35" s="45">
        <v>34.0</v>
      </c>
      <c r="B35" s="45" t="s">
        <v>237</v>
      </c>
      <c r="C35" s="47" t="b">
        <v>1</v>
      </c>
      <c r="D35" s="57"/>
      <c r="E35" s="50" t="s">
        <v>288</v>
      </c>
      <c r="F35" s="50" t="s">
        <v>1770</v>
      </c>
      <c r="G35" s="50" t="s">
        <v>1866</v>
      </c>
      <c r="H35" s="51" t="s">
        <v>2153</v>
      </c>
      <c r="I35" s="52" t="s">
        <v>2154</v>
      </c>
      <c r="K35" s="53" t="s">
        <v>306</v>
      </c>
      <c r="L35" s="53" t="s">
        <v>308</v>
      </c>
      <c r="S35" s="55"/>
      <c r="T35" s="57"/>
      <c r="U35" s="55"/>
      <c r="V35" s="55"/>
      <c r="W35" s="53" t="s">
        <v>309</v>
      </c>
      <c r="X35" s="53" t="s">
        <v>311</v>
      </c>
      <c r="Y35" s="85" t="s">
        <v>1788</v>
      </c>
      <c r="Z35" s="62"/>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row>
    <row r="36" ht="22.5" customHeight="1">
      <c r="A36" s="45">
        <v>35.0</v>
      </c>
      <c r="B36" s="87" t="s">
        <v>237</v>
      </c>
      <c r="C36" s="88" t="b">
        <v>1</v>
      </c>
      <c r="D36" s="89"/>
      <c r="E36" s="89" t="s">
        <v>288</v>
      </c>
      <c r="F36" s="89" t="s">
        <v>1770</v>
      </c>
      <c r="G36" s="89" t="s">
        <v>1866</v>
      </c>
      <c r="H36" s="87" t="s">
        <v>2192</v>
      </c>
      <c r="I36" s="87" t="s">
        <v>2193</v>
      </c>
      <c r="J36" s="90"/>
      <c r="K36" s="87" t="s">
        <v>2195</v>
      </c>
      <c r="L36" s="87" t="s">
        <v>2198</v>
      </c>
      <c r="M36" s="90"/>
      <c r="N36" s="90"/>
      <c r="O36" s="90"/>
      <c r="S36" s="55"/>
      <c r="T36" s="57"/>
      <c r="U36" s="55"/>
      <c r="V36" s="55"/>
      <c r="W36" s="87" t="s">
        <v>2203</v>
      </c>
      <c r="X36" s="87" t="s">
        <v>2205</v>
      </c>
      <c r="Y36" s="87" t="s">
        <v>2207</v>
      </c>
      <c r="Z36" s="91"/>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row>
    <row r="37" ht="22.5" customHeight="1">
      <c r="A37" s="45">
        <v>36.0</v>
      </c>
      <c r="B37" s="45" t="s">
        <v>237</v>
      </c>
      <c r="C37" s="47" t="b">
        <v>1</v>
      </c>
      <c r="D37" s="57"/>
      <c r="E37" s="50" t="s">
        <v>288</v>
      </c>
      <c r="F37" s="50" t="s">
        <v>1770</v>
      </c>
      <c r="G37" s="50" t="s">
        <v>1866</v>
      </c>
      <c r="H37" s="51" t="s">
        <v>2239</v>
      </c>
      <c r="I37" s="52" t="s">
        <v>2240</v>
      </c>
      <c r="K37" s="53" t="s">
        <v>318</v>
      </c>
      <c r="L37" s="53" t="s">
        <v>320</v>
      </c>
      <c r="S37" s="55"/>
      <c r="T37" s="57"/>
      <c r="U37" s="55"/>
      <c r="V37" s="55"/>
      <c r="W37" s="53" t="s">
        <v>321</v>
      </c>
      <c r="X37" s="53" t="s">
        <v>322</v>
      </c>
      <c r="Y37" s="85" t="s">
        <v>1788</v>
      </c>
      <c r="Z37" s="62"/>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row>
    <row r="38" ht="22.5" customHeight="1">
      <c r="A38" s="45">
        <v>37.0</v>
      </c>
      <c r="B38" s="45" t="s">
        <v>237</v>
      </c>
      <c r="C38" s="47" t="b">
        <v>1</v>
      </c>
      <c r="D38" s="57"/>
      <c r="E38" s="50" t="s">
        <v>288</v>
      </c>
      <c r="F38" s="50" t="s">
        <v>1770</v>
      </c>
      <c r="G38" s="50" t="s">
        <v>1866</v>
      </c>
      <c r="H38" s="51" t="s">
        <v>2287</v>
      </c>
      <c r="I38" s="52" t="s">
        <v>2289</v>
      </c>
      <c r="K38" s="53" t="s">
        <v>325</v>
      </c>
      <c r="L38" s="53" t="s">
        <v>326</v>
      </c>
      <c r="S38" s="55"/>
      <c r="T38" s="57"/>
      <c r="U38" s="55"/>
      <c r="V38" s="55"/>
      <c r="W38" s="53" t="s">
        <v>327</v>
      </c>
      <c r="X38" s="53" t="s">
        <v>329</v>
      </c>
      <c r="Y38" s="85" t="s">
        <v>1788</v>
      </c>
      <c r="Z38" s="58"/>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row>
    <row r="39" ht="22.5" customHeight="1">
      <c r="A39" s="45">
        <v>38.0</v>
      </c>
      <c r="B39" s="45" t="s">
        <v>237</v>
      </c>
      <c r="C39" s="47" t="b">
        <v>1</v>
      </c>
      <c r="D39" s="57"/>
      <c r="E39" s="50" t="s">
        <v>288</v>
      </c>
      <c r="F39" s="50" t="s">
        <v>1770</v>
      </c>
      <c r="G39" s="50" t="s">
        <v>1866</v>
      </c>
      <c r="H39" s="51" t="s">
        <v>2346</v>
      </c>
      <c r="I39" s="52" t="s">
        <v>2348</v>
      </c>
      <c r="K39" s="53" t="s">
        <v>333</v>
      </c>
      <c r="L39" s="53" t="s">
        <v>334</v>
      </c>
      <c r="S39" s="55"/>
      <c r="T39" s="57"/>
      <c r="U39" s="55"/>
      <c r="V39" s="55"/>
      <c r="W39" s="53" t="s">
        <v>335</v>
      </c>
      <c r="X39" s="53" t="s">
        <v>337</v>
      </c>
      <c r="Y39" s="85" t="s">
        <v>1788</v>
      </c>
      <c r="Z39" s="62"/>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row>
    <row r="40" ht="22.5" customHeight="1">
      <c r="A40" s="45">
        <v>39.0</v>
      </c>
      <c r="B40" s="45" t="s">
        <v>237</v>
      </c>
      <c r="C40" s="47" t="b">
        <v>1</v>
      </c>
      <c r="D40" s="57"/>
      <c r="E40" s="50" t="s">
        <v>288</v>
      </c>
      <c r="F40" s="50" t="s">
        <v>1770</v>
      </c>
      <c r="G40" s="50" t="s">
        <v>1866</v>
      </c>
      <c r="H40" s="51" t="s">
        <v>2400</v>
      </c>
      <c r="I40" s="52" t="s">
        <v>2403</v>
      </c>
      <c r="K40" s="53" t="s">
        <v>339</v>
      </c>
      <c r="L40" s="53" t="s">
        <v>341</v>
      </c>
      <c r="S40" s="55"/>
      <c r="T40" s="57"/>
      <c r="U40" s="55"/>
      <c r="V40" s="55"/>
      <c r="W40" s="53" t="s">
        <v>342</v>
      </c>
      <c r="X40" s="53" t="s">
        <v>344</v>
      </c>
      <c r="Y40" s="85" t="s">
        <v>1788</v>
      </c>
      <c r="Z40" s="58"/>
      <c r="AA40" s="69"/>
      <c r="AB40" s="69"/>
      <c r="AC40" s="69"/>
      <c r="AD40" s="69"/>
      <c r="AE40" s="69"/>
      <c r="AF40" s="69"/>
      <c r="AG40" s="69"/>
      <c r="AH40" s="69"/>
      <c r="AI40" s="69"/>
      <c r="AJ40" s="69"/>
      <c r="AK40" s="69"/>
      <c r="AL40" s="69"/>
      <c r="AM40" s="69"/>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row>
    <row r="41" ht="22.5" customHeight="1">
      <c r="A41" s="45">
        <v>40.0</v>
      </c>
      <c r="B41" s="45" t="s">
        <v>237</v>
      </c>
      <c r="C41" s="47" t="b">
        <v>1</v>
      </c>
      <c r="D41" s="57"/>
      <c r="E41" s="50" t="s">
        <v>288</v>
      </c>
      <c r="F41" s="50" t="s">
        <v>1770</v>
      </c>
      <c r="G41" s="50" t="s">
        <v>1866</v>
      </c>
      <c r="H41" s="51" t="s">
        <v>2452</v>
      </c>
      <c r="I41" s="52" t="s">
        <v>2454</v>
      </c>
      <c r="K41" s="53" t="s">
        <v>347</v>
      </c>
      <c r="L41" s="53" t="s">
        <v>349</v>
      </c>
      <c r="S41" s="55"/>
      <c r="T41" s="57"/>
      <c r="U41" s="55"/>
      <c r="V41" s="55"/>
      <c r="W41" s="53" t="s">
        <v>350</v>
      </c>
      <c r="X41" s="53" t="s">
        <v>351</v>
      </c>
      <c r="Y41" s="85" t="s">
        <v>1788</v>
      </c>
      <c r="Z41" s="62"/>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row>
    <row r="42" ht="22.5" customHeight="1">
      <c r="A42" s="45">
        <v>41.0</v>
      </c>
      <c r="B42" s="45" t="s">
        <v>237</v>
      </c>
      <c r="C42" s="47" t="b">
        <v>1</v>
      </c>
      <c r="D42" s="57"/>
      <c r="E42" s="50" t="s">
        <v>288</v>
      </c>
      <c r="F42" s="50" t="s">
        <v>1770</v>
      </c>
      <c r="G42" s="50" t="s">
        <v>1866</v>
      </c>
      <c r="H42" s="51" t="s">
        <v>2513</v>
      </c>
      <c r="I42" s="52" t="s">
        <v>2514</v>
      </c>
      <c r="K42" s="53" t="s">
        <v>269</v>
      </c>
      <c r="L42" s="53" t="s">
        <v>355</v>
      </c>
      <c r="S42" s="55"/>
      <c r="T42" s="57"/>
      <c r="U42" s="55"/>
      <c r="V42" s="55"/>
      <c r="W42" s="53" t="s">
        <v>356</v>
      </c>
      <c r="X42" s="53" t="s">
        <v>358</v>
      </c>
      <c r="Y42" s="85" t="s">
        <v>1788</v>
      </c>
      <c r="Z42" s="58"/>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row>
    <row r="43" ht="22.5" customHeight="1">
      <c r="A43" s="45">
        <v>42.0</v>
      </c>
      <c r="B43" s="45" t="s">
        <v>237</v>
      </c>
      <c r="C43" s="47" t="b">
        <v>1</v>
      </c>
      <c r="D43" s="57"/>
      <c r="E43" s="50" t="s">
        <v>288</v>
      </c>
      <c r="F43" s="50" t="s">
        <v>1770</v>
      </c>
      <c r="G43" s="50" t="s">
        <v>1866</v>
      </c>
      <c r="H43" s="51" t="s">
        <v>2569</v>
      </c>
      <c r="I43" s="52" t="s">
        <v>2571</v>
      </c>
      <c r="K43" s="53" t="s">
        <v>360</v>
      </c>
      <c r="L43" s="53" t="s">
        <v>361</v>
      </c>
      <c r="S43" s="55"/>
      <c r="T43" s="57"/>
      <c r="U43" s="55"/>
      <c r="V43" s="55"/>
      <c r="W43" s="53" t="s">
        <v>362</v>
      </c>
      <c r="X43" s="53" t="s">
        <v>364</v>
      </c>
      <c r="Y43" s="85" t="s">
        <v>1788</v>
      </c>
      <c r="Z43" s="62"/>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row>
    <row r="44" ht="22.5" customHeight="1">
      <c r="A44" s="45">
        <v>43.0</v>
      </c>
      <c r="B44" s="45" t="s">
        <v>237</v>
      </c>
      <c r="C44" s="47" t="b">
        <v>1</v>
      </c>
      <c r="D44" s="57"/>
      <c r="E44" s="50" t="s">
        <v>288</v>
      </c>
      <c r="F44" s="50" t="s">
        <v>1770</v>
      </c>
      <c r="G44" s="50" t="s">
        <v>1866</v>
      </c>
      <c r="H44" s="51" t="s">
        <v>2627</v>
      </c>
      <c r="I44" s="52" t="s">
        <v>2629</v>
      </c>
      <c r="K44" s="53" t="s">
        <v>367</v>
      </c>
      <c r="L44" s="53" t="s">
        <v>369</v>
      </c>
      <c r="S44" s="55"/>
      <c r="T44" s="57"/>
      <c r="U44" s="55"/>
      <c r="V44" s="55"/>
      <c r="W44" s="53" t="s">
        <v>370</v>
      </c>
      <c r="X44" s="53" t="s">
        <v>371</v>
      </c>
      <c r="Y44" s="85" t="s">
        <v>1788</v>
      </c>
      <c r="Z44" s="58"/>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row>
    <row r="45" ht="22.5" customHeight="1">
      <c r="A45" s="45">
        <v>44.0</v>
      </c>
      <c r="B45" s="45" t="s">
        <v>237</v>
      </c>
      <c r="C45" s="47" t="b">
        <v>1</v>
      </c>
      <c r="D45" s="57"/>
      <c r="E45" s="50" t="s">
        <v>288</v>
      </c>
      <c r="F45" s="50" t="s">
        <v>1770</v>
      </c>
      <c r="G45" s="50" t="s">
        <v>294</v>
      </c>
      <c r="H45" s="51" t="s">
        <v>2688</v>
      </c>
      <c r="I45" s="52" t="s">
        <v>2689</v>
      </c>
      <c r="K45" s="53" t="s">
        <v>373</v>
      </c>
      <c r="L45" s="53" t="s">
        <v>375</v>
      </c>
      <c r="S45" s="55"/>
      <c r="T45" s="57"/>
      <c r="U45" s="55"/>
      <c r="V45" s="55"/>
      <c r="W45" s="53" t="s">
        <v>376</v>
      </c>
      <c r="X45" s="53" t="s">
        <v>378</v>
      </c>
      <c r="Y45" s="85" t="s">
        <v>1788</v>
      </c>
      <c r="Z45" s="62"/>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row>
    <row r="46" ht="22.5" customHeight="1">
      <c r="A46" s="45">
        <v>45.0</v>
      </c>
      <c r="B46" s="45" t="s">
        <v>237</v>
      </c>
      <c r="C46" s="47" t="b">
        <v>1</v>
      </c>
      <c r="D46" s="57"/>
      <c r="E46" s="50" t="s">
        <v>288</v>
      </c>
      <c r="F46" s="50" t="s">
        <v>1770</v>
      </c>
      <c r="G46" s="50" t="s">
        <v>2747</v>
      </c>
      <c r="H46" s="51" t="s">
        <v>2748</v>
      </c>
      <c r="I46" s="52" t="s">
        <v>2749</v>
      </c>
      <c r="K46" s="53" t="s">
        <v>381</v>
      </c>
      <c r="L46" s="53" t="s">
        <v>382</v>
      </c>
      <c r="S46" s="55"/>
      <c r="T46" s="57"/>
      <c r="U46" s="55"/>
      <c r="V46" s="55"/>
      <c r="W46" s="53" t="s">
        <v>383</v>
      </c>
      <c r="X46" s="53" t="s">
        <v>384</v>
      </c>
      <c r="Y46" s="85" t="s">
        <v>1788</v>
      </c>
      <c r="Z46" s="58"/>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row>
    <row r="47" ht="22.5" customHeight="1">
      <c r="A47" s="45">
        <v>46.0</v>
      </c>
      <c r="B47" s="45" t="s">
        <v>237</v>
      </c>
      <c r="C47" s="47" t="b">
        <v>1</v>
      </c>
      <c r="D47" s="57"/>
      <c r="E47" s="50" t="s">
        <v>288</v>
      </c>
      <c r="F47" s="50" t="s">
        <v>1770</v>
      </c>
      <c r="G47" s="50" t="s">
        <v>2747</v>
      </c>
      <c r="H47" s="51" t="s">
        <v>2808</v>
      </c>
      <c r="I47" s="52" t="s">
        <v>2811</v>
      </c>
      <c r="K47" s="53" t="s">
        <v>388</v>
      </c>
      <c r="L47" s="53" t="s">
        <v>389</v>
      </c>
      <c r="S47" s="55"/>
      <c r="T47" s="57"/>
      <c r="U47" s="55"/>
      <c r="V47" s="55"/>
      <c r="W47" s="53" t="s">
        <v>390</v>
      </c>
      <c r="X47" s="53" t="s">
        <v>391</v>
      </c>
      <c r="Y47" s="85" t="s">
        <v>1788</v>
      </c>
      <c r="Z47" s="62"/>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row>
    <row r="48" ht="22.5" customHeight="1">
      <c r="A48" s="45">
        <v>47.0</v>
      </c>
      <c r="B48" s="45" t="s">
        <v>237</v>
      </c>
      <c r="C48" s="47" t="b">
        <v>1</v>
      </c>
      <c r="D48" s="57"/>
      <c r="E48" s="50" t="s">
        <v>288</v>
      </c>
      <c r="F48" s="50" t="s">
        <v>1770</v>
      </c>
      <c r="G48" s="50" t="s">
        <v>489</v>
      </c>
      <c r="H48" s="51" t="s">
        <v>2857</v>
      </c>
      <c r="I48" s="52" t="s">
        <v>2859</v>
      </c>
      <c r="K48" s="53" t="s">
        <v>394</v>
      </c>
      <c r="L48" s="53" t="s">
        <v>395</v>
      </c>
      <c r="S48" s="55"/>
      <c r="T48" s="57"/>
      <c r="U48" s="55"/>
      <c r="V48" s="55"/>
      <c r="W48" s="53" t="s">
        <v>397</v>
      </c>
      <c r="X48" s="53" t="s">
        <v>398</v>
      </c>
      <c r="Y48" s="85" t="s">
        <v>1788</v>
      </c>
      <c r="Z48" s="58"/>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row>
    <row r="49" ht="22.5" customHeight="1">
      <c r="A49" s="45">
        <v>48.0</v>
      </c>
      <c r="B49" s="45" t="s">
        <v>237</v>
      </c>
      <c r="C49" s="47" t="b">
        <v>1</v>
      </c>
      <c r="D49" s="57"/>
      <c r="E49" s="50" t="s">
        <v>288</v>
      </c>
      <c r="F49" s="50" t="s">
        <v>1770</v>
      </c>
      <c r="G49" s="50" t="s">
        <v>489</v>
      </c>
      <c r="H49" s="51" t="s">
        <v>2916</v>
      </c>
      <c r="I49" s="52" t="s">
        <v>2917</v>
      </c>
      <c r="K49" s="53" t="s">
        <v>401</v>
      </c>
      <c r="L49" s="53" t="s">
        <v>402</v>
      </c>
      <c r="S49" s="55"/>
      <c r="T49" s="57"/>
      <c r="U49" s="55"/>
      <c r="V49" s="55"/>
      <c r="W49" s="53" t="s">
        <v>404</v>
      </c>
      <c r="X49" s="53" t="s">
        <v>405</v>
      </c>
      <c r="Y49" s="85" t="s">
        <v>1788</v>
      </c>
      <c r="Z49" s="62"/>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row>
    <row r="50" ht="22.5" customHeight="1">
      <c r="A50" s="45">
        <v>49.0</v>
      </c>
      <c r="B50" s="45" t="s">
        <v>237</v>
      </c>
      <c r="C50" s="47" t="b">
        <v>1</v>
      </c>
      <c r="D50" s="57"/>
      <c r="E50" s="50" t="s">
        <v>288</v>
      </c>
      <c r="F50" s="50" t="s">
        <v>1770</v>
      </c>
      <c r="G50" s="50" t="s">
        <v>489</v>
      </c>
      <c r="H50" s="51" t="s">
        <v>2975</v>
      </c>
      <c r="I50" s="52" t="s">
        <v>2977</v>
      </c>
      <c r="K50" s="53" t="s">
        <v>407</v>
      </c>
      <c r="L50" s="53" t="s">
        <v>408</v>
      </c>
      <c r="S50" s="55"/>
      <c r="T50" s="57"/>
      <c r="U50" s="55"/>
      <c r="V50" s="55"/>
      <c r="W50" s="53" t="s">
        <v>409</v>
      </c>
      <c r="X50" s="53" t="s">
        <v>411</v>
      </c>
      <c r="Y50" s="85" t="s">
        <v>1788</v>
      </c>
      <c r="Z50" s="58"/>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row>
    <row r="51" ht="22.5" customHeight="1">
      <c r="A51" s="45">
        <v>50.0</v>
      </c>
      <c r="B51" s="45" t="s">
        <v>237</v>
      </c>
      <c r="C51" s="47" t="b">
        <v>1</v>
      </c>
      <c r="D51" s="57"/>
      <c r="E51" s="50" t="s">
        <v>288</v>
      </c>
      <c r="F51" s="50" t="s">
        <v>1770</v>
      </c>
      <c r="G51" s="50" t="s">
        <v>489</v>
      </c>
      <c r="H51" s="51" t="s">
        <v>3026</v>
      </c>
      <c r="I51" s="52" t="s">
        <v>3030</v>
      </c>
      <c r="K51" s="53" t="s">
        <v>414</v>
      </c>
      <c r="L51" s="53" t="s">
        <v>416</v>
      </c>
      <c r="S51" s="55"/>
      <c r="T51" s="57"/>
      <c r="U51" s="55"/>
      <c r="V51" s="55"/>
      <c r="W51" s="53" t="s">
        <v>418</v>
      </c>
      <c r="X51" s="53" t="s">
        <v>419</v>
      </c>
      <c r="Y51" s="85" t="s">
        <v>1788</v>
      </c>
      <c r="Z51" s="62"/>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row>
    <row r="52" ht="22.5" customHeight="1">
      <c r="A52" s="45">
        <v>51.0</v>
      </c>
      <c r="B52" s="45" t="s">
        <v>237</v>
      </c>
      <c r="C52" s="47" t="b">
        <v>1</v>
      </c>
      <c r="D52" s="57"/>
      <c r="E52" s="50" t="s">
        <v>288</v>
      </c>
      <c r="F52" s="50" t="s">
        <v>1770</v>
      </c>
      <c r="G52" s="50" t="s">
        <v>489</v>
      </c>
      <c r="H52" s="51" t="s">
        <v>3079</v>
      </c>
      <c r="I52" s="52" t="s">
        <v>3081</v>
      </c>
      <c r="K52" s="53" t="s">
        <v>421</v>
      </c>
      <c r="L52" s="53" t="s">
        <v>423</v>
      </c>
      <c r="S52" s="55"/>
      <c r="T52" s="57"/>
      <c r="U52" s="55"/>
      <c r="V52" s="55"/>
      <c r="W52" s="53" t="s">
        <v>424</v>
      </c>
      <c r="X52" s="53" t="s">
        <v>425</v>
      </c>
      <c r="Y52" s="85" t="s">
        <v>1788</v>
      </c>
      <c r="Z52" s="58"/>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row>
    <row r="53" ht="22.5" customHeight="1">
      <c r="A53" s="45">
        <v>52.0</v>
      </c>
      <c r="B53" s="45" t="s">
        <v>237</v>
      </c>
      <c r="C53" s="47" t="b">
        <v>1</v>
      </c>
      <c r="D53" s="57"/>
      <c r="E53" s="50" t="s">
        <v>288</v>
      </c>
      <c r="F53" s="50" t="s">
        <v>1770</v>
      </c>
      <c r="G53" s="50" t="s">
        <v>489</v>
      </c>
      <c r="H53" s="51" t="s">
        <v>3141</v>
      </c>
      <c r="I53" s="52" t="s">
        <v>3142</v>
      </c>
      <c r="K53" s="53" t="s">
        <v>428</v>
      </c>
      <c r="L53" s="53" t="s">
        <v>429</v>
      </c>
      <c r="S53" s="55"/>
      <c r="T53" s="57"/>
      <c r="U53" s="55"/>
      <c r="V53" s="55"/>
      <c r="W53" s="53" t="s">
        <v>430</v>
      </c>
      <c r="X53" s="53" t="s">
        <v>431</v>
      </c>
      <c r="Y53" s="85" t="s">
        <v>1788</v>
      </c>
      <c r="Z53" s="62"/>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row>
    <row r="54" ht="22.5" customHeight="1">
      <c r="A54" s="45">
        <v>53.0</v>
      </c>
      <c r="B54" s="45" t="s">
        <v>237</v>
      </c>
      <c r="C54" s="47" t="b">
        <v>1</v>
      </c>
      <c r="D54" s="57"/>
      <c r="E54" s="50" t="s">
        <v>288</v>
      </c>
      <c r="F54" s="50" t="s">
        <v>1770</v>
      </c>
      <c r="G54" s="50" t="s">
        <v>489</v>
      </c>
      <c r="H54" s="51" t="s">
        <v>3197</v>
      </c>
      <c r="I54" s="52" t="s">
        <v>3199</v>
      </c>
      <c r="K54" s="53" t="s">
        <v>434</v>
      </c>
      <c r="L54" s="53" t="s">
        <v>435</v>
      </c>
      <c r="S54" s="55"/>
      <c r="T54" s="57"/>
      <c r="U54" s="55"/>
      <c r="V54" s="55"/>
      <c r="W54" s="53" t="s">
        <v>436</v>
      </c>
      <c r="X54" s="53" t="s">
        <v>437</v>
      </c>
      <c r="Y54" s="85" t="s">
        <v>1788</v>
      </c>
      <c r="Z54" s="58"/>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row>
    <row r="55" ht="22.5" customHeight="1">
      <c r="A55" s="45">
        <v>54.0</v>
      </c>
      <c r="B55" s="45" t="s">
        <v>237</v>
      </c>
      <c r="C55" s="47" t="b">
        <v>1</v>
      </c>
      <c r="D55" s="57"/>
      <c r="E55" s="50" t="s">
        <v>288</v>
      </c>
      <c r="F55" s="50" t="s">
        <v>1770</v>
      </c>
      <c r="G55" s="50" t="s">
        <v>556</v>
      </c>
      <c r="H55" s="51" t="s">
        <v>3260</v>
      </c>
      <c r="I55" s="52" t="s">
        <v>3261</v>
      </c>
      <c r="K55" s="53" t="s">
        <v>439</v>
      </c>
      <c r="L55" s="53" t="s">
        <v>440</v>
      </c>
      <c r="S55" s="55"/>
      <c r="T55" s="57"/>
      <c r="U55" s="55"/>
      <c r="V55" s="55"/>
      <c r="W55" s="53" t="s">
        <v>441</v>
      </c>
      <c r="X55" s="53" t="s">
        <v>442</v>
      </c>
      <c r="Y55" s="85" t="s">
        <v>1788</v>
      </c>
      <c r="Z55" s="62"/>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row>
    <row r="56" ht="22.5" customHeight="1">
      <c r="A56" s="45">
        <v>55.0</v>
      </c>
      <c r="B56" s="45" t="s">
        <v>237</v>
      </c>
      <c r="C56" s="47" t="b">
        <v>1</v>
      </c>
      <c r="D56" s="57"/>
      <c r="E56" s="50" t="s">
        <v>288</v>
      </c>
      <c r="F56" s="50" t="s">
        <v>1770</v>
      </c>
      <c r="G56" s="50" t="s">
        <v>556</v>
      </c>
      <c r="H56" s="51" t="s">
        <v>3317</v>
      </c>
      <c r="I56" s="52" t="s">
        <v>3319</v>
      </c>
      <c r="K56" s="53" t="s">
        <v>443</v>
      </c>
      <c r="L56" s="53" t="s">
        <v>444</v>
      </c>
      <c r="S56" s="55"/>
      <c r="T56" s="57"/>
      <c r="U56" s="55"/>
      <c r="V56" s="55"/>
      <c r="W56" s="53" t="s">
        <v>445</v>
      </c>
      <c r="X56" s="53" t="s">
        <v>447</v>
      </c>
      <c r="Y56" s="85" t="s">
        <v>1788</v>
      </c>
      <c r="Z56" s="58"/>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row>
    <row r="57" ht="22.5" customHeight="1">
      <c r="A57" s="45">
        <v>56.0</v>
      </c>
      <c r="B57" s="45" t="s">
        <v>237</v>
      </c>
      <c r="C57" s="47" t="b">
        <v>1</v>
      </c>
      <c r="D57" s="57"/>
      <c r="E57" s="50" t="s">
        <v>288</v>
      </c>
      <c r="F57" s="50" t="s">
        <v>1770</v>
      </c>
      <c r="G57" s="50" t="s">
        <v>556</v>
      </c>
      <c r="H57" s="51" t="s">
        <v>3372</v>
      </c>
      <c r="I57" s="52" t="s">
        <v>3374</v>
      </c>
      <c r="K57" s="53" t="s">
        <v>448</v>
      </c>
      <c r="L57" s="53" t="s">
        <v>449</v>
      </c>
      <c r="S57" s="55"/>
      <c r="T57" s="57"/>
      <c r="U57" s="55"/>
      <c r="V57" s="55"/>
      <c r="W57" s="53" t="s">
        <v>450</v>
      </c>
      <c r="X57" s="53" t="s">
        <v>451</v>
      </c>
      <c r="Y57" s="85" t="s">
        <v>1788</v>
      </c>
      <c r="Z57" s="62"/>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row>
    <row r="58" ht="22.5" customHeight="1">
      <c r="A58" s="45">
        <v>57.0</v>
      </c>
      <c r="B58" s="45" t="s">
        <v>237</v>
      </c>
      <c r="C58" s="47" t="b">
        <v>1</v>
      </c>
      <c r="D58" s="57"/>
      <c r="E58" s="50" t="s">
        <v>288</v>
      </c>
      <c r="F58" s="50" t="s">
        <v>1770</v>
      </c>
      <c r="G58" s="50" t="s">
        <v>556</v>
      </c>
      <c r="H58" s="51" t="s">
        <v>3431</v>
      </c>
      <c r="I58" s="52" t="s">
        <v>3261</v>
      </c>
      <c r="K58" s="53" t="s">
        <v>452</v>
      </c>
      <c r="L58" s="53" t="s">
        <v>454</v>
      </c>
      <c r="S58" s="55"/>
      <c r="T58" s="57"/>
      <c r="U58" s="55"/>
      <c r="V58" s="55"/>
      <c r="W58" s="53" t="s">
        <v>455</v>
      </c>
      <c r="X58" s="53" t="s">
        <v>456</v>
      </c>
      <c r="Y58" s="85" t="s">
        <v>1788</v>
      </c>
      <c r="Z58" s="58"/>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row>
    <row r="59" ht="22.5" customHeight="1">
      <c r="A59" s="45">
        <v>58.0</v>
      </c>
      <c r="B59" s="45" t="s">
        <v>237</v>
      </c>
      <c r="C59" s="47" t="b">
        <v>1</v>
      </c>
      <c r="D59" s="57"/>
      <c r="E59" s="50" t="s">
        <v>288</v>
      </c>
      <c r="F59" s="50" t="s">
        <v>1770</v>
      </c>
      <c r="G59" s="50" t="s">
        <v>556</v>
      </c>
      <c r="H59" s="51" t="s">
        <v>3482</v>
      </c>
      <c r="I59" s="52" t="s">
        <v>3485</v>
      </c>
      <c r="K59" s="53" t="s">
        <v>457</v>
      </c>
      <c r="L59" s="53" t="s">
        <v>458</v>
      </c>
      <c r="S59" s="55"/>
      <c r="T59" s="57"/>
      <c r="U59" s="55"/>
      <c r="V59" s="55"/>
      <c r="W59" s="53" t="s">
        <v>459</v>
      </c>
      <c r="X59" s="53" t="s">
        <v>460</v>
      </c>
      <c r="Y59" s="85" t="s">
        <v>1788</v>
      </c>
      <c r="Z59" s="62"/>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row>
    <row r="60" ht="22.5" customHeight="1">
      <c r="A60" s="45">
        <v>59.0</v>
      </c>
      <c r="B60" s="45" t="s">
        <v>237</v>
      </c>
      <c r="C60" s="47" t="b">
        <v>1</v>
      </c>
      <c r="D60" s="57"/>
      <c r="E60" s="50" t="s">
        <v>288</v>
      </c>
      <c r="F60" s="50" t="s">
        <v>1770</v>
      </c>
      <c r="G60" s="50" t="s">
        <v>556</v>
      </c>
      <c r="H60" s="51" t="s">
        <v>3537</v>
      </c>
      <c r="I60" s="52" t="s">
        <v>3541</v>
      </c>
      <c r="K60" s="53" t="s">
        <v>462</v>
      </c>
      <c r="L60" s="53" t="s">
        <v>463</v>
      </c>
      <c r="S60" s="55"/>
      <c r="T60" s="57"/>
      <c r="U60" s="55"/>
      <c r="V60" s="55"/>
      <c r="W60" s="53" t="s">
        <v>464</v>
      </c>
      <c r="X60" s="53" t="s">
        <v>465</v>
      </c>
      <c r="Y60" s="85" t="s">
        <v>1788</v>
      </c>
      <c r="Z60" s="58"/>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row>
    <row r="61" ht="22.5" customHeight="1">
      <c r="A61" s="45">
        <v>60.0</v>
      </c>
      <c r="B61" s="45" t="s">
        <v>237</v>
      </c>
      <c r="C61" s="47" t="b">
        <v>1</v>
      </c>
      <c r="D61" s="57"/>
      <c r="E61" s="50" t="s">
        <v>288</v>
      </c>
      <c r="F61" s="50" t="s">
        <v>1770</v>
      </c>
      <c r="G61" s="50" t="s">
        <v>556</v>
      </c>
      <c r="H61" s="51" t="s">
        <v>3594</v>
      </c>
      <c r="I61" s="52" t="s">
        <v>3596</v>
      </c>
      <c r="K61" s="53" t="s">
        <v>466</v>
      </c>
      <c r="L61" s="53" t="s">
        <v>467</v>
      </c>
      <c r="S61" s="55"/>
      <c r="T61" s="57"/>
      <c r="U61" s="55"/>
      <c r="V61" s="55"/>
      <c r="W61" s="53" t="s">
        <v>468</v>
      </c>
      <c r="X61" s="53" t="s">
        <v>469</v>
      </c>
      <c r="Y61" s="85" t="s">
        <v>1788</v>
      </c>
      <c r="Z61" s="62"/>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row>
    <row r="62" ht="22.5" customHeight="1">
      <c r="A62" s="45">
        <v>61.0</v>
      </c>
      <c r="B62" s="45" t="s">
        <v>237</v>
      </c>
      <c r="C62" s="47" t="b">
        <v>1</v>
      </c>
      <c r="D62" s="57"/>
      <c r="E62" s="50" t="s">
        <v>288</v>
      </c>
      <c r="F62" s="50" t="s">
        <v>1770</v>
      </c>
      <c r="G62" s="50" t="s">
        <v>556</v>
      </c>
      <c r="H62" s="51" t="s">
        <v>3652</v>
      </c>
      <c r="I62" s="52" t="s">
        <v>3653</v>
      </c>
      <c r="K62" s="53" t="s">
        <v>471</v>
      </c>
      <c r="L62" s="53" t="s">
        <v>472</v>
      </c>
      <c r="S62" s="55"/>
      <c r="T62" s="57"/>
      <c r="U62" s="55"/>
      <c r="V62" s="55"/>
      <c r="W62" s="53" t="s">
        <v>473</v>
      </c>
      <c r="X62" s="53" t="s">
        <v>474</v>
      </c>
      <c r="Y62" s="85" t="s">
        <v>1788</v>
      </c>
      <c r="Z62" s="58"/>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row>
    <row r="63" ht="22.5" customHeight="1">
      <c r="A63" s="45">
        <v>62.0</v>
      </c>
      <c r="B63" s="45" t="s">
        <v>237</v>
      </c>
      <c r="C63" s="47" t="b">
        <v>1</v>
      </c>
      <c r="D63" s="57"/>
      <c r="E63" s="50" t="s">
        <v>288</v>
      </c>
      <c r="F63" s="50" t="s">
        <v>1770</v>
      </c>
      <c r="G63" s="50" t="s">
        <v>556</v>
      </c>
      <c r="H63" s="51" t="s">
        <v>3704</v>
      </c>
      <c r="I63" s="52" t="s">
        <v>3706</v>
      </c>
      <c r="K63" s="53" t="s">
        <v>475</v>
      </c>
      <c r="L63" s="53" t="s">
        <v>476</v>
      </c>
      <c r="S63" s="55"/>
      <c r="T63" s="57"/>
      <c r="U63" s="55"/>
      <c r="V63" s="55"/>
      <c r="W63" s="53" t="s">
        <v>477</v>
      </c>
      <c r="X63" s="53" t="s">
        <v>479</v>
      </c>
      <c r="Y63" s="85" t="s">
        <v>1788</v>
      </c>
      <c r="Z63" s="62"/>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row>
    <row r="64" ht="22.5" customHeight="1">
      <c r="A64" s="45">
        <v>63.0</v>
      </c>
      <c r="B64" s="45" t="s">
        <v>237</v>
      </c>
      <c r="C64" s="47" t="b">
        <v>1</v>
      </c>
      <c r="D64" s="57"/>
      <c r="E64" s="50" t="s">
        <v>288</v>
      </c>
      <c r="F64" s="50" t="s">
        <v>1770</v>
      </c>
      <c r="G64" s="50" t="s">
        <v>556</v>
      </c>
      <c r="H64" s="51" t="s">
        <v>3753</v>
      </c>
      <c r="I64" s="52" t="s">
        <v>3755</v>
      </c>
      <c r="K64" s="53" t="s">
        <v>480</v>
      </c>
      <c r="L64" s="53" t="s">
        <v>481</v>
      </c>
      <c r="S64" s="55"/>
      <c r="T64" s="57"/>
      <c r="U64" s="55"/>
      <c r="V64" s="55"/>
      <c r="W64" s="53" t="s">
        <v>482</v>
      </c>
      <c r="X64" s="53" t="s">
        <v>483</v>
      </c>
      <c r="Y64" s="85" t="s">
        <v>1788</v>
      </c>
      <c r="Z64" s="58"/>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row>
    <row r="65" ht="22.5" customHeight="1">
      <c r="A65" s="45">
        <v>64.0</v>
      </c>
      <c r="B65" s="45" t="s">
        <v>237</v>
      </c>
      <c r="C65" s="47" t="b">
        <v>1</v>
      </c>
      <c r="D65" s="57"/>
      <c r="E65" s="50" t="s">
        <v>288</v>
      </c>
      <c r="F65" s="50" t="s">
        <v>1770</v>
      </c>
      <c r="G65" s="50" t="s">
        <v>556</v>
      </c>
      <c r="H65" s="51" t="s">
        <v>3810</v>
      </c>
      <c r="I65" s="52" t="s">
        <v>3812</v>
      </c>
      <c r="K65" s="53" t="s">
        <v>485</v>
      </c>
      <c r="L65" s="53" t="s">
        <v>486</v>
      </c>
      <c r="S65" s="55"/>
      <c r="T65" s="57"/>
      <c r="U65" s="55"/>
      <c r="V65" s="55"/>
      <c r="W65" s="53" t="s">
        <v>487</v>
      </c>
      <c r="X65" s="53" t="s">
        <v>488</v>
      </c>
      <c r="Y65" s="85" t="s">
        <v>1788</v>
      </c>
      <c r="Z65" s="62"/>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row>
    <row r="66" ht="22.5" customHeight="1">
      <c r="A66" s="45">
        <v>65.0</v>
      </c>
      <c r="B66" s="45" t="s">
        <v>237</v>
      </c>
      <c r="C66" s="47" t="b">
        <v>1</v>
      </c>
      <c r="D66" s="57"/>
      <c r="E66" s="50" t="s">
        <v>288</v>
      </c>
      <c r="F66" s="50" t="s">
        <v>1770</v>
      </c>
      <c r="G66" s="50" t="s">
        <v>556</v>
      </c>
      <c r="H66" s="51" t="s">
        <v>3854</v>
      </c>
      <c r="I66" s="52" t="s">
        <v>3855</v>
      </c>
      <c r="K66" s="53" t="s">
        <v>490</v>
      </c>
      <c r="L66" s="53" t="s">
        <v>492</v>
      </c>
      <c r="S66" s="55"/>
      <c r="T66" s="57"/>
      <c r="U66" s="55"/>
      <c r="V66" s="55"/>
      <c r="W66" s="53" t="s">
        <v>493</v>
      </c>
      <c r="X66" s="53" t="s">
        <v>494</v>
      </c>
      <c r="Y66" s="85" t="s">
        <v>1788</v>
      </c>
      <c r="Z66" s="58"/>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row>
    <row r="67" ht="22.5" customHeight="1">
      <c r="A67" s="45">
        <v>66.0</v>
      </c>
      <c r="B67" s="45" t="s">
        <v>237</v>
      </c>
      <c r="C67" s="47" t="b">
        <v>1</v>
      </c>
      <c r="D67" s="57"/>
      <c r="E67" s="50" t="s">
        <v>288</v>
      </c>
      <c r="F67" s="50" t="s">
        <v>1770</v>
      </c>
      <c r="G67" s="50" t="s">
        <v>556</v>
      </c>
      <c r="H67" s="51" t="s">
        <v>3891</v>
      </c>
      <c r="I67" s="52" t="s">
        <v>3893</v>
      </c>
      <c r="K67" s="53" t="s">
        <v>497</v>
      </c>
      <c r="L67" s="53" t="s">
        <v>498</v>
      </c>
      <c r="S67" s="55"/>
      <c r="T67" s="57"/>
      <c r="U67" s="55"/>
      <c r="V67" s="55"/>
      <c r="W67" s="53" t="s">
        <v>499</v>
      </c>
      <c r="X67" s="53" t="s">
        <v>500</v>
      </c>
      <c r="Y67" s="85" t="s">
        <v>1788</v>
      </c>
      <c r="Z67" s="62"/>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row>
    <row r="68" ht="22.5" customHeight="1">
      <c r="A68" s="45">
        <v>67.0</v>
      </c>
      <c r="B68" s="45" t="s">
        <v>237</v>
      </c>
      <c r="C68" s="47" t="b">
        <v>1</v>
      </c>
      <c r="D68" s="57"/>
      <c r="E68" s="50" t="s">
        <v>288</v>
      </c>
      <c r="F68" s="50" t="s">
        <v>1770</v>
      </c>
      <c r="G68" s="50" t="s">
        <v>556</v>
      </c>
      <c r="H68" s="51" t="s">
        <v>3927</v>
      </c>
      <c r="I68" s="99" t="s">
        <v>3930</v>
      </c>
      <c r="K68" s="53" t="s">
        <v>501</v>
      </c>
      <c r="L68" s="53" t="s">
        <v>502</v>
      </c>
      <c r="S68" s="55"/>
      <c r="T68" s="57"/>
      <c r="U68" s="55"/>
      <c r="V68" s="55"/>
      <c r="W68" s="53" t="s">
        <v>503</v>
      </c>
      <c r="X68" s="53" t="s">
        <v>505</v>
      </c>
      <c r="Y68" s="85" t="s">
        <v>1788</v>
      </c>
      <c r="Z68" s="58"/>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row>
    <row r="69" ht="22.5" customHeight="1">
      <c r="A69" s="45">
        <v>68.0</v>
      </c>
      <c r="B69" s="45" t="s">
        <v>237</v>
      </c>
      <c r="C69" s="47" t="b">
        <v>1</v>
      </c>
      <c r="D69" s="57"/>
      <c r="E69" s="50" t="s">
        <v>288</v>
      </c>
      <c r="F69" s="50" t="s">
        <v>1770</v>
      </c>
      <c r="G69" s="50" t="s">
        <v>556</v>
      </c>
      <c r="H69" s="51" t="s">
        <v>3973</v>
      </c>
      <c r="I69" s="99" t="s">
        <v>3975</v>
      </c>
      <c r="K69" s="53" t="s">
        <v>506</v>
      </c>
      <c r="L69" s="53" t="s">
        <v>507</v>
      </c>
      <c r="S69" s="55"/>
      <c r="T69" s="57"/>
      <c r="U69" s="55"/>
      <c r="V69" s="55"/>
      <c r="W69" s="53" t="s">
        <v>508</v>
      </c>
      <c r="X69" s="53" t="s">
        <v>509</v>
      </c>
      <c r="Y69" s="85" t="s">
        <v>1788</v>
      </c>
      <c r="Z69" s="62"/>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row>
    <row r="70" ht="22.5" customHeight="1">
      <c r="A70" s="45">
        <v>69.0</v>
      </c>
      <c r="B70" s="45" t="s">
        <v>237</v>
      </c>
      <c r="C70" s="47" t="b">
        <v>1</v>
      </c>
      <c r="D70" s="57"/>
      <c r="E70" s="50" t="s">
        <v>288</v>
      </c>
      <c r="F70" s="50" t="s">
        <v>1770</v>
      </c>
      <c r="G70" s="50" t="s">
        <v>556</v>
      </c>
      <c r="H70" s="51" t="s">
        <v>4029</v>
      </c>
      <c r="I70" s="99" t="s">
        <v>4032</v>
      </c>
      <c r="K70" s="53" t="s">
        <v>511</v>
      </c>
      <c r="L70" s="53" t="s">
        <v>512</v>
      </c>
      <c r="S70" s="55"/>
      <c r="T70" s="57"/>
      <c r="U70" s="55"/>
      <c r="V70" s="55"/>
      <c r="W70" s="53" t="s">
        <v>513</v>
      </c>
      <c r="X70" s="53" t="s">
        <v>514</v>
      </c>
      <c r="Y70" s="85" t="s">
        <v>1788</v>
      </c>
      <c r="Z70" s="58"/>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row>
    <row r="71" ht="22.5" customHeight="1">
      <c r="A71" s="45">
        <v>70.0</v>
      </c>
      <c r="B71" s="45" t="s">
        <v>237</v>
      </c>
      <c r="C71" s="47" t="b">
        <v>1</v>
      </c>
      <c r="D71" s="57"/>
      <c r="E71" s="50" t="s">
        <v>288</v>
      </c>
      <c r="F71" s="50" t="s">
        <v>1770</v>
      </c>
      <c r="G71" s="50" t="s">
        <v>556</v>
      </c>
      <c r="H71" s="51" t="s">
        <v>4090</v>
      </c>
      <c r="I71" s="99" t="s">
        <v>4092</v>
      </c>
      <c r="K71" s="53" t="s">
        <v>515</v>
      </c>
      <c r="L71" s="53" t="s">
        <v>516</v>
      </c>
      <c r="S71" s="55"/>
      <c r="T71" s="57"/>
      <c r="U71" s="55"/>
      <c r="V71" s="55"/>
      <c r="W71" s="53" t="s">
        <v>517</v>
      </c>
      <c r="X71" s="53" t="s">
        <v>518</v>
      </c>
      <c r="Y71" s="85" t="s">
        <v>1788</v>
      </c>
      <c r="Z71" s="62"/>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row>
    <row r="72" ht="22.5" customHeight="1">
      <c r="A72" s="45">
        <v>71.0</v>
      </c>
      <c r="B72" s="45" t="s">
        <v>237</v>
      </c>
      <c r="C72" s="47" t="b">
        <v>1</v>
      </c>
      <c r="D72" s="57"/>
      <c r="E72" s="50" t="s">
        <v>288</v>
      </c>
      <c r="F72" s="50" t="s">
        <v>1770</v>
      </c>
      <c r="G72" s="50" t="s">
        <v>556</v>
      </c>
      <c r="H72" s="51" t="s">
        <v>4145</v>
      </c>
      <c r="I72" s="99" t="s">
        <v>4146</v>
      </c>
      <c r="K72" s="53" t="s">
        <v>520</v>
      </c>
      <c r="L72" s="53" t="s">
        <v>521</v>
      </c>
      <c r="S72" s="55"/>
      <c r="T72" s="57"/>
      <c r="U72" s="55"/>
      <c r="V72" s="55"/>
      <c r="W72" s="53" t="s">
        <v>522</v>
      </c>
      <c r="X72" s="53" t="s">
        <v>523</v>
      </c>
      <c r="Y72" s="85" t="s">
        <v>1788</v>
      </c>
      <c r="Z72" s="58"/>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row>
    <row r="73" ht="22.5" customHeight="1">
      <c r="A73" s="45">
        <v>72.0</v>
      </c>
      <c r="B73" s="45" t="s">
        <v>237</v>
      </c>
      <c r="C73" s="47" t="b">
        <v>1</v>
      </c>
      <c r="D73" s="57"/>
      <c r="E73" s="50" t="s">
        <v>288</v>
      </c>
      <c r="F73" s="50" t="s">
        <v>1770</v>
      </c>
      <c r="G73" s="50" t="s">
        <v>556</v>
      </c>
      <c r="H73" s="51" t="s">
        <v>4205</v>
      </c>
      <c r="I73" s="99" t="s">
        <v>4208</v>
      </c>
      <c r="K73" s="53" t="s">
        <v>524</v>
      </c>
      <c r="L73" s="53" t="s">
        <v>525</v>
      </c>
      <c r="S73" s="55"/>
      <c r="T73" s="57"/>
      <c r="U73" s="55"/>
      <c r="V73" s="55"/>
      <c r="W73" s="53" t="s">
        <v>526</v>
      </c>
      <c r="X73" s="53" t="s">
        <v>527</v>
      </c>
      <c r="Y73" s="85" t="s">
        <v>1788</v>
      </c>
      <c r="Z73" s="62"/>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row>
    <row r="74" ht="22.5" customHeight="1">
      <c r="A74" s="45">
        <v>73.0</v>
      </c>
      <c r="B74" s="45" t="s">
        <v>237</v>
      </c>
      <c r="C74" s="47" t="b">
        <v>1</v>
      </c>
      <c r="D74" s="57"/>
      <c r="E74" s="50" t="s">
        <v>288</v>
      </c>
      <c r="F74" s="50" t="s">
        <v>1770</v>
      </c>
      <c r="G74" s="50" t="s">
        <v>4264</v>
      </c>
      <c r="H74" s="51" t="s">
        <v>4267</v>
      </c>
      <c r="I74" s="99" t="s">
        <v>4271</v>
      </c>
      <c r="K74" s="53" t="s">
        <v>528</v>
      </c>
      <c r="L74" s="53" t="s">
        <v>529</v>
      </c>
      <c r="S74" s="55"/>
      <c r="T74" s="57"/>
      <c r="U74" s="55"/>
      <c r="V74" s="55"/>
      <c r="W74" s="53" t="s">
        <v>530</v>
      </c>
      <c r="X74" s="53" t="s">
        <v>531</v>
      </c>
      <c r="Y74" s="85" t="s">
        <v>1788</v>
      </c>
      <c r="Z74" s="58"/>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row>
    <row r="75" ht="22.5" customHeight="1">
      <c r="A75" s="45">
        <v>74.0</v>
      </c>
      <c r="B75" s="45" t="s">
        <v>237</v>
      </c>
      <c r="C75" s="47" t="b">
        <v>1</v>
      </c>
      <c r="D75" s="57"/>
      <c r="E75" s="50" t="s">
        <v>288</v>
      </c>
      <c r="F75" s="50" t="s">
        <v>1770</v>
      </c>
      <c r="G75" s="50" t="s">
        <v>4264</v>
      </c>
      <c r="H75" s="51" t="s">
        <v>4331</v>
      </c>
      <c r="I75" s="99" t="s">
        <v>4332</v>
      </c>
      <c r="K75" s="53" t="s">
        <v>533</v>
      </c>
      <c r="L75" s="53" t="s">
        <v>534</v>
      </c>
      <c r="S75" s="55"/>
      <c r="T75" s="57"/>
      <c r="U75" s="55"/>
      <c r="V75" s="55"/>
      <c r="W75" s="53" t="s">
        <v>535</v>
      </c>
      <c r="X75" s="53" t="s">
        <v>536</v>
      </c>
      <c r="Y75" s="85" t="s">
        <v>1788</v>
      </c>
      <c r="Z75" s="62"/>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row>
    <row r="76" ht="22.5" customHeight="1">
      <c r="A76" s="45">
        <v>75.0</v>
      </c>
      <c r="B76" s="45" t="s">
        <v>237</v>
      </c>
      <c r="C76" s="47" t="b">
        <v>1</v>
      </c>
      <c r="D76" s="57"/>
      <c r="E76" s="50" t="s">
        <v>288</v>
      </c>
      <c r="F76" s="50" t="s">
        <v>1770</v>
      </c>
      <c r="G76" s="50" t="s">
        <v>1399</v>
      </c>
      <c r="H76" s="51" t="s">
        <v>4390</v>
      </c>
      <c r="I76" s="99" t="s">
        <v>4392</v>
      </c>
      <c r="K76" s="53" t="s">
        <v>537</v>
      </c>
      <c r="L76" s="53" t="s">
        <v>538</v>
      </c>
      <c r="S76" s="55"/>
      <c r="T76" s="57"/>
      <c r="U76" s="55"/>
      <c r="V76" s="55"/>
      <c r="W76" s="53" t="s">
        <v>539</v>
      </c>
      <c r="X76" s="53" t="s">
        <v>540</v>
      </c>
      <c r="Y76" s="85" t="s">
        <v>1788</v>
      </c>
      <c r="Z76" s="58"/>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row>
    <row r="77" ht="22.5" customHeight="1">
      <c r="A77" s="45">
        <v>76.0</v>
      </c>
      <c r="B77" s="45" t="s">
        <v>237</v>
      </c>
      <c r="C77" s="47" t="b">
        <v>1</v>
      </c>
      <c r="D77" s="57"/>
      <c r="E77" s="50" t="s">
        <v>288</v>
      </c>
      <c r="F77" s="50" t="s">
        <v>1770</v>
      </c>
      <c r="G77" s="50" t="s">
        <v>1446</v>
      </c>
      <c r="H77" s="51" t="s">
        <v>4446</v>
      </c>
      <c r="I77" s="99" t="s">
        <v>4449</v>
      </c>
      <c r="K77" s="53" t="s">
        <v>541</v>
      </c>
      <c r="L77" s="53" t="s">
        <v>542</v>
      </c>
      <c r="S77" s="55"/>
      <c r="T77" s="57"/>
      <c r="U77" s="55"/>
      <c r="V77" s="55"/>
      <c r="W77" s="53" t="s">
        <v>543</v>
      </c>
      <c r="X77" s="53" t="s">
        <v>544</v>
      </c>
      <c r="Y77" s="85" t="s">
        <v>1788</v>
      </c>
      <c r="Z77" s="62"/>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row>
    <row r="78" ht="22.5" customHeight="1">
      <c r="A78" s="45">
        <v>77.0</v>
      </c>
      <c r="B78" s="45" t="s">
        <v>237</v>
      </c>
      <c r="C78" s="47" t="b">
        <v>1</v>
      </c>
      <c r="D78" s="57"/>
      <c r="E78" s="50" t="s">
        <v>288</v>
      </c>
      <c r="F78" s="50" t="s">
        <v>1770</v>
      </c>
      <c r="G78" s="50" t="s">
        <v>1446</v>
      </c>
      <c r="H78" s="51" t="s">
        <v>4509</v>
      </c>
      <c r="I78" s="99" t="s">
        <v>4510</v>
      </c>
      <c r="K78" s="53" t="s">
        <v>545</v>
      </c>
      <c r="L78" s="53" t="s">
        <v>546</v>
      </c>
      <c r="S78" s="55"/>
      <c r="T78" s="57"/>
      <c r="U78" s="55"/>
      <c r="V78" s="55"/>
      <c r="W78" s="53" t="s">
        <v>547</v>
      </c>
      <c r="X78" s="53" t="s">
        <v>548</v>
      </c>
      <c r="Y78" s="85" t="s">
        <v>1788</v>
      </c>
      <c r="Z78" s="58"/>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row>
    <row r="79" ht="22.5" customHeight="1">
      <c r="A79" s="45">
        <v>78.0</v>
      </c>
      <c r="B79" s="45" t="s">
        <v>237</v>
      </c>
      <c r="C79" s="47" t="b">
        <v>1</v>
      </c>
      <c r="D79" s="57"/>
      <c r="E79" s="50" t="s">
        <v>288</v>
      </c>
      <c r="F79" s="50" t="s">
        <v>1770</v>
      </c>
      <c r="G79" s="50" t="s">
        <v>1446</v>
      </c>
      <c r="H79" s="51" t="s">
        <v>4572</v>
      </c>
      <c r="I79" s="99" t="s">
        <v>4574</v>
      </c>
      <c r="K79" s="53" t="s">
        <v>549</v>
      </c>
      <c r="L79" s="53" t="s">
        <v>550</v>
      </c>
      <c r="S79" s="55"/>
      <c r="T79" s="57"/>
      <c r="U79" s="55"/>
      <c r="V79" s="55"/>
      <c r="W79" s="53" t="s">
        <v>551</v>
      </c>
      <c r="X79" s="53" t="s">
        <v>552</v>
      </c>
      <c r="Y79" s="85" t="s">
        <v>1788</v>
      </c>
      <c r="Z79" s="62"/>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row>
    <row r="80" ht="22.5" customHeight="1">
      <c r="A80" s="45">
        <v>79.0</v>
      </c>
      <c r="B80" s="45" t="s">
        <v>237</v>
      </c>
      <c r="C80" s="47" t="b">
        <v>1</v>
      </c>
      <c r="D80" s="57"/>
      <c r="E80" s="50" t="s">
        <v>288</v>
      </c>
      <c r="F80" s="50" t="s">
        <v>1770</v>
      </c>
      <c r="G80" s="50" t="s">
        <v>1446</v>
      </c>
      <c r="H80" s="51" t="s">
        <v>4634</v>
      </c>
      <c r="I80" s="99" t="s">
        <v>4449</v>
      </c>
      <c r="K80" s="53" t="s">
        <v>541</v>
      </c>
      <c r="L80" s="53" t="s">
        <v>553</v>
      </c>
      <c r="S80" s="55"/>
      <c r="T80" s="57"/>
      <c r="U80" s="55"/>
      <c r="V80" s="55"/>
      <c r="W80" s="53" t="s">
        <v>543</v>
      </c>
      <c r="X80" s="53" t="s">
        <v>554</v>
      </c>
      <c r="Y80" s="85" t="s">
        <v>1788</v>
      </c>
      <c r="Z80" s="58"/>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c r="BL80" s="69"/>
      <c r="BM80" s="69"/>
    </row>
    <row r="81" ht="22.5" customHeight="1">
      <c r="A81" s="45">
        <v>80.0</v>
      </c>
      <c r="B81" s="45" t="s">
        <v>237</v>
      </c>
      <c r="C81" s="47" t="b">
        <v>1</v>
      </c>
      <c r="D81" s="57"/>
      <c r="E81" s="50" t="s">
        <v>288</v>
      </c>
      <c r="F81" s="50" t="s">
        <v>1770</v>
      </c>
      <c r="G81" s="50" t="s">
        <v>1446</v>
      </c>
      <c r="H81" s="51" t="s">
        <v>4694</v>
      </c>
      <c r="I81" s="99" t="s">
        <v>4697</v>
      </c>
      <c r="K81" s="53" t="s">
        <v>555</v>
      </c>
      <c r="L81" s="53" t="s">
        <v>557</v>
      </c>
      <c r="S81" s="55"/>
      <c r="T81" s="57"/>
      <c r="U81" s="55"/>
      <c r="V81" s="55"/>
      <c r="W81" s="53" t="s">
        <v>558</v>
      </c>
      <c r="X81" s="53" t="s">
        <v>560</v>
      </c>
      <c r="Y81" s="85" t="s">
        <v>1788</v>
      </c>
      <c r="Z81" s="62"/>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row>
    <row r="82" ht="22.5" customHeight="1">
      <c r="A82" s="45">
        <v>81.0</v>
      </c>
      <c r="B82" s="45" t="s">
        <v>237</v>
      </c>
      <c r="C82" s="47" t="b">
        <v>1</v>
      </c>
      <c r="D82" s="57"/>
      <c r="E82" s="50" t="s">
        <v>288</v>
      </c>
      <c r="F82" s="50" t="s">
        <v>1770</v>
      </c>
      <c r="G82" s="50" t="s">
        <v>1446</v>
      </c>
      <c r="H82" s="51" t="s">
        <v>4757</v>
      </c>
      <c r="I82" s="99" t="s">
        <v>4760</v>
      </c>
      <c r="K82" s="53" t="s">
        <v>562</v>
      </c>
      <c r="L82" s="53" t="s">
        <v>563</v>
      </c>
      <c r="S82" s="55"/>
      <c r="T82" s="57"/>
      <c r="U82" s="55"/>
      <c r="V82" s="55"/>
      <c r="W82" s="53" t="s">
        <v>564</v>
      </c>
      <c r="X82" s="53" t="s">
        <v>565</v>
      </c>
      <c r="Y82" s="85" t="s">
        <v>1788</v>
      </c>
      <c r="Z82" s="58"/>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c r="BL82" s="69"/>
      <c r="BM82" s="69"/>
    </row>
    <row r="83" ht="22.5" customHeight="1">
      <c r="A83" s="45">
        <v>82.0</v>
      </c>
      <c r="B83" s="45" t="s">
        <v>237</v>
      </c>
      <c r="C83" s="47" t="b">
        <v>1</v>
      </c>
      <c r="D83" s="57"/>
      <c r="E83" s="50" t="s">
        <v>288</v>
      </c>
      <c r="F83" s="50" t="s">
        <v>1770</v>
      </c>
      <c r="G83" s="50" t="s">
        <v>1446</v>
      </c>
      <c r="H83" s="51" t="s">
        <v>4822</v>
      </c>
      <c r="I83" s="99" t="s">
        <v>4825</v>
      </c>
      <c r="K83" s="53" t="s">
        <v>566</v>
      </c>
      <c r="L83" s="53" t="s">
        <v>567</v>
      </c>
      <c r="S83" s="55"/>
      <c r="T83" s="57"/>
      <c r="U83" s="55"/>
      <c r="V83" s="55"/>
      <c r="W83" s="53" t="s">
        <v>568</v>
      </c>
      <c r="X83" s="53" t="s">
        <v>569</v>
      </c>
      <c r="Y83" s="85" t="s">
        <v>1788</v>
      </c>
      <c r="Z83" s="62"/>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row>
    <row r="84" ht="22.5" customHeight="1">
      <c r="A84" s="45">
        <v>83.0</v>
      </c>
      <c r="B84" s="45" t="s">
        <v>237</v>
      </c>
      <c r="C84" s="47" t="b">
        <v>1</v>
      </c>
      <c r="D84" s="57"/>
      <c r="E84" s="50" t="s">
        <v>288</v>
      </c>
      <c r="F84" s="50" t="s">
        <v>1770</v>
      </c>
      <c r="G84" s="50" t="s">
        <v>1446</v>
      </c>
      <c r="H84" s="51" t="s">
        <v>4887</v>
      </c>
      <c r="I84" s="99" t="s">
        <v>4092</v>
      </c>
      <c r="K84" s="53" t="s">
        <v>570</v>
      </c>
      <c r="L84" s="53" t="s">
        <v>571</v>
      </c>
      <c r="S84" s="55"/>
      <c r="T84" s="57"/>
      <c r="U84" s="55"/>
      <c r="V84" s="55"/>
      <c r="W84" s="53" t="s">
        <v>572</v>
      </c>
      <c r="X84" s="53" t="s">
        <v>573</v>
      </c>
      <c r="Y84" s="85" t="s">
        <v>1788</v>
      </c>
      <c r="Z84" s="58"/>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c r="BL84" s="69"/>
      <c r="BM84" s="69"/>
    </row>
    <row r="85" ht="22.5" customHeight="1">
      <c r="A85" s="45">
        <v>84.0</v>
      </c>
      <c r="B85" s="45" t="s">
        <v>237</v>
      </c>
      <c r="C85" s="47" t="b">
        <v>1</v>
      </c>
      <c r="D85" s="57"/>
      <c r="E85" s="50" t="s">
        <v>288</v>
      </c>
      <c r="F85" s="50" t="s">
        <v>1770</v>
      </c>
      <c r="G85" s="50" t="s">
        <v>1446</v>
      </c>
      <c r="H85" s="51" t="s">
        <v>4951</v>
      </c>
      <c r="I85" s="99" t="s">
        <v>4952</v>
      </c>
      <c r="K85" s="53" t="s">
        <v>574</v>
      </c>
      <c r="L85" s="53" t="s">
        <v>575</v>
      </c>
      <c r="S85" s="55"/>
      <c r="T85" s="57"/>
      <c r="U85" s="55"/>
      <c r="V85" s="55"/>
      <c r="W85" s="53" t="s">
        <v>576</v>
      </c>
      <c r="X85" s="53" t="s">
        <v>577</v>
      </c>
      <c r="Y85" s="85" t="s">
        <v>1788</v>
      </c>
      <c r="Z85" s="62"/>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row>
    <row r="86" ht="22.5" customHeight="1">
      <c r="A86" s="45">
        <v>85.0</v>
      </c>
      <c r="B86" s="45" t="s">
        <v>237</v>
      </c>
      <c r="C86" s="47" t="b">
        <v>1</v>
      </c>
      <c r="D86" s="57"/>
      <c r="E86" s="50" t="s">
        <v>288</v>
      </c>
      <c r="F86" s="50" t="s">
        <v>1770</v>
      </c>
      <c r="G86" s="50" t="s">
        <v>1446</v>
      </c>
      <c r="H86" s="51" t="s">
        <v>5006</v>
      </c>
      <c r="I86" s="99" t="s">
        <v>5008</v>
      </c>
      <c r="K86" s="53" t="s">
        <v>579</v>
      </c>
      <c r="L86" s="53" t="s">
        <v>580</v>
      </c>
      <c r="S86" s="55"/>
      <c r="T86" s="57"/>
      <c r="U86" s="55"/>
      <c r="V86" s="55"/>
      <c r="W86" s="53" t="s">
        <v>581</v>
      </c>
      <c r="X86" s="53" t="s">
        <v>582</v>
      </c>
      <c r="Y86" s="85" t="s">
        <v>1788</v>
      </c>
      <c r="Z86" s="58"/>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c r="BL86" s="69"/>
      <c r="BM86" s="69"/>
    </row>
    <row r="87" ht="22.5" customHeight="1">
      <c r="A87" s="45">
        <v>86.0</v>
      </c>
      <c r="B87" s="45" t="s">
        <v>237</v>
      </c>
      <c r="C87" s="47" t="b">
        <v>1</v>
      </c>
      <c r="D87" s="57"/>
      <c r="E87" s="50" t="s">
        <v>288</v>
      </c>
      <c r="F87" s="50" t="s">
        <v>1770</v>
      </c>
      <c r="G87" s="50" t="s">
        <v>1446</v>
      </c>
      <c r="H87" s="51" t="s">
        <v>5068</v>
      </c>
      <c r="I87" s="99" t="s">
        <v>5071</v>
      </c>
      <c r="K87" s="53" t="s">
        <v>584</v>
      </c>
      <c r="L87" s="53" t="s">
        <v>585</v>
      </c>
      <c r="S87" s="55"/>
      <c r="T87" s="57"/>
      <c r="U87" s="55"/>
      <c r="V87" s="55"/>
      <c r="W87" s="53" t="s">
        <v>586</v>
      </c>
      <c r="X87" s="53" t="s">
        <v>587</v>
      </c>
      <c r="Y87" s="85" t="s">
        <v>1788</v>
      </c>
      <c r="Z87" s="62"/>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row>
    <row r="88" ht="22.5" customHeight="1">
      <c r="A88" s="45">
        <v>87.0</v>
      </c>
      <c r="B88" s="45" t="s">
        <v>237</v>
      </c>
      <c r="C88" s="47" t="b">
        <v>1</v>
      </c>
      <c r="D88" s="57"/>
      <c r="E88" s="50" t="s">
        <v>288</v>
      </c>
      <c r="F88" s="50" t="s">
        <v>1770</v>
      </c>
      <c r="G88" s="50" t="s">
        <v>1446</v>
      </c>
      <c r="H88" s="51" t="s">
        <v>5132</v>
      </c>
      <c r="I88" s="99" t="s">
        <v>5135</v>
      </c>
      <c r="K88" s="53" t="s">
        <v>589</v>
      </c>
      <c r="L88" s="53" t="s">
        <v>590</v>
      </c>
      <c r="S88" s="55"/>
      <c r="T88" s="57"/>
      <c r="U88" s="55"/>
      <c r="V88" s="55"/>
      <c r="W88" s="53" t="s">
        <v>591</v>
      </c>
      <c r="X88" s="53" t="s">
        <v>592</v>
      </c>
      <c r="Y88" s="85" t="s">
        <v>1788</v>
      </c>
      <c r="Z88" s="58"/>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row>
    <row r="89" ht="22.5" customHeight="1">
      <c r="A89" s="45">
        <v>88.0</v>
      </c>
      <c r="B89" s="45" t="s">
        <v>237</v>
      </c>
      <c r="C89" s="47" t="b">
        <v>1</v>
      </c>
      <c r="D89" s="57"/>
      <c r="E89" s="50" t="s">
        <v>288</v>
      </c>
      <c r="F89" s="50" t="s">
        <v>1770</v>
      </c>
      <c r="G89" s="50" t="s">
        <v>5193</v>
      </c>
      <c r="H89" s="51" t="s">
        <v>5196</v>
      </c>
      <c r="I89" s="99" t="s">
        <v>5197</v>
      </c>
      <c r="K89" s="53" t="s">
        <v>593</v>
      </c>
      <c r="L89" s="53" t="s">
        <v>594</v>
      </c>
      <c r="S89" s="55"/>
      <c r="T89" s="57"/>
      <c r="U89" s="55"/>
      <c r="V89" s="55"/>
      <c r="W89" s="53" t="s">
        <v>595</v>
      </c>
      <c r="X89" s="53" t="s">
        <v>596</v>
      </c>
      <c r="Y89" s="85" t="s">
        <v>1788</v>
      </c>
      <c r="Z89" s="62"/>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row>
    <row r="90" ht="22.5" customHeight="1">
      <c r="A90" s="45">
        <v>89.0</v>
      </c>
      <c r="B90" s="45" t="s">
        <v>237</v>
      </c>
      <c r="C90" s="47" t="b">
        <v>1</v>
      </c>
      <c r="D90" s="57"/>
      <c r="E90" s="50" t="s">
        <v>288</v>
      </c>
      <c r="F90" s="50" t="s">
        <v>1770</v>
      </c>
      <c r="G90" s="50" t="s">
        <v>5193</v>
      </c>
      <c r="H90" s="51" t="s">
        <v>5253</v>
      </c>
      <c r="I90" s="99" t="s">
        <v>5256</v>
      </c>
      <c r="K90" s="53" t="s">
        <v>597</v>
      </c>
      <c r="L90" s="53" t="s">
        <v>598</v>
      </c>
      <c r="S90" s="55"/>
      <c r="T90" s="57"/>
      <c r="U90" s="55"/>
      <c r="V90" s="55"/>
      <c r="W90" s="53" t="s">
        <v>599</v>
      </c>
      <c r="X90" s="53" t="s">
        <v>600</v>
      </c>
      <c r="Y90" s="85" t="s">
        <v>1788</v>
      </c>
      <c r="Z90" s="58"/>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c r="BL90" s="69"/>
      <c r="BM90" s="69"/>
    </row>
    <row r="91" ht="22.5" customHeight="1">
      <c r="A91" s="45">
        <v>90.0</v>
      </c>
      <c r="B91" s="45" t="s">
        <v>237</v>
      </c>
      <c r="C91" s="47" t="b">
        <v>1</v>
      </c>
      <c r="D91" s="57"/>
      <c r="E91" s="50" t="s">
        <v>288</v>
      </c>
      <c r="F91" s="50" t="s">
        <v>1770</v>
      </c>
      <c r="G91" s="50" t="s">
        <v>5193</v>
      </c>
      <c r="H91" s="51" t="s">
        <v>5313</v>
      </c>
      <c r="I91" s="99" t="s">
        <v>5315</v>
      </c>
      <c r="K91" s="53" t="s">
        <v>601</v>
      </c>
      <c r="L91" s="53" t="s">
        <v>602</v>
      </c>
      <c r="S91" s="55"/>
      <c r="T91" s="57"/>
      <c r="U91" s="55"/>
      <c r="V91" s="55"/>
      <c r="W91" s="53" t="s">
        <v>603</v>
      </c>
      <c r="X91" s="53" t="s">
        <v>604</v>
      </c>
      <c r="Y91" s="85" t="s">
        <v>1788</v>
      </c>
      <c r="Z91" s="62"/>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row>
    <row r="92" ht="22.5" customHeight="1">
      <c r="A92" s="45">
        <v>91.0</v>
      </c>
      <c r="B92" s="45" t="s">
        <v>237</v>
      </c>
      <c r="C92" s="47" t="b">
        <v>1</v>
      </c>
      <c r="D92" s="57"/>
      <c r="E92" s="50" t="s">
        <v>288</v>
      </c>
      <c r="F92" s="50" t="s">
        <v>5369</v>
      </c>
      <c r="G92" s="50" t="s">
        <v>1772</v>
      </c>
      <c r="H92" s="51" t="s">
        <v>5372</v>
      </c>
      <c r="I92" s="99" t="s">
        <v>5375</v>
      </c>
      <c r="K92" s="53" t="s">
        <v>605</v>
      </c>
      <c r="L92" s="53" t="s">
        <v>606</v>
      </c>
      <c r="S92" s="55"/>
      <c r="T92" s="57"/>
      <c r="U92" s="55"/>
      <c r="V92" s="55"/>
      <c r="W92" s="53" t="s">
        <v>607</v>
      </c>
      <c r="X92" s="53" t="s">
        <v>608</v>
      </c>
      <c r="Y92" s="53" t="s">
        <v>609</v>
      </c>
      <c r="Z92" s="58"/>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c r="BL92" s="69"/>
      <c r="BM92" s="69"/>
    </row>
    <row r="93" ht="22.5" customHeight="1">
      <c r="A93" s="45">
        <v>92.0</v>
      </c>
      <c r="B93" s="45" t="s">
        <v>237</v>
      </c>
      <c r="C93" s="47" t="b">
        <v>1</v>
      </c>
      <c r="D93" s="57"/>
      <c r="E93" s="50" t="s">
        <v>288</v>
      </c>
      <c r="F93" s="50" t="s">
        <v>5369</v>
      </c>
      <c r="G93" s="50" t="s">
        <v>1823</v>
      </c>
      <c r="H93" s="51" t="s">
        <v>5428</v>
      </c>
      <c r="I93" s="45" t="s">
        <v>5429</v>
      </c>
      <c r="K93" s="53" t="s">
        <v>610</v>
      </c>
      <c r="L93" s="53" t="s">
        <v>611</v>
      </c>
      <c r="S93" s="55"/>
      <c r="T93" s="57"/>
      <c r="U93" s="55"/>
      <c r="V93" s="55"/>
      <c r="W93" s="53" t="s">
        <v>612</v>
      </c>
      <c r="X93" s="53" t="s">
        <v>613</v>
      </c>
      <c r="Y93" s="84"/>
      <c r="Z93" s="62"/>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row>
    <row r="94" ht="22.5" customHeight="1">
      <c r="A94" s="45">
        <v>93.0</v>
      </c>
      <c r="B94" s="45" t="s">
        <v>237</v>
      </c>
      <c r="C94" s="47" t="b">
        <v>1</v>
      </c>
      <c r="D94" s="57"/>
      <c r="E94" s="50" t="s">
        <v>288</v>
      </c>
      <c r="F94" s="50" t="s">
        <v>5369</v>
      </c>
      <c r="G94" s="50" t="s">
        <v>5485</v>
      </c>
      <c r="H94" s="51" t="s">
        <v>5488</v>
      </c>
      <c r="I94" s="45" t="s">
        <v>5490</v>
      </c>
      <c r="K94" s="53" t="s">
        <v>614</v>
      </c>
      <c r="L94" s="53" t="s">
        <v>615</v>
      </c>
      <c r="S94" s="55"/>
      <c r="T94" s="57"/>
      <c r="U94" s="55"/>
      <c r="V94" s="55"/>
      <c r="W94" s="53" t="s">
        <v>616</v>
      </c>
      <c r="X94" s="53" t="s">
        <v>617</v>
      </c>
      <c r="Y94" s="53" t="s">
        <v>618</v>
      </c>
      <c r="Z94" s="58"/>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c r="BL94" s="69"/>
      <c r="BM94" s="69"/>
    </row>
    <row r="95" ht="22.5" customHeight="1">
      <c r="A95" s="45">
        <v>94.0</v>
      </c>
      <c r="B95" s="45" t="s">
        <v>237</v>
      </c>
      <c r="C95" s="47" t="b">
        <v>1</v>
      </c>
      <c r="D95" s="57"/>
      <c r="E95" s="50" t="s">
        <v>288</v>
      </c>
      <c r="F95" s="50" t="s">
        <v>5369</v>
      </c>
      <c r="G95" s="50" t="s">
        <v>1866</v>
      </c>
      <c r="H95" s="51" t="s">
        <v>5548</v>
      </c>
      <c r="I95" s="45" t="s">
        <v>5550</v>
      </c>
      <c r="K95" s="53" t="s">
        <v>620</v>
      </c>
      <c r="L95" s="53" t="s">
        <v>621</v>
      </c>
      <c r="S95" s="55"/>
      <c r="T95" s="57"/>
      <c r="U95" s="55"/>
      <c r="V95" s="55"/>
      <c r="W95" s="53" t="s">
        <v>623</v>
      </c>
      <c r="X95" s="53" t="s">
        <v>624</v>
      </c>
      <c r="Y95" s="84"/>
      <c r="Z95" s="62"/>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row>
    <row r="96" ht="22.5" customHeight="1">
      <c r="A96" s="45">
        <v>95.0</v>
      </c>
      <c r="B96" s="45" t="s">
        <v>237</v>
      </c>
      <c r="C96" s="47" t="b">
        <v>1</v>
      </c>
      <c r="D96" s="57"/>
      <c r="E96" s="50" t="s">
        <v>288</v>
      </c>
      <c r="F96" s="50" t="s">
        <v>5369</v>
      </c>
      <c r="G96" s="50" t="s">
        <v>294</v>
      </c>
      <c r="H96" s="51" t="s">
        <v>5608</v>
      </c>
      <c r="I96" s="45" t="s">
        <v>5610</v>
      </c>
      <c r="K96" s="53" t="s">
        <v>625</v>
      </c>
      <c r="L96" s="53" t="s">
        <v>626</v>
      </c>
      <c r="S96" s="55"/>
      <c r="T96" s="57"/>
      <c r="U96" s="55"/>
      <c r="V96" s="55"/>
      <c r="W96" s="53" t="s">
        <v>627</v>
      </c>
      <c r="X96" s="53" t="s">
        <v>628</v>
      </c>
      <c r="Y96" s="84"/>
      <c r="Z96" s="58"/>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c r="BL96" s="69"/>
      <c r="BM96" s="69"/>
    </row>
    <row r="97" ht="22.5" customHeight="1">
      <c r="A97" s="45">
        <v>96.0</v>
      </c>
      <c r="B97" s="87" t="s">
        <v>237</v>
      </c>
      <c r="C97" s="88" t="b">
        <v>1</v>
      </c>
      <c r="D97" s="89"/>
      <c r="E97" s="89" t="s">
        <v>288</v>
      </c>
      <c r="F97" s="89" t="s">
        <v>5369</v>
      </c>
      <c r="G97" s="89" t="s">
        <v>294</v>
      </c>
      <c r="H97" s="87" t="s">
        <v>5671</v>
      </c>
      <c r="I97" s="87" t="s">
        <v>5672</v>
      </c>
      <c r="J97" s="90"/>
      <c r="K97" s="87" t="s">
        <v>5675</v>
      </c>
      <c r="L97" s="87" t="s">
        <v>5678</v>
      </c>
      <c r="M97" s="90"/>
      <c r="N97" s="90"/>
      <c r="O97" s="90"/>
      <c r="S97" s="55"/>
      <c r="T97" s="57"/>
      <c r="U97" s="55"/>
      <c r="V97" s="55"/>
      <c r="W97" s="87" t="s">
        <v>5685</v>
      </c>
      <c r="X97" s="87" t="s">
        <v>5689</v>
      </c>
      <c r="Y97" s="87" t="s">
        <v>5691</v>
      </c>
      <c r="Z97" s="91"/>
      <c r="AA97" s="92"/>
      <c r="AB97" s="92"/>
      <c r="AC97" s="92"/>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row>
    <row r="98" ht="22.5" customHeight="1">
      <c r="A98" s="45">
        <v>97.0</v>
      </c>
      <c r="B98" s="45" t="s">
        <v>237</v>
      </c>
      <c r="C98" s="47" t="b">
        <v>1</v>
      </c>
      <c r="D98" s="57"/>
      <c r="E98" s="50" t="s">
        <v>288</v>
      </c>
      <c r="F98" s="50" t="s">
        <v>5369</v>
      </c>
      <c r="G98" s="50" t="s">
        <v>294</v>
      </c>
      <c r="H98" s="51" t="s">
        <v>5740</v>
      </c>
      <c r="I98" s="45" t="s">
        <v>5742</v>
      </c>
      <c r="K98" s="53" t="s">
        <v>629</v>
      </c>
      <c r="L98" s="53" t="s">
        <v>630</v>
      </c>
      <c r="S98" s="55"/>
      <c r="T98" s="57"/>
      <c r="U98" s="55"/>
      <c r="V98" s="55"/>
      <c r="W98" s="53" t="s">
        <v>631</v>
      </c>
      <c r="X98" s="53" t="s">
        <v>632</v>
      </c>
      <c r="Y98" s="53" t="s">
        <v>633</v>
      </c>
      <c r="Z98" s="58"/>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c r="BL98" s="69"/>
      <c r="BM98" s="69"/>
    </row>
    <row r="99" ht="22.5" customHeight="1">
      <c r="A99" s="45">
        <v>98.0</v>
      </c>
      <c r="B99" s="45" t="s">
        <v>237</v>
      </c>
      <c r="C99" s="47" t="b">
        <v>1</v>
      </c>
      <c r="D99" s="57"/>
      <c r="E99" s="50" t="s">
        <v>288</v>
      </c>
      <c r="F99" s="50" t="s">
        <v>5369</v>
      </c>
      <c r="G99" s="50" t="s">
        <v>2747</v>
      </c>
      <c r="H99" s="51" t="s">
        <v>5796</v>
      </c>
      <c r="I99" s="45" t="s">
        <v>5797</v>
      </c>
      <c r="K99" s="53" t="s">
        <v>634</v>
      </c>
      <c r="L99" s="53" t="s">
        <v>635</v>
      </c>
      <c r="S99" s="55"/>
      <c r="T99" s="57"/>
      <c r="U99" s="55"/>
      <c r="V99" s="55"/>
      <c r="W99" s="53" t="s">
        <v>636</v>
      </c>
      <c r="X99" s="53" t="s">
        <v>637</v>
      </c>
      <c r="Y99" s="53" t="s">
        <v>638</v>
      </c>
      <c r="Z99" s="62"/>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row>
    <row r="100" ht="22.5" customHeight="1">
      <c r="A100" s="45">
        <v>99.0</v>
      </c>
      <c r="B100" s="45" t="s">
        <v>237</v>
      </c>
      <c r="C100" s="47" t="b">
        <v>1</v>
      </c>
      <c r="D100" s="57"/>
      <c r="E100" s="50" t="s">
        <v>288</v>
      </c>
      <c r="F100" s="50" t="s">
        <v>5369</v>
      </c>
      <c r="G100" s="50" t="s">
        <v>2747</v>
      </c>
      <c r="H100" s="51" t="s">
        <v>5855</v>
      </c>
      <c r="I100" s="45" t="s">
        <v>5856</v>
      </c>
      <c r="K100" s="53" t="s">
        <v>639</v>
      </c>
      <c r="L100" s="53" t="s">
        <v>640</v>
      </c>
      <c r="S100" s="55"/>
      <c r="T100" s="57"/>
      <c r="U100" s="55"/>
      <c r="V100" s="55"/>
      <c r="W100" s="53" t="s">
        <v>641</v>
      </c>
      <c r="X100" s="53" t="s">
        <v>642</v>
      </c>
      <c r="Y100" s="53" t="s">
        <v>638</v>
      </c>
      <c r="Z100" s="58"/>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c r="BL100" s="69"/>
      <c r="BM100" s="69"/>
    </row>
    <row r="101" ht="22.5" customHeight="1">
      <c r="A101" s="45">
        <v>100.0</v>
      </c>
      <c r="B101" s="45" t="s">
        <v>237</v>
      </c>
      <c r="C101" s="47" t="b">
        <v>1</v>
      </c>
      <c r="D101" s="57"/>
      <c r="E101" s="50" t="s">
        <v>288</v>
      </c>
      <c r="F101" s="50" t="s">
        <v>5369</v>
      </c>
      <c r="G101" s="50" t="s">
        <v>2747</v>
      </c>
      <c r="H101" s="51" t="s">
        <v>5912</v>
      </c>
      <c r="I101" s="45" t="s">
        <v>5914</v>
      </c>
      <c r="K101" s="53" t="s">
        <v>643</v>
      </c>
      <c r="L101" s="53" t="s">
        <v>644</v>
      </c>
      <c r="S101" s="55"/>
      <c r="T101" s="57"/>
      <c r="U101" s="55"/>
      <c r="V101" s="55"/>
      <c r="W101" s="53" t="s">
        <v>645</v>
      </c>
      <c r="X101" s="53" t="s">
        <v>646</v>
      </c>
      <c r="Y101" s="53" t="s">
        <v>647</v>
      </c>
      <c r="Z101" s="62"/>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row>
    <row r="102" ht="22.5" customHeight="1">
      <c r="A102" s="45">
        <v>101.0</v>
      </c>
      <c r="B102" s="45" t="s">
        <v>237</v>
      </c>
      <c r="C102" s="47" t="b">
        <v>1</v>
      </c>
      <c r="D102" s="57"/>
      <c r="E102" s="50" t="s">
        <v>288</v>
      </c>
      <c r="F102" s="50" t="s">
        <v>5369</v>
      </c>
      <c r="G102" s="50" t="s">
        <v>2747</v>
      </c>
      <c r="H102" s="51" t="s">
        <v>5967</v>
      </c>
      <c r="I102" s="45" t="s">
        <v>5969</v>
      </c>
      <c r="K102" s="53" t="s">
        <v>648</v>
      </c>
      <c r="L102" s="53" t="s">
        <v>649</v>
      </c>
      <c r="S102" s="55"/>
      <c r="T102" s="57"/>
      <c r="U102" s="55"/>
      <c r="V102" s="55"/>
      <c r="W102" s="53" t="s">
        <v>650</v>
      </c>
      <c r="X102" s="53" t="s">
        <v>651</v>
      </c>
      <c r="Y102" s="53" t="s">
        <v>652</v>
      </c>
      <c r="Z102" s="58"/>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69"/>
    </row>
    <row r="103" ht="22.5" customHeight="1">
      <c r="A103" s="45">
        <v>102.0</v>
      </c>
      <c r="B103" s="45" t="s">
        <v>237</v>
      </c>
      <c r="C103" s="47" t="b">
        <v>1</v>
      </c>
      <c r="D103" s="57"/>
      <c r="E103" s="50" t="s">
        <v>288</v>
      </c>
      <c r="F103" s="50" t="s">
        <v>5369</v>
      </c>
      <c r="G103" s="50" t="s">
        <v>2747</v>
      </c>
      <c r="H103" s="51" t="s">
        <v>6030</v>
      </c>
      <c r="I103" s="45" t="s">
        <v>6032</v>
      </c>
      <c r="K103" s="53" t="s">
        <v>653</v>
      </c>
      <c r="L103" s="53" t="s">
        <v>654</v>
      </c>
      <c r="S103" s="55"/>
      <c r="T103" s="57"/>
      <c r="U103" s="55"/>
      <c r="V103" s="55"/>
      <c r="W103" s="53" t="s">
        <v>655</v>
      </c>
      <c r="X103" s="53" t="s">
        <v>656</v>
      </c>
      <c r="Y103" s="53" t="s">
        <v>652</v>
      </c>
      <c r="Z103" s="62"/>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row>
    <row r="104" ht="22.5" customHeight="1">
      <c r="A104" s="45">
        <v>103.0</v>
      </c>
      <c r="B104" s="45" t="s">
        <v>237</v>
      </c>
      <c r="C104" s="47" t="b">
        <v>1</v>
      </c>
      <c r="D104" s="57"/>
      <c r="E104" s="50" t="s">
        <v>288</v>
      </c>
      <c r="F104" s="50" t="s">
        <v>5369</v>
      </c>
      <c r="G104" s="50" t="s">
        <v>2747</v>
      </c>
      <c r="H104" s="51" t="s">
        <v>6087</v>
      </c>
      <c r="I104" s="45" t="s">
        <v>6088</v>
      </c>
      <c r="K104" s="53" t="s">
        <v>643</v>
      </c>
      <c r="L104" s="53" t="s">
        <v>657</v>
      </c>
      <c r="S104" s="55"/>
      <c r="T104" s="57"/>
      <c r="U104" s="55"/>
      <c r="V104" s="55"/>
      <c r="W104" s="53" t="s">
        <v>658</v>
      </c>
      <c r="X104" s="53" t="s">
        <v>659</v>
      </c>
      <c r="Y104" s="53" t="s">
        <v>660</v>
      </c>
      <c r="Z104" s="58"/>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69"/>
    </row>
    <row r="105" ht="22.5" customHeight="1">
      <c r="A105" s="45">
        <v>104.0</v>
      </c>
      <c r="B105" s="45" t="s">
        <v>237</v>
      </c>
      <c r="C105" s="47" t="b">
        <v>1</v>
      </c>
      <c r="D105" s="57"/>
      <c r="E105" s="50" t="s">
        <v>288</v>
      </c>
      <c r="F105" s="50" t="s">
        <v>5369</v>
      </c>
      <c r="G105" s="50" t="s">
        <v>6144</v>
      </c>
      <c r="H105" s="51" t="s">
        <v>6146</v>
      </c>
      <c r="I105" s="45" t="s">
        <v>6148</v>
      </c>
      <c r="K105" s="53" t="s">
        <v>661</v>
      </c>
      <c r="L105" s="53" t="s">
        <v>662</v>
      </c>
      <c r="S105" s="55"/>
      <c r="T105" s="57"/>
      <c r="U105" s="55"/>
      <c r="V105" s="55"/>
      <c r="W105" s="53" t="s">
        <v>663</v>
      </c>
      <c r="X105" s="53" t="s">
        <v>664</v>
      </c>
      <c r="Y105" s="84"/>
      <c r="Z105" s="62"/>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row>
    <row r="106" ht="22.5" customHeight="1">
      <c r="A106" s="45">
        <v>105.0</v>
      </c>
      <c r="B106" s="45" t="s">
        <v>237</v>
      </c>
      <c r="C106" s="47" t="b">
        <v>1</v>
      </c>
      <c r="D106" s="57"/>
      <c r="E106" s="50" t="s">
        <v>288</v>
      </c>
      <c r="F106" s="50" t="s">
        <v>5369</v>
      </c>
      <c r="G106" s="50" t="s">
        <v>6144</v>
      </c>
      <c r="H106" s="51" t="s">
        <v>6198</v>
      </c>
      <c r="I106" s="45" t="s">
        <v>6199</v>
      </c>
      <c r="K106" s="53" t="s">
        <v>665</v>
      </c>
      <c r="L106" s="53" t="s">
        <v>666</v>
      </c>
      <c r="S106" s="55"/>
      <c r="T106" s="57"/>
      <c r="U106" s="55"/>
      <c r="V106" s="55"/>
      <c r="W106" s="53" t="s">
        <v>667</v>
      </c>
      <c r="X106" s="53" t="s">
        <v>668</v>
      </c>
      <c r="Y106" s="53" t="s">
        <v>669</v>
      </c>
      <c r="Z106" s="58"/>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c r="BL106" s="69"/>
      <c r="BM106" s="69"/>
    </row>
    <row r="107" ht="22.5" customHeight="1">
      <c r="A107" s="45">
        <v>106.0</v>
      </c>
      <c r="B107" s="45" t="s">
        <v>237</v>
      </c>
      <c r="C107" s="47" t="b">
        <v>1</v>
      </c>
      <c r="D107" s="57"/>
      <c r="E107" s="50" t="s">
        <v>288</v>
      </c>
      <c r="F107" s="50" t="s">
        <v>5369</v>
      </c>
      <c r="G107" s="50" t="s">
        <v>6144</v>
      </c>
      <c r="H107" s="51" t="s">
        <v>6252</v>
      </c>
      <c r="I107" s="45" t="s">
        <v>6253</v>
      </c>
      <c r="K107" s="53" t="s">
        <v>670</v>
      </c>
      <c r="L107" s="53" t="s">
        <v>671</v>
      </c>
      <c r="S107" s="55"/>
      <c r="T107" s="57"/>
      <c r="U107" s="55"/>
      <c r="V107" s="55"/>
      <c r="W107" s="53" t="s">
        <v>672</v>
      </c>
      <c r="X107" s="53" t="s">
        <v>673</v>
      </c>
      <c r="Y107" s="53" t="s">
        <v>674</v>
      </c>
      <c r="Z107" s="62"/>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row>
    <row r="108" ht="22.5" customHeight="1">
      <c r="A108" s="45">
        <v>107.0</v>
      </c>
      <c r="B108" s="45" t="s">
        <v>237</v>
      </c>
      <c r="C108" s="47" t="b">
        <v>1</v>
      </c>
      <c r="D108" s="57"/>
      <c r="E108" s="50" t="s">
        <v>288</v>
      </c>
      <c r="F108" s="50" t="s">
        <v>5369</v>
      </c>
      <c r="G108" s="50" t="s">
        <v>489</v>
      </c>
      <c r="H108" s="51" t="s">
        <v>6308</v>
      </c>
      <c r="I108" s="45" t="s">
        <v>6311</v>
      </c>
      <c r="K108" s="53" t="s">
        <v>676</v>
      </c>
      <c r="L108" s="53" t="s">
        <v>678</v>
      </c>
      <c r="S108" s="55"/>
      <c r="T108" s="57"/>
      <c r="U108" s="55"/>
      <c r="V108" s="55"/>
      <c r="W108" s="53" t="s">
        <v>679</v>
      </c>
      <c r="X108" s="53" t="s">
        <v>680</v>
      </c>
      <c r="Y108" s="84"/>
      <c r="Z108" s="58"/>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row>
    <row r="109" ht="22.5" customHeight="1">
      <c r="A109" s="45">
        <v>108.0</v>
      </c>
      <c r="B109" s="45" t="s">
        <v>237</v>
      </c>
      <c r="C109" s="47" t="b">
        <v>1</v>
      </c>
      <c r="D109" s="57"/>
      <c r="E109" s="50" t="s">
        <v>288</v>
      </c>
      <c r="F109" s="50" t="s">
        <v>5369</v>
      </c>
      <c r="G109" s="50" t="s">
        <v>489</v>
      </c>
      <c r="H109" s="51" t="s">
        <v>6363</v>
      </c>
      <c r="I109" s="45" t="s">
        <v>6365</v>
      </c>
      <c r="K109" s="53" t="s">
        <v>681</v>
      </c>
      <c r="L109" s="53" t="s">
        <v>682</v>
      </c>
      <c r="S109" s="55"/>
      <c r="T109" s="57"/>
      <c r="U109" s="55"/>
      <c r="V109" s="55"/>
      <c r="W109" s="53" t="s">
        <v>683</v>
      </c>
      <c r="X109" s="53" t="s">
        <v>684</v>
      </c>
      <c r="Y109" s="53" t="s">
        <v>685</v>
      </c>
      <c r="Z109" s="62"/>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row>
    <row r="110" ht="22.5" customHeight="1">
      <c r="A110" s="45">
        <v>109.0</v>
      </c>
      <c r="B110" s="45" t="s">
        <v>237</v>
      </c>
      <c r="C110" s="47" t="b">
        <v>1</v>
      </c>
      <c r="D110" s="57"/>
      <c r="E110" s="50" t="s">
        <v>288</v>
      </c>
      <c r="F110" s="50" t="s">
        <v>5369</v>
      </c>
      <c r="G110" s="50" t="s">
        <v>489</v>
      </c>
      <c r="H110" s="51" t="s">
        <v>6418</v>
      </c>
      <c r="I110" s="45" t="s">
        <v>6420</v>
      </c>
      <c r="K110" s="53" t="s">
        <v>686</v>
      </c>
      <c r="L110" s="53" t="s">
        <v>687</v>
      </c>
      <c r="S110" s="55"/>
      <c r="T110" s="57"/>
      <c r="U110" s="55"/>
      <c r="V110" s="55"/>
      <c r="W110" s="53" t="s">
        <v>688</v>
      </c>
      <c r="X110" s="53" t="s">
        <v>689</v>
      </c>
      <c r="Y110" s="84"/>
      <c r="Z110" s="58"/>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row>
    <row r="111" ht="22.5" customHeight="1">
      <c r="A111" s="45">
        <v>110.0</v>
      </c>
      <c r="B111" s="45" t="s">
        <v>237</v>
      </c>
      <c r="C111" s="47" t="b">
        <v>1</v>
      </c>
      <c r="D111" s="57"/>
      <c r="E111" s="50" t="s">
        <v>288</v>
      </c>
      <c r="F111" s="50" t="s">
        <v>5369</v>
      </c>
      <c r="G111" s="50" t="s">
        <v>489</v>
      </c>
      <c r="H111" s="51" t="s">
        <v>6477</v>
      </c>
      <c r="I111" s="45" t="s">
        <v>6478</v>
      </c>
      <c r="K111" s="53" t="s">
        <v>690</v>
      </c>
      <c r="L111" s="53" t="s">
        <v>691</v>
      </c>
      <c r="S111" s="55"/>
      <c r="T111" s="57"/>
      <c r="U111" s="55"/>
      <c r="V111" s="55"/>
      <c r="W111" s="53" t="s">
        <v>692</v>
      </c>
      <c r="X111" s="53" t="s">
        <v>693</v>
      </c>
      <c r="Y111" s="84"/>
      <c r="Z111" s="62"/>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row>
    <row r="112" ht="22.5" customHeight="1">
      <c r="A112" s="45">
        <v>111.0</v>
      </c>
      <c r="B112" s="45" t="s">
        <v>237</v>
      </c>
      <c r="C112" s="47" t="b">
        <v>1</v>
      </c>
      <c r="D112" s="57"/>
      <c r="E112" s="50" t="s">
        <v>288</v>
      </c>
      <c r="F112" s="50" t="s">
        <v>5369</v>
      </c>
      <c r="G112" s="50" t="s">
        <v>556</v>
      </c>
      <c r="H112" s="51" t="s">
        <v>6535</v>
      </c>
      <c r="I112" s="45" t="s">
        <v>6537</v>
      </c>
      <c r="K112" s="53" t="s">
        <v>694</v>
      </c>
      <c r="L112" s="53" t="s">
        <v>695</v>
      </c>
      <c r="S112" s="55"/>
      <c r="T112" s="57"/>
      <c r="U112" s="55"/>
      <c r="V112" s="55"/>
      <c r="W112" s="53" t="s">
        <v>696</v>
      </c>
      <c r="X112" s="53" t="s">
        <v>697</v>
      </c>
      <c r="Y112" s="84"/>
      <c r="Z112" s="58"/>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row>
    <row r="113" ht="22.5" customHeight="1">
      <c r="A113" s="45">
        <v>112.0</v>
      </c>
      <c r="B113" s="45" t="s">
        <v>237</v>
      </c>
      <c r="C113" s="47" t="b">
        <v>1</v>
      </c>
      <c r="D113" s="57"/>
      <c r="E113" s="50" t="s">
        <v>288</v>
      </c>
      <c r="F113" s="50" t="s">
        <v>5369</v>
      </c>
      <c r="G113" s="50" t="s">
        <v>556</v>
      </c>
      <c r="H113" s="51" t="s">
        <v>6596</v>
      </c>
      <c r="I113" s="45" t="s">
        <v>6597</v>
      </c>
      <c r="K113" s="53" t="s">
        <v>698</v>
      </c>
      <c r="L113" s="53" t="s">
        <v>699</v>
      </c>
      <c r="S113" s="55"/>
      <c r="T113" s="57"/>
      <c r="U113" s="55"/>
      <c r="V113" s="55"/>
      <c r="W113" s="53" t="s">
        <v>700</v>
      </c>
      <c r="X113" s="53" t="s">
        <v>701</v>
      </c>
      <c r="Y113" s="53" t="s">
        <v>702</v>
      </c>
      <c r="Z113" s="62"/>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row>
    <row r="114" ht="22.5" customHeight="1">
      <c r="A114" s="45">
        <v>113.0</v>
      </c>
      <c r="B114" s="45" t="s">
        <v>237</v>
      </c>
      <c r="C114" s="47" t="b">
        <v>1</v>
      </c>
      <c r="D114" s="57"/>
      <c r="E114" s="50" t="s">
        <v>288</v>
      </c>
      <c r="F114" s="50" t="s">
        <v>5369</v>
      </c>
      <c r="G114" s="50" t="s">
        <v>556</v>
      </c>
      <c r="H114" s="51" t="s">
        <v>6652</v>
      </c>
      <c r="I114" s="45" t="s">
        <v>6655</v>
      </c>
      <c r="K114" s="53" t="s">
        <v>703</v>
      </c>
      <c r="L114" s="53" t="s">
        <v>704</v>
      </c>
      <c r="S114" s="55"/>
      <c r="T114" s="57"/>
      <c r="U114" s="55"/>
      <c r="V114" s="55"/>
      <c r="W114" s="53" t="s">
        <v>705</v>
      </c>
      <c r="X114" s="53" t="s">
        <v>706</v>
      </c>
      <c r="Y114" s="84"/>
      <c r="Z114" s="58"/>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c r="BL114" s="69"/>
      <c r="BM114" s="69"/>
    </row>
    <row r="115" ht="22.5" customHeight="1">
      <c r="A115" s="45">
        <v>114.0</v>
      </c>
      <c r="B115" s="45" t="s">
        <v>237</v>
      </c>
      <c r="C115" s="47" t="b">
        <v>1</v>
      </c>
      <c r="D115" s="57"/>
      <c r="E115" s="50" t="s">
        <v>288</v>
      </c>
      <c r="F115" s="50" t="s">
        <v>5369</v>
      </c>
      <c r="G115" s="50" t="s">
        <v>4264</v>
      </c>
      <c r="H115" s="51" t="s">
        <v>6709</v>
      </c>
      <c r="I115" s="45" t="s">
        <v>6711</v>
      </c>
      <c r="K115" s="53" t="s">
        <v>707</v>
      </c>
      <c r="L115" s="53" t="s">
        <v>708</v>
      </c>
      <c r="S115" s="55"/>
      <c r="T115" s="57"/>
      <c r="U115" s="55"/>
      <c r="V115" s="55"/>
      <c r="W115" s="53" t="s">
        <v>709</v>
      </c>
      <c r="X115" s="53" t="s">
        <v>710</v>
      </c>
      <c r="Y115" s="53" t="s">
        <v>711</v>
      </c>
      <c r="Z115" s="62"/>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row>
    <row r="116" ht="22.5" customHeight="1">
      <c r="A116" s="45">
        <v>115.0</v>
      </c>
      <c r="B116" s="45" t="s">
        <v>237</v>
      </c>
      <c r="C116" s="47" t="b">
        <v>1</v>
      </c>
      <c r="D116" s="57"/>
      <c r="E116" s="50" t="s">
        <v>288</v>
      </c>
      <c r="F116" s="50" t="s">
        <v>5369</v>
      </c>
      <c r="G116" s="50" t="s">
        <v>1446</v>
      </c>
      <c r="H116" s="51" t="s">
        <v>6768</v>
      </c>
      <c r="I116" s="45" t="s">
        <v>6769</v>
      </c>
      <c r="K116" s="53" t="s">
        <v>712</v>
      </c>
      <c r="L116" s="53" t="s">
        <v>713</v>
      </c>
      <c r="S116" s="55"/>
      <c r="T116" s="57"/>
      <c r="U116" s="55"/>
      <c r="V116" s="55"/>
      <c r="W116" s="53" t="s">
        <v>714</v>
      </c>
      <c r="X116" s="53" t="s">
        <v>715</v>
      </c>
      <c r="Y116" s="84"/>
      <c r="Z116" s="58"/>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c r="BL116" s="69"/>
      <c r="BM116" s="69"/>
    </row>
    <row r="117" ht="22.5" customHeight="1">
      <c r="A117" s="45">
        <v>116.0</v>
      </c>
      <c r="B117" s="45" t="s">
        <v>237</v>
      </c>
      <c r="C117" s="47" t="b">
        <v>1</v>
      </c>
      <c r="D117" s="57"/>
      <c r="E117" s="50" t="s">
        <v>288</v>
      </c>
      <c r="F117" s="50" t="s">
        <v>5369</v>
      </c>
      <c r="G117" s="50" t="s">
        <v>1446</v>
      </c>
      <c r="H117" s="51" t="s">
        <v>6802</v>
      </c>
      <c r="I117" s="45" t="s">
        <v>6803</v>
      </c>
      <c r="K117" s="53" t="s">
        <v>716</v>
      </c>
      <c r="L117" s="53" t="s">
        <v>717</v>
      </c>
      <c r="S117" s="55"/>
      <c r="T117" s="57"/>
      <c r="U117" s="55"/>
      <c r="V117" s="55"/>
      <c r="W117" s="53" t="s">
        <v>718</v>
      </c>
      <c r="X117" s="53" t="s">
        <v>719</v>
      </c>
      <c r="Y117" s="53" t="s">
        <v>720</v>
      </c>
      <c r="Z117" s="62"/>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row>
    <row r="118" ht="22.5" customHeight="1">
      <c r="A118" s="45">
        <v>117.0</v>
      </c>
      <c r="B118" s="45" t="s">
        <v>237</v>
      </c>
      <c r="C118" s="47" t="b">
        <v>1</v>
      </c>
      <c r="D118" s="57"/>
      <c r="E118" s="50" t="s">
        <v>288</v>
      </c>
      <c r="F118" s="50" t="s">
        <v>5369</v>
      </c>
      <c r="G118" s="50" t="s">
        <v>1446</v>
      </c>
      <c r="H118" s="51" t="s">
        <v>6804</v>
      </c>
      <c r="I118" s="45" t="s">
        <v>6805</v>
      </c>
      <c r="K118" s="53" t="s">
        <v>721</v>
      </c>
      <c r="L118" s="53" t="s">
        <v>722</v>
      </c>
      <c r="S118" s="55"/>
      <c r="T118" s="57"/>
      <c r="U118" s="55"/>
      <c r="V118" s="55"/>
      <c r="W118" s="53" t="s">
        <v>723</v>
      </c>
      <c r="X118" s="53" t="s">
        <v>724</v>
      </c>
      <c r="Y118" s="53" t="s">
        <v>725</v>
      </c>
      <c r="Z118" s="58"/>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c r="BL118" s="69"/>
      <c r="BM118" s="69"/>
    </row>
    <row r="119" ht="22.5" customHeight="1">
      <c r="A119" s="45">
        <v>118.0</v>
      </c>
      <c r="B119" s="45" t="s">
        <v>237</v>
      </c>
      <c r="C119" s="47" t="b">
        <v>1</v>
      </c>
      <c r="D119" s="57"/>
      <c r="E119" s="50" t="s">
        <v>288</v>
      </c>
      <c r="F119" s="50" t="s">
        <v>5369</v>
      </c>
      <c r="G119" s="50" t="s">
        <v>1446</v>
      </c>
      <c r="H119" s="51" t="s">
        <v>6806</v>
      </c>
      <c r="I119" s="45" t="s">
        <v>6807</v>
      </c>
      <c r="K119" s="53" t="s">
        <v>726</v>
      </c>
      <c r="L119" s="53" t="s">
        <v>727</v>
      </c>
      <c r="S119" s="55"/>
      <c r="T119" s="57"/>
      <c r="U119" s="55"/>
      <c r="V119" s="55"/>
      <c r="W119" s="53" t="s">
        <v>728</v>
      </c>
      <c r="X119" s="53" t="s">
        <v>729</v>
      </c>
      <c r="Y119" s="84"/>
      <c r="Z119" s="62"/>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3"/>
      <c r="BG119" s="63"/>
      <c r="BH119" s="63"/>
      <c r="BI119" s="63"/>
      <c r="BJ119" s="63"/>
      <c r="BK119" s="63"/>
      <c r="BL119" s="63"/>
      <c r="BM119" s="63"/>
    </row>
    <row r="120" ht="22.5" customHeight="1">
      <c r="A120" s="45">
        <v>119.0</v>
      </c>
      <c r="B120" s="45" t="s">
        <v>237</v>
      </c>
      <c r="C120" s="47" t="b">
        <v>1</v>
      </c>
      <c r="D120" s="57"/>
      <c r="E120" s="50" t="s">
        <v>288</v>
      </c>
      <c r="F120" s="50" t="s">
        <v>5369</v>
      </c>
      <c r="G120" s="50" t="s">
        <v>1446</v>
      </c>
      <c r="H120" s="51" t="s">
        <v>6808</v>
      </c>
      <c r="I120" s="45" t="s">
        <v>6809</v>
      </c>
      <c r="K120" s="53" t="s">
        <v>730</v>
      </c>
      <c r="L120" s="53" t="s">
        <v>731</v>
      </c>
      <c r="S120" s="55"/>
      <c r="T120" s="57"/>
      <c r="U120" s="55"/>
      <c r="V120" s="55"/>
      <c r="W120" s="53" t="s">
        <v>732</v>
      </c>
      <c r="X120" s="53" t="s">
        <v>733</v>
      </c>
      <c r="Y120" s="84"/>
      <c r="Z120" s="58"/>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c r="BL120" s="69"/>
      <c r="BM120" s="69"/>
    </row>
    <row r="121" ht="22.5" customHeight="1">
      <c r="A121" s="45">
        <v>120.0</v>
      </c>
      <c r="B121" s="45" t="s">
        <v>237</v>
      </c>
      <c r="C121" s="47" t="b">
        <v>1</v>
      </c>
      <c r="D121" s="57"/>
      <c r="E121" s="50" t="s">
        <v>288</v>
      </c>
      <c r="F121" s="50" t="s">
        <v>5369</v>
      </c>
      <c r="G121" s="50" t="s">
        <v>1446</v>
      </c>
      <c r="H121" s="51" t="s">
        <v>6810</v>
      </c>
      <c r="I121" s="45" t="s">
        <v>6811</v>
      </c>
      <c r="K121" s="53" t="s">
        <v>734</v>
      </c>
      <c r="L121" s="53" t="s">
        <v>735</v>
      </c>
      <c r="S121" s="55"/>
      <c r="T121" s="57"/>
      <c r="U121" s="55"/>
      <c r="V121" s="55"/>
      <c r="W121" s="53" t="s">
        <v>736</v>
      </c>
      <c r="X121" s="53" t="s">
        <v>737</v>
      </c>
      <c r="Y121" s="84"/>
      <c r="Z121" s="62"/>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3"/>
      <c r="BG121" s="63"/>
      <c r="BH121" s="63"/>
      <c r="BI121" s="63"/>
      <c r="BJ121" s="63"/>
      <c r="BK121" s="63"/>
      <c r="BL121" s="63"/>
      <c r="BM121" s="63"/>
    </row>
    <row r="122" ht="22.5" customHeight="1">
      <c r="A122" s="45">
        <v>121.0</v>
      </c>
      <c r="B122" s="45" t="s">
        <v>237</v>
      </c>
      <c r="C122" s="47" t="b">
        <v>1</v>
      </c>
      <c r="D122" s="57"/>
      <c r="E122" s="50" t="s">
        <v>288</v>
      </c>
      <c r="F122" s="50" t="s">
        <v>5369</v>
      </c>
      <c r="G122" s="50" t="s">
        <v>1446</v>
      </c>
      <c r="H122" s="51" t="s">
        <v>6812</v>
      </c>
      <c r="I122" s="45" t="s">
        <v>6813</v>
      </c>
      <c r="K122" s="53" t="s">
        <v>738</v>
      </c>
      <c r="L122" s="53" t="s">
        <v>739</v>
      </c>
      <c r="S122" s="55"/>
      <c r="T122" s="57"/>
      <c r="U122" s="55"/>
      <c r="V122" s="55"/>
      <c r="W122" s="53" t="s">
        <v>740</v>
      </c>
      <c r="X122" s="53" t="s">
        <v>741</v>
      </c>
      <c r="Y122" s="53" t="s">
        <v>742</v>
      </c>
      <c r="Z122" s="58"/>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c r="BL122" s="69"/>
      <c r="BM122" s="69"/>
    </row>
    <row r="123" ht="22.5" customHeight="1">
      <c r="A123" s="45">
        <v>122.0</v>
      </c>
      <c r="B123" s="45" t="s">
        <v>237</v>
      </c>
      <c r="C123" s="47" t="b">
        <v>1</v>
      </c>
      <c r="D123" s="57"/>
      <c r="E123" s="50" t="s">
        <v>288</v>
      </c>
      <c r="F123" s="50" t="s">
        <v>5369</v>
      </c>
      <c r="G123" s="50" t="s">
        <v>1446</v>
      </c>
      <c r="H123" s="51" t="s">
        <v>6849</v>
      </c>
      <c r="I123" s="45" t="s">
        <v>6813</v>
      </c>
      <c r="K123" s="53" t="s">
        <v>745</v>
      </c>
      <c r="L123" s="53" t="s">
        <v>746</v>
      </c>
      <c r="S123" s="55"/>
      <c r="T123" s="57"/>
      <c r="U123" s="55"/>
      <c r="V123" s="55"/>
      <c r="W123" s="53" t="s">
        <v>747</v>
      </c>
      <c r="X123" s="53" t="s">
        <v>748</v>
      </c>
      <c r="Y123" s="53" t="s">
        <v>749</v>
      </c>
      <c r="Z123" s="62"/>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row>
    <row r="124" ht="22.5" customHeight="1">
      <c r="A124" s="45">
        <v>123.0</v>
      </c>
      <c r="B124" s="45" t="s">
        <v>237</v>
      </c>
      <c r="C124" s="47" t="b">
        <v>1</v>
      </c>
      <c r="D124" s="57"/>
      <c r="E124" s="50" t="s">
        <v>288</v>
      </c>
      <c r="F124" s="50" t="s">
        <v>5369</v>
      </c>
      <c r="G124" s="50" t="s">
        <v>1446</v>
      </c>
      <c r="H124" s="51" t="s">
        <v>6895</v>
      </c>
      <c r="I124" s="45" t="s">
        <v>6896</v>
      </c>
      <c r="K124" s="53" t="s">
        <v>750</v>
      </c>
      <c r="L124" s="53" t="s">
        <v>751</v>
      </c>
      <c r="S124" s="55"/>
      <c r="T124" s="57"/>
      <c r="U124" s="55"/>
      <c r="V124" s="55"/>
      <c r="W124" s="53" t="s">
        <v>752</v>
      </c>
      <c r="X124" s="53" t="s">
        <v>753</v>
      </c>
      <c r="Y124" s="53" t="s">
        <v>754</v>
      </c>
      <c r="Z124" s="58"/>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c r="BL124" s="69"/>
      <c r="BM124" s="69"/>
    </row>
    <row r="125" ht="22.5" customHeight="1">
      <c r="A125" s="45">
        <v>124.0</v>
      </c>
      <c r="B125" s="45" t="s">
        <v>237</v>
      </c>
      <c r="C125" s="47" t="b">
        <v>1</v>
      </c>
      <c r="D125" s="57"/>
      <c r="E125" s="50" t="s">
        <v>288</v>
      </c>
      <c r="F125" s="50" t="s">
        <v>5369</v>
      </c>
      <c r="G125" s="50" t="s">
        <v>1446</v>
      </c>
      <c r="H125" s="51" t="s">
        <v>6928</v>
      </c>
      <c r="I125" s="45" t="s">
        <v>6931</v>
      </c>
      <c r="K125" s="53" t="s">
        <v>755</v>
      </c>
      <c r="L125" s="53" t="s">
        <v>756</v>
      </c>
      <c r="S125" s="55"/>
      <c r="T125" s="57"/>
      <c r="U125" s="55"/>
      <c r="V125" s="55"/>
      <c r="W125" s="53" t="s">
        <v>757</v>
      </c>
      <c r="X125" s="53" t="s">
        <v>758</v>
      </c>
      <c r="Y125" s="84"/>
      <c r="Z125" s="62"/>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3"/>
      <c r="BG125" s="63"/>
      <c r="BH125" s="63"/>
      <c r="BI125" s="63"/>
      <c r="BJ125" s="63"/>
      <c r="BK125" s="63"/>
      <c r="BL125" s="63"/>
      <c r="BM125" s="63"/>
    </row>
    <row r="126" ht="22.5" customHeight="1">
      <c r="A126" s="45">
        <v>125.0</v>
      </c>
      <c r="B126" s="45" t="s">
        <v>237</v>
      </c>
      <c r="C126" s="47" t="b">
        <v>1</v>
      </c>
      <c r="D126" s="57"/>
      <c r="E126" s="50" t="s">
        <v>288</v>
      </c>
      <c r="F126" s="50" t="s">
        <v>5369</v>
      </c>
      <c r="G126" s="50" t="s">
        <v>1446</v>
      </c>
      <c r="H126" s="51" t="s">
        <v>6980</v>
      </c>
      <c r="I126" s="45" t="s">
        <v>6982</v>
      </c>
      <c r="K126" s="53" t="s">
        <v>759</v>
      </c>
      <c r="L126" s="53" t="s">
        <v>760</v>
      </c>
      <c r="S126" s="55"/>
      <c r="T126" s="57"/>
      <c r="U126" s="55"/>
      <c r="V126" s="55"/>
      <c r="W126" s="53" t="s">
        <v>761</v>
      </c>
      <c r="X126" s="53" t="s">
        <v>762</v>
      </c>
      <c r="Y126" s="53" t="s">
        <v>763</v>
      </c>
      <c r="Z126" s="58"/>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c r="BL126" s="69"/>
      <c r="BM126" s="69"/>
    </row>
    <row r="127" ht="22.5" customHeight="1">
      <c r="A127" s="45">
        <v>126.0</v>
      </c>
      <c r="B127" s="45" t="s">
        <v>237</v>
      </c>
      <c r="C127" s="47" t="b">
        <v>1</v>
      </c>
      <c r="D127" s="57"/>
      <c r="E127" s="50" t="s">
        <v>288</v>
      </c>
      <c r="F127" s="50" t="s">
        <v>5369</v>
      </c>
      <c r="G127" s="50" t="s">
        <v>1446</v>
      </c>
      <c r="H127" s="51" t="s">
        <v>7011</v>
      </c>
      <c r="I127" s="45" t="s">
        <v>7012</v>
      </c>
      <c r="K127" s="53" t="s">
        <v>764</v>
      </c>
      <c r="L127" s="53" t="s">
        <v>765</v>
      </c>
      <c r="S127" s="55"/>
      <c r="T127" s="57"/>
      <c r="U127" s="55"/>
      <c r="V127" s="55"/>
      <c r="W127" s="53" t="s">
        <v>766</v>
      </c>
      <c r="X127" s="53" t="s">
        <v>767</v>
      </c>
      <c r="Y127" s="84"/>
      <c r="Z127" s="62"/>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row>
    <row r="128" ht="22.5" customHeight="1">
      <c r="A128" s="45">
        <v>127.0</v>
      </c>
      <c r="B128" s="45" t="s">
        <v>237</v>
      </c>
      <c r="C128" s="47" t="b">
        <v>1</v>
      </c>
      <c r="D128" s="57"/>
      <c r="E128" s="50" t="s">
        <v>288</v>
      </c>
      <c r="F128" s="50" t="s">
        <v>5369</v>
      </c>
      <c r="G128" s="50" t="s">
        <v>1446</v>
      </c>
      <c r="H128" s="51" t="s">
        <v>7041</v>
      </c>
      <c r="I128" s="45" t="s">
        <v>7042</v>
      </c>
      <c r="K128" s="53" t="s">
        <v>768</v>
      </c>
      <c r="L128" s="53" t="s">
        <v>769</v>
      </c>
      <c r="S128" s="55"/>
      <c r="T128" s="57"/>
      <c r="U128" s="55"/>
      <c r="V128" s="55"/>
      <c r="W128" s="53" t="s">
        <v>770</v>
      </c>
      <c r="X128" s="53" t="s">
        <v>771</v>
      </c>
      <c r="Y128" s="53" t="s">
        <v>772</v>
      </c>
      <c r="Z128" s="58"/>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c r="BL128" s="69"/>
      <c r="BM128" s="69"/>
    </row>
    <row r="129" ht="22.5" customHeight="1">
      <c r="A129" s="45">
        <v>128.0</v>
      </c>
      <c r="B129" s="45" t="s">
        <v>237</v>
      </c>
      <c r="C129" s="47" t="b">
        <v>1</v>
      </c>
      <c r="D129" s="57"/>
      <c r="E129" s="50" t="s">
        <v>288</v>
      </c>
      <c r="F129" s="50" t="s">
        <v>5369</v>
      </c>
      <c r="G129" s="50" t="s">
        <v>1446</v>
      </c>
      <c r="H129" s="51" t="s">
        <v>7049</v>
      </c>
      <c r="I129" s="45" t="s">
        <v>7051</v>
      </c>
      <c r="K129" s="53" t="s">
        <v>773</v>
      </c>
      <c r="L129" s="53" t="s">
        <v>774</v>
      </c>
      <c r="S129" s="55"/>
      <c r="T129" s="57"/>
      <c r="U129" s="55"/>
      <c r="V129" s="55"/>
      <c r="W129" s="53" t="s">
        <v>775</v>
      </c>
      <c r="X129" s="53" t="s">
        <v>776</v>
      </c>
      <c r="Y129" s="84"/>
      <c r="Z129" s="62"/>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row>
    <row r="130" ht="22.5" customHeight="1">
      <c r="A130" s="45">
        <v>129.0</v>
      </c>
      <c r="B130" s="45" t="s">
        <v>237</v>
      </c>
      <c r="C130" s="47" t="b">
        <v>1</v>
      </c>
      <c r="D130" s="57"/>
      <c r="E130" s="50" t="s">
        <v>288</v>
      </c>
      <c r="F130" s="50" t="s">
        <v>5369</v>
      </c>
      <c r="G130" s="50" t="s">
        <v>1446</v>
      </c>
      <c r="H130" s="51" t="s">
        <v>7068</v>
      </c>
      <c r="I130" s="45" t="s">
        <v>7069</v>
      </c>
      <c r="K130" s="53" t="s">
        <v>777</v>
      </c>
      <c r="L130" s="53" t="s">
        <v>778</v>
      </c>
      <c r="S130" s="55"/>
      <c r="T130" s="57"/>
      <c r="U130" s="55"/>
      <c r="V130" s="55"/>
      <c r="W130" s="53" t="s">
        <v>779</v>
      </c>
      <c r="X130" s="53" t="s">
        <v>780</v>
      </c>
      <c r="Y130" s="53" t="s">
        <v>781</v>
      </c>
      <c r="Z130" s="58"/>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c r="BL130" s="69"/>
      <c r="BM130" s="69"/>
    </row>
    <row r="131" ht="22.5" customHeight="1">
      <c r="A131" s="45">
        <v>130.0</v>
      </c>
      <c r="B131" s="45" t="s">
        <v>237</v>
      </c>
      <c r="C131" s="47" t="b">
        <v>1</v>
      </c>
      <c r="D131" s="57"/>
      <c r="E131" s="50" t="s">
        <v>288</v>
      </c>
      <c r="F131" s="50" t="s">
        <v>5369</v>
      </c>
      <c r="G131" s="50" t="s">
        <v>1446</v>
      </c>
      <c r="H131" s="51" t="s">
        <v>7090</v>
      </c>
      <c r="I131" s="45" t="s">
        <v>7091</v>
      </c>
      <c r="K131" s="53" t="s">
        <v>782</v>
      </c>
      <c r="L131" s="53" t="s">
        <v>783</v>
      </c>
      <c r="S131" s="55"/>
      <c r="T131" s="57"/>
      <c r="U131" s="55"/>
      <c r="V131" s="55"/>
      <c r="W131" s="53" t="s">
        <v>784</v>
      </c>
      <c r="X131" s="53" t="s">
        <v>785</v>
      </c>
      <c r="Y131" s="53" t="s">
        <v>786</v>
      </c>
      <c r="Z131" s="62"/>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row>
    <row r="132" ht="22.5" customHeight="1">
      <c r="A132" s="45">
        <v>131.0</v>
      </c>
      <c r="B132" s="45" t="s">
        <v>237</v>
      </c>
      <c r="C132" s="47" t="b">
        <v>1</v>
      </c>
      <c r="D132" s="57"/>
      <c r="E132" s="50" t="s">
        <v>288</v>
      </c>
      <c r="F132" s="50" t="s">
        <v>5369</v>
      </c>
      <c r="G132" s="50" t="s">
        <v>1446</v>
      </c>
      <c r="H132" s="51" t="s">
        <v>7114</v>
      </c>
      <c r="I132" s="45" t="s">
        <v>7115</v>
      </c>
      <c r="K132" s="53" t="s">
        <v>787</v>
      </c>
      <c r="L132" s="53" t="s">
        <v>788</v>
      </c>
      <c r="S132" s="55"/>
      <c r="T132" s="57"/>
      <c r="U132" s="55"/>
      <c r="V132" s="55"/>
      <c r="W132" s="53" t="s">
        <v>789</v>
      </c>
      <c r="X132" s="53" t="s">
        <v>791</v>
      </c>
      <c r="Y132" s="53" t="s">
        <v>793</v>
      </c>
      <c r="Z132" s="58"/>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c r="BL132" s="69"/>
      <c r="BM132" s="69"/>
    </row>
    <row r="133" ht="22.5" customHeight="1">
      <c r="A133" s="45">
        <v>132.0</v>
      </c>
      <c r="B133" s="45" t="s">
        <v>237</v>
      </c>
      <c r="C133" s="47" t="b">
        <v>1</v>
      </c>
      <c r="D133" s="57"/>
      <c r="E133" s="50" t="s">
        <v>288</v>
      </c>
      <c r="F133" s="50" t="s">
        <v>5369</v>
      </c>
      <c r="G133" s="50" t="s">
        <v>1446</v>
      </c>
      <c r="H133" s="51" t="s">
        <v>7146</v>
      </c>
      <c r="I133" s="45" t="s">
        <v>7147</v>
      </c>
      <c r="K133" s="53" t="s">
        <v>794</v>
      </c>
      <c r="L133" s="53" t="s">
        <v>795</v>
      </c>
      <c r="S133" s="55"/>
      <c r="T133" s="57"/>
      <c r="U133" s="55"/>
      <c r="V133" s="55"/>
      <c r="W133" s="53" t="s">
        <v>796</v>
      </c>
      <c r="X133" s="53" t="s">
        <v>797</v>
      </c>
      <c r="Y133" s="53" t="s">
        <v>798</v>
      </c>
      <c r="Z133" s="62"/>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row>
    <row r="134" ht="22.5" customHeight="1">
      <c r="A134" s="45">
        <v>133.0</v>
      </c>
      <c r="B134" s="45" t="s">
        <v>237</v>
      </c>
      <c r="C134" s="47" t="b">
        <v>1</v>
      </c>
      <c r="D134" s="57"/>
      <c r="E134" s="50" t="s">
        <v>288</v>
      </c>
      <c r="F134" s="50" t="s">
        <v>5369</v>
      </c>
      <c r="G134" s="50" t="s">
        <v>5193</v>
      </c>
      <c r="H134" s="51" t="s">
        <v>7174</v>
      </c>
      <c r="I134" s="45" t="s">
        <v>7177</v>
      </c>
      <c r="K134" s="53" t="s">
        <v>799</v>
      </c>
      <c r="L134" s="53" t="s">
        <v>800</v>
      </c>
      <c r="S134" s="55"/>
      <c r="T134" s="57"/>
      <c r="U134" s="55"/>
      <c r="V134" s="55"/>
      <c r="W134" s="53" t="s">
        <v>801</v>
      </c>
      <c r="X134" s="53" t="s">
        <v>802</v>
      </c>
      <c r="Y134" s="53" t="s">
        <v>803</v>
      </c>
      <c r="Z134" s="58"/>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c r="BL134" s="69"/>
      <c r="BM134" s="69"/>
    </row>
    <row r="135" ht="22.5" customHeight="1">
      <c r="A135" s="45">
        <v>134.0</v>
      </c>
      <c r="B135" s="45" t="s">
        <v>237</v>
      </c>
      <c r="C135" s="47" t="b">
        <v>1</v>
      </c>
      <c r="D135" s="57"/>
      <c r="E135" s="50" t="s">
        <v>288</v>
      </c>
      <c r="F135" s="50" t="s">
        <v>5369</v>
      </c>
      <c r="G135" s="50" t="s">
        <v>5193</v>
      </c>
      <c r="H135" s="51" t="s">
        <v>7193</v>
      </c>
      <c r="I135" s="45" t="s">
        <v>7194</v>
      </c>
      <c r="K135" s="53" t="s">
        <v>804</v>
      </c>
      <c r="L135" s="53" t="s">
        <v>805</v>
      </c>
      <c r="S135" s="55"/>
      <c r="T135" s="57"/>
      <c r="U135" s="55"/>
      <c r="V135" s="55"/>
      <c r="W135" s="53" t="s">
        <v>806</v>
      </c>
      <c r="X135" s="53" t="s">
        <v>807</v>
      </c>
      <c r="Y135" s="84"/>
      <c r="Z135" s="62"/>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3"/>
      <c r="BG135" s="63"/>
      <c r="BH135" s="63"/>
      <c r="BI135" s="63"/>
      <c r="BJ135" s="63"/>
      <c r="BK135" s="63"/>
      <c r="BL135" s="63"/>
      <c r="BM135" s="63"/>
    </row>
    <row r="136" ht="22.5" customHeight="1">
      <c r="A136" s="45">
        <v>135.0</v>
      </c>
      <c r="B136" s="45" t="s">
        <v>237</v>
      </c>
      <c r="C136" s="47" t="b">
        <v>1</v>
      </c>
      <c r="D136" s="57"/>
      <c r="E136" s="50" t="s">
        <v>288</v>
      </c>
      <c r="F136" s="50" t="s">
        <v>5369</v>
      </c>
      <c r="G136" s="50" t="s">
        <v>5193</v>
      </c>
      <c r="H136" s="51" t="s">
        <v>7221</v>
      </c>
      <c r="I136" s="45" t="s">
        <v>7224</v>
      </c>
      <c r="K136" s="53" t="s">
        <v>799</v>
      </c>
      <c r="L136" s="53" t="s">
        <v>808</v>
      </c>
      <c r="S136" s="55"/>
      <c r="T136" s="57"/>
      <c r="U136" s="55"/>
      <c r="V136" s="55"/>
      <c r="W136" s="53" t="s">
        <v>809</v>
      </c>
      <c r="X136" s="53" t="s">
        <v>810</v>
      </c>
      <c r="Y136" s="53" t="s">
        <v>803</v>
      </c>
      <c r="Z136" s="58"/>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c r="BL136" s="69"/>
      <c r="BM136" s="69"/>
    </row>
    <row r="137" ht="22.5" customHeight="1">
      <c r="A137" s="45">
        <v>136.0</v>
      </c>
      <c r="B137" s="45" t="s">
        <v>237</v>
      </c>
      <c r="C137" s="47" t="b">
        <v>1</v>
      </c>
      <c r="D137" s="57"/>
      <c r="E137" s="50" t="s">
        <v>288</v>
      </c>
      <c r="F137" s="50" t="s">
        <v>7254</v>
      </c>
      <c r="G137" s="50" t="s">
        <v>1772</v>
      </c>
      <c r="H137" s="51" t="s">
        <v>7255</v>
      </c>
      <c r="I137" s="45" t="s">
        <v>7256</v>
      </c>
      <c r="K137" s="53" t="s">
        <v>811</v>
      </c>
      <c r="L137" s="53" t="s">
        <v>812</v>
      </c>
      <c r="S137" s="55"/>
      <c r="T137" s="57"/>
      <c r="U137" s="55"/>
      <c r="V137" s="55"/>
      <c r="W137" s="53" t="s">
        <v>813</v>
      </c>
      <c r="X137" s="53" t="s">
        <v>814</v>
      </c>
      <c r="Y137" s="53" t="s">
        <v>815</v>
      </c>
      <c r="Z137" s="62"/>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3"/>
      <c r="BG137" s="63"/>
      <c r="BH137" s="63"/>
      <c r="BI137" s="63"/>
      <c r="BJ137" s="63"/>
      <c r="BK137" s="63"/>
      <c r="BL137" s="63"/>
      <c r="BM137" s="63"/>
    </row>
    <row r="138" ht="22.5" customHeight="1">
      <c r="A138" s="45">
        <v>137.0</v>
      </c>
      <c r="B138" s="45" t="s">
        <v>237</v>
      </c>
      <c r="C138" s="47" t="b">
        <v>1</v>
      </c>
      <c r="D138" s="57"/>
      <c r="E138" s="50" t="s">
        <v>288</v>
      </c>
      <c r="F138" s="50" t="s">
        <v>7254</v>
      </c>
      <c r="G138" s="50" t="s">
        <v>1772</v>
      </c>
      <c r="H138" s="51" t="s">
        <v>7278</v>
      </c>
      <c r="I138" s="45" t="s">
        <v>7280</v>
      </c>
      <c r="K138" s="53" t="s">
        <v>816</v>
      </c>
      <c r="L138" s="53" t="s">
        <v>817</v>
      </c>
      <c r="S138" s="55"/>
      <c r="T138" s="57"/>
      <c r="U138" s="55"/>
      <c r="V138" s="55"/>
      <c r="W138" s="53" t="s">
        <v>818</v>
      </c>
      <c r="X138" s="53" t="s">
        <v>819</v>
      </c>
      <c r="Y138" s="84"/>
      <c r="Z138" s="58"/>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c r="BI138" s="69"/>
      <c r="BJ138" s="69"/>
      <c r="BK138" s="69"/>
      <c r="BL138" s="69"/>
      <c r="BM138" s="69"/>
    </row>
    <row r="139" ht="22.5" customHeight="1">
      <c r="A139" s="45">
        <v>138.0</v>
      </c>
      <c r="B139" s="45" t="s">
        <v>237</v>
      </c>
      <c r="C139" s="47" t="b">
        <v>1</v>
      </c>
      <c r="D139" s="57"/>
      <c r="E139" s="50" t="s">
        <v>288</v>
      </c>
      <c r="F139" s="50" t="s">
        <v>7254</v>
      </c>
      <c r="G139" s="50" t="s">
        <v>1772</v>
      </c>
      <c r="H139" s="51" t="s">
        <v>7310</v>
      </c>
      <c r="I139" s="45" t="s">
        <v>7311</v>
      </c>
      <c r="K139" s="53" t="s">
        <v>820</v>
      </c>
      <c r="L139" s="53" t="s">
        <v>821</v>
      </c>
      <c r="S139" s="55"/>
      <c r="T139" s="57"/>
      <c r="U139" s="55"/>
      <c r="V139" s="55"/>
      <c r="W139" s="53" t="s">
        <v>822</v>
      </c>
      <c r="X139" s="53" t="s">
        <v>823</v>
      </c>
      <c r="Y139" s="53" t="s">
        <v>824</v>
      </c>
      <c r="Z139" s="62"/>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3"/>
      <c r="BG139" s="63"/>
      <c r="BH139" s="63"/>
      <c r="BI139" s="63"/>
      <c r="BJ139" s="63"/>
      <c r="BK139" s="63"/>
      <c r="BL139" s="63"/>
      <c r="BM139" s="63"/>
    </row>
    <row r="140" ht="22.5" customHeight="1">
      <c r="A140" s="45">
        <v>139.0</v>
      </c>
      <c r="B140" s="45" t="s">
        <v>237</v>
      </c>
      <c r="C140" s="47" t="b">
        <v>1</v>
      </c>
      <c r="D140" s="57"/>
      <c r="E140" s="50" t="s">
        <v>288</v>
      </c>
      <c r="F140" s="50" t="s">
        <v>7254</v>
      </c>
      <c r="G140" s="50" t="s">
        <v>1772</v>
      </c>
      <c r="H140" s="51" t="s">
        <v>7339</v>
      </c>
      <c r="I140" s="45" t="s">
        <v>7341</v>
      </c>
      <c r="K140" s="53" t="s">
        <v>825</v>
      </c>
      <c r="L140" s="53" t="s">
        <v>826</v>
      </c>
      <c r="S140" s="55"/>
      <c r="T140" s="57"/>
      <c r="U140" s="55"/>
      <c r="V140" s="55"/>
      <c r="W140" s="53" t="s">
        <v>827</v>
      </c>
      <c r="X140" s="53" t="s">
        <v>828</v>
      </c>
      <c r="Y140" s="84"/>
      <c r="Z140" s="58"/>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c r="BI140" s="69"/>
      <c r="BJ140" s="69"/>
      <c r="BK140" s="69"/>
      <c r="BL140" s="69"/>
      <c r="BM140" s="69"/>
    </row>
    <row r="141" ht="22.5" customHeight="1">
      <c r="A141" s="45">
        <v>140.0</v>
      </c>
      <c r="B141" s="45" t="s">
        <v>237</v>
      </c>
      <c r="C141" s="47" t="b">
        <v>1</v>
      </c>
      <c r="D141" s="57"/>
      <c r="E141" s="50" t="s">
        <v>288</v>
      </c>
      <c r="F141" s="50" t="s">
        <v>7254</v>
      </c>
      <c r="G141" s="50" t="s">
        <v>1772</v>
      </c>
      <c r="H141" s="51" t="s">
        <v>7362</v>
      </c>
      <c r="I141" s="45" t="s">
        <v>7363</v>
      </c>
      <c r="K141" s="53" t="s">
        <v>829</v>
      </c>
      <c r="L141" s="53" t="s">
        <v>821</v>
      </c>
      <c r="S141" s="55"/>
      <c r="T141" s="57"/>
      <c r="U141" s="55"/>
      <c r="V141" s="55"/>
      <c r="W141" s="53" t="s">
        <v>830</v>
      </c>
      <c r="X141" s="53" t="s">
        <v>831</v>
      </c>
      <c r="Y141" s="53" t="s">
        <v>824</v>
      </c>
      <c r="Z141" s="62"/>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3"/>
      <c r="BG141" s="63"/>
      <c r="BH141" s="63"/>
      <c r="BI141" s="63"/>
      <c r="BJ141" s="63"/>
      <c r="BK141" s="63"/>
      <c r="BL141" s="63"/>
      <c r="BM141" s="63"/>
    </row>
    <row r="142" ht="22.5" customHeight="1">
      <c r="A142" s="45">
        <v>141.0</v>
      </c>
      <c r="B142" s="45" t="s">
        <v>237</v>
      </c>
      <c r="C142" s="47" t="b">
        <v>1</v>
      </c>
      <c r="D142" s="57"/>
      <c r="E142" s="50" t="s">
        <v>288</v>
      </c>
      <c r="F142" s="50" t="s">
        <v>7254</v>
      </c>
      <c r="G142" s="50" t="s">
        <v>1866</v>
      </c>
      <c r="H142" s="51" t="s">
        <v>7367</v>
      </c>
      <c r="I142" s="45" t="s">
        <v>7368</v>
      </c>
      <c r="K142" s="53" t="s">
        <v>832</v>
      </c>
      <c r="L142" s="53" t="s">
        <v>833</v>
      </c>
      <c r="S142" s="55"/>
      <c r="T142" s="57"/>
      <c r="U142" s="55"/>
      <c r="V142" s="55"/>
      <c r="W142" s="53" t="s">
        <v>834</v>
      </c>
      <c r="X142" s="53" t="s">
        <v>835</v>
      </c>
      <c r="Y142" s="53" t="s">
        <v>836</v>
      </c>
      <c r="Z142" s="58"/>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c r="BI142" s="69"/>
      <c r="BJ142" s="69"/>
      <c r="BK142" s="69"/>
      <c r="BL142" s="69"/>
      <c r="BM142" s="69"/>
    </row>
    <row r="143" ht="22.5" customHeight="1">
      <c r="A143" s="45">
        <v>142.0</v>
      </c>
      <c r="B143" s="45" t="s">
        <v>237</v>
      </c>
      <c r="C143" s="47" t="b">
        <v>1</v>
      </c>
      <c r="D143" s="57"/>
      <c r="E143" s="50" t="s">
        <v>288</v>
      </c>
      <c r="F143" s="50" t="s">
        <v>7254</v>
      </c>
      <c r="G143" s="50" t="s">
        <v>294</v>
      </c>
      <c r="H143" s="51" t="s">
        <v>7374</v>
      </c>
      <c r="I143" s="45" t="s">
        <v>7375</v>
      </c>
      <c r="K143" s="53" t="s">
        <v>838</v>
      </c>
      <c r="L143" s="53" t="s">
        <v>839</v>
      </c>
      <c r="S143" s="55"/>
      <c r="T143" s="57"/>
      <c r="U143" s="55"/>
      <c r="V143" s="55"/>
      <c r="W143" s="53" t="s">
        <v>841</v>
      </c>
      <c r="X143" s="53" t="s">
        <v>842</v>
      </c>
      <c r="Y143" s="84"/>
      <c r="Z143" s="62"/>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row>
    <row r="144" ht="22.5" customHeight="1">
      <c r="A144" s="45">
        <v>143.0</v>
      </c>
      <c r="B144" s="45" t="s">
        <v>237</v>
      </c>
      <c r="C144" s="47" t="b">
        <v>1</v>
      </c>
      <c r="D144" s="57"/>
      <c r="E144" s="50" t="s">
        <v>288</v>
      </c>
      <c r="F144" s="50" t="s">
        <v>7254</v>
      </c>
      <c r="G144" s="50" t="s">
        <v>2747</v>
      </c>
      <c r="H144" s="51" t="s">
        <v>7380</v>
      </c>
      <c r="I144" s="45" t="s">
        <v>7381</v>
      </c>
      <c r="K144" s="53" t="s">
        <v>843</v>
      </c>
      <c r="L144" s="53" t="s">
        <v>844</v>
      </c>
      <c r="S144" s="55"/>
      <c r="T144" s="57"/>
      <c r="U144" s="55"/>
      <c r="V144" s="55"/>
      <c r="W144" s="53" t="s">
        <v>845</v>
      </c>
      <c r="X144" s="53" t="s">
        <v>846</v>
      </c>
      <c r="Y144" s="53" t="s">
        <v>847</v>
      </c>
      <c r="Z144" s="58"/>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c r="BI144" s="69"/>
      <c r="BJ144" s="69"/>
      <c r="BK144" s="69"/>
      <c r="BL144" s="69"/>
      <c r="BM144" s="69"/>
    </row>
    <row r="145" ht="22.5" customHeight="1">
      <c r="A145" s="45">
        <v>144.0</v>
      </c>
      <c r="B145" s="45" t="s">
        <v>237</v>
      </c>
      <c r="C145" s="47" t="b">
        <v>1</v>
      </c>
      <c r="D145" s="57"/>
      <c r="E145" s="50" t="s">
        <v>288</v>
      </c>
      <c r="F145" s="50" t="s">
        <v>7254</v>
      </c>
      <c r="G145" s="50" t="s">
        <v>6144</v>
      </c>
      <c r="H145" s="51" t="s">
        <v>7387</v>
      </c>
      <c r="I145" s="45" t="s">
        <v>7388</v>
      </c>
      <c r="K145" s="53" t="s">
        <v>848</v>
      </c>
      <c r="L145" s="53" t="s">
        <v>849</v>
      </c>
      <c r="S145" s="55"/>
      <c r="T145" s="57"/>
      <c r="U145" s="55"/>
      <c r="V145" s="55"/>
      <c r="W145" s="53" t="s">
        <v>850</v>
      </c>
      <c r="X145" s="53" t="s">
        <v>851</v>
      </c>
      <c r="Y145" s="84"/>
      <c r="Z145" s="62"/>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row>
    <row r="146" ht="22.5" customHeight="1">
      <c r="A146" s="45">
        <v>145.0</v>
      </c>
      <c r="B146" s="45" t="s">
        <v>237</v>
      </c>
      <c r="C146" s="47" t="b">
        <v>1</v>
      </c>
      <c r="D146" s="57"/>
      <c r="E146" s="50" t="s">
        <v>288</v>
      </c>
      <c r="F146" s="50" t="s">
        <v>7254</v>
      </c>
      <c r="G146" s="50" t="s">
        <v>489</v>
      </c>
      <c r="H146" s="51" t="s">
        <v>7393</v>
      </c>
      <c r="I146" s="45" t="s">
        <v>7394</v>
      </c>
      <c r="K146" s="53" t="s">
        <v>852</v>
      </c>
      <c r="L146" s="53" t="s">
        <v>853</v>
      </c>
      <c r="S146" s="55"/>
      <c r="T146" s="57"/>
      <c r="U146" s="55"/>
      <c r="V146" s="55"/>
      <c r="W146" s="53" t="s">
        <v>854</v>
      </c>
      <c r="X146" s="53" t="s">
        <v>855</v>
      </c>
      <c r="Y146" s="53" t="s">
        <v>856</v>
      </c>
      <c r="Z146" s="58"/>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c r="BI146" s="69"/>
      <c r="BJ146" s="69"/>
      <c r="BK146" s="69"/>
      <c r="BL146" s="69"/>
      <c r="BM146" s="69"/>
    </row>
    <row r="147" ht="22.5" customHeight="1">
      <c r="A147" s="45">
        <v>146.0</v>
      </c>
      <c r="B147" s="45" t="s">
        <v>237</v>
      </c>
      <c r="C147" s="47" t="b">
        <v>1</v>
      </c>
      <c r="D147" s="57"/>
      <c r="E147" s="50" t="s">
        <v>288</v>
      </c>
      <c r="F147" s="50" t="s">
        <v>7254</v>
      </c>
      <c r="G147" s="50" t="s">
        <v>489</v>
      </c>
      <c r="H147" s="51" t="s">
        <v>7400</v>
      </c>
      <c r="I147" s="45" t="s">
        <v>7401</v>
      </c>
      <c r="K147" s="53" t="s">
        <v>857</v>
      </c>
      <c r="L147" s="53" t="s">
        <v>858</v>
      </c>
      <c r="S147" s="55"/>
      <c r="T147" s="57"/>
      <c r="U147" s="55"/>
      <c r="V147" s="55"/>
      <c r="W147" s="53" t="s">
        <v>859</v>
      </c>
      <c r="X147" s="53" t="s">
        <v>860</v>
      </c>
      <c r="Y147" s="84"/>
      <c r="Z147" s="62"/>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row>
    <row r="148" ht="22.5" customHeight="1">
      <c r="A148" s="45">
        <v>147.0</v>
      </c>
      <c r="B148" s="45" t="s">
        <v>237</v>
      </c>
      <c r="C148" s="47" t="b">
        <v>1</v>
      </c>
      <c r="D148" s="57"/>
      <c r="E148" s="50" t="s">
        <v>288</v>
      </c>
      <c r="F148" s="50" t="s">
        <v>7254</v>
      </c>
      <c r="G148" s="50" t="s">
        <v>489</v>
      </c>
      <c r="H148" s="51" t="s">
        <v>7406</v>
      </c>
      <c r="I148" s="45" t="s">
        <v>7407</v>
      </c>
      <c r="K148" s="53" t="s">
        <v>861</v>
      </c>
      <c r="L148" s="53" t="s">
        <v>862</v>
      </c>
      <c r="S148" s="55"/>
      <c r="T148" s="57"/>
      <c r="U148" s="55"/>
      <c r="V148" s="55"/>
      <c r="W148" s="53" t="s">
        <v>863</v>
      </c>
      <c r="X148" s="53" t="s">
        <v>864</v>
      </c>
      <c r="Y148" s="53" t="s">
        <v>865</v>
      </c>
      <c r="Z148" s="58"/>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c r="BI148" s="69"/>
      <c r="BJ148" s="69"/>
      <c r="BK148" s="69"/>
      <c r="BL148" s="69"/>
      <c r="BM148" s="69"/>
    </row>
    <row r="149" ht="22.5" customHeight="1">
      <c r="A149" s="45">
        <v>148.0</v>
      </c>
      <c r="B149" s="45" t="s">
        <v>237</v>
      </c>
      <c r="C149" s="47" t="b">
        <v>1</v>
      </c>
      <c r="D149" s="57"/>
      <c r="E149" s="50" t="s">
        <v>288</v>
      </c>
      <c r="F149" s="50" t="s">
        <v>7254</v>
      </c>
      <c r="G149" s="50" t="s">
        <v>489</v>
      </c>
      <c r="H149" s="51" t="s">
        <v>7412</v>
      </c>
      <c r="I149" s="45" t="s">
        <v>7413</v>
      </c>
      <c r="K149" s="53" t="s">
        <v>866</v>
      </c>
      <c r="L149" s="53" t="s">
        <v>867</v>
      </c>
      <c r="O149" s="137"/>
      <c r="S149" s="55"/>
      <c r="T149" s="57"/>
      <c r="U149" s="55"/>
      <c r="V149" s="55"/>
      <c r="W149" s="53" t="s">
        <v>868</v>
      </c>
      <c r="X149" s="53" t="s">
        <v>869</v>
      </c>
      <c r="Y149" s="53" t="s">
        <v>870</v>
      </c>
      <c r="Z149" s="62"/>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row>
    <row r="150" ht="22.5" customHeight="1">
      <c r="A150" s="45">
        <v>149.0</v>
      </c>
      <c r="B150" s="45" t="s">
        <v>237</v>
      </c>
      <c r="C150" s="47" t="b">
        <v>1</v>
      </c>
      <c r="D150" s="57"/>
      <c r="E150" s="50" t="s">
        <v>288</v>
      </c>
      <c r="F150" s="50" t="s">
        <v>7254</v>
      </c>
      <c r="G150" s="50" t="s">
        <v>489</v>
      </c>
      <c r="H150" s="51" t="s">
        <v>7419</v>
      </c>
      <c r="I150" s="45" t="s">
        <v>7420</v>
      </c>
      <c r="K150" s="53" t="s">
        <v>871</v>
      </c>
      <c r="L150" s="53" t="s">
        <v>872</v>
      </c>
      <c r="O150" s="137"/>
      <c r="S150" s="55"/>
      <c r="T150" s="57"/>
      <c r="U150" s="55"/>
      <c r="V150" s="55"/>
      <c r="W150" s="53" t="s">
        <v>873</v>
      </c>
      <c r="X150" s="53" t="s">
        <v>874</v>
      </c>
      <c r="Y150" s="53" t="s">
        <v>875</v>
      </c>
      <c r="Z150" s="58"/>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c r="BI150" s="69"/>
      <c r="BJ150" s="69"/>
      <c r="BK150" s="69"/>
      <c r="BL150" s="69"/>
      <c r="BM150" s="69"/>
    </row>
    <row r="151" ht="22.5" customHeight="1">
      <c r="A151" s="45">
        <v>150.0</v>
      </c>
      <c r="B151" s="45" t="s">
        <v>237</v>
      </c>
      <c r="C151" s="47" t="b">
        <v>1</v>
      </c>
      <c r="D151" s="57"/>
      <c r="E151" s="50" t="s">
        <v>288</v>
      </c>
      <c r="F151" s="50" t="s">
        <v>7254</v>
      </c>
      <c r="G151" s="50" t="s">
        <v>556</v>
      </c>
      <c r="H151" s="51" t="s">
        <v>7426</v>
      </c>
      <c r="I151" s="45" t="s">
        <v>7427</v>
      </c>
      <c r="K151" s="53" t="s">
        <v>876</v>
      </c>
      <c r="L151" s="53" t="s">
        <v>877</v>
      </c>
      <c r="O151" s="137"/>
      <c r="S151" s="55"/>
      <c r="T151" s="57"/>
      <c r="U151" s="55"/>
      <c r="V151" s="55"/>
      <c r="W151" s="53" t="s">
        <v>878</v>
      </c>
      <c r="X151" s="53" t="s">
        <v>879</v>
      </c>
      <c r="Y151" s="84"/>
      <c r="Z151" s="62"/>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row>
    <row r="152" ht="22.5" customHeight="1">
      <c r="A152" s="45">
        <v>151.0</v>
      </c>
      <c r="B152" s="45" t="s">
        <v>237</v>
      </c>
      <c r="C152" s="47" t="b">
        <v>1</v>
      </c>
      <c r="D152" s="57"/>
      <c r="E152" s="50" t="s">
        <v>288</v>
      </c>
      <c r="F152" s="50" t="s">
        <v>7254</v>
      </c>
      <c r="G152" s="50" t="s">
        <v>556</v>
      </c>
      <c r="H152" s="51" t="s">
        <v>7431</v>
      </c>
      <c r="I152" s="45" t="s">
        <v>7432</v>
      </c>
      <c r="K152" s="53" t="s">
        <v>880</v>
      </c>
      <c r="L152" s="53" t="s">
        <v>881</v>
      </c>
      <c r="O152" s="137"/>
      <c r="S152" s="55"/>
      <c r="T152" s="57"/>
      <c r="U152" s="55"/>
      <c r="V152" s="55"/>
      <c r="W152" s="53" t="s">
        <v>882</v>
      </c>
      <c r="X152" s="53" t="s">
        <v>883</v>
      </c>
      <c r="Y152" s="53" t="s">
        <v>884</v>
      </c>
      <c r="Z152" s="58"/>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c r="BI152" s="69"/>
      <c r="BJ152" s="69"/>
      <c r="BK152" s="69"/>
      <c r="BL152" s="69"/>
      <c r="BM152" s="69"/>
    </row>
    <row r="153" ht="22.5" customHeight="1">
      <c r="A153" s="45">
        <v>152.0</v>
      </c>
      <c r="B153" s="45" t="s">
        <v>237</v>
      </c>
      <c r="C153" s="47" t="b">
        <v>1</v>
      </c>
      <c r="D153" s="57"/>
      <c r="E153" s="50" t="s">
        <v>288</v>
      </c>
      <c r="F153" s="50" t="s">
        <v>7254</v>
      </c>
      <c r="G153" s="50" t="s">
        <v>556</v>
      </c>
      <c r="H153" s="51" t="s">
        <v>7436</v>
      </c>
      <c r="I153" s="45" t="s">
        <v>7437</v>
      </c>
      <c r="K153" s="53" t="s">
        <v>885</v>
      </c>
      <c r="L153" s="53" t="s">
        <v>886</v>
      </c>
      <c r="O153" s="137"/>
      <c r="S153" s="55"/>
      <c r="T153" s="57"/>
      <c r="U153" s="55"/>
      <c r="V153" s="55"/>
      <c r="W153" s="53" t="s">
        <v>887</v>
      </c>
      <c r="X153" s="53" t="s">
        <v>888</v>
      </c>
      <c r="Y153" s="84"/>
      <c r="Z153" s="62"/>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3"/>
      <c r="BG153" s="63"/>
      <c r="BH153" s="63"/>
      <c r="BI153" s="63"/>
      <c r="BJ153" s="63"/>
      <c r="BK153" s="63"/>
      <c r="BL153" s="63"/>
      <c r="BM153" s="63"/>
    </row>
    <row r="154" ht="22.5" customHeight="1">
      <c r="A154" s="45">
        <v>153.0</v>
      </c>
      <c r="B154" s="45" t="s">
        <v>237</v>
      </c>
      <c r="C154" s="47" t="b">
        <v>1</v>
      </c>
      <c r="D154" s="57"/>
      <c r="E154" s="50" t="s">
        <v>288</v>
      </c>
      <c r="F154" s="50" t="s">
        <v>7254</v>
      </c>
      <c r="G154" s="50" t="s">
        <v>556</v>
      </c>
      <c r="H154" s="51" t="s">
        <v>7441</v>
      </c>
      <c r="I154" s="45" t="s">
        <v>7442</v>
      </c>
      <c r="K154" s="53" t="s">
        <v>889</v>
      </c>
      <c r="L154" s="53" t="s">
        <v>890</v>
      </c>
      <c r="O154" s="137"/>
      <c r="S154" s="55"/>
      <c r="T154" s="57"/>
      <c r="U154" s="55"/>
      <c r="V154" s="55"/>
      <c r="W154" s="53" t="s">
        <v>891</v>
      </c>
      <c r="X154" s="53" t="s">
        <v>892</v>
      </c>
      <c r="Y154" s="84"/>
      <c r="Z154" s="58"/>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c r="BI154" s="69"/>
      <c r="BJ154" s="69"/>
      <c r="BK154" s="69"/>
      <c r="BL154" s="69"/>
      <c r="BM154" s="69"/>
    </row>
    <row r="155" ht="22.5" customHeight="1">
      <c r="A155" s="45">
        <v>154.0</v>
      </c>
      <c r="B155" s="45" t="s">
        <v>237</v>
      </c>
      <c r="C155" s="47" t="b">
        <v>1</v>
      </c>
      <c r="D155" s="57"/>
      <c r="E155" s="50" t="s">
        <v>288</v>
      </c>
      <c r="F155" s="50" t="s">
        <v>7254</v>
      </c>
      <c r="G155" s="50" t="s">
        <v>556</v>
      </c>
      <c r="H155" s="51" t="s">
        <v>7446</v>
      </c>
      <c r="I155" s="45" t="s">
        <v>7447</v>
      </c>
      <c r="K155" s="53" t="s">
        <v>893</v>
      </c>
      <c r="L155" s="53" t="s">
        <v>894</v>
      </c>
      <c r="O155" s="137"/>
      <c r="S155" s="55"/>
      <c r="T155" s="57"/>
      <c r="U155" s="55"/>
      <c r="V155" s="55"/>
      <c r="W155" s="53" t="s">
        <v>895</v>
      </c>
      <c r="X155" s="53" t="s">
        <v>896</v>
      </c>
      <c r="Y155" s="84"/>
      <c r="Z155" s="62"/>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3"/>
      <c r="BG155" s="63"/>
      <c r="BH155" s="63"/>
      <c r="BI155" s="63"/>
      <c r="BJ155" s="63"/>
      <c r="BK155" s="63"/>
      <c r="BL155" s="63"/>
      <c r="BM155" s="63"/>
    </row>
    <row r="156" ht="22.5" customHeight="1">
      <c r="A156" s="45">
        <v>155.0</v>
      </c>
      <c r="B156" s="45" t="s">
        <v>237</v>
      </c>
      <c r="C156" s="47" t="b">
        <v>1</v>
      </c>
      <c r="D156" s="57"/>
      <c r="E156" s="50" t="s">
        <v>288</v>
      </c>
      <c r="F156" s="50" t="s">
        <v>7254</v>
      </c>
      <c r="G156" s="50" t="s">
        <v>556</v>
      </c>
      <c r="H156" s="51" t="s">
        <v>7450</v>
      </c>
      <c r="I156" s="45" t="s">
        <v>7451</v>
      </c>
      <c r="K156" s="53" t="s">
        <v>897</v>
      </c>
      <c r="L156" s="53" t="s">
        <v>898</v>
      </c>
      <c r="O156" s="137"/>
      <c r="S156" s="55"/>
      <c r="T156" s="57"/>
      <c r="U156" s="55"/>
      <c r="V156" s="55"/>
      <c r="W156" s="53" t="s">
        <v>899</v>
      </c>
      <c r="X156" s="53" t="s">
        <v>900</v>
      </c>
      <c r="Y156" s="84"/>
      <c r="Z156" s="58"/>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c r="BI156" s="69"/>
      <c r="BJ156" s="69"/>
      <c r="BK156" s="69"/>
      <c r="BL156" s="69"/>
      <c r="BM156" s="69"/>
    </row>
    <row r="157" ht="22.5" customHeight="1">
      <c r="A157" s="45">
        <v>156.0</v>
      </c>
      <c r="B157" s="45" t="s">
        <v>237</v>
      </c>
      <c r="C157" s="47" t="b">
        <v>1</v>
      </c>
      <c r="D157" s="57"/>
      <c r="E157" s="50" t="s">
        <v>288</v>
      </c>
      <c r="F157" s="50" t="s">
        <v>7254</v>
      </c>
      <c r="G157" s="50" t="s">
        <v>556</v>
      </c>
      <c r="H157" s="51" t="s">
        <v>7457</v>
      </c>
      <c r="I157" s="45" t="s">
        <v>7458</v>
      </c>
      <c r="K157" s="53" t="s">
        <v>901</v>
      </c>
      <c r="L157" s="53" t="s">
        <v>902</v>
      </c>
      <c r="O157" s="137"/>
      <c r="S157" s="55"/>
      <c r="T157" s="57"/>
      <c r="U157" s="55"/>
      <c r="V157" s="55"/>
      <c r="W157" s="53" t="s">
        <v>903</v>
      </c>
      <c r="X157" s="53" t="s">
        <v>904</v>
      </c>
      <c r="Y157" s="84"/>
      <c r="Z157" s="62"/>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row>
    <row r="158" ht="22.5" customHeight="1">
      <c r="A158" s="45">
        <v>157.0</v>
      </c>
      <c r="B158" s="45" t="s">
        <v>237</v>
      </c>
      <c r="C158" s="47" t="b">
        <v>1</v>
      </c>
      <c r="D158" s="57"/>
      <c r="E158" s="50" t="s">
        <v>288</v>
      </c>
      <c r="F158" s="50" t="s">
        <v>7254</v>
      </c>
      <c r="G158" s="50" t="s">
        <v>556</v>
      </c>
      <c r="H158" s="51" t="s">
        <v>7462</v>
      </c>
      <c r="I158" s="45" t="s">
        <v>7463</v>
      </c>
      <c r="K158" s="53" t="s">
        <v>905</v>
      </c>
      <c r="L158" s="53" t="s">
        <v>907</v>
      </c>
      <c r="O158" s="137"/>
      <c r="S158" s="55"/>
      <c r="T158" s="57"/>
      <c r="U158" s="55"/>
      <c r="V158" s="55"/>
      <c r="W158" s="53" t="s">
        <v>908</v>
      </c>
      <c r="X158" s="53" t="s">
        <v>909</v>
      </c>
      <c r="Y158" s="53" t="s">
        <v>911</v>
      </c>
      <c r="Z158" s="58"/>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c r="BI158" s="69"/>
      <c r="BJ158" s="69"/>
      <c r="BK158" s="69"/>
      <c r="BL158" s="69"/>
      <c r="BM158" s="69"/>
    </row>
    <row r="159" ht="22.5" customHeight="1">
      <c r="A159" s="45">
        <v>158.0</v>
      </c>
      <c r="B159" s="45" t="s">
        <v>237</v>
      </c>
      <c r="C159" s="47" t="b">
        <v>1</v>
      </c>
      <c r="D159" s="57"/>
      <c r="E159" s="50" t="s">
        <v>288</v>
      </c>
      <c r="F159" s="50" t="s">
        <v>7254</v>
      </c>
      <c r="G159" s="50" t="s">
        <v>7468</v>
      </c>
      <c r="H159" s="51" t="s">
        <v>7469</v>
      </c>
      <c r="I159" s="45" t="s">
        <v>7470</v>
      </c>
      <c r="K159" s="53" t="s">
        <v>912</v>
      </c>
      <c r="L159" s="53" t="s">
        <v>913</v>
      </c>
      <c r="O159" s="137"/>
      <c r="S159" s="55"/>
      <c r="T159" s="57"/>
      <c r="U159" s="55"/>
      <c r="V159" s="55"/>
      <c r="W159" s="53" t="s">
        <v>914</v>
      </c>
      <c r="X159" s="53" t="s">
        <v>915</v>
      </c>
      <c r="Y159" s="53" t="s">
        <v>916</v>
      </c>
      <c r="Z159" s="62"/>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3"/>
      <c r="BG159" s="63"/>
      <c r="BH159" s="63"/>
      <c r="BI159" s="63"/>
      <c r="BJ159" s="63"/>
      <c r="BK159" s="63"/>
      <c r="BL159" s="63"/>
      <c r="BM159" s="63"/>
    </row>
    <row r="160" ht="22.5" customHeight="1">
      <c r="A160" s="45">
        <v>159.0</v>
      </c>
      <c r="B160" s="45" t="s">
        <v>237</v>
      </c>
      <c r="C160" s="47" t="b">
        <v>1</v>
      </c>
      <c r="D160" s="57"/>
      <c r="E160" s="50" t="s">
        <v>288</v>
      </c>
      <c r="F160" s="50" t="s">
        <v>7254</v>
      </c>
      <c r="G160" s="50" t="s">
        <v>1399</v>
      </c>
      <c r="H160" s="51" t="s">
        <v>7475</v>
      </c>
      <c r="I160" s="45" t="s">
        <v>7476</v>
      </c>
      <c r="K160" s="53" t="s">
        <v>917</v>
      </c>
      <c r="L160" s="53" t="s">
        <v>918</v>
      </c>
      <c r="O160" s="137"/>
      <c r="S160" s="55"/>
      <c r="T160" s="57"/>
      <c r="U160" s="55"/>
      <c r="V160" s="55"/>
      <c r="W160" s="53" t="s">
        <v>919</v>
      </c>
      <c r="X160" s="53" t="s">
        <v>920</v>
      </c>
      <c r="Y160" s="53" t="s">
        <v>921</v>
      </c>
      <c r="Z160" s="58"/>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c r="BI160" s="69"/>
      <c r="BJ160" s="69"/>
      <c r="BK160" s="69"/>
      <c r="BL160" s="69"/>
      <c r="BM160" s="69"/>
    </row>
    <row r="161" ht="22.5" customHeight="1">
      <c r="A161" s="45">
        <v>160.0</v>
      </c>
      <c r="B161" s="45" t="s">
        <v>237</v>
      </c>
      <c r="C161" s="47" t="b">
        <v>1</v>
      </c>
      <c r="D161" s="57"/>
      <c r="E161" s="50" t="s">
        <v>288</v>
      </c>
      <c r="F161" s="50" t="s">
        <v>7254</v>
      </c>
      <c r="G161" s="50" t="s">
        <v>1446</v>
      </c>
      <c r="H161" s="51" t="s">
        <v>7481</v>
      </c>
      <c r="I161" s="45" t="s">
        <v>7482</v>
      </c>
      <c r="K161" s="53" t="s">
        <v>922</v>
      </c>
      <c r="L161" s="53" t="s">
        <v>923</v>
      </c>
      <c r="O161" s="137"/>
      <c r="S161" s="55"/>
      <c r="T161" s="57"/>
      <c r="U161" s="55"/>
      <c r="V161" s="55"/>
      <c r="W161" s="53" t="s">
        <v>924</v>
      </c>
      <c r="X161" s="53" t="s">
        <v>925</v>
      </c>
      <c r="Y161" s="53" t="s">
        <v>926</v>
      </c>
      <c r="Z161" s="62"/>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row>
    <row r="162" ht="22.5" customHeight="1">
      <c r="A162" s="45">
        <v>161.0</v>
      </c>
      <c r="B162" s="45" t="s">
        <v>237</v>
      </c>
      <c r="C162" s="47" t="b">
        <v>1</v>
      </c>
      <c r="D162" s="57"/>
      <c r="E162" s="50" t="s">
        <v>288</v>
      </c>
      <c r="F162" s="50" t="s">
        <v>7254</v>
      </c>
      <c r="G162" s="50" t="s">
        <v>1446</v>
      </c>
      <c r="H162" s="51" t="s">
        <v>7487</v>
      </c>
      <c r="I162" s="45" t="s">
        <v>7488</v>
      </c>
      <c r="K162" s="53" t="s">
        <v>927</v>
      </c>
      <c r="L162" s="53" t="s">
        <v>928</v>
      </c>
      <c r="O162" s="137"/>
      <c r="S162" s="55"/>
      <c r="T162" s="57"/>
      <c r="U162" s="55"/>
      <c r="V162" s="55"/>
      <c r="W162" s="53" t="s">
        <v>929</v>
      </c>
      <c r="X162" s="53" t="s">
        <v>930</v>
      </c>
      <c r="Y162" s="53" t="s">
        <v>931</v>
      </c>
      <c r="Z162" s="58"/>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c r="BI162" s="69"/>
      <c r="BJ162" s="69"/>
      <c r="BK162" s="69"/>
      <c r="BL162" s="69"/>
      <c r="BM162" s="69"/>
    </row>
    <row r="163" ht="22.5" customHeight="1">
      <c r="A163" s="45">
        <v>162.0</v>
      </c>
      <c r="B163" s="45" t="s">
        <v>237</v>
      </c>
      <c r="C163" s="47" t="b">
        <v>1</v>
      </c>
      <c r="D163" s="57"/>
      <c r="E163" s="50" t="s">
        <v>288</v>
      </c>
      <c r="F163" s="50" t="s">
        <v>7254</v>
      </c>
      <c r="G163" s="50" t="s">
        <v>1446</v>
      </c>
      <c r="H163" s="51" t="s">
        <v>7493</v>
      </c>
      <c r="I163" s="45" t="s">
        <v>7494</v>
      </c>
      <c r="K163" s="53" t="s">
        <v>932</v>
      </c>
      <c r="L163" s="53" t="s">
        <v>933</v>
      </c>
      <c r="O163" s="137"/>
      <c r="S163" s="55"/>
      <c r="T163" s="57"/>
      <c r="U163" s="55"/>
      <c r="V163" s="55"/>
      <c r="W163" s="53" t="s">
        <v>934</v>
      </c>
      <c r="X163" s="53" t="s">
        <v>935</v>
      </c>
      <c r="Y163" s="138"/>
      <c r="Z163" s="62"/>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3"/>
      <c r="BG163" s="63"/>
      <c r="BH163" s="63"/>
      <c r="BI163" s="63"/>
      <c r="BJ163" s="63"/>
      <c r="BK163" s="63"/>
      <c r="BL163" s="63"/>
      <c r="BM163" s="63"/>
    </row>
    <row r="164" ht="22.5" customHeight="1">
      <c r="A164" s="45">
        <v>163.0</v>
      </c>
      <c r="B164" s="45" t="s">
        <v>237</v>
      </c>
      <c r="C164" s="47" t="b">
        <v>1</v>
      </c>
      <c r="D164" s="57"/>
      <c r="E164" s="50" t="s">
        <v>288</v>
      </c>
      <c r="F164" s="50" t="s">
        <v>7254</v>
      </c>
      <c r="G164" s="50" t="s">
        <v>1446</v>
      </c>
      <c r="H164" s="51" t="s">
        <v>7499</v>
      </c>
      <c r="I164" s="45" t="s">
        <v>7500</v>
      </c>
      <c r="K164" s="53" t="s">
        <v>936</v>
      </c>
      <c r="L164" s="53" t="s">
        <v>937</v>
      </c>
      <c r="O164" s="137"/>
      <c r="S164" s="55"/>
      <c r="T164" s="57"/>
      <c r="U164" s="55"/>
      <c r="V164" s="55"/>
      <c r="W164" s="53" t="s">
        <v>938</v>
      </c>
      <c r="X164" s="53" t="s">
        <v>939</v>
      </c>
      <c r="Y164" s="138"/>
      <c r="Z164" s="58"/>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row>
    <row r="165" ht="22.5" customHeight="1">
      <c r="A165" s="45">
        <v>164.0</v>
      </c>
      <c r="B165" s="45" t="s">
        <v>237</v>
      </c>
      <c r="C165" s="47" t="b">
        <v>1</v>
      </c>
      <c r="D165" s="57"/>
      <c r="E165" s="50" t="s">
        <v>288</v>
      </c>
      <c r="F165" s="50" t="s">
        <v>7254</v>
      </c>
      <c r="G165" s="50" t="s">
        <v>1446</v>
      </c>
      <c r="H165" s="51" t="s">
        <v>7504</v>
      </c>
      <c r="I165" s="45" t="s">
        <v>7505</v>
      </c>
      <c r="K165" s="53" t="s">
        <v>940</v>
      </c>
      <c r="L165" s="53" t="s">
        <v>941</v>
      </c>
      <c r="O165" s="137"/>
      <c r="S165" s="55"/>
      <c r="T165" s="57"/>
      <c r="U165" s="55"/>
      <c r="V165" s="55"/>
      <c r="W165" s="53" t="s">
        <v>942</v>
      </c>
      <c r="X165" s="53" t="s">
        <v>943</v>
      </c>
      <c r="Y165" s="53" t="s">
        <v>944</v>
      </c>
      <c r="Z165" s="62"/>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3"/>
      <c r="BG165" s="63"/>
      <c r="BH165" s="63"/>
      <c r="BI165" s="63"/>
      <c r="BJ165" s="63"/>
      <c r="BK165" s="63"/>
      <c r="BL165" s="63"/>
      <c r="BM165" s="63"/>
    </row>
    <row r="166" ht="22.5" customHeight="1">
      <c r="A166" s="45">
        <v>165.0</v>
      </c>
      <c r="B166" s="87" t="s">
        <v>237</v>
      </c>
      <c r="C166" s="88" t="b">
        <v>1</v>
      </c>
      <c r="D166" s="89"/>
      <c r="E166" s="89" t="s">
        <v>288</v>
      </c>
      <c r="F166" s="89" t="s">
        <v>7254</v>
      </c>
      <c r="G166" s="89" t="s">
        <v>1446</v>
      </c>
      <c r="H166" s="87" t="s">
        <v>7511</v>
      </c>
      <c r="I166" s="87" t="s">
        <v>7512</v>
      </c>
      <c r="J166" s="90"/>
      <c r="K166" s="87" t="s">
        <v>7513</v>
      </c>
      <c r="L166" s="87" t="s">
        <v>7514</v>
      </c>
      <c r="M166" s="90"/>
      <c r="N166" s="90"/>
      <c r="O166" s="90"/>
      <c r="S166" s="55"/>
      <c r="T166" s="57"/>
      <c r="U166" s="55"/>
      <c r="V166" s="55"/>
      <c r="W166" s="87" t="s">
        <v>7515</v>
      </c>
      <c r="X166" s="87" t="s">
        <v>7516</v>
      </c>
      <c r="Y166" s="87" t="s">
        <v>7517</v>
      </c>
      <c r="Z166" s="91"/>
      <c r="AA166" s="92"/>
      <c r="AB166" s="92"/>
      <c r="AC166" s="92"/>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row>
    <row r="167" ht="22.5" customHeight="1">
      <c r="A167" s="45">
        <v>166.0</v>
      </c>
      <c r="B167" s="45" t="s">
        <v>237</v>
      </c>
      <c r="C167" s="47" t="b">
        <v>1</v>
      </c>
      <c r="D167" s="57"/>
      <c r="E167" s="50" t="s">
        <v>288</v>
      </c>
      <c r="F167" s="50" t="s">
        <v>7254</v>
      </c>
      <c r="G167" s="50" t="s">
        <v>1446</v>
      </c>
      <c r="H167" s="51" t="s">
        <v>7518</v>
      </c>
      <c r="I167" s="45" t="s">
        <v>7519</v>
      </c>
      <c r="K167" s="53" t="s">
        <v>950</v>
      </c>
      <c r="L167" s="53" t="s">
        <v>951</v>
      </c>
      <c r="O167" s="137"/>
      <c r="S167" s="55"/>
      <c r="T167" s="57"/>
      <c r="U167" s="55"/>
      <c r="V167" s="55"/>
      <c r="W167" s="53" t="s">
        <v>952</v>
      </c>
      <c r="X167" s="53" t="s">
        <v>953</v>
      </c>
      <c r="Y167" s="138"/>
      <c r="Z167" s="62"/>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3"/>
      <c r="BG167" s="63"/>
      <c r="BH167" s="63"/>
      <c r="BI167" s="63"/>
      <c r="BJ167" s="63"/>
      <c r="BK167" s="63"/>
      <c r="BL167" s="63"/>
      <c r="BM167" s="63"/>
    </row>
    <row r="168" ht="22.5" customHeight="1">
      <c r="A168" s="45">
        <v>167.0</v>
      </c>
      <c r="B168" s="45" t="s">
        <v>237</v>
      </c>
      <c r="C168" s="47" t="b">
        <v>1</v>
      </c>
      <c r="D168" s="57"/>
      <c r="E168" s="50" t="s">
        <v>288</v>
      </c>
      <c r="F168" s="50" t="s">
        <v>7254</v>
      </c>
      <c r="G168" s="50" t="s">
        <v>1446</v>
      </c>
      <c r="H168" s="51" t="s">
        <v>7523</v>
      </c>
      <c r="I168" s="45" t="s">
        <v>7524</v>
      </c>
      <c r="K168" s="53" t="s">
        <v>954</v>
      </c>
      <c r="L168" s="53" t="s">
        <v>955</v>
      </c>
      <c r="O168" s="137"/>
      <c r="S168" s="55"/>
      <c r="T168" s="57"/>
      <c r="U168" s="55"/>
      <c r="V168" s="55"/>
      <c r="W168" s="53" t="s">
        <v>956</v>
      </c>
      <c r="X168" s="53" t="s">
        <v>957</v>
      </c>
      <c r="Y168" s="53" t="s">
        <v>958</v>
      </c>
      <c r="Z168" s="58"/>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c r="BI168" s="69"/>
      <c r="BJ168" s="69"/>
      <c r="BK168" s="69"/>
      <c r="BL168" s="69"/>
      <c r="BM168" s="69"/>
    </row>
    <row r="169" ht="22.5" customHeight="1">
      <c r="A169" s="45">
        <v>168.0</v>
      </c>
      <c r="B169" s="45" t="s">
        <v>237</v>
      </c>
      <c r="C169" s="47" t="b">
        <v>1</v>
      </c>
      <c r="D169" s="57"/>
      <c r="E169" s="50" t="s">
        <v>288</v>
      </c>
      <c r="F169" s="50" t="s">
        <v>7254</v>
      </c>
      <c r="G169" s="50" t="s">
        <v>1446</v>
      </c>
      <c r="H169" s="51" t="s">
        <v>7529</v>
      </c>
      <c r="I169" s="45" t="s">
        <v>7530</v>
      </c>
      <c r="K169" s="53" t="s">
        <v>959</v>
      </c>
      <c r="L169" s="53" t="s">
        <v>960</v>
      </c>
      <c r="O169" s="137"/>
      <c r="S169" s="55"/>
      <c r="T169" s="57"/>
      <c r="U169" s="55"/>
      <c r="V169" s="55"/>
      <c r="W169" s="53" t="s">
        <v>961</v>
      </c>
      <c r="X169" s="53" t="s">
        <v>962</v>
      </c>
      <c r="Y169" s="138"/>
      <c r="Z169" s="62"/>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row>
    <row r="170" ht="22.5" customHeight="1">
      <c r="A170" s="45">
        <v>169.0</v>
      </c>
      <c r="B170" s="45" t="s">
        <v>237</v>
      </c>
      <c r="C170" s="47" t="b">
        <v>1</v>
      </c>
      <c r="D170" s="57"/>
      <c r="E170" s="50" t="s">
        <v>288</v>
      </c>
      <c r="F170" s="50" t="s">
        <v>7254</v>
      </c>
      <c r="G170" s="50" t="s">
        <v>1446</v>
      </c>
      <c r="H170" s="51" t="s">
        <v>7534</v>
      </c>
      <c r="I170" s="45" t="s">
        <v>7535</v>
      </c>
      <c r="K170" s="53" t="s">
        <v>963</v>
      </c>
      <c r="L170" s="53" t="s">
        <v>964</v>
      </c>
      <c r="O170" s="137"/>
      <c r="S170" s="55"/>
      <c r="T170" s="57"/>
      <c r="U170" s="55"/>
      <c r="V170" s="55"/>
      <c r="W170" s="53" t="s">
        <v>965</v>
      </c>
      <c r="X170" s="53" t="s">
        <v>966</v>
      </c>
      <c r="Y170" s="53" t="s">
        <v>967</v>
      </c>
      <c r="Z170" s="58"/>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c r="BI170" s="69"/>
      <c r="BJ170" s="69"/>
      <c r="BK170" s="69"/>
      <c r="BL170" s="69"/>
      <c r="BM170" s="69"/>
    </row>
    <row r="171" ht="22.5" customHeight="1">
      <c r="A171" s="45">
        <v>170.0</v>
      </c>
      <c r="B171" s="45" t="s">
        <v>237</v>
      </c>
      <c r="C171" s="47" t="b">
        <v>1</v>
      </c>
      <c r="D171" s="57"/>
      <c r="E171" s="50" t="s">
        <v>288</v>
      </c>
      <c r="F171" s="50" t="s">
        <v>7254</v>
      </c>
      <c r="G171" s="50" t="s">
        <v>1446</v>
      </c>
      <c r="H171" s="51" t="s">
        <v>7539</v>
      </c>
      <c r="I171" s="45" t="s">
        <v>7540</v>
      </c>
      <c r="K171" s="53" t="s">
        <v>968</v>
      </c>
      <c r="L171" s="53" t="s">
        <v>969</v>
      </c>
      <c r="O171" s="137"/>
      <c r="S171" s="55"/>
      <c r="T171" s="57"/>
      <c r="U171" s="55"/>
      <c r="V171" s="55"/>
      <c r="W171" s="53" t="s">
        <v>970</v>
      </c>
      <c r="X171" s="53" t="s">
        <v>971</v>
      </c>
      <c r="Y171" s="53" t="s">
        <v>972</v>
      </c>
      <c r="Z171" s="62"/>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row>
    <row r="172" ht="22.5" customHeight="1">
      <c r="A172" s="45">
        <v>171.0</v>
      </c>
      <c r="B172" s="45" t="s">
        <v>237</v>
      </c>
      <c r="C172" s="47" t="b">
        <v>1</v>
      </c>
      <c r="D172" s="57"/>
      <c r="E172" s="50" t="s">
        <v>288</v>
      </c>
      <c r="F172" s="50" t="s">
        <v>7254</v>
      </c>
      <c r="G172" s="50" t="s">
        <v>1446</v>
      </c>
      <c r="H172" s="51" t="s">
        <v>7546</v>
      </c>
      <c r="I172" s="45" t="s">
        <v>7547</v>
      </c>
      <c r="K172" s="53" t="s">
        <v>975</v>
      </c>
      <c r="L172" s="53" t="s">
        <v>976</v>
      </c>
      <c r="O172" s="137"/>
      <c r="S172" s="55"/>
      <c r="T172" s="57"/>
      <c r="U172" s="55"/>
      <c r="V172" s="55"/>
      <c r="W172" s="53" t="s">
        <v>977</v>
      </c>
      <c r="X172" s="53" t="s">
        <v>978</v>
      </c>
      <c r="Y172" s="53" t="s">
        <v>979</v>
      </c>
      <c r="Z172" s="58"/>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row>
    <row r="173" ht="22.5" customHeight="1">
      <c r="A173" s="45">
        <v>172.0</v>
      </c>
      <c r="B173" s="45" t="s">
        <v>237</v>
      </c>
      <c r="C173" s="47" t="b">
        <v>1</v>
      </c>
      <c r="D173" s="57"/>
      <c r="E173" s="50" t="s">
        <v>288</v>
      </c>
      <c r="F173" s="50" t="s">
        <v>7254</v>
      </c>
      <c r="G173" s="50" t="s">
        <v>1446</v>
      </c>
      <c r="H173" s="51" t="s">
        <v>7552</v>
      </c>
      <c r="I173" s="45" t="s">
        <v>7553</v>
      </c>
      <c r="K173" s="53" t="s">
        <v>980</v>
      </c>
      <c r="L173" s="53" t="s">
        <v>981</v>
      </c>
      <c r="O173" s="137"/>
      <c r="S173" s="55"/>
      <c r="T173" s="57"/>
      <c r="U173" s="55"/>
      <c r="V173" s="55"/>
      <c r="W173" s="53" t="s">
        <v>982</v>
      </c>
      <c r="X173" s="53" t="s">
        <v>983</v>
      </c>
      <c r="Y173" s="53" t="s">
        <v>984</v>
      </c>
      <c r="Z173" s="62"/>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row>
    <row r="174" ht="22.5" customHeight="1">
      <c r="A174" s="45">
        <v>173.0</v>
      </c>
      <c r="B174" s="45" t="s">
        <v>237</v>
      </c>
      <c r="C174" s="47" t="b">
        <v>1</v>
      </c>
      <c r="D174" s="57"/>
      <c r="E174" s="50" t="s">
        <v>288</v>
      </c>
      <c r="F174" s="50" t="s">
        <v>7254</v>
      </c>
      <c r="G174" s="50" t="s">
        <v>1446</v>
      </c>
      <c r="H174" s="51" t="s">
        <v>7555</v>
      </c>
      <c r="I174" s="45" t="s">
        <v>7556</v>
      </c>
      <c r="K174" s="53" t="s">
        <v>963</v>
      </c>
      <c r="L174" s="53" t="s">
        <v>964</v>
      </c>
      <c r="O174" s="137"/>
      <c r="S174" s="55"/>
      <c r="T174" s="57"/>
      <c r="U174" s="55"/>
      <c r="V174" s="55"/>
      <c r="W174" s="53" t="s">
        <v>965</v>
      </c>
      <c r="X174" s="53" t="s">
        <v>985</v>
      </c>
      <c r="Y174" s="53" t="s">
        <v>967</v>
      </c>
      <c r="Z174" s="58"/>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row>
    <row r="175" ht="22.5" customHeight="1">
      <c r="A175" s="45">
        <v>174.0</v>
      </c>
      <c r="B175" s="45" t="s">
        <v>237</v>
      </c>
      <c r="C175" s="47" t="b">
        <v>1</v>
      </c>
      <c r="D175" s="57"/>
      <c r="E175" s="50" t="s">
        <v>288</v>
      </c>
      <c r="F175" s="50" t="s">
        <v>7254</v>
      </c>
      <c r="G175" s="50" t="s">
        <v>1446</v>
      </c>
      <c r="H175" s="51" t="s">
        <v>7558</v>
      </c>
      <c r="I175" s="45" t="s">
        <v>7559</v>
      </c>
      <c r="K175" s="53" t="s">
        <v>986</v>
      </c>
      <c r="L175" s="53" t="s">
        <v>987</v>
      </c>
      <c r="O175" s="137"/>
      <c r="S175" s="55"/>
      <c r="T175" s="57"/>
      <c r="U175" s="55"/>
      <c r="V175" s="55"/>
      <c r="W175" s="53" t="s">
        <v>988</v>
      </c>
      <c r="X175" s="53" t="s">
        <v>989</v>
      </c>
      <c r="Y175" s="53" t="s">
        <v>990</v>
      </c>
      <c r="Z175" s="62"/>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row>
    <row r="176" ht="22.5" customHeight="1">
      <c r="A176" s="45">
        <v>175.0</v>
      </c>
      <c r="B176" s="45" t="s">
        <v>237</v>
      </c>
      <c r="C176" s="47" t="b">
        <v>1</v>
      </c>
      <c r="D176" s="57"/>
      <c r="E176" s="50" t="s">
        <v>288</v>
      </c>
      <c r="F176" s="50" t="s">
        <v>7254</v>
      </c>
      <c r="G176" s="50" t="s">
        <v>1446</v>
      </c>
      <c r="H176" s="51" t="s">
        <v>7563</v>
      </c>
      <c r="I176" s="45" t="s">
        <v>7564</v>
      </c>
      <c r="K176" s="53" t="s">
        <v>991</v>
      </c>
      <c r="L176" s="53" t="s">
        <v>992</v>
      </c>
      <c r="O176" s="137"/>
      <c r="S176" s="55"/>
      <c r="T176" s="57"/>
      <c r="U176" s="55"/>
      <c r="V176" s="55"/>
      <c r="W176" s="53" t="s">
        <v>993</v>
      </c>
      <c r="X176" s="53" t="s">
        <v>994</v>
      </c>
      <c r="Y176" s="53" t="s">
        <v>995</v>
      </c>
      <c r="Z176" s="58"/>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row>
    <row r="177" ht="22.5" customHeight="1">
      <c r="A177" s="45">
        <v>176.0</v>
      </c>
      <c r="B177" s="45" t="s">
        <v>237</v>
      </c>
      <c r="C177" s="47" t="b">
        <v>1</v>
      </c>
      <c r="D177" s="57"/>
      <c r="E177" s="50" t="s">
        <v>288</v>
      </c>
      <c r="F177" s="50" t="s">
        <v>7254</v>
      </c>
      <c r="G177" s="50" t="s">
        <v>1446</v>
      </c>
      <c r="H177" s="51" t="s">
        <v>7567</v>
      </c>
      <c r="I177" s="45" t="s">
        <v>7568</v>
      </c>
      <c r="K177" s="53" t="s">
        <v>996</v>
      </c>
      <c r="L177" s="53" t="s">
        <v>997</v>
      </c>
      <c r="O177" s="137"/>
      <c r="S177" s="55"/>
      <c r="T177" s="57"/>
      <c r="U177" s="55"/>
      <c r="V177" s="55"/>
      <c r="W177" s="53" t="s">
        <v>998</v>
      </c>
      <c r="X177" s="53" t="s">
        <v>999</v>
      </c>
      <c r="Y177" s="138"/>
      <c r="Z177" s="62"/>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row>
    <row r="178" ht="22.5" customHeight="1">
      <c r="A178" s="45">
        <v>177.0</v>
      </c>
      <c r="B178" s="45" t="s">
        <v>237</v>
      </c>
      <c r="C178" s="47" t="b">
        <v>1</v>
      </c>
      <c r="D178" s="57"/>
      <c r="E178" s="50" t="s">
        <v>288</v>
      </c>
      <c r="F178" s="50" t="s">
        <v>7254</v>
      </c>
      <c r="G178" s="50" t="s">
        <v>1446</v>
      </c>
      <c r="H178" s="51" t="s">
        <v>7572</v>
      </c>
      <c r="I178" s="45" t="s">
        <v>7573</v>
      </c>
      <c r="K178" s="53" t="s">
        <v>1000</v>
      </c>
      <c r="L178" s="53" t="s">
        <v>1001</v>
      </c>
      <c r="O178" s="137"/>
      <c r="S178" s="55"/>
      <c r="T178" s="57"/>
      <c r="U178" s="55"/>
      <c r="V178" s="55"/>
      <c r="W178" s="53" t="s">
        <v>1002</v>
      </c>
      <c r="X178" s="53" t="s">
        <v>1003</v>
      </c>
      <c r="Y178" s="53" t="s">
        <v>1004</v>
      </c>
      <c r="Z178" s="58"/>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c r="BI178" s="69"/>
      <c r="BJ178" s="69"/>
      <c r="BK178" s="69"/>
      <c r="BL178" s="69"/>
      <c r="BM178" s="69"/>
    </row>
    <row r="179" ht="22.5" customHeight="1">
      <c r="A179" s="45">
        <v>178.0</v>
      </c>
      <c r="B179" s="45" t="s">
        <v>237</v>
      </c>
      <c r="C179" s="47" t="b">
        <v>1</v>
      </c>
      <c r="D179" s="57"/>
      <c r="E179" s="50" t="s">
        <v>288</v>
      </c>
      <c r="F179" s="50" t="s">
        <v>7254</v>
      </c>
      <c r="G179" s="50" t="s">
        <v>1446</v>
      </c>
      <c r="H179" s="51" t="s">
        <v>7577</v>
      </c>
      <c r="I179" s="45" t="s">
        <v>7578</v>
      </c>
      <c r="K179" s="53" t="s">
        <v>1005</v>
      </c>
      <c r="L179" s="53" t="s">
        <v>1006</v>
      </c>
      <c r="O179" s="137"/>
      <c r="S179" s="55"/>
      <c r="T179" s="57"/>
      <c r="U179" s="55"/>
      <c r="V179" s="55"/>
      <c r="W179" s="53" t="s">
        <v>1007</v>
      </c>
      <c r="X179" s="53" t="s">
        <v>1008</v>
      </c>
      <c r="Y179" s="53" t="s">
        <v>1009</v>
      </c>
      <c r="Z179" s="62"/>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row>
    <row r="180" ht="22.5" customHeight="1">
      <c r="A180" s="45">
        <v>179.0</v>
      </c>
      <c r="B180" s="45" t="s">
        <v>237</v>
      </c>
      <c r="C180" s="47" t="b">
        <v>1</v>
      </c>
      <c r="D180" s="57"/>
      <c r="E180" s="50" t="s">
        <v>288</v>
      </c>
      <c r="F180" s="50" t="s">
        <v>7254</v>
      </c>
      <c r="G180" s="50" t="s">
        <v>1446</v>
      </c>
      <c r="H180" s="51" t="s">
        <v>7582</v>
      </c>
      <c r="I180" s="45" t="s">
        <v>7583</v>
      </c>
      <c r="K180" s="53" t="s">
        <v>1010</v>
      </c>
      <c r="L180" s="53" t="s">
        <v>1011</v>
      </c>
      <c r="O180" s="137"/>
      <c r="S180" s="55"/>
      <c r="T180" s="57"/>
      <c r="U180" s="55"/>
      <c r="V180" s="55"/>
      <c r="W180" s="53" t="s">
        <v>1012</v>
      </c>
      <c r="X180" s="53" t="s">
        <v>1013</v>
      </c>
      <c r="Y180" s="53" t="s">
        <v>1014</v>
      </c>
      <c r="Z180" s="58"/>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c r="BI180" s="69"/>
      <c r="BJ180" s="69"/>
      <c r="BK180" s="69"/>
      <c r="BL180" s="69"/>
      <c r="BM180" s="69"/>
    </row>
    <row r="181" ht="22.5" customHeight="1">
      <c r="A181" s="45">
        <v>180.0</v>
      </c>
      <c r="B181" s="45" t="s">
        <v>237</v>
      </c>
      <c r="C181" s="47" t="b">
        <v>1</v>
      </c>
      <c r="D181" s="57"/>
      <c r="E181" s="50" t="s">
        <v>288</v>
      </c>
      <c r="F181" s="50" t="s">
        <v>7254</v>
      </c>
      <c r="G181" s="50" t="s">
        <v>1446</v>
      </c>
      <c r="H181" s="51" t="s">
        <v>7587</v>
      </c>
      <c r="I181" s="45" t="s">
        <v>7568</v>
      </c>
      <c r="K181" s="53" t="s">
        <v>996</v>
      </c>
      <c r="L181" s="53" t="s">
        <v>997</v>
      </c>
      <c r="O181" s="137"/>
      <c r="S181" s="55"/>
      <c r="T181" s="57"/>
      <c r="U181" s="55"/>
      <c r="V181" s="55"/>
      <c r="W181" s="53" t="s">
        <v>998</v>
      </c>
      <c r="X181" s="53" t="s">
        <v>1015</v>
      </c>
      <c r="Y181" s="138"/>
      <c r="Z181" s="62"/>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row>
    <row r="182" ht="22.5" customHeight="1">
      <c r="A182" s="45">
        <v>181.0</v>
      </c>
      <c r="B182" s="45" t="s">
        <v>237</v>
      </c>
      <c r="C182" s="47" t="b">
        <v>1</v>
      </c>
      <c r="D182" s="57"/>
      <c r="E182" s="50" t="s">
        <v>288</v>
      </c>
      <c r="F182" s="50" t="s">
        <v>7254</v>
      </c>
      <c r="G182" s="50" t="s">
        <v>1446</v>
      </c>
      <c r="H182" s="51" t="s">
        <v>7590</v>
      </c>
      <c r="I182" s="45" t="s">
        <v>7591</v>
      </c>
      <c r="K182" s="53" t="s">
        <v>1016</v>
      </c>
      <c r="L182" s="53" t="s">
        <v>1017</v>
      </c>
      <c r="O182" s="137"/>
      <c r="S182" s="55"/>
      <c r="T182" s="57"/>
      <c r="U182" s="55"/>
      <c r="V182" s="55"/>
      <c r="W182" s="53" t="s">
        <v>1018</v>
      </c>
      <c r="X182" s="53" t="s">
        <v>1019</v>
      </c>
      <c r="Y182" s="53" t="s">
        <v>1020</v>
      </c>
      <c r="Z182" s="58"/>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c r="BI182" s="69"/>
      <c r="BJ182" s="69"/>
      <c r="BK182" s="69"/>
      <c r="BL182" s="69"/>
      <c r="BM182" s="69"/>
    </row>
    <row r="183" ht="22.5" customHeight="1">
      <c r="A183" s="45">
        <v>182.0</v>
      </c>
      <c r="B183" s="45" t="s">
        <v>237</v>
      </c>
      <c r="C183" s="47" t="b">
        <v>1</v>
      </c>
      <c r="D183" s="57"/>
      <c r="E183" s="50" t="s">
        <v>288</v>
      </c>
      <c r="F183" s="50" t="s">
        <v>7254</v>
      </c>
      <c r="G183" s="50" t="s">
        <v>1446</v>
      </c>
      <c r="H183" s="51" t="s">
        <v>7597</v>
      </c>
      <c r="I183" s="45" t="s">
        <v>7598</v>
      </c>
      <c r="K183" s="53" t="s">
        <v>1021</v>
      </c>
      <c r="L183" s="53" t="s">
        <v>1022</v>
      </c>
      <c r="O183" s="137"/>
      <c r="S183" s="55"/>
      <c r="T183" s="57"/>
      <c r="U183" s="55"/>
      <c r="V183" s="55"/>
      <c r="W183" s="53" t="s">
        <v>1023</v>
      </c>
      <c r="X183" s="53" t="s">
        <v>1024</v>
      </c>
      <c r="Y183" s="53" t="s">
        <v>1025</v>
      </c>
      <c r="Z183" s="62"/>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63"/>
      <c r="BM183" s="63"/>
    </row>
    <row r="184" ht="22.5" customHeight="1">
      <c r="A184" s="45">
        <v>183.0</v>
      </c>
      <c r="B184" s="45" t="s">
        <v>237</v>
      </c>
      <c r="C184" s="47" t="b">
        <v>1</v>
      </c>
      <c r="D184" s="57"/>
      <c r="E184" s="50" t="s">
        <v>288</v>
      </c>
      <c r="F184" s="50" t="s">
        <v>7254</v>
      </c>
      <c r="G184" s="50" t="s">
        <v>1446</v>
      </c>
      <c r="H184" s="51" t="s">
        <v>7603</v>
      </c>
      <c r="I184" s="45" t="s">
        <v>7604</v>
      </c>
      <c r="K184" s="53" t="s">
        <v>1026</v>
      </c>
      <c r="L184" s="53" t="s">
        <v>1027</v>
      </c>
      <c r="O184" s="137"/>
      <c r="S184" s="55"/>
      <c r="T184" s="57"/>
      <c r="U184" s="55"/>
      <c r="V184" s="55"/>
      <c r="W184" s="53" t="s">
        <v>1028</v>
      </c>
      <c r="X184" s="53" t="s">
        <v>1029</v>
      </c>
      <c r="Y184" s="53" t="s">
        <v>1030</v>
      </c>
      <c r="Z184" s="58"/>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c r="BI184" s="69"/>
      <c r="BJ184" s="69"/>
      <c r="BK184" s="69"/>
      <c r="BL184" s="69"/>
      <c r="BM184" s="69"/>
    </row>
    <row r="185" ht="22.5" customHeight="1">
      <c r="A185" s="45">
        <v>184.0</v>
      </c>
      <c r="B185" s="45" t="s">
        <v>237</v>
      </c>
      <c r="C185" s="47" t="b">
        <v>1</v>
      </c>
      <c r="D185" s="57"/>
      <c r="E185" s="50" t="s">
        <v>288</v>
      </c>
      <c r="F185" s="50" t="s">
        <v>7609</v>
      </c>
      <c r="G185" s="50" t="s">
        <v>1772</v>
      </c>
      <c r="H185" s="51" t="s">
        <v>7610</v>
      </c>
      <c r="I185" s="45" t="s">
        <v>7611</v>
      </c>
      <c r="K185" s="53" t="s">
        <v>1031</v>
      </c>
      <c r="L185" s="53" t="s">
        <v>1033</v>
      </c>
      <c r="O185" s="137"/>
      <c r="S185" s="55"/>
      <c r="T185" s="57"/>
      <c r="U185" s="55"/>
      <c r="V185" s="55"/>
      <c r="W185" s="53" t="s">
        <v>1034</v>
      </c>
      <c r="X185" s="53" t="s">
        <v>1035</v>
      </c>
      <c r="Y185" s="53" t="s">
        <v>1037</v>
      </c>
      <c r="Z185" s="62"/>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row>
    <row r="186" ht="22.5" customHeight="1">
      <c r="A186" s="45">
        <v>185.0</v>
      </c>
      <c r="B186" s="45" t="s">
        <v>237</v>
      </c>
      <c r="C186" s="47" t="b">
        <v>1</v>
      </c>
      <c r="D186" s="57"/>
      <c r="E186" s="50" t="s">
        <v>288</v>
      </c>
      <c r="F186" s="50" t="s">
        <v>7609</v>
      </c>
      <c r="G186" s="50" t="s">
        <v>1772</v>
      </c>
      <c r="H186" s="51" t="s">
        <v>7614</v>
      </c>
      <c r="I186" s="45" t="s">
        <v>7615</v>
      </c>
      <c r="K186" s="53" t="s">
        <v>1038</v>
      </c>
      <c r="L186" s="53" t="s">
        <v>1039</v>
      </c>
      <c r="O186" s="137"/>
      <c r="S186" s="55"/>
      <c r="T186" s="57"/>
      <c r="U186" s="55"/>
      <c r="V186" s="55"/>
      <c r="W186" s="53" t="s">
        <v>1040</v>
      </c>
      <c r="X186" s="53" t="s">
        <v>1041</v>
      </c>
      <c r="Y186" s="53" t="s">
        <v>1042</v>
      </c>
      <c r="Z186" s="58"/>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c r="BI186" s="69"/>
      <c r="BJ186" s="69"/>
      <c r="BK186" s="69"/>
      <c r="BL186" s="69"/>
      <c r="BM186" s="69"/>
    </row>
    <row r="187" ht="22.5" customHeight="1">
      <c r="A187" s="45">
        <v>186.0</v>
      </c>
      <c r="B187" s="45" t="s">
        <v>237</v>
      </c>
      <c r="C187" s="47" t="b">
        <v>1</v>
      </c>
      <c r="D187" s="57"/>
      <c r="E187" s="50" t="s">
        <v>288</v>
      </c>
      <c r="F187" s="50" t="s">
        <v>7609</v>
      </c>
      <c r="G187" s="50" t="s">
        <v>1772</v>
      </c>
      <c r="H187" s="51" t="s">
        <v>7619</v>
      </c>
      <c r="I187" s="45" t="s">
        <v>9312</v>
      </c>
      <c r="K187" s="53" t="s">
        <v>1043</v>
      </c>
      <c r="L187" s="53" t="s">
        <v>1044</v>
      </c>
      <c r="O187" s="137"/>
      <c r="S187" s="55"/>
      <c r="T187" s="57"/>
      <c r="U187" s="55"/>
      <c r="V187" s="55"/>
      <c r="W187" s="53" t="s">
        <v>1045</v>
      </c>
      <c r="X187" s="53" t="s">
        <v>1046</v>
      </c>
      <c r="Y187" s="53" t="s">
        <v>1047</v>
      </c>
      <c r="Z187" s="62"/>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row>
    <row r="188" ht="22.5" customHeight="1">
      <c r="A188" s="45">
        <v>187.0</v>
      </c>
      <c r="B188" s="45" t="s">
        <v>237</v>
      </c>
      <c r="C188" s="47" t="b">
        <v>1</v>
      </c>
      <c r="D188" s="57"/>
      <c r="E188" s="50" t="s">
        <v>288</v>
      </c>
      <c r="F188" s="50" t="s">
        <v>7609</v>
      </c>
      <c r="G188" s="50" t="s">
        <v>1866</v>
      </c>
      <c r="H188" s="51" t="s">
        <v>7627</v>
      </c>
      <c r="I188" s="45" t="s">
        <v>7628</v>
      </c>
      <c r="K188" s="53" t="s">
        <v>1048</v>
      </c>
      <c r="L188" s="53" t="s">
        <v>1049</v>
      </c>
      <c r="O188" s="137"/>
      <c r="S188" s="55"/>
      <c r="T188" s="57"/>
      <c r="U188" s="55"/>
      <c r="V188" s="55"/>
      <c r="W188" s="53" t="s">
        <v>1050</v>
      </c>
      <c r="X188" s="53" t="s">
        <v>1051</v>
      </c>
      <c r="Y188" s="53" t="s">
        <v>1052</v>
      </c>
      <c r="Z188" s="58"/>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c r="BI188" s="69"/>
      <c r="BJ188" s="69"/>
      <c r="BK188" s="69"/>
      <c r="BL188" s="69"/>
      <c r="BM188" s="69"/>
    </row>
    <row r="189" ht="22.5" customHeight="1">
      <c r="A189" s="45">
        <v>188.0</v>
      </c>
      <c r="B189" s="45" t="s">
        <v>237</v>
      </c>
      <c r="C189" s="47" t="b">
        <v>1</v>
      </c>
      <c r="D189" s="57"/>
      <c r="E189" s="50" t="s">
        <v>288</v>
      </c>
      <c r="F189" s="50" t="s">
        <v>7609</v>
      </c>
      <c r="G189" s="50" t="s">
        <v>1866</v>
      </c>
      <c r="H189" s="51" t="s">
        <v>7632</v>
      </c>
      <c r="I189" s="45" t="s">
        <v>7628</v>
      </c>
      <c r="K189" s="53" t="s">
        <v>1053</v>
      </c>
      <c r="L189" s="53" t="s">
        <v>1054</v>
      </c>
      <c r="O189" s="137"/>
      <c r="S189" s="55"/>
      <c r="T189" s="57"/>
      <c r="U189" s="55"/>
      <c r="V189" s="55"/>
      <c r="W189" s="53" t="s">
        <v>1055</v>
      </c>
      <c r="X189" s="53" t="s">
        <v>1056</v>
      </c>
      <c r="Y189" s="53" t="s">
        <v>1057</v>
      </c>
      <c r="Z189" s="62"/>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row>
    <row r="190" ht="22.5" customHeight="1">
      <c r="A190" s="45">
        <v>189.0</v>
      </c>
      <c r="B190" s="45" t="s">
        <v>237</v>
      </c>
      <c r="C190" s="47" t="b">
        <v>1</v>
      </c>
      <c r="D190" s="57"/>
      <c r="E190" s="50" t="s">
        <v>288</v>
      </c>
      <c r="F190" s="50" t="s">
        <v>7609</v>
      </c>
      <c r="G190" s="50" t="s">
        <v>1866</v>
      </c>
      <c r="H190" s="51" t="s">
        <v>7636</v>
      </c>
      <c r="I190" s="45" t="s">
        <v>7637</v>
      </c>
      <c r="K190" s="53" t="s">
        <v>1058</v>
      </c>
      <c r="L190" s="53" t="s">
        <v>1059</v>
      </c>
      <c r="O190" s="137"/>
      <c r="S190" s="55"/>
      <c r="T190" s="57"/>
      <c r="U190" s="55"/>
      <c r="V190" s="55"/>
      <c r="W190" s="53" t="s">
        <v>1060</v>
      </c>
      <c r="X190" s="53" t="s">
        <v>1061</v>
      </c>
      <c r="Y190" s="53" t="s">
        <v>1062</v>
      </c>
      <c r="Z190" s="58"/>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row>
    <row r="191" ht="22.5" customHeight="1">
      <c r="A191" s="45">
        <v>190.0</v>
      </c>
      <c r="B191" s="45" t="s">
        <v>237</v>
      </c>
      <c r="C191" s="47" t="b">
        <v>1</v>
      </c>
      <c r="D191" s="57"/>
      <c r="E191" s="50" t="s">
        <v>288</v>
      </c>
      <c r="F191" s="50" t="s">
        <v>7609</v>
      </c>
      <c r="G191" s="50" t="s">
        <v>1866</v>
      </c>
      <c r="H191" s="51" t="s">
        <v>7642</v>
      </c>
      <c r="I191" s="45" t="s">
        <v>7643</v>
      </c>
      <c r="K191" s="53" t="s">
        <v>1063</v>
      </c>
      <c r="L191" s="53" t="s">
        <v>1064</v>
      </c>
      <c r="O191" s="137"/>
      <c r="S191" s="55"/>
      <c r="T191" s="57"/>
      <c r="U191" s="55"/>
      <c r="V191" s="55"/>
      <c r="W191" s="53" t="s">
        <v>1065</v>
      </c>
      <c r="X191" s="53" t="s">
        <v>1066</v>
      </c>
      <c r="Y191" s="53" t="s">
        <v>1067</v>
      </c>
      <c r="Z191" s="62"/>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row>
    <row r="192" ht="22.5" customHeight="1">
      <c r="A192" s="45">
        <v>191.0</v>
      </c>
      <c r="B192" s="45" t="s">
        <v>237</v>
      </c>
      <c r="C192" s="47" t="b">
        <v>1</v>
      </c>
      <c r="D192" s="57"/>
      <c r="E192" s="50" t="s">
        <v>288</v>
      </c>
      <c r="F192" s="50" t="s">
        <v>7609</v>
      </c>
      <c r="G192" s="50" t="s">
        <v>1866</v>
      </c>
      <c r="H192" s="51" t="s">
        <v>7648</v>
      </c>
      <c r="I192" s="45" t="s">
        <v>7649</v>
      </c>
      <c r="K192" s="53" t="s">
        <v>1068</v>
      </c>
      <c r="L192" s="53" t="s">
        <v>1069</v>
      </c>
      <c r="O192" s="137"/>
      <c r="S192" s="55"/>
      <c r="T192" s="57"/>
      <c r="U192" s="55"/>
      <c r="V192" s="55"/>
      <c r="W192" s="53" t="s">
        <v>1070</v>
      </c>
      <c r="X192" s="53" t="s">
        <v>1071</v>
      </c>
      <c r="Y192" s="53" t="s">
        <v>1072</v>
      </c>
      <c r="Z192" s="58"/>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row>
    <row r="193" ht="22.5" customHeight="1">
      <c r="A193" s="45">
        <v>192.0</v>
      </c>
      <c r="B193" s="45" t="s">
        <v>237</v>
      </c>
      <c r="C193" s="47" t="b">
        <v>1</v>
      </c>
      <c r="D193" s="57"/>
      <c r="E193" s="50" t="s">
        <v>288</v>
      </c>
      <c r="F193" s="50" t="s">
        <v>7609</v>
      </c>
      <c r="G193" s="50" t="s">
        <v>1866</v>
      </c>
      <c r="H193" s="51" t="s">
        <v>7654</v>
      </c>
      <c r="I193" s="45" t="s">
        <v>7655</v>
      </c>
      <c r="K193" s="53" t="s">
        <v>1073</v>
      </c>
      <c r="L193" s="53" t="s">
        <v>1074</v>
      </c>
      <c r="O193" s="137"/>
      <c r="S193" s="55"/>
      <c r="T193" s="57"/>
      <c r="U193" s="55"/>
      <c r="V193" s="55"/>
      <c r="W193" s="53" t="s">
        <v>1075</v>
      </c>
      <c r="X193" s="53" t="s">
        <v>1076</v>
      </c>
      <c r="Y193" s="84"/>
      <c r="Z193" s="62"/>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row>
    <row r="194" ht="22.5" customHeight="1">
      <c r="A194" s="45">
        <v>193.0</v>
      </c>
      <c r="B194" s="45" t="s">
        <v>237</v>
      </c>
      <c r="C194" s="47" t="b">
        <v>1</v>
      </c>
      <c r="D194" s="57"/>
      <c r="E194" s="50" t="s">
        <v>288</v>
      </c>
      <c r="F194" s="50" t="s">
        <v>7609</v>
      </c>
      <c r="G194" s="50" t="s">
        <v>556</v>
      </c>
      <c r="H194" s="51" t="s">
        <v>7659</v>
      </c>
      <c r="I194" s="45" t="s">
        <v>7660</v>
      </c>
      <c r="K194" s="53" t="s">
        <v>1077</v>
      </c>
      <c r="L194" s="53" t="s">
        <v>1078</v>
      </c>
      <c r="O194" s="137"/>
      <c r="S194" s="55"/>
      <c r="T194" s="57"/>
      <c r="U194" s="55"/>
      <c r="V194" s="55"/>
      <c r="W194" s="53" t="s">
        <v>1079</v>
      </c>
      <c r="X194" s="53" t="s">
        <v>1080</v>
      </c>
      <c r="Y194" s="53" t="s">
        <v>1081</v>
      </c>
      <c r="Z194" s="58"/>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row>
    <row r="195" ht="22.5" customHeight="1">
      <c r="A195" s="45">
        <v>194.0</v>
      </c>
      <c r="B195" s="45" t="s">
        <v>237</v>
      </c>
      <c r="C195" s="47" t="b">
        <v>1</v>
      </c>
      <c r="D195" s="57"/>
      <c r="E195" s="50" t="s">
        <v>288</v>
      </c>
      <c r="F195" s="50" t="s">
        <v>7609</v>
      </c>
      <c r="G195" s="50" t="s">
        <v>556</v>
      </c>
      <c r="H195" s="51" t="s">
        <v>7666</v>
      </c>
      <c r="I195" s="45" t="s">
        <v>7667</v>
      </c>
      <c r="K195" s="53" t="s">
        <v>1082</v>
      </c>
      <c r="L195" s="53" t="s">
        <v>1083</v>
      </c>
      <c r="O195" s="137"/>
      <c r="S195" s="55"/>
      <c r="T195" s="57"/>
      <c r="U195" s="55"/>
      <c r="V195" s="55"/>
      <c r="W195" s="53" t="s">
        <v>1084</v>
      </c>
      <c r="X195" s="53" t="s">
        <v>1085</v>
      </c>
      <c r="Y195" s="138"/>
      <c r="Z195" s="62"/>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row>
    <row r="196" ht="22.5" customHeight="1">
      <c r="A196" s="45">
        <v>195.0</v>
      </c>
      <c r="B196" s="45" t="s">
        <v>237</v>
      </c>
      <c r="C196" s="47" t="b">
        <v>1</v>
      </c>
      <c r="D196" s="57"/>
      <c r="E196" s="50" t="s">
        <v>288</v>
      </c>
      <c r="F196" s="50" t="s">
        <v>7609</v>
      </c>
      <c r="G196" s="50" t="s">
        <v>556</v>
      </c>
      <c r="H196" s="51" t="s">
        <v>7670</v>
      </c>
      <c r="I196" s="45" t="s">
        <v>7671</v>
      </c>
      <c r="K196" s="53" t="s">
        <v>1086</v>
      </c>
      <c r="L196" s="53" t="s">
        <v>1087</v>
      </c>
      <c r="O196" s="137"/>
      <c r="S196" s="55"/>
      <c r="T196" s="57"/>
      <c r="U196" s="55"/>
      <c r="V196" s="55"/>
      <c r="W196" s="53" t="s">
        <v>1088</v>
      </c>
      <c r="X196" s="53" t="s">
        <v>1089</v>
      </c>
      <c r="Y196" s="53" t="s">
        <v>1090</v>
      </c>
      <c r="Z196" s="58"/>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row>
    <row r="197" ht="22.5" customHeight="1">
      <c r="A197" s="45">
        <v>196.0</v>
      </c>
      <c r="B197" s="45" t="s">
        <v>237</v>
      </c>
      <c r="C197" s="47" t="b">
        <v>1</v>
      </c>
      <c r="D197" s="57"/>
      <c r="E197" s="50" t="s">
        <v>288</v>
      </c>
      <c r="F197" s="50" t="s">
        <v>7609</v>
      </c>
      <c r="G197" s="50" t="s">
        <v>556</v>
      </c>
      <c r="H197" s="51" t="s">
        <v>7676</v>
      </c>
      <c r="I197" s="45" t="s">
        <v>7677</v>
      </c>
      <c r="K197" s="53" t="s">
        <v>1091</v>
      </c>
      <c r="L197" s="53" t="s">
        <v>1092</v>
      </c>
      <c r="O197" s="137"/>
      <c r="S197" s="55"/>
      <c r="T197" s="57"/>
      <c r="U197" s="55"/>
      <c r="V197" s="55"/>
      <c r="W197" s="53" t="s">
        <v>1093</v>
      </c>
      <c r="X197" s="53" t="s">
        <v>1094</v>
      </c>
      <c r="Y197" s="138"/>
      <c r="Z197" s="62"/>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row>
    <row r="198" ht="22.5" customHeight="1">
      <c r="A198" s="45">
        <v>197.0</v>
      </c>
      <c r="B198" s="45" t="s">
        <v>237</v>
      </c>
      <c r="C198" s="47" t="b">
        <v>1</v>
      </c>
      <c r="D198" s="57"/>
      <c r="E198" s="50" t="s">
        <v>288</v>
      </c>
      <c r="F198" s="50" t="s">
        <v>7609</v>
      </c>
      <c r="G198" s="50" t="s">
        <v>556</v>
      </c>
      <c r="H198" s="51" t="s">
        <v>7681</v>
      </c>
      <c r="I198" s="45" t="s">
        <v>7682</v>
      </c>
      <c r="K198" s="53" t="s">
        <v>1095</v>
      </c>
      <c r="L198" s="53" t="s">
        <v>1096</v>
      </c>
      <c r="O198" s="137"/>
      <c r="S198" s="55"/>
      <c r="T198" s="57"/>
      <c r="U198" s="55"/>
      <c r="V198" s="55"/>
      <c r="W198" s="53" t="s">
        <v>1097</v>
      </c>
      <c r="X198" s="53" t="s">
        <v>1098</v>
      </c>
      <c r="Y198" s="53" t="s">
        <v>1099</v>
      </c>
      <c r="Z198" s="58"/>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row>
    <row r="199" ht="22.5" customHeight="1">
      <c r="A199" s="45">
        <v>198.0</v>
      </c>
      <c r="B199" s="45" t="s">
        <v>237</v>
      </c>
      <c r="C199" s="47" t="b">
        <v>1</v>
      </c>
      <c r="D199" s="57"/>
      <c r="E199" s="50" t="s">
        <v>288</v>
      </c>
      <c r="F199" s="50" t="s">
        <v>7609</v>
      </c>
      <c r="G199" s="50" t="s">
        <v>1399</v>
      </c>
      <c r="H199" s="51" t="s">
        <v>7686</v>
      </c>
      <c r="I199" s="45" t="s">
        <v>7687</v>
      </c>
      <c r="K199" s="53" t="s">
        <v>1100</v>
      </c>
      <c r="L199" s="53" t="s">
        <v>1101</v>
      </c>
      <c r="O199" s="137"/>
      <c r="S199" s="55"/>
      <c r="T199" s="57"/>
      <c r="U199" s="55"/>
      <c r="V199" s="55"/>
      <c r="W199" s="53" t="s">
        <v>1102</v>
      </c>
      <c r="X199" s="53" t="s">
        <v>1103</v>
      </c>
      <c r="Y199" s="138"/>
      <c r="Z199" s="62"/>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c r="BH199" s="63"/>
      <c r="BI199" s="63"/>
      <c r="BJ199" s="63"/>
      <c r="BK199" s="63"/>
      <c r="BL199" s="63"/>
      <c r="BM199" s="63"/>
    </row>
    <row r="200" ht="22.5" customHeight="1">
      <c r="A200" s="45">
        <v>199.0</v>
      </c>
      <c r="B200" s="45" t="s">
        <v>237</v>
      </c>
      <c r="C200" s="47" t="b">
        <v>1</v>
      </c>
      <c r="D200" s="57"/>
      <c r="E200" s="50" t="s">
        <v>288</v>
      </c>
      <c r="F200" s="50" t="s">
        <v>7609</v>
      </c>
      <c r="G200" s="50" t="s">
        <v>1446</v>
      </c>
      <c r="H200" s="51" t="s">
        <v>7691</v>
      </c>
      <c r="I200" s="45" t="s">
        <v>7692</v>
      </c>
      <c r="K200" s="53" t="s">
        <v>1106</v>
      </c>
      <c r="L200" s="53" t="s">
        <v>1107</v>
      </c>
      <c r="O200" s="137"/>
      <c r="S200" s="55"/>
      <c r="T200" s="57"/>
      <c r="U200" s="55"/>
      <c r="V200" s="55"/>
      <c r="W200" s="53" t="s">
        <v>1108</v>
      </c>
      <c r="X200" s="53" t="s">
        <v>1109</v>
      </c>
      <c r="Y200" s="53" t="s">
        <v>1110</v>
      </c>
      <c r="Z200" s="58"/>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row>
    <row r="201" ht="22.5" customHeight="1">
      <c r="A201" s="45">
        <v>200.0</v>
      </c>
      <c r="B201" s="45" t="s">
        <v>237</v>
      </c>
      <c r="C201" s="47" t="b">
        <v>1</v>
      </c>
      <c r="D201" s="57"/>
      <c r="E201" s="50" t="s">
        <v>288</v>
      </c>
      <c r="F201" s="50" t="s">
        <v>7609</v>
      </c>
      <c r="G201" s="50" t="s">
        <v>5193</v>
      </c>
      <c r="H201" s="51" t="s">
        <v>7697</v>
      </c>
      <c r="I201" s="45" t="s">
        <v>7698</v>
      </c>
      <c r="K201" s="53" t="s">
        <v>1111</v>
      </c>
      <c r="L201" s="53" t="s">
        <v>1112</v>
      </c>
      <c r="O201" s="137"/>
      <c r="S201" s="55"/>
      <c r="T201" s="57"/>
      <c r="U201" s="55"/>
      <c r="V201" s="55"/>
      <c r="W201" s="53" t="s">
        <v>1113</v>
      </c>
      <c r="X201" s="53" t="s">
        <v>1114</v>
      </c>
      <c r="Y201" s="138"/>
      <c r="Z201" s="62"/>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63"/>
      <c r="BM201" s="63"/>
    </row>
    <row r="202" ht="22.5" customHeight="1">
      <c r="A202" s="45">
        <v>201.0</v>
      </c>
      <c r="B202" s="45" t="s">
        <v>237</v>
      </c>
      <c r="C202" s="47" t="b">
        <v>1</v>
      </c>
      <c r="D202" s="57"/>
      <c r="E202" s="50" t="s">
        <v>288</v>
      </c>
      <c r="F202" s="50" t="s">
        <v>7702</v>
      </c>
      <c r="G202" s="50" t="s">
        <v>6144</v>
      </c>
      <c r="H202" s="51" t="s">
        <v>7703</v>
      </c>
      <c r="I202" s="45" t="s">
        <v>7704</v>
      </c>
      <c r="K202" s="53" t="s">
        <v>1115</v>
      </c>
      <c r="L202" s="53" t="s">
        <v>1116</v>
      </c>
      <c r="O202" s="137"/>
      <c r="S202" s="55"/>
      <c r="T202" s="57"/>
      <c r="U202" s="55"/>
      <c r="V202" s="55"/>
      <c r="W202" s="53" t="s">
        <v>1117</v>
      </c>
      <c r="X202" s="53" t="s">
        <v>1118</v>
      </c>
      <c r="Y202" s="84"/>
      <c r="Z202" s="58"/>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row>
    <row r="203" ht="22.5" customHeight="1">
      <c r="A203" s="45">
        <v>202.0</v>
      </c>
      <c r="B203" s="45" t="s">
        <v>237</v>
      </c>
      <c r="C203" s="47" t="b">
        <v>1</v>
      </c>
      <c r="D203" s="57"/>
      <c r="E203" s="50" t="s">
        <v>288</v>
      </c>
      <c r="F203" s="50" t="s">
        <v>7702</v>
      </c>
      <c r="G203" s="50" t="s">
        <v>556</v>
      </c>
      <c r="H203" s="51" t="s">
        <v>7709</v>
      </c>
      <c r="I203" s="45" t="s">
        <v>10060</v>
      </c>
      <c r="K203" s="53" t="s">
        <v>1119</v>
      </c>
      <c r="L203" s="53" t="s">
        <v>1120</v>
      </c>
      <c r="O203" s="137"/>
      <c r="S203" s="55"/>
      <c r="T203" s="57"/>
      <c r="U203" s="55"/>
      <c r="V203" s="55"/>
      <c r="W203" s="53" t="s">
        <v>1121</v>
      </c>
      <c r="X203" s="53" t="s">
        <v>1122</v>
      </c>
      <c r="Y203" s="53" t="s">
        <v>1123</v>
      </c>
      <c r="Z203" s="62"/>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row>
    <row r="204" ht="22.5" customHeight="1">
      <c r="A204" s="45">
        <v>203.0</v>
      </c>
      <c r="B204" s="45" t="s">
        <v>237</v>
      </c>
      <c r="C204" s="47" t="b">
        <v>1</v>
      </c>
      <c r="D204" s="57"/>
      <c r="E204" s="50" t="s">
        <v>288</v>
      </c>
      <c r="F204" s="50" t="s">
        <v>7702</v>
      </c>
      <c r="G204" s="50" t="s">
        <v>556</v>
      </c>
      <c r="H204" s="51" t="s">
        <v>7715</v>
      </c>
      <c r="I204" s="45" t="s">
        <v>7716</v>
      </c>
      <c r="K204" s="53" t="s">
        <v>1124</v>
      </c>
      <c r="L204" s="53" t="s">
        <v>1125</v>
      </c>
      <c r="O204" s="90"/>
      <c r="S204" s="55"/>
      <c r="T204" s="57"/>
      <c r="U204" s="55"/>
      <c r="V204" s="55"/>
      <c r="W204" s="53" t="s">
        <v>1126</v>
      </c>
      <c r="X204" s="53" t="s">
        <v>1127</v>
      </c>
      <c r="Y204" s="53" t="s">
        <v>1128</v>
      </c>
      <c r="Z204" s="91"/>
      <c r="AA204" s="139"/>
      <c r="AB204" s="92"/>
      <c r="AC204" s="92"/>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row>
    <row r="205" ht="22.5" customHeight="1">
      <c r="A205" s="45">
        <v>204.0</v>
      </c>
      <c r="B205" s="45" t="s">
        <v>237</v>
      </c>
      <c r="C205" s="47" t="b">
        <v>1</v>
      </c>
      <c r="D205" s="57"/>
      <c r="E205" s="50" t="s">
        <v>288</v>
      </c>
      <c r="F205" s="50" t="s">
        <v>7702</v>
      </c>
      <c r="G205" s="50" t="s">
        <v>556</v>
      </c>
      <c r="H205" s="51" t="s">
        <v>7722</v>
      </c>
      <c r="I205" s="45" t="s">
        <v>7723</v>
      </c>
      <c r="K205" s="53" t="s">
        <v>1129</v>
      </c>
      <c r="L205" s="53" t="s">
        <v>1130</v>
      </c>
      <c r="O205" s="137"/>
      <c r="S205" s="55"/>
      <c r="T205" s="57"/>
      <c r="U205" s="55"/>
      <c r="V205" s="55"/>
      <c r="W205" s="53" t="s">
        <v>1131</v>
      </c>
      <c r="X205" s="53" t="s">
        <v>1132</v>
      </c>
      <c r="Y205" s="84"/>
      <c r="Z205" s="62"/>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row>
    <row r="206" ht="22.5" customHeight="1">
      <c r="A206" s="45">
        <v>205.0</v>
      </c>
      <c r="B206" s="45" t="s">
        <v>237</v>
      </c>
      <c r="C206" s="47" t="b">
        <v>1</v>
      </c>
      <c r="D206" s="57"/>
      <c r="E206" s="50" t="s">
        <v>288</v>
      </c>
      <c r="F206" s="50" t="s">
        <v>7702</v>
      </c>
      <c r="G206" s="50" t="s">
        <v>556</v>
      </c>
      <c r="H206" s="51" t="s">
        <v>7731</v>
      </c>
      <c r="I206" s="45" t="s">
        <v>7732</v>
      </c>
      <c r="K206" s="61" t="s">
        <v>1133</v>
      </c>
      <c r="L206" s="61" t="s">
        <v>1134</v>
      </c>
      <c r="O206" s="137"/>
      <c r="S206" s="55"/>
      <c r="T206" s="57"/>
      <c r="U206" s="55"/>
      <c r="V206" s="55"/>
      <c r="W206" s="61" t="s">
        <v>1135</v>
      </c>
      <c r="X206" s="61" t="s">
        <v>1136</v>
      </c>
      <c r="Y206" s="61" t="s">
        <v>1137</v>
      </c>
      <c r="Z206" s="58"/>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c r="BI206" s="69"/>
      <c r="BJ206" s="69"/>
      <c r="BK206" s="69"/>
      <c r="BL206" s="69"/>
      <c r="BM206" s="69"/>
    </row>
    <row r="207" ht="22.5" customHeight="1">
      <c r="A207" s="45">
        <v>206.0</v>
      </c>
      <c r="B207" s="45" t="s">
        <v>237</v>
      </c>
      <c r="C207" s="47" t="b">
        <v>1</v>
      </c>
      <c r="D207" s="57"/>
      <c r="E207" s="50" t="s">
        <v>288</v>
      </c>
      <c r="F207" s="50" t="s">
        <v>7702</v>
      </c>
      <c r="G207" s="50" t="s">
        <v>556</v>
      </c>
      <c r="H207" s="51" t="s">
        <v>7738</v>
      </c>
      <c r="I207" s="45" t="s">
        <v>7739</v>
      </c>
      <c r="K207" s="61" t="s">
        <v>1138</v>
      </c>
      <c r="L207" s="61" t="s">
        <v>1139</v>
      </c>
      <c r="O207" s="137"/>
      <c r="S207" s="55"/>
      <c r="T207" s="57"/>
      <c r="U207" s="55"/>
      <c r="V207" s="55"/>
      <c r="W207" s="61" t="s">
        <v>1140</v>
      </c>
      <c r="X207" s="61" t="s">
        <v>1141</v>
      </c>
      <c r="Y207" s="84"/>
      <c r="Z207" s="62"/>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c r="BH207" s="63"/>
      <c r="BI207" s="63"/>
      <c r="BJ207" s="63"/>
      <c r="BK207" s="63"/>
      <c r="BL207" s="63"/>
      <c r="BM207" s="63"/>
    </row>
    <row r="208" ht="22.5" customHeight="1">
      <c r="A208" s="45">
        <v>207.0</v>
      </c>
      <c r="B208" s="45" t="s">
        <v>237</v>
      </c>
      <c r="C208" s="47" t="b">
        <v>1</v>
      </c>
      <c r="D208" s="57"/>
      <c r="E208" s="50" t="s">
        <v>288</v>
      </c>
      <c r="F208" s="50" t="s">
        <v>7702</v>
      </c>
      <c r="G208" s="50" t="s">
        <v>556</v>
      </c>
      <c r="H208" s="51" t="s">
        <v>7744</v>
      </c>
      <c r="I208" s="45" t="s">
        <v>7745</v>
      </c>
      <c r="K208" s="61" t="s">
        <v>1142</v>
      </c>
      <c r="L208" s="61" t="s">
        <v>1143</v>
      </c>
      <c r="O208" s="137"/>
      <c r="S208" s="55"/>
      <c r="T208" s="57"/>
      <c r="U208" s="55"/>
      <c r="V208" s="55"/>
      <c r="W208" s="61" t="s">
        <v>1144</v>
      </c>
      <c r="X208" s="61" t="s">
        <v>1145</v>
      </c>
      <c r="Y208" s="84"/>
      <c r="Z208" s="58"/>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c r="BI208" s="69"/>
      <c r="BJ208" s="69"/>
      <c r="BK208" s="69"/>
      <c r="BL208" s="69"/>
      <c r="BM208" s="69"/>
    </row>
    <row r="209" ht="22.5" customHeight="1">
      <c r="A209" s="45">
        <v>208.0</v>
      </c>
      <c r="B209" s="45" t="s">
        <v>237</v>
      </c>
      <c r="C209" s="47" t="b">
        <v>1</v>
      </c>
      <c r="D209" s="57"/>
      <c r="E209" s="50" t="s">
        <v>288</v>
      </c>
      <c r="F209" s="50" t="s">
        <v>7702</v>
      </c>
      <c r="G209" s="50" t="s">
        <v>556</v>
      </c>
      <c r="H209" s="51" t="s">
        <v>7750</v>
      </c>
      <c r="I209" s="45" t="s">
        <v>7751</v>
      </c>
      <c r="K209" s="61" t="s">
        <v>1146</v>
      </c>
      <c r="L209" s="61" t="s">
        <v>1147</v>
      </c>
      <c r="O209" s="137"/>
      <c r="S209" s="55"/>
      <c r="T209" s="57"/>
      <c r="U209" s="55"/>
      <c r="V209" s="55"/>
      <c r="W209" s="61" t="s">
        <v>1148</v>
      </c>
      <c r="X209" s="61" t="s">
        <v>1149</v>
      </c>
      <c r="Y209" s="61" t="s">
        <v>1150</v>
      </c>
      <c r="Z209" s="62"/>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row>
    <row r="210" ht="22.5" customHeight="1">
      <c r="A210" s="45">
        <v>209.0</v>
      </c>
      <c r="B210" s="45" t="s">
        <v>237</v>
      </c>
      <c r="C210" s="47" t="b">
        <v>1</v>
      </c>
      <c r="D210" s="57"/>
      <c r="E210" s="50" t="s">
        <v>288</v>
      </c>
      <c r="F210" s="50" t="s">
        <v>7702</v>
      </c>
      <c r="G210" s="50" t="s">
        <v>556</v>
      </c>
      <c r="H210" s="51" t="s">
        <v>7756</v>
      </c>
      <c r="I210" s="45" t="s">
        <v>7732</v>
      </c>
      <c r="K210" s="61" t="s">
        <v>1151</v>
      </c>
      <c r="L210" s="61" t="s">
        <v>1152</v>
      </c>
      <c r="O210" s="137"/>
      <c r="S210" s="55"/>
      <c r="T210" s="57"/>
      <c r="U210" s="55"/>
      <c r="V210" s="55"/>
      <c r="W210" s="61" t="s">
        <v>1153</v>
      </c>
      <c r="X210" s="61" t="s">
        <v>1154</v>
      </c>
      <c r="Y210" s="61" t="s">
        <v>1155</v>
      </c>
      <c r="Z210" s="58"/>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c r="BI210" s="69"/>
      <c r="BJ210" s="69"/>
      <c r="BK210" s="69"/>
      <c r="BL210" s="69"/>
      <c r="BM210" s="69"/>
    </row>
    <row r="211" ht="22.5" customHeight="1">
      <c r="A211" s="45">
        <v>210.0</v>
      </c>
      <c r="B211" s="45" t="s">
        <v>237</v>
      </c>
      <c r="C211" s="47" t="b">
        <v>1</v>
      </c>
      <c r="D211" s="57"/>
      <c r="E211" s="50" t="s">
        <v>288</v>
      </c>
      <c r="F211" s="50" t="s">
        <v>7702</v>
      </c>
      <c r="G211" s="50" t="s">
        <v>556</v>
      </c>
      <c r="H211" s="51" t="s">
        <v>7761</v>
      </c>
      <c r="I211" s="45" t="s">
        <v>7762</v>
      </c>
      <c r="K211" s="61" t="s">
        <v>1156</v>
      </c>
      <c r="L211" s="61" t="s">
        <v>1157</v>
      </c>
      <c r="O211" s="137"/>
      <c r="S211" s="55"/>
      <c r="T211" s="57"/>
      <c r="U211" s="55"/>
      <c r="V211" s="55"/>
      <c r="W211" s="61" t="s">
        <v>1158</v>
      </c>
      <c r="X211" s="61" t="s">
        <v>1159</v>
      </c>
      <c r="Y211" s="61" t="s">
        <v>1160</v>
      </c>
      <c r="Z211" s="62"/>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c r="BH211" s="63"/>
      <c r="BI211" s="63"/>
      <c r="BJ211" s="63"/>
      <c r="BK211" s="63"/>
      <c r="BL211" s="63"/>
      <c r="BM211" s="63"/>
    </row>
    <row r="212" ht="22.5" customHeight="1">
      <c r="A212" s="45">
        <v>211.0</v>
      </c>
      <c r="B212" s="45" t="s">
        <v>237</v>
      </c>
      <c r="C212" s="47" t="b">
        <v>1</v>
      </c>
      <c r="D212" s="57"/>
      <c r="E212" s="50" t="s">
        <v>288</v>
      </c>
      <c r="F212" s="50" t="s">
        <v>7702</v>
      </c>
      <c r="G212" s="50" t="s">
        <v>556</v>
      </c>
      <c r="H212" s="51" t="s">
        <v>7767</v>
      </c>
      <c r="I212" s="45" t="s">
        <v>7768</v>
      </c>
      <c r="K212" s="61" t="s">
        <v>1163</v>
      </c>
      <c r="L212" s="61" t="s">
        <v>1164</v>
      </c>
      <c r="O212" s="137"/>
      <c r="S212" s="55"/>
      <c r="T212" s="57"/>
      <c r="U212" s="55"/>
      <c r="V212" s="55"/>
      <c r="W212" s="61" t="s">
        <v>1165</v>
      </c>
      <c r="X212" s="61" t="s">
        <v>1166</v>
      </c>
      <c r="Y212" s="84"/>
      <c r="Z212" s="58"/>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c r="BI212" s="69"/>
      <c r="BJ212" s="69"/>
      <c r="BK212" s="69"/>
      <c r="BL212" s="69"/>
      <c r="BM212" s="69"/>
    </row>
    <row r="213" ht="22.5" customHeight="1">
      <c r="A213" s="45">
        <v>212.0</v>
      </c>
      <c r="B213" s="45" t="s">
        <v>237</v>
      </c>
      <c r="C213" s="47" t="b">
        <v>1</v>
      </c>
      <c r="D213" s="57"/>
      <c r="E213" s="50" t="s">
        <v>288</v>
      </c>
      <c r="F213" s="50" t="s">
        <v>7702</v>
      </c>
      <c r="G213" s="50" t="s">
        <v>556</v>
      </c>
      <c r="H213" s="51" t="s">
        <v>7773</v>
      </c>
      <c r="I213" s="45" t="s">
        <v>7774</v>
      </c>
      <c r="K213" s="61" t="s">
        <v>1167</v>
      </c>
      <c r="L213" s="61" t="s">
        <v>1168</v>
      </c>
      <c r="O213" s="137"/>
      <c r="S213" s="55"/>
      <c r="T213" s="57"/>
      <c r="U213" s="55"/>
      <c r="V213" s="55"/>
      <c r="W213" s="61" t="s">
        <v>1169</v>
      </c>
      <c r="X213" s="61" t="s">
        <v>1170</v>
      </c>
      <c r="Y213" s="61" t="s">
        <v>1171</v>
      </c>
      <c r="Z213" s="62"/>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row>
    <row r="214" ht="22.5" customHeight="1">
      <c r="A214" s="45">
        <v>213.0</v>
      </c>
      <c r="B214" s="45" t="s">
        <v>237</v>
      </c>
      <c r="C214" s="47" t="b">
        <v>1</v>
      </c>
      <c r="D214" s="57"/>
      <c r="E214" s="50" t="s">
        <v>288</v>
      </c>
      <c r="F214" s="50" t="s">
        <v>7702</v>
      </c>
      <c r="G214" s="50" t="s">
        <v>1399</v>
      </c>
      <c r="H214" s="51" t="s">
        <v>7780</v>
      </c>
      <c r="I214" s="45" t="s">
        <v>7781</v>
      </c>
      <c r="K214" s="61" t="s">
        <v>1172</v>
      </c>
      <c r="L214" s="61" t="s">
        <v>1173</v>
      </c>
      <c r="O214" s="137"/>
      <c r="S214" s="55"/>
      <c r="T214" s="57"/>
      <c r="U214" s="55"/>
      <c r="V214" s="55"/>
      <c r="W214" s="61" t="s">
        <v>1174</v>
      </c>
      <c r="X214" s="61" t="s">
        <v>1175</v>
      </c>
      <c r="Y214" s="84"/>
      <c r="Z214" s="58"/>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row>
    <row r="215" ht="22.5" customHeight="1">
      <c r="A215" s="45">
        <v>214.0</v>
      </c>
      <c r="B215" s="45" t="s">
        <v>237</v>
      </c>
      <c r="C215" s="47" t="b">
        <v>1</v>
      </c>
      <c r="D215" s="57"/>
      <c r="E215" s="50" t="s">
        <v>288</v>
      </c>
      <c r="F215" s="50" t="s">
        <v>7702</v>
      </c>
      <c r="G215" s="50" t="s">
        <v>1446</v>
      </c>
      <c r="H215" s="51" t="s">
        <v>7785</v>
      </c>
      <c r="I215" s="45" t="s">
        <v>7786</v>
      </c>
      <c r="K215" s="61" t="s">
        <v>1176</v>
      </c>
      <c r="L215" s="61" t="s">
        <v>1177</v>
      </c>
      <c r="O215" s="137"/>
      <c r="S215" s="55"/>
      <c r="T215" s="57"/>
      <c r="U215" s="55"/>
      <c r="V215" s="55"/>
      <c r="W215" s="61" t="s">
        <v>1178</v>
      </c>
      <c r="X215" s="61" t="s">
        <v>1179</v>
      </c>
      <c r="Y215" s="61" t="s">
        <v>1180</v>
      </c>
      <c r="Z215" s="62"/>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row>
    <row r="216" ht="22.5" customHeight="1">
      <c r="A216" s="45">
        <v>215.0</v>
      </c>
      <c r="B216" s="45" t="s">
        <v>237</v>
      </c>
      <c r="C216" s="47" t="b">
        <v>1</v>
      </c>
      <c r="D216" s="57"/>
      <c r="E216" s="50" t="s">
        <v>288</v>
      </c>
      <c r="F216" s="50" t="s">
        <v>7702</v>
      </c>
      <c r="G216" s="50" t="s">
        <v>1446</v>
      </c>
      <c r="H216" s="51" t="s">
        <v>7791</v>
      </c>
      <c r="I216" s="45" t="s">
        <v>7792</v>
      </c>
      <c r="K216" s="61" t="s">
        <v>1181</v>
      </c>
      <c r="L216" s="61" t="s">
        <v>1182</v>
      </c>
      <c r="O216" s="137"/>
      <c r="S216" s="55"/>
      <c r="T216" s="57"/>
      <c r="U216" s="55"/>
      <c r="V216" s="55"/>
      <c r="W216" s="61" t="s">
        <v>1183</v>
      </c>
      <c r="X216" s="61" t="s">
        <v>1184</v>
      </c>
      <c r="Y216" s="84"/>
      <c r="Z216" s="58"/>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row>
    <row r="217" ht="22.5" customHeight="1">
      <c r="A217" s="45">
        <v>216.0</v>
      </c>
      <c r="B217" s="45" t="s">
        <v>237</v>
      </c>
      <c r="C217" s="47" t="b">
        <v>1</v>
      </c>
      <c r="D217" s="57"/>
      <c r="E217" s="50" t="s">
        <v>288</v>
      </c>
      <c r="F217" s="50" t="s">
        <v>7702</v>
      </c>
      <c r="G217" s="50" t="s">
        <v>1446</v>
      </c>
      <c r="H217" s="51" t="s">
        <v>7797</v>
      </c>
      <c r="I217" s="45" t="s">
        <v>7798</v>
      </c>
      <c r="K217" s="61" t="s">
        <v>1185</v>
      </c>
      <c r="L217" s="61" t="s">
        <v>1186</v>
      </c>
      <c r="O217" s="99" t="s">
        <v>7800</v>
      </c>
      <c r="S217" s="55"/>
      <c r="T217" s="57"/>
      <c r="U217" s="55"/>
      <c r="V217" s="55"/>
      <c r="W217" s="61" t="s">
        <v>1187</v>
      </c>
      <c r="X217" s="61" t="s">
        <v>1188</v>
      </c>
      <c r="Y217" s="61" t="s">
        <v>1189</v>
      </c>
      <c r="Z217" s="62"/>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row>
    <row r="218" ht="22.5" customHeight="1">
      <c r="A218" s="45">
        <v>217.0</v>
      </c>
      <c r="B218" s="45" t="s">
        <v>237</v>
      </c>
      <c r="C218" s="47" t="b">
        <v>1</v>
      </c>
      <c r="D218" s="57"/>
      <c r="E218" s="50" t="s">
        <v>288</v>
      </c>
      <c r="F218" s="50" t="s">
        <v>7702</v>
      </c>
      <c r="G218" s="50" t="s">
        <v>1446</v>
      </c>
      <c r="H218" s="51" t="s">
        <v>7804</v>
      </c>
      <c r="I218" s="45" t="s">
        <v>7805</v>
      </c>
      <c r="K218" s="61" t="s">
        <v>1190</v>
      </c>
      <c r="L218" s="61" t="s">
        <v>1191</v>
      </c>
      <c r="O218" s="137"/>
      <c r="S218" s="55"/>
      <c r="T218" s="57"/>
      <c r="U218" s="55"/>
      <c r="V218" s="55"/>
      <c r="W218" s="61" t="s">
        <v>1192</v>
      </c>
      <c r="X218" s="61" t="s">
        <v>1193</v>
      </c>
      <c r="Y218" s="61" t="s">
        <v>1194</v>
      </c>
      <c r="Z218" s="58"/>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69"/>
    </row>
    <row r="219" ht="22.5" customHeight="1">
      <c r="A219" s="45">
        <v>218.0</v>
      </c>
      <c r="B219" s="45" t="s">
        <v>237</v>
      </c>
      <c r="C219" s="47" t="b">
        <v>1</v>
      </c>
      <c r="D219" s="57"/>
      <c r="E219" s="50" t="s">
        <v>288</v>
      </c>
      <c r="F219" s="50" t="s">
        <v>7702</v>
      </c>
      <c r="G219" s="50" t="s">
        <v>1446</v>
      </c>
      <c r="H219" s="51" t="s">
        <v>7811</v>
      </c>
      <c r="I219" s="45" t="s">
        <v>7792</v>
      </c>
      <c r="K219" s="61" t="s">
        <v>1195</v>
      </c>
      <c r="L219" s="61" t="s">
        <v>1196</v>
      </c>
      <c r="O219" s="137"/>
      <c r="S219" s="55"/>
      <c r="T219" s="57"/>
      <c r="U219" s="55"/>
      <c r="V219" s="55"/>
      <c r="W219" s="61" t="s">
        <v>1197</v>
      </c>
      <c r="X219" s="61" t="s">
        <v>1198</v>
      </c>
      <c r="Y219" s="61" t="s">
        <v>1199</v>
      </c>
      <c r="Z219" s="62"/>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row>
    <row r="220" ht="22.5" customHeight="1">
      <c r="A220" s="45">
        <v>219.0</v>
      </c>
      <c r="B220" s="45" t="s">
        <v>237</v>
      </c>
      <c r="C220" s="47" t="b">
        <v>1</v>
      </c>
      <c r="D220" s="57"/>
      <c r="E220" s="50" t="s">
        <v>288</v>
      </c>
      <c r="F220" s="50" t="s">
        <v>7702</v>
      </c>
      <c r="G220" s="50" t="s">
        <v>1446</v>
      </c>
      <c r="H220" s="51" t="s">
        <v>7817</v>
      </c>
      <c r="I220" s="45" t="s">
        <v>7818</v>
      </c>
      <c r="K220" s="61" t="s">
        <v>1200</v>
      </c>
      <c r="L220" s="61" t="s">
        <v>1201</v>
      </c>
      <c r="O220" s="137"/>
      <c r="S220" s="55"/>
      <c r="T220" s="57"/>
      <c r="U220" s="55"/>
      <c r="V220" s="55"/>
      <c r="W220" s="61" t="s">
        <v>1202</v>
      </c>
      <c r="X220" s="61" t="s">
        <v>1203</v>
      </c>
      <c r="Y220" s="84"/>
      <c r="Z220" s="58"/>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row>
    <row r="221" ht="22.5" customHeight="1">
      <c r="A221" s="45">
        <v>220.0</v>
      </c>
      <c r="B221" s="45" t="s">
        <v>237</v>
      </c>
      <c r="C221" s="47" t="b">
        <v>1</v>
      </c>
      <c r="D221" s="57"/>
      <c r="E221" s="50" t="s">
        <v>288</v>
      </c>
      <c r="F221" s="50" t="s">
        <v>7702</v>
      </c>
      <c r="G221" s="50" t="s">
        <v>1446</v>
      </c>
      <c r="H221" s="51" t="s">
        <v>7822</v>
      </c>
      <c r="I221" s="45" t="s">
        <v>7823</v>
      </c>
      <c r="K221" s="61" t="s">
        <v>1204</v>
      </c>
      <c r="L221" s="61" t="s">
        <v>1205</v>
      </c>
      <c r="O221" s="99" t="s">
        <v>7800</v>
      </c>
      <c r="S221" s="55"/>
      <c r="T221" s="57"/>
      <c r="U221" s="55"/>
      <c r="V221" s="55"/>
      <c r="W221" s="61" t="s">
        <v>1206</v>
      </c>
      <c r="X221" s="61" t="s">
        <v>1207</v>
      </c>
      <c r="Y221" s="61" t="s">
        <v>1208</v>
      </c>
      <c r="Z221" s="62"/>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row>
    <row r="222" ht="22.5" customHeight="1">
      <c r="A222" s="45">
        <v>221.0</v>
      </c>
      <c r="B222" s="45" t="s">
        <v>237</v>
      </c>
      <c r="C222" s="47" t="b">
        <v>1</v>
      </c>
      <c r="D222" s="57"/>
      <c r="E222" s="50" t="s">
        <v>288</v>
      </c>
      <c r="F222" s="50" t="s">
        <v>7702</v>
      </c>
      <c r="G222" s="50" t="s">
        <v>5193</v>
      </c>
      <c r="H222" s="51" t="s">
        <v>7829</v>
      </c>
      <c r="I222" s="45" t="s">
        <v>7830</v>
      </c>
      <c r="K222" s="61" t="s">
        <v>1209</v>
      </c>
      <c r="L222" s="61" t="s">
        <v>1210</v>
      </c>
      <c r="O222" s="137"/>
      <c r="S222" s="55"/>
      <c r="T222" s="57"/>
      <c r="U222" s="55"/>
      <c r="V222" s="55"/>
      <c r="W222" s="61" t="s">
        <v>1211</v>
      </c>
      <c r="X222" s="61" t="s">
        <v>1212</v>
      </c>
      <c r="Y222" s="84"/>
      <c r="Z222" s="58"/>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row>
    <row r="223" ht="22.5" customHeight="1">
      <c r="A223" s="45">
        <v>222.0</v>
      </c>
      <c r="B223" s="45" t="s">
        <v>237</v>
      </c>
      <c r="C223" s="47" t="b">
        <v>1</v>
      </c>
      <c r="D223" s="57"/>
      <c r="E223" s="50" t="s">
        <v>288</v>
      </c>
      <c r="F223" s="50" t="s">
        <v>7835</v>
      </c>
      <c r="G223" s="50" t="s">
        <v>1866</v>
      </c>
      <c r="H223" s="51" t="s">
        <v>7836</v>
      </c>
      <c r="I223" s="45" t="s">
        <v>7837</v>
      </c>
      <c r="K223" s="61" t="s">
        <v>1213</v>
      </c>
      <c r="L223" s="61" t="s">
        <v>1214</v>
      </c>
      <c r="O223" s="137"/>
      <c r="S223" s="55"/>
      <c r="T223" s="57"/>
      <c r="U223" s="55"/>
      <c r="V223" s="55"/>
      <c r="W223" s="61" t="s">
        <v>1215</v>
      </c>
      <c r="X223" s="61" t="s">
        <v>1216</v>
      </c>
      <c r="Y223" s="84"/>
      <c r="Z223" s="62"/>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row>
    <row r="224" ht="22.5" customHeight="1">
      <c r="A224" s="45">
        <v>223.0</v>
      </c>
      <c r="B224" s="45" t="s">
        <v>237</v>
      </c>
      <c r="C224" s="47" t="b">
        <v>1</v>
      </c>
      <c r="D224" s="57"/>
      <c r="E224" s="50" t="s">
        <v>288</v>
      </c>
      <c r="F224" s="50" t="s">
        <v>7835</v>
      </c>
      <c r="G224" s="50" t="s">
        <v>1866</v>
      </c>
      <c r="H224" s="51" t="s">
        <v>7841</v>
      </c>
      <c r="I224" s="45" t="s">
        <v>7842</v>
      </c>
      <c r="K224" s="61" t="s">
        <v>1219</v>
      </c>
      <c r="L224" s="61" t="s">
        <v>1220</v>
      </c>
      <c r="O224" s="137"/>
      <c r="S224" s="55"/>
      <c r="T224" s="57"/>
      <c r="U224" s="55"/>
      <c r="V224" s="55"/>
      <c r="W224" s="61" t="s">
        <v>1221</v>
      </c>
      <c r="X224" s="61" t="s">
        <v>1222</v>
      </c>
      <c r="Y224" s="61" t="s">
        <v>1223</v>
      </c>
      <c r="Z224" s="58"/>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row>
    <row r="225" ht="22.5" customHeight="1">
      <c r="A225" s="45">
        <v>224.0</v>
      </c>
      <c r="B225" s="45" t="s">
        <v>237</v>
      </c>
      <c r="C225" s="47" t="b">
        <v>1</v>
      </c>
      <c r="D225" s="57"/>
      <c r="E225" s="50" t="s">
        <v>288</v>
      </c>
      <c r="F225" s="50" t="s">
        <v>7835</v>
      </c>
      <c r="G225" s="50" t="s">
        <v>294</v>
      </c>
      <c r="H225" s="51" t="s">
        <v>7847</v>
      </c>
      <c r="I225" s="45" t="s">
        <v>7848</v>
      </c>
      <c r="K225" s="61" t="s">
        <v>1224</v>
      </c>
      <c r="L225" s="61" t="s">
        <v>1225</v>
      </c>
      <c r="O225" s="137"/>
      <c r="S225" s="55"/>
      <c r="T225" s="57"/>
      <c r="U225" s="55"/>
      <c r="V225" s="55"/>
      <c r="W225" s="61" t="s">
        <v>1226</v>
      </c>
      <c r="X225" s="61" t="s">
        <v>1227</v>
      </c>
      <c r="Y225" s="61" t="s">
        <v>1228</v>
      </c>
      <c r="Z225" s="62"/>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3"/>
      <c r="BG225" s="63"/>
      <c r="BH225" s="63"/>
      <c r="BI225" s="63"/>
      <c r="BJ225" s="63"/>
      <c r="BK225" s="63"/>
      <c r="BL225" s="63"/>
      <c r="BM225" s="63"/>
    </row>
    <row r="226" ht="22.5" customHeight="1">
      <c r="A226" s="45">
        <v>225.0</v>
      </c>
      <c r="B226" s="45" t="s">
        <v>237</v>
      </c>
      <c r="C226" s="47" t="b">
        <v>1</v>
      </c>
      <c r="D226" s="57"/>
      <c r="E226" s="50" t="s">
        <v>288</v>
      </c>
      <c r="F226" s="50" t="s">
        <v>7835</v>
      </c>
      <c r="G226" s="50" t="s">
        <v>294</v>
      </c>
      <c r="H226" s="51" t="s">
        <v>7854</v>
      </c>
      <c r="I226" s="45" t="s">
        <v>7855</v>
      </c>
      <c r="K226" s="61" t="s">
        <v>1229</v>
      </c>
      <c r="L226" s="61" t="s">
        <v>1230</v>
      </c>
      <c r="O226" s="137"/>
      <c r="S226" s="55"/>
      <c r="T226" s="57"/>
      <c r="U226" s="55"/>
      <c r="V226" s="55"/>
      <c r="W226" s="61" t="s">
        <v>1231</v>
      </c>
      <c r="X226" s="61" t="s">
        <v>1232</v>
      </c>
      <c r="Y226" s="84"/>
      <c r="Z226" s="58"/>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c r="BI226" s="69"/>
      <c r="BJ226" s="69"/>
      <c r="BK226" s="69"/>
      <c r="BL226" s="69"/>
      <c r="BM226" s="69"/>
    </row>
    <row r="227" ht="22.5" customHeight="1">
      <c r="A227" s="45">
        <v>226.0</v>
      </c>
      <c r="B227" s="45" t="s">
        <v>237</v>
      </c>
      <c r="C227" s="47" t="b">
        <v>1</v>
      </c>
      <c r="D227" s="57"/>
      <c r="E227" s="50" t="s">
        <v>288</v>
      </c>
      <c r="F227" s="50" t="s">
        <v>7835</v>
      </c>
      <c r="G227" s="50" t="s">
        <v>294</v>
      </c>
      <c r="H227" s="51" t="s">
        <v>7860</v>
      </c>
      <c r="I227" s="45" t="s">
        <v>7861</v>
      </c>
      <c r="K227" s="61" t="s">
        <v>1233</v>
      </c>
      <c r="L227" s="61" t="s">
        <v>1234</v>
      </c>
      <c r="O227" s="137"/>
      <c r="S227" s="55"/>
      <c r="T227" s="57"/>
      <c r="U227" s="55"/>
      <c r="V227" s="55"/>
      <c r="W227" s="61" t="s">
        <v>1235</v>
      </c>
      <c r="X227" s="61" t="s">
        <v>1236</v>
      </c>
      <c r="Y227" s="61" t="s">
        <v>1237</v>
      </c>
      <c r="Z227" s="62"/>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row>
    <row r="228" ht="22.5" customHeight="1">
      <c r="A228" s="45">
        <v>227.0</v>
      </c>
      <c r="B228" s="45" t="s">
        <v>237</v>
      </c>
      <c r="C228" s="47" t="b">
        <v>1</v>
      </c>
      <c r="D228" s="57"/>
      <c r="E228" s="50" t="s">
        <v>288</v>
      </c>
      <c r="F228" s="50" t="s">
        <v>7835</v>
      </c>
      <c r="G228" s="50" t="s">
        <v>556</v>
      </c>
      <c r="H228" s="51" t="s">
        <v>7867</v>
      </c>
      <c r="I228" s="45" t="s">
        <v>7868</v>
      </c>
      <c r="K228" s="61" t="s">
        <v>1238</v>
      </c>
      <c r="L228" s="61" t="s">
        <v>1239</v>
      </c>
      <c r="O228" s="137"/>
      <c r="S228" s="55"/>
      <c r="T228" s="57"/>
      <c r="U228" s="55"/>
      <c r="V228" s="55"/>
      <c r="W228" s="61" t="s">
        <v>1240</v>
      </c>
      <c r="X228" s="61" t="s">
        <v>1241</v>
      </c>
      <c r="Y228" s="61" t="s">
        <v>1242</v>
      </c>
      <c r="Z228" s="58"/>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c r="BI228" s="69"/>
      <c r="BJ228" s="69"/>
      <c r="BK228" s="69"/>
      <c r="BL228" s="69"/>
      <c r="BM228" s="69"/>
    </row>
    <row r="229" ht="22.5" customHeight="1">
      <c r="A229" s="45">
        <v>228.0</v>
      </c>
      <c r="B229" s="45" t="s">
        <v>237</v>
      </c>
      <c r="C229" s="47" t="b">
        <v>1</v>
      </c>
      <c r="D229" s="57"/>
      <c r="E229" s="50" t="s">
        <v>288</v>
      </c>
      <c r="F229" s="50" t="s">
        <v>7835</v>
      </c>
      <c r="G229" s="50" t="s">
        <v>556</v>
      </c>
      <c r="H229" s="51" t="s">
        <v>7874</v>
      </c>
      <c r="I229" s="45" t="s">
        <v>7875</v>
      </c>
      <c r="K229" s="61" t="s">
        <v>1243</v>
      </c>
      <c r="L229" s="61" t="s">
        <v>1244</v>
      </c>
      <c r="O229" s="137"/>
      <c r="S229" s="55"/>
      <c r="T229" s="57"/>
      <c r="U229" s="55"/>
      <c r="V229" s="55"/>
      <c r="W229" s="61" t="s">
        <v>1245</v>
      </c>
      <c r="X229" s="61" t="s">
        <v>1246</v>
      </c>
      <c r="Y229" s="61" t="s">
        <v>1247</v>
      </c>
      <c r="Z229" s="62"/>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3"/>
      <c r="BG229" s="63"/>
      <c r="BH229" s="63"/>
      <c r="BI229" s="63"/>
      <c r="BJ229" s="63"/>
      <c r="BK229" s="63"/>
      <c r="BL229" s="63"/>
      <c r="BM229" s="63"/>
    </row>
    <row r="230" ht="22.5" customHeight="1">
      <c r="A230" s="45">
        <v>229.0</v>
      </c>
      <c r="B230" s="45" t="s">
        <v>237</v>
      </c>
      <c r="C230" s="47" t="b">
        <v>1</v>
      </c>
      <c r="D230" s="57"/>
      <c r="E230" s="50" t="s">
        <v>288</v>
      </c>
      <c r="F230" s="50" t="s">
        <v>7835</v>
      </c>
      <c r="G230" s="50" t="s">
        <v>556</v>
      </c>
      <c r="H230" s="51" t="s">
        <v>7887</v>
      </c>
      <c r="I230" s="45" t="s">
        <v>7888</v>
      </c>
      <c r="K230" s="61" t="s">
        <v>1248</v>
      </c>
      <c r="L230" s="61" t="s">
        <v>1249</v>
      </c>
      <c r="O230" s="137"/>
      <c r="S230" s="55"/>
      <c r="T230" s="57"/>
      <c r="U230" s="55"/>
      <c r="V230" s="55"/>
      <c r="W230" s="61" t="s">
        <v>1250</v>
      </c>
      <c r="X230" s="61" t="s">
        <v>1251</v>
      </c>
      <c r="Y230" s="61" t="s">
        <v>1252</v>
      </c>
      <c r="Z230" s="58"/>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row>
    <row r="231" ht="22.5" customHeight="1">
      <c r="A231" s="45">
        <v>230.0</v>
      </c>
      <c r="B231" s="45" t="s">
        <v>237</v>
      </c>
      <c r="C231" s="47" t="b">
        <v>1</v>
      </c>
      <c r="D231" s="57"/>
      <c r="E231" s="50" t="s">
        <v>288</v>
      </c>
      <c r="F231" s="50" t="s">
        <v>7835</v>
      </c>
      <c r="G231" s="50" t="s">
        <v>1399</v>
      </c>
      <c r="H231" s="51" t="s">
        <v>7880</v>
      </c>
      <c r="I231" s="45" t="s">
        <v>7881</v>
      </c>
      <c r="K231" s="61" t="s">
        <v>1253</v>
      </c>
      <c r="L231" s="61" t="s">
        <v>1254</v>
      </c>
      <c r="O231" s="137"/>
      <c r="S231" s="55"/>
      <c r="T231" s="57"/>
      <c r="U231" s="55"/>
      <c r="V231" s="55"/>
      <c r="W231" s="61" t="s">
        <v>1255</v>
      </c>
      <c r="X231" s="61" t="s">
        <v>1256</v>
      </c>
      <c r="Y231" s="61" t="s">
        <v>1257</v>
      </c>
      <c r="Z231" s="62"/>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row>
    <row r="232" ht="22.5" customHeight="1">
      <c r="A232" s="45">
        <v>231.0</v>
      </c>
      <c r="B232" s="45" t="s">
        <v>237</v>
      </c>
      <c r="C232" s="47" t="b">
        <v>1</v>
      </c>
      <c r="D232" s="57"/>
      <c r="E232" s="50" t="s">
        <v>288</v>
      </c>
      <c r="F232" s="50" t="s">
        <v>7835</v>
      </c>
      <c r="G232" s="50" t="s">
        <v>1446</v>
      </c>
      <c r="H232" s="51" t="s">
        <v>7893</v>
      </c>
      <c r="I232" s="45" t="s">
        <v>7894</v>
      </c>
      <c r="K232" s="61" t="s">
        <v>1258</v>
      </c>
      <c r="L232" s="61" t="s">
        <v>1259</v>
      </c>
      <c r="O232" s="137"/>
      <c r="S232" s="55"/>
      <c r="T232" s="57"/>
      <c r="U232" s="55"/>
      <c r="V232" s="55"/>
      <c r="W232" s="61" t="s">
        <v>1260</v>
      </c>
      <c r="X232" s="61" t="s">
        <v>1261</v>
      </c>
      <c r="Y232" s="61" t="s">
        <v>1262</v>
      </c>
      <c r="Z232" s="58"/>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row>
    <row r="233" ht="22.5" customHeight="1">
      <c r="A233" s="45">
        <v>232.0</v>
      </c>
      <c r="B233" s="45" t="s">
        <v>237</v>
      </c>
      <c r="C233" s="47" t="b">
        <v>1</v>
      </c>
      <c r="D233" s="57"/>
      <c r="E233" s="50" t="s">
        <v>288</v>
      </c>
      <c r="F233" s="50" t="s">
        <v>7835</v>
      </c>
      <c r="G233" s="50" t="s">
        <v>1446</v>
      </c>
      <c r="H233" s="51" t="s">
        <v>7900</v>
      </c>
      <c r="I233" s="45" t="s">
        <v>7901</v>
      </c>
      <c r="K233" s="61" t="s">
        <v>1263</v>
      </c>
      <c r="L233" s="61" t="s">
        <v>1264</v>
      </c>
      <c r="O233" s="137"/>
      <c r="S233" s="55"/>
      <c r="T233" s="57"/>
      <c r="U233" s="55"/>
      <c r="V233" s="55"/>
      <c r="W233" s="61" t="s">
        <v>1265</v>
      </c>
      <c r="X233" s="61" t="s">
        <v>1266</v>
      </c>
      <c r="Y233" s="84"/>
      <c r="Z233" s="62"/>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row>
    <row r="234" ht="22.5" customHeight="1">
      <c r="A234" s="45">
        <v>233.0</v>
      </c>
      <c r="B234" s="45" t="s">
        <v>237</v>
      </c>
      <c r="C234" s="47" t="b">
        <v>1</v>
      </c>
      <c r="D234" s="57"/>
      <c r="E234" s="50" t="s">
        <v>288</v>
      </c>
      <c r="F234" s="50" t="s">
        <v>7835</v>
      </c>
      <c r="G234" s="50" t="s">
        <v>1446</v>
      </c>
      <c r="H234" s="51" t="s">
        <v>7905</v>
      </c>
      <c r="I234" s="45" t="s">
        <v>7906</v>
      </c>
      <c r="K234" s="61" t="s">
        <v>1267</v>
      </c>
      <c r="L234" s="61" t="s">
        <v>1268</v>
      </c>
      <c r="O234" s="137"/>
      <c r="S234" s="55"/>
      <c r="T234" s="57"/>
      <c r="U234" s="55"/>
      <c r="V234" s="55"/>
      <c r="W234" s="61" t="s">
        <v>1269</v>
      </c>
      <c r="X234" s="61" t="s">
        <v>1270</v>
      </c>
      <c r="Y234" s="61" t="s">
        <v>1271</v>
      </c>
      <c r="Z234" s="58"/>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row>
    <row r="235" ht="22.5" customHeight="1">
      <c r="A235" s="45">
        <v>234.0</v>
      </c>
      <c r="B235" s="45" t="s">
        <v>237</v>
      </c>
      <c r="C235" s="47" t="b">
        <v>1</v>
      </c>
      <c r="D235" s="57"/>
      <c r="E235" s="50" t="s">
        <v>288</v>
      </c>
      <c r="F235" s="50" t="s">
        <v>7835</v>
      </c>
      <c r="G235" s="50" t="s">
        <v>1446</v>
      </c>
      <c r="H235" s="51" t="s">
        <v>11516</v>
      </c>
      <c r="I235" s="45" t="s">
        <v>7912</v>
      </c>
      <c r="K235" s="61" t="s">
        <v>1272</v>
      </c>
      <c r="L235" s="61" t="s">
        <v>1273</v>
      </c>
      <c r="O235" s="137"/>
      <c r="S235" s="55"/>
      <c r="T235" s="57"/>
      <c r="U235" s="55"/>
      <c r="V235" s="55"/>
      <c r="W235" s="61" t="s">
        <v>1274</v>
      </c>
      <c r="X235" s="142" t="s">
        <v>11530</v>
      </c>
      <c r="Y235" s="84"/>
      <c r="Z235" s="62"/>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row>
    <row r="236" ht="22.5" customHeight="1">
      <c r="A236" s="45">
        <v>235.0</v>
      </c>
      <c r="B236" s="45" t="s">
        <v>237</v>
      </c>
      <c r="C236" s="47" t="b">
        <v>1</v>
      </c>
      <c r="D236" s="57"/>
      <c r="E236" s="50" t="s">
        <v>288</v>
      </c>
      <c r="F236" s="50" t="s">
        <v>7916</v>
      </c>
      <c r="G236" s="50" t="s">
        <v>10854</v>
      </c>
      <c r="H236" s="51" t="s">
        <v>11598</v>
      </c>
      <c r="I236" s="45" t="s">
        <v>11602</v>
      </c>
      <c r="K236" s="61" t="s">
        <v>1276</v>
      </c>
      <c r="L236" s="61" t="s">
        <v>1277</v>
      </c>
      <c r="M236" s="137"/>
      <c r="N236" s="73"/>
      <c r="O236" s="73"/>
      <c r="P236" s="73"/>
      <c r="Q236" s="73"/>
      <c r="R236" s="73"/>
      <c r="S236" s="55"/>
      <c r="T236" s="57"/>
      <c r="U236" s="55"/>
      <c r="V236" s="55"/>
      <c r="W236" s="61" t="s">
        <v>1279</v>
      </c>
      <c r="X236" s="61" t="s">
        <v>1280</v>
      </c>
      <c r="Y236" s="61" t="s">
        <v>1282</v>
      </c>
      <c r="Z236" s="58"/>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c r="BI236" s="69"/>
      <c r="BJ236" s="69"/>
      <c r="BK236" s="69"/>
      <c r="BL236" s="69"/>
      <c r="BM236" s="69"/>
    </row>
    <row r="237" ht="22.5" customHeight="1">
      <c r="A237" s="45">
        <v>236.0</v>
      </c>
      <c r="B237" s="45" t="s">
        <v>237</v>
      </c>
      <c r="C237" s="47" t="b">
        <v>1</v>
      </c>
      <c r="D237" s="57"/>
      <c r="E237" s="50" t="s">
        <v>288</v>
      </c>
      <c r="F237" s="50" t="s">
        <v>7916</v>
      </c>
      <c r="G237" s="50" t="s">
        <v>1772</v>
      </c>
      <c r="H237" s="51" t="s">
        <v>11692</v>
      </c>
      <c r="I237" s="45" t="s">
        <v>11695</v>
      </c>
      <c r="K237" s="61" t="s">
        <v>1283</v>
      </c>
      <c r="L237" s="61" t="s">
        <v>1284</v>
      </c>
      <c r="M237" s="73"/>
      <c r="N237" s="73"/>
      <c r="O237" s="73"/>
      <c r="P237" s="73"/>
      <c r="Q237" s="73"/>
      <c r="R237" s="73"/>
      <c r="S237" s="55"/>
      <c r="T237" s="57"/>
      <c r="U237" s="55"/>
      <c r="V237" s="55"/>
      <c r="W237" s="61" t="s">
        <v>1285</v>
      </c>
      <c r="X237" s="61" t="s">
        <v>1286</v>
      </c>
      <c r="Y237" s="61" t="s">
        <v>1287</v>
      </c>
      <c r="Z237" s="62"/>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63"/>
      <c r="BM237" s="63"/>
    </row>
    <row r="238" ht="22.5" customHeight="1">
      <c r="A238" s="45">
        <v>237.0</v>
      </c>
      <c r="B238" s="45" t="s">
        <v>237</v>
      </c>
      <c r="C238" s="47" t="b">
        <v>1</v>
      </c>
      <c r="D238" s="57"/>
      <c r="E238" s="50" t="s">
        <v>288</v>
      </c>
      <c r="F238" s="50" t="s">
        <v>7916</v>
      </c>
      <c r="G238" s="50" t="s">
        <v>1772</v>
      </c>
      <c r="H238" s="51" t="s">
        <v>7917</v>
      </c>
      <c r="I238" s="45" t="s">
        <v>7918</v>
      </c>
      <c r="K238" s="53" t="s">
        <v>1288</v>
      </c>
      <c r="L238" s="53" t="s">
        <v>1289</v>
      </c>
      <c r="S238" s="55"/>
      <c r="T238" s="57"/>
      <c r="U238" s="55"/>
      <c r="V238" s="55"/>
      <c r="W238" s="53" t="s">
        <v>1290</v>
      </c>
      <c r="X238" s="53" t="s">
        <v>1291</v>
      </c>
      <c r="Y238" s="53" t="s">
        <v>1292</v>
      </c>
      <c r="Z238" s="58"/>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row>
    <row r="239" ht="22.5" customHeight="1">
      <c r="A239" s="45">
        <v>238.0</v>
      </c>
      <c r="B239" s="45" t="s">
        <v>237</v>
      </c>
      <c r="C239" s="47" t="b">
        <v>1</v>
      </c>
      <c r="D239" s="57"/>
      <c r="E239" s="50" t="s">
        <v>288</v>
      </c>
      <c r="F239" s="50" t="s">
        <v>7916</v>
      </c>
      <c r="G239" s="50" t="s">
        <v>1772</v>
      </c>
      <c r="H239" s="51" t="s">
        <v>7922</v>
      </c>
      <c r="I239" s="45" t="s">
        <v>7923</v>
      </c>
      <c r="K239" s="53" t="s">
        <v>1293</v>
      </c>
      <c r="L239" s="53" t="s">
        <v>1294</v>
      </c>
      <c r="S239" s="55"/>
      <c r="T239" s="57"/>
      <c r="U239" s="55"/>
      <c r="V239" s="55"/>
      <c r="W239" s="53" t="s">
        <v>1295</v>
      </c>
      <c r="X239" s="53" t="s">
        <v>1296</v>
      </c>
      <c r="Y239" s="84"/>
      <c r="Z239" s="62"/>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3"/>
      <c r="BG239" s="63"/>
      <c r="BH239" s="63"/>
      <c r="BI239" s="63"/>
      <c r="BJ239" s="63"/>
      <c r="BK239" s="63"/>
      <c r="BL239" s="63"/>
      <c r="BM239" s="63"/>
    </row>
    <row r="240" ht="22.5" customHeight="1">
      <c r="A240" s="45">
        <v>239.0</v>
      </c>
      <c r="B240" s="45" t="s">
        <v>237</v>
      </c>
      <c r="C240" s="47" t="b">
        <v>1</v>
      </c>
      <c r="D240" s="57"/>
      <c r="E240" s="50" t="s">
        <v>288</v>
      </c>
      <c r="F240" s="50" t="s">
        <v>7916</v>
      </c>
      <c r="G240" s="50" t="s">
        <v>1772</v>
      </c>
      <c r="H240" s="51" t="s">
        <v>7927</v>
      </c>
      <c r="I240" s="45" t="s">
        <v>7928</v>
      </c>
      <c r="K240" s="53" t="s">
        <v>1297</v>
      </c>
      <c r="L240" s="53" t="s">
        <v>1298</v>
      </c>
      <c r="S240" s="55"/>
      <c r="T240" s="57"/>
      <c r="U240" s="55"/>
      <c r="V240" s="55"/>
      <c r="W240" s="53" t="s">
        <v>1299</v>
      </c>
      <c r="X240" s="53" t="s">
        <v>1300</v>
      </c>
      <c r="Y240" s="84"/>
      <c r="Z240" s="58"/>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c r="BI240" s="69"/>
      <c r="BJ240" s="69"/>
      <c r="BK240" s="69"/>
      <c r="BL240" s="69"/>
      <c r="BM240" s="69"/>
    </row>
    <row r="241" ht="22.5" customHeight="1">
      <c r="A241" s="45">
        <v>240.0</v>
      </c>
      <c r="B241" s="45" t="s">
        <v>237</v>
      </c>
      <c r="C241" s="47" t="b">
        <v>1</v>
      </c>
      <c r="D241" s="57"/>
      <c r="E241" s="50" t="s">
        <v>288</v>
      </c>
      <c r="F241" s="50" t="s">
        <v>7916</v>
      </c>
      <c r="G241" s="50" t="s">
        <v>1772</v>
      </c>
      <c r="H241" s="51" t="s">
        <v>7931</v>
      </c>
      <c r="I241" s="45" t="s">
        <v>7932</v>
      </c>
      <c r="K241" s="53" t="s">
        <v>1301</v>
      </c>
      <c r="L241" s="53" t="s">
        <v>1302</v>
      </c>
      <c r="S241" s="55"/>
      <c r="T241" s="57"/>
      <c r="U241" s="55"/>
      <c r="V241" s="55"/>
      <c r="W241" s="53" t="s">
        <v>1303</v>
      </c>
      <c r="X241" s="53" t="s">
        <v>1304</v>
      </c>
      <c r="Y241" s="53" t="s">
        <v>1305</v>
      </c>
      <c r="Z241" s="62"/>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row>
    <row r="242" ht="22.5" customHeight="1">
      <c r="A242" s="45">
        <v>241.0</v>
      </c>
      <c r="B242" s="45" t="s">
        <v>237</v>
      </c>
      <c r="C242" s="47" t="b">
        <v>1</v>
      </c>
      <c r="D242" s="57"/>
      <c r="E242" s="50" t="s">
        <v>288</v>
      </c>
      <c r="F242" s="50" t="s">
        <v>7916</v>
      </c>
      <c r="G242" s="50" t="s">
        <v>1772</v>
      </c>
      <c r="H242" s="51" t="s">
        <v>7937</v>
      </c>
      <c r="I242" s="45" t="s">
        <v>7938</v>
      </c>
      <c r="K242" s="53" t="s">
        <v>1306</v>
      </c>
      <c r="L242" s="53" t="s">
        <v>1307</v>
      </c>
      <c r="S242" s="55"/>
      <c r="T242" s="57"/>
      <c r="U242" s="55"/>
      <c r="V242" s="55"/>
      <c r="W242" s="53" t="s">
        <v>1308</v>
      </c>
      <c r="X242" s="53" t="s">
        <v>1309</v>
      </c>
      <c r="Y242" s="53" t="s">
        <v>1310</v>
      </c>
      <c r="Z242" s="58"/>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row>
    <row r="243" ht="22.5" customHeight="1">
      <c r="A243" s="45">
        <v>242.0</v>
      </c>
      <c r="B243" s="45" t="s">
        <v>237</v>
      </c>
      <c r="C243" s="47" t="b">
        <v>1</v>
      </c>
      <c r="D243" s="57"/>
      <c r="E243" s="50" t="s">
        <v>288</v>
      </c>
      <c r="F243" s="50" t="s">
        <v>7916</v>
      </c>
      <c r="G243" s="50" t="s">
        <v>1823</v>
      </c>
      <c r="H243" s="51" t="s">
        <v>7944</v>
      </c>
      <c r="I243" s="45" t="s">
        <v>7945</v>
      </c>
      <c r="K243" s="53" t="s">
        <v>1311</v>
      </c>
      <c r="L243" s="53" t="s">
        <v>1312</v>
      </c>
      <c r="S243" s="55"/>
      <c r="T243" s="57"/>
      <c r="U243" s="55"/>
      <c r="V243" s="55"/>
      <c r="W243" s="53" t="s">
        <v>1313</v>
      </c>
      <c r="X243" s="53" t="s">
        <v>1314</v>
      </c>
      <c r="Y243" s="53" t="s">
        <v>1315</v>
      </c>
      <c r="Z243" s="62"/>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row>
    <row r="244" ht="22.5" customHeight="1">
      <c r="A244" s="45">
        <v>243.0</v>
      </c>
      <c r="B244" s="45" t="s">
        <v>237</v>
      </c>
      <c r="C244" s="47" t="b">
        <v>1</v>
      </c>
      <c r="D244" s="57"/>
      <c r="E244" s="50" t="s">
        <v>288</v>
      </c>
      <c r="F244" s="50" t="s">
        <v>7916</v>
      </c>
      <c r="G244" s="50" t="s">
        <v>1866</v>
      </c>
      <c r="H244" s="51" t="s">
        <v>7950</v>
      </c>
      <c r="I244" s="45" t="s">
        <v>7951</v>
      </c>
      <c r="K244" s="53" t="s">
        <v>1316</v>
      </c>
      <c r="L244" s="53" t="s">
        <v>1317</v>
      </c>
      <c r="S244" s="55"/>
      <c r="T244" s="57"/>
      <c r="U244" s="55"/>
      <c r="V244" s="55"/>
      <c r="W244" s="53" t="s">
        <v>1318</v>
      </c>
      <c r="X244" s="53" t="s">
        <v>1319</v>
      </c>
      <c r="Y244" s="53" t="s">
        <v>1320</v>
      </c>
      <c r="Z244" s="58"/>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c r="BI244" s="69"/>
      <c r="BJ244" s="69"/>
      <c r="BK244" s="69"/>
      <c r="BL244" s="69"/>
      <c r="BM244" s="69"/>
    </row>
    <row r="245" ht="22.5" customHeight="1">
      <c r="A245" s="45">
        <v>244.0</v>
      </c>
      <c r="B245" s="45" t="s">
        <v>237</v>
      </c>
      <c r="C245" s="47" t="b">
        <v>1</v>
      </c>
      <c r="D245" s="57"/>
      <c r="E245" s="50" t="s">
        <v>288</v>
      </c>
      <c r="F245" s="50" t="s">
        <v>7916</v>
      </c>
      <c r="G245" s="50" t="s">
        <v>1866</v>
      </c>
      <c r="H245" s="51" t="s">
        <v>7955</v>
      </c>
      <c r="I245" s="45" t="s">
        <v>7956</v>
      </c>
      <c r="K245" s="53" t="s">
        <v>1321</v>
      </c>
      <c r="L245" s="53" t="s">
        <v>1322</v>
      </c>
      <c r="S245" s="55"/>
      <c r="T245" s="57"/>
      <c r="U245" s="55"/>
      <c r="V245" s="55"/>
      <c r="W245" s="53" t="s">
        <v>1323</v>
      </c>
      <c r="X245" s="53" t="s">
        <v>1324</v>
      </c>
      <c r="Y245" s="84"/>
      <c r="Z245" s="62"/>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row>
    <row r="246" ht="22.5" customHeight="1">
      <c r="A246" s="45">
        <v>245.0</v>
      </c>
      <c r="B246" s="45" t="s">
        <v>237</v>
      </c>
      <c r="C246" s="47" t="b">
        <v>1</v>
      </c>
      <c r="D246" s="57"/>
      <c r="E246" s="50" t="s">
        <v>288</v>
      </c>
      <c r="F246" s="50" t="s">
        <v>7916</v>
      </c>
      <c r="G246" s="50" t="s">
        <v>1866</v>
      </c>
      <c r="H246" s="51" t="s">
        <v>7961</v>
      </c>
      <c r="I246" s="45" t="s">
        <v>7962</v>
      </c>
      <c r="K246" s="53" t="s">
        <v>1325</v>
      </c>
      <c r="L246" s="53" t="s">
        <v>1326</v>
      </c>
      <c r="S246" s="55"/>
      <c r="T246" s="57"/>
      <c r="U246" s="55"/>
      <c r="V246" s="55"/>
      <c r="W246" s="53" t="s">
        <v>1327</v>
      </c>
      <c r="X246" s="53" t="s">
        <v>1328</v>
      </c>
      <c r="Y246" s="53" t="s">
        <v>1329</v>
      </c>
      <c r="Z246" s="58"/>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c r="AZ246" s="69"/>
      <c r="BA246" s="69"/>
      <c r="BB246" s="69"/>
      <c r="BC246" s="69"/>
      <c r="BD246" s="69"/>
      <c r="BE246" s="69"/>
      <c r="BF246" s="69"/>
      <c r="BG246" s="69"/>
      <c r="BH246" s="69"/>
      <c r="BI246" s="69"/>
      <c r="BJ246" s="69"/>
      <c r="BK246" s="69"/>
      <c r="BL246" s="69"/>
      <c r="BM246" s="69"/>
    </row>
    <row r="247" ht="22.5" customHeight="1">
      <c r="A247" s="45">
        <v>246.0</v>
      </c>
      <c r="B247" s="45" t="s">
        <v>237</v>
      </c>
      <c r="C247" s="47" t="b">
        <v>1</v>
      </c>
      <c r="D247" s="57"/>
      <c r="E247" s="50" t="s">
        <v>288</v>
      </c>
      <c r="F247" s="50" t="s">
        <v>7916</v>
      </c>
      <c r="G247" s="50" t="s">
        <v>294</v>
      </c>
      <c r="H247" s="51" t="s">
        <v>7966</v>
      </c>
      <c r="I247" s="45" t="s">
        <v>7967</v>
      </c>
      <c r="K247" s="53" t="s">
        <v>1330</v>
      </c>
      <c r="L247" s="53" t="s">
        <v>1331</v>
      </c>
      <c r="S247" s="55"/>
      <c r="T247" s="57"/>
      <c r="U247" s="55"/>
      <c r="V247" s="55"/>
      <c r="W247" s="53" t="s">
        <v>1332</v>
      </c>
      <c r="X247" s="53" t="s">
        <v>1333</v>
      </c>
      <c r="Y247" s="53" t="s">
        <v>1334</v>
      </c>
      <c r="Z247" s="62"/>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3"/>
      <c r="BG247" s="63"/>
      <c r="BH247" s="63"/>
      <c r="BI247" s="63"/>
      <c r="BJ247" s="63"/>
      <c r="BK247" s="63"/>
      <c r="BL247" s="63"/>
      <c r="BM247" s="63"/>
    </row>
    <row r="248" ht="22.5" customHeight="1">
      <c r="A248" s="45">
        <v>247.0</v>
      </c>
      <c r="B248" s="45" t="s">
        <v>237</v>
      </c>
      <c r="C248" s="47" t="b">
        <v>1</v>
      </c>
      <c r="D248" s="57"/>
      <c r="E248" s="50" t="s">
        <v>288</v>
      </c>
      <c r="F248" s="50" t="s">
        <v>7916</v>
      </c>
      <c r="G248" s="50" t="s">
        <v>294</v>
      </c>
      <c r="H248" s="51" t="s">
        <v>7972</v>
      </c>
      <c r="I248" s="45" t="s">
        <v>7973</v>
      </c>
      <c r="K248" s="53" t="s">
        <v>1335</v>
      </c>
      <c r="L248" s="53" t="s">
        <v>1336</v>
      </c>
      <c r="S248" s="55"/>
      <c r="T248" s="57"/>
      <c r="U248" s="55"/>
      <c r="V248" s="55"/>
      <c r="W248" s="53" t="s">
        <v>1337</v>
      </c>
      <c r="X248" s="53" t="s">
        <v>1338</v>
      </c>
      <c r="Y248" s="84"/>
      <c r="Z248" s="58"/>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69"/>
      <c r="BA248" s="69"/>
      <c r="BB248" s="69"/>
      <c r="BC248" s="69"/>
      <c r="BD248" s="69"/>
      <c r="BE248" s="69"/>
      <c r="BF248" s="69"/>
      <c r="BG248" s="69"/>
      <c r="BH248" s="69"/>
      <c r="BI248" s="69"/>
      <c r="BJ248" s="69"/>
      <c r="BK248" s="69"/>
      <c r="BL248" s="69"/>
      <c r="BM248" s="69"/>
    </row>
    <row r="249" ht="22.5" customHeight="1">
      <c r="A249" s="45">
        <v>248.0</v>
      </c>
      <c r="B249" s="45" t="s">
        <v>237</v>
      </c>
      <c r="C249" s="47" t="b">
        <v>1</v>
      </c>
      <c r="D249" s="57"/>
      <c r="E249" s="50" t="s">
        <v>288</v>
      </c>
      <c r="F249" s="50" t="s">
        <v>7916</v>
      </c>
      <c r="G249" s="50" t="s">
        <v>294</v>
      </c>
      <c r="H249" s="51" t="s">
        <v>7978</v>
      </c>
      <c r="I249" s="45" t="s">
        <v>7979</v>
      </c>
      <c r="K249" s="53" t="s">
        <v>1341</v>
      </c>
      <c r="L249" s="53" t="s">
        <v>1342</v>
      </c>
      <c r="S249" s="55"/>
      <c r="T249" s="57"/>
      <c r="U249" s="55"/>
      <c r="V249" s="55"/>
      <c r="W249" s="53" t="s">
        <v>1343</v>
      </c>
      <c r="X249" s="53" t="s">
        <v>1344</v>
      </c>
      <c r="Y249" s="84"/>
      <c r="Z249" s="62"/>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3"/>
      <c r="BG249" s="63"/>
      <c r="BH249" s="63"/>
      <c r="BI249" s="63"/>
      <c r="BJ249" s="63"/>
      <c r="BK249" s="63"/>
      <c r="BL249" s="63"/>
      <c r="BM249" s="63"/>
    </row>
    <row r="250" ht="22.5" customHeight="1">
      <c r="A250" s="45">
        <v>249.0</v>
      </c>
      <c r="B250" s="45" t="s">
        <v>237</v>
      </c>
      <c r="C250" s="47" t="b">
        <v>1</v>
      </c>
      <c r="D250" s="57"/>
      <c r="E250" s="50" t="s">
        <v>288</v>
      </c>
      <c r="F250" s="50" t="s">
        <v>7916</v>
      </c>
      <c r="G250" s="50" t="s">
        <v>294</v>
      </c>
      <c r="H250" s="51" t="s">
        <v>7984</v>
      </c>
      <c r="I250" s="45" t="s">
        <v>7985</v>
      </c>
      <c r="K250" s="53" t="s">
        <v>1345</v>
      </c>
      <c r="L250" s="53" t="s">
        <v>1346</v>
      </c>
      <c r="S250" s="55"/>
      <c r="T250" s="57"/>
      <c r="U250" s="55"/>
      <c r="V250" s="55"/>
      <c r="W250" s="53" t="s">
        <v>1347</v>
      </c>
      <c r="X250" s="53" t="s">
        <v>1348</v>
      </c>
      <c r="Y250" s="84"/>
      <c r="Z250" s="58"/>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row>
    <row r="251" ht="22.5" customHeight="1">
      <c r="A251" s="45">
        <v>250.0</v>
      </c>
      <c r="B251" s="45" t="s">
        <v>237</v>
      </c>
      <c r="C251" s="47" t="b">
        <v>1</v>
      </c>
      <c r="D251" s="57"/>
      <c r="E251" s="50" t="s">
        <v>288</v>
      </c>
      <c r="F251" s="50" t="s">
        <v>7916</v>
      </c>
      <c r="G251" s="50" t="s">
        <v>294</v>
      </c>
      <c r="H251" s="51" t="s">
        <v>7990</v>
      </c>
      <c r="I251" s="45" t="s">
        <v>7991</v>
      </c>
      <c r="K251" s="53" t="s">
        <v>1349</v>
      </c>
      <c r="L251" s="53" t="s">
        <v>1350</v>
      </c>
      <c r="S251" s="55"/>
      <c r="T251" s="57"/>
      <c r="U251" s="55"/>
      <c r="V251" s="55"/>
      <c r="W251" s="53" t="s">
        <v>1351</v>
      </c>
      <c r="X251" s="53" t="s">
        <v>1352</v>
      </c>
      <c r="Y251" s="53" t="s">
        <v>1353</v>
      </c>
      <c r="Z251" s="62"/>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3"/>
      <c r="BG251" s="63"/>
      <c r="BH251" s="63"/>
      <c r="BI251" s="63"/>
      <c r="BJ251" s="63"/>
      <c r="BK251" s="63"/>
      <c r="BL251" s="63"/>
      <c r="BM251" s="63"/>
    </row>
    <row r="252" ht="22.5" customHeight="1">
      <c r="A252" s="45">
        <v>251.0</v>
      </c>
      <c r="B252" s="45" t="s">
        <v>237</v>
      </c>
      <c r="C252" s="47" t="b">
        <v>1</v>
      </c>
      <c r="D252" s="57"/>
      <c r="E252" s="50" t="s">
        <v>288</v>
      </c>
      <c r="F252" s="50" t="s">
        <v>7916</v>
      </c>
      <c r="G252" s="50" t="s">
        <v>294</v>
      </c>
      <c r="H252" s="51" t="s">
        <v>7995</v>
      </c>
      <c r="I252" s="45" t="s">
        <v>7996</v>
      </c>
      <c r="K252" s="53" t="s">
        <v>1354</v>
      </c>
      <c r="L252" s="53" t="s">
        <v>1355</v>
      </c>
      <c r="S252" s="55"/>
      <c r="T252" s="57"/>
      <c r="U252" s="55"/>
      <c r="V252" s="55"/>
      <c r="W252" s="53" t="s">
        <v>1356</v>
      </c>
      <c r="X252" s="53" t="s">
        <v>1357</v>
      </c>
      <c r="Y252" s="53" t="s">
        <v>1358</v>
      </c>
      <c r="Z252" s="58"/>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row>
    <row r="253" ht="22.5" customHeight="1">
      <c r="A253" s="45">
        <v>252.0</v>
      </c>
      <c r="B253" s="45" t="s">
        <v>237</v>
      </c>
      <c r="C253" s="47" t="b">
        <v>1</v>
      </c>
      <c r="D253" s="57"/>
      <c r="E253" s="50" t="s">
        <v>288</v>
      </c>
      <c r="F253" s="50" t="s">
        <v>7916</v>
      </c>
      <c r="G253" s="50" t="s">
        <v>489</v>
      </c>
      <c r="H253" s="51" t="s">
        <v>8002</v>
      </c>
      <c r="I253" s="45" t="s">
        <v>8003</v>
      </c>
      <c r="K253" s="53" t="s">
        <v>1359</v>
      </c>
      <c r="L253" s="53" t="s">
        <v>1360</v>
      </c>
      <c r="S253" s="55"/>
      <c r="T253" s="57"/>
      <c r="U253" s="55"/>
      <c r="V253" s="55"/>
      <c r="W253" s="53" t="s">
        <v>1361</v>
      </c>
      <c r="X253" s="53" t="s">
        <v>1362</v>
      </c>
      <c r="Y253" s="84"/>
      <c r="Z253" s="62"/>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row>
    <row r="254" ht="22.5" customHeight="1">
      <c r="A254" s="45">
        <v>253.0</v>
      </c>
      <c r="B254" s="45" t="s">
        <v>237</v>
      </c>
      <c r="C254" s="47" t="b">
        <v>1</v>
      </c>
      <c r="D254" s="57"/>
      <c r="E254" s="50" t="s">
        <v>288</v>
      </c>
      <c r="F254" s="50" t="s">
        <v>7916</v>
      </c>
      <c r="G254" s="50" t="s">
        <v>489</v>
      </c>
      <c r="H254" s="51" t="s">
        <v>8007</v>
      </c>
      <c r="I254" s="45" t="s">
        <v>8008</v>
      </c>
      <c r="K254" s="53" t="s">
        <v>1363</v>
      </c>
      <c r="L254" s="53" t="s">
        <v>1364</v>
      </c>
      <c r="S254" s="55"/>
      <c r="T254" s="57"/>
      <c r="U254" s="55"/>
      <c r="V254" s="55"/>
      <c r="W254" s="53" t="s">
        <v>1365</v>
      </c>
      <c r="X254" s="53" t="s">
        <v>1366</v>
      </c>
      <c r="Y254" s="53" t="s">
        <v>1367</v>
      </c>
      <c r="Z254" s="58"/>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c r="AZ254" s="69"/>
      <c r="BA254" s="69"/>
      <c r="BB254" s="69"/>
      <c r="BC254" s="69"/>
      <c r="BD254" s="69"/>
      <c r="BE254" s="69"/>
      <c r="BF254" s="69"/>
      <c r="BG254" s="69"/>
      <c r="BH254" s="69"/>
      <c r="BI254" s="69"/>
      <c r="BJ254" s="69"/>
      <c r="BK254" s="69"/>
      <c r="BL254" s="69"/>
      <c r="BM254" s="69"/>
    </row>
    <row r="255" ht="22.5" customHeight="1">
      <c r="A255" s="45">
        <v>254.0</v>
      </c>
      <c r="B255" s="45" t="s">
        <v>237</v>
      </c>
      <c r="C255" s="47" t="b">
        <v>1</v>
      </c>
      <c r="D255" s="57"/>
      <c r="E255" s="50" t="s">
        <v>288</v>
      </c>
      <c r="F255" s="50" t="s">
        <v>7916</v>
      </c>
      <c r="G255" s="50" t="s">
        <v>556</v>
      </c>
      <c r="H255" s="51" t="s">
        <v>8014</v>
      </c>
      <c r="I255" s="45" t="s">
        <v>8015</v>
      </c>
      <c r="K255" s="53" t="s">
        <v>1368</v>
      </c>
      <c r="L255" s="53" t="s">
        <v>1369</v>
      </c>
      <c r="S255" s="55"/>
      <c r="T255" s="57"/>
      <c r="U255" s="55"/>
      <c r="V255" s="55"/>
      <c r="W255" s="53" t="s">
        <v>1370</v>
      </c>
      <c r="X255" s="53" t="s">
        <v>1371</v>
      </c>
      <c r="Y255" s="53" t="s">
        <v>1372</v>
      </c>
      <c r="Z255" s="62"/>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row>
    <row r="256" ht="22.5" customHeight="1">
      <c r="A256" s="45">
        <v>255.0</v>
      </c>
      <c r="B256" s="45" t="s">
        <v>237</v>
      </c>
      <c r="C256" s="47" t="b">
        <v>1</v>
      </c>
      <c r="D256" s="57"/>
      <c r="E256" s="50" t="s">
        <v>288</v>
      </c>
      <c r="F256" s="50" t="s">
        <v>7916</v>
      </c>
      <c r="G256" s="50" t="s">
        <v>556</v>
      </c>
      <c r="H256" s="51" t="s">
        <v>8021</v>
      </c>
      <c r="I256" s="45" t="s">
        <v>8022</v>
      </c>
      <c r="K256" s="53" t="s">
        <v>1373</v>
      </c>
      <c r="L256" s="53" t="s">
        <v>1374</v>
      </c>
      <c r="S256" s="55"/>
      <c r="T256" s="57"/>
      <c r="U256" s="55"/>
      <c r="V256" s="55"/>
      <c r="W256" s="53" t="s">
        <v>1375</v>
      </c>
      <c r="X256" s="53" t="s">
        <v>1376</v>
      </c>
      <c r="Y256" s="84"/>
      <c r="Z256" s="58"/>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c r="AZ256" s="69"/>
      <c r="BA256" s="69"/>
      <c r="BB256" s="69"/>
      <c r="BC256" s="69"/>
      <c r="BD256" s="69"/>
      <c r="BE256" s="69"/>
      <c r="BF256" s="69"/>
      <c r="BG256" s="69"/>
      <c r="BH256" s="69"/>
      <c r="BI256" s="69"/>
      <c r="BJ256" s="69"/>
      <c r="BK256" s="69"/>
      <c r="BL256" s="69"/>
      <c r="BM256" s="69"/>
    </row>
    <row r="257" ht="22.5" customHeight="1">
      <c r="A257" s="45">
        <v>256.0</v>
      </c>
      <c r="B257" s="45" t="s">
        <v>237</v>
      </c>
      <c r="C257" s="47" t="b">
        <v>1</v>
      </c>
      <c r="D257" s="57"/>
      <c r="E257" s="50" t="s">
        <v>288</v>
      </c>
      <c r="F257" s="50" t="s">
        <v>7916</v>
      </c>
      <c r="G257" s="50" t="s">
        <v>556</v>
      </c>
      <c r="H257" s="51" t="s">
        <v>8027</v>
      </c>
      <c r="I257" s="45" t="s">
        <v>8022</v>
      </c>
      <c r="K257" s="53" t="s">
        <v>1377</v>
      </c>
      <c r="L257" s="53" t="s">
        <v>1378</v>
      </c>
      <c r="S257" s="55"/>
      <c r="T257" s="57"/>
      <c r="U257" s="55"/>
      <c r="V257" s="55"/>
      <c r="W257" s="53" t="s">
        <v>1379</v>
      </c>
      <c r="X257" s="53" t="s">
        <v>1380</v>
      </c>
      <c r="Y257" s="84"/>
      <c r="Z257" s="62"/>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c r="BH257" s="63"/>
      <c r="BI257" s="63"/>
      <c r="BJ257" s="63"/>
      <c r="BK257" s="63"/>
      <c r="BL257" s="63"/>
      <c r="BM257" s="63"/>
    </row>
    <row r="258" ht="22.5" customHeight="1">
      <c r="A258" s="45">
        <v>257.0</v>
      </c>
      <c r="B258" s="45" t="s">
        <v>237</v>
      </c>
      <c r="C258" s="47" t="b">
        <v>1</v>
      </c>
      <c r="D258" s="57"/>
      <c r="E258" s="50" t="s">
        <v>288</v>
      </c>
      <c r="F258" s="50" t="s">
        <v>7916</v>
      </c>
      <c r="G258" s="50" t="s">
        <v>1446</v>
      </c>
      <c r="H258" s="51" t="s">
        <v>8030</v>
      </c>
      <c r="I258" s="45" t="s">
        <v>8031</v>
      </c>
      <c r="K258" s="53" t="s">
        <v>1381</v>
      </c>
      <c r="L258" s="53" t="s">
        <v>1382</v>
      </c>
      <c r="S258" s="55"/>
      <c r="T258" s="57"/>
      <c r="U258" s="55"/>
      <c r="V258" s="55"/>
      <c r="W258" s="53" t="s">
        <v>1383</v>
      </c>
      <c r="X258" s="53" t="s">
        <v>1384</v>
      </c>
      <c r="Y258" s="84"/>
      <c r="Z258" s="58"/>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c r="AZ258" s="69"/>
      <c r="BA258" s="69"/>
      <c r="BB258" s="69"/>
      <c r="BC258" s="69"/>
      <c r="BD258" s="69"/>
      <c r="BE258" s="69"/>
      <c r="BF258" s="69"/>
      <c r="BG258" s="69"/>
      <c r="BH258" s="69"/>
      <c r="BI258" s="69"/>
      <c r="BJ258" s="69"/>
      <c r="BK258" s="69"/>
      <c r="BL258" s="69"/>
      <c r="BM258" s="69"/>
    </row>
    <row r="259" ht="22.5" customHeight="1">
      <c r="A259" s="45">
        <v>258.0</v>
      </c>
      <c r="B259" s="45" t="s">
        <v>237</v>
      </c>
      <c r="C259" s="47" t="b">
        <v>1</v>
      </c>
      <c r="D259" s="57"/>
      <c r="E259" s="50" t="s">
        <v>288</v>
      </c>
      <c r="F259" s="50" t="s">
        <v>7916</v>
      </c>
      <c r="G259" s="50" t="s">
        <v>1446</v>
      </c>
      <c r="H259" s="51" t="s">
        <v>8036</v>
      </c>
      <c r="I259" s="45" t="s">
        <v>12879</v>
      </c>
      <c r="K259" s="53" t="s">
        <v>1385</v>
      </c>
      <c r="L259" s="53" t="s">
        <v>1386</v>
      </c>
      <c r="S259" s="55"/>
      <c r="T259" s="57"/>
      <c r="U259" s="55"/>
      <c r="V259" s="55"/>
      <c r="W259" s="53" t="s">
        <v>1387</v>
      </c>
      <c r="X259" s="53" t="s">
        <v>1388</v>
      </c>
      <c r="Y259" s="84"/>
      <c r="Z259" s="62"/>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3"/>
      <c r="BG259" s="63"/>
      <c r="BH259" s="63"/>
      <c r="BI259" s="63"/>
      <c r="BJ259" s="63"/>
      <c r="BK259" s="63"/>
      <c r="BL259" s="63"/>
      <c r="BM259" s="63"/>
    </row>
    <row r="260" ht="22.5" customHeight="1">
      <c r="A260" s="45">
        <v>259.0</v>
      </c>
      <c r="B260" s="45" t="s">
        <v>237</v>
      </c>
      <c r="C260" s="47" t="b">
        <v>1</v>
      </c>
      <c r="D260" s="57"/>
      <c r="E260" s="50" t="s">
        <v>288</v>
      </c>
      <c r="F260" s="50" t="s">
        <v>7916</v>
      </c>
      <c r="G260" s="50" t="s">
        <v>1446</v>
      </c>
      <c r="H260" s="51" t="s">
        <v>8041</v>
      </c>
      <c r="I260" s="45" t="s">
        <v>12935</v>
      </c>
      <c r="K260" s="53" t="s">
        <v>1389</v>
      </c>
      <c r="L260" s="53" t="s">
        <v>1390</v>
      </c>
      <c r="S260" s="55"/>
      <c r="T260" s="57"/>
      <c r="U260" s="55"/>
      <c r="V260" s="55"/>
      <c r="W260" s="53" t="s">
        <v>1391</v>
      </c>
      <c r="X260" s="53" t="s">
        <v>1392</v>
      </c>
      <c r="Y260" s="53" t="s">
        <v>1393</v>
      </c>
      <c r="Z260" s="58"/>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c r="AZ260" s="69"/>
      <c r="BA260" s="69"/>
      <c r="BB260" s="69"/>
      <c r="BC260" s="69"/>
      <c r="BD260" s="69"/>
      <c r="BE260" s="69"/>
      <c r="BF260" s="69"/>
      <c r="BG260" s="69"/>
      <c r="BH260" s="69"/>
      <c r="BI260" s="69"/>
      <c r="BJ260" s="69"/>
      <c r="BK260" s="69"/>
      <c r="BL260" s="69"/>
      <c r="BM260" s="69"/>
    </row>
    <row r="261" ht="22.5" customHeight="1">
      <c r="A261" s="45">
        <v>260.0</v>
      </c>
      <c r="B261" s="45" t="s">
        <v>237</v>
      </c>
      <c r="C261" s="47" t="b">
        <v>1</v>
      </c>
      <c r="D261" s="57"/>
      <c r="E261" s="50" t="s">
        <v>288</v>
      </c>
      <c r="F261" s="50" t="s">
        <v>7916</v>
      </c>
      <c r="G261" s="50" t="s">
        <v>1446</v>
      </c>
      <c r="H261" s="51" t="s">
        <v>8047</v>
      </c>
      <c r="I261" s="45" t="s">
        <v>8048</v>
      </c>
      <c r="K261" s="53" t="s">
        <v>1394</v>
      </c>
      <c r="L261" s="53" t="s">
        <v>1395</v>
      </c>
      <c r="S261" s="55"/>
      <c r="T261" s="57"/>
      <c r="U261" s="55"/>
      <c r="V261" s="55"/>
      <c r="W261" s="53" t="s">
        <v>1396</v>
      </c>
      <c r="X261" s="53" t="s">
        <v>1397</v>
      </c>
      <c r="Y261" s="53" t="s">
        <v>1398</v>
      </c>
      <c r="Z261" s="62"/>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3"/>
      <c r="BG261" s="63"/>
      <c r="BH261" s="63"/>
      <c r="BI261" s="63"/>
      <c r="BJ261" s="63"/>
      <c r="BK261" s="63"/>
      <c r="BL261" s="63"/>
      <c r="BM261" s="63"/>
    </row>
    <row r="262" ht="22.5" customHeight="1">
      <c r="A262" s="45">
        <v>261.0</v>
      </c>
      <c r="B262" s="45" t="s">
        <v>237</v>
      </c>
      <c r="C262" s="47" t="b">
        <v>1</v>
      </c>
      <c r="D262" s="57"/>
      <c r="E262" s="50" t="s">
        <v>288</v>
      </c>
      <c r="F262" s="50" t="s">
        <v>8053</v>
      </c>
      <c r="G262" s="50" t="s">
        <v>1772</v>
      </c>
      <c r="H262" s="51" t="s">
        <v>8054</v>
      </c>
      <c r="I262" s="45" t="s">
        <v>8055</v>
      </c>
      <c r="K262" s="53" t="s">
        <v>1402</v>
      </c>
      <c r="L262" s="53" t="s">
        <v>1403</v>
      </c>
      <c r="S262" s="55"/>
      <c r="T262" s="57"/>
      <c r="U262" s="55"/>
      <c r="V262" s="55"/>
      <c r="W262" s="53" t="s">
        <v>1404</v>
      </c>
      <c r="X262" s="53" t="s">
        <v>1405</v>
      </c>
      <c r="Y262" s="84"/>
      <c r="Z262" s="58"/>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c r="AZ262" s="69"/>
      <c r="BA262" s="69"/>
      <c r="BB262" s="69"/>
      <c r="BC262" s="69"/>
      <c r="BD262" s="69"/>
      <c r="BE262" s="69"/>
      <c r="BF262" s="69"/>
      <c r="BG262" s="69"/>
      <c r="BH262" s="69"/>
      <c r="BI262" s="69"/>
      <c r="BJ262" s="69"/>
      <c r="BK262" s="69"/>
      <c r="BL262" s="69"/>
      <c r="BM262" s="69"/>
    </row>
    <row r="263" ht="22.5" customHeight="1">
      <c r="A263" s="45">
        <v>262.0</v>
      </c>
      <c r="B263" s="45" t="s">
        <v>237</v>
      </c>
      <c r="C263" s="47" t="b">
        <v>1</v>
      </c>
      <c r="D263" s="57"/>
      <c r="E263" s="50" t="s">
        <v>288</v>
      </c>
      <c r="F263" s="50" t="s">
        <v>8053</v>
      </c>
      <c r="G263" s="50" t="s">
        <v>5485</v>
      </c>
      <c r="H263" s="51" t="s">
        <v>8059</v>
      </c>
      <c r="I263" s="45" t="s">
        <v>8060</v>
      </c>
      <c r="K263" s="53" t="s">
        <v>1406</v>
      </c>
      <c r="L263" s="53" t="s">
        <v>1407</v>
      </c>
      <c r="Q263" s="144" t="s">
        <v>13075</v>
      </c>
      <c r="S263" s="55"/>
      <c r="T263" s="57"/>
      <c r="U263" s="55"/>
      <c r="V263" s="55"/>
      <c r="W263" s="53" t="s">
        <v>1408</v>
      </c>
      <c r="X263" s="53" t="s">
        <v>1409</v>
      </c>
      <c r="Y263" s="84"/>
      <c r="Z263" s="62"/>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3"/>
      <c r="BG263" s="63"/>
      <c r="BH263" s="63"/>
      <c r="BI263" s="63"/>
      <c r="BJ263" s="63"/>
      <c r="BK263" s="63"/>
      <c r="BL263" s="63"/>
      <c r="BM263" s="63"/>
    </row>
    <row r="264" ht="22.5" customHeight="1">
      <c r="A264" s="45">
        <v>263.0</v>
      </c>
      <c r="B264" s="45" t="s">
        <v>237</v>
      </c>
      <c r="C264" s="47" t="b">
        <v>1</v>
      </c>
      <c r="D264" s="57"/>
      <c r="E264" s="50" t="s">
        <v>288</v>
      </c>
      <c r="F264" s="50" t="s">
        <v>8053</v>
      </c>
      <c r="G264" s="50" t="s">
        <v>5485</v>
      </c>
      <c r="H264" s="51" t="s">
        <v>8064</v>
      </c>
      <c r="I264" s="45" t="s">
        <v>8065</v>
      </c>
      <c r="K264" s="53" t="s">
        <v>1410</v>
      </c>
      <c r="L264" s="53" t="s">
        <v>1411</v>
      </c>
      <c r="S264" s="55"/>
      <c r="T264" s="57"/>
      <c r="U264" s="55"/>
      <c r="V264" s="55"/>
      <c r="W264" s="53" t="s">
        <v>1412</v>
      </c>
      <c r="X264" s="53" t="s">
        <v>1413</v>
      </c>
      <c r="Y264" s="53" t="s">
        <v>1414</v>
      </c>
      <c r="Z264" s="58"/>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row>
    <row r="265" ht="22.5" customHeight="1">
      <c r="A265" s="45">
        <v>264.0</v>
      </c>
      <c r="B265" s="45" t="s">
        <v>237</v>
      </c>
      <c r="C265" s="47" t="b">
        <v>1</v>
      </c>
      <c r="D265" s="57"/>
      <c r="E265" s="50" t="s">
        <v>288</v>
      </c>
      <c r="F265" s="50" t="s">
        <v>8053</v>
      </c>
      <c r="G265" s="50" t="s">
        <v>5485</v>
      </c>
      <c r="H265" s="51" t="s">
        <v>8070</v>
      </c>
      <c r="I265" s="45" t="s">
        <v>8071</v>
      </c>
      <c r="K265" s="53" t="s">
        <v>1415</v>
      </c>
      <c r="L265" s="53" t="s">
        <v>1416</v>
      </c>
      <c r="S265" s="55"/>
      <c r="T265" s="57"/>
      <c r="U265" s="55"/>
      <c r="V265" s="55"/>
      <c r="W265" s="53" t="s">
        <v>1417</v>
      </c>
      <c r="X265" s="53" t="s">
        <v>1418</v>
      </c>
      <c r="Y265" s="84"/>
      <c r="Z265" s="62"/>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3"/>
      <c r="BG265" s="63"/>
      <c r="BH265" s="63"/>
      <c r="BI265" s="63"/>
      <c r="BJ265" s="63"/>
      <c r="BK265" s="63"/>
      <c r="BL265" s="63"/>
      <c r="BM265" s="63"/>
    </row>
    <row r="266" ht="22.5" customHeight="1">
      <c r="A266" s="45">
        <v>265.0</v>
      </c>
      <c r="B266" s="45" t="s">
        <v>237</v>
      </c>
      <c r="C266" s="47" t="b">
        <v>1</v>
      </c>
      <c r="D266" s="57"/>
      <c r="E266" s="50" t="s">
        <v>288</v>
      </c>
      <c r="F266" s="50" t="s">
        <v>8053</v>
      </c>
      <c r="G266" s="50" t="s">
        <v>5485</v>
      </c>
      <c r="H266" s="51" t="s">
        <v>8075</v>
      </c>
      <c r="I266" s="45" t="s">
        <v>8076</v>
      </c>
      <c r="K266" s="53" t="s">
        <v>1419</v>
      </c>
      <c r="L266" s="53" t="s">
        <v>1420</v>
      </c>
      <c r="S266" s="55"/>
      <c r="T266" s="57"/>
      <c r="U266" s="55"/>
      <c r="V266" s="55"/>
      <c r="W266" s="53" t="s">
        <v>1421</v>
      </c>
      <c r="X266" s="53" t="s">
        <v>1422</v>
      </c>
      <c r="Y266" s="53" t="s">
        <v>1423</v>
      </c>
      <c r="Z266" s="58"/>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row>
    <row r="267" ht="22.5" customHeight="1">
      <c r="A267" s="45">
        <v>266.0</v>
      </c>
      <c r="B267" s="45" t="s">
        <v>237</v>
      </c>
      <c r="C267" s="47" t="b">
        <v>1</v>
      </c>
      <c r="D267" s="57"/>
      <c r="E267" s="50" t="s">
        <v>288</v>
      </c>
      <c r="F267" s="50" t="s">
        <v>8053</v>
      </c>
      <c r="G267" s="50" t="s">
        <v>5485</v>
      </c>
      <c r="H267" s="51" t="s">
        <v>8082</v>
      </c>
      <c r="I267" s="45" t="s">
        <v>8083</v>
      </c>
      <c r="K267" s="61" t="s">
        <v>1424</v>
      </c>
      <c r="L267" s="61" t="s">
        <v>1425</v>
      </c>
      <c r="S267" s="55"/>
      <c r="T267" s="57"/>
      <c r="U267" s="55"/>
      <c r="V267" s="55"/>
      <c r="W267" s="61" t="s">
        <v>1426</v>
      </c>
      <c r="X267" s="61" t="s">
        <v>1427</v>
      </c>
      <c r="Y267" s="145"/>
      <c r="Z267" s="62"/>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3"/>
      <c r="BG267" s="63"/>
      <c r="BH267" s="63"/>
      <c r="BI267" s="63"/>
      <c r="BJ267" s="63"/>
      <c r="BK267" s="63"/>
      <c r="BL267" s="63"/>
      <c r="BM267" s="63"/>
    </row>
    <row r="268" ht="22.5" customHeight="1">
      <c r="A268" s="45">
        <v>267.0</v>
      </c>
      <c r="B268" s="45" t="s">
        <v>237</v>
      </c>
      <c r="C268" s="47" t="b">
        <v>1</v>
      </c>
      <c r="D268" s="57"/>
      <c r="E268" s="50" t="s">
        <v>288</v>
      </c>
      <c r="F268" s="50" t="s">
        <v>8053</v>
      </c>
      <c r="G268" s="50" t="s">
        <v>556</v>
      </c>
      <c r="H268" s="51" t="s">
        <v>8087</v>
      </c>
      <c r="I268" s="45" t="s">
        <v>8088</v>
      </c>
      <c r="K268" s="61" t="s">
        <v>1428</v>
      </c>
      <c r="L268" s="61" t="s">
        <v>1429</v>
      </c>
      <c r="S268" s="55"/>
      <c r="T268" s="57"/>
      <c r="U268" s="55"/>
      <c r="V268" s="55"/>
      <c r="W268" s="61" t="s">
        <v>1430</v>
      </c>
      <c r="X268" s="61" t="s">
        <v>1431</v>
      </c>
      <c r="Y268" s="61" t="s">
        <v>1432</v>
      </c>
      <c r="Z268" s="58"/>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row>
    <row r="269" ht="22.5" customHeight="1">
      <c r="A269" s="45">
        <v>268.0</v>
      </c>
      <c r="B269" s="45" t="s">
        <v>237</v>
      </c>
      <c r="C269" s="47" t="b">
        <v>1</v>
      </c>
      <c r="D269" s="57"/>
      <c r="E269" s="50" t="s">
        <v>288</v>
      </c>
      <c r="F269" s="50" t="s">
        <v>8053</v>
      </c>
      <c r="G269" s="50" t="s">
        <v>556</v>
      </c>
      <c r="H269" s="51" t="s">
        <v>8093</v>
      </c>
      <c r="I269" s="45" t="s">
        <v>13367</v>
      </c>
      <c r="K269" s="61" t="s">
        <v>1433</v>
      </c>
      <c r="L269" s="61" t="s">
        <v>1434</v>
      </c>
      <c r="S269" s="55"/>
      <c r="T269" s="57"/>
      <c r="U269" s="55"/>
      <c r="V269" s="55"/>
      <c r="W269" s="61" t="s">
        <v>1435</v>
      </c>
      <c r="X269" s="61" t="s">
        <v>1436</v>
      </c>
      <c r="Y269" s="145"/>
      <c r="Z269" s="62"/>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3"/>
      <c r="BG269" s="63"/>
      <c r="BH269" s="63"/>
      <c r="BI269" s="63"/>
      <c r="BJ269" s="63"/>
      <c r="BK269" s="63"/>
      <c r="BL269" s="63"/>
      <c r="BM269" s="63"/>
    </row>
    <row r="270" ht="22.5" customHeight="1">
      <c r="A270" s="45">
        <v>269.0</v>
      </c>
      <c r="B270" s="45" t="s">
        <v>237</v>
      </c>
      <c r="C270" s="47" t="b">
        <v>1</v>
      </c>
      <c r="D270" s="57"/>
      <c r="E270" s="50" t="s">
        <v>288</v>
      </c>
      <c r="F270" s="50" t="s">
        <v>8053</v>
      </c>
      <c r="G270" s="50" t="s">
        <v>556</v>
      </c>
      <c r="H270" s="51" t="s">
        <v>8098</v>
      </c>
      <c r="I270" s="45" t="s">
        <v>8099</v>
      </c>
      <c r="K270" s="61" t="s">
        <v>1437</v>
      </c>
      <c r="L270" s="61" t="s">
        <v>1438</v>
      </c>
      <c r="S270" s="55"/>
      <c r="T270" s="57"/>
      <c r="U270" s="55"/>
      <c r="V270" s="55"/>
      <c r="W270" s="61" t="s">
        <v>1439</v>
      </c>
      <c r="X270" s="61" t="s">
        <v>1440</v>
      </c>
      <c r="Y270" s="145"/>
      <c r="Z270" s="58"/>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c r="AZ270" s="69"/>
      <c r="BA270" s="69"/>
      <c r="BB270" s="69"/>
      <c r="BC270" s="69"/>
      <c r="BD270" s="69"/>
      <c r="BE270" s="69"/>
      <c r="BF270" s="69"/>
      <c r="BG270" s="69"/>
      <c r="BH270" s="69"/>
      <c r="BI270" s="69"/>
      <c r="BJ270" s="69"/>
      <c r="BK270" s="69"/>
      <c r="BL270" s="69"/>
      <c r="BM270" s="69"/>
    </row>
    <row r="271" ht="22.5" customHeight="1">
      <c r="A271" s="45">
        <v>270.0</v>
      </c>
      <c r="B271" s="45" t="s">
        <v>237</v>
      </c>
      <c r="C271" s="47" t="b">
        <v>1</v>
      </c>
      <c r="D271" s="57"/>
      <c r="E271" s="50" t="s">
        <v>288</v>
      </c>
      <c r="F271" s="50" t="s">
        <v>8053</v>
      </c>
      <c r="G271" s="50" t="s">
        <v>556</v>
      </c>
      <c r="H271" s="51" t="s">
        <v>8104</v>
      </c>
      <c r="I271" s="45" t="s">
        <v>8105</v>
      </c>
      <c r="K271" s="61" t="s">
        <v>1441</v>
      </c>
      <c r="L271" s="61" t="s">
        <v>1442</v>
      </c>
      <c r="S271" s="55"/>
      <c r="T271" s="57"/>
      <c r="U271" s="55"/>
      <c r="V271" s="55"/>
      <c r="W271" s="61" t="s">
        <v>1443</v>
      </c>
      <c r="X271" s="61" t="s">
        <v>1444</v>
      </c>
      <c r="Y271" s="61" t="s">
        <v>1445</v>
      </c>
      <c r="Z271" s="62"/>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3"/>
      <c r="BG271" s="63"/>
      <c r="BH271" s="63"/>
      <c r="BI271" s="63"/>
      <c r="BJ271" s="63"/>
      <c r="BK271" s="63"/>
      <c r="BL271" s="63"/>
      <c r="BM271" s="63"/>
    </row>
    <row r="272" ht="22.5" customHeight="1">
      <c r="A272" s="45">
        <v>271.0</v>
      </c>
      <c r="B272" s="45" t="s">
        <v>237</v>
      </c>
      <c r="C272" s="47" t="b">
        <v>1</v>
      </c>
      <c r="D272" s="57"/>
      <c r="E272" s="50" t="s">
        <v>288</v>
      </c>
      <c r="F272" s="50" t="s">
        <v>8053</v>
      </c>
      <c r="G272" s="50" t="s">
        <v>1446</v>
      </c>
      <c r="H272" s="51" t="s">
        <v>8110</v>
      </c>
      <c r="I272" s="45" t="s">
        <v>8111</v>
      </c>
      <c r="K272" s="61" t="s">
        <v>1449</v>
      </c>
      <c r="L272" s="61" t="s">
        <v>1450</v>
      </c>
      <c r="S272" s="55"/>
      <c r="T272" s="57"/>
      <c r="U272" s="55"/>
      <c r="V272" s="55"/>
      <c r="W272" s="61" t="s">
        <v>1451</v>
      </c>
      <c r="X272" s="61" t="s">
        <v>1452</v>
      </c>
      <c r="Y272" s="145"/>
      <c r="Z272" s="58"/>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row>
    <row r="273" ht="22.5" customHeight="1">
      <c r="A273" s="45">
        <v>272.0</v>
      </c>
      <c r="B273" s="45" t="s">
        <v>237</v>
      </c>
      <c r="C273" s="47" t="b">
        <v>1</v>
      </c>
      <c r="D273" s="57"/>
      <c r="E273" s="50" t="s">
        <v>288</v>
      </c>
      <c r="F273" s="50" t="s">
        <v>8115</v>
      </c>
      <c r="G273" s="50" t="s">
        <v>1772</v>
      </c>
      <c r="H273" s="51" t="s">
        <v>8116</v>
      </c>
      <c r="I273" s="45" t="s">
        <v>8117</v>
      </c>
      <c r="K273" s="61" t="s">
        <v>1453</v>
      </c>
      <c r="L273" s="61" t="s">
        <v>1454</v>
      </c>
      <c r="S273" s="55"/>
      <c r="T273" s="57"/>
      <c r="U273" s="55"/>
      <c r="V273" s="55"/>
      <c r="W273" s="61" t="s">
        <v>1455</v>
      </c>
      <c r="X273" s="61" t="s">
        <v>1456</v>
      </c>
      <c r="Y273" s="145"/>
      <c r="Z273" s="62"/>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3"/>
      <c r="BG273" s="63"/>
      <c r="BH273" s="63"/>
      <c r="BI273" s="63"/>
      <c r="BJ273" s="63"/>
      <c r="BK273" s="63"/>
      <c r="BL273" s="63"/>
      <c r="BM273" s="63"/>
    </row>
    <row r="274" ht="22.5" customHeight="1">
      <c r="A274" s="45">
        <v>273.0</v>
      </c>
      <c r="B274" s="45" t="s">
        <v>237</v>
      </c>
      <c r="C274" s="47" t="b">
        <v>1</v>
      </c>
      <c r="D274" s="57"/>
      <c r="E274" s="50" t="s">
        <v>288</v>
      </c>
      <c r="F274" s="50" t="s">
        <v>8115</v>
      </c>
      <c r="G274" s="50" t="s">
        <v>1866</v>
      </c>
      <c r="H274" s="51" t="s">
        <v>8122</v>
      </c>
      <c r="I274" s="45" t="s">
        <v>6032</v>
      </c>
      <c r="K274" s="61" t="s">
        <v>1457</v>
      </c>
      <c r="L274" s="61" t="s">
        <v>1458</v>
      </c>
      <c r="S274" s="55"/>
      <c r="T274" s="57"/>
      <c r="U274" s="55"/>
      <c r="V274" s="55"/>
      <c r="W274" s="61" t="s">
        <v>1459</v>
      </c>
      <c r="X274" s="61" t="s">
        <v>1460</v>
      </c>
      <c r="Y274" s="61" t="s">
        <v>1461</v>
      </c>
      <c r="Z274" s="58"/>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c r="AW274" s="69"/>
      <c r="AX274" s="69"/>
      <c r="AY274" s="69"/>
      <c r="AZ274" s="69"/>
      <c r="BA274" s="69"/>
      <c r="BB274" s="69"/>
      <c r="BC274" s="69"/>
      <c r="BD274" s="69"/>
      <c r="BE274" s="69"/>
      <c r="BF274" s="69"/>
      <c r="BG274" s="69"/>
      <c r="BH274" s="69"/>
      <c r="BI274" s="69"/>
      <c r="BJ274" s="69"/>
      <c r="BK274" s="69"/>
      <c r="BL274" s="69"/>
      <c r="BM274" s="69"/>
    </row>
    <row r="275" ht="22.5" customHeight="1">
      <c r="A275" s="45">
        <v>274.0</v>
      </c>
      <c r="B275" s="45" t="s">
        <v>237</v>
      </c>
      <c r="C275" s="47" t="b">
        <v>1</v>
      </c>
      <c r="D275" s="57"/>
      <c r="E275" s="50" t="s">
        <v>288</v>
      </c>
      <c r="F275" s="50" t="s">
        <v>8115</v>
      </c>
      <c r="G275" s="50" t="s">
        <v>1866</v>
      </c>
      <c r="H275" s="51" t="s">
        <v>8127</v>
      </c>
      <c r="I275" s="45" t="s">
        <v>8128</v>
      </c>
      <c r="K275" s="61" t="s">
        <v>1462</v>
      </c>
      <c r="L275" s="61" t="s">
        <v>1463</v>
      </c>
      <c r="S275" s="55"/>
      <c r="T275" s="57"/>
      <c r="U275" s="55"/>
      <c r="V275" s="55"/>
      <c r="W275" s="61" t="s">
        <v>1464</v>
      </c>
      <c r="X275" s="61" t="s">
        <v>1465</v>
      </c>
      <c r="Y275" s="145"/>
      <c r="Z275" s="62"/>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3"/>
      <c r="BG275" s="63"/>
      <c r="BH275" s="63"/>
      <c r="BI275" s="63"/>
      <c r="BJ275" s="63"/>
      <c r="BK275" s="63"/>
      <c r="BL275" s="63"/>
      <c r="BM275" s="63"/>
    </row>
    <row r="276" ht="22.5" customHeight="1">
      <c r="A276" s="45">
        <v>275.0</v>
      </c>
      <c r="B276" s="45" t="s">
        <v>237</v>
      </c>
      <c r="C276" s="47" t="b">
        <v>1</v>
      </c>
      <c r="D276" s="57"/>
      <c r="E276" s="50" t="s">
        <v>288</v>
      </c>
      <c r="F276" s="50" t="s">
        <v>8115</v>
      </c>
      <c r="G276" s="50" t="s">
        <v>1866</v>
      </c>
      <c r="H276" s="51" t="s">
        <v>8133</v>
      </c>
      <c r="I276" s="45" t="s">
        <v>8134</v>
      </c>
      <c r="K276" s="61" t="s">
        <v>1466</v>
      </c>
      <c r="L276" s="61" t="s">
        <v>1467</v>
      </c>
      <c r="S276" s="55"/>
      <c r="T276" s="57"/>
      <c r="U276" s="55"/>
      <c r="V276" s="55"/>
      <c r="W276" s="61" t="s">
        <v>1468</v>
      </c>
      <c r="X276" s="61" t="s">
        <v>1469</v>
      </c>
      <c r="Y276" s="61" t="s">
        <v>1470</v>
      </c>
      <c r="Z276" s="58"/>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c r="AW276" s="69"/>
      <c r="AX276" s="69"/>
      <c r="AY276" s="69"/>
      <c r="AZ276" s="69"/>
      <c r="BA276" s="69"/>
      <c r="BB276" s="69"/>
      <c r="BC276" s="69"/>
      <c r="BD276" s="69"/>
      <c r="BE276" s="69"/>
      <c r="BF276" s="69"/>
      <c r="BG276" s="69"/>
      <c r="BH276" s="69"/>
      <c r="BI276" s="69"/>
      <c r="BJ276" s="69"/>
      <c r="BK276" s="69"/>
      <c r="BL276" s="69"/>
      <c r="BM276" s="69"/>
    </row>
    <row r="277" ht="22.5" customHeight="1">
      <c r="A277" s="45">
        <v>276.0</v>
      </c>
      <c r="B277" s="45" t="s">
        <v>237</v>
      </c>
      <c r="C277" s="47" t="b">
        <v>1</v>
      </c>
      <c r="D277" s="57"/>
      <c r="E277" s="50" t="s">
        <v>288</v>
      </c>
      <c r="F277" s="50" t="s">
        <v>8115</v>
      </c>
      <c r="G277" s="50" t="s">
        <v>1866</v>
      </c>
      <c r="H277" s="51" t="s">
        <v>8139</v>
      </c>
      <c r="I277" s="45" t="s">
        <v>8128</v>
      </c>
      <c r="K277" s="61" t="s">
        <v>1462</v>
      </c>
      <c r="L277" s="61" t="s">
        <v>1463</v>
      </c>
      <c r="S277" s="55"/>
      <c r="T277" s="57"/>
      <c r="U277" s="55"/>
      <c r="V277" s="55"/>
      <c r="W277" s="61" t="s">
        <v>1471</v>
      </c>
      <c r="X277" s="61" t="s">
        <v>1472</v>
      </c>
      <c r="Y277" s="145"/>
      <c r="Z277" s="62"/>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3"/>
      <c r="BG277" s="63"/>
      <c r="BH277" s="63"/>
      <c r="BI277" s="63"/>
      <c r="BJ277" s="63"/>
      <c r="BK277" s="63"/>
      <c r="BL277" s="63"/>
      <c r="BM277" s="63"/>
    </row>
    <row r="278" ht="22.5" customHeight="1">
      <c r="A278" s="45">
        <v>277.0</v>
      </c>
      <c r="B278" s="45" t="s">
        <v>237</v>
      </c>
      <c r="C278" s="47" t="b">
        <v>1</v>
      </c>
      <c r="D278" s="57"/>
      <c r="E278" s="50" t="s">
        <v>288</v>
      </c>
      <c r="F278" s="50" t="s">
        <v>8115</v>
      </c>
      <c r="G278" s="50" t="s">
        <v>1866</v>
      </c>
      <c r="H278" s="51" t="s">
        <v>8142</v>
      </c>
      <c r="I278" s="45" t="s">
        <v>6032</v>
      </c>
      <c r="K278" s="61" t="s">
        <v>1473</v>
      </c>
      <c r="L278" s="61" t="s">
        <v>1474</v>
      </c>
      <c r="S278" s="55"/>
      <c r="T278" s="57"/>
      <c r="U278" s="55"/>
      <c r="V278" s="55"/>
      <c r="W278" s="61" t="s">
        <v>1475</v>
      </c>
      <c r="X278" s="61" t="s">
        <v>1476</v>
      </c>
      <c r="Y278" s="61" t="s">
        <v>1470</v>
      </c>
      <c r="Z278" s="58"/>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c r="AW278" s="69"/>
      <c r="AX278" s="69"/>
      <c r="AY278" s="69"/>
      <c r="AZ278" s="69"/>
      <c r="BA278" s="69"/>
      <c r="BB278" s="69"/>
      <c r="BC278" s="69"/>
      <c r="BD278" s="69"/>
      <c r="BE278" s="69"/>
      <c r="BF278" s="69"/>
      <c r="BG278" s="69"/>
      <c r="BH278" s="69"/>
      <c r="BI278" s="69"/>
      <c r="BJ278" s="69"/>
      <c r="BK278" s="69"/>
      <c r="BL278" s="69"/>
      <c r="BM278" s="69"/>
    </row>
    <row r="279" ht="22.5" customHeight="1">
      <c r="A279" s="45">
        <v>278.0</v>
      </c>
      <c r="B279" s="45" t="s">
        <v>237</v>
      </c>
      <c r="C279" s="47" t="b">
        <v>1</v>
      </c>
      <c r="D279" s="57"/>
      <c r="E279" s="50" t="s">
        <v>288</v>
      </c>
      <c r="F279" s="50" t="s">
        <v>8115</v>
      </c>
      <c r="G279" s="50" t="s">
        <v>489</v>
      </c>
      <c r="H279" s="51" t="s">
        <v>8147</v>
      </c>
      <c r="I279" s="45" t="s">
        <v>8148</v>
      </c>
      <c r="K279" s="61" t="s">
        <v>1477</v>
      </c>
      <c r="L279" s="61" t="s">
        <v>1478</v>
      </c>
      <c r="S279" s="55"/>
      <c r="T279" s="57"/>
      <c r="U279" s="55"/>
      <c r="V279" s="55"/>
      <c r="W279" s="61" t="s">
        <v>1479</v>
      </c>
      <c r="X279" s="61" t="s">
        <v>1480</v>
      </c>
      <c r="Y279" s="145"/>
      <c r="Z279" s="62"/>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3"/>
      <c r="BG279" s="63"/>
      <c r="BH279" s="63"/>
      <c r="BI279" s="63"/>
      <c r="BJ279" s="63"/>
      <c r="BK279" s="63"/>
      <c r="BL279" s="63"/>
      <c r="BM279" s="63"/>
    </row>
    <row r="280" ht="22.5" customHeight="1">
      <c r="A280" s="45">
        <v>279.0</v>
      </c>
      <c r="B280" s="45" t="s">
        <v>237</v>
      </c>
      <c r="C280" s="47" t="b">
        <v>1</v>
      </c>
      <c r="D280" s="57"/>
      <c r="E280" s="50" t="s">
        <v>288</v>
      </c>
      <c r="F280" s="50" t="s">
        <v>8115</v>
      </c>
      <c r="G280" s="50" t="s">
        <v>556</v>
      </c>
      <c r="H280" s="51" t="s">
        <v>8153</v>
      </c>
      <c r="I280" s="45" t="s">
        <v>8154</v>
      </c>
      <c r="K280" s="61" t="s">
        <v>1481</v>
      </c>
      <c r="L280" s="61" t="s">
        <v>1482</v>
      </c>
      <c r="S280" s="55"/>
      <c r="T280" s="57"/>
      <c r="U280" s="55"/>
      <c r="V280" s="55"/>
      <c r="W280" s="61" t="s">
        <v>1483</v>
      </c>
      <c r="X280" s="61" t="s">
        <v>1484</v>
      </c>
      <c r="Y280" s="145"/>
      <c r="Z280" s="58"/>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c r="AW280" s="69"/>
      <c r="AX280" s="69"/>
      <c r="AY280" s="69"/>
      <c r="AZ280" s="69"/>
      <c r="BA280" s="69"/>
      <c r="BB280" s="69"/>
      <c r="BC280" s="69"/>
      <c r="BD280" s="69"/>
      <c r="BE280" s="69"/>
      <c r="BF280" s="69"/>
      <c r="BG280" s="69"/>
      <c r="BH280" s="69"/>
      <c r="BI280" s="69"/>
      <c r="BJ280" s="69"/>
      <c r="BK280" s="69"/>
      <c r="BL280" s="69"/>
      <c r="BM280" s="69"/>
    </row>
    <row r="281" ht="22.5" customHeight="1">
      <c r="A281" s="45">
        <v>280.0</v>
      </c>
      <c r="B281" s="45" t="s">
        <v>237</v>
      </c>
      <c r="C281" s="47" t="b">
        <v>1</v>
      </c>
      <c r="D281" s="57"/>
      <c r="E281" s="50" t="s">
        <v>288</v>
      </c>
      <c r="F281" s="50" t="s">
        <v>8115</v>
      </c>
      <c r="G281" s="50" t="s">
        <v>5193</v>
      </c>
      <c r="H281" s="51" t="s">
        <v>8159</v>
      </c>
      <c r="I281" s="45" t="s">
        <v>8160</v>
      </c>
      <c r="K281" s="61" t="s">
        <v>1485</v>
      </c>
      <c r="L281" s="61" t="s">
        <v>1486</v>
      </c>
      <c r="S281" s="55"/>
      <c r="T281" s="57"/>
      <c r="U281" s="55"/>
      <c r="V281" s="55"/>
      <c r="W281" s="61" t="s">
        <v>1487</v>
      </c>
      <c r="X281" s="61" t="s">
        <v>1488</v>
      </c>
      <c r="Y281" s="145"/>
      <c r="Z281" s="62"/>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3"/>
      <c r="BG281" s="63"/>
      <c r="BH281" s="63"/>
      <c r="BI281" s="63"/>
      <c r="BJ281" s="63"/>
      <c r="BK281" s="63"/>
      <c r="BL281" s="63"/>
      <c r="BM281" s="63"/>
    </row>
    <row r="282" ht="22.5" customHeight="1">
      <c r="A282" s="45">
        <v>281.0</v>
      </c>
      <c r="B282" s="45" t="s">
        <v>237</v>
      </c>
      <c r="C282" s="47" t="b">
        <v>1</v>
      </c>
      <c r="D282" s="57"/>
      <c r="E282" s="50" t="s">
        <v>288</v>
      </c>
      <c r="F282" s="50" t="s">
        <v>8115</v>
      </c>
      <c r="G282" s="50" t="s">
        <v>5193</v>
      </c>
      <c r="H282" s="51" t="s">
        <v>8165</v>
      </c>
      <c r="I282" s="45" t="s">
        <v>7991</v>
      </c>
      <c r="K282" s="61" t="s">
        <v>1489</v>
      </c>
      <c r="L282" s="61" t="s">
        <v>1490</v>
      </c>
      <c r="S282" s="55"/>
      <c r="T282" s="57"/>
      <c r="U282" s="55"/>
      <c r="V282" s="55"/>
      <c r="W282" s="61" t="s">
        <v>1491</v>
      </c>
      <c r="X282" s="61" t="s">
        <v>1492</v>
      </c>
      <c r="Y282" s="145"/>
      <c r="Z282" s="58"/>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c r="AZ282" s="69"/>
      <c r="BA282" s="69"/>
      <c r="BB282" s="69"/>
      <c r="BC282" s="69"/>
      <c r="BD282" s="69"/>
      <c r="BE282" s="69"/>
      <c r="BF282" s="69"/>
      <c r="BG282" s="69"/>
      <c r="BH282" s="69"/>
      <c r="BI282" s="69"/>
      <c r="BJ282" s="69"/>
      <c r="BK282" s="69"/>
      <c r="BL282" s="69"/>
      <c r="BM282" s="69"/>
    </row>
    <row r="283" ht="22.5" customHeight="1">
      <c r="A283" s="45">
        <v>282.0</v>
      </c>
      <c r="B283" s="45" t="s">
        <v>237</v>
      </c>
      <c r="C283" s="47" t="b">
        <v>1</v>
      </c>
      <c r="D283" s="57"/>
      <c r="E283" s="50" t="s">
        <v>288</v>
      </c>
      <c r="F283" s="50" t="s">
        <v>8115</v>
      </c>
      <c r="G283" s="50" t="s">
        <v>5193</v>
      </c>
      <c r="H283" s="51" t="s">
        <v>8170</v>
      </c>
      <c r="I283" s="45" t="s">
        <v>8171</v>
      </c>
      <c r="K283" s="61" t="s">
        <v>1493</v>
      </c>
      <c r="L283" s="61" t="s">
        <v>1494</v>
      </c>
      <c r="S283" s="55"/>
      <c r="T283" s="57"/>
      <c r="U283" s="55"/>
      <c r="V283" s="55"/>
      <c r="W283" s="61" t="s">
        <v>1495</v>
      </c>
      <c r="X283" s="61" t="s">
        <v>1496</v>
      </c>
      <c r="Y283" s="61" t="s">
        <v>1497</v>
      </c>
      <c r="Z283" s="62"/>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3"/>
      <c r="BG283" s="63"/>
      <c r="BH283" s="63"/>
      <c r="BI283" s="63"/>
      <c r="BJ283" s="63"/>
      <c r="BK283" s="63"/>
      <c r="BL283" s="63"/>
      <c r="BM283" s="63"/>
    </row>
    <row r="284" ht="22.5" customHeight="1">
      <c r="A284" s="45">
        <v>283.0</v>
      </c>
      <c r="B284" s="45" t="s">
        <v>237</v>
      </c>
      <c r="C284" s="47" t="b">
        <v>1</v>
      </c>
      <c r="D284" s="57"/>
      <c r="E284" s="50" t="s">
        <v>288</v>
      </c>
      <c r="F284" s="50" t="s">
        <v>8115</v>
      </c>
      <c r="G284" s="50" t="s">
        <v>5193</v>
      </c>
      <c r="H284" s="51" t="s">
        <v>8177</v>
      </c>
      <c r="I284" s="45" t="s">
        <v>14063</v>
      </c>
      <c r="K284" s="61" t="s">
        <v>1499</v>
      </c>
      <c r="L284" s="61" t="s">
        <v>1501</v>
      </c>
      <c r="S284" s="55"/>
      <c r="T284" s="57"/>
      <c r="U284" s="55"/>
      <c r="V284" s="55"/>
      <c r="W284" s="61" t="s">
        <v>1502</v>
      </c>
      <c r="X284" s="61" t="s">
        <v>1503</v>
      </c>
      <c r="Y284" s="61" t="s">
        <v>1504</v>
      </c>
      <c r="Z284" s="58"/>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c r="AW284" s="69"/>
      <c r="AX284" s="69"/>
      <c r="AY284" s="69"/>
      <c r="AZ284" s="69"/>
      <c r="BA284" s="69"/>
      <c r="BB284" s="69"/>
      <c r="BC284" s="69"/>
      <c r="BD284" s="69"/>
      <c r="BE284" s="69"/>
      <c r="BF284" s="69"/>
      <c r="BG284" s="69"/>
      <c r="BH284" s="69"/>
      <c r="BI284" s="69"/>
      <c r="BJ284" s="69"/>
      <c r="BK284" s="69"/>
      <c r="BL284" s="69"/>
      <c r="BM284" s="69"/>
    </row>
    <row r="285" ht="22.5" customHeight="1">
      <c r="A285" s="45">
        <v>284.0</v>
      </c>
      <c r="B285" s="45" t="s">
        <v>237</v>
      </c>
      <c r="C285" s="47" t="b">
        <v>1</v>
      </c>
      <c r="D285" s="57"/>
      <c r="E285" s="50" t="s">
        <v>288</v>
      </c>
      <c r="F285" s="50" t="s">
        <v>8115</v>
      </c>
      <c r="G285" s="50" t="s">
        <v>5193</v>
      </c>
      <c r="H285" s="51" t="s">
        <v>8184</v>
      </c>
      <c r="I285" s="45" t="s">
        <v>8185</v>
      </c>
      <c r="K285" s="61" t="s">
        <v>1505</v>
      </c>
      <c r="L285" s="61" t="s">
        <v>1506</v>
      </c>
      <c r="S285" s="55"/>
      <c r="T285" s="57"/>
      <c r="U285" s="55"/>
      <c r="V285" s="55"/>
      <c r="W285" s="61" t="s">
        <v>1507</v>
      </c>
      <c r="X285" s="61" t="s">
        <v>1508</v>
      </c>
      <c r="Y285" s="61" t="s">
        <v>1509</v>
      </c>
      <c r="Z285" s="62"/>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3"/>
      <c r="BG285" s="63"/>
      <c r="BH285" s="63"/>
      <c r="BI285" s="63"/>
      <c r="BJ285" s="63"/>
      <c r="BK285" s="63"/>
      <c r="BL285" s="63"/>
      <c r="BM285" s="63"/>
    </row>
    <row r="286" ht="22.5" customHeight="1">
      <c r="A286" s="45">
        <v>285.0</v>
      </c>
      <c r="B286" s="45" t="s">
        <v>237</v>
      </c>
      <c r="C286" s="47" t="b">
        <v>1</v>
      </c>
      <c r="D286" s="57"/>
      <c r="E286" s="50" t="s">
        <v>288</v>
      </c>
      <c r="F286" s="50" t="s">
        <v>8115</v>
      </c>
      <c r="G286" s="50" t="s">
        <v>5193</v>
      </c>
      <c r="H286" s="51" t="s">
        <v>8191</v>
      </c>
      <c r="I286" s="45" t="s">
        <v>8192</v>
      </c>
      <c r="K286" s="61" t="s">
        <v>1510</v>
      </c>
      <c r="L286" s="61" t="s">
        <v>1511</v>
      </c>
      <c r="S286" s="55"/>
      <c r="T286" s="57"/>
      <c r="U286" s="55"/>
      <c r="V286" s="55"/>
      <c r="W286" s="61" t="s">
        <v>1512</v>
      </c>
      <c r="X286" s="61" t="s">
        <v>1513</v>
      </c>
      <c r="Y286" s="61" t="s">
        <v>1514</v>
      </c>
      <c r="Z286" s="58"/>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c r="AW286" s="69"/>
      <c r="AX286" s="69"/>
      <c r="AY286" s="69"/>
      <c r="AZ286" s="69"/>
      <c r="BA286" s="69"/>
      <c r="BB286" s="69"/>
      <c r="BC286" s="69"/>
      <c r="BD286" s="69"/>
      <c r="BE286" s="69"/>
      <c r="BF286" s="69"/>
      <c r="BG286" s="69"/>
      <c r="BH286" s="69"/>
      <c r="BI286" s="69"/>
      <c r="BJ286" s="69"/>
      <c r="BK286" s="69"/>
      <c r="BL286" s="69"/>
      <c r="BM286" s="69"/>
    </row>
    <row r="287" ht="22.5" customHeight="1">
      <c r="A287" s="45">
        <v>286.0</v>
      </c>
      <c r="B287" s="45" t="s">
        <v>237</v>
      </c>
      <c r="C287" s="47" t="b">
        <v>1</v>
      </c>
      <c r="D287" s="57"/>
      <c r="E287" s="50" t="s">
        <v>288</v>
      </c>
      <c r="F287" s="50" t="s">
        <v>8115</v>
      </c>
      <c r="G287" s="50" t="s">
        <v>5193</v>
      </c>
      <c r="H287" s="51" t="s">
        <v>8198</v>
      </c>
      <c r="I287" s="45" t="s">
        <v>7991</v>
      </c>
      <c r="K287" s="61" t="s">
        <v>1515</v>
      </c>
      <c r="L287" s="61" t="s">
        <v>1516</v>
      </c>
      <c r="S287" s="55"/>
      <c r="T287" s="57"/>
      <c r="U287" s="55"/>
      <c r="V287" s="55"/>
      <c r="W287" s="61" t="s">
        <v>1517</v>
      </c>
      <c r="X287" s="61" t="s">
        <v>1518</v>
      </c>
      <c r="Y287" s="145"/>
      <c r="Z287" s="62"/>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3"/>
      <c r="BG287" s="63"/>
      <c r="BH287" s="63"/>
      <c r="BI287" s="63"/>
      <c r="BJ287" s="63"/>
      <c r="BK287" s="63"/>
      <c r="BL287" s="63"/>
      <c r="BM287" s="63"/>
    </row>
    <row r="288" ht="22.5" customHeight="1">
      <c r="A288" s="45">
        <v>287.0</v>
      </c>
      <c r="B288" s="45" t="s">
        <v>237</v>
      </c>
      <c r="C288" s="47" t="b">
        <v>1</v>
      </c>
      <c r="D288" s="57"/>
      <c r="E288" s="50" t="s">
        <v>288</v>
      </c>
      <c r="F288" s="50" t="s">
        <v>8203</v>
      </c>
      <c r="G288" s="50" t="s">
        <v>489</v>
      </c>
      <c r="H288" s="51" t="s">
        <v>8204</v>
      </c>
      <c r="I288" s="45" t="s">
        <v>8205</v>
      </c>
      <c r="K288" s="61" t="s">
        <v>1519</v>
      </c>
      <c r="L288" s="61" t="s">
        <v>1520</v>
      </c>
      <c r="S288" s="55"/>
      <c r="T288" s="57"/>
      <c r="U288" s="55"/>
      <c r="V288" s="55"/>
      <c r="W288" s="61" t="s">
        <v>1521</v>
      </c>
      <c r="X288" s="61" t="s">
        <v>1522</v>
      </c>
      <c r="Y288" s="61" t="s">
        <v>1523</v>
      </c>
      <c r="Z288" s="58"/>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c r="AW288" s="69"/>
      <c r="AX288" s="69"/>
      <c r="AY288" s="69"/>
      <c r="AZ288" s="69"/>
      <c r="BA288" s="69"/>
      <c r="BB288" s="69"/>
      <c r="BC288" s="69"/>
      <c r="BD288" s="69"/>
      <c r="BE288" s="69"/>
      <c r="BF288" s="69"/>
      <c r="BG288" s="69"/>
      <c r="BH288" s="69"/>
      <c r="BI288" s="69"/>
      <c r="BJ288" s="69"/>
      <c r="BK288" s="69"/>
      <c r="BL288" s="69"/>
      <c r="BM288" s="69"/>
    </row>
    <row r="289" ht="22.5" customHeight="1">
      <c r="A289" s="45">
        <v>288.0</v>
      </c>
      <c r="B289" s="45" t="s">
        <v>237</v>
      </c>
      <c r="C289" s="47" t="b">
        <v>1</v>
      </c>
      <c r="D289" s="57"/>
      <c r="E289" s="50" t="s">
        <v>288</v>
      </c>
      <c r="F289" s="50" t="s">
        <v>8203</v>
      </c>
      <c r="G289" s="50" t="s">
        <v>489</v>
      </c>
      <c r="H289" s="51" t="s">
        <v>8211</v>
      </c>
      <c r="I289" s="45" t="s">
        <v>6032</v>
      </c>
      <c r="K289" s="61" t="s">
        <v>1524</v>
      </c>
      <c r="L289" s="61" t="s">
        <v>1525</v>
      </c>
      <c r="S289" s="55"/>
      <c r="T289" s="57"/>
      <c r="U289" s="55"/>
      <c r="V289" s="55"/>
      <c r="W289" s="61" t="s">
        <v>1526</v>
      </c>
      <c r="X289" s="61" t="s">
        <v>1527</v>
      </c>
      <c r="Y289" s="145"/>
      <c r="Z289" s="62"/>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3"/>
      <c r="BG289" s="63"/>
      <c r="BH289" s="63"/>
      <c r="BI289" s="63"/>
      <c r="BJ289" s="63"/>
      <c r="BK289" s="63"/>
      <c r="BL289" s="63"/>
      <c r="BM289" s="63"/>
    </row>
    <row r="290" ht="22.5" customHeight="1">
      <c r="A290" s="45">
        <v>289.0</v>
      </c>
      <c r="B290" s="45" t="s">
        <v>237</v>
      </c>
      <c r="C290" s="47" t="b">
        <v>1</v>
      </c>
      <c r="D290" s="57"/>
      <c r="E290" s="50" t="s">
        <v>288</v>
      </c>
      <c r="F290" s="50" t="s">
        <v>8203</v>
      </c>
      <c r="G290" s="50" t="s">
        <v>556</v>
      </c>
      <c r="H290" s="51" t="s">
        <v>8215</v>
      </c>
      <c r="I290" s="45" t="s">
        <v>8216</v>
      </c>
      <c r="K290" s="61" t="s">
        <v>1528</v>
      </c>
      <c r="L290" s="61" t="s">
        <v>1529</v>
      </c>
      <c r="S290" s="55"/>
      <c r="T290" s="57"/>
      <c r="U290" s="55"/>
      <c r="V290" s="55"/>
      <c r="W290" s="61" t="s">
        <v>1530</v>
      </c>
      <c r="X290" s="61" t="s">
        <v>1531</v>
      </c>
      <c r="Y290" s="145"/>
      <c r="Z290" s="58"/>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c r="AW290" s="69"/>
      <c r="AX290" s="69"/>
      <c r="AY290" s="69"/>
      <c r="AZ290" s="69"/>
      <c r="BA290" s="69"/>
      <c r="BB290" s="69"/>
      <c r="BC290" s="69"/>
      <c r="BD290" s="69"/>
      <c r="BE290" s="69"/>
      <c r="BF290" s="69"/>
      <c r="BG290" s="69"/>
      <c r="BH290" s="69"/>
      <c r="BI290" s="69"/>
      <c r="BJ290" s="69"/>
      <c r="BK290" s="69"/>
      <c r="BL290" s="69"/>
      <c r="BM290" s="69"/>
    </row>
    <row r="291" ht="22.5" customHeight="1">
      <c r="A291" s="45">
        <v>290.0</v>
      </c>
      <c r="B291" s="45" t="s">
        <v>237</v>
      </c>
      <c r="C291" s="47" t="b">
        <v>1</v>
      </c>
      <c r="D291" s="57"/>
      <c r="E291" s="50" t="s">
        <v>288</v>
      </c>
      <c r="F291" s="50" t="s">
        <v>8220</v>
      </c>
      <c r="G291" s="50" t="s">
        <v>489</v>
      </c>
      <c r="H291" s="51" t="s">
        <v>8221</v>
      </c>
      <c r="I291" s="45" t="s">
        <v>8222</v>
      </c>
      <c r="K291" s="61" t="s">
        <v>1532</v>
      </c>
      <c r="L291" s="61" t="s">
        <v>1533</v>
      </c>
      <c r="S291" s="55"/>
      <c r="T291" s="57"/>
      <c r="U291" s="55"/>
      <c r="V291" s="55"/>
      <c r="W291" s="61" t="s">
        <v>1534</v>
      </c>
      <c r="X291" s="61" t="s">
        <v>1535</v>
      </c>
      <c r="Y291" s="145"/>
      <c r="Z291" s="62"/>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3"/>
      <c r="BG291" s="63"/>
      <c r="BH291" s="63"/>
      <c r="BI291" s="63"/>
      <c r="BJ291" s="63"/>
      <c r="BK291" s="63"/>
      <c r="BL291" s="63"/>
      <c r="BM291" s="63"/>
    </row>
    <row r="292" ht="22.5" customHeight="1">
      <c r="A292" s="45">
        <v>291.0</v>
      </c>
      <c r="B292" s="45" t="s">
        <v>237</v>
      </c>
      <c r="C292" s="47" t="b">
        <v>1</v>
      </c>
      <c r="D292" s="57"/>
      <c r="E292" s="50" t="s">
        <v>8227</v>
      </c>
      <c r="F292" s="50" t="s">
        <v>8228</v>
      </c>
      <c r="G292" s="50" t="s">
        <v>1772</v>
      </c>
      <c r="H292" s="51" t="s">
        <v>8229</v>
      </c>
      <c r="I292" s="45" t="s">
        <v>8230</v>
      </c>
      <c r="K292" s="61" t="s">
        <v>1536</v>
      </c>
      <c r="L292" s="61" t="s">
        <v>1537</v>
      </c>
      <c r="S292" s="55"/>
      <c r="T292" s="57"/>
      <c r="U292" s="55"/>
      <c r="V292" s="55"/>
      <c r="W292" s="61" t="s">
        <v>1538</v>
      </c>
      <c r="X292" s="61" t="s">
        <v>1539</v>
      </c>
      <c r="Y292" s="145"/>
      <c r="Z292" s="58"/>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c r="AW292" s="69"/>
      <c r="AX292" s="69"/>
      <c r="AY292" s="69"/>
      <c r="AZ292" s="69"/>
      <c r="BA292" s="69"/>
      <c r="BB292" s="69"/>
      <c r="BC292" s="69"/>
      <c r="BD292" s="69"/>
      <c r="BE292" s="69"/>
      <c r="BF292" s="69"/>
      <c r="BG292" s="69"/>
      <c r="BH292" s="69"/>
      <c r="BI292" s="69"/>
      <c r="BJ292" s="69"/>
      <c r="BK292" s="69"/>
      <c r="BL292" s="69"/>
      <c r="BM292" s="69"/>
    </row>
    <row r="293" ht="22.5" customHeight="1">
      <c r="A293" s="45">
        <v>292.0</v>
      </c>
      <c r="B293" s="45" t="s">
        <v>237</v>
      </c>
      <c r="C293" s="47" t="b">
        <v>1</v>
      </c>
      <c r="D293" s="57"/>
      <c r="E293" s="50" t="s">
        <v>8227</v>
      </c>
      <c r="F293" s="50" t="s">
        <v>8228</v>
      </c>
      <c r="G293" s="50" t="s">
        <v>1772</v>
      </c>
      <c r="H293" s="51" t="s">
        <v>8234</v>
      </c>
      <c r="I293" s="45" t="s">
        <v>8235</v>
      </c>
      <c r="K293" s="61" t="s">
        <v>1540</v>
      </c>
      <c r="L293" s="61" t="s">
        <v>1541</v>
      </c>
      <c r="S293" s="55"/>
      <c r="T293" s="57"/>
      <c r="U293" s="55"/>
      <c r="V293" s="55"/>
      <c r="W293" s="61" t="s">
        <v>1542</v>
      </c>
      <c r="X293" s="61" t="s">
        <v>1543</v>
      </c>
      <c r="Y293" s="145"/>
      <c r="Z293" s="62"/>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3"/>
      <c r="BG293" s="63"/>
      <c r="BH293" s="63"/>
      <c r="BI293" s="63"/>
      <c r="BJ293" s="63"/>
      <c r="BK293" s="63"/>
      <c r="BL293" s="63"/>
      <c r="BM293" s="63"/>
    </row>
    <row r="294" ht="22.5" customHeight="1">
      <c r="A294" s="45">
        <v>293.0</v>
      </c>
      <c r="B294" s="45" t="s">
        <v>237</v>
      </c>
      <c r="C294" s="47" t="b">
        <v>1</v>
      </c>
      <c r="D294" s="57"/>
      <c r="E294" s="50" t="s">
        <v>8227</v>
      </c>
      <c r="F294" s="50" t="s">
        <v>8228</v>
      </c>
      <c r="G294" s="50" t="s">
        <v>1772</v>
      </c>
      <c r="H294" s="51" t="s">
        <v>8238</v>
      </c>
      <c r="I294" s="45" t="s">
        <v>8239</v>
      </c>
      <c r="K294" s="61" t="s">
        <v>1544</v>
      </c>
      <c r="L294" s="61" t="s">
        <v>1545</v>
      </c>
      <c r="S294" s="55"/>
      <c r="T294" s="57"/>
      <c r="U294" s="55"/>
      <c r="V294" s="55"/>
      <c r="W294" s="61" t="s">
        <v>1546</v>
      </c>
      <c r="X294" s="61" t="s">
        <v>1547</v>
      </c>
      <c r="Y294" s="61" t="s">
        <v>1549</v>
      </c>
      <c r="Z294" s="58"/>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c r="AW294" s="69"/>
      <c r="AX294" s="69"/>
      <c r="AY294" s="69"/>
      <c r="AZ294" s="69"/>
      <c r="BA294" s="69"/>
      <c r="BB294" s="69"/>
      <c r="BC294" s="69"/>
      <c r="BD294" s="69"/>
      <c r="BE294" s="69"/>
      <c r="BF294" s="69"/>
      <c r="BG294" s="69"/>
      <c r="BH294" s="69"/>
      <c r="BI294" s="69"/>
      <c r="BJ294" s="69"/>
      <c r="BK294" s="69"/>
      <c r="BL294" s="69"/>
      <c r="BM294" s="69"/>
    </row>
    <row r="295" ht="22.5" customHeight="1">
      <c r="A295" s="45">
        <v>294.0</v>
      </c>
      <c r="B295" s="45" t="s">
        <v>237</v>
      </c>
      <c r="C295" s="47" t="b">
        <v>1</v>
      </c>
      <c r="D295" s="57"/>
      <c r="E295" s="50" t="s">
        <v>8227</v>
      </c>
      <c r="F295" s="50" t="s">
        <v>8228</v>
      </c>
      <c r="G295" s="50" t="s">
        <v>1823</v>
      </c>
      <c r="H295" s="51" t="s">
        <v>8244</v>
      </c>
      <c r="I295" s="45" t="s">
        <v>8245</v>
      </c>
      <c r="K295" s="61" t="s">
        <v>1551</v>
      </c>
      <c r="L295" s="61" t="s">
        <v>1552</v>
      </c>
      <c r="S295" s="55"/>
      <c r="T295" s="57"/>
      <c r="U295" s="55"/>
      <c r="V295" s="55"/>
      <c r="W295" s="61" t="s">
        <v>1553</v>
      </c>
      <c r="X295" s="61" t="s">
        <v>1554</v>
      </c>
      <c r="Y295" s="145"/>
      <c r="Z295" s="62"/>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3"/>
      <c r="BG295" s="63"/>
      <c r="BH295" s="63"/>
      <c r="BI295" s="63"/>
      <c r="BJ295" s="63"/>
      <c r="BK295" s="63"/>
      <c r="BL295" s="63"/>
      <c r="BM295" s="63"/>
    </row>
    <row r="296" ht="22.5" customHeight="1">
      <c r="A296" s="45">
        <v>295.0</v>
      </c>
      <c r="B296" s="45" t="s">
        <v>237</v>
      </c>
      <c r="C296" s="47" t="b">
        <v>1</v>
      </c>
      <c r="D296" s="57"/>
      <c r="E296" s="50" t="s">
        <v>8227</v>
      </c>
      <c r="F296" s="50" t="s">
        <v>8228</v>
      </c>
      <c r="G296" s="50" t="s">
        <v>1823</v>
      </c>
      <c r="H296" s="51" t="s">
        <v>8249</v>
      </c>
      <c r="I296" s="45" t="s">
        <v>14628</v>
      </c>
      <c r="K296" s="61" t="s">
        <v>1555</v>
      </c>
      <c r="L296" s="61" t="s">
        <v>1556</v>
      </c>
      <c r="S296" s="55"/>
      <c r="T296" s="57"/>
      <c r="U296" s="55"/>
      <c r="V296" s="55"/>
      <c r="W296" s="61" t="s">
        <v>1557</v>
      </c>
      <c r="X296" s="61" t="s">
        <v>1558</v>
      </c>
      <c r="Y296" s="145"/>
      <c r="Z296" s="58"/>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c r="AW296" s="69"/>
      <c r="AX296" s="69"/>
      <c r="AY296" s="69"/>
      <c r="AZ296" s="69"/>
      <c r="BA296" s="69"/>
      <c r="BB296" s="69"/>
      <c r="BC296" s="69"/>
      <c r="BD296" s="69"/>
      <c r="BE296" s="69"/>
      <c r="BF296" s="69"/>
      <c r="BG296" s="69"/>
      <c r="BH296" s="69"/>
      <c r="BI296" s="69"/>
      <c r="BJ296" s="69"/>
      <c r="BK296" s="69"/>
      <c r="BL296" s="69"/>
      <c r="BM296" s="69"/>
    </row>
    <row r="297" ht="22.5" customHeight="1">
      <c r="A297" s="45">
        <v>296.0</v>
      </c>
      <c r="B297" s="45" t="s">
        <v>237</v>
      </c>
      <c r="C297" s="47" t="b">
        <v>1</v>
      </c>
      <c r="D297" s="57"/>
      <c r="E297" s="50" t="s">
        <v>8227</v>
      </c>
      <c r="F297" s="50" t="s">
        <v>8228</v>
      </c>
      <c r="G297" s="50" t="s">
        <v>1823</v>
      </c>
      <c r="H297" s="51" t="s">
        <v>8252</v>
      </c>
      <c r="I297" s="45" t="s">
        <v>8253</v>
      </c>
      <c r="K297" s="61" t="s">
        <v>1559</v>
      </c>
      <c r="L297" s="61" t="s">
        <v>1560</v>
      </c>
      <c r="S297" s="55"/>
      <c r="T297" s="57"/>
      <c r="U297" s="55"/>
      <c r="V297" s="55"/>
      <c r="W297" s="61" t="s">
        <v>1561</v>
      </c>
      <c r="X297" s="61" t="s">
        <v>1562</v>
      </c>
      <c r="Y297" s="145"/>
      <c r="Z297" s="62"/>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3"/>
      <c r="BG297" s="63"/>
      <c r="BH297" s="63"/>
      <c r="BI297" s="63"/>
      <c r="BJ297" s="63"/>
      <c r="BK297" s="63"/>
      <c r="BL297" s="63"/>
      <c r="BM297" s="63"/>
    </row>
    <row r="298" ht="22.5" customHeight="1">
      <c r="A298" s="45">
        <v>297.0</v>
      </c>
      <c r="B298" s="45" t="s">
        <v>237</v>
      </c>
      <c r="C298" s="47" t="b">
        <v>1</v>
      </c>
      <c r="D298" s="57"/>
      <c r="E298" s="50" t="s">
        <v>8227</v>
      </c>
      <c r="F298" s="50" t="s">
        <v>8228</v>
      </c>
      <c r="G298" s="50" t="s">
        <v>1823</v>
      </c>
      <c r="H298" s="51" t="s">
        <v>8257</v>
      </c>
      <c r="I298" s="45" t="s">
        <v>8258</v>
      </c>
      <c r="K298" s="61" t="s">
        <v>1563</v>
      </c>
      <c r="L298" s="61" t="s">
        <v>1564</v>
      </c>
      <c r="S298" s="55"/>
      <c r="T298" s="57"/>
      <c r="U298" s="55"/>
      <c r="V298" s="55"/>
      <c r="W298" s="61" t="s">
        <v>1565</v>
      </c>
      <c r="X298" s="61" t="s">
        <v>1566</v>
      </c>
      <c r="Y298" s="145"/>
      <c r="Z298" s="58"/>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row>
    <row r="299" ht="22.5" customHeight="1">
      <c r="A299" s="45">
        <v>298.0</v>
      </c>
      <c r="B299" s="45" t="s">
        <v>237</v>
      </c>
      <c r="C299" s="47" t="b">
        <v>1</v>
      </c>
      <c r="D299" s="57"/>
      <c r="E299" s="50" t="s">
        <v>8227</v>
      </c>
      <c r="F299" s="50" t="s">
        <v>8228</v>
      </c>
      <c r="G299" s="50" t="s">
        <v>5485</v>
      </c>
      <c r="H299" s="51" t="s">
        <v>8262</v>
      </c>
      <c r="I299" s="45" t="s">
        <v>8263</v>
      </c>
      <c r="K299" s="61" t="s">
        <v>1567</v>
      </c>
      <c r="L299" s="61" t="s">
        <v>1568</v>
      </c>
      <c r="S299" s="55"/>
      <c r="T299" s="57"/>
      <c r="U299" s="55"/>
      <c r="V299" s="55"/>
      <c r="W299" s="61" t="s">
        <v>1569</v>
      </c>
      <c r="X299" s="61" t="s">
        <v>1570</v>
      </c>
      <c r="Y299" s="145"/>
      <c r="Z299" s="62"/>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3"/>
      <c r="BG299" s="63"/>
      <c r="BH299" s="63"/>
      <c r="BI299" s="63"/>
      <c r="BJ299" s="63"/>
      <c r="BK299" s="63"/>
      <c r="BL299" s="63"/>
      <c r="BM299" s="63"/>
    </row>
    <row r="300" ht="22.5" customHeight="1">
      <c r="A300" s="45">
        <v>299.0</v>
      </c>
      <c r="B300" s="45" t="s">
        <v>237</v>
      </c>
      <c r="C300" s="47" t="b">
        <v>1</v>
      </c>
      <c r="D300" s="57"/>
      <c r="E300" s="50" t="s">
        <v>8227</v>
      </c>
      <c r="F300" s="50" t="s">
        <v>8228</v>
      </c>
      <c r="G300" s="50" t="s">
        <v>5485</v>
      </c>
      <c r="H300" s="51" t="s">
        <v>8268</v>
      </c>
      <c r="I300" s="45" t="s">
        <v>8230</v>
      </c>
      <c r="K300" s="61" t="s">
        <v>1571</v>
      </c>
      <c r="L300" s="61" t="s">
        <v>1572</v>
      </c>
      <c r="S300" s="55"/>
      <c r="T300" s="57"/>
      <c r="U300" s="55"/>
      <c r="V300" s="55"/>
      <c r="W300" s="61" t="s">
        <v>1538</v>
      </c>
      <c r="X300" s="61" t="s">
        <v>1573</v>
      </c>
      <c r="Y300" s="145"/>
      <c r="Z300" s="58"/>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c r="AW300" s="69"/>
      <c r="AX300" s="69"/>
      <c r="AY300" s="69"/>
      <c r="AZ300" s="69"/>
      <c r="BA300" s="69"/>
      <c r="BB300" s="69"/>
      <c r="BC300" s="69"/>
      <c r="BD300" s="69"/>
      <c r="BE300" s="69"/>
      <c r="BF300" s="69"/>
      <c r="BG300" s="69"/>
      <c r="BH300" s="69"/>
      <c r="BI300" s="69"/>
      <c r="BJ300" s="69"/>
      <c r="BK300" s="69"/>
      <c r="BL300" s="69"/>
      <c r="BM300" s="69"/>
    </row>
    <row r="301" ht="22.5" customHeight="1">
      <c r="A301" s="45">
        <v>300.0</v>
      </c>
      <c r="B301" s="45" t="s">
        <v>237</v>
      </c>
      <c r="C301" s="47" t="b">
        <v>1</v>
      </c>
      <c r="D301" s="57"/>
      <c r="E301" s="50" t="s">
        <v>8227</v>
      </c>
      <c r="F301" s="50" t="s">
        <v>8228</v>
      </c>
      <c r="G301" s="50" t="s">
        <v>5485</v>
      </c>
      <c r="H301" s="51" t="s">
        <v>8271</v>
      </c>
      <c r="I301" s="45" t="s">
        <v>8272</v>
      </c>
      <c r="K301" s="61" t="s">
        <v>1574</v>
      </c>
      <c r="L301" s="61" t="s">
        <v>1575</v>
      </c>
      <c r="S301" s="55"/>
      <c r="T301" s="57"/>
      <c r="U301" s="55"/>
      <c r="V301" s="55"/>
      <c r="W301" s="61" t="s">
        <v>1576</v>
      </c>
      <c r="X301" s="61" t="s">
        <v>1577</v>
      </c>
      <c r="Y301" s="61" t="s">
        <v>1578</v>
      </c>
      <c r="Z301" s="62"/>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3"/>
      <c r="BG301" s="63"/>
      <c r="BH301" s="63"/>
      <c r="BI301" s="63"/>
      <c r="BJ301" s="63"/>
      <c r="BK301" s="63"/>
      <c r="BL301" s="63"/>
      <c r="BM301" s="63"/>
    </row>
    <row r="302" ht="22.5" customHeight="1">
      <c r="A302" s="45">
        <v>301.0</v>
      </c>
      <c r="B302" s="45" t="s">
        <v>237</v>
      </c>
      <c r="C302" s="47" t="b">
        <v>1</v>
      </c>
      <c r="D302" s="57"/>
      <c r="E302" s="50" t="s">
        <v>8227</v>
      </c>
      <c r="F302" s="50" t="s">
        <v>8228</v>
      </c>
      <c r="G302" s="50" t="s">
        <v>1866</v>
      </c>
      <c r="H302" s="51" t="s">
        <v>8276</v>
      </c>
      <c r="I302" s="45" t="s">
        <v>8277</v>
      </c>
      <c r="K302" s="61" t="s">
        <v>1579</v>
      </c>
      <c r="L302" s="61" t="s">
        <v>1580</v>
      </c>
      <c r="S302" s="55"/>
      <c r="T302" s="57"/>
      <c r="U302" s="55"/>
      <c r="V302" s="55"/>
      <c r="W302" s="61" t="s">
        <v>1581</v>
      </c>
      <c r="X302" s="61" t="s">
        <v>1582</v>
      </c>
      <c r="Y302" s="61" t="s">
        <v>1583</v>
      </c>
      <c r="Z302" s="58"/>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c r="AW302" s="69"/>
      <c r="AX302" s="69"/>
      <c r="AY302" s="69"/>
      <c r="AZ302" s="69"/>
      <c r="BA302" s="69"/>
      <c r="BB302" s="69"/>
      <c r="BC302" s="69"/>
      <c r="BD302" s="69"/>
      <c r="BE302" s="69"/>
      <c r="BF302" s="69"/>
      <c r="BG302" s="69"/>
      <c r="BH302" s="69"/>
      <c r="BI302" s="69"/>
      <c r="BJ302" s="69"/>
      <c r="BK302" s="69"/>
      <c r="BL302" s="69"/>
      <c r="BM302" s="69"/>
    </row>
    <row r="303" ht="22.5" customHeight="1">
      <c r="A303" s="45">
        <v>302.0</v>
      </c>
      <c r="B303" s="45" t="s">
        <v>237</v>
      </c>
      <c r="C303" s="47" t="b">
        <v>1</v>
      </c>
      <c r="D303" s="57"/>
      <c r="E303" s="50" t="s">
        <v>8227</v>
      </c>
      <c r="F303" s="50" t="s">
        <v>8228</v>
      </c>
      <c r="G303" s="50" t="s">
        <v>294</v>
      </c>
      <c r="H303" s="51" t="s">
        <v>8281</v>
      </c>
      <c r="I303" s="45" t="s">
        <v>14926</v>
      </c>
      <c r="K303" s="61" t="s">
        <v>1584</v>
      </c>
      <c r="L303" s="61" t="s">
        <v>1585</v>
      </c>
      <c r="S303" s="55"/>
      <c r="T303" s="57"/>
      <c r="U303" s="55"/>
      <c r="V303" s="55"/>
      <c r="W303" s="61" t="s">
        <v>1586</v>
      </c>
      <c r="X303" s="61" t="s">
        <v>1587</v>
      </c>
      <c r="Y303" s="145"/>
      <c r="Z303" s="62"/>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3"/>
      <c r="BG303" s="63"/>
      <c r="BH303" s="63"/>
      <c r="BI303" s="63"/>
      <c r="BJ303" s="63"/>
      <c r="BK303" s="63"/>
      <c r="BL303" s="63"/>
      <c r="BM303" s="63"/>
    </row>
    <row r="304" ht="22.5" customHeight="1">
      <c r="A304" s="45">
        <v>303.0</v>
      </c>
      <c r="B304" s="45" t="s">
        <v>237</v>
      </c>
      <c r="C304" s="47" t="b">
        <v>1</v>
      </c>
      <c r="D304" s="57"/>
      <c r="E304" s="50" t="s">
        <v>8227</v>
      </c>
      <c r="F304" s="50" t="s">
        <v>8228</v>
      </c>
      <c r="G304" s="50" t="s">
        <v>294</v>
      </c>
      <c r="H304" s="51" t="s">
        <v>8287</v>
      </c>
      <c r="I304" s="45" t="s">
        <v>8288</v>
      </c>
      <c r="K304" s="61" t="s">
        <v>1588</v>
      </c>
      <c r="L304" s="61" t="s">
        <v>1589</v>
      </c>
      <c r="S304" s="55"/>
      <c r="T304" s="57"/>
      <c r="U304" s="55"/>
      <c r="V304" s="55"/>
      <c r="W304" s="61" t="s">
        <v>1590</v>
      </c>
      <c r="X304" s="61" t="s">
        <v>1591</v>
      </c>
      <c r="Y304" s="61" t="s">
        <v>1592</v>
      </c>
      <c r="Z304" s="58"/>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c r="AW304" s="69"/>
      <c r="AX304" s="69"/>
      <c r="AY304" s="69"/>
      <c r="AZ304" s="69"/>
      <c r="BA304" s="69"/>
      <c r="BB304" s="69"/>
      <c r="BC304" s="69"/>
      <c r="BD304" s="69"/>
      <c r="BE304" s="69"/>
      <c r="BF304" s="69"/>
      <c r="BG304" s="69"/>
      <c r="BH304" s="69"/>
      <c r="BI304" s="69"/>
      <c r="BJ304" s="69"/>
      <c r="BK304" s="69"/>
      <c r="BL304" s="69"/>
      <c r="BM304" s="69"/>
    </row>
    <row r="305" ht="22.5" customHeight="1">
      <c r="A305" s="45">
        <v>304.0</v>
      </c>
      <c r="B305" s="45" t="s">
        <v>237</v>
      </c>
      <c r="C305" s="47" t="b">
        <v>1</v>
      </c>
      <c r="D305" s="57"/>
      <c r="E305" s="50" t="s">
        <v>8227</v>
      </c>
      <c r="F305" s="50" t="s">
        <v>8228</v>
      </c>
      <c r="G305" s="50" t="s">
        <v>294</v>
      </c>
      <c r="H305" s="51" t="s">
        <v>8294</v>
      </c>
      <c r="I305" s="45" t="s">
        <v>8295</v>
      </c>
      <c r="K305" s="61" t="s">
        <v>1593</v>
      </c>
      <c r="L305" s="61" t="s">
        <v>1594</v>
      </c>
      <c r="S305" s="55"/>
      <c r="T305" s="57"/>
      <c r="U305" s="55"/>
      <c r="V305" s="55"/>
      <c r="W305" s="61" t="s">
        <v>1595</v>
      </c>
      <c r="X305" s="61" t="s">
        <v>1596</v>
      </c>
      <c r="Y305" s="145"/>
      <c r="Z305" s="62"/>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3"/>
      <c r="BG305" s="63"/>
      <c r="BH305" s="63"/>
      <c r="BI305" s="63"/>
      <c r="BJ305" s="63"/>
      <c r="BK305" s="63"/>
      <c r="BL305" s="63"/>
      <c r="BM305" s="63"/>
    </row>
    <row r="306" ht="22.5" customHeight="1">
      <c r="A306" s="45">
        <v>305.0</v>
      </c>
      <c r="B306" s="45" t="s">
        <v>237</v>
      </c>
      <c r="C306" s="47" t="b">
        <v>1</v>
      </c>
      <c r="D306" s="57"/>
      <c r="E306" s="50" t="s">
        <v>8227</v>
      </c>
      <c r="F306" s="50" t="s">
        <v>8228</v>
      </c>
      <c r="G306" s="50" t="s">
        <v>294</v>
      </c>
      <c r="H306" s="51" t="s">
        <v>8298</v>
      </c>
      <c r="I306" s="45" t="s">
        <v>8299</v>
      </c>
      <c r="K306" s="61" t="s">
        <v>1597</v>
      </c>
      <c r="L306" s="61" t="s">
        <v>1599</v>
      </c>
      <c r="S306" s="55"/>
      <c r="T306" s="57"/>
      <c r="U306" s="55"/>
      <c r="V306" s="55"/>
      <c r="W306" s="61" t="s">
        <v>1600</v>
      </c>
      <c r="X306" s="61" t="s">
        <v>1602</v>
      </c>
      <c r="Y306" s="145"/>
      <c r="Z306" s="58"/>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row>
    <row r="307" ht="22.5" customHeight="1">
      <c r="A307" s="45">
        <v>306.0</v>
      </c>
      <c r="B307" s="45" t="s">
        <v>237</v>
      </c>
      <c r="C307" s="47" t="b">
        <v>1</v>
      </c>
      <c r="D307" s="57"/>
      <c r="E307" s="50" t="s">
        <v>8227</v>
      </c>
      <c r="F307" s="50" t="s">
        <v>8228</v>
      </c>
      <c r="G307" s="50" t="s">
        <v>294</v>
      </c>
      <c r="H307" s="51" t="s">
        <v>8303</v>
      </c>
      <c r="I307" s="45" t="s">
        <v>8304</v>
      </c>
      <c r="K307" s="61" t="s">
        <v>1603</v>
      </c>
      <c r="L307" s="61" t="s">
        <v>1604</v>
      </c>
      <c r="S307" s="55"/>
      <c r="T307" s="57"/>
      <c r="U307" s="55"/>
      <c r="V307" s="55"/>
      <c r="W307" s="61" t="s">
        <v>1605</v>
      </c>
      <c r="X307" s="61" t="s">
        <v>1606</v>
      </c>
      <c r="Y307" s="145"/>
      <c r="Z307" s="62"/>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3"/>
      <c r="BG307" s="63"/>
      <c r="BH307" s="63"/>
      <c r="BI307" s="63"/>
      <c r="BJ307" s="63"/>
      <c r="BK307" s="63"/>
      <c r="BL307" s="63"/>
      <c r="BM307" s="63"/>
    </row>
    <row r="308" ht="22.5" customHeight="1">
      <c r="A308" s="45">
        <v>307.0</v>
      </c>
      <c r="B308" s="45" t="s">
        <v>237</v>
      </c>
      <c r="C308" s="47" t="b">
        <v>1</v>
      </c>
      <c r="D308" s="57"/>
      <c r="E308" s="50" t="s">
        <v>8227</v>
      </c>
      <c r="F308" s="50" t="s">
        <v>8228</v>
      </c>
      <c r="G308" s="50" t="s">
        <v>294</v>
      </c>
      <c r="H308" s="51" t="s">
        <v>8308</v>
      </c>
      <c r="I308" s="45" t="s">
        <v>8309</v>
      </c>
      <c r="K308" s="61" t="s">
        <v>1607</v>
      </c>
      <c r="L308" s="61" t="s">
        <v>1608</v>
      </c>
      <c r="S308" s="55"/>
      <c r="T308" s="57"/>
      <c r="U308" s="55"/>
      <c r="V308" s="55"/>
      <c r="W308" s="61" t="s">
        <v>1609</v>
      </c>
      <c r="X308" s="61" t="s">
        <v>1610</v>
      </c>
      <c r="Y308" s="61" t="s">
        <v>1611</v>
      </c>
      <c r="Z308" s="58"/>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c r="AW308" s="69"/>
      <c r="AX308" s="69"/>
      <c r="AY308" s="69"/>
      <c r="AZ308" s="69"/>
      <c r="BA308" s="69"/>
      <c r="BB308" s="69"/>
      <c r="BC308" s="69"/>
      <c r="BD308" s="69"/>
      <c r="BE308" s="69"/>
      <c r="BF308" s="69"/>
      <c r="BG308" s="69"/>
      <c r="BH308" s="69"/>
      <c r="BI308" s="69"/>
      <c r="BJ308" s="69"/>
      <c r="BK308" s="69"/>
      <c r="BL308" s="69"/>
      <c r="BM308" s="69"/>
    </row>
    <row r="309" ht="22.5" customHeight="1">
      <c r="A309" s="45">
        <v>308.0</v>
      </c>
      <c r="B309" s="45" t="s">
        <v>237</v>
      </c>
      <c r="C309" s="47" t="b">
        <v>1</v>
      </c>
      <c r="D309" s="57"/>
      <c r="E309" s="50" t="s">
        <v>8227</v>
      </c>
      <c r="F309" s="50" t="s">
        <v>8228</v>
      </c>
      <c r="G309" s="50" t="s">
        <v>294</v>
      </c>
      <c r="H309" s="51" t="s">
        <v>8314</v>
      </c>
      <c r="I309" s="45" t="s">
        <v>8315</v>
      </c>
      <c r="K309" s="61" t="s">
        <v>1612</v>
      </c>
      <c r="L309" s="61" t="s">
        <v>1613</v>
      </c>
      <c r="S309" s="55"/>
      <c r="T309" s="57"/>
      <c r="U309" s="55"/>
      <c r="V309" s="55"/>
      <c r="W309" s="61" t="s">
        <v>1614</v>
      </c>
      <c r="X309" s="61" t="s">
        <v>1615</v>
      </c>
      <c r="Y309" s="145"/>
      <c r="Z309" s="62"/>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3"/>
      <c r="BG309" s="63"/>
      <c r="BH309" s="63"/>
      <c r="BI309" s="63"/>
      <c r="BJ309" s="63"/>
      <c r="BK309" s="63"/>
      <c r="BL309" s="63"/>
      <c r="BM309" s="63"/>
    </row>
    <row r="310" ht="22.5" customHeight="1">
      <c r="A310" s="45">
        <v>309.0</v>
      </c>
      <c r="B310" s="45" t="s">
        <v>237</v>
      </c>
      <c r="C310" s="47" t="b">
        <v>1</v>
      </c>
      <c r="D310" s="57"/>
      <c r="E310" s="50" t="s">
        <v>8227</v>
      </c>
      <c r="F310" s="50" t="s">
        <v>8228</v>
      </c>
      <c r="G310" s="50" t="s">
        <v>2747</v>
      </c>
      <c r="H310" s="51" t="s">
        <v>8319</v>
      </c>
      <c r="I310" s="45" t="s">
        <v>8320</v>
      </c>
      <c r="K310" s="61" t="s">
        <v>1616</v>
      </c>
      <c r="L310" s="61" t="s">
        <v>1617</v>
      </c>
      <c r="S310" s="55"/>
      <c r="T310" s="57"/>
      <c r="U310" s="55"/>
      <c r="V310" s="55"/>
      <c r="W310" s="61" t="s">
        <v>1618</v>
      </c>
      <c r="X310" s="61" t="s">
        <v>1619</v>
      </c>
      <c r="Y310" s="145"/>
      <c r="Z310" s="58"/>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c r="BA310" s="69"/>
      <c r="BB310" s="69"/>
      <c r="BC310" s="69"/>
      <c r="BD310" s="69"/>
      <c r="BE310" s="69"/>
      <c r="BF310" s="69"/>
      <c r="BG310" s="69"/>
      <c r="BH310" s="69"/>
      <c r="BI310" s="69"/>
      <c r="BJ310" s="69"/>
      <c r="BK310" s="69"/>
      <c r="BL310" s="69"/>
      <c r="BM310" s="69"/>
    </row>
    <row r="311" ht="22.5" customHeight="1">
      <c r="A311" s="45">
        <v>310.0</v>
      </c>
      <c r="B311" s="45" t="s">
        <v>237</v>
      </c>
      <c r="C311" s="47" t="b">
        <v>1</v>
      </c>
      <c r="D311" s="57"/>
      <c r="E311" s="50" t="s">
        <v>8227</v>
      </c>
      <c r="F311" s="50" t="s">
        <v>8228</v>
      </c>
      <c r="G311" s="50" t="s">
        <v>2747</v>
      </c>
      <c r="H311" s="51" t="s">
        <v>8323</v>
      </c>
      <c r="I311" s="45" t="s">
        <v>8324</v>
      </c>
      <c r="K311" s="61" t="s">
        <v>1620</v>
      </c>
      <c r="L311" s="61" t="s">
        <v>1621</v>
      </c>
      <c r="S311" s="55"/>
      <c r="T311" s="57"/>
      <c r="U311" s="55"/>
      <c r="V311" s="55"/>
      <c r="W311" s="61" t="s">
        <v>1622</v>
      </c>
      <c r="X311" s="61" t="s">
        <v>1623</v>
      </c>
      <c r="Y311" s="145"/>
      <c r="Z311" s="62"/>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3"/>
      <c r="BG311" s="63"/>
      <c r="BH311" s="63"/>
      <c r="BI311" s="63"/>
      <c r="BJ311" s="63"/>
      <c r="BK311" s="63"/>
      <c r="BL311" s="63"/>
      <c r="BM311" s="63"/>
    </row>
    <row r="312" ht="22.5" customHeight="1">
      <c r="A312" s="45">
        <v>311.0</v>
      </c>
      <c r="B312" s="45" t="s">
        <v>237</v>
      </c>
      <c r="C312" s="47" t="b">
        <v>1</v>
      </c>
      <c r="D312" s="57"/>
      <c r="E312" s="50" t="s">
        <v>8227</v>
      </c>
      <c r="F312" s="50" t="s">
        <v>8228</v>
      </c>
      <c r="G312" s="50" t="s">
        <v>6144</v>
      </c>
      <c r="H312" s="51" t="s">
        <v>8329</v>
      </c>
      <c r="I312" s="45" t="s">
        <v>8379</v>
      </c>
      <c r="K312" s="61" t="s">
        <v>1624</v>
      </c>
      <c r="L312" s="61" t="s">
        <v>1625</v>
      </c>
      <c r="S312" s="55"/>
      <c r="T312" s="57"/>
      <c r="U312" s="55"/>
      <c r="V312" s="55"/>
      <c r="W312" s="61" t="s">
        <v>1626</v>
      </c>
      <c r="X312" s="61" t="s">
        <v>1627</v>
      </c>
      <c r="Y312" s="61" t="s">
        <v>1628</v>
      </c>
      <c r="Z312" s="58"/>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c r="AW312" s="69"/>
      <c r="AX312" s="69"/>
      <c r="AY312" s="69"/>
      <c r="AZ312" s="69"/>
      <c r="BA312" s="69"/>
      <c r="BB312" s="69"/>
      <c r="BC312" s="69"/>
      <c r="BD312" s="69"/>
      <c r="BE312" s="69"/>
      <c r="BF312" s="69"/>
      <c r="BG312" s="69"/>
      <c r="BH312" s="69"/>
      <c r="BI312" s="69"/>
      <c r="BJ312" s="69"/>
      <c r="BK312" s="69"/>
      <c r="BL312" s="69"/>
      <c r="BM312" s="69"/>
    </row>
    <row r="313" ht="22.5" customHeight="1">
      <c r="A313" s="45">
        <v>312.0</v>
      </c>
      <c r="B313" s="45" t="s">
        <v>237</v>
      </c>
      <c r="C313" s="47" t="b">
        <v>1</v>
      </c>
      <c r="D313" s="57"/>
      <c r="E313" s="50" t="s">
        <v>8227</v>
      </c>
      <c r="F313" s="50" t="s">
        <v>8228</v>
      </c>
      <c r="G313" s="50" t="s">
        <v>6144</v>
      </c>
      <c r="H313" s="51" t="s">
        <v>8335</v>
      </c>
      <c r="I313" s="45" t="s">
        <v>8336</v>
      </c>
      <c r="K313" s="61" t="s">
        <v>1629</v>
      </c>
      <c r="L313" s="61" t="s">
        <v>1630</v>
      </c>
      <c r="S313" s="55"/>
      <c r="T313" s="57"/>
      <c r="U313" s="55"/>
      <c r="V313" s="55"/>
      <c r="W313" s="61" t="s">
        <v>1631</v>
      </c>
      <c r="X313" s="61" t="s">
        <v>1632</v>
      </c>
      <c r="Y313" s="61" t="s">
        <v>1633</v>
      </c>
      <c r="Z313" s="62"/>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3"/>
      <c r="BH313" s="63"/>
      <c r="BI313" s="63"/>
      <c r="BJ313" s="63"/>
      <c r="BK313" s="63"/>
      <c r="BL313" s="63"/>
      <c r="BM313" s="63"/>
    </row>
    <row r="314" ht="22.5" customHeight="1">
      <c r="A314" s="45">
        <v>313.0</v>
      </c>
      <c r="B314" s="45" t="s">
        <v>237</v>
      </c>
      <c r="C314" s="47" t="b">
        <v>1</v>
      </c>
      <c r="D314" s="57"/>
      <c r="E314" s="50" t="s">
        <v>8227</v>
      </c>
      <c r="F314" s="50" t="s">
        <v>8228</v>
      </c>
      <c r="G314" s="50" t="s">
        <v>6144</v>
      </c>
      <c r="H314" s="51" t="s">
        <v>8339</v>
      </c>
      <c r="I314" s="45" t="s">
        <v>8340</v>
      </c>
      <c r="K314" s="61" t="s">
        <v>1634</v>
      </c>
      <c r="L314" s="61" t="s">
        <v>1635</v>
      </c>
      <c r="S314" s="55"/>
      <c r="T314" s="57"/>
      <c r="U314" s="55"/>
      <c r="V314" s="55"/>
      <c r="W314" s="61" t="s">
        <v>1636</v>
      </c>
      <c r="X314" s="61" t="s">
        <v>1637</v>
      </c>
      <c r="Y314" s="145"/>
      <c r="Z314" s="58"/>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c r="AZ314" s="69"/>
      <c r="BA314" s="69"/>
      <c r="BB314" s="69"/>
      <c r="BC314" s="69"/>
      <c r="BD314" s="69"/>
      <c r="BE314" s="69"/>
      <c r="BF314" s="69"/>
      <c r="BG314" s="69"/>
      <c r="BH314" s="69"/>
      <c r="BI314" s="69"/>
      <c r="BJ314" s="69"/>
      <c r="BK314" s="69"/>
      <c r="BL314" s="69"/>
      <c r="BM314" s="69"/>
    </row>
    <row r="315" ht="22.5" customHeight="1">
      <c r="A315" s="45">
        <v>314.0</v>
      </c>
      <c r="B315" s="45" t="s">
        <v>237</v>
      </c>
      <c r="C315" s="47" t="b">
        <v>1</v>
      </c>
      <c r="D315" s="57"/>
      <c r="E315" s="50" t="s">
        <v>8227</v>
      </c>
      <c r="F315" s="50" t="s">
        <v>8228</v>
      </c>
      <c r="G315" s="50" t="s">
        <v>6144</v>
      </c>
      <c r="H315" s="51" t="s">
        <v>8344</v>
      </c>
      <c r="I315" s="45" t="s">
        <v>8345</v>
      </c>
      <c r="K315" s="61" t="s">
        <v>1638</v>
      </c>
      <c r="L315" s="61" t="s">
        <v>1639</v>
      </c>
      <c r="S315" s="55"/>
      <c r="T315" s="57"/>
      <c r="U315" s="55"/>
      <c r="V315" s="55"/>
      <c r="W315" s="61" t="s">
        <v>1640</v>
      </c>
      <c r="X315" s="61" t="s">
        <v>1641</v>
      </c>
      <c r="Y315" s="145"/>
      <c r="Z315" s="62"/>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3"/>
      <c r="BG315" s="63"/>
      <c r="BH315" s="63"/>
      <c r="BI315" s="63"/>
      <c r="BJ315" s="63"/>
      <c r="BK315" s="63"/>
      <c r="BL315" s="63"/>
      <c r="BM315" s="63"/>
    </row>
    <row r="316" ht="22.5" customHeight="1">
      <c r="A316" s="45">
        <v>315.0</v>
      </c>
      <c r="B316" s="45" t="s">
        <v>237</v>
      </c>
      <c r="C316" s="47" t="b">
        <v>1</v>
      </c>
      <c r="D316" s="57"/>
      <c r="E316" s="50" t="s">
        <v>8227</v>
      </c>
      <c r="F316" s="50" t="s">
        <v>8228</v>
      </c>
      <c r="G316" s="50" t="s">
        <v>6144</v>
      </c>
      <c r="H316" s="51" t="s">
        <v>8348</v>
      </c>
      <c r="I316" s="45" t="s">
        <v>8349</v>
      </c>
      <c r="K316" s="61" t="s">
        <v>1642</v>
      </c>
      <c r="L316" s="61" t="s">
        <v>1643</v>
      </c>
      <c r="S316" s="55"/>
      <c r="T316" s="57"/>
      <c r="U316" s="55"/>
      <c r="V316" s="55"/>
      <c r="W316" s="61" t="s">
        <v>1644</v>
      </c>
      <c r="X316" s="61" t="s">
        <v>1645</v>
      </c>
      <c r="Y316" s="61" t="s">
        <v>1646</v>
      </c>
      <c r="Z316" s="58"/>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c r="AW316" s="69"/>
      <c r="AX316" s="69"/>
      <c r="AY316" s="69"/>
      <c r="AZ316" s="69"/>
      <c r="BA316" s="69"/>
      <c r="BB316" s="69"/>
      <c r="BC316" s="69"/>
      <c r="BD316" s="69"/>
      <c r="BE316" s="69"/>
      <c r="BF316" s="69"/>
      <c r="BG316" s="69"/>
      <c r="BH316" s="69"/>
      <c r="BI316" s="69"/>
      <c r="BJ316" s="69"/>
      <c r="BK316" s="69"/>
      <c r="BL316" s="69"/>
      <c r="BM316" s="69"/>
    </row>
    <row r="317" ht="22.5" customHeight="1">
      <c r="A317" s="45">
        <v>316.0</v>
      </c>
      <c r="B317" s="45" t="s">
        <v>237</v>
      </c>
      <c r="C317" s="47" t="b">
        <v>1</v>
      </c>
      <c r="D317" s="57"/>
      <c r="E317" s="50" t="s">
        <v>8227</v>
      </c>
      <c r="F317" s="50" t="s">
        <v>8228</v>
      </c>
      <c r="G317" s="50" t="s">
        <v>6144</v>
      </c>
      <c r="H317" s="51" t="s">
        <v>8354</v>
      </c>
      <c r="I317" s="45" t="s">
        <v>8355</v>
      </c>
      <c r="K317" s="61" t="s">
        <v>1647</v>
      </c>
      <c r="L317" s="61" t="s">
        <v>1648</v>
      </c>
      <c r="S317" s="55"/>
      <c r="T317" s="57"/>
      <c r="U317" s="55"/>
      <c r="V317" s="55"/>
      <c r="W317" s="61" t="s">
        <v>1649</v>
      </c>
      <c r="X317" s="61" t="s">
        <v>1650</v>
      </c>
      <c r="Y317" s="153"/>
      <c r="Z317" s="62"/>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3"/>
      <c r="BG317" s="63"/>
      <c r="BH317" s="63"/>
      <c r="BI317" s="63"/>
      <c r="BJ317" s="63"/>
      <c r="BK317" s="63"/>
      <c r="BL317" s="63"/>
      <c r="BM317" s="63"/>
    </row>
    <row r="318" ht="22.5" customHeight="1">
      <c r="A318" s="45">
        <v>317.0</v>
      </c>
      <c r="B318" s="45" t="s">
        <v>237</v>
      </c>
      <c r="C318" s="47" t="b">
        <v>1</v>
      </c>
      <c r="D318" s="57"/>
      <c r="E318" s="50" t="s">
        <v>8227</v>
      </c>
      <c r="F318" s="50" t="s">
        <v>8228</v>
      </c>
      <c r="G318" s="50" t="s">
        <v>6144</v>
      </c>
      <c r="H318" s="51" t="s">
        <v>15631</v>
      </c>
      <c r="I318" s="45" t="s">
        <v>8360</v>
      </c>
      <c r="K318" s="61" t="s">
        <v>1652</v>
      </c>
      <c r="L318" s="61" t="s">
        <v>1654</v>
      </c>
      <c r="S318" s="55"/>
      <c r="T318" s="57"/>
      <c r="U318" s="55"/>
      <c r="V318" s="55"/>
      <c r="W318" s="61" t="s">
        <v>1655</v>
      </c>
      <c r="X318" s="61" t="s">
        <v>1656</v>
      </c>
      <c r="Y318" s="61" t="s">
        <v>1657</v>
      </c>
      <c r="Z318" s="58"/>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c r="AW318" s="69"/>
      <c r="AX318" s="69"/>
      <c r="AY318" s="69"/>
      <c r="AZ318" s="69"/>
      <c r="BA318" s="69"/>
      <c r="BB318" s="69"/>
      <c r="BC318" s="69"/>
      <c r="BD318" s="69"/>
      <c r="BE318" s="69"/>
      <c r="BF318" s="69"/>
      <c r="BG318" s="69"/>
      <c r="BH318" s="69"/>
      <c r="BI318" s="69"/>
      <c r="BJ318" s="69"/>
      <c r="BK318" s="69"/>
      <c r="BL318" s="69"/>
      <c r="BM318" s="69"/>
    </row>
    <row r="319" ht="22.5" customHeight="1">
      <c r="A319" s="45">
        <v>318.0</v>
      </c>
      <c r="B319" s="45" t="s">
        <v>237</v>
      </c>
      <c r="C319" s="47" t="b">
        <v>1</v>
      </c>
      <c r="D319" s="57"/>
      <c r="E319" s="50" t="s">
        <v>8227</v>
      </c>
      <c r="F319" s="50" t="s">
        <v>8228</v>
      </c>
      <c r="G319" s="50" t="s">
        <v>6144</v>
      </c>
      <c r="H319" s="51" t="s">
        <v>8366</v>
      </c>
      <c r="I319" s="45" t="s">
        <v>8336</v>
      </c>
      <c r="K319" s="61" t="s">
        <v>1658</v>
      </c>
      <c r="L319" s="61" t="s">
        <v>1659</v>
      </c>
      <c r="S319" s="55"/>
      <c r="T319" s="57"/>
      <c r="U319" s="55"/>
      <c r="V319" s="55"/>
      <c r="W319" s="61" t="s">
        <v>1660</v>
      </c>
      <c r="X319" s="61" t="s">
        <v>1661</v>
      </c>
      <c r="Y319" s="61" t="s">
        <v>1662</v>
      </c>
      <c r="Z319" s="62"/>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3"/>
      <c r="BG319" s="63"/>
      <c r="BH319" s="63"/>
      <c r="BI319" s="63"/>
      <c r="BJ319" s="63"/>
      <c r="BK319" s="63"/>
      <c r="BL319" s="63"/>
      <c r="BM319" s="63"/>
    </row>
    <row r="320" ht="22.5" customHeight="1">
      <c r="A320" s="45">
        <v>319.0</v>
      </c>
      <c r="B320" s="45" t="s">
        <v>237</v>
      </c>
      <c r="C320" s="47" t="b">
        <v>1</v>
      </c>
      <c r="D320" s="57"/>
      <c r="E320" s="50" t="s">
        <v>8227</v>
      </c>
      <c r="F320" s="50" t="s">
        <v>8228</v>
      </c>
      <c r="G320" s="50" t="s">
        <v>6144</v>
      </c>
      <c r="H320" s="51" t="s">
        <v>8371</v>
      </c>
      <c r="I320" s="45" t="s">
        <v>8372</v>
      </c>
      <c r="K320" s="61" t="s">
        <v>1663</v>
      </c>
      <c r="L320" s="61" t="s">
        <v>1664</v>
      </c>
      <c r="S320" s="55"/>
      <c r="T320" s="57"/>
      <c r="U320" s="55"/>
      <c r="V320" s="55"/>
      <c r="W320" s="61" t="s">
        <v>1665</v>
      </c>
      <c r="X320" s="61" t="s">
        <v>1666</v>
      </c>
      <c r="Y320" s="61" t="s">
        <v>1667</v>
      </c>
      <c r="Z320" s="58"/>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c r="AW320" s="69"/>
      <c r="AX320" s="69"/>
      <c r="AY320" s="69"/>
      <c r="AZ320" s="69"/>
      <c r="BA320" s="69"/>
      <c r="BB320" s="69"/>
      <c r="BC320" s="69"/>
      <c r="BD320" s="69"/>
      <c r="BE320" s="69"/>
      <c r="BF320" s="69"/>
      <c r="BG320" s="69"/>
      <c r="BH320" s="69"/>
      <c r="BI320" s="69"/>
      <c r="BJ320" s="69"/>
      <c r="BK320" s="69"/>
      <c r="BL320" s="69"/>
      <c r="BM320" s="69"/>
    </row>
    <row r="321" ht="22.5" customHeight="1">
      <c r="A321" s="45">
        <v>320.0</v>
      </c>
      <c r="B321" s="45" t="s">
        <v>237</v>
      </c>
      <c r="C321" s="47" t="b">
        <v>1</v>
      </c>
      <c r="D321" s="57"/>
      <c r="E321" s="50" t="s">
        <v>8227</v>
      </c>
      <c r="F321" s="50" t="s">
        <v>8228</v>
      </c>
      <c r="G321" s="50" t="s">
        <v>6144</v>
      </c>
      <c r="H321" s="51" t="s">
        <v>8378</v>
      </c>
      <c r="I321" s="45" t="s">
        <v>8379</v>
      </c>
      <c r="K321" s="61" t="s">
        <v>1668</v>
      </c>
      <c r="L321" s="61" t="s">
        <v>1669</v>
      </c>
      <c r="S321" s="55"/>
      <c r="T321" s="57"/>
      <c r="U321" s="55"/>
      <c r="V321" s="55"/>
      <c r="W321" s="61" t="s">
        <v>1670</v>
      </c>
      <c r="X321" s="61" t="s">
        <v>1671</v>
      </c>
      <c r="Y321" s="61" t="s">
        <v>1633</v>
      </c>
      <c r="Z321" s="62"/>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3"/>
      <c r="BG321" s="63"/>
      <c r="BH321" s="63"/>
      <c r="BI321" s="63"/>
      <c r="BJ321" s="63"/>
      <c r="BK321" s="63"/>
      <c r="BL321" s="63"/>
      <c r="BM321" s="63"/>
    </row>
    <row r="322" ht="22.5" customHeight="1">
      <c r="A322" s="45">
        <v>321.0</v>
      </c>
      <c r="B322" s="45" t="s">
        <v>237</v>
      </c>
      <c r="C322" s="47" t="b">
        <v>1</v>
      </c>
      <c r="D322" s="57"/>
      <c r="E322" s="50" t="s">
        <v>8227</v>
      </c>
      <c r="F322" s="50" t="s">
        <v>8228</v>
      </c>
      <c r="G322" s="50" t="s">
        <v>6144</v>
      </c>
      <c r="H322" s="51" t="s">
        <v>8383</v>
      </c>
      <c r="I322" s="45" t="s">
        <v>8384</v>
      </c>
      <c r="K322" s="61" t="s">
        <v>1672</v>
      </c>
      <c r="L322" s="61" t="s">
        <v>1673</v>
      </c>
      <c r="S322" s="55"/>
      <c r="T322" s="57"/>
      <c r="U322" s="55"/>
      <c r="V322" s="55"/>
      <c r="W322" s="61" t="s">
        <v>1674</v>
      </c>
      <c r="X322" s="61" t="s">
        <v>1675</v>
      </c>
      <c r="Y322" s="61" t="s">
        <v>1676</v>
      </c>
      <c r="Z322" s="58"/>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c r="AW322" s="69"/>
      <c r="AX322" s="69"/>
      <c r="AY322" s="69"/>
      <c r="AZ322" s="69"/>
      <c r="BA322" s="69"/>
      <c r="BB322" s="69"/>
      <c r="BC322" s="69"/>
      <c r="BD322" s="69"/>
      <c r="BE322" s="69"/>
      <c r="BF322" s="69"/>
      <c r="BG322" s="69"/>
      <c r="BH322" s="69"/>
      <c r="BI322" s="69"/>
      <c r="BJ322" s="69"/>
      <c r="BK322" s="69"/>
      <c r="BL322" s="69"/>
      <c r="BM322" s="69"/>
    </row>
    <row r="323" ht="22.5" customHeight="1">
      <c r="A323" s="45">
        <v>322.0</v>
      </c>
      <c r="B323" s="45" t="s">
        <v>237</v>
      </c>
      <c r="C323" s="47" t="b">
        <v>1</v>
      </c>
      <c r="D323" s="57"/>
      <c r="E323" s="50" t="s">
        <v>8227</v>
      </c>
      <c r="F323" s="50" t="s">
        <v>8228</v>
      </c>
      <c r="G323" s="50" t="s">
        <v>6144</v>
      </c>
      <c r="H323" s="51" t="s">
        <v>8390</v>
      </c>
      <c r="I323" s="45" t="s">
        <v>8391</v>
      </c>
      <c r="K323" s="61" t="s">
        <v>1677</v>
      </c>
      <c r="L323" s="61" t="s">
        <v>1678</v>
      </c>
      <c r="S323" s="55"/>
      <c r="T323" s="57"/>
      <c r="U323" s="55"/>
      <c r="V323" s="55"/>
      <c r="W323" s="61" t="s">
        <v>1679</v>
      </c>
      <c r="X323" s="61" t="s">
        <v>1680</v>
      </c>
      <c r="Y323" s="153"/>
      <c r="Z323" s="62"/>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3"/>
      <c r="BG323" s="63"/>
      <c r="BH323" s="63"/>
      <c r="BI323" s="63"/>
      <c r="BJ323" s="63"/>
      <c r="BK323" s="63"/>
      <c r="BL323" s="63"/>
      <c r="BM323" s="63"/>
    </row>
    <row r="324" ht="22.5" customHeight="1">
      <c r="A324" s="45">
        <v>323.0</v>
      </c>
      <c r="B324" s="45" t="s">
        <v>237</v>
      </c>
      <c r="C324" s="47" t="b">
        <v>1</v>
      </c>
      <c r="D324" s="57"/>
      <c r="E324" s="50" t="s">
        <v>8227</v>
      </c>
      <c r="F324" s="50" t="s">
        <v>8228</v>
      </c>
      <c r="G324" s="50" t="s">
        <v>6144</v>
      </c>
      <c r="H324" s="51" t="s">
        <v>8396</v>
      </c>
      <c r="I324" s="45" t="s">
        <v>15907</v>
      </c>
      <c r="K324" s="61" t="s">
        <v>1681</v>
      </c>
      <c r="L324" s="61" t="s">
        <v>1682</v>
      </c>
      <c r="S324" s="55"/>
      <c r="T324" s="57"/>
      <c r="U324" s="55"/>
      <c r="V324" s="55"/>
      <c r="W324" s="61" t="s">
        <v>1683</v>
      </c>
      <c r="X324" s="61" t="s">
        <v>1684</v>
      </c>
      <c r="Y324" s="153"/>
      <c r="Z324" s="58"/>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c r="AW324" s="69"/>
      <c r="AX324" s="69"/>
      <c r="AY324" s="69"/>
      <c r="AZ324" s="69"/>
      <c r="BA324" s="69"/>
      <c r="BB324" s="69"/>
      <c r="BC324" s="69"/>
      <c r="BD324" s="69"/>
      <c r="BE324" s="69"/>
      <c r="BF324" s="69"/>
      <c r="BG324" s="69"/>
      <c r="BH324" s="69"/>
      <c r="BI324" s="69"/>
      <c r="BJ324" s="69"/>
      <c r="BK324" s="69"/>
      <c r="BL324" s="69"/>
      <c r="BM324" s="69"/>
    </row>
    <row r="325" ht="22.5" customHeight="1">
      <c r="A325" s="45">
        <v>324.0</v>
      </c>
      <c r="B325" s="45" t="s">
        <v>237</v>
      </c>
      <c r="C325" s="47" t="b">
        <v>1</v>
      </c>
      <c r="D325" s="57"/>
      <c r="E325" s="50" t="s">
        <v>8227</v>
      </c>
      <c r="F325" s="50" t="s">
        <v>8228</v>
      </c>
      <c r="G325" s="50" t="s">
        <v>6144</v>
      </c>
      <c r="H325" s="51" t="s">
        <v>8402</v>
      </c>
      <c r="I325" s="45" t="s">
        <v>8403</v>
      </c>
      <c r="K325" s="61" t="s">
        <v>1685</v>
      </c>
      <c r="L325" s="61" t="s">
        <v>1686</v>
      </c>
      <c r="S325" s="55"/>
      <c r="T325" s="57"/>
      <c r="U325" s="55"/>
      <c r="V325" s="55"/>
      <c r="W325" s="61" t="s">
        <v>1687</v>
      </c>
      <c r="X325" s="61" t="s">
        <v>1688</v>
      </c>
      <c r="Y325" s="61" t="s">
        <v>1689</v>
      </c>
      <c r="Z325" s="62"/>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3"/>
      <c r="BG325" s="63"/>
      <c r="BH325" s="63"/>
      <c r="BI325" s="63"/>
      <c r="BJ325" s="63"/>
      <c r="BK325" s="63"/>
      <c r="BL325" s="63"/>
      <c r="BM325" s="63"/>
    </row>
    <row r="326" ht="22.5" customHeight="1">
      <c r="A326" s="45">
        <v>325.0</v>
      </c>
      <c r="B326" s="45" t="s">
        <v>237</v>
      </c>
      <c r="C326" s="47" t="b">
        <v>1</v>
      </c>
      <c r="D326" s="57"/>
      <c r="E326" s="50" t="s">
        <v>8227</v>
      </c>
      <c r="F326" s="50" t="s">
        <v>8228</v>
      </c>
      <c r="G326" s="50" t="s">
        <v>6144</v>
      </c>
      <c r="H326" s="51" t="s">
        <v>8406</v>
      </c>
      <c r="I326" s="45" t="s">
        <v>8407</v>
      </c>
      <c r="K326" s="61" t="s">
        <v>1690</v>
      </c>
      <c r="L326" s="61" t="s">
        <v>1691</v>
      </c>
      <c r="S326" s="55"/>
      <c r="T326" s="57"/>
      <c r="U326" s="55"/>
      <c r="V326" s="55"/>
      <c r="W326" s="61" t="s">
        <v>1692</v>
      </c>
      <c r="X326" s="61" t="s">
        <v>1693</v>
      </c>
      <c r="Y326" s="153"/>
      <c r="Z326" s="58"/>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c r="AW326" s="69"/>
      <c r="AX326" s="69"/>
      <c r="AY326" s="69"/>
      <c r="AZ326" s="69"/>
      <c r="BA326" s="69"/>
      <c r="BB326" s="69"/>
      <c r="BC326" s="69"/>
      <c r="BD326" s="69"/>
      <c r="BE326" s="69"/>
      <c r="BF326" s="69"/>
      <c r="BG326" s="69"/>
      <c r="BH326" s="69"/>
      <c r="BI326" s="69"/>
      <c r="BJ326" s="69"/>
      <c r="BK326" s="69"/>
      <c r="BL326" s="69"/>
      <c r="BM326" s="69"/>
    </row>
    <row r="327" ht="22.5" customHeight="1">
      <c r="A327" s="45">
        <v>326.0</v>
      </c>
      <c r="B327" s="45" t="s">
        <v>237</v>
      </c>
      <c r="C327" s="47" t="b">
        <v>1</v>
      </c>
      <c r="D327" s="57"/>
      <c r="E327" s="50" t="s">
        <v>8227</v>
      </c>
      <c r="F327" s="50" t="s">
        <v>8228</v>
      </c>
      <c r="G327" s="50" t="s">
        <v>6144</v>
      </c>
      <c r="H327" s="51" t="s">
        <v>8412</v>
      </c>
      <c r="I327" s="45" t="s">
        <v>8413</v>
      </c>
      <c r="K327" s="61" t="s">
        <v>1694</v>
      </c>
      <c r="L327" s="61" t="s">
        <v>1695</v>
      </c>
      <c r="S327" s="55"/>
      <c r="T327" s="57"/>
      <c r="U327" s="55"/>
      <c r="V327" s="55"/>
      <c r="W327" s="61" t="s">
        <v>1696</v>
      </c>
      <c r="X327" s="61" t="s">
        <v>1697</v>
      </c>
      <c r="Y327" s="153"/>
      <c r="Z327" s="62"/>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3"/>
      <c r="BG327" s="63"/>
      <c r="BH327" s="63"/>
      <c r="BI327" s="63"/>
      <c r="BJ327" s="63"/>
      <c r="BK327" s="63"/>
      <c r="BL327" s="63"/>
      <c r="BM327" s="63"/>
    </row>
    <row r="328" ht="22.5" customHeight="1">
      <c r="A328" s="45">
        <v>327.0</v>
      </c>
      <c r="B328" s="45" t="s">
        <v>237</v>
      </c>
      <c r="C328" s="47" t="b">
        <v>1</v>
      </c>
      <c r="D328" s="57"/>
      <c r="E328" s="50" t="s">
        <v>8227</v>
      </c>
      <c r="F328" s="50" t="s">
        <v>8228</v>
      </c>
      <c r="G328" s="50" t="s">
        <v>6144</v>
      </c>
      <c r="H328" s="51" t="s">
        <v>8417</v>
      </c>
      <c r="I328" s="45" t="s">
        <v>15908</v>
      </c>
      <c r="K328" s="61" t="s">
        <v>1698</v>
      </c>
      <c r="L328" s="61" t="s">
        <v>1699</v>
      </c>
      <c r="S328" s="55"/>
      <c r="T328" s="57"/>
      <c r="U328" s="55"/>
      <c r="V328" s="55"/>
      <c r="W328" s="61" t="s">
        <v>1700</v>
      </c>
      <c r="X328" s="61" t="s">
        <v>1701</v>
      </c>
      <c r="Y328" s="153"/>
      <c r="Z328" s="58"/>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c r="AW328" s="69"/>
      <c r="AX328" s="69"/>
      <c r="AY328" s="69"/>
      <c r="AZ328" s="69"/>
      <c r="BA328" s="69"/>
      <c r="BB328" s="69"/>
      <c r="BC328" s="69"/>
      <c r="BD328" s="69"/>
      <c r="BE328" s="69"/>
      <c r="BF328" s="69"/>
      <c r="BG328" s="69"/>
      <c r="BH328" s="69"/>
      <c r="BI328" s="69"/>
      <c r="BJ328" s="69"/>
      <c r="BK328" s="69"/>
      <c r="BL328" s="69"/>
      <c r="BM328" s="69"/>
    </row>
    <row r="329" ht="22.5" customHeight="1">
      <c r="A329" s="45">
        <v>328.0</v>
      </c>
      <c r="B329" s="45" t="s">
        <v>237</v>
      </c>
      <c r="C329" s="47" t="b">
        <v>1</v>
      </c>
      <c r="D329" s="57"/>
      <c r="E329" s="50" t="s">
        <v>8227</v>
      </c>
      <c r="F329" s="50" t="s">
        <v>8228</v>
      </c>
      <c r="G329" s="50" t="s">
        <v>6144</v>
      </c>
      <c r="H329" s="51" t="s">
        <v>8424</v>
      </c>
      <c r="I329" s="45" t="s">
        <v>8425</v>
      </c>
      <c r="K329" s="61" t="s">
        <v>1702</v>
      </c>
      <c r="L329" s="61" t="s">
        <v>1703</v>
      </c>
      <c r="S329" s="55"/>
      <c r="T329" s="57"/>
      <c r="U329" s="55"/>
      <c r="V329" s="55"/>
      <c r="W329" s="61" t="s">
        <v>1704</v>
      </c>
      <c r="X329" s="61" t="s">
        <v>1705</v>
      </c>
      <c r="Y329" s="61" t="s">
        <v>1633</v>
      </c>
      <c r="Z329" s="62"/>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3"/>
      <c r="BG329" s="63"/>
      <c r="BH329" s="63"/>
      <c r="BI329" s="63"/>
      <c r="BJ329" s="63"/>
      <c r="BK329" s="63"/>
      <c r="BL329" s="63"/>
      <c r="BM329" s="63"/>
    </row>
    <row r="330" ht="22.5" customHeight="1">
      <c r="A330" s="45">
        <v>329.0</v>
      </c>
      <c r="B330" s="45" t="s">
        <v>237</v>
      </c>
      <c r="C330" s="47" t="b">
        <v>1</v>
      </c>
      <c r="D330" s="57"/>
      <c r="E330" s="50" t="s">
        <v>8227</v>
      </c>
      <c r="F330" s="50" t="s">
        <v>8228</v>
      </c>
      <c r="G330" s="50" t="s">
        <v>6144</v>
      </c>
      <c r="H330" s="51" t="s">
        <v>8429</v>
      </c>
      <c r="I330" s="45" t="s">
        <v>8430</v>
      </c>
      <c r="K330" s="61" t="s">
        <v>1706</v>
      </c>
      <c r="L330" s="61" t="s">
        <v>1707</v>
      </c>
      <c r="S330" s="55"/>
      <c r="T330" s="57"/>
      <c r="U330" s="55"/>
      <c r="V330" s="55"/>
      <c r="W330" s="61" t="s">
        <v>1708</v>
      </c>
      <c r="X330" s="61" t="s">
        <v>1709</v>
      </c>
      <c r="Y330" s="61" t="s">
        <v>1710</v>
      </c>
      <c r="Z330" s="58"/>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c r="AX330" s="69"/>
      <c r="AY330" s="69"/>
      <c r="AZ330" s="69"/>
      <c r="BA330" s="69"/>
      <c r="BB330" s="69"/>
      <c r="BC330" s="69"/>
      <c r="BD330" s="69"/>
      <c r="BE330" s="69"/>
      <c r="BF330" s="69"/>
      <c r="BG330" s="69"/>
      <c r="BH330" s="69"/>
      <c r="BI330" s="69"/>
      <c r="BJ330" s="69"/>
      <c r="BK330" s="69"/>
      <c r="BL330" s="69"/>
      <c r="BM330" s="69"/>
    </row>
    <row r="331" ht="22.5" customHeight="1">
      <c r="A331" s="45">
        <v>330.0</v>
      </c>
      <c r="B331" s="45" t="s">
        <v>237</v>
      </c>
      <c r="C331" s="47" t="b">
        <v>1</v>
      </c>
      <c r="D331" s="57"/>
      <c r="E331" s="50" t="s">
        <v>8227</v>
      </c>
      <c r="F331" s="50" t="s">
        <v>8228</v>
      </c>
      <c r="G331" s="50" t="s">
        <v>489</v>
      </c>
      <c r="H331" s="51" t="s">
        <v>8436</v>
      </c>
      <c r="I331" s="45" t="s">
        <v>8437</v>
      </c>
      <c r="K331" s="61" t="s">
        <v>1713</v>
      </c>
      <c r="L331" s="61" t="s">
        <v>1714</v>
      </c>
      <c r="S331" s="55"/>
      <c r="T331" s="57"/>
      <c r="U331" s="55"/>
      <c r="V331" s="55"/>
      <c r="W331" s="61" t="s">
        <v>1715</v>
      </c>
      <c r="X331" s="61" t="s">
        <v>1716</v>
      </c>
      <c r="Y331" s="61" t="s">
        <v>1717</v>
      </c>
      <c r="Z331" s="62"/>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3"/>
      <c r="BG331" s="63"/>
      <c r="BH331" s="63"/>
      <c r="BI331" s="63"/>
      <c r="BJ331" s="63"/>
      <c r="BK331" s="63"/>
      <c r="BL331" s="63"/>
      <c r="BM331" s="63"/>
    </row>
    <row r="332" ht="22.5" customHeight="1">
      <c r="A332" s="45">
        <v>331.0</v>
      </c>
      <c r="B332" s="45" t="s">
        <v>237</v>
      </c>
      <c r="C332" s="47" t="b">
        <v>1</v>
      </c>
      <c r="D332" s="57"/>
      <c r="E332" s="50" t="s">
        <v>8227</v>
      </c>
      <c r="F332" s="50" t="s">
        <v>8228</v>
      </c>
      <c r="G332" s="50" t="s">
        <v>489</v>
      </c>
      <c r="H332" s="51" t="s">
        <v>8443</v>
      </c>
      <c r="I332" s="45" t="s">
        <v>8444</v>
      </c>
      <c r="K332" s="61" t="s">
        <v>1718</v>
      </c>
      <c r="L332" s="61" t="s">
        <v>1719</v>
      </c>
      <c r="S332" s="55"/>
      <c r="T332" s="57"/>
      <c r="U332" s="55"/>
      <c r="V332" s="55"/>
      <c r="W332" s="61" t="s">
        <v>1720</v>
      </c>
      <c r="X332" s="61" t="s">
        <v>1721</v>
      </c>
      <c r="Y332" s="61" t="s">
        <v>1722</v>
      </c>
      <c r="Z332" s="58"/>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c r="AW332" s="69"/>
      <c r="AX332" s="69"/>
      <c r="AY332" s="69"/>
      <c r="AZ332" s="69"/>
      <c r="BA332" s="69"/>
      <c r="BB332" s="69"/>
      <c r="BC332" s="69"/>
      <c r="BD332" s="69"/>
      <c r="BE332" s="69"/>
      <c r="BF332" s="69"/>
      <c r="BG332" s="69"/>
      <c r="BH332" s="69"/>
      <c r="BI332" s="69"/>
      <c r="BJ332" s="69"/>
      <c r="BK332" s="69"/>
      <c r="BL332" s="69"/>
      <c r="BM332" s="69"/>
    </row>
    <row r="333" ht="22.5" customHeight="1">
      <c r="A333" s="45">
        <v>332.0</v>
      </c>
      <c r="B333" s="45" t="s">
        <v>237</v>
      </c>
      <c r="C333" s="47" t="b">
        <v>1</v>
      </c>
      <c r="D333" s="57"/>
      <c r="E333" s="50" t="s">
        <v>8227</v>
      </c>
      <c r="F333" s="50" t="s">
        <v>8228</v>
      </c>
      <c r="G333" s="50" t="s">
        <v>489</v>
      </c>
      <c r="H333" s="51" t="s">
        <v>8450</v>
      </c>
      <c r="I333" s="45" t="s">
        <v>8451</v>
      </c>
      <c r="K333" s="61" t="s">
        <v>1723</v>
      </c>
      <c r="L333" s="61" t="s">
        <v>1724</v>
      </c>
      <c r="S333" s="55"/>
      <c r="T333" s="57"/>
      <c r="U333" s="55"/>
      <c r="V333" s="55"/>
      <c r="W333" s="61" t="s">
        <v>1725</v>
      </c>
      <c r="X333" s="61" t="s">
        <v>1726</v>
      </c>
      <c r="Y333" s="61" t="s">
        <v>1727</v>
      </c>
      <c r="Z333" s="62"/>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3"/>
      <c r="BG333" s="63"/>
      <c r="BH333" s="63"/>
      <c r="BI333" s="63"/>
      <c r="BJ333" s="63"/>
      <c r="BK333" s="63"/>
      <c r="BL333" s="63"/>
      <c r="BM333" s="63"/>
    </row>
    <row r="334" ht="22.5" customHeight="1">
      <c r="A334" s="45">
        <v>333.0</v>
      </c>
      <c r="B334" s="45" t="s">
        <v>237</v>
      </c>
      <c r="C334" s="47" t="b">
        <v>1</v>
      </c>
      <c r="D334" s="57"/>
      <c r="E334" s="50" t="s">
        <v>8227</v>
      </c>
      <c r="F334" s="50" t="s">
        <v>8228</v>
      </c>
      <c r="G334" s="50" t="s">
        <v>489</v>
      </c>
      <c r="H334" s="51" t="s">
        <v>8456</v>
      </c>
      <c r="I334" s="45" t="s">
        <v>8457</v>
      </c>
      <c r="K334" s="61" t="s">
        <v>1728</v>
      </c>
      <c r="L334" s="61" t="s">
        <v>1729</v>
      </c>
      <c r="S334" s="55"/>
      <c r="T334" s="57"/>
      <c r="U334" s="55"/>
      <c r="V334" s="55"/>
      <c r="W334" s="61" t="s">
        <v>1730</v>
      </c>
      <c r="X334" s="61" t="s">
        <v>1731</v>
      </c>
      <c r="Y334" s="153"/>
      <c r="Z334" s="58"/>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c r="AW334" s="69"/>
      <c r="AX334" s="69"/>
      <c r="AY334" s="69"/>
      <c r="AZ334" s="69"/>
      <c r="BA334" s="69"/>
      <c r="BB334" s="69"/>
      <c r="BC334" s="69"/>
      <c r="BD334" s="69"/>
      <c r="BE334" s="69"/>
      <c r="BF334" s="69"/>
      <c r="BG334" s="69"/>
      <c r="BH334" s="69"/>
      <c r="BI334" s="69"/>
      <c r="BJ334" s="69"/>
      <c r="BK334" s="69"/>
      <c r="BL334" s="69"/>
      <c r="BM334" s="69"/>
    </row>
    <row r="335" ht="22.5" customHeight="1">
      <c r="A335" s="45">
        <v>334.0</v>
      </c>
      <c r="B335" s="158" t="s">
        <v>237</v>
      </c>
      <c r="C335" s="159" t="b">
        <v>1</v>
      </c>
      <c r="D335" s="133"/>
      <c r="E335" s="133" t="s">
        <v>8227</v>
      </c>
      <c r="F335" s="133" t="s">
        <v>8228</v>
      </c>
      <c r="G335" s="133" t="s">
        <v>489</v>
      </c>
      <c r="H335" s="158" t="s">
        <v>8462</v>
      </c>
      <c r="I335" s="158" t="s">
        <v>8463</v>
      </c>
      <c r="J335" s="160"/>
      <c r="K335" s="158" t="s">
        <v>1732</v>
      </c>
      <c r="L335" s="158" t="s">
        <v>1733</v>
      </c>
      <c r="M335" s="160"/>
      <c r="N335" s="160"/>
      <c r="O335" s="160"/>
      <c r="S335" s="161"/>
      <c r="T335" s="162"/>
      <c r="U335" s="161"/>
      <c r="V335" s="161"/>
      <c r="W335" s="158" t="s">
        <v>1734</v>
      </c>
      <c r="X335" s="158" t="s">
        <v>1735</v>
      </c>
      <c r="Y335" s="158" t="s">
        <v>1736</v>
      </c>
      <c r="Z335" s="163"/>
      <c r="AA335" s="163"/>
      <c r="AB335" s="163"/>
      <c r="AC335" s="163"/>
      <c r="AD335" s="163"/>
      <c r="AE335" s="163"/>
      <c r="AF335" s="163"/>
      <c r="AG335" s="163"/>
      <c r="AH335" s="163"/>
      <c r="AI335" s="163"/>
      <c r="AJ335" s="163"/>
      <c r="AK335" s="163"/>
      <c r="AL335" s="163"/>
      <c r="AM335" s="163"/>
      <c r="AN335" s="163"/>
      <c r="AO335" s="163"/>
      <c r="AP335" s="163"/>
      <c r="AQ335" s="163"/>
      <c r="AR335" s="163"/>
      <c r="AS335" s="163"/>
      <c r="AT335" s="163"/>
      <c r="AU335" s="163"/>
      <c r="AV335" s="163"/>
      <c r="AW335" s="163"/>
      <c r="AX335" s="163"/>
      <c r="AY335" s="163"/>
      <c r="AZ335" s="163"/>
      <c r="BA335" s="163"/>
      <c r="BB335" s="163"/>
      <c r="BC335" s="163"/>
      <c r="BD335" s="163"/>
      <c r="BE335" s="163"/>
      <c r="BF335" s="163"/>
      <c r="BG335" s="163"/>
      <c r="BH335" s="163"/>
      <c r="BI335" s="163"/>
      <c r="BJ335" s="163"/>
      <c r="BK335" s="163"/>
      <c r="BL335" s="163"/>
      <c r="BM335" s="163"/>
    </row>
    <row r="336" ht="22.5" customHeight="1">
      <c r="A336" s="45">
        <v>335.0</v>
      </c>
      <c r="B336" s="45" t="s">
        <v>237</v>
      </c>
      <c r="C336" s="47" t="b">
        <v>1</v>
      </c>
      <c r="D336" s="57"/>
      <c r="E336" s="50" t="s">
        <v>8227</v>
      </c>
      <c r="F336" s="50" t="s">
        <v>8228</v>
      </c>
      <c r="G336" s="50" t="s">
        <v>489</v>
      </c>
      <c r="H336" s="51" t="s">
        <v>8464</v>
      </c>
      <c r="I336" s="45" t="s">
        <v>8465</v>
      </c>
      <c r="K336" s="61" t="s">
        <v>1737</v>
      </c>
      <c r="L336" s="61" t="s">
        <v>1738</v>
      </c>
      <c r="S336" s="55"/>
      <c r="T336" s="57"/>
      <c r="U336" s="55"/>
      <c r="V336" s="55"/>
      <c r="W336" s="61" t="s">
        <v>1739</v>
      </c>
      <c r="X336" s="61" t="s">
        <v>1740</v>
      </c>
      <c r="Y336" s="61" t="s">
        <v>1741</v>
      </c>
      <c r="Z336" s="58"/>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c r="AW336" s="69"/>
      <c r="AX336" s="69"/>
      <c r="AY336" s="69"/>
      <c r="AZ336" s="69"/>
      <c r="BA336" s="69"/>
      <c r="BB336" s="69"/>
      <c r="BC336" s="69"/>
      <c r="BD336" s="69"/>
      <c r="BE336" s="69"/>
      <c r="BF336" s="69"/>
      <c r="BG336" s="69"/>
      <c r="BH336" s="69"/>
      <c r="BI336" s="69"/>
      <c r="BJ336" s="69"/>
      <c r="BK336" s="69"/>
      <c r="BL336" s="69"/>
      <c r="BM336" s="69"/>
    </row>
    <row r="337" ht="22.5" customHeight="1">
      <c r="A337" s="45">
        <v>336.0</v>
      </c>
      <c r="B337" s="45" t="s">
        <v>237</v>
      </c>
      <c r="C337" s="47" t="b">
        <v>1</v>
      </c>
      <c r="D337" s="57"/>
      <c r="E337" s="50" t="s">
        <v>8227</v>
      </c>
      <c r="F337" s="50" t="s">
        <v>8228</v>
      </c>
      <c r="G337" s="50" t="s">
        <v>489</v>
      </c>
      <c r="H337" s="51" t="s">
        <v>8470</v>
      </c>
      <c r="I337" s="45" t="s">
        <v>8471</v>
      </c>
      <c r="K337" s="61" t="s">
        <v>1742</v>
      </c>
      <c r="L337" s="61" t="s">
        <v>1743</v>
      </c>
      <c r="S337" s="55"/>
      <c r="T337" s="57"/>
      <c r="U337" s="55"/>
      <c r="V337" s="55"/>
      <c r="W337" s="61" t="s">
        <v>1744</v>
      </c>
      <c r="X337" s="61" t="s">
        <v>1745</v>
      </c>
      <c r="Y337" s="61" t="s">
        <v>1746</v>
      </c>
      <c r="Z337" s="62"/>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3"/>
      <c r="BG337" s="63"/>
      <c r="BH337" s="63"/>
      <c r="BI337" s="63"/>
      <c r="BJ337" s="63"/>
      <c r="BK337" s="63"/>
      <c r="BL337" s="63"/>
      <c r="BM337" s="63"/>
    </row>
    <row r="338" ht="22.5" customHeight="1">
      <c r="A338" s="45">
        <v>337.0</v>
      </c>
      <c r="B338" s="45" t="s">
        <v>237</v>
      </c>
      <c r="C338" s="47" t="b">
        <v>1</v>
      </c>
      <c r="D338" s="57"/>
      <c r="E338" s="50" t="s">
        <v>8227</v>
      </c>
      <c r="F338" s="50" t="s">
        <v>8228</v>
      </c>
      <c r="G338" s="50" t="s">
        <v>489</v>
      </c>
      <c r="H338" s="51" t="s">
        <v>8477</v>
      </c>
      <c r="I338" s="45" t="s">
        <v>8478</v>
      </c>
      <c r="K338" s="61" t="s">
        <v>1747</v>
      </c>
      <c r="L338" s="61" t="s">
        <v>1748</v>
      </c>
      <c r="S338" s="55"/>
      <c r="T338" s="57"/>
      <c r="U338" s="55"/>
      <c r="V338" s="55"/>
      <c r="W338" s="61" t="s">
        <v>1749</v>
      </c>
      <c r="X338" s="61" t="s">
        <v>1750</v>
      </c>
      <c r="Y338" s="61" t="s">
        <v>1751</v>
      </c>
      <c r="Z338" s="58"/>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c r="AW338" s="69"/>
      <c r="AX338" s="69"/>
      <c r="AY338" s="69"/>
      <c r="AZ338" s="69"/>
      <c r="BA338" s="69"/>
      <c r="BB338" s="69"/>
      <c r="BC338" s="69"/>
      <c r="BD338" s="69"/>
      <c r="BE338" s="69"/>
      <c r="BF338" s="69"/>
      <c r="BG338" s="69"/>
      <c r="BH338" s="69"/>
      <c r="BI338" s="69"/>
      <c r="BJ338" s="69"/>
      <c r="BK338" s="69"/>
      <c r="BL338" s="69"/>
      <c r="BM338" s="69"/>
    </row>
    <row r="339" ht="22.5" customHeight="1">
      <c r="A339" s="45">
        <v>338.0</v>
      </c>
      <c r="B339" s="45" t="s">
        <v>237</v>
      </c>
      <c r="C339" s="47" t="b">
        <v>1</v>
      </c>
      <c r="D339" s="57"/>
      <c r="E339" s="50" t="s">
        <v>8227</v>
      </c>
      <c r="F339" s="50" t="s">
        <v>8228</v>
      </c>
      <c r="G339" s="50" t="s">
        <v>489</v>
      </c>
      <c r="H339" s="51" t="s">
        <v>8484</v>
      </c>
      <c r="I339" s="45" t="s">
        <v>15909</v>
      </c>
      <c r="K339" s="61" t="s">
        <v>1752</v>
      </c>
      <c r="L339" s="61" t="s">
        <v>1753</v>
      </c>
      <c r="S339" s="55"/>
      <c r="T339" s="57"/>
      <c r="U339" s="55"/>
      <c r="V339" s="55"/>
      <c r="W339" s="61" t="s">
        <v>1754</v>
      </c>
      <c r="X339" s="61" t="s">
        <v>1755</v>
      </c>
      <c r="Y339" s="61" t="s">
        <v>1756</v>
      </c>
      <c r="Z339" s="62"/>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3"/>
      <c r="BG339" s="63"/>
      <c r="BH339" s="63"/>
      <c r="BI339" s="63"/>
      <c r="BJ339" s="63"/>
      <c r="BK339" s="63"/>
      <c r="BL339" s="63"/>
      <c r="BM339" s="63"/>
    </row>
    <row r="340" ht="22.5" customHeight="1">
      <c r="A340" s="45">
        <v>339.0</v>
      </c>
      <c r="B340" s="45" t="s">
        <v>237</v>
      </c>
      <c r="C340" s="47" t="b">
        <v>1</v>
      </c>
      <c r="D340" s="57"/>
      <c r="E340" s="50" t="s">
        <v>8227</v>
      </c>
      <c r="F340" s="50" t="s">
        <v>8228</v>
      </c>
      <c r="G340" s="50" t="s">
        <v>489</v>
      </c>
      <c r="H340" s="51" t="s">
        <v>8490</v>
      </c>
      <c r="I340" s="45" t="s">
        <v>8491</v>
      </c>
      <c r="K340" s="61" t="s">
        <v>1757</v>
      </c>
      <c r="L340" s="61" t="s">
        <v>1758</v>
      </c>
      <c r="S340" s="55"/>
      <c r="T340" s="57"/>
      <c r="U340" s="55"/>
      <c r="V340" s="55"/>
      <c r="W340" s="61" t="s">
        <v>1759</v>
      </c>
      <c r="X340" s="61" t="s">
        <v>1760</v>
      </c>
      <c r="Y340" s="61" t="s">
        <v>1761</v>
      </c>
      <c r="Z340" s="58"/>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c r="AZ340" s="69"/>
      <c r="BA340" s="69"/>
      <c r="BB340" s="69"/>
      <c r="BC340" s="69"/>
      <c r="BD340" s="69"/>
      <c r="BE340" s="69"/>
      <c r="BF340" s="69"/>
      <c r="BG340" s="69"/>
      <c r="BH340" s="69"/>
      <c r="BI340" s="69"/>
      <c r="BJ340" s="69"/>
      <c r="BK340" s="69"/>
      <c r="BL340" s="69"/>
      <c r="BM340" s="69"/>
    </row>
    <row r="341" ht="22.5" customHeight="1">
      <c r="A341" s="45">
        <v>340.0</v>
      </c>
      <c r="B341" s="45" t="s">
        <v>237</v>
      </c>
      <c r="C341" s="47" t="b">
        <v>1</v>
      </c>
      <c r="D341" s="57"/>
      <c r="E341" s="50" t="s">
        <v>8227</v>
      </c>
      <c r="F341" s="50" t="s">
        <v>8228</v>
      </c>
      <c r="G341" s="50" t="s">
        <v>489</v>
      </c>
      <c r="H341" s="51" t="s">
        <v>8497</v>
      </c>
      <c r="I341" s="45" t="s">
        <v>15910</v>
      </c>
      <c r="K341" s="61" t="s">
        <v>1737</v>
      </c>
      <c r="L341" s="61" t="s">
        <v>1762</v>
      </c>
      <c r="S341" s="55"/>
      <c r="T341" s="57"/>
      <c r="U341" s="55"/>
      <c r="V341" s="55"/>
      <c r="W341" s="61" t="s">
        <v>1763</v>
      </c>
      <c r="X341" s="61" t="s">
        <v>1764</v>
      </c>
      <c r="Y341" s="61" t="s">
        <v>1765</v>
      </c>
      <c r="Z341" s="62"/>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3"/>
      <c r="BG341" s="63"/>
      <c r="BH341" s="63"/>
      <c r="BI341" s="63"/>
      <c r="BJ341" s="63"/>
      <c r="BK341" s="63"/>
      <c r="BL341" s="63"/>
      <c r="BM341" s="63"/>
    </row>
    <row r="342" ht="22.5" customHeight="1">
      <c r="A342" s="45">
        <v>341.0</v>
      </c>
      <c r="B342" s="45" t="s">
        <v>237</v>
      </c>
      <c r="C342" s="47" t="b">
        <v>1</v>
      </c>
      <c r="D342" s="57"/>
      <c r="E342" s="50" t="s">
        <v>8227</v>
      </c>
      <c r="F342" s="50" t="s">
        <v>8228</v>
      </c>
      <c r="G342" s="50" t="s">
        <v>556</v>
      </c>
      <c r="H342" s="51" t="s">
        <v>8504</v>
      </c>
      <c r="I342" s="45" t="s">
        <v>8505</v>
      </c>
      <c r="K342" s="61" t="s">
        <v>1766</v>
      </c>
      <c r="L342" s="61" t="s">
        <v>1767</v>
      </c>
      <c r="S342" s="55"/>
      <c r="T342" s="57"/>
      <c r="U342" s="55"/>
      <c r="V342" s="55"/>
      <c r="W342" s="61" t="s">
        <v>1768</v>
      </c>
      <c r="X342" s="61" t="s">
        <v>1769</v>
      </c>
      <c r="Y342" s="153"/>
      <c r="Z342" s="58"/>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c r="AZ342" s="69"/>
      <c r="BA342" s="69"/>
      <c r="BB342" s="69"/>
      <c r="BC342" s="69"/>
      <c r="BD342" s="69"/>
      <c r="BE342" s="69"/>
      <c r="BF342" s="69"/>
      <c r="BG342" s="69"/>
      <c r="BH342" s="69"/>
      <c r="BI342" s="69"/>
      <c r="BJ342" s="69"/>
      <c r="BK342" s="69"/>
      <c r="BL342" s="69"/>
      <c r="BM342" s="69"/>
    </row>
    <row r="343" ht="22.5" customHeight="1">
      <c r="A343" s="45">
        <v>342.0</v>
      </c>
      <c r="B343" s="45" t="s">
        <v>237</v>
      </c>
      <c r="C343" s="47" t="b">
        <v>1</v>
      </c>
      <c r="D343" s="57"/>
      <c r="E343" s="50" t="s">
        <v>8227</v>
      </c>
      <c r="F343" s="50" t="s">
        <v>8228</v>
      </c>
      <c r="G343" s="50" t="s">
        <v>556</v>
      </c>
      <c r="H343" s="51" t="s">
        <v>8510</v>
      </c>
      <c r="I343" s="45" t="s">
        <v>15911</v>
      </c>
      <c r="K343" s="61" t="s">
        <v>1771</v>
      </c>
      <c r="L343" s="61" t="s">
        <v>1773</v>
      </c>
      <c r="S343" s="55"/>
      <c r="T343" s="57"/>
      <c r="U343" s="55"/>
      <c r="V343" s="55"/>
      <c r="W343" s="61" t="s">
        <v>1775</v>
      </c>
      <c r="X343" s="61" t="s">
        <v>1776</v>
      </c>
      <c r="Y343" s="61" t="s">
        <v>1778</v>
      </c>
      <c r="Z343" s="62"/>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row>
    <row r="344" ht="22.5" customHeight="1">
      <c r="A344" s="45">
        <v>343.0</v>
      </c>
      <c r="B344" s="45" t="s">
        <v>237</v>
      </c>
      <c r="C344" s="47" t="b">
        <v>1</v>
      </c>
      <c r="D344" s="57"/>
      <c r="E344" s="50" t="s">
        <v>8227</v>
      </c>
      <c r="F344" s="50" t="s">
        <v>8228</v>
      </c>
      <c r="G344" s="50" t="s">
        <v>556</v>
      </c>
      <c r="H344" s="51" t="s">
        <v>8516</v>
      </c>
      <c r="I344" s="45" t="s">
        <v>8517</v>
      </c>
      <c r="K344" s="61" t="s">
        <v>1779</v>
      </c>
      <c r="L344" s="61" t="s">
        <v>1780</v>
      </c>
      <c r="S344" s="55"/>
      <c r="T344" s="57"/>
      <c r="U344" s="55"/>
      <c r="V344" s="55"/>
      <c r="W344" s="61" t="s">
        <v>1781</v>
      </c>
      <c r="X344" s="61" t="s">
        <v>1782</v>
      </c>
      <c r="Y344" s="61" t="s">
        <v>1783</v>
      </c>
      <c r="Z344" s="58"/>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c r="AZ344" s="69"/>
      <c r="BA344" s="69"/>
      <c r="BB344" s="69"/>
      <c r="BC344" s="69"/>
      <c r="BD344" s="69"/>
      <c r="BE344" s="69"/>
      <c r="BF344" s="69"/>
      <c r="BG344" s="69"/>
      <c r="BH344" s="69"/>
      <c r="BI344" s="69"/>
      <c r="BJ344" s="69"/>
      <c r="BK344" s="69"/>
      <c r="BL344" s="69"/>
      <c r="BM344" s="69"/>
    </row>
    <row r="345" ht="22.5" customHeight="1">
      <c r="A345" s="45">
        <v>344.0</v>
      </c>
      <c r="B345" s="45" t="s">
        <v>237</v>
      </c>
      <c r="C345" s="47" t="b">
        <v>1</v>
      </c>
      <c r="D345" s="57"/>
      <c r="E345" s="50" t="s">
        <v>8227</v>
      </c>
      <c r="F345" s="50" t="s">
        <v>8228</v>
      </c>
      <c r="G345" s="50" t="s">
        <v>556</v>
      </c>
      <c r="H345" s="51" t="s">
        <v>8522</v>
      </c>
      <c r="I345" s="45" t="s">
        <v>8523</v>
      </c>
      <c r="K345" s="61" t="s">
        <v>1784</v>
      </c>
      <c r="L345" s="61" t="s">
        <v>1785</v>
      </c>
      <c r="S345" s="55"/>
      <c r="T345" s="57"/>
      <c r="U345" s="55"/>
      <c r="V345" s="55"/>
      <c r="W345" s="61" t="s">
        <v>1786</v>
      </c>
      <c r="X345" s="61" t="s">
        <v>1787</v>
      </c>
      <c r="Y345" s="153"/>
      <c r="Z345" s="62"/>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row>
    <row r="346" ht="22.5" customHeight="1">
      <c r="A346" s="45">
        <v>345.0</v>
      </c>
      <c r="B346" s="45" t="s">
        <v>237</v>
      </c>
      <c r="C346" s="47" t="b">
        <v>1</v>
      </c>
      <c r="D346" s="57"/>
      <c r="E346" s="50" t="s">
        <v>8227</v>
      </c>
      <c r="F346" s="50" t="s">
        <v>8228</v>
      </c>
      <c r="G346" s="50" t="s">
        <v>556</v>
      </c>
      <c r="H346" s="51" t="s">
        <v>8528</v>
      </c>
      <c r="I346" s="45" t="s">
        <v>8529</v>
      </c>
      <c r="K346" s="61" t="s">
        <v>1789</v>
      </c>
      <c r="L346" s="61" t="s">
        <v>1790</v>
      </c>
      <c r="S346" s="55"/>
      <c r="T346" s="57"/>
      <c r="U346" s="55"/>
      <c r="V346" s="55"/>
      <c r="W346" s="61" t="s">
        <v>1791</v>
      </c>
      <c r="X346" s="61" t="s">
        <v>1792</v>
      </c>
      <c r="Y346" s="61" t="s">
        <v>1793</v>
      </c>
      <c r="Z346" s="58"/>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c r="AW346" s="69"/>
      <c r="AX346" s="69"/>
      <c r="AY346" s="69"/>
      <c r="AZ346" s="69"/>
      <c r="BA346" s="69"/>
      <c r="BB346" s="69"/>
      <c r="BC346" s="69"/>
      <c r="BD346" s="69"/>
      <c r="BE346" s="69"/>
      <c r="BF346" s="69"/>
      <c r="BG346" s="69"/>
      <c r="BH346" s="69"/>
      <c r="BI346" s="69"/>
      <c r="BJ346" s="69"/>
      <c r="BK346" s="69"/>
      <c r="BL346" s="69"/>
      <c r="BM346" s="69"/>
    </row>
    <row r="347" ht="22.5" customHeight="1">
      <c r="A347" s="45">
        <v>346.0</v>
      </c>
      <c r="B347" s="45" t="s">
        <v>237</v>
      </c>
      <c r="C347" s="47" t="b">
        <v>1</v>
      </c>
      <c r="D347" s="57"/>
      <c r="E347" s="50" t="s">
        <v>8227</v>
      </c>
      <c r="F347" s="50" t="s">
        <v>8228</v>
      </c>
      <c r="G347" s="50" t="s">
        <v>556</v>
      </c>
      <c r="H347" s="51" t="s">
        <v>8535</v>
      </c>
      <c r="I347" s="45" t="s">
        <v>15912</v>
      </c>
      <c r="K347" s="61" t="s">
        <v>1794</v>
      </c>
      <c r="L347" s="61" t="s">
        <v>1795</v>
      </c>
      <c r="S347" s="55"/>
      <c r="T347" s="57"/>
      <c r="U347" s="55"/>
      <c r="V347" s="55"/>
      <c r="W347" s="61" t="s">
        <v>1796</v>
      </c>
      <c r="X347" s="61" t="s">
        <v>1797</v>
      </c>
      <c r="Y347" s="153"/>
      <c r="Z347" s="62"/>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row>
    <row r="348" ht="22.5" customHeight="1">
      <c r="A348" s="45">
        <v>347.0</v>
      </c>
      <c r="B348" s="45" t="s">
        <v>237</v>
      </c>
      <c r="C348" s="47" t="b">
        <v>1</v>
      </c>
      <c r="D348" s="57"/>
      <c r="E348" s="50" t="s">
        <v>8227</v>
      </c>
      <c r="F348" s="50" t="s">
        <v>8228</v>
      </c>
      <c r="G348" s="50" t="s">
        <v>556</v>
      </c>
      <c r="H348" s="51" t="s">
        <v>8540</v>
      </c>
      <c r="I348" s="45" t="s">
        <v>15913</v>
      </c>
      <c r="K348" s="61" t="s">
        <v>1798</v>
      </c>
      <c r="L348" s="61" t="s">
        <v>1799</v>
      </c>
      <c r="S348" s="55"/>
      <c r="T348" s="57"/>
      <c r="U348" s="55"/>
      <c r="V348" s="55"/>
      <c r="W348" s="61" t="s">
        <v>1800</v>
      </c>
      <c r="X348" s="61" t="s">
        <v>1801</v>
      </c>
      <c r="Y348" s="153"/>
      <c r="Z348" s="58"/>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c r="AW348" s="69"/>
      <c r="AX348" s="69"/>
      <c r="AY348" s="69"/>
      <c r="AZ348" s="69"/>
      <c r="BA348" s="69"/>
      <c r="BB348" s="69"/>
      <c r="BC348" s="69"/>
      <c r="BD348" s="69"/>
      <c r="BE348" s="69"/>
      <c r="BF348" s="69"/>
      <c r="BG348" s="69"/>
      <c r="BH348" s="69"/>
      <c r="BI348" s="69"/>
      <c r="BJ348" s="69"/>
      <c r="BK348" s="69"/>
      <c r="BL348" s="69"/>
      <c r="BM348" s="69"/>
    </row>
    <row r="349" ht="22.5" customHeight="1">
      <c r="A349" s="45">
        <v>348.0</v>
      </c>
      <c r="B349" s="45" t="s">
        <v>237</v>
      </c>
      <c r="C349" s="47" t="b">
        <v>1</v>
      </c>
      <c r="D349" s="57"/>
      <c r="E349" s="50" t="s">
        <v>8227</v>
      </c>
      <c r="F349" s="50" t="s">
        <v>8228</v>
      </c>
      <c r="G349" s="50" t="s">
        <v>556</v>
      </c>
      <c r="H349" s="51" t="s">
        <v>8546</v>
      </c>
      <c r="I349" s="45" t="s">
        <v>8547</v>
      </c>
      <c r="K349" s="61" t="s">
        <v>1802</v>
      </c>
      <c r="L349" s="61" t="s">
        <v>1803</v>
      </c>
      <c r="S349" s="55"/>
      <c r="T349" s="57"/>
      <c r="U349" s="55"/>
      <c r="V349" s="55"/>
      <c r="W349" s="61" t="s">
        <v>1804</v>
      </c>
      <c r="X349" s="61" t="s">
        <v>1805</v>
      </c>
      <c r="Y349" s="153"/>
      <c r="Z349" s="62"/>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row>
    <row r="350" ht="22.5" customHeight="1">
      <c r="A350" s="45">
        <v>349.0</v>
      </c>
      <c r="B350" s="45" t="s">
        <v>237</v>
      </c>
      <c r="C350" s="47" t="b">
        <v>1</v>
      </c>
      <c r="D350" s="57"/>
      <c r="E350" s="50" t="s">
        <v>8227</v>
      </c>
      <c r="F350" s="50" t="s">
        <v>8228</v>
      </c>
      <c r="G350" s="50" t="s">
        <v>556</v>
      </c>
      <c r="H350" s="51" t="s">
        <v>8550</v>
      </c>
      <c r="I350" s="45" t="s">
        <v>8551</v>
      </c>
      <c r="K350" s="61" t="s">
        <v>1784</v>
      </c>
      <c r="L350" s="61" t="s">
        <v>1806</v>
      </c>
      <c r="S350" s="55"/>
      <c r="T350" s="57"/>
      <c r="U350" s="55"/>
      <c r="V350" s="55"/>
      <c r="W350" s="61" t="s">
        <v>1807</v>
      </c>
      <c r="X350" s="61" t="s">
        <v>1808</v>
      </c>
      <c r="Y350" s="153"/>
      <c r="Z350" s="58"/>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c r="AW350" s="69"/>
      <c r="AX350" s="69"/>
      <c r="AY350" s="69"/>
      <c r="AZ350" s="69"/>
      <c r="BA350" s="69"/>
      <c r="BB350" s="69"/>
      <c r="BC350" s="69"/>
      <c r="BD350" s="69"/>
      <c r="BE350" s="69"/>
      <c r="BF350" s="69"/>
      <c r="BG350" s="69"/>
      <c r="BH350" s="69"/>
      <c r="BI350" s="69"/>
      <c r="BJ350" s="69"/>
      <c r="BK350" s="69"/>
      <c r="BL350" s="69"/>
      <c r="BM350" s="69"/>
    </row>
    <row r="351" ht="22.5" customHeight="1">
      <c r="A351" s="45">
        <v>350.0</v>
      </c>
      <c r="B351" s="45" t="s">
        <v>237</v>
      </c>
      <c r="C351" s="47" t="b">
        <v>1</v>
      </c>
      <c r="D351" s="57"/>
      <c r="E351" s="50" t="s">
        <v>8227</v>
      </c>
      <c r="F351" s="50" t="s">
        <v>8228</v>
      </c>
      <c r="G351" s="50" t="s">
        <v>556</v>
      </c>
      <c r="H351" s="51" t="s">
        <v>8556</v>
      </c>
      <c r="I351" s="45" t="s">
        <v>8557</v>
      </c>
      <c r="K351" s="61" t="s">
        <v>1809</v>
      </c>
      <c r="L351" s="61" t="s">
        <v>1810</v>
      </c>
      <c r="S351" s="55"/>
      <c r="T351" s="57"/>
      <c r="U351" s="55"/>
      <c r="V351" s="55"/>
      <c r="W351" s="61" t="s">
        <v>1811</v>
      </c>
      <c r="X351" s="61" t="s">
        <v>1812</v>
      </c>
      <c r="Y351" s="153"/>
      <c r="Z351" s="62"/>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row>
    <row r="352" ht="22.5" customHeight="1">
      <c r="A352" s="45">
        <v>351.0</v>
      </c>
      <c r="B352" s="45" t="s">
        <v>237</v>
      </c>
      <c r="C352" s="47" t="b">
        <v>1</v>
      </c>
      <c r="D352" s="57"/>
      <c r="E352" s="50" t="s">
        <v>8227</v>
      </c>
      <c r="F352" s="50" t="s">
        <v>8228</v>
      </c>
      <c r="G352" s="50" t="s">
        <v>4264</v>
      </c>
      <c r="H352" s="51" t="s">
        <v>8560</v>
      </c>
      <c r="I352" s="45" t="s">
        <v>15914</v>
      </c>
      <c r="K352" s="61" t="s">
        <v>1813</v>
      </c>
      <c r="L352" s="61" t="s">
        <v>1814</v>
      </c>
      <c r="S352" s="55"/>
      <c r="T352" s="57"/>
      <c r="U352" s="55"/>
      <c r="V352" s="55"/>
      <c r="W352" s="61" t="s">
        <v>1815</v>
      </c>
      <c r="X352" s="61" t="s">
        <v>1816</v>
      </c>
      <c r="Y352" s="61" t="s">
        <v>1817</v>
      </c>
      <c r="Z352" s="58"/>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c r="AW352" s="69"/>
      <c r="AX352" s="69"/>
      <c r="AY352" s="69"/>
      <c r="AZ352" s="69"/>
      <c r="BA352" s="69"/>
      <c r="BB352" s="69"/>
      <c r="BC352" s="69"/>
      <c r="BD352" s="69"/>
      <c r="BE352" s="69"/>
      <c r="BF352" s="69"/>
      <c r="BG352" s="69"/>
      <c r="BH352" s="69"/>
      <c r="BI352" s="69"/>
      <c r="BJ352" s="69"/>
      <c r="BK352" s="69"/>
      <c r="BL352" s="69"/>
      <c r="BM352" s="69"/>
    </row>
    <row r="353" ht="22.5" customHeight="1">
      <c r="A353" s="45">
        <v>352.0</v>
      </c>
      <c r="B353" s="45" t="s">
        <v>237</v>
      </c>
      <c r="C353" s="47" t="b">
        <v>1</v>
      </c>
      <c r="D353" s="57"/>
      <c r="E353" s="50" t="s">
        <v>8227</v>
      </c>
      <c r="F353" s="50" t="s">
        <v>8228</v>
      </c>
      <c r="G353" s="50" t="s">
        <v>4264</v>
      </c>
      <c r="H353" s="51" t="s">
        <v>8567</v>
      </c>
      <c r="I353" s="45" t="s">
        <v>8568</v>
      </c>
      <c r="K353" s="61" t="s">
        <v>1818</v>
      </c>
      <c r="L353" s="61" t="s">
        <v>1819</v>
      </c>
      <c r="S353" s="55"/>
      <c r="T353" s="57"/>
      <c r="U353" s="55"/>
      <c r="V353" s="55"/>
      <c r="W353" s="61" t="s">
        <v>1820</v>
      </c>
      <c r="X353" s="61" t="s">
        <v>1821</v>
      </c>
      <c r="Y353" s="61" t="s">
        <v>1822</v>
      </c>
      <c r="Z353" s="62"/>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c r="BH353" s="63"/>
      <c r="BI353" s="63"/>
      <c r="BJ353" s="63"/>
      <c r="BK353" s="63"/>
      <c r="BL353" s="63"/>
      <c r="BM353" s="63"/>
    </row>
    <row r="354" ht="22.5" customHeight="1">
      <c r="A354" s="45">
        <v>353.0</v>
      </c>
      <c r="B354" s="45" t="s">
        <v>237</v>
      </c>
      <c r="C354" s="47" t="b">
        <v>1</v>
      </c>
      <c r="D354" s="57"/>
      <c r="E354" s="50" t="s">
        <v>8227</v>
      </c>
      <c r="F354" s="50" t="s">
        <v>8228</v>
      </c>
      <c r="G354" s="50" t="s">
        <v>1446</v>
      </c>
      <c r="H354" s="51" t="s">
        <v>8574</v>
      </c>
      <c r="I354" s="45" t="s">
        <v>8575</v>
      </c>
      <c r="K354" s="61" t="s">
        <v>1825</v>
      </c>
      <c r="L354" s="61" t="s">
        <v>1827</v>
      </c>
      <c r="S354" s="55"/>
      <c r="T354" s="57"/>
      <c r="U354" s="55"/>
      <c r="V354" s="55"/>
      <c r="W354" s="61" t="s">
        <v>1828</v>
      </c>
      <c r="X354" s="61" t="s">
        <v>1829</v>
      </c>
      <c r="Y354" s="61" t="s">
        <v>1699</v>
      </c>
      <c r="Z354" s="58"/>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c r="AW354" s="69"/>
      <c r="AX354" s="69"/>
      <c r="AY354" s="69"/>
      <c r="AZ354" s="69"/>
      <c r="BA354" s="69"/>
      <c r="BB354" s="69"/>
      <c r="BC354" s="69"/>
      <c r="BD354" s="69"/>
      <c r="BE354" s="69"/>
      <c r="BF354" s="69"/>
      <c r="BG354" s="69"/>
      <c r="BH354" s="69"/>
      <c r="BI354" s="69"/>
      <c r="BJ354" s="69"/>
      <c r="BK354" s="69"/>
      <c r="BL354" s="69"/>
      <c r="BM354" s="69"/>
    </row>
    <row r="355" ht="22.5" customHeight="1">
      <c r="A355" s="45">
        <v>354.0</v>
      </c>
      <c r="B355" s="45" t="s">
        <v>237</v>
      </c>
      <c r="C355" s="47" t="b">
        <v>1</v>
      </c>
      <c r="D355" s="57"/>
      <c r="E355" s="50" t="s">
        <v>8227</v>
      </c>
      <c r="F355" s="50" t="s">
        <v>8228</v>
      </c>
      <c r="G355" s="50" t="s">
        <v>1446</v>
      </c>
      <c r="H355" s="51" t="s">
        <v>8580</v>
      </c>
      <c r="I355" s="45" t="s">
        <v>8581</v>
      </c>
      <c r="K355" s="61" t="s">
        <v>1830</v>
      </c>
      <c r="L355" s="61" t="s">
        <v>1831</v>
      </c>
      <c r="S355" s="55"/>
      <c r="T355" s="57"/>
      <c r="U355" s="55"/>
      <c r="V355" s="55"/>
      <c r="W355" s="61" t="s">
        <v>1832</v>
      </c>
      <c r="X355" s="61" t="s">
        <v>1833</v>
      </c>
      <c r="Y355" s="61" t="s">
        <v>1834</v>
      </c>
      <c r="Z355" s="62"/>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c r="BH355" s="63"/>
      <c r="BI355" s="63"/>
      <c r="BJ355" s="63"/>
      <c r="BK355" s="63"/>
      <c r="BL355" s="63"/>
      <c r="BM355" s="63"/>
    </row>
    <row r="356" ht="22.5" customHeight="1">
      <c r="A356" s="45">
        <v>355.0</v>
      </c>
      <c r="B356" s="45" t="s">
        <v>237</v>
      </c>
      <c r="C356" s="47" t="b">
        <v>1</v>
      </c>
      <c r="D356" s="57"/>
      <c r="E356" s="50" t="s">
        <v>8227</v>
      </c>
      <c r="F356" s="50" t="s">
        <v>8228</v>
      </c>
      <c r="G356" s="50" t="s">
        <v>1446</v>
      </c>
      <c r="H356" s="51" t="s">
        <v>8585</v>
      </c>
      <c r="I356" s="45" t="s">
        <v>8586</v>
      </c>
      <c r="K356" s="61" t="s">
        <v>1835</v>
      </c>
      <c r="L356" s="61" t="s">
        <v>1836</v>
      </c>
      <c r="S356" s="55"/>
      <c r="T356" s="57"/>
      <c r="U356" s="55"/>
      <c r="V356" s="55"/>
      <c r="W356" s="61" t="s">
        <v>1837</v>
      </c>
      <c r="X356" s="61" t="s">
        <v>1838</v>
      </c>
      <c r="Y356" s="153"/>
      <c r="Z356" s="58"/>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c r="AW356" s="69"/>
      <c r="AX356" s="69"/>
      <c r="AY356" s="69"/>
      <c r="AZ356" s="69"/>
      <c r="BA356" s="69"/>
      <c r="BB356" s="69"/>
      <c r="BC356" s="69"/>
      <c r="BD356" s="69"/>
      <c r="BE356" s="69"/>
      <c r="BF356" s="69"/>
      <c r="BG356" s="69"/>
      <c r="BH356" s="69"/>
      <c r="BI356" s="69"/>
      <c r="BJ356" s="69"/>
      <c r="BK356" s="69"/>
      <c r="BL356" s="69"/>
      <c r="BM356" s="69"/>
    </row>
    <row r="357" ht="22.5" customHeight="1">
      <c r="A357" s="45">
        <v>356.0</v>
      </c>
      <c r="B357" s="45" t="s">
        <v>237</v>
      </c>
      <c r="C357" s="47" t="b">
        <v>1</v>
      </c>
      <c r="D357" s="57"/>
      <c r="E357" s="50" t="s">
        <v>8227</v>
      </c>
      <c r="F357" s="50" t="s">
        <v>8228</v>
      </c>
      <c r="G357" s="50" t="s">
        <v>1446</v>
      </c>
      <c r="H357" s="51" t="s">
        <v>8590</v>
      </c>
      <c r="I357" s="45" t="s">
        <v>8591</v>
      </c>
      <c r="K357" s="61" t="s">
        <v>1839</v>
      </c>
      <c r="L357" s="61" t="s">
        <v>1840</v>
      </c>
      <c r="S357" s="55"/>
      <c r="T357" s="57"/>
      <c r="U357" s="55"/>
      <c r="V357" s="55"/>
      <c r="W357" s="61" t="s">
        <v>1841</v>
      </c>
      <c r="X357" s="61" t="s">
        <v>1842</v>
      </c>
      <c r="Y357" s="61" t="s">
        <v>1843</v>
      </c>
      <c r="Z357" s="62"/>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c r="BH357" s="63"/>
      <c r="BI357" s="63"/>
      <c r="BJ357" s="63"/>
      <c r="BK357" s="63"/>
      <c r="BL357" s="63"/>
      <c r="BM357" s="63"/>
    </row>
    <row r="358" ht="22.5" customHeight="1">
      <c r="A358" s="45">
        <v>357.0</v>
      </c>
      <c r="B358" s="45" t="s">
        <v>237</v>
      </c>
      <c r="C358" s="47" t="b">
        <v>1</v>
      </c>
      <c r="D358" s="57"/>
      <c r="E358" s="50" t="s">
        <v>8227</v>
      </c>
      <c r="F358" s="50" t="s">
        <v>8228</v>
      </c>
      <c r="G358" s="50" t="s">
        <v>1446</v>
      </c>
      <c r="H358" s="51" t="s">
        <v>8596</v>
      </c>
      <c r="I358" s="45" t="s">
        <v>15915</v>
      </c>
      <c r="K358" s="61" t="s">
        <v>1844</v>
      </c>
      <c r="L358" s="61" t="s">
        <v>1845</v>
      </c>
      <c r="S358" s="55"/>
      <c r="T358" s="57"/>
      <c r="U358" s="55"/>
      <c r="V358" s="55"/>
      <c r="W358" s="61" t="s">
        <v>1846</v>
      </c>
      <c r="X358" s="61" t="s">
        <v>1847</v>
      </c>
      <c r="Y358" s="153"/>
      <c r="Z358" s="58"/>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c r="AW358" s="69"/>
      <c r="AX358" s="69"/>
      <c r="AY358" s="69"/>
      <c r="AZ358" s="69"/>
      <c r="BA358" s="69"/>
      <c r="BB358" s="69"/>
      <c r="BC358" s="69"/>
      <c r="BD358" s="69"/>
      <c r="BE358" s="69"/>
      <c r="BF358" s="69"/>
      <c r="BG358" s="69"/>
      <c r="BH358" s="69"/>
      <c r="BI358" s="69"/>
      <c r="BJ358" s="69"/>
      <c r="BK358" s="69"/>
      <c r="BL358" s="69"/>
      <c r="BM358" s="69"/>
    </row>
    <row r="359" ht="22.5" customHeight="1">
      <c r="A359" s="45">
        <v>358.0</v>
      </c>
      <c r="B359" s="45" t="s">
        <v>237</v>
      </c>
      <c r="C359" s="47" t="b">
        <v>1</v>
      </c>
      <c r="D359" s="57"/>
      <c r="E359" s="50" t="s">
        <v>8227</v>
      </c>
      <c r="F359" s="50" t="s">
        <v>8228</v>
      </c>
      <c r="G359" s="50" t="s">
        <v>1446</v>
      </c>
      <c r="H359" s="51" t="s">
        <v>8601</v>
      </c>
      <c r="I359" s="45" t="s">
        <v>15916</v>
      </c>
      <c r="K359" s="61" t="s">
        <v>1848</v>
      </c>
      <c r="L359" s="61" t="s">
        <v>1849</v>
      </c>
      <c r="S359" s="55"/>
      <c r="T359" s="57"/>
      <c r="U359" s="55"/>
      <c r="V359" s="55"/>
      <c r="W359" s="61" t="s">
        <v>1850</v>
      </c>
      <c r="X359" s="61" t="s">
        <v>1851</v>
      </c>
      <c r="Y359" s="61" t="s">
        <v>1852</v>
      </c>
      <c r="Z359" s="62"/>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c r="BH359" s="63"/>
      <c r="BI359" s="63"/>
      <c r="BJ359" s="63"/>
      <c r="BK359" s="63"/>
      <c r="BL359" s="63"/>
      <c r="BM359" s="63"/>
    </row>
    <row r="360" ht="22.5" customHeight="1">
      <c r="A360" s="45">
        <v>359.0</v>
      </c>
      <c r="B360" s="45" t="s">
        <v>237</v>
      </c>
      <c r="C360" s="47" t="b">
        <v>1</v>
      </c>
      <c r="D360" s="57"/>
      <c r="E360" s="50" t="s">
        <v>8227</v>
      </c>
      <c r="F360" s="50" t="s">
        <v>8228</v>
      </c>
      <c r="G360" s="50" t="s">
        <v>1446</v>
      </c>
      <c r="H360" s="51" t="s">
        <v>8607</v>
      </c>
      <c r="I360" s="45" t="s">
        <v>15917</v>
      </c>
      <c r="K360" s="61" t="s">
        <v>1853</v>
      </c>
      <c r="L360" s="61" t="s">
        <v>1854</v>
      </c>
      <c r="S360" s="55"/>
      <c r="T360" s="57"/>
      <c r="U360" s="55"/>
      <c r="V360" s="55"/>
      <c r="W360" s="61" t="s">
        <v>1855</v>
      </c>
      <c r="X360" s="61" t="s">
        <v>1856</v>
      </c>
      <c r="Y360" s="61" t="s">
        <v>1857</v>
      </c>
      <c r="Z360" s="58"/>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c r="AW360" s="69"/>
      <c r="AX360" s="69"/>
      <c r="AY360" s="69"/>
      <c r="AZ360" s="69"/>
      <c r="BA360" s="69"/>
      <c r="BB360" s="69"/>
      <c r="BC360" s="69"/>
      <c r="BD360" s="69"/>
      <c r="BE360" s="69"/>
      <c r="BF360" s="69"/>
      <c r="BG360" s="69"/>
      <c r="BH360" s="69"/>
      <c r="BI360" s="69"/>
      <c r="BJ360" s="69"/>
      <c r="BK360" s="69"/>
      <c r="BL360" s="69"/>
      <c r="BM360" s="69"/>
    </row>
    <row r="361" ht="22.5" customHeight="1">
      <c r="A361" s="45">
        <v>360.0</v>
      </c>
      <c r="B361" s="45" t="s">
        <v>237</v>
      </c>
      <c r="C361" s="47" t="b">
        <v>1</v>
      </c>
      <c r="D361" s="57"/>
      <c r="E361" s="50" t="s">
        <v>8227</v>
      </c>
      <c r="F361" s="50" t="s">
        <v>8228</v>
      </c>
      <c r="G361" s="50" t="s">
        <v>1446</v>
      </c>
      <c r="H361" s="51" t="s">
        <v>8614</v>
      </c>
      <c r="I361" s="45" t="s">
        <v>8615</v>
      </c>
      <c r="K361" s="61" t="s">
        <v>1858</v>
      </c>
      <c r="L361" s="61" t="s">
        <v>1859</v>
      </c>
      <c r="S361" s="55"/>
      <c r="T361" s="57"/>
      <c r="U361" s="55"/>
      <c r="V361" s="55"/>
      <c r="W361" s="61" t="s">
        <v>1860</v>
      </c>
      <c r="X361" s="61" t="s">
        <v>1861</v>
      </c>
      <c r="Y361" s="153"/>
      <c r="Z361" s="62"/>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row>
    <row r="362" ht="22.5" customHeight="1">
      <c r="A362" s="45">
        <v>361.0</v>
      </c>
      <c r="B362" s="45" t="s">
        <v>237</v>
      </c>
      <c r="C362" s="47" t="b">
        <v>1</v>
      </c>
      <c r="D362" s="57"/>
      <c r="E362" s="50" t="s">
        <v>8227</v>
      </c>
      <c r="F362" s="50" t="s">
        <v>8228</v>
      </c>
      <c r="G362" s="50" t="s">
        <v>1446</v>
      </c>
      <c r="H362" s="51" t="s">
        <v>8620</v>
      </c>
      <c r="I362" s="45" t="s">
        <v>15918</v>
      </c>
      <c r="K362" s="61" t="s">
        <v>1862</v>
      </c>
      <c r="L362" s="61" t="s">
        <v>1863</v>
      </c>
      <c r="S362" s="55"/>
      <c r="T362" s="57"/>
      <c r="U362" s="55"/>
      <c r="V362" s="55"/>
      <c r="W362" s="61" t="s">
        <v>1864</v>
      </c>
      <c r="X362" s="61" t="s">
        <v>1865</v>
      </c>
      <c r="Y362" s="153"/>
      <c r="Z362" s="58"/>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c r="AW362" s="69"/>
      <c r="AX362" s="69"/>
      <c r="AY362" s="69"/>
      <c r="AZ362" s="69"/>
      <c r="BA362" s="69"/>
      <c r="BB362" s="69"/>
      <c r="BC362" s="69"/>
      <c r="BD362" s="69"/>
      <c r="BE362" s="69"/>
      <c r="BF362" s="69"/>
      <c r="BG362" s="69"/>
      <c r="BH362" s="69"/>
      <c r="BI362" s="69"/>
      <c r="BJ362" s="69"/>
      <c r="BK362" s="69"/>
      <c r="BL362" s="69"/>
      <c r="BM362" s="69"/>
    </row>
    <row r="363" ht="22.5" customHeight="1">
      <c r="A363" s="45">
        <v>362.0</v>
      </c>
      <c r="B363" s="45" t="s">
        <v>237</v>
      </c>
      <c r="C363" s="47" t="b">
        <v>1</v>
      </c>
      <c r="D363" s="57"/>
      <c r="E363" s="50" t="s">
        <v>8227</v>
      </c>
      <c r="F363" s="50" t="s">
        <v>8228</v>
      </c>
      <c r="G363" s="50" t="s">
        <v>1446</v>
      </c>
      <c r="H363" s="51" t="s">
        <v>8625</v>
      </c>
      <c r="I363" s="45" t="s">
        <v>8626</v>
      </c>
      <c r="K363" s="61" t="s">
        <v>1869</v>
      </c>
      <c r="L363" s="61" t="s">
        <v>1870</v>
      </c>
      <c r="S363" s="55"/>
      <c r="T363" s="57"/>
      <c r="U363" s="55"/>
      <c r="V363" s="55"/>
      <c r="W363" s="61" t="s">
        <v>1871</v>
      </c>
      <c r="X363" s="61" t="s">
        <v>1872</v>
      </c>
      <c r="Y363" s="153"/>
      <c r="Z363" s="62"/>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c r="BH363" s="63"/>
      <c r="BI363" s="63"/>
      <c r="BJ363" s="63"/>
      <c r="BK363" s="63"/>
      <c r="BL363" s="63"/>
      <c r="BM363" s="63"/>
    </row>
    <row r="364" ht="22.5" customHeight="1">
      <c r="A364" s="45">
        <v>363.0</v>
      </c>
      <c r="B364" s="45" t="s">
        <v>237</v>
      </c>
      <c r="C364" s="47" t="b">
        <v>1</v>
      </c>
      <c r="D364" s="57"/>
      <c r="E364" s="50" t="s">
        <v>8227</v>
      </c>
      <c r="F364" s="50" t="s">
        <v>8228</v>
      </c>
      <c r="G364" s="50" t="s">
        <v>1446</v>
      </c>
      <c r="H364" s="51" t="s">
        <v>8631</v>
      </c>
      <c r="I364" s="45" t="s">
        <v>8632</v>
      </c>
      <c r="K364" s="61" t="s">
        <v>1873</v>
      </c>
      <c r="L364" s="61" t="s">
        <v>1874</v>
      </c>
      <c r="S364" s="55"/>
      <c r="T364" s="57"/>
      <c r="U364" s="55"/>
      <c r="V364" s="55"/>
      <c r="W364" s="61" t="s">
        <v>1875</v>
      </c>
      <c r="X364" s="61" t="s">
        <v>1876</v>
      </c>
      <c r="Y364" s="153"/>
      <c r="Z364" s="58"/>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c r="AW364" s="69"/>
      <c r="AX364" s="69"/>
      <c r="AY364" s="69"/>
      <c r="AZ364" s="69"/>
      <c r="BA364" s="69"/>
      <c r="BB364" s="69"/>
      <c r="BC364" s="69"/>
      <c r="BD364" s="69"/>
      <c r="BE364" s="69"/>
      <c r="BF364" s="69"/>
      <c r="BG364" s="69"/>
      <c r="BH364" s="69"/>
      <c r="BI364" s="69"/>
      <c r="BJ364" s="69"/>
      <c r="BK364" s="69"/>
      <c r="BL364" s="69"/>
      <c r="BM364" s="69"/>
    </row>
    <row r="365" ht="22.5" customHeight="1">
      <c r="A365" s="45">
        <v>364.0</v>
      </c>
      <c r="B365" s="45" t="s">
        <v>237</v>
      </c>
      <c r="C365" s="47" t="b">
        <v>1</v>
      </c>
      <c r="D365" s="57"/>
      <c r="E365" s="50" t="s">
        <v>8227</v>
      </c>
      <c r="F365" s="50" t="s">
        <v>8228</v>
      </c>
      <c r="G365" s="50" t="s">
        <v>1446</v>
      </c>
      <c r="H365" s="51" t="s">
        <v>8637</v>
      </c>
      <c r="I365" s="45" t="s">
        <v>15919</v>
      </c>
      <c r="K365" s="61" t="s">
        <v>1877</v>
      </c>
      <c r="L365" s="61" t="s">
        <v>1878</v>
      </c>
      <c r="S365" s="55"/>
      <c r="T365" s="57"/>
      <c r="U365" s="55"/>
      <c r="V365" s="55"/>
      <c r="W365" s="61" t="s">
        <v>1879</v>
      </c>
      <c r="X365" s="61" t="s">
        <v>1880</v>
      </c>
      <c r="Y365" s="61" t="s">
        <v>1881</v>
      </c>
      <c r="Z365" s="62"/>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row>
    <row r="366" ht="22.5" customHeight="1">
      <c r="A366" s="45">
        <v>365.0</v>
      </c>
      <c r="B366" s="45" t="s">
        <v>237</v>
      </c>
      <c r="C366" s="47" t="b">
        <v>1</v>
      </c>
      <c r="D366" s="57"/>
      <c r="E366" s="50" t="s">
        <v>8227</v>
      </c>
      <c r="F366" s="50" t="s">
        <v>8228</v>
      </c>
      <c r="G366" s="50" t="s">
        <v>1446</v>
      </c>
      <c r="H366" s="51" t="s">
        <v>8644</v>
      </c>
      <c r="I366" s="45" t="s">
        <v>8645</v>
      </c>
      <c r="K366" s="61" t="s">
        <v>1882</v>
      </c>
      <c r="L366" s="61" t="s">
        <v>1883</v>
      </c>
      <c r="S366" s="55"/>
      <c r="T366" s="57"/>
      <c r="U366" s="55"/>
      <c r="V366" s="55"/>
      <c r="W366" s="61" t="s">
        <v>1884</v>
      </c>
      <c r="X366" s="61" t="s">
        <v>1885</v>
      </c>
      <c r="Y366" s="153"/>
      <c r="Z366" s="58"/>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c r="AW366" s="69"/>
      <c r="AX366" s="69"/>
      <c r="AY366" s="69"/>
      <c r="AZ366" s="69"/>
      <c r="BA366" s="69"/>
      <c r="BB366" s="69"/>
      <c r="BC366" s="69"/>
      <c r="BD366" s="69"/>
      <c r="BE366" s="69"/>
      <c r="BF366" s="69"/>
      <c r="BG366" s="69"/>
      <c r="BH366" s="69"/>
      <c r="BI366" s="69"/>
      <c r="BJ366" s="69"/>
      <c r="BK366" s="69"/>
      <c r="BL366" s="69"/>
      <c r="BM366" s="69"/>
    </row>
    <row r="367" ht="22.5" customHeight="1">
      <c r="A367" s="45">
        <v>366.0</v>
      </c>
      <c r="B367" s="45" t="s">
        <v>237</v>
      </c>
      <c r="C367" s="47" t="b">
        <v>1</v>
      </c>
      <c r="D367" s="57"/>
      <c r="E367" s="50" t="s">
        <v>8227</v>
      </c>
      <c r="F367" s="50" t="s">
        <v>8228</v>
      </c>
      <c r="G367" s="50" t="s">
        <v>1446</v>
      </c>
      <c r="H367" s="51" t="s">
        <v>8649</v>
      </c>
      <c r="I367" s="45" t="s">
        <v>8650</v>
      </c>
      <c r="K367" s="61" t="s">
        <v>1886</v>
      </c>
      <c r="L367" s="61" t="s">
        <v>1887</v>
      </c>
      <c r="S367" s="55"/>
      <c r="T367" s="57"/>
      <c r="U367" s="55"/>
      <c r="V367" s="55"/>
      <c r="W367" s="61" t="s">
        <v>1888</v>
      </c>
      <c r="X367" s="61" t="s">
        <v>1889</v>
      </c>
      <c r="Y367" s="153"/>
      <c r="Z367" s="62"/>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c r="BH367" s="63"/>
      <c r="BI367" s="63"/>
      <c r="BJ367" s="63"/>
      <c r="BK367" s="63"/>
      <c r="BL367" s="63"/>
      <c r="BM367" s="63"/>
    </row>
    <row r="368" ht="22.5" customHeight="1">
      <c r="A368" s="45">
        <v>367.0</v>
      </c>
      <c r="B368" s="45" t="s">
        <v>237</v>
      </c>
      <c r="C368" s="47" t="b">
        <v>1</v>
      </c>
      <c r="D368" s="57"/>
      <c r="E368" s="50" t="s">
        <v>8227</v>
      </c>
      <c r="F368" s="50" t="s">
        <v>8228</v>
      </c>
      <c r="G368" s="50" t="s">
        <v>1446</v>
      </c>
      <c r="H368" s="51" t="s">
        <v>8655</v>
      </c>
      <c r="I368" s="45" t="s">
        <v>15920</v>
      </c>
      <c r="K368" s="61" t="s">
        <v>1890</v>
      </c>
      <c r="L368" s="61" t="s">
        <v>1891</v>
      </c>
      <c r="S368" s="55"/>
      <c r="T368" s="57"/>
      <c r="U368" s="55"/>
      <c r="V368" s="55"/>
      <c r="W368" s="61" t="s">
        <v>1892</v>
      </c>
      <c r="X368" s="61" t="s">
        <v>1893</v>
      </c>
      <c r="Y368" s="153"/>
      <c r="Z368" s="58"/>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c r="AW368" s="69"/>
      <c r="AX368" s="69"/>
      <c r="AY368" s="69"/>
      <c r="AZ368" s="69"/>
      <c r="BA368" s="69"/>
      <c r="BB368" s="69"/>
      <c r="BC368" s="69"/>
      <c r="BD368" s="69"/>
      <c r="BE368" s="69"/>
      <c r="BF368" s="69"/>
      <c r="BG368" s="69"/>
      <c r="BH368" s="69"/>
      <c r="BI368" s="69"/>
      <c r="BJ368" s="69"/>
      <c r="BK368" s="69"/>
      <c r="BL368" s="69"/>
      <c r="BM368" s="69"/>
    </row>
    <row r="369" ht="22.5" customHeight="1">
      <c r="A369" s="45">
        <v>368.0</v>
      </c>
      <c r="B369" s="45" t="s">
        <v>237</v>
      </c>
      <c r="C369" s="47" t="b">
        <v>1</v>
      </c>
      <c r="D369" s="57"/>
      <c r="E369" s="50" t="s">
        <v>8227</v>
      </c>
      <c r="F369" s="50" t="s">
        <v>8228</v>
      </c>
      <c r="G369" s="50" t="s">
        <v>1446</v>
      </c>
      <c r="H369" s="51" t="s">
        <v>8660</v>
      </c>
      <c r="I369" s="45" t="s">
        <v>15921</v>
      </c>
      <c r="K369" s="61" t="s">
        <v>1894</v>
      </c>
      <c r="L369" s="61" t="s">
        <v>1895</v>
      </c>
      <c r="S369" s="55"/>
      <c r="T369" s="57"/>
      <c r="U369" s="55"/>
      <c r="V369" s="55"/>
      <c r="W369" s="61" t="s">
        <v>1896</v>
      </c>
      <c r="X369" s="61" t="s">
        <v>1897</v>
      </c>
      <c r="Y369" s="61" t="s">
        <v>1898</v>
      </c>
      <c r="Z369" s="62"/>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c r="BH369" s="63"/>
      <c r="BI369" s="63"/>
      <c r="BJ369" s="63"/>
      <c r="BK369" s="63"/>
      <c r="BL369" s="63"/>
      <c r="BM369" s="63"/>
    </row>
    <row r="370" ht="22.5" customHeight="1">
      <c r="A370" s="45">
        <v>369.0</v>
      </c>
      <c r="B370" s="45" t="s">
        <v>237</v>
      </c>
      <c r="C370" s="47" t="b">
        <v>1</v>
      </c>
      <c r="D370" s="57"/>
      <c r="E370" s="50" t="s">
        <v>8227</v>
      </c>
      <c r="F370" s="50" t="s">
        <v>8228</v>
      </c>
      <c r="G370" s="50" t="s">
        <v>1446</v>
      </c>
      <c r="H370" s="51" t="s">
        <v>8667</v>
      </c>
      <c r="I370" s="45" t="s">
        <v>8668</v>
      </c>
      <c r="K370" s="61" t="s">
        <v>1899</v>
      </c>
      <c r="L370" s="61" t="s">
        <v>1900</v>
      </c>
      <c r="S370" s="55"/>
      <c r="T370" s="57"/>
      <c r="U370" s="55"/>
      <c r="V370" s="55"/>
      <c r="W370" s="61" t="s">
        <v>1901</v>
      </c>
      <c r="X370" s="61" t="s">
        <v>1902</v>
      </c>
      <c r="Y370" s="153"/>
      <c r="Z370" s="58"/>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c r="AW370" s="69"/>
      <c r="AX370" s="69"/>
      <c r="AY370" s="69"/>
      <c r="AZ370" s="69"/>
      <c r="BA370" s="69"/>
      <c r="BB370" s="69"/>
      <c r="BC370" s="69"/>
      <c r="BD370" s="69"/>
      <c r="BE370" s="69"/>
      <c r="BF370" s="69"/>
      <c r="BG370" s="69"/>
      <c r="BH370" s="69"/>
      <c r="BI370" s="69"/>
      <c r="BJ370" s="69"/>
      <c r="BK370" s="69"/>
      <c r="BL370" s="69"/>
      <c r="BM370" s="69"/>
    </row>
    <row r="371" ht="22.5" customHeight="1">
      <c r="A371" s="45">
        <v>370.0</v>
      </c>
      <c r="B371" s="45" t="s">
        <v>237</v>
      </c>
      <c r="C371" s="47" t="b">
        <v>1</v>
      </c>
      <c r="D371" s="57"/>
      <c r="E371" s="50" t="s">
        <v>8227</v>
      </c>
      <c r="F371" s="50" t="s">
        <v>8228</v>
      </c>
      <c r="G371" s="50" t="s">
        <v>1446</v>
      </c>
      <c r="H371" s="51" t="s">
        <v>8672</v>
      </c>
      <c r="I371" s="45" t="s">
        <v>8673</v>
      </c>
      <c r="K371" s="61" t="s">
        <v>1903</v>
      </c>
      <c r="L371" s="61" t="s">
        <v>1904</v>
      </c>
      <c r="S371" s="55"/>
      <c r="T371" s="57"/>
      <c r="U371" s="55"/>
      <c r="V371" s="55"/>
      <c r="W371" s="61" t="s">
        <v>1905</v>
      </c>
      <c r="X371" s="61" t="s">
        <v>1906</v>
      </c>
      <c r="Y371" s="61" t="s">
        <v>1907</v>
      </c>
      <c r="Z371" s="62"/>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c r="BH371" s="63"/>
      <c r="BI371" s="63"/>
      <c r="BJ371" s="63"/>
      <c r="BK371" s="63"/>
      <c r="BL371" s="63"/>
      <c r="BM371" s="63"/>
    </row>
    <row r="372" ht="22.5" customHeight="1">
      <c r="A372" s="45">
        <v>371.0</v>
      </c>
      <c r="B372" s="45" t="s">
        <v>237</v>
      </c>
      <c r="C372" s="47" t="b">
        <v>1</v>
      </c>
      <c r="D372" s="57"/>
      <c r="E372" s="50" t="s">
        <v>8227</v>
      </c>
      <c r="F372" s="50" t="s">
        <v>8228</v>
      </c>
      <c r="G372" s="50" t="s">
        <v>1446</v>
      </c>
      <c r="H372" s="51" t="s">
        <v>8679</v>
      </c>
      <c r="I372" s="45" t="s">
        <v>8680</v>
      </c>
      <c r="K372" s="61" t="s">
        <v>1908</v>
      </c>
      <c r="L372" s="61" t="s">
        <v>1909</v>
      </c>
      <c r="S372" s="55"/>
      <c r="T372" s="57"/>
      <c r="U372" s="55"/>
      <c r="V372" s="55"/>
      <c r="W372" s="61" t="s">
        <v>1910</v>
      </c>
      <c r="X372" s="61" t="s">
        <v>1911</v>
      </c>
      <c r="Y372" s="153"/>
      <c r="Z372" s="58"/>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c r="AW372" s="69"/>
      <c r="AX372" s="69"/>
      <c r="AY372" s="69"/>
      <c r="AZ372" s="69"/>
      <c r="BA372" s="69"/>
      <c r="BB372" s="69"/>
      <c r="BC372" s="69"/>
      <c r="BD372" s="69"/>
      <c r="BE372" s="69"/>
      <c r="BF372" s="69"/>
      <c r="BG372" s="69"/>
      <c r="BH372" s="69"/>
      <c r="BI372" s="69"/>
      <c r="BJ372" s="69"/>
      <c r="BK372" s="69"/>
      <c r="BL372" s="69"/>
      <c r="BM372" s="69"/>
    </row>
    <row r="373" ht="22.5" customHeight="1">
      <c r="A373" s="45">
        <v>372.0</v>
      </c>
      <c r="B373" s="45" t="s">
        <v>237</v>
      </c>
      <c r="C373" s="47" t="b">
        <v>1</v>
      </c>
      <c r="D373" s="57"/>
      <c r="E373" s="50" t="s">
        <v>8227</v>
      </c>
      <c r="F373" s="50" t="s">
        <v>8228</v>
      </c>
      <c r="G373" s="50" t="s">
        <v>1446</v>
      </c>
      <c r="H373" s="51" t="s">
        <v>8685</v>
      </c>
      <c r="I373" s="45" t="s">
        <v>8686</v>
      </c>
      <c r="K373" s="61" t="s">
        <v>1913</v>
      </c>
      <c r="L373" s="61" t="s">
        <v>1915</v>
      </c>
      <c r="S373" s="55"/>
      <c r="T373" s="57"/>
      <c r="U373" s="55"/>
      <c r="V373" s="55"/>
      <c r="W373" s="61" t="s">
        <v>1916</v>
      </c>
      <c r="X373" s="61" t="s">
        <v>1917</v>
      </c>
      <c r="Y373" s="61" t="s">
        <v>1918</v>
      </c>
      <c r="Z373" s="62"/>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c r="BH373" s="63"/>
      <c r="BI373" s="63"/>
      <c r="BJ373" s="63"/>
      <c r="BK373" s="63"/>
      <c r="BL373" s="63"/>
      <c r="BM373" s="63"/>
    </row>
    <row r="374" ht="22.5" customHeight="1">
      <c r="A374" s="45">
        <v>373.0</v>
      </c>
      <c r="B374" s="45" t="s">
        <v>237</v>
      </c>
      <c r="C374" s="47" t="b">
        <v>1</v>
      </c>
      <c r="D374" s="57"/>
      <c r="E374" s="50" t="s">
        <v>8227</v>
      </c>
      <c r="F374" s="50" t="s">
        <v>8228</v>
      </c>
      <c r="G374" s="50" t="s">
        <v>1446</v>
      </c>
      <c r="H374" s="51" t="s">
        <v>8692</v>
      </c>
      <c r="I374" s="45" t="s">
        <v>8693</v>
      </c>
      <c r="K374" s="61" t="s">
        <v>1919</v>
      </c>
      <c r="L374" s="61" t="s">
        <v>1920</v>
      </c>
      <c r="S374" s="55"/>
      <c r="T374" s="57"/>
      <c r="U374" s="55"/>
      <c r="V374" s="55"/>
      <c r="W374" s="61" t="s">
        <v>1921</v>
      </c>
      <c r="X374" s="61" t="s">
        <v>1922</v>
      </c>
      <c r="Y374" s="61" t="s">
        <v>1923</v>
      </c>
      <c r="Z374" s="58"/>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row>
    <row r="375" ht="22.5" customHeight="1">
      <c r="A375" s="45">
        <v>374.0</v>
      </c>
      <c r="B375" s="45" t="s">
        <v>237</v>
      </c>
      <c r="C375" s="47" t="b">
        <v>1</v>
      </c>
      <c r="D375" s="57"/>
      <c r="E375" s="50" t="s">
        <v>8227</v>
      </c>
      <c r="F375" s="50" t="s">
        <v>8228</v>
      </c>
      <c r="G375" s="50" t="s">
        <v>1446</v>
      </c>
      <c r="H375" s="51" t="s">
        <v>8697</v>
      </c>
      <c r="I375" s="45" t="s">
        <v>8698</v>
      </c>
      <c r="K375" s="61" t="s">
        <v>1924</v>
      </c>
      <c r="L375" s="61" t="s">
        <v>1925</v>
      </c>
      <c r="S375" s="55"/>
      <c r="T375" s="57"/>
      <c r="U375" s="55"/>
      <c r="V375" s="55"/>
      <c r="W375" s="61" t="s">
        <v>1926</v>
      </c>
      <c r="X375" s="61" t="s">
        <v>1927</v>
      </c>
      <c r="Y375" s="153"/>
      <c r="Z375" s="62"/>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c r="BH375" s="63"/>
      <c r="BI375" s="63"/>
      <c r="BJ375" s="63"/>
      <c r="BK375" s="63"/>
      <c r="BL375" s="63"/>
      <c r="BM375" s="63"/>
    </row>
    <row r="376" ht="22.5" customHeight="1">
      <c r="A376" s="45">
        <v>375.0</v>
      </c>
      <c r="B376" s="45" t="s">
        <v>237</v>
      </c>
      <c r="C376" s="47" t="b">
        <v>1</v>
      </c>
      <c r="D376" s="57"/>
      <c r="E376" s="50" t="s">
        <v>8227</v>
      </c>
      <c r="F376" s="50" t="s">
        <v>8228</v>
      </c>
      <c r="G376" s="50" t="s">
        <v>1446</v>
      </c>
      <c r="H376" s="51" t="s">
        <v>8702</v>
      </c>
      <c r="I376" s="45" t="s">
        <v>8703</v>
      </c>
      <c r="K376" s="61" t="s">
        <v>1928</v>
      </c>
      <c r="L376" s="61" t="s">
        <v>1929</v>
      </c>
      <c r="S376" s="55"/>
      <c r="T376" s="57"/>
      <c r="U376" s="55"/>
      <c r="V376" s="55"/>
      <c r="W376" s="61" t="s">
        <v>1930</v>
      </c>
      <c r="X376" s="61" t="s">
        <v>1931</v>
      </c>
      <c r="Y376" s="153"/>
      <c r="Z376" s="58"/>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c r="AW376" s="69"/>
      <c r="AX376" s="69"/>
      <c r="AY376" s="69"/>
      <c r="AZ376" s="69"/>
      <c r="BA376" s="69"/>
      <c r="BB376" s="69"/>
      <c r="BC376" s="69"/>
      <c r="BD376" s="69"/>
      <c r="BE376" s="69"/>
      <c r="BF376" s="69"/>
      <c r="BG376" s="69"/>
      <c r="BH376" s="69"/>
      <c r="BI376" s="69"/>
      <c r="BJ376" s="69"/>
      <c r="BK376" s="69"/>
      <c r="BL376" s="69"/>
      <c r="BM376" s="69"/>
    </row>
    <row r="377" ht="22.5" customHeight="1">
      <c r="A377" s="45">
        <v>376.0</v>
      </c>
      <c r="B377" s="45" t="s">
        <v>237</v>
      </c>
      <c r="C377" s="47" t="b">
        <v>1</v>
      </c>
      <c r="D377" s="57"/>
      <c r="E377" s="50" t="s">
        <v>8227</v>
      </c>
      <c r="F377" s="50" t="s">
        <v>8228</v>
      </c>
      <c r="G377" s="50" t="s">
        <v>1446</v>
      </c>
      <c r="H377" s="51" t="s">
        <v>8708</v>
      </c>
      <c r="I377" s="45" t="s">
        <v>8709</v>
      </c>
      <c r="K377" s="61" t="s">
        <v>1932</v>
      </c>
      <c r="L377" s="61" t="s">
        <v>1933</v>
      </c>
      <c r="S377" s="55"/>
      <c r="T377" s="57"/>
      <c r="U377" s="55"/>
      <c r="V377" s="55"/>
      <c r="W377" s="61" t="s">
        <v>1934</v>
      </c>
      <c r="X377" s="61" t="s">
        <v>1935</v>
      </c>
      <c r="Y377" s="61" t="s">
        <v>1936</v>
      </c>
      <c r="Z377" s="62"/>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c r="BH377" s="63"/>
      <c r="BI377" s="63"/>
      <c r="BJ377" s="63"/>
      <c r="BK377" s="63"/>
      <c r="BL377" s="63"/>
      <c r="BM377" s="63"/>
    </row>
    <row r="378" ht="22.5" customHeight="1">
      <c r="A378" s="45">
        <v>377.0</v>
      </c>
      <c r="B378" s="45" t="s">
        <v>237</v>
      </c>
      <c r="C378" s="47" t="b">
        <v>1</v>
      </c>
      <c r="D378" s="57"/>
      <c r="E378" s="50" t="s">
        <v>8227</v>
      </c>
      <c r="F378" s="50" t="s">
        <v>8228</v>
      </c>
      <c r="G378" s="50" t="s">
        <v>1446</v>
      </c>
      <c r="H378" s="51" t="s">
        <v>8715</v>
      </c>
      <c r="I378" s="45" t="s">
        <v>15922</v>
      </c>
      <c r="K378" s="61" t="s">
        <v>1937</v>
      </c>
      <c r="L378" s="61" t="s">
        <v>1938</v>
      </c>
      <c r="S378" s="55"/>
      <c r="T378" s="57"/>
      <c r="U378" s="55"/>
      <c r="V378" s="55"/>
      <c r="W378" s="61" t="s">
        <v>1939</v>
      </c>
      <c r="X378" s="61" t="s">
        <v>1940</v>
      </c>
      <c r="Y378" s="153"/>
      <c r="Z378" s="58"/>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c r="AW378" s="69"/>
      <c r="AX378" s="69"/>
      <c r="AY378" s="69"/>
      <c r="AZ378" s="69"/>
      <c r="BA378" s="69"/>
      <c r="BB378" s="69"/>
      <c r="BC378" s="69"/>
      <c r="BD378" s="69"/>
      <c r="BE378" s="69"/>
      <c r="BF378" s="69"/>
      <c r="BG378" s="69"/>
      <c r="BH378" s="69"/>
      <c r="BI378" s="69"/>
      <c r="BJ378" s="69"/>
      <c r="BK378" s="69"/>
      <c r="BL378" s="69"/>
      <c r="BM378" s="69"/>
    </row>
    <row r="379" ht="22.5" customHeight="1">
      <c r="A379" s="45">
        <v>378.0</v>
      </c>
      <c r="B379" s="45" t="s">
        <v>237</v>
      </c>
      <c r="C379" s="47" t="b">
        <v>1</v>
      </c>
      <c r="D379" s="57"/>
      <c r="E379" s="50" t="s">
        <v>8227</v>
      </c>
      <c r="F379" s="50" t="s">
        <v>8228</v>
      </c>
      <c r="G379" s="50" t="s">
        <v>1446</v>
      </c>
      <c r="H379" s="51" t="s">
        <v>8721</v>
      </c>
      <c r="I379" s="45" t="s">
        <v>15923</v>
      </c>
      <c r="K379" s="61" t="s">
        <v>1941</v>
      </c>
      <c r="L379" s="61" t="s">
        <v>1942</v>
      </c>
      <c r="S379" s="55"/>
      <c r="T379" s="57"/>
      <c r="U379" s="55"/>
      <c r="V379" s="55"/>
      <c r="W379" s="61" t="s">
        <v>1943</v>
      </c>
      <c r="X379" s="61" t="s">
        <v>1944</v>
      </c>
      <c r="Y379" s="61" t="s">
        <v>1945</v>
      </c>
      <c r="Z379" s="62"/>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c r="BH379" s="63"/>
      <c r="BI379" s="63"/>
      <c r="BJ379" s="63"/>
      <c r="BK379" s="63"/>
      <c r="BL379" s="63"/>
      <c r="BM379" s="63"/>
    </row>
    <row r="380" ht="22.5" customHeight="1">
      <c r="A380" s="45">
        <v>379.0</v>
      </c>
      <c r="B380" s="45" t="s">
        <v>237</v>
      </c>
      <c r="C380" s="47" t="b">
        <v>1</v>
      </c>
      <c r="D380" s="57"/>
      <c r="E380" s="50" t="s">
        <v>8227</v>
      </c>
      <c r="F380" s="50" t="s">
        <v>8228</v>
      </c>
      <c r="G380" s="50" t="s">
        <v>1446</v>
      </c>
      <c r="H380" s="51" t="s">
        <v>8727</v>
      </c>
      <c r="I380" s="45" t="s">
        <v>8728</v>
      </c>
      <c r="K380" s="61" t="s">
        <v>1946</v>
      </c>
      <c r="L380" s="61" t="s">
        <v>1947</v>
      </c>
      <c r="S380" s="55"/>
      <c r="T380" s="57"/>
      <c r="U380" s="55"/>
      <c r="V380" s="55"/>
      <c r="W380" s="61" t="s">
        <v>1948</v>
      </c>
      <c r="X380" s="61" t="s">
        <v>1949</v>
      </c>
      <c r="Y380" s="153"/>
      <c r="Z380" s="58"/>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c r="AW380" s="69"/>
      <c r="AX380" s="69"/>
      <c r="AY380" s="69"/>
      <c r="AZ380" s="69"/>
      <c r="BA380" s="69"/>
      <c r="BB380" s="69"/>
      <c r="BC380" s="69"/>
      <c r="BD380" s="69"/>
      <c r="BE380" s="69"/>
      <c r="BF380" s="69"/>
      <c r="BG380" s="69"/>
      <c r="BH380" s="69"/>
      <c r="BI380" s="69"/>
      <c r="BJ380" s="69"/>
      <c r="BK380" s="69"/>
      <c r="BL380" s="69"/>
      <c r="BM380" s="69"/>
    </row>
    <row r="381" ht="22.5" customHeight="1">
      <c r="A381" s="45">
        <v>380.0</v>
      </c>
      <c r="B381" s="45" t="s">
        <v>237</v>
      </c>
      <c r="C381" s="47" t="b">
        <v>1</v>
      </c>
      <c r="D381" s="57"/>
      <c r="E381" s="50" t="s">
        <v>8227</v>
      </c>
      <c r="F381" s="50" t="s">
        <v>8228</v>
      </c>
      <c r="G381" s="50" t="s">
        <v>1446</v>
      </c>
      <c r="H381" s="51" t="s">
        <v>8733</v>
      </c>
      <c r="I381" s="45" t="s">
        <v>6032</v>
      </c>
      <c r="K381" s="61" t="s">
        <v>1950</v>
      </c>
      <c r="L381" s="61" t="s">
        <v>1951</v>
      </c>
      <c r="S381" s="55"/>
      <c r="T381" s="57"/>
      <c r="U381" s="55"/>
      <c r="V381" s="55"/>
      <c r="W381" s="61" t="s">
        <v>1952</v>
      </c>
      <c r="X381" s="61" t="s">
        <v>1953</v>
      </c>
      <c r="Y381" s="61" t="s">
        <v>1954</v>
      </c>
      <c r="Z381" s="62"/>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c r="BH381" s="63"/>
      <c r="BI381" s="63"/>
      <c r="BJ381" s="63"/>
      <c r="BK381" s="63"/>
      <c r="BL381" s="63"/>
      <c r="BM381" s="63"/>
    </row>
    <row r="382" ht="22.5" customHeight="1">
      <c r="A382" s="45">
        <v>381.0</v>
      </c>
      <c r="B382" s="45" t="s">
        <v>237</v>
      </c>
      <c r="C382" s="47" t="b">
        <v>1</v>
      </c>
      <c r="D382" s="57"/>
      <c r="E382" s="50" t="s">
        <v>8227</v>
      </c>
      <c r="F382" s="50" t="s">
        <v>8228</v>
      </c>
      <c r="G382" s="50" t="s">
        <v>1446</v>
      </c>
      <c r="H382" s="51" t="s">
        <v>8739</v>
      </c>
      <c r="I382" s="45" t="s">
        <v>8740</v>
      </c>
      <c r="K382" s="61" t="s">
        <v>1955</v>
      </c>
      <c r="L382" s="61" t="s">
        <v>1957</v>
      </c>
      <c r="S382" s="55"/>
      <c r="T382" s="57"/>
      <c r="U382" s="55"/>
      <c r="V382" s="55"/>
      <c r="W382" s="61" t="s">
        <v>1958</v>
      </c>
      <c r="X382" s="61" t="s">
        <v>1960</v>
      </c>
      <c r="Y382" s="153"/>
      <c r="Z382" s="58"/>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c r="AW382" s="69"/>
      <c r="AX382" s="69"/>
      <c r="AY382" s="69"/>
      <c r="AZ382" s="69"/>
      <c r="BA382" s="69"/>
      <c r="BB382" s="69"/>
      <c r="BC382" s="69"/>
      <c r="BD382" s="69"/>
      <c r="BE382" s="69"/>
      <c r="BF382" s="69"/>
      <c r="BG382" s="69"/>
      <c r="BH382" s="69"/>
      <c r="BI382" s="69"/>
      <c r="BJ382" s="69"/>
      <c r="BK382" s="69"/>
      <c r="BL382" s="69"/>
      <c r="BM382" s="69"/>
    </row>
    <row r="383" ht="22.5" customHeight="1">
      <c r="A383" s="45">
        <v>382.0</v>
      </c>
      <c r="B383" s="45" t="s">
        <v>237</v>
      </c>
      <c r="C383" s="47" t="b">
        <v>1</v>
      </c>
      <c r="D383" s="57"/>
      <c r="E383" s="50" t="s">
        <v>8227</v>
      </c>
      <c r="F383" s="50" t="s">
        <v>8228</v>
      </c>
      <c r="G383" s="50" t="s">
        <v>1446</v>
      </c>
      <c r="H383" s="51" t="s">
        <v>8745</v>
      </c>
      <c r="I383" s="45" t="s">
        <v>15924</v>
      </c>
      <c r="K383" s="61" t="s">
        <v>1961</v>
      </c>
      <c r="L383" s="61" t="s">
        <v>1962</v>
      </c>
      <c r="S383" s="55"/>
      <c r="T383" s="57"/>
      <c r="U383" s="55"/>
      <c r="V383" s="55"/>
      <c r="W383" s="61" t="s">
        <v>1963</v>
      </c>
      <c r="X383" s="61" t="s">
        <v>1964</v>
      </c>
      <c r="Y383" s="61" t="s">
        <v>1965</v>
      </c>
      <c r="Z383" s="62"/>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c r="BH383" s="63"/>
      <c r="BI383" s="63"/>
      <c r="BJ383" s="63"/>
      <c r="BK383" s="63"/>
      <c r="BL383" s="63"/>
      <c r="BM383" s="63"/>
    </row>
    <row r="384" ht="22.5" customHeight="1">
      <c r="A384" s="45">
        <v>383.0</v>
      </c>
      <c r="B384" s="45" t="s">
        <v>237</v>
      </c>
      <c r="C384" s="47" t="b">
        <v>1</v>
      </c>
      <c r="D384" s="57"/>
      <c r="E384" s="50" t="s">
        <v>8227</v>
      </c>
      <c r="F384" s="50" t="s">
        <v>8228</v>
      </c>
      <c r="G384" s="50" t="s">
        <v>1446</v>
      </c>
      <c r="H384" s="51" t="s">
        <v>8752</v>
      </c>
      <c r="I384" s="45" t="s">
        <v>15925</v>
      </c>
      <c r="K384" s="61" t="s">
        <v>1966</v>
      </c>
      <c r="L384" s="61" t="s">
        <v>1967</v>
      </c>
      <c r="S384" s="55"/>
      <c r="T384" s="57"/>
      <c r="U384" s="55"/>
      <c r="V384" s="55"/>
      <c r="W384" s="61" t="s">
        <v>1968</v>
      </c>
      <c r="X384" s="61" t="s">
        <v>1969</v>
      </c>
      <c r="Y384" s="61" t="s">
        <v>1970</v>
      </c>
      <c r="Z384" s="58"/>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c r="AW384" s="69"/>
      <c r="AX384" s="69"/>
      <c r="AY384" s="69"/>
      <c r="AZ384" s="69"/>
      <c r="BA384" s="69"/>
      <c r="BB384" s="69"/>
      <c r="BC384" s="69"/>
      <c r="BD384" s="69"/>
      <c r="BE384" s="69"/>
      <c r="BF384" s="69"/>
      <c r="BG384" s="69"/>
      <c r="BH384" s="69"/>
      <c r="BI384" s="69"/>
      <c r="BJ384" s="69"/>
      <c r="BK384" s="69"/>
      <c r="BL384" s="69"/>
      <c r="BM384" s="69"/>
    </row>
    <row r="385" ht="22.5" customHeight="1">
      <c r="A385" s="45">
        <v>384.0</v>
      </c>
      <c r="B385" s="45" t="s">
        <v>237</v>
      </c>
      <c r="C385" s="47" t="b">
        <v>1</v>
      </c>
      <c r="D385" s="57"/>
      <c r="E385" s="50" t="s">
        <v>8227</v>
      </c>
      <c r="F385" s="50" t="s">
        <v>8228</v>
      </c>
      <c r="G385" s="50" t="s">
        <v>1446</v>
      </c>
      <c r="H385" s="51" t="s">
        <v>8758</v>
      </c>
      <c r="I385" s="45" t="s">
        <v>15926</v>
      </c>
      <c r="K385" s="61" t="s">
        <v>1971</v>
      </c>
      <c r="L385" s="61" t="s">
        <v>1972</v>
      </c>
      <c r="S385" s="55"/>
      <c r="T385" s="57"/>
      <c r="U385" s="55"/>
      <c r="V385" s="55"/>
      <c r="W385" s="61" t="s">
        <v>1973</v>
      </c>
      <c r="X385" s="61" t="s">
        <v>1974</v>
      </c>
      <c r="Y385" s="153"/>
      <c r="Z385" s="62"/>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c r="BH385" s="63"/>
      <c r="BI385" s="63"/>
      <c r="BJ385" s="63"/>
      <c r="BK385" s="63"/>
      <c r="BL385" s="63"/>
      <c r="BM385" s="63"/>
    </row>
    <row r="386" ht="22.5" customHeight="1">
      <c r="A386" s="45">
        <v>385.0</v>
      </c>
      <c r="B386" s="45" t="s">
        <v>237</v>
      </c>
      <c r="C386" s="47" t="b">
        <v>1</v>
      </c>
      <c r="D386" s="57"/>
      <c r="E386" s="50" t="s">
        <v>8227</v>
      </c>
      <c r="F386" s="50" t="s">
        <v>8228</v>
      </c>
      <c r="G386" s="50" t="s">
        <v>1446</v>
      </c>
      <c r="H386" s="51" t="s">
        <v>8763</v>
      </c>
      <c r="I386" s="45" t="s">
        <v>8764</v>
      </c>
      <c r="K386" s="61" t="s">
        <v>1975</v>
      </c>
      <c r="L386" s="61" t="s">
        <v>1976</v>
      </c>
      <c r="S386" s="55"/>
      <c r="T386" s="57"/>
      <c r="U386" s="55"/>
      <c r="V386" s="55"/>
      <c r="W386" s="61" t="s">
        <v>1977</v>
      </c>
      <c r="X386" s="61" t="s">
        <v>1978</v>
      </c>
      <c r="Y386" s="153"/>
      <c r="Z386" s="58"/>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c r="AW386" s="69"/>
      <c r="AX386" s="69"/>
      <c r="AY386" s="69"/>
      <c r="AZ386" s="69"/>
      <c r="BA386" s="69"/>
      <c r="BB386" s="69"/>
      <c r="BC386" s="69"/>
      <c r="BD386" s="69"/>
      <c r="BE386" s="69"/>
      <c r="BF386" s="69"/>
      <c r="BG386" s="69"/>
      <c r="BH386" s="69"/>
      <c r="BI386" s="69"/>
      <c r="BJ386" s="69"/>
      <c r="BK386" s="69"/>
      <c r="BL386" s="69"/>
      <c r="BM386" s="69"/>
    </row>
    <row r="387" ht="22.5" customHeight="1">
      <c r="A387" s="45">
        <v>386.0</v>
      </c>
      <c r="B387" s="45" t="s">
        <v>237</v>
      </c>
      <c r="C387" s="47" t="b">
        <v>1</v>
      </c>
      <c r="D387" s="57"/>
      <c r="E387" s="50" t="s">
        <v>8227</v>
      </c>
      <c r="F387" s="50" t="s">
        <v>8228</v>
      </c>
      <c r="G387" s="50" t="s">
        <v>1446</v>
      </c>
      <c r="H387" s="51" t="s">
        <v>8769</v>
      </c>
      <c r="I387" s="45" t="s">
        <v>15927</v>
      </c>
      <c r="K387" s="61" t="s">
        <v>1979</v>
      </c>
      <c r="L387" s="61" t="s">
        <v>1980</v>
      </c>
      <c r="S387" s="55"/>
      <c r="T387" s="57"/>
      <c r="U387" s="55"/>
      <c r="V387" s="55"/>
      <c r="W387" s="61" t="s">
        <v>1981</v>
      </c>
      <c r="X387" s="61" t="s">
        <v>1982</v>
      </c>
      <c r="Y387" s="61" t="s">
        <v>1983</v>
      </c>
      <c r="Z387" s="62"/>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c r="BH387" s="63"/>
      <c r="BI387" s="63"/>
      <c r="BJ387" s="63"/>
      <c r="BK387" s="63"/>
      <c r="BL387" s="63"/>
      <c r="BM387" s="63"/>
    </row>
    <row r="388" ht="22.5" customHeight="1">
      <c r="A388" s="45">
        <v>387.0</v>
      </c>
      <c r="B388" s="45" t="s">
        <v>237</v>
      </c>
      <c r="C388" s="47" t="b">
        <v>1</v>
      </c>
      <c r="D388" s="57"/>
      <c r="E388" s="50" t="s">
        <v>8227</v>
      </c>
      <c r="F388" s="50" t="s">
        <v>8228</v>
      </c>
      <c r="G388" s="50" t="s">
        <v>1446</v>
      </c>
      <c r="H388" s="51" t="s">
        <v>8776</v>
      </c>
      <c r="I388" s="45" t="s">
        <v>15928</v>
      </c>
      <c r="K388" s="61" t="s">
        <v>1984</v>
      </c>
      <c r="L388" s="61" t="s">
        <v>1985</v>
      </c>
      <c r="S388" s="55"/>
      <c r="T388" s="57"/>
      <c r="U388" s="55"/>
      <c r="V388" s="55"/>
      <c r="W388" s="61" t="s">
        <v>1986</v>
      </c>
      <c r="X388" s="61" t="s">
        <v>1987</v>
      </c>
      <c r="Y388" s="153"/>
      <c r="Z388" s="58"/>
      <c r="AA388" s="69"/>
      <c r="AB388" s="69"/>
      <c r="AC388" s="69"/>
      <c r="AD388" s="69"/>
      <c r="AE388" s="69"/>
      <c r="AF388" s="69"/>
      <c r="AG388" s="69"/>
      <c r="AH388" s="69"/>
      <c r="AI388" s="69"/>
      <c r="AJ388" s="69"/>
      <c r="AK388" s="69"/>
      <c r="AL388" s="69"/>
      <c r="AM388" s="69"/>
      <c r="AN388" s="69"/>
      <c r="AO388" s="69"/>
      <c r="AP388" s="69"/>
      <c r="AQ388" s="69"/>
      <c r="AR388" s="69"/>
      <c r="AS388" s="69"/>
      <c r="AT388" s="69"/>
      <c r="AU388" s="69"/>
      <c r="AV388" s="69"/>
      <c r="AW388" s="69"/>
      <c r="AX388" s="69"/>
      <c r="AY388" s="69"/>
      <c r="AZ388" s="69"/>
      <c r="BA388" s="69"/>
      <c r="BB388" s="69"/>
      <c r="BC388" s="69"/>
      <c r="BD388" s="69"/>
      <c r="BE388" s="69"/>
      <c r="BF388" s="69"/>
      <c r="BG388" s="69"/>
      <c r="BH388" s="69"/>
      <c r="BI388" s="69"/>
      <c r="BJ388" s="69"/>
      <c r="BK388" s="69"/>
      <c r="BL388" s="69"/>
      <c r="BM388" s="69"/>
    </row>
    <row r="389" ht="22.5" customHeight="1">
      <c r="A389" s="45">
        <v>388.0</v>
      </c>
      <c r="B389" s="45" t="s">
        <v>237</v>
      </c>
      <c r="C389" s="47" t="b">
        <v>1</v>
      </c>
      <c r="D389" s="57"/>
      <c r="E389" s="50" t="s">
        <v>8227</v>
      </c>
      <c r="F389" s="50" t="s">
        <v>8228</v>
      </c>
      <c r="G389" s="50" t="s">
        <v>1446</v>
      </c>
      <c r="H389" s="51" t="s">
        <v>8782</v>
      </c>
      <c r="I389" s="45" t="s">
        <v>15929</v>
      </c>
      <c r="K389" s="61" t="s">
        <v>1988</v>
      </c>
      <c r="L389" s="61" t="s">
        <v>1989</v>
      </c>
      <c r="S389" s="55"/>
      <c r="T389" s="57"/>
      <c r="U389" s="55"/>
      <c r="V389" s="55"/>
      <c r="W389" s="61" t="s">
        <v>1990</v>
      </c>
      <c r="X389" s="61" t="s">
        <v>1991</v>
      </c>
      <c r="Y389" s="61" t="s">
        <v>1992</v>
      </c>
      <c r="Z389" s="62"/>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c r="BH389" s="63"/>
      <c r="BI389" s="63"/>
      <c r="BJ389" s="63"/>
      <c r="BK389" s="63"/>
      <c r="BL389" s="63"/>
      <c r="BM389" s="63"/>
    </row>
    <row r="390" ht="22.5" customHeight="1">
      <c r="A390" s="45">
        <v>389.0</v>
      </c>
      <c r="B390" s="45" t="s">
        <v>237</v>
      </c>
      <c r="C390" s="47" t="b">
        <v>1</v>
      </c>
      <c r="D390" s="57"/>
      <c r="E390" s="50" t="s">
        <v>8227</v>
      </c>
      <c r="F390" s="50" t="s">
        <v>8788</v>
      </c>
      <c r="G390" s="50" t="s">
        <v>1772</v>
      </c>
      <c r="H390" s="51" t="s">
        <v>8789</v>
      </c>
      <c r="I390" s="45" t="s">
        <v>15930</v>
      </c>
      <c r="K390" s="61" t="s">
        <v>1995</v>
      </c>
      <c r="L390" s="61" t="s">
        <v>1996</v>
      </c>
      <c r="S390" s="55"/>
      <c r="T390" s="57"/>
      <c r="U390" s="55"/>
      <c r="V390" s="55"/>
      <c r="W390" s="61" t="s">
        <v>1997</v>
      </c>
      <c r="X390" s="61" t="s">
        <v>1998</v>
      </c>
      <c r="Y390" s="153"/>
      <c r="Z390" s="58"/>
      <c r="AA390" s="69"/>
      <c r="AB390" s="69"/>
      <c r="AC390" s="69"/>
      <c r="AD390" s="69"/>
      <c r="AE390" s="69"/>
      <c r="AF390" s="69"/>
      <c r="AG390" s="69"/>
      <c r="AH390" s="69"/>
      <c r="AI390" s="69"/>
      <c r="AJ390" s="69"/>
      <c r="AK390" s="69"/>
      <c r="AL390" s="69"/>
      <c r="AM390" s="69"/>
      <c r="AN390" s="69"/>
      <c r="AO390" s="69"/>
      <c r="AP390" s="69"/>
      <c r="AQ390" s="69"/>
      <c r="AR390" s="69"/>
      <c r="AS390" s="69"/>
      <c r="AT390" s="69"/>
      <c r="AU390" s="69"/>
      <c r="AV390" s="69"/>
      <c r="AW390" s="69"/>
      <c r="AX390" s="69"/>
      <c r="AY390" s="69"/>
      <c r="AZ390" s="69"/>
      <c r="BA390" s="69"/>
      <c r="BB390" s="69"/>
      <c r="BC390" s="69"/>
      <c r="BD390" s="69"/>
      <c r="BE390" s="69"/>
      <c r="BF390" s="69"/>
      <c r="BG390" s="69"/>
      <c r="BH390" s="69"/>
      <c r="BI390" s="69"/>
      <c r="BJ390" s="69"/>
      <c r="BK390" s="69"/>
      <c r="BL390" s="69"/>
      <c r="BM390" s="69"/>
    </row>
    <row r="391" ht="22.5" customHeight="1">
      <c r="A391" s="45">
        <v>390.0</v>
      </c>
      <c r="B391" s="45" t="s">
        <v>237</v>
      </c>
      <c r="C391" s="47" t="b">
        <v>1</v>
      </c>
      <c r="D391" s="57"/>
      <c r="E391" s="50" t="s">
        <v>8227</v>
      </c>
      <c r="F391" s="50" t="s">
        <v>8788</v>
      </c>
      <c r="G391" s="50" t="s">
        <v>1866</v>
      </c>
      <c r="H391" s="51" t="s">
        <v>8795</v>
      </c>
      <c r="I391" s="45" t="s">
        <v>8796</v>
      </c>
      <c r="K391" s="61" t="s">
        <v>1999</v>
      </c>
      <c r="L391" s="61" t="s">
        <v>2000</v>
      </c>
      <c r="S391" s="55"/>
      <c r="T391" s="57"/>
      <c r="U391" s="55"/>
      <c r="V391" s="55"/>
      <c r="W391" s="61" t="s">
        <v>2001</v>
      </c>
      <c r="X391" s="61" t="s">
        <v>2002</v>
      </c>
      <c r="Y391" s="61" t="s">
        <v>2003</v>
      </c>
      <c r="Z391" s="62"/>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c r="BH391" s="63"/>
      <c r="BI391" s="63"/>
      <c r="BJ391" s="63"/>
      <c r="BK391" s="63"/>
      <c r="BL391" s="63"/>
      <c r="BM391" s="63"/>
    </row>
    <row r="392" ht="22.5" customHeight="1">
      <c r="A392" s="45">
        <v>391.0</v>
      </c>
      <c r="B392" s="45" t="s">
        <v>237</v>
      </c>
      <c r="C392" s="47" t="b">
        <v>1</v>
      </c>
      <c r="D392" s="57"/>
      <c r="E392" s="50" t="s">
        <v>8227</v>
      </c>
      <c r="F392" s="50" t="s">
        <v>8788</v>
      </c>
      <c r="G392" s="50" t="s">
        <v>1866</v>
      </c>
      <c r="H392" s="51" t="s">
        <v>8802</v>
      </c>
      <c r="I392" s="45" t="s">
        <v>8803</v>
      </c>
      <c r="K392" s="61" t="s">
        <v>2004</v>
      </c>
      <c r="L392" s="61" t="s">
        <v>2005</v>
      </c>
      <c r="S392" s="55"/>
      <c r="T392" s="57"/>
      <c r="U392" s="55"/>
      <c r="V392" s="55"/>
      <c r="W392" s="61" t="s">
        <v>2006</v>
      </c>
      <c r="X392" s="61" t="s">
        <v>2007</v>
      </c>
      <c r="Y392" s="145"/>
      <c r="Z392" s="58"/>
      <c r="AA392" s="69"/>
      <c r="AB392" s="69"/>
      <c r="AC392" s="69"/>
      <c r="AD392" s="69"/>
      <c r="AE392" s="69"/>
      <c r="AF392" s="69"/>
      <c r="AG392" s="69"/>
      <c r="AH392" s="69"/>
      <c r="AI392" s="69"/>
      <c r="AJ392" s="69"/>
      <c r="AK392" s="69"/>
      <c r="AL392" s="69"/>
      <c r="AM392" s="69"/>
      <c r="AN392" s="69"/>
      <c r="AO392" s="69"/>
      <c r="AP392" s="69"/>
      <c r="AQ392" s="69"/>
      <c r="AR392" s="69"/>
      <c r="AS392" s="69"/>
      <c r="AT392" s="69"/>
      <c r="AU392" s="69"/>
      <c r="AV392" s="69"/>
      <c r="AW392" s="69"/>
      <c r="AX392" s="69"/>
      <c r="AY392" s="69"/>
      <c r="AZ392" s="69"/>
      <c r="BA392" s="69"/>
      <c r="BB392" s="69"/>
      <c r="BC392" s="69"/>
      <c r="BD392" s="69"/>
      <c r="BE392" s="69"/>
      <c r="BF392" s="69"/>
      <c r="BG392" s="69"/>
      <c r="BH392" s="69"/>
      <c r="BI392" s="69"/>
      <c r="BJ392" s="69"/>
      <c r="BK392" s="69"/>
      <c r="BL392" s="69"/>
      <c r="BM392" s="69"/>
    </row>
    <row r="393" ht="22.5" customHeight="1">
      <c r="A393" s="45">
        <v>392.0</v>
      </c>
      <c r="B393" s="45" t="s">
        <v>237</v>
      </c>
      <c r="C393" s="47" t="b">
        <v>1</v>
      </c>
      <c r="D393" s="57"/>
      <c r="E393" s="50" t="s">
        <v>8227</v>
      </c>
      <c r="F393" s="50" t="s">
        <v>8788</v>
      </c>
      <c r="G393" s="50" t="s">
        <v>294</v>
      </c>
      <c r="H393" s="51" t="s">
        <v>8808</v>
      </c>
      <c r="I393" s="45" t="s">
        <v>8809</v>
      </c>
      <c r="K393" s="61" t="s">
        <v>2008</v>
      </c>
      <c r="L393" s="61" t="s">
        <v>2009</v>
      </c>
      <c r="S393" s="55"/>
      <c r="T393" s="57"/>
      <c r="U393" s="55"/>
      <c r="V393" s="55"/>
      <c r="W393" s="61" t="s">
        <v>2010</v>
      </c>
      <c r="X393" s="61" t="s">
        <v>2011</v>
      </c>
      <c r="Y393" s="61" t="s">
        <v>2012</v>
      </c>
      <c r="Z393" s="62"/>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63"/>
      <c r="BM393" s="63"/>
    </row>
    <row r="394" ht="22.5" customHeight="1">
      <c r="A394" s="45">
        <v>393.0</v>
      </c>
      <c r="B394" s="45" t="s">
        <v>237</v>
      </c>
      <c r="C394" s="47" t="b">
        <v>1</v>
      </c>
      <c r="D394" s="57"/>
      <c r="E394" s="50" t="s">
        <v>8227</v>
      </c>
      <c r="F394" s="50" t="s">
        <v>8788</v>
      </c>
      <c r="G394" s="50" t="s">
        <v>294</v>
      </c>
      <c r="H394" s="51" t="s">
        <v>8812</v>
      </c>
      <c r="I394" s="45" t="s">
        <v>15931</v>
      </c>
      <c r="K394" s="61" t="s">
        <v>2013</v>
      </c>
      <c r="L394" s="61" t="s">
        <v>2014</v>
      </c>
      <c r="S394" s="55"/>
      <c r="T394" s="57"/>
      <c r="U394" s="55"/>
      <c r="V394" s="55"/>
      <c r="W394" s="61" t="s">
        <v>2015</v>
      </c>
      <c r="X394" s="61" t="s">
        <v>2016</v>
      </c>
      <c r="Y394" s="153"/>
      <c r="Z394" s="58"/>
      <c r="AA394" s="69"/>
      <c r="AB394" s="69"/>
      <c r="AC394" s="69"/>
      <c r="AD394" s="69"/>
      <c r="AE394" s="69"/>
      <c r="AF394" s="69"/>
      <c r="AG394" s="69"/>
      <c r="AH394" s="69"/>
      <c r="AI394" s="69"/>
      <c r="AJ394" s="69"/>
      <c r="AK394" s="69"/>
      <c r="AL394" s="69"/>
      <c r="AM394" s="69"/>
      <c r="AN394" s="69"/>
      <c r="AO394" s="69"/>
      <c r="AP394" s="69"/>
      <c r="AQ394" s="69"/>
      <c r="AR394" s="69"/>
      <c r="AS394" s="69"/>
      <c r="AT394" s="69"/>
      <c r="AU394" s="69"/>
      <c r="AV394" s="69"/>
      <c r="AW394" s="69"/>
      <c r="AX394" s="69"/>
      <c r="AY394" s="69"/>
      <c r="AZ394" s="69"/>
      <c r="BA394" s="69"/>
      <c r="BB394" s="69"/>
      <c r="BC394" s="69"/>
      <c r="BD394" s="69"/>
      <c r="BE394" s="69"/>
      <c r="BF394" s="69"/>
      <c r="BG394" s="69"/>
      <c r="BH394" s="69"/>
      <c r="BI394" s="69"/>
      <c r="BJ394" s="69"/>
      <c r="BK394" s="69"/>
      <c r="BL394" s="69"/>
      <c r="BM394" s="69"/>
    </row>
    <row r="395" ht="22.5" customHeight="1">
      <c r="A395" s="45">
        <v>394.0</v>
      </c>
      <c r="B395" s="45" t="s">
        <v>237</v>
      </c>
      <c r="C395" s="47" t="b">
        <v>1</v>
      </c>
      <c r="D395" s="57"/>
      <c r="E395" s="50" t="s">
        <v>8227</v>
      </c>
      <c r="F395" s="50" t="s">
        <v>8788</v>
      </c>
      <c r="G395" s="50" t="s">
        <v>294</v>
      </c>
      <c r="H395" s="51" t="s">
        <v>8818</v>
      </c>
      <c r="I395" s="45" t="s">
        <v>15932</v>
      </c>
      <c r="K395" s="61" t="s">
        <v>2017</v>
      </c>
      <c r="L395" s="61" t="s">
        <v>2018</v>
      </c>
      <c r="S395" s="55"/>
      <c r="T395" s="57"/>
      <c r="U395" s="55"/>
      <c r="V395" s="55"/>
      <c r="W395" s="61" t="s">
        <v>2019</v>
      </c>
      <c r="X395" s="61" t="s">
        <v>2020</v>
      </c>
      <c r="Y395" s="145"/>
      <c r="Z395" s="62"/>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63"/>
      <c r="BM395" s="63"/>
    </row>
    <row r="396" ht="22.5" customHeight="1">
      <c r="A396" s="45">
        <v>395.0</v>
      </c>
      <c r="B396" s="45" t="s">
        <v>237</v>
      </c>
      <c r="C396" s="47" t="b">
        <v>1</v>
      </c>
      <c r="D396" s="57"/>
      <c r="E396" s="50" t="s">
        <v>8227</v>
      </c>
      <c r="F396" s="50" t="s">
        <v>8788</v>
      </c>
      <c r="G396" s="50" t="s">
        <v>294</v>
      </c>
      <c r="H396" s="51" t="s">
        <v>8823</v>
      </c>
      <c r="I396" s="45" t="s">
        <v>15933</v>
      </c>
      <c r="K396" s="61" t="s">
        <v>2021</v>
      </c>
      <c r="L396" s="61" t="s">
        <v>2022</v>
      </c>
      <c r="S396" s="55"/>
      <c r="T396" s="57"/>
      <c r="U396" s="55"/>
      <c r="V396" s="55"/>
      <c r="W396" s="61" t="s">
        <v>2023</v>
      </c>
      <c r="X396" s="61" t="s">
        <v>2024</v>
      </c>
      <c r="Y396" s="145"/>
      <c r="Z396" s="58"/>
      <c r="AA396" s="69"/>
      <c r="AB396" s="69"/>
      <c r="AC396" s="69"/>
      <c r="AD396" s="69"/>
      <c r="AE396" s="69"/>
      <c r="AF396" s="69"/>
      <c r="AG396" s="69"/>
      <c r="AH396" s="69"/>
      <c r="AI396" s="69"/>
      <c r="AJ396" s="69"/>
      <c r="AK396" s="69"/>
      <c r="AL396" s="69"/>
      <c r="AM396" s="69"/>
      <c r="AN396" s="69"/>
      <c r="AO396" s="69"/>
      <c r="AP396" s="69"/>
      <c r="AQ396" s="69"/>
      <c r="AR396" s="69"/>
      <c r="AS396" s="69"/>
      <c r="AT396" s="69"/>
      <c r="AU396" s="69"/>
      <c r="AV396" s="69"/>
      <c r="AW396" s="69"/>
      <c r="AX396" s="69"/>
      <c r="AY396" s="69"/>
      <c r="AZ396" s="69"/>
      <c r="BA396" s="69"/>
      <c r="BB396" s="69"/>
      <c r="BC396" s="69"/>
      <c r="BD396" s="69"/>
      <c r="BE396" s="69"/>
      <c r="BF396" s="69"/>
      <c r="BG396" s="69"/>
      <c r="BH396" s="69"/>
      <c r="BI396" s="69"/>
      <c r="BJ396" s="69"/>
      <c r="BK396" s="69"/>
      <c r="BL396" s="69"/>
      <c r="BM396" s="69"/>
    </row>
    <row r="397" ht="22.5" customHeight="1">
      <c r="A397" s="45">
        <v>396.0</v>
      </c>
      <c r="B397" s="45" t="s">
        <v>237</v>
      </c>
      <c r="C397" s="47" t="b">
        <v>1</v>
      </c>
      <c r="D397" s="57"/>
      <c r="E397" s="50" t="s">
        <v>8227</v>
      </c>
      <c r="F397" s="50" t="s">
        <v>8788</v>
      </c>
      <c r="G397" s="50" t="s">
        <v>294</v>
      </c>
      <c r="H397" s="51" t="s">
        <v>8829</v>
      </c>
      <c r="I397" s="45" t="s">
        <v>15934</v>
      </c>
      <c r="K397" s="61" t="s">
        <v>2025</v>
      </c>
      <c r="L397" s="61" t="s">
        <v>2026</v>
      </c>
      <c r="S397" s="55"/>
      <c r="T397" s="57"/>
      <c r="U397" s="55"/>
      <c r="V397" s="55"/>
      <c r="W397" s="61" t="s">
        <v>2027</v>
      </c>
      <c r="X397" s="61" t="s">
        <v>2028</v>
      </c>
      <c r="Y397" s="61" t="s">
        <v>2029</v>
      </c>
      <c r="Z397" s="62"/>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c r="BM397" s="63"/>
    </row>
    <row r="398" ht="22.5" customHeight="1">
      <c r="A398" s="45">
        <v>397.0</v>
      </c>
      <c r="B398" s="45" t="s">
        <v>237</v>
      </c>
      <c r="C398" s="47" t="b">
        <v>1</v>
      </c>
      <c r="D398" s="57"/>
      <c r="E398" s="50" t="s">
        <v>8227</v>
      </c>
      <c r="F398" s="50" t="s">
        <v>8788</v>
      </c>
      <c r="G398" s="50" t="s">
        <v>294</v>
      </c>
      <c r="H398" s="51" t="s">
        <v>8834</v>
      </c>
      <c r="I398" s="45" t="s">
        <v>8875</v>
      </c>
      <c r="K398" s="61" t="s">
        <v>2030</v>
      </c>
      <c r="L398" s="61" t="s">
        <v>2031</v>
      </c>
      <c r="S398" s="55"/>
      <c r="T398" s="57"/>
      <c r="U398" s="55"/>
      <c r="V398" s="55"/>
      <c r="W398" s="61" t="s">
        <v>2032</v>
      </c>
      <c r="X398" s="61" t="s">
        <v>2033</v>
      </c>
      <c r="Y398" s="145"/>
      <c r="Z398" s="58"/>
      <c r="AA398" s="69"/>
      <c r="AB398" s="69"/>
      <c r="AC398" s="69"/>
      <c r="AD398" s="69"/>
      <c r="AE398" s="69"/>
      <c r="AF398" s="69"/>
      <c r="AG398" s="69"/>
      <c r="AH398" s="69"/>
      <c r="AI398" s="69"/>
      <c r="AJ398" s="69"/>
      <c r="AK398" s="69"/>
      <c r="AL398" s="69"/>
      <c r="AM398" s="69"/>
      <c r="AN398" s="69"/>
      <c r="AO398" s="69"/>
      <c r="AP398" s="69"/>
      <c r="AQ398" s="69"/>
      <c r="AR398" s="69"/>
      <c r="AS398" s="69"/>
      <c r="AT398" s="69"/>
      <c r="AU398" s="69"/>
      <c r="AV398" s="69"/>
      <c r="AW398" s="69"/>
      <c r="AX398" s="69"/>
      <c r="AY398" s="69"/>
      <c r="AZ398" s="69"/>
      <c r="BA398" s="69"/>
      <c r="BB398" s="69"/>
      <c r="BC398" s="69"/>
      <c r="BD398" s="69"/>
      <c r="BE398" s="69"/>
      <c r="BF398" s="69"/>
      <c r="BG398" s="69"/>
      <c r="BH398" s="69"/>
      <c r="BI398" s="69"/>
      <c r="BJ398" s="69"/>
      <c r="BK398" s="69"/>
      <c r="BL398" s="69"/>
      <c r="BM398" s="69"/>
    </row>
    <row r="399" ht="22.5" customHeight="1">
      <c r="A399" s="45">
        <v>398.0</v>
      </c>
      <c r="B399" s="45" t="s">
        <v>237</v>
      </c>
      <c r="C399" s="47" t="b">
        <v>1</v>
      </c>
      <c r="D399" s="57"/>
      <c r="E399" s="50" t="s">
        <v>8227</v>
      </c>
      <c r="F399" s="50" t="s">
        <v>8788</v>
      </c>
      <c r="G399" s="50" t="s">
        <v>294</v>
      </c>
      <c r="H399" s="51" t="s">
        <v>8840</v>
      </c>
      <c r="I399" s="45" t="s">
        <v>15935</v>
      </c>
      <c r="K399" s="61" t="s">
        <v>2034</v>
      </c>
      <c r="L399" s="61" t="s">
        <v>2035</v>
      </c>
      <c r="S399" s="55"/>
      <c r="T399" s="57"/>
      <c r="U399" s="55"/>
      <c r="V399" s="55"/>
      <c r="W399" s="61" t="s">
        <v>2037</v>
      </c>
      <c r="X399" s="61" t="s">
        <v>2039</v>
      </c>
      <c r="Y399" s="61" t="s">
        <v>2040</v>
      </c>
      <c r="Z399" s="62"/>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63"/>
      <c r="BM399" s="63"/>
    </row>
    <row r="400" ht="22.5" customHeight="1">
      <c r="A400" s="45">
        <v>399.0</v>
      </c>
      <c r="B400" s="45" t="s">
        <v>237</v>
      </c>
      <c r="C400" s="47" t="b">
        <v>1</v>
      </c>
      <c r="D400" s="57"/>
      <c r="E400" s="50" t="s">
        <v>8227</v>
      </c>
      <c r="F400" s="50" t="s">
        <v>8788</v>
      </c>
      <c r="G400" s="50" t="s">
        <v>294</v>
      </c>
      <c r="H400" s="51" t="s">
        <v>8847</v>
      </c>
      <c r="I400" s="45" t="s">
        <v>8848</v>
      </c>
      <c r="K400" s="61" t="s">
        <v>2041</v>
      </c>
      <c r="L400" s="61" t="s">
        <v>2042</v>
      </c>
      <c r="S400" s="55"/>
      <c r="T400" s="57"/>
      <c r="U400" s="55"/>
      <c r="V400" s="55"/>
      <c r="W400" s="61" t="s">
        <v>2043</v>
      </c>
      <c r="X400" s="61" t="s">
        <v>2044</v>
      </c>
      <c r="Y400" s="153"/>
      <c r="Z400" s="58"/>
      <c r="AA400" s="69"/>
      <c r="AB400" s="69"/>
      <c r="AC400" s="69"/>
      <c r="AD400" s="69"/>
      <c r="AE400" s="69"/>
      <c r="AF400" s="69"/>
      <c r="AG400" s="69"/>
      <c r="AH400" s="69"/>
      <c r="AI400" s="69"/>
      <c r="AJ400" s="69"/>
      <c r="AK400" s="69"/>
      <c r="AL400" s="69"/>
      <c r="AM400" s="69"/>
      <c r="AN400" s="69"/>
      <c r="AO400" s="69"/>
      <c r="AP400" s="69"/>
      <c r="AQ400" s="69"/>
      <c r="AR400" s="69"/>
      <c r="AS400" s="69"/>
      <c r="AT400" s="69"/>
      <c r="AU400" s="69"/>
      <c r="AV400" s="69"/>
      <c r="AW400" s="69"/>
      <c r="AX400" s="69"/>
      <c r="AY400" s="69"/>
      <c r="AZ400" s="69"/>
      <c r="BA400" s="69"/>
      <c r="BB400" s="69"/>
      <c r="BC400" s="69"/>
      <c r="BD400" s="69"/>
      <c r="BE400" s="69"/>
      <c r="BF400" s="69"/>
      <c r="BG400" s="69"/>
      <c r="BH400" s="69"/>
      <c r="BI400" s="69"/>
      <c r="BJ400" s="69"/>
      <c r="BK400" s="69"/>
      <c r="BL400" s="69"/>
      <c r="BM400" s="69"/>
    </row>
    <row r="401" ht="22.5" customHeight="1">
      <c r="A401" s="45">
        <v>400.0</v>
      </c>
      <c r="B401" s="45" t="s">
        <v>237</v>
      </c>
      <c r="C401" s="47" t="b">
        <v>1</v>
      </c>
      <c r="D401" s="57"/>
      <c r="E401" s="50" t="s">
        <v>8227</v>
      </c>
      <c r="F401" s="50" t="s">
        <v>8788</v>
      </c>
      <c r="G401" s="50" t="s">
        <v>294</v>
      </c>
      <c r="H401" s="51" t="s">
        <v>8851</v>
      </c>
      <c r="I401" s="45" t="s">
        <v>15936</v>
      </c>
      <c r="K401" s="61" t="s">
        <v>2045</v>
      </c>
      <c r="L401" s="61" t="s">
        <v>2046</v>
      </c>
      <c r="S401" s="55"/>
      <c r="T401" s="57"/>
      <c r="U401" s="55"/>
      <c r="V401" s="55"/>
      <c r="W401" s="61" t="s">
        <v>2047</v>
      </c>
      <c r="X401" s="61" t="s">
        <v>2048</v>
      </c>
      <c r="Y401" s="61" t="s">
        <v>2049</v>
      </c>
      <c r="Z401" s="62"/>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row>
    <row r="402" ht="22.5" customHeight="1">
      <c r="A402" s="45">
        <v>401.0</v>
      </c>
      <c r="B402" s="45" t="s">
        <v>237</v>
      </c>
      <c r="C402" s="47" t="b">
        <v>1</v>
      </c>
      <c r="D402" s="57"/>
      <c r="E402" s="50" t="s">
        <v>8227</v>
      </c>
      <c r="F402" s="50" t="s">
        <v>8788</v>
      </c>
      <c r="G402" s="50" t="s">
        <v>294</v>
      </c>
      <c r="H402" s="51" t="s">
        <v>8856</v>
      </c>
      <c r="I402" s="45" t="s">
        <v>8857</v>
      </c>
      <c r="K402" s="61" t="s">
        <v>2050</v>
      </c>
      <c r="L402" s="61" t="s">
        <v>2051</v>
      </c>
      <c r="S402" s="55"/>
      <c r="T402" s="57"/>
      <c r="U402" s="55"/>
      <c r="V402" s="55"/>
      <c r="W402" s="61" t="s">
        <v>2052</v>
      </c>
      <c r="X402" s="61" t="s">
        <v>2053</v>
      </c>
      <c r="Y402" s="145"/>
      <c r="Z402" s="58"/>
      <c r="AA402" s="69"/>
      <c r="AB402" s="69"/>
      <c r="AC402" s="69"/>
      <c r="AD402" s="69"/>
      <c r="AE402" s="69"/>
      <c r="AF402" s="69"/>
      <c r="AG402" s="69"/>
      <c r="AH402" s="69"/>
      <c r="AI402" s="69"/>
      <c r="AJ402" s="69"/>
      <c r="AK402" s="69"/>
      <c r="AL402" s="69"/>
      <c r="AM402" s="69"/>
      <c r="AN402" s="69"/>
      <c r="AO402" s="69"/>
      <c r="AP402" s="69"/>
      <c r="AQ402" s="69"/>
      <c r="AR402" s="69"/>
      <c r="AS402" s="69"/>
      <c r="AT402" s="69"/>
      <c r="AU402" s="69"/>
      <c r="AV402" s="69"/>
      <c r="AW402" s="69"/>
      <c r="AX402" s="69"/>
      <c r="AY402" s="69"/>
      <c r="AZ402" s="69"/>
      <c r="BA402" s="69"/>
      <c r="BB402" s="69"/>
      <c r="BC402" s="69"/>
      <c r="BD402" s="69"/>
      <c r="BE402" s="69"/>
      <c r="BF402" s="69"/>
      <c r="BG402" s="69"/>
      <c r="BH402" s="69"/>
      <c r="BI402" s="69"/>
      <c r="BJ402" s="69"/>
      <c r="BK402" s="69"/>
      <c r="BL402" s="69"/>
      <c r="BM402" s="69"/>
    </row>
    <row r="403" ht="22.5" customHeight="1">
      <c r="A403" s="45">
        <v>402.0</v>
      </c>
      <c r="B403" s="45" t="s">
        <v>237</v>
      </c>
      <c r="C403" s="47" t="b">
        <v>1</v>
      </c>
      <c r="D403" s="57"/>
      <c r="E403" s="50" t="s">
        <v>8227</v>
      </c>
      <c r="F403" s="50" t="s">
        <v>8788</v>
      </c>
      <c r="G403" s="50" t="s">
        <v>294</v>
      </c>
      <c r="H403" s="51" t="s">
        <v>8859</v>
      </c>
      <c r="I403" s="45" t="s">
        <v>6032</v>
      </c>
      <c r="K403" s="61" t="s">
        <v>2054</v>
      </c>
      <c r="L403" s="61" t="s">
        <v>2055</v>
      </c>
      <c r="S403" s="55"/>
      <c r="T403" s="57"/>
      <c r="U403" s="55"/>
      <c r="V403" s="55"/>
      <c r="W403" s="61" t="s">
        <v>2056</v>
      </c>
      <c r="X403" s="61" t="s">
        <v>2057</v>
      </c>
      <c r="Y403" s="61" t="s">
        <v>2058</v>
      </c>
      <c r="Z403" s="62"/>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row>
    <row r="404" ht="22.5" customHeight="1">
      <c r="A404" s="45">
        <v>403.0</v>
      </c>
      <c r="B404" s="45" t="s">
        <v>237</v>
      </c>
      <c r="C404" s="47" t="b">
        <v>1</v>
      </c>
      <c r="D404" s="57"/>
      <c r="E404" s="50" t="s">
        <v>8227</v>
      </c>
      <c r="F404" s="50" t="s">
        <v>8788</v>
      </c>
      <c r="G404" s="50" t="s">
        <v>294</v>
      </c>
      <c r="H404" s="51" t="s">
        <v>8864</v>
      </c>
      <c r="I404" s="45" t="s">
        <v>8865</v>
      </c>
      <c r="K404" s="61" t="s">
        <v>2059</v>
      </c>
      <c r="L404" s="61" t="s">
        <v>2060</v>
      </c>
      <c r="S404" s="55"/>
      <c r="T404" s="57"/>
      <c r="U404" s="55"/>
      <c r="V404" s="55"/>
      <c r="W404" s="61" t="s">
        <v>2061</v>
      </c>
      <c r="X404" s="61" t="s">
        <v>2062</v>
      </c>
      <c r="Y404" s="145"/>
      <c r="Z404" s="58"/>
      <c r="AA404" s="69"/>
      <c r="AB404" s="69"/>
      <c r="AC404" s="69"/>
      <c r="AD404" s="69"/>
      <c r="AE404" s="69"/>
      <c r="AF404" s="69"/>
      <c r="AG404" s="69"/>
      <c r="AH404" s="69"/>
      <c r="AI404" s="69"/>
      <c r="AJ404" s="69"/>
      <c r="AK404" s="69"/>
      <c r="AL404" s="69"/>
      <c r="AM404" s="69"/>
      <c r="AN404" s="69"/>
      <c r="AO404" s="69"/>
      <c r="AP404" s="69"/>
      <c r="AQ404" s="69"/>
      <c r="AR404" s="69"/>
      <c r="AS404" s="69"/>
      <c r="AT404" s="69"/>
      <c r="AU404" s="69"/>
      <c r="AV404" s="69"/>
      <c r="AW404" s="69"/>
      <c r="AX404" s="69"/>
      <c r="AY404" s="69"/>
      <c r="AZ404" s="69"/>
      <c r="BA404" s="69"/>
      <c r="BB404" s="69"/>
      <c r="BC404" s="69"/>
      <c r="BD404" s="69"/>
      <c r="BE404" s="69"/>
      <c r="BF404" s="69"/>
      <c r="BG404" s="69"/>
      <c r="BH404" s="69"/>
      <c r="BI404" s="69"/>
      <c r="BJ404" s="69"/>
      <c r="BK404" s="69"/>
      <c r="BL404" s="69"/>
      <c r="BM404" s="69"/>
    </row>
    <row r="405" ht="22.5" customHeight="1">
      <c r="A405" s="45">
        <v>404.0</v>
      </c>
      <c r="B405" s="45" t="s">
        <v>237</v>
      </c>
      <c r="C405" s="47" t="b">
        <v>1</v>
      </c>
      <c r="D405" s="57"/>
      <c r="E405" s="50" t="s">
        <v>8227</v>
      </c>
      <c r="F405" s="50" t="s">
        <v>8788</v>
      </c>
      <c r="G405" s="50" t="s">
        <v>2747</v>
      </c>
      <c r="H405" s="51" t="s">
        <v>8869</v>
      </c>
      <c r="I405" s="45" t="s">
        <v>8975</v>
      </c>
      <c r="K405" s="61" t="s">
        <v>2063</v>
      </c>
      <c r="L405" s="61" t="s">
        <v>2064</v>
      </c>
      <c r="S405" s="55"/>
      <c r="T405" s="57"/>
      <c r="U405" s="55"/>
      <c r="V405" s="55"/>
      <c r="W405" s="61" t="s">
        <v>2065</v>
      </c>
      <c r="X405" s="61" t="s">
        <v>2066</v>
      </c>
      <c r="Y405" s="61" t="s">
        <v>2067</v>
      </c>
      <c r="Z405" s="62"/>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row>
    <row r="406" ht="22.5" customHeight="1">
      <c r="A406" s="45">
        <v>405.0</v>
      </c>
      <c r="B406" s="45" t="s">
        <v>237</v>
      </c>
      <c r="C406" s="47" t="b">
        <v>1</v>
      </c>
      <c r="D406" s="57"/>
      <c r="E406" s="50" t="s">
        <v>8227</v>
      </c>
      <c r="F406" s="50" t="s">
        <v>8788</v>
      </c>
      <c r="G406" s="50" t="s">
        <v>2747</v>
      </c>
      <c r="H406" s="51" t="s">
        <v>8834</v>
      </c>
      <c r="I406" s="45" t="s">
        <v>8875</v>
      </c>
      <c r="K406" s="61" t="s">
        <v>2008</v>
      </c>
      <c r="L406" s="61" t="s">
        <v>2068</v>
      </c>
      <c r="S406" s="55"/>
      <c r="T406" s="57"/>
      <c r="U406" s="55"/>
      <c r="V406" s="55"/>
      <c r="W406" s="61" t="s">
        <v>2069</v>
      </c>
      <c r="X406" s="61" t="s">
        <v>2070</v>
      </c>
      <c r="Y406" s="153"/>
      <c r="Z406" s="58"/>
      <c r="AA406" s="69"/>
      <c r="AB406" s="69"/>
      <c r="AC406" s="69"/>
      <c r="AD406" s="69"/>
      <c r="AE406" s="69"/>
      <c r="AF406" s="69"/>
      <c r="AG406" s="69"/>
      <c r="AH406" s="69"/>
      <c r="AI406" s="69"/>
      <c r="AJ406" s="69"/>
      <c r="AK406" s="69"/>
      <c r="AL406" s="69"/>
      <c r="AM406" s="69"/>
      <c r="AN406" s="69"/>
      <c r="AO406" s="69"/>
      <c r="AP406" s="69"/>
      <c r="AQ406" s="69"/>
      <c r="AR406" s="69"/>
      <c r="AS406" s="69"/>
      <c r="AT406" s="69"/>
      <c r="AU406" s="69"/>
      <c r="AV406" s="69"/>
      <c r="AW406" s="69"/>
      <c r="AX406" s="69"/>
      <c r="AY406" s="69"/>
      <c r="AZ406" s="69"/>
      <c r="BA406" s="69"/>
      <c r="BB406" s="69"/>
      <c r="BC406" s="69"/>
      <c r="BD406" s="69"/>
      <c r="BE406" s="69"/>
      <c r="BF406" s="69"/>
      <c r="BG406" s="69"/>
      <c r="BH406" s="69"/>
      <c r="BI406" s="69"/>
      <c r="BJ406" s="69"/>
      <c r="BK406" s="69"/>
      <c r="BL406" s="69"/>
      <c r="BM406" s="69"/>
    </row>
    <row r="407" ht="22.5" customHeight="1">
      <c r="A407" s="45">
        <v>406.0</v>
      </c>
      <c r="B407" s="45" t="s">
        <v>237</v>
      </c>
      <c r="C407" s="47" t="b">
        <v>1</v>
      </c>
      <c r="D407" s="57"/>
      <c r="E407" s="50" t="s">
        <v>8227</v>
      </c>
      <c r="F407" s="50" t="s">
        <v>8788</v>
      </c>
      <c r="G407" s="50" t="s">
        <v>489</v>
      </c>
      <c r="H407" s="51" t="s">
        <v>8876</v>
      </c>
      <c r="I407" s="45" t="s">
        <v>15937</v>
      </c>
      <c r="K407" s="61" t="s">
        <v>2071</v>
      </c>
      <c r="L407" s="61" t="s">
        <v>2072</v>
      </c>
      <c r="S407" s="55"/>
      <c r="T407" s="57"/>
      <c r="U407" s="55"/>
      <c r="V407" s="55"/>
      <c r="W407" s="61" t="s">
        <v>2073</v>
      </c>
      <c r="X407" s="61" t="s">
        <v>2074</v>
      </c>
      <c r="Y407" s="61" t="s">
        <v>2075</v>
      </c>
      <c r="Z407" s="62"/>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row>
    <row r="408" ht="22.5" customHeight="1">
      <c r="A408" s="45">
        <v>407.0</v>
      </c>
      <c r="B408" s="45" t="s">
        <v>237</v>
      </c>
      <c r="C408" s="47" t="b">
        <v>1</v>
      </c>
      <c r="D408" s="57"/>
      <c r="E408" s="50" t="s">
        <v>8227</v>
      </c>
      <c r="F408" s="50" t="s">
        <v>8788</v>
      </c>
      <c r="G408" s="50" t="s">
        <v>489</v>
      </c>
      <c r="H408" s="51" t="s">
        <v>8883</v>
      </c>
      <c r="I408" s="45" t="s">
        <v>8884</v>
      </c>
      <c r="K408" s="61" t="s">
        <v>2076</v>
      </c>
      <c r="L408" s="61" t="s">
        <v>2078</v>
      </c>
      <c r="S408" s="55"/>
      <c r="T408" s="57"/>
      <c r="U408" s="55"/>
      <c r="V408" s="55"/>
      <c r="W408" s="61" t="s">
        <v>2079</v>
      </c>
      <c r="X408" s="61" t="s">
        <v>2081</v>
      </c>
      <c r="Y408" s="145"/>
      <c r="Z408" s="58"/>
      <c r="AA408" s="69"/>
      <c r="AB408" s="69"/>
      <c r="AC408" s="69"/>
      <c r="AD408" s="69"/>
      <c r="AE408" s="69"/>
      <c r="AF408" s="69"/>
      <c r="AG408" s="69"/>
      <c r="AH408" s="69"/>
      <c r="AI408" s="69"/>
      <c r="AJ408" s="69"/>
      <c r="AK408" s="69"/>
      <c r="AL408" s="69"/>
      <c r="AM408" s="69"/>
      <c r="AN408" s="69"/>
      <c r="AO408" s="69"/>
      <c r="AP408" s="69"/>
      <c r="AQ408" s="69"/>
      <c r="AR408" s="69"/>
      <c r="AS408" s="69"/>
      <c r="AT408" s="69"/>
      <c r="AU408" s="69"/>
      <c r="AV408" s="69"/>
      <c r="AW408" s="69"/>
      <c r="AX408" s="69"/>
      <c r="AY408" s="69"/>
      <c r="AZ408" s="69"/>
      <c r="BA408" s="69"/>
      <c r="BB408" s="69"/>
      <c r="BC408" s="69"/>
      <c r="BD408" s="69"/>
      <c r="BE408" s="69"/>
      <c r="BF408" s="69"/>
      <c r="BG408" s="69"/>
      <c r="BH408" s="69"/>
      <c r="BI408" s="69"/>
      <c r="BJ408" s="69"/>
      <c r="BK408" s="69"/>
      <c r="BL408" s="69"/>
      <c r="BM408" s="69"/>
    </row>
    <row r="409" ht="22.5" customHeight="1">
      <c r="A409" s="45">
        <v>408.0</v>
      </c>
      <c r="B409" s="45" t="s">
        <v>237</v>
      </c>
      <c r="C409" s="47" t="b">
        <v>1</v>
      </c>
      <c r="D409" s="57"/>
      <c r="E409" s="50" t="s">
        <v>8227</v>
      </c>
      <c r="F409" s="50" t="s">
        <v>8788</v>
      </c>
      <c r="G409" s="50" t="s">
        <v>556</v>
      </c>
      <c r="H409" s="51" t="s">
        <v>8888</v>
      </c>
      <c r="I409" s="45" t="s">
        <v>15938</v>
      </c>
      <c r="K409" s="61" t="s">
        <v>2082</v>
      </c>
      <c r="L409" s="61" t="s">
        <v>2083</v>
      </c>
      <c r="S409" s="55"/>
      <c r="T409" s="57"/>
      <c r="U409" s="55"/>
      <c r="V409" s="55"/>
      <c r="W409" s="61" t="s">
        <v>2084</v>
      </c>
      <c r="X409" s="61" t="s">
        <v>2085</v>
      </c>
      <c r="Y409" s="61" t="s">
        <v>2086</v>
      </c>
      <c r="Z409" s="62"/>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row>
    <row r="410" ht="22.5" customHeight="1">
      <c r="A410" s="45">
        <v>409.0</v>
      </c>
      <c r="B410" s="45" t="s">
        <v>237</v>
      </c>
      <c r="C410" s="47" t="b">
        <v>1</v>
      </c>
      <c r="D410" s="57"/>
      <c r="E410" s="50" t="s">
        <v>8227</v>
      </c>
      <c r="F410" s="50" t="s">
        <v>8788</v>
      </c>
      <c r="G410" s="50" t="s">
        <v>556</v>
      </c>
      <c r="H410" s="51" t="s">
        <v>8892</v>
      </c>
      <c r="I410" s="45" t="s">
        <v>8893</v>
      </c>
      <c r="K410" s="61" t="s">
        <v>2087</v>
      </c>
      <c r="L410" s="61" t="s">
        <v>2088</v>
      </c>
      <c r="S410" s="55"/>
      <c r="T410" s="57"/>
      <c r="U410" s="55"/>
      <c r="V410" s="55"/>
      <c r="W410" s="61" t="s">
        <v>2089</v>
      </c>
      <c r="X410" s="61" t="s">
        <v>2090</v>
      </c>
      <c r="Y410" s="145"/>
      <c r="Z410" s="58"/>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c r="AW410" s="69"/>
      <c r="AX410" s="69"/>
      <c r="AY410" s="69"/>
      <c r="AZ410" s="69"/>
      <c r="BA410" s="69"/>
      <c r="BB410" s="69"/>
      <c r="BC410" s="69"/>
      <c r="BD410" s="69"/>
      <c r="BE410" s="69"/>
      <c r="BF410" s="69"/>
      <c r="BG410" s="69"/>
      <c r="BH410" s="69"/>
      <c r="BI410" s="69"/>
      <c r="BJ410" s="69"/>
      <c r="BK410" s="69"/>
      <c r="BL410" s="69"/>
      <c r="BM410" s="69"/>
    </row>
    <row r="411" ht="22.5" customHeight="1">
      <c r="A411" s="45">
        <v>410.0</v>
      </c>
      <c r="B411" s="45" t="s">
        <v>237</v>
      </c>
      <c r="C411" s="47" t="b">
        <v>1</v>
      </c>
      <c r="D411" s="57"/>
      <c r="E411" s="50" t="s">
        <v>8227</v>
      </c>
      <c r="F411" s="50" t="s">
        <v>8788</v>
      </c>
      <c r="G411" s="50" t="s">
        <v>556</v>
      </c>
      <c r="H411" s="51" t="s">
        <v>8898</v>
      </c>
      <c r="I411" s="45" t="s">
        <v>15939</v>
      </c>
      <c r="K411" s="61" t="s">
        <v>2091</v>
      </c>
      <c r="L411" s="61" t="s">
        <v>2092</v>
      </c>
      <c r="S411" s="55"/>
      <c r="T411" s="57"/>
      <c r="U411" s="55"/>
      <c r="V411" s="55"/>
      <c r="W411" s="61" t="s">
        <v>2093</v>
      </c>
      <c r="X411" s="61" t="s">
        <v>2094</v>
      </c>
      <c r="Y411" s="61" t="s">
        <v>2095</v>
      </c>
      <c r="Z411" s="62"/>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row>
    <row r="412" ht="22.5" customHeight="1">
      <c r="A412" s="45">
        <v>411.0</v>
      </c>
      <c r="B412" s="45" t="s">
        <v>237</v>
      </c>
      <c r="C412" s="47" t="b">
        <v>1</v>
      </c>
      <c r="D412" s="57"/>
      <c r="E412" s="50" t="s">
        <v>8227</v>
      </c>
      <c r="F412" s="50" t="s">
        <v>8788</v>
      </c>
      <c r="G412" s="50" t="s">
        <v>556</v>
      </c>
      <c r="H412" s="51" t="s">
        <v>8905</v>
      </c>
      <c r="I412" s="45" t="s">
        <v>8906</v>
      </c>
      <c r="K412" s="61" t="s">
        <v>2096</v>
      </c>
      <c r="L412" s="61" t="s">
        <v>2097</v>
      </c>
      <c r="S412" s="55"/>
      <c r="T412" s="57"/>
      <c r="U412" s="55"/>
      <c r="V412" s="55"/>
      <c r="W412" s="61" t="s">
        <v>2098</v>
      </c>
      <c r="X412" s="61" t="s">
        <v>2099</v>
      </c>
      <c r="Y412" s="153"/>
      <c r="Z412" s="58"/>
      <c r="AA412" s="69"/>
      <c r="AB412" s="69"/>
      <c r="AC412" s="69"/>
      <c r="AD412" s="69"/>
      <c r="AE412" s="69"/>
      <c r="AF412" s="69"/>
      <c r="AG412" s="69"/>
      <c r="AH412" s="69"/>
      <c r="AI412" s="69"/>
      <c r="AJ412" s="69"/>
      <c r="AK412" s="69"/>
      <c r="AL412" s="69"/>
      <c r="AM412" s="69"/>
      <c r="AN412" s="69"/>
      <c r="AO412" s="69"/>
      <c r="AP412" s="69"/>
      <c r="AQ412" s="69"/>
      <c r="AR412" s="69"/>
      <c r="AS412" s="69"/>
      <c r="AT412" s="69"/>
      <c r="AU412" s="69"/>
      <c r="AV412" s="69"/>
      <c r="AW412" s="69"/>
      <c r="AX412" s="69"/>
      <c r="AY412" s="69"/>
      <c r="AZ412" s="69"/>
      <c r="BA412" s="69"/>
      <c r="BB412" s="69"/>
      <c r="BC412" s="69"/>
      <c r="BD412" s="69"/>
      <c r="BE412" s="69"/>
      <c r="BF412" s="69"/>
      <c r="BG412" s="69"/>
      <c r="BH412" s="69"/>
      <c r="BI412" s="69"/>
      <c r="BJ412" s="69"/>
      <c r="BK412" s="69"/>
      <c r="BL412" s="69"/>
      <c r="BM412" s="69"/>
    </row>
    <row r="413" ht="22.5" customHeight="1">
      <c r="A413" s="45">
        <v>412.0</v>
      </c>
      <c r="B413" s="45" t="s">
        <v>237</v>
      </c>
      <c r="C413" s="47" t="b">
        <v>1</v>
      </c>
      <c r="D413" s="57"/>
      <c r="E413" s="50" t="s">
        <v>8227</v>
      </c>
      <c r="F413" s="50" t="s">
        <v>8788</v>
      </c>
      <c r="G413" s="50" t="s">
        <v>556</v>
      </c>
      <c r="H413" s="51" t="s">
        <v>8911</v>
      </c>
      <c r="I413" s="45" t="s">
        <v>15940</v>
      </c>
      <c r="K413" s="61" t="s">
        <v>2100</v>
      </c>
      <c r="L413" s="61" t="s">
        <v>2101</v>
      </c>
      <c r="S413" s="55"/>
      <c r="T413" s="57"/>
      <c r="U413" s="55"/>
      <c r="V413" s="55"/>
      <c r="W413" s="61" t="s">
        <v>2102</v>
      </c>
      <c r="X413" s="61" t="s">
        <v>2103</v>
      </c>
      <c r="Y413" s="61" t="s">
        <v>2104</v>
      </c>
      <c r="Z413" s="62"/>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row>
    <row r="414" ht="22.5" customHeight="1">
      <c r="A414" s="45">
        <v>413.0</v>
      </c>
      <c r="B414" s="45" t="s">
        <v>237</v>
      </c>
      <c r="C414" s="47" t="b">
        <v>1</v>
      </c>
      <c r="D414" s="57"/>
      <c r="E414" s="50" t="s">
        <v>8227</v>
      </c>
      <c r="F414" s="50" t="s">
        <v>8788</v>
      </c>
      <c r="G414" s="50" t="s">
        <v>556</v>
      </c>
      <c r="H414" s="51" t="s">
        <v>8918</v>
      </c>
      <c r="I414" s="45" t="s">
        <v>15941</v>
      </c>
      <c r="K414" s="61" t="s">
        <v>2105</v>
      </c>
      <c r="L414" s="61" t="s">
        <v>2106</v>
      </c>
      <c r="S414" s="55"/>
      <c r="T414" s="57"/>
      <c r="U414" s="55"/>
      <c r="V414" s="55"/>
      <c r="W414" s="61" t="s">
        <v>2107</v>
      </c>
      <c r="X414" s="61" t="s">
        <v>2108</v>
      </c>
      <c r="Y414" s="145"/>
      <c r="Z414" s="58"/>
      <c r="AA414" s="69"/>
      <c r="AB414" s="69"/>
      <c r="AC414" s="69"/>
      <c r="AD414" s="69"/>
      <c r="AE414" s="69"/>
      <c r="AF414" s="69"/>
      <c r="AG414" s="69"/>
      <c r="AH414" s="69"/>
      <c r="AI414" s="69"/>
      <c r="AJ414" s="69"/>
      <c r="AK414" s="69"/>
      <c r="AL414" s="69"/>
      <c r="AM414" s="69"/>
      <c r="AN414" s="69"/>
      <c r="AO414" s="69"/>
      <c r="AP414" s="69"/>
      <c r="AQ414" s="69"/>
      <c r="AR414" s="69"/>
      <c r="AS414" s="69"/>
      <c r="AT414" s="69"/>
      <c r="AU414" s="69"/>
      <c r="AV414" s="69"/>
      <c r="AW414" s="69"/>
      <c r="AX414" s="69"/>
      <c r="AY414" s="69"/>
      <c r="AZ414" s="69"/>
      <c r="BA414" s="69"/>
      <c r="BB414" s="69"/>
      <c r="BC414" s="69"/>
      <c r="BD414" s="69"/>
      <c r="BE414" s="69"/>
      <c r="BF414" s="69"/>
      <c r="BG414" s="69"/>
      <c r="BH414" s="69"/>
      <c r="BI414" s="69"/>
      <c r="BJ414" s="69"/>
      <c r="BK414" s="69"/>
      <c r="BL414" s="69"/>
      <c r="BM414" s="69"/>
    </row>
    <row r="415" ht="22.5" customHeight="1">
      <c r="A415" s="45">
        <v>414.0</v>
      </c>
      <c r="B415" s="45" t="s">
        <v>237</v>
      </c>
      <c r="C415" s="47" t="b">
        <v>1</v>
      </c>
      <c r="D415" s="57"/>
      <c r="E415" s="50" t="s">
        <v>8227</v>
      </c>
      <c r="F415" s="50" t="s">
        <v>8788</v>
      </c>
      <c r="G415" s="50" t="s">
        <v>556</v>
      </c>
      <c r="H415" s="51" t="s">
        <v>8924</v>
      </c>
      <c r="I415" s="45" t="s">
        <v>15942</v>
      </c>
      <c r="K415" s="61" t="s">
        <v>2109</v>
      </c>
      <c r="L415" s="61" t="s">
        <v>2110</v>
      </c>
      <c r="S415" s="55"/>
      <c r="T415" s="57"/>
      <c r="U415" s="55"/>
      <c r="V415" s="55"/>
      <c r="W415" s="61" t="s">
        <v>2111</v>
      </c>
      <c r="X415" s="61" t="s">
        <v>2112</v>
      </c>
      <c r="Y415" s="61" t="s">
        <v>2113</v>
      </c>
      <c r="Z415" s="62"/>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row>
    <row r="416" ht="22.5" customHeight="1">
      <c r="A416" s="45">
        <v>415.0</v>
      </c>
      <c r="B416" s="45" t="s">
        <v>237</v>
      </c>
      <c r="C416" s="47" t="b">
        <v>1</v>
      </c>
      <c r="D416" s="57"/>
      <c r="E416" s="50" t="s">
        <v>8227</v>
      </c>
      <c r="F416" s="50" t="s">
        <v>8788</v>
      </c>
      <c r="G416" s="50" t="s">
        <v>556</v>
      </c>
      <c r="H416" s="51" t="s">
        <v>8931</v>
      </c>
      <c r="I416" s="45" t="s">
        <v>15943</v>
      </c>
      <c r="K416" s="61" t="s">
        <v>2114</v>
      </c>
      <c r="L416" s="61" t="s">
        <v>2116</v>
      </c>
      <c r="S416" s="55"/>
      <c r="T416" s="57"/>
      <c r="U416" s="55"/>
      <c r="V416" s="55"/>
      <c r="W416" s="61" t="s">
        <v>2117</v>
      </c>
      <c r="X416" s="61" t="s">
        <v>2118</v>
      </c>
      <c r="Y416" s="145"/>
      <c r="Z416" s="58"/>
      <c r="AA416" s="69"/>
      <c r="AB416" s="69"/>
      <c r="AC416" s="69"/>
      <c r="AD416" s="69"/>
      <c r="AE416" s="69"/>
      <c r="AF416" s="69"/>
      <c r="AG416" s="69"/>
      <c r="AH416" s="69"/>
      <c r="AI416" s="69"/>
      <c r="AJ416" s="69"/>
      <c r="AK416" s="69"/>
      <c r="AL416" s="69"/>
      <c r="AM416" s="69"/>
      <c r="AN416" s="69"/>
      <c r="AO416" s="69"/>
      <c r="AP416" s="69"/>
      <c r="AQ416" s="69"/>
      <c r="AR416" s="69"/>
      <c r="AS416" s="69"/>
      <c r="AT416" s="69"/>
      <c r="AU416" s="69"/>
      <c r="AV416" s="69"/>
      <c r="AW416" s="69"/>
      <c r="AX416" s="69"/>
      <c r="AY416" s="69"/>
      <c r="AZ416" s="69"/>
      <c r="BA416" s="69"/>
      <c r="BB416" s="69"/>
      <c r="BC416" s="69"/>
      <c r="BD416" s="69"/>
      <c r="BE416" s="69"/>
      <c r="BF416" s="69"/>
      <c r="BG416" s="69"/>
      <c r="BH416" s="69"/>
      <c r="BI416" s="69"/>
      <c r="BJ416" s="69"/>
      <c r="BK416" s="69"/>
      <c r="BL416" s="69"/>
      <c r="BM416" s="69"/>
    </row>
    <row r="417" ht="22.5" customHeight="1">
      <c r="A417" s="45">
        <v>416.0</v>
      </c>
      <c r="B417" s="45" t="s">
        <v>237</v>
      </c>
      <c r="C417" s="47" t="b">
        <v>1</v>
      </c>
      <c r="D417" s="57"/>
      <c r="E417" s="50" t="s">
        <v>8227</v>
      </c>
      <c r="F417" s="50" t="s">
        <v>8788</v>
      </c>
      <c r="G417" s="50" t="s">
        <v>556</v>
      </c>
      <c r="H417" s="51" t="s">
        <v>8935</v>
      </c>
      <c r="I417" s="45" t="s">
        <v>15944</v>
      </c>
      <c r="K417" s="61" t="s">
        <v>2119</v>
      </c>
      <c r="L417" s="61" t="s">
        <v>2120</v>
      </c>
      <c r="S417" s="55"/>
      <c r="T417" s="57"/>
      <c r="U417" s="55"/>
      <c r="V417" s="55"/>
      <c r="W417" s="61" t="s">
        <v>2121</v>
      </c>
      <c r="X417" s="61" t="s">
        <v>2122</v>
      </c>
      <c r="Y417" s="61" t="s">
        <v>2123</v>
      </c>
      <c r="Z417" s="62"/>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row>
    <row r="418" ht="22.5" customHeight="1">
      <c r="A418" s="45">
        <v>417.0</v>
      </c>
      <c r="B418" s="45" t="s">
        <v>237</v>
      </c>
      <c r="C418" s="47" t="b">
        <v>1</v>
      </c>
      <c r="D418" s="57"/>
      <c r="E418" s="50" t="s">
        <v>8227</v>
      </c>
      <c r="F418" s="50" t="s">
        <v>8788</v>
      </c>
      <c r="G418" s="50" t="s">
        <v>556</v>
      </c>
      <c r="H418" s="51" t="s">
        <v>8942</v>
      </c>
      <c r="I418" s="45" t="s">
        <v>15945</v>
      </c>
      <c r="K418" s="61" t="s">
        <v>2124</v>
      </c>
      <c r="L418" s="61" t="s">
        <v>2125</v>
      </c>
      <c r="S418" s="55"/>
      <c r="T418" s="57"/>
      <c r="U418" s="55"/>
      <c r="V418" s="55"/>
      <c r="W418" s="61" t="s">
        <v>2126</v>
      </c>
      <c r="X418" s="61" t="s">
        <v>2127</v>
      </c>
      <c r="Y418" s="153"/>
      <c r="Z418" s="58"/>
      <c r="AA418" s="69"/>
      <c r="AB418" s="69"/>
      <c r="AC418" s="69"/>
      <c r="AD418" s="69"/>
      <c r="AE418" s="69"/>
      <c r="AF418" s="69"/>
      <c r="AG418" s="69"/>
      <c r="AH418" s="69"/>
      <c r="AI418" s="69"/>
      <c r="AJ418" s="69"/>
      <c r="AK418" s="69"/>
      <c r="AL418" s="69"/>
      <c r="AM418" s="69"/>
      <c r="AN418" s="69"/>
      <c r="AO418" s="69"/>
      <c r="AP418" s="69"/>
      <c r="AQ418" s="69"/>
      <c r="AR418" s="69"/>
      <c r="AS418" s="69"/>
      <c r="AT418" s="69"/>
      <c r="AU418" s="69"/>
      <c r="AV418" s="69"/>
      <c r="AW418" s="69"/>
      <c r="AX418" s="69"/>
      <c r="AY418" s="69"/>
      <c r="AZ418" s="69"/>
      <c r="BA418" s="69"/>
      <c r="BB418" s="69"/>
      <c r="BC418" s="69"/>
      <c r="BD418" s="69"/>
      <c r="BE418" s="69"/>
      <c r="BF418" s="69"/>
      <c r="BG418" s="69"/>
      <c r="BH418" s="69"/>
      <c r="BI418" s="69"/>
      <c r="BJ418" s="69"/>
      <c r="BK418" s="69"/>
      <c r="BL418" s="69"/>
      <c r="BM418" s="69"/>
    </row>
    <row r="419" ht="22.5" customHeight="1">
      <c r="A419" s="45">
        <v>418.0</v>
      </c>
      <c r="B419" s="45" t="s">
        <v>237</v>
      </c>
      <c r="C419" s="47" t="b">
        <v>1</v>
      </c>
      <c r="D419" s="57"/>
      <c r="E419" s="50" t="s">
        <v>8227</v>
      </c>
      <c r="F419" s="50" t="s">
        <v>8788</v>
      </c>
      <c r="G419" s="50" t="s">
        <v>556</v>
      </c>
      <c r="H419" s="51" t="s">
        <v>8947</v>
      </c>
      <c r="I419" s="45" t="s">
        <v>15946</v>
      </c>
      <c r="K419" s="61" t="s">
        <v>2128</v>
      </c>
      <c r="L419" s="61" t="s">
        <v>2129</v>
      </c>
      <c r="S419" s="55"/>
      <c r="T419" s="57"/>
      <c r="U419" s="55"/>
      <c r="V419" s="55"/>
      <c r="W419" s="61" t="s">
        <v>2130</v>
      </c>
      <c r="X419" s="61" t="s">
        <v>2131</v>
      </c>
      <c r="Y419" s="61" t="s">
        <v>2132</v>
      </c>
      <c r="Z419" s="62"/>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row>
    <row r="420" ht="22.5" customHeight="1">
      <c r="A420" s="45">
        <v>419.0</v>
      </c>
      <c r="B420" s="45" t="s">
        <v>237</v>
      </c>
      <c r="C420" s="47" t="b">
        <v>1</v>
      </c>
      <c r="D420" s="57"/>
      <c r="E420" s="50" t="s">
        <v>8227</v>
      </c>
      <c r="F420" s="50" t="s">
        <v>8788</v>
      </c>
      <c r="G420" s="50" t="s">
        <v>556</v>
      </c>
      <c r="H420" s="51" t="s">
        <v>8952</v>
      </c>
      <c r="I420" s="45" t="s">
        <v>8953</v>
      </c>
      <c r="K420" s="61" t="s">
        <v>2105</v>
      </c>
      <c r="L420" s="61" t="s">
        <v>2106</v>
      </c>
      <c r="S420" s="55"/>
      <c r="T420" s="57"/>
      <c r="U420" s="55"/>
      <c r="V420" s="55"/>
      <c r="W420" s="61" t="s">
        <v>2133</v>
      </c>
      <c r="X420" s="61" t="s">
        <v>2134</v>
      </c>
      <c r="Y420" s="145"/>
      <c r="Z420" s="58"/>
      <c r="AA420" s="69"/>
      <c r="AB420" s="69"/>
      <c r="AC420" s="69"/>
      <c r="AD420" s="69"/>
      <c r="AE420" s="69"/>
      <c r="AF420" s="69"/>
      <c r="AG420" s="69"/>
      <c r="AH420" s="69"/>
      <c r="AI420" s="69"/>
      <c r="AJ420" s="69"/>
      <c r="AK420" s="69"/>
      <c r="AL420" s="69"/>
      <c r="AM420" s="69"/>
      <c r="AN420" s="69"/>
      <c r="AO420" s="69"/>
      <c r="AP420" s="69"/>
      <c r="AQ420" s="69"/>
      <c r="AR420" s="69"/>
      <c r="AS420" s="69"/>
      <c r="AT420" s="69"/>
      <c r="AU420" s="69"/>
      <c r="AV420" s="69"/>
      <c r="AW420" s="69"/>
      <c r="AX420" s="69"/>
      <c r="AY420" s="69"/>
      <c r="AZ420" s="69"/>
      <c r="BA420" s="69"/>
      <c r="BB420" s="69"/>
      <c r="BC420" s="69"/>
      <c r="BD420" s="69"/>
      <c r="BE420" s="69"/>
      <c r="BF420" s="69"/>
      <c r="BG420" s="69"/>
      <c r="BH420" s="69"/>
      <c r="BI420" s="69"/>
      <c r="BJ420" s="69"/>
      <c r="BK420" s="69"/>
      <c r="BL420" s="69"/>
      <c r="BM420" s="69"/>
    </row>
    <row r="421" ht="22.5" customHeight="1">
      <c r="A421" s="45">
        <v>420.0</v>
      </c>
      <c r="B421" s="45" t="s">
        <v>237</v>
      </c>
      <c r="C421" s="47" t="b">
        <v>1</v>
      </c>
      <c r="D421" s="57"/>
      <c r="E421" s="50" t="s">
        <v>8227</v>
      </c>
      <c r="F421" s="50" t="s">
        <v>8788</v>
      </c>
      <c r="G421" s="50" t="s">
        <v>1399</v>
      </c>
      <c r="H421" s="51" t="s">
        <v>8956</v>
      </c>
      <c r="I421" s="45" t="s">
        <v>15947</v>
      </c>
      <c r="K421" s="61" t="s">
        <v>2135</v>
      </c>
      <c r="L421" s="61" t="s">
        <v>2136</v>
      </c>
      <c r="S421" s="55"/>
      <c r="T421" s="57"/>
      <c r="U421" s="55"/>
      <c r="V421" s="55"/>
      <c r="W421" s="61" t="s">
        <v>2137</v>
      </c>
      <c r="X421" s="61" t="s">
        <v>2138</v>
      </c>
      <c r="Y421" s="61" t="s">
        <v>2139</v>
      </c>
      <c r="Z421" s="62"/>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row>
    <row r="422" ht="22.5" customHeight="1">
      <c r="A422" s="45">
        <v>421.0</v>
      </c>
      <c r="B422" s="45" t="s">
        <v>237</v>
      </c>
      <c r="C422" s="47" t="b">
        <v>1</v>
      </c>
      <c r="D422" s="57"/>
      <c r="E422" s="50" t="s">
        <v>8227</v>
      </c>
      <c r="F422" s="50" t="s">
        <v>8788</v>
      </c>
      <c r="G422" s="50" t="s">
        <v>1399</v>
      </c>
      <c r="H422" s="51" t="s">
        <v>8962</v>
      </c>
      <c r="I422" s="45" t="s">
        <v>15948</v>
      </c>
      <c r="K422" s="61" t="s">
        <v>2140</v>
      </c>
      <c r="L422" s="61" t="s">
        <v>2141</v>
      </c>
      <c r="S422" s="55"/>
      <c r="T422" s="57"/>
      <c r="U422" s="55"/>
      <c r="V422" s="55"/>
      <c r="W422" s="61" t="s">
        <v>2142</v>
      </c>
      <c r="X422" s="61" t="s">
        <v>2143</v>
      </c>
      <c r="Y422" s="61" t="s">
        <v>2144</v>
      </c>
      <c r="Z422" s="58"/>
      <c r="AA422" s="69"/>
      <c r="AB422" s="69"/>
      <c r="AC422" s="69"/>
      <c r="AD422" s="69"/>
      <c r="AE422" s="69"/>
      <c r="AF422" s="69"/>
      <c r="AG422" s="69"/>
      <c r="AH422" s="69"/>
      <c r="AI422" s="69"/>
      <c r="AJ422" s="69"/>
      <c r="AK422" s="69"/>
      <c r="AL422" s="69"/>
      <c r="AM422" s="69"/>
      <c r="AN422" s="69"/>
      <c r="AO422" s="69"/>
      <c r="AP422" s="69"/>
      <c r="AQ422" s="69"/>
      <c r="AR422" s="69"/>
      <c r="AS422" s="69"/>
      <c r="AT422" s="69"/>
      <c r="AU422" s="69"/>
      <c r="AV422" s="69"/>
      <c r="AW422" s="69"/>
      <c r="AX422" s="69"/>
      <c r="AY422" s="69"/>
      <c r="AZ422" s="69"/>
      <c r="BA422" s="69"/>
      <c r="BB422" s="69"/>
      <c r="BC422" s="69"/>
      <c r="BD422" s="69"/>
      <c r="BE422" s="69"/>
      <c r="BF422" s="69"/>
      <c r="BG422" s="69"/>
      <c r="BH422" s="69"/>
      <c r="BI422" s="69"/>
      <c r="BJ422" s="69"/>
      <c r="BK422" s="69"/>
      <c r="BL422" s="69"/>
      <c r="BM422" s="69"/>
    </row>
    <row r="423" ht="22.5" customHeight="1">
      <c r="A423" s="45">
        <v>422.0</v>
      </c>
      <c r="B423" s="45" t="s">
        <v>237</v>
      </c>
      <c r="C423" s="47" t="b">
        <v>1</v>
      </c>
      <c r="D423" s="57"/>
      <c r="E423" s="50" t="s">
        <v>8227</v>
      </c>
      <c r="F423" s="50" t="s">
        <v>8788</v>
      </c>
      <c r="G423" s="50" t="s">
        <v>1399</v>
      </c>
      <c r="H423" s="51" t="s">
        <v>8969</v>
      </c>
      <c r="I423" s="45" t="s">
        <v>15949</v>
      </c>
      <c r="K423" s="61" t="s">
        <v>2145</v>
      </c>
      <c r="L423" s="61" t="s">
        <v>2146</v>
      </c>
      <c r="S423" s="55"/>
      <c r="T423" s="57"/>
      <c r="U423" s="55"/>
      <c r="V423" s="55"/>
      <c r="W423" s="61" t="s">
        <v>2147</v>
      </c>
      <c r="X423" s="61" t="s">
        <v>2148</v>
      </c>
      <c r="Y423" s="145"/>
      <c r="Z423" s="62"/>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row>
    <row r="424" ht="22.5" customHeight="1">
      <c r="A424" s="45">
        <v>423.0</v>
      </c>
      <c r="B424" s="45" t="s">
        <v>237</v>
      </c>
      <c r="C424" s="47" t="b">
        <v>1</v>
      </c>
      <c r="D424" s="57"/>
      <c r="E424" s="50" t="s">
        <v>8227</v>
      </c>
      <c r="F424" s="50" t="s">
        <v>8788</v>
      </c>
      <c r="G424" s="50" t="s">
        <v>1399</v>
      </c>
      <c r="H424" s="51" t="s">
        <v>8869</v>
      </c>
      <c r="I424" s="45" t="s">
        <v>8975</v>
      </c>
      <c r="K424" s="61" t="s">
        <v>2149</v>
      </c>
      <c r="L424" s="61" t="s">
        <v>2150</v>
      </c>
      <c r="S424" s="55"/>
      <c r="T424" s="57"/>
      <c r="U424" s="55"/>
      <c r="V424" s="55"/>
      <c r="W424" s="61" t="s">
        <v>2151</v>
      </c>
      <c r="X424" s="61" t="s">
        <v>2152</v>
      </c>
      <c r="Y424" s="153"/>
      <c r="Z424" s="58"/>
      <c r="AA424" s="69"/>
      <c r="AB424" s="69"/>
      <c r="AC424" s="69"/>
      <c r="AD424" s="69"/>
      <c r="AE424" s="69"/>
      <c r="AF424" s="69"/>
      <c r="AG424" s="69"/>
      <c r="AH424" s="69"/>
      <c r="AI424" s="69"/>
      <c r="AJ424" s="69"/>
      <c r="AK424" s="69"/>
      <c r="AL424" s="69"/>
      <c r="AM424" s="69"/>
      <c r="AN424" s="69"/>
      <c r="AO424" s="69"/>
      <c r="AP424" s="69"/>
      <c r="AQ424" s="69"/>
      <c r="AR424" s="69"/>
      <c r="AS424" s="69"/>
      <c r="AT424" s="69"/>
      <c r="AU424" s="69"/>
      <c r="AV424" s="69"/>
      <c r="AW424" s="69"/>
      <c r="AX424" s="69"/>
      <c r="AY424" s="69"/>
      <c r="AZ424" s="69"/>
      <c r="BA424" s="69"/>
      <c r="BB424" s="69"/>
      <c r="BC424" s="69"/>
      <c r="BD424" s="69"/>
      <c r="BE424" s="69"/>
      <c r="BF424" s="69"/>
      <c r="BG424" s="69"/>
      <c r="BH424" s="69"/>
      <c r="BI424" s="69"/>
      <c r="BJ424" s="69"/>
      <c r="BK424" s="69"/>
      <c r="BL424" s="69"/>
      <c r="BM424" s="69"/>
    </row>
    <row r="425" ht="22.5" customHeight="1">
      <c r="A425" s="45">
        <v>424.0</v>
      </c>
      <c r="B425" s="45" t="s">
        <v>237</v>
      </c>
      <c r="C425" s="47" t="b">
        <v>1</v>
      </c>
      <c r="D425" s="57"/>
      <c r="E425" s="50" t="s">
        <v>8227</v>
      </c>
      <c r="F425" s="50" t="s">
        <v>8788</v>
      </c>
      <c r="G425" s="50" t="s">
        <v>1399</v>
      </c>
      <c r="H425" s="51" t="s">
        <v>8979</v>
      </c>
      <c r="I425" s="45" t="s">
        <v>15950</v>
      </c>
      <c r="K425" s="61" t="s">
        <v>2155</v>
      </c>
      <c r="L425" s="61" t="s">
        <v>2156</v>
      </c>
      <c r="S425" s="55"/>
      <c r="T425" s="57"/>
      <c r="U425" s="55"/>
      <c r="V425" s="55"/>
      <c r="W425" s="61" t="s">
        <v>2157</v>
      </c>
      <c r="X425" s="61" t="s">
        <v>2158</v>
      </c>
      <c r="Y425" s="145"/>
      <c r="Z425" s="62"/>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row>
    <row r="426" ht="22.5" customHeight="1">
      <c r="A426" s="45">
        <v>425.0</v>
      </c>
      <c r="B426" s="45" t="s">
        <v>237</v>
      </c>
      <c r="C426" s="47" t="b">
        <v>1</v>
      </c>
      <c r="D426" s="57"/>
      <c r="E426" s="50" t="s">
        <v>8227</v>
      </c>
      <c r="F426" s="50" t="s">
        <v>8788</v>
      </c>
      <c r="G426" s="50" t="s">
        <v>1446</v>
      </c>
      <c r="H426" s="51" t="s">
        <v>8985</v>
      </c>
      <c r="I426" s="45" t="s">
        <v>15951</v>
      </c>
      <c r="K426" s="61" t="s">
        <v>2159</v>
      </c>
      <c r="L426" s="61" t="s">
        <v>2160</v>
      </c>
      <c r="S426" s="55"/>
      <c r="T426" s="57"/>
      <c r="U426" s="55"/>
      <c r="V426" s="55"/>
      <c r="W426" s="61" t="s">
        <v>2161</v>
      </c>
      <c r="X426" s="164" t="s">
        <v>2162</v>
      </c>
      <c r="Y426" s="165"/>
      <c r="Z426" s="58"/>
      <c r="AA426" s="69"/>
      <c r="AB426" s="69"/>
      <c r="AC426" s="69"/>
      <c r="AD426" s="69"/>
      <c r="AE426" s="69"/>
      <c r="AF426" s="69"/>
      <c r="AG426" s="69"/>
      <c r="AH426" s="69"/>
      <c r="AI426" s="69"/>
      <c r="AJ426" s="69"/>
      <c r="AK426" s="69"/>
      <c r="AL426" s="69"/>
      <c r="AM426" s="69"/>
      <c r="AN426" s="69"/>
      <c r="AO426" s="69"/>
      <c r="AP426" s="69"/>
      <c r="AQ426" s="69"/>
      <c r="AR426" s="69"/>
      <c r="AS426" s="69"/>
      <c r="AT426" s="69"/>
      <c r="AU426" s="69"/>
      <c r="AV426" s="69"/>
      <c r="AW426" s="69"/>
      <c r="AX426" s="69"/>
      <c r="AY426" s="69"/>
      <c r="AZ426" s="69"/>
      <c r="BA426" s="69"/>
      <c r="BB426" s="69"/>
      <c r="BC426" s="69"/>
      <c r="BD426" s="69"/>
      <c r="BE426" s="69"/>
      <c r="BF426" s="69"/>
      <c r="BG426" s="69"/>
      <c r="BH426" s="69"/>
      <c r="BI426" s="69"/>
      <c r="BJ426" s="69"/>
      <c r="BK426" s="69"/>
      <c r="BL426" s="69"/>
      <c r="BM426" s="69"/>
    </row>
    <row r="427" ht="22.5" customHeight="1">
      <c r="A427" s="45">
        <v>426.0</v>
      </c>
      <c r="B427" s="45" t="s">
        <v>237</v>
      </c>
      <c r="C427" s="47" t="b">
        <v>1</v>
      </c>
      <c r="D427" s="57"/>
      <c r="E427" s="50" t="s">
        <v>8227</v>
      </c>
      <c r="F427" s="50" t="s">
        <v>8788</v>
      </c>
      <c r="G427" s="50" t="s">
        <v>1446</v>
      </c>
      <c r="H427" s="51" t="s">
        <v>8988</v>
      </c>
      <c r="I427" s="45" t="s">
        <v>15952</v>
      </c>
      <c r="K427" s="61" t="s">
        <v>2163</v>
      </c>
      <c r="L427" s="61" t="s">
        <v>2164</v>
      </c>
      <c r="S427" s="55"/>
      <c r="T427" s="57"/>
      <c r="U427" s="55"/>
      <c r="V427" s="55"/>
      <c r="W427" s="61" t="s">
        <v>2165</v>
      </c>
      <c r="X427" s="61" t="s">
        <v>2166</v>
      </c>
      <c r="Y427" s="153"/>
      <c r="Z427" s="62"/>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row>
    <row r="428" ht="22.5" customHeight="1">
      <c r="A428" s="45">
        <v>427.0</v>
      </c>
      <c r="B428" s="45" t="s">
        <v>237</v>
      </c>
      <c r="C428" s="47" t="b">
        <v>1</v>
      </c>
      <c r="D428" s="57"/>
      <c r="E428" s="50" t="s">
        <v>8227</v>
      </c>
      <c r="F428" s="50" t="s">
        <v>8788</v>
      </c>
      <c r="G428" s="50" t="s">
        <v>1446</v>
      </c>
      <c r="H428" s="51" t="s">
        <v>8994</v>
      </c>
      <c r="I428" s="45" t="s">
        <v>15953</v>
      </c>
      <c r="K428" s="61" t="s">
        <v>2167</v>
      </c>
      <c r="L428" s="61" t="s">
        <v>2168</v>
      </c>
      <c r="S428" s="55"/>
      <c r="T428" s="57"/>
      <c r="U428" s="55"/>
      <c r="V428" s="55"/>
      <c r="W428" s="61" t="s">
        <v>2169</v>
      </c>
      <c r="X428" s="61" t="s">
        <v>2170</v>
      </c>
      <c r="Y428" s="145"/>
      <c r="Z428" s="58"/>
      <c r="AA428" s="69"/>
      <c r="AB428" s="69"/>
      <c r="AC428" s="69"/>
      <c r="AD428" s="69"/>
      <c r="AE428" s="69"/>
      <c r="AF428" s="69"/>
      <c r="AG428" s="69"/>
      <c r="AH428" s="69"/>
      <c r="AI428" s="69"/>
      <c r="AJ428" s="69"/>
      <c r="AK428" s="69"/>
      <c r="AL428" s="69"/>
      <c r="AM428" s="69"/>
      <c r="AN428" s="69"/>
      <c r="AO428" s="69"/>
      <c r="AP428" s="69"/>
      <c r="AQ428" s="69"/>
      <c r="AR428" s="69"/>
      <c r="AS428" s="69"/>
      <c r="AT428" s="69"/>
      <c r="AU428" s="69"/>
      <c r="AV428" s="69"/>
      <c r="AW428" s="69"/>
      <c r="AX428" s="69"/>
      <c r="AY428" s="69"/>
      <c r="AZ428" s="69"/>
      <c r="BA428" s="69"/>
      <c r="BB428" s="69"/>
      <c r="BC428" s="69"/>
      <c r="BD428" s="69"/>
      <c r="BE428" s="69"/>
      <c r="BF428" s="69"/>
      <c r="BG428" s="69"/>
      <c r="BH428" s="69"/>
      <c r="BI428" s="69"/>
      <c r="BJ428" s="69"/>
      <c r="BK428" s="69"/>
      <c r="BL428" s="69"/>
      <c r="BM428" s="69"/>
    </row>
    <row r="429" ht="22.5" customHeight="1">
      <c r="A429" s="45">
        <v>428.0</v>
      </c>
      <c r="B429" s="45" t="s">
        <v>237</v>
      </c>
      <c r="C429" s="47" t="b">
        <v>1</v>
      </c>
      <c r="D429" s="57"/>
      <c r="E429" s="50" t="s">
        <v>8227</v>
      </c>
      <c r="F429" s="50" t="s">
        <v>8788</v>
      </c>
      <c r="G429" s="50" t="s">
        <v>1446</v>
      </c>
      <c r="H429" s="51" t="s">
        <v>8999</v>
      </c>
      <c r="I429" s="45" t="s">
        <v>15954</v>
      </c>
      <c r="K429" s="61" t="s">
        <v>2171</v>
      </c>
      <c r="L429" s="61" t="s">
        <v>2172</v>
      </c>
      <c r="S429" s="55"/>
      <c r="T429" s="57"/>
      <c r="U429" s="55"/>
      <c r="V429" s="55"/>
      <c r="W429" s="61" t="s">
        <v>2173</v>
      </c>
      <c r="X429" s="61" t="s">
        <v>2174</v>
      </c>
      <c r="Y429" s="61" t="s">
        <v>2175</v>
      </c>
      <c r="Z429" s="62"/>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row>
    <row r="430" ht="22.5" customHeight="1">
      <c r="A430" s="45">
        <v>429.0</v>
      </c>
      <c r="B430" s="45" t="s">
        <v>237</v>
      </c>
      <c r="C430" s="47" t="b">
        <v>1</v>
      </c>
      <c r="D430" s="57"/>
      <c r="E430" s="50" t="s">
        <v>8227</v>
      </c>
      <c r="F430" s="50" t="s">
        <v>8788</v>
      </c>
      <c r="G430" s="50" t="s">
        <v>1446</v>
      </c>
      <c r="H430" s="51" t="s">
        <v>9006</v>
      </c>
      <c r="I430" s="45" t="s">
        <v>15955</v>
      </c>
      <c r="K430" s="61" t="s">
        <v>2176</v>
      </c>
      <c r="L430" s="61" t="s">
        <v>2177</v>
      </c>
      <c r="S430" s="55"/>
      <c r="T430" s="57"/>
      <c r="U430" s="55"/>
      <c r="V430" s="55"/>
      <c r="W430" s="61" t="s">
        <v>2178</v>
      </c>
      <c r="X430" s="61" t="s">
        <v>2179</v>
      </c>
      <c r="Y430" s="153"/>
      <c r="Z430" s="58"/>
      <c r="AA430" s="69"/>
      <c r="AB430" s="69"/>
      <c r="AC430" s="69"/>
      <c r="AD430" s="69"/>
      <c r="AE430" s="69"/>
      <c r="AF430" s="69"/>
      <c r="AG430" s="69"/>
      <c r="AH430" s="69"/>
      <c r="AI430" s="69"/>
      <c r="AJ430" s="69"/>
      <c r="AK430" s="69"/>
      <c r="AL430" s="69"/>
      <c r="AM430" s="69"/>
      <c r="AN430" s="69"/>
      <c r="AO430" s="69"/>
      <c r="AP430" s="69"/>
      <c r="AQ430" s="69"/>
      <c r="AR430" s="69"/>
      <c r="AS430" s="69"/>
      <c r="AT430" s="69"/>
      <c r="AU430" s="69"/>
      <c r="AV430" s="69"/>
      <c r="AW430" s="69"/>
      <c r="AX430" s="69"/>
      <c r="AY430" s="69"/>
      <c r="AZ430" s="69"/>
      <c r="BA430" s="69"/>
      <c r="BB430" s="69"/>
      <c r="BC430" s="69"/>
      <c r="BD430" s="69"/>
      <c r="BE430" s="69"/>
      <c r="BF430" s="69"/>
      <c r="BG430" s="69"/>
      <c r="BH430" s="69"/>
      <c r="BI430" s="69"/>
      <c r="BJ430" s="69"/>
      <c r="BK430" s="69"/>
      <c r="BL430" s="69"/>
      <c r="BM430" s="69"/>
    </row>
    <row r="431" ht="22.5" customHeight="1">
      <c r="A431" s="45">
        <v>430.0</v>
      </c>
      <c r="B431" s="45" t="s">
        <v>237</v>
      </c>
      <c r="C431" s="47" t="b">
        <v>1</v>
      </c>
      <c r="D431" s="57"/>
      <c r="E431" s="50" t="s">
        <v>8227</v>
      </c>
      <c r="F431" s="50" t="s">
        <v>8788</v>
      </c>
      <c r="G431" s="50" t="s">
        <v>1446</v>
      </c>
      <c r="H431" s="51" t="s">
        <v>9011</v>
      </c>
      <c r="I431" s="45" t="s">
        <v>15956</v>
      </c>
      <c r="K431" s="61" t="s">
        <v>2180</v>
      </c>
      <c r="L431" s="61" t="s">
        <v>2181</v>
      </c>
      <c r="S431" s="55"/>
      <c r="T431" s="57"/>
      <c r="U431" s="55"/>
      <c r="V431" s="55"/>
      <c r="W431" s="61" t="s">
        <v>2182</v>
      </c>
      <c r="X431" s="61" t="s">
        <v>2183</v>
      </c>
      <c r="Y431" s="145"/>
      <c r="Z431" s="62"/>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row>
    <row r="432" ht="22.5" customHeight="1">
      <c r="A432" s="45">
        <v>431.0</v>
      </c>
      <c r="B432" s="45" t="s">
        <v>237</v>
      </c>
      <c r="C432" s="47" t="b">
        <v>1</v>
      </c>
      <c r="D432" s="57"/>
      <c r="E432" s="50" t="s">
        <v>8227</v>
      </c>
      <c r="F432" s="50" t="s">
        <v>8788</v>
      </c>
      <c r="G432" s="50" t="s">
        <v>1446</v>
      </c>
      <c r="H432" s="51" t="s">
        <v>9016</v>
      </c>
      <c r="I432" s="45" t="s">
        <v>9017</v>
      </c>
      <c r="K432" s="61" t="s">
        <v>2184</v>
      </c>
      <c r="L432" s="61" t="s">
        <v>2185</v>
      </c>
      <c r="S432" s="55"/>
      <c r="T432" s="57"/>
      <c r="U432" s="55"/>
      <c r="V432" s="55"/>
      <c r="W432" s="61" t="s">
        <v>2186</v>
      </c>
      <c r="X432" s="61" t="s">
        <v>2187</v>
      </c>
      <c r="Y432" s="145"/>
      <c r="Z432" s="58"/>
      <c r="AA432" s="69"/>
      <c r="AB432" s="69"/>
      <c r="AC432" s="69"/>
      <c r="AD432" s="69"/>
      <c r="AE432" s="69"/>
      <c r="AF432" s="69"/>
      <c r="AG432" s="69"/>
      <c r="AH432" s="69"/>
      <c r="AI432" s="69"/>
      <c r="AJ432" s="69"/>
      <c r="AK432" s="69"/>
      <c r="AL432" s="69"/>
      <c r="AM432" s="69"/>
      <c r="AN432" s="69"/>
      <c r="AO432" s="69"/>
      <c r="AP432" s="69"/>
      <c r="AQ432" s="69"/>
      <c r="AR432" s="69"/>
      <c r="AS432" s="69"/>
      <c r="AT432" s="69"/>
      <c r="AU432" s="69"/>
      <c r="AV432" s="69"/>
      <c r="AW432" s="69"/>
      <c r="AX432" s="69"/>
      <c r="AY432" s="69"/>
      <c r="AZ432" s="69"/>
      <c r="BA432" s="69"/>
      <c r="BB432" s="69"/>
      <c r="BC432" s="69"/>
      <c r="BD432" s="69"/>
      <c r="BE432" s="69"/>
      <c r="BF432" s="69"/>
      <c r="BG432" s="69"/>
      <c r="BH432" s="69"/>
      <c r="BI432" s="69"/>
      <c r="BJ432" s="69"/>
      <c r="BK432" s="69"/>
      <c r="BL432" s="69"/>
      <c r="BM432" s="69"/>
    </row>
    <row r="433" ht="22.5" customHeight="1">
      <c r="A433" s="45">
        <v>432.0</v>
      </c>
      <c r="B433" s="45" t="s">
        <v>237</v>
      </c>
      <c r="C433" s="47" t="b">
        <v>1</v>
      </c>
      <c r="D433" s="57"/>
      <c r="E433" s="50" t="s">
        <v>8227</v>
      </c>
      <c r="F433" s="50" t="s">
        <v>8788</v>
      </c>
      <c r="G433" s="50" t="s">
        <v>1446</v>
      </c>
      <c r="H433" s="51" t="s">
        <v>9022</v>
      </c>
      <c r="I433" s="45" t="s">
        <v>15957</v>
      </c>
      <c r="K433" s="61" t="s">
        <v>2188</v>
      </c>
      <c r="L433" s="61" t="s">
        <v>2189</v>
      </c>
      <c r="S433" s="55"/>
      <c r="T433" s="57"/>
      <c r="U433" s="55"/>
      <c r="V433" s="55"/>
      <c r="W433" s="61" t="s">
        <v>2190</v>
      </c>
      <c r="X433" s="61" t="s">
        <v>2191</v>
      </c>
      <c r="Y433" s="153"/>
      <c r="Z433" s="62"/>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row>
    <row r="434" ht="22.5" customHeight="1">
      <c r="A434" s="45">
        <v>433.0</v>
      </c>
      <c r="B434" s="45" t="s">
        <v>237</v>
      </c>
      <c r="C434" s="47" t="b">
        <v>1</v>
      </c>
      <c r="D434" s="57"/>
      <c r="E434" s="50" t="s">
        <v>8227</v>
      </c>
      <c r="F434" s="50" t="s">
        <v>8788</v>
      </c>
      <c r="G434" s="50" t="s">
        <v>1446</v>
      </c>
      <c r="H434" s="51" t="s">
        <v>9028</v>
      </c>
      <c r="I434" s="45" t="s">
        <v>9029</v>
      </c>
      <c r="K434" s="61" t="s">
        <v>2194</v>
      </c>
      <c r="L434" s="61" t="s">
        <v>2196</v>
      </c>
      <c r="S434" s="55"/>
      <c r="T434" s="57"/>
      <c r="U434" s="55"/>
      <c r="V434" s="55"/>
      <c r="W434" s="61" t="s">
        <v>2197</v>
      </c>
      <c r="X434" s="61" t="s">
        <v>2199</v>
      </c>
      <c r="Y434" s="145"/>
      <c r="Z434" s="58"/>
      <c r="AA434" s="69"/>
      <c r="AB434" s="69"/>
      <c r="AC434" s="69"/>
      <c r="AD434" s="69"/>
      <c r="AE434" s="69"/>
      <c r="AF434" s="69"/>
      <c r="AG434" s="69"/>
      <c r="AH434" s="69"/>
      <c r="AI434" s="69"/>
      <c r="AJ434" s="69"/>
      <c r="AK434" s="69"/>
      <c r="AL434" s="69"/>
      <c r="AM434" s="69"/>
      <c r="AN434" s="69"/>
      <c r="AO434" s="69"/>
      <c r="AP434" s="69"/>
      <c r="AQ434" s="69"/>
      <c r="AR434" s="69"/>
      <c r="AS434" s="69"/>
      <c r="AT434" s="69"/>
      <c r="AU434" s="69"/>
      <c r="AV434" s="69"/>
      <c r="AW434" s="69"/>
      <c r="AX434" s="69"/>
      <c r="AY434" s="69"/>
      <c r="AZ434" s="69"/>
      <c r="BA434" s="69"/>
      <c r="BB434" s="69"/>
      <c r="BC434" s="69"/>
      <c r="BD434" s="69"/>
      <c r="BE434" s="69"/>
      <c r="BF434" s="69"/>
      <c r="BG434" s="69"/>
      <c r="BH434" s="69"/>
      <c r="BI434" s="69"/>
      <c r="BJ434" s="69"/>
      <c r="BK434" s="69"/>
      <c r="BL434" s="69"/>
      <c r="BM434" s="69"/>
    </row>
    <row r="435" ht="22.5" customHeight="1">
      <c r="A435" s="45">
        <v>434.0</v>
      </c>
      <c r="B435" s="45" t="s">
        <v>237</v>
      </c>
      <c r="C435" s="47" t="b">
        <v>1</v>
      </c>
      <c r="D435" s="57"/>
      <c r="E435" s="50" t="s">
        <v>8227</v>
      </c>
      <c r="F435" s="50" t="s">
        <v>8788</v>
      </c>
      <c r="G435" s="50" t="s">
        <v>1446</v>
      </c>
      <c r="H435" s="51" t="s">
        <v>9034</v>
      </c>
      <c r="I435" s="45" t="s">
        <v>15958</v>
      </c>
      <c r="K435" s="61" t="s">
        <v>2200</v>
      </c>
      <c r="L435" s="61" t="s">
        <v>2201</v>
      </c>
      <c r="S435" s="55"/>
      <c r="T435" s="57"/>
      <c r="U435" s="55"/>
      <c r="V435" s="55"/>
      <c r="W435" s="61" t="s">
        <v>2202</v>
      </c>
      <c r="X435" s="61" t="s">
        <v>2204</v>
      </c>
      <c r="Y435" s="61" t="s">
        <v>2206</v>
      </c>
      <c r="Z435" s="62"/>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row>
    <row r="436" ht="22.5" customHeight="1">
      <c r="A436" s="45">
        <v>435.0</v>
      </c>
      <c r="B436" s="45" t="s">
        <v>237</v>
      </c>
      <c r="C436" s="47" t="b">
        <v>1</v>
      </c>
      <c r="D436" s="57"/>
      <c r="E436" s="50" t="s">
        <v>8227</v>
      </c>
      <c r="F436" s="50" t="s">
        <v>8788</v>
      </c>
      <c r="G436" s="50" t="s">
        <v>1446</v>
      </c>
      <c r="H436" s="51" t="s">
        <v>9040</v>
      </c>
      <c r="I436" s="45" t="s">
        <v>9041</v>
      </c>
      <c r="K436" s="61" t="s">
        <v>2208</v>
      </c>
      <c r="L436" s="61" t="s">
        <v>2209</v>
      </c>
      <c r="S436" s="55"/>
      <c r="T436" s="57"/>
      <c r="U436" s="55"/>
      <c r="V436" s="55"/>
      <c r="W436" s="61" t="s">
        <v>2210</v>
      </c>
      <c r="X436" s="61" t="s">
        <v>2211</v>
      </c>
      <c r="Y436" s="153"/>
      <c r="Z436" s="58"/>
      <c r="AA436" s="69"/>
      <c r="AB436" s="69"/>
      <c r="AC436" s="69"/>
      <c r="AD436" s="69"/>
      <c r="AE436" s="69"/>
      <c r="AF436" s="69"/>
      <c r="AG436" s="69"/>
      <c r="AH436" s="69"/>
      <c r="AI436" s="69"/>
      <c r="AJ436" s="69"/>
      <c r="AK436" s="69"/>
      <c r="AL436" s="69"/>
      <c r="AM436" s="69"/>
      <c r="AN436" s="69"/>
      <c r="AO436" s="69"/>
      <c r="AP436" s="69"/>
      <c r="AQ436" s="69"/>
      <c r="AR436" s="69"/>
      <c r="AS436" s="69"/>
      <c r="AT436" s="69"/>
      <c r="AU436" s="69"/>
      <c r="AV436" s="69"/>
      <c r="AW436" s="69"/>
      <c r="AX436" s="69"/>
      <c r="AY436" s="69"/>
      <c r="AZ436" s="69"/>
      <c r="BA436" s="69"/>
      <c r="BB436" s="69"/>
      <c r="BC436" s="69"/>
      <c r="BD436" s="69"/>
      <c r="BE436" s="69"/>
      <c r="BF436" s="69"/>
      <c r="BG436" s="69"/>
      <c r="BH436" s="69"/>
      <c r="BI436" s="69"/>
      <c r="BJ436" s="69"/>
      <c r="BK436" s="69"/>
      <c r="BL436" s="69"/>
      <c r="BM436" s="69"/>
    </row>
    <row r="437" ht="22.5" customHeight="1">
      <c r="A437" s="45">
        <v>436.0</v>
      </c>
      <c r="B437" s="45" t="s">
        <v>237</v>
      </c>
      <c r="C437" s="47" t="b">
        <v>1</v>
      </c>
      <c r="D437" s="57"/>
      <c r="E437" s="50" t="s">
        <v>8227</v>
      </c>
      <c r="F437" s="50" t="s">
        <v>8788</v>
      </c>
      <c r="G437" s="50" t="s">
        <v>1446</v>
      </c>
      <c r="H437" s="51" t="s">
        <v>9045</v>
      </c>
      <c r="I437" s="45" t="s">
        <v>15959</v>
      </c>
      <c r="K437" s="61" t="s">
        <v>2212</v>
      </c>
      <c r="L437" s="61" t="s">
        <v>2213</v>
      </c>
      <c r="S437" s="55"/>
      <c r="T437" s="57"/>
      <c r="U437" s="55"/>
      <c r="V437" s="55"/>
      <c r="W437" s="61" t="s">
        <v>2214</v>
      </c>
      <c r="X437" s="61" t="s">
        <v>2215</v>
      </c>
      <c r="Y437" s="61" t="s">
        <v>2216</v>
      </c>
      <c r="Z437" s="62"/>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row>
    <row r="438" ht="22.5" customHeight="1">
      <c r="A438" s="45">
        <v>437.0</v>
      </c>
      <c r="B438" s="45" t="s">
        <v>237</v>
      </c>
      <c r="C438" s="47" t="b">
        <v>1</v>
      </c>
      <c r="D438" s="57"/>
      <c r="E438" s="50" t="s">
        <v>8227</v>
      </c>
      <c r="F438" s="50" t="s">
        <v>8788</v>
      </c>
      <c r="G438" s="50" t="s">
        <v>1446</v>
      </c>
      <c r="H438" s="51" t="s">
        <v>9052</v>
      </c>
      <c r="I438" s="45" t="s">
        <v>9053</v>
      </c>
      <c r="K438" s="61" t="s">
        <v>2217</v>
      </c>
      <c r="L438" s="61" t="s">
        <v>2218</v>
      </c>
      <c r="S438" s="55"/>
      <c r="T438" s="57"/>
      <c r="U438" s="55"/>
      <c r="V438" s="55"/>
      <c r="W438" s="61" t="s">
        <v>2219</v>
      </c>
      <c r="X438" s="61" t="s">
        <v>2220</v>
      </c>
      <c r="Y438" s="145"/>
      <c r="Z438" s="58"/>
      <c r="AA438" s="69"/>
      <c r="AB438" s="69"/>
      <c r="AC438" s="69"/>
      <c r="AD438" s="69"/>
      <c r="AE438" s="69"/>
      <c r="AF438" s="69"/>
      <c r="AG438" s="69"/>
      <c r="AH438" s="69"/>
      <c r="AI438" s="69"/>
      <c r="AJ438" s="69"/>
      <c r="AK438" s="69"/>
      <c r="AL438" s="69"/>
      <c r="AM438" s="69"/>
      <c r="AN438" s="69"/>
      <c r="AO438" s="69"/>
      <c r="AP438" s="69"/>
      <c r="AQ438" s="69"/>
      <c r="AR438" s="69"/>
      <c r="AS438" s="69"/>
      <c r="AT438" s="69"/>
      <c r="AU438" s="69"/>
      <c r="AV438" s="69"/>
      <c r="AW438" s="69"/>
      <c r="AX438" s="69"/>
      <c r="AY438" s="69"/>
      <c r="AZ438" s="69"/>
      <c r="BA438" s="69"/>
      <c r="BB438" s="69"/>
      <c r="BC438" s="69"/>
      <c r="BD438" s="69"/>
      <c r="BE438" s="69"/>
      <c r="BF438" s="69"/>
      <c r="BG438" s="69"/>
      <c r="BH438" s="69"/>
      <c r="BI438" s="69"/>
      <c r="BJ438" s="69"/>
      <c r="BK438" s="69"/>
      <c r="BL438" s="69"/>
      <c r="BM438" s="69"/>
    </row>
    <row r="439" ht="22.5" customHeight="1">
      <c r="A439" s="45">
        <v>438.0</v>
      </c>
      <c r="B439" s="45" t="s">
        <v>237</v>
      </c>
      <c r="C439" s="47" t="b">
        <v>1</v>
      </c>
      <c r="D439" s="57"/>
      <c r="E439" s="50" t="s">
        <v>8227</v>
      </c>
      <c r="F439" s="50" t="s">
        <v>8788</v>
      </c>
      <c r="G439" s="50" t="s">
        <v>1446</v>
      </c>
      <c r="H439" s="51" t="s">
        <v>9058</v>
      </c>
      <c r="I439" s="45" t="s">
        <v>15960</v>
      </c>
      <c r="K439" s="61" t="s">
        <v>2221</v>
      </c>
      <c r="L439" s="61" t="s">
        <v>2222</v>
      </c>
      <c r="S439" s="55"/>
      <c r="T439" s="57"/>
      <c r="U439" s="55"/>
      <c r="V439" s="55"/>
      <c r="W439" s="61" t="s">
        <v>2223</v>
      </c>
      <c r="X439" s="61" t="s">
        <v>2224</v>
      </c>
      <c r="Y439" s="61" t="s">
        <v>2225</v>
      </c>
      <c r="Z439" s="62"/>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row>
    <row r="440" ht="22.5" customHeight="1">
      <c r="A440" s="45">
        <v>439.0</v>
      </c>
      <c r="B440" s="45" t="s">
        <v>237</v>
      </c>
      <c r="C440" s="47" t="b">
        <v>1</v>
      </c>
      <c r="D440" s="57"/>
      <c r="E440" s="50" t="s">
        <v>8227</v>
      </c>
      <c r="F440" s="50" t="s">
        <v>8788</v>
      </c>
      <c r="G440" s="50" t="s">
        <v>1446</v>
      </c>
      <c r="H440" s="51" t="s">
        <v>9064</v>
      </c>
      <c r="I440" s="45" t="s">
        <v>9065</v>
      </c>
      <c r="K440" s="61" t="s">
        <v>2226</v>
      </c>
      <c r="L440" s="61" t="s">
        <v>2227</v>
      </c>
      <c r="S440" s="55"/>
      <c r="T440" s="57"/>
      <c r="U440" s="55"/>
      <c r="V440" s="55"/>
      <c r="W440" s="61" t="s">
        <v>2228</v>
      </c>
      <c r="X440" s="61" t="s">
        <v>2229</v>
      </c>
      <c r="Y440" s="145"/>
      <c r="Z440" s="58"/>
      <c r="AA440" s="69"/>
      <c r="AB440" s="69"/>
      <c r="AC440" s="69"/>
      <c r="AD440" s="69"/>
      <c r="AE440" s="69"/>
      <c r="AF440" s="69"/>
      <c r="AG440" s="69"/>
      <c r="AH440" s="69"/>
      <c r="AI440" s="69"/>
      <c r="AJ440" s="69"/>
      <c r="AK440" s="69"/>
      <c r="AL440" s="69"/>
      <c r="AM440" s="69"/>
      <c r="AN440" s="69"/>
      <c r="AO440" s="69"/>
      <c r="AP440" s="69"/>
      <c r="AQ440" s="69"/>
      <c r="AR440" s="69"/>
      <c r="AS440" s="69"/>
      <c r="AT440" s="69"/>
      <c r="AU440" s="69"/>
      <c r="AV440" s="69"/>
      <c r="AW440" s="69"/>
      <c r="AX440" s="69"/>
      <c r="AY440" s="69"/>
      <c r="AZ440" s="69"/>
      <c r="BA440" s="69"/>
      <c r="BB440" s="69"/>
      <c r="BC440" s="69"/>
      <c r="BD440" s="69"/>
      <c r="BE440" s="69"/>
      <c r="BF440" s="69"/>
      <c r="BG440" s="69"/>
      <c r="BH440" s="69"/>
      <c r="BI440" s="69"/>
      <c r="BJ440" s="69"/>
      <c r="BK440" s="69"/>
      <c r="BL440" s="69"/>
      <c r="BM440" s="69"/>
    </row>
    <row r="441" ht="22.5" customHeight="1">
      <c r="A441" s="45">
        <v>440.0</v>
      </c>
      <c r="B441" s="45" t="s">
        <v>237</v>
      </c>
      <c r="C441" s="47" t="b">
        <v>1</v>
      </c>
      <c r="D441" s="57"/>
      <c r="E441" s="50" t="s">
        <v>8227</v>
      </c>
      <c r="F441" s="50" t="s">
        <v>8788</v>
      </c>
      <c r="G441" s="50" t="s">
        <v>1446</v>
      </c>
      <c r="H441" s="51" t="s">
        <v>9070</v>
      </c>
      <c r="I441" s="45" t="s">
        <v>15961</v>
      </c>
      <c r="K441" s="61" t="s">
        <v>2230</v>
      </c>
      <c r="L441" s="61" t="s">
        <v>2231</v>
      </c>
      <c r="S441" s="55"/>
      <c r="T441" s="57"/>
      <c r="U441" s="55"/>
      <c r="V441" s="55"/>
      <c r="W441" s="61" t="s">
        <v>2232</v>
      </c>
      <c r="X441" s="61" t="s">
        <v>2233</v>
      </c>
      <c r="Y441" s="61" t="s">
        <v>2234</v>
      </c>
      <c r="Z441" s="62"/>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row>
    <row r="442" ht="22.5" customHeight="1">
      <c r="A442" s="45">
        <v>441.0</v>
      </c>
      <c r="B442" s="45" t="s">
        <v>237</v>
      </c>
      <c r="C442" s="47" t="b">
        <v>1</v>
      </c>
      <c r="D442" s="57"/>
      <c r="E442" s="50" t="s">
        <v>8227</v>
      </c>
      <c r="F442" s="50" t="s">
        <v>8788</v>
      </c>
      <c r="G442" s="50" t="s">
        <v>1446</v>
      </c>
      <c r="H442" s="51" t="s">
        <v>9077</v>
      </c>
      <c r="I442" s="45" t="s">
        <v>9078</v>
      </c>
      <c r="K442" s="61" t="s">
        <v>2235</v>
      </c>
      <c r="L442" s="61" t="s">
        <v>2236</v>
      </c>
      <c r="S442" s="55"/>
      <c r="T442" s="57"/>
      <c r="U442" s="55"/>
      <c r="V442" s="55"/>
      <c r="W442" s="61" t="s">
        <v>2237</v>
      </c>
      <c r="X442" s="61" t="s">
        <v>2238</v>
      </c>
      <c r="Y442" s="153"/>
      <c r="Z442" s="58"/>
      <c r="AA442" s="69"/>
      <c r="AB442" s="69"/>
      <c r="AC442" s="69"/>
      <c r="AD442" s="69"/>
      <c r="AE442" s="69"/>
      <c r="AF442" s="69"/>
      <c r="AG442" s="69"/>
      <c r="AH442" s="69"/>
      <c r="AI442" s="69"/>
      <c r="AJ442" s="69"/>
      <c r="AK442" s="69"/>
      <c r="AL442" s="69"/>
      <c r="AM442" s="69"/>
      <c r="AN442" s="69"/>
      <c r="AO442" s="69"/>
      <c r="AP442" s="69"/>
      <c r="AQ442" s="69"/>
      <c r="AR442" s="69"/>
      <c r="AS442" s="69"/>
      <c r="AT442" s="69"/>
      <c r="AU442" s="69"/>
      <c r="AV442" s="69"/>
      <c r="AW442" s="69"/>
      <c r="AX442" s="69"/>
      <c r="AY442" s="69"/>
      <c r="AZ442" s="69"/>
      <c r="BA442" s="69"/>
      <c r="BB442" s="69"/>
      <c r="BC442" s="69"/>
      <c r="BD442" s="69"/>
      <c r="BE442" s="69"/>
      <c r="BF442" s="69"/>
      <c r="BG442" s="69"/>
      <c r="BH442" s="69"/>
      <c r="BI442" s="69"/>
      <c r="BJ442" s="69"/>
      <c r="BK442" s="69"/>
      <c r="BL442" s="69"/>
      <c r="BM442" s="69"/>
    </row>
    <row r="443" ht="22.5" customHeight="1">
      <c r="A443" s="45">
        <v>442.0</v>
      </c>
      <c r="B443" s="45" t="s">
        <v>237</v>
      </c>
      <c r="C443" s="47" t="b">
        <v>1</v>
      </c>
      <c r="D443" s="57"/>
      <c r="E443" s="50" t="s">
        <v>8227</v>
      </c>
      <c r="F443" s="50" t="s">
        <v>8788</v>
      </c>
      <c r="G443" s="50" t="s">
        <v>1446</v>
      </c>
      <c r="H443" s="51" t="s">
        <v>9083</v>
      </c>
      <c r="I443" s="45" t="s">
        <v>15962</v>
      </c>
      <c r="K443" s="61" t="s">
        <v>2241</v>
      </c>
      <c r="L443" s="61" t="s">
        <v>2242</v>
      </c>
      <c r="S443" s="55"/>
      <c r="T443" s="57"/>
      <c r="U443" s="55"/>
      <c r="V443" s="55"/>
      <c r="W443" s="61" t="s">
        <v>2243</v>
      </c>
      <c r="X443" s="61" t="s">
        <v>2244</v>
      </c>
      <c r="Y443" s="145"/>
      <c r="Z443" s="62"/>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row>
    <row r="444" ht="22.5" customHeight="1">
      <c r="A444" s="45">
        <v>443.0</v>
      </c>
      <c r="B444" s="45" t="s">
        <v>237</v>
      </c>
      <c r="C444" s="47" t="b">
        <v>1</v>
      </c>
      <c r="D444" s="57"/>
      <c r="E444" s="50" t="s">
        <v>8227</v>
      </c>
      <c r="F444" s="50" t="s">
        <v>8788</v>
      </c>
      <c r="G444" s="50" t="s">
        <v>1446</v>
      </c>
      <c r="H444" s="51" t="s">
        <v>9088</v>
      </c>
      <c r="I444" s="45" t="s">
        <v>9089</v>
      </c>
      <c r="K444" s="61" t="s">
        <v>2245</v>
      </c>
      <c r="L444" s="61" t="s">
        <v>2246</v>
      </c>
      <c r="S444" s="55"/>
      <c r="T444" s="57"/>
      <c r="U444" s="55"/>
      <c r="V444" s="55"/>
      <c r="W444" s="61" t="s">
        <v>2247</v>
      </c>
      <c r="X444" s="61" t="s">
        <v>2248</v>
      </c>
      <c r="Y444" s="145"/>
      <c r="Z444" s="58"/>
      <c r="AA444" s="69"/>
      <c r="AB444" s="69"/>
      <c r="AC444" s="69"/>
      <c r="AD444" s="69"/>
      <c r="AE444" s="69"/>
      <c r="AF444" s="69"/>
      <c r="AG444" s="69"/>
      <c r="AH444" s="69"/>
      <c r="AI444" s="69"/>
      <c r="AJ444" s="69"/>
      <c r="AK444" s="69"/>
      <c r="AL444" s="69"/>
      <c r="AM444" s="69"/>
      <c r="AN444" s="69"/>
      <c r="AO444" s="69"/>
      <c r="AP444" s="69"/>
      <c r="AQ444" s="69"/>
      <c r="AR444" s="69"/>
      <c r="AS444" s="69"/>
      <c r="AT444" s="69"/>
      <c r="AU444" s="69"/>
      <c r="AV444" s="69"/>
      <c r="AW444" s="69"/>
      <c r="AX444" s="69"/>
      <c r="AY444" s="69"/>
      <c r="AZ444" s="69"/>
      <c r="BA444" s="69"/>
      <c r="BB444" s="69"/>
      <c r="BC444" s="69"/>
      <c r="BD444" s="69"/>
      <c r="BE444" s="69"/>
      <c r="BF444" s="69"/>
      <c r="BG444" s="69"/>
      <c r="BH444" s="69"/>
      <c r="BI444" s="69"/>
      <c r="BJ444" s="69"/>
      <c r="BK444" s="69"/>
      <c r="BL444" s="69"/>
      <c r="BM444" s="69"/>
    </row>
    <row r="445" ht="22.5" customHeight="1">
      <c r="A445" s="45">
        <v>444.0</v>
      </c>
      <c r="B445" s="45" t="s">
        <v>237</v>
      </c>
      <c r="C445" s="47" t="b">
        <v>1</v>
      </c>
      <c r="D445" s="57"/>
      <c r="E445" s="50" t="s">
        <v>8227</v>
      </c>
      <c r="F445" s="50" t="s">
        <v>8788</v>
      </c>
      <c r="G445" s="50" t="s">
        <v>1446</v>
      </c>
      <c r="H445" s="51" t="s">
        <v>9094</v>
      </c>
      <c r="I445" s="45" t="s">
        <v>15963</v>
      </c>
      <c r="K445" s="61" t="s">
        <v>2249</v>
      </c>
      <c r="L445" s="61" t="s">
        <v>2250</v>
      </c>
      <c r="S445" s="55"/>
      <c r="T445" s="57"/>
      <c r="U445" s="55"/>
      <c r="V445" s="55"/>
      <c r="W445" s="61" t="s">
        <v>2251</v>
      </c>
      <c r="X445" s="61" t="s">
        <v>2252</v>
      </c>
      <c r="Y445" s="61" t="s">
        <v>2253</v>
      </c>
      <c r="Z445" s="62"/>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row>
    <row r="446" ht="22.5" customHeight="1">
      <c r="A446" s="45">
        <v>445.0</v>
      </c>
      <c r="B446" s="45" t="s">
        <v>237</v>
      </c>
      <c r="C446" s="47" t="b">
        <v>1</v>
      </c>
      <c r="D446" s="57"/>
      <c r="E446" s="50" t="s">
        <v>8227</v>
      </c>
      <c r="F446" s="50" t="s">
        <v>8788</v>
      </c>
      <c r="G446" s="50" t="s">
        <v>1446</v>
      </c>
      <c r="H446" s="51" t="s">
        <v>9100</v>
      </c>
      <c r="I446" s="45" t="s">
        <v>9101</v>
      </c>
      <c r="K446" s="61" t="s">
        <v>2254</v>
      </c>
      <c r="L446" s="61" t="s">
        <v>2168</v>
      </c>
      <c r="S446" s="55"/>
      <c r="T446" s="57"/>
      <c r="U446" s="55"/>
      <c r="V446" s="55"/>
      <c r="W446" s="61" t="s">
        <v>2255</v>
      </c>
      <c r="X446" s="61" t="s">
        <v>2256</v>
      </c>
      <c r="Y446" s="145"/>
      <c r="Z446" s="58"/>
      <c r="AA446" s="69"/>
      <c r="AB446" s="69"/>
      <c r="AC446" s="69"/>
      <c r="AD446" s="69"/>
      <c r="AE446" s="69"/>
      <c r="AF446" s="69"/>
      <c r="AG446" s="69"/>
      <c r="AH446" s="69"/>
      <c r="AI446" s="69"/>
      <c r="AJ446" s="69"/>
      <c r="AK446" s="69"/>
      <c r="AL446" s="69"/>
      <c r="AM446" s="69"/>
      <c r="AN446" s="69"/>
      <c r="AO446" s="69"/>
      <c r="AP446" s="69"/>
      <c r="AQ446" s="69"/>
      <c r="AR446" s="69"/>
      <c r="AS446" s="69"/>
      <c r="AT446" s="69"/>
      <c r="AU446" s="69"/>
      <c r="AV446" s="69"/>
      <c r="AW446" s="69"/>
      <c r="AX446" s="69"/>
      <c r="AY446" s="69"/>
      <c r="AZ446" s="69"/>
      <c r="BA446" s="69"/>
      <c r="BB446" s="69"/>
      <c r="BC446" s="69"/>
      <c r="BD446" s="69"/>
      <c r="BE446" s="69"/>
      <c r="BF446" s="69"/>
      <c r="BG446" s="69"/>
      <c r="BH446" s="69"/>
      <c r="BI446" s="69"/>
      <c r="BJ446" s="69"/>
      <c r="BK446" s="69"/>
      <c r="BL446" s="69"/>
      <c r="BM446" s="69"/>
    </row>
    <row r="447" ht="22.5" customHeight="1">
      <c r="A447" s="45">
        <v>446.0</v>
      </c>
      <c r="B447" s="45" t="s">
        <v>237</v>
      </c>
      <c r="C447" s="47" t="b">
        <v>1</v>
      </c>
      <c r="D447" s="57"/>
      <c r="E447" s="50" t="s">
        <v>8227</v>
      </c>
      <c r="F447" s="50" t="s">
        <v>8788</v>
      </c>
      <c r="G447" s="50" t="s">
        <v>1446</v>
      </c>
      <c r="H447" s="51" t="s">
        <v>9105</v>
      </c>
      <c r="I447" s="45" t="s">
        <v>15964</v>
      </c>
      <c r="K447" s="61" t="s">
        <v>2257</v>
      </c>
      <c r="L447" s="61" t="s">
        <v>2258</v>
      </c>
      <c r="S447" s="55"/>
      <c r="T447" s="57"/>
      <c r="U447" s="55"/>
      <c r="V447" s="55"/>
      <c r="W447" s="61" t="s">
        <v>2259</v>
      </c>
      <c r="X447" s="61" t="s">
        <v>2260</v>
      </c>
      <c r="Y447" s="145"/>
      <c r="Z447" s="62"/>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row>
    <row r="448" ht="22.5" customHeight="1">
      <c r="A448" s="45">
        <v>447.0</v>
      </c>
      <c r="B448" s="45" t="s">
        <v>237</v>
      </c>
      <c r="C448" s="47" t="b">
        <v>1</v>
      </c>
      <c r="D448" s="57"/>
      <c r="E448" s="50" t="s">
        <v>8227</v>
      </c>
      <c r="F448" s="50" t="s">
        <v>8788</v>
      </c>
      <c r="G448" s="50" t="s">
        <v>1446</v>
      </c>
      <c r="H448" s="51" t="s">
        <v>9111</v>
      </c>
      <c r="I448" s="45" t="s">
        <v>9112</v>
      </c>
      <c r="K448" s="61" t="s">
        <v>2261</v>
      </c>
      <c r="L448" s="61" t="s">
        <v>2262</v>
      </c>
      <c r="S448" s="55"/>
      <c r="T448" s="57"/>
      <c r="U448" s="55"/>
      <c r="V448" s="55"/>
      <c r="W448" s="61" t="s">
        <v>2263</v>
      </c>
      <c r="X448" s="61" t="s">
        <v>2264</v>
      </c>
      <c r="Y448" s="153"/>
      <c r="Z448" s="58"/>
      <c r="AA448" s="69"/>
      <c r="AB448" s="69"/>
      <c r="AC448" s="69"/>
      <c r="AD448" s="69"/>
      <c r="AE448" s="69"/>
      <c r="AF448" s="69"/>
      <c r="AG448" s="69"/>
      <c r="AH448" s="69"/>
      <c r="AI448" s="69"/>
      <c r="AJ448" s="69"/>
      <c r="AK448" s="69"/>
      <c r="AL448" s="69"/>
      <c r="AM448" s="69"/>
      <c r="AN448" s="69"/>
      <c r="AO448" s="69"/>
      <c r="AP448" s="69"/>
      <c r="AQ448" s="69"/>
      <c r="AR448" s="69"/>
      <c r="AS448" s="69"/>
      <c r="AT448" s="69"/>
      <c r="AU448" s="69"/>
      <c r="AV448" s="69"/>
      <c r="AW448" s="69"/>
      <c r="AX448" s="69"/>
      <c r="AY448" s="69"/>
      <c r="AZ448" s="69"/>
      <c r="BA448" s="69"/>
      <c r="BB448" s="69"/>
      <c r="BC448" s="69"/>
      <c r="BD448" s="69"/>
      <c r="BE448" s="69"/>
      <c r="BF448" s="69"/>
      <c r="BG448" s="69"/>
      <c r="BH448" s="69"/>
      <c r="BI448" s="69"/>
      <c r="BJ448" s="69"/>
      <c r="BK448" s="69"/>
      <c r="BL448" s="69"/>
      <c r="BM448" s="69"/>
    </row>
    <row r="449" ht="22.5" customHeight="1">
      <c r="A449" s="45">
        <v>448.0</v>
      </c>
      <c r="B449" s="45" t="s">
        <v>237</v>
      </c>
      <c r="C449" s="47" t="b">
        <v>1</v>
      </c>
      <c r="D449" s="57"/>
      <c r="E449" s="50" t="s">
        <v>8227</v>
      </c>
      <c r="F449" s="50" t="s">
        <v>8788</v>
      </c>
      <c r="G449" s="50" t="s">
        <v>1446</v>
      </c>
      <c r="H449" s="51" t="s">
        <v>9117</v>
      </c>
      <c r="I449" s="45" t="s">
        <v>15965</v>
      </c>
      <c r="K449" s="61" t="s">
        <v>2265</v>
      </c>
      <c r="L449" s="61" t="s">
        <v>2266</v>
      </c>
      <c r="S449" s="55"/>
      <c r="T449" s="57"/>
      <c r="U449" s="55"/>
      <c r="V449" s="55"/>
      <c r="W449" s="61" t="s">
        <v>2267</v>
      </c>
      <c r="X449" s="61" t="s">
        <v>2268</v>
      </c>
      <c r="Y449" s="145"/>
      <c r="Z449" s="62"/>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row>
    <row r="450" ht="22.5" customHeight="1">
      <c r="A450" s="45">
        <v>449.0</v>
      </c>
      <c r="B450" s="45" t="s">
        <v>237</v>
      </c>
      <c r="C450" s="47" t="b">
        <v>1</v>
      </c>
      <c r="D450" s="57"/>
      <c r="E450" s="50" t="s">
        <v>8227</v>
      </c>
      <c r="F450" s="50" t="s">
        <v>8788</v>
      </c>
      <c r="G450" s="50" t="s">
        <v>1446</v>
      </c>
      <c r="H450" s="51" t="s">
        <v>9122</v>
      </c>
      <c r="I450" s="45" t="s">
        <v>9123</v>
      </c>
      <c r="K450" s="61" t="s">
        <v>2269</v>
      </c>
      <c r="L450" s="61" t="s">
        <v>2270</v>
      </c>
      <c r="S450" s="55"/>
      <c r="T450" s="57"/>
      <c r="U450" s="55"/>
      <c r="V450" s="55"/>
      <c r="W450" s="61" t="s">
        <v>2271</v>
      </c>
      <c r="X450" s="61" t="s">
        <v>2272</v>
      </c>
      <c r="Y450" s="145"/>
      <c r="Z450" s="58"/>
      <c r="AA450" s="69"/>
      <c r="AB450" s="69"/>
      <c r="AC450" s="69"/>
      <c r="AD450" s="69"/>
      <c r="AE450" s="69"/>
      <c r="AF450" s="69"/>
      <c r="AG450" s="69"/>
      <c r="AH450" s="69"/>
      <c r="AI450" s="69"/>
      <c r="AJ450" s="69"/>
      <c r="AK450" s="69"/>
      <c r="AL450" s="69"/>
      <c r="AM450" s="69"/>
      <c r="AN450" s="69"/>
      <c r="AO450" s="69"/>
      <c r="AP450" s="69"/>
      <c r="AQ450" s="69"/>
      <c r="AR450" s="69"/>
      <c r="AS450" s="69"/>
      <c r="AT450" s="69"/>
      <c r="AU450" s="69"/>
      <c r="AV450" s="69"/>
      <c r="AW450" s="69"/>
      <c r="AX450" s="69"/>
      <c r="AY450" s="69"/>
      <c r="AZ450" s="69"/>
      <c r="BA450" s="69"/>
      <c r="BB450" s="69"/>
      <c r="BC450" s="69"/>
      <c r="BD450" s="69"/>
      <c r="BE450" s="69"/>
      <c r="BF450" s="69"/>
      <c r="BG450" s="69"/>
      <c r="BH450" s="69"/>
      <c r="BI450" s="69"/>
      <c r="BJ450" s="69"/>
      <c r="BK450" s="69"/>
      <c r="BL450" s="69"/>
      <c r="BM450" s="69"/>
    </row>
    <row r="451" ht="22.5" customHeight="1">
      <c r="A451" s="45">
        <v>450.0</v>
      </c>
      <c r="B451" s="45" t="s">
        <v>237</v>
      </c>
      <c r="C451" s="47" t="b">
        <v>1</v>
      </c>
      <c r="D451" s="57"/>
      <c r="E451" s="50" t="s">
        <v>8227</v>
      </c>
      <c r="F451" s="50" t="s">
        <v>8788</v>
      </c>
      <c r="G451" s="50" t="s">
        <v>1446</v>
      </c>
      <c r="H451" s="51" t="s">
        <v>9127</v>
      </c>
      <c r="I451" s="45" t="s">
        <v>15966</v>
      </c>
      <c r="K451" s="61" t="s">
        <v>2273</v>
      </c>
      <c r="L451" s="61" t="s">
        <v>2274</v>
      </c>
      <c r="S451" s="55"/>
      <c r="T451" s="57"/>
      <c r="U451" s="55"/>
      <c r="V451" s="55"/>
      <c r="W451" s="61" t="s">
        <v>2275</v>
      </c>
      <c r="X451" s="61" t="s">
        <v>2276</v>
      </c>
      <c r="Y451" s="61" t="s">
        <v>2277</v>
      </c>
      <c r="Z451" s="62"/>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row>
    <row r="452" ht="22.5" customHeight="1">
      <c r="A452" s="45">
        <v>451.0</v>
      </c>
      <c r="B452" s="45" t="s">
        <v>237</v>
      </c>
      <c r="C452" s="47" t="b">
        <v>1</v>
      </c>
      <c r="D452" s="57"/>
      <c r="E452" s="50" t="s">
        <v>8227</v>
      </c>
      <c r="F452" s="50" t="s">
        <v>8788</v>
      </c>
      <c r="G452" s="50" t="s">
        <v>1446</v>
      </c>
      <c r="H452" s="51" t="s">
        <v>9133</v>
      </c>
      <c r="I452" s="45" t="s">
        <v>15967</v>
      </c>
      <c r="K452" s="61" t="s">
        <v>2278</v>
      </c>
      <c r="L452" s="61" t="s">
        <v>2279</v>
      </c>
      <c r="S452" s="55"/>
      <c r="T452" s="57"/>
      <c r="U452" s="55"/>
      <c r="V452" s="55"/>
      <c r="W452" s="61" t="s">
        <v>2280</v>
      </c>
      <c r="X452" s="61" t="s">
        <v>2281</v>
      </c>
      <c r="Y452" s="145"/>
      <c r="Z452" s="58"/>
      <c r="AA452" s="69"/>
      <c r="AB452" s="69"/>
      <c r="AC452" s="69"/>
      <c r="AD452" s="69"/>
      <c r="AE452" s="69"/>
      <c r="AF452" s="69"/>
      <c r="AG452" s="69"/>
      <c r="AH452" s="69"/>
      <c r="AI452" s="69"/>
      <c r="AJ452" s="69"/>
      <c r="AK452" s="69"/>
      <c r="AL452" s="69"/>
      <c r="AM452" s="69"/>
      <c r="AN452" s="69"/>
      <c r="AO452" s="69"/>
      <c r="AP452" s="69"/>
      <c r="AQ452" s="69"/>
      <c r="AR452" s="69"/>
      <c r="AS452" s="69"/>
      <c r="AT452" s="69"/>
      <c r="AU452" s="69"/>
      <c r="AV452" s="69"/>
      <c r="AW452" s="69"/>
      <c r="AX452" s="69"/>
      <c r="AY452" s="69"/>
      <c r="AZ452" s="69"/>
      <c r="BA452" s="69"/>
      <c r="BB452" s="69"/>
      <c r="BC452" s="69"/>
      <c r="BD452" s="69"/>
      <c r="BE452" s="69"/>
      <c r="BF452" s="69"/>
      <c r="BG452" s="69"/>
      <c r="BH452" s="69"/>
      <c r="BI452" s="69"/>
      <c r="BJ452" s="69"/>
      <c r="BK452" s="69"/>
      <c r="BL452" s="69"/>
      <c r="BM452" s="69"/>
    </row>
    <row r="453" ht="22.5" customHeight="1">
      <c r="A453" s="45">
        <v>452.0</v>
      </c>
      <c r="B453" s="45" t="s">
        <v>237</v>
      </c>
      <c r="C453" s="47" t="b">
        <v>1</v>
      </c>
      <c r="D453" s="57"/>
      <c r="E453" s="50" t="s">
        <v>8227</v>
      </c>
      <c r="F453" s="50" t="s">
        <v>8788</v>
      </c>
      <c r="G453" s="50" t="s">
        <v>1446</v>
      </c>
      <c r="H453" s="51" t="s">
        <v>9137</v>
      </c>
      <c r="I453" s="45" t="s">
        <v>15968</v>
      </c>
      <c r="K453" s="61" t="s">
        <v>2282</v>
      </c>
      <c r="L453" s="61" t="s">
        <v>2283</v>
      </c>
      <c r="S453" s="55"/>
      <c r="T453" s="57"/>
      <c r="U453" s="55"/>
      <c r="V453" s="55"/>
      <c r="W453" s="61" t="s">
        <v>2284</v>
      </c>
      <c r="X453" s="61" t="s">
        <v>2285</v>
      </c>
      <c r="Y453" s="61" t="s">
        <v>2286</v>
      </c>
      <c r="Z453" s="62"/>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row>
    <row r="454" ht="22.5" customHeight="1">
      <c r="A454" s="45">
        <v>453.0</v>
      </c>
      <c r="B454" s="45" t="s">
        <v>237</v>
      </c>
      <c r="C454" s="47" t="b">
        <v>1</v>
      </c>
      <c r="D454" s="57"/>
      <c r="E454" s="50" t="s">
        <v>8227</v>
      </c>
      <c r="F454" s="50" t="s">
        <v>8788</v>
      </c>
      <c r="G454" s="50" t="s">
        <v>1446</v>
      </c>
      <c r="H454" s="51" t="s">
        <v>9143</v>
      </c>
      <c r="I454" s="45" t="s">
        <v>15969</v>
      </c>
      <c r="K454" s="61" t="s">
        <v>2288</v>
      </c>
      <c r="L454" s="61" t="s">
        <v>2290</v>
      </c>
      <c r="S454" s="55"/>
      <c r="T454" s="57"/>
      <c r="U454" s="55"/>
      <c r="V454" s="55"/>
      <c r="W454" s="61" t="s">
        <v>2291</v>
      </c>
      <c r="X454" s="61" t="s">
        <v>2292</v>
      </c>
      <c r="Y454" s="153"/>
      <c r="Z454" s="58"/>
      <c r="AA454" s="69"/>
      <c r="AB454" s="69"/>
      <c r="AC454" s="69"/>
      <c r="AD454" s="69"/>
      <c r="AE454" s="69"/>
      <c r="AF454" s="69"/>
      <c r="AG454" s="69"/>
      <c r="AH454" s="69"/>
      <c r="AI454" s="69"/>
      <c r="AJ454" s="69"/>
      <c r="AK454" s="69"/>
      <c r="AL454" s="69"/>
      <c r="AM454" s="69"/>
      <c r="AN454" s="69"/>
      <c r="AO454" s="69"/>
      <c r="AP454" s="69"/>
      <c r="AQ454" s="69"/>
      <c r="AR454" s="69"/>
      <c r="AS454" s="69"/>
      <c r="AT454" s="69"/>
      <c r="AU454" s="69"/>
      <c r="AV454" s="69"/>
      <c r="AW454" s="69"/>
      <c r="AX454" s="69"/>
      <c r="AY454" s="69"/>
      <c r="AZ454" s="69"/>
      <c r="BA454" s="69"/>
      <c r="BB454" s="69"/>
      <c r="BC454" s="69"/>
      <c r="BD454" s="69"/>
      <c r="BE454" s="69"/>
      <c r="BF454" s="69"/>
      <c r="BG454" s="69"/>
      <c r="BH454" s="69"/>
      <c r="BI454" s="69"/>
      <c r="BJ454" s="69"/>
      <c r="BK454" s="69"/>
      <c r="BL454" s="69"/>
      <c r="BM454" s="69"/>
    </row>
    <row r="455" ht="22.5" customHeight="1">
      <c r="A455" s="45">
        <v>454.0</v>
      </c>
      <c r="B455" s="45" t="s">
        <v>237</v>
      </c>
      <c r="C455" s="47" t="b">
        <v>1</v>
      </c>
      <c r="D455" s="57"/>
      <c r="E455" s="50" t="s">
        <v>8227</v>
      </c>
      <c r="F455" s="50" t="s">
        <v>8788</v>
      </c>
      <c r="G455" s="50" t="s">
        <v>1446</v>
      </c>
      <c r="H455" s="51" t="s">
        <v>9148</v>
      </c>
      <c r="I455" s="45" t="s">
        <v>15970</v>
      </c>
      <c r="K455" s="61" t="s">
        <v>2293</v>
      </c>
      <c r="L455" s="61" t="s">
        <v>2294</v>
      </c>
      <c r="S455" s="55"/>
      <c r="T455" s="57"/>
      <c r="U455" s="55"/>
      <c r="V455" s="55"/>
      <c r="W455" s="61" t="s">
        <v>2295</v>
      </c>
      <c r="X455" s="61" t="s">
        <v>2296</v>
      </c>
      <c r="Y455" s="61" t="s">
        <v>2297</v>
      </c>
      <c r="Z455" s="62"/>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row>
    <row r="456" ht="22.5" customHeight="1">
      <c r="A456" s="45">
        <v>455.0</v>
      </c>
      <c r="B456" s="45" t="s">
        <v>237</v>
      </c>
      <c r="C456" s="47" t="b">
        <v>1</v>
      </c>
      <c r="D456" s="57"/>
      <c r="E456" s="50" t="s">
        <v>8227</v>
      </c>
      <c r="F456" s="50" t="s">
        <v>8788</v>
      </c>
      <c r="G456" s="50" t="s">
        <v>1446</v>
      </c>
      <c r="H456" s="51" t="s">
        <v>9155</v>
      </c>
      <c r="I456" s="45" t="s">
        <v>9156</v>
      </c>
      <c r="K456" s="61" t="s">
        <v>2261</v>
      </c>
      <c r="L456" s="61" t="s">
        <v>2298</v>
      </c>
      <c r="S456" s="55"/>
      <c r="T456" s="57"/>
      <c r="U456" s="55"/>
      <c r="V456" s="55"/>
      <c r="W456" s="61" t="s">
        <v>2263</v>
      </c>
      <c r="X456" s="61" t="s">
        <v>2299</v>
      </c>
      <c r="Y456" s="145"/>
      <c r="Z456" s="58"/>
      <c r="AA456" s="69"/>
      <c r="AB456" s="69"/>
      <c r="AC456" s="69"/>
      <c r="AD456" s="69"/>
      <c r="AE456" s="69"/>
      <c r="AF456" s="69"/>
      <c r="AG456" s="69"/>
      <c r="AH456" s="69"/>
      <c r="AI456" s="69"/>
      <c r="AJ456" s="69"/>
      <c r="AK456" s="69"/>
      <c r="AL456" s="69"/>
      <c r="AM456" s="69"/>
      <c r="AN456" s="69"/>
      <c r="AO456" s="69"/>
      <c r="AP456" s="69"/>
      <c r="AQ456" s="69"/>
      <c r="AR456" s="69"/>
      <c r="AS456" s="69"/>
      <c r="AT456" s="69"/>
      <c r="AU456" s="69"/>
      <c r="AV456" s="69"/>
      <c r="AW456" s="69"/>
      <c r="AX456" s="69"/>
      <c r="AY456" s="69"/>
      <c r="AZ456" s="69"/>
      <c r="BA456" s="69"/>
      <c r="BB456" s="69"/>
      <c r="BC456" s="69"/>
      <c r="BD456" s="69"/>
      <c r="BE456" s="69"/>
      <c r="BF456" s="69"/>
      <c r="BG456" s="69"/>
      <c r="BH456" s="69"/>
      <c r="BI456" s="69"/>
      <c r="BJ456" s="69"/>
      <c r="BK456" s="69"/>
      <c r="BL456" s="69"/>
      <c r="BM456" s="69"/>
    </row>
    <row r="457" ht="22.5" customHeight="1">
      <c r="A457" s="45">
        <v>456.0</v>
      </c>
      <c r="B457" s="45" t="s">
        <v>237</v>
      </c>
      <c r="C457" s="47" t="b">
        <v>1</v>
      </c>
      <c r="D457" s="57"/>
      <c r="E457" s="50" t="s">
        <v>8227</v>
      </c>
      <c r="F457" s="50" t="s">
        <v>8788</v>
      </c>
      <c r="G457" s="50" t="s">
        <v>1446</v>
      </c>
      <c r="H457" s="51" t="s">
        <v>9161</v>
      </c>
      <c r="I457" s="45" t="s">
        <v>15971</v>
      </c>
      <c r="K457" s="61" t="s">
        <v>2300</v>
      </c>
      <c r="L457" s="61" t="s">
        <v>2301</v>
      </c>
      <c r="S457" s="55"/>
      <c r="T457" s="57"/>
      <c r="U457" s="55"/>
      <c r="V457" s="55"/>
      <c r="W457" s="61" t="s">
        <v>2302</v>
      </c>
      <c r="X457" s="61" t="s">
        <v>2303</v>
      </c>
      <c r="Y457" s="153"/>
      <c r="Z457" s="62"/>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row>
    <row r="458" ht="22.5" customHeight="1">
      <c r="A458" s="45">
        <v>457.0</v>
      </c>
      <c r="B458" s="45" t="s">
        <v>237</v>
      </c>
      <c r="C458" s="47" t="b">
        <v>1</v>
      </c>
      <c r="D458" s="57"/>
      <c r="E458" s="50" t="s">
        <v>8227</v>
      </c>
      <c r="F458" s="50" t="s">
        <v>8788</v>
      </c>
      <c r="G458" s="50" t="s">
        <v>1446</v>
      </c>
      <c r="H458" s="51" t="s">
        <v>9167</v>
      </c>
      <c r="I458" s="45" t="s">
        <v>15972</v>
      </c>
      <c r="K458" s="61" t="s">
        <v>2304</v>
      </c>
      <c r="L458" s="61" t="s">
        <v>2305</v>
      </c>
      <c r="S458" s="55"/>
      <c r="T458" s="57"/>
      <c r="U458" s="55"/>
      <c r="V458" s="55"/>
      <c r="W458" s="61" t="s">
        <v>2306</v>
      </c>
      <c r="X458" s="61" t="s">
        <v>2307</v>
      </c>
      <c r="Y458" s="145"/>
      <c r="Z458" s="58"/>
      <c r="AA458" s="69"/>
      <c r="AB458" s="69"/>
      <c r="AC458" s="69"/>
      <c r="AD458" s="69"/>
      <c r="AE458" s="69"/>
      <c r="AF458" s="69"/>
      <c r="AG458" s="69"/>
      <c r="AH458" s="69"/>
      <c r="AI458" s="69"/>
      <c r="AJ458" s="69"/>
      <c r="AK458" s="69"/>
      <c r="AL458" s="69"/>
      <c r="AM458" s="69"/>
      <c r="AN458" s="69"/>
      <c r="AO458" s="69"/>
      <c r="AP458" s="69"/>
      <c r="AQ458" s="69"/>
      <c r="AR458" s="69"/>
      <c r="AS458" s="69"/>
      <c r="AT458" s="69"/>
      <c r="AU458" s="69"/>
      <c r="AV458" s="69"/>
      <c r="AW458" s="69"/>
      <c r="AX458" s="69"/>
      <c r="AY458" s="69"/>
      <c r="AZ458" s="69"/>
      <c r="BA458" s="69"/>
      <c r="BB458" s="69"/>
      <c r="BC458" s="69"/>
      <c r="BD458" s="69"/>
      <c r="BE458" s="69"/>
      <c r="BF458" s="69"/>
      <c r="BG458" s="69"/>
      <c r="BH458" s="69"/>
      <c r="BI458" s="69"/>
      <c r="BJ458" s="69"/>
      <c r="BK458" s="69"/>
      <c r="BL458" s="69"/>
      <c r="BM458" s="69"/>
    </row>
    <row r="459" ht="22.5" customHeight="1">
      <c r="A459" s="45">
        <v>458.0</v>
      </c>
      <c r="B459" s="45" t="s">
        <v>237</v>
      </c>
      <c r="C459" s="47" t="b">
        <v>1</v>
      </c>
      <c r="D459" s="57"/>
      <c r="E459" s="50" t="s">
        <v>8227</v>
      </c>
      <c r="F459" s="50" t="s">
        <v>9171</v>
      </c>
      <c r="G459" s="50" t="s">
        <v>5485</v>
      </c>
      <c r="H459" s="51" t="s">
        <v>9172</v>
      </c>
      <c r="I459" s="45" t="s">
        <v>8324</v>
      </c>
      <c r="K459" s="61" t="s">
        <v>2308</v>
      </c>
      <c r="L459" s="61" t="s">
        <v>2309</v>
      </c>
      <c r="S459" s="55"/>
      <c r="T459" s="57"/>
      <c r="U459" s="55"/>
      <c r="V459" s="55"/>
      <c r="W459" s="61" t="s">
        <v>2310</v>
      </c>
      <c r="X459" s="61" t="s">
        <v>2311</v>
      </c>
      <c r="Y459" s="153"/>
      <c r="Z459" s="62"/>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row>
    <row r="460" ht="22.5" customHeight="1">
      <c r="A460" s="45">
        <v>459.0</v>
      </c>
      <c r="B460" s="45" t="s">
        <v>237</v>
      </c>
      <c r="C460" s="47" t="b">
        <v>1</v>
      </c>
      <c r="D460" s="57"/>
      <c r="E460" s="50" t="s">
        <v>8227</v>
      </c>
      <c r="F460" s="50" t="s">
        <v>9171</v>
      </c>
      <c r="G460" s="50" t="s">
        <v>1866</v>
      </c>
      <c r="H460" s="51" t="s">
        <v>9177</v>
      </c>
      <c r="I460" s="45" t="s">
        <v>9178</v>
      </c>
      <c r="K460" s="61" t="s">
        <v>2312</v>
      </c>
      <c r="L460" s="61" t="s">
        <v>2313</v>
      </c>
      <c r="S460" s="55"/>
      <c r="T460" s="57"/>
      <c r="U460" s="55"/>
      <c r="V460" s="55"/>
      <c r="W460" s="61" t="s">
        <v>2314</v>
      </c>
      <c r="X460" s="61" t="s">
        <v>2315</v>
      </c>
      <c r="Y460" s="145"/>
      <c r="Z460" s="58"/>
      <c r="AA460" s="69"/>
      <c r="AB460" s="69"/>
      <c r="AC460" s="69"/>
      <c r="AD460" s="69"/>
      <c r="AE460" s="69"/>
      <c r="AF460" s="69"/>
      <c r="AG460" s="69"/>
      <c r="AH460" s="69"/>
      <c r="AI460" s="69"/>
      <c r="AJ460" s="69"/>
      <c r="AK460" s="69"/>
      <c r="AL460" s="69"/>
      <c r="AM460" s="69"/>
      <c r="AN460" s="69"/>
      <c r="AO460" s="69"/>
      <c r="AP460" s="69"/>
      <c r="AQ460" s="69"/>
      <c r="AR460" s="69"/>
      <c r="AS460" s="69"/>
      <c r="AT460" s="69"/>
      <c r="AU460" s="69"/>
      <c r="AV460" s="69"/>
      <c r="AW460" s="69"/>
      <c r="AX460" s="69"/>
      <c r="AY460" s="69"/>
      <c r="AZ460" s="69"/>
      <c r="BA460" s="69"/>
      <c r="BB460" s="69"/>
      <c r="BC460" s="69"/>
      <c r="BD460" s="69"/>
      <c r="BE460" s="69"/>
      <c r="BF460" s="69"/>
      <c r="BG460" s="69"/>
      <c r="BH460" s="69"/>
      <c r="BI460" s="69"/>
      <c r="BJ460" s="69"/>
      <c r="BK460" s="69"/>
      <c r="BL460" s="69"/>
      <c r="BM460" s="69"/>
    </row>
    <row r="461" ht="22.5" customHeight="1">
      <c r="A461" s="45">
        <v>460.0</v>
      </c>
      <c r="B461" s="45" t="s">
        <v>237</v>
      </c>
      <c r="C461" s="47" t="b">
        <v>1</v>
      </c>
      <c r="D461" s="57"/>
      <c r="E461" s="50" t="s">
        <v>8227</v>
      </c>
      <c r="F461" s="50" t="s">
        <v>9171</v>
      </c>
      <c r="G461" s="50" t="s">
        <v>1866</v>
      </c>
      <c r="H461" s="51" t="s">
        <v>9182</v>
      </c>
      <c r="I461" s="45" t="s">
        <v>15973</v>
      </c>
      <c r="K461" s="61" t="s">
        <v>2316</v>
      </c>
      <c r="L461" s="61" t="s">
        <v>2317</v>
      </c>
      <c r="S461" s="55"/>
      <c r="T461" s="57"/>
      <c r="U461" s="55"/>
      <c r="V461" s="55"/>
      <c r="W461" s="61" t="s">
        <v>2318</v>
      </c>
      <c r="X461" s="61" t="s">
        <v>2319</v>
      </c>
      <c r="Y461" s="145"/>
      <c r="Z461" s="62"/>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row>
    <row r="462" ht="22.5" customHeight="1">
      <c r="A462" s="45">
        <v>461.0</v>
      </c>
      <c r="B462" s="45" t="s">
        <v>237</v>
      </c>
      <c r="C462" s="47" t="b">
        <v>1</v>
      </c>
      <c r="D462" s="57"/>
      <c r="E462" s="50" t="s">
        <v>8227</v>
      </c>
      <c r="F462" s="50" t="s">
        <v>9171</v>
      </c>
      <c r="G462" s="50" t="s">
        <v>1866</v>
      </c>
      <c r="H462" s="51" t="s">
        <v>9188</v>
      </c>
      <c r="I462" s="45" t="s">
        <v>6032</v>
      </c>
      <c r="K462" s="61" t="s">
        <v>2320</v>
      </c>
      <c r="L462" s="61" t="s">
        <v>2321</v>
      </c>
      <c r="S462" s="55"/>
      <c r="T462" s="57"/>
      <c r="U462" s="55"/>
      <c r="V462" s="55"/>
      <c r="W462" s="61" t="s">
        <v>2322</v>
      </c>
      <c r="X462" s="61" t="s">
        <v>2323</v>
      </c>
      <c r="Y462" s="153"/>
      <c r="Z462" s="58"/>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c r="AW462" s="69"/>
      <c r="AX462" s="69"/>
      <c r="AY462" s="69"/>
      <c r="AZ462" s="69"/>
      <c r="BA462" s="69"/>
      <c r="BB462" s="69"/>
      <c r="BC462" s="69"/>
      <c r="BD462" s="69"/>
      <c r="BE462" s="69"/>
      <c r="BF462" s="69"/>
      <c r="BG462" s="69"/>
      <c r="BH462" s="69"/>
      <c r="BI462" s="69"/>
      <c r="BJ462" s="69"/>
      <c r="BK462" s="69"/>
      <c r="BL462" s="69"/>
      <c r="BM462" s="69"/>
    </row>
    <row r="463" ht="22.5" customHeight="1">
      <c r="A463" s="45">
        <v>462.0</v>
      </c>
      <c r="B463" s="45" t="s">
        <v>237</v>
      </c>
      <c r="C463" s="47" t="b">
        <v>1</v>
      </c>
      <c r="D463" s="57"/>
      <c r="E463" s="50" t="s">
        <v>8227</v>
      </c>
      <c r="F463" s="50" t="s">
        <v>9171</v>
      </c>
      <c r="G463" s="50" t="s">
        <v>1866</v>
      </c>
      <c r="H463" s="51" t="s">
        <v>9193</v>
      </c>
      <c r="I463" s="45" t="s">
        <v>15974</v>
      </c>
      <c r="K463" s="61" t="s">
        <v>2324</v>
      </c>
      <c r="L463" s="61" t="s">
        <v>2325</v>
      </c>
      <c r="S463" s="55"/>
      <c r="T463" s="57"/>
      <c r="U463" s="55"/>
      <c r="V463" s="55"/>
      <c r="W463" s="61" t="s">
        <v>2326</v>
      </c>
      <c r="X463" s="61" t="s">
        <v>2327</v>
      </c>
      <c r="Y463" s="145"/>
      <c r="Z463" s="62"/>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row>
    <row r="464" ht="22.5" customHeight="1">
      <c r="A464" s="45">
        <v>463.0</v>
      </c>
      <c r="B464" s="45" t="s">
        <v>237</v>
      </c>
      <c r="C464" s="47" t="b">
        <v>1</v>
      </c>
      <c r="D464" s="57"/>
      <c r="E464" s="50" t="s">
        <v>8227</v>
      </c>
      <c r="F464" s="50" t="s">
        <v>9171</v>
      </c>
      <c r="G464" s="50" t="s">
        <v>294</v>
      </c>
      <c r="H464" s="51" t="s">
        <v>9197</v>
      </c>
      <c r="I464" s="45" t="s">
        <v>15975</v>
      </c>
      <c r="K464" s="61" t="s">
        <v>2328</v>
      </c>
      <c r="L464" s="61" t="s">
        <v>2329</v>
      </c>
      <c r="S464" s="55"/>
      <c r="T464" s="57"/>
      <c r="U464" s="55"/>
      <c r="V464" s="55"/>
      <c r="W464" s="61" t="s">
        <v>2330</v>
      </c>
      <c r="X464" s="61" t="s">
        <v>2331</v>
      </c>
      <c r="Y464" s="153"/>
      <c r="Z464" s="58"/>
      <c r="AA464" s="69"/>
      <c r="AB464" s="69"/>
      <c r="AC464" s="69"/>
      <c r="AD464" s="69"/>
      <c r="AE464" s="69"/>
      <c r="AF464" s="69"/>
      <c r="AG464" s="69"/>
      <c r="AH464" s="69"/>
      <c r="AI464" s="69"/>
      <c r="AJ464" s="69"/>
      <c r="AK464" s="69"/>
      <c r="AL464" s="69"/>
      <c r="AM464" s="69"/>
      <c r="AN464" s="69"/>
      <c r="AO464" s="69"/>
      <c r="AP464" s="69"/>
      <c r="AQ464" s="69"/>
      <c r="AR464" s="69"/>
      <c r="AS464" s="69"/>
      <c r="AT464" s="69"/>
      <c r="AU464" s="69"/>
      <c r="AV464" s="69"/>
      <c r="AW464" s="69"/>
      <c r="AX464" s="69"/>
      <c r="AY464" s="69"/>
      <c r="AZ464" s="69"/>
      <c r="BA464" s="69"/>
      <c r="BB464" s="69"/>
      <c r="BC464" s="69"/>
      <c r="BD464" s="69"/>
      <c r="BE464" s="69"/>
      <c r="BF464" s="69"/>
      <c r="BG464" s="69"/>
      <c r="BH464" s="69"/>
      <c r="BI464" s="69"/>
      <c r="BJ464" s="69"/>
      <c r="BK464" s="69"/>
      <c r="BL464" s="69"/>
      <c r="BM464" s="69"/>
    </row>
    <row r="465" ht="22.5" customHeight="1">
      <c r="A465" s="45">
        <v>464.0</v>
      </c>
      <c r="B465" s="45" t="s">
        <v>237</v>
      </c>
      <c r="C465" s="47" t="b">
        <v>1</v>
      </c>
      <c r="D465" s="57"/>
      <c r="E465" s="50" t="s">
        <v>8227</v>
      </c>
      <c r="F465" s="50" t="s">
        <v>9171</v>
      </c>
      <c r="G465" s="50" t="s">
        <v>294</v>
      </c>
      <c r="H465" s="51" t="s">
        <v>9201</v>
      </c>
      <c r="I465" s="45" t="s">
        <v>15976</v>
      </c>
      <c r="K465" s="61" t="s">
        <v>2332</v>
      </c>
      <c r="L465" s="61" t="s">
        <v>2333</v>
      </c>
      <c r="S465" s="55"/>
      <c r="T465" s="57"/>
      <c r="U465" s="55"/>
      <c r="V465" s="55"/>
      <c r="W465" s="61" t="s">
        <v>2334</v>
      </c>
      <c r="X465" s="61" t="s">
        <v>2335</v>
      </c>
      <c r="Y465" s="61" t="s">
        <v>2336</v>
      </c>
      <c r="Z465" s="62"/>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row>
    <row r="466" ht="22.5" customHeight="1">
      <c r="A466" s="45">
        <v>465.0</v>
      </c>
      <c r="B466" s="45" t="s">
        <v>237</v>
      </c>
      <c r="C466" s="47" t="b">
        <v>1</v>
      </c>
      <c r="D466" s="57"/>
      <c r="E466" s="50" t="s">
        <v>8227</v>
      </c>
      <c r="F466" s="50" t="s">
        <v>9171</v>
      </c>
      <c r="G466" s="50" t="s">
        <v>2747</v>
      </c>
      <c r="H466" s="51" t="s">
        <v>9205</v>
      </c>
      <c r="I466" s="45" t="s">
        <v>15977</v>
      </c>
      <c r="K466" s="61" t="s">
        <v>2337</v>
      </c>
      <c r="L466" s="61" t="s">
        <v>2338</v>
      </c>
      <c r="S466" s="55"/>
      <c r="T466" s="57"/>
      <c r="U466" s="55"/>
      <c r="V466" s="55"/>
      <c r="W466" s="61" t="s">
        <v>2339</v>
      </c>
      <c r="X466" s="61" t="s">
        <v>2340</v>
      </c>
      <c r="Y466" s="145"/>
      <c r="Z466" s="58"/>
      <c r="AA466" s="69"/>
      <c r="AB466" s="69"/>
      <c r="AC466" s="69"/>
      <c r="AD466" s="69"/>
      <c r="AE466" s="69"/>
      <c r="AF466" s="69"/>
      <c r="AG466" s="69"/>
      <c r="AH466" s="69"/>
      <c r="AI466" s="69"/>
      <c r="AJ466" s="69"/>
      <c r="AK466" s="69"/>
      <c r="AL466" s="69"/>
      <c r="AM466" s="69"/>
      <c r="AN466" s="69"/>
      <c r="AO466" s="69"/>
      <c r="AP466" s="69"/>
      <c r="AQ466" s="69"/>
      <c r="AR466" s="69"/>
      <c r="AS466" s="69"/>
      <c r="AT466" s="69"/>
      <c r="AU466" s="69"/>
      <c r="AV466" s="69"/>
      <c r="AW466" s="69"/>
      <c r="AX466" s="69"/>
      <c r="AY466" s="69"/>
      <c r="AZ466" s="69"/>
      <c r="BA466" s="69"/>
      <c r="BB466" s="69"/>
      <c r="BC466" s="69"/>
      <c r="BD466" s="69"/>
      <c r="BE466" s="69"/>
      <c r="BF466" s="69"/>
      <c r="BG466" s="69"/>
      <c r="BH466" s="69"/>
      <c r="BI466" s="69"/>
      <c r="BJ466" s="69"/>
      <c r="BK466" s="69"/>
      <c r="BL466" s="69"/>
      <c r="BM466" s="69"/>
    </row>
    <row r="467" ht="22.5" customHeight="1">
      <c r="A467" s="45">
        <v>466.0</v>
      </c>
      <c r="B467" s="45" t="s">
        <v>237</v>
      </c>
      <c r="C467" s="47" t="b">
        <v>1</v>
      </c>
      <c r="D467" s="57"/>
      <c r="E467" s="50" t="s">
        <v>8227</v>
      </c>
      <c r="F467" s="50" t="s">
        <v>9171</v>
      </c>
      <c r="G467" s="50" t="s">
        <v>489</v>
      </c>
      <c r="H467" s="51" t="s">
        <v>9211</v>
      </c>
      <c r="I467" s="45" t="s">
        <v>15978</v>
      </c>
      <c r="K467" s="61" t="s">
        <v>2341</v>
      </c>
      <c r="L467" s="61" t="s">
        <v>2342</v>
      </c>
      <c r="S467" s="55"/>
      <c r="T467" s="57"/>
      <c r="U467" s="55"/>
      <c r="V467" s="55"/>
      <c r="W467" s="61" t="s">
        <v>2343</v>
      </c>
      <c r="X467" s="61" t="s">
        <v>2344</v>
      </c>
      <c r="Y467" s="61" t="s">
        <v>2345</v>
      </c>
      <c r="Z467" s="62"/>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row>
    <row r="468" ht="22.5" customHeight="1">
      <c r="A468" s="45">
        <v>467.0</v>
      </c>
      <c r="B468" s="45" t="s">
        <v>237</v>
      </c>
      <c r="C468" s="47" t="b">
        <v>1</v>
      </c>
      <c r="D468" s="57"/>
      <c r="E468" s="50" t="s">
        <v>8227</v>
      </c>
      <c r="F468" s="50" t="s">
        <v>9171</v>
      </c>
      <c r="G468" s="50" t="s">
        <v>489</v>
      </c>
      <c r="H468" s="51" t="s">
        <v>9218</v>
      </c>
      <c r="I468" s="45" t="s">
        <v>15979</v>
      </c>
      <c r="K468" s="61" t="s">
        <v>2347</v>
      </c>
      <c r="L468" s="61" t="s">
        <v>2349</v>
      </c>
      <c r="S468" s="55"/>
      <c r="T468" s="57"/>
      <c r="U468" s="55"/>
      <c r="V468" s="55"/>
      <c r="W468" s="61" t="s">
        <v>2350</v>
      </c>
      <c r="X468" s="61" t="s">
        <v>2351</v>
      </c>
      <c r="Y468" s="145"/>
      <c r="Z468" s="58"/>
      <c r="AA468" s="69"/>
      <c r="AB468" s="69"/>
      <c r="AC468" s="69"/>
      <c r="AD468" s="69"/>
      <c r="AE468" s="69"/>
      <c r="AF468" s="69"/>
      <c r="AG468" s="69"/>
      <c r="AH468" s="69"/>
      <c r="AI468" s="69"/>
      <c r="AJ468" s="69"/>
      <c r="AK468" s="69"/>
      <c r="AL468" s="69"/>
      <c r="AM468" s="69"/>
      <c r="AN468" s="69"/>
      <c r="AO468" s="69"/>
      <c r="AP468" s="69"/>
      <c r="AQ468" s="69"/>
      <c r="AR468" s="69"/>
      <c r="AS468" s="69"/>
      <c r="AT468" s="69"/>
      <c r="AU468" s="69"/>
      <c r="AV468" s="69"/>
      <c r="AW468" s="69"/>
      <c r="AX468" s="69"/>
      <c r="AY468" s="69"/>
      <c r="AZ468" s="69"/>
      <c r="BA468" s="69"/>
      <c r="BB468" s="69"/>
      <c r="BC468" s="69"/>
      <c r="BD468" s="69"/>
      <c r="BE468" s="69"/>
      <c r="BF468" s="69"/>
      <c r="BG468" s="69"/>
      <c r="BH468" s="69"/>
      <c r="BI468" s="69"/>
      <c r="BJ468" s="69"/>
      <c r="BK468" s="69"/>
      <c r="BL468" s="69"/>
      <c r="BM468" s="69"/>
    </row>
    <row r="469" ht="22.5" customHeight="1">
      <c r="A469" s="45">
        <v>468.0</v>
      </c>
      <c r="B469" s="45" t="s">
        <v>237</v>
      </c>
      <c r="C469" s="47" t="b">
        <v>1</v>
      </c>
      <c r="D469" s="57"/>
      <c r="E469" s="50" t="s">
        <v>8227</v>
      </c>
      <c r="F469" s="50" t="s">
        <v>9171</v>
      </c>
      <c r="G469" s="50" t="s">
        <v>489</v>
      </c>
      <c r="H469" s="51" t="s">
        <v>9223</v>
      </c>
      <c r="I469" s="45" t="s">
        <v>15980</v>
      </c>
      <c r="K469" s="61" t="s">
        <v>2352</v>
      </c>
      <c r="L469" s="61" t="s">
        <v>2353</v>
      </c>
      <c r="S469" s="55"/>
      <c r="T469" s="57"/>
      <c r="U469" s="55"/>
      <c r="V469" s="55"/>
      <c r="W469" s="61" t="s">
        <v>2354</v>
      </c>
      <c r="X469" s="61" t="s">
        <v>2355</v>
      </c>
      <c r="Y469" s="153"/>
      <c r="Z469" s="62"/>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row>
    <row r="470" ht="22.5" customHeight="1">
      <c r="A470" s="45">
        <v>469.0</v>
      </c>
      <c r="B470" s="45" t="s">
        <v>237</v>
      </c>
      <c r="C470" s="47" t="b">
        <v>1</v>
      </c>
      <c r="D470" s="57"/>
      <c r="E470" s="50" t="s">
        <v>8227</v>
      </c>
      <c r="F470" s="50" t="s">
        <v>9171</v>
      </c>
      <c r="G470" s="50" t="s">
        <v>489</v>
      </c>
      <c r="H470" s="51" t="s">
        <v>9227</v>
      </c>
      <c r="I470" s="45" t="s">
        <v>9228</v>
      </c>
      <c r="K470" s="61" t="s">
        <v>2356</v>
      </c>
      <c r="L470" s="61" t="s">
        <v>2357</v>
      </c>
      <c r="S470" s="55"/>
      <c r="T470" s="57"/>
      <c r="U470" s="55"/>
      <c r="V470" s="55"/>
      <c r="W470" s="61" t="s">
        <v>2350</v>
      </c>
      <c r="X470" s="61" t="s">
        <v>2358</v>
      </c>
      <c r="Y470" s="145"/>
      <c r="Z470" s="58"/>
      <c r="AA470" s="69"/>
      <c r="AB470" s="69"/>
      <c r="AC470" s="69"/>
      <c r="AD470" s="69"/>
      <c r="AE470" s="69"/>
      <c r="AF470" s="69"/>
      <c r="AG470" s="69"/>
      <c r="AH470" s="69"/>
      <c r="AI470" s="69"/>
      <c r="AJ470" s="69"/>
      <c r="AK470" s="69"/>
      <c r="AL470" s="69"/>
      <c r="AM470" s="69"/>
      <c r="AN470" s="69"/>
      <c r="AO470" s="69"/>
      <c r="AP470" s="69"/>
      <c r="AQ470" s="69"/>
      <c r="AR470" s="69"/>
      <c r="AS470" s="69"/>
      <c r="AT470" s="69"/>
      <c r="AU470" s="69"/>
      <c r="AV470" s="69"/>
      <c r="AW470" s="69"/>
      <c r="AX470" s="69"/>
      <c r="AY470" s="69"/>
      <c r="AZ470" s="69"/>
      <c r="BA470" s="69"/>
      <c r="BB470" s="69"/>
      <c r="BC470" s="69"/>
      <c r="BD470" s="69"/>
      <c r="BE470" s="69"/>
      <c r="BF470" s="69"/>
      <c r="BG470" s="69"/>
      <c r="BH470" s="69"/>
      <c r="BI470" s="69"/>
      <c r="BJ470" s="69"/>
      <c r="BK470" s="69"/>
      <c r="BL470" s="69"/>
      <c r="BM470" s="69"/>
    </row>
    <row r="471" ht="22.5" customHeight="1">
      <c r="A471" s="45">
        <v>470.0</v>
      </c>
      <c r="B471" s="45" t="s">
        <v>237</v>
      </c>
      <c r="C471" s="47" t="b">
        <v>1</v>
      </c>
      <c r="D471" s="57"/>
      <c r="E471" s="50" t="s">
        <v>8227</v>
      </c>
      <c r="F471" s="50" t="s">
        <v>9171</v>
      </c>
      <c r="G471" s="50" t="s">
        <v>556</v>
      </c>
      <c r="H471" s="51" t="s">
        <v>9233</v>
      </c>
      <c r="I471" s="45" t="s">
        <v>15973</v>
      </c>
      <c r="K471" s="61" t="s">
        <v>2359</v>
      </c>
      <c r="L471" s="61" t="s">
        <v>2360</v>
      </c>
      <c r="S471" s="55"/>
      <c r="T471" s="57"/>
      <c r="U471" s="55"/>
      <c r="V471" s="55"/>
      <c r="W471" s="61" t="s">
        <v>2361</v>
      </c>
      <c r="X471" s="61" t="s">
        <v>2362</v>
      </c>
      <c r="Y471" s="153"/>
      <c r="Z471" s="62"/>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row>
    <row r="472" ht="22.5" customHeight="1">
      <c r="A472" s="45">
        <v>471.0</v>
      </c>
      <c r="B472" s="45" t="s">
        <v>237</v>
      </c>
      <c r="C472" s="47" t="b">
        <v>1</v>
      </c>
      <c r="D472" s="57"/>
      <c r="E472" s="50" t="s">
        <v>8227</v>
      </c>
      <c r="F472" s="50" t="s">
        <v>9171</v>
      </c>
      <c r="G472" s="50" t="s">
        <v>556</v>
      </c>
      <c r="H472" s="51" t="s">
        <v>9238</v>
      </c>
      <c r="I472" s="45" t="s">
        <v>9239</v>
      </c>
      <c r="K472" s="61" t="s">
        <v>2363</v>
      </c>
      <c r="L472" s="61" t="s">
        <v>2364</v>
      </c>
      <c r="S472" s="55"/>
      <c r="T472" s="57"/>
      <c r="U472" s="55"/>
      <c r="V472" s="55"/>
      <c r="W472" s="61" t="s">
        <v>2365</v>
      </c>
      <c r="X472" s="61" t="s">
        <v>2366</v>
      </c>
      <c r="Y472" s="153"/>
      <c r="Z472" s="58"/>
      <c r="AA472" s="69"/>
      <c r="AB472" s="69"/>
      <c r="AC472" s="69"/>
      <c r="AD472" s="69"/>
      <c r="AE472" s="69"/>
      <c r="AF472" s="69"/>
      <c r="AG472" s="69"/>
      <c r="AH472" s="69"/>
      <c r="AI472" s="69"/>
      <c r="AJ472" s="69"/>
      <c r="AK472" s="69"/>
      <c r="AL472" s="69"/>
      <c r="AM472" s="69"/>
      <c r="AN472" s="69"/>
      <c r="AO472" s="69"/>
      <c r="AP472" s="69"/>
      <c r="AQ472" s="69"/>
      <c r="AR472" s="69"/>
      <c r="AS472" s="69"/>
      <c r="AT472" s="69"/>
      <c r="AU472" s="69"/>
      <c r="AV472" s="69"/>
      <c r="AW472" s="69"/>
      <c r="AX472" s="69"/>
      <c r="AY472" s="69"/>
      <c r="AZ472" s="69"/>
      <c r="BA472" s="69"/>
      <c r="BB472" s="69"/>
      <c r="BC472" s="69"/>
      <c r="BD472" s="69"/>
      <c r="BE472" s="69"/>
      <c r="BF472" s="69"/>
      <c r="BG472" s="69"/>
      <c r="BH472" s="69"/>
      <c r="BI472" s="69"/>
      <c r="BJ472" s="69"/>
      <c r="BK472" s="69"/>
      <c r="BL472" s="69"/>
      <c r="BM472" s="69"/>
    </row>
    <row r="473" ht="22.5" customHeight="1">
      <c r="A473" s="45">
        <v>472.0</v>
      </c>
      <c r="B473" s="45" t="s">
        <v>237</v>
      </c>
      <c r="C473" s="47" t="b">
        <v>1</v>
      </c>
      <c r="D473" s="57"/>
      <c r="E473" s="50" t="s">
        <v>8227</v>
      </c>
      <c r="F473" s="50" t="s">
        <v>9171</v>
      </c>
      <c r="G473" s="50" t="s">
        <v>556</v>
      </c>
      <c r="H473" s="51" t="s">
        <v>9242</v>
      </c>
      <c r="I473" s="45" t="s">
        <v>15981</v>
      </c>
      <c r="K473" s="61" t="s">
        <v>2367</v>
      </c>
      <c r="L473" s="61" t="s">
        <v>2368</v>
      </c>
      <c r="S473" s="55"/>
      <c r="T473" s="57"/>
      <c r="U473" s="55"/>
      <c r="V473" s="55"/>
      <c r="W473" s="61" t="s">
        <v>2369</v>
      </c>
      <c r="X473" s="61" t="s">
        <v>2370</v>
      </c>
      <c r="Y473" s="61" t="s">
        <v>2371</v>
      </c>
      <c r="Z473" s="62"/>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row>
    <row r="474" ht="22.5" customHeight="1">
      <c r="A474" s="45">
        <v>473.0</v>
      </c>
      <c r="B474" s="45" t="s">
        <v>237</v>
      </c>
      <c r="C474" s="47" t="b">
        <v>1</v>
      </c>
      <c r="D474" s="57"/>
      <c r="E474" s="50" t="s">
        <v>8227</v>
      </c>
      <c r="F474" s="50" t="s">
        <v>9171</v>
      </c>
      <c r="G474" s="50" t="s">
        <v>556</v>
      </c>
      <c r="H474" s="51" t="s">
        <v>9249</v>
      </c>
      <c r="I474" s="45" t="s">
        <v>9250</v>
      </c>
      <c r="K474" s="61" t="s">
        <v>2372</v>
      </c>
      <c r="L474" s="61" t="s">
        <v>2373</v>
      </c>
      <c r="S474" s="55"/>
      <c r="T474" s="57"/>
      <c r="U474" s="55"/>
      <c r="V474" s="55"/>
      <c r="W474" s="61" t="s">
        <v>2374</v>
      </c>
      <c r="X474" s="61" t="s">
        <v>2375</v>
      </c>
      <c r="Y474" s="153"/>
      <c r="Z474" s="58"/>
      <c r="AA474" s="69"/>
      <c r="AB474" s="69"/>
      <c r="AC474" s="69"/>
      <c r="AD474" s="69"/>
      <c r="AE474" s="69"/>
      <c r="AF474" s="69"/>
      <c r="AG474" s="69"/>
      <c r="AH474" s="69"/>
      <c r="AI474" s="69"/>
      <c r="AJ474" s="69"/>
      <c r="AK474" s="69"/>
      <c r="AL474" s="69"/>
      <c r="AM474" s="69"/>
      <c r="AN474" s="69"/>
      <c r="AO474" s="69"/>
      <c r="AP474" s="69"/>
      <c r="AQ474" s="69"/>
      <c r="AR474" s="69"/>
      <c r="AS474" s="69"/>
      <c r="AT474" s="69"/>
      <c r="AU474" s="69"/>
      <c r="AV474" s="69"/>
      <c r="AW474" s="69"/>
      <c r="AX474" s="69"/>
      <c r="AY474" s="69"/>
      <c r="AZ474" s="69"/>
      <c r="BA474" s="69"/>
      <c r="BB474" s="69"/>
      <c r="BC474" s="69"/>
      <c r="BD474" s="69"/>
      <c r="BE474" s="69"/>
      <c r="BF474" s="69"/>
      <c r="BG474" s="69"/>
      <c r="BH474" s="69"/>
      <c r="BI474" s="69"/>
      <c r="BJ474" s="69"/>
      <c r="BK474" s="69"/>
      <c r="BL474" s="69"/>
      <c r="BM474" s="69"/>
    </row>
    <row r="475" ht="22.5" customHeight="1">
      <c r="A475" s="45">
        <v>474.0</v>
      </c>
      <c r="B475" s="45" t="s">
        <v>237</v>
      </c>
      <c r="C475" s="47" t="b">
        <v>1</v>
      </c>
      <c r="D475" s="57"/>
      <c r="E475" s="50" t="s">
        <v>8227</v>
      </c>
      <c r="F475" s="50" t="s">
        <v>9171</v>
      </c>
      <c r="G475" s="50" t="s">
        <v>556</v>
      </c>
      <c r="H475" s="51" t="s">
        <v>9255</v>
      </c>
      <c r="I475" s="45" t="s">
        <v>15982</v>
      </c>
      <c r="K475" s="61" t="s">
        <v>2376</v>
      </c>
      <c r="L475" s="61" t="s">
        <v>2377</v>
      </c>
      <c r="S475" s="55"/>
      <c r="T475" s="57"/>
      <c r="U475" s="55"/>
      <c r="V475" s="55"/>
      <c r="W475" s="61" t="s">
        <v>2378</v>
      </c>
      <c r="X475" s="61" t="s">
        <v>2379</v>
      </c>
      <c r="Y475" s="145"/>
      <c r="Z475" s="62"/>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row>
    <row r="476" ht="22.5" customHeight="1">
      <c r="A476" s="45">
        <v>475.0</v>
      </c>
      <c r="B476" s="45" t="s">
        <v>237</v>
      </c>
      <c r="C476" s="47" t="b">
        <v>1</v>
      </c>
      <c r="D476" s="57"/>
      <c r="E476" s="50" t="s">
        <v>8227</v>
      </c>
      <c r="F476" s="50" t="s">
        <v>9171</v>
      </c>
      <c r="G476" s="50" t="s">
        <v>556</v>
      </c>
      <c r="H476" s="51" t="s">
        <v>9261</v>
      </c>
      <c r="I476" s="45" t="s">
        <v>9262</v>
      </c>
      <c r="K476" s="61" t="s">
        <v>2380</v>
      </c>
      <c r="L476" s="61" t="s">
        <v>2381</v>
      </c>
      <c r="S476" s="55"/>
      <c r="T476" s="57"/>
      <c r="U476" s="55"/>
      <c r="V476" s="55"/>
      <c r="W476" s="61" t="s">
        <v>2382</v>
      </c>
      <c r="X476" s="61" t="s">
        <v>2383</v>
      </c>
      <c r="Y476" s="153"/>
      <c r="Z476" s="58"/>
      <c r="AA476" s="69"/>
      <c r="AB476" s="69"/>
      <c r="AC476" s="69"/>
      <c r="AD476" s="69"/>
      <c r="AE476" s="69"/>
      <c r="AF476" s="69"/>
      <c r="AG476" s="69"/>
      <c r="AH476" s="69"/>
      <c r="AI476" s="69"/>
      <c r="AJ476" s="69"/>
      <c r="AK476" s="69"/>
      <c r="AL476" s="69"/>
      <c r="AM476" s="69"/>
      <c r="AN476" s="69"/>
      <c r="AO476" s="69"/>
      <c r="AP476" s="69"/>
      <c r="AQ476" s="69"/>
      <c r="AR476" s="69"/>
      <c r="AS476" s="69"/>
      <c r="AT476" s="69"/>
      <c r="AU476" s="69"/>
      <c r="AV476" s="69"/>
      <c r="AW476" s="69"/>
      <c r="AX476" s="69"/>
      <c r="AY476" s="69"/>
      <c r="AZ476" s="69"/>
      <c r="BA476" s="69"/>
      <c r="BB476" s="69"/>
      <c r="BC476" s="69"/>
      <c r="BD476" s="69"/>
      <c r="BE476" s="69"/>
      <c r="BF476" s="69"/>
      <c r="BG476" s="69"/>
      <c r="BH476" s="69"/>
      <c r="BI476" s="69"/>
      <c r="BJ476" s="69"/>
      <c r="BK476" s="69"/>
      <c r="BL476" s="69"/>
      <c r="BM476" s="69"/>
    </row>
    <row r="477" ht="22.5" customHeight="1">
      <c r="A477" s="45">
        <v>476.0</v>
      </c>
      <c r="B477" s="45" t="s">
        <v>237</v>
      </c>
      <c r="C477" s="47" t="b">
        <v>1</v>
      </c>
      <c r="D477" s="57"/>
      <c r="E477" s="50" t="s">
        <v>8227</v>
      </c>
      <c r="F477" s="50" t="s">
        <v>9171</v>
      </c>
      <c r="G477" s="50" t="s">
        <v>1446</v>
      </c>
      <c r="H477" s="51" t="s">
        <v>9267</v>
      </c>
      <c r="I477" s="45" t="s">
        <v>15983</v>
      </c>
      <c r="K477" s="61" t="s">
        <v>2384</v>
      </c>
      <c r="L477" s="61" t="s">
        <v>2385</v>
      </c>
      <c r="S477" s="55"/>
      <c r="T477" s="57"/>
      <c r="U477" s="55"/>
      <c r="V477" s="55"/>
      <c r="W477" s="61" t="s">
        <v>2386</v>
      </c>
      <c r="X477" s="61" t="s">
        <v>2387</v>
      </c>
      <c r="Y477" s="61" t="s">
        <v>2388</v>
      </c>
      <c r="Z477" s="62"/>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row>
    <row r="478" ht="22.5" customHeight="1">
      <c r="A478" s="45">
        <v>477.0</v>
      </c>
      <c r="B478" s="45" t="s">
        <v>237</v>
      </c>
      <c r="C478" s="47" t="b">
        <v>1</v>
      </c>
      <c r="D478" s="57"/>
      <c r="E478" s="50" t="s">
        <v>8227</v>
      </c>
      <c r="F478" s="50" t="s">
        <v>9171</v>
      </c>
      <c r="G478" s="50" t="s">
        <v>1446</v>
      </c>
      <c r="H478" s="51" t="s">
        <v>9273</v>
      </c>
      <c r="I478" s="45" t="s">
        <v>9274</v>
      </c>
      <c r="K478" s="61" t="s">
        <v>2389</v>
      </c>
      <c r="L478" s="61" t="s">
        <v>2390</v>
      </c>
      <c r="S478" s="55"/>
      <c r="T478" s="57"/>
      <c r="U478" s="55"/>
      <c r="V478" s="55"/>
      <c r="W478" s="61" t="s">
        <v>2391</v>
      </c>
      <c r="X478" s="61" t="s">
        <v>2392</v>
      </c>
      <c r="Y478" s="61" t="s">
        <v>2393</v>
      </c>
      <c r="Z478" s="58"/>
      <c r="AA478" s="69"/>
      <c r="AB478" s="69"/>
      <c r="AC478" s="69"/>
      <c r="AD478" s="69"/>
      <c r="AE478" s="69"/>
      <c r="AF478" s="69"/>
      <c r="AG478" s="69"/>
      <c r="AH478" s="69"/>
      <c r="AI478" s="69"/>
      <c r="AJ478" s="69"/>
      <c r="AK478" s="69"/>
      <c r="AL478" s="69"/>
      <c r="AM478" s="69"/>
      <c r="AN478" s="69"/>
      <c r="AO478" s="69"/>
      <c r="AP478" s="69"/>
      <c r="AQ478" s="69"/>
      <c r="AR478" s="69"/>
      <c r="AS478" s="69"/>
      <c r="AT478" s="69"/>
      <c r="AU478" s="69"/>
      <c r="AV478" s="69"/>
      <c r="AW478" s="69"/>
      <c r="AX478" s="69"/>
      <c r="AY478" s="69"/>
      <c r="AZ478" s="69"/>
      <c r="BA478" s="69"/>
      <c r="BB478" s="69"/>
      <c r="BC478" s="69"/>
      <c r="BD478" s="69"/>
      <c r="BE478" s="69"/>
      <c r="BF478" s="69"/>
      <c r="BG478" s="69"/>
      <c r="BH478" s="69"/>
      <c r="BI478" s="69"/>
      <c r="BJ478" s="69"/>
      <c r="BK478" s="69"/>
      <c r="BL478" s="69"/>
      <c r="BM478" s="69"/>
    </row>
    <row r="479" ht="22.5" customHeight="1">
      <c r="A479" s="45">
        <v>478.0</v>
      </c>
      <c r="B479" s="45" t="s">
        <v>237</v>
      </c>
      <c r="C479" s="47" t="b">
        <v>1</v>
      </c>
      <c r="D479" s="57"/>
      <c r="E479" s="50" t="s">
        <v>8227</v>
      </c>
      <c r="F479" s="50" t="s">
        <v>9171</v>
      </c>
      <c r="G479" s="50" t="s">
        <v>1446</v>
      </c>
      <c r="H479" s="51" t="s">
        <v>9280</v>
      </c>
      <c r="I479" s="45" t="s">
        <v>15466</v>
      </c>
      <c r="K479" s="61" t="s">
        <v>2394</v>
      </c>
      <c r="L479" s="61" t="s">
        <v>2395</v>
      </c>
      <c r="S479" s="55"/>
      <c r="T479" s="57"/>
      <c r="U479" s="55"/>
      <c r="V479" s="55"/>
      <c r="W479" s="61" t="s">
        <v>2396</v>
      </c>
      <c r="X479" s="61" t="s">
        <v>2397</v>
      </c>
      <c r="Y479" s="61" t="s">
        <v>2398</v>
      </c>
      <c r="Z479" s="62"/>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row>
    <row r="480" ht="22.5" customHeight="1">
      <c r="A480" s="45">
        <v>479.0</v>
      </c>
      <c r="B480" s="45" t="s">
        <v>237</v>
      </c>
      <c r="C480" s="47" t="b">
        <v>1</v>
      </c>
      <c r="D480" s="57"/>
      <c r="E480" s="50" t="s">
        <v>8227</v>
      </c>
      <c r="F480" s="50" t="s">
        <v>9171</v>
      </c>
      <c r="G480" s="50" t="s">
        <v>1446</v>
      </c>
      <c r="H480" s="51" t="s">
        <v>9286</v>
      </c>
      <c r="I480" s="45" t="s">
        <v>9287</v>
      </c>
      <c r="K480" s="61" t="s">
        <v>2399</v>
      </c>
      <c r="L480" s="61" t="s">
        <v>2401</v>
      </c>
      <c r="S480" s="55"/>
      <c r="T480" s="57"/>
      <c r="U480" s="55"/>
      <c r="V480" s="55"/>
      <c r="W480" s="61" t="s">
        <v>2402</v>
      </c>
      <c r="X480" s="61" t="s">
        <v>2404</v>
      </c>
      <c r="Y480" s="145"/>
      <c r="Z480" s="58"/>
      <c r="AA480" s="69"/>
      <c r="AB480" s="69"/>
      <c r="AC480" s="69"/>
      <c r="AD480" s="69"/>
      <c r="AE480" s="69"/>
      <c r="AF480" s="69"/>
      <c r="AG480" s="69"/>
      <c r="AH480" s="69"/>
      <c r="AI480" s="69"/>
      <c r="AJ480" s="69"/>
      <c r="AK480" s="69"/>
      <c r="AL480" s="69"/>
      <c r="AM480" s="69"/>
      <c r="AN480" s="69"/>
      <c r="AO480" s="69"/>
      <c r="AP480" s="69"/>
      <c r="AQ480" s="69"/>
      <c r="AR480" s="69"/>
      <c r="AS480" s="69"/>
      <c r="AT480" s="69"/>
      <c r="AU480" s="69"/>
      <c r="AV480" s="69"/>
      <c r="AW480" s="69"/>
      <c r="AX480" s="69"/>
      <c r="AY480" s="69"/>
      <c r="AZ480" s="69"/>
      <c r="BA480" s="69"/>
      <c r="BB480" s="69"/>
      <c r="BC480" s="69"/>
      <c r="BD480" s="69"/>
      <c r="BE480" s="69"/>
      <c r="BF480" s="69"/>
      <c r="BG480" s="69"/>
      <c r="BH480" s="69"/>
      <c r="BI480" s="69"/>
      <c r="BJ480" s="69"/>
      <c r="BK480" s="69"/>
      <c r="BL480" s="69"/>
      <c r="BM480" s="69"/>
    </row>
    <row r="481" ht="22.5" customHeight="1">
      <c r="A481" s="45">
        <v>480.0</v>
      </c>
      <c r="B481" s="45" t="s">
        <v>237</v>
      </c>
      <c r="C481" s="47" t="b">
        <v>1</v>
      </c>
      <c r="D481" s="57"/>
      <c r="E481" s="50" t="s">
        <v>8227</v>
      </c>
      <c r="F481" s="50" t="s">
        <v>9171</v>
      </c>
      <c r="G481" s="50" t="s">
        <v>1446</v>
      </c>
      <c r="H481" s="51" t="s">
        <v>9291</v>
      </c>
      <c r="I481" s="45" t="s">
        <v>15984</v>
      </c>
      <c r="K481" s="61" t="s">
        <v>2405</v>
      </c>
      <c r="L481" s="61" t="s">
        <v>2406</v>
      </c>
      <c r="S481" s="55"/>
      <c r="T481" s="57"/>
      <c r="U481" s="55"/>
      <c r="V481" s="55"/>
      <c r="W481" s="61" t="s">
        <v>2407</v>
      </c>
      <c r="X481" s="61" t="s">
        <v>2408</v>
      </c>
      <c r="Y481" s="61" t="s">
        <v>2409</v>
      </c>
      <c r="Z481" s="62"/>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row>
    <row r="482" ht="22.5" customHeight="1">
      <c r="A482" s="45">
        <v>481.0</v>
      </c>
      <c r="B482" s="45" t="s">
        <v>237</v>
      </c>
      <c r="C482" s="47" t="b">
        <v>1</v>
      </c>
      <c r="D482" s="57"/>
      <c r="E482" s="50" t="s">
        <v>8227</v>
      </c>
      <c r="F482" s="50" t="s">
        <v>9171</v>
      </c>
      <c r="G482" s="50" t="s">
        <v>1446</v>
      </c>
      <c r="H482" s="51" t="s">
        <v>9297</v>
      </c>
      <c r="I482" s="45" t="s">
        <v>9298</v>
      </c>
      <c r="K482" s="61" t="s">
        <v>2410</v>
      </c>
      <c r="L482" s="61" t="s">
        <v>2411</v>
      </c>
      <c r="S482" s="55"/>
      <c r="T482" s="57"/>
      <c r="U482" s="55"/>
      <c r="V482" s="55"/>
      <c r="W482" s="61" t="s">
        <v>2412</v>
      </c>
      <c r="X482" s="61" t="s">
        <v>2413</v>
      </c>
      <c r="Y482" s="153"/>
      <c r="Z482" s="58"/>
      <c r="AA482" s="69"/>
      <c r="AB482" s="69"/>
      <c r="AC482" s="69"/>
      <c r="AD482" s="69"/>
      <c r="AE482" s="69"/>
      <c r="AF482" s="69"/>
      <c r="AG482" s="69"/>
      <c r="AH482" s="69"/>
      <c r="AI482" s="69"/>
      <c r="AJ482" s="69"/>
      <c r="AK482" s="69"/>
      <c r="AL482" s="69"/>
      <c r="AM482" s="69"/>
      <c r="AN482" s="69"/>
      <c r="AO482" s="69"/>
      <c r="AP482" s="69"/>
      <c r="AQ482" s="69"/>
      <c r="AR482" s="69"/>
      <c r="AS482" s="69"/>
      <c r="AT482" s="69"/>
      <c r="AU482" s="69"/>
      <c r="AV482" s="69"/>
      <c r="AW482" s="69"/>
      <c r="AX482" s="69"/>
      <c r="AY482" s="69"/>
      <c r="AZ482" s="69"/>
      <c r="BA482" s="69"/>
      <c r="BB482" s="69"/>
      <c r="BC482" s="69"/>
      <c r="BD482" s="69"/>
      <c r="BE482" s="69"/>
      <c r="BF482" s="69"/>
      <c r="BG482" s="69"/>
      <c r="BH482" s="69"/>
      <c r="BI482" s="69"/>
      <c r="BJ482" s="69"/>
      <c r="BK482" s="69"/>
      <c r="BL482" s="69"/>
      <c r="BM482" s="69"/>
    </row>
    <row r="483" ht="22.5" customHeight="1">
      <c r="A483" s="45">
        <v>482.0</v>
      </c>
      <c r="B483" s="45" t="s">
        <v>237</v>
      </c>
      <c r="C483" s="47" t="b">
        <v>1</v>
      </c>
      <c r="D483" s="57"/>
      <c r="E483" s="50" t="s">
        <v>8227</v>
      </c>
      <c r="F483" s="50" t="s">
        <v>9171</v>
      </c>
      <c r="G483" s="50" t="s">
        <v>1446</v>
      </c>
      <c r="H483" s="51" t="s">
        <v>9302</v>
      </c>
      <c r="I483" s="45" t="s">
        <v>15985</v>
      </c>
      <c r="K483" s="61" t="s">
        <v>2414</v>
      </c>
      <c r="L483" s="61" t="s">
        <v>2415</v>
      </c>
      <c r="S483" s="55"/>
      <c r="T483" s="57"/>
      <c r="U483" s="55"/>
      <c r="V483" s="55"/>
      <c r="W483" s="61" t="s">
        <v>2416</v>
      </c>
      <c r="X483" s="61" t="s">
        <v>2417</v>
      </c>
      <c r="Y483" s="61" t="s">
        <v>2418</v>
      </c>
      <c r="Z483" s="62"/>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row>
    <row r="484" ht="22.5" customHeight="1">
      <c r="A484" s="45">
        <v>483.0</v>
      </c>
      <c r="B484" s="45" t="s">
        <v>237</v>
      </c>
      <c r="C484" s="47" t="b">
        <v>1</v>
      </c>
      <c r="D484" s="57"/>
      <c r="E484" s="50" t="s">
        <v>8227</v>
      </c>
      <c r="F484" s="50" t="s">
        <v>9171</v>
      </c>
      <c r="G484" s="50" t="s">
        <v>1446</v>
      </c>
      <c r="H484" s="51" t="s">
        <v>9307</v>
      </c>
      <c r="I484" s="45" t="s">
        <v>9308</v>
      </c>
      <c r="K484" s="61" t="s">
        <v>2399</v>
      </c>
      <c r="L484" s="61" t="s">
        <v>2419</v>
      </c>
      <c r="S484" s="55"/>
      <c r="T484" s="57"/>
      <c r="U484" s="55"/>
      <c r="V484" s="55"/>
      <c r="W484" s="61" t="s">
        <v>2420</v>
      </c>
      <c r="X484" s="61" t="s">
        <v>2421</v>
      </c>
      <c r="Y484" s="153"/>
      <c r="Z484" s="58"/>
      <c r="AA484" s="69"/>
      <c r="AB484" s="69"/>
      <c r="AC484" s="69"/>
      <c r="AD484" s="69"/>
      <c r="AE484" s="69"/>
      <c r="AF484" s="69"/>
      <c r="AG484" s="69"/>
      <c r="AH484" s="69"/>
      <c r="AI484" s="69"/>
      <c r="AJ484" s="69"/>
      <c r="AK484" s="69"/>
      <c r="AL484" s="69"/>
      <c r="AM484" s="69"/>
      <c r="AN484" s="69"/>
      <c r="AO484" s="69"/>
      <c r="AP484" s="69"/>
      <c r="AQ484" s="69"/>
      <c r="AR484" s="69"/>
      <c r="AS484" s="69"/>
      <c r="AT484" s="69"/>
      <c r="AU484" s="69"/>
      <c r="AV484" s="69"/>
      <c r="AW484" s="69"/>
      <c r="AX484" s="69"/>
      <c r="AY484" s="69"/>
      <c r="AZ484" s="69"/>
      <c r="BA484" s="69"/>
      <c r="BB484" s="69"/>
      <c r="BC484" s="69"/>
      <c r="BD484" s="69"/>
      <c r="BE484" s="69"/>
      <c r="BF484" s="69"/>
      <c r="BG484" s="69"/>
      <c r="BH484" s="69"/>
      <c r="BI484" s="69"/>
      <c r="BJ484" s="69"/>
      <c r="BK484" s="69"/>
      <c r="BL484" s="69"/>
      <c r="BM484" s="69"/>
    </row>
    <row r="485" ht="22.5" customHeight="1">
      <c r="A485" s="45">
        <v>484.0</v>
      </c>
      <c r="B485" s="45" t="s">
        <v>237</v>
      </c>
      <c r="C485" s="47" t="b">
        <v>1</v>
      </c>
      <c r="D485" s="57"/>
      <c r="E485" s="50" t="s">
        <v>8227</v>
      </c>
      <c r="F485" s="50" t="s">
        <v>9171</v>
      </c>
      <c r="G485" s="50" t="s">
        <v>1446</v>
      </c>
      <c r="H485" s="51" t="s">
        <v>9313</v>
      </c>
      <c r="I485" s="45" t="s">
        <v>15986</v>
      </c>
      <c r="K485" s="61" t="s">
        <v>2422</v>
      </c>
      <c r="L485" s="61" t="s">
        <v>2423</v>
      </c>
      <c r="S485" s="55"/>
      <c r="T485" s="57"/>
      <c r="U485" s="55"/>
      <c r="V485" s="55"/>
      <c r="W485" s="61" t="s">
        <v>2424</v>
      </c>
      <c r="X485" s="61" t="s">
        <v>2425</v>
      </c>
      <c r="Y485" s="61" t="s">
        <v>2426</v>
      </c>
      <c r="Z485" s="62"/>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row>
    <row r="486" ht="22.5" customHeight="1">
      <c r="A486" s="45">
        <v>485.0</v>
      </c>
      <c r="B486" s="45" t="s">
        <v>237</v>
      </c>
      <c r="C486" s="47" t="b">
        <v>1</v>
      </c>
      <c r="D486" s="57"/>
      <c r="E486" s="50" t="s">
        <v>8227</v>
      </c>
      <c r="F486" s="50" t="s">
        <v>9319</v>
      </c>
      <c r="G486" s="50" t="s">
        <v>1772</v>
      </c>
      <c r="H486" s="51" t="s">
        <v>9320</v>
      </c>
      <c r="I486" s="45" t="s">
        <v>15987</v>
      </c>
      <c r="K486" s="61" t="s">
        <v>2427</v>
      </c>
      <c r="L486" s="61" t="s">
        <v>2428</v>
      </c>
      <c r="S486" s="55"/>
      <c r="T486" s="57"/>
      <c r="U486" s="55"/>
      <c r="V486" s="55"/>
      <c r="W486" s="61" t="s">
        <v>2429</v>
      </c>
      <c r="X486" s="61" t="s">
        <v>2430</v>
      </c>
      <c r="Y486" s="153"/>
      <c r="Z486" s="58"/>
      <c r="AA486" s="69"/>
      <c r="AB486" s="69"/>
      <c r="AC486" s="69"/>
      <c r="AD486" s="69"/>
      <c r="AE486" s="69"/>
      <c r="AF486" s="69"/>
      <c r="AG486" s="69"/>
      <c r="AH486" s="69"/>
      <c r="AI486" s="69"/>
      <c r="AJ486" s="69"/>
      <c r="AK486" s="69"/>
      <c r="AL486" s="69"/>
      <c r="AM486" s="69"/>
      <c r="AN486" s="69"/>
      <c r="AO486" s="69"/>
      <c r="AP486" s="69"/>
      <c r="AQ486" s="69"/>
      <c r="AR486" s="69"/>
      <c r="AS486" s="69"/>
      <c r="AT486" s="69"/>
      <c r="AU486" s="69"/>
      <c r="AV486" s="69"/>
      <c r="AW486" s="69"/>
      <c r="AX486" s="69"/>
      <c r="AY486" s="69"/>
      <c r="AZ486" s="69"/>
      <c r="BA486" s="69"/>
      <c r="BB486" s="69"/>
      <c r="BC486" s="69"/>
      <c r="BD486" s="69"/>
      <c r="BE486" s="69"/>
      <c r="BF486" s="69"/>
      <c r="BG486" s="69"/>
      <c r="BH486" s="69"/>
      <c r="BI486" s="69"/>
      <c r="BJ486" s="69"/>
      <c r="BK486" s="69"/>
      <c r="BL486" s="69"/>
      <c r="BM486" s="69"/>
    </row>
    <row r="487" ht="22.5" customHeight="1">
      <c r="A487" s="45">
        <v>486.0</v>
      </c>
      <c r="B487" s="45" t="s">
        <v>237</v>
      </c>
      <c r="C487" s="47" t="b">
        <v>1</v>
      </c>
      <c r="D487" s="57"/>
      <c r="E487" s="50" t="s">
        <v>8227</v>
      </c>
      <c r="F487" s="50" t="s">
        <v>9319</v>
      </c>
      <c r="G487" s="50" t="s">
        <v>1772</v>
      </c>
      <c r="H487" s="51" t="s">
        <v>9325</v>
      </c>
      <c r="I487" s="45" t="s">
        <v>15988</v>
      </c>
      <c r="K487" s="61" t="s">
        <v>2431</v>
      </c>
      <c r="L487" s="61" t="s">
        <v>2432</v>
      </c>
      <c r="S487" s="55"/>
      <c r="T487" s="57"/>
      <c r="U487" s="55"/>
      <c r="V487" s="55"/>
      <c r="W487" s="61" t="s">
        <v>2433</v>
      </c>
      <c r="X487" s="61" t="s">
        <v>2434</v>
      </c>
      <c r="Y487" s="61" t="s">
        <v>2435</v>
      </c>
      <c r="Z487" s="62"/>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row>
    <row r="488" ht="22.5" customHeight="1">
      <c r="A488" s="45">
        <v>487.0</v>
      </c>
      <c r="B488" s="45" t="s">
        <v>237</v>
      </c>
      <c r="C488" s="47" t="b">
        <v>1</v>
      </c>
      <c r="D488" s="57"/>
      <c r="E488" s="50" t="s">
        <v>8227</v>
      </c>
      <c r="F488" s="50" t="s">
        <v>9319</v>
      </c>
      <c r="G488" s="50" t="s">
        <v>1772</v>
      </c>
      <c r="H488" s="51" t="s">
        <v>9332</v>
      </c>
      <c r="I488" s="45" t="s">
        <v>9333</v>
      </c>
      <c r="K488" s="61" t="s">
        <v>2436</v>
      </c>
      <c r="L488" s="61" t="s">
        <v>2437</v>
      </c>
      <c r="S488" s="55"/>
      <c r="T488" s="57"/>
      <c r="U488" s="55"/>
      <c r="V488" s="55"/>
      <c r="W488" s="61" t="s">
        <v>2438</v>
      </c>
      <c r="X488" s="61" t="s">
        <v>2439</v>
      </c>
      <c r="Y488" s="145"/>
      <c r="Z488" s="58"/>
      <c r="AA488" s="69"/>
      <c r="AB488" s="69"/>
      <c r="AC488" s="69"/>
      <c r="AD488" s="69"/>
      <c r="AE488" s="69"/>
      <c r="AF488" s="69"/>
      <c r="AG488" s="69"/>
      <c r="AH488" s="69"/>
      <c r="AI488" s="69"/>
      <c r="AJ488" s="69"/>
      <c r="AK488" s="69"/>
      <c r="AL488" s="69"/>
      <c r="AM488" s="69"/>
      <c r="AN488" s="69"/>
      <c r="AO488" s="69"/>
      <c r="AP488" s="69"/>
      <c r="AQ488" s="69"/>
      <c r="AR488" s="69"/>
      <c r="AS488" s="69"/>
      <c r="AT488" s="69"/>
      <c r="AU488" s="69"/>
      <c r="AV488" s="69"/>
      <c r="AW488" s="69"/>
      <c r="AX488" s="69"/>
      <c r="AY488" s="69"/>
      <c r="AZ488" s="69"/>
      <c r="BA488" s="69"/>
      <c r="BB488" s="69"/>
      <c r="BC488" s="69"/>
      <c r="BD488" s="69"/>
      <c r="BE488" s="69"/>
      <c r="BF488" s="69"/>
      <c r="BG488" s="69"/>
      <c r="BH488" s="69"/>
      <c r="BI488" s="69"/>
      <c r="BJ488" s="69"/>
      <c r="BK488" s="69"/>
      <c r="BL488" s="69"/>
      <c r="BM488" s="69"/>
    </row>
    <row r="489" ht="22.5" customHeight="1">
      <c r="A489" s="45">
        <v>488.0</v>
      </c>
      <c r="B489" s="45" t="s">
        <v>237</v>
      </c>
      <c r="C489" s="47" t="b">
        <v>1</v>
      </c>
      <c r="D489" s="57"/>
      <c r="E489" s="50" t="s">
        <v>8227</v>
      </c>
      <c r="F489" s="50" t="s">
        <v>9319</v>
      </c>
      <c r="G489" s="50" t="s">
        <v>1823</v>
      </c>
      <c r="H489" s="51" t="s">
        <v>9337</v>
      </c>
      <c r="I489" s="45" t="s">
        <v>15989</v>
      </c>
      <c r="K489" s="61" t="s">
        <v>2440</v>
      </c>
      <c r="L489" s="61" t="s">
        <v>2441</v>
      </c>
      <c r="S489" s="55"/>
      <c r="T489" s="57"/>
      <c r="U489" s="55"/>
      <c r="V489" s="55"/>
      <c r="W489" s="61" t="s">
        <v>2442</v>
      </c>
      <c r="X489" s="61" t="s">
        <v>2443</v>
      </c>
      <c r="Y489" s="153"/>
      <c r="Z489" s="62"/>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row>
    <row r="490" ht="22.5" customHeight="1">
      <c r="A490" s="45">
        <v>489.0</v>
      </c>
      <c r="B490" s="45" t="s">
        <v>237</v>
      </c>
      <c r="C490" s="47" t="b">
        <v>1</v>
      </c>
      <c r="D490" s="57"/>
      <c r="E490" s="50" t="s">
        <v>8227</v>
      </c>
      <c r="F490" s="50" t="s">
        <v>9319</v>
      </c>
      <c r="G490" s="50" t="s">
        <v>1823</v>
      </c>
      <c r="H490" s="51" t="s">
        <v>9341</v>
      </c>
      <c r="I490" s="45" t="s">
        <v>15990</v>
      </c>
      <c r="K490" s="61" t="s">
        <v>2444</v>
      </c>
      <c r="L490" s="61" t="s">
        <v>2445</v>
      </c>
      <c r="S490" s="55"/>
      <c r="T490" s="57"/>
      <c r="U490" s="55"/>
      <c r="V490" s="55"/>
      <c r="W490" s="61" t="s">
        <v>2446</v>
      </c>
      <c r="X490" s="61" t="s">
        <v>2447</v>
      </c>
      <c r="Y490" s="145"/>
      <c r="Z490" s="58"/>
      <c r="AA490" s="69"/>
      <c r="AB490" s="69"/>
      <c r="AC490" s="69"/>
      <c r="AD490" s="69"/>
      <c r="AE490" s="69"/>
      <c r="AF490" s="69"/>
      <c r="AG490" s="69"/>
      <c r="AH490" s="69"/>
      <c r="AI490" s="69"/>
      <c r="AJ490" s="69"/>
      <c r="AK490" s="69"/>
      <c r="AL490" s="69"/>
      <c r="AM490" s="69"/>
      <c r="AN490" s="69"/>
      <c r="AO490" s="69"/>
      <c r="AP490" s="69"/>
      <c r="AQ490" s="69"/>
      <c r="AR490" s="69"/>
      <c r="AS490" s="69"/>
      <c r="AT490" s="69"/>
      <c r="AU490" s="69"/>
      <c r="AV490" s="69"/>
      <c r="AW490" s="69"/>
      <c r="AX490" s="69"/>
      <c r="AY490" s="69"/>
      <c r="AZ490" s="69"/>
      <c r="BA490" s="69"/>
      <c r="BB490" s="69"/>
      <c r="BC490" s="69"/>
      <c r="BD490" s="69"/>
      <c r="BE490" s="69"/>
      <c r="BF490" s="69"/>
      <c r="BG490" s="69"/>
      <c r="BH490" s="69"/>
      <c r="BI490" s="69"/>
      <c r="BJ490" s="69"/>
      <c r="BK490" s="69"/>
      <c r="BL490" s="69"/>
      <c r="BM490" s="69"/>
    </row>
    <row r="491" ht="22.5" customHeight="1">
      <c r="A491" s="45">
        <v>490.0</v>
      </c>
      <c r="B491" s="45" t="s">
        <v>237</v>
      </c>
      <c r="C491" s="47" t="b">
        <v>1</v>
      </c>
      <c r="D491" s="57"/>
      <c r="E491" s="50" t="s">
        <v>8227</v>
      </c>
      <c r="F491" s="50" t="s">
        <v>9319</v>
      </c>
      <c r="G491" s="50" t="s">
        <v>1866</v>
      </c>
      <c r="H491" s="51" t="s">
        <v>9346</v>
      </c>
      <c r="I491" s="45" t="s">
        <v>15991</v>
      </c>
      <c r="K491" s="61" t="s">
        <v>2448</v>
      </c>
      <c r="L491" s="61" t="s">
        <v>2449</v>
      </c>
      <c r="S491" s="55"/>
      <c r="T491" s="57"/>
      <c r="U491" s="55"/>
      <c r="V491" s="55"/>
      <c r="W491" s="61" t="s">
        <v>2450</v>
      </c>
      <c r="X491" s="61" t="s">
        <v>2451</v>
      </c>
      <c r="Y491" s="153"/>
      <c r="Z491" s="62"/>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row>
    <row r="492" ht="22.5" customHeight="1">
      <c r="A492" s="45">
        <v>491.0</v>
      </c>
      <c r="B492" s="45" t="s">
        <v>237</v>
      </c>
      <c r="C492" s="47" t="b">
        <v>1</v>
      </c>
      <c r="D492" s="57"/>
      <c r="E492" s="50" t="s">
        <v>8227</v>
      </c>
      <c r="F492" s="50" t="s">
        <v>9319</v>
      </c>
      <c r="G492" s="50" t="s">
        <v>1866</v>
      </c>
      <c r="H492" s="51" t="s">
        <v>9352</v>
      </c>
      <c r="I492" s="45" t="s">
        <v>15992</v>
      </c>
      <c r="K492" s="61" t="s">
        <v>2453</v>
      </c>
      <c r="L492" s="61" t="s">
        <v>2455</v>
      </c>
      <c r="S492" s="55"/>
      <c r="T492" s="57"/>
      <c r="U492" s="55"/>
      <c r="V492" s="55"/>
      <c r="W492" s="61" t="s">
        <v>2456</v>
      </c>
      <c r="X492" s="61" t="s">
        <v>2457</v>
      </c>
      <c r="Y492" s="153"/>
      <c r="Z492" s="58"/>
      <c r="AA492" s="69"/>
      <c r="AB492" s="69"/>
      <c r="AC492" s="69"/>
      <c r="AD492" s="69"/>
      <c r="AE492" s="69"/>
      <c r="AF492" s="69"/>
      <c r="AG492" s="69"/>
      <c r="AH492" s="69"/>
      <c r="AI492" s="69"/>
      <c r="AJ492" s="69"/>
      <c r="AK492" s="69"/>
      <c r="AL492" s="69"/>
      <c r="AM492" s="69"/>
      <c r="AN492" s="69"/>
      <c r="AO492" s="69"/>
      <c r="AP492" s="69"/>
      <c r="AQ492" s="69"/>
      <c r="AR492" s="69"/>
      <c r="AS492" s="69"/>
      <c r="AT492" s="69"/>
      <c r="AU492" s="69"/>
      <c r="AV492" s="69"/>
      <c r="AW492" s="69"/>
      <c r="AX492" s="69"/>
      <c r="AY492" s="69"/>
      <c r="AZ492" s="69"/>
      <c r="BA492" s="69"/>
      <c r="BB492" s="69"/>
      <c r="BC492" s="69"/>
      <c r="BD492" s="69"/>
      <c r="BE492" s="69"/>
      <c r="BF492" s="69"/>
      <c r="BG492" s="69"/>
      <c r="BH492" s="69"/>
      <c r="BI492" s="69"/>
      <c r="BJ492" s="69"/>
      <c r="BK492" s="69"/>
      <c r="BL492" s="69"/>
      <c r="BM492" s="69"/>
    </row>
    <row r="493" ht="22.5" customHeight="1">
      <c r="A493" s="45">
        <v>492.0</v>
      </c>
      <c r="B493" s="45" t="s">
        <v>237</v>
      </c>
      <c r="C493" s="47" t="b">
        <v>1</v>
      </c>
      <c r="D493" s="57"/>
      <c r="E493" s="50" t="s">
        <v>8227</v>
      </c>
      <c r="F493" s="50" t="s">
        <v>9319</v>
      </c>
      <c r="G493" s="50" t="s">
        <v>294</v>
      </c>
      <c r="H493" s="51" t="s">
        <v>9357</v>
      </c>
      <c r="I493" s="45" t="s">
        <v>15993</v>
      </c>
      <c r="K493" s="61" t="s">
        <v>2458</v>
      </c>
      <c r="L493" s="61" t="s">
        <v>2459</v>
      </c>
      <c r="S493" s="55"/>
      <c r="T493" s="57"/>
      <c r="U493" s="55"/>
      <c r="V493" s="55"/>
      <c r="W493" s="61" t="s">
        <v>2460</v>
      </c>
      <c r="X493" s="61" t="s">
        <v>2461</v>
      </c>
      <c r="Y493" s="145"/>
      <c r="Z493" s="62"/>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row>
    <row r="494" ht="22.5" customHeight="1">
      <c r="A494" s="45">
        <v>493.0</v>
      </c>
      <c r="B494" s="45" t="s">
        <v>237</v>
      </c>
      <c r="C494" s="47" t="b">
        <v>1</v>
      </c>
      <c r="D494" s="57"/>
      <c r="E494" s="50" t="s">
        <v>8227</v>
      </c>
      <c r="F494" s="50" t="s">
        <v>9319</v>
      </c>
      <c r="G494" s="50" t="s">
        <v>294</v>
      </c>
      <c r="H494" s="51" t="s">
        <v>9362</v>
      </c>
      <c r="I494" s="45" t="s">
        <v>15994</v>
      </c>
      <c r="K494" s="61" t="s">
        <v>2462</v>
      </c>
      <c r="L494" s="61" t="s">
        <v>2463</v>
      </c>
      <c r="S494" s="55"/>
      <c r="T494" s="57"/>
      <c r="U494" s="55"/>
      <c r="V494" s="55"/>
      <c r="W494" s="61" t="s">
        <v>2464</v>
      </c>
      <c r="X494" s="61" t="s">
        <v>2465</v>
      </c>
      <c r="Y494" s="153"/>
      <c r="Z494" s="58"/>
      <c r="AA494" s="69"/>
      <c r="AB494" s="69"/>
      <c r="AC494" s="69"/>
      <c r="AD494" s="69"/>
      <c r="AE494" s="69"/>
      <c r="AF494" s="69"/>
      <c r="AG494" s="69"/>
      <c r="AH494" s="69"/>
      <c r="AI494" s="69"/>
      <c r="AJ494" s="69"/>
      <c r="AK494" s="69"/>
      <c r="AL494" s="69"/>
      <c r="AM494" s="69"/>
      <c r="AN494" s="69"/>
      <c r="AO494" s="69"/>
      <c r="AP494" s="69"/>
      <c r="AQ494" s="69"/>
      <c r="AR494" s="69"/>
      <c r="AS494" s="69"/>
      <c r="AT494" s="69"/>
      <c r="AU494" s="69"/>
      <c r="AV494" s="69"/>
      <c r="AW494" s="69"/>
      <c r="AX494" s="69"/>
      <c r="AY494" s="69"/>
      <c r="AZ494" s="69"/>
      <c r="BA494" s="69"/>
      <c r="BB494" s="69"/>
      <c r="BC494" s="69"/>
      <c r="BD494" s="69"/>
      <c r="BE494" s="69"/>
      <c r="BF494" s="69"/>
      <c r="BG494" s="69"/>
      <c r="BH494" s="69"/>
      <c r="BI494" s="69"/>
      <c r="BJ494" s="69"/>
      <c r="BK494" s="69"/>
      <c r="BL494" s="69"/>
      <c r="BM494" s="69"/>
    </row>
    <row r="495" ht="22.5" customHeight="1">
      <c r="A495" s="45">
        <v>494.0</v>
      </c>
      <c r="B495" s="45" t="s">
        <v>237</v>
      </c>
      <c r="C495" s="47" t="b">
        <v>1</v>
      </c>
      <c r="D495" s="57"/>
      <c r="E495" s="50" t="s">
        <v>8227</v>
      </c>
      <c r="F495" s="50" t="s">
        <v>9319</v>
      </c>
      <c r="G495" s="50" t="s">
        <v>294</v>
      </c>
      <c r="H495" s="51" t="s">
        <v>9368</v>
      </c>
      <c r="I495" s="45" t="s">
        <v>15995</v>
      </c>
      <c r="K495" s="61" t="s">
        <v>2466</v>
      </c>
      <c r="L495" s="61" t="s">
        <v>2467</v>
      </c>
      <c r="S495" s="55"/>
      <c r="T495" s="57"/>
      <c r="U495" s="55"/>
      <c r="V495" s="55"/>
      <c r="W495" s="61" t="s">
        <v>2468</v>
      </c>
      <c r="X495" s="61" t="s">
        <v>2469</v>
      </c>
      <c r="Y495" s="61" t="s">
        <v>2470</v>
      </c>
      <c r="Z495" s="62"/>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row>
    <row r="496" ht="22.5" customHeight="1">
      <c r="A496" s="45">
        <v>495.0</v>
      </c>
      <c r="B496" s="45" t="s">
        <v>237</v>
      </c>
      <c r="C496" s="47" t="b">
        <v>1</v>
      </c>
      <c r="D496" s="57"/>
      <c r="E496" s="50" t="s">
        <v>8227</v>
      </c>
      <c r="F496" s="50" t="s">
        <v>9319</v>
      </c>
      <c r="G496" s="50" t="s">
        <v>294</v>
      </c>
      <c r="H496" s="51" t="s">
        <v>9375</v>
      </c>
      <c r="I496" s="45" t="s">
        <v>15996</v>
      </c>
      <c r="K496" s="61" t="s">
        <v>2471</v>
      </c>
      <c r="L496" s="61" t="s">
        <v>2472</v>
      </c>
      <c r="S496" s="55"/>
      <c r="T496" s="57"/>
      <c r="U496" s="55"/>
      <c r="V496" s="55"/>
      <c r="W496" s="61" t="s">
        <v>2473</v>
      </c>
      <c r="X496" s="61" t="s">
        <v>2474</v>
      </c>
      <c r="Y496" s="153"/>
      <c r="Z496" s="58"/>
      <c r="AA496" s="69"/>
      <c r="AB496" s="69"/>
      <c r="AC496" s="69"/>
      <c r="AD496" s="69"/>
      <c r="AE496" s="69"/>
      <c r="AF496" s="69"/>
      <c r="AG496" s="69"/>
      <c r="AH496" s="69"/>
      <c r="AI496" s="69"/>
      <c r="AJ496" s="69"/>
      <c r="AK496" s="69"/>
      <c r="AL496" s="69"/>
      <c r="AM496" s="69"/>
      <c r="AN496" s="69"/>
      <c r="AO496" s="69"/>
      <c r="AP496" s="69"/>
      <c r="AQ496" s="69"/>
      <c r="AR496" s="69"/>
      <c r="AS496" s="69"/>
      <c r="AT496" s="69"/>
      <c r="AU496" s="69"/>
      <c r="AV496" s="69"/>
      <c r="AW496" s="69"/>
      <c r="AX496" s="69"/>
      <c r="AY496" s="69"/>
      <c r="AZ496" s="69"/>
      <c r="BA496" s="69"/>
      <c r="BB496" s="69"/>
      <c r="BC496" s="69"/>
      <c r="BD496" s="69"/>
      <c r="BE496" s="69"/>
      <c r="BF496" s="69"/>
      <c r="BG496" s="69"/>
      <c r="BH496" s="69"/>
      <c r="BI496" s="69"/>
      <c r="BJ496" s="69"/>
      <c r="BK496" s="69"/>
      <c r="BL496" s="69"/>
      <c r="BM496" s="69"/>
    </row>
    <row r="497" ht="22.5" customHeight="1">
      <c r="A497" s="45">
        <v>496.0</v>
      </c>
      <c r="B497" s="45" t="s">
        <v>237</v>
      </c>
      <c r="C497" s="47" t="b">
        <v>1</v>
      </c>
      <c r="D497" s="57"/>
      <c r="E497" s="50" t="s">
        <v>8227</v>
      </c>
      <c r="F497" s="50" t="s">
        <v>9319</v>
      </c>
      <c r="G497" s="50" t="s">
        <v>2747</v>
      </c>
      <c r="H497" s="51" t="s">
        <v>9381</v>
      </c>
      <c r="I497" s="45" t="s">
        <v>15997</v>
      </c>
      <c r="K497" s="61" t="s">
        <v>2475</v>
      </c>
      <c r="L497" s="61" t="s">
        <v>2476</v>
      </c>
      <c r="S497" s="55"/>
      <c r="T497" s="57"/>
      <c r="U497" s="55"/>
      <c r="V497" s="55"/>
      <c r="W497" s="61" t="s">
        <v>2477</v>
      </c>
      <c r="X497" s="61" t="s">
        <v>2478</v>
      </c>
      <c r="Y497" s="153"/>
      <c r="Z497" s="62"/>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row>
    <row r="498" ht="22.5" customHeight="1">
      <c r="A498" s="45">
        <v>497.0</v>
      </c>
      <c r="B498" s="45" t="s">
        <v>237</v>
      </c>
      <c r="C498" s="47" t="b">
        <v>1</v>
      </c>
      <c r="D498" s="57"/>
      <c r="E498" s="50" t="s">
        <v>8227</v>
      </c>
      <c r="F498" s="50" t="s">
        <v>9319</v>
      </c>
      <c r="G498" s="50" t="s">
        <v>6144</v>
      </c>
      <c r="H498" s="51" t="s">
        <v>9387</v>
      </c>
      <c r="I498" s="45" t="s">
        <v>15998</v>
      </c>
      <c r="K498" s="61" t="s">
        <v>2479</v>
      </c>
      <c r="L498" s="61" t="s">
        <v>2480</v>
      </c>
      <c r="S498" s="55"/>
      <c r="T498" s="57"/>
      <c r="U498" s="55"/>
      <c r="V498" s="55"/>
      <c r="W498" s="61" t="s">
        <v>2481</v>
      </c>
      <c r="X498" s="61" t="s">
        <v>2482</v>
      </c>
      <c r="Y498" s="145"/>
      <c r="Z498" s="58"/>
      <c r="AA498" s="69"/>
      <c r="AB498" s="69"/>
      <c r="AC498" s="69"/>
      <c r="AD498" s="69"/>
      <c r="AE498" s="69"/>
      <c r="AF498" s="69"/>
      <c r="AG498" s="69"/>
      <c r="AH498" s="69"/>
      <c r="AI498" s="69"/>
      <c r="AJ498" s="69"/>
      <c r="AK498" s="69"/>
      <c r="AL498" s="69"/>
      <c r="AM498" s="69"/>
      <c r="AN498" s="69"/>
      <c r="AO498" s="69"/>
      <c r="AP498" s="69"/>
      <c r="AQ498" s="69"/>
      <c r="AR498" s="69"/>
      <c r="AS498" s="69"/>
      <c r="AT498" s="69"/>
      <c r="AU498" s="69"/>
      <c r="AV498" s="69"/>
      <c r="AW498" s="69"/>
      <c r="AX498" s="69"/>
      <c r="AY498" s="69"/>
      <c r="AZ498" s="69"/>
      <c r="BA498" s="69"/>
      <c r="BB498" s="69"/>
      <c r="BC498" s="69"/>
      <c r="BD498" s="69"/>
      <c r="BE498" s="69"/>
      <c r="BF498" s="69"/>
      <c r="BG498" s="69"/>
      <c r="BH498" s="69"/>
      <c r="BI498" s="69"/>
      <c r="BJ498" s="69"/>
      <c r="BK498" s="69"/>
      <c r="BL498" s="69"/>
      <c r="BM498" s="69"/>
    </row>
    <row r="499" ht="22.5" customHeight="1">
      <c r="A499" s="45">
        <v>498.0</v>
      </c>
      <c r="B499" s="45" t="s">
        <v>237</v>
      </c>
      <c r="C499" s="47" t="b">
        <v>1</v>
      </c>
      <c r="D499" s="57"/>
      <c r="E499" s="50" t="s">
        <v>8227</v>
      </c>
      <c r="F499" s="50" t="s">
        <v>9319</v>
      </c>
      <c r="G499" s="50" t="s">
        <v>6144</v>
      </c>
      <c r="H499" s="51" t="s">
        <v>9392</v>
      </c>
      <c r="I499" s="45" t="s">
        <v>15999</v>
      </c>
      <c r="K499" s="61" t="s">
        <v>2483</v>
      </c>
      <c r="L499" s="61" t="s">
        <v>2484</v>
      </c>
      <c r="S499" s="55"/>
      <c r="T499" s="57"/>
      <c r="U499" s="55"/>
      <c r="V499" s="55"/>
      <c r="W499" s="61" t="s">
        <v>2485</v>
      </c>
      <c r="X499" s="61" t="s">
        <v>2486</v>
      </c>
      <c r="Y499" s="61" t="s">
        <v>2487</v>
      </c>
      <c r="Z499" s="62"/>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row>
    <row r="500" ht="22.5" customHeight="1">
      <c r="A500" s="45">
        <v>499.0</v>
      </c>
      <c r="B500" s="45" t="s">
        <v>237</v>
      </c>
      <c r="C500" s="47" t="b">
        <v>1</v>
      </c>
      <c r="D500" s="57"/>
      <c r="E500" s="50" t="s">
        <v>8227</v>
      </c>
      <c r="F500" s="50" t="s">
        <v>9319</v>
      </c>
      <c r="G500" s="50" t="s">
        <v>6144</v>
      </c>
      <c r="H500" s="51" t="s">
        <v>9397</v>
      </c>
      <c r="I500" s="45" t="s">
        <v>16000</v>
      </c>
      <c r="K500" s="61" t="s">
        <v>2488</v>
      </c>
      <c r="L500" s="61" t="s">
        <v>2489</v>
      </c>
      <c r="S500" s="55"/>
      <c r="T500" s="57"/>
      <c r="U500" s="55"/>
      <c r="V500" s="55"/>
      <c r="W500" s="61" t="s">
        <v>2490</v>
      </c>
      <c r="X500" s="61" t="s">
        <v>2491</v>
      </c>
      <c r="Y500" s="145"/>
      <c r="Z500" s="58"/>
      <c r="AA500" s="69"/>
      <c r="AB500" s="69"/>
      <c r="AC500" s="69"/>
      <c r="AD500" s="69"/>
      <c r="AE500" s="69"/>
      <c r="AF500" s="69"/>
      <c r="AG500" s="69"/>
      <c r="AH500" s="69"/>
      <c r="AI500" s="69"/>
      <c r="AJ500" s="69"/>
      <c r="AK500" s="69"/>
      <c r="AL500" s="69"/>
      <c r="AM500" s="69"/>
      <c r="AN500" s="69"/>
      <c r="AO500" s="69"/>
      <c r="AP500" s="69"/>
      <c r="AQ500" s="69"/>
      <c r="AR500" s="69"/>
      <c r="AS500" s="69"/>
      <c r="AT500" s="69"/>
      <c r="AU500" s="69"/>
      <c r="AV500" s="69"/>
      <c r="AW500" s="69"/>
      <c r="AX500" s="69"/>
      <c r="AY500" s="69"/>
      <c r="AZ500" s="69"/>
      <c r="BA500" s="69"/>
      <c r="BB500" s="69"/>
      <c r="BC500" s="69"/>
      <c r="BD500" s="69"/>
      <c r="BE500" s="69"/>
      <c r="BF500" s="69"/>
      <c r="BG500" s="69"/>
      <c r="BH500" s="69"/>
      <c r="BI500" s="69"/>
      <c r="BJ500" s="69"/>
      <c r="BK500" s="69"/>
      <c r="BL500" s="69"/>
      <c r="BM500" s="69"/>
    </row>
    <row r="501" ht="22.5" customHeight="1">
      <c r="A501" s="45">
        <v>500.0</v>
      </c>
      <c r="B501" s="45" t="s">
        <v>237</v>
      </c>
      <c r="C501" s="47" t="b">
        <v>1</v>
      </c>
      <c r="D501" s="57"/>
      <c r="E501" s="50" t="s">
        <v>8227</v>
      </c>
      <c r="F501" s="50" t="s">
        <v>9319</v>
      </c>
      <c r="G501" s="50" t="s">
        <v>6144</v>
      </c>
      <c r="H501" s="51" t="s">
        <v>9402</v>
      </c>
      <c r="I501" s="45" t="s">
        <v>16001</v>
      </c>
      <c r="K501" s="61" t="s">
        <v>2492</v>
      </c>
      <c r="L501" s="61" t="s">
        <v>2493</v>
      </c>
      <c r="S501" s="55"/>
      <c r="T501" s="57"/>
      <c r="U501" s="55"/>
      <c r="V501" s="55"/>
      <c r="W501" s="61" t="s">
        <v>2494</v>
      </c>
      <c r="X501" s="61" t="s">
        <v>2495</v>
      </c>
      <c r="Y501" s="153"/>
      <c r="Z501" s="62"/>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row>
    <row r="502" ht="22.5" customHeight="1">
      <c r="A502" s="45">
        <v>501.0</v>
      </c>
      <c r="B502" s="45" t="s">
        <v>237</v>
      </c>
      <c r="C502" s="47" t="b">
        <v>1</v>
      </c>
      <c r="D502" s="57"/>
      <c r="E502" s="50" t="s">
        <v>8227</v>
      </c>
      <c r="F502" s="50" t="s">
        <v>9319</v>
      </c>
      <c r="G502" s="50" t="s">
        <v>6144</v>
      </c>
      <c r="H502" s="51" t="s">
        <v>9408</v>
      </c>
      <c r="I502" s="45" t="s">
        <v>6032</v>
      </c>
      <c r="K502" s="61" t="s">
        <v>2496</v>
      </c>
      <c r="L502" s="61" t="s">
        <v>2497</v>
      </c>
      <c r="S502" s="55"/>
      <c r="T502" s="57"/>
      <c r="U502" s="55"/>
      <c r="V502" s="55"/>
      <c r="W502" s="61" t="s">
        <v>2498</v>
      </c>
      <c r="X502" s="61" t="s">
        <v>2499</v>
      </c>
      <c r="Y502" s="153"/>
      <c r="Z502" s="58"/>
      <c r="AA502" s="69"/>
      <c r="AB502" s="69"/>
      <c r="AC502" s="69"/>
      <c r="AD502" s="69"/>
      <c r="AE502" s="69"/>
      <c r="AF502" s="69"/>
      <c r="AG502" s="69"/>
      <c r="AH502" s="69"/>
      <c r="AI502" s="69"/>
      <c r="AJ502" s="69"/>
      <c r="AK502" s="69"/>
      <c r="AL502" s="69"/>
      <c r="AM502" s="69"/>
      <c r="AN502" s="69"/>
      <c r="AO502" s="69"/>
      <c r="AP502" s="69"/>
      <c r="AQ502" s="69"/>
      <c r="AR502" s="69"/>
      <c r="AS502" s="69"/>
      <c r="AT502" s="69"/>
      <c r="AU502" s="69"/>
      <c r="AV502" s="69"/>
      <c r="AW502" s="69"/>
      <c r="AX502" s="69"/>
      <c r="AY502" s="69"/>
      <c r="AZ502" s="69"/>
      <c r="BA502" s="69"/>
      <c r="BB502" s="69"/>
      <c r="BC502" s="69"/>
      <c r="BD502" s="69"/>
      <c r="BE502" s="69"/>
      <c r="BF502" s="69"/>
      <c r="BG502" s="69"/>
      <c r="BH502" s="69"/>
      <c r="BI502" s="69"/>
      <c r="BJ502" s="69"/>
      <c r="BK502" s="69"/>
      <c r="BL502" s="69"/>
      <c r="BM502" s="69"/>
    </row>
    <row r="503" ht="22.5" customHeight="1">
      <c r="A503" s="45">
        <v>502.0</v>
      </c>
      <c r="B503" s="45" t="s">
        <v>237</v>
      </c>
      <c r="C503" s="47" t="b">
        <v>1</v>
      </c>
      <c r="D503" s="57"/>
      <c r="E503" s="50" t="s">
        <v>8227</v>
      </c>
      <c r="F503" s="50" t="s">
        <v>9319</v>
      </c>
      <c r="G503" s="50" t="s">
        <v>6144</v>
      </c>
      <c r="H503" s="51" t="s">
        <v>9413</v>
      </c>
      <c r="I503" s="45" t="s">
        <v>16002</v>
      </c>
      <c r="K503" s="61" t="s">
        <v>2500</v>
      </c>
      <c r="L503" s="61" t="s">
        <v>2501</v>
      </c>
      <c r="S503" s="55"/>
      <c r="T503" s="57"/>
      <c r="U503" s="55"/>
      <c r="V503" s="55"/>
      <c r="W503" s="61" t="s">
        <v>2502</v>
      </c>
      <c r="X503" s="61" t="s">
        <v>2503</v>
      </c>
      <c r="Y503" s="145"/>
      <c r="Z503" s="62"/>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row>
    <row r="504" ht="22.5" customHeight="1">
      <c r="A504" s="45">
        <v>503.0</v>
      </c>
      <c r="B504" s="45" t="s">
        <v>237</v>
      </c>
      <c r="C504" s="47" t="b">
        <v>1</v>
      </c>
      <c r="D504" s="57"/>
      <c r="E504" s="50" t="s">
        <v>8227</v>
      </c>
      <c r="F504" s="50" t="s">
        <v>9319</v>
      </c>
      <c r="G504" s="50" t="s">
        <v>6144</v>
      </c>
      <c r="H504" s="51" t="s">
        <v>9419</v>
      </c>
      <c r="I504" s="45" t="s">
        <v>16003</v>
      </c>
      <c r="K504" s="61" t="s">
        <v>2504</v>
      </c>
      <c r="L504" s="61" t="s">
        <v>2505</v>
      </c>
      <c r="S504" s="55"/>
      <c r="T504" s="57"/>
      <c r="U504" s="55"/>
      <c r="V504" s="55"/>
      <c r="W504" s="61" t="s">
        <v>2506</v>
      </c>
      <c r="X504" s="61" t="s">
        <v>2507</v>
      </c>
      <c r="Y504" s="153"/>
      <c r="Z504" s="58"/>
      <c r="AA504" s="69"/>
      <c r="AB504" s="69"/>
      <c r="AC504" s="69"/>
      <c r="AD504" s="69"/>
      <c r="AE504" s="69"/>
      <c r="AF504" s="69"/>
      <c r="AG504" s="69"/>
      <c r="AH504" s="69"/>
      <c r="AI504" s="69"/>
      <c r="AJ504" s="69"/>
      <c r="AK504" s="69"/>
      <c r="AL504" s="69"/>
      <c r="AM504" s="69"/>
      <c r="AN504" s="69"/>
      <c r="AO504" s="69"/>
      <c r="AP504" s="69"/>
      <c r="AQ504" s="69"/>
      <c r="AR504" s="69"/>
      <c r="AS504" s="69"/>
      <c r="AT504" s="69"/>
      <c r="AU504" s="69"/>
      <c r="AV504" s="69"/>
      <c r="AW504" s="69"/>
      <c r="AX504" s="69"/>
      <c r="AY504" s="69"/>
      <c r="AZ504" s="69"/>
      <c r="BA504" s="69"/>
      <c r="BB504" s="69"/>
      <c r="BC504" s="69"/>
      <c r="BD504" s="69"/>
      <c r="BE504" s="69"/>
      <c r="BF504" s="69"/>
      <c r="BG504" s="69"/>
      <c r="BH504" s="69"/>
      <c r="BI504" s="69"/>
      <c r="BJ504" s="69"/>
      <c r="BK504" s="69"/>
      <c r="BL504" s="69"/>
      <c r="BM504" s="69"/>
    </row>
    <row r="505" ht="22.5" customHeight="1">
      <c r="A505" s="45">
        <v>504.0</v>
      </c>
      <c r="B505" s="45" t="s">
        <v>237</v>
      </c>
      <c r="C505" s="47" t="b">
        <v>1</v>
      </c>
      <c r="D505" s="57"/>
      <c r="E505" s="50" t="s">
        <v>8227</v>
      </c>
      <c r="F505" s="50" t="s">
        <v>9319</v>
      </c>
      <c r="G505" s="50" t="s">
        <v>6144</v>
      </c>
      <c r="H505" s="51" t="s">
        <v>9424</v>
      </c>
      <c r="I505" s="45" t="s">
        <v>16004</v>
      </c>
      <c r="K505" s="61" t="s">
        <v>2508</v>
      </c>
      <c r="L505" s="61" t="s">
        <v>2509</v>
      </c>
      <c r="S505" s="55"/>
      <c r="T505" s="57"/>
      <c r="U505" s="55"/>
      <c r="V505" s="55"/>
      <c r="W505" s="61" t="s">
        <v>2510</v>
      </c>
      <c r="X505" s="61" t="s">
        <v>2511</v>
      </c>
      <c r="Y505" s="61" t="s">
        <v>2512</v>
      </c>
      <c r="Z505" s="62"/>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row>
    <row r="506" ht="22.5" customHeight="1">
      <c r="A506" s="45">
        <v>505.0</v>
      </c>
      <c r="B506" s="45" t="s">
        <v>237</v>
      </c>
      <c r="C506" s="47" t="b">
        <v>1</v>
      </c>
      <c r="D506" s="57"/>
      <c r="E506" s="50" t="s">
        <v>8227</v>
      </c>
      <c r="F506" s="50" t="s">
        <v>9319</v>
      </c>
      <c r="G506" s="50" t="s">
        <v>556</v>
      </c>
      <c r="H506" s="51" t="s">
        <v>9431</v>
      </c>
      <c r="I506" s="45" t="s">
        <v>9491</v>
      </c>
      <c r="K506" s="61" t="s">
        <v>2515</v>
      </c>
      <c r="L506" s="61" t="s">
        <v>2516</v>
      </c>
      <c r="S506" s="55"/>
      <c r="T506" s="57"/>
      <c r="U506" s="55"/>
      <c r="V506" s="55"/>
      <c r="W506" s="61" t="s">
        <v>2517</v>
      </c>
      <c r="X506" s="61" t="s">
        <v>2518</v>
      </c>
      <c r="Y506" s="153"/>
      <c r="Z506" s="58"/>
      <c r="AA506" s="69"/>
      <c r="AB506" s="69"/>
      <c r="AC506" s="69"/>
      <c r="AD506" s="69"/>
      <c r="AE506" s="69"/>
      <c r="AF506" s="69"/>
      <c r="AG506" s="69"/>
      <c r="AH506" s="69"/>
      <c r="AI506" s="69"/>
      <c r="AJ506" s="69"/>
      <c r="AK506" s="69"/>
      <c r="AL506" s="69"/>
      <c r="AM506" s="69"/>
      <c r="AN506" s="69"/>
      <c r="AO506" s="69"/>
      <c r="AP506" s="69"/>
      <c r="AQ506" s="69"/>
      <c r="AR506" s="69"/>
      <c r="AS506" s="69"/>
      <c r="AT506" s="69"/>
      <c r="AU506" s="69"/>
      <c r="AV506" s="69"/>
      <c r="AW506" s="69"/>
      <c r="AX506" s="69"/>
      <c r="AY506" s="69"/>
      <c r="AZ506" s="69"/>
      <c r="BA506" s="69"/>
      <c r="BB506" s="69"/>
      <c r="BC506" s="69"/>
      <c r="BD506" s="69"/>
      <c r="BE506" s="69"/>
      <c r="BF506" s="69"/>
      <c r="BG506" s="69"/>
      <c r="BH506" s="69"/>
      <c r="BI506" s="69"/>
      <c r="BJ506" s="69"/>
      <c r="BK506" s="69"/>
      <c r="BL506" s="69"/>
      <c r="BM506" s="69"/>
    </row>
    <row r="507" ht="22.5" customHeight="1">
      <c r="A507" s="45">
        <v>506.0</v>
      </c>
      <c r="B507" s="45" t="s">
        <v>237</v>
      </c>
      <c r="C507" s="47" t="b">
        <v>1</v>
      </c>
      <c r="D507" s="57"/>
      <c r="E507" s="50" t="s">
        <v>8227</v>
      </c>
      <c r="F507" s="50" t="s">
        <v>9319</v>
      </c>
      <c r="G507" s="50" t="s">
        <v>556</v>
      </c>
      <c r="H507" s="51" t="s">
        <v>9436</v>
      </c>
      <c r="I507" s="45" t="s">
        <v>16005</v>
      </c>
      <c r="K507" s="61" t="s">
        <v>2519</v>
      </c>
      <c r="L507" s="61" t="s">
        <v>2520</v>
      </c>
      <c r="S507" s="55"/>
      <c r="T507" s="57"/>
      <c r="U507" s="55"/>
      <c r="V507" s="55"/>
      <c r="W507" s="61" t="s">
        <v>2521</v>
      </c>
      <c r="X507" s="61" t="s">
        <v>2522</v>
      </c>
      <c r="Y507" s="61" t="s">
        <v>2523</v>
      </c>
      <c r="Z507" s="62"/>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row>
    <row r="508" ht="22.5" customHeight="1">
      <c r="A508" s="45">
        <v>507.0</v>
      </c>
      <c r="B508" s="45" t="s">
        <v>237</v>
      </c>
      <c r="C508" s="47" t="b">
        <v>1</v>
      </c>
      <c r="D508" s="57"/>
      <c r="E508" s="50" t="s">
        <v>8227</v>
      </c>
      <c r="F508" s="50" t="s">
        <v>9319</v>
      </c>
      <c r="G508" s="50" t="s">
        <v>556</v>
      </c>
      <c r="H508" s="51" t="s">
        <v>9443</v>
      </c>
      <c r="I508" s="45" t="s">
        <v>16006</v>
      </c>
      <c r="K508" s="61" t="s">
        <v>2524</v>
      </c>
      <c r="L508" s="61" t="s">
        <v>2525</v>
      </c>
      <c r="S508" s="55"/>
      <c r="T508" s="57"/>
      <c r="U508" s="55"/>
      <c r="V508" s="55"/>
      <c r="W508" s="61" t="s">
        <v>2526</v>
      </c>
      <c r="X508" s="61" t="s">
        <v>2527</v>
      </c>
      <c r="Y508" s="145"/>
      <c r="Z508" s="58"/>
      <c r="AA508" s="69"/>
      <c r="AB508" s="69"/>
      <c r="AC508" s="69"/>
      <c r="AD508" s="69"/>
      <c r="AE508" s="69"/>
      <c r="AF508" s="69"/>
      <c r="AG508" s="69"/>
      <c r="AH508" s="69"/>
      <c r="AI508" s="69"/>
      <c r="AJ508" s="69"/>
      <c r="AK508" s="69"/>
      <c r="AL508" s="69"/>
      <c r="AM508" s="69"/>
      <c r="AN508" s="69"/>
      <c r="AO508" s="69"/>
      <c r="AP508" s="69"/>
      <c r="AQ508" s="69"/>
      <c r="AR508" s="69"/>
      <c r="AS508" s="69"/>
      <c r="AT508" s="69"/>
      <c r="AU508" s="69"/>
      <c r="AV508" s="69"/>
      <c r="AW508" s="69"/>
      <c r="AX508" s="69"/>
      <c r="AY508" s="69"/>
      <c r="AZ508" s="69"/>
      <c r="BA508" s="69"/>
      <c r="BB508" s="69"/>
      <c r="BC508" s="69"/>
      <c r="BD508" s="69"/>
      <c r="BE508" s="69"/>
      <c r="BF508" s="69"/>
      <c r="BG508" s="69"/>
      <c r="BH508" s="69"/>
      <c r="BI508" s="69"/>
      <c r="BJ508" s="69"/>
      <c r="BK508" s="69"/>
      <c r="BL508" s="69"/>
      <c r="BM508" s="69"/>
    </row>
    <row r="509" ht="22.5" customHeight="1">
      <c r="A509" s="45">
        <v>508.0</v>
      </c>
      <c r="B509" s="45" t="s">
        <v>237</v>
      </c>
      <c r="C509" s="47" t="b">
        <v>1</v>
      </c>
      <c r="D509" s="57"/>
      <c r="E509" s="50" t="s">
        <v>8227</v>
      </c>
      <c r="F509" s="50" t="s">
        <v>9319</v>
      </c>
      <c r="G509" s="50" t="s">
        <v>556</v>
      </c>
      <c r="H509" s="51" t="s">
        <v>9447</v>
      </c>
      <c r="I509" s="45" t="s">
        <v>16007</v>
      </c>
      <c r="K509" s="61" t="s">
        <v>2528</v>
      </c>
      <c r="L509" s="61" t="s">
        <v>2529</v>
      </c>
      <c r="S509" s="55"/>
      <c r="T509" s="57"/>
      <c r="U509" s="55"/>
      <c r="V509" s="55"/>
      <c r="W509" s="61" t="s">
        <v>2530</v>
      </c>
      <c r="X509" s="61" t="s">
        <v>2531</v>
      </c>
      <c r="Y509" s="153"/>
      <c r="Z509" s="62"/>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row>
    <row r="510" ht="22.5" customHeight="1">
      <c r="A510" s="45">
        <v>509.0</v>
      </c>
      <c r="B510" s="45" t="s">
        <v>237</v>
      </c>
      <c r="C510" s="47" t="b">
        <v>1</v>
      </c>
      <c r="D510" s="57"/>
      <c r="E510" s="50" t="s">
        <v>8227</v>
      </c>
      <c r="F510" s="50" t="s">
        <v>9319</v>
      </c>
      <c r="G510" s="50" t="s">
        <v>556</v>
      </c>
      <c r="H510" s="51" t="s">
        <v>9453</v>
      </c>
      <c r="I510" s="45" t="s">
        <v>16008</v>
      </c>
      <c r="K510" s="61" t="s">
        <v>2532</v>
      </c>
      <c r="L510" s="61" t="s">
        <v>2533</v>
      </c>
      <c r="S510" s="55"/>
      <c r="T510" s="57"/>
      <c r="U510" s="55"/>
      <c r="V510" s="55"/>
      <c r="W510" s="61" t="s">
        <v>2534</v>
      </c>
      <c r="X510" s="61" t="s">
        <v>2535</v>
      </c>
      <c r="Y510" s="145"/>
      <c r="Z510" s="58"/>
      <c r="AA510" s="69"/>
      <c r="AB510" s="69"/>
      <c r="AC510" s="69"/>
      <c r="AD510" s="69"/>
      <c r="AE510" s="69"/>
      <c r="AF510" s="69"/>
      <c r="AG510" s="69"/>
      <c r="AH510" s="69"/>
      <c r="AI510" s="69"/>
      <c r="AJ510" s="69"/>
      <c r="AK510" s="69"/>
      <c r="AL510" s="69"/>
      <c r="AM510" s="69"/>
      <c r="AN510" s="69"/>
      <c r="AO510" s="69"/>
      <c r="AP510" s="69"/>
      <c r="AQ510" s="69"/>
      <c r="AR510" s="69"/>
      <c r="AS510" s="69"/>
      <c r="AT510" s="69"/>
      <c r="AU510" s="69"/>
      <c r="AV510" s="69"/>
      <c r="AW510" s="69"/>
      <c r="AX510" s="69"/>
      <c r="AY510" s="69"/>
      <c r="AZ510" s="69"/>
      <c r="BA510" s="69"/>
      <c r="BB510" s="69"/>
      <c r="BC510" s="69"/>
      <c r="BD510" s="69"/>
      <c r="BE510" s="69"/>
      <c r="BF510" s="69"/>
      <c r="BG510" s="69"/>
      <c r="BH510" s="69"/>
      <c r="BI510" s="69"/>
      <c r="BJ510" s="69"/>
      <c r="BK510" s="69"/>
      <c r="BL510" s="69"/>
      <c r="BM510" s="69"/>
    </row>
    <row r="511" ht="22.5" customHeight="1">
      <c r="A511" s="45">
        <v>510.0</v>
      </c>
      <c r="B511" s="45" t="s">
        <v>237</v>
      </c>
      <c r="C511" s="47" t="b">
        <v>1</v>
      </c>
      <c r="D511" s="57"/>
      <c r="E511" s="50" t="s">
        <v>8227</v>
      </c>
      <c r="F511" s="50" t="s">
        <v>9319</v>
      </c>
      <c r="G511" s="50" t="s">
        <v>556</v>
      </c>
      <c r="H511" s="51" t="s">
        <v>9459</v>
      </c>
      <c r="I511" s="45" t="s">
        <v>16009</v>
      </c>
      <c r="K511" s="61" t="s">
        <v>2536</v>
      </c>
      <c r="L511" s="61" t="s">
        <v>2537</v>
      </c>
      <c r="S511" s="55"/>
      <c r="T511" s="57"/>
      <c r="U511" s="55"/>
      <c r="V511" s="55"/>
      <c r="W511" s="61" t="s">
        <v>2538</v>
      </c>
      <c r="X511" s="61" t="s">
        <v>2539</v>
      </c>
      <c r="Y511" s="153"/>
      <c r="Z511" s="62"/>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row>
    <row r="512" ht="22.5" customHeight="1">
      <c r="A512" s="45">
        <v>511.0</v>
      </c>
      <c r="B512" s="45" t="s">
        <v>237</v>
      </c>
      <c r="C512" s="47" t="b">
        <v>1</v>
      </c>
      <c r="D512" s="57"/>
      <c r="E512" s="50" t="s">
        <v>8227</v>
      </c>
      <c r="F512" s="50" t="s">
        <v>9319</v>
      </c>
      <c r="G512" s="50" t="s">
        <v>556</v>
      </c>
      <c r="H512" s="51" t="s">
        <v>9465</v>
      </c>
      <c r="I512" s="45" t="s">
        <v>9466</v>
      </c>
      <c r="K512" s="61" t="s">
        <v>2540</v>
      </c>
      <c r="L512" s="61" t="s">
        <v>2541</v>
      </c>
      <c r="S512" s="55"/>
      <c r="T512" s="57"/>
      <c r="U512" s="55"/>
      <c r="V512" s="55"/>
      <c r="W512" s="61" t="s">
        <v>2542</v>
      </c>
      <c r="X512" s="61" t="s">
        <v>2543</v>
      </c>
      <c r="Y512" s="153"/>
      <c r="Z512" s="58"/>
      <c r="AA512" s="69"/>
      <c r="AB512" s="69"/>
      <c r="AC512" s="69"/>
      <c r="AD512" s="69"/>
      <c r="AE512" s="69"/>
      <c r="AF512" s="69"/>
      <c r="AG512" s="69"/>
      <c r="AH512" s="69"/>
      <c r="AI512" s="69"/>
      <c r="AJ512" s="69"/>
      <c r="AK512" s="69"/>
      <c r="AL512" s="69"/>
      <c r="AM512" s="69"/>
      <c r="AN512" s="69"/>
      <c r="AO512" s="69"/>
      <c r="AP512" s="69"/>
      <c r="AQ512" s="69"/>
      <c r="AR512" s="69"/>
      <c r="AS512" s="69"/>
      <c r="AT512" s="69"/>
      <c r="AU512" s="69"/>
      <c r="AV512" s="69"/>
      <c r="AW512" s="69"/>
      <c r="AX512" s="69"/>
      <c r="AY512" s="69"/>
      <c r="AZ512" s="69"/>
      <c r="BA512" s="69"/>
      <c r="BB512" s="69"/>
      <c r="BC512" s="69"/>
      <c r="BD512" s="69"/>
      <c r="BE512" s="69"/>
      <c r="BF512" s="69"/>
      <c r="BG512" s="69"/>
      <c r="BH512" s="69"/>
      <c r="BI512" s="69"/>
      <c r="BJ512" s="69"/>
      <c r="BK512" s="69"/>
      <c r="BL512" s="69"/>
      <c r="BM512" s="69"/>
    </row>
    <row r="513" ht="22.5" customHeight="1">
      <c r="A513" s="45">
        <v>512.0</v>
      </c>
      <c r="B513" s="45" t="s">
        <v>237</v>
      </c>
      <c r="C513" s="47" t="b">
        <v>1</v>
      </c>
      <c r="D513" s="57"/>
      <c r="E513" s="50" t="s">
        <v>8227</v>
      </c>
      <c r="F513" s="50" t="s">
        <v>9319</v>
      </c>
      <c r="G513" s="50" t="s">
        <v>556</v>
      </c>
      <c r="H513" s="51" t="s">
        <v>9471</v>
      </c>
      <c r="I513" s="45" t="s">
        <v>16010</v>
      </c>
      <c r="K513" s="61" t="s">
        <v>2544</v>
      </c>
      <c r="L513" s="61" t="s">
        <v>2545</v>
      </c>
      <c r="S513" s="55"/>
      <c r="T513" s="57"/>
      <c r="U513" s="55"/>
      <c r="V513" s="55"/>
      <c r="W513" s="61" t="s">
        <v>2546</v>
      </c>
      <c r="X513" s="61" t="s">
        <v>2547</v>
      </c>
      <c r="Y513" s="61" t="s">
        <v>2548</v>
      </c>
      <c r="Z513" s="62"/>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row>
    <row r="514" ht="22.5" customHeight="1">
      <c r="A514" s="45">
        <v>513.0</v>
      </c>
      <c r="B514" s="45" t="s">
        <v>237</v>
      </c>
      <c r="C514" s="47" t="b">
        <v>1</v>
      </c>
      <c r="D514" s="57"/>
      <c r="E514" s="50" t="s">
        <v>8227</v>
      </c>
      <c r="F514" s="50" t="s">
        <v>9319</v>
      </c>
      <c r="G514" s="50" t="s">
        <v>556</v>
      </c>
      <c r="H514" s="51" t="s">
        <v>9477</v>
      </c>
      <c r="I514" s="45" t="s">
        <v>16011</v>
      </c>
      <c r="K514" s="61" t="s">
        <v>2549</v>
      </c>
      <c r="L514" s="61" t="s">
        <v>2550</v>
      </c>
      <c r="S514" s="55"/>
      <c r="T514" s="57"/>
      <c r="U514" s="55"/>
      <c r="V514" s="55"/>
      <c r="W514" s="61" t="s">
        <v>2551</v>
      </c>
      <c r="X514" s="61" t="s">
        <v>2552</v>
      </c>
      <c r="Y514" s="153"/>
      <c r="Z514" s="58"/>
      <c r="AA514" s="69"/>
      <c r="AB514" s="69"/>
      <c r="AC514" s="69"/>
      <c r="AD514" s="69"/>
      <c r="AE514" s="69"/>
      <c r="AF514" s="69"/>
      <c r="AG514" s="69"/>
      <c r="AH514" s="69"/>
      <c r="AI514" s="69"/>
      <c r="AJ514" s="69"/>
      <c r="AK514" s="69"/>
      <c r="AL514" s="69"/>
      <c r="AM514" s="69"/>
      <c r="AN514" s="69"/>
      <c r="AO514" s="69"/>
      <c r="AP514" s="69"/>
      <c r="AQ514" s="69"/>
      <c r="AR514" s="69"/>
      <c r="AS514" s="69"/>
      <c r="AT514" s="69"/>
      <c r="AU514" s="69"/>
      <c r="AV514" s="69"/>
      <c r="AW514" s="69"/>
      <c r="AX514" s="69"/>
      <c r="AY514" s="69"/>
      <c r="AZ514" s="69"/>
      <c r="BA514" s="69"/>
      <c r="BB514" s="69"/>
      <c r="BC514" s="69"/>
      <c r="BD514" s="69"/>
      <c r="BE514" s="69"/>
      <c r="BF514" s="69"/>
      <c r="BG514" s="69"/>
      <c r="BH514" s="69"/>
      <c r="BI514" s="69"/>
      <c r="BJ514" s="69"/>
      <c r="BK514" s="69"/>
      <c r="BL514" s="69"/>
      <c r="BM514" s="69"/>
    </row>
    <row r="515" ht="22.5" customHeight="1">
      <c r="A515" s="45">
        <v>514.0</v>
      </c>
      <c r="B515" s="45" t="s">
        <v>237</v>
      </c>
      <c r="C515" s="47" t="b">
        <v>1</v>
      </c>
      <c r="D515" s="57"/>
      <c r="E515" s="50" t="s">
        <v>8227</v>
      </c>
      <c r="F515" s="50" t="s">
        <v>9319</v>
      </c>
      <c r="G515" s="50" t="s">
        <v>556</v>
      </c>
      <c r="H515" s="51" t="s">
        <v>9483</v>
      </c>
      <c r="I515" s="45" t="s">
        <v>16012</v>
      </c>
      <c r="K515" s="61" t="s">
        <v>2553</v>
      </c>
      <c r="L515" s="61" t="s">
        <v>2554</v>
      </c>
      <c r="S515" s="55"/>
      <c r="T515" s="57"/>
      <c r="U515" s="55"/>
      <c r="V515" s="55"/>
      <c r="W515" s="61" t="s">
        <v>2555</v>
      </c>
      <c r="X515" s="61" t="s">
        <v>2556</v>
      </c>
      <c r="Y515" s="61" t="s">
        <v>2557</v>
      </c>
      <c r="Z515" s="62"/>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row>
    <row r="516" ht="22.5" customHeight="1">
      <c r="A516" s="45">
        <v>515.0</v>
      </c>
      <c r="B516" s="45" t="s">
        <v>237</v>
      </c>
      <c r="C516" s="47" t="b">
        <v>1</v>
      </c>
      <c r="D516" s="57"/>
      <c r="E516" s="50" t="s">
        <v>8227</v>
      </c>
      <c r="F516" s="50" t="s">
        <v>9319</v>
      </c>
      <c r="G516" s="50" t="s">
        <v>556</v>
      </c>
      <c r="H516" s="51" t="s">
        <v>9490</v>
      </c>
      <c r="I516" s="45" t="s">
        <v>9491</v>
      </c>
      <c r="K516" s="61" t="s">
        <v>2558</v>
      </c>
      <c r="L516" s="61" t="s">
        <v>2559</v>
      </c>
      <c r="S516" s="55"/>
      <c r="T516" s="57"/>
      <c r="U516" s="55"/>
      <c r="V516" s="55"/>
      <c r="W516" s="61" t="s">
        <v>2560</v>
      </c>
      <c r="X516" s="61" t="s">
        <v>2561</v>
      </c>
      <c r="Y516" s="153"/>
      <c r="Z516" s="58"/>
      <c r="AA516" s="69"/>
      <c r="AB516" s="69"/>
      <c r="AC516" s="69"/>
      <c r="AD516" s="69"/>
      <c r="AE516" s="69"/>
      <c r="AF516" s="69"/>
      <c r="AG516" s="69"/>
      <c r="AH516" s="69"/>
      <c r="AI516" s="69"/>
      <c r="AJ516" s="69"/>
      <c r="AK516" s="69"/>
      <c r="AL516" s="69"/>
      <c r="AM516" s="69"/>
      <c r="AN516" s="69"/>
      <c r="AO516" s="69"/>
      <c r="AP516" s="69"/>
      <c r="AQ516" s="69"/>
      <c r="AR516" s="69"/>
      <c r="AS516" s="69"/>
      <c r="AT516" s="69"/>
      <c r="AU516" s="69"/>
      <c r="AV516" s="69"/>
      <c r="AW516" s="69"/>
      <c r="AX516" s="69"/>
      <c r="AY516" s="69"/>
      <c r="AZ516" s="69"/>
      <c r="BA516" s="69"/>
      <c r="BB516" s="69"/>
      <c r="BC516" s="69"/>
      <c r="BD516" s="69"/>
      <c r="BE516" s="69"/>
      <c r="BF516" s="69"/>
      <c r="BG516" s="69"/>
      <c r="BH516" s="69"/>
      <c r="BI516" s="69"/>
      <c r="BJ516" s="69"/>
      <c r="BK516" s="69"/>
      <c r="BL516" s="69"/>
      <c r="BM516" s="69"/>
    </row>
    <row r="517" ht="22.5" customHeight="1">
      <c r="A517" s="45">
        <v>516.0</v>
      </c>
      <c r="B517" s="45" t="s">
        <v>237</v>
      </c>
      <c r="C517" s="47" t="b">
        <v>1</v>
      </c>
      <c r="D517" s="57"/>
      <c r="E517" s="50" t="s">
        <v>8227</v>
      </c>
      <c r="F517" s="50" t="s">
        <v>9319</v>
      </c>
      <c r="G517" s="50" t="s">
        <v>556</v>
      </c>
      <c r="H517" s="51" t="s">
        <v>9495</v>
      </c>
      <c r="I517" s="45" t="s">
        <v>16013</v>
      </c>
      <c r="K517" s="61" t="s">
        <v>2562</v>
      </c>
      <c r="L517" s="61" t="s">
        <v>2563</v>
      </c>
      <c r="S517" s="55"/>
      <c r="T517" s="57"/>
      <c r="U517" s="55"/>
      <c r="V517" s="55"/>
      <c r="W517" s="61" t="s">
        <v>2564</v>
      </c>
      <c r="X517" s="61" t="s">
        <v>2565</v>
      </c>
      <c r="Y517" s="153"/>
      <c r="Z517" s="62"/>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row>
    <row r="518" ht="22.5" customHeight="1">
      <c r="A518" s="45">
        <v>517.0</v>
      </c>
      <c r="B518" s="45" t="s">
        <v>237</v>
      </c>
      <c r="C518" s="47" t="b">
        <v>1</v>
      </c>
      <c r="D518" s="57"/>
      <c r="E518" s="50" t="s">
        <v>8227</v>
      </c>
      <c r="F518" s="50" t="s">
        <v>9319</v>
      </c>
      <c r="G518" s="50" t="s">
        <v>556</v>
      </c>
      <c r="H518" s="51" t="s">
        <v>9501</v>
      </c>
      <c r="I518" s="45" t="s">
        <v>9502</v>
      </c>
      <c r="K518" s="61" t="s">
        <v>2566</v>
      </c>
      <c r="L518" s="61" t="s">
        <v>2567</v>
      </c>
      <c r="S518" s="55"/>
      <c r="T518" s="57"/>
      <c r="U518" s="55"/>
      <c r="V518" s="55"/>
      <c r="W518" s="61" t="s">
        <v>2568</v>
      </c>
      <c r="X518" s="61" t="s">
        <v>2570</v>
      </c>
      <c r="Y518" s="145"/>
      <c r="Z518" s="58"/>
      <c r="AA518" s="69"/>
      <c r="AB518" s="69"/>
      <c r="AC518" s="69"/>
      <c r="AD518" s="69"/>
      <c r="AE518" s="69"/>
      <c r="AF518" s="69"/>
      <c r="AG518" s="69"/>
      <c r="AH518" s="69"/>
      <c r="AI518" s="69"/>
      <c r="AJ518" s="69"/>
      <c r="AK518" s="69"/>
      <c r="AL518" s="69"/>
      <c r="AM518" s="69"/>
      <c r="AN518" s="69"/>
      <c r="AO518" s="69"/>
      <c r="AP518" s="69"/>
      <c r="AQ518" s="69"/>
      <c r="AR518" s="69"/>
      <c r="AS518" s="69"/>
      <c r="AT518" s="69"/>
      <c r="AU518" s="69"/>
      <c r="AV518" s="69"/>
      <c r="AW518" s="69"/>
      <c r="AX518" s="69"/>
      <c r="AY518" s="69"/>
      <c r="AZ518" s="69"/>
      <c r="BA518" s="69"/>
      <c r="BB518" s="69"/>
      <c r="BC518" s="69"/>
      <c r="BD518" s="69"/>
      <c r="BE518" s="69"/>
      <c r="BF518" s="69"/>
      <c r="BG518" s="69"/>
      <c r="BH518" s="69"/>
      <c r="BI518" s="69"/>
      <c r="BJ518" s="69"/>
      <c r="BK518" s="69"/>
      <c r="BL518" s="69"/>
      <c r="BM518" s="69"/>
    </row>
    <row r="519" ht="22.5" customHeight="1">
      <c r="A519" s="45">
        <v>518.0</v>
      </c>
      <c r="B519" s="45" t="s">
        <v>237</v>
      </c>
      <c r="C519" s="47" t="b">
        <v>1</v>
      </c>
      <c r="D519" s="57"/>
      <c r="E519" s="50" t="s">
        <v>8227</v>
      </c>
      <c r="F519" s="50" t="s">
        <v>9319</v>
      </c>
      <c r="G519" s="50" t="s">
        <v>556</v>
      </c>
      <c r="H519" s="51" t="s">
        <v>9506</v>
      </c>
      <c r="I519" s="45" t="s">
        <v>16014</v>
      </c>
      <c r="K519" s="61" t="s">
        <v>2572</v>
      </c>
      <c r="L519" s="61" t="s">
        <v>2573</v>
      </c>
      <c r="S519" s="55"/>
      <c r="T519" s="57"/>
      <c r="U519" s="55"/>
      <c r="V519" s="55"/>
      <c r="W519" s="61" t="s">
        <v>2574</v>
      </c>
      <c r="X519" s="61" t="s">
        <v>2575</v>
      </c>
      <c r="Y519" s="61" t="s">
        <v>2576</v>
      </c>
      <c r="Z519" s="62"/>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row>
    <row r="520" ht="22.5" customHeight="1">
      <c r="A520" s="45">
        <v>519.0</v>
      </c>
      <c r="B520" s="45" t="s">
        <v>237</v>
      </c>
      <c r="C520" s="47" t="b">
        <v>1</v>
      </c>
      <c r="D520" s="57"/>
      <c r="E520" s="50" t="s">
        <v>8227</v>
      </c>
      <c r="F520" s="50" t="s">
        <v>9319</v>
      </c>
      <c r="G520" s="50" t="s">
        <v>4264</v>
      </c>
      <c r="H520" s="51" t="s">
        <v>9511</v>
      </c>
      <c r="I520" s="45" t="s">
        <v>9512</v>
      </c>
      <c r="K520" s="61" t="s">
        <v>2577</v>
      </c>
      <c r="L520" s="61" t="s">
        <v>2578</v>
      </c>
      <c r="S520" s="55"/>
      <c r="T520" s="57"/>
      <c r="U520" s="55"/>
      <c r="V520" s="55"/>
      <c r="W520" s="61" t="s">
        <v>2579</v>
      </c>
      <c r="X520" s="61" t="s">
        <v>2580</v>
      </c>
      <c r="Y520" s="145"/>
      <c r="Z520" s="58"/>
      <c r="AA520" s="69"/>
      <c r="AB520" s="69"/>
      <c r="AC520" s="69"/>
      <c r="AD520" s="69"/>
      <c r="AE520" s="69"/>
      <c r="AF520" s="69"/>
      <c r="AG520" s="69"/>
      <c r="AH520" s="69"/>
      <c r="AI520" s="69"/>
      <c r="AJ520" s="69"/>
      <c r="AK520" s="69"/>
      <c r="AL520" s="69"/>
      <c r="AM520" s="69"/>
      <c r="AN520" s="69"/>
      <c r="AO520" s="69"/>
      <c r="AP520" s="69"/>
      <c r="AQ520" s="69"/>
      <c r="AR520" s="69"/>
      <c r="AS520" s="69"/>
      <c r="AT520" s="69"/>
      <c r="AU520" s="69"/>
      <c r="AV520" s="69"/>
      <c r="AW520" s="69"/>
      <c r="AX520" s="69"/>
      <c r="AY520" s="69"/>
      <c r="AZ520" s="69"/>
      <c r="BA520" s="69"/>
      <c r="BB520" s="69"/>
      <c r="BC520" s="69"/>
      <c r="BD520" s="69"/>
      <c r="BE520" s="69"/>
      <c r="BF520" s="69"/>
      <c r="BG520" s="69"/>
      <c r="BH520" s="69"/>
      <c r="BI520" s="69"/>
      <c r="BJ520" s="69"/>
      <c r="BK520" s="69"/>
      <c r="BL520" s="69"/>
      <c r="BM520" s="69"/>
    </row>
    <row r="521" ht="22.5" customHeight="1">
      <c r="A521" s="45">
        <v>520.0</v>
      </c>
      <c r="B521" s="45" t="s">
        <v>237</v>
      </c>
      <c r="C521" s="47" t="b">
        <v>1</v>
      </c>
      <c r="D521" s="57"/>
      <c r="E521" s="50" t="s">
        <v>8227</v>
      </c>
      <c r="F521" s="50" t="s">
        <v>9319</v>
      </c>
      <c r="G521" s="50" t="s">
        <v>4264</v>
      </c>
      <c r="H521" s="51" t="s">
        <v>9516</v>
      </c>
      <c r="I521" s="45" t="s">
        <v>16015</v>
      </c>
      <c r="K521" s="61" t="s">
        <v>2581</v>
      </c>
      <c r="L521" s="61" t="s">
        <v>2582</v>
      </c>
      <c r="S521" s="55"/>
      <c r="T521" s="57"/>
      <c r="U521" s="55"/>
      <c r="V521" s="55"/>
      <c r="W521" s="61" t="s">
        <v>2583</v>
      </c>
      <c r="X521" s="61" t="s">
        <v>2584</v>
      </c>
      <c r="Y521" s="61" t="s">
        <v>2585</v>
      </c>
      <c r="Z521" s="62"/>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row>
    <row r="522" ht="22.5" customHeight="1">
      <c r="A522" s="45">
        <v>521.0</v>
      </c>
      <c r="B522" s="45" t="s">
        <v>237</v>
      </c>
      <c r="C522" s="47" t="b">
        <v>1</v>
      </c>
      <c r="D522" s="57"/>
      <c r="E522" s="50" t="s">
        <v>8227</v>
      </c>
      <c r="F522" s="50" t="s">
        <v>9319</v>
      </c>
      <c r="G522" s="50" t="s">
        <v>1446</v>
      </c>
      <c r="H522" s="51" t="s">
        <v>9522</v>
      </c>
      <c r="I522" s="45" t="s">
        <v>9523</v>
      </c>
      <c r="K522" s="61" t="s">
        <v>2586</v>
      </c>
      <c r="L522" s="61" t="s">
        <v>2587</v>
      </c>
      <c r="S522" s="55"/>
      <c r="T522" s="57"/>
      <c r="U522" s="55"/>
      <c r="V522" s="55"/>
      <c r="W522" s="61" t="s">
        <v>2588</v>
      </c>
      <c r="X522" s="61" t="s">
        <v>2589</v>
      </c>
      <c r="Y522" s="153"/>
      <c r="Z522" s="58"/>
      <c r="AA522" s="69"/>
      <c r="AB522" s="69"/>
      <c r="AC522" s="69"/>
      <c r="AD522" s="69"/>
      <c r="AE522" s="69"/>
      <c r="AF522" s="69"/>
      <c r="AG522" s="69"/>
      <c r="AH522" s="69"/>
      <c r="AI522" s="69"/>
      <c r="AJ522" s="69"/>
      <c r="AK522" s="69"/>
      <c r="AL522" s="69"/>
      <c r="AM522" s="69"/>
      <c r="AN522" s="69"/>
      <c r="AO522" s="69"/>
      <c r="AP522" s="69"/>
      <c r="AQ522" s="69"/>
      <c r="AR522" s="69"/>
      <c r="AS522" s="69"/>
      <c r="AT522" s="69"/>
      <c r="AU522" s="69"/>
      <c r="AV522" s="69"/>
      <c r="AW522" s="69"/>
      <c r="AX522" s="69"/>
      <c r="AY522" s="69"/>
      <c r="AZ522" s="69"/>
      <c r="BA522" s="69"/>
      <c r="BB522" s="69"/>
      <c r="BC522" s="69"/>
      <c r="BD522" s="69"/>
      <c r="BE522" s="69"/>
      <c r="BF522" s="69"/>
      <c r="BG522" s="69"/>
      <c r="BH522" s="69"/>
      <c r="BI522" s="69"/>
      <c r="BJ522" s="69"/>
      <c r="BK522" s="69"/>
      <c r="BL522" s="69"/>
      <c r="BM522" s="69"/>
    </row>
    <row r="523" ht="22.5" customHeight="1">
      <c r="A523" s="45">
        <v>522.0</v>
      </c>
      <c r="B523" s="45" t="s">
        <v>237</v>
      </c>
      <c r="C523" s="47" t="b">
        <v>1</v>
      </c>
      <c r="D523" s="57"/>
      <c r="E523" s="50" t="s">
        <v>8227</v>
      </c>
      <c r="F523" s="50" t="s">
        <v>9319</v>
      </c>
      <c r="G523" s="50" t="s">
        <v>1446</v>
      </c>
      <c r="H523" s="51" t="s">
        <v>9527</v>
      </c>
      <c r="I523" s="45" t="s">
        <v>16016</v>
      </c>
      <c r="K523" s="61" t="s">
        <v>2590</v>
      </c>
      <c r="L523" s="61" t="s">
        <v>2591</v>
      </c>
      <c r="S523" s="55"/>
      <c r="T523" s="57"/>
      <c r="U523" s="55"/>
      <c r="V523" s="55"/>
      <c r="W523" s="61" t="s">
        <v>2592</v>
      </c>
      <c r="X523" s="61" t="s">
        <v>2593</v>
      </c>
      <c r="Y523" s="61" t="s">
        <v>2594</v>
      </c>
      <c r="Z523" s="62"/>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row>
    <row r="524" ht="22.5" customHeight="1">
      <c r="A524" s="45">
        <v>523.0</v>
      </c>
      <c r="B524" s="45" t="s">
        <v>237</v>
      </c>
      <c r="C524" s="47" t="b">
        <v>1</v>
      </c>
      <c r="D524" s="57"/>
      <c r="E524" s="50" t="s">
        <v>8227</v>
      </c>
      <c r="F524" s="50" t="s">
        <v>9319</v>
      </c>
      <c r="G524" s="50" t="s">
        <v>1446</v>
      </c>
      <c r="H524" s="51" t="s">
        <v>9534</v>
      </c>
      <c r="I524" s="45" t="s">
        <v>9535</v>
      </c>
      <c r="K524" s="61" t="s">
        <v>2595</v>
      </c>
      <c r="L524" s="61" t="s">
        <v>2596</v>
      </c>
      <c r="S524" s="55"/>
      <c r="T524" s="57"/>
      <c r="U524" s="55"/>
      <c r="V524" s="55"/>
      <c r="W524" s="61" t="s">
        <v>2597</v>
      </c>
      <c r="X524" s="61" t="s">
        <v>2598</v>
      </c>
      <c r="Y524" s="61" t="s">
        <v>2599</v>
      </c>
      <c r="Z524" s="58"/>
      <c r="AA524" s="69"/>
      <c r="AB524" s="69"/>
      <c r="AC524" s="69"/>
      <c r="AD524" s="69"/>
      <c r="AE524" s="69"/>
      <c r="AF524" s="69"/>
      <c r="AG524" s="69"/>
      <c r="AH524" s="69"/>
      <c r="AI524" s="69"/>
      <c r="AJ524" s="69"/>
      <c r="AK524" s="69"/>
      <c r="AL524" s="69"/>
      <c r="AM524" s="69"/>
      <c r="AN524" s="69"/>
      <c r="AO524" s="69"/>
      <c r="AP524" s="69"/>
      <c r="AQ524" s="69"/>
      <c r="AR524" s="69"/>
      <c r="AS524" s="69"/>
      <c r="AT524" s="69"/>
      <c r="AU524" s="69"/>
      <c r="AV524" s="69"/>
      <c r="AW524" s="69"/>
      <c r="AX524" s="69"/>
      <c r="AY524" s="69"/>
      <c r="AZ524" s="69"/>
      <c r="BA524" s="69"/>
      <c r="BB524" s="69"/>
      <c r="BC524" s="69"/>
      <c r="BD524" s="69"/>
      <c r="BE524" s="69"/>
      <c r="BF524" s="69"/>
      <c r="BG524" s="69"/>
      <c r="BH524" s="69"/>
      <c r="BI524" s="69"/>
      <c r="BJ524" s="69"/>
      <c r="BK524" s="69"/>
      <c r="BL524" s="69"/>
      <c r="BM524" s="69"/>
    </row>
    <row r="525" ht="22.5" customHeight="1">
      <c r="A525" s="45">
        <v>524.0</v>
      </c>
      <c r="B525" s="45" t="s">
        <v>237</v>
      </c>
      <c r="C525" s="47" t="b">
        <v>1</v>
      </c>
      <c r="D525" s="57"/>
      <c r="E525" s="50" t="s">
        <v>8227</v>
      </c>
      <c r="F525" s="50" t="s">
        <v>9319</v>
      </c>
      <c r="G525" s="50" t="s">
        <v>1446</v>
      </c>
      <c r="H525" s="51" t="s">
        <v>9541</v>
      </c>
      <c r="I525" s="45" t="s">
        <v>16017</v>
      </c>
      <c r="K525" s="61" t="s">
        <v>2600</v>
      </c>
      <c r="L525" s="61" t="s">
        <v>2601</v>
      </c>
      <c r="S525" s="55"/>
      <c r="T525" s="57"/>
      <c r="U525" s="55"/>
      <c r="V525" s="55"/>
      <c r="W525" s="61" t="s">
        <v>2602</v>
      </c>
      <c r="X525" s="61" t="s">
        <v>2603</v>
      </c>
      <c r="Y525" s="61" t="s">
        <v>2604</v>
      </c>
      <c r="Z525" s="62"/>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row>
    <row r="526" ht="22.5" customHeight="1">
      <c r="A526" s="45">
        <v>525.0</v>
      </c>
      <c r="B526" s="45" t="s">
        <v>237</v>
      </c>
      <c r="C526" s="47" t="b">
        <v>1</v>
      </c>
      <c r="D526" s="57"/>
      <c r="E526" s="50" t="s">
        <v>8227</v>
      </c>
      <c r="F526" s="50" t="s">
        <v>9319</v>
      </c>
      <c r="G526" s="50" t="s">
        <v>1446</v>
      </c>
      <c r="H526" s="51" t="s">
        <v>9548</v>
      </c>
      <c r="I526" s="45" t="s">
        <v>16018</v>
      </c>
      <c r="K526" s="61" t="s">
        <v>2605</v>
      </c>
      <c r="L526" s="61" t="s">
        <v>2606</v>
      </c>
      <c r="S526" s="55"/>
      <c r="T526" s="57"/>
      <c r="U526" s="55"/>
      <c r="V526" s="55"/>
      <c r="W526" s="61" t="s">
        <v>2607</v>
      </c>
      <c r="X526" s="61" t="s">
        <v>2608</v>
      </c>
      <c r="Y526" s="153"/>
      <c r="Z526" s="58"/>
      <c r="AA526" s="69"/>
      <c r="AB526" s="69"/>
      <c r="AC526" s="69"/>
      <c r="AD526" s="69"/>
      <c r="AE526" s="69"/>
      <c r="AF526" s="69"/>
      <c r="AG526" s="69"/>
      <c r="AH526" s="69"/>
      <c r="AI526" s="69"/>
      <c r="AJ526" s="69"/>
      <c r="AK526" s="69"/>
      <c r="AL526" s="69"/>
      <c r="AM526" s="69"/>
      <c r="AN526" s="69"/>
      <c r="AO526" s="69"/>
      <c r="AP526" s="69"/>
      <c r="AQ526" s="69"/>
      <c r="AR526" s="69"/>
      <c r="AS526" s="69"/>
      <c r="AT526" s="69"/>
      <c r="AU526" s="69"/>
      <c r="AV526" s="69"/>
      <c r="AW526" s="69"/>
      <c r="AX526" s="69"/>
      <c r="AY526" s="69"/>
      <c r="AZ526" s="69"/>
      <c r="BA526" s="69"/>
      <c r="BB526" s="69"/>
      <c r="BC526" s="69"/>
      <c r="BD526" s="69"/>
      <c r="BE526" s="69"/>
      <c r="BF526" s="69"/>
      <c r="BG526" s="69"/>
      <c r="BH526" s="69"/>
      <c r="BI526" s="69"/>
      <c r="BJ526" s="69"/>
      <c r="BK526" s="69"/>
      <c r="BL526" s="69"/>
      <c r="BM526" s="69"/>
    </row>
    <row r="527" ht="22.5" customHeight="1">
      <c r="A527" s="45">
        <v>526.0</v>
      </c>
      <c r="B527" s="45" t="s">
        <v>237</v>
      </c>
      <c r="C527" s="47" t="b">
        <v>1</v>
      </c>
      <c r="D527" s="57"/>
      <c r="E527" s="50" t="s">
        <v>8227</v>
      </c>
      <c r="F527" s="50" t="s">
        <v>9319</v>
      </c>
      <c r="G527" s="50" t="s">
        <v>1446</v>
      </c>
      <c r="H527" s="51" t="s">
        <v>9554</v>
      </c>
      <c r="I527" s="45" t="s">
        <v>16019</v>
      </c>
      <c r="K527" s="61" t="s">
        <v>2609</v>
      </c>
      <c r="L527" s="61" t="s">
        <v>2610</v>
      </c>
      <c r="S527" s="55"/>
      <c r="T527" s="57"/>
      <c r="U527" s="55"/>
      <c r="V527" s="55"/>
      <c r="W527" s="61" t="s">
        <v>2611</v>
      </c>
      <c r="X527" s="61" t="s">
        <v>2612</v>
      </c>
      <c r="Y527" s="61" t="s">
        <v>2613</v>
      </c>
      <c r="Z527" s="62"/>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row>
    <row r="528" ht="22.5" customHeight="1">
      <c r="A528" s="45">
        <v>527.0</v>
      </c>
      <c r="B528" s="45" t="s">
        <v>237</v>
      </c>
      <c r="C528" s="47" t="b">
        <v>1</v>
      </c>
      <c r="D528" s="57"/>
      <c r="E528" s="50" t="s">
        <v>8227</v>
      </c>
      <c r="F528" s="50" t="s">
        <v>9319</v>
      </c>
      <c r="G528" s="50" t="s">
        <v>1446</v>
      </c>
      <c r="H528" s="51" t="s">
        <v>9561</v>
      </c>
      <c r="I528" s="45" t="s">
        <v>16020</v>
      </c>
      <c r="K528" s="61" t="s">
        <v>2614</v>
      </c>
      <c r="L528" s="61" t="s">
        <v>2615</v>
      </c>
      <c r="S528" s="55"/>
      <c r="T528" s="57"/>
      <c r="U528" s="55"/>
      <c r="V528" s="55"/>
      <c r="W528" s="61" t="s">
        <v>2616</v>
      </c>
      <c r="X528" s="61" t="s">
        <v>2617</v>
      </c>
      <c r="Y528" s="145"/>
      <c r="Z528" s="58"/>
      <c r="AA528" s="69"/>
      <c r="AB528" s="69"/>
      <c r="AC528" s="69"/>
      <c r="AD528" s="69"/>
      <c r="AE528" s="69"/>
      <c r="AF528" s="69"/>
      <c r="AG528" s="69"/>
      <c r="AH528" s="69"/>
      <c r="AI528" s="69"/>
      <c r="AJ528" s="69"/>
      <c r="AK528" s="69"/>
      <c r="AL528" s="69"/>
      <c r="AM528" s="69"/>
      <c r="AN528" s="69"/>
      <c r="AO528" s="69"/>
      <c r="AP528" s="69"/>
      <c r="AQ528" s="69"/>
      <c r="AR528" s="69"/>
      <c r="AS528" s="69"/>
      <c r="AT528" s="69"/>
      <c r="AU528" s="69"/>
      <c r="AV528" s="69"/>
      <c r="AW528" s="69"/>
      <c r="AX528" s="69"/>
      <c r="AY528" s="69"/>
      <c r="AZ528" s="69"/>
      <c r="BA528" s="69"/>
      <c r="BB528" s="69"/>
      <c r="BC528" s="69"/>
      <c r="BD528" s="69"/>
      <c r="BE528" s="69"/>
      <c r="BF528" s="69"/>
      <c r="BG528" s="69"/>
      <c r="BH528" s="69"/>
      <c r="BI528" s="69"/>
      <c r="BJ528" s="69"/>
      <c r="BK528" s="69"/>
      <c r="BL528" s="69"/>
      <c r="BM528" s="69"/>
    </row>
    <row r="529" ht="22.5" customHeight="1">
      <c r="A529" s="45">
        <v>528.0</v>
      </c>
      <c r="B529" s="45" t="s">
        <v>237</v>
      </c>
      <c r="C529" s="47" t="b">
        <v>1</v>
      </c>
      <c r="D529" s="57"/>
      <c r="E529" s="50" t="s">
        <v>8227</v>
      </c>
      <c r="F529" s="50" t="s">
        <v>9319</v>
      </c>
      <c r="G529" s="50" t="s">
        <v>1446</v>
      </c>
      <c r="H529" s="51" t="s">
        <v>9566</v>
      </c>
      <c r="I529" s="45" t="s">
        <v>16021</v>
      </c>
      <c r="K529" s="61" t="s">
        <v>2618</v>
      </c>
      <c r="L529" s="61" t="s">
        <v>2619</v>
      </c>
      <c r="S529" s="55"/>
      <c r="T529" s="57"/>
      <c r="U529" s="55"/>
      <c r="V529" s="55"/>
      <c r="W529" s="61" t="s">
        <v>2620</v>
      </c>
      <c r="X529" s="61" t="s">
        <v>2621</v>
      </c>
      <c r="Y529" s="61" t="s">
        <v>2622</v>
      </c>
      <c r="Z529" s="62"/>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row>
    <row r="530" ht="22.5" customHeight="1">
      <c r="A530" s="45">
        <v>529.0</v>
      </c>
      <c r="B530" s="45" t="s">
        <v>237</v>
      </c>
      <c r="C530" s="47" t="b">
        <v>1</v>
      </c>
      <c r="D530" s="57"/>
      <c r="E530" s="50" t="s">
        <v>8227</v>
      </c>
      <c r="F530" s="50" t="s">
        <v>9319</v>
      </c>
      <c r="G530" s="50" t="s">
        <v>1446</v>
      </c>
      <c r="H530" s="51" t="s">
        <v>9573</v>
      </c>
      <c r="I530" s="45" t="s">
        <v>16022</v>
      </c>
      <c r="K530" s="61" t="s">
        <v>2623</v>
      </c>
      <c r="L530" s="61" t="s">
        <v>2624</v>
      </c>
      <c r="S530" s="55"/>
      <c r="T530" s="57"/>
      <c r="U530" s="55"/>
      <c r="V530" s="55"/>
      <c r="W530" s="61" t="s">
        <v>2625</v>
      </c>
      <c r="X530" s="61" t="s">
        <v>2626</v>
      </c>
      <c r="Y530" s="145"/>
      <c r="Z530" s="58"/>
      <c r="AA530" s="69"/>
      <c r="AB530" s="69"/>
      <c r="AC530" s="69"/>
      <c r="AD530" s="69"/>
      <c r="AE530" s="69"/>
      <c r="AF530" s="69"/>
      <c r="AG530" s="69"/>
      <c r="AH530" s="69"/>
      <c r="AI530" s="69"/>
      <c r="AJ530" s="69"/>
      <c r="AK530" s="69"/>
      <c r="AL530" s="69"/>
      <c r="AM530" s="69"/>
      <c r="AN530" s="69"/>
      <c r="AO530" s="69"/>
      <c r="AP530" s="69"/>
      <c r="AQ530" s="69"/>
      <c r="AR530" s="69"/>
      <c r="AS530" s="69"/>
      <c r="AT530" s="69"/>
      <c r="AU530" s="69"/>
      <c r="AV530" s="69"/>
      <c r="AW530" s="69"/>
      <c r="AX530" s="69"/>
      <c r="AY530" s="69"/>
      <c r="AZ530" s="69"/>
      <c r="BA530" s="69"/>
      <c r="BB530" s="69"/>
      <c r="BC530" s="69"/>
      <c r="BD530" s="69"/>
      <c r="BE530" s="69"/>
      <c r="BF530" s="69"/>
      <c r="BG530" s="69"/>
      <c r="BH530" s="69"/>
      <c r="BI530" s="69"/>
      <c r="BJ530" s="69"/>
      <c r="BK530" s="69"/>
      <c r="BL530" s="69"/>
      <c r="BM530" s="69"/>
    </row>
    <row r="531" ht="22.5" customHeight="1">
      <c r="A531" s="45">
        <v>530.0</v>
      </c>
      <c r="B531" s="45" t="s">
        <v>237</v>
      </c>
      <c r="C531" s="47" t="b">
        <v>1</v>
      </c>
      <c r="D531" s="57"/>
      <c r="E531" s="50" t="s">
        <v>8227</v>
      </c>
      <c r="F531" s="50" t="s">
        <v>9319</v>
      </c>
      <c r="G531" s="50" t="s">
        <v>1446</v>
      </c>
      <c r="H531" s="51" t="s">
        <v>9579</v>
      </c>
      <c r="I531" s="45" t="s">
        <v>16023</v>
      </c>
      <c r="K531" s="61" t="s">
        <v>2628</v>
      </c>
      <c r="L531" s="61" t="s">
        <v>2630</v>
      </c>
      <c r="S531" s="55"/>
      <c r="T531" s="57"/>
      <c r="U531" s="55"/>
      <c r="V531" s="55"/>
      <c r="W531" s="61" t="s">
        <v>2631</v>
      </c>
      <c r="X531" s="61" t="s">
        <v>2632</v>
      </c>
      <c r="Y531" s="153"/>
      <c r="Z531" s="62"/>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row>
    <row r="532" ht="22.5" customHeight="1">
      <c r="A532" s="45">
        <v>531.0</v>
      </c>
      <c r="B532" s="45" t="s">
        <v>237</v>
      </c>
      <c r="C532" s="47" t="b">
        <v>1</v>
      </c>
      <c r="D532" s="57"/>
      <c r="E532" s="50" t="s">
        <v>8227</v>
      </c>
      <c r="F532" s="50" t="s">
        <v>9319</v>
      </c>
      <c r="G532" s="50" t="s">
        <v>1446</v>
      </c>
      <c r="H532" s="51" t="s">
        <v>9585</v>
      </c>
      <c r="I532" s="45" t="s">
        <v>16024</v>
      </c>
      <c r="K532" s="61" t="s">
        <v>2633</v>
      </c>
      <c r="L532" s="61" t="s">
        <v>2634</v>
      </c>
      <c r="S532" s="55"/>
      <c r="T532" s="57"/>
      <c r="U532" s="55"/>
      <c r="V532" s="55"/>
      <c r="W532" s="61" t="s">
        <v>2635</v>
      </c>
      <c r="X532" s="61" t="s">
        <v>2636</v>
      </c>
      <c r="Y532" s="153"/>
      <c r="Z532" s="58"/>
      <c r="AA532" s="69"/>
      <c r="AB532" s="69"/>
      <c r="AC532" s="69"/>
      <c r="AD532" s="69"/>
      <c r="AE532" s="69"/>
      <c r="AF532" s="69"/>
      <c r="AG532" s="69"/>
      <c r="AH532" s="69"/>
      <c r="AI532" s="69"/>
      <c r="AJ532" s="69"/>
      <c r="AK532" s="69"/>
      <c r="AL532" s="69"/>
      <c r="AM532" s="69"/>
      <c r="AN532" s="69"/>
      <c r="AO532" s="69"/>
      <c r="AP532" s="69"/>
      <c r="AQ532" s="69"/>
      <c r="AR532" s="69"/>
      <c r="AS532" s="69"/>
      <c r="AT532" s="69"/>
      <c r="AU532" s="69"/>
      <c r="AV532" s="69"/>
      <c r="AW532" s="69"/>
      <c r="AX532" s="69"/>
      <c r="AY532" s="69"/>
      <c r="AZ532" s="69"/>
      <c r="BA532" s="69"/>
      <c r="BB532" s="69"/>
      <c r="BC532" s="69"/>
      <c r="BD532" s="69"/>
      <c r="BE532" s="69"/>
      <c r="BF532" s="69"/>
      <c r="BG532" s="69"/>
      <c r="BH532" s="69"/>
      <c r="BI532" s="69"/>
      <c r="BJ532" s="69"/>
      <c r="BK532" s="69"/>
      <c r="BL532" s="69"/>
      <c r="BM532" s="69"/>
    </row>
    <row r="533" ht="22.5" customHeight="1">
      <c r="A533" s="45">
        <v>532.0</v>
      </c>
      <c r="B533" s="45" t="s">
        <v>237</v>
      </c>
      <c r="C533" s="47" t="b">
        <v>1</v>
      </c>
      <c r="D533" s="57"/>
      <c r="E533" s="50" t="s">
        <v>8227</v>
      </c>
      <c r="F533" s="50" t="s">
        <v>9319</v>
      </c>
      <c r="G533" s="50" t="s">
        <v>1446</v>
      </c>
      <c r="H533" s="51" t="s">
        <v>9591</v>
      </c>
      <c r="I533" s="45" t="s">
        <v>16025</v>
      </c>
      <c r="K533" s="61" t="s">
        <v>2637</v>
      </c>
      <c r="L533" s="61" t="s">
        <v>2638</v>
      </c>
      <c r="S533" s="55"/>
      <c r="T533" s="57"/>
      <c r="U533" s="55"/>
      <c r="V533" s="55"/>
      <c r="W533" s="61" t="s">
        <v>2639</v>
      </c>
      <c r="X533" s="61" t="s">
        <v>2640</v>
      </c>
      <c r="Y533" s="61" t="s">
        <v>2641</v>
      </c>
      <c r="Z533" s="62"/>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row>
    <row r="534" ht="22.5" customHeight="1">
      <c r="A534" s="45">
        <v>533.0</v>
      </c>
      <c r="B534" s="45" t="s">
        <v>237</v>
      </c>
      <c r="C534" s="47" t="b">
        <v>1</v>
      </c>
      <c r="D534" s="57"/>
      <c r="E534" s="50" t="s">
        <v>8227</v>
      </c>
      <c r="F534" s="50" t="s">
        <v>9319</v>
      </c>
      <c r="G534" s="50" t="s">
        <v>1446</v>
      </c>
      <c r="H534" s="51" t="s">
        <v>9598</v>
      </c>
      <c r="I534" s="45" t="s">
        <v>16026</v>
      </c>
      <c r="K534" s="61" t="s">
        <v>2642</v>
      </c>
      <c r="L534" s="61" t="s">
        <v>2643</v>
      </c>
      <c r="S534" s="55"/>
      <c r="T534" s="57"/>
      <c r="U534" s="55"/>
      <c r="V534" s="55"/>
      <c r="W534" s="61" t="s">
        <v>2644</v>
      </c>
      <c r="X534" s="61" t="s">
        <v>2645</v>
      </c>
      <c r="Y534" s="153"/>
      <c r="Z534" s="58"/>
      <c r="AA534" s="69"/>
      <c r="AB534" s="69"/>
      <c r="AC534" s="69"/>
      <c r="AD534" s="69"/>
      <c r="AE534" s="69"/>
      <c r="AF534" s="69"/>
      <c r="AG534" s="69"/>
      <c r="AH534" s="69"/>
      <c r="AI534" s="69"/>
      <c r="AJ534" s="69"/>
      <c r="AK534" s="69"/>
      <c r="AL534" s="69"/>
      <c r="AM534" s="69"/>
      <c r="AN534" s="69"/>
      <c r="AO534" s="69"/>
      <c r="AP534" s="69"/>
      <c r="AQ534" s="69"/>
      <c r="AR534" s="69"/>
      <c r="AS534" s="69"/>
      <c r="AT534" s="69"/>
      <c r="AU534" s="69"/>
      <c r="AV534" s="69"/>
      <c r="AW534" s="69"/>
      <c r="AX534" s="69"/>
      <c r="AY534" s="69"/>
      <c r="AZ534" s="69"/>
      <c r="BA534" s="69"/>
      <c r="BB534" s="69"/>
      <c r="BC534" s="69"/>
      <c r="BD534" s="69"/>
      <c r="BE534" s="69"/>
      <c r="BF534" s="69"/>
      <c r="BG534" s="69"/>
      <c r="BH534" s="69"/>
      <c r="BI534" s="69"/>
      <c r="BJ534" s="69"/>
      <c r="BK534" s="69"/>
      <c r="BL534" s="69"/>
      <c r="BM534" s="69"/>
    </row>
    <row r="535" ht="22.5" customHeight="1">
      <c r="A535" s="45">
        <v>534.0</v>
      </c>
      <c r="B535" s="45" t="s">
        <v>237</v>
      </c>
      <c r="C535" s="47" t="b">
        <v>1</v>
      </c>
      <c r="D535" s="57"/>
      <c r="E535" s="50" t="s">
        <v>8227</v>
      </c>
      <c r="F535" s="50" t="s">
        <v>9319</v>
      </c>
      <c r="G535" s="50" t="s">
        <v>1446</v>
      </c>
      <c r="H535" s="51" t="s">
        <v>9604</v>
      </c>
      <c r="I535" s="45" t="s">
        <v>16027</v>
      </c>
      <c r="K535" s="61" t="s">
        <v>2646</v>
      </c>
      <c r="L535" s="61" t="s">
        <v>2647</v>
      </c>
      <c r="S535" s="55"/>
      <c r="T535" s="57"/>
      <c r="U535" s="55"/>
      <c r="V535" s="55"/>
      <c r="W535" s="61" t="s">
        <v>2648</v>
      </c>
      <c r="X535" s="61" t="s">
        <v>2649</v>
      </c>
      <c r="Y535" s="61" t="s">
        <v>2650</v>
      </c>
      <c r="Z535" s="62"/>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row>
    <row r="536" ht="22.5" customHeight="1">
      <c r="A536" s="45">
        <v>535.0</v>
      </c>
      <c r="B536" s="45" t="s">
        <v>237</v>
      </c>
      <c r="C536" s="47" t="b">
        <v>1</v>
      </c>
      <c r="D536" s="57"/>
      <c r="E536" s="50" t="s">
        <v>8227</v>
      </c>
      <c r="F536" s="50" t="s">
        <v>9319</v>
      </c>
      <c r="G536" s="50" t="s">
        <v>1446</v>
      </c>
      <c r="H536" s="51" t="s">
        <v>9611</v>
      </c>
      <c r="I536" s="45" t="s">
        <v>16028</v>
      </c>
      <c r="K536" s="61" t="s">
        <v>2651</v>
      </c>
      <c r="L536" s="61" t="s">
        <v>2652</v>
      </c>
      <c r="S536" s="55"/>
      <c r="T536" s="57"/>
      <c r="U536" s="55"/>
      <c r="V536" s="55"/>
      <c r="W536" s="61" t="s">
        <v>2653</v>
      </c>
      <c r="X536" s="61" t="s">
        <v>2654</v>
      </c>
      <c r="Y536" s="153"/>
      <c r="Z536" s="58"/>
      <c r="AA536" s="69"/>
      <c r="AB536" s="69"/>
      <c r="AC536" s="69"/>
      <c r="AD536" s="69"/>
      <c r="AE536" s="69"/>
      <c r="AF536" s="69"/>
      <c r="AG536" s="69"/>
      <c r="AH536" s="69"/>
      <c r="AI536" s="69"/>
      <c r="AJ536" s="69"/>
      <c r="AK536" s="69"/>
      <c r="AL536" s="69"/>
      <c r="AM536" s="69"/>
      <c r="AN536" s="69"/>
      <c r="AO536" s="69"/>
      <c r="AP536" s="69"/>
      <c r="AQ536" s="69"/>
      <c r="AR536" s="69"/>
      <c r="AS536" s="69"/>
      <c r="AT536" s="69"/>
      <c r="AU536" s="69"/>
      <c r="AV536" s="69"/>
      <c r="AW536" s="69"/>
      <c r="AX536" s="69"/>
      <c r="AY536" s="69"/>
      <c r="AZ536" s="69"/>
      <c r="BA536" s="69"/>
      <c r="BB536" s="69"/>
      <c r="BC536" s="69"/>
      <c r="BD536" s="69"/>
      <c r="BE536" s="69"/>
      <c r="BF536" s="69"/>
      <c r="BG536" s="69"/>
      <c r="BH536" s="69"/>
      <c r="BI536" s="69"/>
      <c r="BJ536" s="69"/>
      <c r="BK536" s="69"/>
      <c r="BL536" s="69"/>
      <c r="BM536" s="69"/>
    </row>
    <row r="537" ht="22.5" customHeight="1">
      <c r="A537" s="45">
        <v>536.0</v>
      </c>
      <c r="B537" s="45" t="s">
        <v>237</v>
      </c>
      <c r="C537" s="47" t="b">
        <v>1</v>
      </c>
      <c r="D537" s="57"/>
      <c r="E537" s="50" t="s">
        <v>8227</v>
      </c>
      <c r="F537" s="50" t="s">
        <v>9319</v>
      </c>
      <c r="G537" s="50" t="s">
        <v>1446</v>
      </c>
      <c r="H537" s="51" t="s">
        <v>9617</v>
      </c>
      <c r="I537" s="45" t="s">
        <v>16029</v>
      </c>
      <c r="K537" s="61" t="s">
        <v>2655</v>
      </c>
      <c r="L537" s="61" t="s">
        <v>2656</v>
      </c>
      <c r="S537" s="55"/>
      <c r="T537" s="57"/>
      <c r="U537" s="55"/>
      <c r="V537" s="55"/>
      <c r="W537" s="61" t="s">
        <v>2657</v>
      </c>
      <c r="X537" s="61" t="s">
        <v>2658</v>
      </c>
      <c r="Y537" s="61" t="s">
        <v>2659</v>
      </c>
      <c r="Z537" s="62"/>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row>
    <row r="538" ht="22.5" customHeight="1">
      <c r="A538" s="45">
        <v>537.0</v>
      </c>
      <c r="B538" s="45" t="s">
        <v>237</v>
      </c>
      <c r="C538" s="47" t="b">
        <v>1</v>
      </c>
      <c r="D538" s="57"/>
      <c r="E538" s="50" t="s">
        <v>8227</v>
      </c>
      <c r="F538" s="50" t="s">
        <v>9319</v>
      </c>
      <c r="G538" s="50" t="s">
        <v>1446</v>
      </c>
      <c r="H538" s="51" t="s">
        <v>9623</v>
      </c>
      <c r="I538" s="45" t="s">
        <v>16030</v>
      </c>
      <c r="K538" s="61" t="s">
        <v>2660</v>
      </c>
      <c r="L538" s="61" t="s">
        <v>2661</v>
      </c>
      <c r="S538" s="55"/>
      <c r="T538" s="57"/>
      <c r="U538" s="55"/>
      <c r="V538" s="55"/>
      <c r="W538" s="61" t="s">
        <v>2662</v>
      </c>
      <c r="X538" s="61" t="s">
        <v>2663</v>
      </c>
      <c r="Y538" s="145"/>
      <c r="Z538" s="58"/>
      <c r="AA538" s="69"/>
      <c r="AB538" s="69"/>
      <c r="AC538" s="69"/>
      <c r="AD538" s="69"/>
      <c r="AE538" s="69"/>
      <c r="AF538" s="69"/>
      <c r="AG538" s="69"/>
      <c r="AH538" s="69"/>
      <c r="AI538" s="69"/>
      <c r="AJ538" s="69"/>
      <c r="AK538" s="69"/>
      <c r="AL538" s="69"/>
      <c r="AM538" s="69"/>
      <c r="AN538" s="69"/>
      <c r="AO538" s="69"/>
      <c r="AP538" s="69"/>
      <c r="AQ538" s="69"/>
      <c r="AR538" s="69"/>
      <c r="AS538" s="69"/>
      <c r="AT538" s="69"/>
      <c r="AU538" s="69"/>
      <c r="AV538" s="69"/>
      <c r="AW538" s="69"/>
      <c r="AX538" s="69"/>
      <c r="AY538" s="69"/>
      <c r="AZ538" s="69"/>
      <c r="BA538" s="69"/>
      <c r="BB538" s="69"/>
      <c r="BC538" s="69"/>
      <c r="BD538" s="69"/>
      <c r="BE538" s="69"/>
      <c r="BF538" s="69"/>
      <c r="BG538" s="69"/>
      <c r="BH538" s="69"/>
      <c r="BI538" s="69"/>
      <c r="BJ538" s="69"/>
      <c r="BK538" s="69"/>
      <c r="BL538" s="69"/>
      <c r="BM538" s="69"/>
    </row>
    <row r="539" ht="22.5" customHeight="1">
      <c r="A539" s="45">
        <v>538.0</v>
      </c>
      <c r="B539" s="45" t="s">
        <v>237</v>
      </c>
      <c r="C539" s="47" t="b">
        <v>1</v>
      </c>
      <c r="D539" s="57"/>
      <c r="E539" s="50" t="s">
        <v>8227</v>
      </c>
      <c r="F539" s="50" t="s">
        <v>9319</v>
      </c>
      <c r="G539" s="50" t="s">
        <v>1446</v>
      </c>
      <c r="H539" s="51" t="s">
        <v>9629</v>
      </c>
      <c r="I539" s="45" t="s">
        <v>16018</v>
      </c>
      <c r="K539" s="61" t="s">
        <v>2664</v>
      </c>
      <c r="L539" s="61" t="s">
        <v>2665</v>
      </c>
      <c r="S539" s="55"/>
      <c r="T539" s="57"/>
      <c r="U539" s="55"/>
      <c r="V539" s="55"/>
      <c r="W539" s="61" t="s">
        <v>2666</v>
      </c>
      <c r="X539" s="61" t="s">
        <v>2667</v>
      </c>
      <c r="Y539" s="61" t="s">
        <v>2668</v>
      </c>
      <c r="Z539" s="62"/>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row>
    <row r="540" ht="22.5" customHeight="1">
      <c r="A540" s="45">
        <v>539.0</v>
      </c>
      <c r="B540" s="45" t="s">
        <v>237</v>
      </c>
      <c r="C540" s="47" t="b">
        <v>1</v>
      </c>
      <c r="D540" s="57"/>
      <c r="E540" s="50" t="s">
        <v>8227</v>
      </c>
      <c r="F540" s="50" t="s">
        <v>9319</v>
      </c>
      <c r="G540" s="50" t="s">
        <v>1446</v>
      </c>
      <c r="H540" s="51" t="s">
        <v>9635</v>
      </c>
      <c r="I540" s="45" t="s">
        <v>16031</v>
      </c>
      <c r="K540" s="61" t="s">
        <v>2669</v>
      </c>
      <c r="L540" s="61" t="s">
        <v>2670</v>
      </c>
      <c r="S540" s="55"/>
      <c r="T540" s="57"/>
      <c r="U540" s="55"/>
      <c r="V540" s="55"/>
      <c r="W540" s="61" t="s">
        <v>2671</v>
      </c>
      <c r="X540" s="61" t="s">
        <v>2672</v>
      </c>
      <c r="Y540" s="61" t="s">
        <v>2673</v>
      </c>
      <c r="Z540" s="58"/>
      <c r="AA540" s="69"/>
      <c r="AB540" s="69"/>
      <c r="AC540" s="69"/>
      <c r="AD540" s="69"/>
      <c r="AE540" s="69"/>
      <c r="AF540" s="69"/>
      <c r="AG540" s="69"/>
      <c r="AH540" s="69"/>
      <c r="AI540" s="69"/>
      <c r="AJ540" s="69"/>
      <c r="AK540" s="69"/>
      <c r="AL540" s="69"/>
      <c r="AM540" s="69"/>
      <c r="AN540" s="69"/>
      <c r="AO540" s="69"/>
      <c r="AP540" s="69"/>
      <c r="AQ540" s="69"/>
      <c r="AR540" s="69"/>
      <c r="AS540" s="69"/>
      <c r="AT540" s="69"/>
      <c r="AU540" s="69"/>
      <c r="AV540" s="69"/>
      <c r="AW540" s="69"/>
      <c r="AX540" s="69"/>
      <c r="AY540" s="69"/>
      <c r="AZ540" s="69"/>
      <c r="BA540" s="69"/>
      <c r="BB540" s="69"/>
      <c r="BC540" s="69"/>
      <c r="BD540" s="69"/>
      <c r="BE540" s="69"/>
      <c r="BF540" s="69"/>
      <c r="BG540" s="69"/>
      <c r="BH540" s="69"/>
      <c r="BI540" s="69"/>
      <c r="BJ540" s="69"/>
      <c r="BK540" s="69"/>
      <c r="BL540" s="69"/>
      <c r="BM540" s="69"/>
    </row>
    <row r="541" ht="22.5" customHeight="1">
      <c r="A541" s="45">
        <v>540.0</v>
      </c>
      <c r="B541" s="45" t="s">
        <v>237</v>
      </c>
      <c r="C541" s="47" t="b">
        <v>1</v>
      </c>
      <c r="D541" s="57"/>
      <c r="E541" s="50" t="s">
        <v>8227</v>
      </c>
      <c r="F541" s="50" t="s">
        <v>9319</v>
      </c>
      <c r="G541" s="50" t="s">
        <v>1446</v>
      </c>
      <c r="H541" s="51" t="s">
        <v>9642</v>
      </c>
      <c r="I541" s="45" t="s">
        <v>16032</v>
      </c>
      <c r="K541" s="61" t="s">
        <v>2674</v>
      </c>
      <c r="L541" s="61" t="s">
        <v>2675</v>
      </c>
      <c r="S541" s="55"/>
      <c r="T541" s="57"/>
      <c r="U541" s="55"/>
      <c r="V541" s="55"/>
      <c r="W541" s="61" t="s">
        <v>2676</v>
      </c>
      <c r="X541" s="61" t="s">
        <v>2677</v>
      </c>
      <c r="Y541" s="61" t="s">
        <v>2678</v>
      </c>
      <c r="Z541" s="62"/>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row>
    <row r="542" ht="22.5" customHeight="1">
      <c r="A542" s="45">
        <v>541.0</v>
      </c>
      <c r="B542" s="45" t="s">
        <v>237</v>
      </c>
      <c r="C542" s="47" t="b">
        <v>1</v>
      </c>
      <c r="D542" s="57"/>
      <c r="E542" s="50" t="s">
        <v>8227</v>
      </c>
      <c r="F542" s="50" t="s">
        <v>9319</v>
      </c>
      <c r="G542" s="50" t="s">
        <v>1446</v>
      </c>
      <c r="H542" s="51" t="s">
        <v>9649</v>
      </c>
      <c r="I542" s="45" t="s">
        <v>16033</v>
      </c>
      <c r="K542" s="61" t="s">
        <v>2679</v>
      </c>
      <c r="L542" s="61" t="s">
        <v>2680</v>
      </c>
      <c r="S542" s="55"/>
      <c r="T542" s="57"/>
      <c r="U542" s="55"/>
      <c r="V542" s="55"/>
      <c r="W542" s="61" t="s">
        <v>2681</v>
      </c>
      <c r="X542" s="61" t="s">
        <v>2682</v>
      </c>
      <c r="Y542" s="153"/>
      <c r="Z542" s="58"/>
      <c r="AA542" s="69"/>
      <c r="AB542" s="69"/>
      <c r="AC542" s="69"/>
      <c r="AD542" s="69"/>
      <c r="AE542" s="69"/>
      <c r="AF542" s="69"/>
      <c r="AG542" s="69"/>
      <c r="AH542" s="69"/>
      <c r="AI542" s="69"/>
      <c r="AJ542" s="69"/>
      <c r="AK542" s="69"/>
      <c r="AL542" s="69"/>
      <c r="AM542" s="69"/>
      <c r="AN542" s="69"/>
      <c r="AO542" s="69"/>
      <c r="AP542" s="69"/>
      <c r="AQ542" s="69"/>
      <c r="AR542" s="69"/>
      <c r="AS542" s="69"/>
      <c r="AT542" s="69"/>
      <c r="AU542" s="69"/>
      <c r="AV542" s="69"/>
      <c r="AW542" s="69"/>
      <c r="AX542" s="69"/>
      <c r="AY542" s="69"/>
      <c r="AZ542" s="69"/>
      <c r="BA542" s="69"/>
      <c r="BB542" s="69"/>
      <c r="BC542" s="69"/>
      <c r="BD542" s="69"/>
      <c r="BE542" s="69"/>
      <c r="BF542" s="69"/>
      <c r="BG542" s="69"/>
      <c r="BH542" s="69"/>
      <c r="BI542" s="69"/>
      <c r="BJ542" s="69"/>
      <c r="BK542" s="69"/>
      <c r="BL542" s="69"/>
      <c r="BM542" s="69"/>
    </row>
    <row r="543" ht="22.5" customHeight="1">
      <c r="A543" s="45">
        <v>542.0</v>
      </c>
      <c r="B543" s="45" t="s">
        <v>237</v>
      </c>
      <c r="C543" s="47" t="b">
        <v>1</v>
      </c>
      <c r="D543" s="57"/>
      <c r="E543" s="50" t="s">
        <v>8227</v>
      </c>
      <c r="F543" s="50" t="s">
        <v>9319</v>
      </c>
      <c r="G543" s="50" t="s">
        <v>1446</v>
      </c>
      <c r="H543" s="51" t="s">
        <v>9654</v>
      </c>
      <c r="I543" s="45" t="s">
        <v>16034</v>
      </c>
      <c r="K543" s="61" t="s">
        <v>2683</v>
      </c>
      <c r="L543" s="61" t="s">
        <v>2684</v>
      </c>
      <c r="S543" s="55"/>
      <c r="T543" s="57"/>
      <c r="U543" s="55"/>
      <c r="V543" s="55"/>
      <c r="W543" s="61" t="s">
        <v>2685</v>
      </c>
      <c r="X543" s="61" t="s">
        <v>2686</v>
      </c>
      <c r="Y543" s="61" t="s">
        <v>2687</v>
      </c>
      <c r="Z543" s="62"/>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row>
    <row r="544" ht="22.5" customHeight="1">
      <c r="A544" s="45">
        <v>543.0</v>
      </c>
      <c r="B544" s="45" t="s">
        <v>237</v>
      </c>
      <c r="C544" s="47" t="b">
        <v>1</v>
      </c>
      <c r="D544" s="57"/>
      <c r="E544" s="50" t="s">
        <v>8227</v>
      </c>
      <c r="F544" s="50" t="s">
        <v>9319</v>
      </c>
      <c r="G544" s="50" t="s">
        <v>1446</v>
      </c>
      <c r="H544" s="51" t="s">
        <v>9661</v>
      </c>
      <c r="I544" s="45" t="s">
        <v>16035</v>
      </c>
      <c r="K544" s="61" t="s">
        <v>2690</v>
      </c>
      <c r="L544" s="61" t="s">
        <v>2691</v>
      </c>
      <c r="S544" s="55"/>
      <c r="T544" s="57"/>
      <c r="U544" s="55"/>
      <c r="V544" s="55"/>
      <c r="W544" s="61" t="s">
        <v>2692</v>
      </c>
      <c r="X544" s="61" t="s">
        <v>2693</v>
      </c>
      <c r="Y544" s="153"/>
      <c r="Z544" s="58"/>
      <c r="AA544" s="69"/>
      <c r="AB544" s="69"/>
      <c r="AC544" s="69"/>
      <c r="AD544" s="69"/>
      <c r="AE544" s="69"/>
      <c r="AF544" s="69"/>
      <c r="AG544" s="69"/>
      <c r="AH544" s="69"/>
      <c r="AI544" s="69"/>
      <c r="AJ544" s="69"/>
      <c r="AK544" s="69"/>
      <c r="AL544" s="69"/>
      <c r="AM544" s="69"/>
      <c r="AN544" s="69"/>
      <c r="AO544" s="69"/>
      <c r="AP544" s="69"/>
      <c r="AQ544" s="69"/>
      <c r="AR544" s="69"/>
      <c r="AS544" s="69"/>
      <c r="AT544" s="69"/>
      <c r="AU544" s="69"/>
      <c r="AV544" s="69"/>
      <c r="AW544" s="69"/>
      <c r="AX544" s="69"/>
      <c r="AY544" s="69"/>
      <c r="AZ544" s="69"/>
      <c r="BA544" s="69"/>
      <c r="BB544" s="69"/>
      <c r="BC544" s="69"/>
      <c r="BD544" s="69"/>
      <c r="BE544" s="69"/>
      <c r="BF544" s="69"/>
      <c r="BG544" s="69"/>
      <c r="BH544" s="69"/>
      <c r="BI544" s="69"/>
      <c r="BJ544" s="69"/>
      <c r="BK544" s="69"/>
      <c r="BL544" s="69"/>
      <c r="BM544" s="69"/>
    </row>
    <row r="545" ht="22.5" customHeight="1">
      <c r="A545" s="45">
        <v>544.0</v>
      </c>
      <c r="B545" s="45" t="s">
        <v>237</v>
      </c>
      <c r="C545" s="47" t="b">
        <v>1</v>
      </c>
      <c r="D545" s="57"/>
      <c r="E545" s="50" t="s">
        <v>8227</v>
      </c>
      <c r="F545" s="50" t="s">
        <v>9319</v>
      </c>
      <c r="G545" s="50" t="s">
        <v>1446</v>
      </c>
      <c r="H545" s="51" t="s">
        <v>9666</v>
      </c>
      <c r="I545" s="45" t="s">
        <v>16036</v>
      </c>
      <c r="K545" s="61" t="s">
        <v>2694</v>
      </c>
      <c r="L545" s="61" t="s">
        <v>2695</v>
      </c>
      <c r="S545" s="55"/>
      <c r="T545" s="57"/>
      <c r="U545" s="55"/>
      <c r="V545" s="55"/>
      <c r="W545" s="61" t="s">
        <v>2696</v>
      </c>
      <c r="X545" s="61" t="s">
        <v>2697</v>
      </c>
      <c r="Y545" s="61" t="s">
        <v>2698</v>
      </c>
      <c r="Z545" s="62"/>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row>
    <row r="546" ht="22.5" customHeight="1">
      <c r="A546" s="45">
        <v>545.0</v>
      </c>
      <c r="B546" s="45" t="s">
        <v>237</v>
      </c>
      <c r="C546" s="47" t="b">
        <v>1</v>
      </c>
      <c r="D546" s="57"/>
      <c r="E546" s="50" t="s">
        <v>8227</v>
      </c>
      <c r="F546" s="50" t="s">
        <v>9319</v>
      </c>
      <c r="G546" s="50" t="s">
        <v>1446</v>
      </c>
      <c r="H546" s="51" t="s">
        <v>9673</v>
      </c>
      <c r="I546" s="45" t="s">
        <v>16037</v>
      </c>
      <c r="K546" s="61" t="s">
        <v>2699</v>
      </c>
      <c r="L546" s="61" t="s">
        <v>2700</v>
      </c>
      <c r="S546" s="55"/>
      <c r="T546" s="57"/>
      <c r="U546" s="55"/>
      <c r="V546" s="55"/>
      <c r="W546" s="61" t="s">
        <v>2701</v>
      </c>
      <c r="X546" s="61" t="s">
        <v>2702</v>
      </c>
      <c r="Y546" s="153"/>
      <c r="Z546" s="58"/>
      <c r="AA546" s="69"/>
      <c r="AB546" s="69"/>
      <c r="AC546" s="69"/>
      <c r="AD546" s="69"/>
      <c r="AE546" s="69"/>
      <c r="AF546" s="69"/>
      <c r="AG546" s="69"/>
      <c r="AH546" s="69"/>
      <c r="AI546" s="69"/>
      <c r="AJ546" s="69"/>
      <c r="AK546" s="69"/>
      <c r="AL546" s="69"/>
      <c r="AM546" s="69"/>
      <c r="AN546" s="69"/>
      <c r="AO546" s="69"/>
      <c r="AP546" s="69"/>
      <c r="AQ546" s="69"/>
      <c r="AR546" s="69"/>
      <c r="AS546" s="69"/>
      <c r="AT546" s="69"/>
      <c r="AU546" s="69"/>
      <c r="AV546" s="69"/>
      <c r="AW546" s="69"/>
      <c r="AX546" s="69"/>
      <c r="AY546" s="69"/>
      <c r="AZ546" s="69"/>
      <c r="BA546" s="69"/>
      <c r="BB546" s="69"/>
      <c r="BC546" s="69"/>
      <c r="BD546" s="69"/>
      <c r="BE546" s="69"/>
      <c r="BF546" s="69"/>
      <c r="BG546" s="69"/>
      <c r="BH546" s="69"/>
      <c r="BI546" s="69"/>
      <c r="BJ546" s="69"/>
      <c r="BK546" s="69"/>
      <c r="BL546" s="69"/>
      <c r="BM546" s="69"/>
    </row>
    <row r="547" ht="22.5" customHeight="1">
      <c r="A547" s="45">
        <v>546.0</v>
      </c>
      <c r="B547" s="45" t="s">
        <v>237</v>
      </c>
      <c r="C547" s="47" t="b">
        <v>1</v>
      </c>
      <c r="D547" s="57"/>
      <c r="E547" s="50" t="s">
        <v>8227</v>
      </c>
      <c r="F547" s="50" t="s">
        <v>9679</v>
      </c>
      <c r="G547" s="50" t="s">
        <v>1772</v>
      </c>
      <c r="H547" s="51" t="s">
        <v>9680</v>
      </c>
      <c r="I547" s="45" t="s">
        <v>16038</v>
      </c>
      <c r="K547" s="61" t="s">
        <v>2703</v>
      </c>
      <c r="L547" s="61" t="s">
        <v>2704</v>
      </c>
      <c r="S547" s="55"/>
      <c r="T547" s="57"/>
      <c r="U547" s="55"/>
      <c r="V547" s="55"/>
      <c r="W547" s="61" t="s">
        <v>2705</v>
      </c>
      <c r="X547" s="61" t="s">
        <v>2706</v>
      </c>
      <c r="Y547" s="153"/>
      <c r="Z547" s="62"/>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row>
    <row r="548" ht="22.5" customHeight="1">
      <c r="A548" s="45">
        <v>547.0</v>
      </c>
      <c r="B548" s="45" t="s">
        <v>237</v>
      </c>
      <c r="C548" s="47" t="b">
        <v>1</v>
      </c>
      <c r="D548" s="57"/>
      <c r="E548" s="50" t="s">
        <v>8227</v>
      </c>
      <c r="F548" s="50" t="s">
        <v>9679</v>
      </c>
      <c r="G548" s="50" t="s">
        <v>1772</v>
      </c>
      <c r="H548" s="51" t="s">
        <v>9686</v>
      </c>
      <c r="I548" s="45" t="s">
        <v>16039</v>
      </c>
      <c r="K548" s="61" t="s">
        <v>2707</v>
      </c>
      <c r="L548" s="61" t="s">
        <v>2708</v>
      </c>
      <c r="S548" s="55"/>
      <c r="T548" s="57"/>
      <c r="U548" s="55"/>
      <c r="V548" s="55"/>
      <c r="W548" s="61" t="s">
        <v>2709</v>
      </c>
      <c r="X548" s="61" t="s">
        <v>2710</v>
      </c>
      <c r="Y548" s="61" t="s">
        <v>2711</v>
      </c>
      <c r="Z548" s="58"/>
      <c r="AA548" s="69"/>
      <c r="AB548" s="69"/>
      <c r="AC548" s="69"/>
      <c r="AD548" s="69"/>
      <c r="AE548" s="69"/>
      <c r="AF548" s="69"/>
      <c r="AG548" s="69"/>
      <c r="AH548" s="69"/>
      <c r="AI548" s="69"/>
      <c r="AJ548" s="69"/>
      <c r="AK548" s="69"/>
      <c r="AL548" s="69"/>
      <c r="AM548" s="69"/>
      <c r="AN548" s="69"/>
      <c r="AO548" s="69"/>
      <c r="AP548" s="69"/>
      <c r="AQ548" s="69"/>
      <c r="AR548" s="69"/>
      <c r="AS548" s="69"/>
      <c r="AT548" s="69"/>
      <c r="AU548" s="69"/>
      <c r="AV548" s="69"/>
      <c r="AW548" s="69"/>
      <c r="AX548" s="69"/>
      <c r="AY548" s="69"/>
      <c r="AZ548" s="69"/>
      <c r="BA548" s="69"/>
      <c r="BB548" s="69"/>
      <c r="BC548" s="69"/>
      <c r="BD548" s="69"/>
      <c r="BE548" s="69"/>
      <c r="BF548" s="69"/>
      <c r="BG548" s="69"/>
      <c r="BH548" s="69"/>
      <c r="BI548" s="69"/>
      <c r="BJ548" s="69"/>
      <c r="BK548" s="69"/>
      <c r="BL548" s="69"/>
      <c r="BM548" s="69"/>
    </row>
    <row r="549" ht="22.5" customHeight="1">
      <c r="A549" s="45">
        <v>548.0</v>
      </c>
      <c r="B549" s="45" t="s">
        <v>237</v>
      </c>
      <c r="C549" s="47" t="b">
        <v>1</v>
      </c>
      <c r="D549" s="57"/>
      <c r="E549" s="50" t="s">
        <v>8227</v>
      </c>
      <c r="F549" s="50" t="s">
        <v>9679</v>
      </c>
      <c r="G549" s="50" t="s">
        <v>1823</v>
      </c>
      <c r="H549" s="51" t="s">
        <v>9693</v>
      </c>
      <c r="I549" s="45" t="s">
        <v>16040</v>
      </c>
      <c r="K549" s="61" t="s">
        <v>2712</v>
      </c>
      <c r="L549" s="61" t="s">
        <v>2713</v>
      </c>
      <c r="S549" s="55"/>
      <c r="T549" s="57"/>
      <c r="U549" s="55"/>
      <c r="V549" s="55"/>
      <c r="W549" s="61" t="s">
        <v>2714</v>
      </c>
      <c r="X549" s="61" t="s">
        <v>2715</v>
      </c>
      <c r="Y549" s="61" t="s">
        <v>2716</v>
      </c>
      <c r="Z549" s="62"/>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row>
    <row r="550" ht="22.5" customHeight="1">
      <c r="A550" s="45">
        <v>549.0</v>
      </c>
      <c r="B550" s="45" t="s">
        <v>237</v>
      </c>
      <c r="C550" s="47" t="b">
        <v>1</v>
      </c>
      <c r="D550" s="57"/>
      <c r="E550" s="50" t="s">
        <v>8227</v>
      </c>
      <c r="F550" s="50" t="s">
        <v>9679</v>
      </c>
      <c r="G550" s="50" t="s">
        <v>556</v>
      </c>
      <c r="H550" s="51" t="s">
        <v>9700</v>
      </c>
      <c r="I550" s="45" t="s">
        <v>16041</v>
      </c>
      <c r="K550" s="61" t="s">
        <v>2717</v>
      </c>
      <c r="L550" s="61" t="s">
        <v>2718</v>
      </c>
      <c r="S550" s="55"/>
      <c r="T550" s="57"/>
      <c r="U550" s="55"/>
      <c r="V550" s="55"/>
      <c r="W550" s="61" t="s">
        <v>2719</v>
      </c>
      <c r="X550" s="61" t="s">
        <v>2720</v>
      </c>
      <c r="Y550" s="145"/>
      <c r="Z550" s="58"/>
      <c r="AA550" s="69"/>
      <c r="AB550" s="69"/>
      <c r="AC550" s="69"/>
      <c r="AD550" s="69"/>
      <c r="AE550" s="69"/>
      <c r="AF550" s="69"/>
      <c r="AG550" s="69"/>
      <c r="AH550" s="69"/>
      <c r="AI550" s="69"/>
      <c r="AJ550" s="69"/>
      <c r="AK550" s="69"/>
      <c r="AL550" s="69"/>
      <c r="AM550" s="69"/>
      <c r="AN550" s="69"/>
      <c r="AO550" s="69"/>
      <c r="AP550" s="69"/>
      <c r="AQ550" s="69"/>
      <c r="AR550" s="69"/>
      <c r="AS550" s="69"/>
      <c r="AT550" s="69"/>
      <c r="AU550" s="69"/>
      <c r="AV550" s="69"/>
      <c r="AW550" s="69"/>
      <c r="AX550" s="69"/>
      <c r="AY550" s="69"/>
      <c r="AZ550" s="69"/>
      <c r="BA550" s="69"/>
      <c r="BB550" s="69"/>
      <c r="BC550" s="69"/>
      <c r="BD550" s="69"/>
      <c r="BE550" s="69"/>
      <c r="BF550" s="69"/>
      <c r="BG550" s="69"/>
      <c r="BH550" s="69"/>
      <c r="BI550" s="69"/>
      <c r="BJ550" s="69"/>
      <c r="BK550" s="69"/>
      <c r="BL550" s="69"/>
      <c r="BM550" s="69"/>
    </row>
    <row r="551" ht="22.5" customHeight="1">
      <c r="A551" s="45">
        <v>550.0</v>
      </c>
      <c r="B551" s="45" t="s">
        <v>237</v>
      </c>
      <c r="C551" s="47" t="b">
        <v>1</v>
      </c>
      <c r="D551" s="57"/>
      <c r="E551" s="50" t="s">
        <v>8227</v>
      </c>
      <c r="F551" s="50" t="s">
        <v>9679</v>
      </c>
      <c r="G551" s="50" t="s">
        <v>556</v>
      </c>
      <c r="H551" s="51" t="s">
        <v>9706</v>
      </c>
      <c r="I551" s="45" t="s">
        <v>16042</v>
      </c>
      <c r="K551" s="61" t="s">
        <v>2721</v>
      </c>
      <c r="L551" s="61" t="s">
        <v>2722</v>
      </c>
      <c r="S551" s="55"/>
      <c r="T551" s="57"/>
      <c r="U551" s="55"/>
      <c r="V551" s="55"/>
      <c r="W551" s="61" t="s">
        <v>2723</v>
      </c>
      <c r="X551" s="61" t="s">
        <v>2724</v>
      </c>
      <c r="Y551" s="153"/>
      <c r="Z551" s="62"/>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row>
    <row r="552" ht="22.5" customHeight="1">
      <c r="A552" s="45">
        <v>551.0</v>
      </c>
      <c r="B552" s="45" t="s">
        <v>237</v>
      </c>
      <c r="C552" s="47" t="b">
        <v>1</v>
      </c>
      <c r="D552" s="57"/>
      <c r="E552" s="50" t="s">
        <v>8227</v>
      </c>
      <c r="F552" s="50" t="s">
        <v>9712</v>
      </c>
      <c r="G552" s="50" t="s">
        <v>294</v>
      </c>
      <c r="H552" s="51" t="s">
        <v>9713</v>
      </c>
      <c r="I552" s="45" t="s">
        <v>16043</v>
      </c>
      <c r="K552" s="61" t="s">
        <v>2725</v>
      </c>
      <c r="L552" s="61" t="s">
        <v>2726</v>
      </c>
      <c r="S552" s="55"/>
      <c r="T552" s="57"/>
      <c r="U552" s="55"/>
      <c r="V552" s="55"/>
      <c r="W552" s="61" t="s">
        <v>2727</v>
      </c>
      <c r="X552" s="61" t="s">
        <v>2728</v>
      </c>
      <c r="Y552" s="153"/>
      <c r="Z552" s="58"/>
      <c r="AA552" s="69"/>
      <c r="AB552" s="69"/>
      <c r="AC552" s="69"/>
      <c r="AD552" s="69"/>
      <c r="AE552" s="69"/>
      <c r="AF552" s="69"/>
      <c r="AG552" s="69"/>
      <c r="AH552" s="69"/>
      <c r="AI552" s="69"/>
      <c r="AJ552" s="69"/>
      <c r="AK552" s="69"/>
      <c r="AL552" s="69"/>
      <c r="AM552" s="69"/>
      <c r="AN552" s="69"/>
      <c r="AO552" s="69"/>
      <c r="AP552" s="69"/>
      <c r="AQ552" s="69"/>
      <c r="AR552" s="69"/>
      <c r="AS552" s="69"/>
      <c r="AT552" s="69"/>
      <c r="AU552" s="69"/>
      <c r="AV552" s="69"/>
      <c r="AW552" s="69"/>
      <c r="AX552" s="69"/>
      <c r="AY552" s="69"/>
      <c r="AZ552" s="69"/>
      <c r="BA552" s="69"/>
      <c r="BB552" s="69"/>
      <c r="BC552" s="69"/>
      <c r="BD552" s="69"/>
      <c r="BE552" s="69"/>
      <c r="BF552" s="69"/>
      <c r="BG552" s="69"/>
      <c r="BH552" s="69"/>
      <c r="BI552" s="69"/>
      <c r="BJ552" s="69"/>
      <c r="BK552" s="69"/>
      <c r="BL552" s="69"/>
      <c r="BM552" s="69"/>
    </row>
    <row r="553" ht="22.5" customHeight="1">
      <c r="A553" s="45">
        <v>552.0</v>
      </c>
      <c r="B553" s="45" t="s">
        <v>237</v>
      </c>
      <c r="C553" s="47" t="b">
        <v>1</v>
      </c>
      <c r="D553" s="57"/>
      <c r="E553" s="50" t="s">
        <v>8227</v>
      </c>
      <c r="F553" s="50" t="s">
        <v>9719</v>
      </c>
      <c r="G553" s="50" t="s">
        <v>1866</v>
      </c>
      <c r="H553" s="51" t="s">
        <v>9720</v>
      </c>
      <c r="I553" s="45" t="s">
        <v>16044</v>
      </c>
      <c r="K553" s="61" t="s">
        <v>2729</v>
      </c>
      <c r="L553" s="61" t="s">
        <v>2730</v>
      </c>
      <c r="S553" s="55"/>
      <c r="T553" s="57"/>
      <c r="U553" s="55"/>
      <c r="V553" s="55"/>
      <c r="W553" s="61" t="s">
        <v>2731</v>
      </c>
      <c r="X553" s="61" t="s">
        <v>2732</v>
      </c>
      <c r="Y553" s="61" t="s">
        <v>2733</v>
      </c>
      <c r="Z553" s="62"/>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row>
    <row r="554" ht="22.5" customHeight="1">
      <c r="A554" s="45">
        <v>553.0</v>
      </c>
      <c r="B554" s="45" t="s">
        <v>237</v>
      </c>
      <c r="C554" s="47" t="b">
        <v>1</v>
      </c>
      <c r="D554" s="57"/>
      <c r="E554" s="50" t="s">
        <v>8227</v>
      </c>
      <c r="F554" s="50" t="s">
        <v>9719</v>
      </c>
      <c r="G554" s="50" t="s">
        <v>556</v>
      </c>
      <c r="H554" s="51" t="s">
        <v>9724</v>
      </c>
      <c r="I554" s="45" t="s">
        <v>16045</v>
      </c>
      <c r="K554" s="61" t="s">
        <v>2734</v>
      </c>
      <c r="L554" s="61" t="s">
        <v>2735</v>
      </c>
      <c r="S554" s="55"/>
      <c r="T554" s="57"/>
      <c r="U554" s="55"/>
      <c r="V554" s="55"/>
      <c r="W554" s="61" t="s">
        <v>2736</v>
      </c>
      <c r="X554" s="61" t="s">
        <v>2737</v>
      </c>
      <c r="Y554" s="153"/>
      <c r="Z554" s="166"/>
      <c r="AA554" s="166"/>
      <c r="AB554" s="166"/>
      <c r="AC554" s="166"/>
      <c r="AD554" s="166"/>
      <c r="AE554" s="166"/>
      <c r="AF554" s="166"/>
      <c r="AG554" s="166"/>
      <c r="AH554" s="166"/>
      <c r="AI554" s="166"/>
      <c r="AJ554" s="166"/>
      <c r="AK554" s="166"/>
      <c r="AL554" s="166"/>
      <c r="AM554" s="166"/>
      <c r="AN554" s="166"/>
      <c r="AO554" s="166"/>
      <c r="AP554" s="166"/>
      <c r="AQ554" s="166"/>
      <c r="AR554" s="166"/>
      <c r="AS554" s="166"/>
      <c r="AT554" s="166"/>
      <c r="AU554" s="166"/>
      <c r="AV554" s="166"/>
      <c r="AW554" s="166"/>
      <c r="AX554" s="166"/>
      <c r="AY554" s="166"/>
      <c r="AZ554" s="166"/>
      <c r="BA554" s="166"/>
      <c r="BB554" s="166"/>
      <c r="BC554" s="166"/>
      <c r="BD554" s="166"/>
      <c r="BE554" s="166"/>
      <c r="BF554" s="166"/>
      <c r="BG554" s="166"/>
      <c r="BH554" s="166"/>
      <c r="BI554" s="166"/>
      <c r="BJ554" s="166"/>
      <c r="BK554" s="166"/>
      <c r="BL554" s="166"/>
      <c r="BM554" s="166"/>
    </row>
    <row r="555" ht="22.5" customHeight="1">
      <c r="A555" s="45">
        <v>554.0</v>
      </c>
      <c r="B555" s="45" t="s">
        <v>237</v>
      </c>
      <c r="C555" s="47" t="b">
        <v>1</v>
      </c>
      <c r="D555" s="57"/>
      <c r="E555" s="50" t="s">
        <v>8227</v>
      </c>
      <c r="F555" s="50" t="s">
        <v>9719</v>
      </c>
      <c r="G555" s="50" t="s">
        <v>1446</v>
      </c>
      <c r="H555" s="51" t="s">
        <v>9730</v>
      </c>
      <c r="I555" s="45" t="s">
        <v>16046</v>
      </c>
      <c r="K555" s="61" t="s">
        <v>2738</v>
      </c>
      <c r="L555" s="61" t="s">
        <v>2739</v>
      </c>
      <c r="S555" s="55"/>
      <c r="T555" s="57"/>
      <c r="U555" s="55"/>
      <c r="V555" s="55"/>
      <c r="W555" s="61" t="s">
        <v>2740</v>
      </c>
      <c r="X555" s="61" t="s">
        <v>2741</v>
      </c>
      <c r="Y555" s="61" t="s">
        <v>2742</v>
      </c>
      <c r="Z555" s="166"/>
      <c r="AA555" s="166"/>
      <c r="AB555" s="166"/>
      <c r="AC555" s="166"/>
      <c r="AD555" s="166"/>
      <c r="AE555" s="166"/>
      <c r="AF555" s="166"/>
      <c r="AG555" s="166"/>
      <c r="AH555" s="166"/>
      <c r="AI555" s="166"/>
      <c r="AJ555" s="166"/>
      <c r="AK555" s="166"/>
      <c r="AL555" s="166"/>
      <c r="AM555" s="166"/>
      <c r="AN555" s="166"/>
      <c r="AO555" s="166"/>
      <c r="AP555" s="166"/>
      <c r="AQ555" s="166"/>
      <c r="AR555" s="166"/>
      <c r="AS555" s="166"/>
      <c r="AT555" s="166"/>
      <c r="AU555" s="166"/>
      <c r="AV555" s="166"/>
      <c r="AW555" s="166"/>
      <c r="AX555" s="166"/>
      <c r="AY555" s="166"/>
      <c r="AZ555" s="166"/>
      <c r="BA555" s="166"/>
      <c r="BB555" s="166"/>
      <c r="BC555" s="166"/>
      <c r="BD555" s="166"/>
      <c r="BE555" s="166"/>
      <c r="BF555" s="166"/>
      <c r="BG555" s="166"/>
      <c r="BH555" s="166"/>
      <c r="BI555" s="166"/>
      <c r="BJ555" s="166"/>
      <c r="BK555" s="166"/>
      <c r="BL555" s="166"/>
      <c r="BM555" s="166"/>
    </row>
    <row r="556" ht="22.5" customHeight="1">
      <c r="A556" s="45">
        <v>555.0</v>
      </c>
      <c r="B556" s="45" t="s">
        <v>237</v>
      </c>
      <c r="C556" s="47" t="b">
        <v>1</v>
      </c>
      <c r="D556" s="57"/>
      <c r="E556" s="50" t="s">
        <v>8227</v>
      </c>
      <c r="F556" s="50" t="s">
        <v>9719</v>
      </c>
      <c r="G556" s="50" t="s">
        <v>1446</v>
      </c>
      <c r="H556" s="51" t="s">
        <v>9737</v>
      </c>
      <c r="I556" s="45" t="s">
        <v>16047</v>
      </c>
      <c r="K556" s="61" t="s">
        <v>2743</v>
      </c>
      <c r="L556" s="61" t="s">
        <v>2744</v>
      </c>
      <c r="S556" s="55"/>
      <c r="T556" s="57"/>
      <c r="U556" s="55"/>
      <c r="V556" s="55"/>
      <c r="W556" s="61" t="s">
        <v>2745</v>
      </c>
      <c r="X556" s="61" t="s">
        <v>2746</v>
      </c>
      <c r="Y556" s="153"/>
      <c r="Z556" s="166"/>
      <c r="AA556" s="166"/>
      <c r="AB556" s="166"/>
      <c r="AC556" s="166"/>
      <c r="AD556" s="166"/>
      <c r="AE556" s="166"/>
      <c r="AF556" s="166"/>
      <c r="AG556" s="166"/>
      <c r="AH556" s="166"/>
      <c r="AI556" s="166"/>
      <c r="AJ556" s="166"/>
      <c r="AK556" s="166"/>
      <c r="AL556" s="166"/>
      <c r="AM556" s="166"/>
      <c r="AN556" s="166"/>
      <c r="AO556" s="166"/>
      <c r="AP556" s="166"/>
      <c r="AQ556" s="166"/>
      <c r="AR556" s="166"/>
      <c r="AS556" s="166"/>
      <c r="AT556" s="166"/>
      <c r="AU556" s="166"/>
      <c r="AV556" s="166"/>
      <c r="AW556" s="166"/>
      <c r="AX556" s="166"/>
      <c r="AY556" s="166"/>
      <c r="AZ556" s="166"/>
      <c r="BA556" s="166"/>
      <c r="BB556" s="166"/>
      <c r="BC556" s="166"/>
      <c r="BD556" s="166"/>
      <c r="BE556" s="166"/>
      <c r="BF556" s="166"/>
      <c r="BG556" s="166"/>
      <c r="BH556" s="166"/>
      <c r="BI556" s="166"/>
      <c r="BJ556" s="166"/>
      <c r="BK556" s="166"/>
      <c r="BL556" s="166"/>
      <c r="BM556" s="166"/>
    </row>
    <row r="557" ht="22.5" customHeight="1">
      <c r="A557" s="45">
        <v>556.0</v>
      </c>
      <c r="B557" s="45" t="s">
        <v>237</v>
      </c>
      <c r="C557" s="47" t="b">
        <v>1</v>
      </c>
      <c r="D557" s="57"/>
      <c r="E557" s="50" t="s">
        <v>8227</v>
      </c>
      <c r="F557" s="50" t="s">
        <v>9719</v>
      </c>
      <c r="G557" s="50" t="s">
        <v>1446</v>
      </c>
      <c r="H557" s="51" t="s">
        <v>9743</v>
      </c>
      <c r="I557" s="45" t="s">
        <v>16048</v>
      </c>
      <c r="K557" s="61" t="s">
        <v>2750</v>
      </c>
      <c r="L557" s="61" t="s">
        <v>2751</v>
      </c>
      <c r="S557" s="55"/>
      <c r="T557" s="57"/>
      <c r="U557" s="55"/>
      <c r="V557" s="55"/>
      <c r="W557" s="61" t="s">
        <v>2752</v>
      </c>
      <c r="X557" s="61" t="s">
        <v>2753</v>
      </c>
      <c r="Y557" s="61" t="s">
        <v>2754</v>
      </c>
      <c r="Z557" s="166"/>
      <c r="AA557" s="166"/>
      <c r="AB557" s="166"/>
      <c r="AC557" s="166"/>
      <c r="AD557" s="166"/>
      <c r="AE557" s="166"/>
      <c r="AF557" s="166"/>
      <c r="AG557" s="166"/>
      <c r="AH557" s="166"/>
      <c r="AI557" s="166"/>
      <c r="AJ557" s="166"/>
      <c r="AK557" s="166"/>
      <c r="AL557" s="166"/>
      <c r="AM557" s="166"/>
      <c r="AN557" s="166"/>
      <c r="AO557" s="166"/>
      <c r="AP557" s="166"/>
      <c r="AQ557" s="166"/>
      <c r="AR557" s="166"/>
      <c r="AS557" s="166"/>
      <c r="AT557" s="166"/>
      <c r="AU557" s="166"/>
      <c r="AV557" s="166"/>
      <c r="AW557" s="166"/>
      <c r="AX557" s="166"/>
      <c r="AY557" s="166"/>
      <c r="AZ557" s="166"/>
      <c r="BA557" s="166"/>
      <c r="BB557" s="166"/>
      <c r="BC557" s="166"/>
      <c r="BD557" s="166"/>
      <c r="BE557" s="166"/>
      <c r="BF557" s="166"/>
      <c r="BG557" s="166"/>
      <c r="BH557" s="166"/>
      <c r="BI557" s="166"/>
      <c r="BJ557" s="166"/>
      <c r="BK557" s="166"/>
      <c r="BL557" s="166"/>
      <c r="BM557" s="166"/>
    </row>
    <row r="558" ht="22.5" customHeight="1">
      <c r="A558" s="45">
        <v>557.0</v>
      </c>
      <c r="B558" s="45" t="s">
        <v>237</v>
      </c>
      <c r="C558" s="47" t="b">
        <v>1</v>
      </c>
      <c r="D558" s="57"/>
      <c r="E558" s="50" t="s">
        <v>8227</v>
      </c>
      <c r="F558" s="50" t="s">
        <v>9749</v>
      </c>
      <c r="G558" s="50" t="s">
        <v>1772</v>
      </c>
      <c r="H558" s="51" t="s">
        <v>9750</v>
      </c>
      <c r="I558" s="45" t="s">
        <v>16049</v>
      </c>
      <c r="K558" s="61" t="s">
        <v>2755</v>
      </c>
      <c r="L558" s="61" t="s">
        <v>2756</v>
      </c>
      <c r="S558" s="55"/>
      <c r="T558" s="57"/>
      <c r="U558" s="55"/>
      <c r="V558" s="55"/>
      <c r="W558" s="61" t="s">
        <v>2757</v>
      </c>
      <c r="X558" s="61" t="s">
        <v>2758</v>
      </c>
      <c r="Y558" s="145"/>
      <c r="Z558" s="166"/>
      <c r="AA558" s="166"/>
      <c r="AB558" s="166"/>
      <c r="AC558" s="166"/>
      <c r="AD558" s="166"/>
      <c r="AE558" s="166"/>
      <c r="AF558" s="166"/>
      <c r="AG558" s="166"/>
      <c r="AH558" s="166"/>
      <c r="AI558" s="166"/>
      <c r="AJ558" s="166"/>
      <c r="AK558" s="166"/>
      <c r="AL558" s="166"/>
      <c r="AM558" s="166"/>
      <c r="AN558" s="166"/>
      <c r="AO558" s="166"/>
      <c r="AP558" s="166"/>
      <c r="AQ558" s="166"/>
      <c r="AR558" s="166"/>
      <c r="AS558" s="166"/>
      <c r="AT558" s="166"/>
      <c r="AU558" s="166"/>
      <c r="AV558" s="166"/>
      <c r="AW558" s="166"/>
      <c r="AX558" s="166"/>
      <c r="AY558" s="166"/>
      <c r="AZ558" s="166"/>
      <c r="BA558" s="166"/>
      <c r="BB558" s="166"/>
      <c r="BC558" s="166"/>
      <c r="BD558" s="166"/>
      <c r="BE558" s="166"/>
      <c r="BF558" s="166"/>
      <c r="BG558" s="166"/>
      <c r="BH558" s="166"/>
      <c r="BI558" s="166"/>
      <c r="BJ558" s="166"/>
      <c r="BK558" s="166"/>
      <c r="BL558" s="166"/>
      <c r="BM558" s="166"/>
    </row>
    <row r="559" ht="22.5" customHeight="1">
      <c r="A559" s="45">
        <v>558.0</v>
      </c>
      <c r="B559" s="45" t="s">
        <v>237</v>
      </c>
      <c r="C559" s="47" t="b">
        <v>1</v>
      </c>
      <c r="D559" s="57"/>
      <c r="E559" s="50" t="s">
        <v>8227</v>
      </c>
      <c r="F559" s="50" t="s">
        <v>9749</v>
      </c>
      <c r="G559" s="50" t="s">
        <v>1772</v>
      </c>
      <c r="H559" s="51" t="s">
        <v>9755</v>
      </c>
      <c r="I559" s="45" t="s">
        <v>16050</v>
      </c>
      <c r="K559" s="61" t="s">
        <v>2759</v>
      </c>
      <c r="L559" s="61" t="s">
        <v>2760</v>
      </c>
      <c r="S559" s="55"/>
      <c r="T559" s="57"/>
      <c r="U559" s="55"/>
      <c r="V559" s="55"/>
      <c r="W559" s="61" t="s">
        <v>2761</v>
      </c>
      <c r="X559" s="61" t="s">
        <v>2762</v>
      </c>
      <c r="Y559" s="61" t="s">
        <v>2763</v>
      </c>
      <c r="Z559" s="166"/>
      <c r="AA559" s="166"/>
      <c r="AB559" s="166"/>
      <c r="AC559" s="166"/>
      <c r="AD559" s="166"/>
      <c r="AE559" s="166"/>
      <c r="AF559" s="166"/>
      <c r="AG559" s="166"/>
      <c r="AH559" s="166"/>
      <c r="AI559" s="166"/>
      <c r="AJ559" s="166"/>
      <c r="AK559" s="166"/>
      <c r="AL559" s="166"/>
      <c r="AM559" s="166"/>
      <c r="AN559" s="166"/>
      <c r="AO559" s="166"/>
      <c r="AP559" s="166"/>
      <c r="AQ559" s="166"/>
      <c r="AR559" s="166"/>
      <c r="AS559" s="166"/>
      <c r="AT559" s="166"/>
      <c r="AU559" s="166"/>
      <c r="AV559" s="166"/>
      <c r="AW559" s="166"/>
      <c r="AX559" s="166"/>
      <c r="AY559" s="166"/>
      <c r="AZ559" s="166"/>
      <c r="BA559" s="166"/>
      <c r="BB559" s="166"/>
      <c r="BC559" s="166"/>
      <c r="BD559" s="166"/>
      <c r="BE559" s="166"/>
      <c r="BF559" s="166"/>
      <c r="BG559" s="166"/>
      <c r="BH559" s="166"/>
      <c r="BI559" s="166"/>
      <c r="BJ559" s="166"/>
      <c r="BK559" s="166"/>
      <c r="BL559" s="166"/>
      <c r="BM559" s="166"/>
    </row>
    <row r="560" ht="22.5" customHeight="1">
      <c r="A560" s="45">
        <v>559.0</v>
      </c>
      <c r="B560" s="45" t="s">
        <v>237</v>
      </c>
      <c r="C560" s="47" t="b">
        <v>1</v>
      </c>
      <c r="D560" s="57"/>
      <c r="E560" s="50" t="s">
        <v>8227</v>
      </c>
      <c r="F560" s="50" t="s">
        <v>9749</v>
      </c>
      <c r="G560" s="50" t="s">
        <v>1772</v>
      </c>
      <c r="H560" s="51" t="s">
        <v>9762</v>
      </c>
      <c r="I560" s="45" t="s">
        <v>16051</v>
      </c>
      <c r="K560" s="61" t="s">
        <v>2764</v>
      </c>
      <c r="L560" s="61" t="s">
        <v>2765</v>
      </c>
      <c r="S560" s="55"/>
      <c r="T560" s="57"/>
      <c r="U560" s="55"/>
      <c r="V560" s="55"/>
      <c r="W560" s="61" t="s">
        <v>2766</v>
      </c>
      <c r="X560" s="61" t="s">
        <v>2767</v>
      </c>
      <c r="Y560" s="145"/>
      <c r="Z560" s="166"/>
      <c r="AA560" s="166"/>
      <c r="AB560" s="166"/>
      <c r="AC560" s="166"/>
      <c r="AD560" s="166"/>
      <c r="AE560" s="166"/>
      <c r="AF560" s="166"/>
      <c r="AG560" s="166"/>
      <c r="AH560" s="166"/>
      <c r="AI560" s="166"/>
      <c r="AJ560" s="166"/>
      <c r="AK560" s="166"/>
      <c r="AL560" s="166"/>
      <c r="AM560" s="166"/>
      <c r="AN560" s="166"/>
      <c r="AO560" s="166"/>
      <c r="AP560" s="166"/>
      <c r="AQ560" s="166"/>
      <c r="AR560" s="166"/>
      <c r="AS560" s="166"/>
      <c r="AT560" s="166"/>
      <c r="AU560" s="166"/>
      <c r="AV560" s="166"/>
      <c r="AW560" s="166"/>
      <c r="AX560" s="166"/>
      <c r="AY560" s="166"/>
      <c r="AZ560" s="166"/>
      <c r="BA560" s="166"/>
      <c r="BB560" s="166"/>
      <c r="BC560" s="166"/>
      <c r="BD560" s="166"/>
      <c r="BE560" s="166"/>
      <c r="BF560" s="166"/>
      <c r="BG560" s="166"/>
      <c r="BH560" s="166"/>
      <c r="BI560" s="166"/>
      <c r="BJ560" s="166"/>
      <c r="BK560" s="166"/>
      <c r="BL560" s="166"/>
      <c r="BM560" s="166"/>
    </row>
    <row r="561" ht="22.5" customHeight="1">
      <c r="A561" s="45">
        <v>560.0</v>
      </c>
      <c r="B561" s="45" t="s">
        <v>237</v>
      </c>
      <c r="C561" s="47" t="b">
        <v>1</v>
      </c>
      <c r="D561" s="57"/>
      <c r="E561" s="50" t="s">
        <v>8227</v>
      </c>
      <c r="F561" s="50" t="s">
        <v>9749</v>
      </c>
      <c r="G561" s="50" t="s">
        <v>1866</v>
      </c>
      <c r="H561" s="51" t="s">
        <v>9768</v>
      </c>
      <c r="I561" s="45" t="s">
        <v>16052</v>
      </c>
      <c r="K561" s="61" t="s">
        <v>2768</v>
      </c>
      <c r="L561" s="61" t="s">
        <v>2769</v>
      </c>
      <c r="S561" s="55"/>
      <c r="T561" s="57"/>
      <c r="U561" s="55"/>
      <c r="V561" s="55"/>
      <c r="W561" s="61" t="s">
        <v>2770</v>
      </c>
      <c r="X561" s="61" t="s">
        <v>2771</v>
      </c>
      <c r="Y561" s="61" t="s">
        <v>2772</v>
      </c>
      <c r="Z561" s="166"/>
      <c r="AA561" s="166"/>
      <c r="AB561" s="166"/>
      <c r="AC561" s="166"/>
      <c r="AD561" s="166"/>
      <c r="AE561" s="166"/>
      <c r="AF561" s="166"/>
      <c r="AG561" s="166"/>
      <c r="AH561" s="166"/>
      <c r="AI561" s="166"/>
      <c r="AJ561" s="166"/>
      <c r="AK561" s="166"/>
      <c r="AL561" s="166"/>
      <c r="AM561" s="166"/>
      <c r="AN561" s="166"/>
      <c r="AO561" s="166"/>
      <c r="AP561" s="166"/>
      <c r="AQ561" s="166"/>
      <c r="AR561" s="166"/>
      <c r="AS561" s="166"/>
      <c r="AT561" s="166"/>
      <c r="AU561" s="166"/>
      <c r="AV561" s="166"/>
      <c r="AW561" s="166"/>
      <c r="AX561" s="166"/>
      <c r="AY561" s="166"/>
      <c r="AZ561" s="166"/>
      <c r="BA561" s="166"/>
      <c r="BB561" s="166"/>
      <c r="BC561" s="166"/>
      <c r="BD561" s="166"/>
      <c r="BE561" s="166"/>
      <c r="BF561" s="166"/>
      <c r="BG561" s="166"/>
      <c r="BH561" s="166"/>
      <c r="BI561" s="166"/>
      <c r="BJ561" s="166"/>
      <c r="BK561" s="166"/>
      <c r="BL561" s="166"/>
      <c r="BM561" s="166"/>
    </row>
    <row r="562" ht="22.5" customHeight="1">
      <c r="A562" s="45">
        <v>561.0</v>
      </c>
      <c r="B562" s="45" t="s">
        <v>237</v>
      </c>
      <c r="C562" s="47" t="b">
        <v>1</v>
      </c>
      <c r="D562" s="57"/>
      <c r="E562" s="50" t="s">
        <v>8227</v>
      </c>
      <c r="F562" s="50" t="s">
        <v>9749</v>
      </c>
      <c r="G562" s="50" t="s">
        <v>1866</v>
      </c>
      <c r="H562" s="51" t="s">
        <v>9775</v>
      </c>
      <c r="I562" s="45" t="s">
        <v>16053</v>
      </c>
      <c r="K562" s="61" t="s">
        <v>2773</v>
      </c>
      <c r="L562" s="61" t="s">
        <v>2774</v>
      </c>
      <c r="S562" s="55"/>
      <c r="T562" s="57"/>
      <c r="U562" s="55"/>
      <c r="V562" s="55"/>
      <c r="W562" s="61" t="s">
        <v>2775</v>
      </c>
      <c r="X562" s="61" t="s">
        <v>2776</v>
      </c>
      <c r="Y562" s="61" t="s">
        <v>2777</v>
      </c>
      <c r="Z562" s="166"/>
      <c r="AA562" s="166"/>
      <c r="AB562" s="166"/>
      <c r="AC562" s="166"/>
      <c r="AD562" s="166"/>
      <c r="AE562" s="166"/>
      <c r="AF562" s="166"/>
      <c r="AG562" s="166"/>
      <c r="AH562" s="166"/>
      <c r="AI562" s="166"/>
      <c r="AJ562" s="166"/>
      <c r="AK562" s="166"/>
      <c r="AL562" s="166"/>
      <c r="AM562" s="166"/>
      <c r="AN562" s="166"/>
      <c r="AO562" s="166"/>
      <c r="AP562" s="166"/>
      <c r="AQ562" s="166"/>
      <c r="AR562" s="166"/>
      <c r="AS562" s="166"/>
      <c r="AT562" s="166"/>
      <c r="AU562" s="166"/>
      <c r="AV562" s="166"/>
      <c r="AW562" s="166"/>
      <c r="AX562" s="166"/>
      <c r="AY562" s="166"/>
      <c r="AZ562" s="166"/>
      <c r="BA562" s="166"/>
      <c r="BB562" s="166"/>
      <c r="BC562" s="166"/>
      <c r="BD562" s="166"/>
      <c r="BE562" s="166"/>
      <c r="BF562" s="166"/>
      <c r="BG562" s="166"/>
      <c r="BH562" s="166"/>
      <c r="BI562" s="166"/>
      <c r="BJ562" s="166"/>
      <c r="BK562" s="166"/>
      <c r="BL562" s="166"/>
      <c r="BM562" s="166"/>
    </row>
    <row r="563" ht="22.5" customHeight="1">
      <c r="A563" s="45">
        <v>562.0</v>
      </c>
      <c r="B563" s="45" t="s">
        <v>237</v>
      </c>
      <c r="C563" s="47" t="b">
        <v>1</v>
      </c>
      <c r="D563" s="57"/>
      <c r="E563" s="50" t="s">
        <v>8227</v>
      </c>
      <c r="F563" s="50" t="s">
        <v>9749</v>
      </c>
      <c r="G563" s="50" t="s">
        <v>1866</v>
      </c>
      <c r="H563" s="51" t="s">
        <v>9782</v>
      </c>
      <c r="I563" s="45" t="s">
        <v>16054</v>
      </c>
      <c r="K563" s="61" t="s">
        <v>2778</v>
      </c>
      <c r="L563" s="61" t="s">
        <v>2779</v>
      </c>
      <c r="S563" s="55"/>
      <c r="T563" s="57"/>
      <c r="U563" s="55"/>
      <c r="V563" s="55"/>
      <c r="W563" s="61" t="s">
        <v>2780</v>
      </c>
      <c r="X563" s="61" t="s">
        <v>2781</v>
      </c>
      <c r="Y563" s="61" t="s">
        <v>2782</v>
      </c>
      <c r="Z563" s="166"/>
      <c r="AA563" s="166"/>
      <c r="AB563" s="166"/>
      <c r="AC563" s="166"/>
      <c r="AD563" s="166"/>
      <c r="AE563" s="166"/>
      <c r="AF563" s="166"/>
      <c r="AG563" s="166"/>
      <c r="AH563" s="166"/>
      <c r="AI563" s="166"/>
      <c r="AJ563" s="166"/>
      <c r="AK563" s="166"/>
      <c r="AL563" s="166"/>
      <c r="AM563" s="166"/>
      <c r="AN563" s="166"/>
      <c r="AO563" s="166"/>
      <c r="AP563" s="166"/>
      <c r="AQ563" s="166"/>
      <c r="AR563" s="166"/>
      <c r="AS563" s="166"/>
      <c r="AT563" s="166"/>
      <c r="AU563" s="166"/>
      <c r="AV563" s="166"/>
      <c r="AW563" s="166"/>
      <c r="AX563" s="166"/>
      <c r="AY563" s="166"/>
      <c r="AZ563" s="166"/>
      <c r="BA563" s="166"/>
      <c r="BB563" s="166"/>
      <c r="BC563" s="166"/>
      <c r="BD563" s="166"/>
      <c r="BE563" s="166"/>
      <c r="BF563" s="166"/>
      <c r="BG563" s="166"/>
      <c r="BH563" s="166"/>
      <c r="BI563" s="166"/>
      <c r="BJ563" s="166"/>
      <c r="BK563" s="166"/>
      <c r="BL563" s="166"/>
      <c r="BM563" s="166"/>
    </row>
    <row r="564" ht="22.5" customHeight="1">
      <c r="A564" s="45">
        <v>563.0</v>
      </c>
      <c r="B564" s="45" t="s">
        <v>237</v>
      </c>
      <c r="C564" s="47" t="b">
        <v>1</v>
      </c>
      <c r="D564" s="57"/>
      <c r="E564" s="50" t="s">
        <v>8227</v>
      </c>
      <c r="F564" s="50" t="s">
        <v>9749</v>
      </c>
      <c r="G564" s="50" t="s">
        <v>1866</v>
      </c>
      <c r="H564" s="51" t="s">
        <v>9789</v>
      </c>
      <c r="I564" s="45" t="s">
        <v>7115</v>
      </c>
      <c r="K564" s="61" t="s">
        <v>2783</v>
      </c>
      <c r="L564" s="61" t="s">
        <v>2784</v>
      </c>
      <c r="S564" s="55"/>
      <c r="T564" s="57"/>
      <c r="U564" s="55"/>
      <c r="V564" s="55"/>
      <c r="W564" s="61" t="s">
        <v>2785</v>
      </c>
      <c r="X564" s="61" t="s">
        <v>2786</v>
      </c>
      <c r="Y564" s="153"/>
      <c r="Z564" s="166"/>
      <c r="AA564" s="166"/>
      <c r="AB564" s="166"/>
      <c r="AC564" s="166"/>
      <c r="AD564" s="166"/>
      <c r="AE564" s="166"/>
      <c r="AF564" s="166"/>
      <c r="AG564" s="166"/>
      <c r="AH564" s="166"/>
      <c r="AI564" s="166"/>
      <c r="AJ564" s="166"/>
      <c r="AK564" s="166"/>
      <c r="AL564" s="166"/>
      <c r="AM564" s="166"/>
      <c r="AN564" s="166"/>
      <c r="AO564" s="166"/>
      <c r="AP564" s="166"/>
      <c r="AQ564" s="166"/>
      <c r="AR564" s="166"/>
      <c r="AS564" s="166"/>
      <c r="AT564" s="166"/>
      <c r="AU564" s="166"/>
      <c r="AV564" s="166"/>
      <c r="AW564" s="166"/>
      <c r="AX564" s="166"/>
      <c r="AY564" s="166"/>
      <c r="AZ564" s="166"/>
      <c r="BA564" s="166"/>
      <c r="BB564" s="166"/>
      <c r="BC564" s="166"/>
      <c r="BD564" s="166"/>
      <c r="BE564" s="166"/>
      <c r="BF564" s="166"/>
      <c r="BG564" s="166"/>
      <c r="BH564" s="166"/>
      <c r="BI564" s="166"/>
      <c r="BJ564" s="166"/>
      <c r="BK564" s="166"/>
      <c r="BL564" s="166"/>
      <c r="BM564" s="166"/>
    </row>
    <row r="565" ht="22.5" customHeight="1">
      <c r="A565" s="45">
        <v>564.0</v>
      </c>
      <c r="B565" s="45" t="s">
        <v>237</v>
      </c>
      <c r="C565" s="47" t="b">
        <v>1</v>
      </c>
      <c r="D565" s="57"/>
      <c r="E565" s="50" t="s">
        <v>8227</v>
      </c>
      <c r="F565" s="50" t="s">
        <v>9749</v>
      </c>
      <c r="G565" s="50" t="s">
        <v>1866</v>
      </c>
      <c r="H565" s="51" t="s">
        <v>9795</v>
      </c>
      <c r="I565" s="45" t="s">
        <v>7115</v>
      </c>
      <c r="K565" s="61" t="s">
        <v>2787</v>
      </c>
      <c r="L565" s="61" t="s">
        <v>2788</v>
      </c>
      <c r="S565" s="55"/>
      <c r="T565" s="57"/>
      <c r="U565" s="55"/>
      <c r="V565" s="55"/>
      <c r="W565" s="61" t="s">
        <v>2789</v>
      </c>
      <c r="X565" s="61" t="s">
        <v>2790</v>
      </c>
      <c r="Y565" s="61" t="s">
        <v>2791</v>
      </c>
      <c r="Z565" s="166"/>
      <c r="AA565" s="166"/>
      <c r="AB565" s="166"/>
      <c r="AC565" s="166"/>
      <c r="AD565" s="166"/>
      <c r="AE565" s="166"/>
      <c r="AF565" s="166"/>
      <c r="AG565" s="166"/>
      <c r="AH565" s="166"/>
      <c r="AI565" s="166"/>
      <c r="AJ565" s="166"/>
      <c r="AK565" s="166"/>
      <c r="AL565" s="166"/>
      <c r="AM565" s="166"/>
      <c r="AN565" s="166"/>
      <c r="AO565" s="166"/>
      <c r="AP565" s="166"/>
      <c r="AQ565" s="166"/>
      <c r="AR565" s="166"/>
      <c r="AS565" s="166"/>
      <c r="AT565" s="166"/>
      <c r="AU565" s="166"/>
      <c r="AV565" s="166"/>
      <c r="AW565" s="166"/>
      <c r="AX565" s="166"/>
      <c r="AY565" s="166"/>
      <c r="AZ565" s="166"/>
      <c r="BA565" s="166"/>
      <c r="BB565" s="166"/>
      <c r="BC565" s="166"/>
      <c r="BD565" s="166"/>
      <c r="BE565" s="166"/>
      <c r="BF565" s="166"/>
      <c r="BG565" s="166"/>
      <c r="BH565" s="166"/>
      <c r="BI565" s="166"/>
      <c r="BJ565" s="166"/>
      <c r="BK565" s="166"/>
      <c r="BL565" s="166"/>
      <c r="BM565" s="166"/>
    </row>
    <row r="566" ht="22.5" customHeight="1">
      <c r="A566" s="45">
        <v>565.0</v>
      </c>
      <c r="B566" s="45" t="s">
        <v>237</v>
      </c>
      <c r="C566" s="47" t="b">
        <v>1</v>
      </c>
      <c r="D566" s="57"/>
      <c r="E566" s="50" t="s">
        <v>8227</v>
      </c>
      <c r="F566" s="50" t="s">
        <v>9749</v>
      </c>
      <c r="G566" s="50" t="s">
        <v>1866</v>
      </c>
      <c r="H566" s="51" t="s">
        <v>9801</v>
      </c>
      <c r="I566" s="45" t="s">
        <v>16055</v>
      </c>
      <c r="K566" s="61" t="s">
        <v>2792</v>
      </c>
      <c r="L566" s="61" t="s">
        <v>2793</v>
      </c>
      <c r="S566" s="55"/>
      <c r="T566" s="57"/>
      <c r="U566" s="55"/>
      <c r="V566" s="55"/>
      <c r="W566" s="61" t="s">
        <v>2794</v>
      </c>
      <c r="X566" s="61" t="s">
        <v>2795</v>
      </c>
      <c r="Y566" s="61" t="s">
        <v>2796</v>
      </c>
      <c r="Z566" s="166"/>
      <c r="AA566" s="166"/>
      <c r="AB566" s="166"/>
      <c r="AC566" s="166"/>
      <c r="AD566" s="166"/>
      <c r="AE566" s="166"/>
      <c r="AF566" s="166"/>
      <c r="AG566" s="166"/>
      <c r="AH566" s="166"/>
      <c r="AI566" s="166"/>
      <c r="AJ566" s="166"/>
      <c r="AK566" s="166"/>
      <c r="AL566" s="166"/>
      <c r="AM566" s="166"/>
      <c r="AN566" s="166"/>
      <c r="AO566" s="166"/>
      <c r="AP566" s="166"/>
      <c r="AQ566" s="166"/>
      <c r="AR566" s="166"/>
      <c r="AS566" s="166"/>
      <c r="AT566" s="166"/>
      <c r="AU566" s="166"/>
      <c r="AV566" s="166"/>
      <c r="AW566" s="166"/>
      <c r="AX566" s="166"/>
      <c r="AY566" s="166"/>
      <c r="AZ566" s="166"/>
      <c r="BA566" s="166"/>
      <c r="BB566" s="166"/>
      <c r="BC566" s="166"/>
      <c r="BD566" s="166"/>
      <c r="BE566" s="166"/>
      <c r="BF566" s="166"/>
      <c r="BG566" s="166"/>
      <c r="BH566" s="166"/>
      <c r="BI566" s="166"/>
      <c r="BJ566" s="166"/>
      <c r="BK566" s="166"/>
      <c r="BL566" s="166"/>
      <c r="BM566" s="166"/>
    </row>
    <row r="567" ht="22.5" customHeight="1">
      <c r="A567" s="45">
        <v>566.0</v>
      </c>
      <c r="B567" s="45" t="s">
        <v>237</v>
      </c>
      <c r="C567" s="47" t="b">
        <v>1</v>
      </c>
      <c r="D567" s="57"/>
      <c r="E567" s="50" t="s">
        <v>8227</v>
      </c>
      <c r="F567" s="50" t="s">
        <v>9749</v>
      </c>
      <c r="G567" s="50" t="s">
        <v>294</v>
      </c>
      <c r="H567" s="51" t="s">
        <v>9807</v>
      </c>
      <c r="I567" s="45" t="s">
        <v>16056</v>
      </c>
      <c r="K567" s="61" t="s">
        <v>2797</v>
      </c>
      <c r="L567" s="61" t="s">
        <v>2798</v>
      </c>
      <c r="S567" s="55"/>
      <c r="T567" s="57"/>
      <c r="U567" s="55"/>
      <c r="V567" s="55"/>
      <c r="W567" s="61" t="s">
        <v>2799</v>
      </c>
      <c r="X567" s="61" t="s">
        <v>2800</v>
      </c>
      <c r="Y567" s="61" t="s">
        <v>2801</v>
      </c>
      <c r="Z567" s="166"/>
      <c r="AA567" s="166"/>
      <c r="AB567" s="166"/>
      <c r="AC567" s="166"/>
      <c r="AD567" s="166"/>
      <c r="AE567" s="166"/>
      <c r="AF567" s="166"/>
      <c r="AG567" s="166"/>
      <c r="AH567" s="166"/>
      <c r="AI567" s="166"/>
      <c r="AJ567" s="166"/>
      <c r="AK567" s="166"/>
      <c r="AL567" s="166"/>
      <c r="AM567" s="166"/>
      <c r="AN567" s="166"/>
      <c r="AO567" s="166"/>
      <c r="AP567" s="166"/>
      <c r="AQ567" s="166"/>
      <c r="AR567" s="166"/>
      <c r="AS567" s="166"/>
      <c r="AT567" s="166"/>
      <c r="AU567" s="166"/>
      <c r="AV567" s="166"/>
      <c r="AW567" s="166"/>
      <c r="AX567" s="166"/>
      <c r="AY567" s="166"/>
      <c r="AZ567" s="166"/>
      <c r="BA567" s="166"/>
      <c r="BB567" s="166"/>
      <c r="BC567" s="166"/>
      <c r="BD567" s="166"/>
      <c r="BE567" s="166"/>
      <c r="BF567" s="166"/>
      <c r="BG567" s="166"/>
      <c r="BH567" s="166"/>
      <c r="BI567" s="166"/>
      <c r="BJ567" s="166"/>
      <c r="BK567" s="166"/>
      <c r="BL567" s="166"/>
      <c r="BM567" s="166"/>
    </row>
    <row r="568" ht="22.5" customHeight="1">
      <c r="A568" s="45">
        <v>567.0</v>
      </c>
      <c r="B568" s="45" t="s">
        <v>237</v>
      </c>
      <c r="C568" s="47" t="b">
        <v>1</v>
      </c>
      <c r="D568" s="57"/>
      <c r="E568" s="50" t="s">
        <v>8227</v>
      </c>
      <c r="F568" s="50" t="s">
        <v>9749</v>
      </c>
      <c r="G568" s="50" t="s">
        <v>294</v>
      </c>
      <c r="H568" s="51" t="s">
        <v>9814</v>
      </c>
      <c r="I568" s="45" t="s">
        <v>16057</v>
      </c>
      <c r="K568" s="61" t="s">
        <v>2802</v>
      </c>
      <c r="L568" s="61" t="s">
        <v>2803</v>
      </c>
      <c r="S568" s="55"/>
      <c r="T568" s="57"/>
      <c r="U568" s="55"/>
      <c r="V568" s="55"/>
      <c r="W568" s="61" t="s">
        <v>2804</v>
      </c>
      <c r="X568" s="61" t="s">
        <v>2805</v>
      </c>
      <c r="Y568" s="145"/>
      <c r="Z568" s="166"/>
      <c r="AA568" s="166"/>
      <c r="AB568" s="166"/>
      <c r="AC568" s="166"/>
      <c r="AD568" s="166"/>
      <c r="AE568" s="166"/>
      <c r="AF568" s="166"/>
      <c r="AG568" s="166"/>
      <c r="AH568" s="166"/>
      <c r="AI568" s="166"/>
      <c r="AJ568" s="166"/>
      <c r="AK568" s="166"/>
      <c r="AL568" s="166"/>
      <c r="AM568" s="166"/>
      <c r="AN568" s="166"/>
      <c r="AO568" s="166"/>
      <c r="AP568" s="166"/>
      <c r="AQ568" s="166"/>
      <c r="AR568" s="166"/>
      <c r="AS568" s="166"/>
      <c r="AT568" s="166"/>
      <c r="AU568" s="166"/>
      <c r="AV568" s="166"/>
      <c r="AW568" s="166"/>
      <c r="AX568" s="166"/>
      <c r="AY568" s="166"/>
      <c r="AZ568" s="166"/>
      <c r="BA568" s="166"/>
      <c r="BB568" s="166"/>
      <c r="BC568" s="166"/>
      <c r="BD568" s="166"/>
      <c r="BE568" s="166"/>
      <c r="BF568" s="166"/>
      <c r="BG568" s="166"/>
      <c r="BH568" s="166"/>
      <c r="BI568" s="166"/>
      <c r="BJ568" s="166"/>
      <c r="BK568" s="166"/>
      <c r="BL568" s="166"/>
      <c r="BM568" s="166"/>
    </row>
    <row r="569" ht="22.5" customHeight="1">
      <c r="A569" s="45">
        <v>568.0</v>
      </c>
      <c r="B569" s="45" t="s">
        <v>237</v>
      </c>
      <c r="C569" s="47" t="b">
        <v>1</v>
      </c>
      <c r="D569" s="57"/>
      <c r="E569" s="50" t="s">
        <v>8227</v>
      </c>
      <c r="F569" s="50" t="s">
        <v>9749</v>
      </c>
      <c r="G569" s="50" t="s">
        <v>294</v>
      </c>
      <c r="H569" s="51" t="s">
        <v>9820</v>
      </c>
      <c r="I569" s="45" t="s">
        <v>16058</v>
      </c>
      <c r="K569" s="61" t="s">
        <v>2806</v>
      </c>
      <c r="L569" s="61" t="s">
        <v>2807</v>
      </c>
      <c r="S569" s="55"/>
      <c r="T569" s="57"/>
      <c r="U569" s="55"/>
      <c r="V569" s="55"/>
      <c r="W569" s="61" t="s">
        <v>2809</v>
      </c>
      <c r="X569" s="61" t="s">
        <v>2810</v>
      </c>
      <c r="Y569" s="61" t="s">
        <v>2812</v>
      </c>
      <c r="Z569" s="166"/>
      <c r="AA569" s="166"/>
      <c r="AB569" s="166"/>
      <c r="AC569" s="166"/>
      <c r="AD569" s="166"/>
      <c r="AE569" s="166"/>
      <c r="AF569" s="166"/>
      <c r="AG569" s="166"/>
      <c r="AH569" s="166"/>
      <c r="AI569" s="166"/>
      <c r="AJ569" s="166"/>
      <c r="AK569" s="166"/>
      <c r="AL569" s="166"/>
      <c r="AM569" s="166"/>
      <c r="AN569" s="166"/>
      <c r="AO569" s="166"/>
      <c r="AP569" s="166"/>
      <c r="AQ569" s="166"/>
      <c r="AR569" s="166"/>
      <c r="AS569" s="166"/>
      <c r="AT569" s="166"/>
      <c r="AU569" s="166"/>
      <c r="AV569" s="166"/>
      <c r="AW569" s="166"/>
      <c r="AX569" s="166"/>
      <c r="AY569" s="166"/>
      <c r="AZ569" s="166"/>
      <c r="BA569" s="166"/>
      <c r="BB569" s="166"/>
      <c r="BC569" s="166"/>
      <c r="BD569" s="166"/>
      <c r="BE569" s="166"/>
      <c r="BF569" s="166"/>
      <c r="BG569" s="166"/>
      <c r="BH569" s="166"/>
      <c r="BI569" s="166"/>
      <c r="BJ569" s="166"/>
      <c r="BK569" s="166"/>
      <c r="BL569" s="166"/>
      <c r="BM569" s="166"/>
    </row>
    <row r="570" ht="22.5" customHeight="1">
      <c r="A570" s="45">
        <v>569.0</v>
      </c>
      <c r="B570" s="45" t="s">
        <v>237</v>
      </c>
      <c r="C570" s="47" t="b">
        <v>1</v>
      </c>
      <c r="D570" s="57"/>
      <c r="E570" s="50" t="s">
        <v>8227</v>
      </c>
      <c r="F570" s="50" t="s">
        <v>9749</v>
      </c>
      <c r="G570" s="50" t="s">
        <v>6144</v>
      </c>
      <c r="H570" s="51" t="s">
        <v>9826</v>
      </c>
      <c r="I570" s="45" t="s">
        <v>16059</v>
      </c>
      <c r="K570" s="61" t="s">
        <v>2813</v>
      </c>
      <c r="L570" s="61" t="s">
        <v>2814</v>
      </c>
      <c r="S570" s="55"/>
      <c r="T570" s="57"/>
      <c r="U570" s="55"/>
      <c r="V570" s="55"/>
      <c r="W570" s="61" t="s">
        <v>2815</v>
      </c>
      <c r="X570" s="61" t="s">
        <v>2816</v>
      </c>
      <c r="Y570" s="145"/>
      <c r="Z570" s="166"/>
      <c r="AA570" s="166"/>
      <c r="AB570" s="166"/>
      <c r="AC570" s="166"/>
      <c r="AD570" s="166"/>
      <c r="AE570" s="166"/>
      <c r="AF570" s="166"/>
      <c r="AG570" s="166"/>
      <c r="AH570" s="166"/>
      <c r="AI570" s="166"/>
      <c r="AJ570" s="166"/>
      <c r="AK570" s="166"/>
      <c r="AL570" s="166"/>
      <c r="AM570" s="166"/>
      <c r="AN570" s="166"/>
      <c r="AO570" s="166"/>
      <c r="AP570" s="166"/>
      <c r="AQ570" s="166"/>
      <c r="AR570" s="166"/>
      <c r="AS570" s="166"/>
      <c r="AT570" s="166"/>
      <c r="AU570" s="166"/>
      <c r="AV570" s="166"/>
      <c r="AW570" s="166"/>
      <c r="AX570" s="166"/>
      <c r="AY570" s="166"/>
      <c r="AZ570" s="166"/>
      <c r="BA570" s="166"/>
      <c r="BB570" s="166"/>
      <c r="BC570" s="166"/>
      <c r="BD570" s="166"/>
      <c r="BE570" s="166"/>
      <c r="BF570" s="166"/>
      <c r="BG570" s="166"/>
      <c r="BH570" s="166"/>
      <c r="BI570" s="166"/>
      <c r="BJ570" s="166"/>
      <c r="BK570" s="166"/>
      <c r="BL570" s="166"/>
      <c r="BM570" s="166"/>
    </row>
    <row r="571" ht="22.5" customHeight="1">
      <c r="A571" s="45">
        <v>570.0</v>
      </c>
      <c r="B571" s="45" t="s">
        <v>237</v>
      </c>
      <c r="C571" s="47" t="b">
        <v>1</v>
      </c>
      <c r="D571" s="57"/>
      <c r="E571" s="50" t="s">
        <v>8227</v>
      </c>
      <c r="F571" s="50" t="s">
        <v>9749</v>
      </c>
      <c r="G571" s="50" t="s">
        <v>6144</v>
      </c>
      <c r="H571" s="51" t="s">
        <v>9832</v>
      </c>
      <c r="I571" s="45" t="s">
        <v>16060</v>
      </c>
      <c r="K571" s="61" t="s">
        <v>2817</v>
      </c>
      <c r="L571" s="61" t="s">
        <v>2818</v>
      </c>
      <c r="S571" s="55"/>
      <c r="T571" s="57"/>
      <c r="U571" s="55"/>
      <c r="V571" s="55"/>
      <c r="W571" s="61" t="s">
        <v>2819</v>
      </c>
      <c r="X571" s="61" t="s">
        <v>2820</v>
      </c>
      <c r="Y571" s="61" t="s">
        <v>2821</v>
      </c>
      <c r="Z571" s="166"/>
      <c r="AA571" s="166"/>
      <c r="AB571" s="166"/>
      <c r="AC571" s="166"/>
      <c r="AD571" s="166"/>
      <c r="AE571" s="166"/>
      <c r="AF571" s="166"/>
      <c r="AG571" s="166"/>
      <c r="AH571" s="166"/>
      <c r="AI571" s="166"/>
      <c r="AJ571" s="166"/>
      <c r="AK571" s="166"/>
      <c r="AL571" s="166"/>
      <c r="AM571" s="166"/>
      <c r="AN571" s="166"/>
      <c r="AO571" s="166"/>
      <c r="AP571" s="166"/>
      <c r="AQ571" s="166"/>
      <c r="AR571" s="166"/>
      <c r="AS571" s="166"/>
      <c r="AT571" s="166"/>
      <c r="AU571" s="166"/>
      <c r="AV571" s="166"/>
      <c r="AW571" s="166"/>
      <c r="AX571" s="166"/>
      <c r="AY571" s="166"/>
      <c r="AZ571" s="166"/>
      <c r="BA571" s="166"/>
      <c r="BB571" s="166"/>
      <c r="BC571" s="166"/>
      <c r="BD571" s="166"/>
      <c r="BE571" s="166"/>
      <c r="BF571" s="166"/>
      <c r="BG571" s="166"/>
      <c r="BH571" s="166"/>
      <c r="BI571" s="166"/>
      <c r="BJ571" s="166"/>
      <c r="BK571" s="166"/>
      <c r="BL571" s="166"/>
      <c r="BM571" s="166"/>
    </row>
    <row r="572" ht="22.5" customHeight="1">
      <c r="A572" s="45">
        <v>571.0</v>
      </c>
      <c r="B572" s="45" t="s">
        <v>237</v>
      </c>
      <c r="C572" s="47" t="b">
        <v>1</v>
      </c>
      <c r="D572" s="57"/>
      <c r="E572" s="50" t="s">
        <v>8227</v>
      </c>
      <c r="F572" s="50" t="s">
        <v>9749</v>
      </c>
      <c r="G572" s="50" t="s">
        <v>6144</v>
      </c>
      <c r="H572" s="51" t="s">
        <v>9839</v>
      </c>
      <c r="I572" s="45" t="s">
        <v>16061</v>
      </c>
      <c r="K572" s="61" t="s">
        <v>2822</v>
      </c>
      <c r="L572" s="61" t="s">
        <v>2823</v>
      </c>
      <c r="S572" s="55"/>
      <c r="T572" s="57"/>
      <c r="U572" s="55"/>
      <c r="V572" s="55"/>
      <c r="W572" s="61" t="s">
        <v>2824</v>
      </c>
      <c r="X572" s="61" t="s">
        <v>2825</v>
      </c>
      <c r="Y572" s="61" t="s">
        <v>2826</v>
      </c>
      <c r="Z572" s="166"/>
      <c r="AA572" s="166"/>
      <c r="AB572" s="166"/>
      <c r="AC572" s="166"/>
      <c r="AD572" s="166"/>
      <c r="AE572" s="166"/>
      <c r="AF572" s="166"/>
      <c r="AG572" s="166"/>
      <c r="AH572" s="166"/>
      <c r="AI572" s="166"/>
      <c r="AJ572" s="166"/>
      <c r="AK572" s="166"/>
      <c r="AL572" s="166"/>
      <c r="AM572" s="166"/>
      <c r="AN572" s="166"/>
      <c r="AO572" s="166"/>
      <c r="AP572" s="166"/>
      <c r="AQ572" s="166"/>
      <c r="AR572" s="166"/>
      <c r="AS572" s="166"/>
      <c r="AT572" s="166"/>
      <c r="AU572" s="166"/>
      <c r="AV572" s="166"/>
      <c r="AW572" s="166"/>
      <c r="AX572" s="166"/>
      <c r="AY572" s="166"/>
      <c r="AZ572" s="166"/>
      <c r="BA572" s="166"/>
      <c r="BB572" s="166"/>
      <c r="BC572" s="166"/>
      <c r="BD572" s="166"/>
      <c r="BE572" s="166"/>
      <c r="BF572" s="166"/>
      <c r="BG572" s="166"/>
      <c r="BH572" s="166"/>
      <c r="BI572" s="166"/>
      <c r="BJ572" s="166"/>
      <c r="BK572" s="166"/>
      <c r="BL572" s="166"/>
      <c r="BM572" s="166"/>
    </row>
    <row r="573" ht="22.5" customHeight="1">
      <c r="A573" s="45">
        <v>572.0</v>
      </c>
      <c r="B573" s="45" t="s">
        <v>237</v>
      </c>
      <c r="C573" s="47" t="b">
        <v>1</v>
      </c>
      <c r="D573" s="57"/>
      <c r="E573" s="50" t="s">
        <v>8227</v>
      </c>
      <c r="F573" s="50" t="s">
        <v>9749</v>
      </c>
      <c r="G573" s="50" t="s">
        <v>6144</v>
      </c>
      <c r="H573" s="51" t="s">
        <v>9846</v>
      </c>
      <c r="I573" s="45" t="s">
        <v>16062</v>
      </c>
      <c r="K573" s="61" t="s">
        <v>2827</v>
      </c>
      <c r="L573" s="61" t="s">
        <v>2828</v>
      </c>
      <c r="S573" s="55"/>
      <c r="T573" s="57"/>
      <c r="U573" s="55"/>
      <c r="V573" s="55"/>
      <c r="W573" s="61" t="s">
        <v>2829</v>
      </c>
      <c r="X573" s="61" t="s">
        <v>2830</v>
      </c>
      <c r="Y573" s="61" t="s">
        <v>2831</v>
      </c>
      <c r="Z573" s="166"/>
      <c r="AA573" s="166"/>
      <c r="AB573" s="166"/>
      <c r="AC573" s="166"/>
      <c r="AD573" s="166"/>
      <c r="AE573" s="166"/>
      <c r="AF573" s="166"/>
      <c r="AG573" s="166"/>
      <c r="AH573" s="166"/>
      <c r="AI573" s="166"/>
      <c r="AJ573" s="166"/>
      <c r="AK573" s="166"/>
      <c r="AL573" s="166"/>
      <c r="AM573" s="166"/>
      <c r="AN573" s="166"/>
      <c r="AO573" s="166"/>
      <c r="AP573" s="166"/>
      <c r="AQ573" s="166"/>
      <c r="AR573" s="166"/>
      <c r="AS573" s="166"/>
      <c r="AT573" s="166"/>
      <c r="AU573" s="166"/>
      <c r="AV573" s="166"/>
      <c r="AW573" s="166"/>
      <c r="AX573" s="166"/>
      <c r="AY573" s="166"/>
      <c r="AZ573" s="166"/>
      <c r="BA573" s="166"/>
      <c r="BB573" s="166"/>
      <c r="BC573" s="166"/>
      <c r="BD573" s="166"/>
      <c r="BE573" s="166"/>
      <c r="BF573" s="166"/>
      <c r="BG573" s="166"/>
      <c r="BH573" s="166"/>
      <c r="BI573" s="166"/>
      <c r="BJ573" s="166"/>
      <c r="BK573" s="166"/>
      <c r="BL573" s="166"/>
      <c r="BM573" s="166"/>
    </row>
    <row r="574" ht="22.5" customHeight="1">
      <c r="A574" s="45">
        <v>573.0</v>
      </c>
      <c r="B574" s="45" t="s">
        <v>237</v>
      </c>
      <c r="C574" s="47" t="b">
        <v>1</v>
      </c>
      <c r="D574" s="57"/>
      <c r="E574" s="50" t="s">
        <v>8227</v>
      </c>
      <c r="F574" s="50" t="s">
        <v>9749</v>
      </c>
      <c r="G574" s="50" t="s">
        <v>489</v>
      </c>
      <c r="H574" s="51" t="s">
        <v>9853</v>
      </c>
      <c r="I574" s="45" t="s">
        <v>16063</v>
      </c>
      <c r="K574" s="61" t="s">
        <v>2832</v>
      </c>
      <c r="L574" s="61" t="s">
        <v>2833</v>
      </c>
      <c r="S574" s="55"/>
      <c r="T574" s="57"/>
      <c r="U574" s="55"/>
      <c r="V574" s="55"/>
      <c r="W574" s="61" t="s">
        <v>2834</v>
      </c>
      <c r="X574" s="61" t="s">
        <v>2835</v>
      </c>
      <c r="Y574" s="61" t="s">
        <v>2836</v>
      </c>
      <c r="Z574" s="166"/>
      <c r="AA574" s="166"/>
      <c r="AB574" s="166"/>
      <c r="AC574" s="166"/>
      <c r="AD574" s="166"/>
      <c r="AE574" s="166"/>
      <c r="AF574" s="166"/>
      <c r="AG574" s="166"/>
      <c r="AH574" s="166"/>
      <c r="AI574" s="166"/>
      <c r="AJ574" s="166"/>
      <c r="AK574" s="166"/>
      <c r="AL574" s="166"/>
      <c r="AM574" s="166"/>
      <c r="AN574" s="166"/>
      <c r="AO574" s="166"/>
      <c r="AP574" s="166"/>
      <c r="AQ574" s="166"/>
      <c r="AR574" s="166"/>
      <c r="AS574" s="166"/>
      <c r="AT574" s="166"/>
      <c r="AU574" s="166"/>
      <c r="AV574" s="166"/>
      <c r="AW574" s="166"/>
      <c r="AX574" s="166"/>
      <c r="AY574" s="166"/>
      <c r="AZ574" s="166"/>
      <c r="BA574" s="166"/>
      <c r="BB574" s="166"/>
      <c r="BC574" s="166"/>
      <c r="BD574" s="166"/>
      <c r="BE574" s="166"/>
      <c r="BF574" s="166"/>
      <c r="BG574" s="166"/>
      <c r="BH574" s="166"/>
      <c r="BI574" s="166"/>
      <c r="BJ574" s="166"/>
      <c r="BK574" s="166"/>
      <c r="BL574" s="166"/>
      <c r="BM574" s="166"/>
    </row>
    <row r="575" ht="22.5" customHeight="1">
      <c r="A575" s="45">
        <v>574.0</v>
      </c>
      <c r="B575" s="45" t="s">
        <v>237</v>
      </c>
      <c r="C575" s="47" t="b">
        <v>1</v>
      </c>
      <c r="D575" s="57"/>
      <c r="E575" s="50" t="s">
        <v>8227</v>
      </c>
      <c r="F575" s="50" t="s">
        <v>9749</v>
      </c>
      <c r="G575" s="50" t="s">
        <v>489</v>
      </c>
      <c r="H575" s="51" t="s">
        <v>9860</v>
      </c>
      <c r="I575" s="45" t="s">
        <v>16064</v>
      </c>
      <c r="K575" s="61" t="s">
        <v>2837</v>
      </c>
      <c r="L575" s="61" t="s">
        <v>2838</v>
      </c>
      <c r="S575" s="55"/>
      <c r="T575" s="57"/>
      <c r="U575" s="55"/>
      <c r="V575" s="55"/>
      <c r="W575" s="61" t="s">
        <v>2839</v>
      </c>
      <c r="X575" s="61" t="s">
        <v>2840</v>
      </c>
      <c r="Y575" s="145"/>
      <c r="Z575" s="166"/>
      <c r="AA575" s="166"/>
      <c r="AB575" s="166"/>
      <c r="AC575" s="166"/>
      <c r="AD575" s="166"/>
      <c r="AE575" s="166"/>
      <c r="AF575" s="166"/>
      <c r="AG575" s="166"/>
      <c r="AH575" s="166"/>
      <c r="AI575" s="166"/>
      <c r="AJ575" s="166"/>
      <c r="AK575" s="166"/>
      <c r="AL575" s="166"/>
      <c r="AM575" s="166"/>
      <c r="AN575" s="166"/>
      <c r="AO575" s="166"/>
      <c r="AP575" s="166"/>
      <c r="AQ575" s="166"/>
      <c r="AR575" s="166"/>
      <c r="AS575" s="166"/>
      <c r="AT575" s="166"/>
      <c r="AU575" s="166"/>
      <c r="AV575" s="166"/>
      <c r="AW575" s="166"/>
      <c r="AX575" s="166"/>
      <c r="AY575" s="166"/>
      <c r="AZ575" s="166"/>
      <c r="BA575" s="166"/>
      <c r="BB575" s="166"/>
      <c r="BC575" s="166"/>
      <c r="BD575" s="166"/>
      <c r="BE575" s="166"/>
      <c r="BF575" s="166"/>
      <c r="BG575" s="166"/>
      <c r="BH575" s="166"/>
      <c r="BI575" s="166"/>
      <c r="BJ575" s="166"/>
      <c r="BK575" s="166"/>
      <c r="BL575" s="166"/>
      <c r="BM575" s="166"/>
    </row>
    <row r="576" ht="22.5" customHeight="1">
      <c r="A576" s="45">
        <v>575.0</v>
      </c>
      <c r="B576" s="45" t="s">
        <v>237</v>
      </c>
      <c r="C576" s="47" t="b">
        <v>1</v>
      </c>
      <c r="D576" s="57"/>
      <c r="E576" s="50" t="s">
        <v>8227</v>
      </c>
      <c r="F576" s="50" t="s">
        <v>9749</v>
      </c>
      <c r="G576" s="50" t="s">
        <v>489</v>
      </c>
      <c r="H576" s="51" t="s">
        <v>9866</v>
      </c>
      <c r="I576" s="45" t="s">
        <v>8134</v>
      </c>
      <c r="K576" s="61" t="s">
        <v>2841</v>
      </c>
      <c r="L576" s="61" t="s">
        <v>2842</v>
      </c>
      <c r="S576" s="55"/>
      <c r="T576" s="57"/>
      <c r="U576" s="55"/>
      <c r="V576" s="55"/>
      <c r="W576" s="61" t="s">
        <v>2843</v>
      </c>
      <c r="X576" s="61" t="s">
        <v>2844</v>
      </c>
      <c r="Y576" s="153"/>
      <c r="Z576" s="166"/>
      <c r="AA576" s="166"/>
      <c r="AB576" s="166"/>
      <c r="AC576" s="166"/>
      <c r="AD576" s="166"/>
      <c r="AE576" s="166"/>
      <c r="AF576" s="166"/>
      <c r="AG576" s="166"/>
      <c r="AH576" s="166"/>
      <c r="AI576" s="166"/>
      <c r="AJ576" s="166"/>
      <c r="AK576" s="166"/>
      <c r="AL576" s="166"/>
      <c r="AM576" s="166"/>
      <c r="AN576" s="166"/>
      <c r="AO576" s="166"/>
      <c r="AP576" s="166"/>
      <c r="AQ576" s="166"/>
      <c r="AR576" s="166"/>
      <c r="AS576" s="166"/>
      <c r="AT576" s="166"/>
      <c r="AU576" s="166"/>
      <c r="AV576" s="166"/>
      <c r="AW576" s="166"/>
      <c r="AX576" s="166"/>
      <c r="AY576" s="166"/>
      <c r="AZ576" s="166"/>
      <c r="BA576" s="166"/>
      <c r="BB576" s="166"/>
      <c r="BC576" s="166"/>
      <c r="BD576" s="166"/>
      <c r="BE576" s="166"/>
      <c r="BF576" s="166"/>
      <c r="BG576" s="166"/>
      <c r="BH576" s="166"/>
      <c r="BI576" s="166"/>
      <c r="BJ576" s="166"/>
      <c r="BK576" s="166"/>
      <c r="BL576" s="166"/>
      <c r="BM576" s="166"/>
    </row>
    <row r="577" ht="22.5" customHeight="1">
      <c r="A577" s="45">
        <v>576.0</v>
      </c>
      <c r="B577" s="45" t="s">
        <v>237</v>
      </c>
      <c r="C577" s="47" t="b">
        <v>1</v>
      </c>
      <c r="D577" s="57"/>
      <c r="E577" s="50" t="s">
        <v>8227</v>
      </c>
      <c r="F577" s="50" t="s">
        <v>9749</v>
      </c>
      <c r="G577" s="50" t="s">
        <v>556</v>
      </c>
      <c r="H577" s="51" t="s">
        <v>9872</v>
      </c>
      <c r="I577" s="45" t="s">
        <v>16065</v>
      </c>
      <c r="K577" s="61" t="s">
        <v>2845</v>
      </c>
      <c r="L577" s="61" t="s">
        <v>2846</v>
      </c>
      <c r="S577" s="55"/>
      <c r="T577" s="57"/>
      <c r="U577" s="55"/>
      <c r="V577" s="55"/>
      <c r="W577" s="61" t="s">
        <v>2847</v>
      </c>
      <c r="X577" s="61" t="s">
        <v>2848</v>
      </c>
      <c r="Y577" s="153"/>
      <c r="Z577" s="166"/>
      <c r="AA577" s="166"/>
      <c r="AB577" s="166"/>
      <c r="AC577" s="166"/>
      <c r="AD577" s="166"/>
      <c r="AE577" s="166"/>
      <c r="AF577" s="166"/>
      <c r="AG577" s="166"/>
      <c r="AH577" s="166"/>
      <c r="AI577" s="166"/>
      <c r="AJ577" s="166"/>
      <c r="AK577" s="166"/>
      <c r="AL577" s="166"/>
      <c r="AM577" s="166"/>
      <c r="AN577" s="166"/>
      <c r="AO577" s="166"/>
      <c r="AP577" s="166"/>
      <c r="AQ577" s="166"/>
      <c r="AR577" s="166"/>
      <c r="AS577" s="166"/>
      <c r="AT577" s="166"/>
      <c r="AU577" s="166"/>
      <c r="AV577" s="166"/>
      <c r="AW577" s="166"/>
      <c r="AX577" s="166"/>
      <c r="AY577" s="166"/>
      <c r="AZ577" s="166"/>
      <c r="BA577" s="166"/>
      <c r="BB577" s="166"/>
      <c r="BC577" s="166"/>
      <c r="BD577" s="166"/>
      <c r="BE577" s="166"/>
      <c r="BF577" s="166"/>
      <c r="BG577" s="166"/>
      <c r="BH577" s="166"/>
      <c r="BI577" s="166"/>
      <c r="BJ577" s="166"/>
      <c r="BK577" s="166"/>
      <c r="BL577" s="166"/>
      <c r="BM577" s="166"/>
    </row>
    <row r="578" ht="22.5" customHeight="1">
      <c r="A578" s="45">
        <v>577.0</v>
      </c>
      <c r="B578" s="45" t="s">
        <v>237</v>
      </c>
      <c r="C578" s="47" t="b">
        <v>1</v>
      </c>
      <c r="D578" s="57"/>
      <c r="E578" s="50" t="s">
        <v>8227</v>
      </c>
      <c r="F578" s="50" t="s">
        <v>9749</v>
      </c>
      <c r="G578" s="50" t="s">
        <v>556</v>
      </c>
      <c r="H578" s="51" t="s">
        <v>9877</v>
      </c>
      <c r="I578" s="45" t="s">
        <v>16066</v>
      </c>
      <c r="K578" s="61" t="s">
        <v>2849</v>
      </c>
      <c r="L578" s="61" t="s">
        <v>2850</v>
      </c>
      <c r="S578" s="55"/>
      <c r="T578" s="57"/>
      <c r="U578" s="55"/>
      <c r="V578" s="55"/>
      <c r="W578" s="61" t="s">
        <v>2851</v>
      </c>
      <c r="X578" s="61" t="s">
        <v>2852</v>
      </c>
      <c r="Y578" s="145"/>
      <c r="Z578" s="166"/>
      <c r="AA578" s="166"/>
      <c r="AB578" s="166"/>
      <c r="AC578" s="166"/>
      <c r="AD578" s="166"/>
      <c r="AE578" s="166"/>
      <c r="AF578" s="166"/>
      <c r="AG578" s="166"/>
      <c r="AH578" s="166"/>
      <c r="AI578" s="166"/>
      <c r="AJ578" s="166"/>
      <c r="AK578" s="166"/>
      <c r="AL578" s="166"/>
      <c r="AM578" s="166"/>
      <c r="AN578" s="166"/>
      <c r="AO578" s="166"/>
      <c r="AP578" s="166"/>
      <c r="AQ578" s="166"/>
      <c r="AR578" s="166"/>
      <c r="AS578" s="166"/>
      <c r="AT578" s="166"/>
      <c r="AU578" s="166"/>
      <c r="AV578" s="166"/>
      <c r="AW578" s="166"/>
      <c r="AX578" s="166"/>
      <c r="AY578" s="166"/>
      <c r="AZ578" s="166"/>
      <c r="BA578" s="166"/>
      <c r="BB578" s="166"/>
      <c r="BC578" s="166"/>
      <c r="BD578" s="166"/>
      <c r="BE578" s="166"/>
      <c r="BF578" s="166"/>
      <c r="BG578" s="166"/>
      <c r="BH578" s="166"/>
      <c r="BI578" s="166"/>
      <c r="BJ578" s="166"/>
      <c r="BK578" s="166"/>
      <c r="BL578" s="166"/>
      <c r="BM578" s="166"/>
    </row>
    <row r="579" ht="22.5" customHeight="1">
      <c r="A579" s="45">
        <v>578.0</v>
      </c>
      <c r="B579" s="45" t="s">
        <v>237</v>
      </c>
      <c r="C579" s="47" t="b">
        <v>1</v>
      </c>
      <c r="D579" s="57"/>
      <c r="E579" s="50" t="s">
        <v>8227</v>
      </c>
      <c r="F579" s="50" t="s">
        <v>9749</v>
      </c>
      <c r="G579" s="50" t="s">
        <v>556</v>
      </c>
      <c r="H579" s="51" t="s">
        <v>9883</v>
      </c>
      <c r="I579" s="45" t="s">
        <v>16067</v>
      </c>
      <c r="K579" s="61" t="s">
        <v>2853</v>
      </c>
      <c r="L579" s="61" t="s">
        <v>2854</v>
      </c>
      <c r="S579" s="55"/>
      <c r="T579" s="57"/>
      <c r="U579" s="55"/>
      <c r="V579" s="55"/>
      <c r="W579" s="61" t="s">
        <v>2855</v>
      </c>
      <c r="X579" s="61" t="s">
        <v>2856</v>
      </c>
      <c r="Y579" s="153"/>
      <c r="Z579" s="166"/>
      <c r="AA579" s="166"/>
      <c r="AB579" s="166"/>
      <c r="AC579" s="166"/>
      <c r="AD579" s="166"/>
      <c r="AE579" s="166"/>
      <c r="AF579" s="166"/>
      <c r="AG579" s="166"/>
      <c r="AH579" s="166"/>
      <c r="AI579" s="166"/>
      <c r="AJ579" s="166"/>
      <c r="AK579" s="166"/>
      <c r="AL579" s="166"/>
      <c r="AM579" s="166"/>
      <c r="AN579" s="166"/>
      <c r="AO579" s="166"/>
      <c r="AP579" s="166"/>
      <c r="AQ579" s="166"/>
      <c r="AR579" s="166"/>
      <c r="AS579" s="166"/>
      <c r="AT579" s="166"/>
      <c r="AU579" s="166"/>
      <c r="AV579" s="166"/>
      <c r="AW579" s="166"/>
      <c r="AX579" s="166"/>
      <c r="AY579" s="166"/>
      <c r="AZ579" s="166"/>
      <c r="BA579" s="166"/>
      <c r="BB579" s="166"/>
      <c r="BC579" s="166"/>
      <c r="BD579" s="166"/>
      <c r="BE579" s="166"/>
      <c r="BF579" s="166"/>
      <c r="BG579" s="166"/>
      <c r="BH579" s="166"/>
      <c r="BI579" s="166"/>
      <c r="BJ579" s="166"/>
      <c r="BK579" s="166"/>
      <c r="BL579" s="166"/>
      <c r="BM579" s="166"/>
    </row>
    <row r="580" ht="22.5" customHeight="1">
      <c r="A580" s="45">
        <v>579.0</v>
      </c>
      <c r="B580" s="45" t="s">
        <v>237</v>
      </c>
      <c r="C580" s="47" t="b">
        <v>1</v>
      </c>
      <c r="D580" s="57"/>
      <c r="E580" s="50" t="s">
        <v>8227</v>
      </c>
      <c r="F580" s="50" t="s">
        <v>9749</v>
      </c>
      <c r="G580" s="50" t="s">
        <v>4264</v>
      </c>
      <c r="H580" s="51" t="s">
        <v>9889</v>
      </c>
      <c r="I580" s="45" t="s">
        <v>16068</v>
      </c>
      <c r="K580" s="61" t="s">
        <v>2858</v>
      </c>
      <c r="L580" s="61" t="s">
        <v>2860</v>
      </c>
      <c r="S580" s="55"/>
      <c r="T580" s="57"/>
      <c r="U580" s="55"/>
      <c r="V580" s="55"/>
      <c r="W580" s="61" t="s">
        <v>2861</v>
      </c>
      <c r="X580" s="61" t="s">
        <v>2862</v>
      </c>
      <c r="Y580" s="61" t="s">
        <v>2863</v>
      </c>
      <c r="Z580" s="166"/>
      <c r="AA580" s="166"/>
      <c r="AB580" s="166"/>
      <c r="AC580" s="166"/>
      <c r="AD580" s="166"/>
      <c r="AE580" s="166"/>
      <c r="AF580" s="166"/>
      <c r="AG580" s="166"/>
      <c r="AH580" s="166"/>
      <c r="AI580" s="166"/>
      <c r="AJ580" s="166"/>
      <c r="AK580" s="166"/>
      <c r="AL580" s="166"/>
      <c r="AM580" s="166"/>
      <c r="AN580" s="166"/>
      <c r="AO580" s="166"/>
      <c r="AP580" s="166"/>
      <c r="AQ580" s="166"/>
      <c r="AR580" s="166"/>
      <c r="AS580" s="166"/>
      <c r="AT580" s="166"/>
      <c r="AU580" s="166"/>
      <c r="AV580" s="166"/>
      <c r="AW580" s="166"/>
      <c r="AX580" s="166"/>
      <c r="AY580" s="166"/>
      <c r="AZ580" s="166"/>
      <c r="BA580" s="166"/>
      <c r="BB580" s="166"/>
      <c r="BC580" s="166"/>
      <c r="BD580" s="166"/>
      <c r="BE580" s="166"/>
      <c r="BF580" s="166"/>
      <c r="BG580" s="166"/>
      <c r="BH580" s="166"/>
      <c r="BI580" s="166"/>
      <c r="BJ580" s="166"/>
      <c r="BK580" s="166"/>
      <c r="BL580" s="166"/>
      <c r="BM580" s="166"/>
    </row>
    <row r="581" ht="22.5" customHeight="1">
      <c r="A581" s="45">
        <v>580.0</v>
      </c>
      <c r="B581" s="45" t="s">
        <v>237</v>
      </c>
      <c r="C581" s="47" t="b">
        <v>1</v>
      </c>
      <c r="D581" s="57"/>
      <c r="E581" s="50" t="s">
        <v>8227</v>
      </c>
      <c r="F581" s="50" t="s">
        <v>9749</v>
      </c>
      <c r="G581" s="50" t="s">
        <v>4264</v>
      </c>
      <c r="H581" s="51" t="s">
        <v>9896</v>
      </c>
      <c r="I581" s="45" t="s">
        <v>16069</v>
      </c>
      <c r="K581" s="61" t="s">
        <v>2864</v>
      </c>
      <c r="L581" s="61" t="s">
        <v>2865</v>
      </c>
      <c r="S581" s="55"/>
      <c r="T581" s="57"/>
      <c r="U581" s="55"/>
      <c r="V581" s="55"/>
      <c r="W581" s="61" t="s">
        <v>2866</v>
      </c>
      <c r="X581" s="61" t="s">
        <v>2867</v>
      </c>
      <c r="Y581" s="153"/>
      <c r="Z581" s="166"/>
      <c r="AA581" s="166"/>
      <c r="AB581" s="166"/>
      <c r="AC581" s="166"/>
      <c r="AD581" s="166"/>
      <c r="AE581" s="166"/>
      <c r="AF581" s="166"/>
      <c r="AG581" s="166"/>
      <c r="AH581" s="166"/>
      <c r="AI581" s="166"/>
      <c r="AJ581" s="166"/>
      <c r="AK581" s="166"/>
      <c r="AL581" s="166"/>
      <c r="AM581" s="166"/>
      <c r="AN581" s="166"/>
      <c r="AO581" s="166"/>
      <c r="AP581" s="166"/>
      <c r="AQ581" s="166"/>
      <c r="AR581" s="166"/>
      <c r="AS581" s="166"/>
      <c r="AT581" s="166"/>
      <c r="AU581" s="166"/>
      <c r="AV581" s="166"/>
      <c r="AW581" s="166"/>
      <c r="AX581" s="166"/>
      <c r="AY581" s="166"/>
      <c r="AZ581" s="166"/>
      <c r="BA581" s="166"/>
      <c r="BB581" s="166"/>
      <c r="BC581" s="166"/>
      <c r="BD581" s="166"/>
      <c r="BE581" s="166"/>
      <c r="BF581" s="166"/>
      <c r="BG581" s="166"/>
      <c r="BH581" s="166"/>
      <c r="BI581" s="166"/>
      <c r="BJ581" s="166"/>
      <c r="BK581" s="166"/>
      <c r="BL581" s="166"/>
      <c r="BM581" s="166"/>
    </row>
    <row r="582" ht="22.5" customHeight="1">
      <c r="A582" s="45">
        <v>581.0</v>
      </c>
      <c r="B582" s="45" t="s">
        <v>237</v>
      </c>
      <c r="C582" s="47" t="b">
        <v>1</v>
      </c>
      <c r="D582" s="57"/>
      <c r="E582" s="50" t="s">
        <v>8227</v>
      </c>
      <c r="F582" s="50" t="s">
        <v>9749</v>
      </c>
      <c r="G582" s="50" t="s">
        <v>1399</v>
      </c>
      <c r="H582" s="51" t="s">
        <v>9902</v>
      </c>
      <c r="I582" s="45" t="s">
        <v>16070</v>
      </c>
      <c r="K582" s="61" t="s">
        <v>2868</v>
      </c>
      <c r="L582" s="61" t="s">
        <v>2869</v>
      </c>
      <c r="S582" s="55"/>
      <c r="T582" s="57"/>
      <c r="U582" s="55"/>
      <c r="V582" s="55"/>
      <c r="W582" s="61" t="s">
        <v>2870</v>
      </c>
      <c r="X582" s="61" t="s">
        <v>2871</v>
      </c>
      <c r="Y582" s="153"/>
      <c r="Z582" s="166"/>
      <c r="AA582" s="166"/>
      <c r="AB582" s="166"/>
      <c r="AC582" s="166"/>
      <c r="AD582" s="166"/>
      <c r="AE582" s="166"/>
      <c r="AF582" s="166"/>
      <c r="AG582" s="166"/>
      <c r="AH582" s="166"/>
      <c r="AI582" s="166"/>
      <c r="AJ582" s="166"/>
      <c r="AK582" s="166"/>
      <c r="AL582" s="166"/>
      <c r="AM582" s="166"/>
      <c r="AN582" s="166"/>
      <c r="AO582" s="166"/>
      <c r="AP582" s="166"/>
      <c r="AQ582" s="166"/>
      <c r="AR582" s="166"/>
      <c r="AS582" s="166"/>
      <c r="AT582" s="166"/>
      <c r="AU582" s="166"/>
      <c r="AV582" s="166"/>
      <c r="AW582" s="166"/>
      <c r="AX582" s="166"/>
      <c r="AY582" s="166"/>
      <c r="AZ582" s="166"/>
      <c r="BA582" s="166"/>
      <c r="BB582" s="166"/>
      <c r="BC582" s="166"/>
      <c r="BD582" s="166"/>
      <c r="BE582" s="166"/>
      <c r="BF582" s="166"/>
      <c r="BG582" s="166"/>
      <c r="BH582" s="166"/>
      <c r="BI582" s="166"/>
      <c r="BJ582" s="166"/>
      <c r="BK582" s="166"/>
      <c r="BL582" s="166"/>
      <c r="BM582" s="166"/>
    </row>
    <row r="583" ht="22.5" customHeight="1">
      <c r="A583" s="45">
        <v>582.0</v>
      </c>
      <c r="B583" s="45" t="s">
        <v>237</v>
      </c>
      <c r="C583" s="47" t="b">
        <v>1</v>
      </c>
      <c r="D583" s="57"/>
      <c r="E583" s="50" t="s">
        <v>8227</v>
      </c>
      <c r="F583" s="50" t="s">
        <v>9749</v>
      </c>
      <c r="G583" s="50" t="s">
        <v>1446</v>
      </c>
      <c r="H583" s="51" t="s">
        <v>9908</v>
      </c>
      <c r="I583" s="45" t="s">
        <v>16071</v>
      </c>
      <c r="K583" s="61" t="s">
        <v>2872</v>
      </c>
      <c r="L583" s="61" t="s">
        <v>2873</v>
      </c>
      <c r="S583" s="55"/>
      <c r="T583" s="57"/>
      <c r="U583" s="55"/>
      <c r="V583" s="55"/>
      <c r="W583" s="61" t="s">
        <v>2874</v>
      </c>
      <c r="X583" s="61" t="s">
        <v>2875</v>
      </c>
      <c r="Y583" s="145"/>
      <c r="Z583" s="166"/>
      <c r="AA583" s="166"/>
      <c r="AB583" s="166"/>
      <c r="AC583" s="166"/>
      <c r="AD583" s="166"/>
      <c r="AE583" s="166"/>
      <c r="AF583" s="166"/>
      <c r="AG583" s="166"/>
      <c r="AH583" s="166"/>
      <c r="AI583" s="166"/>
      <c r="AJ583" s="166"/>
      <c r="AK583" s="166"/>
      <c r="AL583" s="166"/>
      <c r="AM583" s="166"/>
      <c r="AN583" s="166"/>
      <c r="AO583" s="166"/>
      <c r="AP583" s="166"/>
      <c r="AQ583" s="166"/>
      <c r="AR583" s="166"/>
      <c r="AS583" s="166"/>
      <c r="AT583" s="166"/>
      <c r="AU583" s="166"/>
      <c r="AV583" s="166"/>
      <c r="AW583" s="166"/>
      <c r="AX583" s="166"/>
      <c r="AY583" s="166"/>
      <c r="AZ583" s="166"/>
      <c r="BA583" s="166"/>
      <c r="BB583" s="166"/>
      <c r="BC583" s="166"/>
      <c r="BD583" s="166"/>
      <c r="BE583" s="166"/>
      <c r="BF583" s="166"/>
      <c r="BG583" s="166"/>
      <c r="BH583" s="166"/>
      <c r="BI583" s="166"/>
      <c r="BJ583" s="166"/>
      <c r="BK583" s="166"/>
      <c r="BL583" s="166"/>
      <c r="BM583" s="166"/>
    </row>
    <row r="584" ht="22.5" customHeight="1">
      <c r="A584" s="45">
        <v>583.0</v>
      </c>
      <c r="B584" s="45" t="s">
        <v>237</v>
      </c>
      <c r="C584" s="47" t="b">
        <v>1</v>
      </c>
      <c r="D584" s="57"/>
      <c r="E584" s="50" t="s">
        <v>8227</v>
      </c>
      <c r="F584" s="50" t="s">
        <v>9749</v>
      </c>
      <c r="G584" s="50" t="s">
        <v>1446</v>
      </c>
      <c r="H584" s="51" t="s">
        <v>9914</v>
      </c>
      <c r="I584" s="45" t="s">
        <v>16072</v>
      </c>
      <c r="K584" s="61" t="s">
        <v>2876</v>
      </c>
      <c r="L584" s="61" t="s">
        <v>2877</v>
      </c>
      <c r="S584" s="55"/>
      <c r="T584" s="57"/>
      <c r="U584" s="55"/>
      <c r="V584" s="55"/>
      <c r="W584" s="61" t="s">
        <v>2878</v>
      </c>
      <c r="X584" s="61" t="s">
        <v>2879</v>
      </c>
      <c r="Y584" s="61" t="s">
        <v>2880</v>
      </c>
      <c r="Z584" s="166"/>
      <c r="AA584" s="166"/>
      <c r="AB584" s="166"/>
      <c r="AC584" s="166"/>
      <c r="AD584" s="166"/>
      <c r="AE584" s="166"/>
      <c r="AF584" s="166"/>
      <c r="AG584" s="166"/>
      <c r="AH584" s="166"/>
      <c r="AI584" s="166"/>
      <c r="AJ584" s="166"/>
      <c r="AK584" s="166"/>
      <c r="AL584" s="166"/>
      <c r="AM584" s="166"/>
      <c r="AN584" s="166"/>
      <c r="AO584" s="166"/>
      <c r="AP584" s="166"/>
      <c r="AQ584" s="166"/>
      <c r="AR584" s="166"/>
      <c r="AS584" s="166"/>
      <c r="AT584" s="166"/>
      <c r="AU584" s="166"/>
      <c r="AV584" s="166"/>
      <c r="AW584" s="166"/>
      <c r="AX584" s="166"/>
      <c r="AY584" s="166"/>
      <c r="AZ584" s="166"/>
      <c r="BA584" s="166"/>
      <c r="BB584" s="166"/>
      <c r="BC584" s="166"/>
      <c r="BD584" s="166"/>
      <c r="BE584" s="166"/>
      <c r="BF584" s="166"/>
      <c r="BG584" s="166"/>
      <c r="BH584" s="166"/>
      <c r="BI584" s="166"/>
      <c r="BJ584" s="166"/>
      <c r="BK584" s="166"/>
      <c r="BL584" s="166"/>
      <c r="BM584" s="166"/>
    </row>
    <row r="585" ht="22.5" customHeight="1">
      <c r="A585" s="45">
        <v>584.0</v>
      </c>
      <c r="B585" s="45" t="s">
        <v>237</v>
      </c>
      <c r="C585" s="47" t="b">
        <v>1</v>
      </c>
      <c r="D585" s="57"/>
      <c r="E585" s="50" t="s">
        <v>8227</v>
      </c>
      <c r="F585" s="50" t="s">
        <v>9749</v>
      </c>
      <c r="G585" s="50" t="s">
        <v>1446</v>
      </c>
      <c r="H585" s="51" t="s">
        <v>9921</v>
      </c>
      <c r="I585" s="45" t="s">
        <v>16073</v>
      </c>
      <c r="K585" s="61" t="s">
        <v>2881</v>
      </c>
      <c r="L585" s="61" t="s">
        <v>2882</v>
      </c>
      <c r="S585" s="55"/>
      <c r="T585" s="57"/>
      <c r="U585" s="55"/>
      <c r="V585" s="55"/>
      <c r="W585" s="61" t="s">
        <v>2883</v>
      </c>
      <c r="X585" s="61" t="s">
        <v>2884</v>
      </c>
      <c r="Y585" s="61" t="s">
        <v>2885</v>
      </c>
      <c r="Z585" s="166"/>
      <c r="AA585" s="166"/>
      <c r="AB585" s="166"/>
      <c r="AC585" s="166"/>
      <c r="AD585" s="166"/>
      <c r="AE585" s="166"/>
      <c r="AF585" s="166"/>
      <c r="AG585" s="166"/>
      <c r="AH585" s="166"/>
      <c r="AI585" s="166"/>
      <c r="AJ585" s="166"/>
      <c r="AK585" s="166"/>
      <c r="AL585" s="166"/>
      <c r="AM585" s="166"/>
      <c r="AN585" s="166"/>
      <c r="AO585" s="166"/>
      <c r="AP585" s="166"/>
      <c r="AQ585" s="166"/>
      <c r="AR585" s="166"/>
      <c r="AS585" s="166"/>
      <c r="AT585" s="166"/>
      <c r="AU585" s="166"/>
      <c r="AV585" s="166"/>
      <c r="AW585" s="166"/>
      <c r="AX585" s="166"/>
      <c r="AY585" s="166"/>
      <c r="AZ585" s="166"/>
      <c r="BA585" s="166"/>
      <c r="BB585" s="166"/>
      <c r="BC585" s="166"/>
      <c r="BD585" s="166"/>
      <c r="BE585" s="166"/>
      <c r="BF585" s="166"/>
      <c r="BG585" s="166"/>
      <c r="BH585" s="166"/>
      <c r="BI585" s="166"/>
      <c r="BJ585" s="166"/>
      <c r="BK585" s="166"/>
      <c r="BL585" s="166"/>
      <c r="BM585" s="166"/>
    </row>
    <row r="586" ht="22.5" customHeight="1">
      <c r="A586" s="45">
        <v>585.0</v>
      </c>
      <c r="B586" s="45" t="s">
        <v>237</v>
      </c>
      <c r="C586" s="47" t="b">
        <v>1</v>
      </c>
      <c r="D586" s="57"/>
      <c r="E586" s="50" t="s">
        <v>8227</v>
      </c>
      <c r="F586" s="50" t="s">
        <v>9749</v>
      </c>
      <c r="G586" s="50" t="s">
        <v>5193</v>
      </c>
      <c r="H586" s="51" t="s">
        <v>9928</v>
      </c>
      <c r="I586" s="45" t="s">
        <v>16074</v>
      </c>
      <c r="K586" s="61" t="s">
        <v>2886</v>
      </c>
      <c r="L586" s="61" t="s">
        <v>2887</v>
      </c>
      <c r="S586" s="55"/>
      <c r="T586" s="57"/>
      <c r="U586" s="55"/>
      <c r="V586" s="55"/>
      <c r="W586" s="61" t="s">
        <v>2888</v>
      </c>
      <c r="X586" s="61" t="s">
        <v>2889</v>
      </c>
      <c r="Y586" s="61" t="s">
        <v>2890</v>
      </c>
      <c r="Z586" s="166"/>
      <c r="AA586" s="166"/>
      <c r="AB586" s="166"/>
      <c r="AC586" s="166"/>
      <c r="AD586" s="166"/>
      <c r="AE586" s="166"/>
      <c r="AF586" s="166"/>
      <c r="AG586" s="166"/>
      <c r="AH586" s="166"/>
      <c r="AI586" s="166"/>
      <c r="AJ586" s="166"/>
      <c r="AK586" s="166"/>
      <c r="AL586" s="166"/>
      <c r="AM586" s="166"/>
      <c r="AN586" s="166"/>
      <c r="AO586" s="166"/>
      <c r="AP586" s="166"/>
      <c r="AQ586" s="166"/>
      <c r="AR586" s="166"/>
      <c r="AS586" s="166"/>
      <c r="AT586" s="166"/>
      <c r="AU586" s="166"/>
      <c r="AV586" s="166"/>
      <c r="AW586" s="166"/>
      <c r="AX586" s="166"/>
      <c r="AY586" s="166"/>
      <c r="AZ586" s="166"/>
      <c r="BA586" s="166"/>
      <c r="BB586" s="166"/>
      <c r="BC586" s="166"/>
      <c r="BD586" s="166"/>
      <c r="BE586" s="166"/>
      <c r="BF586" s="166"/>
      <c r="BG586" s="166"/>
      <c r="BH586" s="166"/>
      <c r="BI586" s="166"/>
      <c r="BJ586" s="166"/>
      <c r="BK586" s="166"/>
      <c r="BL586" s="166"/>
      <c r="BM586" s="166"/>
    </row>
    <row r="587" ht="22.5" customHeight="1">
      <c r="A587" s="45">
        <v>586.0</v>
      </c>
      <c r="B587" s="45" t="s">
        <v>237</v>
      </c>
      <c r="C587" s="47" t="b">
        <v>1</v>
      </c>
      <c r="D587" s="57"/>
      <c r="E587" s="50" t="s">
        <v>8227</v>
      </c>
      <c r="F587" s="50" t="s">
        <v>9935</v>
      </c>
      <c r="G587" s="50" t="s">
        <v>1866</v>
      </c>
      <c r="H587" s="51" t="s">
        <v>9936</v>
      </c>
      <c r="I587" s="45" t="s">
        <v>16075</v>
      </c>
      <c r="K587" s="61" t="s">
        <v>2891</v>
      </c>
      <c r="L587" s="61" t="s">
        <v>2892</v>
      </c>
      <c r="S587" s="55"/>
      <c r="T587" s="57"/>
      <c r="U587" s="55"/>
      <c r="V587" s="55"/>
      <c r="W587" s="61" t="s">
        <v>2893</v>
      </c>
      <c r="X587" s="61" t="s">
        <v>2894</v>
      </c>
      <c r="Y587" s="61" t="s">
        <v>2895</v>
      </c>
      <c r="Z587" s="166"/>
      <c r="AA587" s="166"/>
      <c r="AB587" s="166"/>
      <c r="AC587" s="166"/>
      <c r="AD587" s="166"/>
      <c r="AE587" s="166"/>
      <c r="AF587" s="166"/>
      <c r="AG587" s="166"/>
      <c r="AH587" s="166"/>
      <c r="AI587" s="166"/>
      <c r="AJ587" s="166"/>
      <c r="AK587" s="166"/>
      <c r="AL587" s="166"/>
      <c r="AM587" s="166"/>
      <c r="AN587" s="166"/>
      <c r="AO587" s="166"/>
      <c r="AP587" s="166"/>
      <c r="AQ587" s="166"/>
      <c r="AR587" s="166"/>
      <c r="AS587" s="166"/>
      <c r="AT587" s="166"/>
      <c r="AU587" s="166"/>
      <c r="AV587" s="166"/>
      <c r="AW587" s="166"/>
      <c r="AX587" s="166"/>
      <c r="AY587" s="166"/>
      <c r="AZ587" s="166"/>
      <c r="BA587" s="166"/>
      <c r="BB587" s="166"/>
      <c r="BC587" s="166"/>
      <c r="BD587" s="166"/>
      <c r="BE587" s="166"/>
      <c r="BF587" s="166"/>
      <c r="BG587" s="166"/>
      <c r="BH587" s="166"/>
      <c r="BI587" s="166"/>
      <c r="BJ587" s="166"/>
      <c r="BK587" s="166"/>
      <c r="BL587" s="166"/>
      <c r="BM587" s="166"/>
    </row>
    <row r="588" ht="22.5" customHeight="1">
      <c r="A588" s="45">
        <v>587.0</v>
      </c>
      <c r="B588" s="45" t="s">
        <v>237</v>
      </c>
      <c r="C588" s="47" t="b">
        <v>1</v>
      </c>
      <c r="D588" s="57"/>
      <c r="E588" s="50" t="s">
        <v>8227</v>
      </c>
      <c r="F588" s="50" t="s">
        <v>9935</v>
      </c>
      <c r="G588" s="50" t="s">
        <v>556</v>
      </c>
      <c r="H588" s="51" t="s">
        <v>9943</v>
      </c>
      <c r="I588" s="45" t="s">
        <v>16076</v>
      </c>
      <c r="K588" s="61" t="s">
        <v>2896</v>
      </c>
      <c r="L588" s="61" t="s">
        <v>2897</v>
      </c>
      <c r="S588" s="55"/>
      <c r="T588" s="57"/>
      <c r="U588" s="55"/>
      <c r="V588" s="55"/>
      <c r="W588" s="61" t="s">
        <v>2898</v>
      </c>
      <c r="X588" s="61" t="s">
        <v>2899</v>
      </c>
      <c r="Y588" s="61" t="s">
        <v>2900</v>
      </c>
      <c r="Z588" s="166"/>
      <c r="AA588" s="166"/>
      <c r="AB588" s="166"/>
      <c r="AC588" s="166"/>
      <c r="AD588" s="166"/>
      <c r="AE588" s="166"/>
      <c r="AF588" s="166"/>
      <c r="AG588" s="166"/>
      <c r="AH588" s="166"/>
      <c r="AI588" s="166"/>
      <c r="AJ588" s="166"/>
      <c r="AK588" s="166"/>
      <c r="AL588" s="166"/>
      <c r="AM588" s="166"/>
      <c r="AN588" s="166"/>
      <c r="AO588" s="166"/>
      <c r="AP588" s="166"/>
      <c r="AQ588" s="166"/>
      <c r="AR588" s="166"/>
      <c r="AS588" s="166"/>
      <c r="AT588" s="166"/>
      <c r="AU588" s="166"/>
      <c r="AV588" s="166"/>
      <c r="AW588" s="166"/>
      <c r="AX588" s="166"/>
      <c r="AY588" s="166"/>
      <c r="AZ588" s="166"/>
      <c r="BA588" s="166"/>
      <c r="BB588" s="166"/>
      <c r="BC588" s="166"/>
      <c r="BD588" s="166"/>
      <c r="BE588" s="166"/>
      <c r="BF588" s="166"/>
      <c r="BG588" s="166"/>
      <c r="BH588" s="166"/>
      <c r="BI588" s="166"/>
      <c r="BJ588" s="166"/>
      <c r="BK588" s="166"/>
      <c r="BL588" s="166"/>
      <c r="BM588" s="166"/>
    </row>
    <row r="589" ht="22.5" customHeight="1">
      <c r="A589" s="45">
        <v>588.0</v>
      </c>
      <c r="B589" s="45" t="s">
        <v>237</v>
      </c>
      <c r="C589" s="47" t="b">
        <v>1</v>
      </c>
      <c r="D589" s="57"/>
      <c r="E589" s="50" t="s">
        <v>8227</v>
      </c>
      <c r="F589" s="50" t="s">
        <v>9935</v>
      </c>
      <c r="G589" s="50" t="s">
        <v>556</v>
      </c>
      <c r="H589" s="51" t="s">
        <v>9950</v>
      </c>
      <c r="I589" s="45" t="s">
        <v>16077</v>
      </c>
      <c r="K589" s="61" t="s">
        <v>2901</v>
      </c>
      <c r="L589" s="61" t="s">
        <v>2902</v>
      </c>
      <c r="S589" s="55"/>
      <c r="T589" s="57"/>
      <c r="U589" s="55"/>
      <c r="V589" s="55"/>
      <c r="W589" s="61" t="s">
        <v>2903</v>
      </c>
      <c r="X589" s="61" t="s">
        <v>2904</v>
      </c>
      <c r="Y589" s="61" t="s">
        <v>2905</v>
      </c>
      <c r="Z589" s="166"/>
      <c r="AA589" s="166"/>
      <c r="AB589" s="166"/>
      <c r="AC589" s="166"/>
      <c r="AD589" s="166"/>
      <c r="AE589" s="166"/>
      <c r="AF589" s="166"/>
      <c r="AG589" s="166"/>
      <c r="AH589" s="166"/>
      <c r="AI589" s="166"/>
      <c r="AJ589" s="166"/>
      <c r="AK589" s="166"/>
      <c r="AL589" s="166"/>
      <c r="AM589" s="166"/>
      <c r="AN589" s="166"/>
      <c r="AO589" s="166"/>
      <c r="AP589" s="166"/>
      <c r="AQ589" s="166"/>
      <c r="AR589" s="166"/>
      <c r="AS589" s="166"/>
      <c r="AT589" s="166"/>
      <c r="AU589" s="166"/>
      <c r="AV589" s="166"/>
      <c r="AW589" s="166"/>
      <c r="AX589" s="166"/>
      <c r="AY589" s="166"/>
      <c r="AZ589" s="166"/>
      <c r="BA589" s="166"/>
      <c r="BB589" s="166"/>
      <c r="BC589" s="166"/>
      <c r="BD589" s="166"/>
      <c r="BE589" s="166"/>
      <c r="BF589" s="166"/>
      <c r="BG589" s="166"/>
      <c r="BH589" s="166"/>
      <c r="BI589" s="166"/>
      <c r="BJ589" s="166"/>
      <c r="BK589" s="166"/>
      <c r="BL589" s="166"/>
      <c r="BM589" s="166"/>
    </row>
    <row r="590" ht="22.5" customHeight="1">
      <c r="A590" s="45">
        <v>589.0</v>
      </c>
      <c r="B590" s="45" t="s">
        <v>237</v>
      </c>
      <c r="C590" s="47" t="b">
        <v>1</v>
      </c>
      <c r="D590" s="57"/>
      <c r="E590" s="50" t="s">
        <v>8227</v>
      </c>
      <c r="F590" s="50" t="s">
        <v>9935</v>
      </c>
      <c r="G590" s="50" t="s">
        <v>556</v>
      </c>
      <c r="H590" s="51" t="s">
        <v>9957</v>
      </c>
      <c r="I590" s="45" t="s">
        <v>16078</v>
      </c>
      <c r="K590" s="61" t="s">
        <v>2906</v>
      </c>
      <c r="L590" s="61" t="s">
        <v>2907</v>
      </c>
      <c r="S590" s="55"/>
      <c r="T590" s="57"/>
      <c r="U590" s="55"/>
      <c r="V590" s="55"/>
      <c r="W590" s="61" t="s">
        <v>2908</v>
      </c>
      <c r="X590" s="61" t="s">
        <v>2909</v>
      </c>
      <c r="Y590" s="61" t="s">
        <v>2910</v>
      </c>
      <c r="Z590" s="166"/>
      <c r="AA590" s="166"/>
      <c r="AB590" s="166"/>
      <c r="AC590" s="166"/>
      <c r="AD590" s="166"/>
      <c r="AE590" s="166"/>
      <c r="AF590" s="166"/>
      <c r="AG590" s="166"/>
      <c r="AH590" s="166"/>
      <c r="AI590" s="166"/>
      <c r="AJ590" s="166"/>
      <c r="AK590" s="166"/>
      <c r="AL590" s="166"/>
      <c r="AM590" s="166"/>
      <c r="AN590" s="166"/>
      <c r="AO590" s="166"/>
      <c r="AP590" s="166"/>
      <c r="AQ590" s="166"/>
      <c r="AR590" s="166"/>
      <c r="AS590" s="166"/>
      <c r="AT590" s="166"/>
      <c r="AU590" s="166"/>
      <c r="AV590" s="166"/>
      <c r="AW590" s="166"/>
      <c r="AX590" s="166"/>
      <c r="AY590" s="166"/>
      <c r="AZ590" s="166"/>
      <c r="BA590" s="166"/>
      <c r="BB590" s="166"/>
      <c r="BC590" s="166"/>
      <c r="BD590" s="166"/>
      <c r="BE590" s="166"/>
      <c r="BF590" s="166"/>
      <c r="BG590" s="166"/>
      <c r="BH590" s="166"/>
      <c r="BI590" s="166"/>
      <c r="BJ590" s="166"/>
      <c r="BK590" s="166"/>
      <c r="BL590" s="166"/>
      <c r="BM590" s="166"/>
    </row>
    <row r="591" ht="22.5" customHeight="1">
      <c r="A591" s="45">
        <v>590.0</v>
      </c>
      <c r="B591" s="45" t="s">
        <v>237</v>
      </c>
      <c r="C591" s="47" t="b">
        <v>1</v>
      </c>
      <c r="D591" s="57"/>
      <c r="E591" s="50" t="s">
        <v>8227</v>
      </c>
      <c r="F591" s="50" t="s">
        <v>9935</v>
      </c>
      <c r="G591" s="50" t="s">
        <v>556</v>
      </c>
      <c r="H591" s="51" t="s">
        <v>9964</v>
      </c>
      <c r="I591" s="45" t="s">
        <v>16079</v>
      </c>
      <c r="K591" s="61" t="s">
        <v>2911</v>
      </c>
      <c r="L591" s="61" t="s">
        <v>2912</v>
      </c>
      <c r="S591" s="55"/>
      <c r="T591" s="57"/>
      <c r="U591" s="55"/>
      <c r="V591" s="55"/>
      <c r="W591" s="61" t="s">
        <v>2913</v>
      </c>
      <c r="X591" s="61" t="s">
        <v>2914</v>
      </c>
      <c r="Y591" s="61" t="s">
        <v>2915</v>
      </c>
      <c r="Z591" s="166"/>
      <c r="AA591" s="166"/>
      <c r="AB591" s="166"/>
      <c r="AC591" s="166"/>
      <c r="AD591" s="166"/>
      <c r="AE591" s="166"/>
      <c r="AF591" s="166"/>
      <c r="AG591" s="166"/>
      <c r="AH591" s="166"/>
      <c r="AI591" s="166"/>
      <c r="AJ591" s="166"/>
      <c r="AK591" s="166"/>
      <c r="AL591" s="166"/>
      <c r="AM591" s="166"/>
      <c r="AN591" s="166"/>
      <c r="AO591" s="166"/>
      <c r="AP591" s="166"/>
      <c r="AQ591" s="166"/>
      <c r="AR591" s="166"/>
      <c r="AS591" s="166"/>
      <c r="AT591" s="166"/>
      <c r="AU591" s="166"/>
      <c r="AV591" s="166"/>
      <c r="AW591" s="166"/>
      <c r="AX591" s="166"/>
      <c r="AY591" s="166"/>
      <c r="AZ591" s="166"/>
      <c r="BA591" s="166"/>
      <c r="BB591" s="166"/>
      <c r="BC591" s="166"/>
      <c r="BD591" s="166"/>
      <c r="BE591" s="166"/>
      <c r="BF591" s="166"/>
      <c r="BG591" s="166"/>
      <c r="BH591" s="166"/>
      <c r="BI591" s="166"/>
      <c r="BJ591" s="166"/>
      <c r="BK591" s="166"/>
      <c r="BL591" s="166"/>
      <c r="BM591" s="166"/>
    </row>
    <row r="592" ht="22.5" customHeight="1">
      <c r="A592" s="45">
        <v>591.0</v>
      </c>
      <c r="B592" s="45" t="s">
        <v>237</v>
      </c>
      <c r="C592" s="47" t="b">
        <v>1</v>
      </c>
      <c r="D592" s="57"/>
      <c r="E592" s="50" t="s">
        <v>8227</v>
      </c>
      <c r="F592" s="50" t="s">
        <v>9935</v>
      </c>
      <c r="G592" s="50" t="s">
        <v>1446</v>
      </c>
      <c r="H592" s="51" t="s">
        <v>9971</v>
      </c>
      <c r="I592" s="45" t="s">
        <v>16080</v>
      </c>
      <c r="K592" s="61" t="s">
        <v>2918</v>
      </c>
      <c r="L592" s="61" t="s">
        <v>2919</v>
      </c>
      <c r="S592" s="55"/>
      <c r="T592" s="57"/>
      <c r="U592" s="55"/>
      <c r="V592" s="55"/>
      <c r="W592" s="61" t="s">
        <v>2920</v>
      </c>
      <c r="X592" s="61" t="s">
        <v>2921</v>
      </c>
      <c r="Y592" s="61" t="s">
        <v>2922</v>
      </c>
      <c r="Z592" s="166"/>
      <c r="AA592" s="166"/>
      <c r="AB592" s="166"/>
      <c r="AC592" s="166"/>
      <c r="AD592" s="166"/>
      <c r="AE592" s="166"/>
      <c r="AF592" s="166"/>
      <c r="AG592" s="166"/>
      <c r="AH592" s="166"/>
      <c r="AI592" s="166"/>
      <c r="AJ592" s="166"/>
      <c r="AK592" s="166"/>
      <c r="AL592" s="166"/>
      <c r="AM592" s="166"/>
      <c r="AN592" s="166"/>
      <c r="AO592" s="166"/>
      <c r="AP592" s="166"/>
      <c r="AQ592" s="166"/>
      <c r="AR592" s="166"/>
      <c r="AS592" s="166"/>
      <c r="AT592" s="166"/>
      <c r="AU592" s="166"/>
      <c r="AV592" s="166"/>
      <c r="AW592" s="166"/>
      <c r="AX592" s="166"/>
      <c r="AY592" s="166"/>
      <c r="AZ592" s="166"/>
      <c r="BA592" s="166"/>
      <c r="BB592" s="166"/>
      <c r="BC592" s="166"/>
      <c r="BD592" s="166"/>
      <c r="BE592" s="166"/>
      <c r="BF592" s="166"/>
      <c r="BG592" s="166"/>
      <c r="BH592" s="166"/>
      <c r="BI592" s="166"/>
      <c r="BJ592" s="166"/>
      <c r="BK592" s="166"/>
      <c r="BL592" s="166"/>
      <c r="BM592" s="166"/>
    </row>
    <row r="593" ht="22.5" customHeight="1">
      <c r="A593" s="45">
        <v>592.0</v>
      </c>
      <c r="B593" s="45" t="s">
        <v>237</v>
      </c>
      <c r="C593" s="47" t="b">
        <v>1</v>
      </c>
      <c r="D593" s="57"/>
      <c r="E593" s="50" t="s">
        <v>8227</v>
      </c>
      <c r="F593" s="50" t="s">
        <v>9935</v>
      </c>
      <c r="G593" s="50" t="s">
        <v>1446</v>
      </c>
      <c r="H593" s="51" t="s">
        <v>9977</v>
      </c>
      <c r="I593" s="45" t="s">
        <v>16081</v>
      </c>
      <c r="K593" s="61" t="s">
        <v>2923</v>
      </c>
      <c r="L593" s="61" t="s">
        <v>2924</v>
      </c>
      <c r="S593" s="55"/>
      <c r="T593" s="57"/>
      <c r="U593" s="55"/>
      <c r="V593" s="55"/>
      <c r="W593" s="61" t="s">
        <v>2925</v>
      </c>
      <c r="X593" s="61" t="s">
        <v>2926</v>
      </c>
      <c r="Y593" s="145"/>
      <c r="Z593" s="166"/>
      <c r="AA593" s="166"/>
      <c r="AB593" s="166"/>
      <c r="AC593" s="166"/>
      <c r="AD593" s="166"/>
      <c r="AE593" s="166"/>
      <c r="AF593" s="166"/>
      <c r="AG593" s="166"/>
      <c r="AH593" s="166"/>
      <c r="AI593" s="166"/>
      <c r="AJ593" s="166"/>
      <c r="AK593" s="166"/>
      <c r="AL593" s="166"/>
      <c r="AM593" s="166"/>
      <c r="AN593" s="166"/>
      <c r="AO593" s="166"/>
      <c r="AP593" s="166"/>
      <c r="AQ593" s="166"/>
      <c r="AR593" s="166"/>
      <c r="AS593" s="166"/>
      <c r="AT593" s="166"/>
      <c r="AU593" s="166"/>
      <c r="AV593" s="166"/>
      <c r="AW593" s="166"/>
      <c r="AX593" s="166"/>
      <c r="AY593" s="166"/>
      <c r="AZ593" s="166"/>
      <c r="BA593" s="166"/>
      <c r="BB593" s="166"/>
      <c r="BC593" s="166"/>
      <c r="BD593" s="166"/>
      <c r="BE593" s="166"/>
      <c r="BF593" s="166"/>
      <c r="BG593" s="166"/>
      <c r="BH593" s="166"/>
      <c r="BI593" s="166"/>
      <c r="BJ593" s="166"/>
      <c r="BK593" s="166"/>
      <c r="BL593" s="166"/>
      <c r="BM593" s="166"/>
    </row>
    <row r="594" ht="22.5" customHeight="1">
      <c r="A594" s="45">
        <v>593.0</v>
      </c>
      <c r="B594" s="45" t="s">
        <v>237</v>
      </c>
      <c r="C594" s="47" t="b">
        <v>1</v>
      </c>
      <c r="D594" s="57"/>
      <c r="E594" s="50" t="s">
        <v>8227</v>
      </c>
      <c r="F594" s="50" t="s">
        <v>9983</v>
      </c>
      <c r="G594" s="50" t="s">
        <v>1823</v>
      </c>
      <c r="H594" s="51" t="s">
        <v>9984</v>
      </c>
      <c r="I594" s="45" t="s">
        <v>16082</v>
      </c>
      <c r="K594" s="61" t="s">
        <v>2927</v>
      </c>
      <c r="L594" s="61" t="s">
        <v>2928</v>
      </c>
      <c r="S594" s="55"/>
      <c r="T594" s="57"/>
      <c r="U594" s="55"/>
      <c r="V594" s="55"/>
      <c r="W594" s="61" t="s">
        <v>2929</v>
      </c>
      <c r="X594" s="61" t="s">
        <v>2930</v>
      </c>
      <c r="Y594" s="153"/>
      <c r="Z594" s="166"/>
      <c r="AA594" s="166"/>
      <c r="AB594" s="166"/>
      <c r="AC594" s="166"/>
      <c r="AD594" s="166"/>
      <c r="AE594" s="166"/>
      <c r="AF594" s="166"/>
      <c r="AG594" s="166"/>
      <c r="AH594" s="166"/>
      <c r="AI594" s="166"/>
      <c r="AJ594" s="166"/>
      <c r="AK594" s="166"/>
      <c r="AL594" s="166"/>
      <c r="AM594" s="166"/>
      <c r="AN594" s="166"/>
      <c r="AO594" s="166"/>
      <c r="AP594" s="166"/>
      <c r="AQ594" s="166"/>
      <c r="AR594" s="166"/>
      <c r="AS594" s="166"/>
      <c r="AT594" s="166"/>
      <c r="AU594" s="166"/>
      <c r="AV594" s="166"/>
      <c r="AW594" s="166"/>
      <c r="AX594" s="166"/>
      <c r="AY594" s="166"/>
      <c r="AZ594" s="166"/>
      <c r="BA594" s="166"/>
      <c r="BB594" s="166"/>
      <c r="BC594" s="166"/>
      <c r="BD594" s="166"/>
      <c r="BE594" s="166"/>
      <c r="BF594" s="166"/>
      <c r="BG594" s="166"/>
      <c r="BH594" s="166"/>
      <c r="BI594" s="166"/>
      <c r="BJ594" s="166"/>
      <c r="BK594" s="166"/>
      <c r="BL594" s="166"/>
      <c r="BM594" s="166"/>
    </row>
    <row r="595" ht="22.5" customHeight="1">
      <c r="A595" s="45">
        <v>594.0</v>
      </c>
      <c r="B595" s="45" t="s">
        <v>237</v>
      </c>
      <c r="C595" s="47" t="b">
        <v>1</v>
      </c>
      <c r="D595" s="57"/>
      <c r="E595" s="50" t="s">
        <v>8227</v>
      </c>
      <c r="F595" s="50" t="s">
        <v>9983</v>
      </c>
      <c r="G595" s="50" t="s">
        <v>1823</v>
      </c>
      <c r="H595" s="51" t="s">
        <v>9990</v>
      </c>
      <c r="I595" s="45" t="s">
        <v>16083</v>
      </c>
      <c r="K595" s="61" t="s">
        <v>2931</v>
      </c>
      <c r="L595" s="61" t="s">
        <v>2932</v>
      </c>
      <c r="S595" s="55"/>
      <c r="T595" s="57"/>
      <c r="U595" s="55"/>
      <c r="V595" s="55"/>
      <c r="W595" s="61" t="s">
        <v>2933</v>
      </c>
      <c r="X595" s="61" t="s">
        <v>2934</v>
      </c>
      <c r="Y595" s="61" t="s">
        <v>2935</v>
      </c>
      <c r="Z595" s="166"/>
      <c r="AA595" s="166"/>
      <c r="AB595" s="166"/>
      <c r="AC595" s="166"/>
      <c r="AD595" s="166"/>
      <c r="AE595" s="166"/>
      <c r="AF595" s="166"/>
      <c r="AG595" s="166"/>
      <c r="AH595" s="166"/>
      <c r="AI595" s="166"/>
      <c r="AJ595" s="166"/>
      <c r="AK595" s="166"/>
      <c r="AL595" s="166"/>
      <c r="AM595" s="166"/>
      <c r="AN595" s="166"/>
      <c r="AO595" s="166"/>
      <c r="AP595" s="166"/>
      <c r="AQ595" s="166"/>
      <c r="AR595" s="166"/>
      <c r="AS595" s="166"/>
      <c r="AT595" s="166"/>
      <c r="AU595" s="166"/>
      <c r="AV595" s="166"/>
      <c r="AW595" s="166"/>
      <c r="AX595" s="166"/>
      <c r="AY595" s="166"/>
      <c r="AZ595" s="166"/>
      <c r="BA595" s="166"/>
      <c r="BB595" s="166"/>
      <c r="BC595" s="166"/>
      <c r="BD595" s="166"/>
      <c r="BE595" s="166"/>
      <c r="BF595" s="166"/>
      <c r="BG595" s="166"/>
      <c r="BH595" s="166"/>
      <c r="BI595" s="166"/>
      <c r="BJ595" s="166"/>
      <c r="BK595" s="166"/>
      <c r="BL595" s="166"/>
      <c r="BM595" s="166"/>
    </row>
    <row r="596" ht="22.5" customHeight="1">
      <c r="A596" s="45">
        <v>595.0</v>
      </c>
      <c r="B596" s="45" t="s">
        <v>237</v>
      </c>
      <c r="C596" s="47" t="b">
        <v>1</v>
      </c>
      <c r="D596" s="57"/>
      <c r="E596" s="50" t="s">
        <v>8227</v>
      </c>
      <c r="F596" s="50" t="s">
        <v>9983</v>
      </c>
      <c r="G596" s="50" t="s">
        <v>2747</v>
      </c>
      <c r="H596" s="51" t="s">
        <v>9996</v>
      </c>
      <c r="I596" s="45" t="s">
        <v>16084</v>
      </c>
      <c r="K596" s="61" t="s">
        <v>2936</v>
      </c>
      <c r="L596" s="61" t="s">
        <v>2937</v>
      </c>
      <c r="S596" s="55"/>
      <c r="T596" s="57"/>
      <c r="U596" s="55"/>
      <c r="V596" s="55"/>
      <c r="W596" s="61" t="s">
        <v>2938</v>
      </c>
      <c r="X596" s="61" t="s">
        <v>2939</v>
      </c>
      <c r="Y596" s="61" t="s">
        <v>2940</v>
      </c>
      <c r="Z596" s="166"/>
      <c r="AA596" s="166"/>
      <c r="AB596" s="166"/>
      <c r="AC596" s="166"/>
      <c r="AD596" s="166"/>
      <c r="AE596" s="166"/>
      <c r="AF596" s="166"/>
      <c r="AG596" s="166"/>
      <c r="AH596" s="166"/>
      <c r="AI596" s="166"/>
      <c r="AJ596" s="166"/>
      <c r="AK596" s="166"/>
      <c r="AL596" s="166"/>
      <c r="AM596" s="166"/>
      <c r="AN596" s="166"/>
      <c r="AO596" s="166"/>
      <c r="AP596" s="166"/>
      <c r="AQ596" s="166"/>
      <c r="AR596" s="166"/>
      <c r="AS596" s="166"/>
      <c r="AT596" s="166"/>
      <c r="AU596" s="166"/>
      <c r="AV596" s="166"/>
      <c r="AW596" s="166"/>
      <c r="AX596" s="166"/>
      <c r="AY596" s="166"/>
      <c r="AZ596" s="166"/>
      <c r="BA596" s="166"/>
      <c r="BB596" s="166"/>
      <c r="BC596" s="166"/>
      <c r="BD596" s="166"/>
      <c r="BE596" s="166"/>
      <c r="BF596" s="166"/>
      <c r="BG596" s="166"/>
      <c r="BH596" s="166"/>
      <c r="BI596" s="166"/>
      <c r="BJ596" s="166"/>
      <c r="BK596" s="166"/>
      <c r="BL596" s="166"/>
      <c r="BM596" s="166"/>
    </row>
    <row r="597" ht="22.5" customHeight="1">
      <c r="A597" s="45">
        <v>596.0</v>
      </c>
      <c r="B597" s="45" t="s">
        <v>237</v>
      </c>
      <c r="C597" s="47" t="b">
        <v>1</v>
      </c>
      <c r="D597" s="57"/>
      <c r="E597" s="50" t="s">
        <v>8227</v>
      </c>
      <c r="F597" s="50" t="s">
        <v>9983</v>
      </c>
      <c r="G597" s="50" t="s">
        <v>2747</v>
      </c>
      <c r="H597" s="51" t="s">
        <v>10002</v>
      </c>
      <c r="I597" s="45" t="s">
        <v>16085</v>
      </c>
      <c r="K597" s="61" t="s">
        <v>2941</v>
      </c>
      <c r="L597" s="61" t="s">
        <v>2942</v>
      </c>
      <c r="S597" s="55"/>
      <c r="T597" s="57"/>
      <c r="U597" s="55"/>
      <c r="V597" s="55"/>
      <c r="W597" s="61" t="s">
        <v>2943</v>
      </c>
      <c r="X597" s="61" t="s">
        <v>2944</v>
      </c>
      <c r="Y597" s="153"/>
      <c r="Z597" s="166"/>
      <c r="AA597" s="166"/>
      <c r="AB597" s="166"/>
      <c r="AC597" s="166"/>
      <c r="AD597" s="166"/>
      <c r="AE597" s="166"/>
      <c r="AF597" s="166"/>
      <c r="AG597" s="166"/>
      <c r="AH597" s="166"/>
      <c r="AI597" s="166"/>
      <c r="AJ597" s="166"/>
      <c r="AK597" s="166"/>
      <c r="AL597" s="166"/>
      <c r="AM597" s="166"/>
      <c r="AN597" s="166"/>
      <c r="AO597" s="166"/>
      <c r="AP597" s="166"/>
      <c r="AQ597" s="166"/>
      <c r="AR597" s="166"/>
      <c r="AS597" s="166"/>
      <c r="AT597" s="166"/>
      <c r="AU597" s="166"/>
      <c r="AV597" s="166"/>
      <c r="AW597" s="166"/>
      <c r="AX597" s="166"/>
      <c r="AY597" s="166"/>
      <c r="AZ597" s="166"/>
      <c r="BA597" s="166"/>
      <c r="BB597" s="166"/>
      <c r="BC597" s="166"/>
      <c r="BD597" s="166"/>
      <c r="BE597" s="166"/>
      <c r="BF597" s="166"/>
      <c r="BG597" s="166"/>
      <c r="BH597" s="166"/>
      <c r="BI597" s="166"/>
      <c r="BJ597" s="166"/>
      <c r="BK597" s="166"/>
      <c r="BL597" s="166"/>
      <c r="BM597" s="166"/>
    </row>
    <row r="598" ht="22.5" customHeight="1">
      <c r="A598" s="45">
        <v>597.0</v>
      </c>
      <c r="B598" s="45" t="s">
        <v>237</v>
      </c>
      <c r="C598" s="47" t="b">
        <v>1</v>
      </c>
      <c r="D598" s="57"/>
      <c r="E598" s="50" t="s">
        <v>8227</v>
      </c>
      <c r="F598" s="50" t="s">
        <v>9983</v>
      </c>
      <c r="G598" s="50" t="s">
        <v>2747</v>
      </c>
      <c r="H598" s="51" t="s">
        <v>10008</v>
      </c>
      <c r="I598" s="45" t="s">
        <v>16086</v>
      </c>
      <c r="K598" s="61" t="s">
        <v>2945</v>
      </c>
      <c r="L598" s="61" t="s">
        <v>2946</v>
      </c>
      <c r="S598" s="55"/>
      <c r="T598" s="57"/>
      <c r="U598" s="55"/>
      <c r="V598" s="55"/>
      <c r="W598" s="61" t="s">
        <v>2947</v>
      </c>
      <c r="X598" s="61" t="s">
        <v>2948</v>
      </c>
      <c r="Y598" s="145"/>
      <c r="Z598" s="166"/>
      <c r="AA598" s="166"/>
      <c r="AB598" s="166"/>
      <c r="AC598" s="166"/>
      <c r="AD598" s="166"/>
      <c r="AE598" s="166"/>
      <c r="AF598" s="166"/>
      <c r="AG598" s="166"/>
      <c r="AH598" s="166"/>
      <c r="AI598" s="166"/>
      <c r="AJ598" s="166"/>
      <c r="AK598" s="166"/>
      <c r="AL598" s="166"/>
      <c r="AM598" s="166"/>
      <c r="AN598" s="166"/>
      <c r="AO598" s="166"/>
      <c r="AP598" s="166"/>
      <c r="AQ598" s="166"/>
      <c r="AR598" s="166"/>
      <c r="AS598" s="166"/>
      <c r="AT598" s="166"/>
      <c r="AU598" s="166"/>
      <c r="AV598" s="166"/>
      <c r="AW598" s="166"/>
      <c r="AX598" s="166"/>
      <c r="AY598" s="166"/>
      <c r="AZ598" s="166"/>
      <c r="BA598" s="166"/>
      <c r="BB598" s="166"/>
      <c r="BC598" s="166"/>
      <c r="BD598" s="166"/>
      <c r="BE598" s="166"/>
      <c r="BF598" s="166"/>
      <c r="BG598" s="166"/>
      <c r="BH598" s="166"/>
      <c r="BI598" s="166"/>
      <c r="BJ598" s="166"/>
      <c r="BK598" s="166"/>
      <c r="BL598" s="166"/>
      <c r="BM598" s="166"/>
    </row>
    <row r="599" ht="22.5" customHeight="1">
      <c r="A599" s="45">
        <v>598.0</v>
      </c>
      <c r="B599" s="45" t="s">
        <v>237</v>
      </c>
      <c r="C599" s="47" t="b">
        <v>1</v>
      </c>
      <c r="D599" s="57"/>
      <c r="E599" s="50" t="s">
        <v>8227</v>
      </c>
      <c r="F599" s="50" t="s">
        <v>9983</v>
      </c>
      <c r="G599" s="50" t="s">
        <v>2747</v>
      </c>
      <c r="H599" s="51" t="s">
        <v>10014</v>
      </c>
      <c r="I599" s="45" t="s">
        <v>16087</v>
      </c>
      <c r="K599" s="61" t="s">
        <v>2949</v>
      </c>
      <c r="L599" s="61" t="s">
        <v>2950</v>
      </c>
      <c r="S599" s="55"/>
      <c r="T599" s="57"/>
      <c r="U599" s="55"/>
      <c r="V599" s="55"/>
      <c r="W599" s="61" t="s">
        <v>2951</v>
      </c>
      <c r="X599" s="61" t="s">
        <v>2952</v>
      </c>
      <c r="Y599" s="61" t="s">
        <v>2953</v>
      </c>
      <c r="Z599" s="166"/>
      <c r="AA599" s="166"/>
      <c r="AB599" s="166"/>
      <c r="AC599" s="166"/>
      <c r="AD599" s="166"/>
      <c r="AE599" s="166"/>
      <c r="AF599" s="166"/>
      <c r="AG599" s="166"/>
      <c r="AH599" s="166"/>
      <c r="AI599" s="166"/>
      <c r="AJ599" s="166"/>
      <c r="AK599" s="166"/>
      <c r="AL599" s="166"/>
      <c r="AM599" s="166"/>
      <c r="AN599" s="166"/>
      <c r="AO599" s="166"/>
      <c r="AP599" s="166"/>
      <c r="AQ599" s="166"/>
      <c r="AR599" s="166"/>
      <c r="AS599" s="166"/>
      <c r="AT599" s="166"/>
      <c r="AU599" s="166"/>
      <c r="AV599" s="166"/>
      <c r="AW599" s="166"/>
      <c r="AX599" s="166"/>
      <c r="AY599" s="166"/>
      <c r="AZ599" s="166"/>
      <c r="BA599" s="166"/>
      <c r="BB599" s="166"/>
      <c r="BC599" s="166"/>
      <c r="BD599" s="166"/>
      <c r="BE599" s="166"/>
      <c r="BF599" s="166"/>
      <c r="BG599" s="166"/>
      <c r="BH599" s="166"/>
      <c r="BI599" s="166"/>
      <c r="BJ599" s="166"/>
      <c r="BK599" s="166"/>
      <c r="BL599" s="166"/>
      <c r="BM599" s="166"/>
    </row>
    <row r="600" ht="22.5" customHeight="1">
      <c r="A600" s="45">
        <v>599.0</v>
      </c>
      <c r="B600" s="45" t="s">
        <v>237</v>
      </c>
      <c r="C600" s="47" t="b">
        <v>1</v>
      </c>
      <c r="D600" s="57"/>
      <c r="E600" s="50" t="s">
        <v>8227</v>
      </c>
      <c r="F600" s="50" t="s">
        <v>9983</v>
      </c>
      <c r="G600" s="50" t="s">
        <v>2747</v>
      </c>
      <c r="H600" s="51" t="s">
        <v>10020</v>
      </c>
      <c r="I600" s="45" t="s">
        <v>16088</v>
      </c>
      <c r="K600" s="61" t="s">
        <v>2954</v>
      </c>
      <c r="L600" s="61" t="s">
        <v>2955</v>
      </c>
      <c r="S600" s="55"/>
      <c r="T600" s="57"/>
      <c r="U600" s="55"/>
      <c r="V600" s="55"/>
      <c r="W600" s="61" t="s">
        <v>2956</v>
      </c>
      <c r="X600" s="61" t="s">
        <v>2957</v>
      </c>
      <c r="Y600" s="145"/>
      <c r="Z600" s="166"/>
      <c r="AA600" s="166"/>
      <c r="AB600" s="166"/>
      <c r="AC600" s="166"/>
      <c r="AD600" s="166"/>
      <c r="AE600" s="166"/>
      <c r="AF600" s="166"/>
      <c r="AG600" s="166"/>
      <c r="AH600" s="166"/>
      <c r="AI600" s="166"/>
      <c r="AJ600" s="166"/>
      <c r="AK600" s="166"/>
      <c r="AL600" s="166"/>
      <c r="AM600" s="166"/>
      <c r="AN600" s="166"/>
      <c r="AO600" s="166"/>
      <c r="AP600" s="166"/>
      <c r="AQ600" s="166"/>
      <c r="AR600" s="166"/>
      <c r="AS600" s="166"/>
      <c r="AT600" s="166"/>
      <c r="AU600" s="166"/>
      <c r="AV600" s="166"/>
      <c r="AW600" s="166"/>
      <c r="AX600" s="166"/>
      <c r="AY600" s="166"/>
      <c r="AZ600" s="166"/>
      <c r="BA600" s="166"/>
      <c r="BB600" s="166"/>
      <c r="BC600" s="166"/>
      <c r="BD600" s="166"/>
      <c r="BE600" s="166"/>
      <c r="BF600" s="166"/>
      <c r="BG600" s="166"/>
      <c r="BH600" s="166"/>
      <c r="BI600" s="166"/>
      <c r="BJ600" s="166"/>
      <c r="BK600" s="166"/>
      <c r="BL600" s="166"/>
      <c r="BM600" s="166"/>
    </row>
    <row r="601" ht="22.5" customHeight="1">
      <c r="A601" s="45">
        <v>600.0</v>
      </c>
      <c r="B601" s="45" t="s">
        <v>237</v>
      </c>
      <c r="C601" s="47" t="b">
        <v>1</v>
      </c>
      <c r="D601" s="57"/>
      <c r="E601" s="50" t="s">
        <v>8227</v>
      </c>
      <c r="F601" s="50" t="s">
        <v>9983</v>
      </c>
      <c r="G601" s="50" t="s">
        <v>2747</v>
      </c>
      <c r="H601" s="51" t="s">
        <v>10026</v>
      </c>
      <c r="I601" s="45" t="s">
        <v>16089</v>
      </c>
      <c r="K601" s="61" t="s">
        <v>2958</v>
      </c>
      <c r="L601" s="61" t="s">
        <v>2959</v>
      </c>
      <c r="S601" s="55"/>
      <c r="T601" s="57"/>
      <c r="U601" s="55"/>
      <c r="V601" s="55"/>
      <c r="W601" s="61" t="s">
        <v>2960</v>
      </c>
      <c r="X601" s="61" t="s">
        <v>2961</v>
      </c>
      <c r="Y601" s="61" t="s">
        <v>2962</v>
      </c>
      <c r="Z601" s="166"/>
      <c r="AA601" s="166"/>
      <c r="AB601" s="166"/>
      <c r="AC601" s="166"/>
      <c r="AD601" s="166"/>
      <c r="AE601" s="166"/>
      <c r="AF601" s="166"/>
      <c r="AG601" s="166"/>
      <c r="AH601" s="166"/>
      <c r="AI601" s="166"/>
      <c r="AJ601" s="166"/>
      <c r="AK601" s="166"/>
      <c r="AL601" s="166"/>
      <c r="AM601" s="166"/>
      <c r="AN601" s="166"/>
      <c r="AO601" s="166"/>
      <c r="AP601" s="166"/>
      <c r="AQ601" s="166"/>
      <c r="AR601" s="166"/>
      <c r="AS601" s="166"/>
      <c r="AT601" s="166"/>
      <c r="AU601" s="166"/>
      <c r="AV601" s="166"/>
      <c r="AW601" s="166"/>
      <c r="AX601" s="166"/>
      <c r="AY601" s="166"/>
      <c r="AZ601" s="166"/>
      <c r="BA601" s="166"/>
      <c r="BB601" s="166"/>
      <c r="BC601" s="166"/>
      <c r="BD601" s="166"/>
      <c r="BE601" s="166"/>
      <c r="BF601" s="166"/>
      <c r="BG601" s="166"/>
      <c r="BH601" s="166"/>
      <c r="BI601" s="166"/>
      <c r="BJ601" s="166"/>
      <c r="BK601" s="166"/>
      <c r="BL601" s="166"/>
      <c r="BM601" s="166"/>
    </row>
    <row r="602" ht="22.5" customHeight="1">
      <c r="A602" s="45">
        <v>601.0</v>
      </c>
      <c r="B602" s="45" t="s">
        <v>237</v>
      </c>
      <c r="C602" s="47" t="b">
        <v>1</v>
      </c>
      <c r="D602" s="57"/>
      <c r="E602" s="50" t="s">
        <v>8227</v>
      </c>
      <c r="F602" s="50" t="s">
        <v>9983</v>
      </c>
      <c r="G602" s="50" t="s">
        <v>2747</v>
      </c>
      <c r="H602" s="51" t="s">
        <v>10032</v>
      </c>
      <c r="I602" s="45" t="s">
        <v>16090</v>
      </c>
      <c r="K602" s="61" t="s">
        <v>2963</v>
      </c>
      <c r="L602" s="61" t="s">
        <v>2964</v>
      </c>
      <c r="S602" s="55"/>
      <c r="T602" s="57"/>
      <c r="U602" s="55"/>
      <c r="V602" s="55"/>
      <c r="W602" s="61" t="s">
        <v>2965</v>
      </c>
      <c r="X602" s="61" t="s">
        <v>2966</v>
      </c>
      <c r="Y602" s="153"/>
      <c r="Z602" s="166"/>
      <c r="AA602" s="166"/>
      <c r="AB602" s="166"/>
      <c r="AC602" s="166"/>
      <c r="AD602" s="166"/>
      <c r="AE602" s="166"/>
      <c r="AF602" s="166"/>
      <c r="AG602" s="166"/>
      <c r="AH602" s="166"/>
      <c r="AI602" s="166"/>
      <c r="AJ602" s="166"/>
      <c r="AK602" s="166"/>
      <c r="AL602" s="166"/>
      <c r="AM602" s="166"/>
      <c r="AN602" s="166"/>
      <c r="AO602" s="166"/>
      <c r="AP602" s="166"/>
      <c r="AQ602" s="166"/>
      <c r="AR602" s="166"/>
      <c r="AS602" s="166"/>
      <c r="AT602" s="166"/>
      <c r="AU602" s="166"/>
      <c r="AV602" s="166"/>
      <c r="AW602" s="166"/>
      <c r="AX602" s="166"/>
      <c r="AY602" s="166"/>
      <c r="AZ602" s="166"/>
      <c r="BA602" s="166"/>
      <c r="BB602" s="166"/>
      <c r="BC602" s="166"/>
      <c r="BD602" s="166"/>
      <c r="BE602" s="166"/>
      <c r="BF602" s="166"/>
      <c r="BG602" s="166"/>
      <c r="BH602" s="166"/>
      <c r="BI602" s="166"/>
      <c r="BJ602" s="166"/>
      <c r="BK602" s="166"/>
      <c r="BL602" s="166"/>
      <c r="BM602" s="166"/>
    </row>
    <row r="603" ht="22.5" customHeight="1">
      <c r="A603" s="45">
        <v>602.0</v>
      </c>
      <c r="B603" s="45" t="s">
        <v>237</v>
      </c>
      <c r="C603" s="47" t="b">
        <v>1</v>
      </c>
      <c r="D603" s="57"/>
      <c r="E603" s="50" t="s">
        <v>8227</v>
      </c>
      <c r="F603" s="50" t="s">
        <v>9983</v>
      </c>
      <c r="G603" s="50" t="s">
        <v>2747</v>
      </c>
      <c r="H603" s="51" t="s">
        <v>10038</v>
      </c>
      <c r="I603" s="45" t="s">
        <v>16088</v>
      </c>
      <c r="K603" s="61" t="s">
        <v>2967</v>
      </c>
      <c r="L603" s="61" t="s">
        <v>2968</v>
      </c>
      <c r="S603" s="55"/>
      <c r="T603" s="57"/>
      <c r="U603" s="55"/>
      <c r="V603" s="55"/>
      <c r="W603" s="61" t="s">
        <v>2969</v>
      </c>
      <c r="X603" s="61" t="s">
        <v>2970</v>
      </c>
      <c r="Y603" s="145"/>
      <c r="Z603" s="166"/>
      <c r="AA603" s="166"/>
      <c r="AB603" s="166"/>
      <c r="AC603" s="166"/>
      <c r="AD603" s="166"/>
      <c r="AE603" s="166"/>
      <c r="AF603" s="166"/>
      <c r="AG603" s="166"/>
      <c r="AH603" s="166"/>
      <c r="AI603" s="166"/>
      <c r="AJ603" s="166"/>
      <c r="AK603" s="166"/>
      <c r="AL603" s="166"/>
      <c r="AM603" s="166"/>
      <c r="AN603" s="166"/>
      <c r="AO603" s="166"/>
      <c r="AP603" s="166"/>
      <c r="AQ603" s="166"/>
      <c r="AR603" s="166"/>
      <c r="AS603" s="166"/>
      <c r="AT603" s="166"/>
      <c r="AU603" s="166"/>
      <c r="AV603" s="166"/>
      <c r="AW603" s="166"/>
      <c r="AX603" s="166"/>
      <c r="AY603" s="166"/>
      <c r="AZ603" s="166"/>
      <c r="BA603" s="166"/>
      <c r="BB603" s="166"/>
      <c r="BC603" s="166"/>
      <c r="BD603" s="166"/>
      <c r="BE603" s="166"/>
      <c r="BF603" s="166"/>
      <c r="BG603" s="166"/>
      <c r="BH603" s="166"/>
      <c r="BI603" s="166"/>
      <c r="BJ603" s="166"/>
      <c r="BK603" s="166"/>
      <c r="BL603" s="166"/>
      <c r="BM603" s="166"/>
    </row>
    <row r="604" ht="22.5" customHeight="1">
      <c r="A604" s="45">
        <v>603.0</v>
      </c>
      <c r="B604" s="45" t="s">
        <v>237</v>
      </c>
      <c r="C604" s="47" t="b">
        <v>1</v>
      </c>
      <c r="D604" s="57"/>
      <c r="E604" s="50" t="s">
        <v>8227</v>
      </c>
      <c r="F604" s="50" t="s">
        <v>9983</v>
      </c>
      <c r="G604" s="50" t="s">
        <v>556</v>
      </c>
      <c r="H604" s="51" t="s">
        <v>10043</v>
      </c>
      <c r="I604" s="45" t="s">
        <v>16091</v>
      </c>
      <c r="K604" s="61" t="s">
        <v>2971</v>
      </c>
      <c r="L604" s="61" t="s">
        <v>2972</v>
      </c>
      <c r="S604" s="55"/>
      <c r="T604" s="57"/>
      <c r="U604" s="55"/>
      <c r="V604" s="55"/>
      <c r="W604" s="61" t="s">
        <v>2973</v>
      </c>
      <c r="X604" s="61" t="s">
        <v>2974</v>
      </c>
      <c r="Y604" s="153"/>
      <c r="Z604" s="166"/>
      <c r="AA604" s="166"/>
      <c r="AB604" s="166"/>
      <c r="AC604" s="166"/>
      <c r="AD604" s="166"/>
      <c r="AE604" s="166"/>
      <c r="AF604" s="166"/>
      <c r="AG604" s="166"/>
      <c r="AH604" s="166"/>
      <c r="AI604" s="166"/>
      <c r="AJ604" s="166"/>
      <c r="AK604" s="166"/>
      <c r="AL604" s="166"/>
      <c r="AM604" s="166"/>
      <c r="AN604" s="166"/>
      <c r="AO604" s="166"/>
      <c r="AP604" s="166"/>
      <c r="AQ604" s="166"/>
      <c r="AR604" s="166"/>
      <c r="AS604" s="166"/>
      <c r="AT604" s="166"/>
      <c r="AU604" s="166"/>
      <c r="AV604" s="166"/>
      <c r="AW604" s="166"/>
      <c r="AX604" s="166"/>
      <c r="AY604" s="166"/>
      <c r="AZ604" s="166"/>
      <c r="BA604" s="166"/>
      <c r="BB604" s="166"/>
      <c r="BC604" s="166"/>
      <c r="BD604" s="166"/>
      <c r="BE604" s="166"/>
      <c r="BF604" s="166"/>
      <c r="BG604" s="166"/>
      <c r="BH604" s="166"/>
      <c r="BI604" s="166"/>
      <c r="BJ604" s="166"/>
      <c r="BK604" s="166"/>
      <c r="BL604" s="166"/>
      <c r="BM604" s="166"/>
    </row>
    <row r="605" ht="22.5" customHeight="1">
      <c r="A605" s="45">
        <v>604.0</v>
      </c>
      <c r="B605" s="45" t="s">
        <v>237</v>
      </c>
      <c r="C605" s="47" t="b">
        <v>1</v>
      </c>
      <c r="D605" s="57"/>
      <c r="E605" s="50" t="s">
        <v>8227</v>
      </c>
      <c r="F605" s="50" t="s">
        <v>9983</v>
      </c>
      <c r="G605" s="50" t="s">
        <v>4264</v>
      </c>
      <c r="H605" s="51" t="s">
        <v>10048</v>
      </c>
      <c r="I605" s="45" t="s">
        <v>16092</v>
      </c>
      <c r="K605" s="61" t="s">
        <v>2976</v>
      </c>
      <c r="L605" s="61" t="s">
        <v>2978</v>
      </c>
      <c r="S605" s="55"/>
      <c r="T605" s="57"/>
      <c r="U605" s="55"/>
      <c r="V605" s="55"/>
      <c r="W605" s="61" t="s">
        <v>2979</v>
      </c>
      <c r="X605" s="61" t="s">
        <v>2980</v>
      </c>
      <c r="Y605" s="145"/>
      <c r="Z605" s="166"/>
      <c r="AA605" s="166"/>
      <c r="AB605" s="166"/>
      <c r="AC605" s="166"/>
      <c r="AD605" s="166"/>
      <c r="AE605" s="166"/>
      <c r="AF605" s="166"/>
      <c r="AG605" s="166"/>
      <c r="AH605" s="166"/>
      <c r="AI605" s="166"/>
      <c r="AJ605" s="166"/>
      <c r="AK605" s="166"/>
      <c r="AL605" s="166"/>
      <c r="AM605" s="166"/>
      <c r="AN605" s="166"/>
      <c r="AO605" s="166"/>
      <c r="AP605" s="166"/>
      <c r="AQ605" s="166"/>
      <c r="AR605" s="166"/>
      <c r="AS605" s="166"/>
      <c r="AT605" s="166"/>
      <c r="AU605" s="166"/>
      <c r="AV605" s="166"/>
      <c r="AW605" s="166"/>
      <c r="AX605" s="166"/>
      <c r="AY605" s="166"/>
      <c r="AZ605" s="166"/>
      <c r="BA605" s="166"/>
      <c r="BB605" s="166"/>
      <c r="BC605" s="166"/>
      <c r="BD605" s="166"/>
      <c r="BE605" s="166"/>
      <c r="BF605" s="166"/>
      <c r="BG605" s="166"/>
      <c r="BH605" s="166"/>
      <c r="BI605" s="166"/>
      <c r="BJ605" s="166"/>
      <c r="BK605" s="166"/>
      <c r="BL605" s="166"/>
      <c r="BM605" s="166"/>
    </row>
    <row r="606" ht="22.5" customHeight="1">
      <c r="A606" s="45">
        <v>605.0</v>
      </c>
      <c r="B606" s="45" t="s">
        <v>237</v>
      </c>
      <c r="C606" s="47" t="b">
        <v>1</v>
      </c>
      <c r="D606" s="57"/>
      <c r="E606" s="50" t="s">
        <v>8227</v>
      </c>
      <c r="F606" s="50" t="s">
        <v>9983</v>
      </c>
      <c r="G606" s="50" t="s">
        <v>1446</v>
      </c>
      <c r="H606" s="51" t="s">
        <v>10053</v>
      </c>
      <c r="I606" s="45" t="s">
        <v>16093</v>
      </c>
      <c r="K606" s="61" t="s">
        <v>2981</v>
      </c>
      <c r="L606" s="61" t="s">
        <v>2982</v>
      </c>
      <c r="S606" s="55"/>
      <c r="T606" s="57"/>
      <c r="U606" s="55"/>
      <c r="V606" s="55"/>
      <c r="W606" s="61" t="s">
        <v>2983</v>
      </c>
      <c r="X606" s="61" t="s">
        <v>2984</v>
      </c>
      <c r="Y606" s="61" t="s">
        <v>2985</v>
      </c>
      <c r="Z606" s="166"/>
      <c r="AA606" s="166"/>
      <c r="AB606" s="166"/>
      <c r="AC606" s="166"/>
      <c r="AD606" s="166"/>
      <c r="AE606" s="166"/>
      <c r="AF606" s="166"/>
      <c r="AG606" s="166"/>
      <c r="AH606" s="166"/>
      <c r="AI606" s="166"/>
      <c r="AJ606" s="166"/>
      <c r="AK606" s="166"/>
      <c r="AL606" s="166"/>
      <c r="AM606" s="166"/>
      <c r="AN606" s="166"/>
      <c r="AO606" s="166"/>
      <c r="AP606" s="166"/>
      <c r="AQ606" s="166"/>
      <c r="AR606" s="166"/>
      <c r="AS606" s="166"/>
      <c r="AT606" s="166"/>
      <c r="AU606" s="166"/>
      <c r="AV606" s="166"/>
      <c r="AW606" s="166"/>
      <c r="AX606" s="166"/>
      <c r="AY606" s="166"/>
      <c r="AZ606" s="166"/>
      <c r="BA606" s="166"/>
      <c r="BB606" s="166"/>
      <c r="BC606" s="166"/>
      <c r="BD606" s="166"/>
      <c r="BE606" s="166"/>
      <c r="BF606" s="166"/>
      <c r="BG606" s="166"/>
      <c r="BH606" s="166"/>
      <c r="BI606" s="166"/>
      <c r="BJ606" s="166"/>
      <c r="BK606" s="166"/>
      <c r="BL606" s="166"/>
      <c r="BM606" s="166"/>
    </row>
    <row r="607" ht="22.5" customHeight="1">
      <c r="A607" s="45">
        <v>606.0</v>
      </c>
      <c r="B607" s="45" t="s">
        <v>237</v>
      </c>
      <c r="C607" s="47" t="b">
        <v>1</v>
      </c>
      <c r="D607" s="57"/>
      <c r="E607" s="50" t="s">
        <v>8227</v>
      </c>
      <c r="F607" s="50" t="s">
        <v>9983</v>
      </c>
      <c r="G607" s="50" t="s">
        <v>1446</v>
      </c>
      <c r="H607" s="51" t="s">
        <v>10061</v>
      </c>
      <c r="I607" s="45" t="s">
        <v>16094</v>
      </c>
      <c r="K607" s="61" t="s">
        <v>2986</v>
      </c>
      <c r="L607" s="61" t="s">
        <v>2987</v>
      </c>
      <c r="S607" s="55"/>
      <c r="T607" s="57"/>
      <c r="U607" s="55"/>
      <c r="V607" s="55"/>
      <c r="W607" s="61" t="s">
        <v>2988</v>
      </c>
      <c r="X607" s="61" t="s">
        <v>2989</v>
      </c>
      <c r="Y607" s="153"/>
      <c r="Z607" s="166"/>
      <c r="AA607" s="166"/>
      <c r="AB607" s="166"/>
      <c r="AC607" s="166"/>
      <c r="AD607" s="166"/>
      <c r="AE607" s="166"/>
      <c r="AF607" s="166"/>
      <c r="AG607" s="166"/>
      <c r="AH607" s="166"/>
      <c r="AI607" s="166"/>
      <c r="AJ607" s="166"/>
      <c r="AK607" s="166"/>
      <c r="AL607" s="166"/>
      <c r="AM607" s="166"/>
      <c r="AN607" s="166"/>
      <c r="AO607" s="166"/>
      <c r="AP607" s="166"/>
      <c r="AQ607" s="166"/>
      <c r="AR607" s="166"/>
      <c r="AS607" s="166"/>
      <c r="AT607" s="166"/>
      <c r="AU607" s="166"/>
      <c r="AV607" s="166"/>
      <c r="AW607" s="166"/>
      <c r="AX607" s="166"/>
      <c r="AY607" s="166"/>
      <c r="AZ607" s="166"/>
      <c r="BA607" s="166"/>
      <c r="BB607" s="166"/>
      <c r="BC607" s="166"/>
      <c r="BD607" s="166"/>
      <c r="BE607" s="166"/>
      <c r="BF607" s="166"/>
      <c r="BG607" s="166"/>
      <c r="BH607" s="166"/>
      <c r="BI607" s="166"/>
      <c r="BJ607" s="166"/>
      <c r="BK607" s="166"/>
      <c r="BL607" s="166"/>
      <c r="BM607" s="166"/>
    </row>
    <row r="608" ht="22.5" customHeight="1">
      <c r="A608" s="45">
        <v>607.0</v>
      </c>
      <c r="B608" s="45" t="s">
        <v>237</v>
      </c>
      <c r="C608" s="47" t="b">
        <v>1</v>
      </c>
      <c r="D608" s="57"/>
      <c r="E608" s="50" t="s">
        <v>8227</v>
      </c>
      <c r="F608" s="50" t="s">
        <v>9983</v>
      </c>
      <c r="G608" s="50" t="s">
        <v>1446</v>
      </c>
      <c r="H608" s="51" t="s">
        <v>10066</v>
      </c>
      <c r="I608" s="45" t="s">
        <v>16095</v>
      </c>
      <c r="K608" s="61" t="s">
        <v>2990</v>
      </c>
      <c r="L608" s="61" t="s">
        <v>2991</v>
      </c>
      <c r="S608" s="55"/>
      <c r="T608" s="57"/>
      <c r="U608" s="55"/>
      <c r="V608" s="55"/>
      <c r="W608" s="61" t="s">
        <v>2992</v>
      </c>
      <c r="X608" s="61" t="s">
        <v>2993</v>
      </c>
      <c r="Y608" s="145"/>
      <c r="Z608" s="166"/>
      <c r="AA608" s="166"/>
      <c r="AB608" s="166"/>
      <c r="AC608" s="166"/>
      <c r="AD608" s="166"/>
      <c r="AE608" s="166"/>
      <c r="AF608" s="166"/>
      <c r="AG608" s="166"/>
      <c r="AH608" s="166"/>
      <c r="AI608" s="166"/>
      <c r="AJ608" s="166"/>
      <c r="AK608" s="166"/>
      <c r="AL608" s="166"/>
      <c r="AM608" s="166"/>
      <c r="AN608" s="166"/>
      <c r="AO608" s="166"/>
      <c r="AP608" s="166"/>
      <c r="AQ608" s="166"/>
      <c r="AR608" s="166"/>
      <c r="AS608" s="166"/>
      <c r="AT608" s="166"/>
      <c r="AU608" s="166"/>
      <c r="AV608" s="166"/>
      <c r="AW608" s="166"/>
      <c r="AX608" s="166"/>
      <c r="AY608" s="166"/>
      <c r="AZ608" s="166"/>
      <c r="BA608" s="166"/>
      <c r="BB608" s="166"/>
      <c r="BC608" s="166"/>
      <c r="BD608" s="166"/>
      <c r="BE608" s="166"/>
      <c r="BF608" s="166"/>
      <c r="BG608" s="166"/>
      <c r="BH608" s="166"/>
      <c r="BI608" s="166"/>
      <c r="BJ608" s="166"/>
      <c r="BK608" s="166"/>
      <c r="BL608" s="166"/>
      <c r="BM608" s="166"/>
    </row>
    <row r="609" ht="22.5" customHeight="1">
      <c r="A609" s="45">
        <v>608.0</v>
      </c>
      <c r="B609" s="45" t="s">
        <v>237</v>
      </c>
      <c r="C609" s="47" t="b">
        <v>1</v>
      </c>
      <c r="D609" s="57"/>
      <c r="E609" s="50" t="s">
        <v>8227</v>
      </c>
      <c r="F609" s="50" t="s">
        <v>9983</v>
      </c>
      <c r="G609" s="50" t="s">
        <v>1446</v>
      </c>
      <c r="H609" s="51" t="s">
        <v>10072</v>
      </c>
      <c r="I609" s="45" t="s">
        <v>16096</v>
      </c>
      <c r="K609" s="61" t="s">
        <v>2994</v>
      </c>
      <c r="L609" s="61" t="s">
        <v>2995</v>
      </c>
      <c r="S609" s="55"/>
      <c r="T609" s="57"/>
      <c r="U609" s="55"/>
      <c r="V609" s="55"/>
      <c r="W609" s="61" t="s">
        <v>2996</v>
      </c>
      <c r="X609" s="61" t="s">
        <v>2997</v>
      </c>
      <c r="Y609" s="153"/>
      <c r="Z609" s="166"/>
      <c r="AA609" s="166"/>
      <c r="AB609" s="166"/>
      <c r="AC609" s="166"/>
      <c r="AD609" s="166"/>
      <c r="AE609" s="166"/>
      <c r="AF609" s="166"/>
      <c r="AG609" s="166"/>
      <c r="AH609" s="166"/>
      <c r="AI609" s="166"/>
      <c r="AJ609" s="166"/>
      <c r="AK609" s="166"/>
      <c r="AL609" s="166"/>
      <c r="AM609" s="166"/>
      <c r="AN609" s="166"/>
      <c r="AO609" s="166"/>
      <c r="AP609" s="166"/>
      <c r="AQ609" s="166"/>
      <c r="AR609" s="166"/>
      <c r="AS609" s="166"/>
      <c r="AT609" s="166"/>
      <c r="AU609" s="166"/>
      <c r="AV609" s="166"/>
      <c r="AW609" s="166"/>
      <c r="AX609" s="166"/>
      <c r="AY609" s="166"/>
      <c r="AZ609" s="166"/>
      <c r="BA609" s="166"/>
      <c r="BB609" s="166"/>
      <c r="BC609" s="166"/>
      <c r="BD609" s="166"/>
      <c r="BE609" s="166"/>
      <c r="BF609" s="166"/>
      <c r="BG609" s="166"/>
      <c r="BH609" s="166"/>
      <c r="BI609" s="166"/>
      <c r="BJ609" s="166"/>
      <c r="BK609" s="166"/>
      <c r="BL609" s="166"/>
      <c r="BM609" s="166"/>
    </row>
    <row r="610" ht="22.5" customHeight="1">
      <c r="A610" s="45">
        <v>609.0</v>
      </c>
      <c r="B610" s="45" t="s">
        <v>237</v>
      </c>
      <c r="C610" s="47" t="b">
        <v>1</v>
      </c>
      <c r="D610" s="57"/>
      <c r="E610" s="50" t="s">
        <v>8227</v>
      </c>
      <c r="F610" s="50" t="s">
        <v>9983</v>
      </c>
      <c r="G610" s="50" t="s">
        <v>1446</v>
      </c>
      <c r="H610" s="51" t="s">
        <v>10078</v>
      </c>
      <c r="I610" s="45" t="s">
        <v>16097</v>
      </c>
      <c r="K610" s="61" t="s">
        <v>2998</v>
      </c>
      <c r="L610" s="61" t="s">
        <v>2999</v>
      </c>
      <c r="S610" s="55"/>
      <c r="T610" s="57"/>
      <c r="U610" s="55"/>
      <c r="V610" s="55"/>
      <c r="W610" s="61" t="s">
        <v>3000</v>
      </c>
      <c r="X610" s="61" t="s">
        <v>3001</v>
      </c>
      <c r="Y610" s="61" t="s">
        <v>3002</v>
      </c>
      <c r="Z610" s="166"/>
      <c r="AA610" s="166"/>
      <c r="AB610" s="166"/>
      <c r="AC610" s="166"/>
      <c r="AD610" s="166"/>
      <c r="AE610" s="166"/>
      <c r="AF610" s="166"/>
      <c r="AG610" s="166"/>
      <c r="AH610" s="166"/>
      <c r="AI610" s="166"/>
      <c r="AJ610" s="166"/>
      <c r="AK610" s="166"/>
      <c r="AL610" s="166"/>
      <c r="AM610" s="166"/>
      <c r="AN610" s="166"/>
      <c r="AO610" s="166"/>
      <c r="AP610" s="166"/>
      <c r="AQ610" s="166"/>
      <c r="AR610" s="166"/>
      <c r="AS610" s="166"/>
      <c r="AT610" s="166"/>
      <c r="AU610" s="166"/>
      <c r="AV610" s="166"/>
      <c r="AW610" s="166"/>
      <c r="AX610" s="166"/>
      <c r="AY610" s="166"/>
      <c r="AZ610" s="166"/>
      <c r="BA610" s="166"/>
      <c r="BB610" s="166"/>
      <c r="BC610" s="166"/>
      <c r="BD610" s="166"/>
      <c r="BE610" s="166"/>
      <c r="BF610" s="166"/>
      <c r="BG610" s="166"/>
      <c r="BH610" s="166"/>
      <c r="BI610" s="166"/>
      <c r="BJ610" s="166"/>
      <c r="BK610" s="166"/>
      <c r="BL610" s="166"/>
      <c r="BM610" s="166"/>
    </row>
    <row r="611" ht="22.5" customHeight="1">
      <c r="A611" s="45">
        <v>610.0</v>
      </c>
      <c r="B611" s="45" t="s">
        <v>237</v>
      </c>
      <c r="C611" s="47" t="b">
        <v>1</v>
      </c>
      <c r="D611" s="57"/>
      <c r="E611" s="50" t="s">
        <v>8227</v>
      </c>
      <c r="F611" s="50" t="s">
        <v>9983</v>
      </c>
      <c r="G611" s="50" t="s">
        <v>1446</v>
      </c>
      <c r="H611" s="51" t="s">
        <v>10085</v>
      </c>
      <c r="I611" s="45" t="s">
        <v>16098</v>
      </c>
      <c r="K611" s="61" t="s">
        <v>3003</v>
      </c>
      <c r="L611" s="61" t="s">
        <v>3004</v>
      </c>
      <c r="S611" s="55"/>
      <c r="T611" s="57"/>
      <c r="U611" s="55"/>
      <c r="V611" s="55"/>
      <c r="W611" s="61" t="s">
        <v>3005</v>
      </c>
      <c r="X611" s="61" t="s">
        <v>3006</v>
      </c>
      <c r="Y611" s="153"/>
      <c r="Z611" s="166"/>
      <c r="AA611" s="166"/>
      <c r="AB611" s="166"/>
      <c r="AC611" s="166"/>
      <c r="AD611" s="166"/>
      <c r="AE611" s="166"/>
      <c r="AF611" s="166"/>
      <c r="AG611" s="166"/>
      <c r="AH611" s="166"/>
      <c r="AI611" s="166"/>
      <c r="AJ611" s="166"/>
      <c r="AK611" s="166"/>
      <c r="AL611" s="166"/>
      <c r="AM611" s="166"/>
      <c r="AN611" s="166"/>
      <c r="AO611" s="166"/>
      <c r="AP611" s="166"/>
      <c r="AQ611" s="166"/>
      <c r="AR611" s="166"/>
      <c r="AS611" s="166"/>
      <c r="AT611" s="166"/>
      <c r="AU611" s="166"/>
      <c r="AV611" s="166"/>
      <c r="AW611" s="166"/>
      <c r="AX611" s="166"/>
      <c r="AY611" s="166"/>
      <c r="AZ611" s="166"/>
      <c r="BA611" s="166"/>
      <c r="BB611" s="166"/>
      <c r="BC611" s="166"/>
      <c r="BD611" s="166"/>
      <c r="BE611" s="166"/>
      <c r="BF611" s="166"/>
      <c r="BG611" s="166"/>
      <c r="BH611" s="166"/>
      <c r="BI611" s="166"/>
      <c r="BJ611" s="166"/>
      <c r="BK611" s="166"/>
      <c r="BL611" s="166"/>
      <c r="BM611" s="166"/>
    </row>
    <row r="612" ht="22.5" customHeight="1">
      <c r="A612" s="45">
        <v>611.0</v>
      </c>
      <c r="B612" s="45" t="s">
        <v>237</v>
      </c>
      <c r="C612" s="47" t="b">
        <v>1</v>
      </c>
      <c r="D612" s="57"/>
      <c r="E612" s="50" t="s">
        <v>8227</v>
      </c>
      <c r="F612" s="50" t="s">
        <v>10090</v>
      </c>
      <c r="G612" s="50" t="s">
        <v>1866</v>
      </c>
      <c r="H612" s="51" t="s">
        <v>10091</v>
      </c>
      <c r="I612" s="45" t="s">
        <v>16099</v>
      </c>
      <c r="K612" s="61" t="s">
        <v>3007</v>
      </c>
      <c r="L612" s="61" t="s">
        <v>3008</v>
      </c>
      <c r="S612" s="55"/>
      <c r="T612" s="57"/>
      <c r="U612" s="55"/>
      <c r="V612" s="55"/>
      <c r="W612" s="61" t="s">
        <v>3009</v>
      </c>
      <c r="X612" s="61" t="s">
        <v>3010</v>
      </c>
      <c r="Y612" s="153"/>
      <c r="Z612" s="166"/>
      <c r="AA612" s="166"/>
      <c r="AB612" s="166"/>
      <c r="AC612" s="166"/>
      <c r="AD612" s="166"/>
      <c r="AE612" s="166"/>
      <c r="AF612" s="166"/>
      <c r="AG612" s="166"/>
      <c r="AH612" s="166"/>
      <c r="AI612" s="166"/>
      <c r="AJ612" s="166"/>
      <c r="AK612" s="166"/>
      <c r="AL612" s="166"/>
      <c r="AM612" s="166"/>
      <c r="AN612" s="166"/>
      <c r="AO612" s="166"/>
      <c r="AP612" s="166"/>
      <c r="AQ612" s="166"/>
      <c r="AR612" s="166"/>
      <c r="AS612" s="166"/>
      <c r="AT612" s="166"/>
      <c r="AU612" s="166"/>
      <c r="AV612" s="166"/>
      <c r="AW612" s="166"/>
      <c r="AX612" s="166"/>
      <c r="AY612" s="166"/>
      <c r="AZ612" s="166"/>
      <c r="BA612" s="166"/>
      <c r="BB612" s="166"/>
      <c r="BC612" s="166"/>
      <c r="BD612" s="166"/>
      <c r="BE612" s="166"/>
      <c r="BF612" s="166"/>
      <c r="BG612" s="166"/>
      <c r="BH612" s="166"/>
      <c r="BI612" s="166"/>
      <c r="BJ612" s="166"/>
      <c r="BK612" s="166"/>
      <c r="BL612" s="166"/>
      <c r="BM612" s="166"/>
    </row>
    <row r="613" ht="22.5" customHeight="1">
      <c r="A613" s="45">
        <v>612.0</v>
      </c>
      <c r="B613" s="45" t="s">
        <v>237</v>
      </c>
      <c r="C613" s="47" t="b">
        <v>1</v>
      </c>
      <c r="D613" s="57"/>
      <c r="E613" s="50" t="s">
        <v>8227</v>
      </c>
      <c r="F613" s="50" t="s">
        <v>10090</v>
      </c>
      <c r="G613" s="50" t="s">
        <v>1866</v>
      </c>
      <c r="H613" s="51" t="s">
        <v>10096</v>
      </c>
      <c r="I613" s="45" t="s">
        <v>16100</v>
      </c>
      <c r="K613" s="61" t="s">
        <v>3011</v>
      </c>
      <c r="L613" s="61" t="s">
        <v>3012</v>
      </c>
      <c r="S613" s="55"/>
      <c r="T613" s="57"/>
      <c r="U613" s="55"/>
      <c r="V613" s="55"/>
      <c r="W613" s="61" t="s">
        <v>3013</v>
      </c>
      <c r="X613" s="61" t="s">
        <v>3014</v>
      </c>
      <c r="Y613" s="145"/>
      <c r="Z613" s="166"/>
      <c r="AA613" s="166"/>
      <c r="AB613" s="166"/>
      <c r="AC613" s="166"/>
      <c r="AD613" s="166"/>
      <c r="AE613" s="166"/>
      <c r="AF613" s="166"/>
      <c r="AG613" s="166"/>
      <c r="AH613" s="166"/>
      <c r="AI613" s="166"/>
      <c r="AJ613" s="166"/>
      <c r="AK613" s="166"/>
      <c r="AL613" s="166"/>
      <c r="AM613" s="166"/>
      <c r="AN613" s="166"/>
      <c r="AO613" s="166"/>
      <c r="AP613" s="166"/>
      <c r="AQ613" s="166"/>
      <c r="AR613" s="166"/>
      <c r="AS613" s="166"/>
      <c r="AT613" s="166"/>
      <c r="AU613" s="166"/>
      <c r="AV613" s="166"/>
      <c r="AW613" s="166"/>
      <c r="AX613" s="166"/>
      <c r="AY613" s="166"/>
      <c r="AZ613" s="166"/>
      <c r="BA613" s="166"/>
      <c r="BB613" s="166"/>
      <c r="BC613" s="166"/>
      <c r="BD613" s="166"/>
      <c r="BE613" s="166"/>
      <c r="BF613" s="166"/>
      <c r="BG613" s="166"/>
      <c r="BH613" s="166"/>
      <c r="BI613" s="166"/>
      <c r="BJ613" s="166"/>
      <c r="BK613" s="166"/>
      <c r="BL613" s="166"/>
      <c r="BM613" s="166"/>
    </row>
    <row r="614" ht="22.5" customHeight="1">
      <c r="A614" s="45">
        <v>613.0</v>
      </c>
      <c r="B614" s="87" t="s">
        <v>237</v>
      </c>
      <c r="C614" s="88" t="b">
        <v>1</v>
      </c>
      <c r="D614" s="89"/>
      <c r="E614" s="89" t="s">
        <v>8227</v>
      </c>
      <c r="F614" s="89" t="s">
        <v>10090</v>
      </c>
      <c r="G614" s="89" t="s">
        <v>1446</v>
      </c>
      <c r="H614" s="87" t="s">
        <v>10101</v>
      </c>
      <c r="I614" s="87" t="s">
        <v>10102</v>
      </c>
      <c r="J614" s="90"/>
      <c r="K614" s="87" t="s">
        <v>10103</v>
      </c>
      <c r="L614" s="87" t="s">
        <v>10104</v>
      </c>
      <c r="M614" s="90"/>
      <c r="N614" s="90"/>
      <c r="O614" s="90"/>
      <c r="S614" s="55"/>
      <c r="T614" s="57"/>
      <c r="U614" s="55"/>
      <c r="V614" s="55"/>
      <c r="W614" s="87" t="s">
        <v>10105</v>
      </c>
      <c r="X614" s="87" t="s">
        <v>10106</v>
      </c>
      <c r="Y614" s="87" t="s">
        <v>10107</v>
      </c>
      <c r="Z614" s="127"/>
      <c r="AA614" s="166"/>
      <c r="AB614" s="166"/>
      <c r="AC614" s="166"/>
      <c r="AD614" s="166"/>
      <c r="AE614" s="166"/>
      <c r="AF614" s="166"/>
      <c r="AG614" s="166"/>
      <c r="AH614" s="166"/>
      <c r="AI614" s="166"/>
      <c r="AJ614" s="166"/>
      <c r="AK614" s="166"/>
      <c r="AL614" s="166"/>
      <c r="AM614" s="166"/>
      <c r="AN614" s="166"/>
      <c r="AO614" s="166"/>
      <c r="AP614" s="166"/>
      <c r="AQ614" s="166"/>
      <c r="AR614" s="166"/>
      <c r="AS614" s="166"/>
      <c r="AT614" s="166"/>
      <c r="AU614" s="166"/>
      <c r="AV614" s="166"/>
      <c r="AW614" s="166"/>
      <c r="AX614" s="166"/>
      <c r="AY614" s="166"/>
      <c r="AZ614" s="166"/>
      <c r="BA614" s="166"/>
      <c r="BB614" s="166"/>
      <c r="BC614" s="166"/>
      <c r="BD614" s="166"/>
      <c r="BE614" s="166"/>
      <c r="BF614" s="166"/>
      <c r="BG614" s="166"/>
      <c r="BH614" s="166"/>
      <c r="BI614" s="166"/>
      <c r="BJ614" s="166"/>
      <c r="BK614" s="166"/>
      <c r="BL614" s="166"/>
      <c r="BM614" s="166"/>
    </row>
    <row r="615" ht="22.5" customHeight="1">
      <c r="A615" s="45">
        <v>614.0</v>
      </c>
      <c r="B615" s="45" t="s">
        <v>237</v>
      </c>
      <c r="C615" s="47" t="b">
        <v>1</v>
      </c>
      <c r="D615" s="57"/>
      <c r="E615" s="50" t="s">
        <v>8227</v>
      </c>
      <c r="F615" s="50" t="s">
        <v>10108</v>
      </c>
      <c r="G615" s="50" t="s">
        <v>1399</v>
      </c>
      <c r="H615" s="51" t="s">
        <v>10109</v>
      </c>
      <c r="I615" s="45" t="s">
        <v>16101</v>
      </c>
      <c r="K615" s="61" t="s">
        <v>3020</v>
      </c>
      <c r="L615" s="61" t="s">
        <v>3021</v>
      </c>
      <c r="S615" s="55"/>
      <c r="T615" s="57"/>
      <c r="U615" s="55"/>
      <c r="V615" s="55"/>
      <c r="W615" s="61" t="s">
        <v>3022</v>
      </c>
      <c r="X615" s="61" t="s">
        <v>3023</v>
      </c>
      <c r="Y615" s="61" t="s">
        <v>3024</v>
      </c>
      <c r="Z615" s="166"/>
      <c r="AA615" s="166"/>
      <c r="AB615" s="166"/>
      <c r="AC615" s="166"/>
      <c r="AD615" s="166"/>
      <c r="AE615" s="166"/>
      <c r="AF615" s="166"/>
      <c r="AG615" s="166"/>
      <c r="AH615" s="166"/>
      <c r="AI615" s="166"/>
      <c r="AJ615" s="166"/>
      <c r="AK615" s="166"/>
      <c r="AL615" s="166"/>
      <c r="AM615" s="166"/>
      <c r="AN615" s="166"/>
      <c r="AO615" s="166"/>
      <c r="AP615" s="166"/>
      <c r="AQ615" s="166"/>
      <c r="AR615" s="166"/>
      <c r="AS615" s="166"/>
      <c r="AT615" s="166"/>
      <c r="AU615" s="166"/>
      <c r="AV615" s="166"/>
      <c r="AW615" s="166"/>
      <c r="AX615" s="166"/>
      <c r="AY615" s="166"/>
      <c r="AZ615" s="166"/>
      <c r="BA615" s="166"/>
      <c r="BB615" s="166"/>
      <c r="BC615" s="166"/>
      <c r="BD615" s="166"/>
      <c r="BE615" s="166"/>
      <c r="BF615" s="166"/>
      <c r="BG615" s="166"/>
      <c r="BH615" s="166"/>
      <c r="BI615" s="166"/>
      <c r="BJ615" s="166"/>
      <c r="BK615" s="166"/>
      <c r="BL615" s="166"/>
      <c r="BM615" s="166"/>
    </row>
    <row r="616" ht="22.5" customHeight="1">
      <c r="A616" s="45">
        <v>615.0</v>
      </c>
      <c r="B616" s="45" t="s">
        <v>237</v>
      </c>
      <c r="C616" s="47" t="b">
        <v>1</v>
      </c>
      <c r="D616" s="57"/>
      <c r="E616" s="50" t="s">
        <v>8227</v>
      </c>
      <c r="F616" s="50" t="s">
        <v>10116</v>
      </c>
      <c r="G616" s="50" t="s">
        <v>1772</v>
      </c>
      <c r="H616" s="51" t="s">
        <v>10117</v>
      </c>
      <c r="I616" s="45" t="s">
        <v>16102</v>
      </c>
      <c r="K616" s="61" t="s">
        <v>3025</v>
      </c>
      <c r="L616" s="61" t="s">
        <v>3027</v>
      </c>
      <c r="S616" s="55"/>
      <c r="T616" s="57"/>
      <c r="U616" s="55"/>
      <c r="V616" s="55"/>
      <c r="W616" s="61" t="s">
        <v>3028</v>
      </c>
      <c r="X616" s="61" t="s">
        <v>3029</v>
      </c>
      <c r="Y616" s="145"/>
      <c r="Z616" s="166"/>
      <c r="AA616" s="166"/>
      <c r="AB616" s="166"/>
      <c r="AC616" s="166"/>
      <c r="AD616" s="166"/>
      <c r="AE616" s="166"/>
      <c r="AF616" s="166"/>
      <c r="AG616" s="166"/>
      <c r="AH616" s="166"/>
      <c r="AI616" s="166"/>
      <c r="AJ616" s="166"/>
      <c r="AK616" s="166"/>
      <c r="AL616" s="166"/>
      <c r="AM616" s="166"/>
      <c r="AN616" s="166"/>
      <c r="AO616" s="166"/>
      <c r="AP616" s="166"/>
      <c r="AQ616" s="166"/>
      <c r="AR616" s="166"/>
      <c r="AS616" s="166"/>
      <c r="AT616" s="166"/>
      <c r="AU616" s="166"/>
      <c r="AV616" s="166"/>
      <c r="AW616" s="166"/>
      <c r="AX616" s="166"/>
      <c r="AY616" s="166"/>
      <c r="AZ616" s="166"/>
      <c r="BA616" s="166"/>
      <c r="BB616" s="166"/>
      <c r="BC616" s="166"/>
      <c r="BD616" s="166"/>
      <c r="BE616" s="166"/>
      <c r="BF616" s="166"/>
      <c r="BG616" s="166"/>
      <c r="BH616" s="166"/>
      <c r="BI616" s="166"/>
      <c r="BJ616" s="166"/>
      <c r="BK616" s="166"/>
      <c r="BL616" s="166"/>
      <c r="BM616" s="166"/>
    </row>
    <row r="617" ht="22.5" customHeight="1">
      <c r="A617" s="45">
        <v>616.0</v>
      </c>
      <c r="B617" s="45" t="s">
        <v>237</v>
      </c>
      <c r="C617" s="47" t="b">
        <v>1</v>
      </c>
      <c r="D617" s="57"/>
      <c r="E617" s="50" t="s">
        <v>8227</v>
      </c>
      <c r="F617" s="50" t="s">
        <v>10116</v>
      </c>
      <c r="G617" s="50" t="s">
        <v>1772</v>
      </c>
      <c r="H617" s="51" t="s">
        <v>10123</v>
      </c>
      <c r="I617" s="45" t="s">
        <v>16103</v>
      </c>
      <c r="K617" s="61" t="s">
        <v>3031</v>
      </c>
      <c r="L617" s="61" t="s">
        <v>3032</v>
      </c>
      <c r="S617" s="55"/>
      <c r="T617" s="57"/>
      <c r="U617" s="55"/>
      <c r="V617" s="55"/>
      <c r="W617" s="61" t="s">
        <v>3033</v>
      </c>
      <c r="X617" s="61" t="s">
        <v>3034</v>
      </c>
      <c r="Y617" s="153"/>
      <c r="Z617" s="166"/>
      <c r="AA617" s="166"/>
      <c r="AB617" s="166"/>
      <c r="AC617" s="166"/>
      <c r="AD617" s="166"/>
      <c r="AE617" s="166"/>
      <c r="AF617" s="166"/>
      <c r="AG617" s="166"/>
      <c r="AH617" s="166"/>
      <c r="AI617" s="166"/>
      <c r="AJ617" s="166"/>
      <c r="AK617" s="166"/>
      <c r="AL617" s="166"/>
      <c r="AM617" s="166"/>
      <c r="AN617" s="166"/>
      <c r="AO617" s="166"/>
      <c r="AP617" s="166"/>
      <c r="AQ617" s="166"/>
      <c r="AR617" s="166"/>
      <c r="AS617" s="166"/>
      <c r="AT617" s="166"/>
      <c r="AU617" s="166"/>
      <c r="AV617" s="166"/>
      <c r="AW617" s="166"/>
      <c r="AX617" s="166"/>
      <c r="AY617" s="166"/>
      <c r="AZ617" s="166"/>
      <c r="BA617" s="166"/>
      <c r="BB617" s="166"/>
      <c r="BC617" s="166"/>
      <c r="BD617" s="166"/>
      <c r="BE617" s="166"/>
      <c r="BF617" s="166"/>
      <c r="BG617" s="166"/>
      <c r="BH617" s="166"/>
      <c r="BI617" s="166"/>
      <c r="BJ617" s="166"/>
      <c r="BK617" s="166"/>
      <c r="BL617" s="166"/>
      <c r="BM617" s="166"/>
    </row>
    <row r="618" ht="22.5" customHeight="1">
      <c r="A618" s="45">
        <v>617.0</v>
      </c>
      <c r="B618" s="45" t="s">
        <v>237</v>
      </c>
      <c r="C618" s="47" t="b">
        <v>1</v>
      </c>
      <c r="D618" s="57"/>
      <c r="E618" s="50" t="s">
        <v>8227</v>
      </c>
      <c r="F618" s="50" t="s">
        <v>10116</v>
      </c>
      <c r="G618" s="50" t="s">
        <v>1823</v>
      </c>
      <c r="H618" s="51" t="s">
        <v>10128</v>
      </c>
      <c r="I618" s="45" t="s">
        <v>16104</v>
      </c>
      <c r="K618" s="61" t="s">
        <v>3035</v>
      </c>
      <c r="L618" s="61" t="s">
        <v>3036</v>
      </c>
      <c r="S618" s="55"/>
      <c r="T618" s="57"/>
      <c r="U618" s="55"/>
      <c r="V618" s="55"/>
      <c r="W618" s="61" t="s">
        <v>3037</v>
      </c>
      <c r="X618" s="61" t="s">
        <v>3038</v>
      </c>
      <c r="Y618" s="61" t="s">
        <v>3039</v>
      </c>
      <c r="Z618" s="166"/>
      <c r="AA618" s="166"/>
      <c r="AB618" s="166"/>
      <c r="AC618" s="166"/>
      <c r="AD618" s="166"/>
      <c r="AE618" s="166"/>
      <c r="AF618" s="166"/>
      <c r="AG618" s="166"/>
      <c r="AH618" s="166"/>
      <c r="AI618" s="166"/>
      <c r="AJ618" s="166"/>
      <c r="AK618" s="166"/>
      <c r="AL618" s="166"/>
      <c r="AM618" s="166"/>
      <c r="AN618" s="166"/>
      <c r="AO618" s="166"/>
      <c r="AP618" s="166"/>
      <c r="AQ618" s="166"/>
      <c r="AR618" s="166"/>
      <c r="AS618" s="166"/>
      <c r="AT618" s="166"/>
      <c r="AU618" s="166"/>
      <c r="AV618" s="166"/>
      <c r="AW618" s="166"/>
      <c r="AX618" s="166"/>
      <c r="AY618" s="166"/>
      <c r="AZ618" s="166"/>
      <c r="BA618" s="166"/>
      <c r="BB618" s="166"/>
      <c r="BC618" s="166"/>
      <c r="BD618" s="166"/>
      <c r="BE618" s="166"/>
      <c r="BF618" s="166"/>
      <c r="BG618" s="166"/>
      <c r="BH618" s="166"/>
      <c r="BI618" s="166"/>
      <c r="BJ618" s="166"/>
      <c r="BK618" s="166"/>
      <c r="BL618" s="166"/>
      <c r="BM618" s="166"/>
    </row>
    <row r="619" ht="22.5" customHeight="1">
      <c r="A619" s="45">
        <v>618.0</v>
      </c>
      <c r="B619" s="45" t="s">
        <v>237</v>
      </c>
      <c r="C619" s="47" t="b">
        <v>1</v>
      </c>
      <c r="D619" s="57"/>
      <c r="E619" s="50" t="s">
        <v>8227</v>
      </c>
      <c r="F619" s="50" t="s">
        <v>10116</v>
      </c>
      <c r="G619" s="50" t="s">
        <v>1823</v>
      </c>
      <c r="H619" s="51" t="s">
        <v>10135</v>
      </c>
      <c r="I619" s="45" t="s">
        <v>16105</v>
      </c>
      <c r="K619" s="61" t="s">
        <v>3040</v>
      </c>
      <c r="L619" s="61" t="s">
        <v>3041</v>
      </c>
      <c r="S619" s="55"/>
      <c r="T619" s="57"/>
      <c r="U619" s="55"/>
      <c r="V619" s="55"/>
      <c r="W619" s="61" t="s">
        <v>3042</v>
      </c>
      <c r="X619" s="61" t="s">
        <v>3043</v>
      </c>
      <c r="Y619" s="61" t="s">
        <v>3044</v>
      </c>
      <c r="Z619" s="166"/>
      <c r="AA619" s="166"/>
      <c r="AB619" s="166"/>
      <c r="AC619" s="166"/>
      <c r="AD619" s="166"/>
      <c r="AE619" s="166"/>
      <c r="AF619" s="166"/>
      <c r="AG619" s="166"/>
      <c r="AH619" s="166"/>
      <c r="AI619" s="166"/>
      <c r="AJ619" s="166"/>
      <c r="AK619" s="166"/>
      <c r="AL619" s="166"/>
      <c r="AM619" s="166"/>
      <c r="AN619" s="166"/>
      <c r="AO619" s="166"/>
      <c r="AP619" s="166"/>
      <c r="AQ619" s="166"/>
      <c r="AR619" s="166"/>
      <c r="AS619" s="166"/>
      <c r="AT619" s="166"/>
      <c r="AU619" s="166"/>
      <c r="AV619" s="166"/>
      <c r="AW619" s="166"/>
      <c r="AX619" s="166"/>
      <c r="AY619" s="166"/>
      <c r="AZ619" s="166"/>
      <c r="BA619" s="166"/>
      <c r="BB619" s="166"/>
      <c r="BC619" s="166"/>
      <c r="BD619" s="166"/>
      <c r="BE619" s="166"/>
      <c r="BF619" s="166"/>
      <c r="BG619" s="166"/>
      <c r="BH619" s="166"/>
      <c r="BI619" s="166"/>
      <c r="BJ619" s="166"/>
      <c r="BK619" s="166"/>
      <c r="BL619" s="166"/>
      <c r="BM619" s="166"/>
    </row>
    <row r="620" ht="22.5" customHeight="1">
      <c r="A620" s="45">
        <v>619.0</v>
      </c>
      <c r="B620" s="45" t="s">
        <v>237</v>
      </c>
      <c r="C620" s="47" t="b">
        <v>1</v>
      </c>
      <c r="D620" s="57"/>
      <c r="E620" s="50" t="s">
        <v>8227</v>
      </c>
      <c r="F620" s="50" t="s">
        <v>10116</v>
      </c>
      <c r="G620" s="50" t="s">
        <v>1866</v>
      </c>
      <c r="H620" s="51" t="s">
        <v>10142</v>
      </c>
      <c r="I620" s="45" t="s">
        <v>16106</v>
      </c>
      <c r="K620" s="61" t="s">
        <v>3045</v>
      </c>
      <c r="L620" s="61" t="s">
        <v>3046</v>
      </c>
      <c r="S620" s="55"/>
      <c r="T620" s="57"/>
      <c r="U620" s="55"/>
      <c r="V620" s="55"/>
      <c r="W620" s="61" t="s">
        <v>3047</v>
      </c>
      <c r="X620" s="61" t="s">
        <v>3048</v>
      </c>
      <c r="Y620" s="61" t="s">
        <v>3049</v>
      </c>
      <c r="Z620" s="166"/>
      <c r="AA620" s="166"/>
      <c r="AB620" s="166"/>
      <c r="AC620" s="166"/>
      <c r="AD620" s="166"/>
      <c r="AE620" s="166"/>
      <c r="AF620" s="166"/>
      <c r="AG620" s="166"/>
      <c r="AH620" s="166"/>
      <c r="AI620" s="166"/>
      <c r="AJ620" s="166"/>
      <c r="AK620" s="166"/>
      <c r="AL620" s="166"/>
      <c r="AM620" s="166"/>
      <c r="AN620" s="166"/>
      <c r="AO620" s="166"/>
      <c r="AP620" s="166"/>
      <c r="AQ620" s="166"/>
      <c r="AR620" s="166"/>
      <c r="AS620" s="166"/>
      <c r="AT620" s="166"/>
      <c r="AU620" s="166"/>
      <c r="AV620" s="166"/>
      <c r="AW620" s="166"/>
      <c r="AX620" s="166"/>
      <c r="AY620" s="166"/>
      <c r="AZ620" s="166"/>
      <c r="BA620" s="166"/>
      <c r="BB620" s="166"/>
      <c r="BC620" s="166"/>
      <c r="BD620" s="166"/>
      <c r="BE620" s="166"/>
      <c r="BF620" s="166"/>
      <c r="BG620" s="166"/>
      <c r="BH620" s="166"/>
      <c r="BI620" s="166"/>
      <c r="BJ620" s="166"/>
      <c r="BK620" s="166"/>
      <c r="BL620" s="166"/>
      <c r="BM620" s="166"/>
    </row>
    <row r="621" ht="22.5" customHeight="1">
      <c r="A621" s="45">
        <v>620.0</v>
      </c>
      <c r="B621" s="45" t="s">
        <v>237</v>
      </c>
      <c r="C621" s="47" t="b">
        <v>1</v>
      </c>
      <c r="D621" s="57"/>
      <c r="E621" s="50" t="s">
        <v>8227</v>
      </c>
      <c r="F621" s="50" t="s">
        <v>10116</v>
      </c>
      <c r="G621" s="50" t="s">
        <v>1866</v>
      </c>
      <c r="H621" s="51" t="s">
        <v>10148</v>
      </c>
      <c r="I621" s="45" t="s">
        <v>16107</v>
      </c>
      <c r="K621" s="61" t="s">
        <v>3050</v>
      </c>
      <c r="L621" s="61" t="s">
        <v>3051</v>
      </c>
      <c r="S621" s="55"/>
      <c r="T621" s="57"/>
      <c r="U621" s="55"/>
      <c r="V621" s="55"/>
      <c r="W621" s="61" t="s">
        <v>3052</v>
      </c>
      <c r="X621" s="61" t="s">
        <v>3053</v>
      </c>
      <c r="Y621" s="145"/>
      <c r="Z621" s="166"/>
      <c r="AA621" s="166"/>
      <c r="AB621" s="166"/>
      <c r="AC621" s="166"/>
      <c r="AD621" s="166"/>
      <c r="AE621" s="166"/>
      <c r="AF621" s="166"/>
      <c r="AG621" s="166"/>
      <c r="AH621" s="166"/>
      <c r="AI621" s="166"/>
      <c r="AJ621" s="166"/>
      <c r="AK621" s="166"/>
      <c r="AL621" s="166"/>
      <c r="AM621" s="166"/>
      <c r="AN621" s="166"/>
      <c r="AO621" s="166"/>
      <c r="AP621" s="166"/>
      <c r="AQ621" s="166"/>
      <c r="AR621" s="166"/>
      <c r="AS621" s="166"/>
      <c r="AT621" s="166"/>
      <c r="AU621" s="166"/>
      <c r="AV621" s="166"/>
      <c r="AW621" s="166"/>
      <c r="AX621" s="166"/>
      <c r="AY621" s="166"/>
      <c r="AZ621" s="166"/>
      <c r="BA621" s="166"/>
      <c r="BB621" s="166"/>
      <c r="BC621" s="166"/>
      <c r="BD621" s="166"/>
      <c r="BE621" s="166"/>
      <c r="BF621" s="166"/>
      <c r="BG621" s="166"/>
      <c r="BH621" s="166"/>
      <c r="BI621" s="166"/>
      <c r="BJ621" s="166"/>
      <c r="BK621" s="166"/>
      <c r="BL621" s="166"/>
      <c r="BM621" s="166"/>
    </row>
    <row r="622" ht="22.5" customHeight="1">
      <c r="A622" s="45">
        <v>621.0</v>
      </c>
      <c r="B622" s="45" t="s">
        <v>237</v>
      </c>
      <c r="C622" s="47" t="b">
        <v>1</v>
      </c>
      <c r="D622" s="57"/>
      <c r="E622" s="50" t="s">
        <v>8227</v>
      </c>
      <c r="F622" s="50" t="s">
        <v>10116</v>
      </c>
      <c r="G622" s="50" t="s">
        <v>1866</v>
      </c>
      <c r="H622" s="51" t="s">
        <v>10154</v>
      </c>
      <c r="I622" s="45" t="s">
        <v>16108</v>
      </c>
      <c r="K622" s="61" t="s">
        <v>3054</v>
      </c>
      <c r="L622" s="61" t="s">
        <v>3055</v>
      </c>
      <c r="S622" s="55"/>
      <c r="T622" s="57"/>
      <c r="U622" s="55"/>
      <c r="V622" s="55"/>
      <c r="W622" s="61" t="s">
        <v>3056</v>
      </c>
      <c r="X622" s="61" t="s">
        <v>3057</v>
      </c>
      <c r="Y622" s="153"/>
      <c r="Z622" s="166"/>
      <c r="AA622" s="166"/>
      <c r="AB622" s="166"/>
      <c r="AC622" s="166"/>
      <c r="AD622" s="166"/>
      <c r="AE622" s="166"/>
      <c r="AF622" s="166"/>
      <c r="AG622" s="166"/>
      <c r="AH622" s="166"/>
      <c r="AI622" s="166"/>
      <c r="AJ622" s="166"/>
      <c r="AK622" s="166"/>
      <c r="AL622" s="166"/>
      <c r="AM622" s="166"/>
      <c r="AN622" s="166"/>
      <c r="AO622" s="166"/>
      <c r="AP622" s="166"/>
      <c r="AQ622" s="166"/>
      <c r="AR622" s="166"/>
      <c r="AS622" s="166"/>
      <c r="AT622" s="166"/>
      <c r="AU622" s="166"/>
      <c r="AV622" s="166"/>
      <c r="AW622" s="166"/>
      <c r="AX622" s="166"/>
      <c r="AY622" s="166"/>
      <c r="AZ622" s="166"/>
      <c r="BA622" s="166"/>
      <c r="BB622" s="166"/>
      <c r="BC622" s="166"/>
      <c r="BD622" s="166"/>
      <c r="BE622" s="166"/>
      <c r="BF622" s="166"/>
      <c r="BG622" s="166"/>
      <c r="BH622" s="166"/>
      <c r="BI622" s="166"/>
      <c r="BJ622" s="166"/>
      <c r="BK622" s="166"/>
      <c r="BL622" s="166"/>
      <c r="BM622" s="166"/>
    </row>
    <row r="623" ht="22.5" customHeight="1">
      <c r="A623" s="45">
        <v>622.0</v>
      </c>
      <c r="B623" s="45" t="s">
        <v>237</v>
      </c>
      <c r="C623" s="47" t="b">
        <v>1</v>
      </c>
      <c r="D623" s="57"/>
      <c r="E623" s="50" t="s">
        <v>8227</v>
      </c>
      <c r="F623" s="50" t="s">
        <v>10116</v>
      </c>
      <c r="G623" s="50" t="s">
        <v>1866</v>
      </c>
      <c r="H623" s="51" t="s">
        <v>10159</v>
      </c>
      <c r="I623" s="45" t="s">
        <v>16109</v>
      </c>
      <c r="K623" s="61" t="s">
        <v>3058</v>
      </c>
      <c r="L623" s="61" t="s">
        <v>3059</v>
      </c>
      <c r="S623" s="55"/>
      <c r="T623" s="57"/>
      <c r="U623" s="55"/>
      <c r="V623" s="55"/>
      <c r="W623" s="61" t="s">
        <v>3060</v>
      </c>
      <c r="X623" s="61" t="s">
        <v>3061</v>
      </c>
      <c r="Y623" s="153"/>
      <c r="Z623" s="166"/>
      <c r="AA623" s="166"/>
      <c r="AB623" s="166"/>
      <c r="AC623" s="166"/>
      <c r="AD623" s="166"/>
      <c r="AE623" s="166"/>
      <c r="AF623" s="166"/>
      <c r="AG623" s="166"/>
      <c r="AH623" s="166"/>
      <c r="AI623" s="166"/>
      <c r="AJ623" s="166"/>
      <c r="AK623" s="166"/>
      <c r="AL623" s="166"/>
      <c r="AM623" s="166"/>
      <c r="AN623" s="166"/>
      <c r="AO623" s="166"/>
      <c r="AP623" s="166"/>
      <c r="AQ623" s="166"/>
      <c r="AR623" s="166"/>
      <c r="AS623" s="166"/>
      <c r="AT623" s="166"/>
      <c r="AU623" s="166"/>
      <c r="AV623" s="166"/>
      <c r="AW623" s="166"/>
      <c r="AX623" s="166"/>
      <c r="AY623" s="166"/>
      <c r="AZ623" s="166"/>
      <c r="BA623" s="166"/>
      <c r="BB623" s="166"/>
      <c r="BC623" s="166"/>
      <c r="BD623" s="166"/>
      <c r="BE623" s="166"/>
      <c r="BF623" s="166"/>
      <c r="BG623" s="166"/>
      <c r="BH623" s="166"/>
      <c r="BI623" s="166"/>
      <c r="BJ623" s="166"/>
      <c r="BK623" s="166"/>
      <c r="BL623" s="166"/>
      <c r="BM623" s="166"/>
    </row>
    <row r="624" ht="22.5" customHeight="1">
      <c r="A624" s="45">
        <v>623.0</v>
      </c>
      <c r="B624" s="45" t="s">
        <v>237</v>
      </c>
      <c r="C624" s="47" t="b">
        <v>1</v>
      </c>
      <c r="D624" s="57"/>
      <c r="E624" s="50" t="s">
        <v>8227</v>
      </c>
      <c r="F624" s="50" t="s">
        <v>10116</v>
      </c>
      <c r="G624" s="50" t="s">
        <v>1866</v>
      </c>
      <c r="H624" s="51" t="s">
        <v>10165</v>
      </c>
      <c r="I624" s="45" t="s">
        <v>16110</v>
      </c>
      <c r="K624" s="61" t="s">
        <v>3062</v>
      </c>
      <c r="L624" s="61" t="s">
        <v>3063</v>
      </c>
      <c r="S624" s="55"/>
      <c r="T624" s="57"/>
      <c r="U624" s="55"/>
      <c r="V624" s="55"/>
      <c r="W624" s="61" t="s">
        <v>3064</v>
      </c>
      <c r="X624" s="61" t="s">
        <v>3065</v>
      </c>
      <c r="Y624" s="61" t="s">
        <v>3066</v>
      </c>
      <c r="Z624" s="166"/>
      <c r="AA624" s="166"/>
      <c r="AB624" s="166"/>
      <c r="AC624" s="166"/>
      <c r="AD624" s="166"/>
      <c r="AE624" s="166"/>
      <c r="AF624" s="166"/>
      <c r="AG624" s="166"/>
      <c r="AH624" s="166"/>
      <c r="AI624" s="166"/>
      <c r="AJ624" s="166"/>
      <c r="AK624" s="166"/>
      <c r="AL624" s="166"/>
      <c r="AM624" s="166"/>
      <c r="AN624" s="166"/>
      <c r="AO624" s="166"/>
      <c r="AP624" s="166"/>
      <c r="AQ624" s="166"/>
      <c r="AR624" s="166"/>
      <c r="AS624" s="166"/>
      <c r="AT624" s="166"/>
      <c r="AU624" s="166"/>
      <c r="AV624" s="166"/>
      <c r="AW624" s="166"/>
      <c r="AX624" s="166"/>
      <c r="AY624" s="166"/>
      <c r="AZ624" s="166"/>
      <c r="BA624" s="166"/>
      <c r="BB624" s="166"/>
      <c r="BC624" s="166"/>
      <c r="BD624" s="166"/>
      <c r="BE624" s="166"/>
      <c r="BF624" s="166"/>
      <c r="BG624" s="166"/>
      <c r="BH624" s="166"/>
      <c r="BI624" s="166"/>
      <c r="BJ624" s="166"/>
      <c r="BK624" s="166"/>
      <c r="BL624" s="166"/>
      <c r="BM624" s="166"/>
    </row>
    <row r="625" ht="22.5" customHeight="1">
      <c r="A625" s="45">
        <v>624.0</v>
      </c>
      <c r="B625" s="45" t="s">
        <v>237</v>
      </c>
      <c r="C625" s="47" t="b">
        <v>1</v>
      </c>
      <c r="D625" s="57"/>
      <c r="E625" s="50" t="s">
        <v>8227</v>
      </c>
      <c r="F625" s="50" t="s">
        <v>10116</v>
      </c>
      <c r="G625" s="50" t="s">
        <v>489</v>
      </c>
      <c r="H625" s="51" t="s">
        <v>10172</v>
      </c>
      <c r="I625" s="45" t="s">
        <v>16111</v>
      </c>
      <c r="K625" s="61" t="s">
        <v>3067</v>
      </c>
      <c r="L625" s="61" t="s">
        <v>3068</v>
      </c>
      <c r="S625" s="55"/>
      <c r="T625" s="57"/>
      <c r="U625" s="55"/>
      <c r="V625" s="55"/>
      <c r="W625" s="61" t="s">
        <v>3069</v>
      </c>
      <c r="X625" s="61" t="s">
        <v>3070</v>
      </c>
      <c r="Y625" s="153"/>
      <c r="Z625" s="166"/>
      <c r="AA625" s="166"/>
      <c r="AB625" s="166"/>
      <c r="AC625" s="166"/>
      <c r="AD625" s="166"/>
      <c r="AE625" s="166"/>
      <c r="AF625" s="166"/>
      <c r="AG625" s="166"/>
      <c r="AH625" s="166"/>
      <c r="AI625" s="166"/>
      <c r="AJ625" s="166"/>
      <c r="AK625" s="166"/>
      <c r="AL625" s="166"/>
      <c r="AM625" s="166"/>
      <c r="AN625" s="166"/>
      <c r="AO625" s="166"/>
      <c r="AP625" s="166"/>
      <c r="AQ625" s="166"/>
      <c r="AR625" s="166"/>
      <c r="AS625" s="166"/>
      <c r="AT625" s="166"/>
      <c r="AU625" s="166"/>
      <c r="AV625" s="166"/>
      <c r="AW625" s="166"/>
      <c r="AX625" s="166"/>
      <c r="AY625" s="166"/>
      <c r="AZ625" s="166"/>
      <c r="BA625" s="166"/>
      <c r="BB625" s="166"/>
      <c r="BC625" s="166"/>
      <c r="BD625" s="166"/>
      <c r="BE625" s="166"/>
      <c r="BF625" s="166"/>
      <c r="BG625" s="166"/>
      <c r="BH625" s="166"/>
      <c r="BI625" s="166"/>
      <c r="BJ625" s="166"/>
      <c r="BK625" s="166"/>
      <c r="BL625" s="166"/>
      <c r="BM625" s="166"/>
    </row>
    <row r="626" ht="22.5" customHeight="1">
      <c r="A626" s="45">
        <v>625.0</v>
      </c>
      <c r="B626" s="45" t="s">
        <v>237</v>
      </c>
      <c r="C626" s="47" t="b">
        <v>1</v>
      </c>
      <c r="D626" s="57"/>
      <c r="E626" s="50" t="s">
        <v>8227</v>
      </c>
      <c r="F626" s="50" t="s">
        <v>10116</v>
      </c>
      <c r="G626" s="50" t="s">
        <v>489</v>
      </c>
      <c r="H626" s="51" t="s">
        <v>10178</v>
      </c>
      <c r="I626" s="45" t="s">
        <v>16112</v>
      </c>
      <c r="K626" s="61" t="s">
        <v>3071</v>
      </c>
      <c r="L626" s="61" t="s">
        <v>3072</v>
      </c>
      <c r="S626" s="55"/>
      <c r="T626" s="57"/>
      <c r="U626" s="55"/>
      <c r="V626" s="55"/>
      <c r="W626" s="61" t="s">
        <v>3073</v>
      </c>
      <c r="X626" s="61" t="s">
        <v>3074</v>
      </c>
      <c r="Y626" s="145"/>
      <c r="Z626" s="166"/>
      <c r="AA626" s="166"/>
      <c r="AB626" s="166"/>
      <c r="AC626" s="166"/>
      <c r="AD626" s="166"/>
      <c r="AE626" s="166"/>
      <c r="AF626" s="166"/>
      <c r="AG626" s="166"/>
      <c r="AH626" s="166"/>
      <c r="AI626" s="166"/>
      <c r="AJ626" s="166"/>
      <c r="AK626" s="166"/>
      <c r="AL626" s="166"/>
      <c r="AM626" s="166"/>
      <c r="AN626" s="166"/>
      <c r="AO626" s="166"/>
      <c r="AP626" s="166"/>
      <c r="AQ626" s="166"/>
      <c r="AR626" s="166"/>
      <c r="AS626" s="166"/>
      <c r="AT626" s="166"/>
      <c r="AU626" s="166"/>
      <c r="AV626" s="166"/>
      <c r="AW626" s="166"/>
      <c r="AX626" s="166"/>
      <c r="AY626" s="166"/>
      <c r="AZ626" s="166"/>
      <c r="BA626" s="166"/>
      <c r="BB626" s="166"/>
      <c r="BC626" s="166"/>
      <c r="BD626" s="166"/>
      <c r="BE626" s="166"/>
      <c r="BF626" s="166"/>
      <c r="BG626" s="166"/>
      <c r="BH626" s="166"/>
      <c r="BI626" s="166"/>
      <c r="BJ626" s="166"/>
      <c r="BK626" s="166"/>
      <c r="BL626" s="166"/>
      <c r="BM626" s="166"/>
    </row>
    <row r="627" ht="22.5" customHeight="1">
      <c r="A627" s="45">
        <v>626.0</v>
      </c>
      <c r="B627" s="45" t="s">
        <v>237</v>
      </c>
      <c r="C627" s="47" t="b">
        <v>1</v>
      </c>
      <c r="D627" s="57"/>
      <c r="E627" s="50" t="s">
        <v>8227</v>
      </c>
      <c r="F627" s="50" t="s">
        <v>10116</v>
      </c>
      <c r="G627" s="50" t="s">
        <v>489</v>
      </c>
      <c r="H627" s="51" t="s">
        <v>10184</v>
      </c>
      <c r="I627" s="45" t="s">
        <v>16113</v>
      </c>
      <c r="K627" s="61" t="s">
        <v>3075</v>
      </c>
      <c r="L627" s="61" t="s">
        <v>3076</v>
      </c>
      <c r="S627" s="55"/>
      <c r="T627" s="57"/>
      <c r="U627" s="55"/>
      <c r="V627" s="55"/>
      <c r="W627" s="61" t="s">
        <v>3077</v>
      </c>
      <c r="X627" s="61" t="s">
        <v>3078</v>
      </c>
      <c r="Y627" s="153"/>
      <c r="Z627" s="166"/>
      <c r="AA627" s="166"/>
      <c r="AB627" s="166"/>
      <c r="AC627" s="166"/>
      <c r="AD627" s="166"/>
      <c r="AE627" s="166"/>
      <c r="AF627" s="166"/>
      <c r="AG627" s="166"/>
      <c r="AH627" s="166"/>
      <c r="AI627" s="166"/>
      <c r="AJ627" s="166"/>
      <c r="AK627" s="166"/>
      <c r="AL627" s="166"/>
      <c r="AM627" s="166"/>
      <c r="AN627" s="166"/>
      <c r="AO627" s="166"/>
      <c r="AP627" s="166"/>
      <c r="AQ627" s="166"/>
      <c r="AR627" s="166"/>
      <c r="AS627" s="166"/>
      <c r="AT627" s="166"/>
      <c r="AU627" s="166"/>
      <c r="AV627" s="166"/>
      <c r="AW627" s="166"/>
      <c r="AX627" s="166"/>
      <c r="AY627" s="166"/>
      <c r="AZ627" s="166"/>
      <c r="BA627" s="166"/>
      <c r="BB627" s="166"/>
      <c r="BC627" s="166"/>
      <c r="BD627" s="166"/>
      <c r="BE627" s="166"/>
      <c r="BF627" s="166"/>
      <c r="BG627" s="166"/>
      <c r="BH627" s="166"/>
      <c r="BI627" s="166"/>
      <c r="BJ627" s="166"/>
      <c r="BK627" s="166"/>
      <c r="BL627" s="166"/>
      <c r="BM627" s="166"/>
    </row>
    <row r="628" ht="22.5" customHeight="1">
      <c r="A628" s="45">
        <v>627.0</v>
      </c>
      <c r="B628" s="45" t="s">
        <v>237</v>
      </c>
      <c r="C628" s="47" t="b">
        <v>1</v>
      </c>
      <c r="D628" s="57"/>
      <c r="E628" s="50" t="s">
        <v>8227</v>
      </c>
      <c r="F628" s="50" t="s">
        <v>10116</v>
      </c>
      <c r="G628" s="50" t="s">
        <v>489</v>
      </c>
      <c r="H628" s="51" t="s">
        <v>10189</v>
      </c>
      <c r="I628" s="45" t="s">
        <v>16114</v>
      </c>
      <c r="K628" s="61" t="s">
        <v>3080</v>
      </c>
      <c r="L628" s="61" t="s">
        <v>3082</v>
      </c>
      <c r="S628" s="55"/>
      <c r="T628" s="57"/>
      <c r="U628" s="55"/>
      <c r="V628" s="55"/>
      <c r="W628" s="61" t="s">
        <v>3083</v>
      </c>
      <c r="X628" s="61" t="s">
        <v>3084</v>
      </c>
      <c r="Y628" s="153"/>
      <c r="Z628" s="166"/>
      <c r="AA628" s="166"/>
      <c r="AB628" s="166"/>
      <c r="AC628" s="166"/>
      <c r="AD628" s="166"/>
      <c r="AE628" s="166"/>
      <c r="AF628" s="166"/>
      <c r="AG628" s="166"/>
      <c r="AH628" s="166"/>
      <c r="AI628" s="166"/>
      <c r="AJ628" s="166"/>
      <c r="AK628" s="166"/>
      <c r="AL628" s="166"/>
      <c r="AM628" s="166"/>
      <c r="AN628" s="166"/>
      <c r="AO628" s="166"/>
      <c r="AP628" s="166"/>
      <c r="AQ628" s="166"/>
      <c r="AR628" s="166"/>
      <c r="AS628" s="166"/>
      <c r="AT628" s="166"/>
      <c r="AU628" s="166"/>
      <c r="AV628" s="166"/>
      <c r="AW628" s="166"/>
      <c r="AX628" s="166"/>
      <c r="AY628" s="166"/>
      <c r="AZ628" s="166"/>
      <c r="BA628" s="166"/>
      <c r="BB628" s="166"/>
      <c r="BC628" s="166"/>
      <c r="BD628" s="166"/>
      <c r="BE628" s="166"/>
      <c r="BF628" s="166"/>
      <c r="BG628" s="166"/>
      <c r="BH628" s="166"/>
      <c r="BI628" s="166"/>
      <c r="BJ628" s="166"/>
      <c r="BK628" s="166"/>
      <c r="BL628" s="166"/>
      <c r="BM628" s="166"/>
    </row>
    <row r="629" ht="22.5" customHeight="1">
      <c r="A629" s="45">
        <v>628.0</v>
      </c>
      <c r="B629" s="45" t="s">
        <v>237</v>
      </c>
      <c r="C629" s="47" t="b">
        <v>1</v>
      </c>
      <c r="D629" s="57"/>
      <c r="E629" s="50" t="s">
        <v>8227</v>
      </c>
      <c r="F629" s="50" t="s">
        <v>10116</v>
      </c>
      <c r="G629" s="50" t="s">
        <v>489</v>
      </c>
      <c r="H629" s="51" t="s">
        <v>10195</v>
      </c>
      <c r="I629" s="45" t="s">
        <v>15909</v>
      </c>
      <c r="K629" s="61" t="s">
        <v>3085</v>
      </c>
      <c r="L629" s="61" t="s">
        <v>3086</v>
      </c>
      <c r="S629" s="55"/>
      <c r="T629" s="57"/>
      <c r="U629" s="55"/>
      <c r="V629" s="55"/>
      <c r="W629" s="61" t="s">
        <v>3087</v>
      </c>
      <c r="X629" s="61" t="s">
        <v>3088</v>
      </c>
      <c r="Y629" s="145"/>
      <c r="Z629" s="166"/>
      <c r="AA629" s="166"/>
      <c r="AB629" s="166"/>
      <c r="AC629" s="166"/>
      <c r="AD629" s="166"/>
      <c r="AE629" s="166"/>
      <c r="AF629" s="166"/>
      <c r="AG629" s="166"/>
      <c r="AH629" s="166"/>
      <c r="AI629" s="166"/>
      <c r="AJ629" s="166"/>
      <c r="AK629" s="166"/>
      <c r="AL629" s="166"/>
      <c r="AM629" s="166"/>
      <c r="AN629" s="166"/>
      <c r="AO629" s="166"/>
      <c r="AP629" s="166"/>
      <c r="AQ629" s="166"/>
      <c r="AR629" s="166"/>
      <c r="AS629" s="166"/>
      <c r="AT629" s="166"/>
      <c r="AU629" s="166"/>
      <c r="AV629" s="166"/>
      <c r="AW629" s="166"/>
      <c r="AX629" s="166"/>
      <c r="AY629" s="166"/>
      <c r="AZ629" s="166"/>
      <c r="BA629" s="166"/>
      <c r="BB629" s="166"/>
      <c r="BC629" s="166"/>
      <c r="BD629" s="166"/>
      <c r="BE629" s="166"/>
      <c r="BF629" s="166"/>
      <c r="BG629" s="166"/>
      <c r="BH629" s="166"/>
      <c r="BI629" s="166"/>
      <c r="BJ629" s="166"/>
      <c r="BK629" s="166"/>
      <c r="BL629" s="166"/>
      <c r="BM629" s="166"/>
    </row>
    <row r="630" ht="22.5" customHeight="1">
      <c r="A630" s="45">
        <v>629.0</v>
      </c>
      <c r="B630" s="45" t="s">
        <v>237</v>
      </c>
      <c r="C630" s="47" t="b">
        <v>1</v>
      </c>
      <c r="D630" s="57"/>
      <c r="E630" s="50" t="s">
        <v>8227</v>
      </c>
      <c r="F630" s="50" t="s">
        <v>10116</v>
      </c>
      <c r="G630" s="50" t="s">
        <v>489</v>
      </c>
      <c r="H630" s="51" t="s">
        <v>10199</v>
      </c>
      <c r="I630" s="45" t="s">
        <v>16105</v>
      </c>
      <c r="K630" s="61" t="s">
        <v>3089</v>
      </c>
      <c r="L630" s="61" t="s">
        <v>3090</v>
      </c>
      <c r="S630" s="55"/>
      <c r="T630" s="57"/>
      <c r="U630" s="55"/>
      <c r="V630" s="55"/>
      <c r="W630" s="61" t="s">
        <v>3091</v>
      </c>
      <c r="X630" s="61" t="s">
        <v>3092</v>
      </c>
      <c r="Y630" s="153"/>
      <c r="Z630" s="166"/>
      <c r="AA630" s="166"/>
      <c r="AB630" s="166"/>
      <c r="AC630" s="166"/>
      <c r="AD630" s="166"/>
      <c r="AE630" s="166"/>
      <c r="AF630" s="166"/>
      <c r="AG630" s="166"/>
      <c r="AH630" s="166"/>
      <c r="AI630" s="166"/>
      <c r="AJ630" s="166"/>
      <c r="AK630" s="166"/>
      <c r="AL630" s="166"/>
      <c r="AM630" s="166"/>
      <c r="AN630" s="166"/>
      <c r="AO630" s="166"/>
      <c r="AP630" s="166"/>
      <c r="AQ630" s="166"/>
      <c r="AR630" s="166"/>
      <c r="AS630" s="166"/>
      <c r="AT630" s="166"/>
      <c r="AU630" s="166"/>
      <c r="AV630" s="166"/>
      <c r="AW630" s="166"/>
      <c r="AX630" s="166"/>
      <c r="AY630" s="166"/>
      <c r="AZ630" s="166"/>
      <c r="BA630" s="166"/>
      <c r="BB630" s="166"/>
      <c r="BC630" s="166"/>
      <c r="BD630" s="166"/>
      <c r="BE630" s="166"/>
      <c r="BF630" s="166"/>
      <c r="BG630" s="166"/>
      <c r="BH630" s="166"/>
      <c r="BI630" s="166"/>
      <c r="BJ630" s="166"/>
      <c r="BK630" s="166"/>
      <c r="BL630" s="166"/>
      <c r="BM630" s="166"/>
    </row>
    <row r="631" ht="22.5" customHeight="1">
      <c r="A631" s="45">
        <v>630.0</v>
      </c>
      <c r="B631" s="45" t="s">
        <v>237</v>
      </c>
      <c r="C631" s="47" t="b">
        <v>1</v>
      </c>
      <c r="D631" s="57"/>
      <c r="E631" s="50" t="s">
        <v>8227</v>
      </c>
      <c r="F631" s="50" t="s">
        <v>10116</v>
      </c>
      <c r="G631" s="50" t="s">
        <v>556</v>
      </c>
      <c r="H631" s="51" t="s">
        <v>10204</v>
      </c>
      <c r="I631" s="45" t="s">
        <v>16115</v>
      </c>
      <c r="K631" s="61" t="s">
        <v>3093</v>
      </c>
      <c r="L631" s="61" t="s">
        <v>3094</v>
      </c>
      <c r="S631" s="55"/>
      <c r="T631" s="57"/>
      <c r="U631" s="55"/>
      <c r="V631" s="55"/>
      <c r="W631" s="61" t="s">
        <v>3095</v>
      </c>
      <c r="X631" s="61" t="s">
        <v>3096</v>
      </c>
      <c r="Y631" s="145"/>
      <c r="Z631" s="166"/>
      <c r="AA631" s="166"/>
      <c r="AB631" s="166"/>
      <c r="AC631" s="166"/>
      <c r="AD631" s="166"/>
      <c r="AE631" s="166"/>
      <c r="AF631" s="166"/>
      <c r="AG631" s="166"/>
      <c r="AH631" s="166"/>
      <c r="AI631" s="166"/>
      <c r="AJ631" s="166"/>
      <c r="AK631" s="166"/>
      <c r="AL631" s="166"/>
      <c r="AM631" s="166"/>
      <c r="AN631" s="166"/>
      <c r="AO631" s="166"/>
      <c r="AP631" s="166"/>
      <c r="AQ631" s="166"/>
      <c r="AR631" s="166"/>
      <c r="AS631" s="166"/>
      <c r="AT631" s="166"/>
      <c r="AU631" s="166"/>
      <c r="AV631" s="166"/>
      <c r="AW631" s="166"/>
      <c r="AX631" s="166"/>
      <c r="AY631" s="166"/>
      <c r="AZ631" s="166"/>
      <c r="BA631" s="166"/>
      <c r="BB631" s="166"/>
      <c r="BC631" s="166"/>
      <c r="BD631" s="166"/>
      <c r="BE631" s="166"/>
      <c r="BF631" s="166"/>
      <c r="BG631" s="166"/>
      <c r="BH631" s="166"/>
      <c r="BI631" s="166"/>
      <c r="BJ631" s="166"/>
      <c r="BK631" s="166"/>
      <c r="BL631" s="166"/>
      <c r="BM631" s="166"/>
    </row>
    <row r="632" ht="22.5" customHeight="1">
      <c r="A632" s="45">
        <v>631.0</v>
      </c>
      <c r="B632" s="45" t="s">
        <v>237</v>
      </c>
      <c r="C632" s="47" t="b">
        <v>1</v>
      </c>
      <c r="D632" s="57"/>
      <c r="E632" s="50" t="s">
        <v>8227</v>
      </c>
      <c r="F632" s="50" t="s">
        <v>10116</v>
      </c>
      <c r="G632" s="50" t="s">
        <v>4264</v>
      </c>
      <c r="H632" s="51" t="s">
        <v>10210</v>
      </c>
      <c r="I632" s="45" t="s">
        <v>16116</v>
      </c>
      <c r="K632" s="61" t="s">
        <v>3097</v>
      </c>
      <c r="L632" s="61" t="s">
        <v>3098</v>
      </c>
      <c r="S632" s="55"/>
      <c r="T632" s="57"/>
      <c r="U632" s="55"/>
      <c r="V632" s="55"/>
      <c r="W632" s="61" t="s">
        <v>3099</v>
      </c>
      <c r="X632" s="61" t="s">
        <v>3100</v>
      </c>
      <c r="Y632" s="61" t="s">
        <v>3101</v>
      </c>
      <c r="Z632" s="166"/>
      <c r="AA632" s="166"/>
      <c r="AB632" s="166"/>
      <c r="AC632" s="166"/>
      <c r="AD632" s="166"/>
      <c r="AE632" s="166"/>
      <c r="AF632" s="166"/>
      <c r="AG632" s="166"/>
      <c r="AH632" s="166"/>
      <c r="AI632" s="166"/>
      <c r="AJ632" s="166"/>
      <c r="AK632" s="166"/>
      <c r="AL632" s="166"/>
      <c r="AM632" s="166"/>
      <c r="AN632" s="166"/>
      <c r="AO632" s="166"/>
      <c r="AP632" s="166"/>
      <c r="AQ632" s="166"/>
      <c r="AR632" s="166"/>
      <c r="AS632" s="166"/>
      <c r="AT632" s="166"/>
      <c r="AU632" s="166"/>
      <c r="AV632" s="166"/>
      <c r="AW632" s="166"/>
      <c r="AX632" s="166"/>
      <c r="AY632" s="166"/>
      <c r="AZ632" s="166"/>
      <c r="BA632" s="166"/>
      <c r="BB632" s="166"/>
      <c r="BC632" s="166"/>
      <c r="BD632" s="166"/>
      <c r="BE632" s="166"/>
      <c r="BF632" s="166"/>
      <c r="BG632" s="166"/>
      <c r="BH632" s="166"/>
      <c r="BI632" s="166"/>
      <c r="BJ632" s="166"/>
      <c r="BK632" s="166"/>
      <c r="BL632" s="166"/>
      <c r="BM632" s="166"/>
    </row>
    <row r="633" ht="22.5" customHeight="1">
      <c r="A633" s="45">
        <v>632.0</v>
      </c>
      <c r="B633" s="45" t="s">
        <v>237</v>
      </c>
      <c r="C633" s="47" t="b">
        <v>1</v>
      </c>
      <c r="D633" s="57"/>
      <c r="E633" s="50" t="s">
        <v>8227</v>
      </c>
      <c r="F633" s="50" t="s">
        <v>10116</v>
      </c>
      <c r="G633" s="50" t="s">
        <v>4264</v>
      </c>
      <c r="H633" s="51" t="s">
        <v>10217</v>
      </c>
      <c r="I633" s="45" t="s">
        <v>16117</v>
      </c>
      <c r="K633" s="61" t="s">
        <v>3102</v>
      </c>
      <c r="L633" s="61" t="s">
        <v>3103</v>
      </c>
      <c r="S633" s="55"/>
      <c r="T633" s="57"/>
      <c r="U633" s="55"/>
      <c r="V633" s="55"/>
      <c r="W633" s="61" t="s">
        <v>3104</v>
      </c>
      <c r="X633" s="61" t="s">
        <v>3105</v>
      </c>
      <c r="Y633" s="61" t="s">
        <v>3106</v>
      </c>
      <c r="Z633" s="166"/>
      <c r="AA633" s="166"/>
      <c r="AB633" s="166"/>
      <c r="AC633" s="166"/>
      <c r="AD633" s="166"/>
      <c r="AE633" s="166"/>
      <c r="AF633" s="166"/>
      <c r="AG633" s="166"/>
      <c r="AH633" s="166"/>
      <c r="AI633" s="166"/>
      <c r="AJ633" s="166"/>
      <c r="AK633" s="166"/>
      <c r="AL633" s="166"/>
      <c r="AM633" s="166"/>
      <c r="AN633" s="166"/>
      <c r="AO633" s="166"/>
      <c r="AP633" s="166"/>
      <c r="AQ633" s="166"/>
      <c r="AR633" s="166"/>
      <c r="AS633" s="166"/>
      <c r="AT633" s="166"/>
      <c r="AU633" s="166"/>
      <c r="AV633" s="166"/>
      <c r="AW633" s="166"/>
      <c r="AX633" s="166"/>
      <c r="AY633" s="166"/>
      <c r="AZ633" s="166"/>
      <c r="BA633" s="166"/>
      <c r="BB633" s="166"/>
      <c r="BC633" s="166"/>
      <c r="BD633" s="166"/>
      <c r="BE633" s="166"/>
      <c r="BF633" s="166"/>
      <c r="BG633" s="166"/>
      <c r="BH633" s="166"/>
      <c r="BI633" s="166"/>
      <c r="BJ633" s="166"/>
      <c r="BK633" s="166"/>
      <c r="BL633" s="166"/>
      <c r="BM633" s="166"/>
    </row>
    <row r="634" ht="22.5" customHeight="1">
      <c r="A634" s="45">
        <v>633.0</v>
      </c>
      <c r="B634" s="45" t="s">
        <v>237</v>
      </c>
      <c r="C634" s="47" t="b">
        <v>1</v>
      </c>
      <c r="D634" s="57"/>
      <c r="E634" s="50" t="s">
        <v>8227</v>
      </c>
      <c r="F634" s="50" t="s">
        <v>10116</v>
      </c>
      <c r="G634" s="50" t="s">
        <v>1399</v>
      </c>
      <c r="H634" s="51" t="s">
        <v>10224</v>
      </c>
      <c r="I634" s="45" t="s">
        <v>7643</v>
      </c>
      <c r="K634" s="61" t="s">
        <v>3107</v>
      </c>
      <c r="L634" s="61" t="s">
        <v>3108</v>
      </c>
      <c r="S634" s="55"/>
      <c r="T634" s="57"/>
      <c r="U634" s="55"/>
      <c r="V634" s="55"/>
      <c r="W634" s="61" t="s">
        <v>3109</v>
      </c>
      <c r="X634" s="61" t="s">
        <v>3110</v>
      </c>
      <c r="Y634" s="145"/>
      <c r="Z634" s="166"/>
      <c r="AA634" s="166"/>
      <c r="AB634" s="166"/>
      <c r="AC634" s="166"/>
      <c r="AD634" s="166"/>
      <c r="AE634" s="166"/>
      <c r="AF634" s="166"/>
      <c r="AG634" s="166"/>
      <c r="AH634" s="166"/>
      <c r="AI634" s="166"/>
      <c r="AJ634" s="166"/>
      <c r="AK634" s="166"/>
      <c r="AL634" s="166"/>
      <c r="AM634" s="166"/>
      <c r="AN634" s="166"/>
      <c r="AO634" s="166"/>
      <c r="AP634" s="166"/>
      <c r="AQ634" s="166"/>
      <c r="AR634" s="166"/>
      <c r="AS634" s="166"/>
      <c r="AT634" s="166"/>
      <c r="AU634" s="166"/>
      <c r="AV634" s="166"/>
      <c r="AW634" s="166"/>
      <c r="AX634" s="166"/>
      <c r="AY634" s="166"/>
      <c r="AZ634" s="166"/>
      <c r="BA634" s="166"/>
      <c r="BB634" s="166"/>
      <c r="BC634" s="166"/>
      <c r="BD634" s="166"/>
      <c r="BE634" s="166"/>
      <c r="BF634" s="166"/>
      <c r="BG634" s="166"/>
      <c r="BH634" s="166"/>
      <c r="BI634" s="166"/>
      <c r="BJ634" s="166"/>
      <c r="BK634" s="166"/>
      <c r="BL634" s="166"/>
      <c r="BM634" s="166"/>
    </row>
    <row r="635" ht="22.5" customHeight="1">
      <c r="A635" s="45">
        <v>634.0</v>
      </c>
      <c r="B635" s="45" t="s">
        <v>237</v>
      </c>
      <c r="C635" s="47" t="b">
        <v>1</v>
      </c>
      <c r="D635" s="57"/>
      <c r="E635" s="50" t="s">
        <v>8227</v>
      </c>
      <c r="F635" s="50" t="s">
        <v>10116</v>
      </c>
      <c r="G635" s="50" t="s">
        <v>1446</v>
      </c>
      <c r="H635" s="51" t="s">
        <v>10229</v>
      </c>
      <c r="I635" s="45" t="s">
        <v>16118</v>
      </c>
      <c r="K635" s="61" t="s">
        <v>3111</v>
      </c>
      <c r="L635" s="61" t="s">
        <v>3112</v>
      </c>
      <c r="S635" s="55"/>
      <c r="T635" s="57"/>
      <c r="U635" s="55"/>
      <c r="V635" s="55"/>
      <c r="W635" s="61" t="s">
        <v>3113</v>
      </c>
      <c r="X635" s="61" t="s">
        <v>3114</v>
      </c>
      <c r="Y635" s="61" t="s">
        <v>3115</v>
      </c>
      <c r="Z635" s="166"/>
      <c r="AA635" s="166"/>
      <c r="AB635" s="166"/>
      <c r="AC635" s="166"/>
      <c r="AD635" s="166"/>
      <c r="AE635" s="166"/>
      <c r="AF635" s="166"/>
      <c r="AG635" s="166"/>
      <c r="AH635" s="166"/>
      <c r="AI635" s="166"/>
      <c r="AJ635" s="166"/>
      <c r="AK635" s="166"/>
      <c r="AL635" s="166"/>
      <c r="AM635" s="166"/>
      <c r="AN635" s="166"/>
      <c r="AO635" s="166"/>
      <c r="AP635" s="166"/>
      <c r="AQ635" s="166"/>
      <c r="AR635" s="166"/>
      <c r="AS635" s="166"/>
      <c r="AT635" s="166"/>
      <c r="AU635" s="166"/>
      <c r="AV635" s="166"/>
      <c r="AW635" s="166"/>
      <c r="AX635" s="166"/>
      <c r="AY635" s="166"/>
      <c r="AZ635" s="166"/>
      <c r="BA635" s="166"/>
      <c r="BB635" s="166"/>
      <c r="BC635" s="166"/>
      <c r="BD635" s="166"/>
      <c r="BE635" s="166"/>
      <c r="BF635" s="166"/>
      <c r="BG635" s="166"/>
      <c r="BH635" s="166"/>
      <c r="BI635" s="166"/>
      <c r="BJ635" s="166"/>
      <c r="BK635" s="166"/>
      <c r="BL635" s="166"/>
      <c r="BM635" s="166"/>
    </row>
    <row r="636" ht="22.5" customHeight="1">
      <c r="A636" s="45">
        <v>635.0</v>
      </c>
      <c r="B636" s="45" t="s">
        <v>237</v>
      </c>
      <c r="C636" s="47" t="b">
        <v>1</v>
      </c>
      <c r="D636" s="57"/>
      <c r="E636" s="50" t="s">
        <v>8227</v>
      </c>
      <c r="F636" s="50" t="s">
        <v>10116</v>
      </c>
      <c r="G636" s="50" t="s">
        <v>1446</v>
      </c>
      <c r="H636" s="51" t="s">
        <v>10235</v>
      </c>
      <c r="I636" s="45" t="s">
        <v>16119</v>
      </c>
      <c r="K636" s="61" t="s">
        <v>3116</v>
      </c>
      <c r="L636" s="61" t="s">
        <v>3117</v>
      </c>
      <c r="S636" s="55"/>
      <c r="T636" s="57"/>
      <c r="U636" s="55"/>
      <c r="V636" s="55"/>
      <c r="W636" s="61" t="s">
        <v>3118</v>
      </c>
      <c r="X636" s="61" t="s">
        <v>3119</v>
      </c>
      <c r="Y636" s="61" t="s">
        <v>3120</v>
      </c>
      <c r="Z636" s="166"/>
      <c r="AA636" s="166"/>
      <c r="AB636" s="166"/>
      <c r="AC636" s="166"/>
      <c r="AD636" s="166"/>
      <c r="AE636" s="166"/>
      <c r="AF636" s="166"/>
      <c r="AG636" s="166"/>
      <c r="AH636" s="166"/>
      <c r="AI636" s="166"/>
      <c r="AJ636" s="166"/>
      <c r="AK636" s="166"/>
      <c r="AL636" s="166"/>
      <c r="AM636" s="166"/>
      <c r="AN636" s="166"/>
      <c r="AO636" s="166"/>
      <c r="AP636" s="166"/>
      <c r="AQ636" s="166"/>
      <c r="AR636" s="166"/>
      <c r="AS636" s="166"/>
      <c r="AT636" s="166"/>
      <c r="AU636" s="166"/>
      <c r="AV636" s="166"/>
      <c r="AW636" s="166"/>
      <c r="AX636" s="166"/>
      <c r="AY636" s="166"/>
      <c r="AZ636" s="166"/>
      <c r="BA636" s="166"/>
      <c r="BB636" s="166"/>
      <c r="BC636" s="166"/>
      <c r="BD636" s="166"/>
      <c r="BE636" s="166"/>
      <c r="BF636" s="166"/>
      <c r="BG636" s="166"/>
      <c r="BH636" s="166"/>
      <c r="BI636" s="166"/>
      <c r="BJ636" s="166"/>
      <c r="BK636" s="166"/>
      <c r="BL636" s="166"/>
      <c r="BM636" s="166"/>
    </row>
    <row r="637" ht="22.5" customHeight="1">
      <c r="A637" s="45">
        <v>636.0</v>
      </c>
      <c r="B637" s="45" t="s">
        <v>237</v>
      </c>
      <c r="C637" s="47" t="b">
        <v>1</v>
      </c>
      <c r="D637" s="57"/>
      <c r="E637" s="50" t="s">
        <v>8227</v>
      </c>
      <c r="F637" s="50" t="s">
        <v>10116</v>
      </c>
      <c r="G637" s="50" t="s">
        <v>1446</v>
      </c>
      <c r="H637" s="51" t="s">
        <v>10241</v>
      </c>
      <c r="I637" s="45" t="s">
        <v>16120</v>
      </c>
      <c r="K637" s="61" t="s">
        <v>3121</v>
      </c>
      <c r="L637" s="61" t="s">
        <v>3122</v>
      </c>
      <c r="S637" s="55"/>
      <c r="T637" s="57"/>
      <c r="U637" s="55"/>
      <c r="V637" s="55"/>
      <c r="W637" s="61" t="s">
        <v>3123</v>
      </c>
      <c r="X637" s="61" t="s">
        <v>3124</v>
      </c>
      <c r="Y637" s="61" t="s">
        <v>3125</v>
      </c>
      <c r="Z637" s="166"/>
      <c r="AA637" s="166"/>
      <c r="AB637" s="166"/>
      <c r="AC637" s="166"/>
      <c r="AD637" s="166"/>
      <c r="AE637" s="166"/>
      <c r="AF637" s="166"/>
      <c r="AG637" s="166"/>
      <c r="AH637" s="166"/>
      <c r="AI637" s="166"/>
      <c r="AJ637" s="166"/>
      <c r="AK637" s="166"/>
      <c r="AL637" s="166"/>
      <c r="AM637" s="166"/>
      <c r="AN637" s="166"/>
      <c r="AO637" s="166"/>
      <c r="AP637" s="166"/>
      <c r="AQ637" s="166"/>
      <c r="AR637" s="166"/>
      <c r="AS637" s="166"/>
      <c r="AT637" s="166"/>
      <c r="AU637" s="166"/>
      <c r="AV637" s="166"/>
      <c r="AW637" s="166"/>
      <c r="AX637" s="166"/>
      <c r="AY637" s="166"/>
      <c r="AZ637" s="166"/>
      <c r="BA637" s="166"/>
      <c r="BB637" s="166"/>
      <c r="BC637" s="166"/>
      <c r="BD637" s="166"/>
      <c r="BE637" s="166"/>
      <c r="BF637" s="166"/>
      <c r="BG637" s="166"/>
      <c r="BH637" s="166"/>
      <c r="BI637" s="166"/>
      <c r="BJ637" s="166"/>
      <c r="BK637" s="166"/>
      <c r="BL637" s="166"/>
      <c r="BM637" s="166"/>
    </row>
    <row r="638" ht="22.5" customHeight="1">
      <c r="A638" s="45">
        <v>637.0</v>
      </c>
      <c r="B638" s="45" t="s">
        <v>237</v>
      </c>
      <c r="C638" s="47" t="b">
        <v>1</v>
      </c>
      <c r="D638" s="57"/>
      <c r="E638" s="50" t="s">
        <v>8227</v>
      </c>
      <c r="F638" s="50" t="s">
        <v>10116</v>
      </c>
      <c r="G638" s="50" t="s">
        <v>1446</v>
      </c>
      <c r="H638" s="51" t="s">
        <v>10247</v>
      </c>
      <c r="I638" s="45" t="s">
        <v>16121</v>
      </c>
      <c r="K638" s="61" t="s">
        <v>3126</v>
      </c>
      <c r="L638" s="61" t="s">
        <v>3127</v>
      </c>
      <c r="S638" s="55"/>
      <c r="T638" s="57"/>
      <c r="U638" s="55"/>
      <c r="V638" s="55"/>
      <c r="W638" s="61" t="s">
        <v>3128</v>
      </c>
      <c r="X638" s="61" t="s">
        <v>3129</v>
      </c>
      <c r="Y638" s="61" t="s">
        <v>3130</v>
      </c>
      <c r="Z638" s="166"/>
      <c r="AA638" s="166"/>
      <c r="AB638" s="166"/>
      <c r="AC638" s="166"/>
      <c r="AD638" s="166"/>
      <c r="AE638" s="166"/>
      <c r="AF638" s="166"/>
      <c r="AG638" s="166"/>
      <c r="AH638" s="166"/>
      <c r="AI638" s="166"/>
      <c r="AJ638" s="166"/>
      <c r="AK638" s="166"/>
      <c r="AL638" s="166"/>
      <c r="AM638" s="166"/>
      <c r="AN638" s="166"/>
      <c r="AO638" s="166"/>
      <c r="AP638" s="166"/>
      <c r="AQ638" s="166"/>
      <c r="AR638" s="166"/>
      <c r="AS638" s="166"/>
      <c r="AT638" s="166"/>
      <c r="AU638" s="166"/>
      <c r="AV638" s="166"/>
      <c r="AW638" s="166"/>
      <c r="AX638" s="166"/>
      <c r="AY638" s="166"/>
      <c r="AZ638" s="166"/>
      <c r="BA638" s="166"/>
      <c r="BB638" s="166"/>
      <c r="BC638" s="166"/>
      <c r="BD638" s="166"/>
      <c r="BE638" s="166"/>
      <c r="BF638" s="166"/>
      <c r="BG638" s="166"/>
      <c r="BH638" s="166"/>
      <c r="BI638" s="166"/>
      <c r="BJ638" s="166"/>
      <c r="BK638" s="166"/>
      <c r="BL638" s="166"/>
      <c r="BM638" s="166"/>
    </row>
    <row r="639" ht="22.5" customHeight="1">
      <c r="A639" s="45">
        <v>638.0</v>
      </c>
      <c r="B639" s="45" t="s">
        <v>237</v>
      </c>
      <c r="C639" s="47" t="b">
        <v>1</v>
      </c>
      <c r="D639" s="57"/>
      <c r="E639" s="50" t="s">
        <v>8227</v>
      </c>
      <c r="F639" s="50" t="s">
        <v>10116</v>
      </c>
      <c r="G639" s="50" t="s">
        <v>1446</v>
      </c>
      <c r="H639" s="51" t="s">
        <v>10254</v>
      </c>
      <c r="I639" s="45" t="s">
        <v>16122</v>
      </c>
      <c r="K639" s="61" t="s">
        <v>3131</v>
      </c>
      <c r="L639" s="61" t="s">
        <v>3132</v>
      </c>
      <c r="S639" s="55"/>
      <c r="T639" s="57"/>
      <c r="U639" s="55"/>
      <c r="V639" s="55"/>
      <c r="W639" s="61" t="s">
        <v>3133</v>
      </c>
      <c r="X639" s="61" t="s">
        <v>3134</v>
      </c>
      <c r="Y639" s="61" t="s">
        <v>3135</v>
      </c>
      <c r="Z639" s="166"/>
      <c r="AA639" s="166"/>
      <c r="AB639" s="166"/>
      <c r="AC639" s="166"/>
      <c r="AD639" s="166"/>
      <c r="AE639" s="166"/>
      <c r="AF639" s="166"/>
      <c r="AG639" s="166"/>
      <c r="AH639" s="166"/>
      <c r="AI639" s="166"/>
      <c r="AJ639" s="166"/>
      <c r="AK639" s="166"/>
      <c r="AL639" s="166"/>
      <c r="AM639" s="166"/>
      <c r="AN639" s="166"/>
      <c r="AO639" s="166"/>
      <c r="AP639" s="166"/>
      <c r="AQ639" s="166"/>
      <c r="AR639" s="166"/>
      <c r="AS639" s="166"/>
      <c r="AT639" s="166"/>
      <c r="AU639" s="166"/>
      <c r="AV639" s="166"/>
      <c r="AW639" s="166"/>
      <c r="AX639" s="166"/>
      <c r="AY639" s="166"/>
      <c r="AZ639" s="166"/>
      <c r="BA639" s="166"/>
      <c r="BB639" s="166"/>
      <c r="BC639" s="166"/>
      <c r="BD639" s="166"/>
      <c r="BE639" s="166"/>
      <c r="BF639" s="166"/>
      <c r="BG639" s="166"/>
      <c r="BH639" s="166"/>
      <c r="BI639" s="166"/>
      <c r="BJ639" s="166"/>
      <c r="BK639" s="166"/>
      <c r="BL639" s="166"/>
      <c r="BM639" s="166"/>
    </row>
    <row r="640" ht="22.5" customHeight="1">
      <c r="A640" s="45">
        <v>639.0</v>
      </c>
      <c r="B640" s="45" t="s">
        <v>237</v>
      </c>
      <c r="C640" s="47" t="b">
        <v>1</v>
      </c>
      <c r="D640" s="57"/>
      <c r="E640" s="50" t="s">
        <v>8227</v>
      </c>
      <c r="F640" s="50" t="s">
        <v>10116</v>
      </c>
      <c r="G640" s="50" t="s">
        <v>1446</v>
      </c>
      <c r="H640" s="51" t="s">
        <v>10261</v>
      </c>
      <c r="I640" s="45" t="s">
        <v>16123</v>
      </c>
      <c r="K640" s="61" t="s">
        <v>3136</v>
      </c>
      <c r="L640" s="61" t="s">
        <v>3137</v>
      </c>
      <c r="S640" s="55"/>
      <c r="T640" s="57"/>
      <c r="U640" s="55"/>
      <c r="V640" s="55"/>
      <c r="W640" s="61" t="s">
        <v>3138</v>
      </c>
      <c r="X640" s="61" t="s">
        <v>3139</v>
      </c>
      <c r="Y640" s="61" t="s">
        <v>3140</v>
      </c>
      <c r="Z640" s="166"/>
      <c r="AA640" s="166"/>
      <c r="AB640" s="166"/>
      <c r="AC640" s="166"/>
      <c r="AD640" s="166"/>
      <c r="AE640" s="166"/>
      <c r="AF640" s="166"/>
      <c r="AG640" s="166"/>
      <c r="AH640" s="166"/>
      <c r="AI640" s="166"/>
      <c r="AJ640" s="166"/>
      <c r="AK640" s="166"/>
      <c r="AL640" s="166"/>
      <c r="AM640" s="166"/>
      <c r="AN640" s="166"/>
      <c r="AO640" s="166"/>
      <c r="AP640" s="166"/>
      <c r="AQ640" s="166"/>
      <c r="AR640" s="166"/>
      <c r="AS640" s="166"/>
      <c r="AT640" s="166"/>
      <c r="AU640" s="166"/>
      <c r="AV640" s="166"/>
      <c r="AW640" s="166"/>
      <c r="AX640" s="166"/>
      <c r="AY640" s="166"/>
      <c r="AZ640" s="166"/>
      <c r="BA640" s="166"/>
      <c r="BB640" s="166"/>
      <c r="BC640" s="166"/>
      <c r="BD640" s="166"/>
      <c r="BE640" s="166"/>
      <c r="BF640" s="166"/>
      <c r="BG640" s="166"/>
      <c r="BH640" s="166"/>
      <c r="BI640" s="166"/>
      <c r="BJ640" s="166"/>
      <c r="BK640" s="166"/>
      <c r="BL640" s="166"/>
      <c r="BM640" s="166"/>
    </row>
    <row r="641" ht="22.5" customHeight="1">
      <c r="A641" s="45">
        <v>640.0</v>
      </c>
      <c r="B641" s="45" t="s">
        <v>237</v>
      </c>
      <c r="C641" s="47" t="b">
        <v>1</v>
      </c>
      <c r="D641" s="57"/>
      <c r="E641" s="50" t="s">
        <v>8227</v>
      </c>
      <c r="F641" s="50" t="s">
        <v>10267</v>
      </c>
      <c r="G641" s="50" t="s">
        <v>1772</v>
      </c>
      <c r="H641" s="51" t="s">
        <v>10268</v>
      </c>
      <c r="I641" s="45" t="s">
        <v>16124</v>
      </c>
      <c r="K641" s="61" t="s">
        <v>3143</v>
      </c>
      <c r="L641" s="61" t="s">
        <v>3144</v>
      </c>
      <c r="S641" s="55"/>
      <c r="T641" s="57"/>
      <c r="U641" s="55"/>
      <c r="V641" s="55"/>
      <c r="W641" s="61" t="s">
        <v>3145</v>
      </c>
      <c r="X641" s="61" t="s">
        <v>3146</v>
      </c>
      <c r="Y641" s="61" t="s">
        <v>3147</v>
      </c>
      <c r="Z641" s="166"/>
      <c r="AA641" s="166"/>
      <c r="AB641" s="166"/>
      <c r="AC641" s="166"/>
      <c r="AD641" s="166"/>
      <c r="AE641" s="166"/>
      <c r="AF641" s="166"/>
      <c r="AG641" s="166"/>
      <c r="AH641" s="166"/>
      <c r="AI641" s="166"/>
      <c r="AJ641" s="166"/>
      <c r="AK641" s="166"/>
      <c r="AL641" s="166"/>
      <c r="AM641" s="166"/>
      <c r="AN641" s="166"/>
      <c r="AO641" s="166"/>
      <c r="AP641" s="166"/>
      <c r="AQ641" s="166"/>
      <c r="AR641" s="166"/>
      <c r="AS641" s="166"/>
      <c r="AT641" s="166"/>
      <c r="AU641" s="166"/>
      <c r="AV641" s="166"/>
      <c r="AW641" s="166"/>
      <c r="AX641" s="166"/>
      <c r="AY641" s="166"/>
      <c r="AZ641" s="166"/>
      <c r="BA641" s="166"/>
      <c r="BB641" s="166"/>
      <c r="BC641" s="166"/>
      <c r="BD641" s="166"/>
      <c r="BE641" s="166"/>
      <c r="BF641" s="166"/>
      <c r="BG641" s="166"/>
      <c r="BH641" s="166"/>
      <c r="BI641" s="166"/>
      <c r="BJ641" s="166"/>
      <c r="BK641" s="166"/>
      <c r="BL641" s="166"/>
      <c r="BM641" s="166"/>
    </row>
    <row r="642" ht="22.5" customHeight="1">
      <c r="A642" s="45">
        <v>641.0</v>
      </c>
      <c r="B642" s="45" t="s">
        <v>237</v>
      </c>
      <c r="C642" s="47" t="b">
        <v>1</v>
      </c>
      <c r="D642" s="57"/>
      <c r="E642" s="50" t="s">
        <v>8227</v>
      </c>
      <c r="F642" s="50" t="s">
        <v>10267</v>
      </c>
      <c r="G642" s="50" t="s">
        <v>1823</v>
      </c>
      <c r="H642" s="51" t="s">
        <v>10275</v>
      </c>
      <c r="I642" s="45" t="s">
        <v>16125</v>
      </c>
      <c r="K642" s="61" t="s">
        <v>3148</v>
      </c>
      <c r="L642" s="61" t="s">
        <v>3149</v>
      </c>
      <c r="S642" s="55"/>
      <c r="T642" s="57"/>
      <c r="U642" s="55"/>
      <c r="V642" s="55"/>
      <c r="W642" s="61" t="s">
        <v>3150</v>
      </c>
      <c r="X642" s="61" t="s">
        <v>3151</v>
      </c>
      <c r="Y642" s="61" t="s">
        <v>3152</v>
      </c>
      <c r="Z642" s="166"/>
      <c r="AA642" s="166"/>
      <c r="AB642" s="166"/>
      <c r="AC642" s="166"/>
      <c r="AD642" s="166"/>
      <c r="AE642" s="166"/>
      <c r="AF642" s="166"/>
      <c r="AG642" s="166"/>
      <c r="AH642" s="166"/>
      <c r="AI642" s="166"/>
      <c r="AJ642" s="166"/>
      <c r="AK642" s="166"/>
      <c r="AL642" s="166"/>
      <c r="AM642" s="166"/>
      <c r="AN642" s="166"/>
      <c r="AO642" s="166"/>
      <c r="AP642" s="166"/>
      <c r="AQ642" s="166"/>
      <c r="AR642" s="166"/>
      <c r="AS642" s="166"/>
      <c r="AT642" s="166"/>
      <c r="AU642" s="166"/>
      <c r="AV642" s="166"/>
      <c r="AW642" s="166"/>
      <c r="AX642" s="166"/>
      <c r="AY642" s="166"/>
      <c r="AZ642" s="166"/>
      <c r="BA642" s="166"/>
      <c r="BB642" s="166"/>
      <c r="BC642" s="166"/>
      <c r="BD642" s="166"/>
      <c r="BE642" s="166"/>
      <c r="BF642" s="166"/>
      <c r="BG642" s="166"/>
      <c r="BH642" s="166"/>
      <c r="BI642" s="166"/>
      <c r="BJ642" s="166"/>
      <c r="BK642" s="166"/>
      <c r="BL642" s="166"/>
      <c r="BM642" s="166"/>
    </row>
    <row r="643" ht="22.5" customHeight="1">
      <c r="A643" s="45">
        <v>642.0</v>
      </c>
      <c r="B643" s="45" t="s">
        <v>237</v>
      </c>
      <c r="C643" s="47" t="b">
        <v>1</v>
      </c>
      <c r="D643" s="57"/>
      <c r="E643" s="50" t="s">
        <v>8227</v>
      </c>
      <c r="F643" s="50" t="s">
        <v>10267</v>
      </c>
      <c r="G643" s="50" t="s">
        <v>1866</v>
      </c>
      <c r="H643" s="51" t="s">
        <v>10282</v>
      </c>
      <c r="I643" s="45" t="s">
        <v>16126</v>
      </c>
      <c r="K643" s="61" t="s">
        <v>3153</v>
      </c>
      <c r="L643" s="61" t="s">
        <v>3154</v>
      </c>
      <c r="S643" s="55"/>
      <c r="T643" s="57"/>
      <c r="U643" s="55"/>
      <c r="V643" s="55"/>
      <c r="W643" s="61" t="s">
        <v>3155</v>
      </c>
      <c r="X643" s="61" t="s">
        <v>3156</v>
      </c>
      <c r="Y643" s="153"/>
      <c r="Z643" s="166"/>
      <c r="AA643" s="166"/>
      <c r="AB643" s="166"/>
      <c r="AC643" s="166"/>
      <c r="AD643" s="166"/>
      <c r="AE643" s="166"/>
      <c r="AF643" s="166"/>
      <c r="AG643" s="166"/>
      <c r="AH643" s="166"/>
      <c r="AI643" s="166"/>
      <c r="AJ643" s="166"/>
      <c r="AK643" s="166"/>
      <c r="AL643" s="166"/>
      <c r="AM643" s="166"/>
      <c r="AN643" s="166"/>
      <c r="AO643" s="166"/>
      <c r="AP643" s="166"/>
      <c r="AQ643" s="166"/>
      <c r="AR643" s="166"/>
      <c r="AS643" s="166"/>
      <c r="AT643" s="166"/>
      <c r="AU643" s="166"/>
      <c r="AV643" s="166"/>
      <c r="AW643" s="166"/>
      <c r="AX643" s="166"/>
      <c r="AY643" s="166"/>
      <c r="AZ643" s="166"/>
      <c r="BA643" s="166"/>
      <c r="BB643" s="166"/>
      <c r="BC643" s="166"/>
      <c r="BD643" s="166"/>
      <c r="BE643" s="166"/>
      <c r="BF643" s="166"/>
      <c r="BG643" s="166"/>
      <c r="BH643" s="166"/>
      <c r="BI643" s="166"/>
      <c r="BJ643" s="166"/>
      <c r="BK643" s="166"/>
      <c r="BL643" s="166"/>
      <c r="BM643" s="166"/>
    </row>
    <row r="644" ht="22.5" customHeight="1">
      <c r="A644" s="45">
        <v>643.0</v>
      </c>
      <c r="B644" s="45" t="s">
        <v>237</v>
      </c>
      <c r="C644" s="47" t="b">
        <v>1</v>
      </c>
      <c r="D644" s="57"/>
      <c r="E644" s="50" t="s">
        <v>8227</v>
      </c>
      <c r="F644" s="50" t="s">
        <v>10267</v>
      </c>
      <c r="G644" s="50" t="s">
        <v>2747</v>
      </c>
      <c r="H644" s="51" t="s">
        <v>10288</v>
      </c>
      <c r="I644" s="45" t="s">
        <v>14926</v>
      </c>
      <c r="K644" s="61" t="s">
        <v>3157</v>
      </c>
      <c r="L644" s="61" t="s">
        <v>3158</v>
      </c>
      <c r="S644" s="55"/>
      <c r="T644" s="57"/>
      <c r="U644" s="55"/>
      <c r="V644" s="55"/>
      <c r="W644" s="61" t="s">
        <v>3159</v>
      </c>
      <c r="X644" s="61" t="s">
        <v>3160</v>
      </c>
      <c r="Y644" s="145"/>
      <c r="Z644" s="166"/>
      <c r="AA644" s="166"/>
      <c r="AB644" s="166"/>
      <c r="AC644" s="166"/>
      <c r="AD644" s="166"/>
      <c r="AE644" s="166"/>
      <c r="AF644" s="166"/>
      <c r="AG644" s="166"/>
      <c r="AH644" s="166"/>
      <c r="AI644" s="166"/>
      <c r="AJ644" s="166"/>
      <c r="AK644" s="166"/>
      <c r="AL644" s="166"/>
      <c r="AM644" s="166"/>
      <c r="AN644" s="166"/>
      <c r="AO644" s="166"/>
      <c r="AP644" s="166"/>
      <c r="AQ644" s="166"/>
      <c r="AR644" s="166"/>
      <c r="AS644" s="166"/>
      <c r="AT644" s="166"/>
      <c r="AU644" s="166"/>
      <c r="AV644" s="166"/>
      <c r="AW644" s="166"/>
      <c r="AX644" s="166"/>
      <c r="AY644" s="166"/>
      <c r="AZ644" s="166"/>
      <c r="BA644" s="166"/>
      <c r="BB644" s="166"/>
      <c r="BC644" s="166"/>
      <c r="BD644" s="166"/>
      <c r="BE644" s="166"/>
      <c r="BF644" s="166"/>
      <c r="BG644" s="166"/>
      <c r="BH644" s="166"/>
      <c r="BI644" s="166"/>
      <c r="BJ644" s="166"/>
      <c r="BK644" s="166"/>
      <c r="BL644" s="166"/>
      <c r="BM644" s="166"/>
    </row>
    <row r="645" ht="22.5" customHeight="1">
      <c r="A645" s="45">
        <v>644.0</v>
      </c>
      <c r="B645" s="45" t="s">
        <v>237</v>
      </c>
      <c r="C645" s="47" t="b">
        <v>1</v>
      </c>
      <c r="D645" s="57"/>
      <c r="E645" s="50" t="s">
        <v>8227</v>
      </c>
      <c r="F645" s="50" t="s">
        <v>10267</v>
      </c>
      <c r="G645" s="50" t="s">
        <v>6144</v>
      </c>
      <c r="H645" s="51" t="s">
        <v>10293</v>
      </c>
      <c r="I645" s="45" t="s">
        <v>16127</v>
      </c>
      <c r="K645" s="61" t="s">
        <v>3161</v>
      </c>
      <c r="L645" s="61" t="s">
        <v>3162</v>
      </c>
      <c r="S645" s="55"/>
      <c r="T645" s="57"/>
      <c r="U645" s="55"/>
      <c r="V645" s="55"/>
      <c r="W645" s="61" t="s">
        <v>3163</v>
      </c>
      <c r="X645" s="61" t="s">
        <v>3164</v>
      </c>
      <c r="Y645" s="61" t="s">
        <v>3165</v>
      </c>
      <c r="Z645" s="166"/>
      <c r="AA645" s="166"/>
      <c r="AB645" s="166"/>
      <c r="AC645" s="166"/>
      <c r="AD645" s="166"/>
      <c r="AE645" s="166"/>
      <c r="AF645" s="166"/>
      <c r="AG645" s="166"/>
      <c r="AH645" s="166"/>
      <c r="AI645" s="166"/>
      <c r="AJ645" s="166"/>
      <c r="AK645" s="166"/>
      <c r="AL645" s="166"/>
      <c r="AM645" s="166"/>
      <c r="AN645" s="166"/>
      <c r="AO645" s="166"/>
      <c r="AP645" s="166"/>
      <c r="AQ645" s="166"/>
      <c r="AR645" s="166"/>
      <c r="AS645" s="166"/>
      <c r="AT645" s="166"/>
      <c r="AU645" s="166"/>
      <c r="AV645" s="166"/>
      <c r="AW645" s="166"/>
      <c r="AX645" s="166"/>
      <c r="AY645" s="166"/>
      <c r="AZ645" s="166"/>
      <c r="BA645" s="166"/>
      <c r="BB645" s="166"/>
      <c r="BC645" s="166"/>
      <c r="BD645" s="166"/>
      <c r="BE645" s="166"/>
      <c r="BF645" s="166"/>
      <c r="BG645" s="166"/>
      <c r="BH645" s="166"/>
      <c r="BI645" s="166"/>
      <c r="BJ645" s="166"/>
      <c r="BK645" s="166"/>
      <c r="BL645" s="166"/>
      <c r="BM645" s="166"/>
    </row>
    <row r="646" ht="22.5" customHeight="1">
      <c r="A646" s="45">
        <v>645.0</v>
      </c>
      <c r="B646" s="45" t="s">
        <v>237</v>
      </c>
      <c r="C646" s="47" t="b">
        <v>1</v>
      </c>
      <c r="D646" s="57"/>
      <c r="E646" s="50" t="s">
        <v>8227</v>
      </c>
      <c r="F646" s="50" t="s">
        <v>10267</v>
      </c>
      <c r="G646" s="50" t="s">
        <v>489</v>
      </c>
      <c r="H646" s="51" t="s">
        <v>10300</v>
      </c>
      <c r="I646" s="45" t="s">
        <v>16128</v>
      </c>
      <c r="K646" s="61" t="s">
        <v>3166</v>
      </c>
      <c r="L646" s="61" t="s">
        <v>3167</v>
      </c>
      <c r="S646" s="55"/>
      <c r="T646" s="57"/>
      <c r="U646" s="55"/>
      <c r="V646" s="55"/>
      <c r="W646" s="61" t="s">
        <v>3168</v>
      </c>
      <c r="X646" s="61" t="s">
        <v>3169</v>
      </c>
      <c r="Y646" s="145"/>
      <c r="Z646" s="166"/>
      <c r="AA646" s="166"/>
      <c r="AB646" s="166"/>
      <c r="AC646" s="166"/>
      <c r="AD646" s="166"/>
      <c r="AE646" s="166"/>
      <c r="AF646" s="166"/>
      <c r="AG646" s="166"/>
      <c r="AH646" s="166"/>
      <c r="AI646" s="166"/>
      <c r="AJ646" s="166"/>
      <c r="AK646" s="166"/>
      <c r="AL646" s="166"/>
      <c r="AM646" s="166"/>
      <c r="AN646" s="166"/>
      <c r="AO646" s="166"/>
      <c r="AP646" s="166"/>
      <c r="AQ646" s="166"/>
      <c r="AR646" s="166"/>
      <c r="AS646" s="166"/>
      <c r="AT646" s="166"/>
      <c r="AU646" s="166"/>
      <c r="AV646" s="166"/>
      <c r="AW646" s="166"/>
      <c r="AX646" s="166"/>
      <c r="AY646" s="166"/>
      <c r="AZ646" s="166"/>
      <c r="BA646" s="166"/>
      <c r="BB646" s="166"/>
      <c r="BC646" s="166"/>
      <c r="BD646" s="166"/>
      <c r="BE646" s="166"/>
      <c r="BF646" s="166"/>
      <c r="BG646" s="166"/>
      <c r="BH646" s="166"/>
      <c r="BI646" s="166"/>
      <c r="BJ646" s="166"/>
      <c r="BK646" s="166"/>
      <c r="BL646" s="166"/>
      <c r="BM646" s="166"/>
    </row>
    <row r="647" ht="22.5" customHeight="1">
      <c r="A647" s="45">
        <v>646.0</v>
      </c>
      <c r="B647" s="45" t="s">
        <v>237</v>
      </c>
      <c r="C647" s="47" t="b">
        <v>1</v>
      </c>
      <c r="D647" s="57"/>
      <c r="E647" s="50" t="s">
        <v>8227</v>
      </c>
      <c r="F647" s="50" t="s">
        <v>10267</v>
      </c>
      <c r="G647" s="50" t="s">
        <v>556</v>
      </c>
      <c r="H647" s="51" t="s">
        <v>10306</v>
      </c>
      <c r="I647" s="45" t="s">
        <v>16129</v>
      </c>
      <c r="K647" s="61" t="s">
        <v>3170</v>
      </c>
      <c r="L647" s="61" t="s">
        <v>3171</v>
      </c>
      <c r="S647" s="55"/>
      <c r="T647" s="57"/>
      <c r="U647" s="55"/>
      <c r="V647" s="55"/>
      <c r="W647" s="61" t="s">
        <v>3172</v>
      </c>
      <c r="X647" s="61" t="s">
        <v>3173</v>
      </c>
      <c r="Y647" s="153"/>
      <c r="Z647" s="166"/>
      <c r="AA647" s="166"/>
      <c r="AB647" s="166"/>
      <c r="AC647" s="166"/>
      <c r="AD647" s="166"/>
      <c r="AE647" s="166"/>
      <c r="AF647" s="166"/>
      <c r="AG647" s="166"/>
      <c r="AH647" s="166"/>
      <c r="AI647" s="166"/>
      <c r="AJ647" s="166"/>
      <c r="AK647" s="166"/>
      <c r="AL647" s="166"/>
      <c r="AM647" s="166"/>
      <c r="AN647" s="166"/>
      <c r="AO647" s="166"/>
      <c r="AP647" s="166"/>
      <c r="AQ647" s="166"/>
      <c r="AR647" s="166"/>
      <c r="AS647" s="166"/>
      <c r="AT647" s="166"/>
      <c r="AU647" s="166"/>
      <c r="AV647" s="166"/>
      <c r="AW647" s="166"/>
      <c r="AX647" s="166"/>
      <c r="AY647" s="166"/>
      <c r="AZ647" s="166"/>
      <c r="BA647" s="166"/>
      <c r="BB647" s="166"/>
      <c r="BC647" s="166"/>
      <c r="BD647" s="166"/>
      <c r="BE647" s="166"/>
      <c r="BF647" s="166"/>
      <c r="BG647" s="166"/>
      <c r="BH647" s="166"/>
      <c r="BI647" s="166"/>
      <c r="BJ647" s="166"/>
      <c r="BK647" s="166"/>
      <c r="BL647" s="166"/>
      <c r="BM647" s="166"/>
    </row>
    <row r="648" ht="22.5" customHeight="1">
      <c r="A648" s="45">
        <v>647.0</v>
      </c>
      <c r="B648" s="45" t="s">
        <v>237</v>
      </c>
      <c r="C648" s="47" t="b">
        <v>1</v>
      </c>
      <c r="D648" s="57"/>
      <c r="E648" s="50" t="s">
        <v>8227</v>
      </c>
      <c r="F648" s="50" t="s">
        <v>10267</v>
      </c>
      <c r="G648" s="50" t="s">
        <v>556</v>
      </c>
      <c r="H648" s="51" t="s">
        <v>10312</v>
      </c>
      <c r="I648" s="45" t="s">
        <v>16125</v>
      </c>
      <c r="K648" s="61" t="s">
        <v>3174</v>
      </c>
      <c r="L648" s="61" t="s">
        <v>3175</v>
      </c>
      <c r="S648" s="55"/>
      <c r="T648" s="57"/>
      <c r="U648" s="55"/>
      <c r="V648" s="55"/>
      <c r="W648" s="61" t="s">
        <v>3176</v>
      </c>
      <c r="X648" s="61" t="s">
        <v>3177</v>
      </c>
      <c r="Y648" s="153"/>
      <c r="Z648" s="166"/>
      <c r="AA648" s="166"/>
      <c r="AB648" s="166"/>
      <c r="AC648" s="166"/>
      <c r="AD648" s="166"/>
      <c r="AE648" s="166"/>
      <c r="AF648" s="166"/>
      <c r="AG648" s="166"/>
      <c r="AH648" s="166"/>
      <c r="AI648" s="166"/>
      <c r="AJ648" s="166"/>
      <c r="AK648" s="166"/>
      <c r="AL648" s="166"/>
      <c r="AM648" s="166"/>
      <c r="AN648" s="166"/>
      <c r="AO648" s="166"/>
      <c r="AP648" s="166"/>
      <c r="AQ648" s="166"/>
      <c r="AR648" s="166"/>
      <c r="AS648" s="166"/>
      <c r="AT648" s="166"/>
      <c r="AU648" s="166"/>
      <c r="AV648" s="166"/>
      <c r="AW648" s="166"/>
      <c r="AX648" s="166"/>
      <c r="AY648" s="166"/>
      <c r="AZ648" s="166"/>
      <c r="BA648" s="166"/>
      <c r="BB648" s="166"/>
      <c r="BC648" s="166"/>
      <c r="BD648" s="166"/>
      <c r="BE648" s="166"/>
      <c r="BF648" s="166"/>
      <c r="BG648" s="166"/>
      <c r="BH648" s="166"/>
      <c r="BI648" s="166"/>
      <c r="BJ648" s="166"/>
      <c r="BK648" s="166"/>
      <c r="BL648" s="166"/>
      <c r="BM648" s="166"/>
    </row>
    <row r="649" ht="22.5" customHeight="1">
      <c r="A649" s="45">
        <v>648.0</v>
      </c>
      <c r="B649" s="45" t="s">
        <v>237</v>
      </c>
      <c r="C649" s="47" t="b">
        <v>1</v>
      </c>
      <c r="D649" s="57"/>
      <c r="E649" s="50" t="s">
        <v>8227</v>
      </c>
      <c r="F649" s="50" t="s">
        <v>10267</v>
      </c>
      <c r="G649" s="50" t="s">
        <v>1399</v>
      </c>
      <c r="H649" s="51" t="s">
        <v>10317</v>
      </c>
      <c r="I649" s="45" t="s">
        <v>16130</v>
      </c>
      <c r="K649" s="61" t="s">
        <v>3178</v>
      </c>
      <c r="L649" s="61" t="s">
        <v>3179</v>
      </c>
      <c r="S649" s="55"/>
      <c r="T649" s="57"/>
      <c r="U649" s="55"/>
      <c r="V649" s="55"/>
      <c r="W649" s="61" t="s">
        <v>3180</v>
      </c>
      <c r="X649" s="61" t="s">
        <v>3181</v>
      </c>
      <c r="Y649" s="61" t="s">
        <v>3182</v>
      </c>
      <c r="Z649" s="166"/>
      <c r="AA649" s="166"/>
      <c r="AB649" s="166"/>
      <c r="AC649" s="166"/>
      <c r="AD649" s="166"/>
      <c r="AE649" s="166"/>
      <c r="AF649" s="166"/>
      <c r="AG649" s="166"/>
      <c r="AH649" s="166"/>
      <c r="AI649" s="166"/>
      <c r="AJ649" s="166"/>
      <c r="AK649" s="166"/>
      <c r="AL649" s="166"/>
      <c r="AM649" s="166"/>
      <c r="AN649" s="166"/>
      <c r="AO649" s="166"/>
      <c r="AP649" s="166"/>
      <c r="AQ649" s="166"/>
      <c r="AR649" s="166"/>
      <c r="AS649" s="166"/>
      <c r="AT649" s="166"/>
      <c r="AU649" s="166"/>
      <c r="AV649" s="166"/>
      <c r="AW649" s="166"/>
      <c r="AX649" s="166"/>
      <c r="AY649" s="166"/>
      <c r="AZ649" s="166"/>
      <c r="BA649" s="166"/>
      <c r="BB649" s="166"/>
      <c r="BC649" s="166"/>
      <c r="BD649" s="166"/>
      <c r="BE649" s="166"/>
      <c r="BF649" s="166"/>
      <c r="BG649" s="166"/>
      <c r="BH649" s="166"/>
      <c r="BI649" s="166"/>
      <c r="BJ649" s="166"/>
      <c r="BK649" s="166"/>
      <c r="BL649" s="166"/>
      <c r="BM649" s="166"/>
    </row>
    <row r="650" ht="22.5" customHeight="1">
      <c r="A650" s="45">
        <v>649.0</v>
      </c>
      <c r="B650" s="45" t="s">
        <v>237</v>
      </c>
      <c r="C650" s="47" t="b">
        <v>1</v>
      </c>
      <c r="D650" s="57"/>
      <c r="E650" s="50" t="s">
        <v>8227</v>
      </c>
      <c r="F650" s="50" t="s">
        <v>10267</v>
      </c>
      <c r="G650" s="50" t="s">
        <v>1446</v>
      </c>
      <c r="H650" s="51" t="s">
        <v>10324</v>
      </c>
      <c r="I650" s="45" t="s">
        <v>16131</v>
      </c>
      <c r="K650" s="61" t="s">
        <v>3183</v>
      </c>
      <c r="L650" s="61" t="s">
        <v>3184</v>
      </c>
      <c r="S650" s="55"/>
      <c r="T650" s="57"/>
      <c r="U650" s="55"/>
      <c r="V650" s="55"/>
      <c r="W650" s="61" t="s">
        <v>3185</v>
      </c>
      <c r="X650" s="61" t="s">
        <v>3186</v>
      </c>
      <c r="Y650" s="61" t="s">
        <v>3187</v>
      </c>
      <c r="Z650" s="166"/>
      <c r="AA650" s="166"/>
      <c r="AB650" s="166"/>
      <c r="AC650" s="166"/>
      <c r="AD650" s="166"/>
      <c r="AE650" s="166"/>
      <c r="AF650" s="166"/>
      <c r="AG650" s="166"/>
      <c r="AH650" s="166"/>
      <c r="AI650" s="166"/>
      <c r="AJ650" s="166"/>
      <c r="AK650" s="166"/>
      <c r="AL650" s="166"/>
      <c r="AM650" s="166"/>
      <c r="AN650" s="166"/>
      <c r="AO650" s="166"/>
      <c r="AP650" s="166"/>
      <c r="AQ650" s="166"/>
      <c r="AR650" s="166"/>
      <c r="AS650" s="166"/>
      <c r="AT650" s="166"/>
      <c r="AU650" s="166"/>
      <c r="AV650" s="166"/>
      <c r="AW650" s="166"/>
      <c r="AX650" s="166"/>
      <c r="AY650" s="166"/>
      <c r="AZ650" s="166"/>
      <c r="BA650" s="166"/>
      <c r="BB650" s="166"/>
      <c r="BC650" s="166"/>
      <c r="BD650" s="166"/>
      <c r="BE650" s="166"/>
      <c r="BF650" s="166"/>
      <c r="BG650" s="166"/>
      <c r="BH650" s="166"/>
      <c r="BI650" s="166"/>
      <c r="BJ650" s="166"/>
      <c r="BK650" s="166"/>
      <c r="BL650" s="166"/>
      <c r="BM650" s="166"/>
    </row>
    <row r="651" ht="22.5" customHeight="1">
      <c r="A651" s="45">
        <v>650.0</v>
      </c>
      <c r="B651" s="45" t="s">
        <v>237</v>
      </c>
      <c r="C651" s="47" t="b">
        <v>1</v>
      </c>
      <c r="D651" s="57"/>
      <c r="E651" s="50" t="s">
        <v>8227</v>
      </c>
      <c r="F651" s="50" t="s">
        <v>10267</v>
      </c>
      <c r="G651" s="50" t="s">
        <v>1446</v>
      </c>
      <c r="H651" s="51" t="s">
        <v>10330</v>
      </c>
      <c r="I651" s="45" t="s">
        <v>16132</v>
      </c>
      <c r="K651" s="61" t="s">
        <v>3188</v>
      </c>
      <c r="L651" s="61" t="s">
        <v>3189</v>
      </c>
      <c r="S651" s="55"/>
      <c r="T651" s="57"/>
      <c r="U651" s="55"/>
      <c r="V651" s="55"/>
      <c r="W651" s="61" t="s">
        <v>3190</v>
      </c>
      <c r="X651" s="61" t="s">
        <v>3191</v>
      </c>
      <c r="Y651" s="145"/>
      <c r="Z651" s="166"/>
      <c r="AA651" s="166"/>
      <c r="AB651" s="166"/>
      <c r="AC651" s="166"/>
      <c r="AD651" s="166"/>
      <c r="AE651" s="166"/>
      <c r="AF651" s="166"/>
      <c r="AG651" s="166"/>
      <c r="AH651" s="166"/>
      <c r="AI651" s="166"/>
      <c r="AJ651" s="166"/>
      <c r="AK651" s="166"/>
      <c r="AL651" s="166"/>
      <c r="AM651" s="166"/>
      <c r="AN651" s="166"/>
      <c r="AO651" s="166"/>
      <c r="AP651" s="166"/>
      <c r="AQ651" s="166"/>
      <c r="AR651" s="166"/>
      <c r="AS651" s="166"/>
      <c r="AT651" s="166"/>
      <c r="AU651" s="166"/>
      <c r="AV651" s="166"/>
      <c r="AW651" s="166"/>
      <c r="AX651" s="166"/>
      <c r="AY651" s="166"/>
      <c r="AZ651" s="166"/>
      <c r="BA651" s="166"/>
      <c r="BB651" s="166"/>
      <c r="BC651" s="166"/>
      <c r="BD651" s="166"/>
      <c r="BE651" s="166"/>
      <c r="BF651" s="166"/>
      <c r="BG651" s="166"/>
      <c r="BH651" s="166"/>
      <c r="BI651" s="166"/>
      <c r="BJ651" s="166"/>
      <c r="BK651" s="166"/>
      <c r="BL651" s="166"/>
      <c r="BM651" s="166"/>
    </row>
    <row r="652" ht="22.5" customHeight="1">
      <c r="A652" s="45">
        <v>651.0</v>
      </c>
      <c r="B652" s="45" t="s">
        <v>237</v>
      </c>
      <c r="C652" s="47" t="b">
        <v>1</v>
      </c>
      <c r="D652" s="57"/>
      <c r="E652" s="50" t="s">
        <v>8227</v>
      </c>
      <c r="F652" s="50" t="s">
        <v>10267</v>
      </c>
      <c r="G652" s="50" t="s">
        <v>1446</v>
      </c>
      <c r="H652" s="51" t="s">
        <v>10335</v>
      </c>
      <c r="I652" s="45" t="s">
        <v>16133</v>
      </c>
      <c r="K652" s="61" t="s">
        <v>3192</v>
      </c>
      <c r="L652" s="61" t="s">
        <v>3193</v>
      </c>
      <c r="S652" s="55"/>
      <c r="T652" s="57"/>
      <c r="U652" s="55"/>
      <c r="V652" s="55"/>
      <c r="W652" s="61" t="s">
        <v>3194</v>
      </c>
      <c r="X652" s="61" t="s">
        <v>3195</v>
      </c>
      <c r="Y652" s="61" t="s">
        <v>3196</v>
      </c>
      <c r="Z652" s="166"/>
      <c r="AA652" s="166"/>
      <c r="AB652" s="166"/>
      <c r="AC652" s="166"/>
      <c r="AD652" s="166"/>
      <c r="AE652" s="166"/>
      <c r="AF652" s="166"/>
      <c r="AG652" s="166"/>
      <c r="AH652" s="166"/>
      <c r="AI652" s="166"/>
      <c r="AJ652" s="166"/>
      <c r="AK652" s="166"/>
      <c r="AL652" s="166"/>
      <c r="AM652" s="166"/>
      <c r="AN652" s="166"/>
      <c r="AO652" s="166"/>
      <c r="AP652" s="166"/>
      <c r="AQ652" s="166"/>
      <c r="AR652" s="166"/>
      <c r="AS652" s="166"/>
      <c r="AT652" s="166"/>
      <c r="AU652" s="166"/>
      <c r="AV652" s="166"/>
      <c r="AW652" s="166"/>
      <c r="AX652" s="166"/>
      <c r="AY652" s="166"/>
      <c r="AZ652" s="166"/>
      <c r="BA652" s="166"/>
      <c r="BB652" s="166"/>
      <c r="BC652" s="166"/>
      <c r="BD652" s="166"/>
      <c r="BE652" s="166"/>
      <c r="BF652" s="166"/>
      <c r="BG652" s="166"/>
      <c r="BH652" s="166"/>
      <c r="BI652" s="166"/>
      <c r="BJ652" s="166"/>
      <c r="BK652" s="166"/>
      <c r="BL652" s="166"/>
      <c r="BM652" s="166"/>
    </row>
    <row r="653" ht="22.5" customHeight="1">
      <c r="A653" s="45">
        <v>652.0</v>
      </c>
      <c r="B653" s="45" t="s">
        <v>237</v>
      </c>
      <c r="C653" s="47" t="b">
        <v>1</v>
      </c>
      <c r="D653" s="57"/>
      <c r="E653" s="50" t="s">
        <v>8227</v>
      </c>
      <c r="F653" s="50" t="s">
        <v>10267</v>
      </c>
      <c r="G653" s="50" t="s">
        <v>1446</v>
      </c>
      <c r="H653" s="51" t="s">
        <v>10342</v>
      </c>
      <c r="I653" s="45" t="s">
        <v>16134</v>
      </c>
      <c r="K653" s="61" t="s">
        <v>3198</v>
      </c>
      <c r="L653" s="61" t="s">
        <v>3200</v>
      </c>
      <c r="S653" s="55"/>
      <c r="T653" s="57"/>
      <c r="U653" s="55"/>
      <c r="V653" s="55"/>
      <c r="W653" s="61" t="s">
        <v>3201</v>
      </c>
      <c r="X653" s="61" t="s">
        <v>3202</v>
      </c>
      <c r="Y653" s="153"/>
      <c r="Z653" s="166"/>
      <c r="AA653" s="166"/>
      <c r="AB653" s="166"/>
      <c r="AC653" s="166"/>
      <c r="AD653" s="166"/>
      <c r="AE653" s="166"/>
      <c r="AF653" s="166"/>
      <c r="AG653" s="166"/>
      <c r="AH653" s="166"/>
      <c r="AI653" s="166"/>
      <c r="AJ653" s="166"/>
      <c r="AK653" s="166"/>
      <c r="AL653" s="166"/>
      <c r="AM653" s="166"/>
      <c r="AN653" s="166"/>
      <c r="AO653" s="166"/>
      <c r="AP653" s="166"/>
      <c r="AQ653" s="166"/>
      <c r="AR653" s="166"/>
      <c r="AS653" s="166"/>
      <c r="AT653" s="166"/>
      <c r="AU653" s="166"/>
      <c r="AV653" s="166"/>
      <c r="AW653" s="166"/>
      <c r="AX653" s="166"/>
      <c r="AY653" s="166"/>
      <c r="AZ653" s="166"/>
      <c r="BA653" s="166"/>
      <c r="BB653" s="166"/>
      <c r="BC653" s="166"/>
      <c r="BD653" s="166"/>
      <c r="BE653" s="166"/>
      <c r="BF653" s="166"/>
      <c r="BG653" s="166"/>
      <c r="BH653" s="166"/>
      <c r="BI653" s="166"/>
      <c r="BJ653" s="166"/>
      <c r="BK653" s="166"/>
      <c r="BL653" s="166"/>
      <c r="BM653" s="166"/>
    </row>
    <row r="654" ht="22.5" customHeight="1">
      <c r="A654" s="45">
        <v>653.0</v>
      </c>
      <c r="B654" s="45" t="s">
        <v>237</v>
      </c>
      <c r="C654" s="47" t="b">
        <v>1</v>
      </c>
      <c r="D654" s="57"/>
      <c r="E654" s="50" t="s">
        <v>8227</v>
      </c>
      <c r="F654" s="50" t="s">
        <v>10267</v>
      </c>
      <c r="G654" s="50" t="s">
        <v>1446</v>
      </c>
      <c r="H654" s="51" t="s">
        <v>10347</v>
      </c>
      <c r="I654" s="45" t="s">
        <v>16135</v>
      </c>
      <c r="K654" s="61" t="s">
        <v>3203</v>
      </c>
      <c r="L654" s="61" t="s">
        <v>3204</v>
      </c>
      <c r="S654" s="55"/>
      <c r="T654" s="57"/>
      <c r="U654" s="55"/>
      <c r="V654" s="55"/>
      <c r="W654" s="61" t="s">
        <v>3205</v>
      </c>
      <c r="X654" s="61" t="s">
        <v>3206</v>
      </c>
      <c r="Y654" s="61" t="s">
        <v>3207</v>
      </c>
      <c r="Z654" s="166"/>
      <c r="AA654" s="166"/>
      <c r="AB654" s="166"/>
      <c r="AC654" s="166"/>
      <c r="AD654" s="166"/>
      <c r="AE654" s="166"/>
      <c r="AF654" s="166"/>
      <c r="AG654" s="166"/>
      <c r="AH654" s="166"/>
      <c r="AI654" s="166"/>
      <c r="AJ654" s="166"/>
      <c r="AK654" s="166"/>
      <c r="AL654" s="166"/>
      <c r="AM654" s="166"/>
      <c r="AN654" s="166"/>
      <c r="AO654" s="166"/>
      <c r="AP654" s="166"/>
      <c r="AQ654" s="166"/>
      <c r="AR654" s="166"/>
      <c r="AS654" s="166"/>
      <c r="AT654" s="166"/>
      <c r="AU654" s="166"/>
      <c r="AV654" s="166"/>
      <c r="AW654" s="166"/>
      <c r="AX654" s="166"/>
      <c r="AY654" s="166"/>
      <c r="AZ654" s="166"/>
      <c r="BA654" s="166"/>
      <c r="BB654" s="166"/>
      <c r="BC654" s="166"/>
      <c r="BD654" s="166"/>
      <c r="BE654" s="166"/>
      <c r="BF654" s="166"/>
      <c r="BG654" s="166"/>
      <c r="BH654" s="166"/>
      <c r="BI654" s="166"/>
      <c r="BJ654" s="166"/>
      <c r="BK654" s="166"/>
      <c r="BL654" s="166"/>
      <c r="BM654" s="166"/>
    </row>
    <row r="655" ht="22.5" customHeight="1">
      <c r="A655" s="45">
        <v>654.0</v>
      </c>
      <c r="B655" s="45" t="s">
        <v>237</v>
      </c>
      <c r="C655" s="47" t="b">
        <v>1</v>
      </c>
      <c r="D655" s="57"/>
      <c r="E655" s="50" t="s">
        <v>8227</v>
      </c>
      <c r="F655" s="50" t="s">
        <v>10353</v>
      </c>
      <c r="G655" s="50" t="s">
        <v>1866</v>
      </c>
      <c r="H655" s="51" t="s">
        <v>10354</v>
      </c>
      <c r="I655" s="45" t="s">
        <v>16136</v>
      </c>
      <c r="K655" s="61" t="s">
        <v>3208</v>
      </c>
      <c r="L655" s="61" t="s">
        <v>3209</v>
      </c>
      <c r="S655" s="55"/>
      <c r="T655" s="57"/>
      <c r="U655" s="55"/>
      <c r="V655" s="55"/>
      <c r="W655" s="61" t="s">
        <v>3210</v>
      </c>
      <c r="X655" s="61" t="s">
        <v>3211</v>
      </c>
      <c r="Y655" s="153"/>
      <c r="Z655" s="166"/>
      <c r="AA655" s="166"/>
      <c r="AB655" s="166"/>
      <c r="AC655" s="166"/>
      <c r="AD655" s="166"/>
      <c r="AE655" s="166"/>
      <c r="AF655" s="166"/>
      <c r="AG655" s="166"/>
      <c r="AH655" s="166"/>
      <c r="AI655" s="166"/>
      <c r="AJ655" s="166"/>
      <c r="AK655" s="166"/>
      <c r="AL655" s="166"/>
      <c r="AM655" s="166"/>
      <c r="AN655" s="166"/>
      <c r="AO655" s="166"/>
      <c r="AP655" s="166"/>
      <c r="AQ655" s="166"/>
      <c r="AR655" s="166"/>
      <c r="AS655" s="166"/>
      <c r="AT655" s="166"/>
      <c r="AU655" s="166"/>
      <c r="AV655" s="166"/>
      <c r="AW655" s="166"/>
      <c r="AX655" s="166"/>
      <c r="AY655" s="166"/>
      <c r="AZ655" s="166"/>
      <c r="BA655" s="166"/>
      <c r="BB655" s="166"/>
      <c r="BC655" s="166"/>
      <c r="BD655" s="166"/>
      <c r="BE655" s="166"/>
      <c r="BF655" s="166"/>
      <c r="BG655" s="166"/>
      <c r="BH655" s="166"/>
      <c r="BI655" s="166"/>
      <c r="BJ655" s="166"/>
      <c r="BK655" s="166"/>
      <c r="BL655" s="166"/>
      <c r="BM655" s="166"/>
    </row>
    <row r="656" ht="22.5" customHeight="1">
      <c r="A656" s="45">
        <v>655.0</v>
      </c>
      <c r="B656" s="45" t="s">
        <v>237</v>
      </c>
      <c r="C656" s="47" t="b">
        <v>1</v>
      </c>
      <c r="D656" s="57"/>
      <c r="E656" s="50" t="s">
        <v>8227</v>
      </c>
      <c r="F656" s="50" t="s">
        <v>10353</v>
      </c>
      <c r="G656" s="50" t="s">
        <v>1446</v>
      </c>
      <c r="H656" s="51" t="s">
        <v>10359</v>
      </c>
      <c r="I656" s="45" t="s">
        <v>16137</v>
      </c>
      <c r="K656" s="61" t="s">
        <v>3212</v>
      </c>
      <c r="L656" s="61" t="s">
        <v>3213</v>
      </c>
      <c r="S656" s="55"/>
      <c r="T656" s="57"/>
      <c r="U656" s="55"/>
      <c r="V656" s="55"/>
      <c r="W656" s="61" t="s">
        <v>3214</v>
      </c>
      <c r="X656" s="61" t="s">
        <v>3215</v>
      </c>
      <c r="Y656" s="145"/>
      <c r="Z656" s="166"/>
      <c r="AA656" s="166"/>
      <c r="AB656" s="166"/>
      <c r="AC656" s="166"/>
      <c r="AD656" s="166"/>
      <c r="AE656" s="166"/>
      <c r="AF656" s="166"/>
      <c r="AG656" s="166"/>
      <c r="AH656" s="166"/>
      <c r="AI656" s="166"/>
      <c r="AJ656" s="166"/>
      <c r="AK656" s="166"/>
      <c r="AL656" s="166"/>
      <c r="AM656" s="166"/>
      <c r="AN656" s="166"/>
      <c r="AO656" s="166"/>
      <c r="AP656" s="166"/>
      <c r="AQ656" s="166"/>
      <c r="AR656" s="166"/>
      <c r="AS656" s="166"/>
      <c r="AT656" s="166"/>
      <c r="AU656" s="166"/>
      <c r="AV656" s="166"/>
      <c r="AW656" s="166"/>
      <c r="AX656" s="166"/>
      <c r="AY656" s="166"/>
      <c r="AZ656" s="166"/>
      <c r="BA656" s="166"/>
      <c r="BB656" s="166"/>
      <c r="BC656" s="166"/>
      <c r="BD656" s="166"/>
      <c r="BE656" s="166"/>
      <c r="BF656" s="166"/>
      <c r="BG656" s="166"/>
      <c r="BH656" s="166"/>
      <c r="BI656" s="166"/>
      <c r="BJ656" s="166"/>
      <c r="BK656" s="166"/>
      <c r="BL656" s="166"/>
      <c r="BM656" s="166"/>
    </row>
    <row r="657" ht="22.5" customHeight="1">
      <c r="A657" s="45">
        <v>656.0</v>
      </c>
      <c r="B657" s="45" t="s">
        <v>237</v>
      </c>
      <c r="C657" s="47" t="b">
        <v>1</v>
      </c>
      <c r="D657" s="57"/>
      <c r="E657" s="50" t="s">
        <v>10364</v>
      </c>
      <c r="F657" s="50" t="s">
        <v>10365</v>
      </c>
      <c r="G657" s="50" t="s">
        <v>1772</v>
      </c>
      <c r="H657" s="51" t="s">
        <v>10366</v>
      </c>
      <c r="I657" s="45" t="s">
        <v>16138</v>
      </c>
      <c r="K657" s="61" t="s">
        <v>3216</v>
      </c>
      <c r="L657" s="61" t="s">
        <v>3217</v>
      </c>
      <c r="S657" s="55"/>
      <c r="T657" s="57"/>
      <c r="U657" s="55"/>
      <c r="V657" s="55"/>
      <c r="W657" s="61" t="s">
        <v>3218</v>
      </c>
      <c r="X657" s="61" t="s">
        <v>3219</v>
      </c>
      <c r="Y657" s="153"/>
      <c r="Z657" s="166"/>
      <c r="AA657" s="166"/>
      <c r="AB657" s="166"/>
      <c r="AC657" s="166"/>
      <c r="AD657" s="166"/>
      <c r="AE657" s="166"/>
      <c r="AF657" s="166"/>
      <c r="AG657" s="166"/>
      <c r="AH657" s="166"/>
      <c r="AI657" s="166"/>
      <c r="AJ657" s="166"/>
      <c r="AK657" s="166"/>
      <c r="AL657" s="166"/>
      <c r="AM657" s="166"/>
      <c r="AN657" s="166"/>
      <c r="AO657" s="166"/>
      <c r="AP657" s="166"/>
      <c r="AQ657" s="166"/>
      <c r="AR657" s="166"/>
      <c r="AS657" s="166"/>
      <c r="AT657" s="166"/>
      <c r="AU657" s="166"/>
      <c r="AV657" s="166"/>
      <c r="AW657" s="166"/>
      <c r="AX657" s="166"/>
      <c r="AY657" s="166"/>
      <c r="AZ657" s="166"/>
      <c r="BA657" s="166"/>
      <c r="BB657" s="166"/>
      <c r="BC657" s="166"/>
      <c r="BD657" s="166"/>
      <c r="BE657" s="166"/>
      <c r="BF657" s="166"/>
      <c r="BG657" s="166"/>
      <c r="BH657" s="166"/>
      <c r="BI657" s="166"/>
      <c r="BJ657" s="166"/>
      <c r="BK657" s="166"/>
      <c r="BL657" s="166"/>
      <c r="BM657" s="166"/>
    </row>
    <row r="658" ht="22.5" customHeight="1">
      <c r="A658" s="45">
        <v>657.0</v>
      </c>
      <c r="B658" s="45" t="s">
        <v>237</v>
      </c>
      <c r="C658" s="47" t="b">
        <v>1</v>
      </c>
      <c r="D658" s="57"/>
      <c r="E658" s="50" t="s">
        <v>10364</v>
      </c>
      <c r="F658" s="50" t="s">
        <v>10365</v>
      </c>
      <c r="G658" s="50" t="s">
        <v>1772</v>
      </c>
      <c r="H658" s="51" t="s">
        <v>10371</v>
      </c>
      <c r="I658" s="45" t="s">
        <v>16139</v>
      </c>
      <c r="K658" s="61" t="s">
        <v>3220</v>
      </c>
      <c r="L658" s="61" t="s">
        <v>3221</v>
      </c>
      <c r="S658" s="55"/>
      <c r="T658" s="57"/>
      <c r="U658" s="55"/>
      <c r="V658" s="55"/>
      <c r="W658" s="61" t="s">
        <v>3222</v>
      </c>
      <c r="X658" s="61" t="s">
        <v>3223</v>
      </c>
      <c r="Y658" s="153"/>
      <c r="Z658" s="166"/>
      <c r="AA658" s="166"/>
      <c r="AB658" s="166"/>
      <c r="AC658" s="166"/>
      <c r="AD658" s="166"/>
      <c r="AE658" s="166"/>
      <c r="AF658" s="166"/>
      <c r="AG658" s="166"/>
      <c r="AH658" s="166"/>
      <c r="AI658" s="166"/>
      <c r="AJ658" s="166"/>
      <c r="AK658" s="166"/>
      <c r="AL658" s="166"/>
      <c r="AM658" s="166"/>
      <c r="AN658" s="166"/>
      <c r="AO658" s="166"/>
      <c r="AP658" s="166"/>
      <c r="AQ658" s="166"/>
      <c r="AR658" s="166"/>
      <c r="AS658" s="166"/>
      <c r="AT658" s="166"/>
      <c r="AU658" s="166"/>
      <c r="AV658" s="166"/>
      <c r="AW658" s="166"/>
      <c r="AX658" s="166"/>
      <c r="AY658" s="166"/>
      <c r="AZ658" s="166"/>
      <c r="BA658" s="166"/>
      <c r="BB658" s="166"/>
      <c r="BC658" s="166"/>
      <c r="BD658" s="166"/>
      <c r="BE658" s="166"/>
      <c r="BF658" s="166"/>
      <c r="BG658" s="166"/>
      <c r="BH658" s="166"/>
      <c r="BI658" s="166"/>
      <c r="BJ658" s="166"/>
      <c r="BK658" s="166"/>
      <c r="BL658" s="166"/>
      <c r="BM658" s="166"/>
    </row>
    <row r="659" ht="22.5" customHeight="1">
      <c r="A659" s="45">
        <v>658.0</v>
      </c>
      <c r="B659" s="45" t="s">
        <v>237</v>
      </c>
      <c r="C659" s="47" t="b">
        <v>1</v>
      </c>
      <c r="D659" s="57"/>
      <c r="E659" s="50" t="s">
        <v>10364</v>
      </c>
      <c r="F659" s="50" t="s">
        <v>10365</v>
      </c>
      <c r="G659" s="50" t="s">
        <v>1823</v>
      </c>
      <c r="H659" s="51" t="s">
        <v>10377</v>
      </c>
      <c r="I659" s="45" t="s">
        <v>16140</v>
      </c>
      <c r="K659" s="61" t="s">
        <v>3224</v>
      </c>
      <c r="L659" s="61" t="s">
        <v>3225</v>
      </c>
      <c r="S659" s="55"/>
      <c r="T659" s="57"/>
      <c r="U659" s="55"/>
      <c r="V659" s="55"/>
      <c r="W659" s="61" t="s">
        <v>3226</v>
      </c>
      <c r="X659" s="61" t="s">
        <v>3227</v>
      </c>
      <c r="Y659" s="61" t="s">
        <v>3228</v>
      </c>
      <c r="Z659" s="166"/>
      <c r="AA659" s="166"/>
      <c r="AB659" s="166"/>
      <c r="AC659" s="166"/>
      <c r="AD659" s="166"/>
      <c r="AE659" s="166"/>
      <c r="AF659" s="166"/>
      <c r="AG659" s="166"/>
      <c r="AH659" s="166"/>
      <c r="AI659" s="166"/>
      <c r="AJ659" s="166"/>
      <c r="AK659" s="166"/>
      <c r="AL659" s="166"/>
      <c r="AM659" s="166"/>
      <c r="AN659" s="166"/>
      <c r="AO659" s="166"/>
      <c r="AP659" s="166"/>
      <c r="AQ659" s="166"/>
      <c r="AR659" s="166"/>
      <c r="AS659" s="166"/>
      <c r="AT659" s="166"/>
      <c r="AU659" s="166"/>
      <c r="AV659" s="166"/>
      <c r="AW659" s="166"/>
      <c r="AX659" s="166"/>
      <c r="AY659" s="166"/>
      <c r="AZ659" s="166"/>
      <c r="BA659" s="166"/>
      <c r="BB659" s="166"/>
      <c r="BC659" s="166"/>
      <c r="BD659" s="166"/>
      <c r="BE659" s="166"/>
      <c r="BF659" s="166"/>
      <c r="BG659" s="166"/>
      <c r="BH659" s="166"/>
      <c r="BI659" s="166"/>
      <c r="BJ659" s="166"/>
      <c r="BK659" s="166"/>
      <c r="BL659" s="166"/>
      <c r="BM659" s="166"/>
    </row>
    <row r="660" ht="22.5" customHeight="1">
      <c r="A660" s="45">
        <v>659.0</v>
      </c>
      <c r="B660" s="45" t="s">
        <v>237</v>
      </c>
      <c r="C660" s="47" t="b">
        <v>1</v>
      </c>
      <c r="D660" s="57"/>
      <c r="E660" s="50" t="s">
        <v>10364</v>
      </c>
      <c r="F660" s="50" t="s">
        <v>10365</v>
      </c>
      <c r="G660" s="50" t="s">
        <v>1866</v>
      </c>
      <c r="H660" s="51" t="s">
        <v>10383</v>
      </c>
      <c r="I660" s="45" t="s">
        <v>16141</v>
      </c>
      <c r="K660" s="61" t="s">
        <v>3229</v>
      </c>
      <c r="L660" s="61" t="s">
        <v>3230</v>
      </c>
      <c r="S660" s="55"/>
      <c r="T660" s="57"/>
      <c r="U660" s="55"/>
      <c r="V660" s="55"/>
      <c r="W660" s="61" t="s">
        <v>3231</v>
      </c>
      <c r="X660" s="61" t="s">
        <v>3232</v>
      </c>
      <c r="Y660" s="61" t="s">
        <v>3233</v>
      </c>
      <c r="Z660" s="166"/>
      <c r="AA660" s="166"/>
      <c r="AB660" s="166"/>
      <c r="AC660" s="166"/>
      <c r="AD660" s="166"/>
      <c r="AE660" s="166"/>
      <c r="AF660" s="166"/>
      <c r="AG660" s="166"/>
      <c r="AH660" s="166"/>
      <c r="AI660" s="166"/>
      <c r="AJ660" s="166"/>
      <c r="AK660" s="166"/>
      <c r="AL660" s="166"/>
      <c r="AM660" s="166"/>
      <c r="AN660" s="166"/>
      <c r="AO660" s="166"/>
      <c r="AP660" s="166"/>
      <c r="AQ660" s="166"/>
      <c r="AR660" s="166"/>
      <c r="AS660" s="166"/>
      <c r="AT660" s="166"/>
      <c r="AU660" s="166"/>
      <c r="AV660" s="166"/>
      <c r="AW660" s="166"/>
      <c r="AX660" s="166"/>
      <c r="AY660" s="166"/>
      <c r="AZ660" s="166"/>
      <c r="BA660" s="166"/>
      <c r="BB660" s="166"/>
      <c r="BC660" s="166"/>
      <c r="BD660" s="166"/>
      <c r="BE660" s="166"/>
      <c r="BF660" s="166"/>
      <c r="BG660" s="166"/>
      <c r="BH660" s="166"/>
      <c r="BI660" s="166"/>
      <c r="BJ660" s="166"/>
      <c r="BK660" s="166"/>
      <c r="BL660" s="166"/>
      <c r="BM660" s="166"/>
    </row>
    <row r="661" ht="22.5" customHeight="1">
      <c r="A661" s="45">
        <v>660.0</v>
      </c>
      <c r="B661" s="45" t="s">
        <v>237</v>
      </c>
      <c r="C661" s="47" t="b">
        <v>1</v>
      </c>
      <c r="D661" s="57"/>
      <c r="E661" s="50" t="s">
        <v>10364</v>
      </c>
      <c r="F661" s="50" t="s">
        <v>10365</v>
      </c>
      <c r="G661" s="50" t="s">
        <v>1866</v>
      </c>
      <c r="H661" s="51" t="s">
        <v>10390</v>
      </c>
      <c r="I661" s="45" t="s">
        <v>16142</v>
      </c>
      <c r="K661" s="61" t="s">
        <v>3234</v>
      </c>
      <c r="L661" s="61" t="s">
        <v>3235</v>
      </c>
      <c r="S661" s="55"/>
      <c r="T661" s="57"/>
      <c r="U661" s="55"/>
      <c r="V661" s="55"/>
      <c r="W661" s="61" t="s">
        <v>3236</v>
      </c>
      <c r="X661" s="61" t="s">
        <v>3237</v>
      </c>
      <c r="Y661" s="61" t="s">
        <v>3238</v>
      </c>
      <c r="Z661" s="166"/>
      <c r="AA661" s="166"/>
      <c r="AB661" s="166"/>
      <c r="AC661" s="166"/>
      <c r="AD661" s="166"/>
      <c r="AE661" s="166"/>
      <c r="AF661" s="166"/>
      <c r="AG661" s="166"/>
      <c r="AH661" s="166"/>
      <c r="AI661" s="166"/>
      <c r="AJ661" s="166"/>
      <c r="AK661" s="166"/>
      <c r="AL661" s="166"/>
      <c r="AM661" s="166"/>
      <c r="AN661" s="166"/>
      <c r="AO661" s="166"/>
      <c r="AP661" s="166"/>
      <c r="AQ661" s="166"/>
      <c r="AR661" s="166"/>
      <c r="AS661" s="166"/>
      <c r="AT661" s="166"/>
      <c r="AU661" s="166"/>
      <c r="AV661" s="166"/>
      <c r="AW661" s="166"/>
      <c r="AX661" s="166"/>
      <c r="AY661" s="166"/>
      <c r="AZ661" s="166"/>
      <c r="BA661" s="166"/>
      <c r="BB661" s="166"/>
      <c r="BC661" s="166"/>
      <c r="BD661" s="166"/>
      <c r="BE661" s="166"/>
      <c r="BF661" s="166"/>
      <c r="BG661" s="166"/>
      <c r="BH661" s="166"/>
      <c r="BI661" s="166"/>
      <c r="BJ661" s="166"/>
      <c r="BK661" s="166"/>
      <c r="BL661" s="166"/>
      <c r="BM661" s="166"/>
    </row>
    <row r="662" ht="22.5" customHeight="1">
      <c r="A662" s="45">
        <v>661.0</v>
      </c>
      <c r="B662" s="45" t="s">
        <v>237</v>
      </c>
      <c r="C662" s="47" t="b">
        <v>1</v>
      </c>
      <c r="D662" s="57"/>
      <c r="E662" s="50" t="s">
        <v>10364</v>
      </c>
      <c r="F662" s="50" t="s">
        <v>10365</v>
      </c>
      <c r="G662" s="50" t="s">
        <v>1866</v>
      </c>
      <c r="H662" s="51" t="s">
        <v>10396</v>
      </c>
      <c r="I662" s="45" t="s">
        <v>16143</v>
      </c>
      <c r="K662" s="61" t="s">
        <v>3239</v>
      </c>
      <c r="L662" s="61" t="s">
        <v>3240</v>
      </c>
      <c r="S662" s="55"/>
      <c r="T662" s="57"/>
      <c r="U662" s="55"/>
      <c r="V662" s="55"/>
      <c r="W662" s="61" t="s">
        <v>3241</v>
      </c>
      <c r="X662" s="61" t="s">
        <v>3242</v>
      </c>
      <c r="Y662" s="153"/>
      <c r="Z662" s="166"/>
      <c r="AA662" s="166"/>
      <c r="AB662" s="166"/>
      <c r="AC662" s="166"/>
      <c r="AD662" s="166"/>
      <c r="AE662" s="166"/>
      <c r="AF662" s="166"/>
      <c r="AG662" s="166"/>
      <c r="AH662" s="166"/>
      <c r="AI662" s="166"/>
      <c r="AJ662" s="166"/>
      <c r="AK662" s="166"/>
      <c r="AL662" s="166"/>
      <c r="AM662" s="166"/>
      <c r="AN662" s="166"/>
      <c r="AO662" s="166"/>
      <c r="AP662" s="166"/>
      <c r="AQ662" s="166"/>
      <c r="AR662" s="166"/>
      <c r="AS662" s="166"/>
      <c r="AT662" s="166"/>
      <c r="AU662" s="166"/>
      <c r="AV662" s="166"/>
      <c r="AW662" s="166"/>
      <c r="AX662" s="166"/>
      <c r="AY662" s="166"/>
      <c r="AZ662" s="166"/>
      <c r="BA662" s="166"/>
      <c r="BB662" s="166"/>
      <c r="BC662" s="166"/>
      <c r="BD662" s="166"/>
      <c r="BE662" s="166"/>
      <c r="BF662" s="166"/>
      <c r="BG662" s="166"/>
      <c r="BH662" s="166"/>
      <c r="BI662" s="166"/>
      <c r="BJ662" s="166"/>
      <c r="BK662" s="166"/>
      <c r="BL662" s="166"/>
      <c r="BM662" s="166"/>
    </row>
    <row r="663" ht="22.5" customHeight="1">
      <c r="A663" s="45">
        <v>662.0</v>
      </c>
      <c r="B663" s="45" t="s">
        <v>237</v>
      </c>
      <c r="C663" s="47" t="b">
        <v>1</v>
      </c>
      <c r="D663" s="57"/>
      <c r="E663" s="50" t="s">
        <v>10364</v>
      </c>
      <c r="F663" s="50" t="s">
        <v>10365</v>
      </c>
      <c r="G663" s="50" t="s">
        <v>1866</v>
      </c>
      <c r="H663" s="51" t="s">
        <v>10401</v>
      </c>
      <c r="I663" s="45" t="s">
        <v>16143</v>
      </c>
      <c r="K663" s="61" t="s">
        <v>3243</v>
      </c>
      <c r="L663" s="61" t="s">
        <v>3244</v>
      </c>
      <c r="S663" s="55"/>
      <c r="T663" s="57"/>
      <c r="U663" s="55"/>
      <c r="V663" s="55"/>
      <c r="W663" s="61" t="s">
        <v>3245</v>
      </c>
      <c r="X663" s="61" t="s">
        <v>3246</v>
      </c>
      <c r="Y663" s="61" t="s">
        <v>3247</v>
      </c>
      <c r="Z663" s="166"/>
      <c r="AA663" s="166"/>
      <c r="AB663" s="166"/>
      <c r="AC663" s="166"/>
      <c r="AD663" s="166"/>
      <c r="AE663" s="166"/>
      <c r="AF663" s="166"/>
      <c r="AG663" s="166"/>
      <c r="AH663" s="166"/>
      <c r="AI663" s="166"/>
      <c r="AJ663" s="166"/>
      <c r="AK663" s="166"/>
      <c r="AL663" s="166"/>
      <c r="AM663" s="166"/>
      <c r="AN663" s="166"/>
      <c r="AO663" s="166"/>
      <c r="AP663" s="166"/>
      <c r="AQ663" s="166"/>
      <c r="AR663" s="166"/>
      <c r="AS663" s="166"/>
      <c r="AT663" s="166"/>
      <c r="AU663" s="166"/>
      <c r="AV663" s="166"/>
      <c r="AW663" s="166"/>
      <c r="AX663" s="166"/>
      <c r="AY663" s="166"/>
      <c r="AZ663" s="166"/>
      <c r="BA663" s="166"/>
      <c r="BB663" s="166"/>
      <c r="BC663" s="166"/>
      <c r="BD663" s="166"/>
      <c r="BE663" s="166"/>
      <c r="BF663" s="166"/>
      <c r="BG663" s="166"/>
      <c r="BH663" s="166"/>
      <c r="BI663" s="166"/>
      <c r="BJ663" s="166"/>
      <c r="BK663" s="166"/>
      <c r="BL663" s="166"/>
      <c r="BM663" s="166"/>
    </row>
    <row r="664" ht="22.5" customHeight="1">
      <c r="A664" s="45">
        <v>663.0</v>
      </c>
      <c r="B664" s="45" t="s">
        <v>237</v>
      </c>
      <c r="C664" s="47" t="b">
        <v>1</v>
      </c>
      <c r="D664" s="57"/>
      <c r="E664" s="50" t="s">
        <v>10364</v>
      </c>
      <c r="F664" s="50" t="s">
        <v>10365</v>
      </c>
      <c r="G664" s="50" t="s">
        <v>489</v>
      </c>
      <c r="H664" s="51" t="s">
        <v>10407</v>
      </c>
      <c r="I664" s="45" t="s">
        <v>16144</v>
      </c>
      <c r="K664" s="61" t="s">
        <v>3248</v>
      </c>
      <c r="L664" s="61" t="s">
        <v>3249</v>
      </c>
      <c r="S664" s="55"/>
      <c r="T664" s="57"/>
      <c r="U664" s="55"/>
      <c r="V664" s="55"/>
      <c r="W664" s="61" t="s">
        <v>3250</v>
      </c>
      <c r="X664" s="61" t="s">
        <v>3251</v>
      </c>
      <c r="Y664" s="145"/>
      <c r="Z664" s="166"/>
      <c r="AA664" s="166"/>
      <c r="AB664" s="166"/>
      <c r="AC664" s="166"/>
      <c r="AD664" s="166"/>
      <c r="AE664" s="166"/>
      <c r="AF664" s="166"/>
      <c r="AG664" s="166"/>
      <c r="AH664" s="166"/>
      <c r="AI664" s="166"/>
      <c r="AJ664" s="166"/>
      <c r="AK664" s="166"/>
      <c r="AL664" s="166"/>
      <c r="AM664" s="166"/>
      <c r="AN664" s="166"/>
      <c r="AO664" s="166"/>
      <c r="AP664" s="166"/>
      <c r="AQ664" s="166"/>
      <c r="AR664" s="166"/>
      <c r="AS664" s="166"/>
      <c r="AT664" s="166"/>
      <c r="AU664" s="166"/>
      <c r="AV664" s="166"/>
      <c r="AW664" s="166"/>
      <c r="AX664" s="166"/>
      <c r="AY664" s="166"/>
      <c r="AZ664" s="166"/>
      <c r="BA664" s="166"/>
      <c r="BB664" s="166"/>
      <c r="BC664" s="166"/>
      <c r="BD664" s="166"/>
      <c r="BE664" s="166"/>
      <c r="BF664" s="166"/>
      <c r="BG664" s="166"/>
      <c r="BH664" s="166"/>
      <c r="BI664" s="166"/>
      <c r="BJ664" s="166"/>
      <c r="BK664" s="166"/>
      <c r="BL664" s="166"/>
      <c r="BM664" s="166"/>
    </row>
    <row r="665" ht="22.5" customHeight="1">
      <c r="A665" s="45">
        <v>664.0</v>
      </c>
      <c r="B665" s="45" t="s">
        <v>237</v>
      </c>
      <c r="C665" s="47" t="b">
        <v>1</v>
      </c>
      <c r="D665" s="57"/>
      <c r="E665" s="50" t="s">
        <v>10364</v>
      </c>
      <c r="F665" s="50" t="s">
        <v>10365</v>
      </c>
      <c r="G665" s="50" t="s">
        <v>489</v>
      </c>
      <c r="H665" s="51" t="s">
        <v>10413</v>
      </c>
      <c r="I665" s="45" t="s">
        <v>16145</v>
      </c>
      <c r="K665" s="61" t="s">
        <v>3252</v>
      </c>
      <c r="L665" s="61" t="s">
        <v>3253</v>
      </c>
      <c r="S665" s="55"/>
      <c r="T665" s="57"/>
      <c r="U665" s="55"/>
      <c r="V665" s="55"/>
      <c r="W665" s="61" t="s">
        <v>3254</v>
      </c>
      <c r="X665" s="61" t="s">
        <v>3255</v>
      </c>
      <c r="Y665" s="153"/>
      <c r="Z665" s="166"/>
      <c r="AA665" s="166"/>
      <c r="AB665" s="166"/>
      <c r="AC665" s="166"/>
      <c r="AD665" s="166"/>
      <c r="AE665" s="166"/>
      <c r="AF665" s="166"/>
      <c r="AG665" s="166"/>
      <c r="AH665" s="166"/>
      <c r="AI665" s="166"/>
      <c r="AJ665" s="166"/>
      <c r="AK665" s="166"/>
      <c r="AL665" s="166"/>
      <c r="AM665" s="166"/>
      <c r="AN665" s="166"/>
      <c r="AO665" s="166"/>
      <c r="AP665" s="166"/>
      <c r="AQ665" s="166"/>
      <c r="AR665" s="166"/>
      <c r="AS665" s="166"/>
      <c r="AT665" s="166"/>
      <c r="AU665" s="166"/>
      <c r="AV665" s="166"/>
      <c r="AW665" s="166"/>
      <c r="AX665" s="166"/>
      <c r="AY665" s="166"/>
      <c r="AZ665" s="166"/>
      <c r="BA665" s="166"/>
      <c r="BB665" s="166"/>
      <c r="BC665" s="166"/>
      <c r="BD665" s="166"/>
      <c r="BE665" s="166"/>
      <c r="BF665" s="166"/>
      <c r="BG665" s="166"/>
      <c r="BH665" s="166"/>
      <c r="BI665" s="166"/>
      <c r="BJ665" s="166"/>
      <c r="BK665" s="166"/>
      <c r="BL665" s="166"/>
      <c r="BM665" s="166"/>
    </row>
    <row r="666" ht="22.5" customHeight="1">
      <c r="A666" s="45">
        <v>665.0</v>
      </c>
      <c r="B666" s="45" t="s">
        <v>237</v>
      </c>
      <c r="C666" s="47" t="b">
        <v>1</v>
      </c>
      <c r="D666" s="57"/>
      <c r="E666" s="50" t="s">
        <v>10364</v>
      </c>
      <c r="F666" s="50" t="s">
        <v>10365</v>
      </c>
      <c r="G666" s="50" t="s">
        <v>489</v>
      </c>
      <c r="H666" s="51" t="s">
        <v>10419</v>
      </c>
      <c r="I666" s="45" t="s">
        <v>10420</v>
      </c>
      <c r="K666" s="61" t="s">
        <v>3256</v>
      </c>
      <c r="L666" s="61" t="s">
        <v>3257</v>
      </c>
      <c r="S666" s="55"/>
      <c r="T666" s="57"/>
      <c r="U666" s="55"/>
      <c r="V666" s="55"/>
      <c r="W666" s="61" t="s">
        <v>3258</v>
      </c>
      <c r="X666" s="61" t="s">
        <v>3259</v>
      </c>
      <c r="Y666" s="145"/>
      <c r="Z666" s="166"/>
      <c r="AA666" s="166"/>
      <c r="AB666" s="166"/>
      <c r="AC666" s="166"/>
      <c r="AD666" s="166"/>
      <c r="AE666" s="166"/>
      <c r="AF666" s="166"/>
      <c r="AG666" s="166"/>
      <c r="AH666" s="166"/>
      <c r="AI666" s="166"/>
      <c r="AJ666" s="166"/>
      <c r="AK666" s="166"/>
      <c r="AL666" s="166"/>
      <c r="AM666" s="166"/>
      <c r="AN666" s="166"/>
      <c r="AO666" s="166"/>
      <c r="AP666" s="166"/>
      <c r="AQ666" s="166"/>
      <c r="AR666" s="166"/>
      <c r="AS666" s="166"/>
      <c r="AT666" s="166"/>
      <c r="AU666" s="166"/>
      <c r="AV666" s="166"/>
      <c r="AW666" s="166"/>
      <c r="AX666" s="166"/>
      <c r="AY666" s="166"/>
      <c r="AZ666" s="166"/>
      <c r="BA666" s="166"/>
      <c r="BB666" s="166"/>
      <c r="BC666" s="166"/>
      <c r="BD666" s="166"/>
      <c r="BE666" s="166"/>
      <c r="BF666" s="166"/>
      <c r="BG666" s="166"/>
      <c r="BH666" s="166"/>
      <c r="BI666" s="166"/>
      <c r="BJ666" s="166"/>
      <c r="BK666" s="166"/>
      <c r="BL666" s="166"/>
      <c r="BM666" s="166"/>
    </row>
    <row r="667" ht="22.5" customHeight="1">
      <c r="A667" s="45">
        <v>666.0</v>
      </c>
      <c r="B667" s="45" t="s">
        <v>237</v>
      </c>
      <c r="C667" s="47" t="b">
        <v>1</v>
      </c>
      <c r="D667" s="57"/>
      <c r="E667" s="50" t="s">
        <v>10364</v>
      </c>
      <c r="F667" s="50" t="s">
        <v>10365</v>
      </c>
      <c r="G667" s="50" t="s">
        <v>489</v>
      </c>
      <c r="H667" s="51" t="s">
        <v>10424</v>
      </c>
      <c r="I667" s="45" t="s">
        <v>16146</v>
      </c>
      <c r="K667" s="61" t="s">
        <v>3262</v>
      </c>
      <c r="L667" s="61" t="s">
        <v>3263</v>
      </c>
      <c r="S667" s="55"/>
      <c r="T667" s="57"/>
      <c r="U667" s="55"/>
      <c r="V667" s="55"/>
      <c r="W667" s="61" t="s">
        <v>3264</v>
      </c>
      <c r="X667" s="61" t="s">
        <v>3265</v>
      </c>
      <c r="Y667" s="61" t="s">
        <v>3266</v>
      </c>
      <c r="Z667" s="166"/>
      <c r="AA667" s="166"/>
      <c r="AB667" s="166"/>
      <c r="AC667" s="166"/>
      <c r="AD667" s="166"/>
      <c r="AE667" s="166"/>
      <c r="AF667" s="166"/>
      <c r="AG667" s="166"/>
      <c r="AH667" s="166"/>
      <c r="AI667" s="166"/>
      <c r="AJ667" s="166"/>
      <c r="AK667" s="166"/>
      <c r="AL667" s="166"/>
      <c r="AM667" s="166"/>
      <c r="AN667" s="166"/>
      <c r="AO667" s="166"/>
      <c r="AP667" s="166"/>
      <c r="AQ667" s="166"/>
      <c r="AR667" s="166"/>
      <c r="AS667" s="166"/>
      <c r="AT667" s="166"/>
      <c r="AU667" s="166"/>
      <c r="AV667" s="166"/>
      <c r="AW667" s="166"/>
      <c r="AX667" s="166"/>
      <c r="AY667" s="166"/>
      <c r="AZ667" s="166"/>
      <c r="BA667" s="166"/>
      <c r="BB667" s="166"/>
      <c r="BC667" s="166"/>
      <c r="BD667" s="166"/>
      <c r="BE667" s="166"/>
      <c r="BF667" s="166"/>
      <c r="BG667" s="166"/>
      <c r="BH667" s="166"/>
      <c r="BI667" s="166"/>
      <c r="BJ667" s="166"/>
      <c r="BK667" s="166"/>
      <c r="BL667" s="166"/>
      <c r="BM667" s="166"/>
    </row>
    <row r="668" ht="22.5" customHeight="1">
      <c r="A668" s="45">
        <v>667.0</v>
      </c>
      <c r="B668" s="45" t="s">
        <v>237</v>
      </c>
      <c r="C668" s="47" t="b">
        <v>1</v>
      </c>
      <c r="D668" s="57"/>
      <c r="E668" s="50" t="s">
        <v>10364</v>
      </c>
      <c r="F668" s="50" t="s">
        <v>10365</v>
      </c>
      <c r="G668" s="50" t="s">
        <v>489</v>
      </c>
      <c r="H668" s="51" t="s">
        <v>10431</v>
      </c>
      <c r="I668" s="45" t="s">
        <v>16147</v>
      </c>
      <c r="K668" s="61" t="s">
        <v>3267</v>
      </c>
      <c r="L668" s="61" t="s">
        <v>3268</v>
      </c>
      <c r="S668" s="55"/>
      <c r="T668" s="57"/>
      <c r="U668" s="55"/>
      <c r="V668" s="55"/>
      <c r="W668" s="61" t="s">
        <v>3269</v>
      </c>
      <c r="X668" s="61" t="s">
        <v>3270</v>
      </c>
      <c r="Y668" s="61" t="s">
        <v>3271</v>
      </c>
      <c r="Z668" s="166"/>
      <c r="AA668" s="166"/>
      <c r="AB668" s="166"/>
      <c r="AC668" s="166"/>
      <c r="AD668" s="166"/>
      <c r="AE668" s="166"/>
      <c r="AF668" s="166"/>
      <c r="AG668" s="166"/>
      <c r="AH668" s="166"/>
      <c r="AI668" s="166"/>
      <c r="AJ668" s="166"/>
      <c r="AK668" s="166"/>
      <c r="AL668" s="166"/>
      <c r="AM668" s="166"/>
      <c r="AN668" s="166"/>
      <c r="AO668" s="166"/>
      <c r="AP668" s="166"/>
      <c r="AQ668" s="166"/>
      <c r="AR668" s="166"/>
      <c r="AS668" s="166"/>
      <c r="AT668" s="166"/>
      <c r="AU668" s="166"/>
      <c r="AV668" s="166"/>
      <c r="AW668" s="166"/>
      <c r="AX668" s="166"/>
      <c r="AY668" s="166"/>
      <c r="AZ668" s="166"/>
      <c r="BA668" s="166"/>
      <c r="BB668" s="166"/>
      <c r="BC668" s="166"/>
      <c r="BD668" s="166"/>
      <c r="BE668" s="166"/>
      <c r="BF668" s="166"/>
      <c r="BG668" s="166"/>
      <c r="BH668" s="166"/>
      <c r="BI668" s="166"/>
      <c r="BJ668" s="166"/>
      <c r="BK668" s="166"/>
      <c r="BL668" s="166"/>
      <c r="BM668" s="166"/>
    </row>
    <row r="669" ht="22.5" customHeight="1">
      <c r="A669" s="45">
        <v>668.0</v>
      </c>
      <c r="B669" s="45" t="s">
        <v>237</v>
      </c>
      <c r="C669" s="47" t="b">
        <v>1</v>
      </c>
      <c r="D669" s="57"/>
      <c r="E669" s="50" t="s">
        <v>10364</v>
      </c>
      <c r="F669" s="50" t="s">
        <v>10365</v>
      </c>
      <c r="G669" s="50" t="s">
        <v>556</v>
      </c>
      <c r="H669" s="51" t="s">
        <v>10437</v>
      </c>
      <c r="I669" s="45" t="s">
        <v>16148</v>
      </c>
      <c r="K669" s="61" t="s">
        <v>3272</v>
      </c>
      <c r="L669" s="61" t="s">
        <v>3273</v>
      </c>
      <c r="S669" s="55"/>
      <c r="T669" s="57"/>
      <c r="U669" s="55"/>
      <c r="V669" s="55"/>
      <c r="W669" s="61" t="s">
        <v>3274</v>
      </c>
      <c r="X669" s="61" t="s">
        <v>3275</v>
      </c>
      <c r="Y669" s="61" t="s">
        <v>3276</v>
      </c>
      <c r="Z669" s="166"/>
      <c r="AA669" s="166"/>
      <c r="AB669" s="166"/>
      <c r="AC669" s="166"/>
      <c r="AD669" s="166"/>
      <c r="AE669" s="166"/>
      <c r="AF669" s="166"/>
      <c r="AG669" s="166"/>
      <c r="AH669" s="166"/>
      <c r="AI669" s="166"/>
      <c r="AJ669" s="166"/>
      <c r="AK669" s="166"/>
      <c r="AL669" s="166"/>
      <c r="AM669" s="166"/>
      <c r="AN669" s="166"/>
      <c r="AO669" s="166"/>
      <c r="AP669" s="166"/>
      <c r="AQ669" s="166"/>
      <c r="AR669" s="166"/>
      <c r="AS669" s="166"/>
      <c r="AT669" s="166"/>
      <c r="AU669" s="166"/>
      <c r="AV669" s="166"/>
      <c r="AW669" s="166"/>
      <c r="AX669" s="166"/>
      <c r="AY669" s="166"/>
      <c r="AZ669" s="166"/>
      <c r="BA669" s="166"/>
      <c r="BB669" s="166"/>
      <c r="BC669" s="166"/>
      <c r="BD669" s="166"/>
      <c r="BE669" s="166"/>
      <c r="BF669" s="166"/>
      <c r="BG669" s="166"/>
      <c r="BH669" s="166"/>
      <c r="BI669" s="166"/>
      <c r="BJ669" s="166"/>
      <c r="BK669" s="166"/>
      <c r="BL669" s="166"/>
      <c r="BM669" s="166"/>
    </row>
    <row r="670" ht="22.5" customHeight="1">
      <c r="A670" s="45">
        <v>669.0</v>
      </c>
      <c r="B670" s="45" t="s">
        <v>237</v>
      </c>
      <c r="C670" s="47" t="b">
        <v>1</v>
      </c>
      <c r="D670" s="57"/>
      <c r="E670" s="50" t="s">
        <v>10364</v>
      </c>
      <c r="F670" s="50" t="s">
        <v>10365</v>
      </c>
      <c r="G670" s="50" t="s">
        <v>556</v>
      </c>
      <c r="H670" s="51" t="s">
        <v>10444</v>
      </c>
      <c r="I670" s="45" t="s">
        <v>16149</v>
      </c>
      <c r="K670" s="61" t="s">
        <v>3277</v>
      </c>
      <c r="L670" s="61" t="s">
        <v>3278</v>
      </c>
      <c r="S670" s="55"/>
      <c r="T670" s="57"/>
      <c r="U670" s="55"/>
      <c r="V670" s="55"/>
      <c r="W670" s="61" t="s">
        <v>3279</v>
      </c>
      <c r="X670" s="61" t="s">
        <v>3280</v>
      </c>
      <c r="Y670" s="153"/>
      <c r="Z670" s="166"/>
      <c r="AA670" s="166"/>
      <c r="AB670" s="166"/>
      <c r="AC670" s="166"/>
      <c r="AD670" s="166"/>
      <c r="AE670" s="166"/>
      <c r="AF670" s="166"/>
      <c r="AG670" s="166"/>
      <c r="AH670" s="166"/>
      <c r="AI670" s="166"/>
      <c r="AJ670" s="166"/>
      <c r="AK670" s="166"/>
      <c r="AL670" s="166"/>
      <c r="AM670" s="166"/>
      <c r="AN670" s="166"/>
      <c r="AO670" s="166"/>
      <c r="AP670" s="166"/>
      <c r="AQ670" s="166"/>
      <c r="AR670" s="166"/>
      <c r="AS670" s="166"/>
      <c r="AT670" s="166"/>
      <c r="AU670" s="166"/>
      <c r="AV670" s="166"/>
      <c r="AW670" s="166"/>
      <c r="AX670" s="166"/>
      <c r="AY670" s="166"/>
      <c r="AZ670" s="166"/>
      <c r="BA670" s="166"/>
      <c r="BB670" s="166"/>
      <c r="BC670" s="166"/>
      <c r="BD670" s="166"/>
      <c r="BE670" s="166"/>
      <c r="BF670" s="166"/>
      <c r="BG670" s="166"/>
      <c r="BH670" s="166"/>
      <c r="BI670" s="166"/>
      <c r="BJ670" s="166"/>
      <c r="BK670" s="166"/>
      <c r="BL670" s="166"/>
      <c r="BM670" s="166"/>
    </row>
    <row r="671" ht="22.5" customHeight="1">
      <c r="A671" s="45">
        <v>670.0</v>
      </c>
      <c r="B671" s="45" t="s">
        <v>237</v>
      </c>
      <c r="C671" s="47" t="b">
        <v>1</v>
      </c>
      <c r="D671" s="57"/>
      <c r="E671" s="50" t="s">
        <v>10364</v>
      </c>
      <c r="F671" s="50" t="s">
        <v>10365</v>
      </c>
      <c r="G671" s="50" t="s">
        <v>556</v>
      </c>
      <c r="H671" s="51" t="s">
        <v>10449</v>
      </c>
      <c r="I671" s="45" t="s">
        <v>16150</v>
      </c>
      <c r="K671" s="61" t="s">
        <v>3281</v>
      </c>
      <c r="L671" s="61" t="s">
        <v>3282</v>
      </c>
      <c r="S671" s="55"/>
      <c r="T671" s="57"/>
      <c r="U671" s="55"/>
      <c r="V671" s="55"/>
      <c r="W671" s="61" t="s">
        <v>3283</v>
      </c>
      <c r="X671" s="61" t="s">
        <v>3284</v>
      </c>
      <c r="Y671" s="145"/>
      <c r="Z671" s="166"/>
      <c r="AA671" s="166"/>
      <c r="AB671" s="166"/>
      <c r="AC671" s="166"/>
      <c r="AD671" s="166"/>
      <c r="AE671" s="166"/>
      <c r="AF671" s="166"/>
      <c r="AG671" s="166"/>
      <c r="AH671" s="166"/>
      <c r="AI671" s="166"/>
      <c r="AJ671" s="166"/>
      <c r="AK671" s="166"/>
      <c r="AL671" s="166"/>
      <c r="AM671" s="166"/>
      <c r="AN671" s="166"/>
      <c r="AO671" s="166"/>
      <c r="AP671" s="166"/>
      <c r="AQ671" s="166"/>
      <c r="AR671" s="166"/>
      <c r="AS671" s="166"/>
      <c r="AT671" s="166"/>
      <c r="AU671" s="166"/>
      <c r="AV671" s="166"/>
      <c r="AW671" s="166"/>
      <c r="AX671" s="166"/>
      <c r="AY671" s="166"/>
      <c r="AZ671" s="166"/>
      <c r="BA671" s="166"/>
      <c r="BB671" s="166"/>
      <c r="BC671" s="166"/>
      <c r="BD671" s="166"/>
      <c r="BE671" s="166"/>
      <c r="BF671" s="166"/>
      <c r="BG671" s="166"/>
      <c r="BH671" s="166"/>
      <c r="BI671" s="166"/>
      <c r="BJ671" s="166"/>
      <c r="BK671" s="166"/>
      <c r="BL671" s="166"/>
      <c r="BM671" s="166"/>
    </row>
    <row r="672" ht="22.5" customHeight="1">
      <c r="A672" s="45">
        <v>671.0</v>
      </c>
      <c r="B672" s="45" t="s">
        <v>237</v>
      </c>
      <c r="C672" s="47" t="b">
        <v>1</v>
      </c>
      <c r="D672" s="57"/>
      <c r="E672" s="50" t="s">
        <v>10364</v>
      </c>
      <c r="F672" s="50" t="s">
        <v>10365</v>
      </c>
      <c r="G672" s="50" t="s">
        <v>556</v>
      </c>
      <c r="H672" s="51" t="s">
        <v>10454</v>
      </c>
      <c r="I672" s="45" t="s">
        <v>16151</v>
      </c>
      <c r="K672" s="61" t="s">
        <v>3285</v>
      </c>
      <c r="L672" s="61" t="s">
        <v>3286</v>
      </c>
      <c r="S672" s="55"/>
      <c r="T672" s="57"/>
      <c r="U672" s="55"/>
      <c r="V672" s="55"/>
      <c r="W672" s="61" t="s">
        <v>3287</v>
      </c>
      <c r="X672" s="61" t="s">
        <v>3288</v>
      </c>
      <c r="Y672" s="153"/>
      <c r="Z672" s="166"/>
      <c r="AA672" s="166"/>
      <c r="AB672" s="166"/>
      <c r="AC672" s="166"/>
      <c r="AD672" s="166"/>
      <c r="AE672" s="166"/>
      <c r="AF672" s="166"/>
      <c r="AG672" s="166"/>
      <c r="AH672" s="166"/>
      <c r="AI672" s="166"/>
      <c r="AJ672" s="166"/>
      <c r="AK672" s="166"/>
      <c r="AL672" s="166"/>
      <c r="AM672" s="166"/>
      <c r="AN672" s="166"/>
      <c r="AO672" s="166"/>
      <c r="AP672" s="166"/>
      <c r="AQ672" s="166"/>
      <c r="AR672" s="166"/>
      <c r="AS672" s="166"/>
      <c r="AT672" s="166"/>
      <c r="AU672" s="166"/>
      <c r="AV672" s="166"/>
      <c r="AW672" s="166"/>
      <c r="AX672" s="166"/>
      <c r="AY672" s="166"/>
      <c r="AZ672" s="166"/>
      <c r="BA672" s="166"/>
      <c r="BB672" s="166"/>
      <c r="BC672" s="166"/>
      <c r="BD672" s="166"/>
      <c r="BE672" s="166"/>
      <c r="BF672" s="166"/>
      <c r="BG672" s="166"/>
      <c r="BH672" s="166"/>
      <c r="BI672" s="166"/>
      <c r="BJ672" s="166"/>
      <c r="BK672" s="166"/>
      <c r="BL672" s="166"/>
      <c r="BM672" s="166"/>
    </row>
    <row r="673" ht="22.5" customHeight="1">
      <c r="A673" s="45">
        <v>672.0</v>
      </c>
      <c r="B673" s="45" t="s">
        <v>237</v>
      </c>
      <c r="C673" s="47" t="b">
        <v>1</v>
      </c>
      <c r="D673" s="57"/>
      <c r="E673" s="50" t="s">
        <v>10364</v>
      </c>
      <c r="F673" s="50" t="s">
        <v>10365</v>
      </c>
      <c r="G673" s="50" t="s">
        <v>7468</v>
      </c>
      <c r="H673" s="51" t="s">
        <v>10460</v>
      </c>
      <c r="I673" s="45" t="s">
        <v>16152</v>
      </c>
      <c r="K673" s="61" t="s">
        <v>3289</v>
      </c>
      <c r="L673" s="61" t="s">
        <v>3290</v>
      </c>
      <c r="S673" s="55"/>
      <c r="T673" s="57"/>
      <c r="U673" s="55"/>
      <c r="V673" s="55"/>
      <c r="W673" s="61" t="s">
        <v>3291</v>
      </c>
      <c r="X673" s="61" t="s">
        <v>3292</v>
      </c>
      <c r="Y673" s="61" t="s">
        <v>3293</v>
      </c>
      <c r="Z673" s="166"/>
      <c r="AA673" s="166"/>
      <c r="AB673" s="166"/>
      <c r="AC673" s="166"/>
      <c r="AD673" s="166"/>
      <c r="AE673" s="166"/>
      <c r="AF673" s="166"/>
      <c r="AG673" s="166"/>
      <c r="AH673" s="166"/>
      <c r="AI673" s="166"/>
      <c r="AJ673" s="166"/>
      <c r="AK673" s="166"/>
      <c r="AL673" s="166"/>
      <c r="AM673" s="166"/>
      <c r="AN673" s="166"/>
      <c r="AO673" s="166"/>
      <c r="AP673" s="166"/>
      <c r="AQ673" s="166"/>
      <c r="AR673" s="166"/>
      <c r="AS673" s="166"/>
      <c r="AT673" s="166"/>
      <c r="AU673" s="166"/>
      <c r="AV673" s="166"/>
      <c r="AW673" s="166"/>
      <c r="AX673" s="166"/>
      <c r="AY673" s="166"/>
      <c r="AZ673" s="166"/>
      <c r="BA673" s="166"/>
      <c r="BB673" s="166"/>
      <c r="BC673" s="166"/>
      <c r="BD673" s="166"/>
      <c r="BE673" s="166"/>
      <c r="BF673" s="166"/>
      <c r="BG673" s="166"/>
      <c r="BH673" s="166"/>
      <c r="BI673" s="166"/>
      <c r="BJ673" s="166"/>
      <c r="BK673" s="166"/>
      <c r="BL673" s="166"/>
      <c r="BM673" s="166"/>
    </row>
    <row r="674" ht="22.5" customHeight="1">
      <c r="A674" s="45">
        <v>673.0</v>
      </c>
      <c r="B674" s="45" t="s">
        <v>237</v>
      </c>
      <c r="C674" s="47" t="b">
        <v>1</v>
      </c>
      <c r="D674" s="57"/>
      <c r="E674" s="50" t="s">
        <v>10364</v>
      </c>
      <c r="F674" s="50" t="s">
        <v>10365</v>
      </c>
      <c r="G674" s="50" t="s">
        <v>7468</v>
      </c>
      <c r="H674" s="51" t="s">
        <v>10466</v>
      </c>
      <c r="I674" s="45" t="s">
        <v>16153</v>
      </c>
      <c r="K674" s="61" t="s">
        <v>3294</v>
      </c>
      <c r="L674" s="61" t="s">
        <v>3295</v>
      </c>
      <c r="S674" s="55"/>
      <c r="T674" s="57"/>
      <c r="U674" s="55"/>
      <c r="V674" s="55"/>
      <c r="W674" s="61" t="s">
        <v>3296</v>
      </c>
      <c r="X674" s="61" t="s">
        <v>3297</v>
      </c>
      <c r="Y674" s="145"/>
      <c r="Z674" s="166"/>
      <c r="AA674" s="166"/>
      <c r="AB674" s="166"/>
      <c r="AC674" s="166"/>
      <c r="AD674" s="166"/>
      <c r="AE674" s="166"/>
      <c r="AF674" s="166"/>
      <c r="AG674" s="166"/>
      <c r="AH674" s="166"/>
      <c r="AI674" s="166"/>
      <c r="AJ674" s="166"/>
      <c r="AK674" s="166"/>
      <c r="AL674" s="166"/>
      <c r="AM674" s="166"/>
      <c r="AN674" s="166"/>
      <c r="AO674" s="166"/>
      <c r="AP674" s="166"/>
      <c r="AQ674" s="166"/>
      <c r="AR674" s="166"/>
      <c r="AS674" s="166"/>
      <c r="AT674" s="166"/>
      <c r="AU674" s="166"/>
      <c r="AV674" s="166"/>
      <c r="AW674" s="166"/>
      <c r="AX674" s="166"/>
      <c r="AY674" s="166"/>
      <c r="AZ674" s="166"/>
      <c r="BA674" s="166"/>
      <c r="BB674" s="166"/>
      <c r="BC674" s="166"/>
      <c r="BD674" s="166"/>
      <c r="BE674" s="166"/>
      <c r="BF674" s="166"/>
      <c r="BG674" s="166"/>
      <c r="BH674" s="166"/>
      <c r="BI674" s="166"/>
      <c r="BJ674" s="166"/>
      <c r="BK674" s="166"/>
      <c r="BL674" s="166"/>
      <c r="BM674" s="166"/>
    </row>
    <row r="675" ht="22.5" customHeight="1">
      <c r="A675" s="45">
        <v>674.0</v>
      </c>
      <c r="B675" s="45" t="s">
        <v>237</v>
      </c>
      <c r="C675" s="47" t="b">
        <v>1</v>
      </c>
      <c r="D675" s="57"/>
      <c r="E675" s="50" t="s">
        <v>10364</v>
      </c>
      <c r="F675" s="50" t="s">
        <v>10365</v>
      </c>
      <c r="G675" s="50" t="s">
        <v>1446</v>
      </c>
      <c r="H675" s="51" t="s">
        <v>10472</v>
      </c>
      <c r="I675" s="45" t="s">
        <v>16154</v>
      </c>
      <c r="K675" s="61" t="s">
        <v>3298</v>
      </c>
      <c r="L675" s="61" t="s">
        <v>3299</v>
      </c>
      <c r="S675" s="55"/>
      <c r="T675" s="57"/>
      <c r="U675" s="55"/>
      <c r="V675" s="55"/>
      <c r="W675" s="61" t="s">
        <v>3300</v>
      </c>
      <c r="X675" s="61" t="s">
        <v>3301</v>
      </c>
      <c r="Y675" s="153"/>
      <c r="Z675" s="166"/>
      <c r="AA675" s="166"/>
      <c r="AB675" s="166"/>
      <c r="AC675" s="166"/>
      <c r="AD675" s="166"/>
      <c r="AE675" s="166"/>
      <c r="AF675" s="166"/>
      <c r="AG675" s="166"/>
      <c r="AH675" s="166"/>
      <c r="AI675" s="166"/>
      <c r="AJ675" s="166"/>
      <c r="AK675" s="166"/>
      <c r="AL675" s="166"/>
      <c r="AM675" s="166"/>
      <c r="AN675" s="166"/>
      <c r="AO675" s="166"/>
      <c r="AP675" s="166"/>
      <c r="AQ675" s="166"/>
      <c r="AR675" s="166"/>
      <c r="AS675" s="166"/>
      <c r="AT675" s="166"/>
      <c r="AU675" s="166"/>
      <c r="AV675" s="166"/>
      <c r="AW675" s="166"/>
      <c r="AX675" s="166"/>
      <c r="AY675" s="166"/>
      <c r="AZ675" s="166"/>
      <c r="BA675" s="166"/>
      <c r="BB675" s="166"/>
      <c r="BC675" s="166"/>
      <c r="BD675" s="166"/>
      <c r="BE675" s="166"/>
      <c r="BF675" s="166"/>
      <c r="BG675" s="166"/>
      <c r="BH675" s="166"/>
      <c r="BI675" s="166"/>
      <c r="BJ675" s="166"/>
      <c r="BK675" s="166"/>
      <c r="BL675" s="166"/>
      <c r="BM675" s="166"/>
    </row>
    <row r="676" ht="22.5" customHeight="1">
      <c r="A676" s="45">
        <v>675.0</v>
      </c>
      <c r="B676" s="45" t="s">
        <v>237</v>
      </c>
      <c r="C676" s="47" t="b">
        <v>1</v>
      </c>
      <c r="D676" s="57"/>
      <c r="E676" s="50" t="s">
        <v>10364</v>
      </c>
      <c r="F676" s="50" t="s">
        <v>10365</v>
      </c>
      <c r="G676" s="50" t="s">
        <v>1446</v>
      </c>
      <c r="H676" s="51" t="s">
        <v>10477</v>
      </c>
      <c r="I676" s="45" t="s">
        <v>16155</v>
      </c>
      <c r="K676" s="61" t="s">
        <v>3302</v>
      </c>
      <c r="L676" s="61" t="s">
        <v>3303</v>
      </c>
      <c r="S676" s="55"/>
      <c r="T676" s="57"/>
      <c r="U676" s="55"/>
      <c r="V676" s="55"/>
      <c r="W676" s="61" t="s">
        <v>3304</v>
      </c>
      <c r="X676" s="61" t="s">
        <v>3305</v>
      </c>
      <c r="Y676" s="145"/>
      <c r="Z676" s="166"/>
      <c r="AA676" s="166"/>
      <c r="AB676" s="166"/>
      <c r="AC676" s="166"/>
      <c r="AD676" s="166"/>
      <c r="AE676" s="166"/>
      <c r="AF676" s="166"/>
      <c r="AG676" s="166"/>
      <c r="AH676" s="166"/>
      <c r="AI676" s="166"/>
      <c r="AJ676" s="166"/>
      <c r="AK676" s="166"/>
      <c r="AL676" s="166"/>
      <c r="AM676" s="166"/>
      <c r="AN676" s="166"/>
      <c r="AO676" s="166"/>
      <c r="AP676" s="166"/>
      <c r="AQ676" s="166"/>
      <c r="AR676" s="166"/>
      <c r="AS676" s="166"/>
      <c r="AT676" s="166"/>
      <c r="AU676" s="166"/>
      <c r="AV676" s="166"/>
      <c r="AW676" s="166"/>
      <c r="AX676" s="166"/>
      <c r="AY676" s="166"/>
      <c r="AZ676" s="166"/>
      <c r="BA676" s="166"/>
      <c r="BB676" s="166"/>
      <c r="BC676" s="166"/>
      <c r="BD676" s="166"/>
      <c r="BE676" s="166"/>
      <c r="BF676" s="166"/>
      <c r="BG676" s="166"/>
      <c r="BH676" s="166"/>
      <c r="BI676" s="166"/>
      <c r="BJ676" s="166"/>
      <c r="BK676" s="166"/>
      <c r="BL676" s="166"/>
      <c r="BM676" s="166"/>
    </row>
    <row r="677" ht="22.5" customHeight="1">
      <c r="A677" s="45">
        <v>676.0</v>
      </c>
      <c r="B677" s="45" t="s">
        <v>237</v>
      </c>
      <c r="C677" s="47" t="b">
        <v>1</v>
      </c>
      <c r="D677" s="57"/>
      <c r="E677" s="50" t="s">
        <v>10364</v>
      </c>
      <c r="F677" s="50" t="s">
        <v>10365</v>
      </c>
      <c r="G677" s="50" t="s">
        <v>1446</v>
      </c>
      <c r="H677" s="51" t="s">
        <v>10483</v>
      </c>
      <c r="I677" s="45" t="s">
        <v>16156</v>
      </c>
      <c r="K677" s="61" t="s">
        <v>3306</v>
      </c>
      <c r="L677" s="61" t="s">
        <v>3307</v>
      </c>
      <c r="S677" s="55"/>
      <c r="T677" s="57"/>
      <c r="U677" s="55"/>
      <c r="V677" s="55"/>
      <c r="W677" s="61" t="s">
        <v>3308</v>
      </c>
      <c r="X677" s="61" t="s">
        <v>3309</v>
      </c>
      <c r="Y677" s="153"/>
      <c r="Z677" s="166"/>
      <c r="AA677" s="166"/>
      <c r="AB677" s="166"/>
      <c r="AC677" s="166"/>
      <c r="AD677" s="166"/>
      <c r="AE677" s="166"/>
      <c r="AF677" s="166"/>
      <c r="AG677" s="166"/>
      <c r="AH677" s="166"/>
      <c r="AI677" s="166"/>
      <c r="AJ677" s="166"/>
      <c r="AK677" s="166"/>
      <c r="AL677" s="166"/>
      <c r="AM677" s="166"/>
      <c r="AN677" s="166"/>
      <c r="AO677" s="166"/>
      <c r="AP677" s="166"/>
      <c r="AQ677" s="166"/>
      <c r="AR677" s="166"/>
      <c r="AS677" s="166"/>
      <c r="AT677" s="166"/>
      <c r="AU677" s="166"/>
      <c r="AV677" s="166"/>
      <c r="AW677" s="166"/>
      <c r="AX677" s="166"/>
      <c r="AY677" s="166"/>
      <c r="AZ677" s="166"/>
      <c r="BA677" s="166"/>
      <c r="BB677" s="166"/>
      <c r="BC677" s="166"/>
      <c r="BD677" s="166"/>
      <c r="BE677" s="166"/>
      <c r="BF677" s="166"/>
      <c r="BG677" s="166"/>
      <c r="BH677" s="166"/>
      <c r="BI677" s="166"/>
      <c r="BJ677" s="166"/>
      <c r="BK677" s="166"/>
      <c r="BL677" s="166"/>
      <c r="BM677" s="166"/>
    </row>
    <row r="678" ht="22.5" customHeight="1">
      <c r="A678" s="45">
        <v>677.0</v>
      </c>
      <c r="B678" s="45" t="s">
        <v>237</v>
      </c>
      <c r="C678" s="47" t="b">
        <v>1</v>
      </c>
      <c r="D678" s="57"/>
      <c r="E678" s="50" t="s">
        <v>10364</v>
      </c>
      <c r="F678" s="50" t="s">
        <v>10365</v>
      </c>
      <c r="G678" s="50" t="s">
        <v>1446</v>
      </c>
      <c r="H678" s="51" t="s">
        <v>10489</v>
      </c>
      <c r="I678" s="45" t="s">
        <v>16157</v>
      </c>
      <c r="K678" s="61" t="s">
        <v>3310</v>
      </c>
      <c r="L678" s="61" t="s">
        <v>3311</v>
      </c>
      <c r="S678" s="55"/>
      <c r="T678" s="57"/>
      <c r="U678" s="55"/>
      <c r="V678" s="55"/>
      <c r="W678" s="61" t="s">
        <v>3312</v>
      </c>
      <c r="X678" s="61" t="s">
        <v>3313</v>
      </c>
      <c r="Y678" s="153"/>
      <c r="Z678" s="166"/>
      <c r="AA678" s="166"/>
      <c r="AB678" s="166"/>
      <c r="AC678" s="166"/>
      <c r="AD678" s="166"/>
      <c r="AE678" s="166"/>
      <c r="AF678" s="166"/>
      <c r="AG678" s="166"/>
      <c r="AH678" s="166"/>
      <c r="AI678" s="166"/>
      <c r="AJ678" s="166"/>
      <c r="AK678" s="166"/>
      <c r="AL678" s="166"/>
      <c r="AM678" s="166"/>
      <c r="AN678" s="166"/>
      <c r="AO678" s="166"/>
      <c r="AP678" s="166"/>
      <c r="AQ678" s="166"/>
      <c r="AR678" s="166"/>
      <c r="AS678" s="166"/>
      <c r="AT678" s="166"/>
      <c r="AU678" s="166"/>
      <c r="AV678" s="166"/>
      <c r="AW678" s="166"/>
      <c r="AX678" s="166"/>
      <c r="AY678" s="166"/>
      <c r="AZ678" s="166"/>
      <c r="BA678" s="166"/>
      <c r="BB678" s="166"/>
      <c r="BC678" s="166"/>
      <c r="BD678" s="166"/>
      <c r="BE678" s="166"/>
      <c r="BF678" s="166"/>
      <c r="BG678" s="166"/>
      <c r="BH678" s="166"/>
      <c r="BI678" s="166"/>
      <c r="BJ678" s="166"/>
      <c r="BK678" s="166"/>
      <c r="BL678" s="166"/>
      <c r="BM678" s="166"/>
    </row>
    <row r="679" ht="22.5" customHeight="1">
      <c r="A679" s="45">
        <v>678.0</v>
      </c>
      <c r="B679" s="45" t="s">
        <v>237</v>
      </c>
      <c r="C679" s="47" t="b">
        <v>1</v>
      </c>
      <c r="D679" s="57"/>
      <c r="E679" s="50" t="s">
        <v>10364</v>
      </c>
      <c r="F679" s="50" t="s">
        <v>10365</v>
      </c>
      <c r="G679" s="50" t="s">
        <v>1446</v>
      </c>
      <c r="H679" s="51" t="s">
        <v>10495</v>
      </c>
      <c r="I679" s="45" t="s">
        <v>16158</v>
      </c>
      <c r="K679" s="61" t="s">
        <v>3314</v>
      </c>
      <c r="L679" s="61" t="s">
        <v>3315</v>
      </c>
      <c r="S679" s="55"/>
      <c r="T679" s="57"/>
      <c r="U679" s="55"/>
      <c r="V679" s="55"/>
      <c r="W679" s="61" t="s">
        <v>3316</v>
      </c>
      <c r="X679" s="61" t="s">
        <v>3318</v>
      </c>
      <c r="Y679" s="145"/>
      <c r="Z679" s="166"/>
      <c r="AA679" s="166"/>
      <c r="AB679" s="166"/>
      <c r="AC679" s="166"/>
      <c r="AD679" s="166"/>
      <c r="AE679" s="166"/>
      <c r="AF679" s="166"/>
      <c r="AG679" s="166"/>
      <c r="AH679" s="166"/>
      <c r="AI679" s="166"/>
      <c r="AJ679" s="166"/>
      <c r="AK679" s="166"/>
      <c r="AL679" s="166"/>
      <c r="AM679" s="166"/>
      <c r="AN679" s="166"/>
      <c r="AO679" s="166"/>
      <c r="AP679" s="166"/>
      <c r="AQ679" s="166"/>
      <c r="AR679" s="166"/>
      <c r="AS679" s="166"/>
      <c r="AT679" s="166"/>
      <c r="AU679" s="166"/>
      <c r="AV679" s="166"/>
      <c r="AW679" s="166"/>
      <c r="AX679" s="166"/>
      <c r="AY679" s="166"/>
      <c r="AZ679" s="166"/>
      <c r="BA679" s="166"/>
      <c r="BB679" s="166"/>
      <c r="BC679" s="166"/>
      <c r="BD679" s="166"/>
      <c r="BE679" s="166"/>
      <c r="BF679" s="166"/>
      <c r="BG679" s="166"/>
      <c r="BH679" s="166"/>
      <c r="BI679" s="166"/>
      <c r="BJ679" s="166"/>
      <c r="BK679" s="166"/>
      <c r="BL679" s="166"/>
      <c r="BM679" s="166"/>
    </row>
    <row r="680" ht="22.5" customHeight="1">
      <c r="A680" s="45">
        <v>679.0</v>
      </c>
      <c r="B680" s="45" t="s">
        <v>237</v>
      </c>
      <c r="C680" s="47" t="b">
        <v>1</v>
      </c>
      <c r="D680" s="57"/>
      <c r="E680" s="50" t="s">
        <v>10364</v>
      </c>
      <c r="F680" s="50" t="s">
        <v>10365</v>
      </c>
      <c r="G680" s="50" t="s">
        <v>1446</v>
      </c>
      <c r="H680" s="51" t="s">
        <v>10500</v>
      </c>
      <c r="I680" s="45" t="s">
        <v>16159</v>
      </c>
      <c r="K680" s="61" t="s">
        <v>3320</v>
      </c>
      <c r="L680" s="61" t="s">
        <v>3321</v>
      </c>
      <c r="S680" s="55"/>
      <c r="T680" s="57"/>
      <c r="U680" s="55"/>
      <c r="V680" s="55"/>
      <c r="W680" s="61" t="s">
        <v>3322</v>
      </c>
      <c r="X680" s="61" t="s">
        <v>3323</v>
      </c>
      <c r="Y680" s="153"/>
      <c r="Z680" s="166"/>
      <c r="AA680" s="166"/>
      <c r="AB680" s="166"/>
      <c r="AC680" s="166"/>
      <c r="AD680" s="166"/>
      <c r="AE680" s="166"/>
      <c r="AF680" s="166"/>
      <c r="AG680" s="166"/>
      <c r="AH680" s="166"/>
      <c r="AI680" s="166"/>
      <c r="AJ680" s="166"/>
      <c r="AK680" s="166"/>
      <c r="AL680" s="166"/>
      <c r="AM680" s="166"/>
      <c r="AN680" s="166"/>
      <c r="AO680" s="166"/>
      <c r="AP680" s="166"/>
      <c r="AQ680" s="166"/>
      <c r="AR680" s="166"/>
      <c r="AS680" s="166"/>
      <c r="AT680" s="166"/>
      <c r="AU680" s="166"/>
      <c r="AV680" s="166"/>
      <c r="AW680" s="166"/>
      <c r="AX680" s="166"/>
      <c r="AY680" s="166"/>
      <c r="AZ680" s="166"/>
      <c r="BA680" s="166"/>
      <c r="BB680" s="166"/>
      <c r="BC680" s="166"/>
      <c r="BD680" s="166"/>
      <c r="BE680" s="166"/>
      <c r="BF680" s="166"/>
      <c r="BG680" s="166"/>
      <c r="BH680" s="166"/>
      <c r="BI680" s="166"/>
      <c r="BJ680" s="166"/>
      <c r="BK680" s="166"/>
      <c r="BL680" s="166"/>
      <c r="BM680" s="166"/>
    </row>
    <row r="681" ht="22.5" customHeight="1">
      <c r="A681" s="45">
        <v>680.0</v>
      </c>
      <c r="B681" s="45" t="s">
        <v>237</v>
      </c>
      <c r="C681" s="47" t="b">
        <v>1</v>
      </c>
      <c r="D681" s="57"/>
      <c r="E681" s="50" t="s">
        <v>10364</v>
      </c>
      <c r="F681" s="50" t="s">
        <v>10506</v>
      </c>
      <c r="G681" s="50" t="s">
        <v>1772</v>
      </c>
      <c r="H681" s="51" t="s">
        <v>10507</v>
      </c>
      <c r="I681" s="45" t="s">
        <v>16160</v>
      </c>
      <c r="K681" s="61" t="s">
        <v>3324</v>
      </c>
      <c r="L681" s="61" t="s">
        <v>3325</v>
      </c>
      <c r="S681" s="55"/>
      <c r="T681" s="57"/>
      <c r="U681" s="55"/>
      <c r="V681" s="55"/>
      <c r="W681" s="61" t="s">
        <v>3326</v>
      </c>
      <c r="X681" s="61" t="s">
        <v>3327</v>
      </c>
      <c r="Y681" s="61" t="s">
        <v>3328</v>
      </c>
      <c r="Z681" s="166"/>
      <c r="AA681" s="166"/>
      <c r="AB681" s="166"/>
      <c r="AC681" s="166"/>
      <c r="AD681" s="166"/>
      <c r="AE681" s="166"/>
      <c r="AF681" s="166"/>
      <c r="AG681" s="166"/>
      <c r="AH681" s="166"/>
      <c r="AI681" s="166"/>
      <c r="AJ681" s="166"/>
      <c r="AK681" s="166"/>
      <c r="AL681" s="166"/>
      <c r="AM681" s="166"/>
      <c r="AN681" s="166"/>
      <c r="AO681" s="166"/>
      <c r="AP681" s="166"/>
      <c r="AQ681" s="166"/>
      <c r="AR681" s="166"/>
      <c r="AS681" s="166"/>
      <c r="AT681" s="166"/>
      <c r="AU681" s="166"/>
      <c r="AV681" s="166"/>
      <c r="AW681" s="166"/>
      <c r="AX681" s="166"/>
      <c r="AY681" s="166"/>
      <c r="AZ681" s="166"/>
      <c r="BA681" s="166"/>
      <c r="BB681" s="166"/>
      <c r="BC681" s="166"/>
      <c r="BD681" s="166"/>
      <c r="BE681" s="166"/>
      <c r="BF681" s="166"/>
      <c r="BG681" s="166"/>
      <c r="BH681" s="166"/>
      <c r="BI681" s="166"/>
      <c r="BJ681" s="166"/>
      <c r="BK681" s="166"/>
      <c r="BL681" s="166"/>
      <c r="BM681" s="166"/>
    </row>
    <row r="682" ht="22.5" customHeight="1">
      <c r="A682" s="45">
        <v>681.0</v>
      </c>
      <c r="B682" s="45" t="s">
        <v>237</v>
      </c>
      <c r="C682" s="47" t="b">
        <v>1</v>
      </c>
      <c r="D682" s="57"/>
      <c r="E682" s="50" t="s">
        <v>10364</v>
      </c>
      <c r="F682" s="50" t="s">
        <v>10506</v>
      </c>
      <c r="G682" s="50" t="s">
        <v>1823</v>
      </c>
      <c r="H682" s="51" t="s">
        <v>10513</v>
      </c>
      <c r="I682" s="45" t="s">
        <v>10514</v>
      </c>
      <c r="K682" s="61" t="s">
        <v>3329</v>
      </c>
      <c r="L682" s="61" t="s">
        <v>3330</v>
      </c>
      <c r="S682" s="55"/>
      <c r="T682" s="57"/>
      <c r="U682" s="55"/>
      <c r="V682" s="55"/>
      <c r="W682" s="61" t="s">
        <v>3331</v>
      </c>
      <c r="X682" s="61" t="s">
        <v>3332</v>
      </c>
      <c r="Y682" s="61" t="s">
        <v>3333</v>
      </c>
      <c r="Z682" s="166"/>
      <c r="AA682" s="166"/>
      <c r="AB682" s="166"/>
      <c r="AC682" s="166"/>
      <c r="AD682" s="166"/>
      <c r="AE682" s="166"/>
      <c r="AF682" s="166"/>
      <c r="AG682" s="166"/>
      <c r="AH682" s="166"/>
      <c r="AI682" s="166"/>
      <c r="AJ682" s="166"/>
      <c r="AK682" s="166"/>
      <c r="AL682" s="166"/>
      <c r="AM682" s="166"/>
      <c r="AN682" s="166"/>
      <c r="AO682" s="166"/>
      <c r="AP682" s="166"/>
      <c r="AQ682" s="166"/>
      <c r="AR682" s="166"/>
      <c r="AS682" s="166"/>
      <c r="AT682" s="166"/>
      <c r="AU682" s="166"/>
      <c r="AV682" s="166"/>
      <c r="AW682" s="166"/>
      <c r="AX682" s="166"/>
      <c r="AY682" s="166"/>
      <c r="AZ682" s="166"/>
      <c r="BA682" s="166"/>
      <c r="BB682" s="166"/>
      <c r="BC682" s="166"/>
      <c r="BD682" s="166"/>
      <c r="BE682" s="166"/>
      <c r="BF682" s="166"/>
      <c r="BG682" s="166"/>
      <c r="BH682" s="166"/>
      <c r="BI682" s="166"/>
      <c r="BJ682" s="166"/>
      <c r="BK682" s="166"/>
      <c r="BL682" s="166"/>
      <c r="BM682" s="166"/>
    </row>
    <row r="683" ht="22.5" customHeight="1">
      <c r="A683" s="45">
        <v>682.0</v>
      </c>
      <c r="B683" s="45" t="s">
        <v>237</v>
      </c>
      <c r="C683" s="47" t="b">
        <v>1</v>
      </c>
      <c r="D683" s="57"/>
      <c r="E683" s="50" t="s">
        <v>10364</v>
      </c>
      <c r="F683" s="50" t="s">
        <v>10506</v>
      </c>
      <c r="G683" s="50" t="s">
        <v>1823</v>
      </c>
      <c r="H683" s="51" t="s">
        <v>10520</v>
      </c>
      <c r="I683" s="45" t="s">
        <v>16161</v>
      </c>
      <c r="K683" s="61" t="s">
        <v>3334</v>
      </c>
      <c r="L683" s="61" t="s">
        <v>3335</v>
      </c>
      <c r="S683" s="55"/>
      <c r="T683" s="57"/>
      <c r="U683" s="55"/>
      <c r="V683" s="55"/>
      <c r="W683" s="61" t="s">
        <v>3336</v>
      </c>
      <c r="X683" s="61" t="s">
        <v>3337</v>
      </c>
      <c r="Y683" s="61" t="s">
        <v>3338</v>
      </c>
      <c r="Z683" s="166"/>
      <c r="AA683" s="166"/>
      <c r="AB683" s="166"/>
      <c r="AC683" s="166"/>
      <c r="AD683" s="166"/>
      <c r="AE683" s="166"/>
      <c r="AF683" s="166"/>
      <c r="AG683" s="166"/>
      <c r="AH683" s="166"/>
      <c r="AI683" s="166"/>
      <c r="AJ683" s="166"/>
      <c r="AK683" s="166"/>
      <c r="AL683" s="166"/>
      <c r="AM683" s="166"/>
      <c r="AN683" s="166"/>
      <c r="AO683" s="166"/>
      <c r="AP683" s="166"/>
      <c r="AQ683" s="166"/>
      <c r="AR683" s="166"/>
      <c r="AS683" s="166"/>
      <c r="AT683" s="166"/>
      <c r="AU683" s="166"/>
      <c r="AV683" s="166"/>
      <c r="AW683" s="166"/>
      <c r="AX683" s="166"/>
      <c r="AY683" s="166"/>
      <c r="AZ683" s="166"/>
      <c r="BA683" s="166"/>
      <c r="BB683" s="166"/>
      <c r="BC683" s="166"/>
      <c r="BD683" s="166"/>
      <c r="BE683" s="166"/>
      <c r="BF683" s="166"/>
      <c r="BG683" s="166"/>
      <c r="BH683" s="166"/>
      <c r="BI683" s="166"/>
      <c r="BJ683" s="166"/>
      <c r="BK683" s="166"/>
      <c r="BL683" s="166"/>
      <c r="BM683" s="166"/>
    </row>
    <row r="684" ht="22.5" customHeight="1">
      <c r="A684" s="45">
        <v>683.0</v>
      </c>
      <c r="B684" s="45" t="s">
        <v>237</v>
      </c>
      <c r="C684" s="47" t="b">
        <v>1</v>
      </c>
      <c r="D684" s="57"/>
      <c r="E684" s="50" t="s">
        <v>10364</v>
      </c>
      <c r="F684" s="50" t="s">
        <v>10506</v>
      </c>
      <c r="G684" s="50" t="s">
        <v>1823</v>
      </c>
      <c r="H684" s="51" t="s">
        <v>10527</v>
      </c>
      <c r="I684" s="45" t="s">
        <v>11860</v>
      </c>
      <c r="K684" s="61" t="s">
        <v>3339</v>
      </c>
      <c r="L684" s="61" t="s">
        <v>3340</v>
      </c>
      <c r="S684" s="55"/>
      <c r="T684" s="57"/>
      <c r="U684" s="55"/>
      <c r="V684" s="55"/>
      <c r="W684" s="61" t="s">
        <v>3341</v>
      </c>
      <c r="X684" s="61" t="s">
        <v>3342</v>
      </c>
      <c r="Y684" s="145"/>
      <c r="Z684" s="166"/>
      <c r="AA684" s="166"/>
      <c r="AB684" s="166"/>
      <c r="AC684" s="166"/>
      <c r="AD684" s="166"/>
      <c r="AE684" s="166"/>
      <c r="AF684" s="166"/>
      <c r="AG684" s="166"/>
      <c r="AH684" s="166"/>
      <c r="AI684" s="166"/>
      <c r="AJ684" s="166"/>
      <c r="AK684" s="166"/>
      <c r="AL684" s="166"/>
      <c r="AM684" s="166"/>
      <c r="AN684" s="166"/>
      <c r="AO684" s="166"/>
      <c r="AP684" s="166"/>
      <c r="AQ684" s="166"/>
      <c r="AR684" s="166"/>
      <c r="AS684" s="166"/>
      <c r="AT684" s="166"/>
      <c r="AU684" s="166"/>
      <c r="AV684" s="166"/>
      <c r="AW684" s="166"/>
      <c r="AX684" s="166"/>
      <c r="AY684" s="166"/>
      <c r="AZ684" s="166"/>
      <c r="BA684" s="166"/>
      <c r="BB684" s="166"/>
      <c r="BC684" s="166"/>
      <c r="BD684" s="166"/>
      <c r="BE684" s="166"/>
      <c r="BF684" s="166"/>
      <c r="BG684" s="166"/>
      <c r="BH684" s="166"/>
      <c r="BI684" s="166"/>
      <c r="BJ684" s="166"/>
      <c r="BK684" s="166"/>
      <c r="BL684" s="166"/>
      <c r="BM684" s="166"/>
    </row>
    <row r="685" ht="22.5" customHeight="1">
      <c r="A685" s="45">
        <v>684.0</v>
      </c>
      <c r="B685" s="45" t="s">
        <v>237</v>
      </c>
      <c r="C685" s="47" t="b">
        <v>1</v>
      </c>
      <c r="D685" s="57"/>
      <c r="E685" s="50" t="s">
        <v>10364</v>
      </c>
      <c r="F685" s="50" t="s">
        <v>10506</v>
      </c>
      <c r="G685" s="50" t="s">
        <v>1866</v>
      </c>
      <c r="H685" s="51" t="s">
        <v>10533</v>
      </c>
      <c r="I685" s="45" t="s">
        <v>16162</v>
      </c>
      <c r="K685" s="61" t="s">
        <v>3343</v>
      </c>
      <c r="L685" s="61" t="s">
        <v>3344</v>
      </c>
      <c r="S685" s="55"/>
      <c r="T685" s="57"/>
      <c r="U685" s="55"/>
      <c r="V685" s="55"/>
      <c r="W685" s="61" t="s">
        <v>3345</v>
      </c>
      <c r="X685" s="61" t="s">
        <v>3346</v>
      </c>
      <c r="Y685" s="153"/>
      <c r="Z685" s="166"/>
      <c r="AA685" s="166"/>
      <c r="AB685" s="166"/>
      <c r="AC685" s="166"/>
      <c r="AD685" s="166"/>
      <c r="AE685" s="166"/>
      <c r="AF685" s="166"/>
      <c r="AG685" s="166"/>
      <c r="AH685" s="166"/>
      <c r="AI685" s="166"/>
      <c r="AJ685" s="166"/>
      <c r="AK685" s="166"/>
      <c r="AL685" s="166"/>
      <c r="AM685" s="166"/>
      <c r="AN685" s="166"/>
      <c r="AO685" s="166"/>
      <c r="AP685" s="166"/>
      <c r="AQ685" s="166"/>
      <c r="AR685" s="166"/>
      <c r="AS685" s="166"/>
      <c r="AT685" s="166"/>
      <c r="AU685" s="166"/>
      <c r="AV685" s="166"/>
      <c r="AW685" s="166"/>
      <c r="AX685" s="166"/>
      <c r="AY685" s="166"/>
      <c r="AZ685" s="166"/>
      <c r="BA685" s="166"/>
      <c r="BB685" s="166"/>
      <c r="BC685" s="166"/>
      <c r="BD685" s="166"/>
      <c r="BE685" s="166"/>
      <c r="BF685" s="166"/>
      <c r="BG685" s="166"/>
      <c r="BH685" s="166"/>
      <c r="BI685" s="166"/>
      <c r="BJ685" s="166"/>
      <c r="BK685" s="166"/>
      <c r="BL685" s="166"/>
      <c r="BM685" s="166"/>
    </row>
    <row r="686" ht="22.5" customHeight="1">
      <c r="A686" s="45">
        <v>685.0</v>
      </c>
      <c r="B686" s="45" t="s">
        <v>237</v>
      </c>
      <c r="C686" s="47" t="b">
        <v>1</v>
      </c>
      <c r="D686" s="57"/>
      <c r="E686" s="50" t="s">
        <v>10364</v>
      </c>
      <c r="F686" s="50" t="s">
        <v>10506</v>
      </c>
      <c r="G686" s="50" t="s">
        <v>1866</v>
      </c>
      <c r="H686" s="51" t="s">
        <v>10538</v>
      </c>
      <c r="I686" s="45" t="s">
        <v>16163</v>
      </c>
      <c r="K686" s="61" t="s">
        <v>3347</v>
      </c>
      <c r="L686" s="61" t="s">
        <v>3348</v>
      </c>
      <c r="S686" s="55"/>
      <c r="T686" s="57"/>
      <c r="U686" s="55"/>
      <c r="V686" s="55"/>
      <c r="W686" s="61" t="s">
        <v>3349</v>
      </c>
      <c r="X686" s="61" t="s">
        <v>3350</v>
      </c>
      <c r="Y686" s="61" t="s">
        <v>3351</v>
      </c>
      <c r="Z686" s="166"/>
      <c r="AA686" s="166"/>
      <c r="AB686" s="166"/>
      <c r="AC686" s="166"/>
      <c r="AD686" s="166"/>
      <c r="AE686" s="166"/>
      <c r="AF686" s="166"/>
      <c r="AG686" s="166"/>
      <c r="AH686" s="166"/>
      <c r="AI686" s="166"/>
      <c r="AJ686" s="166"/>
      <c r="AK686" s="166"/>
      <c r="AL686" s="166"/>
      <c r="AM686" s="166"/>
      <c r="AN686" s="166"/>
      <c r="AO686" s="166"/>
      <c r="AP686" s="166"/>
      <c r="AQ686" s="166"/>
      <c r="AR686" s="166"/>
      <c r="AS686" s="166"/>
      <c r="AT686" s="166"/>
      <c r="AU686" s="166"/>
      <c r="AV686" s="166"/>
      <c r="AW686" s="166"/>
      <c r="AX686" s="166"/>
      <c r="AY686" s="166"/>
      <c r="AZ686" s="166"/>
      <c r="BA686" s="166"/>
      <c r="BB686" s="166"/>
      <c r="BC686" s="166"/>
      <c r="BD686" s="166"/>
      <c r="BE686" s="166"/>
      <c r="BF686" s="166"/>
      <c r="BG686" s="166"/>
      <c r="BH686" s="166"/>
      <c r="BI686" s="166"/>
      <c r="BJ686" s="166"/>
      <c r="BK686" s="166"/>
      <c r="BL686" s="166"/>
      <c r="BM686" s="166"/>
    </row>
    <row r="687" ht="22.5" customHeight="1">
      <c r="A687" s="45">
        <v>686.0</v>
      </c>
      <c r="B687" s="45" t="s">
        <v>237</v>
      </c>
      <c r="C687" s="47" t="b">
        <v>1</v>
      </c>
      <c r="D687" s="57"/>
      <c r="E687" s="50" t="s">
        <v>10364</v>
      </c>
      <c r="F687" s="50" t="s">
        <v>10506</v>
      </c>
      <c r="G687" s="50" t="s">
        <v>1866</v>
      </c>
      <c r="H687" s="51" t="s">
        <v>10545</v>
      </c>
      <c r="I687" s="45" t="s">
        <v>16164</v>
      </c>
      <c r="K687" s="61" t="s">
        <v>3352</v>
      </c>
      <c r="L687" s="61" t="s">
        <v>3353</v>
      </c>
      <c r="S687" s="55"/>
      <c r="T687" s="57"/>
      <c r="U687" s="55"/>
      <c r="V687" s="55"/>
      <c r="W687" s="61" t="s">
        <v>3354</v>
      </c>
      <c r="X687" s="61" t="s">
        <v>3355</v>
      </c>
      <c r="Y687" s="153"/>
      <c r="Z687" s="166"/>
      <c r="AA687" s="166"/>
      <c r="AB687" s="166"/>
      <c r="AC687" s="166"/>
      <c r="AD687" s="166"/>
      <c r="AE687" s="166"/>
      <c r="AF687" s="166"/>
      <c r="AG687" s="166"/>
      <c r="AH687" s="166"/>
      <c r="AI687" s="166"/>
      <c r="AJ687" s="166"/>
      <c r="AK687" s="166"/>
      <c r="AL687" s="166"/>
      <c r="AM687" s="166"/>
      <c r="AN687" s="166"/>
      <c r="AO687" s="166"/>
      <c r="AP687" s="166"/>
      <c r="AQ687" s="166"/>
      <c r="AR687" s="166"/>
      <c r="AS687" s="166"/>
      <c r="AT687" s="166"/>
      <c r="AU687" s="166"/>
      <c r="AV687" s="166"/>
      <c r="AW687" s="166"/>
      <c r="AX687" s="166"/>
      <c r="AY687" s="166"/>
      <c r="AZ687" s="166"/>
      <c r="BA687" s="166"/>
      <c r="BB687" s="166"/>
      <c r="BC687" s="166"/>
      <c r="BD687" s="166"/>
      <c r="BE687" s="166"/>
      <c r="BF687" s="166"/>
      <c r="BG687" s="166"/>
      <c r="BH687" s="166"/>
      <c r="BI687" s="166"/>
      <c r="BJ687" s="166"/>
      <c r="BK687" s="166"/>
      <c r="BL687" s="166"/>
      <c r="BM687" s="166"/>
    </row>
    <row r="688" ht="22.5" customHeight="1">
      <c r="A688" s="45">
        <v>687.0</v>
      </c>
      <c r="B688" s="45" t="s">
        <v>237</v>
      </c>
      <c r="C688" s="47" t="b">
        <v>1</v>
      </c>
      <c r="D688" s="57"/>
      <c r="E688" s="50" t="s">
        <v>10364</v>
      </c>
      <c r="F688" s="50" t="s">
        <v>10506</v>
      </c>
      <c r="G688" s="50" t="s">
        <v>1866</v>
      </c>
      <c r="H688" s="51" t="s">
        <v>10550</v>
      </c>
      <c r="I688" s="45" t="s">
        <v>16165</v>
      </c>
      <c r="K688" s="61" t="s">
        <v>3356</v>
      </c>
      <c r="L688" s="61" t="s">
        <v>3357</v>
      </c>
      <c r="S688" s="55"/>
      <c r="T688" s="57"/>
      <c r="U688" s="55"/>
      <c r="V688" s="55"/>
      <c r="W688" s="61" t="s">
        <v>3358</v>
      </c>
      <c r="X688" s="61" t="s">
        <v>3359</v>
      </c>
      <c r="Y688" s="153"/>
      <c r="Z688" s="166"/>
      <c r="AA688" s="166"/>
      <c r="AB688" s="166"/>
      <c r="AC688" s="166"/>
      <c r="AD688" s="166"/>
      <c r="AE688" s="166"/>
      <c r="AF688" s="166"/>
      <c r="AG688" s="166"/>
      <c r="AH688" s="166"/>
      <c r="AI688" s="166"/>
      <c r="AJ688" s="166"/>
      <c r="AK688" s="166"/>
      <c r="AL688" s="166"/>
      <c r="AM688" s="166"/>
      <c r="AN688" s="166"/>
      <c r="AO688" s="166"/>
      <c r="AP688" s="166"/>
      <c r="AQ688" s="166"/>
      <c r="AR688" s="166"/>
      <c r="AS688" s="166"/>
      <c r="AT688" s="166"/>
      <c r="AU688" s="166"/>
      <c r="AV688" s="166"/>
      <c r="AW688" s="166"/>
      <c r="AX688" s="166"/>
      <c r="AY688" s="166"/>
      <c r="AZ688" s="166"/>
      <c r="BA688" s="166"/>
      <c r="BB688" s="166"/>
      <c r="BC688" s="166"/>
      <c r="BD688" s="166"/>
      <c r="BE688" s="166"/>
      <c r="BF688" s="166"/>
      <c r="BG688" s="166"/>
      <c r="BH688" s="166"/>
      <c r="BI688" s="166"/>
      <c r="BJ688" s="166"/>
      <c r="BK688" s="166"/>
      <c r="BL688" s="166"/>
      <c r="BM688" s="166"/>
    </row>
    <row r="689" ht="22.5" customHeight="1">
      <c r="A689" s="45">
        <v>688.0</v>
      </c>
      <c r="B689" s="45" t="s">
        <v>237</v>
      </c>
      <c r="C689" s="47" t="b">
        <v>1</v>
      </c>
      <c r="D689" s="57"/>
      <c r="E689" s="50" t="s">
        <v>10364</v>
      </c>
      <c r="F689" s="50" t="s">
        <v>10506</v>
      </c>
      <c r="G689" s="50" t="s">
        <v>294</v>
      </c>
      <c r="H689" s="51" t="s">
        <v>10556</v>
      </c>
      <c r="I689" s="45" t="s">
        <v>16166</v>
      </c>
      <c r="K689" s="61" t="s">
        <v>3360</v>
      </c>
      <c r="L689" s="61" t="s">
        <v>3361</v>
      </c>
      <c r="S689" s="55"/>
      <c r="T689" s="57"/>
      <c r="U689" s="55"/>
      <c r="V689" s="55"/>
      <c r="W689" s="61" t="s">
        <v>3362</v>
      </c>
      <c r="X689" s="61" t="s">
        <v>3363</v>
      </c>
      <c r="Y689" s="145"/>
      <c r="Z689" s="166"/>
      <c r="AA689" s="166"/>
      <c r="AB689" s="166"/>
      <c r="AC689" s="166"/>
      <c r="AD689" s="166"/>
      <c r="AE689" s="166"/>
      <c r="AF689" s="166"/>
      <c r="AG689" s="166"/>
      <c r="AH689" s="166"/>
      <c r="AI689" s="166"/>
      <c r="AJ689" s="166"/>
      <c r="AK689" s="166"/>
      <c r="AL689" s="166"/>
      <c r="AM689" s="166"/>
      <c r="AN689" s="166"/>
      <c r="AO689" s="166"/>
      <c r="AP689" s="166"/>
      <c r="AQ689" s="166"/>
      <c r="AR689" s="166"/>
      <c r="AS689" s="166"/>
      <c r="AT689" s="166"/>
      <c r="AU689" s="166"/>
      <c r="AV689" s="166"/>
      <c r="AW689" s="166"/>
      <c r="AX689" s="166"/>
      <c r="AY689" s="166"/>
      <c r="AZ689" s="166"/>
      <c r="BA689" s="166"/>
      <c r="BB689" s="166"/>
      <c r="BC689" s="166"/>
      <c r="BD689" s="166"/>
      <c r="BE689" s="166"/>
      <c r="BF689" s="166"/>
      <c r="BG689" s="166"/>
      <c r="BH689" s="166"/>
      <c r="BI689" s="166"/>
      <c r="BJ689" s="166"/>
      <c r="BK689" s="166"/>
      <c r="BL689" s="166"/>
      <c r="BM689" s="166"/>
    </row>
    <row r="690" ht="22.5" customHeight="1">
      <c r="A690" s="45">
        <v>689.0</v>
      </c>
      <c r="B690" s="45" t="s">
        <v>237</v>
      </c>
      <c r="C690" s="47" t="b">
        <v>1</v>
      </c>
      <c r="D690" s="57"/>
      <c r="E690" s="50" t="s">
        <v>10364</v>
      </c>
      <c r="F690" s="50" t="s">
        <v>10506</v>
      </c>
      <c r="G690" s="50" t="s">
        <v>294</v>
      </c>
      <c r="H690" s="51" t="s">
        <v>10562</v>
      </c>
      <c r="I690" s="45" t="s">
        <v>16167</v>
      </c>
      <c r="K690" s="61" t="s">
        <v>3364</v>
      </c>
      <c r="L690" s="61" t="s">
        <v>3365</v>
      </c>
      <c r="S690" s="55"/>
      <c r="T690" s="57"/>
      <c r="U690" s="55"/>
      <c r="V690" s="55"/>
      <c r="W690" s="61" t="s">
        <v>3366</v>
      </c>
      <c r="X690" s="61" t="s">
        <v>3367</v>
      </c>
      <c r="Y690" s="153"/>
      <c r="Z690" s="166"/>
      <c r="AA690" s="166"/>
      <c r="AB690" s="166"/>
      <c r="AC690" s="166"/>
      <c r="AD690" s="166"/>
      <c r="AE690" s="166"/>
      <c r="AF690" s="166"/>
      <c r="AG690" s="166"/>
      <c r="AH690" s="166"/>
      <c r="AI690" s="166"/>
      <c r="AJ690" s="166"/>
      <c r="AK690" s="166"/>
      <c r="AL690" s="166"/>
      <c r="AM690" s="166"/>
      <c r="AN690" s="166"/>
      <c r="AO690" s="166"/>
      <c r="AP690" s="166"/>
      <c r="AQ690" s="166"/>
      <c r="AR690" s="166"/>
      <c r="AS690" s="166"/>
      <c r="AT690" s="166"/>
      <c r="AU690" s="166"/>
      <c r="AV690" s="166"/>
      <c r="AW690" s="166"/>
      <c r="AX690" s="166"/>
      <c r="AY690" s="166"/>
      <c r="AZ690" s="166"/>
      <c r="BA690" s="166"/>
      <c r="BB690" s="166"/>
      <c r="BC690" s="166"/>
      <c r="BD690" s="166"/>
      <c r="BE690" s="166"/>
      <c r="BF690" s="166"/>
      <c r="BG690" s="166"/>
      <c r="BH690" s="166"/>
      <c r="BI690" s="166"/>
      <c r="BJ690" s="166"/>
      <c r="BK690" s="166"/>
      <c r="BL690" s="166"/>
      <c r="BM690" s="166"/>
    </row>
    <row r="691" ht="22.5" customHeight="1">
      <c r="A691" s="45">
        <v>690.0</v>
      </c>
      <c r="B691" s="45" t="s">
        <v>237</v>
      </c>
      <c r="C691" s="47" t="b">
        <v>1</v>
      </c>
      <c r="D691" s="57"/>
      <c r="E691" s="50" t="s">
        <v>10364</v>
      </c>
      <c r="F691" s="50" t="s">
        <v>10506</v>
      </c>
      <c r="G691" s="50" t="s">
        <v>294</v>
      </c>
      <c r="H691" s="51" t="s">
        <v>10567</v>
      </c>
      <c r="I691" s="45" t="s">
        <v>15988</v>
      </c>
      <c r="K691" s="61" t="s">
        <v>3368</v>
      </c>
      <c r="L691" s="61" t="s">
        <v>3369</v>
      </c>
      <c r="S691" s="55"/>
      <c r="T691" s="57"/>
      <c r="U691" s="55"/>
      <c r="V691" s="55"/>
      <c r="W691" s="61" t="s">
        <v>3370</v>
      </c>
      <c r="X691" s="61" t="s">
        <v>3371</v>
      </c>
      <c r="Y691" s="145"/>
      <c r="Z691" s="166"/>
      <c r="AA691" s="166"/>
      <c r="AB691" s="166"/>
      <c r="AC691" s="166"/>
      <c r="AD691" s="166"/>
      <c r="AE691" s="166"/>
      <c r="AF691" s="166"/>
      <c r="AG691" s="166"/>
      <c r="AH691" s="166"/>
      <c r="AI691" s="166"/>
      <c r="AJ691" s="166"/>
      <c r="AK691" s="166"/>
      <c r="AL691" s="166"/>
      <c r="AM691" s="166"/>
      <c r="AN691" s="166"/>
      <c r="AO691" s="166"/>
      <c r="AP691" s="166"/>
      <c r="AQ691" s="166"/>
      <c r="AR691" s="166"/>
      <c r="AS691" s="166"/>
      <c r="AT691" s="166"/>
      <c r="AU691" s="166"/>
      <c r="AV691" s="166"/>
      <c r="AW691" s="166"/>
      <c r="AX691" s="166"/>
      <c r="AY691" s="166"/>
      <c r="AZ691" s="166"/>
      <c r="BA691" s="166"/>
      <c r="BB691" s="166"/>
      <c r="BC691" s="166"/>
      <c r="BD691" s="166"/>
      <c r="BE691" s="166"/>
      <c r="BF691" s="166"/>
      <c r="BG691" s="166"/>
      <c r="BH691" s="166"/>
      <c r="BI691" s="166"/>
      <c r="BJ691" s="166"/>
      <c r="BK691" s="166"/>
      <c r="BL691" s="166"/>
      <c r="BM691" s="166"/>
    </row>
    <row r="692" ht="22.5" customHeight="1">
      <c r="A692" s="45">
        <v>691.0</v>
      </c>
      <c r="B692" s="45" t="s">
        <v>237</v>
      </c>
      <c r="C692" s="47" t="b">
        <v>1</v>
      </c>
      <c r="D692" s="57"/>
      <c r="E692" s="50" t="s">
        <v>10364</v>
      </c>
      <c r="F692" s="50" t="s">
        <v>10506</v>
      </c>
      <c r="G692" s="50" t="s">
        <v>294</v>
      </c>
      <c r="H692" s="51" t="s">
        <v>10572</v>
      </c>
      <c r="I692" s="45" t="s">
        <v>16168</v>
      </c>
      <c r="K692" s="61" t="s">
        <v>3373</v>
      </c>
      <c r="L692" s="61" t="s">
        <v>3375</v>
      </c>
      <c r="S692" s="55"/>
      <c r="T692" s="57"/>
      <c r="U692" s="55"/>
      <c r="V692" s="55"/>
      <c r="W692" s="61" t="s">
        <v>3376</v>
      </c>
      <c r="X692" s="61" t="s">
        <v>3377</v>
      </c>
      <c r="Y692" s="61" t="s">
        <v>3378</v>
      </c>
      <c r="Z692" s="166"/>
      <c r="AA692" s="166"/>
      <c r="AB692" s="166"/>
      <c r="AC692" s="166"/>
      <c r="AD692" s="166"/>
      <c r="AE692" s="166"/>
      <c r="AF692" s="166"/>
      <c r="AG692" s="166"/>
      <c r="AH692" s="166"/>
      <c r="AI692" s="166"/>
      <c r="AJ692" s="166"/>
      <c r="AK692" s="166"/>
      <c r="AL692" s="166"/>
      <c r="AM692" s="166"/>
      <c r="AN692" s="166"/>
      <c r="AO692" s="166"/>
      <c r="AP692" s="166"/>
      <c r="AQ692" s="166"/>
      <c r="AR692" s="166"/>
      <c r="AS692" s="166"/>
      <c r="AT692" s="166"/>
      <c r="AU692" s="166"/>
      <c r="AV692" s="166"/>
      <c r="AW692" s="166"/>
      <c r="AX692" s="166"/>
      <c r="AY692" s="166"/>
      <c r="AZ692" s="166"/>
      <c r="BA692" s="166"/>
      <c r="BB692" s="166"/>
      <c r="BC692" s="166"/>
      <c r="BD692" s="166"/>
      <c r="BE692" s="166"/>
      <c r="BF692" s="166"/>
      <c r="BG692" s="166"/>
      <c r="BH692" s="166"/>
      <c r="BI692" s="166"/>
      <c r="BJ692" s="166"/>
      <c r="BK692" s="166"/>
      <c r="BL692" s="166"/>
      <c r="BM692" s="166"/>
    </row>
    <row r="693" ht="22.5" customHeight="1">
      <c r="A693" s="45">
        <v>692.0</v>
      </c>
      <c r="B693" s="45" t="s">
        <v>237</v>
      </c>
      <c r="C693" s="47" t="b">
        <v>1</v>
      </c>
      <c r="D693" s="57"/>
      <c r="E693" s="50" t="s">
        <v>10364</v>
      </c>
      <c r="F693" s="50" t="s">
        <v>10506</v>
      </c>
      <c r="G693" s="50" t="s">
        <v>2747</v>
      </c>
      <c r="H693" s="51" t="s">
        <v>10579</v>
      </c>
      <c r="I693" s="45" t="s">
        <v>16169</v>
      </c>
      <c r="K693" s="61" t="s">
        <v>3379</v>
      </c>
      <c r="L693" s="61" t="s">
        <v>3380</v>
      </c>
      <c r="S693" s="55"/>
      <c r="T693" s="57"/>
      <c r="U693" s="55"/>
      <c r="V693" s="55"/>
      <c r="W693" s="61" t="s">
        <v>3381</v>
      </c>
      <c r="X693" s="61" t="s">
        <v>3382</v>
      </c>
      <c r="Y693" s="61" t="s">
        <v>3383</v>
      </c>
      <c r="Z693" s="166"/>
      <c r="AA693" s="166"/>
      <c r="AB693" s="166"/>
      <c r="AC693" s="166"/>
      <c r="AD693" s="166"/>
      <c r="AE693" s="166"/>
      <c r="AF693" s="166"/>
      <c r="AG693" s="166"/>
      <c r="AH693" s="166"/>
      <c r="AI693" s="166"/>
      <c r="AJ693" s="166"/>
      <c r="AK693" s="166"/>
      <c r="AL693" s="166"/>
      <c r="AM693" s="166"/>
      <c r="AN693" s="166"/>
      <c r="AO693" s="166"/>
      <c r="AP693" s="166"/>
      <c r="AQ693" s="166"/>
      <c r="AR693" s="166"/>
      <c r="AS693" s="166"/>
      <c r="AT693" s="166"/>
      <c r="AU693" s="166"/>
      <c r="AV693" s="166"/>
      <c r="AW693" s="166"/>
      <c r="AX693" s="166"/>
      <c r="AY693" s="166"/>
      <c r="AZ693" s="166"/>
      <c r="BA693" s="166"/>
      <c r="BB693" s="166"/>
      <c r="BC693" s="166"/>
      <c r="BD693" s="166"/>
      <c r="BE693" s="166"/>
      <c r="BF693" s="166"/>
      <c r="BG693" s="166"/>
      <c r="BH693" s="166"/>
      <c r="BI693" s="166"/>
      <c r="BJ693" s="166"/>
      <c r="BK693" s="166"/>
      <c r="BL693" s="166"/>
      <c r="BM693" s="166"/>
    </row>
    <row r="694" ht="22.5" customHeight="1">
      <c r="A694" s="45">
        <v>693.0</v>
      </c>
      <c r="B694" s="45" t="s">
        <v>237</v>
      </c>
      <c r="C694" s="47" t="b">
        <v>1</v>
      </c>
      <c r="D694" s="57"/>
      <c r="E694" s="50" t="s">
        <v>10364</v>
      </c>
      <c r="F694" s="50" t="s">
        <v>10506</v>
      </c>
      <c r="G694" s="50" t="s">
        <v>2747</v>
      </c>
      <c r="H694" s="51" t="s">
        <v>10586</v>
      </c>
      <c r="I694" s="45" t="s">
        <v>16170</v>
      </c>
      <c r="K694" s="61" t="s">
        <v>3384</v>
      </c>
      <c r="L694" s="61" t="s">
        <v>3385</v>
      </c>
      <c r="S694" s="55"/>
      <c r="T694" s="57"/>
      <c r="U694" s="55"/>
      <c r="V694" s="55"/>
      <c r="W694" s="61" t="s">
        <v>3386</v>
      </c>
      <c r="X694" s="61" t="s">
        <v>3387</v>
      </c>
      <c r="Y694" s="145"/>
      <c r="Z694" s="166"/>
      <c r="AA694" s="166"/>
      <c r="AB694" s="166"/>
      <c r="AC694" s="166"/>
      <c r="AD694" s="166"/>
      <c r="AE694" s="166"/>
      <c r="AF694" s="166"/>
      <c r="AG694" s="166"/>
      <c r="AH694" s="166"/>
      <c r="AI694" s="166"/>
      <c r="AJ694" s="166"/>
      <c r="AK694" s="166"/>
      <c r="AL694" s="166"/>
      <c r="AM694" s="166"/>
      <c r="AN694" s="166"/>
      <c r="AO694" s="166"/>
      <c r="AP694" s="166"/>
      <c r="AQ694" s="166"/>
      <c r="AR694" s="166"/>
      <c r="AS694" s="166"/>
      <c r="AT694" s="166"/>
      <c r="AU694" s="166"/>
      <c r="AV694" s="166"/>
      <c r="AW694" s="166"/>
      <c r="AX694" s="166"/>
      <c r="AY694" s="166"/>
      <c r="AZ694" s="166"/>
      <c r="BA694" s="166"/>
      <c r="BB694" s="166"/>
      <c r="BC694" s="166"/>
      <c r="BD694" s="166"/>
      <c r="BE694" s="166"/>
      <c r="BF694" s="166"/>
      <c r="BG694" s="166"/>
      <c r="BH694" s="166"/>
      <c r="BI694" s="166"/>
      <c r="BJ694" s="166"/>
      <c r="BK694" s="166"/>
      <c r="BL694" s="166"/>
      <c r="BM694" s="166"/>
    </row>
    <row r="695" ht="22.5" customHeight="1">
      <c r="A695" s="45">
        <v>694.0</v>
      </c>
      <c r="B695" s="45" t="s">
        <v>237</v>
      </c>
      <c r="C695" s="47" t="b">
        <v>1</v>
      </c>
      <c r="D695" s="57"/>
      <c r="E695" s="50" t="s">
        <v>10364</v>
      </c>
      <c r="F695" s="50" t="s">
        <v>10506</v>
      </c>
      <c r="G695" s="50" t="s">
        <v>2747</v>
      </c>
      <c r="H695" s="51" t="s">
        <v>10592</v>
      </c>
      <c r="I695" s="45" t="s">
        <v>16171</v>
      </c>
      <c r="K695" s="61" t="s">
        <v>3388</v>
      </c>
      <c r="L695" s="61" t="s">
        <v>3389</v>
      </c>
      <c r="S695" s="55"/>
      <c r="T695" s="57"/>
      <c r="U695" s="55"/>
      <c r="V695" s="55"/>
      <c r="W695" s="61" t="s">
        <v>3390</v>
      </c>
      <c r="X695" s="61" t="s">
        <v>3391</v>
      </c>
      <c r="Y695" s="153"/>
      <c r="Z695" s="166"/>
      <c r="AA695" s="166"/>
      <c r="AB695" s="166"/>
      <c r="AC695" s="166"/>
      <c r="AD695" s="166"/>
      <c r="AE695" s="166"/>
      <c r="AF695" s="166"/>
      <c r="AG695" s="166"/>
      <c r="AH695" s="166"/>
      <c r="AI695" s="166"/>
      <c r="AJ695" s="166"/>
      <c r="AK695" s="166"/>
      <c r="AL695" s="166"/>
      <c r="AM695" s="166"/>
      <c r="AN695" s="166"/>
      <c r="AO695" s="166"/>
      <c r="AP695" s="166"/>
      <c r="AQ695" s="166"/>
      <c r="AR695" s="166"/>
      <c r="AS695" s="166"/>
      <c r="AT695" s="166"/>
      <c r="AU695" s="166"/>
      <c r="AV695" s="166"/>
      <c r="AW695" s="166"/>
      <c r="AX695" s="166"/>
      <c r="AY695" s="166"/>
      <c r="AZ695" s="166"/>
      <c r="BA695" s="166"/>
      <c r="BB695" s="166"/>
      <c r="BC695" s="166"/>
      <c r="BD695" s="166"/>
      <c r="BE695" s="166"/>
      <c r="BF695" s="166"/>
      <c r="BG695" s="166"/>
      <c r="BH695" s="166"/>
      <c r="BI695" s="166"/>
      <c r="BJ695" s="166"/>
      <c r="BK695" s="166"/>
      <c r="BL695" s="166"/>
      <c r="BM695" s="166"/>
    </row>
    <row r="696" ht="22.5" customHeight="1">
      <c r="A696" s="45">
        <v>695.0</v>
      </c>
      <c r="B696" s="45" t="s">
        <v>237</v>
      </c>
      <c r="C696" s="47" t="b">
        <v>1</v>
      </c>
      <c r="D696" s="57"/>
      <c r="E696" s="50" t="s">
        <v>10364</v>
      </c>
      <c r="F696" s="50" t="s">
        <v>10506</v>
      </c>
      <c r="G696" s="50" t="s">
        <v>6144</v>
      </c>
      <c r="H696" s="51" t="s">
        <v>10598</v>
      </c>
      <c r="I696" s="45" t="s">
        <v>16172</v>
      </c>
      <c r="K696" s="61" t="s">
        <v>3392</v>
      </c>
      <c r="L696" s="61" t="s">
        <v>3393</v>
      </c>
      <c r="S696" s="55"/>
      <c r="T696" s="57"/>
      <c r="U696" s="55"/>
      <c r="V696" s="55"/>
      <c r="W696" s="61" t="s">
        <v>3394</v>
      </c>
      <c r="X696" s="61" t="s">
        <v>3395</v>
      </c>
      <c r="Y696" s="61" t="s">
        <v>3396</v>
      </c>
      <c r="Z696" s="166"/>
      <c r="AA696" s="166"/>
      <c r="AB696" s="166"/>
      <c r="AC696" s="166"/>
      <c r="AD696" s="166"/>
      <c r="AE696" s="166"/>
      <c r="AF696" s="166"/>
      <c r="AG696" s="166"/>
      <c r="AH696" s="166"/>
      <c r="AI696" s="166"/>
      <c r="AJ696" s="166"/>
      <c r="AK696" s="166"/>
      <c r="AL696" s="166"/>
      <c r="AM696" s="166"/>
      <c r="AN696" s="166"/>
      <c r="AO696" s="166"/>
      <c r="AP696" s="166"/>
      <c r="AQ696" s="166"/>
      <c r="AR696" s="166"/>
      <c r="AS696" s="166"/>
      <c r="AT696" s="166"/>
      <c r="AU696" s="166"/>
      <c r="AV696" s="166"/>
      <c r="AW696" s="166"/>
      <c r="AX696" s="166"/>
      <c r="AY696" s="166"/>
      <c r="AZ696" s="166"/>
      <c r="BA696" s="166"/>
      <c r="BB696" s="166"/>
      <c r="BC696" s="166"/>
      <c r="BD696" s="166"/>
      <c r="BE696" s="166"/>
      <c r="BF696" s="166"/>
      <c r="BG696" s="166"/>
      <c r="BH696" s="166"/>
      <c r="BI696" s="166"/>
      <c r="BJ696" s="166"/>
      <c r="BK696" s="166"/>
      <c r="BL696" s="166"/>
      <c r="BM696" s="166"/>
    </row>
    <row r="697" ht="22.5" customHeight="1">
      <c r="A697" s="45">
        <v>696.0</v>
      </c>
      <c r="B697" s="45" t="s">
        <v>237</v>
      </c>
      <c r="C697" s="47" t="b">
        <v>1</v>
      </c>
      <c r="D697" s="57"/>
      <c r="E697" s="50" t="s">
        <v>10364</v>
      </c>
      <c r="F697" s="50" t="s">
        <v>10506</v>
      </c>
      <c r="G697" s="50" t="s">
        <v>6144</v>
      </c>
      <c r="H697" s="51" t="s">
        <v>10605</v>
      </c>
      <c r="I697" s="45" t="s">
        <v>16173</v>
      </c>
      <c r="K697" s="61" t="s">
        <v>3397</v>
      </c>
      <c r="L697" s="61" t="s">
        <v>3398</v>
      </c>
      <c r="S697" s="55"/>
      <c r="T697" s="57"/>
      <c r="U697" s="55"/>
      <c r="V697" s="55"/>
      <c r="W697" s="61" t="s">
        <v>3399</v>
      </c>
      <c r="X697" s="61" t="s">
        <v>3400</v>
      </c>
      <c r="Y697" s="153"/>
      <c r="Z697" s="166"/>
      <c r="AA697" s="166"/>
      <c r="AB697" s="166"/>
      <c r="AC697" s="166"/>
      <c r="AD697" s="166"/>
      <c r="AE697" s="166"/>
      <c r="AF697" s="166"/>
      <c r="AG697" s="166"/>
      <c r="AH697" s="166"/>
      <c r="AI697" s="166"/>
      <c r="AJ697" s="166"/>
      <c r="AK697" s="166"/>
      <c r="AL697" s="166"/>
      <c r="AM697" s="166"/>
      <c r="AN697" s="166"/>
      <c r="AO697" s="166"/>
      <c r="AP697" s="166"/>
      <c r="AQ697" s="166"/>
      <c r="AR697" s="166"/>
      <c r="AS697" s="166"/>
      <c r="AT697" s="166"/>
      <c r="AU697" s="166"/>
      <c r="AV697" s="166"/>
      <c r="AW697" s="166"/>
      <c r="AX697" s="166"/>
      <c r="AY697" s="166"/>
      <c r="AZ697" s="166"/>
      <c r="BA697" s="166"/>
      <c r="BB697" s="166"/>
      <c r="BC697" s="166"/>
      <c r="BD697" s="166"/>
      <c r="BE697" s="166"/>
      <c r="BF697" s="166"/>
      <c r="BG697" s="166"/>
      <c r="BH697" s="166"/>
      <c r="BI697" s="166"/>
      <c r="BJ697" s="166"/>
      <c r="BK697" s="166"/>
      <c r="BL697" s="166"/>
      <c r="BM697" s="166"/>
    </row>
    <row r="698" ht="22.5" customHeight="1">
      <c r="A698" s="45">
        <v>697.0</v>
      </c>
      <c r="B698" s="45" t="s">
        <v>237</v>
      </c>
      <c r="C698" s="47" t="b">
        <v>1</v>
      </c>
      <c r="D698" s="57"/>
      <c r="E698" s="50" t="s">
        <v>10364</v>
      </c>
      <c r="F698" s="50" t="s">
        <v>10506</v>
      </c>
      <c r="G698" s="50" t="s">
        <v>6144</v>
      </c>
      <c r="H698" s="51" t="s">
        <v>10611</v>
      </c>
      <c r="I698" s="45" t="s">
        <v>16174</v>
      </c>
      <c r="K698" s="61" t="s">
        <v>3401</v>
      </c>
      <c r="L698" s="61" t="s">
        <v>3402</v>
      </c>
      <c r="S698" s="55"/>
      <c r="T698" s="57"/>
      <c r="U698" s="55"/>
      <c r="V698" s="55"/>
      <c r="W698" s="61" t="s">
        <v>3403</v>
      </c>
      <c r="X698" s="61" t="s">
        <v>3404</v>
      </c>
      <c r="Y698" s="61" t="s">
        <v>3405</v>
      </c>
      <c r="Z698" s="166"/>
      <c r="AA698" s="166"/>
      <c r="AB698" s="166"/>
      <c r="AC698" s="166"/>
      <c r="AD698" s="166"/>
      <c r="AE698" s="166"/>
      <c r="AF698" s="166"/>
      <c r="AG698" s="166"/>
      <c r="AH698" s="166"/>
      <c r="AI698" s="166"/>
      <c r="AJ698" s="166"/>
      <c r="AK698" s="166"/>
      <c r="AL698" s="166"/>
      <c r="AM698" s="166"/>
      <c r="AN698" s="166"/>
      <c r="AO698" s="166"/>
      <c r="AP698" s="166"/>
      <c r="AQ698" s="166"/>
      <c r="AR698" s="166"/>
      <c r="AS698" s="166"/>
      <c r="AT698" s="166"/>
      <c r="AU698" s="166"/>
      <c r="AV698" s="166"/>
      <c r="AW698" s="166"/>
      <c r="AX698" s="166"/>
      <c r="AY698" s="166"/>
      <c r="AZ698" s="166"/>
      <c r="BA698" s="166"/>
      <c r="BB698" s="166"/>
      <c r="BC698" s="166"/>
      <c r="BD698" s="166"/>
      <c r="BE698" s="166"/>
      <c r="BF698" s="166"/>
      <c r="BG698" s="166"/>
      <c r="BH698" s="166"/>
      <c r="BI698" s="166"/>
      <c r="BJ698" s="166"/>
      <c r="BK698" s="166"/>
      <c r="BL698" s="166"/>
      <c r="BM698" s="166"/>
    </row>
    <row r="699" ht="22.5" customHeight="1">
      <c r="A699" s="45">
        <v>698.0</v>
      </c>
      <c r="B699" s="45" t="s">
        <v>237</v>
      </c>
      <c r="C699" s="47" t="b">
        <v>1</v>
      </c>
      <c r="D699" s="57"/>
      <c r="E699" s="50" t="s">
        <v>10364</v>
      </c>
      <c r="F699" s="50" t="s">
        <v>10506</v>
      </c>
      <c r="G699" s="50" t="s">
        <v>6144</v>
      </c>
      <c r="H699" s="51" t="s">
        <v>10615</v>
      </c>
      <c r="I699" s="45" t="s">
        <v>16175</v>
      </c>
      <c r="K699" s="61" t="s">
        <v>3406</v>
      </c>
      <c r="L699" s="61" t="s">
        <v>3407</v>
      </c>
      <c r="S699" s="55"/>
      <c r="T699" s="57"/>
      <c r="U699" s="55"/>
      <c r="V699" s="55"/>
      <c r="W699" s="61" t="s">
        <v>3408</v>
      </c>
      <c r="X699" s="61" t="s">
        <v>3409</v>
      </c>
      <c r="Y699" s="61" t="s">
        <v>3410</v>
      </c>
      <c r="Z699" s="166"/>
      <c r="AA699" s="166"/>
      <c r="AB699" s="166"/>
      <c r="AC699" s="166"/>
      <c r="AD699" s="166"/>
      <c r="AE699" s="166"/>
      <c r="AF699" s="166"/>
      <c r="AG699" s="166"/>
      <c r="AH699" s="166"/>
      <c r="AI699" s="166"/>
      <c r="AJ699" s="166"/>
      <c r="AK699" s="166"/>
      <c r="AL699" s="166"/>
      <c r="AM699" s="166"/>
      <c r="AN699" s="166"/>
      <c r="AO699" s="166"/>
      <c r="AP699" s="166"/>
      <c r="AQ699" s="166"/>
      <c r="AR699" s="166"/>
      <c r="AS699" s="166"/>
      <c r="AT699" s="166"/>
      <c r="AU699" s="166"/>
      <c r="AV699" s="166"/>
      <c r="AW699" s="166"/>
      <c r="AX699" s="166"/>
      <c r="AY699" s="166"/>
      <c r="AZ699" s="166"/>
      <c r="BA699" s="166"/>
      <c r="BB699" s="166"/>
      <c r="BC699" s="166"/>
      <c r="BD699" s="166"/>
      <c r="BE699" s="166"/>
      <c r="BF699" s="166"/>
      <c r="BG699" s="166"/>
      <c r="BH699" s="166"/>
      <c r="BI699" s="166"/>
      <c r="BJ699" s="166"/>
      <c r="BK699" s="166"/>
      <c r="BL699" s="166"/>
      <c r="BM699" s="166"/>
    </row>
    <row r="700" ht="22.5" customHeight="1">
      <c r="A700" s="45">
        <v>699.0</v>
      </c>
      <c r="B700" s="45" t="s">
        <v>237</v>
      </c>
      <c r="C700" s="47" t="b">
        <v>1</v>
      </c>
      <c r="D700" s="57"/>
      <c r="E700" s="50" t="s">
        <v>10364</v>
      </c>
      <c r="F700" s="50" t="s">
        <v>10506</v>
      </c>
      <c r="G700" s="50" t="s">
        <v>6144</v>
      </c>
      <c r="H700" s="51" t="s">
        <v>10622</v>
      </c>
      <c r="I700" s="45" t="s">
        <v>16176</v>
      </c>
      <c r="K700" s="61" t="s">
        <v>3411</v>
      </c>
      <c r="L700" s="61" t="s">
        <v>3412</v>
      </c>
      <c r="S700" s="55"/>
      <c r="T700" s="57"/>
      <c r="U700" s="55"/>
      <c r="V700" s="55"/>
      <c r="W700" s="61" t="s">
        <v>3413</v>
      </c>
      <c r="X700" s="61" t="s">
        <v>3414</v>
      </c>
      <c r="Y700" s="61" t="s">
        <v>3415</v>
      </c>
      <c r="Z700" s="166"/>
      <c r="AA700" s="166"/>
      <c r="AB700" s="166"/>
      <c r="AC700" s="166"/>
      <c r="AD700" s="166"/>
      <c r="AE700" s="166"/>
      <c r="AF700" s="166"/>
      <c r="AG700" s="166"/>
      <c r="AH700" s="166"/>
      <c r="AI700" s="166"/>
      <c r="AJ700" s="166"/>
      <c r="AK700" s="166"/>
      <c r="AL700" s="166"/>
      <c r="AM700" s="166"/>
      <c r="AN700" s="166"/>
      <c r="AO700" s="166"/>
      <c r="AP700" s="166"/>
      <c r="AQ700" s="166"/>
      <c r="AR700" s="166"/>
      <c r="AS700" s="166"/>
      <c r="AT700" s="166"/>
      <c r="AU700" s="166"/>
      <c r="AV700" s="166"/>
      <c r="AW700" s="166"/>
      <c r="AX700" s="166"/>
      <c r="AY700" s="166"/>
      <c r="AZ700" s="166"/>
      <c r="BA700" s="166"/>
      <c r="BB700" s="166"/>
      <c r="BC700" s="166"/>
      <c r="BD700" s="166"/>
      <c r="BE700" s="166"/>
      <c r="BF700" s="166"/>
      <c r="BG700" s="166"/>
      <c r="BH700" s="166"/>
      <c r="BI700" s="166"/>
      <c r="BJ700" s="166"/>
      <c r="BK700" s="166"/>
      <c r="BL700" s="166"/>
      <c r="BM700" s="166"/>
    </row>
    <row r="701" ht="22.5" customHeight="1">
      <c r="A701" s="45">
        <v>700.0</v>
      </c>
      <c r="B701" s="87" t="s">
        <v>237</v>
      </c>
      <c r="C701" s="88" t="b">
        <v>1</v>
      </c>
      <c r="D701" s="89"/>
      <c r="E701" s="89" t="s">
        <v>10364</v>
      </c>
      <c r="F701" s="89" t="s">
        <v>10506</v>
      </c>
      <c r="G701" s="89" t="s">
        <v>6144</v>
      </c>
      <c r="H701" s="87" t="s">
        <v>10628</v>
      </c>
      <c r="I701" s="87" t="s">
        <v>10629</v>
      </c>
      <c r="J701" s="90"/>
      <c r="K701" s="87" t="s">
        <v>10630</v>
      </c>
      <c r="L701" s="87" t="s">
        <v>10631</v>
      </c>
      <c r="M701" s="90"/>
      <c r="N701" s="90"/>
      <c r="O701" s="90"/>
      <c r="S701" s="55"/>
      <c r="T701" s="57"/>
      <c r="U701" s="55"/>
      <c r="V701" s="55"/>
      <c r="W701" s="87" t="s">
        <v>10632</v>
      </c>
      <c r="X701" s="87" t="s">
        <v>10633</v>
      </c>
      <c r="Y701" s="87" t="s">
        <v>10634</v>
      </c>
      <c r="Z701" s="127"/>
      <c r="AA701" s="166"/>
      <c r="AB701" s="166"/>
      <c r="AC701" s="166"/>
      <c r="AD701" s="166"/>
      <c r="AE701" s="166"/>
      <c r="AF701" s="166"/>
      <c r="AG701" s="166"/>
      <c r="AH701" s="166"/>
      <c r="AI701" s="166"/>
      <c r="AJ701" s="166"/>
      <c r="AK701" s="166"/>
      <c r="AL701" s="166"/>
      <c r="AM701" s="166"/>
      <c r="AN701" s="166"/>
      <c r="AO701" s="166"/>
      <c r="AP701" s="166"/>
      <c r="AQ701" s="166"/>
      <c r="AR701" s="166"/>
      <c r="AS701" s="166"/>
      <c r="AT701" s="166"/>
      <c r="AU701" s="166"/>
      <c r="AV701" s="166"/>
      <c r="AW701" s="166"/>
      <c r="AX701" s="166"/>
      <c r="AY701" s="166"/>
      <c r="AZ701" s="166"/>
      <c r="BA701" s="166"/>
      <c r="BB701" s="166"/>
      <c r="BC701" s="166"/>
      <c r="BD701" s="166"/>
      <c r="BE701" s="166"/>
      <c r="BF701" s="166"/>
      <c r="BG701" s="166"/>
      <c r="BH701" s="166"/>
      <c r="BI701" s="166"/>
      <c r="BJ701" s="166"/>
      <c r="BK701" s="166"/>
      <c r="BL701" s="166"/>
      <c r="BM701" s="166"/>
    </row>
    <row r="702" ht="22.5" customHeight="1">
      <c r="A702" s="45">
        <v>701.0</v>
      </c>
      <c r="B702" s="45" t="s">
        <v>237</v>
      </c>
      <c r="C702" s="47" t="b">
        <v>1</v>
      </c>
      <c r="D702" s="57"/>
      <c r="E702" s="50" t="s">
        <v>10364</v>
      </c>
      <c r="F702" s="50" t="s">
        <v>10506</v>
      </c>
      <c r="G702" s="50" t="s">
        <v>6144</v>
      </c>
      <c r="H702" s="51" t="s">
        <v>10635</v>
      </c>
      <c r="I702" s="45" t="s">
        <v>16177</v>
      </c>
      <c r="K702" s="61" t="s">
        <v>3401</v>
      </c>
      <c r="L702" s="61" t="s">
        <v>3393</v>
      </c>
      <c r="S702" s="55"/>
      <c r="T702" s="57"/>
      <c r="U702" s="55"/>
      <c r="V702" s="55"/>
      <c r="W702" s="61" t="s">
        <v>3416</v>
      </c>
      <c r="X702" s="61" t="s">
        <v>3417</v>
      </c>
      <c r="Y702" s="61" t="s">
        <v>3418</v>
      </c>
      <c r="Z702" s="166"/>
      <c r="AA702" s="166"/>
      <c r="AB702" s="166"/>
      <c r="AC702" s="166"/>
      <c r="AD702" s="166"/>
      <c r="AE702" s="166"/>
      <c r="AF702" s="166"/>
      <c r="AG702" s="166"/>
      <c r="AH702" s="166"/>
      <c r="AI702" s="166"/>
      <c r="AJ702" s="166"/>
      <c r="AK702" s="166"/>
      <c r="AL702" s="166"/>
      <c r="AM702" s="166"/>
      <c r="AN702" s="166"/>
      <c r="AO702" s="166"/>
      <c r="AP702" s="166"/>
      <c r="AQ702" s="166"/>
      <c r="AR702" s="166"/>
      <c r="AS702" s="166"/>
      <c r="AT702" s="166"/>
      <c r="AU702" s="166"/>
      <c r="AV702" s="166"/>
      <c r="AW702" s="166"/>
      <c r="AX702" s="166"/>
      <c r="AY702" s="166"/>
      <c r="AZ702" s="166"/>
      <c r="BA702" s="166"/>
      <c r="BB702" s="166"/>
      <c r="BC702" s="166"/>
      <c r="BD702" s="166"/>
      <c r="BE702" s="166"/>
      <c r="BF702" s="166"/>
      <c r="BG702" s="166"/>
      <c r="BH702" s="166"/>
      <c r="BI702" s="166"/>
      <c r="BJ702" s="166"/>
      <c r="BK702" s="166"/>
      <c r="BL702" s="166"/>
      <c r="BM702" s="166"/>
    </row>
    <row r="703" ht="22.5" customHeight="1">
      <c r="A703" s="45">
        <v>702.0</v>
      </c>
      <c r="B703" s="45" t="s">
        <v>237</v>
      </c>
      <c r="C703" s="47" t="b">
        <v>1</v>
      </c>
      <c r="D703" s="57"/>
      <c r="E703" s="50" t="s">
        <v>10364</v>
      </c>
      <c r="F703" s="50" t="s">
        <v>10506</v>
      </c>
      <c r="G703" s="50" t="s">
        <v>6144</v>
      </c>
      <c r="H703" s="51" t="s">
        <v>10641</v>
      </c>
      <c r="I703" s="45" t="s">
        <v>16178</v>
      </c>
      <c r="K703" s="61" t="s">
        <v>3419</v>
      </c>
      <c r="L703" s="61" t="s">
        <v>3420</v>
      </c>
      <c r="S703" s="55"/>
      <c r="T703" s="57"/>
      <c r="U703" s="55"/>
      <c r="V703" s="55"/>
      <c r="W703" s="61" t="s">
        <v>3421</v>
      </c>
      <c r="X703" s="61" t="s">
        <v>3422</v>
      </c>
      <c r="Y703" s="153"/>
      <c r="Z703" s="166"/>
      <c r="AA703" s="166"/>
      <c r="AB703" s="166"/>
      <c r="AC703" s="166"/>
      <c r="AD703" s="166"/>
      <c r="AE703" s="166"/>
      <c r="AF703" s="166"/>
      <c r="AG703" s="166"/>
      <c r="AH703" s="166"/>
      <c r="AI703" s="166"/>
      <c r="AJ703" s="166"/>
      <c r="AK703" s="166"/>
      <c r="AL703" s="166"/>
      <c r="AM703" s="166"/>
      <c r="AN703" s="166"/>
      <c r="AO703" s="166"/>
      <c r="AP703" s="166"/>
      <c r="AQ703" s="166"/>
      <c r="AR703" s="166"/>
      <c r="AS703" s="166"/>
      <c r="AT703" s="166"/>
      <c r="AU703" s="166"/>
      <c r="AV703" s="166"/>
      <c r="AW703" s="166"/>
      <c r="AX703" s="166"/>
      <c r="AY703" s="166"/>
      <c r="AZ703" s="166"/>
      <c r="BA703" s="166"/>
      <c r="BB703" s="166"/>
      <c r="BC703" s="166"/>
      <c r="BD703" s="166"/>
      <c r="BE703" s="166"/>
      <c r="BF703" s="166"/>
      <c r="BG703" s="166"/>
      <c r="BH703" s="166"/>
      <c r="BI703" s="166"/>
      <c r="BJ703" s="166"/>
      <c r="BK703" s="166"/>
      <c r="BL703" s="166"/>
      <c r="BM703" s="166"/>
    </row>
    <row r="704" ht="22.5" customHeight="1">
      <c r="A704" s="45">
        <v>703.0</v>
      </c>
      <c r="B704" s="45" t="s">
        <v>237</v>
      </c>
      <c r="C704" s="47" t="b">
        <v>1</v>
      </c>
      <c r="D704" s="57"/>
      <c r="E704" s="50" t="s">
        <v>10364</v>
      </c>
      <c r="F704" s="50" t="s">
        <v>10506</v>
      </c>
      <c r="G704" s="50" t="s">
        <v>6144</v>
      </c>
      <c r="H704" s="51" t="s">
        <v>10646</v>
      </c>
      <c r="I704" s="45" t="s">
        <v>16179</v>
      </c>
      <c r="K704" s="61" t="s">
        <v>3423</v>
      </c>
      <c r="L704" s="61" t="s">
        <v>3424</v>
      </c>
      <c r="S704" s="55"/>
      <c r="T704" s="57"/>
      <c r="U704" s="55"/>
      <c r="V704" s="55"/>
      <c r="W704" s="61" t="s">
        <v>3425</v>
      </c>
      <c r="X704" s="61" t="s">
        <v>3426</v>
      </c>
      <c r="Y704" s="153"/>
      <c r="Z704" s="166"/>
      <c r="AA704" s="166"/>
      <c r="AB704" s="166"/>
      <c r="AC704" s="166"/>
      <c r="AD704" s="166"/>
      <c r="AE704" s="166"/>
      <c r="AF704" s="166"/>
      <c r="AG704" s="166"/>
      <c r="AH704" s="166"/>
      <c r="AI704" s="166"/>
      <c r="AJ704" s="166"/>
      <c r="AK704" s="166"/>
      <c r="AL704" s="166"/>
      <c r="AM704" s="166"/>
      <c r="AN704" s="166"/>
      <c r="AO704" s="166"/>
      <c r="AP704" s="166"/>
      <c r="AQ704" s="166"/>
      <c r="AR704" s="166"/>
      <c r="AS704" s="166"/>
      <c r="AT704" s="166"/>
      <c r="AU704" s="166"/>
      <c r="AV704" s="166"/>
      <c r="AW704" s="166"/>
      <c r="AX704" s="166"/>
      <c r="AY704" s="166"/>
      <c r="AZ704" s="166"/>
      <c r="BA704" s="166"/>
      <c r="BB704" s="166"/>
      <c r="BC704" s="166"/>
      <c r="BD704" s="166"/>
      <c r="BE704" s="166"/>
      <c r="BF704" s="166"/>
      <c r="BG704" s="166"/>
      <c r="BH704" s="166"/>
      <c r="BI704" s="166"/>
      <c r="BJ704" s="166"/>
      <c r="BK704" s="166"/>
      <c r="BL704" s="166"/>
      <c r="BM704" s="166"/>
    </row>
    <row r="705" ht="22.5" customHeight="1">
      <c r="A705" s="45">
        <v>704.0</v>
      </c>
      <c r="B705" s="45" t="s">
        <v>237</v>
      </c>
      <c r="C705" s="47" t="b">
        <v>1</v>
      </c>
      <c r="D705" s="57"/>
      <c r="E705" s="50" t="s">
        <v>10364</v>
      </c>
      <c r="F705" s="50" t="s">
        <v>10506</v>
      </c>
      <c r="G705" s="50" t="s">
        <v>6144</v>
      </c>
      <c r="H705" s="51" t="s">
        <v>10651</v>
      </c>
      <c r="I705" s="45" t="s">
        <v>16180</v>
      </c>
      <c r="K705" s="61" t="s">
        <v>3427</v>
      </c>
      <c r="L705" s="61" t="s">
        <v>3428</v>
      </c>
      <c r="S705" s="55"/>
      <c r="T705" s="57"/>
      <c r="U705" s="55"/>
      <c r="V705" s="55"/>
      <c r="W705" s="61" t="s">
        <v>3429</v>
      </c>
      <c r="X705" s="61" t="s">
        <v>3430</v>
      </c>
      <c r="Y705" s="145"/>
      <c r="Z705" s="166"/>
      <c r="AA705" s="166"/>
      <c r="AB705" s="166"/>
      <c r="AC705" s="166"/>
      <c r="AD705" s="166"/>
      <c r="AE705" s="166"/>
      <c r="AF705" s="166"/>
      <c r="AG705" s="166"/>
      <c r="AH705" s="166"/>
      <c r="AI705" s="166"/>
      <c r="AJ705" s="166"/>
      <c r="AK705" s="166"/>
      <c r="AL705" s="166"/>
      <c r="AM705" s="166"/>
      <c r="AN705" s="166"/>
      <c r="AO705" s="166"/>
      <c r="AP705" s="166"/>
      <c r="AQ705" s="166"/>
      <c r="AR705" s="166"/>
      <c r="AS705" s="166"/>
      <c r="AT705" s="166"/>
      <c r="AU705" s="166"/>
      <c r="AV705" s="166"/>
      <c r="AW705" s="166"/>
      <c r="AX705" s="166"/>
      <c r="AY705" s="166"/>
      <c r="AZ705" s="166"/>
      <c r="BA705" s="166"/>
      <c r="BB705" s="166"/>
      <c r="BC705" s="166"/>
      <c r="BD705" s="166"/>
      <c r="BE705" s="166"/>
      <c r="BF705" s="166"/>
      <c r="BG705" s="166"/>
      <c r="BH705" s="166"/>
      <c r="BI705" s="166"/>
      <c r="BJ705" s="166"/>
      <c r="BK705" s="166"/>
      <c r="BL705" s="166"/>
      <c r="BM705" s="166"/>
    </row>
    <row r="706" ht="22.5" customHeight="1">
      <c r="A706" s="45">
        <v>705.0</v>
      </c>
      <c r="B706" s="45" t="s">
        <v>237</v>
      </c>
      <c r="C706" s="47" t="b">
        <v>1</v>
      </c>
      <c r="D706" s="57"/>
      <c r="E706" s="50" t="s">
        <v>10364</v>
      </c>
      <c r="F706" s="50" t="s">
        <v>10506</v>
      </c>
      <c r="G706" s="50" t="s">
        <v>6144</v>
      </c>
      <c r="H706" s="51" t="s">
        <v>10657</v>
      </c>
      <c r="I706" s="45" t="s">
        <v>16181</v>
      </c>
      <c r="K706" s="61" t="s">
        <v>3411</v>
      </c>
      <c r="L706" s="61" t="s">
        <v>3412</v>
      </c>
      <c r="S706" s="55"/>
      <c r="T706" s="57"/>
      <c r="U706" s="55"/>
      <c r="V706" s="55"/>
      <c r="W706" s="61" t="s">
        <v>3432</v>
      </c>
      <c r="X706" s="61" t="s">
        <v>3433</v>
      </c>
      <c r="Y706" s="61" t="s">
        <v>3415</v>
      </c>
      <c r="Z706" s="166"/>
      <c r="AA706" s="166"/>
      <c r="AB706" s="166"/>
      <c r="AC706" s="166"/>
      <c r="AD706" s="166"/>
      <c r="AE706" s="166"/>
      <c r="AF706" s="166"/>
      <c r="AG706" s="166"/>
      <c r="AH706" s="166"/>
      <c r="AI706" s="166"/>
      <c r="AJ706" s="166"/>
      <c r="AK706" s="166"/>
      <c r="AL706" s="166"/>
      <c r="AM706" s="166"/>
      <c r="AN706" s="166"/>
      <c r="AO706" s="166"/>
      <c r="AP706" s="166"/>
      <c r="AQ706" s="166"/>
      <c r="AR706" s="166"/>
      <c r="AS706" s="166"/>
      <c r="AT706" s="166"/>
      <c r="AU706" s="166"/>
      <c r="AV706" s="166"/>
      <c r="AW706" s="166"/>
      <c r="AX706" s="166"/>
      <c r="AY706" s="166"/>
      <c r="AZ706" s="166"/>
      <c r="BA706" s="166"/>
      <c r="BB706" s="166"/>
      <c r="BC706" s="166"/>
      <c r="BD706" s="166"/>
      <c r="BE706" s="166"/>
      <c r="BF706" s="166"/>
      <c r="BG706" s="166"/>
      <c r="BH706" s="166"/>
      <c r="BI706" s="166"/>
      <c r="BJ706" s="166"/>
      <c r="BK706" s="166"/>
      <c r="BL706" s="166"/>
      <c r="BM706" s="166"/>
    </row>
    <row r="707" ht="22.5" customHeight="1">
      <c r="A707" s="45">
        <v>706.0</v>
      </c>
      <c r="B707" s="45" t="s">
        <v>237</v>
      </c>
      <c r="C707" s="47" t="b">
        <v>1</v>
      </c>
      <c r="D707" s="57"/>
      <c r="E707" s="50" t="s">
        <v>10364</v>
      </c>
      <c r="F707" s="50" t="s">
        <v>10506</v>
      </c>
      <c r="G707" s="50" t="s">
        <v>489</v>
      </c>
      <c r="H707" s="51" t="s">
        <v>10661</v>
      </c>
      <c r="I707" s="45" t="s">
        <v>16182</v>
      </c>
      <c r="K707" s="61" t="s">
        <v>3434</v>
      </c>
      <c r="L707" s="61" t="s">
        <v>3435</v>
      </c>
      <c r="S707" s="55"/>
      <c r="T707" s="57"/>
      <c r="U707" s="55"/>
      <c r="V707" s="55"/>
      <c r="W707" s="61" t="s">
        <v>3436</v>
      </c>
      <c r="X707" s="61" t="s">
        <v>3437</v>
      </c>
      <c r="Y707" s="145"/>
      <c r="Z707" s="166"/>
      <c r="AA707" s="166"/>
      <c r="AB707" s="166"/>
      <c r="AC707" s="166"/>
      <c r="AD707" s="166"/>
      <c r="AE707" s="166"/>
      <c r="AF707" s="166"/>
      <c r="AG707" s="166"/>
      <c r="AH707" s="166"/>
      <c r="AI707" s="166"/>
      <c r="AJ707" s="166"/>
      <c r="AK707" s="166"/>
      <c r="AL707" s="166"/>
      <c r="AM707" s="166"/>
      <c r="AN707" s="166"/>
      <c r="AO707" s="166"/>
      <c r="AP707" s="166"/>
      <c r="AQ707" s="166"/>
      <c r="AR707" s="166"/>
      <c r="AS707" s="166"/>
      <c r="AT707" s="166"/>
      <c r="AU707" s="166"/>
      <c r="AV707" s="166"/>
      <c r="AW707" s="166"/>
      <c r="AX707" s="166"/>
      <c r="AY707" s="166"/>
      <c r="AZ707" s="166"/>
      <c r="BA707" s="166"/>
      <c r="BB707" s="166"/>
      <c r="BC707" s="166"/>
      <c r="BD707" s="166"/>
      <c r="BE707" s="166"/>
      <c r="BF707" s="166"/>
      <c r="BG707" s="166"/>
      <c r="BH707" s="166"/>
      <c r="BI707" s="166"/>
      <c r="BJ707" s="166"/>
      <c r="BK707" s="166"/>
      <c r="BL707" s="166"/>
      <c r="BM707" s="166"/>
    </row>
    <row r="708" ht="22.5" customHeight="1">
      <c r="A708" s="45">
        <v>707.0</v>
      </c>
      <c r="B708" s="45" t="s">
        <v>237</v>
      </c>
      <c r="C708" s="47" t="b">
        <v>1</v>
      </c>
      <c r="D708" s="57"/>
      <c r="E708" s="50" t="s">
        <v>10364</v>
      </c>
      <c r="F708" s="50" t="s">
        <v>10506</v>
      </c>
      <c r="G708" s="50" t="s">
        <v>489</v>
      </c>
      <c r="H708" s="51" t="s">
        <v>10667</v>
      </c>
      <c r="I708" s="45" t="s">
        <v>16183</v>
      </c>
      <c r="K708" s="61" t="s">
        <v>3438</v>
      </c>
      <c r="L708" s="61" t="s">
        <v>3439</v>
      </c>
      <c r="S708" s="55"/>
      <c r="T708" s="57"/>
      <c r="U708" s="55"/>
      <c r="V708" s="55"/>
      <c r="W708" s="61" t="s">
        <v>3440</v>
      </c>
      <c r="X708" s="61" t="s">
        <v>3441</v>
      </c>
      <c r="Y708" s="61" t="s">
        <v>3442</v>
      </c>
      <c r="Z708" s="166"/>
      <c r="AA708" s="166"/>
      <c r="AB708" s="166"/>
      <c r="AC708" s="166"/>
      <c r="AD708" s="166"/>
      <c r="AE708" s="166"/>
      <c r="AF708" s="166"/>
      <c r="AG708" s="166"/>
      <c r="AH708" s="166"/>
      <c r="AI708" s="166"/>
      <c r="AJ708" s="166"/>
      <c r="AK708" s="166"/>
      <c r="AL708" s="166"/>
      <c r="AM708" s="166"/>
      <c r="AN708" s="166"/>
      <c r="AO708" s="166"/>
      <c r="AP708" s="166"/>
      <c r="AQ708" s="166"/>
      <c r="AR708" s="166"/>
      <c r="AS708" s="166"/>
      <c r="AT708" s="166"/>
      <c r="AU708" s="166"/>
      <c r="AV708" s="166"/>
      <c r="AW708" s="166"/>
      <c r="AX708" s="166"/>
      <c r="AY708" s="166"/>
      <c r="AZ708" s="166"/>
      <c r="BA708" s="166"/>
      <c r="BB708" s="166"/>
      <c r="BC708" s="166"/>
      <c r="BD708" s="166"/>
      <c r="BE708" s="166"/>
      <c r="BF708" s="166"/>
      <c r="BG708" s="166"/>
      <c r="BH708" s="166"/>
      <c r="BI708" s="166"/>
      <c r="BJ708" s="166"/>
      <c r="BK708" s="166"/>
      <c r="BL708" s="166"/>
      <c r="BM708" s="166"/>
    </row>
    <row r="709" ht="22.5" customHeight="1">
      <c r="A709" s="45">
        <v>708.0</v>
      </c>
      <c r="B709" s="45" t="s">
        <v>237</v>
      </c>
      <c r="C709" s="47" t="b">
        <v>1</v>
      </c>
      <c r="D709" s="57"/>
      <c r="E709" s="50" t="s">
        <v>10364</v>
      </c>
      <c r="F709" s="50" t="s">
        <v>10506</v>
      </c>
      <c r="G709" s="50" t="s">
        <v>556</v>
      </c>
      <c r="H709" s="51" t="s">
        <v>10673</v>
      </c>
      <c r="I709" s="45" t="s">
        <v>6813</v>
      </c>
      <c r="K709" s="61" t="s">
        <v>3443</v>
      </c>
      <c r="L709" s="61" t="s">
        <v>3444</v>
      </c>
      <c r="S709" s="55"/>
      <c r="T709" s="57"/>
      <c r="U709" s="55"/>
      <c r="V709" s="55"/>
      <c r="W709" s="61" t="s">
        <v>3445</v>
      </c>
      <c r="X709" s="61" t="s">
        <v>3446</v>
      </c>
      <c r="Y709" s="153"/>
      <c r="Z709" s="166"/>
      <c r="AA709" s="166"/>
      <c r="AB709" s="166"/>
      <c r="AC709" s="166"/>
      <c r="AD709" s="166"/>
      <c r="AE709" s="166"/>
      <c r="AF709" s="166"/>
      <c r="AG709" s="166"/>
      <c r="AH709" s="166"/>
      <c r="AI709" s="166"/>
      <c r="AJ709" s="166"/>
      <c r="AK709" s="166"/>
      <c r="AL709" s="166"/>
      <c r="AM709" s="166"/>
      <c r="AN709" s="166"/>
      <c r="AO709" s="166"/>
      <c r="AP709" s="166"/>
      <c r="AQ709" s="166"/>
      <c r="AR709" s="166"/>
      <c r="AS709" s="166"/>
      <c r="AT709" s="166"/>
      <c r="AU709" s="166"/>
      <c r="AV709" s="166"/>
      <c r="AW709" s="166"/>
      <c r="AX709" s="166"/>
      <c r="AY709" s="166"/>
      <c r="AZ709" s="166"/>
      <c r="BA709" s="166"/>
      <c r="BB709" s="166"/>
      <c r="BC709" s="166"/>
      <c r="BD709" s="166"/>
      <c r="BE709" s="166"/>
      <c r="BF709" s="166"/>
      <c r="BG709" s="166"/>
      <c r="BH709" s="166"/>
      <c r="BI709" s="166"/>
      <c r="BJ709" s="166"/>
      <c r="BK709" s="166"/>
      <c r="BL709" s="166"/>
      <c r="BM709" s="166"/>
    </row>
    <row r="710" ht="22.5" customHeight="1">
      <c r="A710" s="45">
        <v>709.0</v>
      </c>
      <c r="B710" s="45" t="s">
        <v>237</v>
      </c>
      <c r="C710" s="47" t="b">
        <v>1</v>
      </c>
      <c r="D710" s="57"/>
      <c r="E710" s="50" t="s">
        <v>10364</v>
      </c>
      <c r="F710" s="50" t="s">
        <v>10506</v>
      </c>
      <c r="G710" s="50" t="s">
        <v>556</v>
      </c>
      <c r="H710" s="51" t="s">
        <v>10679</v>
      </c>
      <c r="I710" s="45" t="s">
        <v>16184</v>
      </c>
      <c r="K710" s="61" t="s">
        <v>3447</v>
      </c>
      <c r="L710" s="61" t="s">
        <v>3448</v>
      </c>
      <c r="S710" s="55"/>
      <c r="T710" s="57"/>
      <c r="U710" s="55"/>
      <c r="V710" s="55"/>
      <c r="W710" s="61" t="s">
        <v>3449</v>
      </c>
      <c r="X710" s="61" t="s">
        <v>3450</v>
      </c>
      <c r="Y710" s="145"/>
      <c r="Z710" s="166"/>
      <c r="AA710" s="166"/>
      <c r="AB710" s="166"/>
      <c r="AC710" s="166"/>
      <c r="AD710" s="166"/>
      <c r="AE710" s="166"/>
      <c r="AF710" s="166"/>
      <c r="AG710" s="166"/>
      <c r="AH710" s="166"/>
      <c r="AI710" s="166"/>
      <c r="AJ710" s="166"/>
      <c r="AK710" s="166"/>
      <c r="AL710" s="166"/>
      <c r="AM710" s="166"/>
      <c r="AN710" s="166"/>
      <c r="AO710" s="166"/>
      <c r="AP710" s="166"/>
      <c r="AQ710" s="166"/>
      <c r="AR710" s="166"/>
      <c r="AS710" s="166"/>
      <c r="AT710" s="166"/>
      <c r="AU710" s="166"/>
      <c r="AV710" s="166"/>
      <c r="AW710" s="166"/>
      <c r="AX710" s="166"/>
      <c r="AY710" s="166"/>
      <c r="AZ710" s="166"/>
      <c r="BA710" s="166"/>
      <c r="BB710" s="166"/>
      <c r="BC710" s="166"/>
      <c r="BD710" s="166"/>
      <c r="BE710" s="166"/>
      <c r="BF710" s="166"/>
      <c r="BG710" s="166"/>
      <c r="BH710" s="166"/>
      <c r="BI710" s="166"/>
      <c r="BJ710" s="166"/>
      <c r="BK710" s="166"/>
      <c r="BL710" s="166"/>
      <c r="BM710" s="166"/>
    </row>
    <row r="711" ht="22.5" customHeight="1">
      <c r="A711" s="45">
        <v>710.0</v>
      </c>
      <c r="B711" s="45" t="s">
        <v>237</v>
      </c>
      <c r="C711" s="47" t="b">
        <v>1</v>
      </c>
      <c r="D711" s="57"/>
      <c r="E711" s="50" t="s">
        <v>10364</v>
      </c>
      <c r="F711" s="50" t="s">
        <v>10506</v>
      </c>
      <c r="G711" s="50" t="s">
        <v>556</v>
      </c>
      <c r="H711" s="51" t="s">
        <v>10685</v>
      </c>
      <c r="I711" s="45" t="s">
        <v>16185</v>
      </c>
      <c r="K711" s="61" t="s">
        <v>3451</v>
      </c>
      <c r="L711" s="61" t="s">
        <v>3452</v>
      </c>
      <c r="S711" s="55"/>
      <c r="T711" s="57"/>
      <c r="U711" s="55"/>
      <c r="V711" s="55"/>
      <c r="W711" s="61" t="s">
        <v>3453</v>
      </c>
      <c r="X711" s="61" t="s">
        <v>3454</v>
      </c>
      <c r="Y711" s="61" t="s">
        <v>3455</v>
      </c>
      <c r="Z711" s="166"/>
      <c r="AA711" s="166"/>
      <c r="AB711" s="166"/>
      <c r="AC711" s="166"/>
      <c r="AD711" s="166"/>
      <c r="AE711" s="166"/>
      <c r="AF711" s="166"/>
      <c r="AG711" s="166"/>
      <c r="AH711" s="166"/>
      <c r="AI711" s="166"/>
      <c r="AJ711" s="166"/>
      <c r="AK711" s="166"/>
      <c r="AL711" s="166"/>
      <c r="AM711" s="166"/>
      <c r="AN711" s="166"/>
      <c r="AO711" s="166"/>
      <c r="AP711" s="166"/>
      <c r="AQ711" s="166"/>
      <c r="AR711" s="166"/>
      <c r="AS711" s="166"/>
      <c r="AT711" s="166"/>
      <c r="AU711" s="166"/>
      <c r="AV711" s="166"/>
      <c r="AW711" s="166"/>
      <c r="AX711" s="166"/>
      <c r="AY711" s="166"/>
      <c r="AZ711" s="166"/>
      <c r="BA711" s="166"/>
      <c r="BB711" s="166"/>
      <c r="BC711" s="166"/>
      <c r="BD711" s="166"/>
      <c r="BE711" s="166"/>
      <c r="BF711" s="166"/>
      <c r="BG711" s="166"/>
      <c r="BH711" s="166"/>
      <c r="BI711" s="166"/>
      <c r="BJ711" s="166"/>
      <c r="BK711" s="166"/>
      <c r="BL711" s="166"/>
      <c r="BM711" s="166"/>
    </row>
    <row r="712" ht="22.5" customHeight="1">
      <c r="A712" s="45">
        <v>711.0</v>
      </c>
      <c r="B712" s="45" t="s">
        <v>237</v>
      </c>
      <c r="C712" s="47" t="b">
        <v>1</v>
      </c>
      <c r="D712" s="57"/>
      <c r="E712" s="50" t="s">
        <v>10364</v>
      </c>
      <c r="F712" s="50" t="s">
        <v>10506</v>
      </c>
      <c r="G712" s="50" t="s">
        <v>556</v>
      </c>
      <c r="H712" s="51" t="s">
        <v>10691</v>
      </c>
      <c r="I712" s="45" t="s">
        <v>16186</v>
      </c>
      <c r="K712" s="61" t="s">
        <v>3456</v>
      </c>
      <c r="L712" s="61" t="s">
        <v>3457</v>
      </c>
      <c r="S712" s="55"/>
      <c r="T712" s="57"/>
      <c r="U712" s="55"/>
      <c r="V712" s="55"/>
      <c r="W712" s="61" t="s">
        <v>3458</v>
      </c>
      <c r="X712" s="61" t="s">
        <v>3459</v>
      </c>
      <c r="Y712" s="145"/>
      <c r="Z712" s="166"/>
      <c r="AA712" s="166"/>
      <c r="AB712" s="166"/>
      <c r="AC712" s="166"/>
      <c r="AD712" s="166"/>
      <c r="AE712" s="166"/>
      <c r="AF712" s="166"/>
      <c r="AG712" s="166"/>
      <c r="AH712" s="166"/>
      <c r="AI712" s="166"/>
      <c r="AJ712" s="166"/>
      <c r="AK712" s="166"/>
      <c r="AL712" s="166"/>
      <c r="AM712" s="166"/>
      <c r="AN712" s="166"/>
      <c r="AO712" s="166"/>
      <c r="AP712" s="166"/>
      <c r="AQ712" s="166"/>
      <c r="AR712" s="166"/>
      <c r="AS712" s="166"/>
      <c r="AT712" s="166"/>
      <c r="AU712" s="166"/>
      <c r="AV712" s="166"/>
      <c r="AW712" s="166"/>
      <c r="AX712" s="166"/>
      <c r="AY712" s="166"/>
      <c r="AZ712" s="166"/>
      <c r="BA712" s="166"/>
      <c r="BB712" s="166"/>
      <c r="BC712" s="166"/>
      <c r="BD712" s="166"/>
      <c r="BE712" s="166"/>
      <c r="BF712" s="166"/>
      <c r="BG712" s="166"/>
      <c r="BH712" s="166"/>
      <c r="BI712" s="166"/>
      <c r="BJ712" s="166"/>
      <c r="BK712" s="166"/>
      <c r="BL712" s="166"/>
      <c r="BM712" s="166"/>
    </row>
    <row r="713" ht="22.5" customHeight="1">
      <c r="A713" s="45">
        <v>712.0</v>
      </c>
      <c r="B713" s="45" t="s">
        <v>237</v>
      </c>
      <c r="C713" s="47" t="b">
        <v>1</v>
      </c>
      <c r="D713" s="57"/>
      <c r="E713" s="50" t="s">
        <v>10364</v>
      </c>
      <c r="F713" s="50" t="s">
        <v>10506</v>
      </c>
      <c r="G713" s="50" t="s">
        <v>556</v>
      </c>
      <c r="H713" s="51" t="s">
        <v>10697</v>
      </c>
      <c r="I713" s="45" t="s">
        <v>16187</v>
      </c>
      <c r="K713" s="61" t="s">
        <v>3460</v>
      </c>
      <c r="L713" s="61" t="s">
        <v>3461</v>
      </c>
      <c r="S713" s="55"/>
      <c r="T713" s="57"/>
      <c r="U713" s="55"/>
      <c r="V713" s="55"/>
      <c r="W713" s="61" t="s">
        <v>3462</v>
      </c>
      <c r="X713" s="61" t="s">
        <v>3463</v>
      </c>
      <c r="Y713" s="153"/>
      <c r="Z713" s="166"/>
      <c r="AA713" s="166"/>
      <c r="AB713" s="166"/>
      <c r="AC713" s="166"/>
      <c r="AD713" s="166"/>
      <c r="AE713" s="166"/>
      <c r="AF713" s="166"/>
      <c r="AG713" s="166"/>
      <c r="AH713" s="166"/>
      <c r="AI713" s="166"/>
      <c r="AJ713" s="166"/>
      <c r="AK713" s="166"/>
      <c r="AL713" s="166"/>
      <c r="AM713" s="166"/>
      <c r="AN713" s="166"/>
      <c r="AO713" s="166"/>
      <c r="AP713" s="166"/>
      <c r="AQ713" s="166"/>
      <c r="AR713" s="166"/>
      <c r="AS713" s="166"/>
      <c r="AT713" s="166"/>
      <c r="AU713" s="166"/>
      <c r="AV713" s="166"/>
      <c r="AW713" s="166"/>
      <c r="AX713" s="166"/>
      <c r="AY713" s="166"/>
      <c r="AZ713" s="166"/>
      <c r="BA713" s="166"/>
      <c r="BB713" s="166"/>
      <c r="BC713" s="166"/>
      <c r="BD713" s="166"/>
      <c r="BE713" s="166"/>
      <c r="BF713" s="166"/>
      <c r="BG713" s="166"/>
      <c r="BH713" s="166"/>
      <c r="BI713" s="166"/>
      <c r="BJ713" s="166"/>
      <c r="BK713" s="166"/>
      <c r="BL713" s="166"/>
      <c r="BM713" s="166"/>
    </row>
    <row r="714" ht="22.5" customHeight="1">
      <c r="A714" s="45">
        <v>713.0</v>
      </c>
      <c r="B714" s="45" t="s">
        <v>237</v>
      </c>
      <c r="C714" s="47" t="b">
        <v>1</v>
      </c>
      <c r="D714" s="57"/>
      <c r="E714" s="50" t="s">
        <v>10364</v>
      </c>
      <c r="F714" s="50" t="s">
        <v>10506</v>
      </c>
      <c r="G714" s="50" t="s">
        <v>7468</v>
      </c>
      <c r="H714" s="51" t="s">
        <v>10703</v>
      </c>
      <c r="I714" s="45" t="s">
        <v>16188</v>
      </c>
      <c r="K714" s="61" t="s">
        <v>3464</v>
      </c>
      <c r="L714" s="61" t="s">
        <v>3465</v>
      </c>
      <c r="S714" s="55"/>
      <c r="T714" s="57"/>
      <c r="U714" s="55"/>
      <c r="V714" s="55"/>
      <c r="W714" s="61" t="s">
        <v>3466</v>
      </c>
      <c r="X714" s="61" t="s">
        <v>3467</v>
      </c>
      <c r="Y714" s="153"/>
      <c r="Z714" s="166"/>
      <c r="AA714" s="166"/>
      <c r="AB714" s="166"/>
      <c r="AC714" s="166"/>
      <c r="AD714" s="166"/>
      <c r="AE714" s="166"/>
      <c r="AF714" s="166"/>
      <c r="AG714" s="166"/>
      <c r="AH714" s="166"/>
      <c r="AI714" s="166"/>
      <c r="AJ714" s="166"/>
      <c r="AK714" s="166"/>
      <c r="AL714" s="166"/>
      <c r="AM714" s="166"/>
      <c r="AN714" s="166"/>
      <c r="AO714" s="166"/>
      <c r="AP714" s="166"/>
      <c r="AQ714" s="166"/>
      <c r="AR714" s="166"/>
      <c r="AS714" s="166"/>
      <c r="AT714" s="166"/>
      <c r="AU714" s="166"/>
      <c r="AV714" s="166"/>
      <c r="AW714" s="166"/>
      <c r="AX714" s="166"/>
      <c r="AY714" s="166"/>
      <c r="AZ714" s="166"/>
      <c r="BA714" s="166"/>
      <c r="BB714" s="166"/>
      <c r="BC714" s="166"/>
      <c r="BD714" s="166"/>
      <c r="BE714" s="166"/>
      <c r="BF714" s="166"/>
      <c r="BG714" s="166"/>
      <c r="BH714" s="166"/>
      <c r="BI714" s="166"/>
      <c r="BJ714" s="166"/>
      <c r="BK714" s="166"/>
      <c r="BL714" s="166"/>
      <c r="BM714" s="166"/>
    </row>
    <row r="715" ht="22.5" customHeight="1">
      <c r="A715" s="45">
        <v>714.0</v>
      </c>
      <c r="B715" s="45" t="s">
        <v>237</v>
      </c>
      <c r="C715" s="47" t="b">
        <v>1</v>
      </c>
      <c r="D715" s="57"/>
      <c r="E715" s="50" t="s">
        <v>10364</v>
      </c>
      <c r="F715" s="50" t="s">
        <v>10506</v>
      </c>
      <c r="G715" s="50" t="s">
        <v>4264</v>
      </c>
      <c r="H715" s="51" t="s">
        <v>10709</v>
      </c>
      <c r="I715" s="45" t="s">
        <v>16189</v>
      </c>
      <c r="K715" s="61" t="s">
        <v>3468</v>
      </c>
      <c r="L715" s="61" t="s">
        <v>3469</v>
      </c>
      <c r="S715" s="55"/>
      <c r="T715" s="57"/>
      <c r="U715" s="55"/>
      <c r="V715" s="55"/>
      <c r="W715" s="61" t="s">
        <v>3470</v>
      </c>
      <c r="X715" s="61" t="s">
        <v>3471</v>
      </c>
      <c r="Y715" s="145"/>
      <c r="Z715" s="166"/>
      <c r="AA715" s="166"/>
      <c r="AB715" s="166"/>
      <c r="AC715" s="166"/>
      <c r="AD715" s="166"/>
      <c r="AE715" s="166"/>
      <c r="AF715" s="166"/>
      <c r="AG715" s="166"/>
      <c r="AH715" s="166"/>
      <c r="AI715" s="166"/>
      <c r="AJ715" s="166"/>
      <c r="AK715" s="166"/>
      <c r="AL715" s="166"/>
      <c r="AM715" s="166"/>
      <c r="AN715" s="166"/>
      <c r="AO715" s="166"/>
      <c r="AP715" s="166"/>
      <c r="AQ715" s="166"/>
      <c r="AR715" s="166"/>
      <c r="AS715" s="166"/>
      <c r="AT715" s="166"/>
      <c r="AU715" s="166"/>
      <c r="AV715" s="166"/>
      <c r="AW715" s="166"/>
      <c r="AX715" s="166"/>
      <c r="AY715" s="166"/>
      <c r="AZ715" s="166"/>
      <c r="BA715" s="166"/>
      <c r="BB715" s="166"/>
      <c r="BC715" s="166"/>
      <c r="BD715" s="166"/>
      <c r="BE715" s="166"/>
      <c r="BF715" s="166"/>
      <c r="BG715" s="166"/>
      <c r="BH715" s="166"/>
      <c r="BI715" s="166"/>
      <c r="BJ715" s="166"/>
      <c r="BK715" s="166"/>
      <c r="BL715" s="166"/>
      <c r="BM715" s="166"/>
    </row>
    <row r="716" ht="22.5" customHeight="1">
      <c r="A716" s="45">
        <v>715.0</v>
      </c>
      <c r="B716" s="45" t="s">
        <v>237</v>
      </c>
      <c r="C716" s="47" t="b">
        <v>1</v>
      </c>
      <c r="D716" s="57"/>
      <c r="E716" s="50" t="s">
        <v>10364</v>
      </c>
      <c r="F716" s="50" t="s">
        <v>10506</v>
      </c>
      <c r="G716" s="50" t="s">
        <v>4264</v>
      </c>
      <c r="H716" s="51" t="s">
        <v>10715</v>
      </c>
      <c r="I716" s="45" t="s">
        <v>16190</v>
      </c>
      <c r="K716" s="61" t="s">
        <v>3472</v>
      </c>
      <c r="L716" s="61" t="s">
        <v>3473</v>
      </c>
      <c r="S716" s="55"/>
      <c r="T716" s="57"/>
      <c r="U716" s="55"/>
      <c r="V716" s="55"/>
      <c r="W716" s="61" t="s">
        <v>3474</v>
      </c>
      <c r="X716" s="61" t="s">
        <v>3475</v>
      </c>
      <c r="Y716" s="153"/>
      <c r="Z716" s="166"/>
      <c r="AA716" s="166"/>
      <c r="AB716" s="166"/>
      <c r="AC716" s="166"/>
      <c r="AD716" s="166"/>
      <c r="AE716" s="166"/>
      <c r="AF716" s="166"/>
      <c r="AG716" s="166"/>
      <c r="AH716" s="166"/>
      <c r="AI716" s="166"/>
      <c r="AJ716" s="166"/>
      <c r="AK716" s="166"/>
      <c r="AL716" s="166"/>
      <c r="AM716" s="166"/>
      <c r="AN716" s="166"/>
      <c r="AO716" s="166"/>
      <c r="AP716" s="166"/>
      <c r="AQ716" s="166"/>
      <c r="AR716" s="166"/>
      <c r="AS716" s="166"/>
      <c r="AT716" s="166"/>
      <c r="AU716" s="166"/>
      <c r="AV716" s="166"/>
      <c r="AW716" s="166"/>
      <c r="AX716" s="166"/>
      <c r="AY716" s="166"/>
      <c r="AZ716" s="166"/>
      <c r="BA716" s="166"/>
      <c r="BB716" s="166"/>
      <c r="BC716" s="166"/>
      <c r="BD716" s="166"/>
      <c r="BE716" s="166"/>
      <c r="BF716" s="166"/>
      <c r="BG716" s="166"/>
      <c r="BH716" s="166"/>
      <c r="BI716" s="166"/>
      <c r="BJ716" s="166"/>
      <c r="BK716" s="166"/>
      <c r="BL716" s="166"/>
      <c r="BM716" s="166"/>
    </row>
    <row r="717" ht="22.5" customHeight="1">
      <c r="A717" s="45">
        <v>716.0</v>
      </c>
      <c r="B717" s="45" t="s">
        <v>237</v>
      </c>
      <c r="C717" s="47" t="b">
        <v>1</v>
      </c>
      <c r="D717" s="57"/>
      <c r="E717" s="50" t="s">
        <v>10364</v>
      </c>
      <c r="F717" s="50" t="s">
        <v>10506</v>
      </c>
      <c r="G717" s="50" t="s">
        <v>4264</v>
      </c>
      <c r="H717" s="51" t="s">
        <v>10721</v>
      </c>
      <c r="I717" s="45" t="s">
        <v>16191</v>
      </c>
      <c r="K717" s="61" t="s">
        <v>3476</v>
      </c>
      <c r="L717" s="61" t="s">
        <v>3477</v>
      </c>
      <c r="S717" s="55"/>
      <c r="T717" s="57"/>
      <c r="U717" s="55"/>
      <c r="V717" s="55"/>
      <c r="W717" s="61" t="s">
        <v>3478</v>
      </c>
      <c r="X717" s="61" t="s">
        <v>3479</v>
      </c>
      <c r="Y717" s="145"/>
      <c r="Z717" s="166"/>
      <c r="AA717" s="166"/>
      <c r="AB717" s="166"/>
      <c r="AC717" s="166"/>
      <c r="AD717" s="166"/>
      <c r="AE717" s="166"/>
      <c r="AF717" s="166"/>
      <c r="AG717" s="166"/>
      <c r="AH717" s="166"/>
      <c r="AI717" s="166"/>
      <c r="AJ717" s="166"/>
      <c r="AK717" s="166"/>
      <c r="AL717" s="166"/>
      <c r="AM717" s="166"/>
      <c r="AN717" s="166"/>
      <c r="AO717" s="166"/>
      <c r="AP717" s="166"/>
      <c r="AQ717" s="166"/>
      <c r="AR717" s="166"/>
      <c r="AS717" s="166"/>
      <c r="AT717" s="166"/>
      <c r="AU717" s="166"/>
      <c r="AV717" s="166"/>
      <c r="AW717" s="166"/>
      <c r="AX717" s="166"/>
      <c r="AY717" s="166"/>
      <c r="AZ717" s="166"/>
      <c r="BA717" s="166"/>
      <c r="BB717" s="166"/>
      <c r="BC717" s="166"/>
      <c r="BD717" s="166"/>
      <c r="BE717" s="166"/>
      <c r="BF717" s="166"/>
      <c r="BG717" s="166"/>
      <c r="BH717" s="166"/>
      <c r="BI717" s="166"/>
      <c r="BJ717" s="166"/>
      <c r="BK717" s="166"/>
      <c r="BL717" s="166"/>
      <c r="BM717" s="166"/>
    </row>
    <row r="718" ht="22.5" customHeight="1">
      <c r="A718" s="45">
        <v>717.0</v>
      </c>
      <c r="B718" s="45" t="s">
        <v>237</v>
      </c>
      <c r="C718" s="47" t="b">
        <v>1</v>
      </c>
      <c r="D718" s="57"/>
      <c r="E718" s="50" t="s">
        <v>10364</v>
      </c>
      <c r="F718" s="50" t="s">
        <v>10506</v>
      </c>
      <c r="G718" s="50" t="s">
        <v>4264</v>
      </c>
      <c r="H718" s="51" t="s">
        <v>10727</v>
      </c>
      <c r="I718" s="45" t="s">
        <v>16192</v>
      </c>
      <c r="K718" s="61" t="s">
        <v>3480</v>
      </c>
      <c r="L718" s="61" t="s">
        <v>3481</v>
      </c>
      <c r="S718" s="55"/>
      <c r="T718" s="57"/>
      <c r="U718" s="55"/>
      <c r="V718" s="55"/>
      <c r="W718" s="61" t="s">
        <v>3483</v>
      </c>
      <c r="X718" s="61" t="s">
        <v>3484</v>
      </c>
      <c r="Y718" s="153"/>
      <c r="Z718" s="166"/>
      <c r="AA718" s="166"/>
      <c r="AB718" s="166"/>
      <c r="AC718" s="166"/>
      <c r="AD718" s="166"/>
      <c r="AE718" s="166"/>
      <c r="AF718" s="166"/>
      <c r="AG718" s="166"/>
      <c r="AH718" s="166"/>
      <c r="AI718" s="166"/>
      <c r="AJ718" s="166"/>
      <c r="AK718" s="166"/>
      <c r="AL718" s="166"/>
      <c r="AM718" s="166"/>
      <c r="AN718" s="166"/>
      <c r="AO718" s="166"/>
      <c r="AP718" s="166"/>
      <c r="AQ718" s="166"/>
      <c r="AR718" s="166"/>
      <c r="AS718" s="166"/>
      <c r="AT718" s="166"/>
      <c r="AU718" s="166"/>
      <c r="AV718" s="166"/>
      <c r="AW718" s="166"/>
      <c r="AX718" s="166"/>
      <c r="AY718" s="166"/>
      <c r="AZ718" s="166"/>
      <c r="BA718" s="166"/>
      <c r="BB718" s="166"/>
      <c r="BC718" s="166"/>
      <c r="BD718" s="166"/>
      <c r="BE718" s="166"/>
      <c r="BF718" s="166"/>
      <c r="BG718" s="166"/>
      <c r="BH718" s="166"/>
      <c r="BI718" s="166"/>
      <c r="BJ718" s="166"/>
      <c r="BK718" s="166"/>
      <c r="BL718" s="166"/>
      <c r="BM718" s="166"/>
    </row>
    <row r="719" ht="22.5" customHeight="1">
      <c r="A719" s="45">
        <v>718.0</v>
      </c>
      <c r="B719" s="45" t="s">
        <v>237</v>
      </c>
      <c r="C719" s="47" t="b">
        <v>1</v>
      </c>
      <c r="D719" s="57"/>
      <c r="E719" s="50" t="s">
        <v>10364</v>
      </c>
      <c r="F719" s="50" t="s">
        <v>10506</v>
      </c>
      <c r="G719" s="50" t="s">
        <v>1399</v>
      </c>
      <c r="H719" s="51" t="s">
        <v>10733</v>
      </c>
      <c r="I719" s="45" t="s">
        <v>16193</v>
      </c>
      <c r="K719" s="61" t="s">
        <v>3486</v>
      </c>
      <c r="L719" s="61" t="s">
        <v>3487</v>
      </c>
      <c r="S719" s="55"/>
      <c r="T719" s="57"/>
      <c r="U719" s="55"/>
      <c r="V719" s="55"/>
      <c r="W719" s="61" t="s">
        <v>3488</v>
      </c>
      <c r="X719" s="61" t="s">
        <v>3489</v>
      </c>
      <c r="Y719" s="153"/>
      <c r="Z719" s="166"/>
      <c r="AA719" s="166"/>
      <c r="AB719" s="166"/>
      <c r="AC719" s="166"/>
      <c r="AD719" s="166"/>
      <c r="AE719" s="166"/>
      <c r="AF719" s="166"/>
      <c r="AG719" s="166"/>
      <c r="AH719" s="166"/>
      <c r="AI719" s="166"/>
      <c r="AJ719" s="166"/>
      <c r="AK719" s="166"/>
      <c r="AL719" s="166"/>
      <c r="AM719" s="166"/>
      <c r="AN719" s="166"/>
      <c r="AO719" s="166"/>
      <c r="AP719" s="166"/>
      <c r="AQ719" s="166"/>
      <c r="AR719" s="166"/>
      <c r="AS719" s="166"/>
      <c r="AT719" s="166"/>
      <c r="AU719" s="166"/>
      <c r="AV719" s="166"/>
      <c r="AW719" s="166"/>
      <c r="AX719" s="166"/>
      <c r="AY719" s="166"/>
      <c r="AZ719" s="166"/>
      <c r="BA719" s="166"/>
      <c r="BB719" s="166"/>
      <c r="BC719" s="166"/>
      <c r="BD719" s="166"/>
      <c r="BE719" s="166"/>
      <c r="BF719" s="166"/>
      <c r="BG719" s="166"/>
      <c r="BH719" s="166"/>
      <c r="BI719" s="166"/>
      <c r="BJ719" s="166"/>
      <c r="BK719" s="166"/>
      <c r="BL719" s="166"/>
      <c r="BM719" s="166"/>
    </row>
    <row r="720" ht="22.5" customHeight="1">
      <c r="A720" s="45">
        <v>719.0</v>
      </c>
      <c r="B720" s="45" t="s">
        <v>237</v>
      </c>
      <c r="C720" s="47" t="b">
        <v>1</v>
      </c>
      <c r="D720" s="57"/>
      <c r="E720" s="50" t="s">
        <v>10364</v>
      </c>
      <c r="F720" s="50" t="s">
        <v>10506</v>
      </c>
      <c r="G720" s="50" t="s">
        <v>1399</v>
      </c>
      <c r="H720" s="51" t="s">
        <v>10739</v>
      </c>
      <c r="I720" s="45" t="s">
        <v>16194</v>
      </c>
      <c r="K720" s="61" t="s">
        <v>3490</v>
      </c>
      <c r="L720" s="61" t="s">
        <v>3491</v>
      </c>
      <c r="S720" s="55"/>
      <c r="T720" s="57"/>
      <c r="U720" s="55"/>
      <c r="V720" s="55"/>
      <c r="W720" s="61" t="s">
        <v>3492</v>
      </c>
      <c r="X720" s="61" t="s">
        <v>3493</v>
      </c>
      <c r="Y720" s="61" t="s">
        <v>3494</v>
      </c>
      <c r="Z720" s="166"/>
      <c r="AA720" s="166"/>
      <c r="AB720" s="166"/>
      <c r="AC720" s="166"/>
      <c r="AD720" s="166"/>
      <c r="AE720" s="166"/>
      <c r="AF720" s="166"/>
      <c r="AG720" s="166"/>
      <c r="AH720" s="166"/>
      <c r="AI720" s="166"/>
      <c r="AJ720" s="166"/>
      <c r="AK720" s="166"/>
      <c r="AL720" s="166"/>
      <c r="AM720" s="166"/>
      <c r="AN720" s="166"/>
      <c r="AO720" s="166"/>
      <c r="AP720" s="166"/>
      <c r="AQ720" s="166"/>
      <c r="AR720" s="166"/>
      <c r="AS720" s="166"/>
      <c r="AT720" s="166"/>
      <c r="AU720" s="166"/>
      <c r="AV720" s="166"/>
      <c r="AW720" s="166"/>
      <c r="AX720" s="166"/>
      <c r="AY720" s="166"/>
      <c r="AZ720" s="166"/>
      <c r="BA720" s="166"/>
      <c r="BB720" s="166"/>
      <c r="BC720" s="166"/>
      <c r="BD720" s="166"/>
      <c r="BE720" s="166"/>
      <c r="BF720" s="166"/>
      <c r="BG720" s="166"/>
      <c r="BH720" s="166"/>
      <c r="BI720" s="166"/>
      <c r="BJ720" s="166"/>
      <c r="BK720" s="166"/>
      <c r="BL720" s="166"/>
      <c r="BM720" s="166"/>
    </row>
    <row r="721" ht="22.5" customHeight="1">
      <c r="A721" s="45">
        <v>720.0</v>
      </c>
      <c r="B721" s="45" t="s">
        <v>237</v>
      </c>
      <c r="C721" s="47" t="b">
        <v>1</v>
      </c>
      <c r="D721" s="57"/>
      <c r="E721" s="50" t="s">
        <v>10364</v>
      </c>
      <c r="F721" s="50" t="s">
        <v>10506</v>
      </c>
      <c r="G721" s="50" t="s">
        <v>1399</v>
      </c>
      <c r="H721" s="51" t="s">
        <v>10746</v>
      </c>
      <c r="I721" s="45" t="s">
        <v>16190</v>
      </c>
      <c r="K721" s="61" t="s">
        <v>3495</v>
      </c>
      <c r="L721" s="61" t="s">
        <v>3496</v>
      </c>
      <c r="S721" s="55"/>
      <c r="T721" s="57"/>
      <c r="U721" s="55"/>
      <c r="V721" s="55"/>
      <c r="W721" s="61" t="s">
        <v>3497</v>
      </c>
      <c r="X721" s="61" t="s">
        <v>3498</v>
      </c>
      <c r="Y721" s="153"/>
      <c r="Z721" s="166"/>
      <c r="AA721" s="166"/>
      <c r="AB721" s="166"/>
      <c r="AC721" s="166"/>
      <c r="AD721" s="166"/>
      <c r="AE721" s="166"/>
      <c r="AF721" s="166"/>
      <c r="AG721" s="166"/>
      <c r="AH721" s="166"/>
      <c r="AI721" s="166"/>
      <c r="AJ721" s="166"/>
      <c r="AK721" s="166"/>
      <c r="AL721" s="166"/>
      <c r="AM721" s="166"/>
      <c r="AN721" s="166"/>
      <c r="AO721" s="166"/>
      <c r="AP721" s="166"/>
      <c r="AQ721" s="166"/>
      <c r="AR721" s="166"/>
      <c r="AS721" s="166"/>
      <c r="AT721" s="166"/>
      <c r="AU721" s="166"/>
      <c r="AV721" s="166"/>
      <c r="AW721" s="166"/>
      <c r="AX721" s="166"/>
      <c r="AY721" s="166"/>
      <c r="AZ721" s="166"/>
      <c r="BA721" s="166"/>
      <c r="BB721" s="166"/>
      <c r="BC721" s="166"/>
      <c r="BD721" s="166"/>
      <c r="BE721" s="166"/>
      <c r="BF721" s="166"/>
      <c r="BG721" s="166"/>
      <c r="BH721" s="166"/>
      <c r="BI721" s="166"/>
      <c r="BJ721" s="166"/>
      <c r="BK721" s="166"/>
      <c r="BL721" s="166"/>
      <c r="BM721" s="166"/>
    </row>
    <row r="722" ht="22.5" customHeight="1">
      <c r="A722" s="45">
        <v>721.0</v>
      </c>
      <c r="B722" s="45" t="s">
        <v>237</v>
      </c>
      <c r="C722" s="47" t="b">
        <v>1</v>
      </c>
      <c r="D722" s="57"/>
      <c r="E722" s="50" t="s">
        <v>10364</v>
      </c>
      <c r="F722" s="50" t="s">
        <v>10506</v>
      </c>
      <c r="G722" s="50" t="s">
        <v>1399</v>
      </c>
      <c r="H722" s="51" t="s">
        <v>10751</v>
      </c>
      <c r="I722" s="45" t="s">
        <v>16195</v>
      </c>
      <c r="K722" s="61" t="s">
        <v>3499</v>
      </c>
      <c r="L722" s="61" t="s">
        <v>3500</v>
      </c>
      <c r="S722" s="55"/>
      <c r="T722" s="57"/>
      <c r="U722" s="55"/>
      <c r="V722" s="55"/>
      <c r="W722" s="61" t="s">
        <v>3501</v>
      </c>
      <c r="X722" s="61" t="s">
        <v>3502</v>
      </c>
      <c r="Y722" s="145"/>
      <c r="Z722" s="166"/>
      <c r="AA722" s="166"/>
      <c r="AB722" s="166"/>
      <c r="AC722" s="166"/>
      <c r="AD722" s="166"/>
      <c r="AE722" s="166"/>
      <c r="AF722" s="166"/>
      <c r="AG722" s="166"/>
      <c r="AH722" s="166"/>
      <c r="AI722" s="166"/>
      <c r="AJ722" s="166"/>
      <c r="AK722" s="166"/>
      <c r="AL722" s="166"/>
      <c r="AM722" s="166"/>
      <c r="AN722" s="166"/>
      <c r="AO722" s="166"/>
      <c r="AP722" s="166"/>
      <c r="AQ722" s="166"/>
      <c r="AR722" s="166"/>
      <c r="AS722" s="166"/>
      <c r="AT722" s="166"/>
      <c r="AU722" s="166"/>
      <c r="AV722" s="166"/>
      <c r="AW722" s="166"/>
      <c r="AX722" s="166"/>
      <c r="AY722" s="166"/>
      <c r="AZ722" s="166"/>
      <c r="BA722" s="166"/>
      <c r="BB722" s="166"/>
      <c r="BC722" s="166"/>
      <c r="BD722" s="166"/>
      <c r="BE722" s="166"/>
      <c r="BF722" s="166"/>
      <c r="BG722" s="166"/>
      <c r="BH722" s="166"/>
      <c r="BI722" s="166"/>
      <c r="BJ722" s="166"/>
      <c r="BK722" s="166"/>
      <c r="BL722" s="166"/>
      <c r="BM722" s="166"/>
    </row>
    <row r="723" ht="22.5" customHeight="1">
      <c r="A723" s="45">
        <v>722.0</v>
      </c>
      <c r="B723" s="45" t="s">
        <v>237</v>
      </c>
      <c r="C723" s="47" t="b">
        <v>1</v>
      </c>
      <c r="D723" s="57"/>
      <c r="E723" s="50" t="s">
        <v>10364</v>
      </c>
      <c r="F723" s="50" t="s">
        <v>10506</v>
      </c>
      <c r="G723" s="50" t="s">
        <v>1399</v>
      </c>
      <c r="H723" s="51" t="s">
        <v>10757</v>
      </c>
      <c r="I723" s="45" t="s">
        <v>16196</v>
      </c>
      <c r="K723" s="61" t="s">
        <v>3503</v>
      </c>
      <c r="L723" s="61" t="s">
        <v>3504</v>
      </c>
      <c r="S723" s="55"/>
      <c r="T723" s="57"/>
      <c r="U723" s="55"/>
      <c r="V723" s="55"/>
      <c r="W723" s="61" t="s">
        <v>3505</v>
      </c>
      <c r="X723" s="61" t="s">
        <v>3506</v>
      </c>
      <c r="Y723" s="153"/>
      <c r="Z723" s="166"/>
      <c r="AA723" s="166"/>
      <c r="AB723" s="166"/>
      <c r="AC723" s="166"/>
      <c r="AD723" s="166"/>
      <c r="AE723" s="166"/>
      <c r="AF723" s="166"/>
      <c r="AG723" s="166"/>
      <c r="AH723" s="166"/>
      <c r="AI723" s="166"/>
      <c r="AJ723" s="166"/>
      <c r="AK723" s="166"/>
      <c r="AL723" s="166"/>
      <c r="AM723" s="166"/>
      <c r="AN723" s="166"/>
      <c r="AO723" s="166"/>
      <c r="AP723" s="166"/>
      <c r="AQ723" s="166"/>
      <c r="AR723" s="166"/>
      <c r="AS723" s="166"/>
      <c r="AT723" s="166"/>
      <c r="AU723" s="166"/>
      <c r="AV723" s="166"/>
      <c r="AW723" s="166"/>
      <c r="AX723" s="166"/>
      <c r="AY723" s="166"/>
      <c r="AZ723" s="166"/>
      <c r="BA723" s="166"/>
      <c r="BB723" s="166"/>
      <c r="BC723" s="166"/>
      <c r="BD723" s="166"/>
      <c r="BE723" s="166"/>
      <c r="BF723" s="166"/>
      <c r="BG723" s="166"/>
      <c r="BH723" s="166"/>
      <c r="BI723" s="166"/>
      <c r="BJ723" s="166"/>
      <c r="BK723" s="166"/>
      <c r="BL723" s="166"/>
      <c r="BM723" s="166"/>
    </row>
    <row r="724" ht="22.5" customHeight="1">
      <c r="A724" s="45">
        <v>723.0</v>
      </c>
      <c r="B724" s="45" t="s">
        <v>237</v>
      </c>
      <c r="C724" s="47" t="b">
        <v>1</v>
      </c>
      <c r="D724" s="57"/>
      <c r="E724" s="50" t="s">
        <v>10364</v>
      </c>
      <c r="F724" s="50" t="s">
        <v>10506</v>
      </c>
      <c r="G724" s="50" t="s">
        <v>1399</v>
      </c>
      <c r="H724" s="51" t="s">
        <v>10763</v>
      </c>
      <c r="I724" s="45" t="s">
        <v>16197</v>
      </c>
      <c r="K724" s="61" t="s">
        <v>3507</v>
      </c>
      <c r="L724" s="61" t="s">
        <v>3508</v>
      </c>
      <c r="S724" s="55"/>
      <c r="T724" s="57"/>
      <c r="U724" s="55"/>
      <c r="V724" s="55"/>
      <c r="W724" s="61" t="s">
        <v>3509</v>
      </c>
      <c r="X724" s="61" t="s">
        <v>3510</v>
      </c>
      <c r="Y724" s="153"/>
      <c r="Z724" s="166"/>
      <c r="AA724" s="166"/>
      <c r="AB724" s="166"/>
      <c r="AC724" s="166"/>
      <c r="AD724" s="166"/>
      <c r="AE724" s="166"/>
      <c r="AF724" s="166"/>
      <c r="AG724" s="166"/>
      <c r="AH724" s="166"/>
      <c r="AI724" s="166"/>
      <c r="AJ724" s="166"/>
      <c r="AK724" s="166"/>
      <c r="AL724" s="166"/>
      <c r="AM724" s="166"/>
      <c r="AN724" s="166"/>
      <c r="AO724" s="166"/>
      <c r="AP724" s="166"/>
      <c r="AQ724" s="166"/>
      <c r="AR724" s="166"/>
      <c r="AS724" s="166"/>
      <c r="AT724" s="166"/>
      <c r="AU724" s="166"/>
      <c r="AV724" s="166"/>
      <c r="AW724" s="166"/>
      <c r="AX724" s="166"/>
      <c r="AY724" s="166"/>
      <c r="AZ724" s="166"/>
      <c r="BA724" s="166"/>
      <c r="BB724" s="166"/>
      <c r="BC724" s="166"/>
      <c r="BD724" s="166"/>
      <c r="BE724" s="166"/>
      <c r="BF724" s="166"/>
      <c r="BG724" s="166"/>
      <c r="BH724" s="166"/>
      <c r="BI724" s="166"/>
      <c r="BJ724" s="166"/>
      <c r="BK724" s="166"/>
      <c r="BL724" s="166"/>
      <c r="BM724" s="166"/>
    </row>
    <row r="725" ht="22.5" customHeight="1">
      <c r="A725" s="45">
        <v>724.0</v>
      </c>
      <c r="B725" s="45" t="s">
        <v>237</v>
      </c>
      <c r="C725" s="47" t="b">
        <v>1</v>
      </c>
      <c r="D725" s="57"/>
      <c r="E725" s="50" t="s">
        <v>10364</v>
      </c>
      <c r="F725" s="50" t="s">
        <v>10506</v>
      </c>
      <c r="G725" s="50" t="s">
        <v>1446</v>
      </c>
      <c r="H725" s="51" t="s">
        <v>10769</v>
      </c>
      <c r="I725" s="45" t="s">
        <v>16198</v>
      </c>
      <c r="K725" s="61" t="s">
        <v>3511</v>
      </c>
      <c r="L725" s="61" t="s">
        <v>3512</v>
      </c>
      <c r="S725" s="55"/>
      <c r="T725" s="57"/>
      <c r="U725" s="55"/>
      <c r="V725" s="55"/>
      <c r="W725" s="61" t="s">
        <v>3513</v>
      </c>
      <c r="X725" s="61" t="s">
        <v>3514</v>
      </c>
      <c r="Y725" s="145"/>
      <c r="Z725" s="166"/>
      <c r="AA725" s="166"/>
      <c r="AB725" s="166"/>
      <c r="AC725" s="166"/>
      <c r="AD725" s="166"/>
      <c r="AE725" s="166"/>
      <c r="AF725" s="166"/>
      <c r="AG725" s="166"/>
      <c r="AH725" s="166"/>
      <c r="AI725" s="166"/>
      <c r="AJ725" s="166"/>
      <c r="AK725" s="166"/>
      <c r="AL725" s="166"/>
      <c r="AM725" s="166"/>
      <c r="AN725" s="166"/>
      <c r="AO725" s="166"/>
      <c r="AP725" s="166"/>
      <c r="AQ725" s="166"/>
      <c r="AR725" s="166"/>
      <c r="AS725" s="166"/>
      <c r="AT725" s="166"/>
      <c r="AU725" s="166"/>
      <c r="AV725" s="166"/>
      <c r="AW725" s="166"/>
      <c r="AX725" s="166"/>
      <c r="AY725" s="166"/>
      <c r="AZ725" s="166"/>
      <c r="BA725" s="166"/>
      <c r="BB725" s="166"/>
      <c r="BC725" s="166"/>
      <c r="BD725" s="166"/>
      <c r="BE725" s="166"/>
      <c r="BF725" s="166"/>
      <c r="BG725" s="166"/>
      <c r="BH725" s="166"/>
      <c r="BI725" s="166"/>
      <c r="BJ725" s="166"/>
      <c r="BK725" s="166"/>
      <c r="BL725" s="166"/>
      <c r="BM725" s="166"/>
    </row>
    <row r="726" ht="22.5" customHeight="1">
      <c r="A726" s="45">
        <v>725.0</v>
      </c>
      <c r="B726" s="45" t="s">
        <v>237</v>
      </c>
      <c r="C726" s="47" t="b">
        <v>1</v>
      </c>
      <c r="D726" s="57"/>
      <c r="E726" s="50" t="s">
        <v>10364</v>
      </c>
      <c r="F726" s="50" t="s">
        <v>10506</v>
      </c>
      <c r="G726" s="50" t="s">
        <v>1446</v>
      </c>
      <c r="H726" s="51" t="s">
        <v>10775</v>
      </c>
      <c r="I726" s="45" t="s">
        <v>16199</v>
      </c>
      <c r="K726" s="61" t="s">
        <v>3515</v>
      </c>
      <c r="L726" s="61" t="s">
        <v>3516</v>
      </c>
      <c r="S726" s="55"/>
      <c r="T726" s="57"/>
      <c r="U726" s="55"/>
      <c r="V726" s="55"/>
      <c r="W726" s="61" t="s">
        <v>3517</v>
      </c>
      <c r="X726" s="61" t="s">
        <v>3518</v>
      </c>
      <c r="Y726" s="61" t="s">
        <v>3519</v>
      </c>
      <c r="Z726" s="166"/>
      <c r="AA726" s="166"/>
      <c r="AB726" s="166"/>
      <c r="AC726" s="166"/>
      <c r="AD726" s="166"/>
      <c r="AE726" s="166"/>
      <c r="AF726" s="166"/>
      <c r="AG726" s="166"/>
      <c r="AH726" s="166"/>
      <c r="AI726" s="166"/>
      <c r="AJ726" s="166"/>
      <c r="AK726" s="166"/>
      <c r="AL726" s="166"/>
      <c r="AM726" s="166"/>
      <c r="AN726" s="166"/>
      <c r="AO726" s="166"/>
      <c r="AP726" s="166"/>
      <c r="AQ726" s="166"/>
      <c r="AR726" s="166"/>
      <c r="AS726" s="166"/>
      <c r="AT726" s="166"/>
      <c r="AU726" s="166"/>
      <c r="AV726" s="166"/>
      <c r="AW726" s="166"/>
      <c r="AX726" s="166"/>
      <c r="AY726" s="166"/>
      <c r="AZ726" s="166"/>
      <c r="BA726" s="166"/>
      <c r="BB726" s="166"/>
      <c r="BC726" s="166"/>
      <c r="BD726" s="166"/>
      <c r="BE726" s="166"/>
      <c r="BF726" s="166"/>
      <c r="BG726" s="166"/>
      <c r="BH726" s="166"/>
      <c r="BI726" s="166"/>
      <c r="BJ726" s="166"/>
      <c r="BK726" s="166"/>
      <c r="BL726" s="166"/>
      <c r="BM726" s="166"/>
    </row>
    <row r="727" ht="22.5" customHeight="1">
      <c r="A727" s="45">
        <v>726.0</v>
      </c>
      <c r="B727" s="45" t="s">
        <v>237</v>
      </c>
      <c r="C727" s="47" t="b">
        <v>1</v>
      </c>
      <c r="D727" s="57"/>
      <c r="E727" s="50" t="s">
        <v>10364</v>
      </c>
      <c r="F727" s="50" t="s">
        <v>10506</v>
      </c>
      <c r="G727" s="50" t="s">
        <v>1446</v>
      </c>
      <c r="H727" s="51" t="s">
        <v>10781</v>
      </c>
      <c r="I727" s="45" t="s">
        <v>16200</v>
      </c>
      <c r="K727" s="61" t="s">
        <v>3520</v>
      </c>
      <c r="L727" s="61" t="s">
        <v>3521</v>
      </c>
      <c r="S727" s="55"/>
      <c r="T727" s="57"/>
      <c r="U727" s="55"/>
      <c r="V727" s="55"/>
      <c r="W727" s="61" t="s">
        <v>3522</v>
      </c>
      <c r="X727" s="61" t="s">
        <v>3523</v>
      </c>
      <c r="Y727" s="145"/>
      <c r="Z727" s="166"/>
      <c r="AA727" s="166"/>
      <c r="AB727" s="166"/>
      <c r="AC727" s="166"/>
      <c r="AD727" s="166"/>
      <c r="AE727" s="166"/>
      <c r="AF727" s="166"/>
      <c r="AG727" s="166"/>
      <c r="AH727" s="166"/>
      <c r="AI727" s="166"/>
      <c r="AJ727" s="166"/>
      <c r="AK727" s="166"/>
      <c r="AL727" s="166"/>
      <c r="AM727" s="166"/>
      <c r="AN727" s="166"/>
      <c r="AO727" s="166"/>
      <c r="AP727" s="166"/>
      <c r="AQ727" s="166"/>
      <c r="AR727" s="166"/>
      <c r="AS727" s="166"/>
      <c r="AT727" s="166"/>
      <c r="AU727" s="166"/>
      <c r="AV727" s="166"/>
      <c r="AW727" s="166"/>
      <c r="AX727" s="166"/>
      <c r="AY727" s="166"/>
      <c r="AZ727" s="166"/>
      <c r="BA727" s="166"/>
      <c r="BB727" s="166"/>
      <c r="BC727" s="166"/>
      <c r="BD727" s="166"/>
      <c r="BE727" s="166"/>
      <c r="BF727" s="166"/>
      <c r="BG727" s="166"/>
      <c r="BH727" s="166"/>
      <c r="BI727" s="166"/>
      <c r="BJ727" s="166"/>
      <c r="BK727" s="166"/>
      <c r="BL727" s="166"/>
      <c r="BM727" s="166"/>
    </row>
    <row r="728" ht="22.5" customHeight="1">
      <c r="A728" s="45">
        <v>727.0</v>
      </c>
      <c r="B728" s="45" t="s">
        <v>237</v>
      </c>
      <c r="C728" s="47" t="b">
        <v>1</v>
      </c>
      <c r="D728" s="57"/>
      <c r="E728" s="50" t="s">
        <v>10364</v>
      </c>
      <c r="F728" s="50" t="s">
        <v>10506</v>
      </c>
      <c r="G728" s="50" t="s">
        <v>1446</v>
      </c>
      <c r="H728" s="51" t="s">
        <v>10787</v>
      </c>
      <c r="I728" s="45" t="s">
        <v>16201</v>
      </c>
      <c r="K728" s="61" t="s">
        <v>3524</v>
      </c>
      <c r="L728" s="61" t="s">
        <v>3525</v>
      </c>
      <c r="S728" s="55"/>
      <c r="T728" s="57"/>
      <c r="U728" s="55"/>
      <c r="V728" s="55"/>
      <c r="W728" s="61" t="s">
        <v>3526</v>
      </c>
      <c r="X728" s="61" t="s">
        <v>3527</v>
      </c>
      <c r="Y728" s="153"/>
      <c r="Z728" s="166"/>
      <c r="AA728" s="166"/>
      <c r="AB728" s="166"/>
      <c r="AC728" s="166"/>
      <c r="AD728" s="166"/>
      <c r="AE728" s="166"/>
      <c r="AF728" s="166"/>
      <c r="AG728" s="166"/>
      <c r="AH728" s="166"/>
      <c r="AI728" s="166"/>
      <c r="AJ728" s="166"/>
      <c r="AK728" s="166"/>
      <c r="AL728" s="166"/>
      <c r="AM728" s="166"/>
      <c r="AN728" s="166"/>
      <c r="AO728" s="166"/>
      <c r="AP728" s="166"/>
      <c r="AQ728" s="166"/>
      <c r="AR728" s="166"/>
      <c r="AS728" s="166"/>
      <c r="AT728" s="166"/>
      <c r="AU728" s="166"/>
      <c r="AV728" s="166"/>
      <c r="AW728" s="166"/>
      <c r="AX728" s="166"/>
      <c r="AY728" s="166"/>
      <c r="AZ728" s="166"/>
      <c r="BA728" s="166"/>
      <c r="BB728" s="166"/>
      <c r="BC728" s="166"/>
      <c r="BD728" s="166"/>
      <c r="BE728" s="166"/>
      <c r="BF728" s="166"/>
      <c r="BG728" s="166"/>
      <c r="BH728" s="166"/>
      <c r="BI728" s="166"/>
      <c r="BJ728" s="166"/>
      <c r="BK728" s="166"/>
      <c r="BL728" s="166"/>
      <c r="BM728" s="166"/>
    </row>
    <row r="729" ht="22.5" customHeight="1">
      <c r="A729" s="45">
        <v>728.0</v>
      </c>
      <c r="B729" s="45" t="s">
        <v>237</v>
      </c>
      <c r="C729" s="47" t="b">
        <v>1</v>
      </c>
      <c r="D729" s="57"/>
      <c r="E729" s="50" t="s">
        <v>10364</v>
      </c>
      <c r="F729" s="50" t="s">
        <v>10506</v>
      </c>
      <c r="G729" s="50" t="s">
        <v>1446</v>
      </c>
      <c r="H729" s="51" t="s">
        <v>10793</v>
      </c>
      <c r="I729" s="45" t="s">
        <v>16202</v>
      </c>
      <c r="K729" s="61" t="s">
        <v>3528</v>
      </c>
      <c r="L729" s="61" t="s">
        <v>3529</v>
      </c>
      <c r="S729" s="55"/>
      <c r="T729" s="57"/>
      <c r="U729" s="55"/>
      <c r="V729" s="55"/>
      <c r="W729" s="61" t="s">
        <v>3530</v>
      </c>
      <c r="X729" s="61" t="s">
        <v>3531</v>
      </c>
      <c r="Y729" s="153"/>
      <c r="Z729" s="166"/>
      <c r="AA729" s="166"/>
      <c r="AB729" s="166"/>
      <c r="AC729" s="166"/>
      <c r="AD729" s="166"/>
      <c r="AE729" s="166"/>
      <c r="AF729" s="166"/>
      <c r="AG729" s="166"/>
      <c r="AH729" s="166"/>
      <c r="AI729" s="166"/>
      <c r="AJ729" s="166"/>
      <c r="AK729" s="166"/>
      <c r="AL729" s="166"/>
      <c r="AM729" s="166"/>
      <c r="AN729" s="166"/>
      <c r="AO729" s="166"/>
      <c r="AP729" s="166"/>
      <c r="AQ729" s="166"/>
      <c r="AR729" s="166"/>
      <c r="AS729" s="166"/>
      <c r="AT729" s="166"/>
      <c r="AU729" s="166"/>
      <c r="AV729" s="166"/>
      <c r="AW729" s="166"/>
      <c r="AX729" s="166"/>
      <c r="AY729" s="166"/>
      <c r="AZ729" s="166"/>
      <c r="BA729" s="166"/>
      <c r="BB729" s="166"/>
      <c r="BC729" s="166"/>
      <c r="BD729" s="166"/>
      <c r="BE729" s="166"/>
      <c r="BF729" s="166"/>
      <c r="BG729" s="166"/>
      <c r="BH729" s="166"/>
      <c r="BI729" s="166"/>
      <c r="BJ729" s="166"/>
      <c r="BK729" s="166"/>
      <c r="BL729" s="166"/>
      <c r="BM729" s="166"/>
    </row>
    <row r="730" ht="22.5" customHeight="1">
      <c r="A730" s="45">
        <v>729.0</v>
      </c>
      <c r="B730" s="45" t="s">
        <v>237</v>
      </c>
      <c r="C730" s="47" t="b">
        <v>1</v>
      </c>
      <c r="D730" s="57"/>
      <c r="E730" s="50" t="s">
        <v>10364</v>
      </c>
      <c r="F730" s="50" t="s">
        <v>10506</v>
      </c>
      <c r="G730" s="50" t="s">
        <v>1446</v>
      </c>
      <c r="H730" s="51" t="s">
        <v>10799</v>
      </c>
      <c r="I730" s="45" t="s">
        <v>16203</v>
      </c>
      <c r="K730" s="61" t="s">
        <v>3532</v>
      </c>
      <c r="L730" s="61" t="s">
        <v>3533</v>
      </c>
      <c r="S730" s="55"/>
      <c r="T730" s="57"/>
      <c r="U730" s="55"/>
      <c r="V730" s="55"/>
      <c r="W730" s="61" t="s">
        <v>3534</v>
      </c>
      <c r="X730" s="61" t="s">
        <v>3535</v>
      </c>
      <c r="Y730" s="145"/>
      <c r="Z730" s="166"/>
      <c r="AA730" s="166"/>
      <c r="AB730" s="166"/>
      <c r="AC730" s="166"/>
      <c r="AD730" s="166"/>
      <c r="AE730" s="166"/>
      <c r="AF730" s="166"/>
      <c r="AG730" s="166"/>
      <c r="AH730" s="166"/>
      <c r="AI730" s="166"/>
      <c r="AJ730" s="166"/>
      <c r="AK730" s="166"/>
      <c r="AL730" s="166"/>
      <c r="AM730" s="166"/>
      <c r="AN730" s="166"/>
      <c r="AO730" s="166"/>
      <c r="AP730" s="166"/>
      <c r="AQ730" s="166"/>
      <c r="AR730" s="166"/>
      <c r="AS730" s="166"/>
      <c r="AT730" s="166"/>
      <c r="AU730" s="166"/>
      <c r="AV730" s="166"/>
      <c r="AW730" s="166"/>
      <c r="AX730" s="166"/>
      <c r="AY730" s="166"/>
      <c r="AZ730" s="166"/>
      <c r="BA730" s="166"/>
      <c r="BB730" s="166"/>
      <c r="BC730" s="166"/>
      <c r="BD730" s="166"/>
      <c r="BE730" s="166"/>
      <c r="BF730" s="166"/>
      <c r="BG730" s="166"/>
      <c r="BH730" s="166"/>
      <c r="BI730" s="166"/>
      <c r="BJ730" s="166"/>
      <c r="BK730" s="166"/>
      <c r="BL730" s="166"/>
      <c r="BM730" s="166"/>
    </row>
    <row r="731" ht="22.5" customHeight="1">
      <c r="A731" s="45">
        <v>730.0</v>
      </c>
      <c r="B731" s="45" t="s">
        <v>237</v>
      </c>
      <c r="C731" s="47" t="b">
        <v>1</v>
      </c>
      <c r="D731" s="57"/>
      <c r="E731" s="50" t="s">
        <v>10364</v>
      </c>
      <c r="F731" s="50" t="s">
        <v>10506</v>
      </c>
      <c r="G731" s="50" t="s">
        <v>1446</v>
      </c>
      <c r="H731" s="51" t="s">
        <v>10805</v>
      </c>
      <c r="I731" s="45" t="s">
        <v>16200</v>
      </c>
      <c r="K731" s="61" t="s">
        <v>3536</v>
      </c>
      <c r="L731" s="61" t="s">
        <v>3538</v>
      </c>
      <c r="S731" s="55"/>
      <c r="T731" s="57"/>
      <c r="U731" s="55"/>
      <c r="V731" s="55"/>
      <c r="W731" s="61" t="s">
        <v>3539</v>
      </c>
      <c r="X731" s="61" t="s">
        <v>3540</v>
      </c>
      <c r="Y731" s="153"/>
      <c r="Z731" s="166"/>
      <c r="AA731" s="166"/>
      <c r="AB731" s="166"/>
      <c r="AC731" s="166"/>
      <c r="AD731" s="166"/>
      <c r="AE731" s="166"/>
      <c r="AF731" s="166"/>
      <c r="AG731" s="166"/>
      <c r="AH731" s="166"/>
      <c r="AI731" s="166"/>
      <c r="AJ731" s="166"/>
      <c r="AK731" s="166"/>
      <c r="AL731" s="166"/>
      <c r="AM731" s="166"/>
      <c r="AN731" s="166"/>
      <c r="AO731" s="166"/>
      <c r="AP731" s="166"/>
      <c r="AQ731" s="166"/>
      <c r="AR731" s="166"/>
      <c r="AS731" s="166"/>
      <c r="AT731" s="166"/>
      <c r="AU731" s="166"/>
      <c r="AV731" s="166"/>
      <c r="AW731" s="166"/>
      <c r="AX731" s="166"/>
      <c r="AY731" s="166"/>
      <c r="AZ731" s="166"/>
      <c r="BA731" s="166"/>
      <c r="BB731" s="166"/>
      <c r="BC731" s="166"/>
      <c r="BD731" s="166"/>
      <c r="BE731" s="166"/>
      <c r="BF731" s="166"/>
      <c r="BG731" s="166"/>
      <c r="BH731" s="166"/>
      <c r="BI731" s="166"/>
      <c r="BJ731" s="166"/>
      <c r="BK731" s="166"/>
      <c r="BL731" s="166"/>
      <c r="BM731" s="166"/>
    </row>
    <row r="732" ht="22.5" customHeight="1">
      <c r="A732" s="45">
        <v>731.0</v>
      </c>
      <c r="B732" s="45" t="s">
        <v>237</v>
      </c>
      <c r="C732" s="47" t="b">
        <v>1</v>
      </c>
      <c r="D732" s="57"/>
      <c r="E732" s="50" t="s">
        <v>10364</v>
      </c>
      <c r="F732" s="50" t="s">
        <v>10506</v>
      </c>
      <c r="G732" s="50" t="s">
        <v>1446</v>
      </c>
      <c r="H732" s="51" t="s">
        <v>10809</v>
      </c>
      <c r="I732" s="45" t="s">
        <v>16204</v>
      </c>
      <c r="K732" s="61" t="s">
        <v>3542</v>
      </c>
      <c r="L732" s="61" t="s">
        <v>3543</v>
      </c>
      <c r="S732" s="55"/>
      <c r="T732" s="57"/>
      <c r="U732" s="55"/>
      <c r="V732" s="55"/>
      <c r="W732" s="61" t="s">
        <v>3544</v>
      </c>
      <c r="X732" s="61" t="s">
        <v>3545</v>
      </c>
      <c r="Y732" s="61" t="s">
        <v>3546</v>
      </c>
      <c r="Z732" s="166"/>
      <c r="AA732" s="166"/>
      <c r="AB732" s="166"/>
      <c r="AC732" s="166"/>
      <c r="AD732" s="166"/>
      <c r="AE732" s="166"/>
      <c r="AF732" s="166"/>
      <c r="AG732" s="166"/>
      <c r="AH732" s="166"/>
      <c r="AI732" s="166"/>
      <c r="AJ732" s="166"/>
      <c r="AK732" s="166"/>
      <c r="AL732" s="166"/>
      <c r="AM732" s="166"/>
      <c r="AN732" s="166"/>
      <c r="AO732" s="166"/>
      <c r="AP732" s="166"/>
      <c r="AQ732" s="166"/>
      <c r="AR732" s="166"/>
      <c r="AS732" s="166"/>
      <c r="AT732" s="166"/>
      <c r="AU732" s="166"/>
      <c r="AV732" s="166"/>
      <c r="AW732" s="166"/>
      <c r="AX732" s="166"/>
      <c r="AY732" s="166"/>
      <c r="AZ732" s="166"/>
      <c r="BA732" s="166"/>
      <c r="BB732" s="166"/>
      <c r="BC732" s="166"/>
      <c r="BD732" s="166"/>
      <c r="BE732" s="166"/>
      <c r="BF732" s="166"/>
      <c r="BG732" s="166"/>
      <c r="BH732" s="166"/>
      <c r="BI732" s="166"/>
      <c r="BJ732" s="166"/>
      <c r="BK732" s="166"/>
      <c r="BL732" s="166"/>
      <c r="BM732" s="166"/>
    </row>
    <row r="733" ht="22.5" customHeight="1">
      <c r="A733" s="45">
        <v>732.0</v>
      </c>
      <c r="B733" s="45" t="s">
        <v>237</v>
      </c>
      <c r="C733" s="47" t="b">
        <v>1</v>
      </c>
      <c r="D733" s="57"/>
      <c r="E733" s="50" t="s">
        <v>10364</v>
      </c>
      <c r="F733" s="50" t="s">
        <v>10506</v>
      </c>
      <c r="G733" s="50" t="s">
        <v>1446</v>
      </c>
      <c r="H733" s="51" t="s">
        <v>10816</v>
      </c>
      <c r="I733" s="45" t="s">
        <v>16205</v>
      </c>
      <c r="K733" s="61" t="s">
        <v>3547</v>
      </c>
      <c r="L733" s="61" t="s">
        <v>3548</v>
      </c>
      <c r="S733" s="55"/>
      <c r="T733" s="57"/>
      <c r="U733" s="55"/>
      <c r="V733" s="55"/>
      <c r="W733" s="61" t="s">
        <v>3549</v>
      </c>
      <c r="X733" s="61" t="s">
        <v>3550</v>
      </c>
      <c r="Y733" s="153"/>
      <c r="Z733" s="166"/>
      <c r="AA733" s="166"/>
      <c r="AB733" s="166"/>
      <c r="AC733" s="166"/>
      <c r="AD733" s="166"/>
      <c r="AE733" s="166"/>
      <c r="AF733" s="166"/>
      <c r="AG733" s="166"/>
      <c r="AH733" s="166"/>
      <c r="AI733" s="166"/>
      <c r="AJ733" s="166"/>
      <c r="AK733" s="166"/>
      <c r="AL733" s="166"/>
      <c r="AM733" s="166"/>
      <c r="AN733" s="166"/>
      <c r="AO733" s="166"/>
      <c r="AP733" s="166"/>
      <c r="AQ733" s="166"/>
      <c r="AR733" s="166"/>
      <c r="AS733" s="166"/>
      <c r="AT733" s="166"/>
      <c r="AU733" s="166"/>
      <c r="AV733" s="166"/>
      <c r="AW733" s="166"/>
      <c r="AX733" s="166"/>
      <c r="AY733" s="166"/>
      <c r="AZ733" s="166"/>
      <c r="BA733" s="166"/>
      <c r="BB733" s="166"/>
      <c r="BC733" s="166"/>
      <c r="BD733" s="166"/>
      <c r="BE733" s="166"/>
      <c r="BF733" s="166"/>
      <c r="BG733" s="166"/>
      <c r="BH733" s="166"/>
      <c r="BI733" s="166"/>
      <c r="BJ733" s="166"/>
      <c r="BK733" s="166"/>
      <c r="BL733" s="166"/>
      <c r="BM733" s="166"/>
    </row>
    <row r="734" ht="22.5" customHeight="1">
      <c r="A734" s="45">
        <v>733.0</v>
      </c>
      <c r="B734" s="45" t="s">
        <v>237</v>
      </c>
      <c r="C734" s="47" t="b">
        <v>1</v>
      </c>
      <c r="D734" s="57"/>
      <c r="E734" s="50" t="s">
        <v>10364</v>
      </c>
      <c r="F734" s="50" t="s">
        <v>10506</v>
      </c>
      <c r="G734" s="50" t="s">
        <v>1446</v>
      </c>
      <c r="H734" s="51" t="s">
        <v>10822</v>
      </c>
      <c r="I734" s="45" t="s">
        <v>16206</v>
      </c>
      <c r="K734" s="61" t="s">
        <v>3551</v>
      </c>
      <c r="L734" s="61" t="s">
        <v>3552</v>
      </c>
      <c r="S734" s="55"/>
      <c r="T734" s="57"/>
      <c r="U734" s="55"/>
      <c r="V734" s="55"/>
      <c r="W734" s="61" t="s">
        <v>3553</v>
      </c>
      <c r="X734" s="61" t="s">
        <v>3554</v>
      </c>
      <c r="Y734" s="61" t="s">
        <v>3555</v>
      </c>
      <c r="Z734" s="166"/>
      <c r="AA734" s="166"/>
      <c r="AB734" s="166"/>
      <c r="AC734" s="166"/>
      <c r="AD734" s="166"/>
      <c r="AE734" s="166"/>
      <c r="AF734" s="166"/>
      <c r="AG734" s="166"/>
      <c r="AH734" s="166"/>
      <c r="AI734" s="166"/>
      <c r="AJ734" s="166"/>
      <c r="AK734" s="166"/>
      <c r="AL734" s="166"/>
      <c r="AM734" s="166"/>
      <c r="AN734" s="166"/>
      <c r="AO734" s="166"/>
      <c r="AP734" s="166"/>
      <c r="AQ734" s="166"/>
      <c r="AR734" s="166"/>
      <c r="AS734" s="166"/>
      <c r="AT734" s="166"/>
      <c r="AU734" s="166"/>
      <c r="AV734" s="166"/>
      <c r="AW734" s="166"/>
      <c r="AX734" s="166"/>
      <c r="AY734" s="166"/>
      <c r="AZ734" s="166"/>
      <c r="BA734" s="166"/>
      <c r="BB734" s="166"/>
      <c r="BC734" s="166"/>
      <c r="BD734" s="166"/>
      <c r="BE734" s="166"/>
      <c r="BF734" s="166"/>
      <c r="BG734" s="166"/>
      <c r="BH734" s="166"/>
      <c r="BI734" s="166"/>
      <c r="BJ734" s="166"/>
      <c r="BK734" s="166"/>
      <c r="BL734" s="166"/>
      <c r="BM734" s="166"/>
    </row>
    <row r="735" ht="22.5" customHeight="1">
      <c r="A735" s="45">
        <v>734.0</v>
      </c>
      <c r="B735" s="45" t="s">
        <v>237</v>
      </c>
      <c r="C735" s="47" t="b">
        <v>1</v>
      </c>
      <c r="D735" s="57"/>
      <c r="E735" s="50" t="s">
        <v>10364</v>
      </c>
      <c r="F735" s="50" t="s">
        <v>10506</v>
      </c>
      <c r="G735" s="50" t="s">
        <v>1446</v>
      </c>
      <c r="H735" s="51" t="s">
        <v>10829</v>
      </c>
      <c r="I735" s="45" t="s">
        <v>16207</v>
      </c>
      <c r="K735" s="61" t="s">
        <v>3556</v>
      </c>
      <c r="L735" s="61" t="s">
        <v>3557</v>
      </c>
      <c r="S735" s="55"/>
      <c r="T735" s="57"/>
      <c r="U735" s="55"/>
      <c r="V735" s="55"/>
      <c r="W735" s="61" t="s">
        <v>3558</v>
      </c>
      <c r="X735" s="61" t="s">
        <v>3559</v>
      </c>
      <c r="Y735" s="145"/>
      <c r="Z735" s="166"/>
      <c r="AA735" s="166"/>
      <c r="AB735" s="166"/>
      <c r="AC735" s="166"/>
      <c r="AD735" s="166"/>
      <c r="AE735" s="166"/>
      <c r="AF735" s="166"/>
      <c r="AG735" s="166"/>
      <c r="AH735" s="166"/>
      <c r="AI735" s="166"/>
      <c r="AJ735" s="166"/>
      <c r="AK735" s="166"/>
      <c r="AL735" s="166"/>
      <c r="AM735" s="166"/>
      <c r="AN735" s="166"/>
      <c r="AO735" s="166"/>
      <c r="AP735" s="166"/>
      <c r="AQ735" s="166"/>
      <c r="AR735" s="166"/>
      <c r="AS735" s="166"/>
      <c r="AT735" s="166"/>
      <c r="AU735" s="166"/>
      <c r="AV735" s="166"/>
      <c r="AW735" s="166"/>
      <c r="AX735" s="166"/>
      <c r="AY735" s="166"/>
      <c r="AZ735" s="166"/>
      <c r="BA735" s="166"/>
      <c r="BB735" s="166"/>
      <c r="BC735" s="166"/>
      <c r="BD735" s="166"/>
      <c r="BE735" s="166"/>
      <c r="BF735" s="166"/>
      <c r="BG735" s="166"/>
      <c r="BH735" s="166"/>
      <c r="BI735" s="166"/>
      <c r="BJ735" s="166"/>
      <c r="BK735" s="166"/>
      <c r="BL735" s="166"/>
      <c r="BM735" s="166"/>
    </row>
    <row r="736" ht="22.5" customHeight="1">
      <c r="A736" s="45">
        <v>735.0</v>
      </c>
      <c r="B736" s="45" t="s">
        <v>237</v>
      </c>
      <c r="C736" s="47" t="b">
        <v>1</v>
      </c>
      <c r="D736" s="57"/>
      <c r="E736" s="50" t="s">
        <v>10364</v>
      </c>
      <c r="F736" s="50" t="s">
        <v>10506</v>
      </c>
      <c r="G736" s="50" t="s">
        <v>1446</v>
      </c>
      <c r="H736" s="51" t="s">
        <v>16208</v>
      </c>
      <c r="I736" s="45" t="s">
        <v>16209</v>
      </c>
      <c r="K736" s="61" t="s">
        <v>3560</v>
      </c>
      <c r="L736" s="61" t="s">
        <v>3561</v>
      </c>
      <c r="S736" s="55"/>
      <c r="T736" s="57"/>
      <c r="U736" s="55"/>
      <c r="V736" s="55"/>
      <c r="W736" s="61" t="s">
        <v>3562</v>
      </c>
      <c r="X736" s="61" t="s">
        <v>3563</v>
      </c>
      <c r="Y736" s="153"/>
      <c r="Z736" s="166"/>
      <c r="AA736" s="166"/>
      <c r="AB736" s="166"/>
      <c r="AC736" s="166"/>
      <c r="AD736" s="166"/>
      <c r="AE736" s="166"/>
      <c r="AF736" s="166"/>
      <c r="AG736" s="166"/>
      <c r="AH736" s="166"/>
      <c r="AI736" s="166"/>
      <c r="AJ736" s="166"/>
      <c r="AK736" s="166"/>
      <c r="AL736" s="166"/>
      <c r="AM736" s="166"/>
      <c r="AN736" s="166"/>
      <c r="AO736" s="166"/>
      <c r="AP736" s="166"/>
      <c r="AQ736" s="166"/>
      <c r="AR736" s="166"/>
      <c r="AS736" s="166"/>
      <c r="AT736" s="166"/>
      <c r="AU736" s="166"/>
      <c r="AV736" s="166"/>
      <c r="AW736" s="166"/>
      <c r="AX736" s="166"/>
      <c r="AY736" s="166"/>
      <c r="AZ736" s="166"/>
      <c r="BA736" s="166"/>
      <c r="BB736" s="166"/>
      <c r="BC736" s="166"/>
      <c r="BD736" s="166"/>
      <c r="BE736" s="166"/>
      <c r="BF736" s="166"/>
      <c r="BG736" s="166"/>
      <c r="BH736" s="166"/>
      <c r="BI736" s="166"/>
      <c r="BJ736" s="166"/>
      <c r="BK736" s="166"/>
      <c r="BL736" s="166"/>
      <c r="BM736" s="166"/>
    </row>
    <row r="737" ht="22.5" customHeight="1">
      <c r="A737" s="45">
        <v>736.0</v>
      </c>
      <c r="B737" s="45" t="s">
        <v>237</v>
      </c>
      <c r="C737" s="47" t="b">
        <v>1</v>
      </c>
      <c r="D737" s="57"/>
      <c r="E737" s="50" t="s">
        <v>10364</v>
      </c>
      <c r="F737" s="50" t="s">
        <v>10506</v>
      </c>
      <c r="G737" s="50" t="s">
        <v>1446</v>
      </c>
      <c r="H737" s="51" t="s">
        <v>10841</v>
      </c>
      <c r="I737" s="45" t="s">
        <v>16210</v>
      </c>
      <c r="K737" s="61" t="s">
        <v>3564</v>
      </c>
      <c r="L737" s="61" t="s">
        <v>3565</v>
      </c>
      <c r="S737" s="55"/>
      <c r="T737" s="57"/>
      <c r="U737" s="55"/>
      <c r="V737" s="55"/>
      <c r="W737" s="61" t="s">
        <v>3566</v>
      </c>
      <c r="X737" s="61" t="s">
        <v>3567</v>
      </c>
      <c r="Y737" s="145"/>
      <c r="Z737" s="166"/>
      <c r="AA737" s="166"/>
      <c r="AB737" s="166"/>
      <c r="AC737" s="166"/>
      <c r="AD737" s="166"/>
      <c r="AE737" s="166"/>
      <c r="AF737" s="166"/>
      <c r="AG737" s="166"/>
      <c r="AH737" s="166"/>
      <c r="AI737" s="166"/>
      <c r="AJ737" s="166"/>
      <c r="AK737" s="166"/>
      <c r="AL737" s="166"/>
      <c r="AM737" s="166"/>
      <c r="AN737" s="166"/>
      <c r="AO737" s="166"/>
      <c r="AP737" s="166"/>
      <c r="AQ737" s="166"/>
      <c r="AR737" s="166"/>
      <c r="AS737" s="166"/>
      <c r="AT737" s="166"/>
      <c r="AU737" s="166"/>
      <c r="AV737" s="166"/>
      <c r="AW737" s="166"/>
      <c r="AX737" s="166"/>
      <c r="AY737" s="166"/>
      <c r="AZ737" s="166"/>
      <c r="BA737" s="166"/>
      <c r="BB737" s="166"/>
      <c r="BC737" s="166"/>
      <c r="BD737" s="166"/>
      <c r="BE737" s="166"/>
      <c r="BF737" s="166"/>
      <c r="BG737" s="166"/>
      <c r="BH737" s="166"/>
      <c r="BI737" s="166"/>
      <c r="BJ737" s="166"/>
      <c r="BK737" s="166"/>
      <c r="BL737" s="166"/>
      <c r="BM737" s="166"/>
    </row>
    <row r="738" ht="22.5" customHeight="1">
      <c r="A738" s="45">
        <v>737.0</v>
      </c>
      <c r="B738" s="45" t="s">
        <v>237</v>
      </c>
      <c r="C738" s="47" t="b">
        <v>1</v>
      </c>
      <c r="D738" s="57"/>
      <c r="E738" s="50" t="s">
        <v>10364</v>
      </c>
      <c r="F738" s="50" t="s">
        <v>10506</v>
      </c>
      <c r="G738" s="50" t="s">
        <v>1446</v>
      </c>
      <c r="H738" s="51" t="s">
        <v>10847</v>
      </c>
      <c r="I738" s="45" t="s">
        <v>16211</v>
      </c>
      <c r="K738" s="61" t="s">
        <v>3568</v>
      </c>
      <c r="L738" s="61" t="s">
        <v>3569</v>
      </c>
      <c r="S738" s="55"/>
      <c r="T738" s="57"/>
      <c r="U738" s="55"/>
      <c r="V738" s="55"/>
      <c r="W738" s="61" t="s">
        <v>3570</v>
      </c>
      <c r="X738" s="61" t="s">
        <v>3571</v>
      </c>
      <c r="Y738" s="61" t="s">
        <v>3572</v>
      </c>
      <c r="Z738" s="166"/>
      <c r="AA738" s="166"/>
      <c r="AB738" s="166"/>
      <c r="AC738" s="166"/>
      <c r="AD738" s="166"/>
      <c r="AE738" s="166"/>
      <c r="AF738" s="166"/>
      <c r="AG738" s="166"/>
      <c r="AH738" s="166"/>
      <c r="AI738" s="166"/>
      <c r="AJ738" s="166"/>
      <c r="AK738" s="166"/>
      <c r="AL738" s="166"/>
      <c r="AM738" s="166"/>
      <c r="AN738" s="166"/>
      <c r="AO738" s="166"/>
      <c r="AP738" s="166"/>
      <c r="AQ738" s="166"/>
      <c r="AR738" s="166"/>
      <c r="AS738" s="166"/>
      <c r="AT738" s="166"/>
      <c r="AU738" s="166"/>
      <c r="AV738" s="166"/>
      <c r="AW738" s="166"/>
      <c r="AX738" s="166"/>
      <c r="AY738" s="166"/>
      <c r="AZ738" s="166"/>
      <c r="BA738" s="166"/>
      <c r="BB738" s="166"/>
      <c r="BC738" s="166"/>
      <c r="BD738" s="166"/>
      <c r="BE738" s="166"/>
      <c r="BF738" s="166"/>
      <c r="BG738" s="166"/>
      <c r="BH738" s="166"/>
      <c r="BI738" s="166"/>
      <c r="BJ738" s="166"/>
      <c r="BK738" s="166"/>
      <c r="BL738" s="166"/>
      <c r="BM738" s="166"/>
    </row>
    <row r="739" ht="22.5" customHeight="1">
      <c r="A739" s="45">
        <v>738.0</v>
      </c>
      <c r="B739" s="45" t="s">
        <v>237</v>
      </c>
      <c r="C739" s="47" t="b">
        <v>1</v>
      </c>
      <c r="D739" s="57"/>
      <c r="E739" s="50" t="s">
        <v>10364</v>
      </c>
      <c r="F739" s="50" t="s">
        <v>10853</v>
      </c>
      <c r="G739" s="50" t="s">
        <v>10854</v>
      </c>
      <c r="H739" s="51" t="s">
        <v>10855</v>
      </c>
      <c r="I739" s="45" t="s">
        <v>6032</v>
      </c>
      <c r="K739" s="61" t="s">
        <v>3573</v>
      </c>
      <c r="L739" s="61" t="s">
        <v>3574</v>
      </c>
      <c r="S739" s="55"/>
      <c r="T739" s="57"/>
      <c r="U739" s="55"/>
      <c r="V739" s="55"/>
      <c r="W739" s="61" t="s">
        <v>3575</v>
      </c>
      <c r="X739" s="61" t="s">
        <v>3576</v>
      </c>
      <c r="Y739" s="153"/>
      <c r="Z739" s="166"/>
      <c r="AA739" s="166"/>
      <c r="AB739" s="166"/>
      <c r="AC739" s="166"/>
      <c r="AD739" s="166"/>
      <c r="AE739" s="166"/>
      <c r="AF739" s="166"/>
      <c r="AG739" s="166"/>
      <c r="AH739" s="166"/>
      <c r="AI739" s="166"/>
      <c r="AJ739" s="166"/>
      <c r="AK739" s="166"/>
      <c r="AL739" s="166"/>
      <c r="AM739" s="166"/>
      <c r="AN739" s="166"/>
      <c r="AO739" s="166"/>
      <c r="AP739" s="166"/>
      <c r="AQ739" s="166"/>
      <c r="AR739" s="166"/>
      <c r="AS739" s="166"/>
      <c r="AT739" s="166"/>
      <c r="AU739" s="166"/>
      <c r="AV739" s="166"/>
      <c r="AW739" s="166"/>
      <c r="AX739" s="166"/>
      <c r="AY739" s="166"/>
      <c r="AZ739" s="166"/>
      <c r="BA739" s="166"/>
      <c r="BB739" s="166"/>
      <c r="BC739" s="166"/>
      <c r="BD739" s="166"/>
      <c r="BE739" s="166"/>
      <c r="BF739" s="166"/>
      <c r="BG739" s="166"/>
      <c r="BH739" s="166"/>
      <c r="BI739" s="166"/>
      <c r="BJ739" s="166"/>
      <c r="BK739" s="166"/>
      <c r="BL739" s="166"/>
      <c r="BM739" s="166"/>
    </row>
    <row r="740" ht="22.5" customHeight="1">
      <c r="A740" s="45">
        <v>739.0</v>
      </c>
      <c r="B740" s="45" t="s">
        <v>237</v>
      </c>
      <c r="C740" s="47" t="b">
        <v>1</v>
      </c>
      <c r="D740" s="57"/>
      <c r="E740" s="50" t="s">
        <v>10364</v>
      </c>
      <c r="F740" s="50" t="s">
        <v>10853</v>
      </c>
      <c r="G740" s="50" t="s">
        <v>1772</v>
      </c>
      <c r="H740" s="51" t="s">
        <v>10860</v>
      </c>
      <c r="I740" s="45" t="s">
        <v>16212</v>
      </c>
      <c r="K740" s="61" t="s">
        <v>3577</v>
      </c>
      <c r="L740" s="61" t="s">
        <v>3578</v>
      </c>
      <c r="S740" s="55"/>
      <c r="T740" s="57"/>
      <c r="U740" s="55"/>
      <c r="V740" s="55"/>
      <c r="W740" s="61" t="s">
        <v>3579</v>
      </c>
      <c r="X740" s="61" t="s">
        <v>3580</v>
      </c>
      <c r="Y740" s="61" t="s">
        <v>3581</v>
      </c>
      <c r="Z740" s="166"/>
      <c r="AA740" s="166"/>
      <c r="AB740" s="166"/>
      <c r="AC740" s="166"/>
      <c r="AD740" s="166"/>
      <c r="AE740" s="166"/>
      <c r="AF740" s="166"/>
      <c r="AG740" s="166"/>
      <c r="AH740" s="166"/>
      <c r="AI740" s="166"/>
      <c r="AJ740" s="166"/>
      <c r="AK740" s="166"/>
      <c r="AL740" s="166"/>
      <c r="AM740" s="166"/>
      <c r="AN740" s="166"/>
      <c r="AO740" s="166"/>
      <c r="AP740" s="166"/>
      <c r="AQ740" s="166"/>
      <c r="AR740" s="166"/>
      <c r="AS740" s="166"/>
      <c r="AT740" s="166"/>
      <c r="AU740" s="166"/>
      <c r="AV740" s="166"/>
      <c r="AW740" s="166"/>
      <c r="AX740" s="166"/>
      <c r="AY740" s="166"/>
      <c r="AZ740" s="166"/>
      <c r="BA740" s="166"/>
      <c r="BB740" s="166"/>
      <c r="BC740" s="166"/>
      <c r="BD740" s="166"/>
      <c r="BE740" s="166"/>
      <c r="BF740" s="166"/>
      <c r="BG740" s="166"/>
      <c r="BH740" s="166"/>
      <c r="BI740" s="166"/>
      <c r="BJ740" s="166"/>
      <c r="BK740" s="166"/>
      <c r="BL740" s="166"/>
      <c r="BM740" s="166"/>
    </row>
    <row r="741" ht="22.5" customHeight="1">
      <c r="A741" s="45">
        <v>740.0</v>
      </c>
      <c r="B741" s="45" t="s">
        <v>237</v>
      </c>
      <c r="C741" s="47" t="b">
        <v>1</v>
      </c>
      <c r="D741" s="57"/>
      <c r="E741" s="50" t="s">
        <v>10364</v>
      </c>
      <c r="F741" s="50" t="s">
        <v>10853</v>
      </c>
      <c r="G741" s="50" t="s">
        <v>294</v>
      </c>
      <c r="H741" s="51" t="s">
        <v>10867</v>
      </c>
      <c r="I741" s="45" t="s">
        <v>16213</v>
      </c>
      <c r="K741" s="61" t="s">
        <v>3582</v>
      </c>
      <c r="L741" s="61" t="s">
        <v>3583</v>
      </c>
      <c r="S741" s="55"/>
      <c r="T741" s="57"/>
      <c r="U741" s="55"/>
      <c r="V741" s="55"/>
      <c r="W741" s="61" t="s">
        <v>3584</v>
      </c>
      <c r="X741" s="61" t="s">
        <v>3585</v>
      </c>
      <c r="Y741" s="153"/>
      <c r="Z741" s="166"/>
      <c r="AA741" s="166"/>
      <c r="AB741" s="166"/>
      <c r="AC741" s="166"/>
      <c r="AD741" s="166"/>
      <c r="AE741" s="166"/>
      <c r="AF741" s="166"/>
      <c r="AG741" s="166"/>
      <c r="AH741" s="166"/>
      <c r="AI741" s="166"/>
      <c r="AJ741" s="166"/>
      <c r="AK741" s="166"/>
      <c r="AL741" s="166"/>
      <c r="AM741" s="166"/>
      <c r="AN741" s="166"/>
      <c r="AO741" s="166"/>
      <c r="AP741" s="166"/>
      <c r="AQ741" s="166"/>
      <c r="AR741" s="166"/>
      <c r="AS741" s="166"/>
      <c r="AT741" s="166"/>
      <c r="AU741" s="166"/>
      <c r="AV741" s="166"/>
      <c r="AW741" s="166"/>
      <c r="AX741" s="166"/>
      <c r="AY741" s="166"/>
      <c r="AZ741" s="166"/>
      <c r="BA741" s="166"/>
      <c r="BB741" s="166"/>
      <c r="BC741" s="166"/>
      <c r="BD741" s="166"/>
      <c r="BE741" s="166"/>
      <c r="BF741" s="166"/>
      <c r="BG741" s="166"/>
      <c r="BH741" s="166"/>
      <c r="BI741" s="166"/>
      <c r="BJ741" s="166"/>
      <c r="BK741" s="166"/>
      <c r="BL741" s="166"/>
      <c r="BM741" s="166"/>
    </row>
    <row r="742" ht="22.5" customHeight="1">
      <c r="A742" s="45">
        <v>741.0</v>
      </c>
      <c r="B742" s="45" t="s">
        <v>237</v>
      </c>
      <c r="C742" s="47" t="b">
        <v>1</v>
      </c>
      <c r="D742" s="57"/>
      <c r="E742" s="50" t="s">
        <v>10364</v>
      </c>
      <c r="F742" s="50" t="s">
        <v>10853</v>
      </c>
      <c r="G742" s="50" t="s">
        <v>294</v>
      </c>
      <c r="H742" s="51" t="s">
        <v>10873</v>
      </c>
      <c r="I742" s="45" t="s">
        <v>16214</v>
      </c>
      <c r="K742" s="61" t="s">
        <v>3586</v>
      </c>
      <c r="L742" s="61" t="s">
        <v>3587</v>
      </c>
      <c r="S742" s="55"/>
      <c r="T742" s="57"/>
      <c r="U742" s="55"/>
      <c r="V742" s="55"/>
      <c r="W742" s="61" t="s">
        <v>3588</v>
      </c>
      <c r="X742" s="61" t="s">
        <v>3589</v>
      </c>
      <c r="Y742" s="145"/>
      <c r="Z742" s="166"/>
      <c r="AA742" s="166"/>
      <c r="AB742" s="166"/>
      <c r="AC742" s="166"/>
      <c r="AD742" s="166"/>
      <c r="AE742" s="166"/>
      <c r="AF742" s="166"/>
      <c r="AG742" s="166"/>
      <c r="AH742" s="166"/>
      <c r="AI742" s="166"/>
      <c r="AJ742" s="166"/>
      <c r="AK742" s="166"/>
      <c r="AL742" s="166"/>
      <c r="AM742" s="166"/>
      <c r="AN742" s="166"/>
      <c r="AO742" s="166"/>
      <c r="AP742" s="166"/>
      <c r="AQ742" s="166"/>
      <c r="AR742" s="166"/>
      <c r="AS742" s="166"/>
      <c r="AT742" s="166"/>
      <c r="AU742" s="166"/>
      <c r="AV742" s="166"/>
      <c r="AW742" s="166"/>
      <c r="AX742" s="166"/>
      <c r="AY742" s="166"/>
      <c r="AZ742" s="166"/>
      <c r="BA742" s="166"/>
      <c r="BB742" s="166"/>
      <c r="BC742" s="166"/>
      <c r="BD742" s="166"/>
      <c r="BE742" s="166"/>
      <c r="BF742" s="166"/>
      <c r="BG742" s="166"/>
      <c r="BH742" s="166"/>
      <c r="BI742" s="166"/>
      <c r="BJ742" s="166"/>
      <c r="BK742" s="166"/>
      <c r="BL742" s="166"/>
      <c r="BM742" s="166"/>
    </row>
    <row r="743" ht="22.5" customHeight="1">
      <c r="A743" s="45">
        <v>742.0</v>
      </c>
      <c r="B743" s="45" t="s">
        <v>237</v>
      </c>
      <c r="C743" s="47" t="b">
        <v>1</v>
      </c>
      <c r="D743" s="57"/>
      <c r="E743" s="50" t="s">
        <v>10364</v>
      </c>
      <c r="F743" s="50" t="s">
        <v>10853</v>
      </c>
      <c r="G743" s="50" t="s">
        <v>294</v>
      </c>
      <c r="H743" s="51" t="s">
        <v>10878</v>
      </c>
      <c r="I743" s="45" t="s">
        <v>16215</v>
      </c>
      <c r="K743" s="61" t="s">
        <v>3590</v>
      </c>
      <c r="L743" s="61" t="s">
        <v>3591</v>
      </c>
      <c r="S743" s="55"/>
      <c r="T743" s="57"/>
      <c r="U743" s="55"/>
      <c r="V743" s="55"/>
      <c r="W743" s="61" t="s">
        <v>3592</v>
      </c>
      <c r="X743" s="61" t="s">
        <v>3593</v>
      </c>
      <c r="Y743" s="153"/>
      <c r="Z743" s="166"/>
      <c r="AA743" s="166"/>
      <c r="AB743" s="166"/>
      <c r="AC743" s="166"/>
      <c r="AD743" s="166"/>
      <c r="AE743" s="166"/>
      <c r="AF743" s="166"/>
      <c r="AG743" s="166"/>
      <c r="AH743" s="166"/>
      <c r="AI743" s="166"/>
      <c r="AJ743" s="166"/>
      <c r="AK743" s="166"/>
      <c r="AL743" s="166"/>
      <c r="AM743" s="166"/>
      <c r="AN743" s="166"/>
      <c r="AO743" s="166"/>
      <c r="AP743" s="166"/>
      <c r="AQ743" s="166"/>
      <c r="AR743" s="166"/>
      <c r="AS743" s="166"/>
      <c r="AT743" s="166"/>
      <c r="AU743" s="166"/>
      <c r="AV743" s="166"/>
      <c r="AW743" s="166"/>
      <c r="AX743" s="166"/>
      <c r="AY743" s="166"/>
      <c r="AZ743" s="166"/>
      <c r="BA743" s="166"/>
      <c r="BB743" s="166"/>
      <c r="BC743" s="166"/>
      <c r="BD743" s="166"/>
      <c r="BE743" s="166"/>
      <c r="BF743" s="166"/>
      <c r="BG743" s="166"/>
      <c r="BH743" s="166"/>
      <c r="BI743" s="166"/>
      <c r="BJ743" s="166"/>
      <c r="BK743" s="166"/>
      <c r="BL743" s="166"/>
      <c r="BM743" s="166"/>
    </row>
    <row r="744" ht="22.5" customHeight="1">
      <c r="A744" s="45">
        <v>743.0</v>
      </c>
      <c r="B744" s="45" t="s">
        <v>237</v>
      </c>
      <c r="C744" s="47" t="b">
        <v>1</v>
      </c>
      <c r="D744" s="57"/>
      <c r="E744" s="50" t="s">
        <v>10364</v>
      </c>
      <c r="F744" s="50" t="s">
        <v>10853</v>
      </c>
      <c r="G744" s="50" t="s">
        <v>294</v>
      </c>
      <c r="H744" s="51" t="s">
        <v>10884</v>
      </c>
      <c r="I744" s="45" t="s">
        <v>16216</v>
      </c>
      <c r="K744" s="61" t="s">
        <v>3595</v>
      </c>
      <c r="L744" s="61" t="s">
        <v>3597</v>
      </c>
      <c r="S744" s="55"/>
      <c r="T744" s="57"/>
      <c r="U744" s="55"/>
      <c r="V744" s="55"/>
      <c r="W744" s="61" t="s">
        <v>3598</v>
      </c>
      <c r="X744" s="61" t="s">
        <v>3599</v>
      </c>
      <c r="Y744" s="153"/>
      <c r="Z744" s="166"/>
      <c r="AA744" s="166"/>
      <c r="AB744" s="166"/>
      <c r="AC744" s="166"/>
      <c r="AD744" s="166"/>
      <c r="AE744" s="166"/>
      <c r="AF744" s="166"/>
      <c r="AG744" s="166"/>
      <c r="AH744" s="166"/>
      <c r="AI744" s="166"/>
      <c r="AJ744" s="166"/>
      <c r="AK744" s="166"/>
      <c r="AL744" s="166"/>
      <c r="AM744" s="166"/>
      <c r="AN744" s="166"/>
      <c r="AO744" s="166"/>
      <c r="AP744" s="166"/>
      <c r="AQ744" s="166"/>
      <c r="AR744" s="166"/>
      <c r="AS744" s="166"/>
      <c r="AT744" s="166"/>
      <c r="AU744" s="166"/>
      <c r="AV744" s="166"/>
      <c r="AW744" s="166"/>
      <c r="AX744" s="166"/>
      <c r="AY744" s="166"/>
      <c r="AZ744" s="166"/>
      <c r="BA744" s="166"/>
      <c r="BB744" s="166"/>
      <c r="BC744" s="166"/>
      <c r="BD744" s="166"/>
      <c r="BE744" s="166"/>
      <c r="BF744" s="166"/>
      <c r="BG744" s="166"/>
      <c r="BH744" s="166"/>
      <c r="BI744" s="166"/>
      <c r="BJ744" s="166"/>
      <c r="BK744" s="166"/>
      <c r="BL744" s="166"/>
      <c r="BM744" s="166"/>
    </row>
    <row r="745" ht="22.5" customHeight="1">
      <c r="A745" s="45">
        <v>744.0</v>
      </c>
      <c r="B745" s="45" t="s">
        <v>237</v>
      </c>
      <c r="C745" s="47" t="b">
        <v>1</v>
      </c>
      <c r="D745" s="57"/>
      <c r="E745" s="50" t="s">
        <v>10364</v>
      </c>
      <c r="F745" s="50" t="s">
        <v>10853</v>
      </c>
      <c r="G745" s="50" t="s">
        <v>294</v>
      </c>
      <c r="H745" s="51" t="s">
        <v>10890</v>
      </c>
      <c r="I745" s="45" t="s">
        <v>16217</v>
      </c>
      <c r="K745" s="61" t="s">
        <v>3600</v>
      </c>
      <c r="L745" s="61" t="s">
        <v>3601</v>
      </c>
      <c r="S745" s="55"/>
      <c r="T745" s="57"/>
      <c r="U745" s="55"/>
      <c r="V745" s="55"/>
      <c r="W745" s="61" t="s">
        <v>3602</v>
      </c>
      <c r="X745" s="61" t="s">
        <v>3603</v>
      </c>
      <c r="Y745" s="61" t="s">
        <v>3604</v>
      </c>
      <c r="Z745" s="166"/>
      <c r="AA745" s="166"/>
      <c r="AB745" s="166"/>
      <c r="AC745" s="166"/>
      <c r="AD745" s="166"/>
      <c r="AE745" s="166"/>
      <c r="AF745" s="166"/>
      <c r="AG745" s="166"/>
      <c r="AH745" s="166"/>
      <c r="AI745" s="166"/>
      <c r="AJ745" s="166"/>
      <c r="AK745" s="166"/>
      <c r="AL745" s="166"/>
      <c r="AM745" s="166"/>
      <c r="AN745" s="166"/>
      <c r="AO745" s="166"/>
      <c r="AP745" s="166"/>
      <c r="AQ745" s="166"/>
      <c r="AR745" s="166"/>
      <c r="AS745" s="166"/>
      <c r="AT745" s="166"/>
      <c r="AU745" s="166"/>
      <c r="AV745" s="166"/>
      <c r="AW745" s="166"/>
      <c r="AX745" s="166"/>
      <c r="AY745" s="166"/>
      <c r="AZ745" s="166"/>
      <c r="BA745" s="166"/>
      <c r="BB745" s="166"/>
      <c r="BC745" s="166"/>
      <c r="BD745" s="166"/>
      <c r="BE745" s="166"/>
      <c r="BF745" s="166"/>
      <c r="BG745" s="166"/>
      <c r="BH745" s="166"/>
      <c r="BI745" s="166"/>
      <c r="BJ745" s="166"/>
      <c r="BK745" s="166"/>
      <c r="BL745" s="166"/>
      <c r="BM745" s="166"/>
    </row>
    <row r="746" ht="22.5" customHeight="1">
      <c r="A746" s="45">
        <v>745.0</v>
      </c>
      <c r="B746" s="45" t="s">
        <v>237</v>
      </c>
      <c r="C746" s="47" t="b">
        <v>1</v>
      </c>
      <c r="D746" s="57"/>
      <c r="E746" s="50" t="s">
        <v>10364</v>
      </c>
      <c r="F746" s="50" t="s">
        <v>10853</v>
      </c>
      <c r="G746" s="50" t="s">
        <v>294</v>
      </c>
      <c r="H746" s="51" t="s">
        <v>10897</v>
      </c>
      <c r="I746" s="45" t="s">
        <v>16218</v>
      </c>
      <c r="K746" s="61" t="s">
        <v>3605</v>
      </c>
      <c r="L746" s="61" t="s">
        <v>3606</v>
      </c>
      <c r="S746" s="55"/>
      <c r="T746" s="57"/>
      <c r="U746" s="55"/>
      <c r="V746" s="55"/>
      <c r="W746" s="61" t="s">
        <v>3607</v>
      </c>
      <c r="X746" s="61" t="s">
        <v>3608</v>
      </c>
      <c r="Y746" s="61" t="s">
        <v>3609</v>
      </c>
      <c r="Z746" s="166"/>
      <c r="AA746" s="166"/>
      <c r="AB746" s="166"/>
      <c r="AC746" s="166"/>
      <c r="AD746" s="166"/>
      <c r="AE746" s="166"/>
      <c r="AF746" s="166"/>
      <c r="AG746" s="166"/>
      <c r="AH746" s="166"/>
      <c r="AI746" s="166"/>
      <c r="AJ746" s="166"/>
      <c r="AK746" s="166"/>
      <c r="AL746" s="166"/>
      <c r="AM746" s="166"/>
      <c r="AN746" s="166"/>
      <c r="AO746" s="166"/>
      <c r="AP746" s="166"/>
      <c r="AQ746" s="166"/>
      <c r="AR746" s="166"/>
      <c r="AS746" s="166"/>
      <c r="AT746" s="166"/>
      <c r="AU746" s="166"/>
      <c r="AV746" s="166"/>
      <c r="AW746" s="166"/>
      <c r="AX746" s="166"/>
      <c r="AY746" s="166"/>
      <c r="AZ746" s="166"/>
      <c r="BA746" s="166"/>
      <c r="BB746" s="166"/>
      <c r="BC746" s="166"/>
      <c r="BD746" s="166"/>
      <c r="BE746" s="166"/>
      <c r="BF746" s="166"/>
      <c r="BG746" s="166"/>
      <c r="BH746" s="166"/>
      <c r="BI746" s="166"/>
      <c r="BJ746" s="166"/>
      <c r="BK746" s="166"/>
      <c r="BL746" s="166"/>
      <c r="BM746" s="166"/>
    </row>
    <row r="747" ht="22.5" customHeight="1">
      <c r="A747" s="45">
        <v>746.0</v>
      </c>
      <c r="B747" s="45" t="s">
        <v>237</v>
      </c>
      <c r="C747" s="47" t="b">
        <v>1</v>
      </c>
      <c r="D747" s="57"/>
      <c r="E747" s="50" t="s">
        <v>10364</v>
      </c>
      <c r="F747" s="50" t="s">
        <v>10853</v>
      </c>
      <c r="G747" s="50" t="s">
        <v>294</v>
      </c>
      <c r="H747" s="51" t="s">
        <v>10903</v>
      </c>
      <c r="I747" s="45" t="s">
        <v>16219</v>
      </c>
      <c r="K747" s="61" t="s">
        <v>3610</v>
      </c>
      <c r="L747" s="61" t="s">
        <v>3611</v>
      </c>
      <c r="S747" s="55"/>
      <c r="T747" s="57"/>
      <c r="U747" s="55"/>
      <c r="V747" s="55"/>
      <c r="W747" s="61" t="s">
        <v>3612</v>
      </c>
      <c r="X747" s="61" t="s">
        <v>3613</v>
      </c>
      <c r="Y747" s="145"/>
      <c r="Z747" s="166"/>
      <c r="AA747" s="166"/>
      <c r="AB747" s="166"/>
      <c r="AC747" s="166"/>
      <c r="AD747" s="166"/>
      <c r="AE747" s="166"/>
      <c r="AF747" s="166"/>
      <c r="AG747" s="166"/>
      <c r="AH747" s="166"/>
      <c r="AI747" s="166"/>
      <c r="AJ747" s="166"/>
      <c r="AK747" s="166"/>
      <c r="AL747" s="166"/>
      <c r="AM747" s="166"/>
      <c r="AN747" s="166"/>
      <c r="AO747" s="166"/>
      <c r="AP747" s="166"/>
      <c r="AQ747" s="166"/>
      <c r="AR747" s="166"/>
      <c r="AS747" s="166"/>
      <c r="AT747" s="166"/>
      <c r="AU747" s="166"/>
      <c r="AV747" s="166"/>
      <c r="AW747" s="166"/>
      <c r="AX747" s="166"/>
      <c r="AY747" s="166"/>
      <c r="AZ747" s="166"/>
      <c r="BA747" s="166"/>
      <c r="BB747" s="166"/>
      <c r="BC747" s="166"/>
      <c r="BD747" s="166"/>
      <c r="BE747" s="166"/>
      <c r="BF747" s="166"/>
      <c r="BG747" s="166"/>
      <c r="BH747" s="166"/>
      <c r="BI747" s="166"/>
      <c r="BJ747" s="166"/>
      <c r="BK747" s="166"/>
      <c r="BL747" s="166"/>
      <c r="BM747" s="166"/>
    </row>
    <row r="748" ht="22.5" customHeight="1">
      <c r="A748" s="45">
        <v>747.0</v>
      </c>
      <c r="B748" s="45" t="s">
        <v>237</v>
      </c>
      <c r="C748" s="47" t="b">
        <v>1</v>
      </c>
      <c r="D748" s="57"/>
      <c r="E748" s="50" t="s">
        <v>10364</v>
      </c>
      <c r="F748" s="50" t="s">
        <v>10853</v>
      </c>
      <c r="G748" s="50" t="s">
        <v>294</v>
      </c>
      <c r="H748" s="51" t="s">
        <v>10908</v>
      </c>
      <c r="I748" s="45" t="s">
        <v>16220</v>
      </c>
      <c r="K748" s="61" t="s">
        <v>3614</v>
      </c>
      <c r="L748" s="61" t="s">
        <v>3615</v>
      </c>
      <c r="S748" s="55"/>
      <c r="T748" s="57"/>
      <c r="U748" s="55"/>
      <c r="V748" s="55"/>
      <c r="W748" s="61" t="s">
        <v>3616</v>
      </c>
      <c r="X748" s="61" t="s">
        <v>3617</v>
      </c>
      <c r="Y748" s="153"/>
      <c r="Z748" s="166"/>
      <c r="AA748" s="166"/>
      <c r="AB748" s="166"/>
      <c r="AC748" s="166"/>
      <c r="AD748" s="166"/>
      <c r="AE748" s="166"/>
      <c r="AF748" s="166"/>
      <c r="AG748" s="166"/>
      <c r="AH748" s="166"/>
      <c r="AI748" s="166"/>
      <c r="AJ748" s="166"/>
      <c r="AK748" s="166"/>
      <c r="AL748" s="166"/>
      <c r="AM748" s="166"/>
      <c r="AN748" s="166"/>
      <c r="AO748" s="166"/>
      <c r="AP748" s="166"/>
      <c r="AQ748" s="166"/>
      <c r="AR748" s="166"/>
      <c r="AS748" s="166"/>
      <c r="AT748" s="166"/>
      <c r="AU748" s="166"/>
      <c r="AV748" s="166"/>
      <c r="AW748" s="166"/>
      <c r="AX748" s="166"/>
      <c r="AY748" s="166"/>
      <c r="AZ748" s="166"/>
      <c r="BA748" s="166"/>
      <c r="BB748" s="166"/>
      <c r="BC748" s="166"/>
      <c r="BD748" s="166"/>
      <c r="BE748" s="166"/>
      <c r="BF748" s="166"/>
      <c r="BG748" s="166"/>
      <c r="BH748" s="166"/>
      <c r="BI748" s="166"/>
      <c r="BJ748" s="166"/>
      <c r="BK748" s="166"/>
      <c r="BL748" s="166"/>
      <c r="BM748" s="166"/>
    </row>
    <row r="749" ht="22.5" customHeight="1">
      <c r="A749" s="45">
        <v>748.0</v>
      </c>
      <c r="B749" s="45" t="s">
        <v>237</v>
      </c>
      <c r="C749" s="47" t="b">
        <v>1</v>
      </c>
      <c r="D749" s="57"/>
      <c r="E749" s="50" t="s">
        <v>10364</v>
      </c>
      <c r="F749" s="50" t="s">
        <v>10853</v>
      </c>
      <c r="G749" s="50" t="s">
        <v>294</v>
      </c>
      <c r="H749" s="51" t="s">
        <v>10913</v>
      </c>
      <c r="I749" s="45" t="s">
        <v>16221</v>
      </c>
      <c r="K749" s="61" t="s">
        <v>3618</v>
      </c>
      <c r="L749" s="61" t="s">
        <v>3619</v>
      </c>
      <c r="S749" s="55"/>
      <c r="T749" s="57"/>
      <c r="U749" s="55"/>
      <c r="V749" s="55"/>
      <c r="W749" s="61" t="s">
        <v>3620</v>
      </c>
      <c r="X749" s="61" t="s">
        <v>3621</v>
      </c>
      <c r="Y749" s="61" t="s">
        <v>3622</v>
      </c>
      <c r="Z749" s="166"/>
      <c r="AA749" s="166"/>
      <c r="AB749" s="166"/>
      <c r="AC749" s="166"/>
      <c r="AD749" s="166"/>
      <c r="AE749" s="166"/>
      <c r="AF749" s="166"/>
      <c r="AG749" s="166"/>
      <c r="AH749" s="166"/>
      <c r="AI749" s="166"/>
      <c r="AJ749" s="166"/>
      <c r="AK749" s="166"/>
      <c r="AL749" s="166"/>
      <c r="AM749" s="166"/>
      <c r="AN749" s="166"/>
      <c r="AO749" s="166"/>
      <c r="AP749" s="166"/>
      <c r="AQ749" s="166"/>
      <c r="AR749" s="166"/>
      <c r="AS749" s="166"/>
      <c r="AT749" s="166"/>
      <c r="AU749" s="166"/>
      <c r="AV749" s="166"/>
      <c r="AW749" s="166"/>
      <c r="AX749" s="166"/>
      <c r="AY749" s="166"/>
      <c r="AZ749" s="166"/>
      <c r="BA749" s="166"/>
      <c r="BB749" s="166"/>
      <c r="BC749" s="166"/>
      <c r="BD749" s="166"/>
      <c r="BE749" s="166"/>
      <c r="BF749" s="166"/>
      <c r="BG749" s="166"/>
      <c r="BH749" s="166"/>
      <c r="BI749" s="166"/>
      <c r="BJ749" s="166"/>
      <c r="BK749" s="166"/>
      <c r="BL749" s="166"/>
      <c r="BM749" s="166"/>
    </row>
    <row r="750" ht="22.5" customHeight="1">
      <c r="A750" s="45">
        <v>749.0</v>
      </c>
      <c r="B750" s="45" t="s">
        <v>237</v>
      </c>
      <c r="C750" s="47" t="b">
        <v>1</v>
      </c>
      <c r="D750" s="57"/>
      <c r="E750" s="50" t="s">
        <v>10364</v>
      </c>
      <c r="F750" s="50" t="s">
        <v>10853</v>
      </c>
      <c r="G750" s="50" t="s">
        <v>294</v>
      </c>
      <c r="H750" s="51" t="s">
        <v>10920</v>
      </c>
      <c r="I750" s="45" t="s">
        <v>16222</v>
      </c>
      <c r="K750" s="61" t="s">
        <v>3623</v>
      </c>
      <c r="L750" s="61" t="s">
        <v>3624</v>
      </c>
      <c r="S750" s="55"/>
      <c r="T750" s="57"/>
      <c r="U750" s="55"/>
      <c r="V750" s="55"/>
      <c r="W750" s="61" t="s">
        <v>3625</v>
      </c>
      <c r="X750" s="61" t="s">
        <v>3626</v>
      </c>
      <c r="Y750" s="61" t="s">
        <v>3627</v>
      </c>
      <c r="Z750" s="166"/>
      <c r="AA750" s="166"/>
      <c r="AB750" s="166"/>
      <c r="AC750" s="166"/>
      <c r="AD750" s="166"/>
      <c r="AE750" s="166"/>
      <c r="AF750" s="166"/>
      <c r="AG750" s="166"/>
      <c r="AH750" s="166"/>
      <c r="AI750" s="166"/>
      <c r="AJ750" s="166"/>
      <c r="AK750" s="166"/>
      <c r="AL750" s="166"/>
      <c r="AM750" s="166"/>
      <c r="AN750" s="166"/>
      <c r="AO750" s="166"/>
      <c r="AP750" s="166"/>
      <c r="AQ750" s="166"/>
      <c r="AR750" s="166"/>
      <c r="AS750" s="166"/>
      <c r="AT750" s="166"/>
      <c r="AU750" s="166"/>
      <c r="AV750" s="166"/>
      <c r="AW750" s="166"/>
      <c r="AX750" s="166"/>
      <c r="AY750" s="166"/>
      <c r="AZ750" s="166"/>
      <c r="BA750" s="166"/>
      <c r="BB750" s="166"/>
      <c r="BC750" s="166"/>
      <c r="BD750" s="166"/>
      <c r="BE750" s="166"/>
      <c r="BF750" s="166"/>
      <c r="BG750" s="166"/>
      <c r="BH750" s="166"/>
      <c r="BI750" s="166"/>
      <c r="BJ750" s="166"/>
      <c r="BK750" s="166"/>
      <c r="BL750" s="166"/>
      <c r="BM750" s="166"/>
    </row>
    <row r="751" ht="22.5" customHeight="1">
      <c r="A751" s="45">
        <v>750.0</v>
      </c>
      <c r="B751" s="45" t="s">
        <v>237</v>
      </c>
      <c r="C751" s="47" t="b">
        <v>1</v>
      </c>
      <c r="D751" s="57"/>
      <c r="E751" s="50" t="s">
        <v>10364</v>
      </c>
      <c r="F751" s="50" t="s">
        <v>10853</v>
      </c>
      <c r="G751" s="50" t="s">
        <v>294</v>
      </c>
      <c r="H751" s="51" t="s">
        <v>10926</v>
      </c>
      <c r="I751" s="45" t="s">
        <v>16223</v>
      </c>
      <c r="K751" s="61" t="s">
        <v>3628</v>
      </c>
      <c r="L751" s="61" t="s">
        <v>3629</v>
      </c>
      <c r="S751" s="55"/>
      <c r="T751" s="57"/>
      <c r="U751" s="55"/>
      <c r="V751" s="55"/>
      <c r="W751" s="61" t="s">
        <v>3630</v>
      </c>
      <c r="X751" s="61" t="s">
        <v>3631</v>
      </c>
      <c r="Y751" s="153"/>
      <c r="Z751" s="166"/>
      <c r="AA751" s="166"/>
      <c r="AB751" s="166"/>
      <c r="AC751" s="166"/>
      <c r="AD751" s="166"/>
      <c r="AE751" s="166"/>
      <c r="AF751" s="166"/>
      <c r="AG751" s="166"/>
      <c r="AH751" s="166"/>
      <c r="AI751" s="166"/>
      <c r="AJ751" s="166"/>
      <c r="AK751" s="166"/>
      <c r="AL751" s="166"/>
      <c r="AM751" s="166"/>
      <c r="AN751" s="166"/>
      <c r="AO751" s="166"/>
      <c r="AP751" s="166"/>
      <c r="AQ751" s="166"/>
      <c r="AR751" s="166"/>
      <c r="AS751" s="166"/>
      <c r="AT751" s="166"/>
      <c r="AU751" s="166"/>
      <c r="AV751" s="166"/>
      <c r="AW751" s="166"/>
      <c r="AX751" s="166"/>
      <c r="AY751" s="166"/>
      <c r="AZ751" s="166"/>
      <c r="BA751" s="166"/>
      <c r="BB751" s="166"/>
      <c r="BC751" s="166"/>
      <c r="BD751" s="166"/>
      <c r="BE751" s="166"/>
      <c r="BF751" s="166"/>
      <c r="BG751" s="166"/>
      <c r="BH751" s="166"/>
      <c r="BI751" s="166"/>
      <c r="BJ751" s="166"/>
      <c r="BK751" s="166"/>
      <c r="BL751" s="166"/>
      <c r="BM751" s="166"/>
    </row>
    <row r="752" ht="22.5" customHeight="1">
      <c r="A752" s="45">
        <v>751.0</v>
      </c>
      <c r="B752" s="45" t="s">
        <v>237</v>
      </c>
      <c r="C752" s="47" t="b">
        <v>1</v>
      </c>
      <c r="D752" s="57"/>
      <c r="E752" s="50" t="s">
        <v>10364</v>
      </c>
      <c r="F752" s="50" t="s">
        <v>10853</v>
      </c>
      <c r="G752" s="50" t="s">
        <v>294</v>
      </c>
      <c r="H752" s="51" t="s">
        <v>10931</v>
      </c>
      <c r="I752" s="45" t="s">
        <v>16214</v>
      </c>
      <c r="K752" s="61" t="s">
        <v>3586</v>
      </c>
      <c r="L752" s="61" t="s">
        <v>3632</v>
      </c>
      <c r="S752" s="55"/>
      <c r="T752" s="57"/>
      <c r="U752" s="55"/>
      <c r="V752" s="55"/>
      <c r="W752" s="61" t="s">
        <v>3633</v>
      </c>
      <c r="X752" s="61" t="s">
        <v>3634</v>
      </c>
      <c r="Y752" s="61" t="s">
        <v>3635</v>
      </c>
      <c r="Z752" s="166"/>
      <c r="AA752" s="166"/>
      <c r="AB752" s="166"/>
      <c r="AC752" s="166"/>
      <c r="AD752" s="166"/>
      <c r="AE752" s="166"/>
      <c r="AF752" s="166"/>
      <c r="AG752" s="166"/>
      <c r="AH752" s="166"/>
      <c r="AI752" s="166"/>
      <c r="AJ752" s="166"/>
      <c r="AK752" s="166"/>
      <c r="AL752" s="166"/>
      <c r="AM752" s="166"/>
      <c r="AN752" s="166"/>
      <c r="AO752" s="166"/>
      <c r="AP752" s="166"/>
      <c r="AQ752" s="166"/>
      <c r="AR752" s="166"/>
      <c r="AS752" s="166"/>
      <c r="AT752" s="166"/>
      <c r="AU752" s="166"/>
      <c r="AV752" s="166"/>
      <c r="AW752" s="166"/>
      <c r="AX752" s="166"/>
      <c r="AY752" s="166"/>
      <c r="AZ752" s="166"/>
      <c r="BA752" s="166"/>
      <c r="BB752" s="166"/>
      <c r="BC752" s="166"/>
      <c r="BD752" s="166"/>
      <c r="BE752" s="166"/>
      <c r="BF752" s="166"/>
      <c r="BG752" s="166"/>
      <c r="BH752" s="166"/>
      <c r="BI752" s="166"/>
      <c r="BJ752" s="166"/>
      <c r="BK752" s="166"/>
      <c r="BL752" s="166"/>
      <c r="BM752" s="166"/>
    </row>
    <row r="753" ht="22.5" customHeight="1">
      <c r="A753" s="45">
        <v>752.0</v>
      </c>
      <c r="B753" s="45" t="s">
        <v>237</v>
      </c>
      <c r="C753" s="47" t="b">
        <v>1</v>
      </c>
      <c r="D753" s="57"/>
      <c r="E753" s="50" t="s">
        <v>10364</v>
      </c>
      <c r="F753" s="50" t="s">
        <v>10853</v>
      </c>
      <c r="G753" s="50" t="s">
        <v>2747</v>
      </c>
      <c r="H753" s="51" t="s">
        <v>10936</v>
      </c>
      <c r="I753" s="45" t="s">
        <v>16224</v>
      </c>
      <c r="K753" s="61" t="s">
        <v>3636</v>
      </c>
      <c r="L753" s="61" t="s">
        <v>3637</v>
      </c>
      <c r="S753" s="55"/>
      <c r="T753" s="57"/>
      <c r="U753" s="55"/>
      <c r="V753" s="55"/>
      <c r="W753" s="61" t="s">
        <v>3638</v>
      </c>
      <c r="X753" s="61" t="s">
        <v>3639</v>
      </c>
      <c r="Y753" s="153"/>
      <c r="Z753" s="166"/>
      <c r="AA753" s="166"/>
      <c r="AB753" s="166"/>
      <c r="AC753" s="166"/>
      <c r="AD753" s="166"/>
      <c r="AE753" s="166"/>
      <c r="AF753" s="166"/>
      <c r="AG753" s="166"/>
      <c r="AH753" s="166"/>
      <c r="AI753" s="166"/>
      <c r="AJ753" s="166"/>
      <c r="AK753" s="166"/>
      <c r="AL753" s="166"/>
      <c r="AM753" s="166"/>
      <c r="AN753" s="166"/>
      <c r="AO753" s="166"/>
      <c r="AP753" s="166"/>
      <c r="AQ753" s="166"/>
      <c r="AR753" s="166"/>
      <c r="AS753" s="166"/>
      <c r="AT753" s="166"/>
      <c r="AU753" s="166"/>
      <c r="AV753" s="166"/>
      <c r="AW753" s="166"/>
      <c r="AX753" s="166"/>
      <c r="AY753" s="166"/>
      <c r="AZ753" s="166"/>
      <c r="BA753" s="166"/>
      <c r="BB753" s="166"/>
      <c r="BC753" s="166"/>
      <c r="BD753" s="166"/>
      <c r="BE753" s="166"/>
      <c r="BF753" s="166"/>
      <c r="BG753" s="166"/>
      <c r="BH753" s="166"/>
      <c r="BI753" s="166"/>
      <c r="BJ753" s="166"/>
      <c r="BK753" s="166"/>
      <c r="BL753" s="166"/>
      <c r="BM753" s="166"/>
    </row>
    <row r="754" ht="22.5" customHeight="1">
      <c r="A754" s="45">
        <v>753.0</v>
      </c>
      <c r="B754" s="45" t="s">
        <v>237</v>
      </c>
      <c r="C754" s="47" t="b">
        <v>1</v>
      </c>
      <c r="D754" s="57"/>
      <c r="E754" s="50" t="s">
        <v>10364</v>
      </c>
      <c r="F754" s="50" t="s">
        <v>10853</v>
      </c>
      <c r="G754" s="50" t="s">
        <v>6144</v>
      </c>
      <c r="H754" s="51" t="s">
        <v>10942</v>
      </c>
      <c r="I754" s="45" t="s">
        <v>16225</v>
      </c>
      <c r="K754" s="61" t="s">
        <v>3640</v>
      </c>
      <c r="L754" s="61" t="s">
        <v>3641</v>
      </c>
      <c r="S754" s="55"/>
      <c r="T754" s="57"/>
      <c r="U754" s="55"/>
      <c r="V754" s="55"/>
      <c r="W754" s="61" t="s">
        <v>3642</v>
      </c>
      <c r="X754" s="61" t="s">
        <v>3643</v>
      </c>
      <c r="Y754" s="153"/>
      <c r="Z754" s="166"/>
      <c r="AA754" s="166"/>
      <c r="AB754" s="166"/>
      <c r="AC754" s="166"/>
      <c r="AD754" s="166"/>
      <c r="AE754" s="166"/>
      <c r="AF754" s="166"/>
      <c r="AG754" s="166"/>
      <c r="AH754" s="166"/>
      <c r="AI754" s="166"/>
      <c r="AJ754" s="166"/>
      <c r="AK754" s="166"/>
      <c r="AL754" s="166"/>
      <c r="AM754" s="166"/>
      <c r="AN754" s="166"/>
      <c r="AO754" s="166"/>
      <c r="AP754" s="166"/>
      <c r="AQ754" s="166"/>
      <c r="AR754" s="166"/>
      <c r="AS754" s="166"/>
      <c r="AT754" s="166"/>
      <c r="AU754" s="166"/>
      <c r="AV754" s="166"/>
      <c r="AW754" s="166"/>
      <c r="AX754" s="166"/>
      <c r="AY754" s="166"/>
      <c r="AZ754" s="166"/>
      <c r="BA754" s="166"/>
      <c r="BB754" s="166"/>
      <c r="BC754" s="166"/>
      <c r="BD754" s="166"/>
      <c r="BE754" s="166"/>
      <c r="BF754" s="166"/>
      <c r="BG754" s="166"/>
      <c r="BH754" s="166"/>
      <c r="BI754" s="166"/>
      <c r="BJ754" s="166"/>
      <c r="BK754" s="166"/>
      <c r="BL754" s="166"/>
      <c r="BM754" s="166"/>
    </row>
    <row r="755" ht="22.5" customHeight="1">
      <c r="A755" s="45">
        <v>754.0</v>
      </c>
      <c r="B755" s="45" t="s">
        <v>237</v>
      </c>
      <c r="C755" s="47" t="b">
        <v>1</v>
      </c>
      <c r="D755" s="57"/>
      <c r="E755" s="50" t="s">
        <v>10364</v>
      </c>
      <c r="F755" s="50" t="s">
        <v>10853</v>
      </c>
      <c r="G755" s="50" t="s">
        <v>6144</v>
      </c>
      <c r="H755" s="51" t="s">
        <v>10947</v>
      </c>
      <c r="I755" s="45" t="s">
        <v>16226</v>
      </c>
      <c r="K755" s="61" t="s">
        <v>3644</v>
      </c>
      <c r="L755" s="61" t="s">
        <v>3645</v>
      </c>
      <c r="S755" s="55"/>
      <c r="T755" s="57"/>
      <c r="U755" s="55"/>
      <c r="V755" s="55"/>
      <c r="W755" s="61" t="s">
        <v>3646</v>
      </c>
      <c r="X755" s="61" t="s">
        <v>3647</v>
      </c>
      <c r="Y755" s="145"/>
      <c r="Z755" s="166"/>
      <c r="AA755" s="166"/>
      <c r="AB755" s="166"/>
      <c r="AC755" s="166"/>
      <c r="AD755" s="166"/>
      <c r="AE755" s="166"/>
      <c r="AF755" s="166"/>
      <c r="AG755" s="166"/>
      <c r="AH755" s="166"/>
      <c r="AI755" s="166"/>
      <c r="AJ755" s="166"/>
      <c r="AK755" s="166"/>
      <c r="AL755" s="166"/>
      <c r="AM755" s="166"/>
      <c r="AN755" s="166"/>
      <c r="AO755" s="166"/>
      <c r="AP755" s="166"/>
      <c r="AQ755" s="166"/>
      <c r="AR755" s="166"/>
      <c r="AS755" s="166"/>
      <c r="AT755" s="166"/>
      <c r="AU755" s="166"/>
      <c r="AV755" s="166"/>
      <c r="AW755" s="166"/>
      <c r="AX755" s="166"/>
      <c r="AY755" s="166"/>
      <c r="AZ755" s="166"/>
      <c r="BA755" s="166"/>
      <c r="BB755" s="166"/>
      <c r="BC755" s="166"/>
      <c r="BD755" s="166"/>
      <c r="BE755" s="166"/>
      <c r="BF755" s="166"/>
      <c r="BG755" s="166"/>
      <c r="BH755" s="166"/>
      <c r="BI755" s="166"/>
      <c r="BJ755" s="166"/>
      <c r="BK755" s="166"/>
      <c r="BL755" s="166"/>
      <c r="BM755" s="166"/>
    </row>
    <row r="756" ht="22.5" customHeight="1">
      <c r="A756" s="45">
        <v>755.0</v>
      </c>
      <c r="B756" s="45" t="s">
        <v>237</v>
      </c>
      <c r="C756" s="47" t="b">
        <v>1</v>
      </c>
      <c r="D756" s="57"/>
      <c r="E756" s="50" t="s">
        <v>10364</v>
      </c>
      <c r="F756" s="50" t="s">
        <v>10853</v>
      </c>
      <c r="G756" s="50" t="s">
        <v>489</v>
      </c>
      <c r="H756" s="51" t="s">
        <v>10953</v>
      </c>
      <c r="I756" s="45" t="s">
        <v>16227</v>
      </c>
      <c r="K756" s="61" t="s">
        <v>3648</v>
      </c>
      <c r="L756" s="61" t="s">
        <v>3649</v>
      </c>
      <c r="S756" s="55"/>
      <c r="T756" s="57"/>
      <c r="U756" s="55"/>
      <c r="V756" s="55"/>
      <c r="W756" s="61" t="s">
        <v>3650</v>
      </c>
      <c r="X756" s="61" t="s">
        <v>3608</v>
      </c>
      <c r="Y756" s="61" t="s">
        <v>3651</v>
      </c>
      <c r="Z756" s="166"/>
      <c r="AA756" s="166"/>
      <c r="AB756" s="166"/>
      <c r="AC756" s="166"/>
      <c r="AD756" s="166"/>
      <c r="AE756" s="166"/>
      <c r="AF756" s="166"/>
      <c r="AG756" s="166"/>
      <c r="AH756" s="166"/>
      <c r="AI756" s="166"/>
      <c r="AJ756" s="166"/>
      <c r="AK756" s="166"/>
      <c r="AL756" s="166"/>
      <c r="AM756" s="166"/>
      <c r="AN756" s="166"/>
      <c r="AO756" s="166"/>
      <c r="AP756" s="166"/>
      <c r="AQ756" s="166"/>
      <c r="AR756" s="166"/>
      <c r="AS756" s="166"/>
      <c r="AT756" s="166"/>
      <c r="AU756" s="166"/>
      <c r="AV756" s="166"/>
      <c r="AW756" s="166"/>
      <c r="AX756" s="166"/>
      <c r="AY756" s="166"/>
      <c r="AZ756" s="166"/>
      <c r="BA756" s="166"/>
      <c r="BB756" s="166"/>
      <c r="BC756" s="166"/>
      <c r="BD756" s="166"/>
      <c r="BE756" s="166"/>
      <c r="BF756" s="166"/>
      <c r="BG756" s="166"/>
      <c r="BH756" s="166"/>
      <c r="BI756" s="166"/>
      <c r="BJ756" s="166"/>
      <c r="BK756" s="166"/>
      <c r="BL756" s="166"/>
      <c r="BM756" s="166"/>
    </row>
    <row r="757" ht="22.5" customHeight="1">
      <c r="A757" s="45">
        <v>756.0</v>
      </c>
      <c r="B757" s="45" t="s">
        <v>237</v>
      </c>
      <c r="C757" s="47" t="b">
        <v>1</v>
      </c>
      <c r="D757" s="57"/>
      <c r="E757" s="50" t="s">
        <v>10364</v>
      </c>
      <c r="F757" s="50" t="s">
        <v>10853</v>
      </c>
      <c r="G757" s="50" t="s">
        <v>489</v>
      </c>
      <c r="H757" s="51" t="s">
        <v>10958</v>
      </c>
      <c r="I757" s="45" t="s">
        <v>16228</v>
      </c>
      <c r="K757" s="61" t="s">
        <v>3654</v>
      </c>
      <c r="L757" s="61" t="s">
        <v>3655</v>
      </c>
      <c r="S757" s="55"/>
      <c r="T757" s="57"/>
      <c r="U757" s="55"/>
      <c r="V757" s="55"/>
      <c r="W757" s="61" t="s">
        <v>3656</v>
      </c>
      <c r="X757" s="61" t="s">
        <v>3657</v>
      </c>
      <c r="Y757" s="61" t="s">
        <v>3658</v>
      </c>
      <c r="Z757" s="166"/>
      <c r="AA757" s="166"/>
      <c r="AB757" s="166"/>
      <c r="AC757" s="166"/>
      <c r="AD757" s="166"/>
      <c r="AE757" s="166"/>
      <c r="AF757" s="166"/>
      <c r="AG757" s="166"/>
      <c r="AH757" s="166"/>
      <c r="AI757" s="166"/>
      <c r="AJ757" s="166"/>
      <c r="AK757" s="166"/>
      <c r="AL757" s="166"/>
      <c r="AM757" s="166"/>
      <c r="AN757" s="166"/>
      <c r="AO757" s="166"/>
      <c r="AP757" s="166"/>
      <c r="AQ757" s="166"/>
      <c r="AR757" s="166"/>
      <c r="AS757" s="166"/>
      <c r="AT757" s="166"/>
      <c r="AU757" s="166"/>
      <c r="AV757" s="166"/>
      <c r="AW757" s="166"/>
      <c r="AX757" s="166"/>
      <c r="AY757" s="166"/>
      <c r="AZ757" s="166"/>
      <c r="BA757" s="166"/>
      <c r="BB757" s="166"/>
      <c r="BC757" s="166"/>
      <c r="BD757" s="166"/>
      <c r="BE757" s="166"/>
      <c r="BF757" s="166"/>
      <c r="BG757" s="166"/>
      <c r="BH757" s="166"/>
      <c r="BI757" s="166"/>
      <c r="BJ757" s="166"/>
      <c r="BK757" s="166"/>
      <c r="BL757" s="166"/>
      <c r="BM757" s="166"/>
    </row>
    <row r="758" ht="22.5" customHeight="1">
      <c r="A758" s="45">
        <v>757.0</v>
      </c>
      <c r="B758" s="45" t="s">
        <v>237</v>
      </c>
      <c r="C758" s="47" t="b">
        <v>1</v>
      </c>
      <c r="D758" s="57"/>
      <c r="E758" s="50" t="s">
        <v>10364</v>
      </c>
      <c r="F758" s="50" t="s">
        <v>10853</v>
      </c>
      <c r="G758" s="50" t="s">
        <v>489</v>
      </c>
      <c r="H758" s="51" t="s">
        <v>10965</v>
      </c>
      <c r="I758" s="45" t="s">
        <v>16229</v>
      </c>
      <c r="K758" s="61" t="s">
        <v>3659</v>
      </c>
      <c r="L758" s="61" t="s">
        <v>3660</v>
      </c>
      <c r="S758" s="55"/>
      <c r="T758" s="57"/>
      <c r="U758" s="55"/>
      <c r="V758" s="55"/>
      <c r="W758" s="61" t="s">
        <v>3661</v>
      </c>
      <c r="X758" s="61" t="s">
        <v>3662</v>
      </c>
      <c r="Y758" s="61" t="s">
        <v>3663</v>
      </c>
      <c r="Z758" s="166"/>
      <c r="AA758" s="166"/>
      <c r="AB758" s="166"/>
      <c r="AC758" s="166"/>
      <c r="AD758" s="166"/>
      <c r="AE758" s="166"/>
      <c r="AF758" s="166"/>
      <c r="AG758" s="166"/>
      <c r="AH758" s="166"/>
      <c r="AI758" s="166"/>
      <c r="AJ758" s="166"/>
      <c r="AK758" s="166"/>
      <c r="AL758" s="166"/>
      <c r="AM758" s="166"/>
      <c r="AN758" s="166"/>
      <c r="AO758" s="166"/>
      <c r="AP758" s="166"/>
      <c r="AQ758" s="166"/>
      <c r="AR758" s="166"/>
      <c r="AS758" s="166"/>
      <c r="AT758" s="166"/>
      <c r="AU758" s="166"/>
      <c r="AV758" s="166"/>
      <c r="AW758" s="166"/>
      <c r="AX758" s="166"/>
      <c r="AY758" s="166"/>
      <c r="AZ758" s="166"/>
      <c r="BA758" s="166"/>
      <c r="BB758" s="166"/>
      <c r="BC758" s="166"/>
      <c r="BD758" s="166"/>
      <c r="BE758" s="166"/>
      <c r="BF758" s="166"/>
      <c r="BG758" s="166"/>
      <c r="BH758" s="166"/>
      <c r="BI758" s="166"/>
      <c r="BJ758" s="166"/>
      <c r="BK758" s="166"/>
      <c r="BL758" s="166"/>
      <c r="BM758" s="166"/>
    </row>
    <row r="759" ht="22.5" customHeight="1">
      <c r="A759" s="45">
        <v>758.0</v>
      </c>
      <c r="B759" s="45" t="s">
        <v>237</v>
      </c>
      <c r="C759" s="47" t="b">
        <v>1</v>
      </c>
      <c r="D759" s="57"/>
      <c r="E759" s="50" t="s">
        <v>10364</v>
      </c>
      <c r="F759" s="50" t="s">
        <v>10853</v>
      </c>
      <c r="G759" s="50" t="s">
        <v>489</v>
      </c>
      <c r="H759" s="51" t="s">
        <v>10971</v>
      </c>
      <c r="I759" s="45" t="s">
        <v>6032</v>
      </c>
      <c r="K759" s="61" t="s">
        <v>3664</v>
      </c>
      <c r="L759" s="61" t="s">
        <v>3665</v>
      </c>
      <c r="S759" s="55"/>
      <c r="T759" s="57"/>
      <c r="U759" s="55"/>
      <c r="V759" s="55"/>
      <c r="W759" s="61" t="s">
        <v>3666</v>
      </c>
      <c r="X759" s="61" t="s">
        <v>3667</v>
      </c>
      <c r="Y759" s="153"/>
      <c r="Z759" s="166"/>
      <c r="AA759" s="166"/>
      <c r="AB759" s="166"/>
      <c r="AC759" s="166"/>
      <c r="AD759" s="166"/>
      <c r="AE759" s="166"/>
      <c r="AF759" s="166"/>
      <c r="AG759" s="166"/>
      <c r="AH759" s="166"/>
      <c r="AI759" s="166"/>
      <c r="AJ759" s="166"/>
      <c r="AK759" s="166"/>
      <c r="AL759" s="166"/>
      <c r="AM759" s="166"/>
      <c r="AN759" s="166"/>
      <c r="AO759" s="166"/>
      <c r="AP759" s="166"/>
      <c r="AQ759" s="166"/>
      <c r="AR759" s="166"/>
      <c r="AS759" s="166"/>
      <c r="AT759" s="166"/>
      <c r="AU759" s="166"/>
      <c r="AV759" s="166"/>
      <c r="AW759" s="166"/>
      <c r="AX759" s="166"/>
      <c r="AY759" s="166"/>
      <c r="AZ759" s="166"/>
      <c r="BA759" s="166"/>
      <c r="BB759" s="166"/>
      <c r="BC759" s="166"/>
      <c r="BD759" s="166"/>
      <c r="BE759" s="166"/>
      <c r="BF759" s="166"/>
      <c r="BG759" s="166"/>
      <c r="BH759" s="166"/>
      <c r="BI759" s="166"/>
      <c r="BJ759" s="166"/>
      <c r="BK759" s="166"/>
      <c r="BL759" s="166"/>
      <c r="BM759" s="166"/>
    </row>
    <row r="760" ht="22.5" customHeight="1">
      <c r="A760" s="45">
        <v>759.0</v>
      </c>
      <c r="B760" s="45" t="s">
        <v>237</v>
      </c>
      <c r="C760" s="47" t="b">
        <v>1</v>
      </c>
      <c r="D760" s="57"/>
      <c r="E760" s="50" t="s">
        <v>10364</v>
      </c>
      <c r="F760" s="50" t="s">
        <v>10853</v>
      </c>
      <c r="G760" s="50" t="s">
        <v>556</v>
      </c>
      <c r="H760" s="51" t="s">
        <v>10975</v>
      </c>
      <c r="I760" s="45" t="s">
        <v>16230</v>
      </c>
      <c r="K760" s="61" t="s">
        <v>3668</v>
      </c>
      <c r="L760" s="61" t="s">
        <v>3669</v>
      </c>
      <c r="S760" s="55"/>
      <c r="T760" s="57"/>
      <c r="U760" s="55"/>
      <c r="V760" s="55"/>
      <c r="W760" s="61" t="s">
        <v>3670</v>
      </c>
      <c r="X760" s="61" t="s">
        <v>3671</v>
      </c>
      <c r="Y760" s="61" t="s">
        <v>3672</v>
      </c>
      <c r="Z760" s="166"/>
      <c r="AA760" s="166"/>
      <c r="AB760" s="166"/>
      <c r="AC760" s="166"/>
      <c r="AD760" s="166"/>
      <c r="AE760" s="166"/>
      <c r="AF760" s="166"/>
      <c r="AG760" s="166"/>
      <c r="AH760" s="166"/>
      <c r="AI760" s="166"/>
      <c r="AJ760" s="166"/>
      <c r="AK760" s="166"/>
      <c r="AL760" s="166"/>
      <c r="AM760" s="166"/>
      <c r="AN760" s="166"/>
      <c r="AO760" s="166"/>
      <c r="AP760" s="166"/>
      <c r="AQ760" s="166"/>
      <c r="AR760" s="166"/>
      <c r="AS760" s="166"/>
      <c r="AT760" s="166"/>
      <c r="AU760" s="166"/>
      <c r="AV760" s="166"/>
      <c r="AW760" s="166"/>
      <c r="AX760" s="166"/>
      <c r="AY760" s="166"/>
      <c r="AZ760" s="166"/>
      <c r="BA760" s="166"/>
      <c r="BB760" s="166"/>
      <c r="BC760" s="166"/>
      <c r="BD760" s="166"/>
      <c r="BE760" s="166"/>
      <c r="BF760" s="166"/>
      <c r="BG760" s="166"/>
      <c r="BH760" s="166"/>
      <c r="BI760" s="166"/>
      <c r="BJ760" s="166"/>
      <c r="BK760" s="166"/>
      <c r="BL760" s="166"/>
      <c r="BM760" s="166"/>
    </row>
    <row r="761" ht="22.5" customHeight="1">
      <c r="A761" s="45">
        <v>760.0</v>
      </c>
      <c r="B761" s="45" t="s">
        <v>237</v>
      </c>
      <c r="C761" s="47" t="b">
        <v>1</v>
      </c>
      <c r="D761" s="57"/>
      <c r="E761" s="50" t="s">
        <v>10364</v>
      </c>
      <c r="F761" s="50" t="s">
        <v>10853</v>
      </c>
      <c r="G761" s="50" t="s">
        <v>556</v>
      </c>
      <c r="H761" s="51" t="s">
        <v>10982</v>
      </c>
      <c r="I761" s="45" t="s">
        <v>16231</v>
      </c>
      <c r="K761" s="61" t="s">
        <v>3673</v>
      </c>
      <c r="L761" s="61" t="s">
        <v>3674</v>
      </c>
      <c r="S761" s="55"/>
      <c r="T761" s="57"/>
      <c r="U761" s="55"/>
      <c r="V761" s="55"/>
      <c r="W761" s="61" t="s">
        <v>3675</v>
      </c>
      <c r="X761" s="61" t="s">
        <v>3676</v>
      </c>
      <c r="Y761" s="61" t="s">
        <v>3677</v>
      </c>
      <c r="Z761" s="166"/>
      <c r="AA761" s="166"/>
      <c r="AB761" s="166"/>
      <c r="AC761" s="166"/>
      <c r="AD761" s="166"/>
      <c r="AE761" s="166"/>
      <c r="AF761" s="166"/>
      <c r="AG761" s="166"/>
      <c r="AH761" s="166"/>
      <c r="AI761" s="166"/>
      <c r="AJ761" s="166"/>
      <c r="AK761" s="166"/>
      <c r="AL761" s="166"/>
      <c r="AM761" s="166"/>
      <c r="AN761" s="166"/>
      <c r="AO761" s="166"/>
      <c r="AP761" s="166"/>
      <c r="AQ761" s="166"/>
      <c r="AR761" s="166"/>
      <c r="AS761" s="166"/>
      <c r="AT761" s="166"/>
      <c r="AU761" s="166"/>
      <c r="AV761" s="166"/>
      <c r="AW761" s="166"/>
      <c r="AX761" s="166"/>
      <c r="AY761" s="166"/>
      <c r="AZ761" s="166"/>
      <c r="BA761" s="166"/>
      <c r="BB761" s="166"/>
      <c r="BC761" s="166"/>
      <c r="BD761" s="166"/>
      <c r="BE761" s="166"/>
      <c r="BF761" s="166"/>
      <c r="BG761" s="166"/>
      <c r="BH761" s="166"/>
      <c r="BI761" s="166"/>
      <c r="BJ761" s="166"/>
      <c r="BK761" s="166"/>
      <c r="BL761" s="166"/>
      <c r="BM761" s="166"/>
    </row>
    <row r="762" ht="22.5" customHeight="1">
      <c r="A762" s="45">
        <v>761.0</v>
      </c>
      <c r="B762" s="45" t="s">
        <v>237</v>
      </c>
      <c r="C762" s="47" t="b">
        <v>1</v>
      </c>
      <c r="D762" s="57"/>
      <c r="E762" s="50" t="s">
        <v>10364</v>
      </c>
      <c r="F762" s="50" t="s">
        <v>10853</v>
      </c>
      <c r="G762" s="50" t="s">
        <v>556</v>
      </c>
      <c r="H762" s="51" t="s">
        <v>10988</v>
      </c>
      <c r="I762" s="45" t="s">
        <v>16232</v>
      </c>
      <c r="K762" s="61" t="s">
        <v>3678</v>
      </c>
      <c r="L762" s="61" t="s">
        <v>3679</v>
      </c>
      <c r="S762" s="55"/>
      <c r="T762" s="57"/>
      <c r="U762" s="55"/>
      <c r="V762" s="55"/>
      <c r="W762" s="61" t="s">
        <v>3680</v>
      </c>
      <c r="X762" s="61" t="s">
        <v>3681</v>
      </c>
      <c r="Y762" s="145"/>
      <c r="Z762" s="166"/>
      <c r="AA762" s="166"/>
      <c r="AB762" s="166"/>
      <c r="AC762" s="166"/>
      <c r="AD762" s="166"/>
      <c r="AE762" s="166"/>
      <c r="AF762" s="166"/>
      <c r="AG762" s="166"/>
      <c r="AH762" s="166"/>
      <c r="AI762" s="166"/>
      <c r="AJ762" s="166"/>
      <c r="AK762" s="166"/>
      <c r="AL762" s="166"/>
      <c r="AM762" s="166"/>
      <c r="AN762" s="166"/>
      <c r="AO762" s="166"/>
      <c r="AP762" s="166"/>
      <c r="AQ762" s="166"/>
      <c r="AR762" s="166"/>
      <c r="AS762" s="166"/>
      <c r="AT762" s="166"/>
      <c r="AU762" s="166"/>
      <c r="AV762" s="166"/>
      <c r="AW762" s="166"/>
      <c r="AX762" s="166"/>
      <c r="AY762" s="166"/>
      <c r="AZ762" s="166"/>
      <c r="BA762" s="166"/>
      <c r="BB762" s="166"/>
      <c r="BC762" s="166"/>
      <c r="BD762" s="166"/>
      <c r="BE762" s="166"/>
      <c r="BF762" s="166"/>
      <c r="BG762" s="166"/>
      <c r="BH762" s="166"/>
      <c r="BI762" s="166"/>
      <c r="BJ762" s="166"/>
      <c r="BK762" s="166"/>
      <c r="BL762" s="166"/>
      <c r="BM762" s="166"/>
    </row>
    <row r="763" ht="22.5" customHeight="1">
      <c r="A763" s="45">
        <v>762.0</v>
      </c>
      <c r="B763" s="45" t="s">
        <v>237</v>
      </c>
      <c r="C763" s="47" t="b">
        <v>1</v>
      </c>
      <c r="D763" s="57"/>
      <c r="E763" s="50" t="s">
        <v>10364</v>
      </c>
      <c r="F763" s="50" t="s">
        <v>10853</v>
      </c>
      <c r="G763" s="50" t="s">
        <v>556</v>
      </c>
      <c r="H763" s="51" t="s">
        <v>10993</v>
      </c>
      <c r="I763" s="45" t="s">
        <v>16233</v>
      </c>
      <c r="K763" s="61" t="s">
        <v>3682</v>
      </c>
      <c r="L763" s="61" t="s">
        <v>3683</v>
      </c>
      <c r="S763" s="55"/>
      <c r="T763" s="57"/>
      <c r="U763" s="55"/>
      <c r="V763" s="55"/>
      <c r="W763" s="61" t="s">
        <v>3684</v>
      </c>
      <c r="X763" s="61" t="s">
        <v>3685</v>
      </c>
      <c r="Y763" s="61" t="s">
        <v>3686</v>
      </c>
      <c r="Z763" s="166"/>
      <c r="AA763" s="166"/>
      <c r="AB763" s="166"/>
      <c r="AC763" s="166"/>
      <c r="AD763" s="166"/>
      <c r="AE763" s="166"/>
      <c r="AF763" s="166"/>
      <c r="AG763" s="166"/>
      <c r="AH763" s="166"/>
      <c r="AI763" s="166"/>
      <c r="AJ763" s="166"/>
      <c r="AK763" s="166"/>
      <c r="AL763" s="166"/>
      <c r="AM763" s="166"/>
      <c r="AN763" s="166"/>
      <c r="AO763" s="166"/>
      <c r="AP763" s="166"/>
      <c r="AQ763" s="166"/>
      <c r="AR763" s="166"/>
      <c r="AS763" s="166"/>
      <c r="AT763" s="166"/>
      <c r="AU763" s="166"/>
      <c r="AV763" s="166"/>
      <c r="AW763" s="166"/>
      <c r="AX763" s="166"/>
      <c r="AY763" s="166"/>
      <c r="AZ763" s="166"/>
      <c r="BA763" s="166"/>
      <c r="BB763" s="166"/>
      <c r="BC763" s="166"/>
      <c r="BD763" s="166"/>
      <c r="BE763" s="166"/>
      <c r="BF763" s="166"/>
      <c r="BG763" s="166"/>
      <c r="BH763" s="166"/>
      <c r="BI763" s="166"/>
      <c r="BJ763" s="166"/>
      <c r="BK763" s="166"/>
      <c r="BL763" s="166"/>
      <c r="BM763" s="166"/>
    </row>
    <row r="764" ht="22.5" customHeight="1">
      <c r="A764" s="45">
        <v>763.0</v>
      </c>
      <c r="B764" s="45" t="s">
        <v>237</v>
      </c>
      <c r="C764" s="47" t="b">
        <v>1</v>
      </c>
      <c r="D764" s="57"/>
      <c r="E764" s="50" t="s">
        <v>10364</v>
      </c>
      <c r="F764" s="50" t="s">
        <v>10853</v>
      </c>
      <c r="G764" s="50" t="s">
        <v>556</v>
      </c>
      <c r="H764" s="51" t="s">
        <v>11000</v>
      </c>
      <c r="I764" s="45" t="s">
        <v>16234</v>
      </c>
      <c r="K764" s="61" t="s">
        <v>3687</v>
      </c>
      <c r="L764" s="61" t="s">
        <v>3688</v>
      </c>
      <c r="S764" s="55"/>
      <c r="T764" s="57"/>
      <c r="U764" s="55"/>
      <c r="V764" s="55"/>
      <c r="W764" s="61" t="s">
        <v>3689</v>
      </c>
      <c r="X764" s="61" t="s">
        <v>3690</v>
      </c>
      <c r="Y764" s="153"/>
      <c r="Z764" s="166"/>
      <c r="AA764" s="166"/>
      <c r="AB764" s="166"/>
      <c r="AC764" s="166"/>
      <c r="AD764" s="166"/>
      <c r="AE764" s="166"/>
      <c r="AF764" s="166"/>
      <c r="AG764" s="166"/>
      <c r="AH764" s="166"/>
      <c r="AI764" s="166"/>
      <c r="AJ764" s="166"/>
      <c r="AK764" s="166"/>
      <c r="AL764" s="166"/>
      <c r="AM764" s="166"/>
      <c r="AN764" s="166"/>
      <c r="AO764" s="166"/>
      <c r="AP764" s="166"/>
      <c r="AQ764" s="166"/>
      <c r="AR764" s="166"/>
      <c r="AS764" s="166"/>
      <c r="AT764" s="166"/>
      <c r="AU764" s="166"/>
      <c r="AV764" s="166"/>
      <c r="AW764" s="166"/>
      <c r="AX764" s="166"/>
      <c r="AY764" s="166"/>
      <c r="AZ764" s="166"/>
      <c r="BA764" s="166"/>
      <c r="BB764" s="166"/>
      <c r="BC764" s="166"/>
      <c r="BD764" s="166"/>
      <c r="BE764" s="166"/>
      <c r="BF764" s="166"/>
      <c r="BG764" s="166"/>
      <c r="BH764" s="166"/>
      <c r="BI764" s="166"/>
      <c r="BJ764" s="166"/>
      <c r="BK764" s="166"/>
      <c r="BL764" s="166"/>
      <c r="BM764" s="166"/>
    </row>
    <row r="765" ht="22.5" customHeight="1">
      <c r="A765" s="45">
        <v>764.0</v>
      </c>
      <c r="B765" s="45" t="s">
        <v>237</v>
      </c>
      <c r="C765" s="47" t="b">
        <v>1</v>
      </c>
      <c r="D765" s="57"/>
      <c r="E765" s="50" t="s">
        <v>10364</v>
      </c>
      <c r="F765" s="50" t="s">
        <v>10853</v>
      </c>
      <c r="G765" s="50" t="s">
        <v>556</v>
      </c>
      <c r="H765" s="51" t="s">
        <v>11006</v>
      </c>
      <c r="I765" s="45" t="s">
        <v>16235</v>
      </c>
      <c r="K765" s="167" t="s">
        <v>3682</v>
      </c>
      <c r="L765" s="61" t="s">
        <v>3691</v>
      </c>
      <c r="S765" s="55"/>
      <c r="T765" s="57"/>
      <c r="U765" s="55"/>
      <c r="V765" s="55"/>
      <c r="W765" s="61" t="s">
        <v>3692</v>
      </c>
      <c r="X765" s="61" t="s">
        <v>3693</v>
      </c>
      <c r="Y765" s="61" t="s">
        <v>3686</v>
      </c>
      <c r="Z765" s="166"/>
      <c r="AA765" s="166"/>
      <c r="AB765" s="166"/>
      <c r="AC765" s="166"/>
      <c r="AD765" s="166"/>
      <c r="AE765" s="166"/>
      <c r="AF765" s="166"/>
      <c r="AG765" s="166"/>
      <c r="AH765" s="166"/>
      <c r="AI765" s="166"/>
      <c r="AJ765" s="166"/>
      <c r="AK765" s="166"/>
      <c r="AL765" s="166"/>
      <c r="AM765" s="166"/>
      <c r="AN765" s="166"/>
      <c r="AO765" s="166"/>
      <c r="AP765" s="166"/>
      <c r="AQ765" s="166"/>
      <c r="AR765" s="166"/>
      <c r="AS765" s="166"/>
      <c r="AT765" s="166"/>
      <c r="AU765" s="166"/>
      <c r="AV765" s="166"/>
      <c r="AW765" s="166"/>
      <c r="AX765" s="166"/>
      <c r="AY765" s="166"/>
      <c r="AZ765" s="166"/>
      <c r="BA765" s="166"/>
      <c r="BB765" s="166"/>
      <c r="BC765" s="166"/>
      <c r="BD765" s="166"/>
      <c r="BE765" s="166"/>
      <c r="BF765" s="166"/>
      <c r="BG765" s="166"/>
      <c r="BH765" s="166"/>
      <c r="BI765" s="166"/>
      <c r="BJ765" s="166"/>
      <c r="BK765" s="166"/>
      <c r="BL765" s="166"/>
      <c r="BM765" s="166"/>
    </row>
    <row r="766" ht="22.5" customHeight="1">
      <c r="A766" s="45">
        <v>765.0</v>
      </c>
      <c r="B766" s="45" t="s">
        <v>237</v>
      </c>
      <c r="C766" s="47" t="b">
        <v>1</v>
      </c>
      <c r="D766" s="57"/>
      <c r="E766" s="50" t="s">
        <v>10364</v>
      </c>
      <c r="F766" s="50" t="s">
        <v>10853</v>
      </c>
      <c r="G766" s="50" t="s">
        <v>1446</v>
      </c>
      <c r="H766" s="51" t="s">
        <v>11011</v>
      </c>
      <c r="I766" s="45" t="s">
        <v>16236</v>
      </c>
      <c r="K766" s="61" t="s">
        <v>3694</v>
      </c>
      <c r="L766" s="61" t="s">
        <v>3695</v>
      </c>
      <c r="S766" s="55"/>
      <c r="T766" s="57"/>
      <c r="U766" s="55"/>
      <c r="V766" s="55"/>
      <c r="W766" s="61" t="s">
        <v>3696</v>
      </c>
      <c r="X766" s="61" t="s">
        <v>3697</v>
      </c>
      <c r="Y766" s="61" t="s">
        <v>3698</v>
      </c>
      <c r="Z766" s="166"/>
      <c r="AA766" s="166"/>
      <c r="AB766" s="166"/>
      <c r="AC766" s="166"/>
      <c r="AD766" s="166"/>
      <c r="AE766" s="166"/>
      <c r="AF766" s="166"/>
      <c r="AG766" s="166"/>
      <c r="AH766" s="166"/>
      <c r="AI766" s="166"/>
      <c r="AJ766" s="166"/>
      <c r="AK766" s="166"/>
      <c r="AL766" s="166"/>
      <c r="AM766" s="166"/>
      <c r="AN766" s="166"/>
      <c r="AO766" s="166"/>
      <c r="AP766" s="166"/>
      <c r="AQ766" s="166"/>
      <c r="AR766" s="166"/>
      <c r="AS766" s="166"/>
      <c r="AT766" s="166"/>
      <c r="AU766" s="166"/>
      <c r="AV766" s="166"/>
      <c r="AW766" s="166"/>
      <c r="AX766" s="166"/>
      <c r="AY766" s="166"/>
      <c r="AZ766" s="166"/>
      <c r="BA766" s="166"/>
      <c r="BB766" s="166"/>
      <c r="BC766" s="166"/>
      <c r="BD766" s="166"/>
      <c r="BE766" s="166"/>
      <c r="BF766" s="166"/>
      <c r="BG766" s="166"/>
      <c r="BH766" s="166"/>
      <c r="BI766" s="166"/>
      <c r="BJ766" s="166"/>
      <c r="BK766" s="166"/>
      <c r="BL766" s="166"/>
      <c r="BM766" s="166"/>
    </row>
    <row r="767" ht="22.5" customHeight="1">
      <c r="A767" s="45">
        <v>766.0</v>
      </c>
      <c r="B767" s="45" t="s">
        <v>237</v>
      </c>
      <c r="C767" s="47" t="b">
        <v>1</v>
      </c>
      <c r="D767" s="57"/>
      <c r="E767" s="50" t="s">
        <v>10364</v>
      </c>
      <c r="F767" s="50" t="s">
        <v>10853</v>
      </c>
      <c r="G767" s="50" t="s">
        <v>1446</v>
      </c>
      <c r="H767" s="51" t="s">
        <v>11018</v>
      </c>
      <c r="I767" s="45" t="s">
        <v>16237</v>
      </c>
      <c r="K767" s="61" t="s">
        <v>3699</v>
      </c>
      <c r="L767" s="61" t="s">
        <v>3700</v>
      </c>
      <c r="S767" s="55"/>
      <c r="T767" s="57"/>
      <c r="U767" s="55"/>
      <c r="V767" s="55"/>
      <c r="W767" s="61" t="s">
        <v>3701</v>
      </c>
      <c r="X767" s="61" t="s">
        <v>3702</v>
      </c>
      <c r="Y767" s="145"/>
      <c r="Z767" s="166"/>
      <c r="AA767" s="166"/>
      <c r="AB767" s="166"/>
      <c r="AC767" s="166"/>
      <c r="AD767" s="166"/>
      <c r="AE767" s="166"/>
      <c r="AF767" s="166"/>
      <c r="AG767" s="166"/>
      <c r="AH767" s="166"/>
      <c r="AI767" s="166"/>
      <c r="AJ767" s="166"/>
      <c r="AK767" s="166"/>
      <c r="AL767" s="166"/>
      <c r="AM767" s="166"/>
      <c r="AN767" s="166"/>
      <c r="AO767" s="166"/>
      <c r="AP767" s="166"/>
      <c r="AQ767" s="166"/>
      <c r="AR767" s="166"/>
      <c r="AS767" s="166"/>
      <c r="AT767" s="166"/>
      <c r="AU767" s="166"/>
      <c r="AV767" s="166"/>
      <c r="AW767" s="166"/>
      <c r="AX767" s="166"/>
      <c r="AY767" s="166"/>
      <c r="AZ767" s="166"/>
      <c r="BA767" s="166"/>
      <c r="BB767" s="166"/>
      <c r="BC767" s="166"/>
      <c r="BD767" s="166"/>
      <c r="BE767" s="166"/>
      <c r="BF767" s="166"/>
      <c r="BG767" s="166"/>
      <c r="BH767" s="166"/>
      <c r="BI767" s="166"/>
      <c r="BJ767" s="166"/>
      <c r="BK767" s="166"/>
      <c r="BL767" s="166"/>
      <c r="BM767" s="166"/>
    </row>
    <row r="768" ht="22.5" customHeight="1">
      <c r="A768" s="45">
        <v>767.0</v>
      </c>
      <c r="B768" s="45" t="s">
        <v>237</v>
      </c>
      <c r="C768" s="47" t="b">
        <v>1</v>
      </c>
      <c r="D768" s="57"/>
      <c r="E768" s="50" t="s">
        <v>10364</v>
      </c>
      <c r="F768" s="50" t="s">
        <v>10853</v>
      </c>
      <c r="G768" s="50" t="s">
        <v>1446</v>
      </c>
      <c r="H768" s="51" t="s">
        <v>11023</v>
      </c>
      <c r="I768" s="45" t="s">
        <v>16238</v>
      </c>
      <c r="K768" s="61" t="s">
        <v>3703</v>
      </c>
      <c r="L768" s="61" t="s">
        <v>3705</v>
      </c>
      <c r="S768" s="55"/>
      <c r="T768" s="57"/>
      <c r="U768" s="55"/>
      <c r="V768" s="55"/>
      <c r="W768" s="61" t="s">
        <v>3707</v>
      </c>
      <c r="X768" s="61" t="s">
        <v>3708</v>
      </c>
      <c r="Y768" s="61" t="s">
        <v>3709</v>
      </c>
      <c r="Z768" s="166"/>
      <c r="AA768" s="166"/>
      <c r="AB768" s="166"/>
      <c r="AC768" s="166"/>
      <c r="AD768" s="166"/>
      <c r="AE768" s="166"/>
      <c r="AF768" s="166"/>
      <c r="AG768" s="166"/>
      <c r="AH768" s="166"/>
      <c r="AI768" s="166"/>
      <c r="AJ768" s="166"/>
      <c r="AK768" s="166"/>
      <c r="AL768" s="166"/>
      <c r="AM768" s="166"/>
      <c r="AN768" s="166"/>
      <c r="AO768" s="166"/>
      <c r="AP768" s="166"/>
      <c r="AQ768" s="166"/>
      <c r="AR768" s="166"/>
      <c r="AS768" s="166"/>
      <c r="AT768" s="166"/>
      <c r="AU768" s="166"/>
      <c r="AV768" s="166"/>
      <c r="AW768" s="166"/>
      <c r="AX768" s="166"/>
      <c r="AY768" s="166"/>
      <c r="AZ768" s="166"/>
      <c r="BA768" s="166"/>
      <c r="BB768" s="166"/>
      <c r="BC768" s="166"/>
      <c r="BD768" s="166"/>
      <c r="BE768" s="166"/>
      <c r="BF768" s="166"/>
      <c r="BG768" s="166"/>
      <c r="BH768" s="166"/>
      <c r="BI768" s="166"/>
      <c r="BJ768" s="166"/>
      <c r="BK768" s="166"/>
      <c r="BL768" s="166"/>
      <c r="BM768" s="166"/>
    </row>
    <row r="769" ht="22.5" customHeight="1">
      <c r="A769" s="45">
        <v>768.0</v>
      </c>
      <c r="B769" s="45" t="s">
        <v>237</v>
      </c>
      <c r="C769" s="47" t="b">
        <v>1</v>
      </c>
      <c r="D769" s="57"/>
      <c r="E769" s="50" t="s">
        <v>10364</v>
      </c>
      <c r="F769" s="50" t="s">
        <v>10853</v>
      </c>
      <c r="G769" s="50" t="s">
        <v>1446</v>
      </c>
      <c r="H769" s="51" t="s">
        <v>11030</v>
      </c>
      <c r="I769" s="45" t="s">
        <v>15997</v>
      </c>
      <c r="K769" s="61" t="s">
        <v>3710</v>
      </c>
      <c r="L769" s="61" t="s">
        <v>3711</v>
      </c>
      <c r="S769" s="55"/>
      <c r="T769" s="57"/>
      <c r="U769" s="55"/>
      <c r="V769" s="55"/>
      <c r="W769" s="61" t="s">
        <v>3712</v>
      </c>
      <c r="X769" s="61" t="s">
        <v>3713</v>
      </c>
      <c r="Y769" s="153"/>
      <c r="Z769" s="166"/>
      <c r="AA769" s="166"/>
      <c r="AB769" s="166"/>
      <c r="AC769" s="166"/>
      <c r="AD769" s="166"/>
      <c r="AE769" s="166"/>
      <c r="AF769" s="166"/>
      <c r="AG769" s="166"/>
      <c r="AH769" s="166"/>
      <c r="AI769" s="166"/>
      <c r="AJ769" s="166"/>
      <c r="AK769" s="166"/>
      <c r="AL769" s="166"/>
      <c r="AM769" s="166"/>
      <c r="AN769" s="166"/>
      <c r="AO769" s="166"/>
      <c r="AP769" s="166"/>
      <c r="AQ769" s="166"/>
      <c r="AR769" s="166"/>
      <c r="AS769" s="166"/>
      <c r="AT769" s="166"/>
      <c r="AU769" s="166"/>
      <c r="AV769" s="166"/>
      <c r="AW769" s="166"/>
      <c r="AX769" s="166"/>
      <c r="AY769" s="166"/>
      <c r="AZ769" s="166"/>
      <c r="BA769" s="166"/>
      <c r="BB769" s="166"/>
      <c r="BC769" s="166"/>
      <c r="BD769" s="166"/>
      <c r="BE769" s="166"/>
      <c r="BF769" s="166"/>
      <c r="BG769" s="166"/>
      <c r="BH769" s="166"/>
      <c r="BI769" s="166"/>
      <c r="BJ769" s="166"/>
      <c r="BK769" s="166"/>
      <c r="BL769" s="166"/>
      <c r="BM769" s="166"/>
    </row>
    <row r="770" ht="22.5" customHeight="1">
      <c r="A770" s="45">
        <v>769.0</v>
      </c>
      <c r="B770" s="45" t="s">
        <v>237</v>
      </c>
      <c r="C770" s="47" t="b">
        <v>1</v>
      </c>
      <c r="D770" s="57"/>
      <c r="E770" s="50" t="s">
        <v>10364</v>
      </c>
      <c r="F770" s="50" t="s">
        <v>10853</v>
      </c>
      <c r="G770" s="50" t="s">
        <v>1446</v>
      </c>
      <c r="H770" s="51" t="s">
        <v>11034</v>
      </c>
      <c r="I770" s="45" t="s">
        <v>16239</v>
      </c>
      <c r="K770" s="61" t="s">
        <v>3714</v>
      </c>
      <c r="L770" s="61" t="s">
        <v>3715</v>
      </c>
      <c r="S770" s="55"/>
      <c r="T770" s="57"/>
      <c r="U770" s="55"/>
      <c r="V770" s="55"/>
      <c r="W770" s="61" t="s">
        <v>3716</v>
      </c>
      <c r="X770" s="61" t="s">
        <v>3717</v>
      </c>
      <c r="Y770" s="61" t="s">
        <v>3718</v>
      </c>
      <c r="Z770" s="166"/>
      <c r="AA770" s="166"/>
      <c r="AB770" s="166"/>
      <c r="AC770" s="166"/>
      <c r="AD770" s="166"/>
      <c r="AE770" s="166"/>
      <c r="AF770" s="166"/>
      <c r="AG770" s="166"/>
      <c r="AH770" s="166"/>
      <c r="AI770" s="166"/>
      <c r="AJ770" s="166"/>
      <c r="AK770" s="166"/>
      <c r="AL770" s="166"/>
      <c r="AM770" s="166"/>
      <c r="AN770" s="166"/>
      <c r="AO770" s="166"/>
      <c r="AP770" s="166"/>
      <c r="AQ770" s="166"/>
      <c r="AR770" s="166"/>
      <c r="AS770" s="166"/>
      <c r="AT770" s="166"/>
      <c r="AU770" s="166"/>
      <c r="AV770" s="166"/>
      <c r="AW770" s="166"/>
      <c r="AX770" s="166"/>
      <c r="AY770" s="166"/>
      <c r="AZ770" s="166"/>
      <c r="BA770" s="166"/>
      <c r="BB770" s="166"/>
      <c r="BC770" s="166"/>
      <c r="BD770" s="166"/>
      <c r="BE770" s="166"/>
      <c r="BF770" s="166"/>
      <c r="BG770" s="166"/>
      <c r="BH770" s="166"/>
      <c r="BI770" s="166"/>
      <c r="BJ770" s="166"/>
      <c r="BK770" s="166"/>
      <c r="BL770" s="166"/>
      <c r="BM770" s="166"/>
    </row>
    <row r="771" ht="22.5" customHeight="1">
      <c r="A771" s="45">
        <v>770.0</v>
      </c>
      <c r="B771" s="45" t="s">
        <v>237</v>
      </c>
      <c r="C771" s="47" t="b">
        <v>1</v>
      </c>
      <c r="D771" s="57"/>
      <c r="E771" s="50" t="s">
        <v>10364</v>
      </c>
      <c r="F771" s="50" t="s">
        <v>10853</v>
      </c>
      <c r="G771" s="50" t="s">
        <v>1446</v>
      </c>
      <c r="H771" s="51" t="s">
        <v>11041</v>
      </c>
      <c r="I771" s="45" t="s">
        <v>16240</v>
      </c>
      <c r="K771" s="61" t="s">
        <v>3719</v>
      </c>
      <c r="L771" s="61" t="s">
        <v>3720</v>
      </c>
      <c r="S771" s="55"/>
      <c r="T771" s="57"/>
      <c r="U771" s="55"/>
      <c r="V771" s="55"/>
      <c r="W771" s="61" t="s">
        <v>3721</v>
      </c>
      <c r="X771" s="61" t="s">
        <v>3722</v>
      </c>
      <c r="Y771" s="153"/>
      <c r="Z771" s="127"/>
      <c r="AA771" s="166"/>
      <c r="AB771" s="166"/>
      <c r="AC771" s="166"/>
      <c r="AD771" s="166"/>
      <c r="AE771" s="166"/>
      <c r="AF771" s="166"/>
      <c r="AG771" s="166"/>
      <c r="AH771" s="166"/>
      <c r="AI771" s="166"/>
      <c r="AJ771" s="166"/>
      <c r="AK771" s="166"/>
      <c r="AL771" s="166"/>
      <c r="AM771" s="166"/>
      <c r="AN771" s="166"/>
      <c r="AO771" s="166"/>
      <c r="AP771" s="166"/>
      <c r="AQ771" s="166"/>
      <c r="AR771" s="166"/>
      <c r="AS771" s="166"/>
      <c r="AT771" s="166"/>
      <c r="AU771" s="166"/>
      <c r="AV771" s="166"/>
      <c r="AW771" s="166"/>
      <c r="AX771" s="166"/>
      <c r="AY771" s="166"/>
      <c r="AZ771" s="166"/>
      <c r="BA771" s="166"/>
      <c r="BB771" s="166"/>
      <c r="BC771" s="166"/>
      <c r="BD771" s="166"/>
      <c r="BE771" s="166"/>
      <c r="BF771" s="166"/>
      <c r="BG771" s="166"/>
      <c r="BH771" s="166"/>
      <c r="BI771" s="166"/>
      <c r="BJ771" s="166"/>
      <c r="BK771" s="166"/>
      <c r="BL771" s="166"/>
      <c r="BM771" s="166"/>
    </row>
    <row r="772" ht="22.5" customHeight="1">
      <c r="A772" s="45">
        <v>771.0</v>
      </c>
      <c r="B772" s="45" t="s">
        <v>237</v>
      </c>
      <c r="C772" s="47" t="b">
        <v>1</v>
      </c>
      <c r="D772" s="57"/>
      <c r="E772" s="50" t="s">
        <v>10364</v>
      </c>
      <c r="F772" s="50" t="s">
        <v>10853</v>
      </c>
      <c r="G772" s="50" t="s">
        <v>1446</v>
      </c>
      <c r="H772" s="51" t="s">
        <v>11047</v>
      </c>
      <c r="I772" s="45" t="s">
        <v>16241</v>
      </c>
      <c r="K772" s="61" t="s">
        <v>3723</v>
      </c>
      <c r="L772" s="61" t="s">
        <v>3724</v>
      </c>
      <c r="S772" s="55"/>
      <c r="T772" s="57"/>
      <c r="U772" s="55"/>
      <c r="V772" s="55"/>
      <c r="W772" s="61" t="s">
        <v>3725</v>
      </c>
      <c r="X772" s="61" t="s">
        <v>3726</v>
      </c>
      <c r="Y772" s="145"/>
      <c r="Z772" s="166"/>
      <c r="AA772" s="166"/>
      <c r="AB772" s="166"/>
      <c r="AC772" s="166"/>
      <c r="AD772" s="166"/>
      <c r="AE772" s="166"/>
      <c r="AF772" s="166"/>
      <c r="AG772" s="166"/>
      <c r="AH772" s="166"/>
      <c r="AI772" s="166"/>
      <c r="AJ772" s="166"/>
      <c r="AK772" s="166"/>
      <c r="AL772" s="166"/>
      <c r="AM772" s="166"/>
      <c r="AN772" s="166"/>
      <c r="AO772" s="166"/>
      <c r="AP772" s="166"/>
      <c r="AQ772" s="166"/>
      <c r="AR772" s="166"/>
      <c r="AS772" s="166"/>
      <c r="AT772" s="166"/>
      <c r="AU772" s="166"/>
      <c r="AV772" s="166"/>
      <c r="AW772" s="166"/>
      <c r="AX772" s="166"/>
      <c r="AY772" s="166"/>
      <c r="AZ772" s="166"/>
      <c r="BA772" s="166"/>
      <c r="BB772" s="166"/>
      <c r="BC772" s="166"/>
      <c r="BD772" s="166"/>
      <c r="BE772" s="166"/>
      <c r="BF772" s="166"/>
      <c r="BG772" s="166"/>
      <c r="BH772" s="166"/>
      <c r="BI772" s="166"/>
      <c r="BJ772" s="166"/>
      <c r="BK772" s="166"/>
      <c r="BL772" s="166"/>
      <c r="BM772" s="166"/>
    </row>
    <row r="773" ht="22.5" customHeight="1">
      <c r="A773" s="45">
        <v>772.0</v>
      </c>
      <c r="B773" s="45" t="s">
        <v>237</v>
      </c>
      <c r="C773" s="47" t="b">
        <v>1</v>
      </c>
      <c r="D773" s="57"/>
      <c r="E773" s="50" t="s">
        <v>10364</v>
      </c>
      <c r="F773" s="50" t="s">
        <v>10853</v>
      </c>
      <c r="G773" s="50" t="s">
        <v>1446</v>
      </c>
      <c r="H773" s="51" t="s">
        <v>11053</v>
      </c>
      <c r="I773" s="45" t="s">
        <v>16242</v>
      </c>
      <c r="K773" s="61" t="s">
        <v>3727</v>
      </c>
      <c r="L773" s="61" t="s">
        <v>3728</v>
      </c>
      <c r="S773" s="55"/>
      <c r="T773" s="57"/>
      <c r="U773" s="55"/>
      <c r="V773" s="55"/>
      <c r="W773" s="61" t="s">
        <v>3729</v>
      </c>
      <c r="X773" s="61" t="s">
        <v>3730</v>
      </c>
      <c r="Y773" s="153"/>
      <c r="Z773" s="166"/>
      <c r="AA773" s="166"/>
      <c r="AB773" s="166"/>
      <c r="AC773" s="166"/>
      <c r="AD773" s="166"/>
      <c r="AE773" s="166"/>
      <c r="AF773" s="166"/>
      <c r="AG773" s="166"/>
      <c r="AH773" s="166"/>
      <c r="AI773" s="166"/>
      <c r="AJ773" s="166"/>
      <c r="AK773" s="166"/>
      <c r="AL773" s="166"/>
      <c r="AM773" s="166"/>
      <c r="AN773" s="166"/>
      <c r="AO773" s="166"/>
      <c r="AP773" s="166"/>
      <c r="AQ773" s="166"/>
      <c r="AR773" s="166"/>
      <c r="AS773" s="166"/>
      <c r="AT773" s="166"/>
      <c r="AU773" s="166"/>
      <c r="AV773" s="166"/>
      <c r="AW773" s="166"/>
      <c r="AX773" s="166"/>
      <c r="AY773" s="166"/>
      <c r="AZ773" s="166"/>
      <c r="BA773" s="166"/>
      <c r="BB773" s="166"/>
      <c r="BC773" s="166"/>
      <c r="BD773" s="166"/>
      <c r="BE773" s="166"/>
      <c r="BF773" s="166"/>
      <c r="BG773" s="166"/>
      <c r="BH773" s="166"/>
      <c r="BI773" s="166"/>
      <c r="BJ773" s="166"/>
      <c r="BK773" s="166"/>
      <c r="BL773" s="166"/>
      <c r="BM773" s="166"/>
    </row>
    <row r="774" ht="22.5" customHeight="1">
      <c r="A774" s="45">
        <v>773.0</v>
      </c>
      <c r="B774" s="45" t="s">
        <v>237</v>
      </c>
      <c r="C774" s="47" t="b">
        <v>1</v>
      </c>
      <c r="D774" s="57"/>
      <c r="E774" s="50" t="s">
        <v>10364</v>
      </c>
      <c r="F774" s="50" t="s">
        <v>10853</v>
      </c>
      <c r="G774" s="50" t="s">
        <v>1446</v>
      </c>
      <c r="H774" s="51" t="s">
        <v>11058</v>
      </c>
      <c r="I774" s="45" t="s">
        <v>16021</v>
      </c>
      <c r="K774" s="61" t="s">
        <v>3731</v>
      </c>
      <c r="L774" s="61" t="s">
        <v>3732</v>
      </c>
      <c r="S774" s="55"/>
      <c r="T774" s="57"/>
      <c r="U774" s="55"/>
      <c r="V774" s="55"/>
      <c r="W774" s="61" t="s">
        <v>3733</v>
      </c>
      <c r="X774" s="61" t="s">
        <v>3734</v>
      </c>
      <c r="Y774" s="153"/>
      <c r="Z774" s="166"/>
      <c r="AA774" s="166"/>
      <c r="AB774" s="166"/>
      <c r="AC774" s="166"/>
      <c r="AD774" s="166"/>
      <c r="AE774" s="166"/>
      <c r="AF774" s="166"/>
      <c r="AG774" s="166"/>
      <c r="AH774" s="166"/>
      <c r="AI774" s="166"/>
      <c r="AJ774" s="166"/>
      <c r="AK774" s="166"/>
      <c r="AL774" s="166"/>
      <c r="AM774" s="166"/>
      <c r="AN774" s="166"/>
      <c r="AO774" s="166"/>
      <c r="AP774" s="166"/>
      <c r="AQ774" s="166"/>
      <c r="AR774" s="166"/>
      <c r="AS774" s="166"/>
      <c r="AT774" s="166"/>
      <c r="AU774" s="166"/>
      <c r="AV774" s="166"/>
      <c r="AW774" s="166"/>
      <c r="AX774" s="166"/>
      <c r="AY774" s="166"/>
      <c r="AZ774" s="166"/>
      <c r="BA774" s="166"/>
      <c r="BB774" s="166"/>
      <c r="BC774" s="166"/>
      <c r="BD774" s="166"/>
      <c r="BE774" s="166"/>
      <c r="BF774" s="166"/>
      <c r="BG774" s="166"/>
      <c r="BH774" s="166"/>
      <c r="BI774" s="166"/>
      <c r="BJ774" s="166"/>
      <c r="BK774" s="166"/>
      <c r="BL774" s="166"/>
      <c r="BM774" s="166"/>
    </row>
    <row r="775" ht="22.5" customHeight="1">
      <c r="A775" s="45">
        <v>774.0</v>
      </c>
      <c r="B775" s="45" t="s">
        <v>237</v>
      </c>
      <c r="C775" s="47" t="b">
        <v>1</v>
      </c>
      <c r="D775" s="57"/>
      <c r="E775" s="50" t="s">
        <v>10364</v>
      </c>
      <c r="F775" s="50" t="s">
        <v>10853</v>
      </c>
      <c r="G775" s="50" t="s">
        <v>1446</v>
      </c>
      <c r="H775" s="51" t="s">
        <v>11063</v>
      </c>
      <c r="I775" s="45" t="s">
        <v>8645</v>
      </c>
      <c r="K775" s="61" t="s">
        <v>3735</v>
      </c>
      <c r="L775" s="61" t="s">
        <v>3736</v>
      </c>
      <c r="S775" s="55"/>
      <c r="T775" s="57"/>
      <c r="U775" s="55"/>
      <c r="V775" s="55"/>
      <c r="W775" s="61" t="s">
        <v>3737</v>
      </c>
      <c r="X775" s="61" t="s">
        <v>3738</v>
      </c>
      <c r="Y775" s="145"/>
      <c r="Z775" s="166"/>
      <c r="AA775" s="166"/>
      <c r="AB775" s="166"/>
      <c r="AC775" s="166"/>
      <c r="AD775" s="166"/>
      <c r="AE775" s="166"/>
      <c r="AF775" s="166"/>
      <c r="AG775" s="166"/>
      <c r="AH775" s="166"/>
      <c r="AI775" s="166"/>
      <c r="AJ775" s="166"/>
      <c r="AK775" s="166"/>
      <c r="AL775" s="166"/>
      <c r="AM775" s="166"/>
      <c r="AN775" s="166"/>
      <c r="AO775" s="166"/>
      <c r="AP775" s="166"/>
      <c r="AQ775" s="166"/>
      <c r="AR775" s="166"/>
      <c r="AS775" s="166"/>
      <c r="AT775" s="166"/>
      <c r="AU775" s="166"/>
      <c r="AV775" s="166"/>
      <c r="AW775" s="166"/>
      <c r="AX775" s="166"/>
      <c r="AY775" s="166"/>
      <c r="AZ775" s="166"/>
      <c r="BA775" s="166"/>
      <c r="BB775" s="166"/>
      <c r="BC775" s="166"/>
      <c r="BD775" s="166"/>
      <c r="BE775" s="166"/>
      <c r="BF775" s="166"/>
      <c r="BG775" s="166"/>
      <c r="BH775" s="166"/>
      <c r="BI775" s="166"/>
      <c r="BJ775" s="166"/>
      <c r="BK775" s="166"/>
      <c r="BL775" s="166"/>
      <c r="BM775" s="166"/>
    </row>
    <row r="776" ht="22.5" customHeight="1">
      <c r="A776" s="45">
        <v>775.0</v>
      </c>
      <c r="B776" s="45" t="s">
        <v>237</v>
      </c>
      <c r="C776" s="47" t="b">
        <v>1</v>
      </c>
      <c r="D776" s="57"/>
      <c r="E776" s="50" t="s">
        <v>10364</v>
      </c>
      <c r="F776" s="50" t="s">
        <v>10853</v>
      </c>
      <c r="G776" s="50" t="s">
        <v>1446</v>
      </c>
      <c r="H776" s="51" t="s">
        <v>11068</v>
      </c>
      <c r="I776" s="45" t="s">
        <v>8645</v>
      </c>
      <c r="K776" s="61" t="s">
        <v>3739</v>
      </c>
      <c r="L776" s="61" t="s">
        <v>3740</v>
      </c>
      <c r="S776" s="55"/>
      <c r="T776" s="57"/>
      <c r="U776" s="55"/>
      <c r="V776" s="55"/>
      <c r="W776" s="61" t="s">
        <v>3741</v>
      </c>
      <c r="X776" s="61" t="s">
        <v>3742</v>
      </c>
      <c r="Y776" s="153"/>
      <c r="Z776" s="166"/>
      <c r="AA776" s="166"/>
      <c r="AB776" s="166"/>
      <c r="AC776" s="166"/>
      <c r="AD776" s="166"/>
      <c r="AE776" s="166"/>
      <c r="AF776" s="166"/>
      <c r="AG776" s="166"/>
      <c r="AH776" s="166"/>
      <c r="AI776" s="166"/>
      <c r="AJ776" s="166"/>
      <c r="AK776" s="166"/>
      <c r="AL776" s="166"/>
      <c r="AM776" s="166"/>
      <c r="AN776" s="166"/>
      <c r="AO776" s="166"/>
      <c r="AP776" s="166"/>
      <c r="AQ776" s="166"/>
      <c r="AR776" s="166"/>
      <c r="AS776" s="166"/>
      <c r="AT776" s="166"/>
      <c r="AU776" s="166"/>
      <c r="AV776" s="166"/>
      <c r="AW776" s="166"/>
      <c r="AX776" s="166"/>
      <c r="AY776" s="166"/>
      <c r="AZ776" s="166"/>
      <c r="BA776" s="166"/>
      <c r="BB776" s="166"/>
      <c r="BC776" s="166"/>
      <c r="BD776" s="166"/>
      <c r="BE776" s="166"/>
      <c r="BF776" s="166"/>
      <c r="BG776" s="166"/>
      <c r="BH776" s="166"/>
      <c r="BI776" s="166"/>
      <c r="BJ776" s="166"/>
      <c r="BK776" s="166"/>
      <c r="BL776" s="166"/>
      <c r="BM776" s="166"/>
    </row>
    <row r="777" ht="22.5" customHeight="1">
      <c r="A777" s="45">
        <v>776.0</v>
      </c>
      <c r="B777" s="45" t="s">
        <v>237</v>
      </c>
      <c r="C777" s="47" t="b">
        <v>1</v>
      </c>
      <c r="D777" s="57"/>
      <c r="E777" s="50" t="s">
        <v>10364</v>
      </c>
      <c r="F777" s="50" t="s">
        <v>10853</v>
      </c>
      <c r="G777" s="50" t="s">
        <v>1446</v>
      </c>
      <c r="H777" s="51" t="s">
        <v>11072</v>
      </c>
      <c r="I777" s="45" t="s">
        <v>16243</v>
      </c>
      <c r="K777" s="61" t="s">
        <v>3743</v>
      </c>
      <c r="L777" s="61" t="s">
        <v>3744</v>
      </c>
      <c r="S777" s="55"/>
      <c r="T777" s="57"/>
      <c r="U777" s="55"/>
      <c r="V777" s="55"/>
      <c r="W777" s="61" t="s">
        <v>3745</v>
      </c>
      <c r="X777" s="61" t="s">
        <v>3746</v>
      </c>
      <c r="Y777" s="61" t="s">
        <v>3747</v>
      </c>
      <c r="Z777" s="166"/>
      <c r="AA777" s="166"/>
      <c r="AB777" s="166"/>
      <c r="AC777" s="166"/>
      <c r="AD777" s="166"/>
      <c r="AE777" s="166"/>
      <c r="AF777" s="166"/>
      <c r="AG777" s="166"/>
      <c r="AH777" s="166"/>
      <c r="AI777" s="166"/>
      <c r="AJ777" s="166"/>
      <c r="AK777" s="166"/>
      <c r="AL777" s="166"/>
      <c r="AM777" s="166"/>
      <c r="AN777" s="166"/>
      <c r="AO777" s="166"/>
      <c r="AP777" s="166"/>
      <c r="AQ777" s="166"/>
      <c r="AR777" s="166"/>
      <c r="AS777" s="166"/>
      <c r="AT777" s="166"/>
      <c r="AU777" s="166"/>
      <c r="AV777" s="166"/>
      <c r="AW777" s="166"/>
      <c r="AX777" s="166"/>
      <c r="AY777" s="166"/>
      <c r="AZ777" s="166"/>
      <c r="BA777" s="166"/>
      <c r="BB777" s="166"/>
      <c r="BC777" s="166"/>
      <c r="BD777" s="166"/>
      <c r="BE777" s="166"/>
      <c r="BF777" s="166"/>
      <c r="BG777" s="166"/>
      <c r="BH777" s="166"/>
      <c r="BI777" s="166"/>
      <c r="BJ777" s="166"/>
      <c r="BK777" s="166"/>
      <c r="BL777" s="166"/>
      <c r="BM777" s="166"/>
    </row>
    <row r="778" ht="22.5" customHeight="1">
      <c r="A778" s="45">
        <v>777.0</v>
      </c>
      <c r="B778" s="45" t="s">
        <v>237</v>
      </c>
      <c r="C778" s="47" t="b">
        <v>1</v>
      </c>
      <c r="D778" s="57"/>
      <c r="E778" s="50" t="s">
        <v>10364</v>
      </c>
      <c r="F778" s="50" t="s">
        <v>10853</v>
      </c>
      <c r="G778" s="50" t="s">
        <v>1446</v>
      </c>
      <c r="H778" s="51" t="s">
        <v>11078</v>
      </c>
      <c r="I778" s="45" t="s">
        <v>16244</v>
      </c>
      <c r="K778" s="61" t="s">
        <v>3748</v>
      </c>
      <c r="L778" s="61" t="s">
        <v>3749</v>
      </c>
      <c r="S778" s="55"/>
      <c r="T778" s="57"/>
      <c r="U778" s="55"/>
      <c r="V778" s="55"/>
      <c r="W778" s="61" t="s">
        <v>3750</v>
      </c>
      <c r="X778" s="61" t="s">
        <v>3751</v>
      </c>
      <c r="Y778" s="153"/>
      <c r="Z778" s="166"/>
      <c r="AA778" s="166"/>
      <c r="AB778" s="166"/>
      <c r="AC778" s="166"/>
      <c r="AD778" s="166"/>
      <c r="AE778" s="166"/>
      <c r="AF778" s="166"/>
      <c r="AG778" s="166"/>
      <c r="AH778" s="166"/>
      <c r="AI778" s="166"/>
      <c r="AJ778" s="166"/>
      <c r="AK778" s="166"/>
      <c r="AL778" s="166"/>
      <c r="AM778" s="166"/>
      <c r="AN778" s="166"/>
      <c r="AO778" s="166"/>
      <c r="AP778" s="166"/>
      <c r="AQ778" s="166"/>
      <c r="AR778" s="166"/>
      <c r="AS778" s="166"/>
      <c r="AT778" s="166"/>
      <c r="AU778" s="166"/>
      <c r="AV778" s="166"/>
      <c r="AW778" s="166"/>
      <c r="AX778" s="166"/>
      <c r="AY778" s="166"/>
      <c r="AZ778" s="166"/>
      <c r="BA778" s="166"/>
      <c r="BB778" s="166"/>
      <c r="BC778" s="166"/>
      <c r="BD778" s="166"/>
      <c r="BE778" s="166"/>
      <c r="BF778" s="166"/>
      <c r="BG778" s="166"/>
      <c r="BH778" s="166"/>
      <c r="BI778" s="166"/>
      <c r="BJ778" s="166"/>
      <c r="BK778" s="166"/>
      <c r="BL778" s="166"/>
      <c r="BM778" s="166"/>
    </row>
    <row r="779" ht="22.5" customHeight="1">
      <c r="A779" s="45">
        <v>778.0</v>
      </c>
      <c r="B779" s="45" t="s">
        <v>237</v>
      </c>
      <c r="C779" s="47" t="b">
        <v>1</v>
      </c>
      <c r="D779" s="57"/>
      <c r="E779" s="50" t="s">
        <v>10364</v>
      </c>
      <c r="F779" s="50" t="s">
        <v>10853</v>
      </c>
      <c r="G779" s="50" t="s">
        <v>1446</v>
      </c>
      <c r="H779" s="51" t="s">
        <v>11083</v>
      </c>
      <c r="I779" s="45" t="s">
        <v>16245</v>
      </c>
      <c r="K779" s="61" t="s">
        <v>3752</v>
      </c>
      <c r="L779" s="61" t="s">
        <v>3754</v>
      </c>
      <c r="S779" s="55"/>
      <c r="T779" s="57"/>
      <c r="U779" s="55"/>
      <c r="V779" s="55"/>
      <c r="W779" s="61" t="s">
        <v>3756</v>
      </c>
      <c r="X779" s="61" t="s">
        <v>3757</v>
      </c>
      <c r="Y779" s="61" t="s">
        <v>3758</v>
      </c>
      <c r="Z779" s="166"/>
      <c r="AA779" s="166"/>
      <c r="AB779" s="166"/>
      <c r="AC779" s="166"/>
      <c r="AD779" s="166"/>
      <c r="AE779" s="166"/>
      <c r="AF779" s="166"/>
      <c r="AG779" s="166"/>
      <c r="AH779" s="166"/>
      <c r="AI779" s="166"/>
      <c r="AJ779" s="166"/>
      <c r="AK779" s="166"/>
      <c r="AL779" s="166"/>
      <c r="AM779" s="166"/>
      <c r="AN779" s="166"/>
      <c r="AO779" s="166"/>
      <c r="AP779" s="166"/>
      <c r="AQ779" s="166"/>
      <c r="AR779" s="166"/>
      <c r="AS779" s="166"/>
      <c r="AT779" s="166"/>
      <c r="AU779" s="166"/>
      <c r="AV779" s="166"/>
      <c r="AW779" s="166"/>
      <c r="AX779" s="166"/>
      <c r="AY779" s="166"/>
      <c r="AZ779" s="166"/>
      <c r="BA779" s="166"/>
      <c r="BB779" s="166"/>
      <c r="BC779" s="166"/>
      <c r="BD779" s="166"/>
      <c r="BE779" s="166"/>
      <c r="BF779" s="166"/>
      <c r="BG779" s="166"/>
      <c r="BH779" s="166"/>
      <c r="BI779" s="166"/>
      <c r="BJ779" s="166"/>
      <c r="BK779" s="166"/>
      <c r="BL779" s="166"/>
      <c r="BM779" s="166"/>
    </row>
    <row r="780" ht="22.5" customHeight="1">
      <c r="A780" s="45">
        <v>779.0</v>
      </c>
      <c r="B780" s="45" t="s">
        <v>237</v>
      </c>
      <c r="C780" s="47" t="b">
        <v>1</v>
      </c>
      <c r="D780" s="57"/>
      <c r="E780" s="50" t="s">
        <v>10364</v>
      </c>
      <c r="F780" s="50" t="s">
        <v>10853</v>
      </c>
      <c r="G780" s="50" t="s">
        <v>1446</v>
      </c>
      <c r="H780" s="51" t="s">
        <v>11090</v>
      </c>
      <c r="I780" s="45" t="s">
        <v>15988</v>
      </c>
      <c r="K780" s="61" t="s">
        <v>3759</v>
      </c>
      <c r="L780" s="61" t="s">
        <v>3760</v>
      </c>
      <c r="S780" s="55"/>
      <c r="T780" s="57"/>
      <c r="U780" s="55"/>
      <c r="V780" s="55"/>
      <c r="W780" s="61" t="s">
        <v>3761</v>
      </c>
      <c r="X780" s="61" t="s">
        <v>3762</v>
      </c>
      <c r="Y780" s="145"/>
      <c r="Z780" s="166"/>
      <c r="AA780" s="166"/>
      <c r="AB780" s="166"/>
      <c r="AC780" s="166"/>
      <c r="AD780" s="166"/>
      <c r="AE780" s="166"/>
      <c r="AF780" s="166"/>
      <c r="AG780" s="166"/>
      <c r="AH780" s="166"/>
      <c r="AI780" s="166"/>
      <c r="AJ780" s="166"/>
      <c r="AK780" s="166"/>
      <c r="AL780" s="166"/>
      <c r="AM780" s="166"/>
      <c r="AN780" s="166"/>
      <c r="AO780" s="166"/>
      <c r="AP780" s="166"/>
      <c r="AQ780" s="166"/>
      <c r="AR780" s="166"/>
      <c r="AS780" s="166"/>
      <c r="AT780" s="166"/>
      <c r="AU780" s="166"/>
      <c r="AV780" s="166"/>
      <c r="AW780" s="166"/>
      <c r="AX780" s="166"/>
      <c r="AY780" s="166"/>
      <c r="AZ780" s="166"/>
      <c r="BA780" s="166"/>
      <c r="BB780" s="166"/>
      <c r="BC780" s="166"/>
      <c r="BD780" s="166"/>
      <c r="BE780" s="166"/>
      <c r="BF780" s="166"/>
      <c r="BG780" s="166"/>
      <c r="BH780" s="166"/>
      <c r="BI780" s="166"/>
      <c r="BJ780" s="166"/>
      <c r="BK780" s="166"/>
      <c r="BL780" s="166"/>
      <c r="BM780" s="166"/>
    </row>
    <row r="781" ht="22.5" customHeight="1">
      <c r="A781" s="45">
        <v>780.0</v>
      </c>
      <c r="B781" s="45" t="s">
        <v>237</v>
      </c>
      <c r="C781" s="47" t="b">
        <v>1</v>
      </c>
      <c r="D781" s="57"/>
      <c r="E781" s="50" t="s">
        <v>10364</v>
      </c>
      <c r="F781" s="50" t="s">
        <v>10853</v>
      </c>
      <c r="G781" s="50" t="s">
        <v>1446</v>
      </c>
      <c r="H781" s="51" t="s">
        <v>11095</v>
      </c>
      <c r="I781" s="45" t="s">
        <v>16246</v>
      </c>
      <c r="K781" s="61" t="s">
        <v>3763</v>
      </c>
      <c r="L781" s="61" t="s">
        <v>3764</v>
      </c>
      <c r="S781" s="55"/>
      <c r="T781" s="57"/>
      <c r="U781" s="55"/>
      <c r="V781" s="55"/>
      <c r="W781" s="61" t="s">
        <v>3765</v>
      </c>
      <c r="X781" s="61" t="s">
        <v>3766</v>
      </c>
      <c r="Y781" s="153"/>
      <c r="Z781" s="166"/>
      <c r="AA781" s="166"/>
      <c r="AB781" s="166"/>
      <c r="AC781" s="166"/>
      <c r="AD781" s="166"/>
      <c r="AE781" s="166"/>
      <c r="AF781" s="166"/>
      <c r="AG781" s="166"/>
      <c r="AH781" s="166"/>
      <c r="AI781" s="166"/>
      <c r="AJ781" s="166"/>
      <c r="AK781" s="166"/>
      <c r="AL781" s="166"/>
      <c r="AM781" s="166"/>
      <c r="AN781" s="166"/>
      <c r="AO781" s="166"/>
      <c r="AP781" s="166"/>
      <c r="AQ781" s="166"/>
      <c r="AR781" s="166"/>
      <c r="AS781" s="166"/>
      <c r="AT781" s="166"/>
      <c r="AU781" s="166"/>
      <c r="AV781" s="166"/>
      <c r="AW781" s="166"/>
      <c r="AX781" s="166"/>
      <c r="AY781" s="166"/>
      <c r="AZ781" s="166"/>
      <c r="BA781" s="166"/>
      <c r="BB781" s="166"/>
      <c r="BC781" s="166"/>
      <c r="BD781" s="166"/>
      <c r="BE781" s="166"/>
      <c r="BF781" s="166"/>
      <c r="BG781" s="166"/>
      <c r="BH781" s="166"/>
      <c r="BI781" s="166"/>
      <c r="BJ781" s="166"/>
      <c r="BK781" s="166"/>
      <c r="BL781" s="166"/>
      <c r="BM781" s="166"/>
    </row>
    <row r="782" ht="22.5" customHeight="1">
      <c r="A782" s="45">
        <v>781.0</v>
      </c>
      <c r="B782" s="45" t="s">
        <v>237</v>
      </c>
      <c r="C782" s="47" t="b">
        <v>1</v>
      </c>
      <c r="D782" s="57"/>
      <c r="E782" s="50" t="s">
        <v>10364</v>
      </c>
      <c r="F782" s="50" t="s">
        <v>10853</v>
      </c>
      <c r="G782" s="50" t="s">
        <v>5193</v>
      </c>
      <c r="H782" s="51" t="s">
        <v>11101</v>
      </c>
      <c r="I782" s="45" t="s">
        <v>16247</v>
      </c>
      <c r="K782" s="61" t="s">
        <v>3767</v>
      </c>
      <c r="L782" s="61" t="s">
        <v>3768</v>
      </c>
      <c r="S782" s="55"/>
      <c r="T782" s="57"/>
      <c r="U782" s="55"/>
      <c r="V782" s="55"/>
      <c r="W782" s="61" t="s">
        <v>3769</v>
      </c>
      <c r="X782" s="61" t="s">
        <v>3770</v>
      </c>
      <c r="Y782" s="61" t="s">
        <v>3771</v>
      </c>
      <c r="Z782" s="166"/>
      <c r="AA782" s="166"/>
      <c r="AB782" s="166"/>
      <c r="AC782" s="166"/>
      <c r="AD782" s="166"/>
      <c r="AE782" s="166"/>
      <c r="AF782" s="166"/>
      <c r="AG782" s="166"/>
      <c r="AH782" s="166"/>
      <c r="AI782" s="166"/>
      <c r="AJ782" s="166"/>
      <c r="AK782" s="166"/>
      <c r="AL782" s="166"/>
      <c r="AM782" s="166"/>
      <c r="AN782" s="166"/>
      <c r="AO782" s="166"/>
      <c r="AP782" s="166"/>
      <c r="AQ782" s="166"/>
      <c r="AR782" s="166"/>
      <c r="AS782" s="166"/>
      <c r="AT782" s="166"/>
      <c r="AU782" s="166"/>
      <c r="AV782" s="166"/>
      <c r="AW782" s="166"/>
      <c r="AX782" s="166"/>
      <c r="AY782" s="166"/>
      <c r="AZ782" s="166"/>
      <c r="BA782" s="166"/>
      <c r="BB782" s="166"/>
      <c r="BC782" s="166"/>
      <c r="BD782" s="166"/>
      <c r="BE782" s="166"/>
      <c r="BF782" s="166"/>
      <c r="BG782" s="166"/>
      <c r="BH782" s="166"/>
      <c r="BI782" s="166"/>
      <c r="BJ782" s="166"/>
      <c r="BK782" s="166"/>
      <c r="BL782" s="166"/>
      <c r="BM782" s="166"/>
    </row>
    <row r="783" ht="22.5" customHeight="1">
      <c r="A783" s="45">
        <v>782.0</v>
      </c>
      <c r="B783" s="45" t="s">
        <v>237</v>
      </c>
      <c r="C783" s="47" t="b">
        <v>1</v>
      </c>
      <c r="D783" s="57"/>
      <c r="E783" s="50" t="s">
        <v>10364</v>
      </c>
      <c r="F783" s="50" t="s">
        <v>11107</v>
      </c>
      <c r="G783" s="50" t="s">
        <v>1823</v>
      </c>
      <c r="H783" s="51" t="s">
        <v>11108</v>
      </c>
      <c r="I783" s="45" t="s">
        <v>16248</v>
      </c>
      <c r="K783" s="61" t="s">
        <v>3772</v>
      </c>
      <c r="L783" s="61" t="s">
        <v>3773</v>
      </c>
      <c r="S783" s="55"/>
      <c r="T783" s="57"/>
      <c r="U783" s="55"/>
      <c r="V783" s="55"/>
      <c r="W783" s="61" t="s">
        <v>3774</v>
      </c>
      <c r="X783" s="61" t="s">
        <v>3775</v>
      </c>
      <c r="Y783" s="153"/>
      <c r="Z783" s="166"/>
      <c r="AA783" s="166"/>
      <c r="AB783" s="166"/>
      <c r="AC783" s="166"/>
      <c r="AD783" s="166"/>
      <c r="AE783" s="166"/>
      <c r="AF783" s="166"/>
      <c r="AG783" s="166"/>
      <c r="AH783" s="166"/>
      <c r="AI783" s="166"/>
      <c r="AJ783" s="166"/>
      <c r="AK783" s="166"/>
      <c r="AL783" s="166"/>
      <c r="AM783" s="166"/>
      <c r="AN783" s="166"/>
      <c r="AO783" s="166"/>
      <c r="AP783" s="166"/>
      <c r="AQ783" s="166"/>
      <c r="AR783" s="166"/>
      <c r="AS783" s="166"/>
      <c r="AT783" s="166"/>
      <c r="AU783" s="166"/>
      <c r="AV783" s="166"/>
      <c r="AW783" s="166"/>
      <c r="AX783" s="166"/>
      <c r="AY783" s="166"/>
      <c r="AZ783" s="166"/>
      <c r="BA783" s="166"/>
      <c r="BB783" s="166"/>
      <c r="BC783" s="166"/>
      <c r="BD783" s="166"/>
      <c r="BE783" s="166"/>
      <c r="BF783" s="166"/>
      <c r="BG783" s="166"/>
      <c r="BH783" s="166"/>
      <c r="BI783" s="166"/>
      <c r="BJ783" s="166"/>
      <c r="BK783" s="166"/>
      <c r="BL783" s="166"/>
      <c r="BM783" s="166"/>
    </row>
    <row r="784" ht="22.5" customHeight="1">
      <c r="A784" s="45">
        <v>783.0</v>
      </c>
      <c r="B784" s="45" t="s">
        <v>237</v>
      </c>
      <c r="C784" s="47" t="b">
        <v>1</v>
      </c>
      <c r="D784" s="57"/>
      <c r="E784" s="50" t="s">
        <v>10364</v>
      </c>
      <c r="F784" s="50" t="s">
        <v>11107</v>
      </c>
      <c r="G784" s="50" t="s">
        <v>1823</v>
      </c>
      <c r="H784" s="51" t="s">
        <v>11114</v>
      </c>
      <c r="I784" s="45" t="s">
        <v>16249</v>
      </c>
      <c r="K784" s="61" t="s">
        <v>3776</v>
      </c>
      <c r="L784" s="61" t="s">
        <v>3777</v>
      </c>
      <c r="S784" s="55"/>
      <c r="T784" s="57"/>
      <c r="U784" s="55"/>
      <c r="V784" s="55"/>
      <c r="W784" s="61" t="s">
        <v>3778</v>
      </c>
      <c r="X784" s="61" t="s">
        <v>3779</v>
      </c>
      <c r="Y784" s="61" t="s">
        <v>3780</v>
      </c>
      <c r="Z784" s="166"/>
      <c r="AA784" s="166"/>
      <c r="AB784" s="166"/>
      <c r="AC784" s="166"/>
      <c r="AD784" s="166"/>
      <c r="AE784" s="166"/>
      <c r="AF784" s="166"/>
      <c r="AG784" s="166"/>
      <c r="AH784" s="166"/>
      <c r="AI784" s="166"/>
      <c r="AJ784" s="166"/>
      <c r="AK784" s="166"/>
      <c r="AL784" s="166"/>
      <c r="AM784" s="166"/>
      <c r="AN784" s="166"/>
      <c r="AO784" s="166"/>
      <c r="AP784" s="166"/>
      <c r="AQ784" s="166"/>
      <c r="AR784" s="166"/>
      <c r="AS784" s="166"/>
      <c r="AT784" s="166"/>
      <c r="AU784" s="166"/>
      <c r="AV784" s="166"/>
      <c r="AW784" s="166"/>
      <c r="AX784" s="166"/>
      <c r="AY784" s="166"/>
      <c r="AZ784" s="166"/>
      <c r="BA784" s="166"/>
      <c r="BB784" s="166"/>
      <c r="BC784" s="166"/>
      <c r="BD784" s="166"/>
      <c r="BE784" s="166"/>
      <c r="BF784" s="166"/>
      <c r="BG784" s="166"/>
      <c r="BH784" s="166"/>
      <c r="BI784" s="166"/>
      <c r="BJ784" s="166"/>
      <c r="BK784" s="166"/>
      <c r="BL784" s="166"/>
      <c r="BM784" s="166"/>
    </row>
    <row r="785" ht="22.5" customHeight="1">
      <c r="A785" s="45">
        <v>784.0</v>
      </c>
      <c r="B785" s="45" t="s">
        <v>237</v>
      </c>
      <c r="C785" s="47" t="b">
        <v>1</v>
      </c>
      <c r="D785" s="57"/>
      <c r="E785" s="50" t="s">
        <v>10364</v>
      </c>
      <c r="F785" s="50" t="s">
        <v>11107</v>
      </c>
      <c r="G785" s="50" t="s">
        <v>1866</v>
      </c>
      <c r="H785" s="51" t="s">
        <v>11121</v>
      </c>
      <c r="I785" s="45" t="s">
        <v>16250</v>
      </c>
      <c r="K785" s="61" t="s">
        <v>3781</v>
      </c>
      <c r="L785" s="61" t="s">
        <v>3782</v>
      </c>
      <c r="S785" s="55"/>
      <c r="T785" s="57"/>
      <c r="U785" s="55"/>
      <c r="V785" s="55"/>
      <c r="W785" s="61" t="s">
        <v>3783</v>
      </c>
      <c r="X785" s="61" t="s">
        <v>3784</v>
      </c>
      <c r="Y785" s="145"/>
      <c r="Z785" s="166"/>
      <c r="AA785" s="166"/>
      <c r="AB785" s="166"/>
      <c r="AC785" s="166"/>
      <c r="AD785" s="166"/>
      <c r="AE785" s="166"/>
      <c r="AF785" s="166"/>
      <c r="AG785" s="166"/>
      <c r="AH785" s="166"/>
      <c r="AI785" s="166"/>
      <c r="AJ785" s="166"/>
      <c r="AK785" s="166"/>
      <c r="AL785" s="166"/>
      <c r="AM785" s="166"/>
      <c r="AN785" s="166"/>
      <c r="AO785" s="166"/>
      <c r="AP785" s="166"/>
      <c r="AQ785" s="166"/>
      <c r="AR785" s="166"/>
      <c r="AS785" s="166"/>
      <c r="AT785" s="166"/>
      <c r="AU785" s="166"/>
      <c r="AV785" s="166"/>
      <c r="AW785" s="166"/>
      <c r="AX785" s="166"/>
      <c r="AY785" s="166"/>
      <c r="AZ785" s="166"/>
      <c r="BA785" s="166"/>
      <c r="BB785" s="166"/>
      <c r="BC785" s="166"/>
      <c r="BD785" s="166"/>
      <c r="BE785" s="166"/>
      <c r="BF785" s="166"/>
      <c r="BG785" s="166"/>
      <c r="BH785" s="166"/>
      <c r="BI785" s="166"/>
      <c r="BJ785" s="166"/>
      <c r="BK785" s="166"/>
      <c r="BL785" s="166"/>
      <c r="BM785" s="166"/>
    </row>
    <row r="786" ht="22.5" customHeight="1">
      <c r="A786" s="45">
        <v>785.0</v>
      </c>
      <c r="B786" s="45" t="s">
        <v>237</v>
      </c>
      <c r="C786" s="47" t="b">
        <v>1</v>
      </c>
      <c r="D786" s="57"/>
      <c r="E786" s="50" t="s">
        <v>10364</v>
      </c>
      <c r="F786" s="50" t="s">
        <v>11107</v>
      </c>
      <c r="G786" s="50" t="s">
        <v>1866</v>
      </c>
      <c r="H786" s="51" t="s">
        <v>11127</v>
      </c>
      <c r="I786" s="45" t="s">
        <v>16251</v>
      </c>
      <c r="K786" s="61" t="s">
        <v>3785</v>
      </c>
      <c r="L786" s="61" t="s">
        <v>3786</v>
      </c>
      <c r="S786" s="55"/>
      <c r="T786" s="57"/>
      <c r="U786" s="55"/>
      <c r="V786" s="55"/>
      <c r="W786" s="61" t="s">
        <v>3787</v>
      </c>
      <c r="X786" s="61" t="s">
        <v>3788</v>
      </c>
      <c r="Y786" s="61" t="s">
        <v>3789</v>
      </c>
      <c r="Z786" s="166"/>
      <c r="AA786" s="166"/>
      <c r="AB786" s="166"/>
      <c r="AC786" s="166"/>
      <c r="AD786" s="166"/>
      <c r="AE786" s="166"/>
      <c r="AF786" s="166"/>
      <c r="AG786" s="166"/>
      <c r="AH786" s="166"/>
      <c r="AI786" s="166"/>
      <c r="AJ786" s="166"/>
      <c r="AK786" s="166"/>
      <c r="AL786" s="166"/>
      <c r="AM786" s="166"/>
      <c r="AN786" s="166"/>
      <c r="AO786" s="166"/>
      <c r="AP786" s="166"/>
      <c r="AQ786" s="166"/>
      <c r="AR786" s="166"/>
      <c r="AS786" s="166"/>
      <c r="AT786" s="166"/>
      <c r="AU786" s="166"/>
      <c r="AV786" s="166"/>
      <c r="AW786" s="166"/>
      <c r="AX786" s="166"/>
      <c r="AY786" s="166"/>
      <c r="AZ786" s="166"/>
      <c r="BA786" s="166"/>
      <c r="BB786" s="166"/>
      <c r="BC786" s="166"/>
      <c r="BD786" s="166"/>
      <c r="BE786" s="166"/>
      <c r="BF786" s="166"/>
      <c r="BG786" s="166"/>
      <c r="BH786" s="166"/>
      <c r="BI786" s="166"/>
      <c r="BJ786" s="166"/>
      <c r="BK786" s="166"/>
      <c r="BL786" s="166"/>
      <c r="BM786" s="166"/>
    </row>
    <row r="787" ht="22.5" customHeight="1">
      <c r="A787" s="45">
        <v>786.0</v>
      </c>
      <c r="B787" s="45" t="s">
        <v>237</v>
      </c>
      <c r="C787" s="47" t="b">
        <v>1</v>
      </c>
      <c r="D787" s="57"/>
      <c r="E787" s="50" t="s">
        <v>10364</v>
      </c>
      <c r="F787" s="50" t="s">
        <v>11107</v>
      </c>
      <c r="G787" s="50" t="s">
        <v>1866</v>
      </c>
      <c r="H787" s="51" t="s">
        <v>11134</v>
      </c>
      <c r="I787" s="45" t="s">
        <v>16252</v>
      </c>
      <c r="K787" s="61" t="s">
        <v>3790</v>
      </c>
      <c r="L787" s="61" t="s">
        <v>3791</v>
      </c>
      <c r="S787" s="55"/>
      <c r="T787" s="57"/>
      <c r="U787" s="55"/>
      <c r="V787" s="55"/>
      <c r="W787" s="61" t="s">
        <v>3792</v>
      </c>
      <c r="X787" s="61" t="s">
        <v>3793</v>
      </c>
      <c r="Y787" s="145"/>
      <c r="Z787" s="166"/>
      <c r="AA787" s="166"/>
      <c r="AB787" s="166"/>
      <c r="AC787" s="166"/>
      <c r="AD787" s="166"/>
      <c r="AE787" s="166"/>
      <c r="AF787" s="166"/>
      <c r="AG787" s="166"/>
      <c r="AH787" s="166"/>
      <c r="AI787" s="166"/>
      <c r="AJ787" s="166"/>
      <c r="AK787" s="166"/>
      <c r="AL787" s="166"/>
      <c r="AM787" s="166"/>
      <c r="AN787" s="166"/>
      <c r="AO787" s="166"/>
      <c r="AP787" s="166"/>
      <c r="AQ787" s="166"/>
      <c r="AR787" s="166"/>
      <c r="AS787" s="166"/>
      <c r="AT787" s="166"/>
      <c r="AU787" s="166"/>
      <c r="AV787" s="166"/>
      <c r="AW787" s="166"/>
      <c r="AX787" s="166"/>
      <c r="AY787" s="166"/>
      <c r="AZ787" s="166"/>
      <c r="BA787" s="166"/>
      <c r="BB787" s="166"/>
      <c r="BC787" s="166"/>
      <c r="BD787" s="166"/>
      <c r="BE787" s="166"/>
      <c r="BF787" s="166"/>
      <c r="BG787" s="166"/>
      <c r="BH787" s="166"/>
      <c r="BI787" s="166"/>
      <c r="BJ787" s="166"/>
      <c r="BK787" s="166"/>
      <c r="BL787" s="166"/>
      <c r="BM787" s="166"/>
    </row>
    <row r="788" ht="22.5" customHeight="1">
      <c r="A788" s="45">
        <v>787.0</v>
      </c>
      <c r="B788" s="45" t="s">
        <v>237</v>
      </c>
      <c r="C788" s="47" t="b">
        <v>1</v>
      </c>
      <c r="D788" s="57"/>
      <c r="E788" s="50" t="s">
        <v>10364</v>
      </c>
      <c r="F788" s="50" t="s">
        <v>11107</v>
      </c>
      <c r="G788" s="50" t="s">
        <v>1866</v>
      </c>
      <c r="H788" s="51" t="s">
        <v>11140</v>
      </c>
      <c r="I788" s="45" t="s">
        <v>16253</v>
      </c>
      <c r="K788" s="61" t="s">
        <v>3794</v>
      </c>
      <c r="L788" s="61" t="s">
        <v>3795</v>
      </c>
      <c r="S788" s="55"/>
      <c r="T788" s="57"/>
      <c r="U788" s="55"/>
      <c r="V788" s="55"/>
      <c r="W788" s="61" t="s">
        <v>3796</v>
      </c>
      <c r="X788" s="61" t="s">
        <v>3797</v>
      </c>
      <c r="Y788" s="61" t="s">
        <v>3798</v>
      </c>
      <c r="Z788" s="166"/>
      <c r="AA788" s="166"/>
      <c r="AB788" s="166"/>
      <c r="AC788" s="166"/>
      <c r="AD788" s="166"/>
      <c r="AE788" s="166"/>
      <c r="AF788" s="166"/>
      <c r="AG788" s="166"/>
      <c r="AH788" s="166"/>
      <c r="AI788" s="166"/>
      <c r="AJ788" s="166"/>
      <c r="AK788" s="166"/>
      <c r="AL788" s="166"/>
      <c r="AM788" s="166"/>
      <c r="AN788" s="166"/>
      <c r="AO788" s="166"/>
      <c r="AP788" s="166"/>
      <c r="AQ788" s="166"/>
      <c r="AR788" s="166"/>
      <c r="AS788" s="166"/>
      <c r="AT788" s="166"/>
      <c r="AU788" s="166"/>
      <c r="AV788" s="166"/>
      <c r="AW788" s="166"/>
      <c r="AX788" s="166"/>
      <c r="AY788" s="166"/>
      <c r="AZ788" s="166"/>
      <c r="BA788" s="166"/>
      <c r="BB788" s="166"/>
      <c r="BC788" s="166"/>
      <c r="BD788" s="166"/>
      <c r="BE788" s="166"/>
      <c r="BF788" s="166"/>
      <c r="BG788" s="166"/>
      <c r="BH788" s="166"/>
      <c r="BI788" s="166"/>
      <c r="BJ788" s="166"/>
      <c r="BK788" s="166"/>
      <c r="BL788" s="166"/>
      <c r="BM788" s="166"/>
    </row>
    <row r="789" ht="22.5" customHeight="1">
      <c r="A789" s="45">
        <v>788.0</v>
      </c>
      <c r="B789" s="45" t="s">
        <v>237</v>
      </c>
      <c r="C789" s="47" t="b">
        <v>1</v>
      </c>
      <c r="D789" s="57"/>
      <c r="E789" s="50" t="s">
        <v>10364</v>
      </c>
      <c r="F789" s="50" t="s">
        <v>11107</v>
      </c>
      <c r="G789" s="50" t="s">
        <v>1866</v>
      </c>
      <c r="H789" s="51" t="s">
        <v>11146</v>
      </c>
      <c r="I789" s="45" t="s">
        <v>16254</v>
      </c>
      <c r="K789" s="61" t="s">
        <v>3799</v>
      </c>
      <c r="L789" s="61" t="s">
        <v>3800</v>
      </c>
      <c r="S789" s="55"/>
      <c r="T789" s="57"/>
      <c r="U789" s="55"/>
      <c r="V789" s="55"/>
      <c r="W789" s="61" t="s">
        <v>3801</v>
      </c>
      <c r="X789" s="61" t="s">
        <v>3802</v>
      </c>
      <c r="Y789" s="153"/>
      <c r="Z789" s="166"/>
      <c r="AA789" s="166"/>
      <c r="AB789" s="166"/>
      <c r="AC789" s="166"/>
      <c r="AD789" s="166"/>
      <c r="AE789" s="166"/>
      <c r="AF789" s="166"/>
      <c r="AG789" s="166"/>
      <c r="AH789" s="166"/>
      <c r="AI789" s="166"/>
      <c r="AJ789" s="166"/>
      <c r="AK789" s="166"/>
      <c r="AL789" s="166"/>
      <c r="AM789" s="166"/>
      <c r="AN789" s="166"/>
      <c r="AO789" s="166"/>
      <c r="AP789" s="166"/>
      <c r="AQ789" s="166"/>
      <c r="AR789" s="166"/>
      <c r="AS789" s="166"/>
      <c r="AT789" s="166"/>
      <c r="AU789" s="166"/>
      <c r="AV789" s="166"/>
      <c r="AW789" s="166"/>
      <c r="AX789" s="166"/>
      <c r="AY789" s="166"/>
      <c r="AZ789" s="166"/>
      <c r="BA789" s="166"/>
      <c r="BB789" s="166"/>
      <c r="BC789" s="166"/>
      <c r="BD789" s="166"/>
      <c r="BE789" s="166"/>
      <c r="BF789" s="166"/>
      <c r="BG789" s="166"/>
      <c r="BH789" s="166"/>
      <c r="BI789" s="166"/>
      <c r="BJ789" s="166"/>
      <c r="BK789" s="166"/>
      <c r="BL789" s="166"/>
      <c r="BM789" s="166"/>
    </row>
    <row r="790" ht="22.5" customHeight="1">
      <c r="A790" s="45">
        <v>789.0</v>
      </c>
      <c r="B790" s="45" t="s">
        <v>237</v>
      </c>
      <c r="C790" s="47" t="b">
        <v>1</v>
      </c>
      <c r="D790" s="57"/>
      <c r="E790" s="50" t="s">
        <v>10364</v>
      </c>
      <c r="F790" s="50" t="s">
        <v>11107</v>
      </c>
      <c r="G790" s="50" t="s">
        <v>1866</v>
      </c>
      <c r="H790" s="51" t="s">
        <v>11152</v>
      </c>
      <c r="I790" s="45" t="s">
        <v>16250</v>
      </c>
      <c r="K790" s="61" t="s">
        <v>3803</v>
      </c>
      <c r="L790" s="61" t="s">
        <v>3804</v>
      </c>
      <c r="S790" s="55"/>
      <c r="T790" s="57"/>
      <c r="U790" s="55"/>
      <c r="V790" s="55"/>
      <c r="W790" s="61" t="s">
        <v>3805</v>
      </c>
      <c r="X790" s="61" t="s">
        <v>3806</v>
      </c>
      <c r="Y790" s="145"/>
      <c r="Z790" s="166"/>
      <c r="AA790" s="166"/>
      <c r="AB790" s="166"/>
      <c r="AC790" s="166"/>
      <c r="AD790" s="166"/>
      <c r="AE790" s="166"/>
      <c r="AF790" s="166"/>
      <c r="AG790" s="166"/>
      <c r="AH790" s="166"/>
      <c r="AI790" s="166"/>
      <c r="AJ790" s="166"/>
      <c r="AK790" s="166"/>
      <c r="AL790" s="166"/>
      <c r="AM790" s="166"/>
      <c r="AN790" s="166"/>
      <c r="AO790" s="166"/>
      <c r="AP790" s="166"/>
      <c r="AQ790" s="166"/>
      <c r="AR790" s="166"/>
      <c r="AS790" s="166"/>
      <c r="AT790" s="166"/>
      <c r="AU790" s="166"/>
      <c r="AV790" s="166"/>
      <c r="AW790" s="166"/>
      <c r="AX790" s="166"/>
      <c r="AY790" s="166"/>
      <c r="AZ790" s="166"/>
      <c r="BA790" s="166"/>
      <c r="BB790" s="166"/>
      <c r="BC790" s="166"/>
      <c r="BD790" s="166"/>
      <c r="BE790" s="166"/>
      <c r="BF790" s="166"/>
      <c r="BG790" s="166"/>
      <c r="BH790" s="166"/>
      <c r="BI790" s="166"/>
      <c r="BJ790" s="166"/>
      <c r="BK790" s="166"/>
      <c r="BL790" s="166"/>
      <c r="BM790" s="166"/>
    </row>
    <row r="791" ht="22.5" customHeight="1">
      <c r="A791" s="45">
        <v>790.0</v>
      </c>
      <c r="B791" s="45" t="s">
        <v>237</v>
      </c>
      <c r="C791" s="47" t="b">
        <v>1</v>
      </c>
      <c r="D791" s="57"/>
      <c r="E791" s="50" t="s">
        <v>10364</v>
      </c>
      <c r="F791" s="50" t="s">
        <v>11107</v>
      </c>
      <c r="G791" s="50" t="s">
        <v>1866</v>
      </c>
      <c r="H791" s="51" t="s">
        <v>11157</v>
      </c>
      <c r="I791" s="45" t="s">
        <v>16255</v>
      </c>
      <c r="K791" s="61" t="s">
        <v>3807</v>
      </c>
      <c r="L791" s="61" t="s">
        <v>3808</v>
      </c>
      <c r="S791" s="55"/>
      <c r="T791" s="57"/>
      <c r="U791" s="55"/>
      <c r="V791" s="55"/>
      <c r="W791" s="61" t="s">
        <v>3809</v>
      </c>
      <c r="X791" s="61" t="s">
        <v>3811</v>
      </c>
      <c r="Y791" s="153"/>
      <c r="Z791" s="166"/>
      <c r="AA791" s="166"/>
      <c r="AB791" s="166"/>
      <c r="AC791" s="166"/>
      <c r="AD791" s="166"/>
      <c r="AE791" s="166"/>
      <c r="AF791" s="166"/>
      <c r="AG791" s="166"/>
      <c r="AH791" s="166"/>
      <c r="AI791" s="166"/>
      <c r="AJ791" s="166"/>
      <c r="AK791" s="166"/>
      <c r="AL791" s="166"/>
      <c r="AM791" s="166"/>
      <c r="AN791" s="166"/>
      <c r="AO791" s="166"/>
      <c r="AP791" s="166"/>
      <c r="AQ791" s="166"/>
      <c r="AR791" s="166"/>
      <c r="AS791" s="166"/>
      <c r="AT791" s="166"/>
      <c r="AU791" s="166"/>
      <c r="AV791" s="166"/>
      <c r="AW791" s="166"/>
      <c r="AX791" s="166"/>
      <c r="AY791" s="166"/>
      <c r="AZ791" s="166"/>
      <c r="BA791" s="166"/>
      <c r="BB791" s="166"/>
      <c r="BC791" s="166"/>
      <c r="BD791" s="166"/>
      <c r="BE791" s="166"/>
      <c r="BF791" s="166"/>
      <c r="BG791" s="166"/>
      <c r="BH791" s="166"/>
      <c r="BI791" s="166"/>
      <c r="BJ791" s="166"/>
      <c r="BK791" s="166"/>
      <c r="BL791" s="166"/>
      <c r="BM791" s="166"/>
    </row>
    <row r="792" ht="22.5" customHeight="1">
      <c r="A792" s="45">
        <v>791.0</v>
      </c>
      <c r="B792" s="45" t="s">
        <v>237</v>
      </c>
      <c r="C792" s="47" t="b">
        <v>1</v>
      </c>
      <c r="D792" s="57"/>
      <c r="E792" s="50" t="s">
        <v>10364</v>
      </c>
      <c r="F792" s="50" t="s">
        <v>11107</v>
      </c>
      <c r="G792" s="50" t="s">
        <v>1866</v>
      </c>
      <c r="H792" s="51" t="s">
        <v>11161</v>
      </c>
      <c r="I792" s="45" t="s">
        <v>16256</v>
      </c>
      <c r="K792" s="61" t="s">
        <v>3813</v>
      </c>
      <c r="L792" s="61" t="s">
        <v>3814</v>
      </c>
      <c r="S792" s="55"/>
      <c r="T792" s="57"/>
      <c r="U792" s="55"/>
      <c r="V792" s="55"/>
      <c r="W792" s="61" t="s">
        <v>3815</v>
      </c>
      <c r="X792" s="61" t="s">
        <v>3816</v>
      </c>
      <c r="Y792" s="61" t="s">
        <v>3817</v>
      </c>
      <c r="Z792" s="166"/>
      <c r="AA792" s="166"/>
      <c r="AB792" s="166"/>
      <c r="AC792" s="166"/>
      <c r="AD792" s="166"/>
      <c r="AE792" s="166"/>
      <c r="AF792" s="166"/>
      <c r="AG792" s="166"/>
      <c r="AH792" s="166"/>
      <c r="AI792" s="166"/>
      <c r="AJ792" s="166"/>
      <c r="AK792" s="166"/>
      <c r="AL792" s="166"/>
      <c r="AM792" s="166"/>
      <c r="AN792" s="166"/>
      <c r="AO792" s="166"/>
      <c r="AP792" s="166"/>
      <c r="AQ792" s="166"/>
      <c r="AR792" s="166"/>
      <c r="AS792" s="166"/>
      <c r="AT792" s="166"/>
      <c r="AU792" s="166"/>
      <c r="AV792" s="166"/>
      <c r="AW792" s="166"/>
      <c r="AX792" s="166"/>
      <c r="AY792" s="166"/>
      <c r="AZ792" s="166"/>
      <c r="BA792" s="166"/>
      <c r="BB792" s="166"/>
      <c r="BC792" s="166"/>
      <c r="BD792" s="166"/>
      <c r="BE792" s="166"/>
      <c r="BF792" s="166"/>
      <c r="BG792" s="166"/>
      <c r="BH792" s="166"/>
      <c r="BI792" s="166"/>
      <c r="BJ792" s="166"/>
      <c r="BK792" s="166"/>
      <c r="BL792" s="166"/>
      <c r="BM792" s="166"/>
    </row>
    <row r="793" ht="22.5" customHeight="1">
      <c r="A793" s="45">
        <v>792.0</v>
      </c>
      <c r="B793" s="45" t="s">
        <v>237</v>
      </c>
      <c r="C793" s="47" t="b">
        <v>1</v>
      </c>
      <c r="D793" s="57"/>
      <c r="E793" s="50" t="s">
        <v>10364</v>
      </c>
      <c r="F793" s="50" t="s">
        <v>11107</v>
      </c>
      <c r="G793" s="50" t="s">
        <v>1866</v>
      </c>
      <c r="H793" s="51" t="s">
        <v>11168</v>
      </c>
      <c r="I793" s="45" t="s">
        <v>16257</v>
      </c>
      <c r="K793" s="61" t="s">
        <v>3818</v>
      </c>
      <c r="L793" s="61" t="s">
        <v>3819</v>
      </c>
      <c r="S793" s="55"/>
      <c r="T793" s="57"/>
      <c r="U793" s="55"/>
      <c r="V793" s="55"/>
      <c r="W793" s="61" t="s">
        <v>3820</v>
      </c>
      <c r="X793" s="61" t="s">
        <v>3821</v>
      </c>
      <c r="Y793" s="153"/>
      <c r="Z793" s="166"/>
      <c r="AA793" s="166"/>
      <c r="AB793" s="166"/>
      <c r="AC793" s="166"/>
      <c r="AD793" s="166"/>
      <c r="AE793" s="166"/>
      <c r="AF793" s="166"/>
      <c r="AG793" s="166"/>
      <c r="AH793" s="166"/>
      <c r="AI793" s="166"/>
      <c r="AJ793" s="166"/>
      <c r="AK793" s="166"/>
      <c r="AL793" s="166"/>
      <c r="AM793" s="166"/>
      <c r="AN793" s="166"/>
      <c r="AO793" s="166"/>
      <c r="AP793" s="166"/>
      <c r="AQ793" s="166"/>
      <c r="AR793" s="166"/>
      <c r="AS793" s="166"/>
      <c r="AT793" s="166"/>
      <c r="AU793" s="166"/>
      <c r="AV793" s="166"/>
      <c r="AW793" s="166"/>
      <c r="AX793" s="166"/>
      <c r="AY793" s="166"/>
      <c r="AZ793" s="166"/>
      <c r="BA793" s="166"/>
      <c r="BB793" s="166"/>
      <c r="BC793" s="166"/>
      <c r="BD793" s="166"/>
      <c r="BE793" s="166"/>
      <c r="BF793" s="166"/>
      <c r="BG793" s="166"/>
      <c r="BH793" s="166"/>
      <c r="BI793" s="166"/>
      <c r="BJ793" s="166"/>
      <c r="BK793" s="166"/>
      <c r="BL793" s="166"/>
      <c r="BM793" s="166"/>
    </row>
    <row r="794" ht="22.5" customHeight="1">
      <c r="A794" s="45">
        <v>793.0</v>
      </c>
      <c r="B794" s="45" t="s">
        <v>237</v>
      </c>
      <c r="C794" s="47" t="b">
        <v>1</v>
      </c>
      <c r="D794" s="57"/>
      <c r="E794" s="50" t="s">
        <v>10364</v>
      </c>
      <c r="F794" s="50" t="s">
        <v>11107</v>
      </c>
      <c r="G794" s="50" t="s">
        <v>1866</v>
      </c>
      <c r="H794" s="51" t="s">
        <v>11173</v>
      </c>
      <c r="I794" s="45" t="s">
        <v>11174</v>
      </c>
      <c r="K794" s="61" t="s">
        <v>3822</v>
      </c>
      <c r="L794" s="61" t="s">
        <v>3823</v>
      </c>
      <c r="S794" s="55"/>
      <c r="T794" s="57"/>
      <c r="U794" s="55"/>
      <c r="V794" s="55"/>
      <c r="W794" s="61" t="s">
        <v>3824</v>
      </c>
      <c r="X794" s="61" t="s">
        <v>3825</v>
      </c>
      <c r="Y794" s="61" t="s">
        <v>3826</v>
      </c>
      <c r="Z794" s="166"/>
      <c r="AA794" s="166"/>
      <c r="AB794" s="166"/>
      <c r="AC794" s="166"/>
      <c r="AD794" s="166"/>
      <c r="AE794" s="166"/>
      <c r="AF794" s="166"/>
      <c r="AG794" s="166"/>
      <c r="AH794" s="166"/>
      <c r="AI794" s="166"/>
      <c r="AJ794" s="166"/>
      <c r="AK794" s="166"/>
      <c r="AL794" s="166"/>
      <c r="AM794" s="166"/>
      <c r="AN794" s="166"/>
      <c r="AO794" s="166"/>
      <c r="AP794" s="166"/>
      <c r="AQ794" s="166"/>
      <c r="AR794" s="166"/>
      <c r="AS794" s="166"/>
      <c r="AT794" s="166"/>
      <c r="AU794" s="166"/>
      <c r="AV794" s="166"/>
      <c r="AW794" s="166"/>
      <c r="AX794" s="166"/>
      <c r="AY794" s="166"/>
      <c r="AZ794" s="166"/>
      <c r="BA794" s="166"/>
      <c r="BB794" s="166"/>
      <c r="BC794" s="166"/>
      <c r="BD794" s="166"/>
      <c r="BE794" s="166"/>
      <c r="BF794" s="166"/>
      <c r="BG794" s="166"/>
      <c r="BH794" s="166"/>
      <c r="BI794" s="166"/>
      <c r="BJ794" s="166"/>
      <c r="BK794" s="166"/>
      <c r="BL794" s="166"/>
      <c r="BM794" s="166"/>
    </row>
    <row r="795" ht="22.5" customHeight="1">
      <c r="A795" s="45">
        <v>794.0</v>
      </c>
      <c r="B795" s="45" t="s">
        <v>237</v>
      </c>
      <c r="C795" s="47" t="b">
        <v>1</v>
      </c>
      <c r="D795" s="57"/>
      <c r="E795" s="50" t="s">
        <v>10364</v>
      </c>
      <c r="F795" s="50" t="s">
        <v>11107</v>
      </c>
      <c r="G795" s="50" t="s">
        <v>294</v>
      </c>
      <c r="H795" s="51" t="s">
        <v>11180</v>
      </c>
      <c r="I795" s="45" t="s">
        <v>16258</v>
      </c>
      <c r="K795" s="61" t="s">
        <v>3827</v>
      </c>
      <c r="L795" s="61" t="s">
        <v>3828</v>
      </c>
      <c r="S795" s="55"/>
      <c r="T795" s="57"/>
      <c r="U795" s="55"/>
      <c r="V795" s="55"/>
      <c r="W795" s="61" t="s">
        <v>3829</v>
      </c>
      <c r="X795" s="61" t="s">
        <v>3830</v>
      </c>
      <c r="Y795" s="145"/>
      <c r="Z795" s="166"/>
      <c r="AA795" s="166"/>
      <c r="AB795" s="166"/>
      <c r="AC795" s="166"/>
      <c r="AD795" s="166"/>
      <c r="AE795" s="166"/>
      <c r="AF795" s="166"/>
      <c r="AG795" s="166"/>
      <c r="AH795" s="166"/>
      <c r="AI795" s="166"/>
      <c r="AJ795" s="166"/>
      <c r="AK795" s="166"/>
      <c r="AL795" s="166"/>
      <c r="AM795" s="166"/>
      <c r="AN795" s="166"/>
      <c r="AO795" s="166"/>
      <c r="AP795" s="166"/>
      <c r="AQ795" s="166"/>
      <c r="AR795" s="166"/>
      <c r="AS795" s="166"/>
      <c r="AT795" s="166"/>
      <c r="AU795" s="166"/>
      <c r="AV795" s="166"/>
      <c r="AW795" s="166"/>
      <c r="AX795" s="166"/>
      <c r="AY795" s="166"/>
      <c r="AZ795" s="166"/>
      <c r="BA795" s="166"/>
      <c r="BB795" s="166"/>
      <c r="BC795" s="166"/>
      <c r="BD795" s="166"/>
      <c r="BE795" s="166"/>
      <c r="BF795" s="166"/>
      <c r="BG795" s="166"/>
      <c r="BH795" s="166"/>
      <c r="BI795" s="166"/>
      <c r="BJ795" s="166"/>
      <c r="BK795" s="166"/>
      <c r="BL795" s="166"/>
      <c r="BM795" s="166"/>
    </row>
    <row r="796" ht="22.5" customHeight="1">
      <c r="A796" s="45">
        <v>795.0</v>
      </c>
      <c r="B796" s="45" t="s">
        <v>237</v>
      </c>
      <c r="C796" s="47" t="b">
        <v>1</v>
      </c>
      <c r="D796" s="57"/>
      <c r="E796" s="50" t="s">
        <v>10364</v>
      </c>
      <c r="F796" s="50" t="s">
        <v>11107</v>
      </c>
      <c r="G796" s="50" t="s">
        <v>294</v>
      </c>
      <c r="H796" s="51" t="s">
        <v>11186</v>
      </c>
      <c r="I796" s="45" t="s">
        <v>16259</v>
      </c>
      <c r="K796" s="61" t="s">
        <v>3831</v>
      </c>
      <c r="L796" s="61" t="s">
        <v>3832</v>
      </c>
      <c r="S796" s="55"/>
      <c r="T796" s="57"/>
      <c r="U796" s="55"/>
      <c r="V796" s="55"/>
      <c r="W796" s="61" t="s">
        <v>3833</v>
      </c>
      <c r="X796" s="61" t="s">
        <v>3834</v>
      </c>
      <c r="Y796" s="153"/>
      <c r="Z796" s="166"/>
      <c r="AA796" s="166"/>
      <c r="AB796" s="166"/>
      <c r="AC796" s="166"/>
      <c r="AD796" s="166"/>
      <c r="AE796" s="166"/>
      <c r="AF796" s="166"/>
      <c r="AG796" s="166"/>
      <c r="AH796" s="166"/>
      <c r="AI796" s="166"/>
      <c r="AJ796" s="166"/>
      <c r="AK796" s="166"/>
      <c r="AL796" s="166"/>
      <c r="AM796" s="166"/>
      <c r="AN796" s="166"/>
      <c r="AO796" s="166"/>
      <c r="AP796" s="166"/>
      <c r="AQ796" s="166"/>
      <c r="AR796" s="166"/>
      <c r="AS796" s="166"/>
      <c r="AT796" s="166"/>
      <c r="AU796" s="166"/>
      <c r="AV796" s="166"/>
      <c r="AW796" s="166"/>
      <c r="AX796" s="166"/>
      <c r="AY796" s="166"/>
      <c r="AZ796" s="166"/>
      <c r="BA796" s="166"/>
      <c r="BB796" s="166"/>
      <c r="BC796" s="166"/>
      <c r="BD796" s="166"/>
      <c r="BE796" s="166"/>
      <c r="BF796" s="166"/>
      <c r="BG796" s="166"/>
      <c r="BH796" s="166"/>
      <c r="BI796" s="166"/>
      <c r="BJ796" s="166"/>
      <c r="BK796" s="166"/>
      <c r="BL796" s="166"/>
      <c r="BM796" s="166"/>
    </row>
    <row r="797" ht="22.5" customHeight="1">
      <c r="A797" s="45">
        <v>796.0</v>
      </c>
      <c r="B797" s="45" t="s">
        <v>237</v>
      </c>
      <c r="C797" s="47" t="b">
        <v>1</v>
      </c>
      <c r="D797" s="57"/>
      <c r="E797" s="50" t="s">
        <v>10364</v>
      </c>
      <c r="F797" s="50" t="s">
        <v>11107</v>
      </c>
      <c r="G797" s="50" t="s">
        <v>294</v>
      </c>
      <c r="H797" s="51" t="s">
        <v>11192</v>
      </c>
      <c r="I797" s="45" t="s">
        <v>11193</v>
      </c>
      <c r="K797" s="61" t="s">
        <v>3835</v>
      </c>
      <c r="L797" s="61" t="s">
        <v>3836</v>
      </c>
      <c r="S797" s="55"/>
      <c r="T797" s="57"/>
      <c r="U797" s="55"/>
      <c r="V797" s="55"/>
      <c r="W797" s="61" t="s">
        <v>3837</v>
      </c>
      <c r="X797" s="61" t="s">
        <v>3838</v>
      </c>
      <c r="Y797" s="61" t="s">
        <v>3839</v>
      </c>
      <c r="Z797" s="166"/>
      <c r="AA797" s="166"/>
      <c r="AB797" s="166"/>
      <c r="AC797" s="166"/>
      <c r="AD797" s="166"/>
      <c r="AE797" s="166"/>
      <c r="AF797" s="166"/>
      <c r="AG797" s="166"/>
      <c r="AH797" s="166"/>
      <c r="AI797" s="166"/>
      <c r="AJ797" s="166"/>
      <c r="AK797" s="166"/>
      <c r="AL797" s="166"/>
      <c r="AM797" s="166"/>
      <c r="AN797" s="166"/>
      <c r="AO797" s="166"/>
      <c r="AP797" s="166"/>
      <c r="AQ797" s="166"/>
      <c r="AR797" s="166"/>
      <c r="AS797" s="166"/>
      <c r="AT797" s="166"/>
      <c r="AU797" s="166"/>
      <c r="AV797" s="166"/>
      <c r="AW797" s="166"/>
      <c r="AX797" s="166"/>
      <c r="AY797" s="166"/>
      <c r="AZ797" s="166"/>
      <c r="BA797" s="166"/>
      <c r="BB797" s="166"/>
      <c r="BC797" s="166"/>
      <c r="BD797" s="166"/>
      <c r="BE797" s="166"/>
      <c r="BF797" s="166"/>
      <c r="BG797" s="166"/>
      <c r="BH797" s="166"/>
      <c r="BI797" s="166"/>
      <c r="BJ797" s="166"/>
      <c r="BK797" s="166"/>
      <c r="BL797" s="166"/>
      <c r="BM797" s="166"/>
    </row>
    <row r="798" ht="22.5" customHeight="1">
      <c r="A798" s="45">
        <v>797.0</v>
      </c>
      <c r="B798" s="45" t="s">
        <v>237</v>
      </c>
      <c r="C798" s="47" t="b">
        <v>1</v>
      </c>
      <c r="D798" s="57"/>
      <c r="E798" s="50" t="s">
        <v>10364</v>
      </c>
      <c r="F798" s="50" t="s">
        <v>11107</v>
      </c>
      <c r="G798" s="50" t="s">
        <v>2747</v>
      </c>
      <c r="H798" s="51" t="s">
        <v>11199</v>
      </c>
      <c r="I798" s="45" t="s">
        <v>16260</v>
      </c>
      <c r="K798" s="61" t="s">
        <v>3840</v>
      </c>
      <c r="L798" s="61" t="s">
        <v>3841</v>
      </c>
      <c r="S798" s="55"/>
      <c r="T798" s="57"/>
      <c r="U798" s="55"/>
      <c r="V798" s="55"/>
      <c r="W798" s="61" t="s">
        <v>3842</v>
      </c>
      <c r="X798" s="61" t="s">
        <v>3843</v>
      </c>
      <c r="Y798" s="61" t="s">
        <v>3844</v>
      </c>
      <c r="Z798" s="166"/>
      <c r="AA798" s="166"/>
      <c r="AB798" s="166"/>
      <c r="AC798" s="166"/>
      <c r="AD798" s="166"/>
      <c r="AE798" s="166"/>
      <c r="AF798" s="166"/>
      <c r="AG798" s="166"/>
      <c r="AH798" s="166"/>
      <c r="AI798" s="166"/>
      <c r="AJ798" s="166"/>
      <c r="AK798" s="166"/>
      <c r="AL798" s="166"/>
      <c r="AM798" s="166"/>
      <c r="AN798" s="166"/>
      <c r="AO798" s="166"/>
      <c r="AP798" s="166"/>
      <c r="AQ798" s="166"/>
      <c r="AR798" s="166"/>
      <c r="AS798" s="166"/>
      <c r="AT798" s="166"/>
      <c r="AU798" s="166"/>
      <c r="AV798" s="166"/>
      <c r="AW798" s="166"/>
      <c r="AX798" s="166"/>
      <c r="AY798" s="166"/>
      <c r="AZ798" s="166"/>
      <c r="BA798" s="166"/>
      <c r="BB798" s="166"/>
      <c r="BC798" s="166"/>
      <c r="BD798" s="166"/>
      <c r="BE798" s="166"/>
      <c r="BF798" s="166"/>
      <c r="BG798" s="166"/>
      <c r="BH798" s="166"/>
      <c r="BI798" s="166"/>
      <c r="BJ798" s="166"/>
      <c r="BK798" s="166"/>
      <c r="BL798" s="166"/>
      <c r="BM798" s="166"/>
    </row>
    <row r="799" ht="22.5" customHeight="1">
      <c r="A799" s="45">
        <v>798.0</v>
      </c>
      <c r="B799" s="45" t="s">
        <v>237</v>
      </c>
      <c r="C799" s="47" t="b">
        <v>1</v>
      </c>
      <c r="D799" s="57"/>
      <c r="E799" s="50" t="s">
        <v>10364</v>
      </c>
      <c r="F799" s="50" t="s">
        <v>11107</v>
      </c>
      <c r="G799" s="50" t="s">
        <v>489</v>
      </c>
      <c r="H799" s="51" t="s">
        <v>11206</v>
      </c>
      <c r="I799" s="45" t="s">
        <v>16261</v>
      </c>
      <c r="K799" s="61" t="s">
        <v>3845</v>
      </c>
      <c r="L799" s="61" t="s">
        <v>3846</v>
      </c>
      <c r="S799" s="55"/>
      <c r="T799" s="57"/>
      <c r="U799" s="55"/>
      <c r="V799" s="55"/>
      <c r="W799" s="61" t="s">
        <v>3847</v>
      </c>
      <c r="X799" s="61" t="s">
        <v>3848</v>
      </c>
      <c r="Y799" s="153"/>
      <c r="Z799" s="166"/>
      <c r="AA799" s="166"/>
      <c r="AB799" s="166"/>
      <c r="AC799" s="166"/>
      <c r="AD799" s="166"/>
      <c r="AE799" s="166"/>
      <c r="AF799" s="166"/>
      <c r="AG799" s="166"/>
      <c r="AH799" s="166"/>
      <c r="AI799" s="166"/>
      <c r="AJ799" s="166"/>
      <c r="AK799" s="166"/>
      <c r="AL799" s="166"/>
      <c r="AM799" s="166"/>
      <c r="AN799" s="166"/>
      <c r="AO799" s="166"/>
      <c r="AP799" s="166"/>
      <c r="AQ799" s="166"/>
      <c r="AR799" s="166"/>
      <c r="AS799" s="166"/>
      <c r="AT799" s="166"/>
      <c r="AU799" s="166"/>
      <c r="AV799" s="166"/>
      <c r="AW799" s="166"/>
      <c r="AX799" s="166"/>
      <c r="AY799" s="166"/>
      <c r="AZ799" s="166"/>
      <c r="BA799" s="166"/>
      <c r="BB799" s="166"/>
      <c r="BC799" s="166"/>
      <c r="BD799" s="166"/>
      <c r="BE799" s="166"/>
      <c r="BF799" s="166"/>
      <c r="BG799" s="166"/>
      <c r="BH799" s="166"/>
      <c r="BI799" s="166"/>
      <c r="BJ799" s="166"/>
      <c r="BK799" s="166"/>
      <c r="BL799" s="166"/>
      <c r="BM799" s="166"/>
    </row>
    <row r="800" ht="22.5" customHeight="1">
      <c r="A800" s="45">
        <v>799.0</v>
      </c>
      <c r="B800" s="45" t="s">
        <v>237</v>
      </c>
      <c r="C800" s="47" t="b">
        <v>1</v>
      </c>
      <c r="D800" s="57"/>
      <c r="E800" s="50" t="s">
        <v>10364</v>
      </c>
      <c r="F800" s="50" t="s">
        <v>11107</v>
      </c>
      <c r="G800" s="50" t="s">
        <v>489</v>
      </c>
      <c r="H800" s="51" t="s">
        <v>11212</v>
      </c>
      <c r="I800" s="45" t="s">
        <v>11213</v>
      </c>
      <c r="K800" s="61" t="s">
        <v>3849</v>
      </c>
      <c r="L800" s="61" t="s">
        <v>3850</v>
      </c>
      <c r="S800" s="55"/>
      <c r="T800" s="57"/>
      <c r="U800" s="55"/>
      <c r="V800" s="55"/>
      <c r="W800" s="61" t="s">
        <v>3851</v>
      </c>
      <c r="X800" s="61" t="s">
        <v>3852</v>
      </c>
      <c r="Y800" s="61" t="s">
        <v>3853</v>
      </c>
      <c r="Z800" s="166"/>
      <c r="AA800" s="166"/>
      <c r="AB800" s="166"/>
      <c r="AC800" s="166"/>
      <c r="AD800" s="166"/>
      <c r="AE800" s="166"/>
      <c r="AF800" s="166"/>
      <c r="AG800" s="166"/>
      <c r="AH800" s="166"/>
      <c r="AI800" s="166"/>
      <c r="AJ800" s="166"/>
      <c r="AK800" s="166"/>
      <c r="AL800" s="166"/>
      <c r="AM800" s="166"/>
      <c r="AN800" s="166"/>
      <c r="AO800" s="166"/>
      <c r="AP800" s="166"/>
      <c r="AQ800" s="166"/>
      <c r="AR800" s="166"/>
      <c r="AS800" s="166"/>
      <c r="AT800" s="166"/>
      <c r="AU800" s="166"/>
      <c r="AV800" s="166"/>
      <c r="AW800" s="166"/>
      <c r="AX800" s="166"/>
      <c r="AY800" s="166"/>
      <c r="AZ800" s="166"/>
      <c r="BA800" s="166"/>
      <c r="BB800" s="166"/>
      <c r="BC800" s="166"/>
      <c r="BD800" s="166"/>
      <c r="BE800" s="166"/>
      <c r="BF800" s="166"/>
      <c r="BG800" s="166"/>
      <c r="BH800" s="166"/>
      <c r="BI800" s="166"/>
      <c r="BJ800" s="166"/>
      <c r="BK800" s="166"/>
      <c r="BL800" s="166"/>
      <c r="BM800" s="166"/>
    </row>
    <row r="801" ht="22.5" customHeight="1">
      <c r="A801" s="45">
        <v>800.0</v>
      </c>
      <c r="B801" s="45" t="s">
        <v>237</v>
      </c>
      <c r="C801" s="47" t="b">
        <v>1</v>
      </c>
      <c r="D801" s="57"/>
      <c r="E801" s="50" t="s">
        <v>10364</v>
      </c>
      <c r="F801" s="50" t="s">
        <v>11107</v>
      </c>
      <c r="G801" s="50" t="s">
        <v>489</v>
      </c>
      <c r="H801" s="51" t="s">
        <v>11219</v>
      </c>
      <c r="I801" s="45" t="s">
        <v>16262</v>
      </c>
      <c r="K801" s="61" t="s">
        <v>3856</v>
      </c>
      <c r="L801" s="61" t="s">
        <v>3857</v>
      </c>
      <c r="S801" s="55"/>
      <c r="T801" s="57"/>
      <c r="U801" s="55"/>
      <c r="V801" s="55"/>
      <c r="W801" s="61" t="s">
        <v>3858</v>
      </c>
      <c r="X801" s="61" t="s">
        <v>3859</v>
      </c>
      <c r="Y801" s="153"/>
      <c r="Z801" s="166"/>
      <c r="AA801" s="166"/>
      <c r="AB801" s="166"/>
      <c r="AC801" s="166"/>
      <c r="AD801" s="166"/>
      <c r="AE801" s="166"/>
      <c r="AF801" s="166"/>
      <c r="AG801" s="166"/>
      <c r="AH801" s="166"/>
      <c r="AI801" s="166"/>
      <c r="AJ801" s="166"/>
      <c r="AK801" s="166"/>
      <c r="AL801" s="166"/>
      <c r="AM801" s="166"/>
      <c r="AN801" s="166"/>
      <c r="AO801" s="166"/>
      <c r="AP801" s="166"/>
      <c r="AQ801" s="166"/>
      <c r="AR801" s="166"/>
      <c r="AS801" s="166"/>
      <c r="AT801" s="166"/>
      <c r="AU801" s="166"/>
      <c r="AV801" s="166"/>
      <c r="AW801" s="166"/>
      <c r="AX801" s="166"/>
      <c r="AY801" s="166"/>
      <c r="AZ801" s="166"/>
      <c r="BA801" s="166"/>
      <c r="BB801" s="166"/>
      <c r="BC801" s="166"/>
      <c r="BD801" s="166"/>
      <c r="BE801" s="166"/>
      <c r="BF801" s="166"/>
      <c r="BG801" s="166"/>
      <c r="BH801" s="166"/>
      <c r="BI801" s="166"/>
      <c r="BJ801" s="166"/>
      <c r="BK801" s="166"/>
      <c r="BL801" s="166"/>
      <c r="BM801" s="166"/>
    </row>
    <row r="802" ht="22.5" customHeight="1">
      <c r="A802" s="45">
        <v>801.0</v>
      </c>
      <c r="B802" s="45" t="s">
        <v>237</v>
      </c>
      <c r="C802" s="47" t="b">
        <v>1</v>
      </c>
      <c r="D802" s="57"/>
      <c r="E802" s="50" t="s">
        <v>10364</v>
      </c>
      <c r="F802" s="50" t="s">
        <v>11107</v>
      </c>
      <c r="G802" s="50" t="s">
        <v>556</v>
      </c>
      <c r="H802" s="51" t="s">
        <v>11225</v>
      </c>
      <c r="I802" s="45" t="s">
        <v>16263</v>
      </c>
      <c r="K802" s="61" t="s">
        <v>3860</v>
      </c>
      <c r="L802" s="61" t="s">
        <v>3861</v>
      </c>
      <c r="S802" s="55"/>
      <c r="T802" s="57"/>
      <c r="U802" s="55"/>
      <c r="V802" s="55"/>
      <c r="W802" s="61" t="s">
        <v>3862</v>
      </c>
      <c r="X802" s="61" t="s">
        <v>3863</v>
      </c>
      <c r="Y802" s="145"/>
      <c r="Z802" s="166"/>
      <c r="AA802" s="166"/>
      <c r="AB802" s="166"/>
      <c r="AC802" s="166"/>
      <c r="AD802" s="166"/>
      <c r="AE802" s="166"/>
      <c r="AF802" s="166"/>
      <c r="AG802" s="166"/>
      <c r="AH802" s="166"/>
      <c r="AI802" s="166"/>
      <c r="AJ802" s="166"/>
      <c r="AK802" s="166"/>
      <c r="AL802" s="166"/>
      <c r="AM802" s="166"/>
      <c r="AN802" s="166"/>
      <c r="AO802" s="166"/>
      <c r="AP802" s="166"/>
      <c r="AQ802" s="166"/>
      <c r="AR802" s="166"/>
      <c r="AS802" s="166"/>
      <c r="AT802" s="166"/>
      <c r="AU802" s="166"/>
      <c r="AV802" s="166"/>
      <c r="AW802" s="166"/>
      <c r="AX802" s="166"/>
      <c r="AY802" s="166"/>
      <c r="AZ802" s="166"/>
      <c r="BA802" s="166"/>
      <c r="BB802" s="166"/>
      <c r="BC802" s="166"/>
      <c r="BD802" s="166"/>
      <c r="BE802" s="166"/>
      <c r="BF802" s="166"/>
      <c r="BG802" s="166"/>
      <c r="BH802" s="166"/>
      <c r="BI802" s="166"/>
      <c r="BJ802" s="166"/>
      <c r="BK802" s="166"/>
      <c r="BL802" s="166"/>
      <c r="BM802" s="166"/>
    </row>
    <row r="803" ht="22.5" customHeight="1">
      <c r="A803" s="45">
        <v>802.0</v>
      </c>
      <c r="B803" s="45" t="s">
        <v>237</v>
      </c>
      <c r="C803" s="47" t="b">
        <v>1</v>
      </c>
      <c r="D803" s="57"/>
      <c r="E803" s="50" t="s">
        <v>10364</v>
      </c>
      <c r="F803" s="50" t="s">
        <v>11107</v>
      </c>
      <c r="G803" s="50" t="s">
        <v>556</v>
      </c>
      <c r="H803" s="51" t="s">
        <v>11231</v>
      </c>
      <c r="I803" s="45" t="s">
        <v>11232</v>
      </c>
      <c r="K803" s="61" t="s">
        <v>3864</v>
      </c>
      <c r="L803" s="61" t="s">
        <v>3865</v>
      </c>
      <c r="S803" s="55"/>
      <c r="T803" s="57"/>
      <c r="U803" s="55"/>
      <c r="V803" s="55"/>
      <c r="W803" s="61" t="s">
        <v>3866</v>
      </c>
      <c r="X803" s="61" t="s">
        <v>3867</v>
      </c>
      <c r="Y803" s="61" t="s">
        <v>3868</v>
      </c>
      <c r="Z803" s="166"/>
      <c r="AA803" s="166"/>
      <c r="AB803" s="166"/>
      <c r="AC803" s="166"/>
      <c r="AD803" s="166"/>
      <c r="AE803" s="166"/>
      <c r="AF803" s="166"/>
      <c r="AG803" s="166"/>
      <c r="AH803" s="166"/>
      <c r="AI803" s="166"/>
      <c r="AJ803" s="166"/>
      <c r="AK803" s="166"/>
      <c r="AL803" s="166"/>
      <c r="AM803" s="166"/>
      <c r="AN803" s="166"/>
      <c r="AO803" s="166"/>
      <c r="AP803" s="166"/>
      <c r="AQ803" s="166"/>
      <c r="AR803" s="166"/>
      <c r="AS803" s="166"/>
      <c r="AT803" s="166"/>
      <c r="AU803" s="166"/>
      <c r="AV803" s="166"/>
      <c r="AW803" s="166"/>
      <c r="AX803" s="166"/>
      <c r="AY803" s="166"/>
      <c r="AZ803" s="166"/>
      <c r="BA803" s="166"/>
      <c r="BB803" s="166"/>
      <c r="BC803" s="166"/>
      <c r="BD803" s="166"/>
      <c r="BE803" s="166"/>
      <c r="BF803" s="166"/>
      <c r="BG803" s="166"/>
      <c r="BH803" s="166"/>
      <c r="BI803" s="166"/>
      <c r="BJ803" s="166"/>
      <c r="BK803" s="166"/>
      <c r="BL803" s="166"/>
      <c r="BM803" s="166"/>
    </row>
    <row r="804" ht="22.5" customHeight="1">
      <c r="A804" s="45">
        <v>803.0</v>
      </c>
      <c r="B804" s="45" t="s">
        <v>237</v>
      </c>
      <c r="C804" s="47" t="b">
        <v>1</v>
      </c>
      <c r="D804" s="57"/>
      <c r="E804" s="50" t="s">
        <v>10364</v>
      </c>
      <c r="F804" s="50" t="s">
        <v>11107</v>
      </c>
      <c r="G804" s="50" t="s">
        <v>556</v>
      </c>
      <c r="H804" s="51" t="s">
        <v>11238</v>
      </c>
      <c r="I804" s="45" t="s">
        <v>16264</v>
      </c>
      <c r="K804" s="61" t="s">
        <v>3869</v>
      </c>
      <c r="L804" s="61" t="s">
        <v>3870</v>
      </c>
      <c r="S804" s="55"/>
      <c r="T804" s="57"/>
      <c r="U804" s="55"/>
      <c r="V804" s="55"/>
      <c r="W804" s="61" t="s">
        <v>3871</v>
      </c>
      <c r="X804" s="61" t="s">
        <v>3872</v>
      </c>
      <c r="Y804" s="61" t="s">
        <v>3873</v>
      </c>
      <c r="Z804" s="166"/>
      <c r="AA804" s="166"/>
      <c r="AB804" s="166"/>
      <c r="AC804" s="166"/>
      <c r="AD804" s="166"/>
      <c r="AE804" s="166"/>
      <c r="AF804" s="166"/>
      <c r="AG804" s="166"/>
      <c r="AH804" s="166"/>
      <c r="AI804" s="166"/>
      <c r="AJ804" s="166"/>
      <c r="AK804" s="166"/>
      <c r="AL804" s="166"/>
      <c r="AM804" s="166"/>
      <c r="AN804" s="166"/>
      <c r="AO804" s="166"/>
      <c r="AP804" s="166"/>
      <c r="AQ804" s="166"/>
      <c r="AR804" s="166"/>
      <c r="AS804" s="166"/>
      <c r="AT804" s="166"/>
      <c r="AU804" s="166"/>
      <c r="AV804" s="166"/>
      <c r="AW804" s="166"/>
      <c r="AX804" s="166"/>
      <c r="AY804" s="166"/>
      <c r="AZ804" s="166"/>
      <c r="BA804" s="166"/>
      <c r="BB804" s="166"/>
      <c r="BC804" s="166"/>
      <c r="BD804" s="166"/>
      <c r="BE804" s="166"/>
      <c r="BF804" s="166"/>
      <c r="BG804" s="166"/>
      <c r="BH804" s="166"/>
      <c r="BI804" s="166"/>
      <c r="BJ804" s="166"/>
      <c r="BK804" s="166"/>
      <c r="BL804" s="166"/>
      <c r="BM804" s="166"/>
    </row>
    <row r="805" ht="22.5" customHeight="1">
      <c r="A805" s="45">
        <v>804.0</v>
      </c>
      <c r="B805" s="45" t="s">
        <v>237</v>
      </c>
      <c r="C805" s="47" t="b">
        <v>1</v>
      </c>
      <c r="D805" s="57"/>
      <c r="E805" s="50" t="s">
        <v>10364</v>
      </c>
      <c r="F805" s="50" t="s">
        <v>11107</v>
      </c>
      <c r="G805" s="50" t="s">
        <v>556</v>
      </c>
      <c r="H805" s="51" t="s">
        <v>11244</v>
      </c>
      <c r="I805" s="45" t="s">
        <v>16265</v>
      </c>
      <c r="K805" s="61" t="s">
        <v>3874</v>
      </c>
      <c r="L805" s="61" t="s">
        <v>3875</v>
      </c>
      <c r="S805" s="55"/>
      <c r="T805" s="57"/>
      <c r="U805" s="55"/>
      <c r="V805" s="55"/>
      <c r="W805" s="61" t="s">
        <v>3876</v>
      </c>
      <c r="X805" s="61" t="s">
        <v>3877</v>
      </c>
      <c r="Y805" s="145"/>
      <c r="Z805" s="166"/>
      <c r="AA805" s="166"/>
      <c r="AB805" s="166"/>
      <c r="AC805" s="166"/>
      <c r="AD805" s="166"/>
      <c r="AE805" s="166"/>
      <c r="AF805" s="166"/>
      <c r="AG805" s="166"/>
      <c r="AH805" s="166"/>
      <c r="AI805" s="166"/>
      <c r="AJ805" s="166"/>
      <c r="AK805" s="166"/>
      <c r="AL805" s="166"/>
      <c r="AM805" s="166"/>
      <c r="AN805" s="166"/>
      <c r="AO805" s="166"/>
      <c r="AP805" s="166"/>
      <c r="AQ805" s="166"/>
      <c r="AR805" s="166"/>
      <c r="AS805" s="166"/>
      <c r="AT805" s="166"/>
      <c r="AU805" s="166"/>
      <c r="AV805" s="166"/>
      <c r="AW805" s="166"/>
      <c r="AX805" s="166"/>
      <c r="AY805" s="166"/>
      <c r="AZ805" s="166"/>
      <c r="BA805" s="166"/>
      <c r="BB805" s="166"/>
      <c r="BC805" s="166"/>
      <c r="BD805" s="166"/>
      <c r="BE805" s="166"/>
      <c r="BF805" s="166"/>
      <c r="BG805" s="166"/>
      <c r="BH805" s="166"/>
      <c r="BI805" s="166"/>
      <c r="BJ805" s="166"/>
      <c r="BK805" s="166"/>
      <c r="BL805" s="166"/>
      <c r="BM805" s="166"/>
    </row>
    <row r="806" ht="22.5" customHeight="1">
      <c r="A806" s="45">
        <v>805.0</v>
      </c>
      <c r="B806" s="45" t="s">
        <v>237</v>
      </c>
      <c r="C806" s="47" t="b">
        <v>1</v>
      </c>
      <c r="D806" s="57"/>
      <c r="E806" s="50" t="s">
        <v>10364</v>
      </c>
      <c r="F806" s="50" t="s">
        <v>11107</v>
      </c>
      <c r="G806" s="50" t="s">
        <v>556</v>
      </c>
      <c r="H806" s="51" t="s">
        <v>11250</v>
      </c>
      <c r="I806" s="45" t="s">
        <v>11251</v>
      </c>
      <c r="K806" s="61" t="s">
        <v>3878</v>
      </c>
      <c r="L806" s="61" t="s">
        <v>3879</v>
      </c>
      <c r="S806" s="55"/>
      <c r="T806" s="57"/>
      <c r="U806" s="55"/>
      <c r="V806" s="55"/>
      <c r="W806" s="61" t="s">
        <v>3880</v>
      </c>
      <c r="X806" s="61" t="s">
        <v>3881</v>
      </c>
      <c r="Y806" s="61" t="s">
        <v>3882</v>
      </c>
      <c r="Z806" s="166"/>
      <c r="AA806" s="166"/>
      <c r="AB806" s="166"/>
      <c r="AC806" s="166"/>
      <c r="AD806" s="166"/>
      <c r="AE806" s="166"/>
      <c r="AF806" s="166"/>
      <c r="AG806" s="166"/>
      <c r="AH806" s="166"/>
      <c r="AI806" s="166"/>
      <c r="AJ806" s="166"/>
      <c r="AK806" s="166"/>
      <c r="AL806" s="166"/>
      <c r="AM806" s="166"/>
      <c r="AN806" s="166"/>
      <c r="AO806" s="166"/>
      <c r="AP806" s="166"/>
      <c r="AQ806" s="166"/>
      <c r="AR806" s="166"/>
      <c r="AS806" s="166"/>
      <c r="AT806" s="166"/>
      <c r="AU806" s="166"/>
      <c r="AV806" s="166"/>
      <c r="AW806" s="166"/>
      <c r="AX806" s="166"/>
      <c r="AY806" s="166"/>
      <c r="AZ806" s="166"/>
      <c r="BA806" s="166"/>
      <c r="BB806" s="166"/>
      <c r="BC806" s="166"/>
      <c r="BD806" s="166"/>
      <c r="BE806" s="166"/>
      <c r="BF806" s="166"/>
      <c r="BG806" s="166"/>
      <c r="BH806" s="166"/>
      <c r="BI806" s="166"/>
      <c r="BJ806" s="166"/>
      <c r="BK806" s="166"/>
      <c r="BL806" s="166"/>
      <c r="BM806" s="166"/>
    </row>
    <row r="807" ht="22.5" customHeight="1">
      <c r="A807" s="45">
        <v>806.0</v>
      </c>
      <c r="B807" s="45" t="s">
        <v>237</v>
      </c>
      <c r="C807" s="47" t="b">
        <v>1</v>
      </c>
      <c r="D807" s="57"/>
      <c r="E807" s="50" t="s">
        <v>10364</v>
      </c>
      <c r="F807" s="50" t="s">
        <v>11107</v>
      </c>
      <c r="G807" s="50" t="s">
        <v>556</v>
      </c>
      <c r="H807" s="51" t="s">
        <v>11257</v>
      </c>
      <c r="I807" s="45" t="s">
        <v>16266</v>
      </c>
      <c r="K807" s="61" t="s">
        <v>3883</v>
      </c>
      <c r="L807" s="61" t="s">
        <v>3884</v>
      </c>
      <c r="S807" s="55"/>
      <c r="T807" s="57"/>
      <c r="U807" s="55"/>
      <c r="V807" s="55"/>
      <c r="W807" s="61" t="s">
        <v>3885</v>
      </c>
      <c r="X807" s="61" t="s">
        <v>3886</v>
      </c>
      <c r="Y807" s="61" t="s">
        <v>3887</v>
      </c>
      <c r="Z807" s="166"/>
      <c r="AA807" s="166"/>
      <c r="AB807" s="166"/>
      <c r="AC807" s="166"/>
      <c r="AD807" s="166"/>
      <c r="AE807" s="166"/>
      <c r="AF807" s="166"/>
      <c r="AG807" s="166"/>
      <c r="AH807" s="166"/>
      <c r="AI807" s="166"/>
      <c r="AJ807" s="166"/>
      <c r="AK807" s="166"/>
      <c r="AL807" s="166"/>
      <c r="AM807" s="166"/>
      <c r="AN807" s="166"/>
      <c r="AO807" s="166"/>
      <c r="AP807" s="166"/>
      <c r="AQ807" s="166"/>
      <c r="AR807" s="166"/>
      <c r="AS807" s="166"/>
      <c r="AT807" s="166"/>
      <c r="AU807" s="166"/>
      <c r="AV807" s="166"/>
      <c r="AW807" s="166"/>
      <c r="AX807" s="166"/>
      <c r="AY807" s="166"/>
      <c r="AZ807" s="166"/>
      <c r="BA807" s="166"/>
      <c r="BB807" s="166"/>
      <c r="BC807" s="166"/>
      <c r="BD807" s="166"/>
      <c r="BE807" s="166"/>
      <c r="BF807" s="166"/>
      <c r="BG807" s="166"/>
      <c r="BH807" s="166"/>
      <c r="BI807" s="166"/>
      <c r="BJ807" s="166"/>
      <c r="BK807" s="166"/>
      <c r="BL807" s="166"/>
      <c r="BM807" s="166"/>
    </row>
    <row r="808" ht="22.5" customHeight="1">
      <c r="A808" s="45">
        <v>807.0</v>
      </c>
      <c r="B808" s="45" t="s">
        <v>237</v>
      </c>
      <c r="C808" s="47" t="b">
        <v>1</v>
      </c>
      <c r="D808" s="57"/>
      <c r="E808" s="50" t="s">
        <v>10364</v>
      </c>
      <c r="F808" s="50" t="s">
        <v>11107</v>
      </c>
      <c r="G808" s="50" t="s">
        <v>556</v>
      </c>
      <c r="H808" s="51" t="s">
        <v>11264</v>
      </c>
      <c r="I808" s="45" t="s">
        <v>16267</v>
      </c>
      <c r="K808" s="61" t="s">
        <v>3888</v>
      </c>
      <c r="L808" s="61" t="s">
        <v>3889</v>
      </c>
      <c r="S808" s="55"/>
      <c r="T808" s="57"/>
      <c r="U808" s="55"/>
      <c r="V808" s="55"/>
      <c r="W808" s="61" t="s">
        <v>3890</v>
      </c>
      <c r="X808" s="61" t="s">
        <v>3892</v>
      </c>
      <c r="Y808" s="153"/>
      <c r="Z808" s="166"/>
      <c r="AA808" s="166"/>
      <c r="AB808" s="166"/>
      <c r="AC808" s="166"/>
      <c r="AD808" s="166"/>
      <c r="AE808" s="166"/>
      <c r="AF808" s="166"/>
      <c r="AG808" s="166"/>
      <c r="AH808" s="166"/>
      <c r="AI808" s="166"/>
      <c r="AJ808" s="166"/>
      <c r="AK808" s="166"/>
      <c r="AL808" s="166"/>
      <c r="AM808" s="166"/>
      <c r="AN808" s="166"/>
      <c r="AO808" s="166"/>
      <c r="AP808" s="166"/>
      <c r="AQ808" s="166"/>
      <c r="AR808" s="166"/>
      <c r="AS808" s="166"/>
      <c r="AT808" s="166"/>
      <c r="AU808" s="166"/>
      <c r="AV808" s="166"/>
      <c r="AW808" s="166"/>
      <c r="AX808" s="166"/>
      <c r="AY808" s="166"/>
      <c r="AZ808" s="166"/>
      <c r="BA808" s="166"/>
      <c r="BB808" s="166"/>
      <c r="BC808" s="166"/>
      <c r="BD808" s="166"/>
      <c r="BE808" s="166"/>
      <c r="BF808" s="166"/>
      <c r="BG808" s="166"/>
      <c r="BH808" s="166"/>
      <c r="BI808" s="166"/>
      <c r="BJ808" s="166"/>
      <c r="BK808" s="166"/>
      <c r="BL808" s="166"/>
      <c r="BM808" s="166"/>
    </row>
    <row r="809" ht="22.5" customHeight="1">
      <c r="A809" s="45">
        <v>808.0</v>
      </c>
      <c r="B809" s="45" t="s">
        <v>237</v>
      </c>
      <c r="C809" s="47" t="b">
        <v>1</v>
      </c>
      <c r="D809" s="57"/>
      <c r="E809" s="50" t="s">
        <v>10364</v>
      </c>
      <c r="F809" s="50" t="s">
        <v>11107</v>
      </c>
      <c r="G809" s="50" t="s">
        <v>7468</v>
      </c>
      <c r="H809" s="51" t="s">
        <v>11270</v>
      </c>
      <c r="I809" s="45" t="s">
        <v>11271</v>
      </c>
      <c r="K809" s="61" t="s">
        <v>3894</v>
      </c>
      <c r="L809" s="61" t="s">
        <v>3895</v>
      </c>
      <c r="S809" s="55"/>
      <c r="T809" s="57"/>
      <c r="U809" s="55"/>
      <c r="V809" s="55"/>
      <c r="W809" s="61" t="s">
        <v>3896</v>
      </c>
      <c r="X809" s="61" t="s">
        <v>3897</v>
      </c>
      <c r="Y809" s="61" t="s">
        <v>3898</v>
      </c>
      <c r="Z809" s="166"/>
      <c r="AA809" s="166"/>
      <c r="AB809" s="166"/>
      <c r="AC809" s="166"/>
      <c r="AD809" s="166"/>
      <c r="AE809" s="166"/>
      <c r="AF809" s="166"/>
      <c r="AG809" s="166"/>
      <c r="AH809" s="166"/>
      <c r="AI809" s="166"/>
      <c r="AJ809" s="166"/>
      <c r="AK809" s="166"/>
      <c r="AL809" s="166"/>
      <c r="AM809" s="166"/>
      <c r="AN809" s="166"/>
      <c r="AO809" s="166"/>
      <c r="AP809" s="166"/>
      <c r="AQ809" s="166"/>
      <c r="AR809" s="166"/>
      <c r="AS809" s="166"/>
      <c r="AT809" s="166"/>
      <c r="AU809" s="166"/>
      <c r="AV809" s="166"/>
      <c r="AW809" s="166"/>
      <c r="AX809" s="166"/>
      <c r="AY809" s="166"/>
      <c r="AZ809" s="166"/>
      <c r="BA809" s="166"/>
      <c r="BB809" s="166"/>
      <c r="BC809" s="166"/>
      <c r="BD809" s="166"/>
      <c r="BE809" s="166"/>
      <c r="BF809" s="166"/>
      <c r="BG809" s="166"/>
      <c r="BH809" s="166"/>
      <c r="BI809" s="166"/>
      <c r="BJ809" s="166"/>
      <c r="BK809" s="166"/>
      <c r="BL809" s="166"/>
      <c r="BM809" s="166"/>
    </row>
    <row r="810" ht="22.5" customHeight="1">
      <c r="A810" s="45">
        <v>809.0</v>
      </c>
      <c r="B810" s="45" t="s">
        <v>237</v>
      </c>
      <c r="C810" s="47" t="b">
        <v>1</v>
      </c>
      <c r="D810" s="57"/>
      <c r="E810" s="50" t="s">
        <v>10364</v>
      </c>
      <c r="F810" s="50" t="s">
        <v>11107</v>
      </c>
      <c r="G810" s="50" t="s">
        <v>7468</v>
      </c>
      <c r="H810" s="51" t="s">
        <v>11277</v>
      </c>
      <c r="I810" s="45" t="s">
        <v>16268</v>
      </c>
      <c r="K810" s="61" t="s">
        <v>3899</v>
      </c>
      <c r="L810" s="61" t="s">
        <v>3900</v>
      </c>
      <c r="S810" s="55"/>
      <c r="T810" s="57"/>
      <c r="U810" s="55"/>
      <c r="V810" s="55"/>
      <c r="W810" s="61" t="s">
        <v>3901</v>
      </c>
      <c r="X810" s="61" t="s">
        <v>3902</v>
      </c>
      <c r="Y810" s="61" t="s">
        <v>3903</v>
      </c>
      <c r="Z810" s="166"/>
      <c r="AA810" s="166"/>
      <c r="AB810" s="166"/>
      <c r="AC810" s="166"/>
      <c r="AD810" s="166"/>
      <c r="AE810" s="166"/>
      <c r="AF810" s="166"/>
      <c r="AG810" s="166"/>
      <c r="AH810" s="166"/>
      <c r="AI810" s="166"/>
      <c r="AJ810" s="166"/>
      <c r="AK810" s="166"/>
      <c r="AL810" s="166"/>
      <c r="AM810" s="166"/>
      <c r="AN810" s="166"/>
      <c r="AO810" s="166"/>
      <c r="AP810" s="166"/>
      <c r="AQ810" s="166"/>
      <c r="AR810" s="166"/>
      <c r="AS810" s="166"/>
      <c r="AT810" s="166"/>
      <c r="AU810" s="166"/>
      <c r="AV810" s="166"/>
      <c r="AW810" s="166"/>
      <c r="AX810" s="166"/>
      <c r="AY810" s="166"/>
      <c r="AZ810" s="166"/>
      <c r="BA810" s="166"/>
      <c r="BB810" s="166"/>
      <c r="BC810" s="166"/>
      <c r="BD810" s="166"/>
      <c r="BE810" s="166"/>
      <c r="BF810" s="166"/>
      <c r="BG810" s="166"/>
      <c r="BH810" s="166"/>
      <c r="BI810" s="166"/>
      <c r="BJ810" s="166"/>
      <c r="BK810" s="166"/>
      <c r="BL810" s="166"/>
      <c r="BM810" s="166"/>
    </row>
    <row r="811" ht="22.5" customHeight="1">
      <c r="A811" s="45">
        <v>810.0</v>
      </c>
      <c r="B811" s="87" t="s">
        <v>237</v>
      </c>
      <c r="C811" s="88" t="b">
        <v>1</v>
      </c>
      <c r="D811" s="89"/>
      <c r="E811" s="89" t="s">
        <v>10364</v>
      </c>
      <c r="F811" s="89" t="s">
        <v>11107</v>
      </c>
      <c r="G811" s="89" t="s">
        <v>1399</v>
      </c>
      <c r="H811" s="87" t="s">
        <v>16269</v>
      </c>
      <c r="I811" s="87" t="s">
        <v>16270</v>
      </c>
      <c r="J811" s="90"/>
      <c r="K811" s="87" t="s">
        <v>11285</v>
      </c>
      <c r="L811" s="87" t="s">
        <v>11286</v>
      </c>
      <c r="M811" s="90"/>
      <c r="N811" s="90"/>
      <c r="O811" s="87" t="s">
        <v>11287</v>
      </c>
      <c r="S811" s="55"/>
      <c r="T811" s="57"/>
      <c r="U811" s="55"/>
      <c r="V811" s="55"/>
      <c r="W811" s="87" t="s">
        <v>16271</v>
      </c>
      <c r="X811" s="87" t="s">
        <v>16272</v>
      </c>
      <c r="Y811" s="87" t="s">
        <v>11290</v>
      </c>
      <c r="Z811" s="127"/>
      <c r="AA811" s="166"/>
      <c r="AB811" s="166"/>
      <c r="AC811" s="166"/>
      <c r="AD811" s="166"/>
      <c r="AE811" s="166"/>
      <c r="AF811" s="166"/>
      <c r="AG811" s="166"/>
      <c r="AH811" s="166"/>
      <c r="AI811" s="166"/>
      <c r="AJ811" s="166"/>
      <c r="AK811" s="166"/>
      <c r="AL811" s="166"/>
      <c r="AM811" s="166"/>
      <c r="AN811" s="166"/>
      <c r="AO811" s="166"/>
      <c r="AP811" s="166"/>
      <c r="AQ811" s="166"/>
      <c r="AR811" s="166"/>
      <c r="AS811" s="166"/>
      <c r="AT811" s="166"/>
      <c r="AU811" s="166"/>
      <c r="AV811" s="166"/>
      <c r="AW811" s="166"/>
      <c r="AX811" s="166"/>
      <c r="AY811" s="166"/>
      <c r="AZ811" s="166"/>
      <c r="BA811" s="166"/>
      <c r="BB811" s="166"/>
      <c r="BC811" s="166"/>
      <c r="BD811" s="166"/>
      <c r="BE811" s="166"/>
      <c r="BF811" s="166"/>
      <c r="BG811" s="166"/>
      <c r="BH811" s="166"/>
      <c r="BI811" s="166"/>
      <c r="BJ811" s="166"/>
      <c r="BK811" s="166"/>
      <c r="BL811" s="166"/>
      <c r="BM811" s="166"/>
    </row>
    <row r="812" ht="22.5" customHeight="1">
      <c r="A812" s="45">
        <v>811.0</v>
      </c>
      <c r="B812" s="45" t="s">
        <v>237</v>
      </c>
      <c r="C812" s="47" t="b">
        <v>1</v>
      </c>
      <c r="D812" s="57"/>
      <c r="E812" s="50" t="s">
        <v>10364</v>
      </c>
      <c r="F812" s="50" t="s">
        <v>11107</v>
      </c>
      <c r="G812" s="50" t="s">
        <v>1399</v>
      </c>
      <c r="H812" s="51" t="s">
        <v>11291</v>
      </c>
      <c r="I812" s="45" t="s">
        <v>11316</v>
      </c>
      <c r="K812" s="61" t="s">
        <v>3904</v>
      </c>
      <c r="L812" s="61" t="s">
        <v>3905</v>
      </c>
      <c r="S812" s="55"/>
      <c r="T812" s="57"/>
      <c r="U812" s="55"/>
      <c r="V812" s="55"/>
      <c r="W812" s="61" t="s">
        <v>3906</v>
      </c>
      <c r="X812" s="61" t="s">
        <v>3907</v>
      </c>
      <c r="Y812" s="61" t="s">
        <v>3908</v>
      </c>
      <c r="Z812" s="166"/>
      <c r="AA812" s="166"/>
      <c r="AB812" s="166"/>
      <c r="AC812" s="166"/>
      <c r="AD812" s="166"/>
      <c r="AE812" s="166"/>
      <c r="AF812" s="166"/>
      <c r="AG812" s="166"/>
      <c r="AH812" s="166"/>
      <c r="AI812" s="166"/>
      <c r="AJ812" s="166"/>
      <c r="AK812" s="166"/>
      <c r="AL812" s="166"/>
      <c r="AM812" s="166"/>
      <c r="AN812" s="166"/>
      <c r="AO812" s="166"/>
      <c r="AP812" s="166"/>
      <c r="AQ812" s="166"/>
      <c r="AR812" s="166"/>
      <c r="AS812" s="166"/>
      <c r="AT812" s="166"/>
      <c r="AU812" s="166"/>
      <c r="AV812" s="166"/>
      <c r="AW812" s="166"/>
      <c r="AX812" s="166"/>
      <c r="AY812" s="166"/>
      <c r="AZ812" s="166"/>
      <c r="BA812" s="166"/>
      <c r="BB812" s="166"/>
      <c r="BC812" s="166"/>
      <c r="BD812" s="166"/>
      <c r="BE812" s="166"/>
      <c r="BF812" s="166"/>
      <c r="BG812" s="166"/>
      <c r="BH812" s="166"/>
      <c r="BI812" s="166"/>
      <c r="BJ812" s="166"/>
      <c r="BK812" s="166"/>
      <c r="BL812" s="166"/>
      <c r="BM812" s="166"/>
    </row>
    <row r="813" ht="22.5" customHeight="1">
      <c r="A813" s="45">
        <v>812.0</v>
      </c>
      <c r="B813" s="45" t="s">
        <v>237</v>
      </c>
      <c r="C813" s="47" t="b">
        <v>1</v>
      </c>
      <c r="D813" s="57"/>
      <c r="E813" s="50" t="s">
        <v>10364</v>
      </c>
      <c r="F813" s="50" t="s">
        <v>11107</v>
      </c>
      <c r="G813" s="50" t="s">
        <v>1399</v>
      </c>
      <c r="H813" s="51" t="s">
        <v>11298</v>
      </c>
      <c r="I813" s="45" t="s">
        <v>11299</v>
      </c>
      <c r="K813" s="61" t="s">
        <v>3909</v>
      </c>
      <c r="L813" s="61" t="s">
        <v>3910</v>
      </c>
      <c r="S813" s="55"/>
      <c r="T813" s="57"/>
      <c r="U813" s="55"/>
      <c r="V813" s="55"/>
      <c r="W813" s="61" t="s">
        <v>3911</v>
      </c>
      <c r="X813" s="61" t="s">
        <v>3912</v>
      </c>
      <c r="Y813" s="61" t="s">
        <v>3913</v>
      </c>
      <c r="Z813" s="166"/>
      <c r="AA813" s="166"/>
      <c r="AB813" s="166"/>
      <c r="AC813" s="166"/>
      <c r="AD813" s="166"/>
      <c r="AE813" s="166"/>
      <c r="AF813" s="166"/>
      <c r="AG813" s="166"/>
      <c r="AH813" s="166"/>
      <c r="AI813" s="166"/>
      <c r="AJ813" s="166"/>
      <c r="AK813" s="166"/>
      <c r="AL813" s="166"/>
      <c r="AM813" s="166"/>
      <c r="AN813" s="166"/>
      <c r="AO813" s="166"/>
      <c r="AP813" s="166"/>
      <c r="AQ813" s="166"/>
      <c r="AR813" s="166"/>
      <c r="AS813" s="166"/>
      <c r="AT813" s="166"/>
      <c r="AU813" s="166"/>
      <c r="AV813" s="166"/>
      <c r="AW813" s="166"/>
      <c r="AX813" s="166"/>
      <c r="AY813" s="166"/>
      <c r="AZ813" s="166"/>
      <c r="BA813" s="166"/>
      <c r="BB813" s="166"/>
      <c r="BC813" s="166"/>
      <c r="BD813" s="166"/>
      <c r="BE813" s="166"/>
      <c r="BF813" s="166"/>
      <c r="BG813" s="166"/>
      <c r="BH813" s="166"/>
      <c r="BI813" s="166"/>
      <c r="BJ813" s="166"/>
      <c r="BK813" s="166"/>
      <c r="BL813" s="166"/>
      <c r="BM813" s="166"/>
    </row>
    <row r="814" ht="22.5" customHeight="1">
      <c r="A814" s="45">
        <v>813.0</v>
      </c>
      <c r="B814" s="45" t="s">
        <v>237</v>
      </c>
      <c r="C814" s="47" t="b">
        <v>1</v>
      </c>
      <c r="D814" s="57"/>
      <c r="E814" s="50" t="s">
        <v>10364</v>
      </c>
      <c r="F814" s="50" t="s">
        <v>11107</v>
      </c>
      <c r="G814" s="50" t="s">
        <v>1399</v>
      </c>
      <c r="H814" s="51" t="s">
        <v>11305</v>
      </c>
      <c r="I814" s="45" t="s">
        <v>11316</v>
      </c>
      <c r="K814" s="61" t="s">
        <v>3914</v>
      </c>
      <c r="L814" s="61" t="s">
        <v>3915</v>
      </c>
      <c r="S814" s="55"/>
      <c r="T814" s="57"/>
      <c r="U814" s="55"/>
      <c r="V814" s="55"/>
      <c r="W814" s="61" t="s">
        <v>3916</v>
      </c>
      <c r="X814" s="61" t="s">
        <v>3917</v>
      </c>
      <c r="Y814" s="153"/>
      <c r="Z814" s="166"/>
      <c r="AA814" s="166"/>
      <c r="AB814" s="166"/>
      <c r="AC814" s="166"/>
      <c r="AD814" s="166"/>
      <c r="AE814" s="166"/>
      <c r="AF814" s="166"/>
      <c r="AG814" s="166"/>
      <c r="AH814" s="166"/>
      <c r="AI814" s="166"/>
      <c r="AJ814" s="166"/>
      <c r="AK814" s="166"/>
      <c r="AL814" s="166"/>
      <c r="AM814" s="166"/>
      <c r="AN814" s="166"/>
      <c r="AO814" s="166"/>
      <c r="AP814" s="166"/>
      <c r="AQ814" s="166"/>
      <c r="AR814" s="166"/>
      <c r="AS814" s="166"/>
      <c r="AT814" s="166"/>
      <c r="AU814" s="166"/>
      <c r="AV814" s="166"/>
      <c r="AW814" s="166"/>
      <c r="AX814" s="166"/>
      <c r="AY814" s="166"/>
      <c r="AZ814" s="166"/>
      <c r="BA814" s="166"/>
      <c r="BB814" s="166"/>
      <c r="BC814" s="166"/>
      <c r="BD814" s="166"/>
      <c r="BE814" s="166"/>
      <c r="BF814" s="166"/>
      <c r="BG814" s="166"/>
      <c r="BH814" s="166"/>
      <c r="BI814" s="166"/>
      <c r="BJ814" s="166"/>
      <c r="BK814" s="166"/>
      <c r="BL814" s="166"/>
      <c r="BM814" s="166"/>
    </row>
    <row r="815" ht="22.5" customHeight="1">
      <c r="A815" s="45">
        <v>814.0</v>
      </c>
      <c r="B815" s="45" t="s">
        <v>237</v>
      </c>
      <c r="C815" s="47" t="b">
        <v>1</v>
      </c>
      <c r="D815" s="57"/>
      <c r="E815" s="50" t="s">
        <v>10364</v>
      </c>
      <c r="F815" s="50" t="s">
        <v>11107</v>
      </c>
      <c r="G815" s="50" t="s">
        <v>1399</v>
      </c>
      <c r="H815" s="51" t="s">
        <v>11310</v>
      </c>
      <c r="I815" s="45" t="s">
        <v>11316</v>
      </c>
      <c r="K815" s="167" t="s">
        <v>3918</v>
      </c>
      <c r="L815" s="61" t="s">
        <v>3919</v>
      </c>
      <c r="S815" s="55"/>
      <c r="T815" s="57"/>
      <c r="U815" s="55"/>
      <c r="V815" s="55"/>
      <c r="W815" s="61" t="s">
        <v>3920</v>
      </c>
      <c r="X815" s="61" t="s">
        <v>3921</v>
      </c>
      <c r="Y815" s="153"/>
      <c r="Z815" s="166"/>
      <c r="AA815" s="166"/>
      <c r="AB815" s="166"/>
      <c r="AC815" s="166"/>
      <c r="AD815" s="166"/>
      <c r="AE815" s="166"/>
      <c r="AF815" s="166"/>
      <c r="AG815" s="166"/>
      <c r="AH815" s="166"/>
      <c r="AI815" s="166"/>
      <c r="AJ815" s="166"/>
      <c r="AK815" s="166"/>
      <c r="AL815" s="166"/>
      <c r="AM815" s="166"/>
      <c r="AN815" s="166"/>
      <c r="AO815" s="166"/>
      <c r="AP815" s="166"/>
      <c r="AQ815" s="166"/>
      <c r="AR815" s="166"/>
      <c r="AS815" s="166"/>
      <c r="AT815" s="166"/>
      <c r="AU815" s="166"/>
      <c r="AV815" s="166"/>
      <c r="AW815" s="166"/>
      <c r="AX815" s="166"/>
      <c r="AY815" s="166"/>
      <c r="AZ815" s="166"/>
      <c r="BA815" s="166"/>
      <c r="BB815" s="166"/>
      <c r="BC815" s="166"/>
      <c r="BD815" s="166"/>
      <c r="BE815" s="166"/>
      <c r="BF815" s="166"/>
      <c r="BG815" s="166"/>
      <c r="BH815" s="166"/>
      <c r="BI815" s="166"/>
      <c r="BJ815" s="166"/>
      <c r="BK815" s="166"/>
      <c r="BL815" s="166"/>
      <c r="BM815" s="166"/>
    </row>
    <row r="816" ht="22.5" customHeight="1">
      <c r="A816" s="45">
        <v>815.0</v>
      </c>
      <c r="B816" s="45" t="s">
        <v>237</v>
      </c>
      <c r="C816" s="47" t="b">
        <v>1</v>
      </c>
      <c r="D816" s="57"/>
      <c r="E816" s="50" t="s">
        <v>10364</v>
      </c>
      <c r="F816" s="50" t="s">
        <v>11107</v>
      </c>
      <c r="G816" s="50" t="s">
        <v>1399</v>
      </c>
      <c r="H816" s="51" t="s">
        <v>11315</v>
      </c>
      <c r="I816" s="45" t="s">
        <v>11316</v>
      </c>
      <c r="K816" s="167" t="s">
        <v>3914</v>
      </c>
      <c r="L816" s="61" t="s">
        <v>3922</v>
      </c>
      <c r="S816" s="55"/>
      <c r="T816" s="57"/>
      <c r="U816" s="55"/>
      <c r="V816" s="55"/>
      <c r="W816" s="61" t="s">
        <v>3923</v>
      </c>
      <c r="X816" s="61" t="s">
        <v>3924</v>
      </c>
      <c r="Y816" s="61" t="s">
        <v>3925</v>
      </c>
      <c r="Z816" s="166"/>
      <c r="AA816" s="166"/>
      <c r="AB816" s="166"/>
      <c r="AC816" s="166"/>
      <c r="AD816" s="166"/>
      <c r="AE816" s="166"/>
      <c r="AF816" s="166"/>
      <c r="AG816" s="166"/>
      <c r="AH816" s="166"/>
      <c r="AI816" s="166"/>
      <c r="AJ816" s="166"/>
      <c r="AK816" s="166"/>
      <c r="AL816" s="166"/>
      <c r="AM816" s="166"/>
      <c r="AN816" s="166"/>
      <c r="AO816" s="166"/>
      <c r="AP816" s="166"/>
      <c r="AQ816" s="166"/>
      <c r="AR816" s="166"/>
      <c r="AS816" s="166"/>
      <c r="AT816" s="166"/>
      <c r="AU816" s="166"/>
      <c r="AV816" s="166"/>
      <c r="AW816" s="166"/>
      <c r="AX816" s="166"/>
      <c r="AY816" s="166"/>
      <c r="AZ816" s="166"/>
      <c r="BA816" s="166"/>
      <c r="BB816" s="166"/>
      <c r="BC816" s="166"/>
      <c r="BD816" s="166"/>
      <c r="BE816" s="166"/>
      <c r="BF816" s="166"/>
      <c r="BG816" s="166"/>
      <c r="BH816" s="166"/>
      <c r="BI816" s="166"/>
      <c r="BJ816" s="166"/>
      <c r="BK816" s="166"/>
      <c r="BL816" s="166"/>
      <c r="BM816" s="166"/>
    </row>
    <row r="817" ht="22.5" customHeight="1">
      <c r="A817" s="45">
        <v>816.0</v>
      </c>
      <c r="B817" s="45" t="s">
        <v>237</v>
      </c>
      <c r="C817" s="47" t="b">
        <v>1</v>
      </c>
      <c r="D817" s="57"/>
      <c r="E817" s="50" t="s">
        <v>10364</v>
      </c>
      <c r="F817" s="50" t="s">
        <v>11107</v>
      </c>
      <c r="G817" s="50" t="s">
        <v>1446</v>
      </c>
      <c r="H817" s="51" t="s">
        <v>11321</v>
      </c>
      <c r="I817" s="45" t="s">
        <v>16273</v>
      </c>
      <c r="K817" s="61" t="s">
        <v>3926</v>
      </c>
      <c r="L817" s="61" t="s">
        <v>3928</v>
      </c>
      <c r="S817" s="55"/>
      <c r="T817" s="57"/>
      <c r="U817" s="55"/>
      <c r="V817" s="55"/>
      <c r="W817" s="61" t="s">
        <v>3929</v>
      </c>
      <c r="X817" s="61" t="s">
        <v>3931</v>
      </c>
      <c r="Y817" s="61" t="s">
        <v>3932</v>
      </c>
      <c r="Z817" s="166"/>
      <c r="AA817" s="166"/>
      <c r="AB817" s="166"/>
      <c r="AC817" s="166"/>
      <c r="AD817" s="166"/>
      <c r="AE817" s="166"/>
      <c r="AF817" s="166"/>
      <c r="AG817" s="166"/>
      <c r="AH817" s="166"/>
      <c r="AI817" s="166"/>
      <c r="AJ817" s="166"/>
      <c r="AK817" s="166"/>
      <c r="AL817" s="166"/>
      <c r="AM817" s="166"/>
      <c r="AN817" s="166"/>
      <c r="AO817" s="166"/>
      <c r="AP817" s="166"/>
      <c r="AQ817" s="166"/>
      <c r="AR817" s="166"/>
      <c r="AS817" s="166"/>
      <c r="AT817" s="166"/>
      <c r="AU817" s="166"/>
      <c r="AV817" s="166"/>
      <c r="AW817" s="166"/>
      <c r="AX817" s="166"/>
      <c r="AY817" s="166"/>
      <c r="AZ817" s="166"/>
      <c r="BA817" s="166"/>
      <c r="BB817" s="166"/>
      <c r="BC817" s="166"/>
      <c r="BD817" s="166"/>
      <c r="BE817" s="166"/>
      <c r="BF817" s="166"/>
      <c r="BG817" s="166"/>
      <c r="BH817" s="166"/>
      <c r="BI817" s="166"/>
      <c r="BJ817" s="166"/>
      <c r="BK817" s="166"/>
      <c r="BL817" s="166"/>
      <c r="BM817" s="166"/>
    </row>
    <row r="818" ht="22.5" customHeight="1">
      <c r="A818" s="45">
        <v>817.0</v>
      </c>
      <c r="B818" s="45" t="s">
        <v>237</v>
      </c>
      <c r="C818" s="47" t="b">
        <v>1</v>
      </c>
      <c r="D818" s="57"/>
      <c r="E818" s="50" t="s">
        <v>10364</v>
      </c>
      <c r="F818" s="50" t="s">
        <v>11107</v>
      </c>
      <c r="G818" s="50" t="s">
        <v>1446</v>
      </c>
      <c r="H818" s="51" t="s">
        <v>11328</v>
      </c>
      <c r="I818" s="45" t="s">
        <v>16274</v>
      </c>
      <c r="K818" s="61" t="s">
        <v>3933</v>
      </c>
      <c r="L818" s="61" t="s">
        <v>3934</v>
      </c>
      <c r="S818" s="55"/>
      <c r="T818" s="57"/>
      <c r="U818" s="55"/>
      <c r="V818" s="55"/>
      <c r="W818" s="61" t="s">
        <v>3935</v>
      </c>
      <c r="X818" s="61" t="s">
        <v>3936</v>
      </c>
      <c r="Y818" s="145"/>
      <c r="Z818" s="166"/>
      <c r="AA818" s="166"/>
      <c r="AB818" s="166"/>
      <c r="AC818" s="166"/>
      <c r="AD818" s="166"/>
      <c r="AE818" s="166"/>
      <c r="AF818" s="166"/>
      <c r="AG818" s="166"/>
      <c r="AH818" s="166"/>
      <c r="AI818" s="166"/>
      <c r="AJ818" s="166"/>
      <c r="AK818" s="166"/>
      <c r="AL818" s="166"/>
      <c r="AM818" s="166"/>
      <c r="AN818" s="166"/>
      <c r="AO818" s="166"/>
      <c r="AP818" s="166"/>
      <c r="AQ818" s="166"/>
      <c r="AR818" s="166"/>
      <c r="AS818" s="166"/>
      <c r="AT818" s="166"/>
      <c r="AU818" s="166"/>
      <c r="AV818" s="166"/>
      <c r="AW818" s="166"/>
      <c r="AX818" s="166"/>
      <c r="AY818" s="166"/>
      <c r="AZ818" s="166"/>
      <c r="BA818" s="166"/>
      <c r="BB818" s="166"/>
      <c r="BC818" s="166"/>
      <c r="BD818" s="166"/>
      <c r="BE818" s="166"/>
      <c r="BF818" s="166"/>
      <c r="BG818" s="166"/>
      <c r="BH818" s="166"/>
      <c r="BI818" s="166"/>
      <c r="BJ818" s="166"/>
      <c r="BK818" s="166"/>
      <c r="BL818" s="166"/>
      <c r="BM818" s="166"/>
    </row>
    <row r="819" ht="22.5" customHeight="1">
      <c r="A819" s="45">
        <v>818.0</v>
      </c>
      <c r="B819" s="45" t="s">
        <v>237</v>
      </c>
      <c r="C819" s="47" t="b">
        <v>1</v>
      </c>
      <c r="D819" s="57"/>
      <c r="E819" s="50" t="s">
        <v>10364</v>
      </c>
      <c r="F819" s="50" t="s">
        <v>11107</v>
      </c>
      <c r="G819" s="50" t="s">
        <v>1446</v>
      </c>
      <c r="H819" s="51" t="s">
        <v>11333</v>
      </c>
      <c r="I819" s="45" t="s">
        <v>11334</v>
      </c>
      <c r="K819" s="61" t="s">
        <v>3937</v>
      </c>
      <c r="L819" s="61" t="s">
        <v>3938</v>
      </c>
      <c r="S819" s="55"/>
      <c r="T819" s="57"/>
      <c r="U819" s="55"/>
      <c r="V819" s="55"/>
      <c r="W819" s="61" t="s">
        <v>3939</v>
      </c>
      <c r="X819" s="61" t="s">
        <v>3940</v>
      </c>
      <c r="Y819" s="61" t="s">
        <v>3941</v>
      </c>
      <c r="Z819" s="166"/>
      <c r="AA819" s="166"/>
      <c r="AB819" s="166"/>
      <c r="AC819" s="166"/>
      <c r="AD819" s="166"/>
      <c r="AE819" s="166"/>
      <c r="AF819" s="166"/>
      <c r="AG819" s="166"/>
      <c r="AH819" s="166"/>
      <c r="AI819" s="166"/>
      <c r="AJ819" s="166"/>
      <c r="AK819" s="166"/>
      <c r="AL819" s="166"/>
      <c r="AM819" s="166"/>
      <c r="AN819" s="166"/>
      <c r="AO819" s="166"/>
      <c r="AP819" s="166"/>
      <c r="AQ819" s="166"/>
      <c r="AR819" s="166"/>
      <c r="AS819" s="166"/>
      <c r="AT819" s="166"/>
      <c r="AU819" s="166"/>
      <c r="AV819" s="166"/>
      <c r="AW819" s="166"/>
      <c r="AX819" s="166"/>
      <c r="AY819" s="166"/>
      <c r="AZ819" s="166"/>
      <c r="BA819" s="166"/>
      <c r="BB819" s="166"/>
      <c r="BC819" s="166"/>
      <c r="BD819" s="166"/>
      <c r="BE819" s="166"/>
      <c r="BF819" s="166"/>
      <c r="BG819" s="166"/>
      <c r="BH819" s="166"/>
      <c r="BI819" s="166"/>
      <c r="BJ819" s="166"/>
      <c r="BK819" s="166"/>
      <c r="BL819" s="166"/>
      <c r="BM819" s="166"/>
    </row>
    <row r="820" ht="22.5" customHeight="1">
      <c r="A820" s="45">
        <v>819.0</v>
      </c>
      <c r="B820" s="45" t="s">
        <v>237</v>
      </c>
      <c r="C820" s="47" t="b">
        <v>1</v>
      </c>
      <c r="D820" s="57"/>
      <c r="E820" s="50" t="s">
        <v>10364</v>
      </c>
      <c r="F820" s="50" t="s">
        <v>11107</v>
      </c>
      <c r="G820" s="50" t="s">
        <v>1446</v>
      </c>
      <c r="H820" s="51" t="s">
        <v>11340</v>
      </c>
      <c r="I820" s="45" t="s">
        <v>16275</v>
      </c>
      <c r="K820" s="61" t="s">
        <v>3942</v>
      </c>
      <c r="L820" s="61" t="s">
        <v>3943</v>
      </c>
      <c r="S820" s="55"/>
      <c r="T820" s="57"/>
      <c r="U820" s="55"/>
      <c r="V820" s="55"/>
      <c r="W820" s="61" t="s">
        <v>3944</v>
      </c>
      <c r="X820" s="61" t="s">
        <v>3945</v>
      </c>
      <c r="Y820" s="61" t="s">
        <v>3946</v>
      </c>
      <c r="Z820" s="166"/>
      <c r="AA820" s="166"/>
      <c r="AB820" s="166"/>
      <c r="AC820" s="166"/>
      <c r="AD820" s="166"/>
      <c r="AE820" s="166"/>
      <c r="AF820" s="166"/>
      <c r="AG820" s="166"/>
      <c r="AH820" s="166"/>
      <c r="AI820" s="166"/>
      <c r="AJ820" s="166"/>
      <c r="AK820" s="166"/>
      <c r="AL820" s="166"/>
      <c r="AM820" s="166"/>
      <c r="AN820" s="166"/>
      <c r="AO820" s="166"/>
      <c r="AP820" s="166"/>
      <c r="AQ820" s="166"/>
      <c r="AR820" s="166"/>
      <c r="AS820" s="166"/>
      <c r="AT820" s="166"/>
      <c r="AU820" s="166"/>
      <c r="AV820" s="166"/>
      <c r="AW820" s="166"/>
      <c r="AX820" s="166"/>
      <c r="AY820" s="166"/>
      <c r="AZ820" s="166"/>
      <c r="BA820" s="166"/>
      <c r="BB820" s="166"/>
      <c r="BC820" s="166"/>
      <c r="BD820" s="166"/>
      <c r="BE820" s="166"/>
      <c r="BF820" s="166"/>
      <c r="BG820" s="166"/>
      <c r="BH820" s="166"/>
      <c r="BI820" s="166"/>
      <c r="BJ820" s="166"/>
      <c r="BK820" s="166"/>
      <c r="BL820" s="166"/>
      <c r="BM820" s="166"/>
    </row>
    <row r="821" ht="22.5" customHeight="1">
      <c r="A821" s="45">
        <v>820.0</v>
      </c>
      <c r="B821" s="45" t="s">
        <v>237</v>
      </c>
      <c r="C821" s="47" t="b">
        <v>1</v>
      </c>
      <c r="D821" s="57"/>
      <c r="E821" s="50" t="s">
        <v>10364</v>
      </c>
      <c r="F821" s="50" t="s">
        <v>11107</v>
      </c>
      <c r="G821" s="50" t="s">
        <v>1446</v>
      </c>
      <c r="H821" s="51" t="s">
        <v>11347</v>
      </c>
      <c r="I821" s="45" t="s">
        <v>11334</v>
      </c>
      <c r="K821" s="61" t="s">
        <v>3933</v>
      </c>
      <c r="L821" s="61" t="s">
        <v>3947</v>
      </c>
      <c r="S821" s="55"/>
      <c r="T821" s="57"/>
      <c r="U821" s="55"/>
      <c r="V821" s="55"/>
      <c r="W821" s="61" t="s">
        <v>3948</v>
      </c>
      <c r="X821" s="61" t="s">
        <v>3949</v>
      </c>
      <c r="Y821" s="145"/>
      <c r="Z821" s="166"/>
      <c r="AA821" s="166"/>
      <c r="AB821" s="166"/>
      <c r="AC821" s="166"/>
      <c r="AD821" s="166"/>
      <c r="AE821" s="166"/>
      <c r="AF821" s="166"/>
      <c r="AG821" s="166"/>
      <c r="AH821" s="166"/>
      <c r="AI821" s="166"/>
      <c r="AJ821" s="166"/>
      <c r="AK821" s="166"/>
      <c r="AL821" s="166"/>
      <c r="AM821" s="166"/>
      <c r="AN821" s="166"/>
      <c r="AO821" s="166"/>
      <c r="AP821" s="166"/>
      <c r="AQ821" s="166"/>
      <c r="AR821" s="166"/>
      <c r="AS821" s="166"/>
      <c r="AT821" s="166"/>
      <c r="AU821" s="166"/>
      <c r="AV821" s="166"/>
      <c r="AW821" s="166"/>
      <c r="AX821" s="166"/>
      <c r="AY821" s="166"/>
      <c r="AZ821" s="166"/>
      <c r="BA821" s="166"/>
      <c r="BB821" s="166"/>
      <c r="BC821" s="166"/>
      <c r="BD821" s="166"/>
      <c r="BE821" s="166"/>
      <c r="BF821" s="166"/>
      <c r="BG821" s="166"/>
      <c r="BH821" s="166"/>
      <c r="BI821" s="166"/>
      <c r="BJ821" s="166"/>
      <c r="BK821" s="166"/>
      <c r="BL821" s="166"/>
      <c r="BM821" s="166"/>
    </row>
    <row r="822" ht="22.5" customHeight="1">
      <c r="A822" s="45">
        <v>821.0</v>
      </c>
      <c r="B822" s="45" t="s">
        <v>237</v>
      </c>
      <c r="C822" s="47" t="b">
        <v>1</v>
      </c>
      <c r="D822" s="57"/>
      <c r="E822" s="50" t="s">
        <v>10364</v>
      </c>
      <c r="F822" s="50" t="s">
        <v>11107</v>
      </c>
      <c r="G822" s="50" t="s">
        <v>1446</v>
      </c>
      <c r="H822" s="51" t="s">
        <v>11352</v>
      </c>
      <c r="I822" s="45" t="s">
        <v>11353</v>
      </c>
      <c r="K822" s="61" t="s">
        <v>3950</v>
      </c>
      <c r="L822" s="61" t="s">
        <v>3951</v>
      </c>
      <c r="S822" s="55"/>
      <c r="T822" s="57"/>
      <c r="U822" s="55"/>
      <c r="V822" s="55"/>
      <c r="W822" s="61" t="s">
        <v>3952</v>
      </c>
      <c r="X822" s="61" t="s">
        <v>3953</v>
      </c>
      <c r="Y822" s="61" t="s">
        <v>3954</v>
      </c>
      <c r="Z822" s="166"/>
      <c r="AA822" s="166"/>
      <c r="AB822" s="166"/>
      <c r="AC822" s="166"/>
      <c r="AD822" s="166"/>
      <c r="AE822" s="166"/>
      <c r="AF822" s="166"/>
      <c r="AG822" s="166"/>
      <c r="AH822" s="166"/>
      <c r="AI822" s="166"/>
      <c r="AJ822" s="166"/>
      <c r="AK822" s="166"/>
      <c r="AL822" s="166"/>
      <c r="AM822" s="166"/>
      <c r="AN822" s="166"/>
      <c r="AO822" s="166"/>
      <c r="AP822" s="166"/>
      <c r="AQ822" s="166"/>
      <c r="AR822" s="166"/>
      <c r="AS822" s="166"/>
      <c r="AT822" s="166"/>
      <c r="AU822" s="166"/>
      <c r="AV822" s="166"/>
      <c r="AW822" s="166"/>
      <c r="AX822" s="166"/>
      <c r="AY822" s="166"/>
      <c r="AZ822" s="166"/>
      <c r="BA822" s="166"/>
      <c r="BB822" s="166"/>
      <c r="BC822" s="166"/>
      <c r="BD822" s="166"/>
      <c r="BE822" s="166"/>
      <c r="BF822" s="166"/>
      <c r="BG822" s="166"/>
      <c r="BH822" s="166"/>
      <c r="BI822" s="166"/>
      <c r="BJ822" s="166"/>
      <c r="BK822" s="166"/>
      <c r="BL822" s="166"/>
      <c r="BM822" s="166"/>
    </row>
    <row r="823" ht="22.5" customHeight="1">
      <c r="A823" s="45">
        <v>822.0</v>
      </c>
      <c r="B823" s="45" t="s">
        <v>237</v>
      </c>
      <c r="C823" s="47" t="b">
        <v>1</v>
      </c>
      <c r="D823" s="57"/>
      <c r="E823" s="50" t="s">
        <v>10364</v>
      </c>
      <c r="F823" s="50" t="s">
        <v>11107</v>
      </c>
      <c r="G823" s="50" t="s">
        <v>1446</v>
      </c>
      <c r="H823" s="51" t="s">
        <v>11358</v>
      </c>
      <c r="I823" s="45" t="s">
        <v>16275</v>
      </c>
      <c r="K823" s="61" t="s">
        <v>3955</v>
      </c>
      <c r="L823" s="61" t="s">
        <v>3956</v>
      </c>
      <c r="S823" s="55"/>
      <c r="T823" s="57"/>
      <c r="U823" s="55"/>
      <c r="V823" s="55"/>
      <c r="W823" s="61" t="s">
        <v>3957</v>
      </c>
      <c r="X823" s="61" t="s">
        <v>3958</v>
      </c>
      <c r="Y823" s="61" t="s">
        <v>3959</v>
      </c>
      <c r="Z823" s="166"/>
      <c r="AA823" s="166"/>
      <c r="AB823" s="166"/>
      <c r="AC823" s="166"/>
      <c r="AD823" s="166"/>
      <c r="AE823" s="166"/>
      <c r="AF823" s="166"/>
      <c r="AG823" s="166"/>
      <c r="AH823" s="166"/>
      <c r="AI823" s="166"/>
      <c r="AJ823" s="166"/>
      <c r="AK823" s="166"/>
      <c r="AL823" s="166"/>
      <c r="AM823" s="166"/>
      <c r="AN823" s="166"/>
      <c r="AO823" s="166"/>
      <c r="AP823" s="166"/>
      <c r="AQ823" s="166"/>
      <c r="AR823" s="166"/>
      <c r="AS823" s="166"/>
      <c r="AT823" s="166"/>
      <c r="AU823" s="166"/>
      <c r="AV823" s="166"/>
      <c r="AW823" s="166"/>
      <c r="AX823" s="166"/>
      <c r="AY823" s="166"/>
      <c r="AZ823" s="166"/>
      <c r="BA823" s="166"/>
      <c r="BB823" s="166"/>
      <c r="BC823" s="166"/>
      <c r="BD823" s="166"/>
      <c r="BE823" s="166"/>
      <c r="BF823" s="166"/>
      <c r="BG823" s="166"/>
      <c r="BH823" s="166"/>
      <c r="BI823" s="166"/>
      <c r="BJ823" s="166"/>
      <c r="BK823" s="166"/>
      <c r="BL823" s="166"/>
      <c r="BM823" s="166"/>
    </row>
    <row r="824" ht="22.5" customHeight="1">
      <c r="A824" s="45">
        <v>823.0</v>
      </c>
      <c r="B824" s="45" t="s">
        <v>237</v>
      </c>
      <c r="C824" s="47" t="b">
        <v>1</v>
      </c>
      <c r="D824" s="57"/>
      <c r="E824" s="50" t="s">
        <v>10364</v>
      </c>
      <c r="F824" s="50" t="s">
        <v>11107</v>
      </c>
      <c r="G824" s="50" t="s">
        <v>1446</v>
      </c>
      <c r="H824" s="51" t="s">
        <v>11361</v>
      </c>
      <c r="I824" s="45" t="s">
        <v>16276</v>
      </c>
      <c r="K824" s="61" t="s">
        <v>3960</v>
      </c>
      <c r="L824" s="61" t="s">
        <v>3961</v>
      </c>
      <c r="S824" s="55"/>
      <c r="T824" s="57"/>
      <c r="U824" s="55"/>
      <c r="V824" s="55"/>
      <c r="W824" s="61" t="s">
        <v>3962</v>
      </c>
      <c r="X824" s="61" t="s">
        <v>3963</v>
      </c>
      <c r="Y824" s="153"/>
      <c r="Z824" s="166"/>
      <c r="AA824" s="166"/>
      <c r="AB824" s="166"/>
      <c r="AC824" s="166"/>
      <c r="AD824" s="166"/>
      <c r="AE824" s="166"/>
      <c r="AF824" s="166"/>
      <c r="AG824" s="166"/>
      <c r="AH824" s="166"/>
      <c r="AI824" s="166"/>
      <c r="AJ824" s="166"/>
      <c r="AK824" s="166"/>
      <c r="AL824" s="166"/>
      <c r="AM824" s="166"/>
      <c r="AN824" s="166"/>
      <c r="AO824" s="166"/>
      <c r="AP824" s="166"/>
      <c r="AQ824" s="166"/>
      <c r="AR824" s="166"/>
      <c r="AS824" s="166"/>
      <c r="AT824" s="166"/>
      <c r="AU824" s="166"/>
      <c r="AV824" s="166"/>
      <c r="AW824" s="166"/>
      <c r="AX824" s="166"/>
      <c r="AY824" s="166"/>
      <c r="AZ824" s="166"/>
      <c r="BA824" s="166"/>
      <c r="BB824" s="166"/>
      <c r="BC824" s="166"/>
      <c r="BD824" s="166"/>
      <c r="BE824" s="166"/>
      <c r="BF824" s="166"/>
      <c r="BG824" s="166"/>
      <c r="BH824" s="166"/>
      <c r="BI824" s="166"/>
      <c r="BJ824" s="166"/>
      <c r="BK824" s="166"/>
      <c r="BL824" s="166"/>
      <c r="BM824" s="166"/>
    </row>
    <row r="825" ht="22.5" customHeight="1">
      <c r="A825" s="45">
        <v>824.0</v>
      </c>
      <c r="B825" s="45" t="s">
        <v>237</v>
      </c>
      <c r="C825" s="47" t="b">
        <v>1</v>
      </c>
      <c r="D825" s="57"/>
      <c r="E825" s="50" t="s">
        <v>10364</v>
      </c>
      <c r="F825" s="50" t="s">
        <v>11107</v>
      </c>
      <c r="G825" s="50" t="s">
        <v>1446</v>
      </c>
      <c r="H825" s="51" t="s">
        <v>11367</v>
      </c>
      <c r="I825" s="45" t="s">
        <v>11368</v>
      </c>
      <c r="K825" s="61" t="s">
        <v>3964</v>
      </c>
      <c r="L825" s="61" t="s">
        <v>3965</v>
      </c>
      <c r="S825" s="55"/>
      <c r="T825" s="57"/>
      <c r="U825" s="55"/>
      <c r="V825" s="55"/>
      <c r="W825" s="61" t="s">
        <v>3966</v>
      </c>
      <c r="X825" s="61" t="s">
        <v>3967</v>
      </c>
      <c r="Y825" s="61" t="s">
        <v>3968</v>
      </c>
      <c r="Z825" s="166"/>
      <c r="AA825" s="166"/>
      <c r="AB825" s="166"/>
      <c r="AC825" s="166"/>
      <c r="AD825" s="166"/>
      <c r="AE825" s="166"/>
      <c r="AF825" s="166"/>
      <c r="AG825" s="166"/>
      <c r="AH825" s="166"/>
      <c r="AI825" s="166"/>
      <c r="AJ825" s="166"/>
      <c r="AK825" s="166"/>
      <c r="AL825" s="166"/>
      <c r="AM825" s="166"/>
      <c r="AN825" s="166"/>
      <c r="AO825" s="166"/>
      <c r="AP825" s="166"/>
      <c r="AQ825" s="166"/>
      <c r="AR825" s="166"/>
      <c r="AS825" s="166"/>
      <c r="AT825" s="166"/>
      <c r="AU825" s="166"/>
      <c r="AV825" s="166"/>
      <c r="AW825" s="166"/>
      <c r="AX825" s="166"/>
      <c r="AY825" s="166"/>
      <c r="AZ825" s="166"/>
      <c r="BA825" s="166"/>
      <c r="BB825" s="166"/>
      <c r="BC825" s="166"/>
      <c r="BD825" s="166"/>
      <c r="BE825" s="166"/>
      <c r="BF825" s="166"/>
      <c r="BG825" s="166"/>
      <c r="BH825" s="166"/>
      <c r="BI825" s="166"/>
      <c r="BJ825" s="166"/>
      <c r="BK825" s="166"/>
      <c r="BL825" s="166"/>
      <c r="BM825" s="166"/>
    </row>
    <row r="826" ht="22.5" customHeight="1">
      <c r="A826" s="45">
        <v>825.0</v>
      </c>
      <c r="B826" s="45" t="s">
        <v>237</v>
      </c>
      <c r="C826" s="47" t="b">
        <v>1</v>
      </c>
      <c r="D826" s="57"/>
      <c r="E826" s="50" t="s">
        <v>10364</v>
      </c>
      <c r="F826" s="50" t="s">
        <v>11107</v>
      </c>
      <c r="G826" s="50" t="s">
        <v>1446</v>
      </c>
      <c r="H826" s="51" t="s">
        <v>11374</v>
      </c>
      <c r="I826" s="45" t="s">
        <v>16277</v>
      </c>
      <c r="K826" s="61" t="s">
        <v>3969</v>
      </c>
      <c r="L826" s="61" t="s">
        <v>3970</v>
      </c>
      <c r="S826" s="55"/>
      <c r="T826" s="57"/>
      <c r="U826" s="55"/>
      <c r="V826" s="55"/>
      <c r="W826" s="61" t="s">
        <v>3971</v>
      </c>
      <c r="X826" s="61" t="s">
        <v>3972</v>
      </c>
      <c r="Y826" s="61" t="s">
        <v>3974</v>
      </c>
      <c r="Z826" s="166"/>
      <c r="AA826" s="166"/>
      <c r="AB826" s="166"/>
      <c r="AC826" s="166"/>
      <c r="AD826" s="166"/>
      <c r="AE826" s="166"/>
      <c r="AF826" s="166"/>
      <c r="AG826" s="166"/>
      <c r="AH826" s="166"/>
      <c r="AI826" s="166"/>
      <c r="AJ826" s="166"/>
      <c r="AK826" s="166"/>
      <c r="AL826" s="166"/>
      <c r="AM826" s="166"/>
      <c r="AN826" s="166"/>
      <c r="AO826" s="166"/>
      <c r="AP826" s="166"/>
      <c r="AQ826" s="166"/>
      <c r="AR826" s="166"/>
      <c r="AS826" s="166"/>
      <c r="AT826" s="166"/>
      <c r="AU826" s="166"/>
      <c r="AV826" s="166"/>
      <c r="AW826" s="166"/>
      <c r="AX826" s="166"/>
      <c r="AY826" s="166"/>
      <c r="AZ826" s="166"/>
      <c r="BA826" s="166"/>
      <c r="BB826" s="166"/>
      <c r="BC826" s="166"/>
      <c r="BD826" s="166"/>
      <c r="BE826" s="166"/>
      <c r="BF826" s="166"/>
      <c r="BG826" s="166"/>
      <c r="BH826" s="166"/>
      <c r="BI826" s="166"/>
      <c r="BJ826" s="166"/>
      <c r="BK826" s="166"/>
      <c r="BL826" s="166"/>
      <c r="BM826" s="166"/>
    </row>
    <row r="827" ht="22.5" customHeight="1">
      <c r="A827" s="45">
        <v>826.0</v>
      </c>
      <c r="B827" s="45" t="s">
        <v>237</v>
      </c>
      <c r="C827" s="47" t="b">
        <v>1</v>
      </c>
      <c r="D827" s="57"/>
      <c r="E827" s="50" t="s">
        <v>10364</v>
      </c>
      <c r="F827" s="50" t="s">
        <v>11107</v>
      </c>
      <c r="G827" s="50" t="s">
        <v>1446</v>
      </c>
      <c r="H827" s="51" t="s">
        <v>11381</v>
      </c>
      <c r="I827" s="45" t="s">
        <v>16198</v>
      </c>
      <c r="K827" s="61" t="s">
        <v>3976</v>
      </c>
      <c r="L827" s="61" t="s">
        <v>3977</v>
      </c>
      <c r="S827" s="55"/>
      <c r="T827" s="57"/>
      <c r="U827" s="55"/>
      <c r="V827" s="55"/>
      <c r="W827" s="61" t="s">
        <v>3978</v>
      </c>
      <c r="X827" s="61" t="s">
        <v>3979</v>
      </c>
      <c r="Y827" s="153"/>
      <c r="Z827" s="166"/>
      <c r="AA827" s="166"/>
      <c r="AB827" s="166"/>
      <c r="AC827" s="166"/>
      <c r="AD827" s="166"/>
      <c r="AE827" s="166"/>
      <c r="AF827" s="166"/>
      <c r="AG827" s="166"/>
      <c r="AH827" s="166"/>
      <c r="AI827" s="166"/>
      <c r="AJ827" s="166"/>
      <c r="AK827" s="166"/>
      <c r="AL827" s="166"/>
      <c r="AM827" s="166"/>
      <c r="AN827" s="166"/>
      <c r="AO827" s="166"/>
      <c r="AP827" s="166"/>
      <c r="AQ827" s="166"/>
      <c r="AR827" s="166"/>
      <c r="AS827" s="166"/>
      <c r="AT827" s="166"/>
      <c r="AU827" s="166"/>
      <c r="AV827" s="166"/>
      <c r="AW827" s="166"/>
      <c r="AX827" s="166"/>
      <c r="AY827" s="166"/>
      <c r="AZ827" s="166"/>
      <c r="BA827" s="166"/>
      <c r="BB827" s="166"/>
      <c r="BC827" s="166"/>
      <c r="BD827" s="166"/>
      <c r="BE827" s="166"/>
      <c r="BF827" s="166"/>
      <c r="BG827" s="166"/>
      <c r="BH827" s="166"/>
      <c r="BI827" s="166"/>
      <c r="BJ827" s="166"/>
      <c r="BK827" s="166"/>
      <c r="BL827" s="166"/>
      <c r="BM827" s="166"/>
    </row>
    <row r="828" ht="22.5" customHeight="1">
      <c r="A828" s="45">
        <v>827.0</v>
      </c>
      <c r="B828" s="45" t="s">
        <v>237</v>
      </c>
      <c r="C828" s="47" t="b">
        <v>1</v>
      </c>
      <c r="D828" s="57"/>
      <c r="E828" s="50" t="s">
        <v>10364</v>
      </c>
      <c r="F828" s="50" t="s">
        <v>11386</v>
      </c>
      <c r="G828" s="50" t="s">
        <v>1772</v>
      </c>
      <c r="H828" s="51" t="s">
        <v>11387</v>
      </c>
      <c r="I828" s="45" t="s">
        <v>11388</v>
      </c>
      <c r="K828" s="61" t="s">
        <v>3980</v>
      </c>
      <c r="L828" s="61" t="s">
        <v>3981</v>
      </c>
      <c r="S828" s="55"/>
      <c r="T828" s="57"/>
      <c r="U828" s="55"/>
      <c r="V828" s="55"/>
      <c r="W828" s="61" t="s">
        <v>3982</v>
      </c>
      <c r="X828" s="61" t="s">
        <v>3983</v>
      </c>
      <c r="Y828" s="61" t="s">
        <v>3984</v>
      </c>
      <c r="Z828" s="166"/>
      <c r="AA828" s="166"/>
      <c r="AB828" s="166"/>
      <c r="AC828" s="166"/>
      <c r="AD828" s="166"/>
      <c r="AE828" s="166"/>
      <c r="AF828" s="166"/>
      <c r="AG828" s="166"/>
      <c r="AH828" s="166"/>
      <c r="AI828" s="166"/>
      <c r="AJ828" s="166"/>
      <c r="AK828" s="166"/>
      <c r="AL828" s="166"/>
      <c r="AM828" s="166"/>
      <c r="AN828" s="166"/>
      <c r="AO828" s="166"/>
      <c r="AP828" s="166"/>
      <c r="AQ828" s="166"/>
      <c r="AR828" s="166"/>
      <c r="AS828" s="166"/>
      <c r="AT828" s="166"/>
      <c r="AU828" s="166"/>
      <c r="AV828" s="166"/>
      <c r="AW828" s="166"/>
      <c r="AX828" s="166"/>
      <c r="AY828" s="166"/>
      <c r="AZ828" s="166"/>
      <c r="BA828" s="166"/>
      <c r="BB828" s="166"/>
      <c r="BC828" s="166"/>
      <c r="BD828" s="166"/>
      <c r="BE828" s="166"/>
      <c r="BF828" s="166"/>
      <c r="BG828" s="166"/>
      <c r="BH828" s="166"/>
      <c r="BI828" s="166"/>
      <c r="BJ828" s="166"/>
      <c r="BK828" s="166"/>
      <c r="BL828" s="166"/>
      <c r="BM828" s="166"/>
    </row>
    <row r="829" ht="22.5" customHeight="1">
      <c r="A829" s="45">
        <v>828.0</v>
      </c>
      <c r="B829" s="45" t="s">
        <v>237</v>
      </c>
      <c r="C829" s="47" t="b">
        <v>1</v>
      </c>
      <c r="D829" s="57"/>
      <c r="E829" s="50" t="s">
        <v>10364</v>
      </c>
      <c r="F829" s="50" t="s">
        <v>11386</v>
      </c>
      <c r="G829" s="50" t="s">
        <v>1772</v>
      </c>
      <c r="H829" s="51" t="s">
        <v>11394</v>
      </c>
      <c r="I829" s="45" t="s">
        <v>11408</v>
      </c>
      <c r="K829" s="61" t="s">
        <v>3985</v>
      </c>
      <c r="L829" s="61" t="s">
        <v>3986</v>
      </c>
      <c r="S829" s="55"/>
      <c r="T829" s="57"/>
      <c r="U829" s="55"/>
      <c r="V829" s="55"/>
      <c r="W829" s="61" t="s">
        <v>3987</v>
      </c>
      <c r="X829" s="61" t="s">
        <v>3988</v>
      </c>
      <c r="Y829" s="61" t="s">
        <v>3989</v>
      </c>
      <c r="Z829" s="166"/>
      <c r="AA829" s="166"/>
      <c r="AB829" s="166"/>
      <c r="AC829" s="166"/>
      <c r="AD829" s="166"/>
      <c r="AE829" s="166"/>
      <c r="AF829" s="166"/>
      <c r="AG829" s="166"/>
      <c r="AH829" s="166"/>
      <c r="AI829" s="166"/>
      <c r="AJ829" s="166"/>
      <c r="AK829" s="166"/>
      <c r="AL829" s="166"/>
      <c r="AM829" s="166"/>
      <c r="AN829" s="166"/>
      <c r="AO829" s="166"/>
      <c r="AP829" s="166"/>
      <c r="AQ829" s="166"/>
      <c r="AR829" s="166"/>
      <c r="AS829" s="166"/>
      <c r="AT829" s="166"/>
      <c r="AU829" s="166"/>
      <c r="AV829" s="166"/>
      <c r="AW829" s="166"/>
      <c r="AX829" s="166"/>
      <c r="AY829" s="166"/>
      <c r="AZ829" s="166"/>
      <c r="BA829" s="166"/>
      <c r="BB829" s="166"/>
      <c r="BC829" s="166"/>
      <c r="BD829" s="166"/>
      <c r="BE829" s="166"/>
      <c r="BF829" s="166"/>
      <c r="BG829" s="166"/>
      <c r="BH829" s="166"/>
      <c r="BI829" s="166"/>
      <c r="BJ829" s="166"/>
      <c r="BK829" s="166"/>
      <c r="BL829" s="166"/>
      <c r="BM829" s="166"/>
    </row>
    <row r="830" ht="22.5" customHeight="1">
      <c r="A830" s="45">
        <v>829.0</v>
      </c>
      <c r="B830" s="45" t="s">
        <v>237</v>
      </c>
      <c r="C830" s="47" t="b">
        <v>1</v>
      </c>
      <c r="D830" s="57"/>
      <c r="E830" s="50" t="s">
        <v>10364</v>
      </c>
      <c r="F830" s="50" t="s">
        <v>11386</v>
      </c>
      <c r="G830" s="50" t="s">
        <v>1772</v>
      </c>
      <c r="H830" s="51" t="s">
        <v>11401</v>
      </c>
      <c r="I830" s="45" t="s">
        <v>16278</v>
      </c>
      <c r="K830" s="61" t="s">
        <v>3990</v>
      </c>
      <c r="L830" s="61" t="s">
        <v>3991</v>
      </c>
      <c r="S830" s="55"/>
      <c r="T830" s="57"/>
      <c r="U830" s="55"/>
      <c r="V830" s="55"/>
      <c r="W830" s="61" t="s">
        <v>3992</v>
      </c>
      <c r="X830" s="61" t="s">
        <v>3993</v>
      </c>
      <c r="Y830" s="153"/>
      <c r="Z830" s="166"/>
      <c r="AA830" s="166"/>
      <c r="AB830" s="166"/>
      <c r="AC830" s="166"/>
      <c r="AD830" s="166"/>
      <c r="AE830" s="166"/>
      <c r="AF830" s="166"/>
      <c r="AG830" s="166"/>
      <c r="AH830" s="166"/>
      <c r="AI830" s="166"/>
      <c r="AJ830" s="166"/>
      <c r="AK830" s="166"/>
      <c r="AL830" s="166"/>
      <c r="AM830" s="166"/>
      <c r="AN830" s="166"/>
      <c r="AO830" s="166"/>
      <c r="AP830" s="166"/>
      <c r="AQ830" s="166"/>
      <c r="AR830" s="166"/>
      <c r="AS830" s="166"/>
      <c r="AT830" s="166"/>
      <c r="AU830" s="166"/>
      <c r="AV830" s="166"/>
      <c r="AW830" s="166"/>
      <c r="AX830" s="166"/>
      <c r="AY830" s="166"/>
      <c r="AZ830" s="166"/>
      <c r="BA830" s="166"/>
      <c r="BB830" s="166"/>
      <c r="BC830" s="166"/>
      <c r="BD830" s="166"/>
      <c r="BE830" s="166"/>
      <c r="BF830" s="166"/>
      <c r="BG830" s="166"/>
      <c r="BH830" s="166"/>
      <c r="BI830" s="166"/>
      <c r="BJ830" s="166"/>
      <c r="BK830" s="166"/>
      <c r="BL830" s="166"/>
      <c r="BM830" s="166"/>
    </row>
    <row r="831" ht="22.5" customHeight="1">
      <c r="A831" s="45">
        <v>830.0</v>
      </c>
      <c r="B831" s="45" t="s">
        <v>237</v>
      </c>
      <c r="C831" s="47" t="b">
        <v>1</v>
      </c>
      <c r="D831" s="57"/>
      <c r="E831" s="50" t="s">
        <v>10364</v>
      </c>
      <c r="F831" s="50" t="s">
        <v>11386</v>
      </c>
      <c r="G831" s="50" t="s">
        <v>1772</v>
      </c>
      <c r="H831" s="51" t="s">
        <v>11407</v>
      </c>
      <c r="I831" s="45" t="s">
        <v>11408</v>
      </c>
      <c r="K831" s="61" t="s">
        <v>3994</v>
      </c>
      <c r="L831" s="61" t="s">
        <v>3995</v>
      </c>
      <c r="S831" s="55"/>
      <c r="T831" s="57"/>
      <c r="U831" s="55"/>
      <c r="V831" s="55"/>
      <c r="W831" s="61" t="s">
        <v>3996</v>
      </c>
      <c r="X831" s="61" t="s">
        <v>3997</v>
      </c>
      <c r="Y831" s="61" t="s">
        <v>3998</v>
      </c>
      <c r="Z831" s="166"/>
      <c r="AA831" s="166"/>
      <c r="AB831" s="166"/>
      <c r="AC831" s="166"/>
      <c r="AD831" s="166"/>
      <c r="AE831" s="166"/>
      <c r="AF831" s="166"/>
      <c r="AG831" s="166"/>
      <c r="AH831" s="166"/>
      <c r="AI831" s="166"/>
      <c r="AJ831" s="166"/>
      <c r="AK831" s="166"/>
      <c r="AL831" s="166"/>
      <c r="AM831" s="166"/>
      <c r="AN831" s="166"/>
      <c r="AO831" s="166"/>
      <c r="AP831" s="166"/>
      <c r="AQ831" s="166"/>
      <c r="AR831" s="166"/>
      <c r="AS831" s="166"/>
      <c r="AT831" s="166"/>
      <c r="AU831" s="166"/>
      <c r="AV831" s="166"/>
      <c r="AW831" s="166"/>
      <c r="AX831" s="166"/>
      <c r="AY831" s="166"/>
      <c r="AZ831" s="166"/>
      <c r="BA831" s="166"/>
      <c r="BB831" s="166"/>
      <c r="BC831" s="166"/>
      <c r="BD831" s="166"/>
      <c r="BE831" s="166"/>
      <c r="BF831" s="166"/>
      <c r="BG831" s="166"/>
      <c r="BH831" s="166"/>
      <c r="BI831" s="166"/>
      <c r="BJ831" s="166"/>
      <c r="BK831" s="166"/>
      <c r="BL831" s="166"/>
      <c r="BM831" s="166"/>
    </row>
    <row r="832" ht="22.5" customHeight="1">
      <c r="A832" s="45">
        <v>831.0</v>
      </c>
      <c r="B832" s="45" t="s">
        <v>237</v>
      </c>
      <c r="C832" s="47" t="b">
        <v>1</v>
      </c>
      <c r="D832" s="57"/>
      <c r="E832" s="50" t="s">
        <v>10364</v>
      </c>
      <c r="F832" s="50" t="s">
        <v>11386</v>
      </c>
      <c r="G832" s="50" t="s">
        <v>1772</v>
      </c>
      <c r="H832" s="51" t="s">
        <v>11414</v>
      </c>
      <c r="I832" s="45" t="s">
        <v>16279</v>
      </c>
      <c r="K832" s="61" t="s">
        <v>3994</v>
      </c>
      <c r="L832" s="61" t="s">
        <v>3995</v>
      </c>
      <c r="S832" s="55"/>
      <c r="T832" s="57"/>
      <c r="U832" s="55"/>
      <c r="V832" s="55"/>
      <c r="W832" s="61" t="s">
        <v>3996</v>
      </c>
      <c r="X832" s="61" t="s">
        <v>3997</v>
      </c>
      <c r="Y832" s="61" t="s">
        <v>3998</v>
      </c>
      <c r="Z832" s="166"/>
      <c r="AA832" s="166"/>
      <c r="AB832" s="166"/>
      <c r="AC832" s="166"/>
      <c r="AD832" s="166"/>
      <c r="AE832" s="166"/>
      <c r="AF832" s="166"/>
      <c r="AG832" s="166"/>
      <c r="AH832" s="166"/>
      <c r="AI832" s="166"/>
      <c r="AJ832" s="166"/>
      <c r="AK832" s="166"/>
      <c r="AL832" s="166"/>
      <c r="AM832" s="166"/>
      <c r="AN832" s="166"/>
      <c r="AO832" s="166"/>
      <c r="AP832" s="166"/>
      <c r="AQ832" s="166"/>
      <c r="AR832" s="166"/>
      <c r="AS832" s="166"/>
      <c r="AT832" s="166"/>
      <c r="AU832" s="166"/>
      <c r="AV832" s="166"/>
      <c r="AW832" s="166"/>
      <c r="AX832" s="166"/>
      <c r="AY832" s="166"/>
      <c r="AZ832" s="166"/>
      <c r="BA832" s="166"/>
      <c r="BB832" s="166"/>
      <c r="BC832" s="166"/>
      <c r="BD832" s="166"/>
      <c r="BE832" s="166"/>
      <c r="BF832" s="166"/>
      <c r="BG832" s="166"/>
      <c r="BH832" s="166"/>
      <c r="BI832" s="166"/>
      <c r="BJ832" s="166"/>
      <c r="BK832" s="166"/>
      <c r="BL832" s="166"/>
      <c r="BM832" s="166"/>
    </row>
    <row r="833" ht="22.5" customHeight="1">
      <c r="A833" s="45">
        <v>832.0</v>
      </c>
      <c r="B833" s="45" t="s">
        <v>237</v>
      </c>
      <c r="C833" s="47" t="b">
        <v>1</v>
      </c>
      <c r="D833" s="57"/>
      <c r="E833" s="50" t="s">
        <v>10364</v>
      </c>
      <c r="F833" s="50" t="s">
        <v>11386</v>
      </c>
      <c r="G833" s="50" t="s">
        <v>1772</v>
      </c>
      <c r="H833" s="51" t="s">
        <v>11401</v>
      </c>
      <c r="I833" s="45" t="s">
        <v>16278</v>
      </c>
      <c r="K833" s="61" t="s">
        <v>3999</v>
      </c>
      <c r="L833" s="61" t="s">
        <v>4000</v>
      </c>
      <c r="S833" s="55"/>
      <c r="T833" s="57"/>
      <c r="U833" s="55"/>
      <c r="V833" s="55"/>
      <c r="W833" s="61" t="s">
        <v>4001</v>
      </c>
      <c r="X833" s="61" t="s">
        <v>4002</v>
      </c>
      <c r="Y833" s="61" t="s">
        <v>4003</v>
      </c>
      <c r="Z833" s="166"/>
      <c r="AA833" s="166"/>
      <c r="AB833" s="166"/>
      <c r="AC833" s="166"/>
      <c r="AD833" s="166"/>
      <c r="AE833" s="166"/>
      <c r="AF833" s="166"/>
      <c r="AG833" s="166"/>
      <c r="AH833" s="166"/>
      <c r="AI833" s="166"/>
      <c r="AJ833" s="166"/>
      <c r="AK833" s="166"/>
      <c r="AL833" s="166"/>
      <c r="AM833" s="166"/>
      <c r="AN833" s="166"/>
      <c r="AO833" s="166"/>
      <c r="AP833" s="166"/>
      <c r="AQ833" s="166"/>
      <c r="AR833" s="166"/>
      <c r="AS833" s="166"/>
      <c r="AT833" s="166"/>
      <c r="AU833" s="166"/>
      <c r="AV833" s="166"/>
      <c r="AW833" s="166"/>
      <c r="AX833" s="166"/>
      <c r="AY833" s="166"/>
      <c r="AZ833" s="166"/>
      <c r="BA833" s="166"/>
      <c r="BB833" s="166"/>
      <c r="BC833" s="166"/>
      <c r="BD833" s="166"/>
      <c r="BE833" s="166"/>
      <c r="BF833" s="166"/>
      <c r="BG833" s="166"/>
      <c r="BH833" s="166"/>
      <c r="BI833" s="166"/>
      <c r="BJ833" s="166"/>
      <c r="BK833" s="166"/>
      <c r="BL833" s="166"/>
      <c r="BM833" s="166"/>
    </row>
    <row r="834" ht="22.5" customHeight="1">
      <c r="A834" s="45">
        <v>833.0</v>
      </c>
      <c r="B834" s="45" t="s">
        <v>237</v>
      </c>
      <c r="C834" s="47" t="b">
        <v>1</v>
      </c>
      <c r="D834" s="57"/>
      <c r="E834" s="50" t="s">
        <v>10364</v>
      </c>
      <c r="F834" s="50" t="s">
        <v>11386</v>
      </c>
      <c r="G834" s="50" t="s">
        <v>1823</v>
      </c>
      <c r="H834" s="51" t="s">
        <v>11426</v>
      </c>
      <c r="I834" s="45" t="s">
        <v>11427</v>
      </c>
      <c r="K834" s="61" t="s">
        <v>4004</v>
      </c>
      <c r="L834" s="61" t="s">
        <v>4005</v>
      </c>
      <c r="S834" s="55"/>
      <c r="T834" s="57"/>
      <c r="U834" s="55"/>
      <c r="V834" s="55"/>
      <c r="W834" s="61" t="s">
        <v>4006</v>
      </c>
      <c r="X834" s="61" t="s">
        <v>4007</v>
      </c>
      <c r="Y834" s="61" t="s">
        <v>4008</v>
      </c>
      <c r="Z834" s="166"/>
      <c r="AA834" s="166"/>
      <c r="AB834" s="166"/>
      <c r="AC834" s="166"/>
      <c r="AD834" s="166"/>
      <c r="AE834" s="166"/>
      <c r="AF834" s="166"/>
      <c r="AG834" s="166"/>
      <c r="AH834" s="166"/>
      <c r="AI834" s="166"/>
      <c r="AJ834" s="166"/>
      <c r="AK834" s="166"/>
      <c r="AL834" s="166"/>
      <c r="AM834" s="166"/>
      <c r="AN834" s="166"/>
      <c r="AO834" s="166"/>
      <c r="AP834" s="166"/>
      <c r="AQ834" s="166"/>
      <c r="AR834" s="166"/>
      <c r="AS834" s="166"/>
      <c r="AT834" s="166"/>
      <c r="AU834" s="166"/>
      <c r="AV834" s="166"/>
      <c r="AW834" s="166"/>
      <c r="AX834" s="166"/>
      <c r="AY834" s="166"/>
      <c r="AZ834" s="166"/>
      <c r="BA834" s="166"/>
      <c r="BB834" s="166"/>
      <c r="BC834" s="166"/>
      <c r="BD834" s="166"/>
      <c r="BE834" s="166"/>
      <c r="BF834" s="166"/>
      <c r="BG834" s="166"/>
      <c r="BH834" s="166"/>
      <c r="BI834" s="166"/>
      <c r="BJ834" s="166"/>
      <c r="BK834" s="166"/>
      <c r="BL834" s="166"/>
      <c r="BM834" s="166"/>
    </row>
    <row r="835" ht="22.5" customHeight="1">
      <c r="A835" s="45">
        <v>834.0</v>
      </c>
      <c r="B835" s="45" t="s">
        <v>237</v>
      </c>
      <c r="C835" s="47" t="b">
        <v>1</v>
      </c>
      <c r="D835" s="57"/>
      <c r="E835" s="50" t="s">
        <v>10364</v>
      </c>
      <c r="F835" s="50" t="s">
        <v>11386</v>
      </c>
      <c r="G835" s="50" t="s">
        <v>1866</v>
      </c>
      <c r="H835" s="51" t="s">
        <v>11432</v>
      </c>
      <c r="I835" s="45" t="s">
        <v>16280</v>
      </c>
      <c r="K835" s="61" t="s">
        <v>4009</v>
      </c>
      <c r="L835" s="61" t="s">
        <v>4010</v>
      </c>
      <c r="S835" s="55"/>
      <c r="T835" s="57"/>
      <c r="U835" s="55"/>
      <c r="V835" s="55"/>
      <c r="W835" s="61" t="s">
        <v>4011</v>
      </c>
      <c r="X835" s="61" t="s">
        <v>4012</v>
      </c>
      <c r="Y835" s="61" t="s">
        <v>4013</v>
      </c>
      <c r="Z835" s="166"/>
      <c r="AA835" s="166"/>
      <c r="AB835" s="166"/>
      <c r="AC835" s="166"/>
      <c r="AD835" s="166"/>
      <c r="AE835" s="166"/>
      <c r="AF835" s="166"/>
      <c r="AG835" s="166"/>
      <c r="AH835" s="166"/>
      <c r="AI835" s="166"/>
      <c r="AJ835" s="166"/>
      <c r="AK835" s="166"/>
      <c r="AL835" s="166"/>
      <c r="AM835" s="166"/>
      <c r="AN835" s="166"/>
      <c r="AO835" s="166"/>
      <c r="AP835" s="166"/>
      <c r="AQ835" s="166"/>
      <c r="AR835" s="166"/>
      <c r="AS835" s="166"/>
      <c r="AT835" s="166"/>
      <c r="AU835" s="166"/>
      <c r="AV835" s="166"/>
      <c r="AW835" s="166"/>
      <c r="AX835" s="166"/>
      <c r="AY835" s="166"/>
      <c r="AZ835" s="166"/>
      <c r="BA835" s="166"/>
      <c r="BB835" s="166"/>
      <c r="BC835" s="166"/>
      <c r="BD835" s="166"/>
      <c r="BE835" s="166"/>
      <c r="BF835" s="166"/>
      <c r="BG835" s="166"/>
      <c r="BH835" s="166"/>
      <c r="BI835" s="166"/>
      <c r="BJ835" s="166"/>
      <c r="BK835" s="166"/>
      <c r="BL835" s="166"/>
      <c r="BM835" s="166"/>
    </row>
    <row r="836" ht="22.5" customHeight="1">
      <c r="A836" s="45">
        <v>835.0</v>
      </c>
      <c r="B836" s="45" t="s">
        <v>237</v>
      </c>
      <c r="C836" s="47" t="b">
        <v>1</v>
      </c>
      <c r="D836" s="57"/>
      <c r="E836" s="50" t="s">
        <v>10364</v>
      </c>
      <c r="F836" s="50" t="s">
        <v>11386</v>
      </c>
      <c r="G836" s="50" t="s">
        <v>1866</v>
      </c>
      <c r="H836" s="51" t="s">
        <v>11439</v>
      </c>
      <c r="I836" s="45" t="s">
        <v>15997</v>
      </c>
      <c r="K836" s="61" t="s">
        <v>4014</v>
      </c>
      <c r="L836" s="61" t="s">
        <v>4015</v>
      </c>
      <c r="S836" s="55"/>
      <c r="T836" s="57"/>
      <c r="U836" s="55"/>
      <c r="V836" s="55"/>
      <c r="W836" s="61" t="s">
        <v>4016</v>
      </c>
      <c r="X836" s="61" t="s">
        <v>4017</v>
      </c>
      <c r="Y836" s="145"/>
      <c r="Z836" s="166"/>
      <c r="AA836" s="166"/>
      <c r="AB836" s="166"/>
      <c r="AC836" s="166"/>
      <c r="AD836" s="166"/>
      <c r="AE836" s="166"/>
      <c r="AF836" s="166"/>
      <c r="AG836" s="166"/>
      <c r="AH836" s="166"/>
      <c r="AI836" s="166"/>
      <c r="AJ836" s="166"/>
      <c r="AK836" s="166"/>
      <c r="AL836" s="166"/>
      <c r="AM836" s="166"/>
      <c r="AN836" s="166"/>
      <c r="AO836" s="166"/>
      <c r="AP836" s="166"/>
      <c r="AQ836" s="166"/>
      <c r="AR836" s="166"/>
      <c r="AS836" s="166"/>
      <c r="AT836" s="166"/>
      <c r="AU836" s="166"/>
      <c r="AV836" s="166"/>
      <c r="AW836" s="166"/>
      <c r="AX836" s="166"/>
      <c r="AY836" s="166"/>
      <c r="AZ836" s="166"/>
      <c r="BA836" s="166"/>
      <c r="BB836" s="166"/>
      <c r="BC836" s="166"/>
      <c r="BD836" s="166"/>
      <c r="BE836" s="166"/>
      <c r="BF836" s="166"/>
      <c r="BG836" s="166"/>
      <c r="BH836" s="166"/>
      <c r="BI836" s="166"/>
      <c r="BJ836" s="166"/>
      <c r="BK836" s="166"/>
      <c r="BL836" s="166"/>
      <c r="BM836" s="166"/>
    </row>
    <row r="837" ht="22.5" customHeight="1">
      <c r="A837" s="45">
        <v>836.0</v>
      </c>
      <c r="B837" s="45" t="s">
        <v>237</v>
      </c>
      <c r="C837" s="47" t="b">
        <v>1</v>
      </c>
      <c r="D837" s="57"/>
      <c r="E837" s="50" t="s">
        <v>10364</v>
      </c>
      <c r="F837" s="50" t="s">
        <v>11386</v>
      </c>
      <c r="G837" s="50" t="s">
        <v>1866</v>
      </c>
      <c r="H837" s="51" t="s">
        <v>11444</v>
      </c>
      <c r="I837" s="45" t="s">
        <v>11445</v>
      </c>
      <c r="K837" s="61" t="s">
        <v>4018</v>
      </c>
      <c r="L837" s="61" t="s">
        <v>4019</v>
      </c>
      <c r="S837" s="55"/>
      <c r="T837" s="57"/>
      <c r="U837" s="55"/>
      <c r="V837" s="55"/>
      <c r="W837" s="61" t="s">
        <v>4020</v>
      </c>
      <c r="X837" s="61" t="s">
        <v>4021</v>
      </c>
      <c r="Y837" s="61" t="s">
        <v>4022</v>
      </c>
      <c r="Z837" s="166"/>
      <c r="AA837" s="166"/>
      <c r="AB837" s="166"/>
      <c r="AC837" s="166"/>
      <c r="AD837" s="166"/>
      <c r="AE837" s="166"/>
      <c r="AF837" s="166"/>
      <c r="AG837" s="166"/>
      <c r="AH837" s="166"/>
      <c r="AI837" s="166"/>
      <c r="AJ837" s="166"/>
      <c r="AK837" s="166"/>
      <c r="AL837" s="166"/>
      <c r="AM837" s="166"/>
      <c r="AN837" s="166"/>
      <c r="AO837" s="166"/>
      <c r="AP837" s="166"/>
      <c r="AQ837" s="166"/>
      <c r="AR837" s="166"/>
      <c r="AS837" s="166"/>
      <c r="AT837" s="166"/>
      <c r="AU837" s="166"/>
      <c r="AV837" s="166"/>
      <c r="AW837" s="166"/>
      <c r="AX837" s="166"/>
      <c r="AY837" s="166"/>
      <c r="AZ837" s="166"/>
      <c r="BA837" s="166"/>
      <c r="BB837" s="166"/>
      <c r="BC837" s="166"/>
      <c r="BD837" s="166"/>
      <c r="BE837" s="166"/>
      <c r="BF837" s="166"/>
      <c r="BG837" s="166"/>
      <c r="BH837" s="166"/>
      <c r="BI837" s="166"/>
      <c r="BJ837" s="166"/>
      <c r="BK837" s="166"/>
      <c r="BL837" s="166"/>
      <c r="BM837" s="166"/>
    </row>
    <row r="838" ht="22.5" customHeight="1">
      <c r="A838" s="45">
        <v>837.0</v>
      </c>
      <c r="B838" s="45" t="s">
        <v>237</v>
      </c>
      <c r="C838" s="47" t="b">
        <v>1</v>
      </c>
      <c r="D838" s="57"/>
      <c r="E838" s="50" t="s">
        <v>10364</v>
      </c>
      <c r="F838" s="50" t="s">
        <v>11386</v>
      </c>
      <c r="G838" s="50" t="s">
        <v>1866</v>
      </c>
      <c r="H838" s="51" t="s">
        <v>11451</v>
      </c>
      <c r="I838" s="45" t="s">
        <v>16281</v>
      </c>
      <c r="K838" s="61" t="s">
        <v>4023</v>
      </c>
      <c r="L838" s="61" t="s">
        <v>4024</v>
      </c>
      <c r="S838" s="55"/>
      <c r="T838" s="57"/>
      <c r="U838" s="55"/>
      <c r="V838" s="55"/>
      <c r="W838" s="61" t="s">
        <v>4025</v>
      </c>
      <c r="X838" s="61" t="s">
        <v>4026</v>
      </c>
      <c r="Y838" s="61" t="s">
        <v>4027</v>
      </c>
      <c r="Z838" s="166"/>
      <c r="AA838" s="166"/>
      <c r="AB838" s="166"/>
      <c r="AC838" s="166"/>
      <c r="AD838" s="166"/>
      <c r="AE838" s="166"/>
      <c r="AF838" s="166"/>
      <c r="AG838" s="166"/>
      <c r="AH838" s="166"/>
      <c r="AI838" s="166"/>
      <c r="AJ838" s="166"/>
      <c r="AK838" s="166"/>
      <c r="AL838" s="166"/>
      <c r="AM838" s="166"/>
      <c r="AN838" s="166"/>
      <c r="AO838" s="166"/>
      <c r="AP838" s="166"/>
      <c r="AQ838" s="166"/>
      <c r="AR838" s="166"/>
      <c r="AS838" s="166"/>
      <c r="AT838" s="166"/>
      <c r="AU838" s="166"/>
      <c r="AV838" s="166"/>
      <c r="AW838" s="166"/>
      <c r="AX838" s="166"/>
      <c r="AY838" s="166"/>
      <c r="AZ838" s="166"/>
      <c r="BA838" s="166"/>
      <c r="BB838" s="166"/>
      <c r="BC838" s="166"/>
      <c r="BD838" s="166"/>
      <c r="BE838" s="166"/>
      <c r="BF838" s="166"/>
      <c r="BG838" s="166"/>
      <c r="BH838" s="166"/>
      <c r="BI838" s="166"/>
      <c r="BJ838" s="166"/>
      <c r="BK838" s="166"/>
      <c r="BL838" s="166"/>
      <c r="BM838" s="166"/>
    </row>
    <row r="839" ht="22.5" customHeight="1">
      <c r="A839" s="45">
        <v>838.0</v>
      </c>
      <c r="B839" s="45" t="s">
        <v>237</v>
      </c>
      <c r="C839" s="47" t="b">
        <v>1</v>
      </c>
      <c r="D839" s="57"/>
      <c r="E839" s="50" t="s">
        <v>10364</v>
      </c>
      <c r="F839" s="50" t="s">
        <v>11386</v>
      </c>
      <c r="G839" s="50" t="s">
        <v>294</v>
      </c>
      <c r="H839" s="51" t="s">
        <v>11458</v>
      </c>
      <c r="I839" s="45" t="s">
        <v>6813</v>
      </c>
      <c r="K839" s="61" t="s">
        <v>4028</v>
      </c>
      <c r="L839" s="61" t="s">
        <v>4030</v>
      </c>
      <c r="S839" s="55"/>
      <c r="T839" s="57"/>
      <c r="U839" s="55"/>
      <c r="V839" s="55"/>
      <c r="W839" s="61" t="s">
        <v>4031</v>
      </c>
      <c r="X839" s="61" t="s">
        <v>4033</v>
      </c>
      <c r="Y839" s="153"/>
      <c r="Z839" s="166"/>
      <c r="AA839" s="166"/>
      <c r="AB839" s="166"/>
      <c r="AC839" s="166"/>
      <c r="AD839" s="166"/>
      <c r="AE839" s="166"/>
      <c r="AF839" s="166"/>
      <c r="AG839" s="166"/>
      <c r="AH839" s="166"/>
      <c r="AI839" s="166"/>
      <c r="AJ839" s="166"/>
      <c r="AK839" s="166"/>
      <c r="AL839" s="166"/>
      <c r="AM839" s="166"/>
      <c r="AN839" s="166"/>
      <c r="AO839" s="166"/>
      <c r="AP839" s="166"/>
      <c r="AQ839" s="166"/>
      <c r="AR839" s="166"/>
      <c r="AS839" s="166"/>
      <c r="AT839" s="166"/>
      <c r="AU839" s="166"/>
      <c r="AV839" s="166"/>
      <c r="AW839" s="166"/>
      <c r="AX839" s="166"/>
      <c r="AY839" s="166"/>
      <c r="AZ839" s="166"/>
      <c r="BA839" s="166"/>
      <c r="BB839" s="166"/>
      <c r="BC839" s="166"/>
      <c r="BD839" s="166"/>
      <c r="BE839" s="166"/>
      <c r="BF839" s="166"/>
      <c r="BG839" s="166"/>
      <c r="BH839" s="166"/>
      <c r="BI839" s="166"/>
      <c r="BJ839" s="166"/>
      <c r="BK839" s="166"/>
      <c r="BL839" s="166"/>
      <c r="BM839" s="166"/>
    </row>
    <row r="840" ht="22.5" customHeight="1">
      <c r="A840" s="45">
        <v>839.0</v>
      </c>
      <c r="B840" s="45" t="s">
        <v>237</v>
      </c>
      <c r="C840" s="47" t="b">
        <v>1</v>
      </c>
      <c r="D840" s="57"/>
      <c r="E840" s="50" t="s">
        <v>10364</v>
      </c>
      <c r="F840" s="50" t="s">
        <v>11386</v>
      </c>
      <c r="G840" s="50" t="s">
        <v>6144</v>
      </c>
      <c r="H840" s="51" t="s">
        <v>11462</v>
      </c>
      <c r="I840" s="45" t="s">
        <v>11463</v>
      </c>
      <c r="K840" s="61" t="s">
        <v>4034</v>
      </c>
      <c r="L840" s="61" t="s">
        <v>4035</v>
      </c>
      <c r="S840" s="55"/>
      <c r="T840" s="57"/>
      <c r="U840" s="55"/>
      <c r="V840" s="55"/>
      <c r="W840" s="61" t="s">
        <v>4036</v>
      </c>
      <c r="X840" s="61" t="s">
        <v>4037</v>
      </c>
      <c r="Y840" s="61" t="s">
        <v>4038</v>
      </c>
      <c r="Z840" s="166"/>
      <c r="AA840" s="166"/>
      <c r="AB840" s="166"/>
      <c r="AC840" s="166"/>
      <c r="AD840" s="166"/>
      <c r="AE840" s="166"/>
      <c r="AF840" s="166"/>
      <c r="AG840" s="166"/>
      <c r="AH840" s="166"/>
      <c r="AI840" s="166"/>
      <c r="AJ840" s="166"/>
      <c r="AK840" s="166"/>
      <c r="AL840" s="166"/>
      <c r="AM840" s="166"/>
      <c r="AN840" s="166"/>
      <c r="AO840" s="166"/>
      <c r="AP840" s="166"/>
      <c r="AQ840" s="166"/>
      <c r="AR840" s="166"/>
      <c r="AS840" s="166"/>
      <c r="AT840" s="166"/>
      <c r="AU840" s="166"/>
      <c r="AV840" s="166"/>
      <c r="AW840" s="166"/>
      <c r="AX840" s="166"/>
      <c r="AY840" s="166"/>
      <c r="AZ840" s="166"/>
      <c r="BA840" s="166"/>
      <c r="BB840" s="166"/>
      <c r="BC840" s="166"/>
      <c r="BD840" s="166"/>
      <c r="BE840" s="166"/>
      <c r="BF840" s="166"/>
      <c r="BG840" s="166"/>
      <c r="BH840" s="166"/>
      <c r="BI840" s="166"/>
      <c r="BJ840" s="166"/>
      <c r="BK840" s="166"/>
      <c r="BL840" s="166"/>
      <c r="BM840" s="166"/>
    </row>
    <row r="841" ht="22.5" customHeight="1">
      <c r="A841" s="45">
        <v>840.0</v>
      </c>
      <c r="B841" s="45" t="s">
        <v>237</v>
      </c>
      <c r="C841" s="47" t="b">
        <v>1</v>
      </c>
      <c r="D841" s="57"/>
      <c r="E841" s="50" t="s">
        <v>10364</v>
      </c>
      <c r="F841" s="50" t="s">
        <v>11386</v>
      </c>
      <c r="G841" s="50" t="s">
        <v>6144</v>
      </c>
      <c r="H841" s="51" t="s">
        <v>11468</v>
      </c>
      <c r="I841" s="45" t="s">
        <v>16282</v>
      </c>
      <c r="K841" s="61" t="s">
        <v>4039</v>
      </c>
      <c r="L841" s="61" t="s">
        <v>4040</v>
      </c>
      <c r="S841" s="55"/>
      <c r="T841" s="57"/>
      <c r="U841" s="55"/>
      <c r="V841" s="55"/>
      <c r="W841" s="61" t="s">
        <v>4041</v>
      </c>
      <c r="X841" s="61" t="s">
        <v>4042</v>
      </c>
      <c r="Y841" s="61" t="s">
        <v>4043</v>
      </c>
      <c r="Z841" s="166"/>
      <c r="AA841" s="166"/>
      <c r="AB841" s="166"/>
      <c r="AC841" s="166"/>
      <c r="AD841" s="166"/>
      <c r="AE841" s="166"/>
      <c r="AF841" s="166"/>
      <c r="AG841" s="166"/>
      <c r="AH841" s="166"/>
      <c r="AI841" s="166"/>
      <c r="AJ841" s="166"/>
      <c r="AK841" s="166"/>
      <c r="AL841" s="166"/>
      <c r="AM841" s="166"/>
      <c r="AN841" s="166"/>
      <c r="AO841" s="166"/>
      <c r="AP841" s="166"/>
      <c r="AQ841" s="166"/>
      <c r="AR841" s="166"/>
      <c r="AS841" s="166"/>
      <c r="AT841" s="166"/>
      <c r="AU841" s="166"/>
      <c r="AV841" s="166"/>
      <c r="AW841" s="166"/>
      <c r="AX841" s="166"/>
      <c r="AY841" s="166"/>
      <c r="AZ841" s="166"/>
      <c r="BA841" s="166"/>
      <c r="BB841" s="166"/>
      <c r="BC841" s="166"/>
      <c r="BD841" s="166"/>
      <c r="BE841" s="166"/>
      <c r="BF841" s="166"/>
      <c r="BG841" s="166"/>
      <c r="BH841" s="166"/>
      <c r="BI841" s="166"/>
      <c r="BJ841" s="166"/>
      <c r="BK841" s="166"/>
      <c r="BL841" s="166"/>
      <c r="BM841" s="166"/>
    </row>
    <row r="842" ht="22.5" customHeight="1">
      <c r="A842" s="45">
        <v>841.0</v>
      </c>
      <c r="B842" s="45" t="s">
        <v>237</v>
      </c>
      <c r="C842" s="47" t="b">
        <v>1</v>
      </c>
      <c r="D842" s="57"/>
      <c r="E842" s="50" t="s">
        <v>10364</v>
      </c>
      <c r="F842" s="50" t="s">
        <v>11386</v>
      </c>
      <c r="G842" s="50" t="s">
        <v>6144</v>
      </c>
      <c r="H842" s="51" t="s">
        <v>11475</v>
      </c>
      <c r="I842" s="45" t="s">
        <v>16283</v>
      </c>
      <c r="K842" s="61" t="s">
        <v>4044</v>
      </c>
      <c r="L842" s="61" t="s">
        <v>4045</v>
      </c>
      <c r="S842" s="55"/>
      <c r="T842" s="57"/>
      <c r="U842" s="55"/>
      <c r="V842" s="55"/>
      <c r="W842" s="61" t="s">
        <v>4046</v>
      </c>
      <c r="X842" s="61" t="s">
        <v>4047</v>
      </c>
      <c r="Y842" s="61" t="s">
        <v>4048</v>
      </c>
      <c r="Z842" s="166"/>
      <c r="AA842" s="166"/>
      <c r="AB842" s="166"/>
      <c r="AC842" s="166"/>
      <c r="AD842" s="166"/>
      <c r="AE842" s="166"/>
      <c r="AF842" s="166"/>
      <c r="AG842" s="166"/>
      <c r="AH842" s="166"/>
      <c r="AI842" s="166"/>
      <c r="AJ842" s="166"/>
      <c r="AK842" s="166"/>
      <c r="AL842" s="166"/>
      <c r="AM842" s="166"/>
      <c r="AN842" s="166"/>
      <c r="AO842" s="166"/>
      <c r="AP842" s="166"/>
      <c r="AQ842" s="166"/>
      <c r="AR842" s="166"/>
      <c r="AS842" s="166"/>
      <c r="AT842" s="166"/>
      <c r="AU842" s="166"/>
      <c r="AV842" s="166"/>
      <c r="AW842" s="166"/>
      <c r="AX842" s="166"/>
      <c r="AY842" s="166"/>
      <c r="AZ842" s="166"/>
      <c r="BA842" s="166"/>
      <c r="BB842" s="166"/>
      <c r="BC842" s="166"/>
      <c r="BD842" s="166"/>
      <c r="BE842" s="166"/>
      <c r="BF842" s="166"/>
      <c r="BG842" s="166"/>
      <c r="BH842" s="166"/>
      <c r="BI842" s="166"/>
      <c r="BJ842" s="166"/>
      <c r="BK842" s="166"/>
      <c r="BL842" s="166"/>
      <c r="BM842" s="166"/>
    </row>
    <row r="843" ht="22.5" customHeight="1">
      <c r="A843" s="45">
        <v>842.0</v>
      </c>
      <c r="B843" s="45" t="s">
        <v>237</v>
      </c>
      <c r="C843" s="47" t="b">
        <v>1</v>
      </c>
      <c r="D843" s="57"/>
      <c r="E843" s="50" t="s">
        <v>10364</v>
      </c>
      <c r="F843" s="50" t="s">
        <v>11386</v>
      </c>
      <c r="G843" s="50" t="s">
        <v>489</v>
      </c>
      <c r="H843" s="51" t="s">
        <v>11482</v>
      </c>
      <c r="I843" s="45" t="s">
        <v>8463</v>
      </c>
      <c r="K843" s="61" t="s">
        <v>4049</v>
      </c>
      <c r="L843" s="61" t="s">
        <v>4050</v>
      </c>
      <c r="S843" s="55"/>
      <c r="T843" s="57"/>
      <c r="U843" s="55"/>
      <c r="V843" s="55"/>
      <c r="W843" s="61" t="s">
        <v>4051</v>
      </c>
      <c r="X843" s="61" t="s">
        <v>4052</v>
      </c>
      <c r="Y843" s="61" t="s">
        <v>4053</v>
      </c>
      <c r="Z843" s="166"/>
      <c r="AA843" s="166"/>
      <c r="AB843" s="166"/>
      <c r="AC843" s="166"/>
      <c r="AD843" s="166"/>
      <c r="AE843" s="166"/>
      <c r="AF843" s="166"/>
      <c r="AG843" s="166"/>
      <c r="AH843" s="166"/>
      <c r="AI843" s="166"/>
      <c r="AJ843" s="166"/>
      <c r="AK843" s="166"/>
      <c r="AL843" s="166"/>
      <c r="AM843" s="166"/>
      <c r="AN843" s="166"/>
      <c r="AO843" s="166"/>
      <c r="AP843" s="166"/>
      <c r="AQ843" s="166"/>
      <c r="AR843" s="166"/>
      <c r="AS843" s="166"/>
      <c r="AT843" s="166"/>
      <c r="AU843" s="166"/>
      <c r="AV843" s="166"/>
      <c r="AW843" s="166"/>
      <c r="AX843" s="166"/>
      <c r="AY843" s="166"/>
      <c r="AZ843" s="166"/>
      <c r="BA843" s="166"/>
      <c r="BB843" s="166"/>
      <c r="BC843" s="166"/>
      <c r="BD843" s="166"/>
      <c r="BE843" s="166"/>
      <c r="BF843" s="166"/>
      <c r="BG843" s="166"/>
      <c r="BH843" s="166"/>
      <c r="BI843" s="166"/>
      <c r="BJ843" s="166"/>
      <c r="BK843" s="166"/>
      <c r="BL843" s="166"/>
      <c r="BM843" s="166"/>
    </row>
    <row r="844" ht="22.5" customHeight="1">
      <c r="A844" s="45">
        <v>843.0</v>
      </c>
      <c r="B844" s="45" t="s">
        <v>237</v>
      </c>
      <c r="C844" s="47" t="b">
        <v>1</v>
      </c>
      <c r="D844" s="57"/>
      <c r="E844" s="50" t="s">
        <v>10364</v>
      </c>
      <c r="F844" s="50" t="s">
        <v>11386</v>
      </c>
      <c r="G844" s="50" t="s">
        <v>556</v>
      </c>
      <c r="H844" s="51" t="s">
        <v>11488</v>
      </c>
      <c r="I844" s="45" t="s">
        <v>16284</v>
      </c>
      <c r="K844" s="61" t="s">
        <v>4054</v>
      </c>
      <c r="L844" s="61" t="s">
        <v>4055</v>
      </c>
      <c r="S844" s="55"/>
      <c r="T844" s="57"/>
      <c r="U844" s="55"/>
      <c r="V844" s="55"/>
      <c r="W844" s="61" t="s">
        <v>4056</v>
      </c>
      <c r="X844" s="61" t="s">
        <v>4057</v>
      </c>
      <c r="Y844" s="61" t="s">
        <v>4058</v>
      </c>
      <c r="Z844" s="166"/>
      <c r="AA844" s="166"/>
      <c r="AB844" s="166"/>
      <c r="AC844" s="166"/>
      <c r="AD844" s="166"/>
      <c r="AE844" s="166"/>
      <c r="AF844" s="166"/>
      <c r="AG844" s="166"/>
      <c r="AH844" s="166"/>
      <c r="AI844" s="166"/>
      <c r="AJ844" s="166"/>
      <c r="AK844" s="166"/>
      <c r="AL844" s="166"/>
      <c r="AM844" s="166"/>
      <c r="AN844" s="166"/>
      <c r="AO844" s="166"/>
      <c r="AP844" s="166"/>
      <c r="AQ844" s="166"/>
      <c r="AR844" s="166"/>
      <c r="AS844" s="166"/>
      <c r="AT844" s="166"/>
      <c r="AU844" s="166"/>
      <c r="AV844" s="166"/>
      <c r="AW844" s="166"/>
      <c r="AX844" s="166"/>
      <c r="AY844" s="166"/>
      <c r="AZ844" s="166"/>
      <c r="BA844" s="166"/>
      <c r="BB844" s="166"/>
      <c r="BC844" s="166"/>
      <c r="BD844" s="166"/>
      <c r="BE844" s="166"/>
      <c r="BF844" s="166"/>
      <c r="BG844" s="166"/>
      <c r="BH844" s="166"/>
      <c r="BI844" s="166"/>
      <c r="BJ844" s="166"/>
      <c r="BK844" s="166"/>
      <c r="BL844" s="166"/>
      <c r="BM844" s="166"/>
    </row>
    <row r="845" ht="22.5" customHeight="1">
      <c r="A845" s="45">
        <v>844.0</v>
      </c>
      <c r="B845" s="45" t="s">
        <v>237</v>
      </c>
      <c r="C845" s="47" t="b">
        <v>1</v>
      </c>
      <c r="D845" s="57"/>
      <c r="E845" s="50" t="s">
        <v>10364</v>
      </c>
      <c r="F845" s="50" t="s">
        <v>11386</v>
      </c>
      <c r="G845" s="50" t="s">
        <v>556</v>
      </c>
      <c r="H845" s="51" t="s">
        <v>11495</v>
      </c>
      <c r="I845" s="45" t="s">
        <v>16285</v>
      </c>
      <c r="K845" s="61" t="s">
        <v>4059</v>
      </c>
      <c r="L845" s="61" t="s">
        <v>4060</v>
      </c>
      <c r="S845" s="55"/>
      <c r="T845" s="57"/>
      <c r="U845" s="55"/>
      <c r="V845" s="55"/>
      <c r="W845" s="61" t="s">
        <v>4061</v>
      </c>
      <c r="X845" s="61" t="s">
        <v>4062</v>
      </c>
      <c r="Y845" s="61" t="s">
        <v>4063</v>
      </c>
      <c r="Z845" s="166"/>
      <c r="AA845" s="166"/>
      <c r="AB845" s="166"/>
      <c r="AC845" s="166"/>
      <c r="AD845" s="166"/>
      <c r="AE845" s="166"/>
      <c r="AF845" s="166"/>
      <c r="AG845" s="166"/>
      <c r="AH845" s="166"/>
      <c r="AI845" s="166"/>
      <c r="AJ845" s="166"/>
      <c r="AK845" s="166"/>
      <c r="AL845" s="166"/>
      <c r="AM845" s="166"/>
      <c r="AN845" s="166"/>
      <c r="AO845" s="166"/>
      <c r="AP845" s="166"/>
      <c r="AQ845" s="166"/>
      <c r="AR845" s="166"/>
      <c r="AS845" s="166"/>
      <c r="AT845" s="166"/>
      <c r="AU845" s="166"/>
      <c r="AV845" s="166"/>
      <c r="AW845" s="166"/>
      <c r="AX845" s="166"/>
      <c r="AY845" s="166"/>
      <c r="AZ845" s="166"/>
      <c r="BA845" s="166"/>
      <c r="BB845" s="166"/>
      <c r="BC845" s="166"/>
      <c r="BD845" s="166"/>
      <c r="BE845" s="166"/>
      <c r="BF845" s="166"/>
      <c r="BG845" s="166"/>
      <c r="BH845" s="166"/>
      <c r="BI845" s="166"/>
      <c r="BJ845" s="166"/>
      <c r="BK845" s="166"/>
      <c r="BL845" s="166"/>
      <c r="BM845" s="166"/>
    </row>
    <row r="846" ht="22.5" customHeight="1">
      <c r="A846" s="45">
        <v>845.0</v>
      </c>
      <c r="B846" s="45" t="s">
        <v>237</v>
      </c>
      <c r="C846" s="47" t="b">
        <v>1</v>
      </c>
      <c r="D846" s="57"/>
      <c r="E846" s="50" t="s">
        <v>10364</v>
      </c>
      <c r="F846" s="50" t="s">
        <v>11386</v>
      </c>
      <c r="G846" s="50" t="s">
        <v>556</v>
      </c>
      <c r="H846" s="51" t="s">
        <v>11502</v>
      </c>
      <c r="I846" s="45" t="s">
        <v>11503</v>
      </c>
      <c r="K846" s="61" t="s">
        <v>4064</v>
      </c>
      <c r="L846" s="61" t="s">
        <v>4065</v>
      </c>
      <c r="S846" s="55"/>
      <c r="T846" s="57"/>
      <c r="U846" s="55"/>
      <c r="V846" s="55"/>
      <c r="W846" s="61" t="s">
        <v>4066</v>
      </c>
      <c r="X846" s="61" t="s">
        <v>4067</v>
      </c>
      <c r="Y846" s="61" t="s">
        <v>4068</v>
      </c>
      <c r="Z846" s="166"/>
      <c r="AA846" s="166"/>
      <c r="AB846" s="166"/>
      <c r="AC846" s="166"/>
      <c r="AD846" s="166"/>
      <c r="AE846" s="166"/>
      <c r="AF846" s="166"/>
      <c r="AG846" s="166"/>
      <c r="AH846" s="166"/>
      <c r="AI846" s="166"/>
      <c r="AJ846" s="166"/>
      <c r="AK846" s="166"/>
      <c r="AL846" s="166"/>
      <c r="AM846" s="166"/>
      <c r="AN846" s="166"/>
      <c r="AO846" s="166"/>
      <c r="AP846" s="166"/>
      <c r="AQ846" s="166"/>
      <c r="AR846" s="166"/>
      <c r="AS846" s="166"/>
      <c r="AT846" s="166"/>
      <c r="AU846" s="166"/>
      <c r="AV846" s="166"/>
      <c r="AW846" s="166"/>
      <c r="AX846" s="166"/>
      <c r="AY846" s="166"/>
      <c r="AZ846" s="166"/>
      <c r="BA846" s="166"/>
      <c r="BB846" s="166"/>
      <c r="BC846" s="166"/>
      <c r="BD846" s="166"/>
      <c r="BE846" s="166"/>
      <c r="BF846" s="166"/>
      <c r="BG846" s="166"/>
      <c r="BH846" s="166"/>
      <c r="BI846" s="166"/>
      <c r="BJ846" s="166"/>
      <c r="BK846" s="166"/>
      <c r="BL846" s="166"/>
      <c r="BM846" s="166"/>
    </row>
    <row r="847" ht="22.5" customHeight="1">
      <c r="A847" s="45">
        <v>846.0</v>
      </c>
      <c r="B847" s="45" t="s">
        <v>237</v>
      </c>
      <c r="C847" s="47" t="b">
        <v>1</v>
      </c>
      <c r="D847" s="57"/>
      <c r="E847" s="50" t="s">
        <v>10364</v>
      </c>
      <c r="F847" s="50" t="s">
        <v>11386</v>
      </c>
      <c r="G847" s="50" t="s">
        <v>1399</v>
      </c>
      <c r="H847" s="51" t="s">
        <v>11509</v>
      </c>
      <c r="I847" s="45" t="s">
        <v>16286</v>
      </c>
      <c r="K847" s="61" t="s">
        <v>4069</v>
      </c>
      <c r="L847" s="61" t="s">
        <v>4070</v>
      </c>
      <c r="S847" s="55"/>
      <c r="T847" s="57"/>
      <c r="U847" s="55"/>
      <c r="V847" s="55"/>
      <c r="W847" s="61" t="s">
        <v>4071</v>
      </c>
      <c r="X847" s="61" t="s">
        <v>4072</v>
      </c>
      <c r="Y847" s="61" t="s">
        <v>4073</v>
      </c>
      <c r="Z847" s="166"/>
      <c r="AA847" s="166"/>
      <c r="AB847" s="166"/>
      <c r="AC847" s="166"/>
      <c r="AD847" s="166"/>
      <c r="AE847" s="166"/>
      <c r="AF847" s="166"/>
      <c r="AG847" s="166"/>
      <c r="AH847" s="166"/>
      <c r="AI847" s="166"/>
      <c r="AJ847" s="166"/>
      <c r="AK847" s="166"/>
      <c r="AL847" s="166"/>
      <c r="AM847" s="166"/>
      <c r="AN847" s="166"/>
      <c r="AO847" s="166"/>
      <c r="AP847" s="166"/>
      <c r="AQ847" s="166"/>
      <c r="AR847" s="166"/>
      <c r="AS847" s="166"/>
      <c r="AT847" s="166"/>
      <c r="AU847" s="166"/>
      <c r="AV847" s="166"/>
      <c r="AW847" s="166"/>
      <c r="AX847" s="166"/>
      <c r="AY847" s="166"/>
      <c r="AZ847" s="166"/>
      <c r="BA847" s="166"/>
      <c r="BB847" s="166"/>
      <c r="BC847" s="166"/>
      <c r="BD847" s="166"/>
      <c r="BE847" s="166"/>
      <c r="BF847" s="166"/>
      <c r="BG847" s="166"/>
      <c r="BH847" s="166"/>
      <c r="BI847" s="166"/>
      <c r="BJ847" s="166"/>
      <c r="BK847" s="166"/>
      <c r="BL847" s="166"/>
      <c r="BM847" s="166"/>
    </row>
    <row r="848" ht="22.5" customHeight="1">
      <c r="A848" s="45">
        <v>847.0</v>
      </c>
      <c r="B848" s="45" t="s">
        <v>237</v>
      </c>
      <c r="C848" s="47" t="b">
        <v>1</v>
      </c>
      <c r="D848" s="57"/>
      <c r="E848" s="50" t="s">
        <v>10364</v>
      </c>
      <c r="F848" s="50" t="s">
        <v>11386</v>
      </c>
      <c r="G848" s="50" t="s">
        <v>1399</v>
      </c>
      <c r="H848" s="51" t="s">
        <v>11517</v>
      </c>
      <c r="I848" s="45" t="s">
        <v>16287</v>
      </c>
      <c r="K848" s="61" t="s">
        <v>4074</v>
      </c>
      <c r="L848" s="61" t="s">
        <v>4075</v>
      </c>
      <c r="S848" s="55"/>
      <c r="T848" s="57"/>
      <c r="U848" s="55"/>
      <c r="V848" s="55"/>
      <c r="W848" s="61" t="s">
        <v>4076</v>
      </c>
      <c r="X848" s="61" t="s">
        <v>4077</v>
      </c>
      <c r="Y848" s="145"/>
      <c r="Z848" s="166"/>
      <c r="AA848" s="166"/>
      <c r="AB848" s="166"/>
      <c r="AC848" s="166"/>
      <c r="AD848" s="166"/>
      <c r="AE848" s="166"/>
      <c r="AF848" s="166"/>
      <c r="AG848" s="166"/>
      <c r="AH848" s="166"/>
      <c r="AI848" s="166"/>
      <c r="AJ848" s="166"/>
      <c r="AK848" s="166"/>
      <c r="AL848" s="166"/>
      <c r="AM848" s="166"/>
      <c r="AN848" s="166"/>
      <c r="AO848" s="166"/>
      <c r="AP848" s="166"/>
      <c r="AQ848" s="166"/>
      <c r="AR848" s="166"/>
      <c r="AS848" s="166"/>
      <c r="AT848" s="166"/>
      <c r="AU848" s="166"/>
      <c r="AV848" s="166"/>
      <c r="AW848" s="166"/>
      <c r="AX848" s="166"/>
      <c r="AY848" s="166"/>
      <c r="AZ848" s="166"/>
      <c r="BA848" s="166"/>
      <c r="BB848" s="166"/>
      <c r="BC848" s="166"/>
      <c r="BD848" s="166"/>
      <c r="BE848" s="166"/>
      <c r="BF848" s="166"/>
      <c r="BG848" s="166"/>
      <c r="BH848" s="166"/>
      <c r="BI848" s="166"/>
      <c r="BJ848" s="166"/>
      <c r="BK848" s="166"/>
      <c r="BL848" s="166"/>
      <c r="BM848" s="166"/>
    </row>
    <row r="849" ht="22.5" customHeight="1">
      <c r="A849" s="45">
        <v>848.0</v>
      </c>
      <c r="B849" s="45" t="s">
        <v>237</v>
      </c>
      <c r="C849" s="47" t="b">
        <v>1</v>
      </c>
      <c r="D849" s="57"/>
      <c r="E849" s="50" t="s">
        <v>10364</v>
      </c>
      <c r="F849" s="50" t="s">
        <v>11386</v>
      </c>
      <c r="G849" s="50" t="s">
        <v>1446</v>
      </c>
      <c r="H849" s="51" t="s">
        <v>16288</v>
      </c>
      <c r="I849" s="45" t="s">
        <v>16289</v>
      </c>
      <c r="K849" s="61" t="s">
        <v>4078</v>
      </c>
      <c r="L849" s="61" t="s">
        <v>4079</v>
      </c>
      <c r="S849" s="55"/>
      <c r="T849" s="57"/>
      <c r="U849" s="55"/>
      <c r="V849" s="55"/>
      <c r="W849" s="61" t="s">
        <v>4080</v>
      </c>
      <c r="X849" s="61" t="s">
        <v>4081</v>
      </c>
      <c r="Y849" s="61" t="s">
        <v>4082</v>
      </c>
      <c r="Z849" s="166"/>
      <c r="AA849" s="166"/>
      <c r="AB849" s="166"/>
      <c r="AC849" s="166"/>
      <c r="AD849" s="166"/>
      <c r="AE849" s="166"/>
      <c r="AF849" s="166"/>
      <c r="AG849" s="166"/>
      <c r="AH849" s="166"/>
      <c r="AI849" s="166"/>
      <c r="AJ849" s="166"/>
      <c r="AK849" s="166"/>
      <c r="AL849" s="166"/>
      <c r="AM849" s="166"/>
      <c r="AN849" s="166"/>
      <c r="AO849" s="166"/>
      <c r="AP849" s="166"/>
      <c r="AQ849" s="166"/>
      <c r="AR849" s="166"/>
      <c r="AS849" s="166"/>
      <c r="AT849" s="166"/>
      <c r="AU849" s="166"/>
      <c r="AV849" s="166"/>
      <c r="AW849" s="166"/>
      <c r="AX849" s="166"/>
      <c r="AY849" s="166"/>
      <c r="AZ849" s="166"/>
      <c r="BA849" s="166"/>
      <c r="BB849" s="166"/>
      <c r="BC849" s="166"/>
      <c r="BD849" s="166"/>
      <c r="BE849" s="166"/>
      <c r="BF849" s="166"/>
      <c r="BG849" s="166"/>
      <c r="BH849" s="166"/>
      <c r="BI849" s="166"/>
      <c r="BJ849" s="166"/>
      <c r="BK849" s="166"/>
      <c r="BL849" s="166"/>
      <c r="BM849" s="166"/>
    </row>
    <row r="850" ht="22.5" customHeight="1">
      <c r="A850" s="45">
        <v>849.0</v>
      </c>
      <c r="B850" s="45" t="s">
        <v>237</v>
      </c>
      <c r="C850" s="47" t="b">
        <v>1</v>
      </c>
      <c r="D850" s="57"/>
      <c r="E850" s="50" t="s">
        <v>10364</v>
      </c>
      <c r="F850" s="50" t="s">
        <v>11386</v>
      </c>
      <c r="G850" s="50" t="s">
        <v>1446</v>
      </c>
      <c r="H850" s="51" t="s">
        <v>11531</v>
      </c>
      <c r="I850" s="45" t="s">
        <v>16290</v>
      </c>
      <c r="K850" s="61" t="s">
        <v>4083</v>
      </c>
      <c r="L850" s="61" t="s">
        <v>4084</v>
      </c>
      <c r="S850" s="55"/>
      <c r="T850" s="57"/>
      <c r="U850" s="55"/>
      <c r="V850" s="55"/>
      <c r="W850" s="61" t="s">
        <v>4085</v>
      </c>
      <c r="X850" s="61" t="s">
        <v>4086</v>
      </c>
      <c r="Y850" s="153"/>
      <c r="Z850" s="166"/>
      <c r="AA850" s="166"/>
      <c r="AB850" s="166"/>
      <c r="AC850" s="166"/>
      <c r="AD850" s="166"/>
      <c r="AE850" s="166"/>
      <c r="AF850" s="166"/>
      <c r="AG850" s="166"/>
      <c r="AH850" s="166"/>
      <c r="AI850" s="166"/>
      <c r="AJ850" s="166"/>
      <c r="AK850" s="166"/>
      <c r="AL850" s="166"/>
      <c r="AM850" s="166"/>
      <c r="AN850" s="166"/>
      <c r="AO850" s="166"/>
      <c r="AP850" s="166"/>
      <c r="AQ850" s="166"/>
      <c r="AR850" s="166"/>
      <c r="AS850" s="166"/>
      <c r="AT850" s="166"/>
      <c r="AU850" s="166"/>
      <c r="AV850" s="166"/>
      <c r="AW850" s="166"/>
      <c r="AX850" s="166"/>
      <c r="AY850" s="166"/>
      <c r="AZ850" s="166"/>
      <c r="BA850" s="166"/>
      <c r="BB850" s="166"/>
      <c r="BC850" s="166"/>
      <c r="BD850" s="166"/>
      <c r="BE850" s="166"/>
      <c r="BF850" s="166"/>
      <c r="BG850" s="166"/>
      <c r="BH850" s="166"/>
      <c r="BI850" s="166"/>
      <c r="BJ850" s="166"/>
      <c r="BK850" s="166"/>
      <c r="BL850" s="166"/>
      <c r="BM850" s="166"/>
    </row>
    <row r="851" ht="22.5" customHeight="1">
      <c r="A851" s="45">
        <v>850.0</v>
      </c>
      <c r="B851" s="45" t="s">
        <v>237</v>
      </c>
      <c r="C851" s="47" t="b">
        <v>1</v>
      </c>
      <c r="D851" s="57"/>
      <c r="E851" s="50" t="s">
        <v>10364</v>
      </c>
      <c r="F851" s="50" t="s">
        <v>11537</v>
      </c>
      <c r="G851" s="50" t="s">
        <v>1823</v>
      </c>
      <c r="H851" s="51" t="s">
        <v>11538</v>
      </c>
      <c r="I851" s="45" t="s">
        <v>16291</v>
      </c>
      <c r="K851" s="61" t="s">
        <v>4087</v>
      </c>
      <c r="L851" s="61" t="s">
        <v>4088</v>
      </c>
      <c r="S851" s="55"/>
      <c r="T851" s="57"/>
      <c r="U851" s="55"/>
      <c r="V851" s="55"/>
      <c r="W851" s="61" t="s">
        <v>4089</v>
      </c>
      <c r="X851" s="61" t="s">
        <v>4091</v>
      </c>
      <c r="Y851" s="145"/>
      <c r="Z851" s="166"/>
      <c r="AA851" s="166"/>
      <c r="AB851" s="166"/>
      <c r="AC851" s="166"/>
      <c r="AD851" s="166"/>
      <c r="AE851" s="166"/>
      <c r="AF851" s="166"/>
      <c r="AG851" s="166"/>
      <c r="AH851" s="166"/>
      <c r="AI851" s="166"/>
      <c r="AJ851" s="166"/>
      <c r="AK851" s="166"/>
      <c r="AL851" s="166"/>
      <c r="AM851" s="166"/>
      <c r="AN851" s="166"/>
      <c r="AO851" s="166"/>
      <c r="AP851" s="166"/>
      <c r="AQ851" s="166"/>
      <c r="AR851" s="166"/>
      <c r="AS851" s="166"/>
      <c r="AT851" s="166"/>
      <c r="AU851" s="166"/>
      <c r="AV851" s="166"/>
      <c r="AW851" s="166"/>
      <c r="AX851" s="166"/>
      <c r="AY851" s="166"/>
      <c r="AZ851" s="166"/>
      <c r="BA851" s="166"/>
      <c r="BB851" s="166"/>
      <c r="BC851" s="166"/>
      <c r="BD851" s="166"/>
      <c r="BE851" s="166"/>
      <c r="BF851" s="166"/>
      <c r="BG851" s="166"/>
      <c r="BH851" s="166"/>
      <c r="BI851" s="166"/>
      <c r="BJ851" s="166"/>
      <c r="BK851" s="166"/>
      <c r="BL851" s="166"/>
      <c r="BM851" s="166"/>
    </row>
    <row r="852" ht="22.5" customHeight="1">
      <c r="A852" s="45">
        <v>851.0</v>
      </c>
      <c r="B852" s="45" t="s">
        <v>237</v>
      </c>
      <c r="C852" s="47" t="b">
        <v>1</v>
      </c>
      <c r="D852" s="57"/>
      <c r="E852" s="50" t="s">
        <v>10364</v>
      </c>
      <c r="F852" s="50" t="s">
        <v>11537</v>
      </c>
      <c r="G852" s="50" t="s">
        <v>1866</v>
      </c>
      <c r="H852" s="51" t="s">
        <v>11544</v>
      </c>
      <c r="I852" s="45" t="s">
        <v>11545</v>
      </c>
      <c r="K852" s="61" t="s">
        <v>4093</v>
      </c>
      <c r="L852" s="61" t="s">
        <v>4094</v>
      </c>
      <c r="S852" s="55"/>
      <c r="T852" s="57"/>
      <c r="U852" s="55"/>
      <c r="V852" s="55"/>
      <c r="W852" s="61" t="s">
        <v>4095</v>
      </c>
      <c r="X852" s="61" t="s">
        <v>4096</v>
      </c>
      <c r="Y852" s="61" t="s">
        <v>4097</v>
      </c>
      <c r="Z852" s="166"/>
      <c r="AA852" s="166"/>
      <c r="AB852" s="166"/>
      <c r="AC852" s="166"/>
      <c r="AD852" s="166"/>
      <c r="AE852" s="166"/>
      <c r="AF852" s="166"/>
      <c r="AG852" s="166"/>
      <c r="AH852" s="166"/>
      <c r="AI852" s="166"/>
      <c r="AJ852" s="166"/>
      <c r="AK852" s="166"/>
      <c r="AL852" s="166"/>
      <c r="AM852" s="166"/>
      <c r="AN852" s="166"/>
      <c r="AO852" s="166"/>
      <c r="AP852" s="166"/>
      <c r="AQ852" s="166"/>
      <c r="AR852" s="166"/>
      <c r="AS852" s="166"/>
      <c r="AT852" s="166"/>
      <c r="AU852" s="166"/>
      <c r="AV852" s="166"/>
      <c r="AW852" s="166"/>
      <c r="AX852" s="166"/>
      <c r="AY852" s="166"/>
      <c r="AZ852" s="166"/>
      <c r="BA852" s="166"/>
      <c r="BB852" s="166"/>
      <c r="BC852" s="166"/>
      <c r="BD852" s="166"/>
      <c r="BE852" s="166"/>
      <c r="BF852" s="166"/>
      <c r="BG852" s="166"/>
      <c r="BH852" s="166"/>
      <c r="BI852" s="166"/>
      <c r="BJ852" s="166"/>
      <c r="BK852" s="166"/>
      <c r="BL852" s="166"/>
      <c r="BM852" s="166"/>
    </row>
    <row r="853" ht="22.5" customHeight="1">
      <c r="A853" s="45">
        <v>852.0</v>
      </c>
      <c r="B853" s="45" t="s">
        <v>237</v>
      </c>
      <c r="C853" s="47" t="b">
        <v>1</v>
      </c>
      <c r="D853" s="57"/>
      <c r="E853" s="50" t="s">
        <v>10364</v>
      </c>
      <c r="F853" s="50" t="s">
        <v>11537</v>
      </c>
      <c r="G853" s="50" t="s">
        <v>1866</v>
      </c>
      <c r="H853" s="51" t="s">
        <v>11551</v>
      </c>
      <c r="I853" s="45" t="s">
        <v>16292</v>
      </c>
      <c r="K853" s="61" t="s">
        <v>4098</v>
      </c>
      <c r="L853" s="61" t="s">
        <v>4099</v>
      </c>
      <c r="S853" s="55"/>
      <c r="T853" s="57"/>
      <c r="U853" s="55"/>
      <c r="V853" s="55"/>
      <c r="W853" s="61" t="s">
        <v>4100</v>
      </c>
      <c r="X853" s="61" t="s">
        <v>4101</v>
      </c>
      <c r="Y853" s="61" t="s">
        <v>4102</v>
      </c>
      <c r="Z853" s="166"/>
      <c r="AA853" s="166"/>
      <c r="AB853" s="166"/>
      <c r="AC853" s="166"/>
      <c r="AD853" s="166"/>
      <c r="AE853" s="166"/>
      <c r="AF853" s="166"/>
      <c r="AG853" s="166"/>
      <c r="AH853" s="166"/>
      <c r="AI853" s="166"/>
      <c r="AJ853" s="166"/>
      <c r="AK853" s="166"/>
      <c r="AL853" s="166"/>
      <c r="AM853" s="166"/>
      <c r="AN853" s="166"/>
      <c r="AO853" s="166"/>
      <c r="AP853" s="166"/>
      <c r="AQ853" s="166"/>
      <c r="AR853" s="166"/>
      <c r="AS853" s="166"/>
      <c r="AT853" s="166"/>
      <c r="AU853" s="166"/>
      <c r="AV853" s="166"/>
      <c r="AW853" s="166"/>
      <c r="AX853" s="166"/>
      <c r="AY853" s="166"/>
      <c r="AZ853" s="166"/>
      <c r="BA853" s="166"/>
      <c r="BB853" s="166"/>
      <c r="BC853" s="166"/>
      <c r="BD853" s="166"/>
      <c r="BE853" s="166"/>
      <c r="BF853" s="166"/>
      <c r="BG853" s="166"/>
      <c r="BH853" s="166"/>
      <c r="BI853" s="166"/>
      <c r="BJ853" s="166"/>
      <c r="BK853" s="166"/>
      <c r="BL853" s="166"/>
      <c r="BM853" s="166"/>
    </row>
    <row r="854" ht="22.5" customHeight="1">
      <c r="A854" s="45">
        <v>853.0</v>
      </c>
      <c r="B854" s="45" t="s">
        <v>237</v>
      </c>
      <c r="C854" s="47" t="b">
        <v>1</v>
      </c>
      <c r="D854" s="57"/>
      <c r="E854" s="50" t="s">
        <v>10364</v>
      </c>
      <c r="F854" s="50" t="s">
        <v>11537</v>
      </c>
      <c r="G854" s="50" t="s">
        <v>294</v>
      </c>
      <c r="H854" s="51" t="s">
        <v>11558</v>
      </c>
      <c r="I854" s="45" t="s">
        <v>16293</v>
      </c>
      <c r="K854" s="61" t="s">
        <v>4103</v>
      </c>
      <c r="L854" s="61" t="s">
        <v>4104</v>
      </c>
      <c r="S854" s="55"/>
      <c r="T854" s="57"/>
      <c r="U854" s="55"/>
      <c r="V854" s="55"/>
      <c r="W854" s="61" t="s">
        <v>4105</v>
      </c>
      <c r="X854" s="61" t="s">
        <v>4106</v>
      </c>
      <c r="Y854" s="153"/>
      <c r="Z854" s="166"/>
      <c r="AA854" s="166"/>
      <c r="AB854" s="166"/>
      <c r="AC854" s="166"/>
      <c r="AD854" s="166"/>
      <c r="AE854" s="166"/>
      <c r="AF854" s="166"/>
      <c r="AG854" s="166"/>
      <c r="AH854" s="166"/>
      <c r="AI854" s="166"/>
      <c r="AJ854" s="166"/>
      <c r="AK854" s="166"/>
      <c r="AL854" s="166"/>
      <c r="AM854" s="166"/>
      <c r="AN854" s="166"/>
      <c r="AO854" s="166"/>
      <c r="AP854" s="166"/>
      <c r="AQ854" s="166"/>
      <c r="AR854" s="166"/>
      <c r="AS854" s="166"/>
      <c r="AT854" s="166"/>
      <c r="AU854" s="166"/>
      <c r="AV854" s="166"/>
      <c r="AW854" s="166"/>
      <c r="AX854" s="166"/>
      <c r="AY854" s="166"/>
      <c r="AZ854" s="166"/>
      <c r="BA854" s="166"/>
      <c r="BB854" s="166"/>
      <c r="BC854" s="166"/>
      <c r="BD854" s="166"/>
      <c r="BE854" s="166"/>
      <c r="BF854" s="166"/>
      <c r="BG854" s="166"/>
      <c r="BH854" s="166"/>
      <c r="BI854" s="166"/>
      <c r="BJ854" s="166"/>
      <c r="BK854" s="166"/>
      <c r="BL854" s="166"/>
      <c r="BM854" s="166"/>
    </row>
    <row r="855" ht="22.5" customHeight="1">
      <c r="A855" s="45">
        <v>854.0</v>
      </c>
      <c r="B855" s="45" t="s">
        <v>237</v>
      </c>
      <c r="C855" s="47" t="b">
        <v>1</v>
      </c>
      <c r="D855" s="57"/>
      <c r="E855" s="50" t="s">
        <v>10364</v>
      </c>
      <c r="F855" s="50" t="s">
        <v>11537</v>
      </c>
      <c r="G855" s="50" t="s">
        <v>294</v>
      </c>
      <c r="H855" s="51" t="s">
        <v>11564</v>
      </c>
      <c r="I855" s="45" t="s">
        <v>11565</v>
      </c>
      <c r="K855" s="61" t="s">
        <v>4107</v>
      </c>
      <c r="L855" s="61" t="s">
        <v>4108</v>
      </c>
      <c r="S855" s="55"/>
      <c r="T855" s="57"/>
      <c r="U855" s="55"/>
      <c r="V855" s="55"/>
      <c r="W855" s="61" t="s">
        <v>4109</v>
      </c>
      <c r="X855" s="61" t="s">
        <v>4110</v>
      </c>
      <c r="Y855" s="61" t="s">
        <v>4111</v>
      </c>
      <c r="Z855" s="166"/>
      <c r="AA855" s="166"/>
      <c r="AB855" s="166"/>
      <c r="AC855" s="166"/>
      <c r="AD855" s="166"/>
      <c r="AE855" s="166"/>
      <c r="AF855" s="166"/>
      <c r="AG855" s="166"/>
      <c r="AH855" s="166"/>
      <c r="AI855" s="166"/>
      <c r="AJ855" s="166"/>
      <c r="AK855" s="166"/>
      <c r="AL855" s="166"/>
      <c r="AM855" s="166"/>
      <c r="AN855" s="166"/>
      <c r="AO855" s="166"/>
      <c r="AP855" s="166"/>
      <c r="AQ855" s="166"/>
      <c r="AR855" s="166"/>
      <c r="AS855" s="166"/>
      <c r="AT855" s="166"/>
      <c r="AU855" s="166"/>
      <c r="AV855" s="166"/>
      <c r="AW855" s="166"/>
      <c r="AX855" s="166"/>
      <c r="AY855" s="166"/>
      <c r="AZ855" s="166"/>
      <c r="BA855" s="166"/>
      <c r="BB855" s="166"/>
      <c r="BC855" s="166"/>
      <c r="BD855" s="166"/>
      <c r="BE855" s="166"/>
      <c r="BF855" s="166"/>
      <c r="BG855" s="166"/>
      <c r="BH855" s="166"/>
      <c r="BI855" s="166"/>
      <c r="BJ855" s="166"/>
      <c r="BK855" s="166"/>
      <c r="BL855" s="166"/>
      <c r="BM855" s="166"/>
    </row>
    <row r="856" ht="22.5" customHeight="1">
      <c r="A856" s="45">
        <v>855.0</v>
      </c>
      <c r="B856" s="87" t="s">
        <v>237</v>
      </c>
      <c r="C856" s="88" t="b">
        <v>1</v>
      </c>
      <c r="D856" s="89"/>
      <c r="E856" s="89" t="s">
        <v>10364</v>
      </c>
      <c r="F856" s="89" t="s">
        <v>11537</v>
      </c>
      <c r="G856" s="89" t="s">
        <v>489</v>
      </c>
      <c r="H856" s="87" t="s">
        <v>11571</v>
      </c>
      <c r="I856" s="87" t="s">
        <v>11572</v>
      </c>
      <c r="J856" s="90"/>
      <c r="K856" s="87" t="s">
        <v>11573</v>
      </c>
      <c r="L856" s="87" t="s">
        <v>11574</v>
      </c>
      <c r="M856" s="90"/>
      <c r="N856" s="90"/>
      <c r="O856" s="90"/>
      <c r="S856" s="55"/>
      <c r="T856" s="57"/>
      <c r="U856" s="55"/>
      <c r="V856" s="55"/>
      <c r="W856" s="87" t="s">
        <v>11575</v>
      </c>
      <c r="X856" s="87" t="s">
        <v>11576</v>
      </c>
      <c r="Y856" s="87" t="s">
        <v>11577</v>
      </c>
      <c r="Z856" s="127"/>
      <c r="AA856" s="166"/>
      <c r="AB856" s="166"/>
      <c r="AC856" s="166"/>
      <c r="AD856" s="166"/>
      <c r="AE856" s="166"/>
      <c r="AF856" s="166"/>
      <c r="AG856" s="166"/>
      <c r="AH856" s="166"/>
      <c r="AI856" s="166"/>
      <c r="AJ856" s="166"/>
      <c r="AK856" s="166"/>
      <c r="AL856" s="166"/>
      <c r="AM856" s="166"/>
      <c r="AN856" s="166"/>
      <c r="AO856" s="166"/>
      <c r="AP856" s="166"/>
      <c r="AQ856" s="166"/>
      <c r="AR856" s="166"/>
      <c r="AS856" s="166"/>
      <c r="AT856" s="166"/>
      <c r="AU856" s="166"/>
      <c r="AV856" s="166"/>
      <c r="AW856" s="166"/>
      <c r="AX856" s="166"/>
      <c r="AY856" s="166"/>
      <c r="AZ856" s="166"/>
      <c r="BA856" s="166"/>
      <c r="BB856" s="166"/>
      <c r="BC856" s="166"/>
      <c r="BD856" s="166"/>
      <c r="BE856" s="166"/>
      <c r="BF856" s="166"/>
      <c r="BG856" s="166"/>
      <c r="BH856" s="166"/>
      <c r="BI856" s="166"/>
      <c r="BJ856" s="166"/>
      <c r="BK856" s="166"/>
      <c r="BL856" s="166"/>
      <c r="BM856" s="166"/>
    </row>
    <row r="857" ht="22.5" customHeight="1">
      <c r="A857" s="45">
        <v>856.0</v>
      </c>
      <c r="B857" s="45" t="s">
        <v>237</v>
      </c>
      <c r="C857" s="47" t="b">
        <v>1</v>
      </c>
      <c r="D857" s="57"/>
      <c r="E857" s="50" t="s">
        <v>10364</v>
      </c>
      <c r="F857" s="50" t="s">
        <v>11537</v>
      </c>
      <c r="G857" s="50" t="s">
        <v>489</v>
      </c>
      <c r="H857" s="51" t="s">
        <v>11578</v>
      </c>
      <c r="I857" s="45" t="s">
        <v>16294</v>
      </c>
      <c r="K857" s="61" t="s">
        <v>4112</v>
      </c>
      <c r="L857" s="61" t="s">
        <v>4113</v>
      </c>
      <c r="S857" s="55"/>
      <c r="T857" s="57"/>
      <c r="U857" s="55"/>
      <c r="V857" s="55"/>
      <c r="W857" s="61" t="s">
        <v>4114</v>
      </c>
      <c r="X857" s="61" t="s">
        <v>4115</v>
      </c>
      <c r="Y857" s="61" t="s">
        <v>4116</v>
      </c>
      <c r="Z857" s="166"/>
      <c r="AA857" s="166"/>
      <c r="AB857" s="166"/>
      <c r="AC857" s="166"/>
      <c r="AD857" s="166"/>
      <c r="AE857" s="166"/>
      <c r="AF857" s="166"/>
      <c r="AG857" s="166"/>
      <c r="AH857" s="166"/>
      <c r="AI857" s="166"/>
      <c r="AJ857" s="166"/>
      <c r="AK857" s="166"/>
      <c r="AL857" s="166"/>
      <c r="AM857" s="166"/>
      <c r="AN857" s="166"/>
      <c r="AO857" s="166"/>
      <c r="AP857" s="166"/>
      <c r="AQ857" s="166"/>
      <c r="AR857" s="166"/>
      <c r="AS857" s="166"/>
      <c r="AT857" s="166"/>
      <c r="AU857" s="166"/>
      <c r="AV857" s="166"/>
      <c r="AW857" s="166"/>
      <c r="AX857" s="166"/>
      <c r="AY857" s="166"/>
      <c r="AZ857" s="166"/>
      <c r="BA857" s="166"/>
      <c r="BB857" s="166"/>
      <c r="BC857" s="166"/>
      <c r="BD857" s="166"/>
      <c r="BE857" s="166"/>
      <c r="BF857" s="166"/>
      <c r="BG857" s="166"/>
      <c r="BH857" s="166"/>
      <c r="BI857" s="166"/>
      <c r="BJ857" s="166"/>
      <c r="BK857" s="166"/>
      <c r="BL857" s="166"/>
      <c r="BM857" s="166"/>
    </row>
    <row r="858" ht="22.5" customHeight="1">
      <c r="A858" s="45">
        <v>857.0</v>
      </c>
      <c r="B858" s="45" t="s">
        <v>237</v>
      </c>
      <c r="C858" s="47" t="b">
        <v>1</v>
      </c>
      <c r="D858" s="57"/>
      <c r="E858" s="50" t="s">
        <v>10364</v>
      </c>
      <c r="F858" s="50" t="s">
        <v>11537</v>
      </c>
      <c r="G858" s="50" t="s">
        <v>489</v>
      </c>
      <c r="H858" s="51" t="s">
        <v>11585</v>
      </c>
      <c r="I858" s="45" t="s">
        <v>16295</v>
      </c>
      <c r="K858" s="61" t="s">
        <v>4117</v>
      </c>
      <c r="L858" s="61" t="s">
        <v>4118</v>
      </c>
      <c r="S858" s="55"/>
      <c r="T858" s="57"/>
      <c r="U858" s="55"/>
      <c r="V858" s="55"/>
      <c r="W858" s="61" t="s">
        <v>4119</v>
      </c>
      <c r="X858" s="61" t="s">
        <v>4120</v>
      </c>
      <c r="Y858" s="153"/>
      <c r="Z858" s="166"/>
      <c r="AA858" s="166"/>
      <c r="AB858" s="166"/>
      <c r="AC858" s="166"/>
      <c r="AD858" s="166"/>
      <c r="AE858" s="166"/>
      <c r="AF858" s="166"/>
      <c r="AG858" s="166"/>
      <c r="AH858" s="166"/>
      <c r="AI858" s="166"/>
      <c r="AJ858" s="166"/>
      <c r="AK858" s="166"/>
      <c r="AL858" s="166"/>
      <c r="AM858" s="166"/>
      <c r="AN858" s="166"/>
      <c r="AO858" s="166"/>
      <c r="AP858" s="166"/>
      <c r="AQ858" s="166"/>
      <c r="AR858" s="166"/>
      <c r="AS858" s="166"/>
      <c r="AT858" s="166"/>
      <c r="AU858" s="166"/>
      <c r="AV858" s="166"/>
      <c r="AW858" s="166"/>
      <c r="AX858" s="166"/>
      <c r="AY858" s="166"/>
      <c r="AZ858" s="166"/>
      <c r="BA858" s="166"/>
      <c r="BB858" s="166"/>
      <c r="BC858" s="166"/>
      <c r="BD858" s="166"/>
      <c r="BE858" s="166"/>
      <c r="BF858" s="166"/>
      <c r="BG858" s="166"/>
      <c r="BH858" s="166"/>
      <c r="BI858" s="166"/>
      <c r="BJ858" s="166"/>
      <c r="BK858" s="166"/>
      <c r="BL858" s="166"/>
      <c r="BM858" s="166"/>
    </row>
    <row r="859" ht="22.5" customHeight="1">
      <c r="A859" s="45">
        <v>858.0</v>
      </c>
      <c r="B859" s="45" t="s">
        <v>237</v>
      </c>
      <c r="C859" s="47" t="b">
        <v>1</v>
      </c>
      <c r="D859" s="57"/>
      <c r="E859" s="50" t="s">
        <v>10364</v>
      </c>
      <c r="F859" s="50" t="s">
        <v>11537</v>
      </c>
      <c r="G859" s="50" t="s">
        <v>489</v>
      </c>
      <c r="H859" s="51" t="s">
        <v>11591</v>
      </c>
      <c r="I859" s="45" t="s">
        <v>11592</v>
      </c>
      <c r="K859" s="61" t="s">
        <v>4121</v>
      </c>
      <c r="L859" s="61" t="s">
        <v>4122</v>
      </c>
      <c r="S859" s="55"/>
      <c r="T859" s="57"/>
      <c r="U859" s="55"/>
      <c r="V859" s="55"/>
      <c r="W859" s="61" t="s">
        <v>4123</v>
      </c>
      <c r="X859" s="61" t="s">
        <v>4124</v>
      </c>
      <c r="Y859" s="61" t="s">
        <v>4125</v>
      </c>
      <c r="Z859" s="166"/>
      <c r="AA859" s="166"/>
      <c r="AB859" s="166"/>
      <c r="AC859" s="166"/>
      <c r="AD859" s="166"/>
      <c r="AE859" s="166"/>
      <c r="AF859" s="166"/>
      <c r="AG859" s="166"/>
      <c r="AH859" s="166"/>
      <c r="AI859" s="166"/>
      <c r="AJ859" s="166"/>
      <c r="AK859" s="166"/>
      <c r="AL859" s="166"/>
      <c r="AM859" s="166"/>
      <c r="AN859" s="166"/>
      <c r="AO859" s="166"/>
      <c r="AP859" s="166"/>
      <c r="AQ859" s="166"/>
      <c r="AR859" s="166"/>
      <c r="AS859" s="166"/>
      <c r="AT859" s="166"/>
      <c r="AU859" s="166"/>
      <c r="AV859" s="166"/>
      <c r="AW859" s="166"/>
      <c r="AX859" s="166"/>
      <c r="AY859" s="166"/>
      <c r="AZ859" s="166"/>
      <c r="BA859" s="166"/>
      <c r="BB859" s="166"/>
      <c r="BC859" s="166"/>
      <c r="BD859" s="166"/>
      <c r="BE859" s="166"/>
      <c r="BF859" s="166"/>
      <c r="BG859" s="166"/>
      <c r="BH859" s="166"/>
      <c r="BI859" s="166"/>
      <c r="BJ859" s="166"/>
      <c r="BK859" s="166"/>
      <c r="BL859" s="166"/>
      <c r="BM859" s="166"/>
    </row>
    <row r="860" ht="22.5" customHeight="1">
      <c r="A860" s="45">
        <v>859.0</v>
      </c>
      <c r="B860" s="45" t="s">
        <v>237</v>
      </c>
      <c r="C860" s="47" t="b">
        <v>1</v>
      </c>
      <c r="D860" s="57"/>
      <c r="E860" s="50" t="s">
        <v>10364</v>
      </c>
      <c r="F860" s="50" t="s">
        <v>11537</v>
      </c>
      <c r="G860" s="50" t="s">
        <v>489</v>
      </c>
      <c r="H860" s="51" t="s">
        <v>11599</v>
      </c>
      <c r="I860" s="45" t="s">
        <v>16296</v>
      </c>
      <c r="K860" s="61" t="s">
        <v>4126</v>
      </c>
      <c r="L860" s="61" t="s">
        <v>4127</v>
      </c>
      <c r="S860" s="55"/>
      <c r="T860" s="57"/>
      <c r="U860" s="55"/>
      <c r="V860" s="55"/>
      <c r="W860" s="61" t="s">
        <v>4128</v>
      </c>
      <c r="X860" s="61" t="s">
        <v>4129</v>
      </c>
      <c r="Y860" s="61" t="s">
        <v>4130</v>
      </c>
      <c r="Z860" s="166"/>
      <c r="AA860" s="166"/>
      <c r="AB860" s="166"/>
      <c r="AC860" s="166"/>
      <c r="AD860" s="166"/>
      <c r="AE860" s="166"/>
      <c r="AF860" s="166"/>
      <c r="AG860" s="166"/>
      <c r="AH860" s="166"/>
      <c r="AI860" s="166"/>
      <c r="AJ860" s="166"/>
      <c r="AK860" s="166"/>
      <c r="AL860" s="166"/>
      <c r="AM860" s="166"/>
      <c r="AN860" s="166"/>
      <c r="AO860" s="166"/>
      <c r="AP860" s="166"/>
      <c r="AQ860" s="166"/>
      <c r="AR860" s="166"/>
      <c r="AS860" s="166"/>
      <c r="AT860" s="166"/>
      <c r="AU860" s="166"/>
      <c r="AV860" s="166"/>
      <c r="AW860" s="166"/>
      <c r="AX860" s="166"/>
      <c r="AY860" s="166"/>
      <c r="AZ860" s="166"/>
      <c r="BA860" s="166"/>
      <c r="BB860" s="166"/>
      <c r="BC860" s="166"/>
      <c r="BD860" s="166"/>
      <c r="BE860" s="166"/>
      <c r="BF860" s="166"/>
      <c r="BG860" s="166"/>
      <c r="BH860" s="166"/>
      <c r="BI860" s="166"/>
      <c r="BJ860" s="166"/>
      <c r="BK860" s="166"/>
      <c r="BL860" s="166"/>
      <c r="BM860" s="166"/>
    </row>
    <row r="861" ht="22.5" customHeight="1">
      <c r="A861" s="45">
        <v>860.0</v>
      </c>
      <c r="B861" s="45" t="s">
        <v>237</v>
      </c>
      <c r="C861" s="47" t="b">
        <v>1</v>
      </c>
      <c r="D861" s="57"/>
      <c r="E861" s="50" t="s">
        <v>10364</v>
      </c>
      <c r="F861" s="50" t="s">
        <v>11537</v>
      </c>
      <c r="G861" s="50" t="s">
        <v>489</v>
      </c>
      <c r="H861" s="51" t="s">
        <v>11607</v>
      </c>
      <c r="I861" s="45" t="s">
        <v>16297</v>
      </c>
      <c r="K861" s="61" t="s">
        <v>4131</v>
      </c>
      <c r="L861" s="61" t="s">
        <v>4132</v>
      </c>
      <c r="S861" s="55"/>
      <c r="T861" s="57"/>
      <c r="U861" s="55"/>
      <c r="V861" s="55"/>
      <c r="W861" s="61" t="s">
        <v>4133</v>
      </c>
      <c r="X861" s="61" t="s">
        <v>4134</v>
      </c>
      <c r="Y861" s="153"/>
      <c r="Z861" s="166"/>
      <c r="AA861" s="166"/>
      <c r="AB861" s="166"/>
      <c r="AC861" s="166"/>
      <c r="AD861" s="166"/>
      <c r="AE861" s="166"/>
      <c r="AF861" s="166"/>
      <c r="AG861" s="166"/>
      <c r="AH861" s="166"/>
      <c r="AI861" s="166"/>
      <c r="AJ861" s="166"/>
      <c r="AK861" s="166"/>
      <c r="AL861" s="166"/>
      <c r="AM861" s="166"/>
      <c r="AN861" s="166"/>
      <c r="AO861" s="166"/>
      <c r="AP861" s="166"/>
      <c r="AQ861" s="166"/>
      <c r="AR861" s="166"/>
      <c r="AS861" s="166"/>
      <c r="AT861" s="166"/>
      <c r="AU861" s="166"/>
      <c r="AV861" s="166"/>
      <c r="AW861" s="166"/>
      <c r="AX861" s="166"/>
      <c r="AY861" s="166"/>
      <c r="AZ861" s="166"/>
      <c r="BA861" s="166"/>
      <c r="BB861" s="166"/>
      <c r="BC861" s="166"/>
      <c r="BD861" s="166"/>
      <c r="BE861" s="166"/>
      <c r="BF861" s="166"/>
      <c r="BG861" s="166"/>
      <c r="BH861" s="166"/>
      <c r="BI861" s="166"/>
      <c r="BJ861" s="166"/>
      <c r="BK861" s="166"/>
      <c r="BL861" s="166"/>
      <c r="BM861" s="166"/>
    </row>
    <row r="862" ht="22.5" customHeight="1">
      <c r="A862" s="45">
        <v>861.0</v>
      </c>
      <c r="B862" s="45" t="s">
        <v>237</v>
      </c>
      <c r="C862" s="47" t="b">
        <v>1</v>
      </c>
      <c r="D862" s="57"/>
      <c r="E862" s="50" t="s">
        <v>10364</v>
      </c>
      <c r="F862" s="50" t="s">
        <v>11537</v>
      </c>
      <c r="G862" s="50" t="s">
        <v>556</v>
      </c>
      <c r="H862" s="51" t="s">
        <v>11613</v>
      </c>
      <c r="I862" s="45" t="s">
        <v>11614</v>
      </c>
      <c r="K862" s="61" t="s">
        <v>4135</v>
      </c>
      <c r="L862" s="61" t="s">
        <v>4136</v>
      </c>
      <c r="S862" s="55"/>
      <c r="T862" s="57"/>
      <c r="U862" s="55"/>
      <c r="V862" s="55"/>
      <c r="W862" s="61" t="s">
        <v>4137</v>
      </c>
      <c r="X862" s="61" t="s">
        <v>4138</v>
      </c>
      <c r="Y862" s="61" t="s">
        <v>4139</v>
      </c>
      <c r="Z862" s="166"/>
      <c r="AA862" s="166"/>
      <c r="AB862" s="166"/>
      <c r="AC862" s="166"/>
      <c r="AD862" s="166"/>
      <c r="AE862" s="166"/>
      <c r="AF862" s="166"/>
      <c r="AG862" s="166"/>
      <c r="AH862" s="166"/>
      <c r="AI862" s="166"/>
      <c r="AJ862" s="166"/>
      <c r="AK862" s="166"/>
      <c r="AL862" s="166"/>
      <c r="AM862" s="166"/>
      <c r="AN862" s="166"/>
      <c r="AO862" s="166"/>
      <c r="AP862" s="166"/>
      <c r="AQ862" s="166"/>
      <c r="AR862" s="166"/>
      <c r="AS862" s="166"/>
      <c r="AT862" s="166"/>
      <c r="AU862" s="166"/>
      <c r="AV862" s="166"/>
      <c r="AW862" s="166"/>
      <c r="AX862" s="166"/>
      <c r="AY862" s="166"/>
      <c r="AZ862" s="166"/>
      <c r="BA862" s="166"/>
      <c r="BB862" s="166"/>
      <c r="BC862" s="166"/>
      <c r="BD862" s="166"/>
      <c r="BE862" s="166"/>
      <c r="BF862" s="166"/>
      <c r="BG862" s="166"/>
      <c r="BH862" s="166"/>
      <c r="BI862" s="166"/>
      <c r="BJ862" s="166"/>
      <c r="BK862" s="166"/>
      <c r="BL862" s="166"/>
      <c r="BM862" s="166"/>
    </row>
    <row r="863" ht="22.5" customHeight="1">
      <c r="A863" s="45">
        <v>862.0</v>
      </c>
      <c r="B863" s="45" t="s">
        <v>237</v>
      </c>
      <c r="C863" s="47" t="b">
        <v>1</v>
      </c>
      <c r="D863" s="57"/>
      <c r="E863" s="50" t="s">
        <v>10364</v>
      </c>
      <c r="F863" s="50" t="s">
        <v>11537</v>
      </c>
      <c r="G863" s="50" t="s">
        <v>556</v>
      </c>
      <c r="H863" s="51" t="s">
        <v>11620</v>
      </c>
      <c r="I863" s="45" t="s">
        <v>16298</v>
      </c>
      <c r="K863" s="61" t="s">
        <v>4140</v>
      </c>
      <c r="L863" s="61" t="s">
        <v>4141</v>
      </c>
      <c r="S863" s="55"/>
      <c r="T863" s="57"/>
      <c r="U863" s="55"/>
      <c r="V863" s="55"/>
      <c r="W863" s="61" t="s">
        <v>4142</v>
      </c>
      <c r="X863" s="61" t="s">
        <v>4143</v>
      </c>
      <c r="Y863" s="61" t="s">
        <v>4144</v>
      </c>
      <c r="Z863" s="166"/>
      <c r="AA863" s="166"/>
      <c r="AB863" s="166"/>
      <c r="AC863" s="166"/>
      <c r="AD863" s="166"/>
      <c r="AE863" s="166"/>
      <c r="AF863" s="166"/>
      <c r="AG863" s="166"/>
      <c r="AH863" s="166"/>
      <c r="AI863" s="166"/>
      <c r="AJ863" s="166"/>
      <c r="AK863" s="166"/>
      <c r="AL863" s="166"/>
      <c r="AM863" s="166"/>
      <c r="AN863" s="166"/>
      <c r="AO863" s="166"/>
      <c r="AP863" s="166"/>
      <c r="AQ863" s="166"/>
      <c r="AR863" s="166"/>
      <c r="AS863" s="166"/>
      <c r="AT863" s="166"/>
      <c r="AU863" s="166"/>
      <c r="AV863" s="166"/>
      <c r="AW863" s="166"/>
      <c r="AX863" s="166"/>
      <c r="AY863" s="166"/>
      <c r="AZ863" s="166"/>
      <c r="BA863" s="166"/>
      <c r="BB863" s="166"/>
      <c r="BC863" s="166"/>
      <c r="BD863" s="166"/>
      <c r="BE863" s="166"/>
      <c r="BF863" s="166"/>
      <c r="BG863" s="166"/>
      <c r="BH863" s="166"/>
      <c r="BI863" s="166"/>
      <c r="BJ863" s="166"/>
      <c r="BK863" s="166"/>
      <c r="BL863" s="166"/>
      <c r="BM863" s="166"/>
    </row>
    <row r="864" ht="22.5" customHeight="1">
      <c r="A864" s="45">
        <v>863.0</v>
      </c>
      <c r="B864" s="45" t="s">
        <v>237</v>
      </c>
      <c r="C864" s="47" t="b">
        <v>1</v>
      </c>
      <c r="D864" s="57"/>
      <c r="E864" s="50" t="s">
        <v>10364</v>
      </c>
      <c r="F864" s="50" t="s">
        <v>11537</v>
      </c>
      <c r="G864" s="50" t="s">
        <v>556</v>
      </c>
      <c r="H864" s="51" t="s">
        <v>11627</v>
      </c>
      <c r="I864" s="45" t="s">
        <v>16299</v>
      </c>
      <c r="K864" s="61" t="s">
        <v>4147</v>
      </c>
      <c r="L864" s="61" t="s">
        <v>4148</v>
      </c>
      <c r="S864" s="55"/>
      <c r="T864" s="57"/>
      <c r="U864" s="55"/>
      <c r="V864" s="55"/>
      <c r="W864" s="61" t="s">
        <v>4149</v>
      </c>
      <c r="X864" s="61" t="s">
        <v>4150</v>
      </c>
      <c r="Y864" s="145"/>
      <c r="Z864" s="166"/>
      <c r="AA864" s="166"/>
      <c r="AB864" s="166"/>
      <c r="AC864" s="166"/>
      <c r="AD864" s="166"/>
      <c r="AE864" s="166"/>
      <c r="AF864" s="166"/>
      <c r="AG864" s="166"/>
      <c r="AH864" s="166"/>
      <c r="AI864" s="166"/>
      <c r="AJ864" s="166"/>
      <c r="AK864" s="166"/>
      <c r="AL864" s="166"/>
      <c r="AM864" s="166"/>
      <c r="AN864" s="166"/>
      <c r="AO864" s="166"/>
      <c r="AP864" s="166"/>
      <c r="AQ864" s="166"/>
      <c r="AR864" s="166"/>
      <c r="AS864" s="166"/>
      <c r="AT864" s="166"/>
      <c r="AU864" s="166"/>
      <c r="AV864" s="166"/>
      <c r="AW864" s="166"/>
      <c r="AX864" s="166"/>
      <c r="AY864" s="166"/>
      <c r="AZ864" s="166"/>
      <c r="BA864" s="166"/>
      <c r="BB864" s="166"/>
      <c r="BC864" s="166"/>
      <c r="BD864" s="166"/>
      <c r="BE864" s="166"/>
      <c r="BF864" s="166"/>
      <c r="BG864" s="166"/>
      <c r="BH864" s="166"/>
      <c r="BI864" s="166"/>
      <c r="BJ864" s="166"/>
      <c r="BK864" s="166"/>
      <c r="BL864" s="166"/>
      <c r="BM864" s="166"/>
    </row>
    <row r="865" ht="22.5" customHeight="1">
      <c r="A865" s="45">
        <v>864.0</v>
      </c>
      <c r="B865" s="45" t="s">
        <v>237</v>
      </c>
      <c r="C865" s="47" t="b">
        <v>1</v>
      </c>
      <c r="D865" s="57"/>
      <c r="E865" s="50" t="s">
        <v>10364</v>
      </c>
      <c r="F865" s="50" t="s">
        <v>11537</v>
      </c>
      <c r="G865" s="50" t="s">
        <v>556</v>
      </c>
      <c r="H865" s="51" t="s">
        <v>11633</v>
      </c>
      <c r="I865" s="45" t="s">
        <v>11634</v>
      </c>
      <c r="K865" s="61" t="s">
        <v>4151</v>
      </c>
      <c r="L865" s="61" t="s">
        <v>4152</v>
      </c>
      <c r="S865" s="55"/>
      <c r="T865" s="57"/>
      <c r="U865" s="55"/>
      <c r="V865" s="55"/>
      <c r="W865" s="61" t="s">
        <v>4153</v>
      </c>
      <c r="X865" s="61" t="s">
        <v>4154</v>
      </c>
      <c r="Y865" s="61" t="s">
        <v>4155</v>
      </c>
      <c r="Z865" s="166"/>
      <c r="AA865" s="166"/>
      <c r="AB865" s="166"/>
      <c r="AC865" s="166"/>
      <c r="AD865" s="166"/>
      <c r="AE865" s="166"/>
      <c r="AF865" s="166"/>
      <c r="AG865" s="166"/>
      <c r="AH865" s="166"/>
      <c r="AI865" s="166"/>
      <c r="AJ865" s="166"/>
      <c r="AK865" s="166"/>
      <c r="AL865" s="166"/>
      <c r="AM865" s="166"/>
      <c r="AN865" s="166"/>
      <c r="AO865" s="166"/>
      <c r="AP865" s="166"/>
      <c r="AQ865" s="166"/>
      <c r="AR865" s="166"/>
      <c r="AS865" s="166"/>
      <c r="AT865" s="166"/>
      <c r="AU865" s="166"/>
      <c r="AV865" s="166"/>
      <c r="AW865" s="166"/>
      <c r="AX865" s="166"/>
      <c r="AY865" s="166"/>
      <c r="AZ865" s="166"/>
      <c r="BA865" s="166"/>
      <c r="BB865" s="166"/>
      <c r="BC865" s="166"/>
      <c r="BD865" s="166"/>
      <c r="BE865" s="166"/>
      <c r="BF865" s="166"/>
      <c r="BG865" s="166"/>
      <c r="BH865" s="166"/>
      <c r="BI865" s="166"/>
      <c r="BJ865" s="166"/>
      <c r="BK865" s="166"/>
      <c r="BL865" s="166"/>
      <c r="BM865" s="166"/>
    </row>
    <row r="866" ht="22.5" customHeight="1">
      <c r="A866" s="45">
        <v>865.0</v>
      </c>
      <c r="B866" s="45" t="s">
        <v>237</v>
      </c>
      <c r="C866" s="47" t="b">
        <v>1</v>
      </c>
      <c r="D866" s="57"/>
      <c r="E866" s="50" t="s">
        <v>10364</v>
      </c>
      <c r="F866" s="50" t="s">
        <v>11537</v>
      </c>
      <c r="G866" s="50" t="s">
        <v>556</v>
      </c>
      <c r="H866" s="51" t="s">
        <v>11640</v>
      </c>
      <c r="I866" s="45" t="s">
        <v>16300</v>
      </c>
      <c r="K866" s="61" t="s">
        <v>4156</v>
      </c>
      <c r="L866" s="61" t="s">
        <v>4157</v>
      </c>
      <c r="S866" s="55"/>
      <c r="T866" s="57"/>
      <c r="U866" s="55"/>
      <c r="V866" s="55"/>
      <c r="W866" s="61" t="s">
        <v>4158</v>
      </c>
      <c r="X866" s="61" t="s">
        <v>4159</v>
      </c>
      <c r="Y866" s="61" t="s">
        <v>4160</v>
      </c>
      <c r="Z866" s="166"/>
      <c r="AA866" s="166"/>
      <c r="AB866" s="166"/>
      <c r="AC866" s="166"/>
      <c r="AD866" s="166"/>
      <c r="AE866" s="166"/>
      <c r="AF866" s="166"/>
      <c r="AG866" s="166"/>
      <c r="AH866" s="166"/>
      <c r="AI866" s="166"/>
      <c r="AJ866" s="166"/>
      <c r="AK866" s="166"/>
      <c r="AL866" s="166"/>
      <c r="AM866" s="166"/>
      <c r="AN866" s="166"/>
      <c r="AO866" s="166"/>
      <c r="AP866" s="166"/>
      <c r="AQ866" s="166"/>
      <c r="AR866" s="166"/>
      <c r="AS866" s="166"/>
      <c r="AT866" s="166"/>
      <c r="AU866" s="166"/>
      <c r="AV866" s="166"/>
      <c r="AW866" s="166"/>
      <c r="AX866" s="166"/>
      <c r="AY866" s="166"/>
      <c r="AZ866" s="166"/>
      <c r="BA866" s="166"/>
      <c r="BB866" s="166"/>
      <c r="BC866" s="166"/>
      <c r="BD866" s="166"/>
      <c r="BE866" s="166"/>
      <c r="BF866" s="166"/>
      <c r="BG866" s="166"/>
      <c r="BH866" s="166"/>
      <c r="BI866" s="166"/>
      <c r="BJ866" s="166"/>
      <c r="BK866" s="166"/>
      <c r="BL866" s="166"/>
      <c r="BM866" s="166"/>
    </row>
    <row r="867" ht="22.5" customHeight="1">
      <c r="A867" s="45">
        <v>866.0</v>
      </c>
      <c r="B867" s="45" t="s">
        <v>237</v>
      </c>
      <c r="C867" s="47" t="b">
        <v>1</v>
      </c>
      <c r="D867" s="57"/>
      <c r="E867" s="50" t="s">
        <v>10364</v>
      </c>
      <c r="F867" s="50" t="s">
        <v>11537</v>
      </c>
      <c r="G867" s="50" t="s">
        <v>556</v>
      </c>
      <c r="H867" s="51" t="s">
        <v>11647</v>
      </c>
      <c r="I867" s="45" t="s">
        <v>16301</v>
      </c>
      <c r="K867" s="61" t="s">
        <v>4161</v>
      </c>
      <c r="L867" s="61" t="s">
        <v>4162</v>
      </c>
      <c r="S867" s="55"/>
      <c r="T867" s="57"/>
      <c r="U867" s="55"/>
      <c r="V867" s="55"/>
      <c r="W867" s="61" t="s">
        <v>4163</v>
      </c>
      <c r="X867" s="61" t="s">
        <v>4164</v>
      </c>
      <c r="Y867" s="145"/>
      <c r="Z867" s="166"/>
      <c r="AA867" s="166"/>
      <c r="AB867" s="166"/>
      <c r="AC867" s="166"/>
      <c r="AD867" s="166"/>
      <c r="AE867" s="166"/>
      <c r="AF867" s="166"/>
      <c r="AG867" s="166"/>
      <c r="AH867" s="166"/>
      <c r="AI867" s="166"/>
      <c r="AJ867" s="166"/>
      <c r="AK867" s="166"/>
      <c r="AL867" s="166"/>
      <c r="AM867" s="166"/>
      <c r="AN867" s="166"/>
      <c r="AO867" s="166"/>
      <c r="AP867" s="166"/>
      <c r="AQ867" s="166"/>
      <c r="AR867" s="166"/>
      <c r="AS867" s="166"/>
      <c r="AT867" s="166"/>
      <c r="AU867" s="166"/>
      <c r="AV867" s="166"/>
      <c r="AW867" s="166"/>
      <c r="AX867" s="166"/>
      <c r="AY867" s="166"/>
      <c r="AZ867" s="166"/>
      <c r="BA867" s="166"/>
      <c r="BB867" s="166"/>
      <c r="BC867" s="166"/>
      <c r="BD867" s="166"/>
      <c r="BE867" s="166"/>
      <c r="BF867" s="166"/>
      <c r="BG867" s="166"/>
      <c r="BH867" s="166"/>
      <c r="BI867" s="166"/>
      <c r="BJ867" s="166"/>
      <c r="BK867" s="166"/>
      <c r="BL867" s="166"/>
      <c r="BM867" s="166"/>
    </row>
    <row r="868" ht="22.5" customHeight="1">
      <c r="A868" s="45">
        <v>867.0</v>
      </c>
      <c r="B868" s="45" t="s">
        <v>237</v>
      </c>
      <c r="C868" s="47" t="b">
        <v>1</v>
      </c>
      <c r="D868" s="57"/>
      <c r="E868" s="50" t="s">
        <v>10364</v>
      </c>
      <c r="F868" s="50" t="s">
        <v>11537</v>
      </c>
      <c r="G868" s="50" t="s">
        <v>556</v>
      </c>
      <c r="H868" s="51" t="s">
        <v>11653</v>
      </c>
      <c r="I868" s="45" t="s">
        <v>11654</v>
      </c>
      <c r="K868" s="61" t="s">
        <v>4165</v>
      </c>
      <c r="L868" s="61" t="s">
        <v>4166</v>
      </c>
      <c r="S868" s="55"/>
      <c r="T868" s="57"/>
      <c r="U868" s="55"/>
      <c r="V868" s="55"/>
      <c r="W868" s="61" t="s">
        <v>4167</v>
      </c>
      <c r="X868" s="61" t="s">
        <v>4168</v>
      </c>
      <c r="Y868" s="61" t="s">
        <v>4169</v>
      </c>
      <c r="Z868" s="166"/>
      <c r="AA868" s="166"/>
      <c r="AB868" s="166"/>
      <c r="AC868" s="166"/>
      <c r="AD868" s="166"/>
      <c r="AE868" s="166"/>
      <c r="AF868" s="166"/>
      <c r="AG868" s="166"/>
      <c r="AH868" s="166"/>
      <c r="AI868" s="166"/>
      <c r="AJ868" s="166"/>
      <c r="AK868" s="166"/>
      <c r="AL868" s="166"/>
      <c r="AM868" s="166"/>
      <c r="AN868" s="166"/>
      <c r="AO868" s="166"/>
      <c r="AP868" s="166"/>
      <c r="AQ868" s="166"/>
      <c r="AR868" s="166"/>
      <c r="AS868" s="166"/>
      <c r="AT868" s="166"/>
      <c r="AU868" s="166"/>
      <c r="AV868" s="166"/>
      <c r="AW868" s="166"/>
      <c r="AX868" s="166"/>
      <c r="AY868" s="166"/>
      <c r="AZ868" s="166"/>
      <c r="BA868" s="166"/>
      <c r="BB868" s="166"/>
      <c r="BC868" s="166"/>
      <c r="BD868" s="166"/>
      <c r="BE868" s="166"/>
      <c r="BF868" s="166"/>
      <c r="BG868" s="166"/>
      <c r="BH868" s="166"/>
      <c r="BI868" s="166"/>
      <c r="BJ868" s="166"/>
      <c r="BK868" s="166"/>
      <c r="BL868" s="166"/>
      <c r="BM868" s="166"/>
    </row>
    <row r="869" ht="22.5" customHeight="1">
      <c r="A869" s="45">
        <v>868.0</v>
      </c>
      <c r="B869" s="45" t="s">
        <v>237</v>
      </c>
      <c r="C869" s="47" t="b">
        <v>1</v>
      </c>
      <c r="D869" s="57"/>
      <c r="E869" s="50" t="s">
        <v>10364</v>
      </c>
      <c r="F869" s="50" t="s">
        <v>11660</v>
      </c>
      <c r="G869" s="50" t="s">
        <v>1823</v>
      </c>
      <c r="H869" s="51" t="s">
        <v>11661</v>
      </c>
      <c r="I869" s="45" t="s">
        <v>16302</v>
      </c>
      <c r="K869" s="61" t="s">
        <v>4170</v>
      </c>
      <c r="L869" s="61" t="s">
        <v>4171</v>
      </c>
      <c r="S869" s="55"/>
      <c r="T869" s="57"/>
      <c r="U869" s="55"/>
      <c r="V869" s="55"/>
      <c r="W869" s="61" t="s">
        <v>4172</v>
      </c>
      <c r="X869" s="61" t="s">
        <v>4173</v>
      </c>
      <c r="Y869" s="61" t="s">
        <v>4174</v>
      </c>
      <c r="Z869" s="166"/>
      <c r="AA869" s="166"/>
      <c r="AB869" s="166"/>
      <c r="AC869" s="166"/>
      <c r="AD869" s="166"/>
      <c r="AE869" s="166"/>
      <c r="AF869" s="166"/>
      <c r="AG869" s="166"/>
      <c r="AH869" s="166"/>
      <c r="AI869" s="166"/>
      <c r="AJ869" s="166"/>
      <c r="AK869" s="166"/>
      <c r="AL869" s="166"/>
      <c r="AM869" s="166"/>
      <c r="AN869" s="166"/>
      <c r="AO869" s="166"/>
      <c r="AP869" s="166"/>
      <c r="AQ869" s="166"/>
      <c r="AR869" s="166"/>
      <c r="AS869" s="166"/>
      <c r="AT869" s="166"/>
      <c r="AU869" s="166"/>
      <c r="AV869" s="166"/>
      <c r="AW869" s="166"/>
      <c r="AX869" s="166"/>
      <c r="AY869" s="166"/>
      <c r="AZ869" s="166"/>
      <c r="BA869" s="166"/>
      <c r="BB869" s="166"/>
      <c r="BC869" s="166"/>
      <c r="BD869" s="166"/>
      <c r="BE869" s="166"/>
      <c r="BF869" s="166"/>
      <c r="BG869" s="166"/>
      <c r="BH869" s="166"/>
      <c r="BI869" s="166"/>
      <c r="BJ869" s="166"/>
      <c r="BK869" s="166"/>
      <c r="BL869" s="166"/>
      <c r="BM869" s="166"/>
    </row>
    <row r="870" ht="22.5" customHeight="1">
      <c r="A870" s="45">
        <v>869.0</v>
      </c>
      <c r="B870" s="45" t="s">
        <v>237</v>
      </c>
      <c r="C870" s="47" t="b">
        <v>1</v>
      </c>
      <c r="D870" s="57"/>
      <c r="E870" s="50" t="s">
        <v>10364</v>
      </c>
      <c r="F870" s="50" t="s">
        <v>11660</v>
      </c>
      <c r="G870" s="50" t="s">
        <v>1866</v>
      </c>
      <c r="H870" s="51" t="s">
        <v>11668</v>
      </c>
      <c r="I870" s="45" t="s">
        <v>16303</v>
      </c>
      <c r="K870" s="61" t="s">
        <v>4175</v>
      </c>
      <c r="L870" s="61" t="s">
        <v>4176</v>
      </c>
      <c r="S870" s="55"/>
      <c r="T870" s="57"/>
      <c r="U870" s="55"/>
      <c r="V870" s="55"/>
      <c r="W870" s="61" t="s">
        <v>4177</v>
      </c>
      <c r="X870" s="61" t="s">
        <v>4178</v>
      </c>
      <c r="Y870" s="153"/>
      <c r="Z870" s="166"/>
      <c r="AA870" s="166"/>
      <c r="AB870" s="166"/>
      <c r="AC870" s="166"/>
      <c r="AD870" s="166"/>
      <c r="AE870" s="166"/>
      <c r="AF870" s="166"/>
      <c r="AG870" s="166"/>
      <c r="AH870" s="166"/>
      <c r="AI870" s="166"/>
      <c r="AJ870" s="166"/>
      <c r="AK870" s="166"/>
      <c r="AL870" s="166"/>
      <c r="AM870" s="166"/>
      <c r="AN870" s="166"/>
      <c r="AO870" s="166"/>
      <c r="AP870" s="166"/>
      <c r="AQ870" s="166"/>
      <c r="AR870" s="166"/>
      <c r="AS870" s="166"/>
      <c r="AT870" s="166"/>
      <c r="AU870" s="166"/>
      <c r="AV870" s="166"/>
      <c r="AW870" s="166"/>
      <c r="AX870" s="166"/>
      <c r="AY870" s="166"/>
      <c r="AZ870" s="166"/>
      <c r="BA870" s="166"/>
      <c r="BB870" s="166"/>
      <c r="BC870" s="166"/>
      <c r="BD870" s="166"/>
      <c r="BE870" s="166"/>
      <c r="BF870" s="166"/>
      <c r="BG870" s="166"/>
      <c r="BH870" s="166"/>
      <c r="BI870" s="166"/>
      <c r="BJ870" s="166"/>
      <c r="BK870" s="166"/>
      <c r="BL870" s="166"/>
      <c r="BM870" s="166"/>
    </row>
    <row r="871" ht="22.5" customHeight="1">
      <c r="A871" s="45">
        <v>870.0</v>
      </c>
      <c r="B871" s="45" t="s">
        <v>237</v>
      </c>
      <c r="C871" s="47" t="b">
        <v>1</v>
      </c>
      <c r="D871" s="57"/>
      <c r="E871" s="50" t="s">
        <v>10364</v>
      </c>
      <c r="F871" s="50" t="s">
        <v>11660</v>
      </c>
      <c r="G871" s="50" t="s">
        <v>2747</v>
      </c>
      <c r="H871" s="51" t="s">
        <v>16304</v>
      </c>
      <c r="I871" s="45" t="s">
        <v>11675</v>
      </c>
      <c r="K871" s="61" t="s">
        <v>4179</v>
      </c>
      <c r="L871" s="61" t="s">
        <v>4180</v>
      </c>
      <c r="S871" s="55"/>
      <c r="T871" s="57"/>
      <c r="U871" s="55"/>
      <c r="V871" s="55"/>
      <c r="W871" s="61" t="s">
        <v>4181</v>
      </c>
      <c r="X871" s="61" t="s">
        <v>4182</v>
      </c>
      <c r="Y871" s="61" t="s">
        <v>4183</v>
      </c>
      <c r="Z871" s="166"/>
      <c r="AA871" s="166"/>
      <c r="AB871" s="166"/>
      <c r="AC871" s="166"/>
      <c r="AD871" s="166"/>
      <c r="AE871" s="166"/>
      <c r="AF871" s="166"/>
      <c r="AG871" s="166"/>
      <c r="AH871" s="166"/>
      <c r="AI871" s="166"/>
      <c r="AJ871" s="166"/>
      <c r="AK871" s="166"/>
      <c r="AL871" s="166"/>
      <c r="AM871" s="166"/>
      <c r="AN871" s="166"/>
      <c r="AO871" s="166"/>
      <c r="AP871" s="166"/>
      <c r="AQ871" s="166"/>
      <c r="AR871" s="166"/>
      <c r="AS871" s="166"/>
      <c r="AT871" s="166"/>
      <c r="AU871" s="166"/>
      <c r="AV871" s="166"/>
      <c r="AW871" s="166"/>
      <c r="AX871" s="166"/>
      <c r="AY871" s="166"/>
      <c r="AZ871" s="166"/>
      <c r="BA871" s="166"/>
      <c r="BB871" s="166"/>
      <c r="BC871" s="166"/>
      <c r="BD871" s="166"/>
      <c r="BE871" s="166"/>
      <c r="BF871" s="166"/>
      <c r="BG871" s="166"/>
      <c r="BH871" s="166"/>
      <c r="BI871" s="166"/>
      <c r="BJ871" s="166"/>
      <c r="BK871" s="166"/>
      <c r="BL871" s="166"/>
      <c r="BM871" s="166"/>
    </row>
    <row r="872" ht="22.5" customHeight="1">
      <c r="A872" s="45">
        <v>871.0</v>
      </c>
      <c r="B872" s="45" t="s">
        <v>237</v>
      </c>
      <c r="C872" s="47" t="b">
        <v>1</v>
      </c>
      <c r="D872" s="57"/>
      <c r="E872" s="50" t="s">
        <v>10364</v>
      </c>
      <c r="F872" s="50" t="s">
        <v>11660</v>
      </c>
      <c r="G872" s="50" t="s">
        <v>2747</v>
      </c>
      <c r="H872" s="51" t="s">
        <v>11681</v>
      </c>
      <c r="I872" s="45" t="s">
        <v>11675</v>
      </c>
      <c r="K872" s="61" t="s">
        <v>4184</v>
      </c>
      <c r="L872" s="61" t="s">
        <v>4185</v>
      </c>
      <c r="S872" s="55"/>
      <c r="T872" s="57"/>
      <c r="U872" s="55"/>
      <c r="V872" s="55"/>
      <c r="W872" s="61" t="s">
        <v>4186</v>
      </c>
      <c r="X872" s="61" t="s">
        <v>4187</v>
      </c>
      <c r="Y872" s="61" t="s">
        <v>4188</v>
      </c>
      <c r="Z872" s="166"/>
      <c r="AA872" s="166"/>
      <c r="AB872" s="166"/>
      <c r="AC872" s="166"/>
      <c r="AD872" s="166"/>
      <c r="AE872" s="166"/>
      <c r="AF872" s="166"/>
      <c r="AG872" s="166"/>
      <c r="AH872" s="166"/>
      <c r="AI872" s="166"/>
      <c r="AJ872" s="166"/>
      <c r="AK872" s="166"/>
      <c r="AL872" s="166"/>
      <c r="AM872" s="166"/>
      <c r="AN872" s="166"/>
      <c r="AO872" s="166"/>
      <c r="AP872" s="166"/>
      <c r="AQ872" s="166"/>
      <c r="AR872" s="166"/>
      <c r="AS872" s="166"/>
      <c r="AT872" s="166"/>
      <c r="AU872" s="166"/>
      <c r="AV872" s="166"/>
      <c r="AW872" s="166"/>
      <c r="AX872" s="166"/>
      <c r="AY872" s="166"/>
      <c r="AZ872" s="166"/>
      <c r="BA872" s="166"/>
      <c r="BB872" s="166"/>
      <c r="BC872" s="166"/>
      <c r="BD872" s="166"/>
      <c r="BE872" s="166"/>
      <c r="BF872" s="166"/>
      <c r="BG872" s="166"/>
      <c r="BH872" s="166"/>
      <c r="BI872" s="166"/>
      <c r="BJ872" s="166"/>
      <c r="BK872" s="166"/>
      <c r="BL872" s="166"/>
      <c r="BM872" s="166"/>
    </row>
    <row r="873" ht="22.5" customHeight="1">
      <c r="A873" s="45">
        <v>872.0</v>
      </c>
      <c r="B873" s="45" t="s">
        <v>237</v>
      </c>
      <c r="C873" s="47" t="b">
        <v>1</v>
      </c>
      <c r="D873" s="57"/>
      <c r="E873" s="50" t="s">
        <v>10364</v>
      </c>
      <c r="F873" s="50" t="s">
        <v>11660</v>
      </c>
      <c r="G873" s="50" t="s">
        <v>489</v>
      </c>
      <c r="H873" s="51" t="s">
        <v>11688</v>
      </c>
      <c r="I873" s="45" t="s">
        <v>16305</v>
      </c>
      <c r="K873" s="61" t="s">
        <v>4189</v>
      </c>
      <c r="L873" s="61" t="s">
        <v>4190</v>
      </c>
      <c r="S873" s="55"/>
      <c r="T873" s="57"/>
      <c r="U873" s="55"/>
      <c r="V873" s="55"/>
      <c r="W873" s="61" t="s">
        <v>4191</v>
      </c>
      <c r="X873" s="61" t="s">
        <v>4192</v>
      </c>
      <c r="Y873" s="153"/>
      <c r="Z873" s="166"/>
      <c r="AA873" s="166"/>
      <c r="AB873" s="166"/>
      <c r="AC873" s="166"/>
      <c r="AD873" s="166"/>
      <c r="AE873" s="166"/>
      <c r="AF873" s="166"/>
      <c r="AG873" s="166"/>
      <c r="AH873" s="166"/>
      <c r="AI873" s="166"/>
      <c r="AJ873" s="166"/>
      <c r="AK873" s="166"/>
      <c r="AL873" s="166"/>
      <c r="AM873" s="166"/>
      <c r="AN873" s="166"/>
      <c r="AO873" s="166"/>
      <c r="AP873" s="166"/>
      <c r="AQ873" s="166"/>
      <c r="AR873" s="166"/>
      <c r="AS873" s="166"/>
      <c r="AT873" s="166"/>
      <c r="AU873" s="166"/>
      <c r="AV873" s="166"/>
      <c r="AW873" s="166"/>
      <c r="AX873" s="166"/>
      <c r="AY873" s="166"/>
      <c r="AZ873" s="166"/>
      <c r="BA873" s="166"/>
      <c r="BB873" s="166"/>
      <c r="BC873" s="166"/>
      <c r="BD873" s="166"/>
      <c r="BE873" s="166"/>
      <c r="BF873" s="166"/>
      <c r="BG873" s="166"/>
      <c r="BH873" s="166"/>
      <c r="BI873" s="166"/>
      <c r="BJ873" s="166"/>
      <c r="BK873" s="166"/>
      <c r="BL873" s="166"/>
      <c r="BM873" s="166"/>
    </row>
    <row r="874" ht="22.5" customHeight="1">
      <c r="A874" s="45">
        <v>873.0</v>
      </c>
      <c r="B874" s="45" t="s">
        <v>237</v>
      </c>
      <c r="C874" s="47" t="b">
        <v>1</v>
      </c>
      <c r="D874" s="57"/>
      <c r="E874" s="50" t="s">
        <v>10364</v>
      </c>
      <c r="F874" s="50" t="s">
        <v>11660</v>
      </c>
      <c r="G874" s="50" t="s">
        <v>1399</v>
      </c>
      <c r="H874" s="51" t="s">
        <v>11696</v>
      </c>
      <c r="I874" s="45" t="s">
        <v>11697</v>
      </c>
      <c r="K874" s="61" t="s">
        <v>4193</v>
      </c>
      <c r="L874" s="61" t="s">
        <v>4194</v>
      </c>
      <c r="S874" s="55"/>
      <c r="T874" s="57"/>
      <c r="U874" s="55"/>
      <c r="V874" s="55"/>
      <c r="W874" s="61" t="s">
        <v>4195</v>
      </c>
      <c r="X874" s="61" t="s">
        <v>4196</v>
      </c>
      <c r="Y874" s="61" t="s">
        <v>4197</v>
      </c>
      <c r="Z874" s="166"/>
      <c r="AA874" s="166"/>
      <c r="AB874" s="166"/>
      <c r="AC874" s="166"/>
      <c r="AD874" s="166"/>
      <c r="AE874" s="166"/>
      <c r="AF874" s="166"/>
      <c r="AG874" s="166"/>
      <c r="AH874" s="166"/>
      <c r="AI874" s="166"/>
      <c r="AJ874" s="166"/>
      <c r="AK874" s="166"/>
      <c r="AL874" s="166"/>
      <c r="AM874" s="166"/>
      <c r="AN874" s="166"/>
      <c r="AO874" s="166"/>
      <c r="AP874" s="166"/>
      <c r="AQ874" s="166"/>
      <c r="AR874" s="166"/>
      <c r="AS874" s="166"/>
      <c r="AT874" s="166"/>
      <c r="AU874" s="166"/>
      <c r="AV874" s="166"/>
      <c r="AW874" s="166"/>
      <c r="AX874" s="166"/>
      <c r="AY874" s="166"/>
      <c r="AZ874" s="166"/>
      <c r="BA874" s="166"/>
      <c r="BB874" s="166"/>
      <c r="BC874" s="166"/>
      <c r="BD874" s="166"/>
      <c r="BE874" s="166"/>
      <c r="BF874" s="166"/>
      <c r="BG874" s="166"/>
      <c r="BH874" s="166"/>
      <c r="BI874" s="166"/>
      <c r="BJ874" s="166"/>
      <c r="BK874" s="166"/>
      <c r="BL874" s="166"/>
      <c r="BM874" s="166"/>
    </row>
    <row r="875" ht="22.5" customHeight="1">
      <c r="A875" s="45">
        <v>874.0</v>
      </c>
      <c r="B875" s="45" t="s">
        <v>237</v>
      </c>
      <c r="C875" s="47" t="b">
        <v>1</v>
      </c>
      <c r="D875" s="57"/>
      <c r="E875" s="50" t="s">
        <v>10364</v>
      </c>
      <c r="F875" s="50" t="s">
        <v>11660</v>
      </c>
      <c r="G875" s="50" t="s">
        <v>1446</v>
      </c>
      <c r="H875" s="51" t="s">
        <v>11703</v>
      </c>
      <c r="I875" s="45" t="s">
        <v>15801</v>
      </c>
      <c r="K875" s="61" t="s">
        <v>4198</v>
      </c>
      <c r="L875" s="61" t="s">
        <v>4199</v>
      </c>
      <c r="S875" s="55"/>
      <c r="T875" s="57"/>
      <c r="U875" s="55"/>
      <c r="V875" s="55"/>
      <c r="W875" s="61" t="s">
        <v>4200</v>
      </c>
      <c r="X875" s="61" t="s">
        <v>4201</v>
      </c>
      <c r="Y875" s="61" t="s">
        <v>4202</v>
      </c>
      <c r="Z875" s="166"/>
      <c r="AA875" s="166"/>
      <c r="AB875" s="166"/>
      <c r="AC875" s="166"/>
      <c r="AD875" s="166"/>
      <c r="AE875" s="166"/>
      <c r="AF875" s="166"/>
      <c r="AG875" s="166"/>
      <c r="AH875" s="166"/>
      <c r="AI875" s="166"/>
      <c r="AJ875" s="166"/>
      <c r="AK875" s="166"/>
      <c r="AL875" s="166"/>
      <c r="AM875" s="166"/>
      <c r="AN875" s="166"/>
      <c r="AO875" s="166"/>
      <c r="AP875" s="166"/>
      <c r="AQ875" s="166"/>
      <c r="AR875" s="166"/>
      <c r="AS875" s="166"/>
      <c r="AT875" s="166"/>
      <c r="AU875" s="166"/>
      <c r="AV875" s="166"/>
      <c r="AW875" s="166"/>
      <c r="AX875" s="166"/>
      <c r="AY875" s="166"/>
      <c r="AZ875" s="166"/>
      <c r="BA875" s="166"/>
      <c r="BB875" s="166"/>
      <c r="BC875" s="166"/>
      <c r="BD875" s="166"/>
      <c r="BE875" s="166"/>
      <c r="BF875" s="166"/>
      <c r="BG875" s="166"/>
      <c r="BH875" s="166"/>
      <c r="BI875" s="166"/>
      <c r="BJ875" s="166"/>
      <c r="BK875" s="166"/>
      <c r="BL875" s="166"/>
      <c r="BM875" s="166"/>
    </row>
    <row r="876" ht="22.5" customHeight="1">
      <c r="A876" s="45">
        <v>875.0</v>
      </c>
      <c r="B876" s="45" t="s">
        <v>237</v>
      </c>
      <c r="C876" s="47" t="b">
        <v>1</v>
      </c>
      <c r="D876" s="57"/>
      <c r="E876" s="50" t="s">
        <v>10364</v>
      </c>
      <c r="F876" s="50" t="s">
        <v>11710</v>
      </c>
      <c r="G876" s="50" t="s">
        <v>1772</v>
      </c>
      <c r="H876" s="51" t="s">
        <v>11711</v>
      </c>
      <c r="I876" s="45" t="s">
        <v>16306</v>
      </c>
      <c r="K876" s="61" t="s">
        <v>4203</v>
      </c>
      <c r="L876" s="61" t="s">
        <v>4204</v>
      </c>
      <c r="S876" s="55"/>
      <c r="T876" s="57"/>
      <c r="U876" s="55"/>
      <c r="V876" s="55"/>
      <c r="W876" s="61" t="s">
        <v>4206</v>
      </c>
      <c r="X876" s="61" t="s">
        <v>4207</v>
      </c>
      <c r="Y876" s="153"/>
      <c r="Z876" s="166"/>
      <c r="AA876" s="166"/>
      <c r="AB876" s="166"/>
      <c r="AC876" s="166"/>
      <c r="AD876" s="166"/>
      <c r="AE876" s="166"/>
      <c r="AF876" s="166"/>
      <c r="AG876" s="166"/>
      <c r="AH876" s="166"/>
      <c r="AI876" s="166"/>
      <c r="AJ876" s="166"/>
      <c r="AK876" s="166"/>
      <c r="AL876" s="166"/>
      <c r="AM876" s="166"/>
      <c r="AN876" s="166"/>
      <c r="AO876" s="166"/>
      <c r="AP876" s="166"/>
      <c r="AQ876" s="166"/>
      <c r="AR876" s="166"/>
      <c r="AS876" s="166"/>
      <c r="AT876" s="166"/>
      <c r="AU876" s="166"/>
      <c r="AV876" s="166"/>
      <c r="AW876" s="166"/>
      <c r="AX876" s="166"/>
      <c r="AY876" s="166"/>
      <c r="AZ876" s="166"/>
      <c r="BA876" s="166"/>
      <c r="BB876" s="166"/>
      <c r="BC876" s="166"/>
      <c r="BD876" s="166"/>
      <c r="BE876" s="166"/>
      <c r="BF876" s="166"/>
      <c r="BG876" s="166"/>
      <c r="BH876" s="166"/>
      <c r="BI876" s="166"/>
      <c r="BJ876" s="166"/>
      <c r="BK876" s="166"/>
      <c r="BL876" s="166"/>
      <c r="BM876" s="166"/>
    </row>
    <row r="877" ht="22.5" customHeight="1">
      <c r="A877" s="45">
        <v>876.0</v>
      </c>
      <c r="B877" s="45" t="s">
        <v>237</v>
      </c>
      <c r="C877" s="47" t="b">
        <v>1</v>
      </c>
      <c r="D877" s="57"/>
      <c r="E877" s="50" t="s">
        <v>10364</v>
      </c>
      <c r="F877" s="50" t="s">
        <v>11710</v>
      </c>
      <c r="G877" s="50" t="s">
        <v>1772</v>
      </c>
      <c r="H877" s="51" t="s">
        <v>11716</v>
      </c>
      <c r="I877" s="45" t="s">
        <v>11717</v>
      </c>
      <c r="K877" s="61" t="s">
        <v>4209</v>
      </c>
      <c r="L877" s="61" t="s">
        <v>4210</v>
      </c>
      <c r="S877" s="55"/>
      <c r="T877" s="57"/>
      <c r="U877" s="55"/>
      <c r="V877" s="55"/>
      <c r="W877" s="61" t="s">
        <v>4211</v>
      </c>
      <c r="X877" s="61" t="s">
        <v>4212</v>
      </c>
      <c r="Y877" s="61" t="s">
        <v>4213</v>
      </c>
      <c r="Z877" s="166"/>
      <c r="AA877" s="166"/>
      <c r="AB877" s="166"/>
      <c r="AC877" s="166"/>
      <c r="AD877" s="166"/>
      <c r="AE877" s="166"/>
      <c r="AF877" s="166"/>
      <c r="AG877" s="166"/>
      <c r="AH877" s="166"/>
      <c r="AI877" s="166"/>
      <c r="AJ877" s="166"/>
      <c r="AK877" s="166"/>
      <c r="AL877" s="166"/>
      <c r="AM877" s="166"/>
      <c r="AN877" s="166"/>
      <c r="AO877" s="166"/>
      <c r="AP877" s="166"/>
      <c r="AQ877" s="166"/>
      <c r="AR877" s="166"/>
      <c r="AS877" s="166"/>
      <c r="AT877" s="166"/>
      <c r="AU877" s="166"/>
      <c r="AV877" s="166"/>
      <c r="AW877" s="166"/>
      <c r="AX877" s="166"/>
      <c r="AY877" s="166"/>
      <c r="AZ877" s="166"/>
      <c r="BA877" s="166"/>
      <c r="BB877" s="166"/>
      <c r="BC877" s="166"/>
      <c r="BD877" s="166"/>
      <c r="BE877" s="166"/>
      <c r="BF877" s="166"/>
      <c r="BG877" s="166"/>
      <c r="BH877" s="166"/>
      <c r="BI877" s="166"/>
      <c r="BJ877" s="166"/>
      <c r="BK877" s="166"/>
      <c r="BL877" s="166"/>
      <c r="BM877" s="166"/>
    </row>
    <row r="878" ht="22.5" customHeight="1">
      <c r="A878" s="45">
        <v>877.0</v>
      </c>
      <c r="B878" s="45" t="s">
        <v>237</v>
      </c>
      <c r="C878" s="47" t="b">
        <v>1</v>
      </c>
      <c r="D878" s="57"/>
      <c r="E878" s="50" t="s">
        <v>10364</v>
      </c>
      <c r="F878" s="50" t="s">
        <v>11710</v>
      </c>
      <c r="G878" s="50" t="s">
        <v>1823</v>
      </c>
      <c r="H878" s="51" t="s">
        <v>11723</v>
      </c>
      <c r="I878" s="45" t="s">
        <v>16307</v>
      </c>
      <c r="K878" s="61" t="s">
        <v>4214</v>
      </c>
      <c r="L878" s="61" t="s">
        <v>4215</v>
      </c>
      <c r="S878" s="55"/>
      <c r="T878" s="57"/>
      <c r="U878" s="55"/>
      <c r="V878" s="55"/>
      <c r="W878" s="61" t="s">
        <v>4216</v>
      </c>
      <c r="X878" s="61" t="s">
        <v>4217</v>
      </c>
      <c r="Y878" s="61" t="s">
        <v>4218</v>
      </c>
      <c r="Z878" s="166"/>
      <c r="AA878" s="166"/>
      <c r="AB878" s="166"/>
      <c r="AC878" s="166"/>
      <c r="AD878" s="166"/>
      <c r="AE878" s="166"/>
      <c r="AF878" s="166"/>
      <c r="AG878" s="166"/>
      <c r="AH878" s="166"/>
      <c r="AI878" s="166"/>
      <c r="AJ878" s="166"/>
      <c r="AK878" s="166"/>
      <c r="AL878" s="166"/>
      <c r="AM878" s="166"/>
      <c r="AN878" s="166"/>
      <c r="AO878" s="166"/>
      <c r="AP878" s="166"/>
      <c r="AQ878" s="166"/>
      <c r="AR878" s="166"/>
      <c r="AS878" s="166"/>
      <c r="AT878" s="166"/>
      <c r="AU878" s="166"/>
      <c r="AV878" s="166"/>
      <c r="AW878" s="166"/>
      <c r="AX878" s="166"/>
      <c r="AY878" s="166"/>
      <c r="AZ878" s="166"/>
      <c r="BA878" s="166"/>
      <c r="BB878" s="166"/>
      <c r="BC878" s="166"/>
      <c r="BD878" s="166"/>
      <c r="BE878" s="166"/>
      <c r="BF878" s="166"/>
      <c r="BG878" s="166"/>
      <c r="BH878" s="166"/>
      <c r="BI878" s="166"/>
      <c r="BJ878" s="166"/>
      <c r="BK878" s="166"/>
      <c r="BL878" s="166"/>
      <c r="BM878" s="166"/>
    </row>
    <row r="879" ht="22.5" customHeight="1">
      <c r="A879" s="45">
        <v>878.0</v>
      </c>
      <c r="B879" s="45" t="s">
        <v>237</v>
      </c>
      <c r="C879" s="47" t="b">
        <v>1</v>
      </c>
      <c r="D879" s="57"/>
      <c r="E879" s="50" t="s">
        <v>10364</v>
      </c>
      <c r="F879" s="50" t="s">
        <v>11710</v>
      </c>
      <c r="G879" s="50" t="s">
        <v>1823</v>
      </c>
      <c r="H879" s="51" t="s">
        <v>11730</v>
      </c>
      <c r="I879" s="45" t="s">
        <v>16308</v>
      </c>
      <c r="K879" s="61" t="s">
        <v>4219</v>
      </c>
      <c r="L879" s="61" t="s">
        <v>4220</v>
      </c>
      <c r="S879" s="55"/>
      <c r="T879" s="57"/>
      <c r="U879" s="55"/>
      <c r="V879" s="55"/>
      <c r="W879" s="61" t="s">
        <v>4221</v>
      </c>
      <c r="X879" s="61" t="s">
        <v>4222</v>
      </c>
      <c r="Y879" s="61" t="s">
        <v>4223</v>
      </c>
      <c r="Z879" s="166"/>
      <c r="AA879" s="166"/>
      <c r="AB879" s="166"/>
      <c r="AC879" s="166"/>
      <c r="AD879" s="166"/>
      <c r="AE879" s="166"/>
      <c r="AF879" s="166"/>
      <c r="AG879" s="166"/>
      <c r="AH879" s="166"/>
      <c r="AI879" s="166"/>
      <c r="AJ879" s="166"/>
      <c r="AK879" s="166"/>
      <c r="AL879" s="166"/>
      <c r="AM879" s="166"/>
      <c r="AN879" s="166"/>
      <c r="AO879" s="166"/>
      <c r="AP879" s="166"/>
      <c r="AQ879" s="166"/>
      <c r="AR879" s="166"/>
      <c r="AS879" s="166"/>
      <c r="AT879" s="166"/>
      <c r="AU879" s="166"/>
      <c r="AV879" s="166"/>
      <c r="AW879" s="166"/>
      <c r="AX879" s="166"/>
      <c r="AY879" s="166"/>
      <c r="AZ879" s="166"/>
      <c r="BA879" s="166"/>
      <c r="BB879" s="166"/>
      <c r="BC879" s="166"/>
      <c r="BD879" s="166"/>
      <c r="BE879" s="166"/>
      <c r="BF879" s="166"/>
      <c r="BG879" s="166"/>
      <c r="BH879" s="166"/>
      <c r="BI879" s="166"/>
      <c r="BJ879" s="166"/>
      <c r="BK879" s="166"/>
      <c r="BL879" s="166"/>
      <c r="BM879" s="166"/>
    </row>
    <row r="880" ht="22.5" customHeight="1">
      <c r="A880" s="45">
        <v>879.0</v>
      </c>
      <c r="B880" s="45" t="s">
        <v>237</v>
      </c>
      <c r="C880" s="47" t="b">
        <v>1</v>
      </c>
      <c r="D880" s="57"/>
      <c r="E880" s="50" t="s">
        <v>10364</v>
      </c>
      <c r="F880" s="50" t="s">
        <v>11710</v>
      </c>
      <c r="G880" s="50" t="s">
        <v>1866</v>
      </c>
      <c r="H880" s="51" t="s">
        <v>11737</v>
      </c>
      <c r="I880" s="45" t="s">
        <v>11738</v>
      </c>
      <c r="K880" s="61" t="s">
        <v>4224</v>
      </c>
      <c r="L880" s="61" t="s">
        <v>4225</v>
      </c>
      <c r="S880" s="55"/>
      <c r="T880" s="57"/>
      <c r="U880" s="55"/>
      <c r="V880" s="55"/>
      <c r="W880" s="61" t="s">
        <v>4226</v>
      </c>
      <c r="X880" s="61" t="s">
        <v>4227</v>
      </c>
      <c r="Y880" s="61" t="s">
        <v>4228</v>
      </c>
      <c r="Z880" s="166"/>
      <c r="AA880" s="166"/>
      <c r="AB880" s="166"/>
      <c r="AC880" s="166"/>
      <c r="AD880" s="166"/>
      <c r="AE880" s="166"/>
      <c r="AF880" s="166"/>
      <c r="AG880" s="166"/>
      <c r="AH880" s="166"/>
      <c r="AI880" s="166"/>
      <c r="AJ880" s="166"/>
      <c r="AK880" s="166"/>
      <c r="AL880" s="166"/>
      <c r="AM880" s="166"/>
      <c r="AN880" s="166"/>
      <c r="AO880" s="166"/>
      <c r="AP880" s="166"/>
      <c r="AQ880" s="166"/>
      <c r="AR880" s="166"/>
      <c r="AS880" s="166"/>
      <c r="AT880" s="166"/>
      <c r="AU880" s="166"/>
      <c r="AV880" s="166"/>
      <c r="AW880" s="166"/>
      <c r="AX880" s="166"/>
      <c r="AY880" s="166"/>
      <c r="AZ880" s="166"/>
      <c r="BA880" s="166"/>
      <c r="BB880" s="166"/>
      <c r="BC880" s="166"/>
      <c r="BD880" s="166"/>
      <c r="BE880" s="166"/>
      <c r="BF880" s="166"/>
      <c r="BG880" s="166"/>
      <c r="BH880" s="166"/>
      <c r="BI880" s="166"/>
      <c r="BJ880" s="166"/>
      <c r="BK880" s="166"/>
      <c r="BL880" s="166"/>
      <c r="BM880" s="166"/>
    </row>
    <row r="881" ht="22.5" customHeight="1">
      <c r="A881" s="45">
        <v>880.0</v>
      </c>
      <c r="B881" s="45" t="s">
        <v>237</v>
      </c>
      <c r="C881" s="47" t="b">
        <v>1</v>
      </c>
      <c r="D881" s="57"/>
      <c r="E881" s="50" t="s">
        <v>10364</v>
      </c>
      <c r="F881" s="50" t="s">
        <v>11710</v>
      </c>
      <c r="G881" s="50" t="s">
        <v>1866</v>
      </c>
      <c r="H881" s="51" t="s">
        <v>11743</v>
      </c>
      <c r="I881" s="45" t="s">
        <v>16309</v>
      </c>
      <c r="K881" s="61" t="s">
        <v>4229</v>
      </c>
      <c r="L881" s="61" t="s">
        <v>4230</v>
      </c>
      <c r="S881" s="55"/>
      <c r="T881" s="57"/>
      <c r="U881" s="55"/>
      <c r="V881" s="55"/>
      <c r="W881" s="61" t="s">
        <v>4231</v>
      </c>
      <c r="X881" s="61" t="s">
        <v>4232</v>
      </c>
      <c r="Y881" s="61" t="s">
        <v>4233</v>
      </c>
      <c r="Z881" s="166"/>
      <c r="AA881" s="166"/>
      <c r="AB881" s="166"/>
      <c r="AC881" s="166"/>
      <c r="AD881" s="166"/>
      <c r="AE881" s="166"/>
      <c r="AF881" s="166"/>
      <c r="AG881" s="166"/>
      <c r="AH881" s="166"/>
      <c r="AI881" s="166"/>
      <c r="AJ881" s="166"/>
      <c r="AK881" s="166"/>
      <c r="AL881" s="166"/>
      <c r="AM881" s="166"/>
      <c r="AN881" s="166"/>
      <c r="AO881" s="166"/>
      <c r="AP881" s="166"/>
      <c r="AQ881" s="166"/>
      <c r="AR881" s="166"/>
      <c r="AS881" s="166"/>
      <c r="AT881" s="166"/>
      <c r="AU881" s="166"/>
      <c r="AV881" s="166"/>
      <c r="AW881" s="166"/>
      <c r="AX881" s="166"/>
      <c r="AY881" s="166"/>
      <c r="AZ881" s="166"/>
      <c r="BA881" s="166"/>
      <c r="BB881" s="166"/>
      <c r="BC881" s="166"/>
      <c r="BD881" s="166"/>
      <c r="BE881" s="166"/>
      <c r="BF881" s="166"/>
      <c r="BG881" s="166"/>
      <c r="BH881" s="166"/>
      <c r="BI881" s="166"/>
      <c r="BJ881" s="166"/>
      <c r="BK881" s="166"/>
      <c r="BL881" s="166"/>
      <c r="BM881" s="166"/>
    </row>
    <row r="882" ht="22.5" customHeight="1">
      <c r="A882" s="45">
        <v>881.0</v>
      </c>
      <c r="B882" s="45" t="s">
        <v>237</v>
      </c>
      <c r="C882" s="47" t="b">
        <v>1</v>
      </c>
      <c r="D882" s="57"/>
      <c r="E882" s="50" t="s">
        <v>10364</v>
      </c>
      <c r="F882" s="50" t="s">
        <v>11710</v>
      </c>
      <c r="G882" s="50" t="s">
        <v>1866</v>
      </c>
      <c r="H882" s="51" t="s">
        <v>11750</v>
      </c>
      <c r="I882" s="45" t="s">
        <v>16310</v>
      </c>
      <c r="K882" s="61" t="s">
        <v>4234</v>
      </c>
      <c r="L882" s="61" t="s">
        <v>4235</v>
      </c>
      <c r="S882" s="55"/>
      <c r="T882" s="57"/>
      <c r="U882" s="55"/>
      <c r="V882" s="55"/>
      <c r="W882" s="61" t="s">
        <v>4236</v>
      </c>
      <c r="X882" s="61" t="s">
        <v>4237</v>
      </c>
      <c r="Y882" s="61" t="s">
        <v>4238</v>
      </c>
      <c r="Z882" s="166"/>
      <c r="AA882" s="166"/>
      <c r="AB882" s="166"/>
      <c r="AC882" s="166"/>
      <c r="AD882" s="166"/>
      <c r="AE882" s="166"/>
      <c r="AF882" s="166"/>
      <c r="AG882" s="166"/>
      <c r="AH882" s="166"/>
      <c r="AI882" s="166"/>
      <c r="AJ882" s="166"/>
      <c r="AK882" s="166"/>
      <c r="AL882" s="166"/>
      <c r="AM882" s="166"/>
      <c r="AN882" s="166"/>
      <c r="AO882" s="166"/>
      <c r="AP882" s="166"/>
      <c r="AQ882" s="166"/>
      <c r="AR882" s="166"/>
      <c r="AS882" s="166"/>
      <c r="AT882" s="166"/>
      <c r="AU882" s="166"/>
      <c r="AV882" s="166"/>
      <c r="AW882" s="166"/>
      <c r="AX882" s="166"/>
      <c r="AY882" s="166"/>
      <c r="AZ882" s="166"/>
      <c r="BA882" s="166"/>
      <c r="BB882" s="166"/>
      <c r="BC882" s="166"/>
      <c r="BD882" s="166"/>
      <c r="BE882" s="166"/>
      <c r="BF882" s="166"/>
      <c r="BG882" s="166"/>
      <c r="BH882" s="166"/>
      <c r="BI882" s="166"/>
      <c r="BJ882" s="166"/>
      <c r="BK882" s="166"/>
      <c r="BL882" s="166"/>
      <c r="BM882" s="166"/>
    </row>
    <row r="883" ht="22.5" customHeight="1">
      <c r="A883" s="45">
        <v>882.0</v>
      </c>
      <c r="B883" s="45" t="s">
        <v>237</v>
      </c>
      <c r="C883" s="47" t="b">
        <v>1</v>
      </c>
      <c r="D883" s="57"/>
      <c r="E883" s="50" t="s">
        <v>10364</v>
      </c>
      <c r="F883" s="50" t="s">
        <v>11710</v>
      </c>
      <c r="G883" s="50" t="s">
        <v>294</v>
      </c>
      <c r="H883" s="51" t="s">
        <v>11757</v>
      </c>
      <c r="I883" s="45" t="s">
        <v>11758</v>
      </c>
      <c r="K883" s="61" t="s">
        <v>4239</v>
      </c>
      <c r="L883" s="61" t="s">
        <v>4240</v>
      </c>
      <c r="S883" s="55"/>
      <c r="T883" s="57"/>
      <c r="U883" s="55"/>
      <c r="V883" s="55"/>
      <c r="W883" s="61" t="s">
        <v>4241</v>
      </c>
      <c r="X883" s="61" t="s">
        <v>4242</v>
      </c>
      <c r="Y883" s="61" t="s">
        <v>4243</v>
      </c>
      <c r="Z883" s="166"/>
      <c r="AA883" s="166"/>
      <c r="AB883" s="166"/>
      <c r="AC883" s="166"/>
      <c r="AD883" s="166"/>
      <c r="AE883" s="166"/>
      <c r="AF883" s="166"/>
      <c r="AG883" s="166"/>
      <c r="AH883" s="166"/>
      <c r="AI883" s="166"/>
      <c r="AJ883" s="166"/>
      <c r="AK883" s="166"/>
      <c r="AL883" s="166"/>
      <c r="AM883" s="166"/>
      <c r="AN883" s="166"/>
      <c r="AO883" s="166"/>
      <c r="AP883" s="166"/>
      <c r="AQ883" s="166"/>
      <c r="AR883" s="166"/>
      <c r="AS883" s="166"/>
      <c r="AT883" s="166"/>
      <c r="AU883" s="166"/>
      <c r="AV883" s="166"/>
      <c r="AW883" s="166"/>
      <c r="AX883" s="166"/>
      <c r="AY883" s="166"/>
      <c r="AZ883" s="166"/>
      <c r="BA883" s="166"/>
      <c r="BB883" s="166"/>
      <c r="BC883" s="166"/>
      <c r="BD883" s="166"/>
      <c r="BE883" s="166"/>
      <c r="BF883" s="166"/>
      <c r="BG883" s="166"/>
      <c r="BH883" s="166"/>
      <c r="BI883" s="166"/>
      <c r="BJ883" s="166"/>
      <c r="BK883" s="166"/>
      <c r="BL883" s="166"/>
      <c r="BM883" s="166"/>
    </row>
    <row r="884" ht="22.5" customHeight="1">
      <c r="A884" s="45">
        <v>883.0</v>
      </c>
      <c r="B884" s="45" t="s">
        <v>237</v>
      </c>
      <c r="C884" s="47" t="b">
        <v>1</v>
      </c>
      <c r="D884" s="57"/>
      <c r="E884" s="50" t="s">
        <v>10364</v>
      </c>
      <c r="F884" s="50" t="s">
        <v>11710</v>
      </c>
      <c r="G884" s="50" t="s">
        <v>294</v>
      </c>
      <c r="H884" s="51" t="s">
        <v>11763</v>
      </c>
      <c r="I884" s="45" t="s">
        <v>16311</v>
      </c>
      <c r="K884" s="61" t="s">
        <v>4244</v>
      </c>
      <c r="L884" s="61" t="s">
        <v>4245</v>
      </c>
      <c r="S884" s="55"/>
      <c r="T884" s="57"/>
      <c r="U884" s="55"/>
      <c r="V884" s="55"/>
      <c r="W884" s="61" t="s">
        <v>4246</v>
      </c>
      <c r="X884" s="61" t="s">
        <v>4247</v>
      </c>
      <c r="Y884" s="61" t="s">
        <v>4248</v>
      </c>
      <c r="Z884" s="166"/>
      <c r="AA884" s="166"/>
      <c r="AB884" s="166"/>
      <c r="AC884" s="166"/>
      <c r="AD884" s="166"/>
      <c r="AE884" s="166"/>
      <c r="AF884" s="166"/>
      <c r="AG884" s="166"/>
      <c r="AH884" s="166"/>
      <c r="AI884" s="166"/>
      <c r="AJ884" s="166"/>
      <c r="AK884" s="166"/>
      <c r="AL884" s="166"/>
      <c r="AM884" s="166"/>
      <c r="AN884" s="166"/>
      <c r="AO884" s="166"/>
      <c r="AP884" s="166"/>
      <c r="AQ884" s="166"/>
      <c r="AR884" s="166"/>
      <c r="AS884" s="166"/>
      <c r="AT884" s="166"/>
      <c r="AU884" s="166"/>
      <c r="AV884" s="166"/>
      <c r="AW884" s="166"/>
      <c r="AX884" s="166"/>
      <c r="AY884" s="166"/>
      <c r="AZ884" s="166"/>
      <c r="BA884" s="166"/>
      <c r="BB884" s="166"/>
      <c r="BC884" s="166"/>
      <c r="BD884" s="166"/>
      <c r="BE884" s="166"/>
      <c r="BF884" s="166"/>
      <c r="BG884" s="166"/>
      <c r="BH884" s="166"/>
      <c r="BI884" s="166"/>
      <c r="BJ884" s="166"/>
      <c r="BK884" s="166"/>
      <c r="BL884" s="166"/>
      <c r="BM884" s="166"/>
    </row>
    <row r="885" ht="22.5" customHeight="1">
      <c r="A885" s="45">
        <v>884.0</v>
      </c>
      <c r="B885" s="45" t="s">
        <v>237</v>
      </c>
      <c r="C885" s="47" t="b">
        <v>1</v>
      </c>
      <c r="D885" s="57"/>
      <c r="E885" s="50" t="s">
        <v>10364</v>
      </c>
      <c r="F885" s="50" t="s">
        <v>11710</v>
      </c>
      <c r="G885" s="50" t="s">
        <v>294</v>
      </c>
      <c r="H885" s="51" t="s">
        <v>11770</v>
      </c>
      <c r="I885" s="45" t="s">
        <v>16312</v>
      </c>
      <c r="K885" s="61" t="s">
        <v>4249</v>
      </c>
      <c r="L885" s="61" t="s">
        <v>4250</v>
      </c>
      <c r="S885" s="55"/>
      <c r="T885" s="57"/>
      <c r="U885" s="55"/>
      <c r="V885" s="55"/>
      <c r="W885" s="61" t="s">
        <v>4251</v>
      </c>
      <c r="X885" s="61" t="s">
        <v>4252</v>
      </c>
      <c r="Y885" s="61" t="s">
        <v>4253</v>
      </c>
      <c r="Z885" s="166"/>
      <c r="AA885" s="166"/>
      <c r="AB885" s="166"/>
      <c r="AC885" s="166"/>
      <c r="AD885" s="166"/>
      <c r="AE885" s="166"/>
      <c r="AF885" s="166"/>
      <c r="AG885" s="166"/>
      <c r="AH885" s="166"/>
      <c r="AI885" s="166"/>
      <c r="AJ885" s="166"/>
      <c r="AK885" s="166"/>
      <c r="AL885" s="166"/>
      <c r="AM885" s="166"/>
      <c r="AN885" s="166"/>
      <c r="AO885" s="166"/>
      <c r="AP885" s="166"/>
      <c r="AQ885" s="166"/>
      <c r="AR885" s="166"/>
      <c r="AS885" s="166"/>
      <c r="AT885" s="166"/>
      <c r="AU885" s="166"/>
      <c r="AV885" s="166"/>
      <c r="AW885" s="166"/>
      <c r="AX885" s="166"/>
      <c r="AY885" s="166"/>
      <c r="AZ885" s="166"/>
      <c r="BA885" s="166"/>
      <c r="BB885" s="166"/>
      <c r="BC885" s="166"/>
      <c r="BD885" s="166"/>
      <c r="BE885" s="166"/>
      <c r="BF885" s="166"/>
      <c r="BG885" s="166"/>
      <c r="BH885" s="166"/>
      <c r="BI885" s="166"/>
      <c r="BJ885" s="166"/>
      <c r="BK885" s="166"/>
      <c r="BL885" s="166"/>
      <c r="BM885" s="166"/>
    </row>
    <row r="886" ht="22.5" customHeight="1">
      <c r="A886" s="45">
        <v>885.0</v>
      </c>
      <c r="B886" s="45" t="s">
        <v>237</v>
      </c>
      <c r="C886" s="47" t="b">
        <v>1</v>
      </c>
      <c r="D886" s="57"/>
      <c r="E886" s="50" t="s">
        <v>10364</v>
      </c>
      <c r="F886" s="50" t="s">
        <v>11710</v>
      </c>
      <c r="G886" s="50" t="s">
        <v>294</v>
      </c>
      <c r="H886" s="51" t="s">
        <v>11776</v>
      </c>
      <c r="I886" s="45" t="s">
        <v>11777</v>
      </c>
      <c r="K886" s="61" t="s">
        <v>4254</v>
      </c>
      <c r="L886" s="61" t="s">
        <v>4255</v>
      </c>
      <c r="S886" s="55"/>
      <c r="T886" s="57"/>
      <c r="U886" s="55"/>
      <c r="V886" s="55"/>
      <c r="W886" s="61" t="s">
        <v>4256</v>
      </c>
      <c r="X886" s="61" t="s">
        <v>4257</v>
      </c>
      <c r="Y886" s="61" t="s">
        <v>4258</v>
      </c>
      <c r="Z886" s="166"/>
      <c r="AA886" s="166"/>
      <c r="AB886" s="166"/>
      <c r="AC886" s="166"/>
      <c r="AD886" s="166"/>
      <c r="AE886" s="166"/>
      <c r="AF886" s="166"/>
      <c r="AG886" s="166"/>
      <c r="AH886" s="166"/>
      <c r="AI886" s="166"/>
      <c r="AJ886" s="166"/>
      <c r="AK886" s="166"/>
      <c r="AL886" s="166"/>
      <c r="AM886" s="166"/>
      <c r="AN886" s="166"/>
      <c r="AO886" s="166"/>
      <c r="AP886" s="166"/>
      <c r="AQ886" s="166"/>
      <c r="AR886" s="166"/>
      <c r="AS886" s="166"/>
      <c r="AT886" s="166"/>
      <c r="AU886" s="166"/>
      <c r="AV886" s="166"/>
      <c r="AW886" s="166"/>
      <c r="AX886" s="166"/>
      <c r="AY886" s="166"/>
      <c r="AZ886" s="166"/>
      <c r="BA886" s="166"/>
      <c r="BB886" s="166"/>
      <c r="BC886" s="166"/>
      <c r="BD886" s="166"/>
      <c r="BE886" s="166"/>
      <c r="BF886" s="166"/>
      <c r="BG886" s="166"/>
      <c r="BH886" s="166"/>
      <c r="BI886" s="166"/>
      <c r="BJ886" s="166"/>
      <c r="BK886" s="166"/>
      <c r="BL886" s="166"/>
      <c r="BM886" s="166"/>
    </row>
    <row r="887" ht="22.5" customHeight="1">
      <c r="A887" s="45">
        <v>886.0</v>
      </c>
      <c r="B887" s="45" t="s">
        <v>237</v>
      </c>
      <c r="C887" s="47" t="b">
        <v>1</v>
      </c>
      <c r="D887" s="57"/>
      <c r="E887" s="50" t="s">
        <v>10364</v>
      </c>
      <c r="F887" s="50" t="s">
        <v>11710</v>
      </c>
      <c r="G887" s="50" t="s">
        <v>294</v>
      </c>
      <c r="H887" s="51" t="s">
        <v>11783</v>
      </c>
      <c r="I887" s="45" t="s">
        <v>16313</v>
      </c>
      <c r="K887" s="61" t="s">
        <v>4259</v>
      </c>
      <c r="L887" s="61" t="s">
        <v>4260</v>
      </c>
      <c r="S887" s="55"/>
      <c r="T887" s="57"/>
      <c r="U887" s="55"/>
      <c r="V887" s="55"/>
      <c r="W887" s="61" t="s">
        <v>4261</v>
      </c>
      <c r="X887" s="61" t="s">
        <v>4262</v>
      </c>
      <c r="Y887" s="61" t="s">
        <v>4263</v>
      </c>
      <c r="Z887" s="166"/>
      <c r="AA887" s="166"/>
      <c r="AB887" s="166"/>
      <c r="AC887" s="166"/>
      <c r="AD887" s="166"/>
      <c r="AE887" s="166"/>
      <c r="AF887" s="166"/>
      <c r="AG887" s="166"/>
      <c r="AH887" s="166"/>
      <c r="AI887" s="166"/>
      <c r="AJ887" s="166"/>
      <c r="AK887" s="166"/>
      <c r="AL887" s="166"/>
      <c r="AM887" s="166"/>
      <c r="AN887" s="166"/>
      <c r="AO887" s="166"/>
      <c r="AP887" s="166"/>
      <c r="AQ887" s="166"/>
      <c r="AR887" s="166"/>
      <c r="AS887" s="166"/>
      <c r="AT887" s="166"/>
      <c r="AU887" s="166"/>
      <c r="AV887" s="166"/>
      <c r="AW887" s="166"/>
      <c r="AX887" s="166"/>
      <c r="AY887" s="166"/>
      <c r="AZ887" s="166"/>
      <c r="BA887" s="166"/>
      <c r="BB887" s="166"/>
      <c r="BC887" s="166"/>
      <c r="BD887" s="166"/>
      <c r="BE887" s="166"/>
      <c r="BF887" s="166"/>
      <c r="BG887" s="166"/>
      <c r="BH887" s="166"/>
      <c r="BI887" s="166"/>
      <c r="BJ887" s="166"/>
      <c r="BK887" s="166"/>
      <c r="BL887" s="166"/>
      <c r="BM887" s="166"/>
    </row>
    <row r="888" ht="22.5" customHeight="1">
      <c r="A888" s="45">
        <v>887.0</v>
      </c>
      <c r="B888" s="45" t="s">
        <v>237</v>
      </c>
      <c r="C888" s="47" t="b">
        <v>1</v>
      </c>
      <c r="D888" s="57"/>
      <c r="E888" s="50" t="s">
        <v>10364</v>
      </c>
      <c r="F888" s="50" t="s">
        <v>11710</v>
      </c>
      <c r="G888" s="50" t="s">
        <v>6144</v>
      </c>
      <c r="H888" s="51" t="s">
        <v>11789</v>
      </c>
      <c r="I888" s="45" t="s">
        <v>16314</v>
      </c>
      <c r="K888" s="61" t="s">
        <v>4265</v>
      </c>
      <c r="L888" s="61" t="s">
        <v>4266</v>
      </c>
      <c r="S888" s="55"/>
      <c r="T888" s="57"/>
      <c r="U888" s="55"/>
      <c r="V888" s="55"/>
      <c r="W888" s="61" t="s">
        <v>4268</v>
      </c>
      <c r="X888" s="61" t="s">
        <v>4269</v>
      </c>
      <c r="Y888" s="61" t="s">
        <v>4270</v>
      </c>
      <c r="Z888" s="166"/>
      <c r="AA888" s="166"/>
      <c r="AB888" s="166"/>
      <c r="AC888" s="166"/>
      <c r="AD888" s="166"/>
      <c r="AE888" s="166"/>
      <c r="AF888" s="166"/>
      <c r="AG888" s="166"/>
      <c r="AH888" s="166"/>
      <c r="AI888" s="166"/>
      <c r="AJ888" s="166"/>
      <c r="AK888" s="166"/>
      <c r="AL888" s="166"/>
      <c r="AM888" s="166"/>
      <c r="AN888" s="166"/>
      <c r="AO888" s="166"/>
      <c r="AP888" s="166"/>
      <c r="AQ888" s="166"/>
      <c r="AR888" s="166"/>
      <c r="AS888" s="166"/>
      <c r="AT888" s="166"/>
      <c r="AU888" s="166"/>
      <c r="AV888" s="166"/>
      <c r="AW888" s="166"/>
      <c r="AX888" s="166"/>
      <c r="AY888" s="166"/>
      <c r="AZ888" s="166"/>
      <c r="BA888" s="166"/>
      <c r="BB888" s="166"/>
      <c r="BC888" s="166"/>
      <c r="BD888" s="166"/>
      <c r="BE888" s="166"/>
      <c r="BF888" s="166"/>
      <c r="BG888" s="166"/>
      <c r="BH888" s="166"/>
      <c r="BI888" s="166"/>
      <c r="BJ888" s="166"/>
      <c r="BK888" s="166"/>
      <c r="BL888" s="166"/>
      <c r="BM888" s="166"/>
    </row>
    <row r="889" ht="22.5" customHeight="1">
      <c r="A889" s="45">
        <v>888.0</v>
      </c>
      <c r="B889" s="45" t="s">
        <v>237</v>
      </c>
      <c r="C889" s="47" t="b">
        <v>1</v>
      </c>
      <c r="D889" s="57"/>
      <c r="E889" s="50" t="s">
        <v>10364</v>
      </c>
      <c r="F889" s="50" t="s">
        <v>11710</v>
      </c>
      <c r="G889" s="50" t="s">
        <v>6144</v>
      </c>
      <c r="H889" s="51" t="s">
        <v>11796</v>
      </c>
      <c r="I889" s="45" t="s">
        <v>11797</v>
      </c>
      <c r="K889" s="61" t="s">
        <v>4272</v>
      </c>
      <c r="L889" s="61" t="s">
        <v>4273</v>
      </c>
      <c r="S889" s="55"/>
      <c r="T889" s="57"/>
      <c r="U889" s="55"/>
      <c r="V889" s="55"/>
      <c r="W889" s="61" t="s">
        <v>4274</v>
      </c>
      <c r="X889" s="61" t="s">
        <v>4275</v>
      </c>
      <c r="Y889" s="61" t="s">
        <v>4276</v>
      </c>
      <c r="Z889" s="166"/>
      <c r="AA889" s="166"/>
      <c r="AB889" s="166"/>
      <c r="AC889" s="166"/>
      <c r="AD889" s="166"/>
      <c r="AE889" s="166"/>
      <c r="AF889" s="166"/>
      <c r="AG889" s="166"/>
      <c r="AH889" s="166"/>
      <c r="AI889" s="166"/>
      <c r="AJ889" s="166"/>
      <c r="AK889" s="166"/>
      <c r="AL889" s="166"/>
      <c r="AM889" s="166"/>
      <c r="AN889" s="166"/>
      <c r="AO889" s="166"/>
      <c r="AP889" s="166"/>
      <c r="AQ889" s="166"/>
      <c r="AR889" s="166"/>
      <c r="AS889" s="166"/>
      <c r="AT889" s="166"/>
      <c r="AU889" s="166"/>
      <c r="AV889" s="166"/>
      <c r="AW889" s="166"/>
      <c r="AX889" s="166"/>
      <c r="AY889" s="166"/>
      <c r="AZ889" s="166"/>
      <c r="BA889" s="166"/>
      <c r="BB889" s="166"/>
      <c r="BC889" s="166"/>
      <c r="BD889" s="166"/>
      <c r="BE889" s="166"/>
      <c r="BF889" s="166"/>
      <c r="BG889" s="166"/>
      <c r="BH889" s="166"/>
      <c r="BI889" s="166"/>
      <c r="BJ889" s="166"/>
      <c r="BK889" s="166"/>
      <c r="BL889" s="166"/>
      <c r="BM889" s="166"/>
    </row>
    <row r="890" ht="22.5" customHeight="1">
      <c r="A890" s="45">
        <v>889.0</v>
      </c>
      <c r="B890" s="45" t="s">
        <v>237</v>
      </c>
      <c r="C890" s="47" t="b">
        <v>1</v>
      </c>
      <c r="D890" s="57"/>
      <c r="E890" s="50" t="s">
        <v>10364</v>
      </c>
      <c r="F890" s="50" t="s">
        <v>11710</v>
      </c>
      <c r="G890" s="50" t="s">
        <v>489</v>
      </c>
      <c r="H890" s="51" t="s">
        <v>11803</v>
      </c>
      <c r="I890" s="45" t="s">
        <v>16315</v>
      </c>
      <c r="K890" s="61" t="s">
        <v>4277</v>
      </c>
      <c r="L890" s="61" t="s">
        <v>4278</v>
      </c>
      <c r="S890" s="55"/>
      <c r="T890" s="57"/>
      <c r="U890" s="55"/>
      <c r="V890" s="55"/>
      <c r="W890" s="61" t="s">
        <v>4279</v>
      </c>
      <c r="X890" s="61" t="s">
        <v>4280</v>
      </c>
      <c r="Y890" s="61" t="s">
        <v>4281</v>
      </c>
      <c r="Z890" s="166"/>
      <c r="AA890" s="166"/>
      <c r="AB890" s="166"/>
      <c r="AC890" s="166"/>
      <c r="AD890" s="166"/>
      <c r="AE890" s="166"/>
      <c r="AF890" s="166"/>
      <c r="AG890" s="166"/>
      <c r="AH890" s="166"/>
      <c r="AI890" s="166"/>
      <c r="AJ890" s="166"/>
      <c r="AK890" s="166"/>
      <c r="AL890" s="166"/>
      <c r="AM890" s="166"/>
      <c r="AN890" s="166"/>
      <c r="AO890" s="166"/>
      <c r="AP890" s="166"/>
      <c r="AQ890" s="166"/>
      <c r="AR890" s="166"/>
      <c r="AS890" s="166"/>
      <c r="AT890" s="166"/>
      <c r="AU890" s="166"/>
      <c r="AV890" s="166"/>
      <c r="AW890" s="166"/>
      <c r="AX890" s="166"/>
      <c r="AY890" s="166"/>
      <c r="AZ890" s="166"/>
      <c r="BA890" s="166"/>
      <c r="BB890" s="166"/>
      <c r="BC890" s="166"/>
      <c r="BD890" s="166"/>
      <c r="BE890" s="166"/>
      <c r="BF890" s="166"/>
      <c r="BG890" s="166"/>
      <c r="BH890" s="166"/>
      <c r="BI890" s="166"/>
      <c r="BJ890" s="166"/>
      <c r="BK890" s="166"/>
      <c r="BL890" s="166"/>
      <c r="BM890" s="166"/>
    </row>
    <row r="891" ht="22.5" customHeight="1">
      <c r="A891" s="45">
        <v>890.0</v>
      </c>
      <c r="B891" s="45" t="s">
        <v>237</v>
      </c>
      <c r="C891" s="47" t="b">
        <v>1</v>
      </c>
      <c r="D891" s="57"/>
      <c r="E891" s="50" t="s">
        <v>10364</v>
      </c>
      <c r="F891" s="50" t="s">
        <v>11710</v>
      </c>
      <c r="G891" s="50" t="s">
        <v>489</v>
      </c>
      <c r="H891" s="51" t="s">
        <v>11810</v>
      </c>
      <c r="I891" s="45" t="s">
        <v>16316</v>
      </c>
      <c r="K891" s="61" t="s">
        <v>4282</v>
      </c>
      <c r="L891" s="61" t="s">
        <v>4283</v>
      </c>
      <c r="S891" s="55"/>
      <c r="T891" s="57"/>
      <c r="U891" s="55"/>
      <c r="V891" s="55"/>
      <c r="W891" s="61" t="s">
        <v>4284</v>
      </c>
      <c r="X891" s="61" t="s">
        <v>4285</v>
      </c>
      <c r="Y891" s="61" t="s">
        <v>4286</v>
      </c>
      <c r="Z891" s="166"/>
      <c r="AA891" s="166"/>
      <c r="AB891" s="166"/>
      <c r="AC891" s="166"/>
      <c r="AD891" s="166"/>
      <c r="AE891" s="166"/>
      <c r="AF891" s="166"/>
      <c r="AG891" s="166"/>
      <c r="AH891" s="166"/>
      <c r="AI891" s="166"/>
      <c r="AJ891" s="166"/>
      <c r="AK891" s="166"/>
      <c r="AL891" s="166"/>
      <c r="AM891" s="166"/>
      <c r="AN891" s="166"/>
      <c r="AO891" s="166"/>
      <c r="AP891" s="166"/>
      <c r="AQ891" s="166"/>
      <c r="AR891" s="166"/>
      <c r="AS891" s="166"/>
      <c r="AT891" s="166"/>
      <c r="AU891" s="166"/>
      <c r="AV891" s="166"/>
      <c r="AW891" s="166"/>
      <c r="AX891" s="166"/>
      <c r="AY891" s="166"/>
      <c r="AZ891" s="166"/>
      <c r="BA891" s="166"/>
      <c r="BB891" s="166"/>
      <c r="BC891" s="166"/>
      <c r="BD891" s="166"/>
      <c r="BE891" s="166"/>
      <c r="BF891" s="166"/>
      <c r="BG891" s="166"/>
      <c r="BH891" s="166"/>
      <c r="BI891" s="166"/>
      <c r="BJ891" s="166"/>
      <c r="BK891" s="166"/>
      <c r="BL891" s="166"/>
      <c r="BM891" s="166"/>
    </row>
    <row r="892" ht="22.5" customHeight="1">
      <c r="A892" s="45">
        <v>891.0</v>
      </c>
      <c r="B892" s="45" t="s">
        <v>237</v>
      </c>
      <c r="C892" s="47" t="b">
        <v>1</v>
      </c>
      <c r="D892" s="57"/>
      <c r="E892" s="50" t="s">
        <v>10364</v>
      </c>
      <c r="F892" s="50" t="s">
        <v>11710</v>
      </c>
      <c r="G892" s="50" t="s">
        <v>489</v>
      </c>
      <c r="H892" s="51" t="s">
        <v>11817</v>
      </c>
      <c r="I892" s="45" t="s">
        <v>11818</v>
      </c>
      <c r="K892" s="61" t="s">
        <v>4287</v>
      </c>
      <c r="L892" s="61" t="s">
        <v>4288</v>
      </c>
      <c r="S892" s="55"/>
      <c r="T892" s="57"/>
      <c r="U892" s="55"/>
      <c r="V892" s="55"/>
      <c r="W892" s="61" t="s">
        <v>4289</v>
      </c>
      <c r="X892" s="61" t="s">
        <v>4290</v>
      </c>
      <c r="Y892" s="61" t="s">
        <v>4291</v>
      </c>
      <c r="Z892" s="166"/>
      <c r="AA892" s="166"/>
      <c r="AB892" s="166"/>
      <c r="AC892" s="166"/>
      <c r="AD892" s="166"/>
      <c r="AE892" s="166"/>
      <c r="AF892" s="166"/>
      <c r="AG892" s="166"/>
      <c r="AH892" s="166"/>
      <c r="AI892" s="166"/>
      <c r="AJ892" s="166"/>
      <c r="AK892" s="166"/>
      <c r="AL892" s="166"/>
      <c r="AM892" s="166"/>
      <c r="AN892" s="166"/>
      <c r="AO892" s="166"/>
      <c r="AP892" s="166"/>
      <c r="AQ892" s="166"/>
      <c r="AR892" s="166"/>
      <c r="AS892" s="166"/>
      <c r="AT892" s="166"/>
      <c r="AU892" s="166"/>
      <c r="AV892" s="166"/>
      <c r="AW892" s="166"/>
      <c r="AX892" s="166"/>
      <c r="AY892" s="166"/>
      <c r="AZ892" s="166"/>
      <c r="BA892" s="166"/>
      <c r="BB892" s="166"/>
      <c r="BC892" s="166"/>
      <c r="BD892" s="166"/>
      <c r="BE892" s="166"/>
      <c r="BF892" s="166"/>
      <c r="BG892" s="166"/>
      <c r="BH892" s="166"/>
      <c r="BI892" s="166"/>
      <c r="BJ892" s="166"/>
      <c r="BK892" s="166"/>
      <c r="BL892" s="166"/>
      <c r="BM892" s="166"/>
    </row>
    <row r="893" ht="22.5" customHeight="1">
      <c r="A893" s="45">
        <v>892.0</v>
      </c>
      <c r="B893" s="45" t="s">
        <v>237</v>
      </c>
      <c r="C893" s="47" t="b">
        <v>1</v>
      </c>
      <c r="D893" s="57"/>
      <c r="E893" s="50" t="s">
        <v>10364</v>
      </c>
      <c r="F893" s="50" t="s">
        <v>11710</v>
      </c>
      <c r="G893" s="50" t="s">
        <v>489</v>
      </c>
      <c r="H893" s="51" t="s">
        <v>11824</v>
      </c>
      <c r="I893" s="45" t="s">
        <v>16317</v>
      </c>
      <c r="K893" s="61" t="s">
        <v>4292</v>
      </c>
      <c r="L893" s="61" t="s">
        <v>4293</v>
      </c>
      <c r="S893" s="55"/>
      <c r="T893" s="57"/>
      <c r="U893" s="55"/>
      <c r="V893" s="55"/>
      <c r="W893" s="61" t="s">
        <v>4294</v>
      </c>
      <c r="X893" s="61" t="s">
        <v>4295</v>
      </c>
      <c r="Y893" s="61" t="s">
        <v>4296</v>
      </c>
      <c r="Z893" s="166"/>
      <c r="AA893" s="166"/>
      <c r="AB893" s="166"/>
      <c r="AC893" s="166"/>
      <c r="AD893" s="166"/>
      <c r="AE893" s="166"/>
      <c r="AF893" s="166"/>
      <c r="AG893" s="166"/>
      <c r="AH893" s="166"/>
      <c r="AI893" s="166"/>
      <c r="AJ893" s="166"/>
      <c r="AK893" s="166"/>
      <c r="AL893" s="166"/>
      <c r="AM893" s="166"/>
      <c r="AN893" s="166"/>
      <c r="AO893" s="166"/>
      <c r="AP893" s="166"/>
      <c r="AQ893" s="166"/>
      <c r="AR893" s="166"/>
      <c r="AS893" s="166"/>
      <c r="AT893" s="166"/>
      <c r="AU893" s="166"/>
      <c r="AV893" s="166"/>
      <c r="AW893" s="166"/>
      <c r="AX893" s="166"/>
      <c r="AY893" s="166"/>
      <c r="AZ893" s="166"/>
      <c r="BA893" s="166"/>
      <c r="BB893" s="166"/>
      <c r="BC893" s="166"/>
      <c r="BD893" s="166"/>
      <c r="BE893" s="166"/>
      <c r="BF893" s="166"/>
      <c r="BG893" s="166"/>
      <c r="BH893" s="166"/>
      <c r="BI893" s="166"/>
      <c r="BJ893" s="166"/>
      <c r="BK893" s="166"/>
      <c r="BL893" s="166"/>
      <c r="BM893" s="166"/>
    </row>
    <row r="894" ht="22.5" customHeight="1">
      <c r="A894" s="45">
        <v>893.0</v>
      </c>
      <c r="B894" s="45" t="s">
        <v>237</v>
      </c>
      <c r="C894" s="47" t="b">
        <v>1</v>
      </c>
      <c r="D894" s="57"/>
      <c r="E894" s="50" t="s">
        <v>10364</v>
      </c>
      <c r="F894" s="50" t="s">
        <v>11710</v>
      </c>
      <c r="G894" s="50" t="s">
        <v>489</v>
      </c>
      <c r="H894" s="51" t="s">
        <v>11831</v>
      </c>
      <c r="I894" s="45" t="s">
        <v>16318</v>
      </c>
      <c r="K894" s="61" t="s">
        <v>4297</v>
      </c>
      <c r="L894" s="61" t="s">
        <v>4298</v>
      </c>
      <c r="S894" s="55"/>
      <c r="T894" s="57"/>
      <c r="U894" s="55"/>
      <c r="V894" s="55"/>
      <c r="W894" s="61" t="s">
        <v>4299</v>
      </c>
      <c r="X894" s="61" t="s">
        <v>4300</v>
      </c>
      <c r="Y894" s="61" t="s">
        <v>4301</v>
      </c>
      <c r="Z894" s="166"/>
      <c r="AA894" s="166"/>
      <c r="AB894" s="166"/>
      <c r="AC894" s="166"/>
      <c r="AD894" s="166"/>
      <c r="AE894" s="166"/>
      <c r="AF894" s="166"/>
      <c r="AG894" s="166"/>
      <c r="AH894" s="166"/>
      <c r="AI894" s="166"/>
      <c r="AJ894" s="166"/>
      <c r="AK894" s="166"/>
      <c r="AL894" s="166"/>
      <c r="AM894" s="166"/>
      <c r="AN894" s="166"/>
      <c r="AO894" s="166"/>
      <c r="AP894" s="166"/>
      <c r="AQ894" s="166"/>
      <c r="AR894" s="166"/>
      <c r="AS894" s="166"/>
      <c r="AT894" s="166"/>
      <c r="AU894" s="166"/>
      <c r="AV894" s="166"/>
      <c r="AW894" s="166"/>
      <c r="AX894" s="166"/>
      <c r="AY894" s="166"/>
      <c r="AZ894" s="166"/>
      <c r="BA894" s="166"/>
      <c r="BB894" s="166"/>
      <c r="BC894" s="166"/>
      <c r="BD894" s="166"/>
      <c r="BE894" s="166"/>
      <c r="BF894" s="166"/>
      <c r="BG894" s="166"/>
      <c r="BH894" s="166"/>
      <c r="BI894" s="166"/>
      <c r="BJ894" s="166"/>
      <c r="BK894" s="166"/>
      <c r="BL894" s="166"/>
      <c r="BM894" s="166"/>
    </row>
    <row r="895" ht="22.5" customHeight="1">
      <c r="A895" s="45">
        <v>894.0</v>
      </c>
      <c r="B895" s="45" t="s">
        <v>237</v>
      </c>
      <c r="C895" s="47" t="b">
        <v>1</v>
      </c>
      <c r="D895" s="57"/>
      <c r="E895" s="50" t="s">
        <v>10364</v>
      </c>
      <c r="F895" s="50" t="s">
        <v>11710</v>
      </c>
      <c r="G895" s="50" t="s">
        <v>489</v>
      </c>
      <c r="H895" s="51" t="s">
        <v>11838</v>
      </c>
      <c r="I895" s="45" t="s">
        <v>11839</v>
      </c>
      <c r="K895" s="61" t="s">
        <v>4302</v>
      </c>
      <c r="L895" s="61" t="s">
        <v>4303</v>
      </c>
      <c r="S895" s="55"/>
      <c r="T895" s="57"/>
      <c r="U895" s="55"/>
      <c r="V895" s="55"/>
      <c r="W895" s="61" t="s">
        <v>4304</v>
      </c>
      <c r="X895" s="61" t="s">
        <v>4305</v>
      </c>
      <c r="Y895" s="61" t="s">
        <v>4306</v>
      </c>
      <c r="Z895" s="166"/>
      <c r="AA895" s="166"/>
      <c r="AB895" s="166"/>
      <c r="AC895" s="166"/>
      <c r="AD895" s="166"/>
      <c r="AE895" s="166"/>
      <c r="AF895" s="166"/>
      <c r="AG895" s="166"/>
      <c r="AH895" s="166"/>
      <c r="AI895" s="166"/>
      <c r="AJ895" s="166"/>
      <c r="AK895" s="166"/>
      <c r="AL895" s="166"/>
      <c r="AM895" s="166"/>
      <c r="AN895" s="166"/>
      <c r="AO895" s="166"/>
      <c r="AP895" s="166"/>
      <c r="AQ895" s="166"/>
      <c r="AR895" s="166"/>
      <c r="AS895" s="166"/>
      <c r="AT895" s="166"/>
      <c r="AU895" s="166"/>
      <c r="AV895" s="166"/>
      <c r="AW895" s="166"/>
      <c r="AX895" s="166"/>
      <c r="AY895" s="166"/>
      <c r="AZ895" s="166"/>
      <c r="BA895" s="166"/>
      <c r="BB895" s="166"/>
      <c r="BC895" s="166"/>
      <c r="BD895" s="166"/>
      <c r="BE895" s="166"/>
      <c r="BF895" s="166"/>
      <c r="BG895" s="166"/>
      <c r="BH895" s="166"/>
      <c r="BI895" s="166"/>
      <c r="BJ895" s="166"/>
      <c r="BK895" s="166"/>
      <c r="BL895" s="166"/>
      <c r="BM895" s="166"/>
    </row>
    <row r="896" ht="22.5" customHeight="1">
      <c r="A896" s="45">
        <v>895.0</v>
      </c>
      <c r="B896" s="45" t="s">
        <v>237</v>
      </c>
      <c r="C896" s="47" t="b">
        <v>1</v>
      </c>
      <c r="D896" s="57"/>
      <c r="E896" s="50" t="s">
        <v>10364</v>
      </c>
      <c r="F896" s="50" t="s">
        <v>11710</v>
      </c>
      <c r="G896" s="50" t="s">
        <v>489</v>
      </c>
      <c r="H896" s="51" t="s">
        <v>11845</v>
      </c>
      <c r="I896" s="45" t="s">
        <v>16319</v>
      </c>
      <c r="K896" s="61" t="s">
        <v>4307</v>
      </c>
      <c r="L896" s="61" t="s">
        <v>4308</v>
      </c>
      <c r="S896" s="55"/>
      <c r="T896" s="57"/>
      <c r="U896" s="55"/>
      <c r="V896" s="55"/>
      <c r="W896" s="61" t="s">
        <v>4309</v>
      </c>
      <c r="X896" s="61" t="s">
        <v>4310</v>
      </c>
      <c r="Y896" s="61" t="s">
        <v>4311</v>
      </c>
      <c r="Z896" s="166"/>
      <c r="AA896" s="166"/>
      <c r="AB896" s="166"/>
      <c r="AC896" s="166"/>
      <c r="AD896" s="166"/>
      <c r="AE896" s="166"/>
      <c r="AF896" s="166"/>
      <c r="AG896" s="166"/>
      <c r="AH896" s="166"/>
      <c r="AI896" s="166"/>
      <c r="AJ896" s="166"/>
      <c r="AK896" s="166"/>
      <c r="AL896" s="166"/>
      <c r="AM896" s="166"/>
      <c r="AN896" s="166"/>
      <c r="AO896" s="166"/>
      <c r="AP896" s="166"/>
      <c r="AQ896" s="166"/>
      <c r="AR896" s="166"/>
      <c r="AS896" s="166"/>
      <c r="AT896" s="166"/>
      <c r="AU896" s="166"/>
      <c r="AV896" s="166"/>
      <c r="AW896" s="166"/>
      <c r="AX896" s="166"/>
      <c r="AY896" s="166"/>
      <c r="AZ896" s="166"/>
      <c r="BA896" s="166"/>
      <c r="BB896" s="166"/>
      <c r="BC896" s="166"/>
      <c r="BD896" s="166"/>
      <c r="BE896" s="166"/>
      <c r="BF896" s="166"/>
      <c r="BG896" s="166"/>
      <c r="BH896" s="166"/>
      <c r="BI896" s="166"/>
      <c r="BJ896" s="166"/>
      <c r="BK896" s="166"/>
      <c r="BL896" s="166"/>
      <c r="BM896" s="166"/>
    </row>
    <row r="897" ht="22.5" customHeight="1">
      <c r="A897" s="45">
        <v>896.0</v>
      </c>
      <c r="B897" s="45" t="s">
        <v>237</v>
      </c>
      <c r="C897" s="47" t="b">
        <v>1</v>
      </c>
      <c r="D897" s="57"/>
      <c r="E897" s="50" t="s">
        <v>10364</v>
      </c>
      <c r="F897" s="50" t="s">
        <v>11710</v>
      </c>
      <c r="G897" s="50" t="s">
        <v>489</v>
      </c>
      <c r="H897" s="51" t="s">
        <v>11852</v>
      </c>
      <c r="I897" s="45" t="s">
        <v>16320</v>
      </c>
      <c r="K897" s="61" t="s">
        <v>4312</v>
      </c>
      <c r="L897" s="61" t="s">
        <v>4313</v>
      </c>
      <c r="S897" s="55"/>
      <c r="T897" s="57"/>
      <c r="U897" s="55"/>
      <c r="V897" s="55"/>
      <c r="W897" s="61" t="s">
        <v>4314</v>
      </c>
      <c r="X897" s="61" t="s">
        <v>4315</v>
      </c>
      <c r="Y897" s="61" t="s">
        <v>4316</v>
      </c>
      <c r="Z897" s="166"/>
      <c r="AA897" s="166"/>
      <c r="AB897" s="166"/>
      <c r="AC897" s="166"/>
      <c r="AD897" s="166"/>
      <c r="AE897" s="166"/>
      <c r="AF897" s="166"/>
      <c r="AG897" s="166"/>
      <c r="AH897" s="166"/>
      <c r="AI897" s="166"/>
      <c r="AJ897" s="166"/>
      <c r="AK897" s="166"/>
      <c r="AL897" s="166"/>
      <c r="AM897" s="166"/>
      <c r="AN897" s="166"/>
      <c r="AO897" s="166"/>
      <c r="AP897" s="166"/>
      <c r="AQ897" s="166"/>
      <c r="AR897" s="166"/>
      <c r="AS897" s="166"/>
      <c r="AT897" s="166"/>
      <c r="AU897" s="166"/>
      <c r="AV897" s="166"/>
      <c r="AW897" s="166"/>
      <c r="AX897" s="166"/>
      <c r="AY897" s="166"/>
      <c r="AZ897" s="166"/>
      <c r="BA897" s="166"/>
      <c r="BB897" s="166"/>
      <c r="BC897" s="166"/>
      <c r="BD897" s="166"/>
      <c r="BE897" s="166"/>
      <c r="BF897" s="166"/>
      <c r="BG897" s="166"/>
      <c r="BH897" s="166"/>
      <c r="BI897" s="166"/>
      <c r="BJ897" s="166"/>
      <c r="BK897" s="166"/>
      <c r="BL897" s="166"/>
      <c r="BM897" s="166"/>
    </row>
    <row r="898" ht="22.5" customHeight="1">
      <c r="A898" s="45">
        <v>897.0</v>
      </c>
      <c r="B898" s="45" t="s">
        <v>237</v>
      </c>
      <c r="C898" s="47" t="b">
        <v>1</v>
      </c>
      <c r="D898" s="57"/>
      <c r="E898" s="50" t="s">
        <v>10364</v>
      </c>
      <c r="F898" s="50" t="s">
        <v>11710</v>
      </c>
      <c r="G898" s="50" t="s">
        <v>556</v>
      </c>
      <c r="H898" s="51" t="s">
        <v>11859</v>
      </c>
      <c r="I898" s="45" t="s">
        <v>11860</v>
      </c>
      <c r="K898" s="61" t="s">
        <v>4317</v>
      </c>
      <c r="L898" s="61" t="s">
        <v>4318</v>
      </c>
      <c r="S898" s="55"/>
      <c r="T898" s="57"/>
      <c r="U898" s="55"/>
      <c r="V898" s="55"/>
      <c r="W898" s="61" t="s">
        <v>4319</v>
      </c>
      <c r="X898" s="61" t="s">
        <v>4320</v>
      </c>
      <c r="Y898" s="153"/>
      <c r="Z898" s="166"/>
      <c r="AA898" s="166"/>
      <c r="AB898" s="166"/>
      <c r="AC898" s="166"/>
      <c r="AD898" s="166"/>
      <c r="AE898" s="166"/>
      <c r="AF898" s="166"/>
      <c r="AG898" s="166"/>
      <c r="AH898" s="166"/>
      <c r="AI898" s="166"/>
      <c r="AJ898" s="166"/>
      <c r="AK898" s="166"/>
      <c r="AL898" s="166"/>
      <c r="AM898" s="166"/>
      <c r="AN898" s="166"/>
      <c r="AO898" s="166"/>
      <c r="AP898" s="166"/>
      <c r="AQ898" s="166"/>
      <c r="AR898" s="166"/>
      <c r="AS898" s="166"/>
      <c r="AT898" s="166"/>
      <c r="AU898" s="166"/>
      <c r="AV898" s="166"/>
      <c r="AW898" s="166"/>
      <c r="AX898" s="166"/>
      <c r="AY898" s="166"/>
      <c r="AZ898" s="166"/>
      <c r="BA898" s="166"/>
      <c r="BB898" s="166"/>
      <c r="BC898" s="166"/>
      <c r="BD898" s="166"/>
      <c r="BE898" s="166"/>
      <c r="BF898" s="166"/>
      <c r="BG898" s="166"/>
      <c r="BH898" s="166"/>
      <c r="BI898" s="166"/>
      <c r="BJ898" s="166"/>
      <c r="BK898" s="166"/>
      <c r="BL898" s="166"/>
      <c r="BM898" s="166"/>
    </row>
    <row r="899" ht="22.5" customHeight="1">
      <c r="A899" s="45">
        <v>898.0</v>
      </c>
      <c r="B899" s="45" t="s">
        <v>237</v>
      </c>
      <c r="C899" s="47" t="b">
        <v>1</v>
      </c>
      <c r="D899" s="57"/>
      <c r="E899" s="50" t="s">
        <v>10364</v>
      </c>
      <c r="F899" s="50" t="s">
        <v>11710</v>
      </c>
      <c r="G899" s="50" t="s">
        <v>556</v>
      </c>
      <c r="H899" s="51" t="s">
        <v>11865</v>
      </c>
      <c r="I899" s="45" t="s">
        <v>16321</v>
      </c>
      <c r="K899" s="61" t="s">
        <v>4321</v>
      </c>
      <c r="L899" s="61" t="s">
        <v>4322</v>
      </c>
      <c r="S899" s="55"/>
      <c r="T899" s="57"/>
      <c r="U899" s="55"/>
      <c r="V899" s="55"/>
      <c r="W899" s="61" t="s">
        <v>4323</v>
      </c>
      <c r="X899" s="61" t="s">
        <v>4324</v>
      </c>
      <c r="Y899" s="61" t="s">
        <v>4325</v>
      </c>
      <c r="Z899" s="166"/>
      <c r="AA899" s="166"/>
      <c r="AB899" s="166"/>
      <c r="AC899" s="166"/>
      <c r="AD899" s="166"/>
      <c r="AE899" s="166"/>
      <c r="AF899" s="166"/>
      <c r="AG899" s="166"/>
      <c r="AH899" s="166"/>
      <c r="AI899" s="166"/>
      <c r="AJ899" s="166"/>
      <c r="AK899" s="166"/>
      <c r="AL899" s="166"/>
      <c r="AM899" s="166"/>
      <c r="AN899" s="166"/>
      <c r="AO899" s="166"/>
      <c r="AP899" s="166"/>
      <c r="AQ899" s="166"/>
      <c r="AR899" s="166"/>
      <c r="AS899" s="166"/>
      <c r="AT899" s="166"/>
      <c r="AU899" s="166"/>
      <c r="AV899" s="166"/>
      <c r="AW899" s="166"/>
      <c r="AX899" s="166"/>
      <c r="AY899" s="166"/>
      <c r="AZ899" s="166"/>
      <c r="BA899" s="166"/>
      <c r="BB899" s="166"/>
      <c r="BC899" s="166"/>
      <c r="BD899" s="166"/>
      <c r="BE899" s="166"/>
      <c r="BF899" s="166"/>
      <c r="BG899" s="166"/>
      <c r="BH899" s="166"/>
      <c r="BI899" s="166"/>
      <c r="BJ899" s="166"/>
      <c r="BK899" s="166"/>
      <c r="BL899" s="166"/>
      <c r="BM899" s="166"/>
    </row>
    <row r="900" ht="22.5" customHeight="1">
      <c r="A900" s="45">
        <v>899.0</v>
      </c>
      <c r="B900" s="45" t="s">
        <v>237</v>
      </c>
      <c r="C900" s="47" t="b">
        <v>1</v>
      </c>
      <c r="D900" s="57"/>
      <c r="E900" s="50" t="s">
        <v>10364</v>
      </c>
      <c r="F900" s="50" t="s">
        <v>11710</v>
      </c>
      <c r="G900" s="50" t="s">
        <v>556</v>
      </c>
      <c r="H900" s="51" t="s">
        <v>11872</v>
      </c>
      <c r="I900" s="45" t="s">
        <v>16322</v>
      </c>
      <c r="K900" s="61" t="s">
        <v>4326</v>
      </c>
      <c r="L900" s="61" t="s">
        <v>4327</v>
      </c>
      <c r="S900" s="55"/>
      <c r="T900" s="57"/>
      <c r="U900" s="55"/>
      <c r="V900" s="55"/>
      <c r="W900" s="61" t="s">
        <v>4328</v>
      </c>
      <c r="X900" s="61" t="s">
        <v>4329</v>
      </c>
      <c r="Y900" s="61" t="s">
        <v>4330</v>
      </c>
      <c r="Z900" s="166"/>
      <c r="AA900" s="166"/>
      <c r="AB900" s="166"/>
      <c r="AC900" s="166"/>
      <c r="AD900" s="166"/>
      <c r="AE900" s="166"/>
      <c r="AF900" s="166"/>
      <c r="AG900" s="166"/>
      <c r="AH900" s="166"/>
      <c r="AI900" s="166"/>
      <c r="AJ900" s="166"/>
      <c r="AK900" s="166"/>
      <c r="AL900" s="166"/>
      <c r="AM900" s="166"/>
      <c r="AN900" s="166"/>
      <c r="AO900" s="166"/>
      <c r="AP900" s="166"/>
      <c r="AQ900" s="166"/>
      <c r="AR900" s="166"/>
      <c r="AS900" s="166"/>
      <c r="AT900" s="166"/>
      <c r="AU900" s="166"/>
      <c r="AV900" s="166"/>
      <c r="AW900" s="166"/>
      <c r="AX900" s="166"/>
      <c r="AY900" s="166"/>
      <c r="AZ900" s="166"/>
      <c r="BA900" s="166"/>
      <c r="BB900" s="166"/>
      <c r="BC900" s="166"/>
      <c r="BD900" s="166"/>
      <c r="BE900" s="166"/>
      <c r="BF900" s="166"/>
      <c r="BG900" s="166"/>
      <c r="BH900" s="166"/>
      <c r="BI900" s="166"/>
      <c r="BJ900" s="166"/>
      <c r="BK900" s="166"/>
      <c r="BL900" s="166"/>
      <c r="BM900" s="166"/>
    </row>
    <row r="901" ht="22.5" customHeight="1">
      <c r="A901" s="45">
        <v>900.0</v>
      </c>
      <c r="B901" s="45" t="s">
        <v>237</v>
      </c>
      <c r="C901" s="47" t="b">
        <v>1</v>
      </c>
      <c r="D901" s="57"/>
      <c r="E901" s="50" t="s">
        <v>10364</v>
      </c>
      <c r="F901" s="50" t="s">
        <v>11710</v>
      </c>
      <c r="G901" s="50" t="s">
        <v>556</v>
      </c>
      <c r="H901" s="51" t="s">
        <v>11879</v>
      </c>
      <c r="I901" s="45" t="s">
        <v>11880</v>
      </c>
      <c r="K901" s="61" t="s">
        <v>4333</v>
      </c>
      <c r="L901" s="61" t="s">
        <v>4334</v>
      </c>
      <c r="S901" s="55"/>
      <c r="T901" s="57"/>
      <c r="U901" s="55"/>
      <c r="V901" s="55"/>
      <c r="W901" s="61" t="s">
        <v>4335</v>
      </c>
      <c r="X901" s="61" t="s">
        <v>4336</v>
      </c>
      <c r="Y901" s="153"/>
      <c r="Z901" s="166"/>
      <c r="AA901" s="166"/>
      <c r="AB901" s="166"/>
      <c r="AC901" s="166"/>
      <c r="AD901" s="166"/>
      <c r="AE901" s="166"/>
      <c r="AF901" s="166"/>
      <c r="AG901" s="166"/>
      <c r="AH901" s="166"/>
      <c r="AI901" s="166"/>
      <c r="AJ901" s="166"/>
      <c r="AK901" s="166"/>
      <c r="AL901" s="166"/>
      <c r="AM901" s="166"/>
      <c r="AN901" s="166"/>
      <c r="AO901" s="166"/>
      <c r="AP901" s="166"/>
      <c r="AQ901" s="166"/>
      <c r="AR901" s="166"/>
      <c r="AS901" s="166"/>
      <c r="AT901" s="166"/>
      <c r="AU901" s="166"/>
      <c r="AV901" s="166"/>
      <c r="AW901" s="166"/>
      <c r="AX901" s="166"/>
      <c r="AY901" s="166"/>
      <c r="AZ901" s="166"/>
      <c r="BA901" s="166"/>
      <c r="BB901" s="166"/>
      <c r="BC901" s="166"/>
      <c r="BD901" s="166"/>
      <c r="BE901" s="166"/>
      <c r="BF901" s="166"/>
      <c r="BG901" s="166"/>
      <c r="BH901" s="166"/>
      <c r="BI901" s="166"/>
      <c r="BJ901" s="166"/>
      <c r="BK901" s="166"/>
      <c r="BL901" s="166"/>
      <c r="BM901" s="166"/>
    </row>
    <row r="902" ht="22.5" customHeight="1">
      <c r="A902" s="45">
        <v>901.0</v>
      </c>
      <c r="B902" s="45" t="s">
        <v>237</v>
      </c>
      <c r="C902" s="47" t="b">
        <v>1</v>
      </c>
      <c r="D902" s="57"/>
      <c r="E902" s="50" t="s">
        <v>10364</v>
      </c>
      <c r="F902" s="50" t="s">
        <v>11710</v>
      </c>
      <c r="G902" s="50" t="s">
        <v>556</v>
      </c>
      <c r="H902" s="51" t="s">
        <v>11885</v>
      </c>
      <c r="I902" s="45" t="s">
        <v>16321</v>
      </c>
      <c r="K902" s="61" t="s">
        <v>4321</v>
      </c>
      <c r="L902" s="61" t="s">
        <v>4337</v>
      </c>
      <c r="S902" s="55"/>
      <c r="T902" s="57"/>
      <c r="U902" s="55"/>
      <c r="V902" s="55"/>
      <c r="W902" s="61" t="s">
        <v>4338</v>
      </c>
      <c r="X902" s="61" t="s">
        <v>4339</v>
      </c>
      <c r="Y902" s="61" t="s">
        <v>4340</v>
      </c>
      <c r="Z902" s="166"/>
      <c r="AA902" s="166"/>
      <c r="AB902" s="166"/>
      <c r="AC902" s="166"/>
      <c r="AD902" s="166"/>
      <c r="AE902" s="166"/>
      <c r="AF902" s="166"/>
      <c r="AG902" s="166"/>
      <c r="AH902" s="166"/>
      <c r="AI902" s="166"/>
      <c r="AJ902" s="166"/>
      <c r="AK902" s="166"/>
      <c r="AL902" s="166"/>
      <c r="AM902" s="166"/>
      <c r="AN902" s="166"/>
      <c r="AO902" s="166"/>
      <c r="AP902" s="166"/>
      <c r="AQ902" s="166"/>
      <c r="AR902" s="166"/>
      <c r="AS902" s="166"/>
      <c r="AT902" s="166"/>
      <c r="AU902" s="166"/>
      <c r="AV902" s="166"/>
      <c r="AW902" s="166"/>
      <c r="AX902" s="166"/>
      <c r="AY902" s="166"/>
      <c r="AZ902" s="166"/>
      <c r="BA902" s="166"/>
      <c r="BB902" s="166"/>
      <c r="BC902" s="166"/>
      <c r="BD902" s="166"/>
      <c r="BE902" s="166"/>
      <c r="BF902" s="166"/>
      <c r="BG902" s="166"/>
      <c r="BH902" s="166"/>
      <c r="BI902" s="166"/>
      <c r="BJ902" s="166"/>
      <c r="BK902" s="166"/>
      <c r="BL902" s="166"/>
      <c r="BM902" s="166"/>
    </row>
    <row r="903" ht="22.5" customHeight="1">
      <c r="A903" s="45">
        <v>902.0</v>
      </c>
      <c r="B903" s="45" t="s">
        <v>237</v>
      </c>
      <c r="C903" s="47" t="b">
        <v>1</v>
      </c>
      <c r="D903" s="57"/>
      <c r="E903" s="50" t="s">
        <v>10364</v>
      </c>
      <c r="F903" s="50" t="s">
        <v>11710</v>
      </c>
      <c r="G903" s="50" t="s">
        <v>7468</v>
      </c>
      <c r="H903" s="51" t="s">
        <v>11889</v>
      </c>
      <c r="I903" s="45" t="s">
        <v>11897</v>
      </c>
      <c r="K903" s="61" t="s">
        <v>4341</v>
      </c>
      <c r="L903" s="61" t="s">
        <v>4342</v>
      </c>
      <c r="S903" s="55"/>
      <c r="T903" s="57"/>
      <c r="U903" s="55"/>
      <c r="V903" s="55"/>
      <c r="W903" s="61" t="s">
        <v>4343</v>
      </c>
      <c r="X903" s="61" t="s">
        <v>4344</v>
      </c>
      <c r="Y903" s="61" t="s">
        <v>4345</v>
      </c>
      <c r="Z903" s="166"/>
      <c r="AA903" s="166"/>
      <c r="AB903" s="166"/>
      <c r="AC903" s="166"/>
      <c r="AD903" s="166"/>
      <c r="AE903" s="166"/>
      <c r="AF903" s="166"/>
      <c r="AG903" s="166"/>
      <c r="AH903" s="166"/>
      <c r="AI903" s="166"/>
      <c r="AJ903" s="166"/>
      <c r="AK903" s="166"/>
      <c r="AL903" s="166"/>
      <c r="AM903" s="166"/>
      <c r="AN903" s="166"/>
      <c r="AO903" s="166"/>
      <c r="AP903" s="166"/>
      <c r="AQ903" s="166"/>
      <c r="AR903" s="166"/>
      <c r="AS903" s="166"/>
      <c r="AT903" s="166"/>
      <c r="AU903" s="166"/>
      <c r="AV903" s="166"/>
      <c r="AW903" s="166"/>
      <c r="AX903" s="166"/>
      <c r="AY903" s="166"/>
      <c r="AZ903" s="166"/>
      <c r="BA903" s="166"/>
      <c r="BB903" s="166"/>
      <c r="BC903" s="166"/>
      <c r="BD903" s="166"/>
      <c r="BE903" s="166"/>
      <c r="BF903" s="166"/>
      <c r="BG903" s="166"/>
      <c r="BH903" s="166"/>
      <c r="BI903" s="166"/>
      <c r="BJ903" s="166"/>
      <c r="BK903" s="166"/>
      <c r="BL903" s="166"/>
      <c r="BM903" s="166"/>
    </row>
    <row r="904" ht="22.5" customHeight="1">
      <c r="A904" s="45">
        <v>903.0</v>
      </c>
      <c r="B904" s="45" t="s">
        <v>237</v>
      </c>
      <c r="C904" s="47" t="b">
        <v>1</v>
      </c>
      <c r="D904" s="57"/>
      <c r="E904" s="50" t="s">
        <v>10364</v>
      </c>
      <c r="F904" s="50" t="s">
        <v>11710</v>
      </c>
      <c r="G904" s="50" t="s">
        <v>1399</v>
      </c>
      <c r="H904" s="51" t="s">
        <v>11896</v>
      </c>
      <c r="I904" s="45" t="s">
        <v>11897</v>
      </c>
      <c r="K904" s="61" t="s">
        <v>4346</v>
      </c>
      <c r="L904" s="61" t="s">
        <v>4347</v>
      </c>
      <c r="S904" s="55"/>
      <c r="T904" s="57"/>
      <c r="U904" s="55"/>
      <c r="V904" s="55"/>
      <c r="W904" s="61" t="s">
        <v>4348</v>
      </c>
      <c r="X904" s="61" t="s">
        <v>4349</v>
      </c>
      <c r="Y904" s="61" t="s">
        <v>4350</v>
      </c>
      <c r="Z904" s="166"/>
      <c r="AA904" s="166"/>
      <c r="AB904" s="166"/>
      <c r="AC904" s="166"/>
      <c r="AD904" s="166"/>
      <c r="AE904" s="166"/>
      <c r="AF904" s="166"/>
      <c r="AG904" s="166"/>
      <c r="AH904" s="166"/>
      <c r="AI904" s="166"/>
      <c r="AJ904" s="166"/>
      <c r="AK904" s="166"/>
      <c r="AL904" s="166"/>
      <c r="AM904" s="166"/>
      <c r="AN904" s="166"/>
      <c r="AO904" s="166"/>
      <c r="AP904" s="166"/>
      <c r="AQ904" s="166"/>
      <c r="AR904" s="166"/>
      <c r="AS904" s="166"/>
      <c r="AT904" s="166"/>
      <c r="AU904" s="166"/>
      <c r="AV904" s="166"/>
      <c r="AW904" s="166"/>
      <c r="AX904" s="166"/>
      <c r="AY904" s="166"/>
      <c r="AZ904" s="166"/>
      <c r="BA904" s="166"/>
      <c r="BB904" s="166"/>
      <c r="BC904" s="166"/>
      <c r="BD904" s="166"/>
      <c r="BE904" s="166"/>
      <c r="BF904" s="166"/>
      <c r="BG904" s="166"/>
      <c r="BH904" s="166"/>
      <c r="BI904" s="166"/>
      <c r="BJ904" s="166"/>
      <c r="BK904" s="166"/>
      <c r="BL904" s="166"/>
      <c r="BM904" s="166"/>
    </row>
    <row r="905" ht="22.5" customHeight="1">
      <c r="A905" s="45">
        <v>904.0</v>
      </c>
      <c r="B905" s="45" t="s">
        <v>237</v>
      </c>
      <c r="C905" s="47" t="b">
        <v>1</v>
      </c>
      <c r="D905" s="57"/>
      <c r="E905" s="50" t="s">
        <v>10364</v>
      </c>
      <c r="F905" s="50" t="s">
        <v>11710</v>
      </c>
      <c r="G905" s="50" t="s">
        <v>1446</v>
      </c>
      <c r="H905" s="51" t="s">
        <v>11903</v>
      </c>
      <c r="I905" s="45" t="s">
        <v>16323</v>
      </c>
      <c r="K905" s="61" t="s">
        <v>4351</v>
      </c>
      <c r="L905" s="61" t="s">
        <v>4352</v>
      </c>
      <c r="S905" s="55"/>
      <c r="T905" s="57"/>
      <c r="U905" s="55"/>
      <c r="V905" s="55"/>
      <c r="W905" s="61" t="s">
        <v>4353</v>
      </c>
      <c r="X905" s="61" t="s">
        <v>4354</v>
      </c>
      <c r="Y905" s="61" t="s">
        <v>4355</v>
      </c>
      <c r="Z905" s="166"/>
      <c r="AA905" s="166"/>
      <c r="AB905" s="166"/>
      <c r="AC905" s="166"/>
      <c r="AD905" s="166"/>
      <c r="AE905" s="166"/>
      <c r="AF905" s="166"/>
      <c r="AG905" s="166"/>
      <c r="AH905" s="166"/>
      <c r="AI905" s="166"/>
      <c r="AJ905" s="166"/>
      <c r="AK905" s="166"/>
      <c r="AL905" s="166"/>
      <c r="AM905" s="166"/>
      <c r="AN905" s="166"/>
      <c r="AO905" s="166"/>
      <c r="AP905" s="166"/>
      <c r="AQ905" s="166"/>
      <c r="AR905" s="166"/>
      <c r="AS905" s="166"/>
      <c r="AT905" s="166"/>
      <c r="AU905" s="166"/>
      <c r="AV905" s="166"/>
      <c r="AW905" s="166"/>
      <c r="AX905" s="166"/>
      <c r="AY905" s="166"/>
      <c r="AZ905" s="166"/>
      <c r="BA905" s="166"/>
      <c r="BB905" s="166"/>
      <c r="BC905" s="166"/>
      <c r="BD905" s="166"/>
      <c r="BE905" s="166"/>
      <c r="BF905" s="166"/>
      <c r="BG905" s="166"/>
      <c r="BH905" s="166"/>
      <c r="BI905" s="166"/>
      <c r="BJ905" s="166"/>
      <c r="BK905" s="166"/>
      <c r="BL905" s="166"/>
      <c r="BM905" s="166"/>
    </row>
    <row r="906" ht="22.5" customHeight="1">
      <c r="A906" s="45">
        <v>905.0</v>
      </c>
      <c r="B906" s="45" t="s">
        <v>237</v>
      </c>
      <c r="C906" s="47" t="b">
        <v>1</v>
      </c>
      <c r="D906" s="57"/>
      <c r="E906" s="50" t="s">
        <v>10364</v>
      </c>
      <c r="F906" s="50" t="s">
        <v>11710</v>
      </c>
      <c r="G906" s="50" t="s">
        <v>1446</v>
      </c>
      <c r="H906" s="51" t="s">
        <v>11910</v>
      </c>
      <c r="I906" s="45" t="s">
        <v>15801</v>
      </c>
      <c r="K906" s="61" t="s">
        <v>4356</v>
      </c>
      <c r="L906" s="61" t="s">
        <v>4357</v>
      </c>
      <c r="S906" s="55"/>
      <c r="T906" s="57"/>
      <c r="U906" s="55"/>
      <c r="V906" s="55"/>
      <c r="W906" s="61" t="s">
        <v>4358</v>
      </c>
      <c r="X906" s="61" t="s">
        <v>4359</v>
      </c>
      <c r="Y906" s="61" t="s">
        <v>4360</v>
      </c>
      <c r="Z906" s="166"/>
      <c r="AA906" s="166"/>
      <c r="AB906" s="166"/>
      <c r="AC906" s="166"/>
      <c r="AD906" s="166"/>
      <c r="AE906" s="166"/>
      <c r="AF906" s="166"/>
      <c r="AG906" s="166"/>
      <c r="AH906" s="166"/>
      <c r="AI906" s="166"/>
      <c r="AJ906" s="166"/>
      <c r="AK906" s="166"/>
      <c r="AL906" s="166"/>
      <c r="AM906" s="166"/>
      <c r="AN906" s="166"/>
      <c r="AO906" s="166"/>
      <c r="AP906" s="166"/>
      <c r="AQ906" s="166"/>
      <c r="AR906" s="166"/>
      <c r="AS906" s="166"/>
      <c r="AT906" s="166"/>
      <c r="AU906" s="166"/>
      <c r="AV906" s="166"/>
      <c r="AW906" s="166"/>
      <c r="AX906" s="166"/>
      <c r="AY906" s="166"/>
      <c r="AZ906" s="166"/>
      <c r="BA906" s="166"/>
      <c r="BB906" s="166"/>
      <c r="BC906" s="166"/>
      <c r="BD906" s="166"/>
      <c r="BE906" s="166"/>
      <c r="BF906" s="166"/>
      <c r="BG906" s="166"/>
      <c r="BH906" s="166"/>
      <c r="BI906" s="166"/>
      <c r="BJ906" s="166"/>
      <c r="BK906" s="166"/>
      <c r="BL906" s="166"/>
      <c r="BM906" s="166"/>
    </row>
    <row r="907" ht="22.5" customHeight="1">
      <c r="A907" s="45">
        <v>906.0</v>
      </c>
      <c r="B907" s="45" t="s">
        <v>237</v>
      </c>
      <c r="C907" s="47" t="b">
        <v>1</v>
      </c>
      <c r="D907" s="57"/>
      <c r="E907" s="50" t="s">
        <v>10364</v>
      </c>
      <c r="F907" s="50" t="s">
        <v>11710</v>
      </c>
      <c r="G907" s="50" t="s">
        <v>1446</v>
      </c>
      <c r="H907" s="51" t="s">
        <v>11916</v>
      </c>
      <c r="I907" s="45" t="s">
        <v>11917</v>
      </c>
      <c r="K907" s="61" t="s">
        <v>4361</v>
      </c>
      <c r="L907" s="61" t="s">
        <v>4362</v>
      </c>
      <c r="S907" s="55"/>
      <c r="T907" s="57"/>
      <c r="U907" s="55"/>
      <c r="V907" s="55"/>
      <c r="W907" s="61" t="s">
        <v>4363</v>
      </c>
      <c r="X907" s="61" t="s">
        <v>4364</v>
      </c>
      <c r="Y907" s="61" t="s">
        <v>4365</v>
      </c>
      <c r="Z907" s="166"/>
      <c r="AA907" s="166"/>
      <c r="AB907" s="166"/>
      <c r="AC907" s="166"/>
      <c r="AD907" s="166"/>
      <c r="AE907" s="166"/>
      <c r="AF907" s="166"/>
      <c r="AG907" s="166"/>
      <c r="AH907" s="166"/>
      <c r="AI907" s="166"/>
      <c r="AJ907" s="166"/>
      <c r="AK907" s="166"/>
      <c r="AL907" s="166"/>
      <c r="AM907" s="166"/>
      <c r="AN907" s="166"/>
      <c r="AO907" s="166"/>
      <c r="AP907" s="166"/>
      <c r="AQ907" s="166"/>
      <c r="AR907" s="166"/>
      <c r="AS907" s="166"/>
      <c r="AT907" s="166"/>
      <c r="AU907" s="166"/>
      <c r="AV907" s="166"/>
      <c r="AW907" s="166"/>
      <c r="AX907" s="166"/>
      <c r="AY907" s="166"/>
      <c r="AZ907" s="166"/>
      <c r="BA907" s="166"/>
      <c r="BB907" s="166"/>
      <c r="BC907" s="166"/>
      <c r="BD907" s="166"/>
      <c r="BE907" s="166"/>
      <c r="BF907" s="166"/>
      <c r="BG907" s="166"/>
      <c r="BH907" s="166"/>
      <c r="BI907" s="166"/>
      <c r="BJ907" s="166"/>
      <c r="BK907" s="166"/>
      <c r="BL907" s="166"/>
      <c r="BM907" s="166"/>
    </row>
    <row r="908" ht="22.5" customHeight="1">
      <c r="A908" s="45">
        <v>907.0</v>
      </c>
      <c r="B908" s="45" t="s">
        <v>237</v>
      </c>
      <c r="C908" s="47" t="b">
        <v>1</v>
      </c>
      <c r="D908" s="57"/>
      <c r="E908" s="50" t="s">
        <v>10364</v>
      </c>
      <c r="F908" s="50" t="s">
        <v>11710</v>
      </c>
      <c r="G908" s="50" t="s">
        <v>1446</v>
      </c>
      <c r="H908" s="51" t="s">
        <v>11923</v>
      </c>
      <c r="I908" s="45" t="s">
        <v>16324</v>
      </c>
      <c r="K908" s="61" t="s">
        <v>4366</v>
      </c>
      <c r="L908" s="61" t="s">
        <v>4367</v>
      </c>
      <c r="S908" s="55"/>
      <c r="T908" s="57"/>
      <c r="U908" s="55"/>
      <c r="V908" s="55"/>
      <c r="W908" s="61" t="s">
        <v>4368</v>
      </c>
      <c r="X908" s="61" t="s">
        <v>4369</v>
      </c>
      <c r="Y908" s="61" t="s">
        <v>4370</v>
      </c>
      <c r="Z908" s="166"/>
      <c r="AA908" s="166"/>
      <c r="AB908" s="166"/>
      <c r="AC908" s="166"/>
      <c r="AD908" s="166"/>
      <c r="AE908" s="166"/>
      <c r="AF908" s="166"/>
      <c r="AG908" s="166"/>
      <c r="AH908" s="166"/>
      <c r="AI908" s="166"/>
      <c r="AJ908" s="166"/>
      <c r="AK908" s="166"/>
      <c r="AL908" s="166"/>
      <c r="AM908" s="166"/>
      <c r="AN908" s="166"/>
      <c r="AO908" s="166"/>
      <c r="AP908" s="166"/>
      <c r="AQ908" s="166"/>
      <c r="AR908" s="166"/>
      <c r="AS908" s="166"/>
      <c r="AT908" s="166"/>
      <c r="AU908" s="166"/>
      <c r="AV908" s="166"/>
      <c r="AW908" s="166"/>
      <c r="AX908" s="166"/>
      <c r="AY908" s="166"/>
      <c r="AZ908" s="166"/>
      <c r="BA908" s="166"/>
      <c r="BB908" s="166"/>
      <c r="BC908" s="166"/>
      <c r="BD908" s="166"/>
      <c r="BE908" s="166"/>
      <c r="BF908" s="166"/>
      <c r="BG908" s="166"/>
      <c r="BH908" s="166"/>
      <c r="BI908" s="166"/>
      <c r="BJ908" s="166"/>
      <c r="BK908" s="166"/>
      <c r="BL908" s="166"/>
      <c r="BM908" s="166"/>
    </row>
    <row r="909" ht="22.5" customHeight="1">
      <c r="A909" s="45">
        <v>908.0</v>
      </c>
      <c r="B909" s="45" t="s">
        <v>237</v>
      </c>
      <c r="C909" s="47" t="b">
        <v>1</v>
      </c>
      <c r="D909" s="57"/>
      <c r="E909" s="50" t="s">
        <v>10364</v>
      </c>
      <c r="F909" s="50" t="s">
        <v>11710</v>
      </c>
      <c r="G909" s="50" t="s">
        <v>1446</v>
      </c>
      <c r="H909" s="51" t="s">
        <v>11930</v>
      </c>
      <c r="I909" s="45" t="s">
        <v>16325</v>
      </c>
      <c r="K909" s="61" t="s">
        <v>4371</v>
      </c>
      <c r="L909" s="61" t="s">
        <v>4372</v>
      </c>
      <c r="S909" s="55"/>
      <c r="T909" s="57"/>
      <c r="U909" s="55"/>
      <c r="V909" s="55"/>
      <c r="W909" s="61" t="s">
        <v>4373</v>
      </c>
      <c r="X909" s="61" t="s">
        <v>4374</v>
      </c>
      <c r="Y909" s="61" t="s">
        <v>4375</v>
      </c>
      <c r="Z909" s="166"/>
      <c r="AA909" s="166"/>
      <c r="AB909" s="166"/>
      <c r="AC909" s="166"/>
      <c r="AD909" s="166"/>
      <c r="AE909" s="166"/>
      <c r="AF909" s="166"/>
      <c r="AG909" s="166"/>
      <c r="AH909" s="166"/>
      <c r="AI909" s="166"/>
      <c r="AJ909" s="166"/>
      <c r="AK909" s="166"/>
      <c r="AL909" s="166"/>
      <c r="AM909" s="166"/>
      <c r="AN909" s="166"/>
      <c r="AO909" s="166"/>
      <c r="AP909" s="166"/>
      <c r="AQ909" s="166"/>
      <c r="AR909" s="166"/>
      <c r="AS909" s="166"/>
      <c r="AT909" s="166"/>
      <c r="AU909" s="166"/>
      <c r="AV909" s="166"/>
      <c r="AW909" s="166"/>
      <c r="AX909" s="166"/>
      <c r="AY909" s="166"/>
      <c r="AZ909" s="166"/>
      <c r="BA909" s="166"/>
      <c r="BB909" s="166"/>
      <c r="BC909" s="166"/>
      <c r="BD909" s="166"/>
      <c r="BE909" s="166"/>
      <c r="BF909" s="166"/>
      <c r="BG909" s="166"/>
      <c r="BH909" s="166"/>
      <c r="BI909" s="166"/>
      <c r="BJ909" s="166"/>
      <c r="BK909" s="166"/>
      <c r="BL909" s="166"/>
      <c r="BM909" s="166"/>
    </row>
    <row r="910" ht="22.5" customHeight="1">
      <c r="A910" s="45">
        <v>909.0</v>
      </c>
      <c r="B910" s="45" t="s">
        <v>237</v>
      </c>
      <c r="C910" s="47" t="b">
        <v>1</v>
      </c>
      <c r="D910" s="57"/>
      <c r="E910" s="50" t="s">
        <v>10364</v>
      </c>
      <c r="F910" s="50" t="s">
        <v>11710</v>
      </c>
      <c r="G910" s="50" t="s">
        <v>5193</v>
      </c>
      <c r="H910" s="51" t="s">
        <v>11937</v>
      </c>
      <c r="I910" s="45" t="s">
        <v>11938</v>
      </c>
      <c r="K910" s="61" t="s">
        <v>4376</v>
      </c>
      <c r="L910" s="61" t="s">
        <v>4377</v>
      </c>
      <c r="S910" s="55"/>
      <c r="T910" s="57"/>
      <c r="U910" s="55"/>
      <c r="V910" s="55"/>
      <c r="W910" s="61" t="s">
        <v>4378</v>
      </c>
      <c r="X910" s="61" t="s">
        <v>4379</v>
      </c>
      <c r="Y910" s="61" t="s">
        <v>4380</v>
      </c>
      <c r="Z910" s="166"/>
      <c r="AA910" s="166"/>
      <c r="AB910" s="166"/>
      <c r="AC910" s="166"/>
      <c r="AD910" s="166"/>
      <c r="AE910" s="166"/>
      <c r="AF910" s="166"/>
      <c r="AG910" s="166"/>
      <c r="AH910" s="166"/>
      <c r="AI910" s="166"/>
      <c r="AJ910" s="166"/>
      <c r="AK910" s="166"/>
      <c r="AL910" s="166"/>
      <c r="AM910" s="166"/>
      <c r="AN910" s="166"/>
      <c r="AO910" s="166"/>
      <c r="AP910" s="166"/>
      <c r="AQ910" s="166"/>
      <c r="AR910" s="166"/>
      <c r="AS910" s="166"/>
      <c r="AT910" s="166"/>
      <c r="AU910" s="166"/>
      <c r="AV910" s="166"/>
      <c r="AW910" s="166"/>
      <c r="AX910" s="166"/>
      <c r="AY910" s="166"/>
      <c r="AZ910" s="166"/>
      <c r="BA910" s="166"/>
      <c r="BB910" s="166"/>
      <c r="BC910" s="166"/>
      <c r="BD910" s="166"/>
      <c r="BE910" s="166"/>
      <c r="BF910" s="166"/>
      <c r="BG910" s="166"/>
      <c r="BH910" s="166"/>
      <c r="BI910" s="166"/>
      <c r="BJ910" s="166"/>
      <c r="BK910" s="166"/>
      <c r="BL910" s="166"/>
      <c r="BM910" s="166"/>
    </row>
    <row r="911" ht="22.5" customHeight="1">
      <c r="A911" s="45">
        <v>910.0</v>
      </c>
      <c r="B911" s="45" t="s">
        <v>237</v>
      </c>
      <c r="C911" s="47" t="b">
        <v>1</v>
      </c>
      <c r="D911" s="57"/>
      <c r="E911" s="50" t="s">
        <v>10364</v>
      </c>
      <c r="F911" s="50" t="s">
        <v>11944</v>
      </c>
      <c r="G911" s="50" t="s">
        <v>10854</v>
      </c>
      <c r="H911" s="51" t="s">
        <v>11945</v>
      </c>
      <c r="I911" s="45" t="s">
        <v>16326</v>
      </c>
      <c r="K911" s="61" t="s">
        <v>4381</v>
      </c>
      <c r="L911" s="61" t="s">
        <v>4382</v>
      </c>
      <c r="S911" s="55"/>
      <c r="T911" s="57"/>
      <c r="U911" s="55"/>
      <c r="V911" s="55"/>
      <c r="W911" s="61" t="s">
        <v>4383</v>
      </c>
      <c r="X911" s="61" t="s">
        <v>4384</v>
      </c>
      <c r="Y911" s="61" t="s">
        <v>4385</v>
      </c>
      <c r="Z911" s="166"/>
      <c r="AA911" s="166"/>
      <c r="AB911" s="166"/>
      <c r="AC911" s="166"/>
      <c r="AD911" s="166"/>
      <c r="AE911" s="166"/>
      <c r="AF911" s="166"/>
      <c r="AG911" s="166"/>
      <c r="AH911" s="166"/>
      <c r="AI911" s="166"/>
      <c r="AJ911" s="166"/>
      <c r="AK911" s="166"/>
      <c r="AL911" s="166"/>
      <c r="AM911" s="166"/>
      <c r="AN911" s="166"/>
      <c r="AO911" s="166"/>
      <c r="AP911" s="166"/>
      <c r="AQ911" s="166"/>
      <c r="AR911" s="166"/>
      <c r="AS911" s="166"/>
      <c r="AT911" s="166"/>
      <c r="AU911" s="166"/>
      <c r="AV911" s="166"/>
      <c r="AW911" s="166"/>
      <c r="AX911" s="166"/>
      <c r="AY911" s="166"/>
      <c r="AZ911" s="166"/>
      <c r="BA911" s="166"/>
      <c r="BB911" s="166"/>
      <c r="BC911" s="166"/>
      <c r="BD911" s="166"/>
      <c r="BE911" s="166"/>
      <c r="BF911" s="166"/>
      <c r="BG911" s="166"/>
      <c r="BH911" s="166"/>
      <c r="BI911" s="166"/>
      <c r="BJ911" s="166"/>
      <c r="BK911" s="166"/>
      <c r="BL911" s="166"/>
      <c r="BM911" s="166"/>
    </row>
    <row r="912" ht="22.5" customHeight="1">
      <c r="A912" s="45">
        <v>911.0</v>
      </c>
      <c r="B912" s="45" t="s">
        <v>237</v>
      </c>
      <c r="C912" s="47" t="b">
        <v>1</v>
      </c>
      <c r="D912" s="57"/>
      <c r="E912" s="50" t="s">
        <v>10364</v>
      </c>
      <c r="F912" s="50" t="s">
        <v>11944</v>
      </c>
      <c r="G912" s="50" t="s">
        <v>489</v>
      </c>
      <c r="H912" s="51" t="s">
        <v>11952</v>
      </c>
      <c r="I912" s="45" t="s">
        <v>16138</v>
      </c>
      <c r="K912" s="61" t="s">
        <v>4386</v>
      </c>
      <c r="L912" s="61" t="s">
        <v>4387</v>
      </c>
      <c r="S912" s="55"/>
      <c r="T912" s="57"/>
      <c r="U912" s="55"/>
      <c r="V912" s="55"/>
      <c r="W912" s="61" t="s">
        <v>4388</v>
      </c>
      <c r="X912" s="61" t="s">
        <v>4389</v>
      </c>
      <c r="Y912" s="61" t="s">
        <v>4391</v>
      </c>
      <c r="Z912" s="166"/>
      <c r="AA912" s="166"/>
      <c r="AB912" s="166"/>
      <c r="AC912" s="166"/>
      <c r="AD912" s="166"/>
      <c r="AE912" s="166"/>
      <c r="AF912" s="166"/>
      <c r="AG912" s="166"/>
      <c r="AH912" s="166"/>
      <c r="AI912" s="166"/>
      <c r="AJ912" s="166"/>
      <c r="AK912" s="166"/>
      <c r="AL912" s="166"/>
      <c r="AM912" s="166"/>
      <c r="AN912" s="166"/>
      <c r="AO912" s="166"/>
      <c r="AP912" s="166"/>
      <c r="AQ912" s="166"/>
      <c r="AR912" s="166"/>
      <c r="AS912" s="166"/>
      <c r="AT912" s="166"/>
      <c r="AU912" s="166"/>
      <c r="AV912" s="166"/>
      <c r="AW912" s="166"/>
      <c r="AX912" s="166"/>
      <c r="AY912" s="166"/>
      <c r="AZ912" s="166"/>
      <c r="BA912" s="166"/>
      <c r="BB912" s="166"/>
      <c r="BC912" s="166"/>
      <c r="BD912" s="166"/>
      <c r="BE912" s="166"/>
      <c r="BF912" s="166"/>
      <c r="BG912" s="166"/>
      <c r="BH912" s="166"/>
      <c r="BI912" s="166"/>
      <c r="BJ912" s="166"/>
      <c r="BK912" s="166"/>
      <c r="BL912" s="166"/>
      <c r="BM912" s="166"/>
    </row>
    <row r="913" ht="22.5" customHeight="1">
      <c r="A913" s="45">
        <v>912.0</v>
      </c>
      <c r="B913" s="45" t="s">
        <v>237</v>
      </c>
      <c r="C913" s="47" t="b">
        <v>1</v>
      </c>
      <c r="D913" s="57"/>
      <c r="E913" s="50" t="s">
        <v>10364</v>
      </c>
      <c r="F913" s="50" t="s">
        <v>11944</v>
      </c>
      <c r="G913" s="50" t="s">
        <v>489</v>
      </c>
      <c r="H913" s="51" t="s">
        <v>11958</v>
      </c>
      <c r="I913" s="45" t="s">
        <v>11959</v>
      </c>
      <c r="K913" s="61" t="s">
        <v>4393</v>
      </c>
      <c r="L913" s="61" t="s">
        <v>4394</v>
      </c>
      <c r="S913" s="55"/>
      <c r="T913" s="57"/>
      <c r="U913" s="55"/>
      <c r="V913" s="55"/>
      <c r="W913" s="61" t="s">
        <v>4395</v>
      </c>
      <c r="X913" s="61" t="s">
        <v>4396</v>
      </c>
      <c r="Y913" s="61" t="s">
        <v>4397</v>
      </c>
      <c r="Z913" s="166"/>
      <c r="AA913" s="166"/>
      <c r="AB913" s="166"/>
      <c r="AC913" s="166"/>
      <c r="AD913" s="166"/>
      <c r="AE913" s="166"/>
      <c r="AF913" s="166"/>
      <c r="AG913" s="166"/>
      <c r="AH913" s="166"/>
      <c r="AI913" s="166"/>
      <c r="AJ913" s="166"/>
      <c r="AK913" s="166"/>
      <c r="AL913" s="166"/>
      <c r="AM913" s="166"/>
      <c r="AN913" s="166"/>
      <c r="AO913" s="166"/>
      <c r="AP913" s="166"/>
      <c r="AQ913" s="166"/>
      <c r="AR913" s="166"/>
      <c r="AS913" s="166"/>
      <c r="AT913" s="166"/>
      <c r="AU913" s="166"/>
      <c r="AV913" s="166"/>
      <c r="AW913" s="166"/>
      <c r="AX913" s="166"/>
      <c r="AY913" s="166"/>
      <c r="AZ913" s="166"/>
      <c r="BA913" s="166"/>
      <c r="BB913" s="166"/>
      <c r="BC913" s="166"/>
      <c r="BD913" s="166"/>
      <c r="BE913" s="166"/>
      <c r="BF913" s="166"/>
      <c r="BG913" s="166"/>
      <c r="BH913" s="166"/>
      <c r="BI913" s="166"/>
      <c r="BJ913" s="166"/>
      <c r="BK913" s="166"/>
      <c r="BL913" s="166"/>
      <c r="BM913" s="166"/>
    </row>
    <row r="914" ht="22.5" customHeight="1">
      <c r="A914" s="45">
        <v>913.0</v>
      </c>
      <c r="B914" s="45" t="s">
        <v>237</v>
      </c>
      <c r="C914" s="47" t="b">
        <v>1</v>
      </c>
      <c r="D914" s="57"/>
      <c r="E914" s="50" t="s">
        <v>10364</v>
      </c>
      <c r="F914" s="50" t="s">
        <v>11944</v>
      </c>
      <c r="G914" s="50" t="s">
        <v>556</v>
      </c>
      <c r="H914" s="51" t="s">
        <v>11965</v>
      </c>
      <c r="I914" s="45" t="s">
        <v>16327</v>
      </c>
      <c r="K914" s="61" t="s">
        <v>4398</v>
      </c>
      <c r="L914" s="61" t="s">
        <v>4399</v>
      </c>
      <c r="S914" s="55"/>
      <c r="T914" s="57"/>
      <c r="U914" s="55"/>
      <c r="V914" s="55"/>
      <c r="W914" s="61" t="s">
        <v>4400</v>
      </c>
      <c r="X914" s="61" t="s">
        <v>4401</v>
      </c>
      <c r="Y914" s="61" t="s">
        <v>4402</v>
      </c>
      <c r="Z914" s="166"/>
      <c r="AA914" s="166"/>
      <c r="AB914" s="166"/>
      <c r="AC914" s="166"/>
      <c r="AD914" s="166"/>
      <c r="AE914" s="166"/>
      <c r="AF914" s="166"/>
      <c r="AG914" s="166"/>
      <c r="AH914" s="166"/>
      <c r="AI914" s="166"/>
      <c r="AJ914" s="166"/>
      <c r="AK914" s="166"/>
      <c r="AL914" s="166"/>
      <c r="AM914" s="166"/>
      <c r="AN914" s="166"/>
      <c r="AO914" s="166"/>
      <c r="AP914" s="166"/>
      <c r="AQ914" s="166"/>
      <c r="AR914" s="166"/>
      <c r="AS914" s="166"/>
      <c r="AT914" s="166"/>
      <c r="AU914" s="166"/>
      <c r="AV914" s="166"/>
      <c r="AW914" s="166"/>
      <c r="AX914" s="166"/>
      <c r="AY914" s="166"/>
      <c r="AZ914" s="166"/>
      <c r="BA914" s="166"/>
      <c r="BB914" s="166"/>
      <c r="BC914" s="166"/>
      <c r="BD914" s="166"/>
      <c r="BE914" s="166"/>
      <c r="BF914" s="166"/>
      <c r="BG914" s="166"/>
      <c r="BH914" s="166"/>
      <c r="BI914" s="166"/>
      <c r="BJ914" s="166"/>
      <c r="BK914" s="166"/>
      <c r="BL914" s="166"/>
      <c r="BM914" s="166"/>
    </row>
    <row r="915" ht="22.5" customHeight="1">
      <c r="A915" s="45">
        <v>914.0</v>
      </c>
      <c r="B915" s="45" t="s">
        <v>237</v>
      </c>
      <c r="C915" s="47" t="b">
        <v>1</v>
      </c>
      <c r="D915" s="57"/>
      <c r="E915" s="50" t="s">
        <v>10364</v>
      </c>
      <c r="F915" s="50" t="s">
        <v>11944</v>
      </c>
      <c r="G915" s="50" t="s">
        <v>556</v>
      </c>
      <c r="H915" s="51" t="s">
        <v>11972</v>
      </c>
      <c r="I915" s="45" t="s">
        <v>16328</v>
      </c>
      <c r="K915" s="61" t="s">
        <v>4403</v>
      </c>
      <c r="L915" s="61" t="s">
        <v>4404</v>
      </c>
      <c r="S915" s="55"/>
      <c r="T915" s="57"/>
      <c r="U915" s="55"/>
      <c r="V915" s="55"/>
      <c r="W915" s="61" t="s">
        <v>4405</v>
      </c>
      <c r="X915" s="61" t="s">
        <v>4406</v>
      </c>
      <c r="Y915" s="153"/>
      <c r="Z915" s="166"/>
      <c r="AA915" s="166"/>
      <c r="AB915" s="166"/>
      <c r="AC915" s="166"/>
      <c r="AD915" s="166"/>
      <c r="AE915" s="166"/>
      <c r="AF915" s="166"/>
      <c r="AG915" s="166"/>
      <c r="AH915" s="166"/>
      <c r="AI915" s="166"/>
      <c r="AJ915" s="166"/>
      <c r="AK915" s="166"/>
      <c r="AL915" s="166"/>
      <c r="AM915" s="166"/>
      <c r="AN915" s="166"/>
      <c r="AO915" s="166"/>
      <c r="AP915" s="166"/>
      <c r="AQ915" s="166"/>
      <c r="AR915" s="166"/>
      <c r="AS915" s="166"/>
      <c r="AT915" s="166"/>
      <c r="AU915" s="166"/>
      <c r="AV915" s="166"/>
      <c r="AW915" s="166"/>
      <c r="AX915" s="166"/>
      <c r="AY915" s="166"/>
      <c r="AZ915" s="166"/>
      <c r="BA915" s="166"/>
      <c r="BB915" s="166"/>
      <c r="BC915" s="166"/>
      <c r="BD915" s="166"/>
      <c r="BE915" s="166"/>
      <c r="BF915" s="166"/>
      <c r="BG915" s="166"/>
      <c r="BH915" s="166"/>
      <c r="BI915" s="166"/>
      <c r="BJ915" s="166"/>
      <c r="BK915" s="166"/>
      <c r="BL915" s="166"/>
      <c r="BM915" s="166"/>
    </row>
    <row r="916" ht="22.5" customHeight="1">
      <c r="A916" s="45">
        <v>915.0</v>
      </c>
      <c r="B916" s="45" t="s">
        <v>237</v>
      </c>
      <c r="C916" s="47" t="b">
        <v>1</v>
      </c>
      <c r="D916" s="57"/>
      <c r="E916" s="50" t="s">
        <v>10364</v>
      </c>
      <c r="F916" s="50" t="s">
        <v>11944</v>
      </c>
      <c r="G916" s="50" t="s">
        <v>4264</v>
      </c>
      <c r="H916" s="51" t="s">
        <v>11978</v>
      </c>
      <c r="I916" s="45" t="s">
        <v>11979</v>
      </c>
      <c r="K916" s="61" t="s">
        <v>4407</v>
      </c>
      <c r="L916" s="61" t="s">
        <v>4408</v>
      </c>
      <c r="S916" s="55"/>
      <c r="T916" s="57"/>
      <c r="U916" s="55"/>
      <c r="V916" s="55"/>
      <c r="W916" s="61" t="s">
        <v>4409</v>
      </c>
      <c r="X916" s="61" t="s">
        <v>4410</v>
      </c>
      <c r="Y916" s="61" t="s">
        <v>4411</v>
      </c>
      <c r="Z916" s="166"/>
      <c r="AA916" s="166"/>
      <c r="AB916" s="166"/>
      <c r="AC916" s="166"/>
      <c r="AD916" s="166"/>
      <c r="AE916" s="166"/>
      <c r="AF916" s="166"/>
      <c r="AG916" s="166"/>
      <c r="AH916" s="166"/>
      <c r="AI916" s="166"/>
      <c r="AJ916" s="166"/>
      <c r="AK916" s="166"/>
      <c r="AL916" s="166"/>
      <c r="AM916" s="166"/>
      <c r="AN916" s="166"/>
      <c r="AO916" s="166"/>
      <c r="AP916" s="166"/>
      <c r="AQ916" s="166"/>
      <c r="AR916" s="166"/>
      <c r="AS916" s="166"/>
      <c r="AT916" s="166"/>
      <c r="AU916" s="166"/>
      <c r="AV916" s="166"/>
      <c r="AW916" s="166"/>
      <c r="AX916" s="166"/>
      <c r="AY916" s="166"/>
      <c r="AZ916" s="166"/>
      <c r="BA916" s="166"/>
      <c r="BB916" s="166"/>
      <c r="BC916" s="166"/>
      <c r="BD916" s="166"/>
      <c r="BE916" s="166"/>
      <c r="BF916" s="166"/>
      <c r="BG916" s="166"/>
      <c r="BH916" s="166"/>
      <c r="BI916" s="166"/>
      <c r="BJ916" s="166"/>
      <c r="BK916" s="166"/>
      <c r="BL916" s="166"/>
      <c r="BM916" s="166"/>
    </row>
    <row r="917" ht="22.5" customHeight="1">
      <c r="A917" s="45">
        <v>916.0</v>
      </c>
      <c r="B917" s="45" t="s">
        <v>237</v>
      </c>
      <c r="C917" s="47" t="b">
        <v>1</v>
      </c>
      <c r="D917" s="57"/>
      <c r="E917" s="50" t="s">
        <v>10364</v>
      </c>
      <c r="F917" s="50" t="s">
        <v>11944</v>
      </c>
      <c r="G917" s="50" t="s">
        <v>4264</v>
      </c>
      <c r="H917" s="51" t="s">
        <v>11985</v>
      </c>
      <c r="I917" s="45" t="s">
        <v>16329</v>
      </c>
      <c r="K917" s="61" t="s">
        <v>4412</v>
      </c>
      <c r="L917" s="61" t="s">
        <v>4413</v>
      </c>
      <c r="S917" s="55"/>
      <c r="T917" s="57"/>
      <c r="U917" s="55"/>
      <c r="V917" s="55"/>
      <c r="W917" s="61" t="s">
        <v>4414</v>
      </c>
      <c r="X917" s="61" t="s">
        <v>4415</v>
      </c>
      <c r="Y917" s="61" t="s">
        <v>4416</v>
      </c>
      <c r="Z917" s="166"/>
      <c r="AA917" s="166"/>
      <c r="AB917" s="166"/>
      <c r="AC917" s="166"/>
      <c r="AD917" s="166"/>
      <c r="AE917" s="166"/>
      <c r="AF917" s="166"/>
      <c r="AG917" s="166"/>
      <c r="AH917" s="166"/>
      <c r="AI917" s="166"/>
      <c r="AJ917" s="166"/>
      <c r="AK917" s="166"/>
      <c r="AL917" s="166"/>
      <c r="AM917" s="166"/>
      <c r="AN917" s="166"/>
      <c r="AO917" s="166"/>
      <c r="AP917" s="166"/>
      <c r="AQ917" s="166"/>
      <c r="AR917" s="166"/>
      <c r="AS917" s="166"/>
      <c r="AT917" s="166"/>
      <c r="AU917" s="166"/>
      <c r="AV917" s="166"/>
      <c r="AW917" s="166"/>
      <c r="AX917" s="166"/>
      <c r="AY917" s="166"/>
      <c r="AZ917" s="166"/>
      <c r="BA917" s="166"/>
      <c r="BB917" s="166"/>
      <c r="BC917" s="166"/>
      <c r="BD917" s="166"/>
      <c r="BE917" s="166"/>
      <c r="BF917" s="166"/>
      <c r="BG917" s="166"/>
      <c r="BH917" s="166"/>
      <c r="BI917" s="166"/>
      <c r="BJ917" s="166"/>
      <c r="BK917" s="166"/>
      <c r="BL917" s="166"/>
      <c r="BM917" s="166"/>
    </row>
    <row r="918" ht="22.5" customHeight="1">
      <c r="A918" s="45">
        <v>917.0</v>
      </c>
      <c r="B918" s="45" t="s">
        <v>237</v>
      </c>
      <c r="C918" s="47" t="b">
        <v>1</v>
      </c>
      <c r="D918" s="57"/>
      <c r="E918" s="50" t="s">
        <v>10364</v>
      </c>
      <c r="F918" s="50" t="s">
        <v>11944</v>
      </c>
      <c r="G918" s="50" t="s">
        <v>4264</v>
      </c>
      <c r="H918" s="51" t="s">
        <v>11992</v>
      </c>
      <c r="I918" s="45" t="s">
        <v>16330</v>
      </c>
      <c r="K918" s="61" t="s">
        <v>4417</v>
      </c>
      <c r="L918" s="61" t="s">
        <v>4418</v>
      </c>
      <c r="S918" s="55"/>
      <c r="T918" s="57"/>
      <c r="U918" s="55"/>
      <c r="V918" s="55"/>
      <c r="W918" s="61" t="s">
        <v>4419</v>
      </c>
      <c r="X918" s="61" t="s">
        <v>4420</v>
      </c>
      <c r="Y918" s="61" t="s">
        <v>4421</v>
      </c>
      <c r="Z918" s="166"/>
      <c r="AA918" s="166"/>
      <c r="AB918" s="166"/>
      <c r="AC918" s="166"/>
      <c r="AD918" s="166"/>
      <c r="AE918" s="166"/>
      <c r="AF918" s="166"/>
      <c r="AG918" s="166"/>
      <c r="AH918" s="166"/>
      <c r="AI918" s="166"/>
      <c r="AJ918" s="166"/>
      <c r="AK918" s="166"/>
      <c r="AL918" s="166"/>
      <c r="AM918" s="166"/>
      <c r="AN918" s="166"/>
      <c r="AO918" s="166"/>
      <c r="AP918" s="166"/>
      <c r="AQ918" s="166"/>
      <c r="AR918" s="166"/>
      <c r="AS918" s="166"/>
      <c r="AT918" s="166"/>
      <c r="AU918" s="166"/>
      <c r="AV918" s="166"/>
      <c r="AW918" s="166"/>
      <c r="AX918" s="166"/>
      <c r="AY918" s="166"/>
      <c r="AZ918" s="166"/>
      <c r="BA918" s="166"/>
      <c r="BB918" s="166"/>
      <c r="BC918" s="166"/>
      <c r="BD918" s="166"/>
      <c r="BE918" s="166"/>
      <c r="BF918" s="166"/>
      <c r="BG918" s="166"/>
      <c r="BH918" s="166"/>
      <c r="BI918" s="166"/>
      <c r="BJ918" s="166"/>
      <c r="BK918" s="166"/>
      <c r="BL918" s="166"/>
      <c r="BM918" s="166"/>
    </row>
    <row r="919" ht="22.5" customHeight="1">
      <c r="A919" s="45">
        <v>918.0</v>
      </c>
      <c r="B919" s="45" t="s">
        <v>237</v>
      </c>
      <c r="C919" s="47" t="b">
        <v>1</v>
      </c>
      <c r="D919" s="57"/>
      <c r="E919" s="50" t="s">
        <v>10364</v>
      </c>
      <c r="F919" s="50" t="s">
        <v>11944</v>
      </c>
      <c r="G919" s="50" t="s">
        <v>4264</v>
      </c>
      <c r="H919" s="51" t="s">
        <v>11999</v>
      </c>
      <c r="I919" s="45" t="s">
        <v>12000</v>
      </c>
      <c r="K919" s="61" t="s">
        <v>4407</v>
      </c>
      <c r="L919" s="61" t="s">
        <v>4422</v>
      </c>
      <c r="S919" s="55"/>
      <c r="T919" s="57"/>
      <c r="U919" s="55"/>
      <c r="V919" s="55"/>
      <c r="W919" s="61" t="s">
        <v>4423</v>
      </c>
      <c r="X919" s="61" t="s">
        <v>4424</v>
      </c>
      <c r="Y919" s="61" t="s">
        <v>4425</v>
      </c>
      <c r="Z919" s="166"/>
      <c r="AA919" s="166"/>
      <c r="AB919" s="166"/>
      <c r="AC919" s="166"/>
      <c r="AD919" s="166"/>
      <c r="AE919" s="166"/>
      <c r="AF919" s="166"/>
      <c r="AG919" s="166"/>
      <c r="AH919" s="166"/>
      <c r="AI919" s="166"/>
      <c r="AJ919" s="166"/>
      <c r="AK919" s="166"/>
      <c r="AL919" s="166"/>
      <c r="AM919" s="166"/>
      <c r="AN919" s="166"/>
      <c r="AO919" s="166"/>
      <c r="AP919" s="166"/>
      <c r="AQ919" s="166"/>
      <c r="AR919" s="166"/>
      <c r="AS919" s="166"/>
      <c r="AT919" s="166"/>
      <c r="AU919" s="166"/>
      <c r="AV919" s="166"/>
      <c r="AW919" s="166"/>
      <c r="AX919" s="166"/>
      <c r="AY919" s="166"/>
      <c r="AZ919" s="166"/>
      <c r="BA919" s="166"/>
      <c r="BB919" s="166"/>
      <c r="BC919" s="166"/>
      <c r="BD919" s="166"/>
      <c r="BE919" s="166"/>
      <c r="BF919" s="166"/>
      <c r="BG919" s="166"/>
      <c r="BH919" s="166"/>
      <c r="BI919" s="166"/>
      <c r="BJ919" s="166"/>
      <c r="BK919" s="166"/>
      <c r="BL919" s="166"/>
      <c r="BM919" s="166"/>
    </row>
    <row r="920" ht="22.5" customHeight="1">
      <c r="A920" s="45">
        <v>919.0</v>
      </c>
      <c r="B920" s="45" t="s">
        <v>237</v>
      </c>
      <c r="C920" s="47" t="b">
        <v>1</v>
      </c>
      <c r="D920" s="57"/>
      <c r="E920" s="50" t="s">
        <v>10364</v>
      </c>
      <c r="F920" s="50" t="s">
        <v>11944</v>
      </c>
      <c r="G920" s="50" t="s">
        <v>4264</v>
      </c>
      <c r="H920" s="51" t="s">
        <v>16331</v>
      </c>
      <c r="I920" s="45" t="s">
        <v>16332</v>
      </c>
      <c r="K920" s="61" t="s">
        <v>4426</v>
      </c>
      <c r="L920" s="61" t="s">
        <v>4427</v>
      </c>
      <c r="S920" s="55"/>
      <c r="T920" s="57"/>
      <c r="U920" s="55"/>
      <c r="V920" s="55"/>
      <c r="W920" s="61" t="s">
        <v>4428</v>
      </c>
      <c r="X920" s="61" t="s">
        <v>4429</v>
      </c>
      <c r="Y920" s="61" t="s">
        <v>4416</v>
      </c>
      <c r="Z920" s="166"/>
      <c r="AA920" s="166"/>
      <c r="AB920" s="166"/>
      <c r="AC920" s="166"/>
      <c r="AD920" s="166"/>
      <c r="AE920" s="166"/>
      <c r="AF920" s="166"/>
      <c r="AG920" s="166"/>
      <c r="AH920" s="166"/>
      <c r="AI920" s="166"/>
      <c r="AJ920" s="166"/>
      <c r="AK920" s="166"/>
      <c r="AL920" s="166"/>
      <c r="AM920" s="166"/>
      <c r="AN920" s="166"/>
      <c r="AO920" s="166"/>
      <c r="AP920" s="166"/>
      <c r="AQ920" s="166"/>
      <c r="AR920" s="166"/>
      <c r="AS920" s="166"/>
      <c r="AT920" s="166"/>
      <c r="AU920" s="166"/>
      <c r="AV920" s="166"/>
      <c r="AW920" s="166"/>
      <c r="AX920" s="166"/>
      <c r="AY920" s="166"/>
      <c r="AZ920" s="166"/>
      <c r="BA920" s="166"/>
      <c r="BB920" s="166"/>
      <c r="BC920" s="166"/>
      <c r="BD920" s="166"/>
      <c r="BE920" s="166"/>
      <c r="BF920" s="166"/>
      <c r="BG920" s="166"/>
      <c r="BH920" s="166"/>
      <c r="BI920" s="166"/>
      <c r="BJ920" s="166"/>
      <c r="BK920" s="166"/>
      <c r="BL920" s="166"/>
      <c r="BM920" s="166"/>
    </row>
    <row r="921" ht="22.5" customHeight="1">
      <c r="A921" s="168">
        <v>920.0</v>
      </c>
      <c r="B921" s="169" t="s">
        <v>237</v>
      </c>
      <c r="C921" s="170" t="b">
        <v>1</v>
      </c>
      <c r="D921" s="79"/>
      <c r="E921" s="79" t="s">
        <v>10364</v>
      </c>
      <c r="F921" s="79" t="s">
        <v>11944</v>
      </c>
      <c r="G921" s="79" t="s">
        <v>1446</v>
      </c>
      <c r="H921" s="169" t="s">
        <v>12005</v>
      </c>
      <c r="I921" s="169" t="s">
        <v>12006</v>
      </c>
      <c r="J921" s="137"/>
      <c r="K921" s="169" t="s">
        <v>12007</v>
      </c>
      <c r="L921" s="169" t="s">
        <v>12008</v>
      </c>
      <c r="M921" s="137"/>
      <c r="N921" s="137"/>
      <c r="O921" s="137"/>
      <c r="S921" s="161"/>
      <c r="T921" s="162"/>
      <c r="U921" s="161"/>
      <c r="V921" s="161"/>
      <c r="W921" s="169" t="s">
        <v>12009</v>
      </c>
      <c r="X921" s="169" t="s">
        <v>12010</v>
      </c>
      <c r="Y921" s="169" t="s">
        <v>12011</v>
      </c>
      <c r="Z921" s="163"/>
      <c r="AA921" s="163"/>
      <c r="AB921" s="163"/>
      <c r="AC921" s="163"/>
      <c r="AD921" s="163"/>
      <c r="AE921" s="163"/>
      <c r="AF921" s="163"/>
      <c r="AG921" s="163"/>
      <c r="AH921" s="163"/>
      <c r="AI921" s="163"/>
      <c r="AJ921" s="163"/>
      <c r="AK921" s="163"/>
      <c r="AL921" s="163"/>
      <c r="AM921" s="163"/>
      <c r="AN921" s="163"/>
      <c r="AO921" s="163"/>
      <c r="AP921" s="163"/>
      <c r="AQ921" s="163"/>
      <c r="AR921" s="163"/>
      <c r="AS921" s="163"/>
      <c r="AT921" s="163"/>
      <c r="AU921" s="163"/>
      <c r="AV921" s="163"/>
      <c r="AW921" s="163"/>
      <c r="AX921" s="163"/>
      <c r="AY921" s="163"/>
      <c r="AZ921" s="163"/>
      <c r="BA921" s="163"/>
      <c r="BB921" s="163"/>
      <c r="BC921" s="163"/>
      <c r="BD921" s="163"/>
      <c r="BE921" s="163"/>
      <c r="BF921" s="163"/>
      <c r="BG921" s="163"/>
      <c r="BH921" s="163"/>
      <c r="BI921" s="163"/>
      <c r="BJ921" s="163"/>
      <c r="BK921" s="163"/>
      <c r="BL921" s="163"/>
      <c r="BM921" s="163"/>
    </row>
    <row r="922" ht="22.5" customHeight="1">
      <c r="A922" s="45">
        <v>921.0</v>
      </c>
      <c r="B922" s="45" t="s">
        <v>237</v>
      </c>
      <c r="C922" s="47" t="b">
        <v>1</v>
      </c>
      <c r="D922" s="57"/>
      <c r="E922" s="50" t="s">
        <v>10364</v>
      </c>
      <c r="F922" s="50" t="s">
        <v>11944</v>
      </c>
      <c r="G922" s="50" t="s">
        <v>1446</v>
      </c>
      <c r="H922" s="51" t="s">
        <v>12012</v>
      </c>
      <c r="I922" s="45" t="s">
        <v>16333</v>
      </c>
      <c r="K922" s="61" t="s">
        <v>4430</v>
      </c>
      <c r="L922" s="61" t="s">
        <v>4431</v>
      </c>
      <c r="S922" s="55"/>
      <c r="T922" s="57"/>
      <c r="U922" s="55"/>
      <c r="V922" s="55"/>
      <c r="W922" s="61" t="s">
        <v>4432</v>
      </c>
      <c r="X922" s="61" t="s">
        <v>4433</v>
      </c>
      <c r="Y922" s="61" t="s">
        <v>4434</v>
      </c>
      <c r="Z922" s="166"/>
      <c r="AA922" s="166"/>
      <c r="AB922" s="166"/>
      <c r="AC922" s="166"/>
      <c r="AD922" s="166"/>
      <c r="AE922" s="166"/>
      <c r="AF922" s="166"/>
      <c r="AG922" s="166"/>
      <c r="AH922" s="166"/>
      <c r="AI922" s="166"/>
      <c r="AJ922" s="166"/>
      <c r="AK922" s="166"/>
      <c r="AL922" s="166"/>
      <c r="AM922" s="166"/>
      <c r="AN922" s="166"/>
      <c r="AO922" s="166"/>
      <c r="AP922" s="166"/>
      <c r="AQ922" s="166"/>
      <c r="AR922" s="166"/>
      <c r="AS922" s="166"/>
      <c r="AT922" s="166"/>
      <c r="AU922" s="166"/>
      <c r="AV922" s="166"/>
      <c r="AW922" s="166"/>
      <c r="AX922" s="166"/>
      <c r="AY922" s="166"/>
      <c r="AZ922" s="166"/>
      <c r="BA922" s="166"/>
      <c r="BB922" s="166"/>
      <c r="BC922" s="166"/>
      <c r="BD922" s="166"/>
      <c r="BE922" s="166"/>
      <c r="BF922" s="166"/>
      <c r="BG922" s="166"/>
      <c r="BH922" s="166"/>
      <c r="BI922" s="166"/>
      <c r="BJ922" s="166"/>
      <c r="BK922" s="166"/>
      <c r="BL922" s="166"/>
      <c r="BM922" s="166"/>
    </row>
    <row r="923" ht="22.5" customHeight="1">
      <c r="A923" s="45">
        <v>922.0</v>
      </c>
      <c r="B923" s="45" t="s">
        <v>237</v>
      </c>
      <c r="C923" s="47" t="b">
        <v>1</v>
      </c>
      <c r="D923" s="57"/>
      <c r="E923" s="50" t="s">
        <v>10364</v>
      </c>
      <c r="F923" s="50" t="s">
        <v>11944</v>
      </c>
      <c r="G923" s="50" t="s">
        <v>1446</v>
      </c>
      <c r="H923" s="51" t="s">
        <v>12019</v>
      </c>
      <c r="I923" s="45" t="s">
        <v>12020</v>
      </c>
      <c r="K923" s="61" t="s">
        <v>4435</v>
      </c>
      <c r="L923" s="61" t="s">
        <v>4436</v>
      </c>
      <c r="S923" s="55"/>
      <c r="T923" s="57"/>
      <c r="U923" s="55"/>
      <c r="V923" s="55"/>
      <c r="W923" s="61" t="s">
        <v>4437</v>
      </c>
      <c r="X923" s="61" t="s">
        <v>4438</v>
      </c>
      <c r="Y923" s="61" t="s">
        <v>4439</v>
      </c>
      <c r="Z923" s="166"/>
      <c r="AA923" s="166"/>
      <c r="AB923" s="166"/>
      <c r="AC923" s="166"/>
      <c r="AD923" s="166"/>
      <c r="AE923" s="166"/>
      <c r="AF923" s="166"/>
      <c r="AG923" s="166"/>
      <c r="AH923" s="166"/>
      <c r="AI923" s="166"/>
      <c r="AJ923" s="166"/>
      <c r="AK923" s="166"/>
      <c r="AL923" s="166"/>
      <c r="AM923" s="166"/>
      <c r="AN923" s="166"/>
      <c r="AO923" s="166"/>
      <c r="AP923" s="166"/>
      <c r="AQ923" s="166"/>
      <c r="AR923" s="166"/>
      <c r="AS923" s="166"/>
      <c r="AT923" s="166"/>
      <c r="AU923" s="166"/>
      <c r="AV923" s="166"/>
      <c r="AW923" s="166"/>
      <c r="AX923" s="166"/>
      <c r="AY923" s="166"/>
      <c r="AZ923" s="166"/>
      <c r="BA923" s="166"/>
      <c r="BB923" s="166"/>
      <c r="BC923" s="166"/>
      <c r="BD923" s="166"/>
      <c r="BE923" s="166"/>
      <c r="BF923" s="166"/>
      <c r="BG923" s="166"/>
      <c r="BH923" s="166"/>
      <c r="BI923" s="166"/>
      <c r="BJ923" s="166"/>
      <c r="BK923" s="166"/>
      <c r="BL923" s="166"/>
      <c r="BM923" s="166"/>
    </row>
    <row r="924" ht="22.5" customHeight="1">
      <c r="A924" s="45">
        <v>923.0</v>
      </c>
      <c r="B924" s="45" t="s">
        <v>237</v>
      </c>
      <c r="C924" s="47" t="b">
        <v>1</v>
      </c>
      <c r="D924" s="57"/>
      <c r="E924" s="50" t="s">
        <v>10364</v>
      </c>
      <c r="F924" s="50" t="s">
        <v>11944</v>
      </c>
      <c r="G924" s="50" t="s">
        <v>1446</v>
      </c>
      <c r="H924" s="51" t="s">
        <v>12026</v>
      </c>
      <c r="I924" s="45" t="s">
        <v>16334</v>
      </c>
      <c r="K924" s="61" t="s">
        <v>4440</v>
      </c>
      <c r="L924" s="61" t="s">
        <v>4441</v>
      </c>
      <c r="S924" s="55"/>
      <c r="T924" s="57"/>
      <c r="U924" s="55"/>
      <c r="V924" s="55"/>
      <c r="W924" s="61" t="s">
        <v>4442</v>
      </c>
      <c r="X924" s="61" t="s">
        <v>4443</v>
      </c>
      <c r="Y924" s="61" t="s">
        <v>4444</v>
      </c>
      <c r="Z924" s="166"/>
      <c r="AA924" s="166"/>
      <c r="AB924" s="166"/>
      <c r="AC924" s="166"/>
      <c r="AD924" s="166"/>
      <c r="AE924" s="166"/>
      <c r="AF924" s="166"/>
      <c r="AG924" s="166"/>
      <c r="AH924" s="166"/>
      <c r="AI924" s="166"/>
      <c r="AJ924" s="166"/>
      <c r="AK924" s="166"/>
      <c r="AL924" s="166"/>
      <c r="AM924" s="166"/>
      <c r="AN924" s="166"/>
      <c r="AO924" s="166"/>
      <c r="AP924" s="166"/>
      <c r="AQ924" s="166"/>
      <c r="AR924" s="166"/>
      <c r="AS924" s="166"/>
      <c r="AT924" s="166"/>
      <c r="AU924" s="166"/>
      <c r="AV924" s="166"/>
      <c r="AW924" s="166"/>
      <c r="AX924" s="166"/>
      <c r="AY924" s="166"/>
      <c r="AZ924" s="166"/>
      <c r="BA924" s="166"/>
      <c r="BB924" s="166"/>
      <c r="BC924" s="166"/>
      <c r="BD924" s="166"/>
      <c r="BE924" s="166"/>
      <c r="BF924" s="166"/>
      <c r="BG924" s="166"/>
      <c r="BH924" s="166"/>
      <c r="BI924" s="166"/>
      <c r="BJ924" s="166"/>
      <c r="BK924" s="166"/>
      <c r="BL924" s="166"/>
      <c r="BM924" s="166"/>
    </row>
    <row r="925" ht="22.5" customHeight="1">
      <c r="A925" s="45">
        <v>924.0</v>
      </c>
      <c r="B925" s="45" t="s">
        <v>237</v>
      </c>
      <c r="C925" s="47" t="b">
        <v>1</v>
      </c>
      <c r="D925" s="57"/>
      <c r="E925" s="50" t="s">
        <v>10364</v>
      </c>
      <c r="F925" s="50" t="s">
        <v>11944</v>
      </c>
      <c r="G925" s="50" t="s">
        <v>5193</v>
      </c>
      <c r="H925" s="51" t="s">
        <v>12032</v>
      </c>
      <c r="I925" s="45" t="s">
        <v>16335</v>
      </c>
      <c r="K925" s="61" t="s">
        <v>4445</v>
      </c>
      <c r="L925" s="61" t="s">
        <v>4447</v>
      </c>
      <c r="S925" s="55"/>
      <c r="T925" s="57"/>
      <c r="U925" s="55"/>
      <c r="V925" s="55"/>
      <c r="W925" s="61" t="s">
        <v>4448</v>
      </c>
      <c r="X925" s="61" t="s">
        <v>4450</v>
      </c>
      <c r="Y925" s="145"/>
      <c r="Z925" s="166"/>
      <c r="AA925" s="166"/>
      <c r="AB925" s="166"/>
      <c r="AC925" s="166"/>
      <c r="AD925" s="166"/>
      <c r="AE925" s="166"/>
      <c r="AF925" s="166"/>
      <c r="AG925" s="166"/>
      <c r="AH925" s="166"/>
      <c r="AI925" s="166"/>
      <c r="AJ925" s="166"/>
      <c r="AK925" s="166"/>
      <c r="AL925" s="166"/>
      <c r="AM925" s="166"/>
      <c r="AN925" s="166"/>
      <c r="AO925" s="166"/>
      <c r="AP925" s="166"/>
      <c r="AQ925" s="166"/>
      <c r="AR925" s="166"/>
      <c r="AS925" s="166"/>
      <c r="AT925" s="166"/>
      <c r="AU925" s="166"/>
      <c r="AV925" s="166"/>
      <c r="AW925" s="166"/>
      <c r="AX925" s="166"/>
      <c r="AY925" s="166"/>
      <c r="AZ925" s="166"/>
      <c r="BA925" s="166"/>
      <c r="BB925" s="166"/>
      <c r="BC925" s="166"/>
      <c r="BD925" s="166"/>
      <c r="BE925" s="166"/>
      <c r="BF925" s="166"/>
      <c r="BG925" s="166"/>
      <c r="BH925" s="166"/>
      <c r="BI925" s="166"/>
      <c r="BJ925" s="166"/>
      <c r="BK925" s="166"/>
      <c r="BL925" s="166"/>
      <c r="BM925" s="166"/>
    </row>
    <row r="926" ht="22.5" customHeight="1">
      <c r="A926" s="45">
        <v>925.0</v>
      </c>
      <c r="B926" s="45" t="s">
        <v>237</v>
      </c>
      <c r="C926" s="47" t="b">
        <v>1</v>
      </c>
      <c r="D926" s="57"/>
      <c r="E926" s="50" t="s">
        <v>10364</v>
      </c>
      <c r="F926" s="50" t="s">
        <v>12038</v>
      </c>
      <c r="G926" s="50" t="s">
        <v>1772</v>
      </c>
      <c r="H926" s="51" t="s">
        <v>12039</v>
      </c>
      <c r="I926" s="45" t="s">
        <v>12040</v>
      </c>
      <c r="K926" s="61" t="s">
        <v>4451</v>
      </c>
      <c r="L926" s="61" t="s">
        <v>4452</v>
      </c>
      <c r="S926" s="55"/>
      <c r="T926" s="57"/>
      <c r="U926" s="55"/>
      <c r="V926" s="55"/>
      <c r="W926" s="61" t="s">
        <v>4453</v>
      </c>
      <c r="X926" s="61" t="s">
        <v>4454</v>
      </c>
      <c r="Y926" s="61" t="s">
        <v>4455</v>
      </c>
      <c r="Z926" s="166"/>
      <c r="AA926" s="166"/>
      <c r="AB926" s="166"/>
      <c r="AC926" s="166"/>
      <c r="AD926" s="166"/>
      <c r="AE926" s="166"/>
      <c r="AF926" s="166"/>
      <c r="AG926" s="166"/>
      <c r="AH926" s="166"/>
      <c r="AI926" s="166"/>
      <c r="AJ926" s="166"/>
      <c r="AK926" s="166"/>
      <c r="AL926" s="166"/>
      <c r="AM926" s="166"/>
      <c r="AN926" s="166"/>
      <c r="AO926" s="166"/>
      <c r="AP926" s="166"/>
      <c r="AQ926" s="166"/>
      <c r="AR926" s="166"/>
      <c r="AS926" s="166"/>
      <c r="AT926" s="166"/>
      <c r="AU926" s="166"/>
      <c r="AV926" s="166"/>
      <c r="AW926" s="166"/>
      <c r="AX926" s="166"/>
      <c r="AY926" s="166"/>
      <c r="AZ926" s="166"/>
      <c r="BA926" s="166"/>
      <c r="BB926" s="166"/>
      <c r="BC926" s="166"/>
      <c r="BD926" s="166"/>
      <c r="BE926" s="166"/>
      <c r="BF926" s="166"/>
      <c r="BG926" s="166"/>
      <c r="BH926" s="166"/>
      <c r="BI926" s="166"/>
      <c r="BJ926" s="166"/>
      <c r="BK926" s="166"/>
      <c r="BL926" s="166"/>
      <c r="BM926" s="166"/>
    </row>
    <row r="927" ht="22.5" customHeight="1">
      <c r="A927" s="45">
        <v>926.0</v>
      </c>
      <c r="B927" s="45" t="s">
        <v>237</v>
      </c>
      <c r="C927" s="47" t="b">
        <v>1</v>
      </c>
      <c r="D927" s="57"/>
      <c r="E927" s="50" t="s">
        <v>10364</v>
      </c>
      <c r="F927" s="50" t="s">
        <v>12038</v>
      </c>
      <c r="G927" s="50" t="s">
        <v>1772</v>
      </c>
      <c r="H927" s="51" t="s">
        <v>12046</v>
      </c>
      <c r="I927" s="45" t="s">
        <v>16336</v>
      </c>
      <c r="K927" s="61" t="s">
        <v>4456</v>
      </c>
      <c r="L927" s="61" t="s">
        <v>4457</v>
      </c>
      <c r="S927" s="55"/>
      <c r="T927" s="57"/>
      <c r="U927" s="55"/>
      <c r="V927" s="55"/>
      <c r="W927" s="61" t="s">
        <v>4458</v>
      </c>
      <c r="X927" s="61" t="s">
        <v>4459</v>
      </c>
      <c r="Y927" s="61" t="s">
        <v>4460</v>
      </c>
      <c r="Z927" s="166"/>
      <c r="AA927" s="166"/>
      <c r="AB927" s="166"/>
      <c r="AC927" s="166"/>
      <c r="AD927" s="166"/>
      <c r="AE927" s="166"/>
      <c r="AF927" s="166"/>
      <c r="AG927" s="166"/>
      <c r="AH927" s="166"/>
      <c r="AI927" s="166"/>
      <c r="AJ927" s="166"/>
      <c r="AK927" s="166"/>
      <c r="AL927" s="166"/>
      <c r="AM927" s="166"/>
      <c r="AN927" s="166"/>
      <c r="AO927" s="166"/>
      <c r="AP927" s="166"/>
      <c r="AQ927" s="166"/>
      <c r="AR927" s="166"/>
      <c r="AS927" s="166"/>
      <c r="AT927" s="166"/>
      <c r="AU927" s="166"/>
      <c r="AV927" s="166"/>
      <c r="AW927" s="166"/>
      <c r="AX927" s="166"/>
      <c r="AY927" s="166"/>
      <c r="AZ927" s="166"/>
      <c r="BA927" s="166"/>
      <c r="BB927" s="166"/>
      <c r="BC927" s="166"/>
      <c r="BD927" s="166"/>
      <c r="BE927" s="166"/>
      <c r="BF927" s="166"/>
      <c r="BG927" s="166"/>
      <c r="BH927" s="166"/>
      <c r="BI927" s="166"/>
      <c r="BJ927" s="166"/>
      <c r="BK927" s="166"/>
      <c r="BL927" s="166"/>
      <c r="BM927" s="166"/>
    </row>
    <row r="928" ht="22.5" customHeight="1">
      <c r="A928" s="45">
        <v>927.0</v>
      </c>
      <c r="B928" s="45" t="s">
        <v>237</v>
      </c>
      <c r="C928" s="47" t="b">
        <v>1</v>
      </c>
      <c r="D928" s="57"/>
      <c r="E928" s="50" t="s">
        <v>10364</v>
      </c>
      <c r="F928" s="50" t="s">
        <v>12038</v>
      </c>
      <c r="G928" s="50" t="s">
        <v>1772</v>
      </c>
      <c r="H928" s="51" t="s">
        <v>12053</v>
      </c>
      <c r="I928" s="45" t="s">
        <v>16337</v>
      </c>
      <c r="K928" s="61" t="s">
        <v>4461</v>
      </c>
      <c r="L928" s="61" t="s">
        <v>4462</v>
      </c>
      <c r="S928" s="55"/>
      <c r="T928" s="57"/>
      <c r="U928" s="55"/>
      <c r="V928" s="55"/>
      <c r="W928" s="61" t="s">
        <v>4463</v>
      </c>
      <c r="X928" s="61" t="s">
        <v>4464</v>
      </c>
      <c r="Y928" s="61" t="s">
        <v>4465</v>
      </c>
      <c r="Z928" s="166"/>
      <c r="AA928" s="166"/>
      <c r="AB928" s="166"/>
      <c r="AC928" s="166"/>
      <c r="AD928" s="166"/>
      <c r="AE928" s="166"/>
      <c r="AF928" s="166"/>
      <c r="AG928" s="166"/>
      <c r="AH928" s="166"/>
      <c r="AI928" s="166"/>
      <c r="AJ928" s="166"/>
      <c r="AK928" s="166"/>
      <c r="AL928" s="166"/>
      <c r="AM928" s="166"/>
      <c r="AN928" s="166"/>
      <c r="AO928" s="166"/>
      <c r="AP928" s="166"/>
      <c r="AQ928" s="166"/>
      <c r="AR928" s="166"/>
      <c r="AS928" s="166"/>
      <c r="AT928" s="166"/>
      <c r="AU928" s="166"/>
      <c r="AV928" s="166"/>
      <c r="AW928" s="166"/>
      <c r="AX928" s="166"/>
      <c r="AY928" s="166"/>
      <c r="AZ928" s="166"/>
      <c r="BA928" s="166"/>
      <c r="BB928" s="166"/>
      <c r="BC928" s="166"/>
      <c r="BD928" s="166"/>
      <c r="BE928" s="166"/>
      <c r="BF928" s="166"/>
      <c r="BG928" s="166"/>
      <c r="BH928" s="166"/>
      <c r="BI928" s="166"/>
      <c r="BJ928" s="166"/>
      <c r="BK928" s="166"/>
      <c r="BL928" s="166"/>
      <c r="BM928" s="166"/>
    </row>
    <row r="929" ht="22.5" customHeight="1">
      <c r="A929" s="45">
        <v>928.0</v>
      </c>
      <c r="B929" s="45" t="s">
        <v>237</v>
      </c>
      <c r="C929" s="47" t="b">
        <v>1</v>
      </c>
      <c r="D929" s="57"/>
      <c r="E929" s="50" t="s">
        <v>10364</v>
      </c>
      <c r="F929" s="50" t="s">
        <v>12038</v>
      </c>
      <c r="G929" s="50" t="s">
        <v>1823</v>
      </c>
      <c r="H929" s="51" t="s">
        <v>12060</v>
      </c>
      <c r="I929" s="45" t="s">
        <v>12061</v>
      </c>
      <c r="K929" s="61" t="s">
        <v>4466</v>
      </c>
      <c r="L929" s="61" t="s">
        <v>4467</v>
      </c>
      <c r="S929" s="55"/>
      <c r="T929" s="57"/>
      <c r="U929" s="55"/>
      <c r="V929" s="55"/>
      <c r="W929" s="61" t="s">
        <v>4468</v>
      </c>
      <c r="X929" s="61" t="s">
        <v>4469</v>
      </c>
      <c r="Y929" s="61" t="s">
        <v>4470</v>
      </c>
      <c r="Z929" s="166"/>
      <c r="AA929" s="166"/>
      <c r="AB929" s="166"/>
      <c r="AC929" s="166"/>
      <c r="AD929" s="166"/>
      <c r="AE929" s="166"/>
      <c r="AF929" s="166"/>
      <c r="AG929" s="166"/>
      <c r="AH929" s="166"/>
      <c r="AI929" s="166"/>
      <c r="AJ929" s="166"/>
      <c r="AK929" s="166"/>
      <c r="AL929" s="166"/>
      <c r="AM929" s="166"/>
      <c r="AN929" s="166"/>
      <c r="AO929" s="166"/>
      <c r="AP929" s="166"/>
      <c r="AQ929" s="166"/>
      <c r="AR929" s="166"/>
      <c r="AS929" s="166"/>
      <c r="AT929" s="166"/>
      <c r="AU929" s="166"/>
      <c r="AV929" s="166"/>
      <c r="AW929" s="166"/>
      <c r="AX929" s="166"/>
      <c r="AY929" s="166"/>
      <c r="AZ929" s="166"/>
      <c r="BA929" s="166"/>
      <c r="BB929" s="166"/>
      <c r="BC929" s="166"/>
      <c r="BD929" s="166"/>
      <c r="BE929" s="166"/>
      <c r="BF929" s="166"/>
      <c r="BG929" s="166"/>
      <c r="BH929" s="166"/>
      <c r="BI929" s="166"/>
      <c r="BJ929" s="166"/>
      <c r="BK929" s="166"/>
      <c r="BL929" s="166"/>
      <c r="BM929" s="166"/>
    </row>
    <row r="930" ht="22.5" customHeight="1">
      <c r="A930" s="45">
        <v>929.0</v>
      </c>
      <c r="B930" s="45" t="s">
        <v>237</v>
      </c>
      <c r="C930" s="47" t="b">
        <v>1</v>
      </c>
      <c r="D930" s="57"/>
      <c r="E930" s="50" t="s">
        <v>10364</v>
      </c>
      <c r="F930" s="50" t="s">
        <v>12038</v>
      </c>
      <c r="G930" s="50" t="s">
        <v>1823</v>
      </c>
      <c r="H930" s="51" t="s">
        <v>12067</v>
      </c>
      <c r="I930" s="45" t="s">
        <v>16338</v>
      </c>
      <c r="K930" s="61" t="s">
        <v>4471</v>
      </c>
      <c r="L930" s="61" t="s">
        <v>4472</v>
      </c>
      <c r="S930" s="55"/>
      <c r="T930" s="57"/>
      <c r="U930" s="55"/>
      <c r="V930" s="55"/>
      <c r="W930" s="61" t="s">
        <v>4473</v>
      </c>
      <c r="X930" s="61" t="s">
        <v>4474</v>
      </c>
      <c r="Y930" s="61" t="s">
        <v>4475</v>
      </c>
      <c r="Z930" s="166"/>
      <c r="AA930" s="166"/>
      <c r="AB930" s="166"/>
      <c r="AC930" s="166"/>
      <c r="AD930" s="166"/>
      <c r="AE930" s="166"/>
      <c r="AF930" s="166"/>
      <c r="AG930" s="166"/>
      <c r="AH930" s="166"/>
      <c r="AI930" s="166"/>
      <c r="AJ930" s="166"/>
      <c r="AK930" s="166"/>
      <c r="AL930" s="166"/>
      <c r="AM930" s="166"/>
      <c r="AN930" s="166"/>
      <c r="AO930" s="166"/>
      <c r="AP930" s="166"/>
      <c r="AQ930" s="166"/>
      <c r="AR930" s="166"/>
      <c r="AS930" s="166"/>
      <c r="AT930" s="166"/>
      <c r="AU930" s="166"/>
      <c r="AV930" s="166"/>
      <c r="AW930" s="166"/>
      <c r="AX930" s="166"/>
      <c r="AY930" s="166"/>
      <c r="AZ930" s="166"/>
      <c r="BA930" s="166"/>
      <c r="BB930" s="166"/>
      <c r="BC930" s="166"/>
      <c r="BD930" s="166"/>
      <c r="BE930" s="166"/>
      <c r="BF930" s="166"/>
      <c r="BG930" s="166"/>
      <c r="BH930" s="166"/>
      <c r="BI930" s="166"/>
      <c r="BJ930" s="166"/>
      <c r="BK930" s="166"/>
      <c r="BL930" s="166"/>
      <c r="BM930" s="166"/>
    </row>
    <row r="931" ht="22.5" customHeight="1">
      <c r="A931" s="45">
        <v>930.0</v>
      </c>
      <c r="B931" s="45" t="s">
        <v>237</v>
      </c>
      <c r="C931" s="47" t="b">
        <v>1</v>
      </c>
      <c r="D931" s="57"/>
      <c r="E931" s="50" t="s">
        <v>10364</v>
      </c>
      <c r="F931" s="50" t="s">
        <v>12038</v>
      </c>
      <c r="G931" s="50" t="s">
        <v>1866</v>
      </c>
      <c r="H931" s="51" t="s">
        <v>12074</v>
      </c>
      <c r="I931" s="45" t="s">
        <v>16339</v>
      </c>
      <c r="K931" s="61" t="s">
        <v>4476</v>
      </c>
      <c r="L931" s="61" t="s">
        <v>4477</v>
      </c>
      <c r="S931" s="55"/>
      <c r="T931" s="57"/>
      <c r="U931" s="55"/>
      <c r="V931" s="55"/>
      <c r="W931" s="61" t="s">
        <v>4478</v>
      </c>
      <c r="X931" s="61" t="s">
        <v>4479</v>
      </c>
      <c r="Y931" s="61" t="s">
        <v>4480</v>
      </c>
      <c r="Z931" s="166"/>
      <c r="AA931" s="166"/>
      <c r="AB931" s="166"/>
      <c r="AC931" s="166"/>
      <c r="AD931" s="166"/>
      <c r="AE931" s="166"/>
      <c r="AF931" s="166"/>
      <c r="AG931" s="166"/>
      <c r="AH931" s="166"/>
      <c r="AI931" s="166"/>
      <c r="AJ931" s="166"/>
      <c r="AK931" s="166"/>
      <c r="AL931" s="166"/>
      <c r="AM931" s="166"/>
      <c r="AN931" s="166"/>
      <c r="AO931" s="166"/>
      <c r="AP931" s="166"/>
      <c r="AQ931" s="166"/>
      <c r="AR931" s="166"/>
      <c r="AS931" s="166"/>
      <c r="AT931" s="166"/>
      <c r="AU931" s="166"/>
      <c r="AV931" s="166"/>
      <c r="AW931" s="166"/>
      <c r="AX931" s="166"/>
      <c r="AY931" s="166"/>
      <c r="AZ931" s="166"/>
      <c r="BA931" s="166"/>
      <c r="BB931" s="166"/>
      <c r="BC931" s="166"/>
      <c r="BD931" s="166"/>
      <c r="BE931" s="166"/>
      <c r="BF931" s="166"/>
      <c r="BG931" s="166"/>
      <c r="BH931" s="166"/>
      <c r="BI931" s="166"/>
      <c r="BJ931" s="166"/>
      <c r="BK931" s="166"/>
      <c r="BL931" s="166"/>
      <c r="BM931" s="166"/>
    </row>
    <row r="932" ht="22.5" customHeight="1">
      <c r="A932" s="45">
        <v>931.0</v>
      </c>
      <c r="B932" s="45" t="s">
        <v>237</v>
      </c>
      <c r="C932" s="47" t="b">
        <v>1</v>
      </c>
      <c r="D932" s="57"/>
      <c r="E932" s="50" t="s">
        <v>10364</v>
      </c>
      <c r="F932" s="50" t="s">
        <v>12038</v>
      </c>
      <c r="G932" s="50" t="s">
        <v>1866</v>
      </c>
      <c r="H932" s="51" t="s">
        <v>12081</v>
      </c>
      <c r="I932" s="45" t="s">
        <v>12082</v>
      </c>
      <c r="K932" s="61" t="s">
        <v>4481</v>
      </c>
      <c r="L932" s="61" t="s">
        <v>4482</v>
      </c>
      <c r="S932" s="55"/>
      <c r="T932" s="57"/>
      <c r="U932" s="55"/>
      <c r="V932" s="55"/>
      <c r="W932" s="61" t="s">
        <v>4483</v>
      </c>
      <c r="X932" s="61" t="s">
        <v>4484</v>
      </c>
      <c r="Y932" s="61" t="s">
        <v>4485</v>
      </c>
      <c r="Z932" s="166"/>
      <c r="AA932" s="166"/>
      <c r="AB932" s="166"/>
      <c r="AC932" s="166"/>
      <c r="AD932" s="166"/>
      <c r="AE932" s="166"/>
      <c r="AF932" s="166"/>
      <c r="AG932" s="166"/>
      <c r="AH932" s="166"/>
      <c r="AI932" s="166"/>
      <c r="AJ932" s="166"/>
      <c r="AK932" s="166"/>
      <c r="AL932" s="166"/>
      <c r="AM932" s="166"/>
      <c r="AN932" s="166"/>
      <c r="AO932" s="166"/>
      <c r="AP932" s="166"/>
      <c r="AQ932" s="166"/>
      <c r="AR932" s="166"/>
      <c r="AS932" s="166"/>
      <c r="AT932" s="166"/>
      <c r="AU932" s="166"/>
      <c r="AV932" s="166"/>
      <c r="AW932" s="166"/>
      <c r="AX932" s="166"/>
      <c r="AY932" s="166"/>
      <c r="AZ932" s="166"/>
      <c r="BA932" s="166"/>
      <c r="BB932" s="166"/>
      <c r="BC932" s="166"/>
      <c r="BD932" s="166"/>
      <c r="BE932" s="166"/>
      <c r="BF932" s="166"/>
      <c r="BG932" s="166"/>
      <c r="BH932" s="166"/>
      <c r="BI932" s="166"/>
      <c r="BJ932" s="166"/>
      <c r="BK932" s="166"/>
      <c r="BL932" s="166"/>
      <c r="BM932" s="166"/>
    </row>
    <row r="933" ht="22.5" customHeight="1">
      <c r="A933" s="45">
        <v>932.0</v>
      </c>
      <c r="B933" s="45" t="s">
        <v>237</v>
      </c>
      <c r="C933" s="47" t="b">
        <v>1</v>
      </c>
      <c r="D933" s="57"/>
      <c r="E933" s="50" t="s">
        <v>10364</v>
      </c>
      <c r="F933" s="50" t="s">
        <v>12038</v>
      </c>
      <c r="G933" s="50" t="s">
        <v>1866</v>
      </c>
      <c r="H933" s="51" t="s">
        <v>12088</v>
      </c>
      <c r="I933" s="45" t="s">
        <v>16340</v>
      </c>
      <c r="K933" s="61" t="s">
        <v>4486</v>
      </c>
      <c r="L933" s="61" t="s">
        <v>4487</v>
      </c>
      <c r="S933" s="55"/>
      <c r="T933" s="57"/>
      <c r="U933" s="55"/>
      <c r="V933" s="55"/>
      <c r="W933" s="61" t="s">
        <v>4488</v>
      </c>
      <c r="X933" s="61" t="s">
        <v>4489</v>
      </c>
      <c r="Y933" s="61" t="s">
        <v>4490</v>
      </c>
      <c r="Z933" s="166"/>
      <c r="AA933" s="166"/>
      <c r="AB933" s="166"/>
      <c r="AC933" s="166"/>
      <c r="AD933" s="166"/>
      <c r="AE933" s="166"/>
      <c r="AF933" s="166"/>
      <c r="AG933" s="166"/>
      <c r="AH933" s="166"/>
      <c r="AI933" s="166"/>
      <c r="AJ933" s="166"/>
      <c r="AK933" s="166"/>
      <c r="AL933" s="166"/>
      <c r="AM933" s="166"/>
      <c r="AN933" s="166"/>
      <c r="AO933" s="166"/>
      <c r="AP933" s="166"/>
      <c r="AQ933" s="166"/>
      <c r="AR933" s="166"/>
      <c r="AS933" s="166"/>
      <c r="AT933" s="166"/>
      <c r="AU933" s="166"/>
      <c r="AV933" s="166"/>
      <c r="AW933" s="166"/>
      <c r="AX933" s="166"/>
      <c r="AY933" s="166"/>
      <c r="AZ933" s="166"/>
      <c r="BA933" s="166"/>
      <c r="BB933" s="166"/>
      <c r="BC933" s="166"/>
      <c r="BD933" s="166"/>
      <c r="BE933" s="166"/>
      <c r="BF933" s="166"/>
      <c r="BG933" s="166"/>
      <c r="BH933" s="166"/>
      <c r="BI933" s="166"/>
      <c r="BJ933" s="166"/>
      <c r="BK933" s="166"/>
      <c r="BL933" s="166"/>
      <c r="BM933" s="166"/>
    </row>
    <row r="934" ht="22.5" customHeight="1">
      <c r="A934" s="45">
        <v>933.0</v>
      </c>
      <c r="B934" s="45" t="s">
        <v>237</v>
      </c>
      <c r="C934" s="47" t="b">
        <v>1</v>
      </c>
      <c r="D934" s="57"/>
      <c r="E934" s="50" t="s">
        <v>10364</v>
      </c>
      <c r="F934" s="50" t="s">
        <v>12038</v>
      </c>
      <c r="G934" s="50" t="s">
        <v>489</v>
      </c>
      <c r="H934" s="51" t="s">
        <v>12095</v>
      </c>
      <c r="I934" s="45" t="s">
        <v>16341</v>
      </c>
      <c r="K934" s="61" t="s">
        <v>4491</v>
      </c>
      <c r="L934" s="61" t="s">
        <v>4492</v>
      </c>
      <c r="S934" s="55"/>
      <c r="T934" s="57"/>
      <c r="U934" s="55"/>
      <c r="V934" s="55"/>
      <c r="W934" s="61" t="s">
        <v>4493</v>
      </c>
      <c r="X934" s="61" t="s">
        <v>4494</v>
      </c>
      <c r="Y934" s="145"/>
      <c r="Z934" s="166"/>
      <c r="AA934" s="166"/>
      <c r="AB934" s="166"/>
      <c r="AC934" s="166"/>
      <c r="AD934" s="166"/>
      <c r="AE934" s="166"/>
      <c r="AF934" s="166"/>
      <c r="AG934" s="166"/>
      <c r="AH934" s="166"/>
      <c r="AI934" s="166"/>
      <c r="AJ934" s="166"/>
      <c r="AK934" s="166"/>
      <c r="AL934" s="166"/>
      <c r="AM934" s="166"/>
      <c r="AN934" s="166"/>
      <c r="AO934" s="166"/>
      <c r="AP934" s="166"/>
      <c r="AQ934" s="166"/>
      <c r="AR934" s="166"/>
      <c r="AS934" s="166"/>
      <c r="AT934" s="166"/>
      <c r="AU934" s="166"/>
      <c r="AV934" s="166"/>
      <c r="AW934" s="166"/>
      <c r="AX934" s="166"/>
      <c r="AY934" s="166"/>
      <c r="AZ934" s="166"/>
      <c r="BA934" s="166"/>
      <c r="BB934" s="166"/>
      <c r="BC934" s="166"/>
      <c r="BD934" s="166"/>
      <c r="BE934" s="166"/>
      <c r="BF934" s="166"/>
      <c r="BG934" s="166"/>
      <c r="BH934" s="166"/>
      <c r="BI934" s="166"/>
      <c r="BJ934" s="166"/>
      <c r="BK934" s="166"/>
      <c r="BL934" s="166"/>
      <c r="BM934" s="166"/>
    </row>
    <row r="935" ht="22.5" customHeight="1">
      <c r="A935" s="45">
        <v>934.0</v>
      </c>
      <c r="B935" s="45" t="s">
        <v>237</v>
      </c>
      <c r="C935" s="47" t="b">
        <v>1</v>
      </c>
      <c r="D935" s="57"/>
      <c r="E935" s="50" t="s">
        <v>10364</v>
      </c>
      <c r="F935" s="50" t="s">
        <v>12038</v>
      </c>
      <c r="G935" s="50" t="s">
        <v>556</v>
      </c>
      <c r="H935" s="51" t="s">
        <v>12100</v>
      </c>
      <c r="I935" s="45" t="s">
        <v>12101</v>
      </c>
      <c r="K935" s="61" t="s">
        <v>4495</v>
      </c>
      <c r="L935" s="61" t="s">
        <v>4496</v>
      </c>
      <c r="S935" s="55"/>
      <c r="T935" s="57"/>
      <c r="U935" s="55"/>
      <c r="V935" s="55"/>
      <c r="W935" s="61" t="s">
        <v>4497</v>
      </c>
      <c r="X935" s="61" t="s">
        <v>4498</v>
      </c>
      <c r="Y935" s="61" t="s">
        <v>4499</v>
      </c>
      <c r="Z935" s="166"/>
      <c r="AA935" s="166"/>
      <c r="AB935" s="166"/>
      <c r="AC935" s="166"/>
      <c r="AD935" s="166"/>
      <c r="AE935" s="166"/>
      <c r="AF935" s="166"/>
      <c r="AG935" s="166"/>
      <c r="AH935" s="166"/>
      <c r="AI935" s="166"/>
      <c r="AJ935" s="166"/>
      <c r="AK935" s="166"/>
      <c r="AL935" s="166"/>
      <c r="AM935" s="166"/>
      <c r="AN935" s="166"/>
      <c r="AO935" s="166"/>
      <c r="AP935" s="166"/>
      <c r="AQ935" s="166"/>
      <c r="AR935" s="166"/>
      <c r="AS935" s="166"/>
      <c r="AT935" s="166"/>
      <c r="AU935" s="166"/>
      <c r="AV935" s="166"/>
      <c r="AW935" s="166"/>
      <c r="AX935" s="166"/>
      <c r="AY935" s="166"/>
      <c r="AZ935" s="166"/>
      <c r="BA935" s="166"/>
      <c r="BB935" s="166"/>
      <c r="BC935" s="166"/>
      <c r="BD935" s="166"/>
      <c r="BE935" s="166"/>
      <c r="BF935" s="166"/>
      <c r="BG935" s="166"/>
      <c r="BH935" s="166"/>
      <c r="BI935" s="166"/>
      <c r="BJ935" s="166"/>
      <c r="BK935" s="166"/>
      <c r="BL935" s="166"/>
      <c r="BM935" s="166"/>
    </row>
    <row r="936" ht="22.5" customHeight="1">
      <c r="A936" s="45">
        <v>935.0</v>
      </c>
      <c r="B936" s="45" t="s">
        <v>237</v>
      </c>
      <c r="C936" s="47" t="b">
        <v>1</v>
      </c>
      <c r="D936" s="57"/>
      <c r="E936" s="50" t="s">
        <v>10364</v>
      </c>
      <c r="F936" s="50" t="s">
        <v>12038</v>
      </c>
      <c r="G936" s="50" t="s">
        <v>556</v>
      </c>
      <c r="H936" s="51" t="s">
        <v>12107</v>
      </c>
      <c r="I936" s="45" t="s">
        <v>12101</v>
      </c>
      <c r="K936" s="61" t="s">
        <v>4500</v>
      </c>
      <c r="L936" s="61" t="s">
        <v>4501</v>
      </c>
      <c r="S936" s="55"/>
      <c r="T936" s="57"/>
      <c r="U936" s="55"/>
      <c r="V936" s="55"/>
      <c r="W936" s="61" t="s">
        <v>4502</v>
      </c>
      <c r="X936" s="61" t="s">
        <v>4503</v>
      </c>
      <c r="Y936" s="61" t="s">
        <v>4504</v>
      </c>
      <c r="Z936" s="166"/>
      <c r="AA936" s="166"/>
      <c r="AB936" s="166"/>
      <c r="AC936" s="166"/>
      <c r="AD936" s="166"/>
      <c r="AE936" s="166"/>
      <c r="AF936" s="166"/>
      <c r="AG936" s="166"/>
      <c r="AH936" s="166"/>
      <c r="AI936" s="166"/>
      <c r="AJ936" s="166"/>
      <c r="AK936" s="166"/>
      <c r="AL936" s="166"/>
      <c r="AM936" s="166"/>
      <c r="AN936" s="166"/>
      <c r="AO936" s="166"/>
      <c r="AP936" s="166"/>
      <c r="AQ936" s="166"/>
      <c r="AR936" s="166"/>
      <c r="AS936" s="166"/>
      <c r="AT936" s="166"/>
      <c r="AU936" s="166"/>
      <c r="AV936" s="166"/>
      <c r="AW936" s="166"/>
      <c r="AX936" s="166"/>
      <c r="AY936" s="166"/>
      <c r="AZ936" s="166"/>
      <c r="BA936" s="166"/>
      <c r="BB936" s="166"/>
      <c r="BC936" s="166"/>
      <c r="BD936" s="166"/>
      <c r="BE936" s="166"/>
      <c r="BF936" s="166"/>
      <c r="BG936" s="166"/>
      <c r="BH936" s="166"/>
      <c r="BI936" s="166"/>
      <c r="BJ936" s="166"/>
      <c r="BK936" s="166"/>
      <c r="BL936" s="166"/>
      <c r="BM936" s="166"/>
    </row>
    <row r="937" ht="22.5" customHeight="1">
      <c r="A937" s="45">
        <v>936.0</v>
      </c>
      <c r="B937" s="45" t="s">
        <v>237</v>
      </c>
      <c r="C937" s="47" t="b">
        <v>1</v>
      </c>
      <c r="D937" s="57"/>
      <c r="E937" s="50" t="s">
        <v>10364</v>
      </c>
      <c r="F937" s="50" t="s">
        <v>12038</v>
      </c>
      <c r="G937" s="50" t="s">
        <v>556</v>
      </c>
      <c r="H937" s="51" t="s">
        <v>12114</v>
      </c>
      <c r="I937" s="45" t="s">
        <v>16342</v>
      </c>
      <c r="K937" s="61" t="s">
        <v>4505</v>
      </c>
      <c r="L937" s="61" t="s">
        <v>4506</v>
      </c>
      <c r="S937" s="55"/>
      <c r="T937" s="57"/>
      <c r="U937" s="55"/>
      <c r="V937" s="55"/>
      <c r="W937" s="61" t="s">
        <v>4507</v>
      </c>
      <c r="X937" s="61" t="s">
        <v>4508</v>
      </c>
      <c r="Y937" s="145"/>
      <c r="Z937" s="166"/>
      <c r="AA937" s="166"/>
      <c r="AB937" s="166"/>
      <c r="AC937" s="166"/>
      <c r="AD937" s="166"/>
      <c r="AE937" s="166"/>
      <c r="AF937" s="166"/>
      <c r="AG937" s="166"/>
      <c r="AH937" s="166"/>
      <c r="AI937" s="166"/>
      <c r="AJ937" s="166"/>
      <c r="AK937" s="166"/>
      <c r="AL937" s="166"/>
      <c r="AM937" s="166"/>
      <c r="AN937" s="166"/>
      <c r="AO937" s="166"/>
      <c r="AP937" s="166"/>
      <c r="AQ937" s="166"/>
      <c r="AR937" s="166"/>
      <c r="AS937" s="166"/>
      <c r="AT937" s="166"/>
      <c r="AU937" s="166"/>
      <c r="AV937" s="166"/>
      <c r="AW937" s="166"/>
      <c r="AX937" s="166"/>
      <c r="AY937" s="166"/>
      <c r="AZ937" s="166"/>
      <c r="BA937" s="166"/>
      <c r="BB937" s="166"/>
      <c r="BC937" s="166"/>
      <c r="BD937" s="166"/>
      <c r="BE937" s="166"/>
      <c r="BF937" s="166"/>
      <c r="BG937" s="166"/>
      <c r="BH937" s="166"/>
      <c r="BI937" s="166"/>
      <c r="BJ937" s="166"/>
      <c r="BK937" s="166"/>
      <c r="BL937" s="166"/>
      <c r="BM937" s="166"/>
    </row>
    <row r="938" ht="22.5" customHeight="1">
      <c r="A938" s="45">
        <v>937.0</v>
      </c>
      <c r="B938" s="45" t="s">
        <v>237</v>
      </c>
      <c r="C938" s="47" t="b">
        <v>1</v>
      </c>
      <c r="D938" s="57"/>
      <c r="E938" s="50" t="s">
        <v>10364</v>
      </c>
      <c r="F938" s="50" t="s">
        <v>12038</v>
      </c>
      <c r="G938" s="50" t="s">
        <v>556</v>
      </c>
      <c r="H938" s="51" t="s">
        <v>12120</v>
      </c>
      <c r="I938" s="45" t="s">
        <v>12121</v>
      </c>
      <c r="K938" s="61" t="s">
        <v>4511</v>
      </c>
      <c r="L938" s="61" t="s">
        <v>4512</v>
      </c>
      <c r="S938" s="55"/>
      <c r="T938" s="57"/>
      <c r="U938" s="55"/>
      <c r="V938" s="55"/>
      <c r="W938" s="61" t="s">
        <v>4513</v>
      </c>
      <c r="X938" s="61" t="s">
        <v>4514</v>
      </c>
      <c r="Y938" s="61" t="s">
        <v>4515</v>
      </c>
      <c r="Z938" s="166"/>
      <c r="AA938" s="166"/>
      <c r="AB938" s="166"/>
      <c r="AC938" s="166"/>
      <c r="AD938" s="166"/>
      <c r="AE938" s="166"/>
      <c r="AF938" s="166"/>
      <c r="AG938" s="166"/>
      <c r="AH938" s="166"/>
      <c r="AI938" s="166"/>
      <c r="AJ938" s="166"/>
      <c r="AK938" s="166"/>
      <c r="AL938" s="166"/>
      <c r="AM938" s="166"/>
      <c r="AN938" s="166"/>
      <c r="AO938" s="166"/>
      <c r="AP938" s="166"/>
      <c r="AQ938" s="166"/>
      <c r="AR938" s="166"/>
      <c r="AS938" s="166"/>
      <c r="AT938" s="166"/>
      <c r="AU938" s="166"/>
      <c r="AV938" s="166"/>
      <c r="AW938" s="166"/>
      <c r="AX938" s="166"/>
      <c r="AY938" s="166"/>
      <c r="AZ938" s="166"/>
      <c r="BA938" s="166"/>
      <c r="BB938" s="166"/>
      <c r="BC938" s="166"/>
      <c r="BD938" s="166"/>
      <c r="BE938" s="166"/>
      <c r="BF938" s="166"/>
      <c r="BG938" s="166"/>
      <c r="BH938" s="166"/>
      <c r="BI938" s="166"/>
      <c r="BJ938" s="166"/>
      <c r="BK938" s="166"/>
      <c r="BL938" s="166"/>
      <c r="BM938" s="166"/>
    </row>
    <row r="939" ht="22.5" customHeight="1">
      <c r="A939" s="45">
        <v>938.0</v>
      </c>
      <c r="B939" s="45" t="s">
        <v>237</v>
      </c>
      <c r="C939" s="47" t="b">
        <v>1</v>
      </c>
      <c r="D939" s="57"/>
      <c r="E939" s="50" t="s">
        <v>10364</v>
      </c>
      <c r="F939" s="50" t="s">
        <v>12038</v>
      </c>
      <c r="G939" s="50" t="s">
        <v>556</v>
      </c>
      <c r="H939" s="51" t="s">
        <v>12127</v>
      </c>
      <c r="I939" s="45" t="s">
        <v>16343</v>
      </c>
      <c r="K939" s="61" t="s">
        <v>4516</v>
      </c>
      <c r="L939" s="61" t="s">
        <v>4517</v>
      </c>
      <c r="S939" s="55"/>
      <c r="T939" s="57"/>
      <c r="U939" s="55"/>
      <c r="V939" s="55"/>
      <c r="W939" s="61" t="s">
        <v>4518</v>
      </c>
      <c r="X939" s="61" t="s">
        <v>4519</v>
      </c>
      <c r="Y939" s="61" t="s">
        <v>4520</v>
      </c>
      <c r="Z939" s="166"/>
      <c r="AA939" s="166"/>
      <c r="AB939" s="166"/>
      <c r="AC939" s="166"/>
      <c r="AD939" s="166"/>
      <c r="AE939" s="166"/>
      <c r="AF939" s="166"/>
      <c r="AG939" s="166"/>
      <c r="AH939" s="166"/>
      <c r="AI939" s="166"/>
      <c r="AJ939" s="166"/>
      <c r="AK939" s="166"/>
      <c r="AL939" s="166"/>
      <c r="AM939" s="166"/>
      <c r="AN939" s="166"/>
      <c r="AO939" s="166"/>
      <c r="AP939" s="166"/>
      <c r="AQ939" s="166"/>
      <c r="AR939" s="166"/>
      <c r="AS939" s="166"/>
      <c r="AT939" s="166"/>
      <c r="AU939" s="166"/>
      <c r="AV939" s="166"/>
      <c r="AW939" s="166"/>
      <c r="AX939" s="166"/>
      <c r="AY939" s="166"/>
      <c r="AZ939" s="166"/>
      <c r="BA939" s="166"/>
      <c r="BB939" s="166"/>
      <c r="BC939" s="166"/>
      <c r="BD939" s="166"/>
      <c r="BE939" s="166"/>
      <c r="BF939" s="166"/>
      <c r="BG939" s="166"/>
      <c r="BH939" s="166"/>
      <c r="BI939" s="166"/>
      <c r="BJ939" s="166"/>
      <c r="BK939" s="166"/>
      <c r="BL939" s="166"/>
      <c r="BM939" s="166"/>
    </row>
    <row r="940" ht="22.5" customHeight="1">
      <c r="A940" s="45">
        <v>939.0</v>
      </c>
      <c r="B940" s="45" t="s">
        <v>237</v>
      </c>
      <c r="C940" s="47" t="b">
        <v>1</v>
      </c>
      <c r="D940" s="57"/>
      <c r="E940" s="50" t="s">
        <v>10364</v>
      </c>
      <c r="F940" s="50" t="s">
        <v>12038</v>
      </c>
      <c r="G940" s="50" t="s">
        <v>556</v>
      </c>
      <c r="H940" s="51" t="s">
        <v>12133</v>
      </c>
      <c r="I940" s="45" t="s">
        <v>16344</v>
      </c>
      <c r="K940" s="61" t="s">
        <v>4521</v>
      </c>
      <c r="L940" s="61" t="s">
        <v>4522</v>
      </c>
      <c r="S940" s="55"/>
      <c r="T940" s="57"/>
      <c r="U940" s="55"/>
      <c r="V940" s="55"/>
      <c r="W940" s="61" t="s">
        <v>4523</v>
      </c>
      <c r="X940" s="61" t="s">
        <v>4524</v>
      </c>
      <c r="Y940" s="61" t="s">
        <v>4525</v>
      </c>
      <c r="Z940" s="166"/>
      <c r="AA940" s="166"/>
      <c r="AB940" s="166"/>
      <c r="AC940" s="166"/>
      <c r="AD940" s="166"/>
      <c r="AE940" s="166"/>
      <c r="AF940" s="166"/>
      <c r="AG940" s="166"/>
      <c r="AH940" s="166"/>
      <c r="AI940" s="166"/>
      <c r="AJ940" s="166"/>
      <c r="AK940" s="166"/>
      <c r="AL940" s="166"/>
      <c r="AM940" s="166"/>
      <c r="AN940" s="166"/>
      <c r="AO940" s="166"/>
      <c r="AP940" s="166"/>
      <c r="AQ940" s="166"/>
      <c r="AR940" s="166"/>
      <c r="AS940" s="166"/>
      <c r="AT940" s="166"/>
      <c r="AU940" s="166"/>
      <c r="AV940" s="166"/>
      <c r="AW940" s="166"/>
      <c r="AX940" s="166"/>
      <c r="AY940" s="166"/>
      <c r="AZ940" s="166"/>
      <c r="BA940" s="166"/>
      <c r="BB940" s="166"/>
      <c r="BC940" s="166"/>
      <c r="BD940" s="166"/>
      <c r="BE940" s="166"/>
      <c r="BF940" s="166"/>
      <c r="BG940" s="166"/>
      <c r="BH940" s="166"/>
      <c r="BI940" s="166"/>
      <c r="BJ940" s="166"/>
      <c r="BK940" s="166"/>
      <c r="BL940" s="166"/>
      <c r="BM940" s="166"/>
    </row>
    <row r="941" ht="22.5" customHeight="1">
      <c r="A941" s="45">
        <v>940.0</v>
      </c>
      <c r="B941" s="45" t="s">
        <v>237</v>
      </c>
      <c r="C941" s="47" t="b">
        <v>1</v>
      </c>
      <c r="D941" s="57"/>
      <c r="E941" s="50" t="s">
        <v>10364</v>
      </c>
      <c r="F941" s="50" t="s">
        <v>12038</v>
      </c>
      <c r="G941" s="50" t="s">
        <v>556</v>
      </c>
      <c r="H941" s="51" t="s">
        <v>12140</v>
      </c>
      <c r="I941" s="45" t="s">
        <v>12141</v>
      </c>
      <c r="K941" s="61" t="s">
        <v>4526</v>
      </c>
      <c r="L941" s="61" t="s">
        <v>4527</v>
      </c>
      <c r="S941" s="55"/>
      <c r="T941" s="57"/>
      <c r="U941" s="55"/>
      <c r="V941" s="55"/>
      <c r="W941" s="61" t="s">
        <v>4528</v>
      </c>
      <c r="X941" s="61" t="s">
        <v>4529</v>
      </c>
      <c r="Y941" s="61" t="s">
        <v>4530</v>
      </c>
      <c r="Z941" s="166"/>
      <c r="AA941" s="166"/>
      <c r="AB941" s="166"/>
      <c r="AC941" s="166"/>
      <c r="AD941" s="166"/>
      <c r="AE941" s="166"/>
      <c r="AF941" s="166"/>
      <c r="AG941" s="166"/>
      <c r="AH941" s="166"/>
      <c r="AI941" s="166"/>
      <c r="AJ941" s="166"/>
      <c r="AK941" s="166"/>
      <c r="AL941" s="166"/>
      <c r="AM941" s="166"/>
      <c r="AN941" s="166"/>
      <c r="AO941" s="166"/>
      <c r="AP941" s="166"/>
      <c r="AQ941" s="166"/>
      <c r="AR941" s="166"/>
      <c r="AS941" s="166"/>
      <c r="AT941" s="166"/>
      <c r="AU941" s="166"/>
      <c r="AV941" s="166"/>
      <c r="AW941" s="166"/>
      <c r="AX941" s="166"/>
      <c r="AY941" s="166"/>
      <c r="AZ941" s="166"/>
      <c r="BA941" s="166"/>
      <c r="BB941" s="166"/>
      <c r="BC941" s="166"/>
      <c r="BD941" s="166"/>
      <c r="BE941" s="166"/>
      <c r="BF941" s="166"/>
      <c r="BG941" s="166"/>
      <c r="BH941" s="166"/>
      <c r="BI941" s="166"/>
      <c r="BJ941" s="166"/>
      <c r="BK941" s="166"/>
      <c r="BL941" s="166"/>
      <c r="BM941" s="166"/>
    </row>
    <row r="942" ht="22.5" customHeight="1">
      <c r="A942" s="45">
        <v>941.0</v>
      </c>
      <c r="B942" s="45" t="s">
        <v>237</v>
      </c>
      <c r="C942" s="47" t="b">
        <v>1</v>
      </c>
      <c r="D942" s="57"/>
      <c r="E942" s="50" t="s">
        <v>10364</v>
      </c>
      <c r="F942" s="50" t="s">
        <v>12038</v>
      </c>
      <c r="G942" s="50" t="s">
        <v>1446</v>
      </c>
      <c r="H942" s="51" t="s">
        <v>12147</v>
      </c>
      <c r="I942" s="45" t="s">
        <v>16345</v>
      </c>
      <c r="K942" s="61" t="s">
        <v>4531</v>
      </c>
      <c r="L942" s="61" t="s">
        <v>4532</v>
      </c>
      <c r="S942" s="55"/>
      <c r="T942" s="57"/>
      <c r="U942" s="55"/>
      <c r="V942" s="55"/>
      <c r="W942" s="61" t="s">
        <v>4533</v>
      </c>
      <c r="X942" s="61" t="s">
        <v>4534</v>
      </c>
      <c r="Y942" s="61" t="s">
        <v>4535</v>
      </c>
      <c r="Z942" s="166"/>
      <c r="AA942" s="166"/>
      <c r="AB942" s="166"/>
      <c r="AC942" s="166"/>
      <c r="AD942" s="166"/>
      <c r="AE942" s="166"/>
      <c r="AF942" s="166"/>
      <c r="AG942" s="166"/>
      <c r="AH942" s="166"/>
      <c r="AI942" s="166"/>
      <c r="AJ942" s="166"/>
      <c r="AK942" s="166"/>
      <c r="AL942" s="166"/>
      <c r="AM942" s="166"/>
      <c r="AN942" s="166"/>
      <c r="AO942" s="166"/>
      <c r="AP942" s="166"/>
      <c r="AQ942" s="166"/>
      <c r="AR942" s="166"/>
      <c r="AS942" s="166"/>
      <c r="AT942" s="166"/>
      <c r="AU942" s="166"/>
      <c r="AV942" s="166"/>
      <c r="AW942" s="166"/>
      <c r="AX942" s="166"/>
      <c r="AY942" s="166"/>
      <c r="AZ942" s="166"/>
      <c r="BA942" s="166"/>
      <c r="BB942" s="166"/>
      <c r="BC942" s="166"/>
      <c r="BD942" s="166"/>
      <c r="BE942" s="166"/>
      <c r="BF942" s="166"/>
      <c r="BG942" s="166"/>
      <c r="BH942" s="166"/>
      <c r="BI942" s="166"/>
      <c r="BJ942" s="166"/>
      <c r="BK942" s="166"/>
      <c r="BL942" s="166"/>
      <c r="BM942" s="166"/>
    </row>
    <row r="943" ht="22.5" customHeight="1">
      <c r="A943" s="45">
        <v>942.0</v>
      </c>
      <c r="B943" s="45" t="s">
        <v>237</v>
      </c>
      <c r="C943" s="47" t="b">
        <v>1</v>
      </c>
      <c r="D943" s="57"/>
      <c r="E943" s="50" t="s">
        <v>10364</v>
      </c>
      <c r="F943" s="50" t="s">
        <v>12038</v>
      </c>
      <c r="G943" s="50" t="s">
        <v>1446</v>
      </c>
      <c r="H943" s="51" t="s">
        <v>12154</v>
      </c>
      <c r="I943" s="45" t="s">
        <v>12161</v>
      </c>
      <c r="K943" s="61" t="s">
        <v>4536</v>
      </c>
      <c r="L943" s="61" t="s">
        <v>4537</v>
      </c>
      <c r="S943" s="55"/>
      <c r="T943" s="57"/>
      <c r="U943" s="55"/>
      <c r="V943" s="55"/>
      <c r="W943" s="61" t="s">
        <v>4538</v>
      </c>
      <c r="X943" s="61" t="s">
        <v>4539</v>
      </c>
      <c r="Y943" s="61" t="s">
        <v>4540</v>
      </c>
      <c r="Z943" s="166"/>
      <c r="AA943" s="166"/>
      <c r="AB943" s="166"/>
      <c r="AC943" s="166"/>
      <c r="AD943" s="166"/>
      <c r="AE943" s="166"/>
      <c r="AF943" s="166"/>
      <c r="AG943" s="166"/>
      <c r="AH943" s="166"/>
      <c r="AI943" s="166"/>
      <c r="AJ943" s="166"/>
      <c r="AK943" s="166"/>
      <c r="AL943" s="166"/>
      <c r="AM943" s="166"/>
      <c r="AN943" s="166"/>
      <c r="AO943" s="166"/>
      <c r="AP943" s="166"/>
      <c r="AQ943" s="166"/>
      <c r="AR943" s="166"/>
      <c r="AS943" s="166"/>
      <c r="AT943" s="166"/>
      <c r="AU943" s="166"/>
      <c r="AV943" s="166"/>
      <c r="AW943" s="166"/>
      <c r="AX943" s="166"/>
      <c r="AY943" s="166"/>
      <c r="AZ943" s="166"/>
      <c r="BA943" s="166"/>
      <c r="BB943" s="166"/>
      <c r="BC943" s="166"/>
      <c r="BD943" s="166"/>
      <c r="BE943" s="166"/>
      <c r="BF943" s="166"/>
      <c r="BG943" s="166"/>
      <c r="BH943" s="166"/>
      <c r="BI943" s="166"/>
      <c r="BJ943" s="166"/>
      <c r="BK943" s="166"/>
      <c r="BL943" s="166"/>
      <c r="BM943" s="166"/>
    </row>
    <row r="944" ht="22.5" customHeight="1">
      <c r="A944" s="45">
        <v>943.0</v>
      </c>
      <c r="B944" s="45" t="s">
        <v>237</v>
      </c>
      <c r="C944" s="47" t="b">
        <v>1</v>
      </c>
      <c r="D944" s="57"/>
      <c r="E944" s="50" t="s">
        <v>10364</v>
      </c>
      <c r="F944" s="50" t="s">
        <v>12038</v>
      </c>
      <c r="G944" s="50" t="s">
        <v>1446</v>
      </c>
      <c r="H944" s="51" t="s">
        <v>12160</v>
      </c>
      <c r="I944" s="45" t="s">
        <v>12161</v>
      </c>
      <c r="K944" s="61" t="s">
        <v>4541</v>
      </c>
      <c r="L944" s="61" t="s">
        <v>4542</v>
      </c>
      <c r="S944" s="55"/>
      <c r="T944" s="57"/>
      <c r="U944" s="55"/>
      <c r="V944" s="55"/>
      <c r="W944" s="61" t="s">
        <v>4543</v>
      </c>
      <c r="X944" s="61" t="s">
        <v>4544</v>
      </c>
      <c r="Y944" s="145"/>
      <c r="Z944" s="166"/>
      <c r="AA944" s="166"/>
      <c r="AB944" s="166"/>
      <c r="AC944" s="166"/>
      <c r="AD944" s="166"/>
      <c r="AE944" s="166"/>
      <c r="AF944" s="166"/>
      <c r="AG944" s="166"/>
      <c r="AH944" s="166"/>
      <c r="AI944" s="166"/>
      <c r="AJ944" s="166"/>
      <c r="AK944" s="166"/>
      <c r="AL944" s="166"/>
      <c r="AM944" s="166"/>
      <c r="AN944" s="166"/>
      <c r="AO944" s="166"/>
      <c r="AP944" s="166"/>
      <c r="AQ944" s="166"/>
      <c r="AR944" s="166"/>
      <c r="AS944" s="166"/>
      <c r="AT944" s="166"/>
      <c r="AU944" s="166"/>
      <c r="AV944" s="166"/>
      <c r="AW944" s="166"/>
      <c r="AX944" s="166"/>
      <c r="AY944" s="166"/>
      <c r="AZ944" s="166"/>
      <c r="BA944" s="166"/>
      <c r="BB944" s="166"/>
      <c r="BC944" s="166"/>
      <c r="BD944" s="166"/>
      <c r="BE944" s="166"/>
      <c r="BF944" s="166"/>
      <c r="BG944" s="166"/>
      <c r="BH944" s="166"/>
      <c r="BI944" s="166"/>
      <c r="BJ944" s="166"/>
      <c r="BK944" s="166"/>
      <c r="BL944" s="166"/>
      <c r="BM944" s="166"/>
    </row>
    <row r="945" ht="22.5" customHeight="1">
      <c r="A945" s="45">
        <v>944.0</v>
      </c>
      <c r="B945" s="45" t="s">
        <v>237</v>
      </c>
      <c r="C945" s="47" t="b">
        <v>1</v>
      </c>
      <c r="D945" s="57"/>
      <c r="E945" s="50" t="s">
        <v>10364</v>
      </c>
      <c r="F945" s="50" t="s">
        <v>12166</v>
      </c>
      <c r="G945" s="50" t="s">
        <v>1866</v>
      </c>
      <c r="H945" s="51" t="s">
        <v>12167</v>
      </c>
      <c r="I945" s="45" t="s">
        <v>16346</v>
      </c>
      <c r="K945" s="61" t="s">
        <v>4545</v>
      </c>
      <c r="L945" s="61" t="s">
        <v>4546</v>
      </c>
      <c r="S945" s="55"/>
      <c r="T945" s="57"/>
      <c r="U945" s="55"/>
      <c r="V945" s="55"/>
      <c r="W945" s="61" t="s">
        <v>4547</v>
      </c>
      <c r="X945" s="61" t="s">
        <v>4548</v>
      </c>
      <c r="Y945" s="61" t="s">
        <v>4549</v>
      </c>
      <c r="Z945" s="166"/>
      <c r="AA945" s="166"/>
      <c r="AB945" s="166"/>
      <c r="AC945" s="166"/>
      <c r="AD945" s="166"/>
      <c r="AE945" s="166"/>
      <c r="AF945" s="166"/>
      <c r="AG945" s="166"/>
      <c r="AH945" s="166"/>
      <c r="AI945" s="166"/>
      <c r="AJ945" s="166"/>
      <c r="AK945" s="166"/>
      <c r="AL945" s="166"/>
      <c r="AM945" s="166"/>
      <c r="AN945" s="166"/>
      <c r="AO945" s="166"/>
      <c r="AP945" s="166"/>
      <c r="AQ945" s="166"/>
      <c r="AR945" s="166"/>
      <c r="AS945" s="166"/>
      <c r="AT945" s="166"/>
      <c r="AU945" s="166"/>
      <c r="AV945" s="166"/>
      <c r="AW945" s="166"/>
      <c r="AX945" s="166"/>
      <c r="AY945" s="166"/>
      <c r="AZ945" s="166"/>
      <c r="BA945" s="166"/>
      <c r="BB945" s="166"/>
      <c r="BC945" s="166"/>
      <c r="BD945" s="166"/>
      <c r="BE945" s="166"/>
      <c r="BF945" s="166"/>
      <c r="BG945" s="166"/>
      <c r="BH945" s="166"/>
      <c r="BI945" s="166"/>
      <c r="BJ945" s="166"/>
      <c r="BK945" s="166"/>
      <c r="BL945" s="166"/>
      <c r="BM945" s="166"/>
    </row>
    <row r="946" ht="22.5" customHeight="1">
      <c r="A946" s="45">
        <v>945.0</v>
      </c>
      <c r="B946" s="45" t="s">
        <v>237</v>
      </c>
      <c r="C946" s="47" t="b">
        <v>1</v>
      </c>
      <c r="D946" s="57"/>
      <c r="E946" s="50" t="s">
        <v>10364</v>
      </c>
      <c r="F946" s="50" t="s">
        <v>12166</v>
      </c>
      <c r="G946" s="50" t="s">
        <v>1446</v>
      </c>
      <c r="H946" s="51" t="s">
        <v>12174</v>
      </c>
      <c r="I946" s="45" t="s">
        <v>16347</v>
      </c>
      <c r="K946" s="61" t="s">
        <v>4550</v>
      </c>
      <c r="L946" s="61" t="s">
        <v>4551</v>
      </c>
      <c r="S946" s="55"/>
      <c r="T946" s="57"/>
      <c r="U946" s="55"/>
      <c r="V946" s="55"/>
      <c r="W946" s="61" t="s">
        <v>4552</v>
      </c>
      <c r="X946" s="61" t="s">
        <v>4553</v>
      </c>
      <c r="Y946" s="61" t="s">
        <v>4554</v>
      </c>
      <c r="Z946" s="166"/>
      <c r="AA946" s="166"/>
      <c r="AB946" s="166"/>
      <c r="AC946" s="166"/>
      <c r="AD946" s="166"/>
      <c r="AE946" s="166"/>
      <c r="AF946" s="166"/>
      <c r="AG946" s="166"/>
      <c r="AH946" s="166"/>
      <c r="AI946" s="166"/>
      <c r="AJ946" s="166"/>
      <c r="AK946" s="166"/>
      <c r="AL946" s="166"/>
      <c r="AM946" s="166"/>
      <c r="AN946" s="166"/>
      <c r="AO946" s="166"/>
      <c r="AP946" s="166"/>
      <c r="AQ946" s="166"/>
      <c r="AR946" s="166"/>
      <c r="AS946" s="166"/>
      <c r="AT946" s="166"/>
      <c r="AU946" s="166"/>
      <c r="AV946" s="166"/>
      <c r="AW946" s="166"/>
      <c r="AX946" s="166"/>
      <c r="AY946" s="166"/>
      <c r="AZ946" s="166"/>
      <c r="BA946" s="166"/>
      <c r="BB946" s="166"/>
      <c r="BC946" s="166"/>
      <c r="BD946" s="166"/>
      <c r="BE946" s="166"/>
      <c r="BF946" s="166"/>
      <c r="BG946" s="166"/>
      <c r="BH946" s="166"/>
      <c r="BI946" s="166"/>
      <c r="BJ946" s="166"/>
      <c r="BK946" s="166"/>
      <c r="BL946" s="166"/>
      <c r="BM946" s="166"/>
    </row>
    <row r="947" ht="22.5" customHeight="1">
      <c r="A947" s="45">
        <v>946.0</v>
      </c>
      <c r="B947" s="45" t="s">
        <v>237</v>
      </c>
      <c r="C947" s="47" t="b">
        <v>1</v>
      </c>
      <c r="D947" s="57"/>
      <c r="E947" s="50" t="s">
        <v>10364</v>
      </c>
      <c r="F947" s="50" t="s">
        <v>12166</v>
      </c>
      <c r="G947" s="50" t="s">
        <v>1446</v>
      </c>
      <c r="H947" s="51" t="s">
        <v>12181</v>
      </c>
      <c r="I947" s="45" t="s">
        <v>12182</v>
      </c>
      <c r="K947" s="61" t="s">
        <v>4555</v>
      </c>
      <c r="L947" s="61" t="s">
        <v>4556</v>
      </c>
      <c r="S947" s="55"/>
      <c r="T947" s="57"/>
      <c r="U947" s="55"/>
      <c r="V947" s="55"/>
      <c r="W947" s="61" t="s">
        <v>4557</v>
      </c>
      <c r="X947" s="61" t="s">
        <v>4558</v>
      </c>
      <c r="Y947" s="61" t="s">
        <v>4559</v>
      </c>
      <c r="Z947" s="166"/>
      <c r="AA947" s="166"/>
      <c r="AB947" s="166"/>
      <c r="AC947" s="166"/>
      <c r="AD947" s="166"/>
      <c r="AE947" s="166"/>
      <c r="AF947" s="166"/>
      <c r="AG947" s="166"/>
      <c r="AH947" s="166"/>
      <c r="AI947" s="166"/>
      <c r="AJ947" s="166"/>
      <c r="AK947" s="166"/>
      <c r="AL947" s="166"/>
      <c r="AM947" s="166"/>
      <c r="AN947" s="166"/>
      <c r="AO947" s="166"/>
      <c r="AP947" s="166"/>
      <c r="AQ947" s="166"/>
      <c r="AR947" s="166"/>
      <c r="AS947" s="166"/>
      <c r="AT947" s="166"/>
      <c r="AU947" s="166"/>
      <c r="AV947" s="166"/>
      <c r="AW947" s="166"/>
      <c r="AX947" s="166"/>
      <c r="AY947" s="166"/>
      <c r="AZ947" s="166"/>
      <c r="BA947" s="166"/>
      <c r="BB947" s="166"/>
      <c r="BC947" s="166"/>
      <c r="BD947" s="166"/>
      <c r="BE947" s="166"/>
      <c r="BF947" s="166"/>
      <c r="BG947" s="166"/>
      <c r="BH947" s="166"/>
      <c r="BI947" s="166"/>
      <c r="BJ947" s="166"/>
      <c r="BK947" s="166"/>
      <c r="BL947" s="166"/>
      <c r="BM947" s="166"/>
    </row>
    <row r="948" ht="22.5" customHeight="1">
      <c r="A948" s="45">
        <v>947.0</v>
      </c>
      <c r="B948" s="45" t="s">
        <v>237</v>
      </c>
      <c r="C948" s="47" t="b">
        <v>1</v>
      </c>
      <c r="D948" s="57"/>
      <c r="E948" s="50" t="s">
        <v>10364</v>
      </c>
      <c r="F948" s="50" t="s">
        <v>12166</v>
      </c>
      <c r="G948" s="50" t="s">
        <v>1446</v>
      </c>
      <c r="H948" s="51" t="s">
        <v>12188</v>
      </c>
      <c r="I948" s="45" t="s">
        <v>16348</v>
      </c>
      <c r="K948" s="61" t="s">
        <v>4560</v>
      </c>
      <c r="L948" s="61" t="s">
        <v>4561</v>
      </c>
      <c r="S948" s="55"/>
      <c r="T948" s="57"/>
      <c r="U948" s="55"/>
      <c r="V948" s="55"/>
      <c r="W948" s="61" t="s">
        <v>4562</v>
      </c>
      <c r="X948" s="61" t="s">
        <v>4563</v>
      </c>
      <c r="Y948" s="61" t="s">
        <v>4564</v>
      </c>
      <c r="Z948" s="166"/>
      <c r="AA948" s="166"/>
      <c r="AB948" s="166"/>
      <c r="AC948" s="166"/>
      <c r="AD948" s="166"/>
      <c r="AE948" s="166"/>
      <c r="AF948" s="166"/>
      <c r="AG948" s="166"/>
      <c r="AH948" s="166"/>
      <c r="AI948" s="166"/>
      <c r="AJ948" s="166"/>
      <c r="AK948" s="166"/>
      <c r="AL948" s="166"/>
      <c r="AM948" s="166"/>
      <c r="AN948" s="166"/>
      <c r="AO948" s="166"/>
      <c r="AP948" s="166"/>
      <c r="AQ948" s="166"/>
      <c r="AR948" s="166"/>
      <c r="AS948" s="166"/>
      <c r="AT948" s="166"/>
      <c r="AU948" s="166"/>
      <c r="AV948" s="166"/>
      <c r="AW948" s="166"/>
      <c r="AX948" s="166"/>
      <c r="AY948" s="166"/>
      <c r="AZ948" s="166"/>
      <c r="BA948" s="166"/>
      <c r="BB948" s="166"/>
      <c r="BC948" s="166"/>
      <c r="BD948" s="166"/>
      <c r="BE948" s="166"/>
      <c r="BF948" s="166"/>
      <c r="BG948" s="166"/>
      <c r="BH948" s="166"/>
      <c r="BI948" s="166"/>
      <c r="BJ948" s="166"/>
      <c r="BK948" s="166"/>
      <c r="BL948" s="166"/>
      <c r="BM948" s="166"/>
    </row>
    <row r="949" ht="22.5" customHeight="1">
      <c r="A949" s="45">
        <v>948.0</v>
      </c>
      <c r="B949" s="45" t="s">
        <v>237</v>
      </c>
      <c r="C949" s="47" t="b">
        <v>1</v>
      </c>
      <c r="D949" s="57"/>
      <c r="E949" s="50" t="s">
        <v>10364</v>
      </c>
      <c r="F949" s="50" t="s">
        <v>12166</v>
      </c>
      <c r="G949" s="50" t="s">
        <v>1446</v>
      </c>
      <c r="H949" s="51" t="s">
        <v>12194</v>
      </c>
      <c r="I949" s="45" t="s">
        <v>16349</v>
      </c>
      <c r="K949" s="61" t="s">
        <v>4550</v>
      </c>
      <c r="L949" s="61" t="s">
        <v>4565</v>
      </c>
      <c r="S949" s="55"/>
      <c r="T949" s="57"/>
      <c r="U949" s="55"/>
      <c r="V949" s="55"/>
      <c r="W949" s="61" t="s">
        <v>4566</v>
      </c>
      <c r="X949" s="61" t="s">
        <v>4567</v>
      </c>
      <c r="Y949" s="61" t="s">
        <v>4554</v>
      </c>
      <c r="Z949" s="166"/>
      <c r="AA949" s="166"/>
      <c r="AB949" s="166"/>
      <c r="AC949" s="166"/>
      <c r="AD949" s="166"/>
      <c r="AE949" s="166"/>
      <c r="AF949" s="166"/>
      <c r="AG949" s="166"/>
      <c r="AH949" s="166"/>
      <c r="AI949" s="166"/>
      <c r="AJ949" s="166"/>
      <c r="AK949" s="166"/>
      <c r="AL949" s="166"/>
      <c r="AM949" s="166"/>
      <c r="AN949" s="166"/>
      <c r="AO949" s="166"/>
      <c r="AP949" s="166"/>
      <c r="AQ949" s="166"/>
      <c r="AR949" s="166"/>
      <c r="AS949" s="166"/>
      <c r="AT949" s="166"/>
      <c r="AU949" s="166"/>
      <c r="AV949" s="166"/>
      <c r="AW949" s="166"/>
      <c r="AX949" s="166"/>
      <c r="AY949" s="166"/>
      <c r="AZ949" s="166"/>
      <c r="BA949" s="166"/>
      <c r="BB949" s="166"/>
      <c r="BC949" s="166"/>
      <c r="BD949" s="166"/>
      <c r="BE949" s="166"/>
      <c r="BF949" s="166"/>
      <c r="BG949" s="166"/>
      <c r="BH949" s="166"/>
      <c r="BI949" s="166"/>
      <c r="BJ949" s="166"/>
      <c r="BK949" s="166"/>
      <c r="BL949" s="166"/>
      <c r="BM949" s="166"/>
    </row>
    <row r="950" ht="22.5" customHeight="1">
      <c r="A950" s="45">
        <v>949.0</v>
      </c>
      <c r="B950" s="45" t="s">
        <v>237</v>
      </c>
      <c r="C950" s="47" t="b">
        <v>1</v>
      </c>
      <c r="D950" s="57"/>
      <c r="E950" s="50" t="s">
        <v>10364</v>
      </c>
      <c r="F950" s="50" t="s">
        <v>12166</v>
      </c>
      <c r="G950" s="50" t="s">
        <v>1446</v>
      </c>
      <c r="H950" s="51" t="s">
        <v>12198</v>
      </c>
      <c r="I950" s="45" t="s">
        <v>12199</v>
      </c>
      <c r="K950" s="61" t="s">
        <v>4568</v>
      </c>
      <c r="L950" s="61" t="s">
        <v>4569</v>
      </c>
      <c r="S950" s="55"/>
      <c r="T950" s="57"/>
      <c r="U950" s="55"/>
      <c r="V950" s="55"/>
      <c r="W950" s="61" t="s">
        <v>4570</v>
      </c>
      <c r="X950" s="61" t="s">
        <v>4571</v>
      </c>
      <c r="Y950" s="153"/>
      <c r="Z950" s="166"/>
      <c r="AA950" s="166"/>
      <c r="AB950" s="166"/>
      <c r="AC950" s="166"/>
      <c r="AD950" s="166"/>
      <c r="AE950" s="166"/>
      <c r="AF950" s="166"/>
      <c r="AG950" s="166"/>
      <c r="AH950" s="166"/>
      <c r="AI950" s="166"/>
      <c r="AJ950" s="166"/>
      <c r="AK950" s="166"/>
      <c r="AL950" s="166"/>
      <c r="AM950" s="166"/>
      <c r="AN950" s="166"/>
      <c r="AO950" s="166"/>
      <c r="AP950" s="166"/>
      <c r="AQ950" s="166"/>
      <c r="AR950" s="166"/>
      <c r="AS950" s="166"/>
      <c r="AT950" s="166"/>
      <c r="AU950" s="166"/>
      <c r="AV950" s="166"/>
      <c r="AW950" s="166"/>
      <c r="AX950" s="166"/>
      <c r="AY950" s="166"/>
      <c r="AZ950" s="166"/>
      <c r="BA950" s="166"/>
      <c r="BB950" s="166"/>
      <c r="BC950" s="166"/>
      <c r="BD950" s="166"/>
      <c r="BE950" s="166"/>
      <c r="BF950" s="166"/>
      <c r="BG950" s="166"/>
      <c r="BH950" s="166"/>
      <c r="BI950" s="166"/>
      <c r="BJ950" s="166"/>
      <c r="BK950" s="166"/>
      <c r="BL950" s="166"/>
      <c r="BM950" s="166"/>
    </row>
    <row r="951" ht="22.5" customHeight="1">
      <c r="A951" s="45">
        <v>950.0</v>
      </c>
      <c r="B951" s="45" t="s">
        <v>237</v>
      </c>
      <c r="C951" s="47" t="b">
        <v>1</v>
      </c>
      <c r="D951" s="57"/>
      <c r="E951" s="50" t="s">
        <v>10364</v>
      </c>
      <c r="F951" s="50" t="s">
        <v>12166</v>
      </c>
      <c r="G951" s="50" t="s">
        <v>5193</v>
      </c>
      <c r="H951" s="51" t="s">
        <v>12204</v>
      </c>
      <c r="I951" s="45" t="s">
        <v>16350</v>
      </c>
      <c r="K951" s="61" t="s">
        <v>4573</v>
      </c>
      <c r="L951" s="61" t="s">
        <v>4575</v>
      </c>
      <c r="S951" s="55"/>
      <c r="T951" s="57"/>
      <c r="U951" s="55"/>
      <c r="V951" s="55"/>
      <c r="W951" s="61" t="s">
        <v>4576</v>
      </c>
      <c r="X951" s="61" t="s">
        <v>4577</v>
      </c>
      <c r="Y951" s="61" t="s">
        <v>4578</v>
      </c>
      <c r="Z951" s="166"/>
      <c r="AA951" s="166"/>
      <c r="AB951" s="166"/>
      <c r="AC951" s="166"/>
      <c r="AD951" s="166"/>
      <c r="AE951" s="166"/>
      <c r="AF951" s="166"/>
      <c r="AG951" s="166"/>
      <c r="AH951" s="166"/>
      <c r="AI951" s="166"/>
      <c r="AJ951" s="166"/>
      <c r="AK951" s="166"/>
      <c r="AL951" s="166"/>
      <c r="AM951" s="166"/>
      <c r="AN951" s="166"/>
      <c r="AO951" s="166"/>
      <c r="AP951" s="166"/>
      <c r="AQ951" s="166"/>
      <c r="AR951" s="166"/>
      <c r="AS951" s="166"/>
      <c r="AT951" s="166"/>
      <c r="AU951" s="166"/>
      <c r="AV951" s="166"/>
      <c r="AW951" s="166"/>
      <c r="AX951" s="166"/>
      <c r="AY951" s="166"/>
      <c r="AZ951" s="166"/>
      <c r="BA951" s="166"/>
      <c r="BB951" s="166"/>
      <c r="BC951" s="166"/>
      <c r="BD951" s="166"/>
      <c r="BE951" s="166"/>
      <c r="BF951" s="166"/>
      <c r="BG951" s="166"/>
      <c r="BH951" s="166"/>
      <c r="BI951" s="166"/>
      <c r="BJ951" s="166"/>
      <c r="BK951" s="166"/>
      <c r="BL951" s="166"/>
      <c r="BM951" s="166"/>
    </row>
    <row r="952" ht="22.5" customHeight="1">
      <c r="A952" s="45">
        <v>951.0</v>
      </c>
      <c r="B952" s="45" t="s">
        <v>237</v>
      </c>
      <c r="C952" s="47" t="b">
        <v>1</v>
      </c>
      <c r="D952" s="57"/>
      <c r="E952" s="50" t="s">
        <v>10364</v>
      </c>
      <c r="F952" s="50" t="s">
        <v>12210</v>
      </c>
      <c r="G952" s="50" t="s">
        <v>5485</v>
      </c>
      <c r="H952" s="51" t="s">
        <v>12211</v>
      </c>
      <c r="I952" s="45" t="s">
        <v>16351</v>
      </c>
      <c r="K952" s="61" t="s">
        <v>4579</v>
      </c>
      <c r="L952" s="61" t="s">
        <v>4580</v>
      </c>
      <c r="S952" s="55"/>
      <c r="T952" s="57"/>
      <c r="U952" s="55"/>
      <c r="V952" s="55"/>
      <c r="W952" s="61" t="s">
        <v>4581</v>
      </c>
      <c r="X952" s="61" t="s">
        <v>4582</v>
      </c>
      <c r="Y952" s="61" t="s">
        <v>4583</v>
      </c>
      <c r="Z952" s="166"/>
      <c r="AA952" s="166"/>
      <c r="AB952" s="166"/>
      <c r="AC952" s="166"/>
      <c r="AD952" s="166"/>
      <c r="AE952" s="166"/>
      <c r="AF952" s="166"/>
      <c r="AG952" s="166"/>
      <c r="AH952" s="166"/>
      <c r="AI952" s="166"/>
      <c r="AJ952" s="166"/>
      <c r="AK952" s="166"/>
      <c r="AL952" s="166"/>
      <c r="AM952" s="166"/>
      <c r="AN952" s="166"/>
      <c r="AO952" s="166"/>
      <c r="AP952" s="166"/>
      <c r="AQ952" s="166"/>
      <c r="AR952" s="166"/>
      <c r="AS952" s="166"/>
      <c r="AT952" s="166"/>
      <c r="AU952" s="166"/>
      <c r="AV952" s="166"/>
      <c r="AW952" s="166"/>
      <c r="AX952" s="166"/>
      <c r="AY952" s="166"/>
      <c r="AZ952" s="166"/>
      <c r="BA952" s="166"/>
      <c r="BB952" s="166"/>
      <c r="BC952" s="166"/>
      <c r="BD952" s="166"/>
      <c r="BE952" s="166"/>
      <c r="BF952" s="166"/>
      <c r="BG952" s="166"/>
      <c r="BH952" s="166"/>
      <c r="BI952" s="166"/>
      <c r="BJ952" s="166"/>
      <c r="BK952" s="166"/>
      <c r="BL952" s="166"/>
      <c r="BM952" s="166"/>
    </row>
    <row r="953" ht="22.5" customHeight="1">
      <c r="A953" s="45">
        <v>952.0</v>
      </c>
      <c r="B953" s="45" t="s">
        <v>237</v>
      </c>
      <c r="C953" s="47" t="b">
        <v>1</v>
      </c>
      <c r="D953" s="57"/>
      <c r="E953" s="50" t="s">
        <v>10364</v>
      </c>
      <c r="F953" s="50" t="s">
        <v>12210</v>
      </c>
      <c r="G953" s="50" t="s">
        <v>1866</v>
      </c>
      <c r="H953" s="51" t="s">
        <v>12218</v>
      </c>
      <c r="I953" s="45" t="s">
        <v>12219</v>
      </c>
      <c r="K953" s="61" t="s">
        <v>4584</v>
      </c>
      <c r="L953" s="61" t="s">
        <v>4585</v>
      </c>
      <c r="S953" s="55"/>
      <c r="T953" s="57"/>
      <c r="U953" s="55"/>
      <c r="V953" s="55"/>
      <c r="W953" s="61" t="s">
        <v>4586</v>
      </c>
      <c r="X953" s="61" t="s">
        <v>4587</v>
      </c>
      <c r="Y953" s="61" t="s">
        <v>4588</v>
      </c>
      <c r="Z953" s="166"/>
      <c r="AA953" s="166"/>
      <c r="AB953" s="166"/>
      <c r="AC953" s="166"/>
      <c r="AD953" s="166"/>
      <c r="AE953" s="166"/>
      <c r="AF953" s="166"/>
      <c r="AG953" s="166"/>
      <c r="AH953" s="166"/>
      <c r="AI953" s="166"/>
      <c r="AJ953" s="166"/>
      <c r="AK953" s="166"/>
      <c r="AL953" s="166"/>
      <c r="AM953" s="166"/>
      <c r="AN953" s="166"/>
      <c r="AO953" s="166"/>
      <c r="AP953" s="166"/>
      <c r="AQ953" s="166"/>
      <c r="AR953" s="166"/>
      <c r="AS953" s="166"/>
      <c r="AT953" s="166"/>
      <c r="AU953" s="166"/>
      <c r="AV953" s="166"/>
      <c r="AW953" s="166"/>
      <c r="AX953" s="166"/>
      <c r="AY953" s="166"/>
      <c r="AZ953" s="166"/>
      <c r="BA953" s="166"/>
      <c r="BB953" s="166"/>
      <c r="BC953" s="166"/>
      <c r="BD953" s="166"/>
      <c r="BE953" s="166"/>
      <c r="BF953" s="166"/>
      <c r="BG953" s="166"/>
      <c r="BH953" s="166"/>
      <c r="BI953" s="166"/>
      <c r="BJ953" s="166"/>
      <c r="BK953" s="166"/>
      <c r="BL953" s="166"/>
      <c r="BM953" s="166"/>
    </row>
    <row r="954" ht="22.5" customHeight="1">
      <c r="A954" s="45">
        <v>953.0</v>
      </c>
      <c r="B954" s="45" t="s">
        <v>237</v>
      </c>
      <c r="C954" s="47" t="b">
        <v>1</v>
      </c>
      <c r="D954" s="57"/>
      <c r="E954" s="50" t="s">
        <v>10364</v>
      </c>
      <c r="F954" s="50" t="s">
        <v>12210</v>
      </c>
      <c r="G954" s="50" t="s">
        <v>1866</v>
      </c>
      <c r="H954" s="51" t="s">
        <v>12225</v>
      </c>
      <c r="I954" s="45" t="s">
        <v>16352</v>
      </c>
      <c r="K954" s="61" t="s">
        <v>4589</v>
      </c>
      <c r="L954" s="61" t="s">
        <v>4590</v>
      </c>
      <c r="S954" s="55"/>
      <c r="T954" s="57"/>
      <c r="U954" s="55"/>
      <c r="V954" s="55"/>
      <c r="W954" s="61" t="s">
        <v>4591</v>
      </c>
      <c r="X954" s="61" t="s">
        <v>4592</v>
      </c>
      <c r="Y954" s="61" t="s">
        <v>4593</v>
      </c>
      <c r="Z954" s="166"/>
      <c r="AA954" s="166"/>
      <c r="AB954" s="166"/>
      <c r="AC954" s="166"/>
      <c r="AD954" s="166"/>
      <c r="AE954" s="166"/>
      <c r="AF954" s="166"/>
      <c r="AG954" s="166"/>
      <c r="AH954" s="166"/>
      <c r="AI954" s="166"/>
      <c r="AJ954" s="166"/>
      <c r="AK954" s="166"/>
      <c r="AL954" s="166"/>
      <c r="AM954" s="166"/>
      <c r="AN954" s="166"/>
      <c r="AO954" s="166"/>
      <c r="AP954" s="166"/>
      <c r="AQ954" s="166"/>
      <c r="AR954" s="166"/>
      <c r="AS954" s="166"/>
      <c r="AT954" s="166"/>
      <c r="AU954" s="166"/>
      <c r="AV954" s="166"/>
      <c r="AW954" s="166"/>
      <c r="AX954" s="166"/>
      <c r="AY954" s="166"/>
      <c r="AZ954" s="166"/>
      <c r="BA954" s="166"/>
      <c r="BB954" s="166"/>
      <c r="BC954" s="166"/>
      <c r="BD954" s="166"/>
      <c r="BE954" s="166"/>
      <c r="BF954" s="166"/>
      <c r="BG954" s="166"/>
      <c r="BH954" s="166"/>
      <c r="BI954" s="166"/>
      <c r="BJ954" s="166"/>
      <c r="BK954" s="166"/>
      <c r="BL954" s="166"/>
      <c r="BM954" s="166"/>
    </row>
    <row r="955" ht="22.5" customHeight="1">
      <c r="A955" s="45">
        <v>954.0</v>
      </c>
      <c r="B955" s="45" t="s">
        <v>237</v>
      </c>
      <c r="C955" s="47" t="b">
        <v>1</v>
      </c>
      <c r="D955" s="57"/>
      <c r="E955" s="50" t="s">
        <v>10364</v>
      </c>
      <c r="F955" s="50" t="s">
        <v>12210</v>
      </c>
      <c r="G955" s="50" t="s">
        <v>1866</v>
      </c>
      <c r="H955" s="51" t="s">
        <v>12232</v>
      </c>
      <c r="I955" s="45" t="s">
        <v>16353</v>
      </c>
      <c r="K955" s="61" t="s">
        <v>4594</v>
      </c>
      <c r="L955" s="61" t="s">
        <v>4595</v>
      </c>
      <c r="S955" s="55"/>
      <c r="T955" s="57"/>
      <c r="U955" s="55"/>
      <c r="V955" s="55"/>
      <c r="W955" s="61" t="s">
        <v>4596</v>
      </c>
      <c r="X955" s="61" t="s">
        <v>4597</v>
      </c>
      <c r="Y955" s="61" t="s">
        <v>4598</v>
      </c>
      <c r="Z955" s="166"/>
      <c r="AA955" s="166"/>
      <c r="AB955" s="166"/>
      <c r="AC955" s="166"/>
      <c r="AD955" s="166"/>
      <c r="AE955" s="166"/>
      <c r="AF955" s="166"/>
      <c r="AG955" s="166"/>
      <c r="AH955" s="166"/>
      <c r="AI955" s="166"/>
      <c r="AJ955" s="166"/>
      <c r="AK955" s="166"/>
      <c r="AL955" s="166"/>
      <c r="AM955" s="166"/>
      <c r="AN955" s="166"/>
      <c r="AO955" s="166"/>
      <c r="AP955" s="166"/>
      <c r="AQ955" s="166"/>
      <c r="AR955" s="166"/>
      <c r="AS955" s="166"/>
      <c r="AT955" s="166"/>
      <c r="AU955" s="166"/>
      <c r="AV955" s="166"/>
      <c r="AW955" s="166"/>
      <c r="AX955" s="166"/>
      <c r="AY955" s="166"/>
      <c r="AZ955" s="166"/>
      <c r="BA955" s="166"/>
      <c r="BB955" s="166"/>
      <c r="BC955" s="166"/>
      <c r="BD955" s="166"/>
      <c r="BE955" s="166"/>
      <c r="BF955" s="166"/>
      <c r="BG955" s="166"/>
      <c r="BH955" s="166"/>
      <c r="BI955" s="166"/>
      <c r="BJ955" s="166"/>
      <c r="BK955" s="166"/>
      <c r="BL955" s="166"/>
      <c r="BM955" s="166"/>
    </row>
    <row r="956" ht="22.5" customHeight="1">
      <c r="A956" s="45">
        <v>955.0</v>
      </c>
      <c r="B956" s="45" t="s">
        <v>237</v>
      </c>
      <c r="C956" s="47" t="b">
        <v>1</v>
      </c>
      <c r="D956" s="57"/>
      <c r="E956" s="50" t="s">
        <v>10364</v>
      </c>
      <c r="F956" s="50" t="s">
        <v>12210</v>
      </c>
      <c r="G956" s="50" t="s">
        <v>1866</v>
      </c>
      <c r="H956" s="51" t="s">
        <v>12239</v>
      </c>
      <c r="I956" s="45" t="s">
        <v>12240</v>
      </c>
      <c r="K956" s="61" t="s">
        <v>4599</v>
      </c>
      <c r="L956" s="61" t="s">
        <v>4600</v>
      </c>
      <c r="S956" s="55"/>
      <c r="T956" s="57"/>
      <c r="U956" s="55"/>
      <c r="V956" s="55"/>
      <c r="W956" s="61" t="s">
        <v>4601</v>
      </c>
      <c r="X956" s="61" t="s">
        <v>4602</v>
      </c>
      <c r="Y956" s="61" t="s">
        <v>4603</v>
      </c>
      <c r="Z956" s="166"/>
      <c r="AA956" s="166"/>
      <c r="AB956" s="166"/>
      <c r="AC956" s="166"/>
      <c r="AD956" s="166"/>
      <c r="AE956" s="166"/>
      <c r="AF956" s="166"/>
      <c r="AG956" s="166"/>
      <c r="AH956" s="166"/>
      <c r="AI956" s="166"/>
      <c r="AJ956" s="166"/>
      <c r="AK956" s="166"/>
      <c r="AL956" s="166"/>
      <c r="AM956" s="166"/>
      <c r="AN956" s="166"/>
      <c r="AO956" s="166"/>
      <c r="AP956" s="166"/>
      <c r="AQ956" s="166"/>
      <c r="AR956" s="166"/>
      <c r="AS956" s="166"/>
      <c r="AT956" s="166"/>
      <c r="AU956" s="166"/>
      <c r="AV956" s="166"/>
      <c r="AW956" s="166"/>
      <c r="AX956" s="166"/>
      <c r="AY956" s="166"/>
      <c r="AZ956" s="166"/>
      <c r="BA956" s="166"/>
      <c r="BB956" s="166"/>
      <c r="BC956" s="166"/>
      <c r="BD956" s="166"/>
      <c r="BE956" s="166"/>
      <c r="BF956" s="166"/>
      <c r="BG956" s="166"/>
      <c r="BH956" s="166"/>
      <c r="BI956" s="166"/>
      <c r="BJ956" s="166"/>
      <c r="BK956" s="166"/>
      <c r="BL956" s="166"/>
      <c r="BM956" s="166"/>
    </row>
    <row r="957" ht="22.5" customHeight="1">
      <c r="A957" s="45">
        <v>956.0</v>
      </c>
      <c r="B957" s="45" t="s">
        <v>237</v>
      </c>
      <c r="C957" s="47" t="b">
        <v>1</v>
      </c>
      <c r="D957" s="57"/>
      <c r="E957" s="50" t="s">
        <v>10364</v>
      </c>
      <c r="F957" s="50" t="s">
        <v>12210</v>
      </c>
      <c r="G957" s="50" t="s">
        <v>294</v>
      </c>
      <c r="H957" s="51" t="s">
        <v>12246</v>
      </c>
      <c r="I957" s="45" t="s">
        <v>11193</v>
      </c>
      <c r="K957" s="61" t="s">
        <v>4604</v>
      </c>
      <c r="L957" s="61" t="s">
        <v>4605</v>
      </c>
      <c r="S957" s="55"/>
      <c r="T957" s="57"/>
      <c r="U957" s="55"/>
      <c r="V957" s="55"/>
      <c r="W957" s="61" t="s">
        <v>4606</v>
      </c>
      <c r="X957" s="61" t="s">
        <v>4607</v>
      </c>
      <c r="Y957" s="61" t="s">
        <v>4608</v>
      </c>
      <c r="Z957" s="166"/>
      <c r="AA957" s="166"/>
      <c r="AB957" s="166"/>
      <c r="AC957" s="166"/>
      <c r="AD957" s="166"/>
      <c r="AE957" s="166"/>
      <c r="AF957" s="166"/>
      <c r="AG957" s="166"/>
      <c r="AH957" s="166"/>
      <c r="AI957" s="166"/>
      <c r="AJ957" s="166"/>
      <c r="AK957" s="166"/>
      <c r="AL957" s="166"/>
      <c r="AM957" s="166"/>
      <c r="AN957" s="166"/>
      <c r="AO957" s="166"/>
      <c r="AP957" s="166"/>
      <c r="AQ957" s="166"/>
      <c r="AR957" s="166"/>
      <c r="AS957" s="166"/>
      <c r="AT957" s="166"/>
      <c r="AU957" s="166"/>
      <c r="AV957" s="166"/>
      <c r="AW957" s="166"/>
      <c r="AX957" s="166"/>
      <c r="AY957" s="166"/>
      <c r="AZ957" s="166"/>
      <c r="BA957" s="166"/>
      <c r="BB957" s="166"/>
      <c r="BC957" s="166"/>
      <c r="BD957" s="166"/>
      <c r="BE957" s="166"/>
      <c r="BF957" s="166"/>
      <c r="BG957" s="166"/>
      <c r="BH957" s="166"/>
      <c r="BI957" s="166"/>
      <c r="BJ957" s="166"/>
      <c r="BK957" s="166"/>
      <c r="BL957" s="166"/>
      <c r="BM957" s="166"/>
    </row>
    <row r="958" ht="22.5" customHeight="1">
      <c r="A958" s="45">
        <v>957.0</v>
      </c>
      <c r="B958" s="45" t="s">
        <v>237</v>
      </c>
      <c r="C958" s="47" t="b">
        <v>1</v>
      </c>
      <c r="D958" s="57"/>
      <c r="E958" s="50" t="s">
        <v>10364</v>
      </c>
      <c r="F958" s="50" t="s">
        <v>12210</v>
      </c>
      <c r="G958" s="50" t="s">
        <v>294</v>
      </c>
      <c r="H958" s="51" t="s">
        <v>12253</v>
      </c>
      <c r="I958" s="45" t="s">
        <v>12261</v>
      </c>
      <c r="K958" s="61" t="s">
        <v>4609</v>
      </c>
      <c r="L958" s="61" t="s">
        <v>4610</v>
      </c>
      <c r="S958" s="55"/>
      <c r="T958" s="57"/>
      <c r="U958" s="55"/>
      <c r="V958" s="55"/>
      <c r="W958" s="61" t="s">
        <v>4611</v>
      </c>
      <c r="X958" s="61" t="s">
        <v>4612</v>
      </c>
      <c r="Y958" s="61" t="s">
        <v>4613</v>
      </c>
      <c r="Z958" s="166"/>
      <c r="AA958" s="166"/>
      <c r="AB958" s="166"/>
      <c r="AC958" s="166"/>
      <c r="AD958" s="166"/>
      <c r="AE958" s="166"/>
      <c r="AF958" s="166"/>
      <c r="AG958" s="166"/>
      <c r="AH958" s="166"/>
      <c r="AI958" s="166"/>
      <c r="AJ958" s="166"/>
      <c r="AK958" s="166"/>
      <c r="AL958" s="166"/>
      <c r="AM958" s="166"/>
      <c r="AN958" s="166"/>
      <c r="AO958" s="166"/>
      <c r="AP958" s="166"/>
      <c r="AQ958" s="166"/>
      <c r="AR958" s="166"/>
      <c r="AS958" s="166"/>
      <c r="AT958" s="166"/>
      <c r="AU958" s="166"/>
      <c r="AV958" s="166"/>
      <c r="AW958" s="166"/>
      <c r="AX958" s="166"/>
      <c r="AY958" s="166"/>
      <c r="AZ958" s="166"/>
      <c r="BA958" s="166"/>
      <c r="BB958" s="166"/>
      <c r="BC958" s="166"/>
      <c r="BD958" s="166"/>
      <c r="BE958" s="166"/>
      <c r="BF958" s="166"/>
      <c r="BG958" s="166"/>
      <c r="BH958" s="166"/>
      <c r="BI958" s="166"/>
      <c r="BJ958" s="166"/>
      <c r="BK958" s="166"/>
      <c r="BL958" s="166"/>
      <c r="BM958" s="166"/>
    </row>
    <row r="959" ht="22.5" customHeight="1">
      <c r="A959" s="45">
        <v>958.0</v>
      </c>
      <c r="B959" s="45" t="s">
        <v>237</v>
      </c>
      <c r="C959" s="47" t="b">
        <v>1</v>
      </c>
      <c r="D959" s="57"/>
      <c r="E959" s="50" t="s">
        <v>10364</v>
      </c>
      <c r="F959" s="50" t="s">
        <v>12210</v>
      </c>
      <c r="G959" s="50" t="s">
        <v>294</v>
      </c>
      <c r="H959" s="51" t="s">
        <v>12260</v>
      </c>
      <c r="I959" s="45" t="s">
        <v>12261</v>
      </c>
      <c r="K959" s="61" t="s">
        <v>4614</v>
      </c>
      <c r="L959" s="61" t="s">
        <v>4615</v>
      </c>
      <c r="S959" s="55"/>
      <c r="T959" s="57"/>
      <c r="U959" s="55"/>
      <c r="V959" s="55"/>
      <c r="W959" s="61" t="s">
        <v>4616</v>
      </c>
      <c r="X959" s="61" t="s">
        <v>4617</v>
      </c>
      <c r="Y959" s="61" t="s">
        <v>4618</v>
      </c>
      <c r="Z959" s="166"/>
      <c r="AA959" s="166"/>
      <c r="AB959" s="166"/>
      <c r="AC959" s="166"/>
      <c r="AD959" s="166"/>
      <c r="AE959" s="166"/>
      <c r="AF959" s="166"/>
      <c r="AG959" s="166"/>
      <c r="AH959" s="166"/>
      <c r="AI959" s="166"/>
      <c r="AJ959" s="166"/>
      <c r="AK959" s="166"/>
      <c r="AL959" s="166"/>
      <c r="AM959" s="166"/>
      <c r="AN959" s="166"/>
      <c r="AO959" s="166"/>
      <c r="AP959" s="166"/>
      <c r="AQ959" s="166"/>
      <c r="AR959" s="166"/>
      <c r="AS959" s="166"/>
      <c r="AT959" s="166"/>
      <c r="AU959" s="166"/>
      <c r="AV959" s="166"/>
      <c r="AW959" s="166"/>
      <c r="AX959" s="166"/>
      <c r="AY959" s="166"/>
      <c r="AZ959" s="166"/>
      <c r="BA959" s="166"/>
      <c r="BB959" s="166"/>
      <c r="BC959" s="166"/>
      <c r="BD959" s="166"/>
      <c r="BE959" s="166"/>
      <c r="BF959" s="166"/>
      <c r="BG959" s="166"/>
      <c r="BH959" s="166"/>
      <c r="BI959" s="166"/>
      <c r="BJ959" s="166"/>
      <c r="BK959" s="166"/>
      <c r="BL959" s="166"/>
      <c r="BM959" s="166"/>
    </row>
    <row r="960" ht="22.5" customHeight="1">
      <c r="A960" s="45">
        <v>959.0</v>
      </c>
      <c r="B960" s="45" t="s">
        <v>237</v>
      </c>
      <c r="C960" s="47" t="b">
        <v>1</v>
      </c>
      <c r="D960" s="57"/>
      <c r="E960" s="50" t="s">
        <v>10364</v>
      </c>
      <c r="F960" s="50" t="s">
        <v>12210</v>
      </c>
      <c r="G960" s="50" t="s">
        <v>294</v>
      </c>
      <c r="H960" s="51" t="s">
        <v>12267</v>
      </c>
      <c r="I960" s="45" t="s">
        <v>12261</v>
      </c>
      <c r="K960" s="61" t="s">
        <v>4619</v>
      </c>
      <c r="L960" s="61" t="s">
        <v>4620</v>
      </c>
      <c r="S960" s="55"/>
      <c r="T960" s="57"/>
      <c r="U960" s="55"/>
      <c r="V960" s="55"/>
      <c r="W960" s="61" t="s">
        <v>4621</v>
      </c>
      <c r="X960" s="61" t="s">
        <v>4622</v>
      </c>
      <c r="Y960" s="61" t="s">
        <v>4623</v>
      </c>
      <c r="Z960" s="166"/>
      <c r="AA960" s="166"/>
      <c r="AB960" s="166"/>
      <c r="AC960" s="166"/>
      <c r="AD960" s="166"/>
      <c r="AE960" s="166"/>
      <c r="AF960" s="166"/>
      <c r="AG960" s="166"/>
      <c r="AH960" s="166"/>
      <c r="AI960" s="166"/>
      <c r="AJ960" s="166"/>
      <c r="AK960" s="166"/>
      <c r="AL960" s="166"/>
      <c r="AM960" s="166"/>
      <c r="AN960" s="166"/>
      <c r="AO960" s="166"/>
      <c r="AP960" s="166"/>
      <c r="AQ960" s="166"/>
      <c r="AR960" s="166"/>
      <c r="AS960" s="166"/>
      <c r="AT960" s="166"/>
      <c r="AU960" s="166"/>
      <c r="AV960" s="166"/>
      <c r="AW960" s="166"/>
      <c r="AX960" s="166"/>
      <c r="AY960" s="166"/>
      <c r="AZ960" s="166"/>
      <c r="BA960" s="166"/>
      <c r="BB960" s="166"/>
      <c r="BC960" s="166"/>
      <c r="BD960" s="166"/>
      <c r="BE960" s="166"/>
      <c r="BF960" s="166"/>
      <c r="BG960" s="166"/>
      <c r="BH960" s="166"/>
      <c r="BI960" s="166"/>
      <c r="BJ960" s="166"/>
      <c r="BK960" s="166"/>
      <c r="BL960" s="166"/>
      <c r="BM960" s="166"/>
    </row>
    <row r="961" ht="22.5" customHeight="1">
      <c r="A961" s="45">
        <v>960.0</v>
      </c>
      <c r="B961" s="45" t="s">
        <v>237</v>
      </c>
      <c r="C961" s="47" t="b">
        <v>1</v>
      </c>
      <c r="D961" s="57"/>
      <c r="E961" s="50" t="s">
        <v>10364</v>
      </c>
      <c r="F961" s="50" t="s">
        <v>12210</v>
      </c>
      <c r="G961" s="50" t="s">
        <v>294</v>
      </c>
      <c r="H961" s="51" t="s">
        <v>12273</v>
      </c>
      <c r="I961" s="45" t="s">
        <v>16354</v>
      </c>
      <c r="K961" s="61" t="s">
        <v>4624</v>
      </c>
      <c r="L961" s="61" t="s">
        <v>4625</v>
      </c>
      <c r="S961" s="55"/>
      <c r="T961" s="57"/>
      <c r="U961" s="55"/>
      <c r="V961" s="55"/>
      <c r="W961" s="61" t="s">
        <v>4626</v>
      </c>
      <c r="X961" s="61" t="s">
        <v>4627</v>
      </c>
      <c r="Y961" s="61" t="s">
        <v>4628</v>
      </c>
      <c r="Z961" s="166"/>
      <c r="AA961" s="166"/>
      <c r="AB961" s="166"/>
      <c r="AC961" s="166"/>
      <c r="AD961" s="166"/>
      <c r="AE961" s="166"/>
      <c r="AF961" s="166"/>
      <c r="AG961" s="166"/>
      <c r="AH961" s="166"/>
      <c r="AI961" s="166"/>
      <c r="AJ961" s="166"/>
      <c r="AK961" s="166"/>
      <c r="AL961" s="166"/>
      <c r="AM961" s="166"/>
      <c r="AN961" s="166"/>
      <c r="AO961" s="166"/>
      <c r="AP961" s="166"/>
      <c r="AQ961" s="166"/>
      <c r="AR961" s="166"/>
      <c r="AS961" s="166"/>
      <c r="AT961" s="166"/>
      <c r="AU961" s="166"/>
      <c r="AV961" s="166"/>
      <c r="AW961" s="166"/>
      <c r="AX961" s="166"/>
      <c r="AY961" s="166"/>
      <c r="AZ961" s="166"/>
      <c r="BA961" s="166"/>
      <c r="BB961" s="166"/>
      <c r="BC961" s="166"/>
      <c r="BD961" s="166"/>
      <c r="BE961" s="166"/>
      <c r="BF961" s="166"/>
      <c r="BG961" s="166"/>
      <c r="BH961" s="166"/>
      <c r="BI961" s="166"/>
      <c r="BJ961" s="166"/>
      <c r="BK961" s="166"/>
      <c r="BL961" s="166"/>
      <c r="BM961" s="166"/>
    </row>
    <row r="962" ht="22.5" customHeight="1">
      <c r="A962" s="45">
        <v>961.0</v>
      </c>
      <c r="B962" s="45" t="s">
        <v>237</v>
      </c>
      <c r="C962" s="47" t="b">
        <v>1</v>
      </c>
      <c r="D962" s="57"/>
      <c r="E962" s="50" t="s">
        <v>10364</v>
      </c>
      <c r="F962" s="50" t="s">
        <v>12210</v>
      </c>
      <c r="G962" s="50" t="s">
        <v>294</v>
      </c>
      <c r="H962" s="51" t="s">
        <v>12279</v>
      </c>
      <c r="I962" s="45" t="s">
        <v>16355</v>
      </c>
      <c r="K962" s="61" t="s">
        <v>4629</v>
      </c>
      <c r="L962" s="61" t="s">
        <v>4630</v>
      </c>
      <c r="S962" s="55"/>
      <c r="T962" s="57"/>
      <c r="U962" s="55"/>
      <c r="V962" s="55"/>
      <c r="W962" s="61" t="s">
        <v>4631</v>
      </c>
      <c r="X962" s="61" t="s">
        <v>4632</v>
      </c>
      <c r="Y962" s="61" t="s">
        <v>4633</v>
      </c>
      <c r="Z962" s="166"/>
      <c r="AA962" s="166"/>
      <c r="AB962" s="166"/>
      <c r="AC962" s="166"/>
      <c r="AD962" s="166"/>
      <c r="AE962" s="166"/>
      <c r="AF962" s="166"/>
      <c r="AG962" s="166"/>
      <c r="AH962" s="166"/>
      <c r="AI962" s="166"/>
      <c r="AJ962" s="166"/>
      <c r="AK962" s="166"/>
      <c r="AL962" s="166"/>
      <c r="AM962" s="166"/>
      <c r="AN962" s="166"/>
      <c r="AO962" s="166"/>
      <c r="AP962" s="166"/>
      <c r="AQ962" s="166"/>
      <c r="AR962" s="166"/>
      <c r="AS962" s="166"/>
      <c r="AT962" s="166"/>
      <c r="AU962" s="166"/>
      <c r="AV962" s="166"/>
      <c r="AW962" s="166"/>
      <c r="AX962" s="166"/>
      <c r="AY962" s="166"/>
      <c r="AZ962" s="166"/>
      <c r="BA962" s="166"/>
      <c r="BB962" s="166"/>
      <c r="BC962" s="166"/>
      <c r="BD962" s="166"/>
      <c r="BE962" s="166"/>
      <c r="BF962" s="166"/>
      <c r="BG962" s="166"/>
      <c r="BH962" s="166"/>
      <c r="BI962" s="166"/>
      <c r="BJ962" s="166"/>
      <c r="BK962" s="166"/>
      <c r="BL962" s="166"/>
      <c r="BM962" s="166"/>
    </row>
    <row r="963" ht="22.5" customHeight="1">
      <c r="A963" s="45">
        <v>962.0</v>
      </c>
      <c r="B963" s="45" t="s">
        <v>237</v>
      </c>
      <c r="C963" s="47" t="b">
        <v>1</v>
      </c>
      <c r="D963" s="57"/>
      <c r="E963" s="50" t="s">
        <v>10364</v>
      </c>
      <c r="F963" s="50" t="s">
        <v>12210</v>
      </c>
      <c r="G963" s="50" t="s">
        <v>294</v>
      </c>
      <c r="H963" s="51" t="s">
        <v>12286</v>
      </c>
      <c r="I963" s="45" t="s">
        <v>16356</v>
      </c>
      <c r="K963" s="61" t="s">
        <v>4635</v>
      </c>
      <c r="L963" s="61" t="s">
        <v>4636</v>
      </c>
      <c r="S963" s="55"/>
      <c r="T963" s="57"/>
      <c r="U963" s="55"/>
      <c r="V963" s="55"/>
      <c r="W963" s="61" t="s">
        <v>4637</v>
      </c>
      <c r="X963" s="61" t="s">
        <v>4638</v>
      </c>
      <c r="Y963" s="61" t="s">
        <v>4639</v>
      </c>
      <c r="Z963" s="166"/>
      <c r="AA963" s="166"/>
      <c r="AB963" s="166"/>
      <c r="AC963" s="166"/>
      <c r="AD963" s="166"/>
      <c r="AE963" s="166"/>
      <c r="AF963" s="166"/>
      <c r="AG963" s="166"/>
      <c r="AH963" s="166"/>
      <c r="AI963" s="166"/>
      <c r="AJ963" s="166"/>
      <c r="AK963" s="166"/>
      <c r="AL963" s="166"/>
      <c r="AM963" s="166"/>
      <c r="AN963" s="166"/>
      <c r="AO963" s="166"/>
      <c r="AP963" s="166"/>
      <c r="AQ963" s="166"/>
      <c r="AR963" s="166"/>
      <c r="AS963" s="166"/>
      <c r="AT963" s="166"/>
      <c r="AU963" s="166"/>
      <c r="AV963" s="166"/>
      <c r="AW963" s="166"/>
      <c r="AX963" s="166"/>
      <c r="AY963" s="166"/>
      <c r="AZ963" s="166"/>
      <c r="BA963" s="166"/>
      <c r="BB963" s="166"/>
      <c r="BC963" s="166"/>
      <c r="BD963" s="166"/>
      <c r="BE963" s="166"/>
      <c r="BF963" s="166"/>
      <c r="BG963" s="166"/>
      <c r="BH963" s="166"/>
      <c r="BI963" s="166"/>
      <c r="BJ963" s="166"/>
      <c r="BK963" s="166"/>
      <c r="BL963" s="166"/>
      <c r="BM963" s="166"/>
    </row>
    <row r="964" ht="22.5" customHeight="1">
      <c r="A964" s="45">
        <v>963.0</v>
      </c>
      <c r="B964" s="45" t="s">
        <v>237</v>
      </c>
      <c r="C964" s="47" t="b">
        <v>1</v>
      </c>
      <c r="D964" s="57"/>
      <c r="E964" s="50" t="s">
        <v>10364</v>
      </c>
      <c r="F964" s="50" t="s">
        <v>12210</v>
      </c>
      <c r="G964" s="50" t="s">
        <v>294</v>
      </c>
      <c r="H964" s="51" t="s">
        <v>12293</v>
      </c>
      <c r="I964" s="45" t="s">
        <v>16357</v>
      </c>
      <c r="K964" s="61" t="s">
        <v>4640</v>
      </c>
      <c r="L964" s="61" t="s">
        <v>4641</v>
      </c>
      <c r="S964" s="55"/>
      <c r="T964" s="57"/>
      <c r="U964" s="55"/>
      <c r="V964" s="55"/>
      <c r="W964" s="61" t="s">
        <v>4642</v>
      </c>
      <c r="X964" s="61" t="s">
        <v>4643</v>
      </c>
      <c r="Y964" s="61" t="s">
        <v>4644</v>
      </c>
      <c r="Z964" s="166"/>
      <c r="AA964" s="166"/>
      <c r="AB964" s="166"/>
      <c r="AC964" s="166"/>
      <c r="AD964" s="166"/>
      <c r="AE964" s="166"/>
      <c r="AF964" s="166"/>
      <c r="AG964" s="166"/>
      <c r="AH964" s="166"/>
      <c r="AI964" s="166"/>
      <c r="AJ964" s="166"/>
      <c r="AK964" s="166"/>
      <c r="AL964" s="166"/>
      <c r="AM964" s="166"/>
      <c r="AN964" s="166"/>
      <c r="AO964" s="166"/>
      <c r="AP964" s="166"/>
      <c r="AQ964" s="166"/>
      <c r="AR964" s="166"/>
      <c r="AS964" s="166"/>
      <c r="AT964" s="166"/>
      <c r="AU964" s="166"/>
      <c r="AV964" s="166"/>
      <c r="AW964" s="166"/>
      <c r="AX964" s="166"/>
      <c r="AY964" s="166"/>
      <c r="AZ964" s="166"/>
      <c r="BA964" s="166"/>
      <c r="BB964" s="166"/>
      <c r="BC964" s="166"/>
      <c r="BD964" s="166"/>
      <c r="BE964" s="166"/>
      <c r="BF964" s="166"/>
      <c r="BG964" s="166"/>
      <c r="BH964" s="166"/>
      <c r="BI964" s="166"/>
      <c r="BJ964" s="166"/>
      <c r="BK964" s="166"/>
      <c r="BL964" s="166"/>
      <c r="BM964" s="166"/>
    </row>
    <row r="965" ht="22.5" customHeight="1">
      <c r="A965" s="45">
        <v>964.0</v>
      </c>
      <c r="B965" s="45" t="s">
        <v>237</v>
      </c>
      <c r="C965" s="47" t="b">
        <v>1</v>
      </c>
      <c r="D965" s="57"/>
      <c r="E965" s="50" t="s">
        <v>10364</v>
      </c>
      <c r="F965" s="50" t="s">
        <v>12210</v>
      </c>
      <c r="G965" s="50" t="s">
        <v>294</v>
      </c>
      <c r="H965" s="51" t="s">
        <v>12300</v>
      </c>
      <c r="I965" s="45" t="s">
        <v>12261</v>
      </c>
      <c r="K965" s="61" t="s">
        <v>4645</v>
      </c>
      <c r="L965" s="61" t="s">
        <v>4646</v>
      </c>
      <c r="S965" s="55"/>
      <c r="T965" s="57"/>
      <c r="U965" s="55"/>
      <c r="V965" s="55"/>
      <c r="W965" s="61" t="s">
        <v>4647</v>
      </c>
      <c r="X965" s="61" t="s">
        <v>4648</v>
      </c>
      <c r="Y965" s="153"/>
      <c r="Z965" s="166"/>
      <c r="AA965" s="166"/>
      <c r="AB965" s="166"/>
      <c r="AC965" s="166"/>
      <c r="AD965" s="166"/>
      <c r="AE965" s="166"/>
      <c r="AF965" s="166"/>
      <c r="AG965" s="166"/>
      <c r="AH965" s="166"/>
      <c r="AI965" s="166"/>
      <c r="AJ965" s="166"/>
      <c r="AK965" s="166"/>
      <c r="AL965" s="166"/>
      <c r="AM965" s="166"/>
      <c r="AN965" s="166"/>
      <c r="AO965" s="166"/>
      <c r="AP965" s="166"/>
      <c r="AQ965" s="166"/>
      <c r="AR965" s="166"/>
      <c r="AS965" s="166"/>
      <c r="AT965" s="166"/>
      <c r="AU965" s="166"/>
      <c r="AV965" s="166"/>
      <c r="AW965" s="166"/>
      <c r="AX965" s="166"/>
      <c r="AY965" s="166"/>
      <c r="AZ965" s="166"/>
      <c r="BA965" s="166"/>
      <c r="BB965" s="166"/>
      <c r="BC965" s="166"/>
      <c r="BD965" s="166"/>
      <c r="BE965" s="166"/>
      <c r="BF965" s="166"/>
      <c r="BG965" s="166"/>
      <c r="BH965" s="166"/>
      <c r="BI965" s="166"/>
      <c r="BJ965" s="166"/>
      <c r="BK965" s="166"/>
      <c r="BL965" s="166"/>
      <c r="BM965" s="166"/>
    </row>
    <row r="966" ht="22.5" customHeight="1">
      <c r="A966" s="45">
        <v>965.0</v>
      </c>
      <c r="B966" s="45" t="s">
        <v>237</v>
      </c>
      <c r="C966" s="47" t="b">
        <v>1</v>
      </c>
      <c r="D966" s="57"/>
      <c r="E966" s="50" t="s">
        <v>10364</v>
      </c>
      <c r="F966" s="50" t="s">
        <v>12210</v>
      </c>
      <c r="G966" s="50" t="s">
        <v>556</v>
      </c>
      <c r="H966" s="51" t="s">
        <v>12305</v>
      </c>
      <c r="I966" s="45" t="s">
        <v>12339</v>
      </c>
      <c r="K966" s="61" t="s">
        <v>4649</v>
      </c>
      <c r="L966" s="61" t="s">
        <v>4650</v>
      </c>
      <c r="S966" s="55"/>
      <c r="T966" s="57"/>
      <c r="U966" s="55"/>
      <c r="V966" s="55"/>
      <c r="W966" s="61" t="s">
        <v>4651</v>
      </c>
      <c r="X966" s="61" t="s">
        <v>4652</v>
      </c>
      <c r="Y966" s="61" t="s">
        <v>4653</v>
      </c>
      <c r="Z966" s="166"/>
      <c r="AA966" s="166"/>
      <c r="AB966" s="166"/>
      <c r="AC966" s="166"/>
      <c r="AD966" s="166"/>
      <c r="AE966" s="166"/>
      <c r="AF966" s="166"/>
      <c r="AG966" s="166"/>
      <c r="AH966" s="166"/>
      <c r="AI966" s="166"/>
      <c r="AJ966" s="166"/>
      <c r="AK966" s="166"/>
      <c r="AL966" s="166"/>
      <c r="AM966" s="166"/>
      <c r="AN966" s="166"/>
      <c r="AO966" s="166"/>
      <c r="AP966" s="166"/>
      <c r="AQ966" s="166"/>
      <c r="AR966" s="166"/>
      <c r="AS966" s="166"/>
      <c r="AT966" s="166"/>
      <c r="AU966" s="166"/>
      <c r="AV966" s="166"/>
      <c r="AW966" s="166"/>
      <c r="AX966" s="166"/>
      <c r="AY966" s="166"/>
      <c r="AZ966" s="166"/>
      <c r="BA966" s="166"/>
      <c r="BB966" s="166"/>
      <c r="BC966" s="166"/>
      <c r="BD966" s="166"/>
      <c r="BE966" s="166"/>
      <c r="BF966" s="166"/>
      <c r="BG966" s="166"/>
      <c r="BH966" s="166"/>
      <c r="BI966" s="166"/>
      <c r="BJ966" s="166"/>
      <c r="BK966" s="166"/>
      <c r="BL966" s="166"/>
      <c r="BM966" s="166"/>
    </row>
    <row r="967" ht="22.5" customHeight="1">
      <c r="A967" s="45">
        <v>966.0</v>
      </c>
      <c r="B967" s="45" t="s">
        <v>237</v>
      </c>
      <c r="C967" s="47" t="b">
        <v>1</v>
      </c>
      <c r="D967" s="57"/>
      <c r="E967" s="50" t="s">
        <v>10364</v>
      </c>
      <c r="F967" s="50" t="s">
        <v>12210</v>
      </c>
      <c r="G967" s="50" t="s">
        <v>556</v>
      </c>
      <c r="H967" s="51" t="s">
        <v>12312</v>
      </c>
      <c r="I967" s="45" t="s">
        <v>16358</v>
      </c>
      <c r="K967" s="61" t="s">
        <v>4654</v>
      </c>
      <c r="L967" s="61" t="s">
        <v>4655</v>
      </c>
      <c r="S967" s="55"/>
      <c r="T967" s="57"/>
      <c r="U967" s="55"/>
      <c r="V967" s="55"/>
      <c r="W967" s="61" t="s">
        <v>4656</v>
      </c>
      <c r="X967" s="61" t="s">
        <v>4657</v>
      </c>
      <c r="Y967" s="61" t="s">
        <v>4658</v>
      </c>
      <c r="Z967" s="166"/>
      <c r="AA967" s="166"/>
      <c r="AB967" s="166"/>
      <c r="AC967" s="166"/>
      <c r="AD967" s="166"/>
      <c r="AE967" s="166"/>
      <c r="AF967" s="166"/>
      <c r="AG967" s="166"/>
      <c r="AH967" s="166"/>
      <c r="AI967" s="166"/>
      <c r="AJ967" s="166"/>
      <c r="AK967" s="166"/>
      <c r="AL967" s="166"/>
      <c r="AM967" s="166"/>
      <c r="AN967" s="166"/>
      <c r="AO967" s="166"/>
      <c r="AP967" s="166"/>
      <c r="AQ967" s="166"/>
      <c r="AR967" s="166"/>
      <c r="AS967" s="166"/>
      <c r="AT967" s="166"/>
      <c r="AU967" s="166"/>
      <c r="AV967" s="166"/>
      <c r="AW967" s="166"/>
      <c r="AX967" s="166"/>
      <c r="AY967" s="166"/>
      <c r="AZ967" s="166"/>
      <c r="BA967" s="166"/>
      <c r="BB967" s="166"/>
      <c r="BC967" s="166"/>
      <c r="BD967" s="166"/>
      <c r="BE967" s="166"/>
      <c r="BF967" s="166"/>
      <c r="BG967" s="166"/>
      <c r="BH967" s="166"/>
      <c r="BI967" s="166"/>
      <c r="BJ967" s="166"/>
      <c r="BK967" s="166"/>
      <c r="BL967" s="166"/>
      <c r="BM967" s="166"/>
    </row>
    <row r="968" ht="22.5" customHeight="1">
      <c r="A968" s="45">
        <v>967.0</v>
      </c>
      <c r="B968" s="45" t="s">
        <v>237</v>
      </c>
      <c r="C968" s="47" t="b">
        <v>1</v>
      </c>
      <c r="D968" s="57"/>
      <c r="E968" s="50" t="s">
        <v>10364</v>
      </c>
      <c r="F968" s="50" t="s">
        <v>12210</v>
      </c>
      <c r="G968" s="50" t="s">
        <v>556</v>
      </c>
      <c r="H968" s="51" t="s">
        <v>12318</v>
      </c>
      <c r="I968" s="45" t="s">
        <v>12319</v>
      </c>
      <c r="K968" s="61" t="s">
        <v>4659</v>
      </c>
      <c r="L968" s="61" t="s">
        <v>4660</v>
      </c>
      <c r="S968" s="55"/>
      <c r="T968" s="57"/>
      <c r="U968" s="55"/>
      <c r="V968" s="55"/>
      <c r="W968" s="61" t="s">
        <v>4661</v>
      </c>
      <c r="X968" s="61" t="s">
        <v>4662</v>
      </c>
      <c r="Y968" s="61" t="s">
        <v>4663</v>
      </c>
      <c r="Z968" s="166"/>
      <c r="AA968" s="166"/>
      <c r="AB968" s="166"/>
      <c r="AC968" s="166"/>
      <c r="AD968" s="166"/>
      <c r="AE968" s="166"/>
      <c r="AF968" s="166"/>
      <c r="AG968" s="166"/>
      <c r="AH968" s="166"/>
      <c r="AI968" s="166"/>
      <c r="AJ968" s="166"/>
      <c r="AK968" s="166"/>
      <c r="AL968" s="166"/>
      <c r="AM968" s="166"/>
      <c r="AN968" s="166"/>
      <c r="AO968" s="166"/>
      <c r="AP968" s="166"/>
      <c r="AQ968" s="166"/>
      <c r="AR968" s="166"/>
      <c r="AS968" s="166"/>
      <c r="AT968" s="166"/>
      <c r="AU968" s="166"/>
      <c r="AV968" s="166"/>
      <c r="AW968" s="166"/>
      <c r="AX968" s="166"/>
      <c r="AY968" s="166"/>
      <c r="AZ968" s="166"/>
      <c r="BA968" s="166"/>
      <c r="BB968" s="166"/>
      <c r="BC968" s="166"/>
      <c r="BD968" s="166"/>
      <c r="BE968" s="166"/>
      <c r="BF968" s="166"/>
      <c r="BG968" s="166"/>
      <c r="BH968" s="166"/>
      <c r="BI968" s="166"/>
      <c r="BJ968" s="166"/>
      <c r="BK968" s="166"/>
      <c r="BL968" s="166"/>
      <c r="BM968" s="166"/>
    </row>
    <row r="969" ht="22.5" customHeight="1">
      <c r="A969" s="45">
        <v>968.0</v>
      </c>
      <c r="B969" s="45" t="s">
        <v>237</v>
      </c>
      <c r="C969" s="47" t="b">
        <v>1</v>
      </c>
      <c r="D969" s="57"/>
      <c r="E969" s="50" t="s">
        <v>10364</v>
      </c>
      <c r="F969" s="50" t="s">
        <v>12210</v>
      </c>
      <c r="G969" s="50" t="s">
        <v>556</v>
      </c>
      <c r="H969" s="51" t="s">
        <v>12325</v>
      </c>
      <c r="I969" s="45" t="s">
        <v>16358</v>
      </c>
      <c r="K969" s="61" t="s">
        <v>4664</v>
      </c>
      <c r="L969" s="61" t="s">
        <v>4665</v>
      </c>
      <c r="S969" s="55"/>
      <c r="T969" s="57"/>
      <c r="U969" s="55"/>
      <c r="V969" s="55"/>
      <c r="W969" s="61" t="s">
        <v>4666</v>
      </c>
      <c r="X969" s="61" t="s">
        <v>4667</v>
      </c>
      <c r="Y969" s="61" t="s">
        <v>4668</v>
      </c>
      <c r="Z969" s="166"/>
      <c r="AA969" s="166"/>
      <c r="AB969" s="166"/>
      <c r="AC969" s="166"/>
      <c r="AD969" s="166"/>
      <c r="AE969" s="166"/>
      <c r="AF969" s="166"/>
      <c r="AG969" s="166"/>
      <c r="AH969" s="166"/>
      <c r="AI969" s="166"/>
      <c r="AJ969" s="166"/>
      <c r="AK969" s="166"/>
      <c r="AL969" s="166"/>
      <c r="AM969" s="166"/>
      <c r="AN969" s="166"/>
      <c r="AO969" s="166"/>
      <c r="AP969" s="166"/>
      <c r="AQ969" s="166"/>
      <c r="AR969" s="166"/>
      <c r="AS969" s="166"/>
      <c r="AT969" s="166"/>
      <c r="AU969" s="166"/>
      <c r="AV969" s="166"/>
      <c r="AW969" s="166"/>
      <c r="AX969" s="166"/>
      <c r="AY969" s="166"/>
      <c r="AZ969" s="166"/>
      <c r="BA969" s="166"/>
      <c r="BB969" s="166"/>
      <c r="BC969" s="166"/>
      <c r="BD969" s="166"/>
      <c r="BE969" s="166"/>
      <c r="BF969" s="166"/>
      <c r="BG969" s="166"/>
      <c r="BH969" s="166"/>
      <c r="BI969" s="166"/>
      <c r="BJ969" s="166"/>
      <c r="BK969" s="166"/>
      <c r="BL969" s="166"/>
      <c r="BM969" s="166"/>
    </row>
    <row r="970" ht="22.5" customHeight="1">
      <c r="A970" s="45">
        <v>969.0</v>
      </c>
      <c r="B970" s="45" t="s">
        <v>237</v>
      </c>
      <c r="C970" s="47" t="b">
        <v>1</v>
      </c>
      <c r="D970" s="57"/>
      <c r="E970" s="50" t="s">
        <v>10364</v>
      </c>
      <c r="F970" s="50" t="s">
        <v>12210</v>
      </c>
      <c r="G970" s="50" t="s">
        <v>556</v>
      </c>
      <c r="H970" s="51" t="s">
        <v>12331</v>
      </c>
      <c r="I970" s="45" t="s">
        <v>16359</v>
      </c>
      <c r="K970" s="61" t="s">
        <v>4669</v>
      </c>
      <c r="L970" s="61" t="s">
        <v>4670</v>
      </c>
      <c r="S970" s="55"/>
      <c r="T970" s="57"/>
      <c r="U970" s="55"/>
      <c r="V970" s="55"/>
      <c r="W970" s="61" t="s">
        <v>4671</v>
      </c>
      <c r="X970" s="61" t="s">
        <v>4672</v>
      </c>
      <c r="Y970" s="61" t="s">
        <v>4673</v>
      </c>
      <c r="Z970" s="166"/>
      <c r="AA970" s="166"/>
      <c r="AB970" s="166"/>
      <c r="AC970" s="166"/>
      <c r="AD970" s="166"/>
      <c r="AE970" s="166"/>
      <c r="AF970" s="166"/>
      <c r="AG970" s="166"/>
      <c r="AH970" s="166"/>
      <c r="AI970" s="166"/>
      <c r="AJ970" s="166"/>
      <c r="AK970" s="166"/>
      <c r="AL970" s="166"/>
      <c r="AM970" s="166"/>
      <c r="AN970" s="166"/>
      <c r="AO970" s="166"/>
      <c r="AP970" s="166"/>
      <c r="AQ970" s="166"/>
      <c r="AR970" s="166"/>
      <c r="AS970" s="166"/>
      <c r="AT970" s="166"/>
      <c r="AU970" s="166"/>
      <c r="AV970" s="166"/>
      <c r="AW970" s="166"/>
      <c r="AX970" s="166"/>
      <c r="AY970" s="166"/>
      <c r="AZ970" s="166"/>
      <c r="BA970" s="166"/>
      <c r="BB970" s="166"/>
      <c r="BC970" s="166"/>
      <c r="BD970" s="166"/>
      <c r="BE970" s="166"/>
      <c r="BF970" s="166"/>
      <c r="BG970" s="166"/>
      <c r="BH970" s="166"/>
      <c r="BI970" s="166"/>
      <c r="BJ970" s="166"/>
      <c r="BK970" s="166"/>
      <c r="BL970" s="166"/>
      <c r="BM970" s="166"/>
    </row>
    <row r="971" ht="22.5" customHeight="1">
      <c r="A971" s="45">
        <v>970.0</v>
      </c>
      <c r="B971" s="45" t="s">
        <v>237</v>
      </c>
      <c r="C971" s="47" t="b">
        <v>1</v>
      </c>
      <c r="D971" s="57"/>
      <c r="E971" s="50" t="s">
        <v>10364</v>
      </c>
      <c r="F971" s="50" t="s">
        <v>12210</v>
      </c>
      <c r="G971" s="50" t="s">
        <v>556</v>
      </c>
      <c r="H971" s="51" t="s">
        <v>12338</v>
      </c>
      <c r="I971" s="45" t="s">
        <v>12339</v>
      </c>
      <c r="K971" s="61" t="s">
        <v>4674</v>
      </c>
      <c r="L971" s="61" t="s">
        <v>4675</v>
      </c>
      <c r="S971" s="55"/>
      <c r="T971" s="57"/>
      <c r="U971" s="55"/>
      <c r="V971" s="55"/>
      <c r="W971" s="61" t="s">
        <v>4676</v>
      </c>
      <c r="X971" s="61" t="s">
        <v>4677</v>
      </c>
      <c r="Y971" s="61" t="s">
        <v>4678</v>
      </c>
      <c r="Z971" s="166"/>
      <c r="AA971" s="166"/>
      <c r="AB971" s="166"/>
      <c r="AC971" s="166"/>
      <c r="AD971" s="166"/>
      <c r="AE971" s="166"/>
      <c r="AF971" s="166"/>
      <c r="AG971" s="166"/>
      <c r="AH971" s="166"/>
      <c r="AI971" s="166"/>
      <c r="AJ971" s="166"/>
      <c r="AK971" s="166"/>
      <c r="AL971" s="166"/>
      <c r="AM971" s="166"/>
      <c r="AN971" s="166"/>
      <c r="AO971" s="166"/>
      <c r="AP971" s="166"/>
      <c r="AQ971" s="166"/>
      <c r="AR971" s="166"/>
      <c r="AS971" s="166"/>
      <c r="AT971" s="166"/>
      <c r="AU971" s="166"/>
      <c r="AV971" s="166"/>
      <c r="AW971" s="166"/>
      <c r="AX971" s="166"/>
      <c r="AY971" s="166"/>
      <c r="AZ971" s="166"/>
      <c r="BA971" s="166"/>
      <c r="BB971" s="166"/>
      <c r="BC971" s="166"/>
      <c r="BD971" s="166"/>
      <c r="BE971" s="166"/>
      <c r="BF971" s="166"/>
      <c r="BG971" s="166"/>
      <c r="BH971" s="166"/>
      <c r="BI971" s="166"/>
      <c r="BJ971" s="166"/>
      <c r="BK971" s="166"/>
      <c r="BL971" s="166"/>
      <c r="BM971" s="166"/>
    </row>
    <row r="972" ht="22.5" customHeight="1">
      <c r="A972" s="45">
        <v>971.0</v>
      </c>
      <c r="B972" s="45" t="s">
        <v>237</v>
      </c>
      <c r="C972" s="47" t="b">
        <v>1</v>
      </c>
      <c r="D972" s="57"/>
      <c r="E972" s="50" t="s">
        <v>10364</v>
      </c>
      <c r="F972" s="50" t="s">
        <v>12210</v>
      </c>
      <c r="G972" s="50" t="s">
        <v>556</v>
      </c>
      <c r="H972" s="51" t="s">
        <v>12345</v>
      </c>
      <c r="I972" s="45" t="s">
        <v>16360</v>
      </c>
      <c r="K972" s="61" t="s">
        <v>4679</v>
      </c>
      <c r="L972" s="61" t="s">
        <v>4680</v>
      </c>
      <c r="S972" s="55"/>
      <c r="T972" s="57"/>
      <c r="U972" s="55"/>
      <c r="V972" s="55"/>
      <c r="W972" s="61" t="s">
        <v>4681</v>
      </c>
      <c r="X972" s="61" t="s">
        <v>4682</v>
      </c>
      <c r="Y972" s="61" t="s">
        <v>4683</v>
      </c>
      <c r="Z972" s="166"/>
      <c r="AA972" s="166"/>
      <c r="AB972" s="166"/>
      <c r="AC972" s="166"/>
      <c r="AD972" s="166"/>
      <c r="AE972" s="166"/>
      <c r="AF972" s="166"/>
      <c r="AG972" s="166"/>
      <c r="AH972" s="166"/>
      <c r="AI972" s="166"/>
      <c r="AJ972" s="166"/>
      <c r="AK972" s="166"/>
      <c r="AL972" s="166"/>
      <c r="AM972" s="166"/>
      <c r="AN972" s="166"/>
      <c r="AO972" s="166"/>
      <c r="AP972" s="166"/>
      <c r="AQ972" s="166"/>
      <c r="AR972" s="166"/>
      <c r="AS972" s="166"/>
      <c r="AT972" s="166"/>
      <c r="AU972" s="166"/>
      <c r="AV972" s="166"/>
      <c r="AW972" s="166"/>
      <c r="AX972" s="166"/>
      <c r="AY972" s="166"/>
      <c r="AZ972" s="166"/>
      <c r="BA972" s="166"/>
      <c r="BB972" s="166"/>
      <c r="BC972" s="166"/>
      <c r="BD972" s="166"/>
      <c r="BE972" s="166"/>
      <c r="BF972" s="166"/>
      <c r="BG972" s="166"/>
      <c r="BH972" s="166"/>
      <c r="BI972" s="166"/>
      <c r="BJ972" s="166"/>
      <c r="BK972" s="166"/>
      <c r="BL972" s="166"/>
      <c r="BM972" s="166"/>
    </row>
    <row r="973" ht="22.5" customHeight="1">
      <c r="A973" s="45">
        <v>972.0</v>
      </c>
      <c r="B973" s="45" t="s">
        <v>237</v>
      </c>
      <c r="C973" s="47" t="b">
        <v>1</v>
      </c>
      <c r="D973" s="57"/>
      <c r="E973" s="50" t="s">
        <v>10364</v>
      </c>
      <c r="F973" s="50" t="s">
        <v>12210</v>
      </c>
      <c r="G973" s="50" t="s">
        <v>5193</v>
      </c>
      <c r="H973" s="51" t="s">
        <v>12352</v>
      </c>
      <c r="I973" s="45" t="s">
        <v>16361</v>
      </c>
      <c r="K973" s="61" t="s">
        <v>4684</v>
      </c>
      <c r="L973" s="61" t="s">
        <v>4685</v>
      </c>
      <c r="S973" s="55"/>
      <c r="T973" s="57"/>
      <c r="U973" s="55"/>
      <c r="V973" s="55"/>
      <c r="W973" s="61" t="s">
        <v>4686</v>
      </c>
      <c r="X973" s="61" t="s">
        <v>4687</v>
      </c>
      <c r="Y973" s="61" t="s">
        <v>4688</v>
      </c>
      <c r="Z973" s="166"/>
      <c r="AA973" s="166"/>
      <c r="AB973" s="166"/>
      <c r="AC973" s="166"/>
      <c r="AD973" s="166"/>
      <c r="AE973" s="166"/>
      <c r="AF973" s="166"/>
      <c r="AG973" s="166"/>
      <c r="AH973" s="166"/>
      <c r="AI973" s="166"/>
      <c r="AJ973" s="166"/>
      <c r="AK973" s="166"/>
      <c r="AL973" s="166"/>
      <c r="AM973" s="166"/>
      <c r="AN973" s="166"/>
      <c r="AO973" s="166"/>
      <c r="AP973" s="166"/>
      <c r="AQ973" s="166"/>
      <c r="AR973" s="166"/>
      <c r="AS973" s="166"/>
      <c r="AT973" s="166"/>
      <c r="AU973" s="166"/>
      <c r="AV973" s="166"/>
      <c r="AW973" s="166"/>
      <c r="AX973" s="166"/>
      <c r="AY973" s="166"/>
      <c r="AZ973" s="166"/>
      <c r="BA973" s="166"/>
      <c r="BB973" s="166"/>
      <c r="BC973" s="166"/>
      <c r="BD973" s="166"/>
      <c r="BE973" s="166"/>
      <c r="BF973" s="166"/>
      <c r="BG973" s="166"/>
      <c r="BH973" s="166"/>
      <c r="BI973" s="166"/>
      <c r="BJ973" s="166"/>
      <c r="BK973" s="166"/>
      <c r="BL973" s="166"/>
      <c r="BM973" s="166"/>
    </row>
    <row r="974" ht="22.5" customHeight="1">
      <c r="A974" s="45">
        <v>973.0</v>
      </c>
      <c r="B974" s="45" t="s">
        <v>237</v>
      </c>
      <c r="C974" s="47" t="b">
        <v>1</v>
      </c>
      <c r="D974" s="57"/>
      <c r="E974" s="50" t="s">
        <v>10364</v>
      </c>
      <c r="F974" s="50" t="s">
        <v>12359</v>
      </c>
      <c r="G974" s="50" t="s">
        <v>1772</v>
      </c>
      <c r="H974" s="51" t="s">
        <v>12360</v>
      </c>
      <c r="I974" s="45" t="s">
        <v>16362</v>
      </c>
      <c r="K974" s="61" t="s">
        <v>4689</v>
      </c>
      <c r="L974" s="61" t="s">
        <v>4690</v>
      </c>
      <c r="S974" s="55"/>
      <c r="T974" s="57"/>
      <c r="U974" s="55"/>
      <c r="V974" s="55"/>
      <c r="W974" s="61" t="s">
        <v>4691</v>
      </c>
      <c r="X974" s="61" t="s">
        <v>4692</v>
      </c>
      <c r="Y974" s="61" t="s">
        <v>4693</v>
      </c>
      <c r="Z974" s="166"/>
      <c r="AA974" s="166"/>
      <c r="AB974" s="166"/>
      <c r="AC974" s="166"/>
      <c r="AD974" s="166"/>
      <c r="AE974" s="166"/>
      <c r="AF974" s="166"/>
      <c r="AG974" s="166"/>
      <c r="AH974" s="166"/>
      <c r="AI974" s="166"/>
      <c r="AJ974" s="166"/>
      <c r="AK974" s="166"/>
      <c r="AL974" s="166"/>
      <c r="AM974" s="166"/>
      <c r="AN974" s="166"/>
      <c r="AO974" s="166"/>
      <c r="AP974" s="166"/>
      <c r="AQ974" s="166"/>
      <c r="AR974" s="166"/>
      <c r="AS974" s="166"/>
      <c r="AT974" s="166"/>
      <c r="AU974" s="166"/>
      <c r="AV974" s="166"/>
      <c r="AW974" s="166"/>
      <c r="AX974" s="166"/>
      <c r="AY974" s="166"/>
      <c r="AZ974" s="166"/>
      <c r="BA974" s="166"/>
      <c r="BB974" s="166"/>
      <c r="BC974" s="166"/>
      <c r="BD974" s="166"/>
      <c r="BE974" s="166"/>
      <c r="BF974" s="166"/>
      <c r="BG974" s="166"/>
      <c r="BH974" s="166"/>
      <c r="BI974" s="166"/>
      <c r="BJ974" s="166"/>
      <c r="BK974" s="166"/>
      <c r="BL974" s="166"/>
      <c r="BM974" s="166"/>
    </row>
    <row r="975" ht="22.5" customHeight="1">
      <c r="A975" s="45">
        <v>974.0</v>
      </c>
      <c r="B975" s="45" t="s">
        <v>237</v>
      </c>
      <c r="C975" s="47" t="b">
        <v>1</v>
      </c>
      <c r="D975" s="57"/>
      <c r="E975" s="50" t="s">
        <v>10364</v>
      </c>
      <c r="F975" s="50" t="s">
        <v>12359</v>
      </c>
      <c r="G975" s="50" t="s">
        <v>1772</v>
      </c>
      <c r="H975" s="51" t="s">
        <v>12367</v>
      </c>
      <c r="I975" s="45" t="s">
        <v>16363</v>
      </c>
      <c r="K975" s="61" t="s">
        <v>4695</v>
      </c>
      <c r="L975" s="61" t="s">
        <v>4696</v>
      </c>
      <c r="S975" s="55"/>
      <c r="T975" s="57"/>
      <c r="U975" s="55"/>
      <c r="V975" s="55"/>
      <c r="W975" s="61" t="s">
        <v>4698</v>
      </c>
      <c r="X975" s="61" t="s">
        <v>4699</v>
      </c>
      <c r="Y975" s="61" t="s">
        <v>4700</v>
      </c>
      <c r="Z975" s="166"/>
      <c r="AA975" s="166"/>
      <c r="AB975" s="166"/>
      <c r="AC975" s="166"/>
      <c r="AD975" s="166"/>
      <c r="AE975" s="166"/>
      <c r="AF975" s="166"/>
      <c r="AG975" s="166"/>
      <c r="AH975" s="166"/>
      <c r="AI975" s="166"/>
      <c r="AJ975" s="166"/>
      <c r="AK975" s="166"/>
      <c r="AL975" s="166"/>
      <c r="AM975" s="166"/>
      <c r="AN975" s="166"/>
      <c r="AO975" s="166"/>
      <c r="AP975" s="166"/>
      <c r="AQ975" s="166"/>
      <c r="AR975" s="166"/>
      <c r="AS975" s="166"/>
      <c r="AT975" s="166"/>
      <c r="AU975" s="166"/>
      <c r="AV975" s="166"/>
      <c r="AW975" s="166"/>
      <c r="AX975" s="166"/>
      <c r="AY975" s="166"/>
      <c r="AZ975" s="166"/>
      <c r="BA975" s="166"/>
      <c r="BB975" s="166"/>
      <c r="BC975" s="166"/>
      <c r="BD975" s="166"/>
      <c r="BE975" s="166"/>
      <c r="BF975" s="166"/>
      <c r="BG975" s="166"/>
      <c r="BH975" s="166"/>
      <c r="BI975" s="166"/>
      <c r="BJ975" s="166"/>
      <c r="BK975" s="166"/>
      <c r="BL975" s="166"/>
      <c r="BM975" s="166"/>
    </row>
    <row r="976" ht="22.5" customHeight="1">
      <c r="A976" s="45">
        <v>975.0</v>
      </c>
      <c r="B976" s="45" t="s">
        <v>237</v>
      </c>
      <c r="C976" s="47" t="b">
        <v>1</v>
      </c>
      <c r="D976" s="57"/>
      <c r="E976" s="50" t="s">
        <v>10364</v>
      </c>
      <c r="F976" s="50" t="s">
        <v>12359</v>
      </c>
      <c r="G976" s="50" t="s">
        <v>556</v>
      </c>
      <c r="H976" s="51" t="s">
        <v>12374</v>
      </c>
      <c r="I976" s="45" t="s">
        <v>16364</v>
      </c>
      <c r="K976" s="61" t="s">
        <v>4701</v>
      </c>
      <c r="L976" s="61" t="s">
        <v>4702</v>
      </c>
      <c r="S976" s="55"/>
      <c r="T976" s="57"/>
      <c r="U976" s="55"/>
      <c r="V976" s="55"/>
      <c r="W976" s="61" t="s">
        <v>4703</v>
      </c>
      <c r="X976" s="61" t="s">
        <v>4704</v>
      </c>
      <c r="Y976" s="61" t="s">
        <v>4705</v>
      </c>
      <c r="Z976" s="166"/>
      <c r="AA976" s="166"/>
      <c r="AB976" s="166"/>
      <c r="AC976" s="166"/>
      <c r="AD976" s="166"/>
      <c r="AE976" s="166"/>
      <c r="AF976" s="166"/>
      <c r="AG976" s="166"/>
      <c r="AH976" s="166"/>
      <c r="AI976" s="166"/>
      <c r="AJ976" s="166"/>
      <c r="AK976" s="166"/>
      <c r="AL976" s="166"/>
      <c r="AM976" s="166"/>
      <c r="AN976" s="166"/>
      <c r="AO976" s="166"/>
      <c r="AP976" s="166"/>
      <c r="AQ976" s="166"/>
      <c r="AR976" s="166"/>
      <c r="AS976" s="166"/>
      <c r="AT976" s="166"/>
      <c r="AU976" s="166"/>
      <c r="AV976" s="166"/>
      <c r="AW976" s="166"/>
      <c r="AX976" s="166"/>
      <c r="AY976" s="166"/>
      <c r="AZ976" s="166"/>
      <c r="BA976" s="166"/>
      <c r="BB976" s="166"/>
      <c r="BC976" s="166"/>
      <c r="BD976" s="166"/>
      <c r="BE976" s="166"/>
      <c r="BF976" s="166"/>
      <c r="BG976" s="166"/>
      <c r="BH976" s="166"/>
      <c r="BI976" s="166"/>
      <c r="BJ976" s="166"/>
      <c r="BK976" s="166"/>
      <c r="BL976" s="166"/>
      <c r="BM976" s="166"/>
    </row>
    <row r="977" ht="22.5" customHeight="1">
      <c r="A977" s="45">
        <v>976.0</v>
      </c>
      <c r="B977" s="45" t="s">
        <v>237</v>
      </c>
      <c r="C977" s="47" t="b">
        <v>1</v>
      </c>
      <c r="D977" s="57"/>
      <c r="E977" s="50" t="s">
        <v>10364</v>
      </c>
      <c r="F977" s="50" t="s">
        <v>12359</v>
      </c>
      <c r="G977" s="50" t="s">
        <v>556</v>
      </c>
      <c r="H977" s="51" t="s">
        <v>12381</v>
      </c>
      <c r="I977" s="45" t="s">
        <v>12382</v>
      </c>
      <c r="K977" s="61" t="s">
        <v>4706</v>
      </c>
      <c r="L977" s="61" t="s">
        <v>4707</v>
      </c>
      <c r="S977" s="55"/>
      <c r="T977" s="57"/>
      <c r="U977" s="55"/>
      <c r="V977" s="55"/>
      <c r="W977" s="61" t="s">
        <v>4708</v>
      </c>
      <c r="X977" s="61" t="s">
        <v>4709</v>
      </c>
      <c r="Y977" s="61" t="s">
        <v>4710</v>
      </c>
      <c r="Z977" s="166"/>
      <c r="AA977" s="166"/>
      <c r="AB977" s="166"/>
      <c r="AC977" s="166"/>
      <c r="AD977" s="166"/>
      <c r="AE977" s="166"/>
      <c r="AF977" s="166"/>
      <c r="AG977" s="166"/>
      <c r="AH977" s="166"/>
      <c r="AI977" s="166"/>
      <c r="AJ977" s="166"/>
      <c r="AK977" s="166"/>
      <c r="AL977" s="166"/>
      <c r="AM977" s="166"/>
      <c r="AN977" s="166"/>
      <c r="AO977" s="166"/>
      <c r="AP977" s="166"/>
      <c r="AQ977" s="166"/>
      <c r="AR977" s="166"/>
      <c r="AS977" s="166"/>
      <c r="AT977" s="166"/>
      <c r="AU977" s="166"/>
      <c r="AV977" s="166"/>
      <c r="AW977" s="166"/>
      <c r="AX977" s="166"/>
      <c r="AY977" s="166"/>
      <c r="AZ977" s="166"/>
      <c r="BA977" s="166"/>
      <c r="BB977" s="166"/>
      <c r="BC977" s="166"/>
      <c r="BD977" s="166"/>
      <c r="BE977" s="166"/>
      <c r="BF977" s="166"/>
      <c r="BG977" s="166"/>
      <c r="BH977" s="166"/>
      <c r="BI977" s="166"/>
      <c r="BJ977" s="166"/>
      <c r="BK977" s="166"/>
      <c r="BL977" s="166"/>
      <c r="BM977" s="166"/>
    </row>
    <row r="978" ht="22.5" customHeight="1">
      <c r="A978" s="45">
        <v>977.0</v>
      </c>
      <c r="B978" s="45" t="s">
        <v>237</v>
      </c>
      <c r="C978" s="47" t="b">
        <v>1</v>
      </c>
      <c r="D978" s="57"/>
      <c r="E978" s="50" t="s">
        <v>10364</v>
      </c>
      <c r="F978" s="50" t="s">
        <v>12359</v>
      </c>
      <c r="G978" s="50" t="s">
        <v>556</v>
      </c>
      <c r="H978" s="51" t="s">
        <v>12388</v>
      </c>
      <c r="I978" s="45" t="s">
        <v>16365</v>
      </c>
      <c r="K978" s="61" t="s">
        <v>4711</v>
      </c>
      <c r="L978" s="61" t="s">
        <v>4712</v>
      </c>
      <c r="S978" s="55"/>
      <c r="T978" s="57"/>
      <c r="U978" s="55"/>
      <c r="V978" s="55"/>
      <c r="W978" s="61" t="s">
        <v>4713</v>
      </c>
      <c r="X978" s="61" t="s">
        <v>4714</v>
      </c>
      <c r="Y978" s="61" t="s">
        <v>4715</v>
      </c>
      <c r="Z978" s="166"/>
      <c r="AA978" s="166"/>
      <c r="AB978" s="166"/>
      <c r="AC978" s="166"/>
      <c r="AD978" s="166"/>
      <c r="AE978" s="166"/>
      <c r="AF978" s="166"/>
      <c r="AG978" s="166"/>
      <c r="AH978" s="166"/>
      <c r="AI978" s="166"/>
      <c r="AJ978" s="166"/>
      <c r="AK978" s="166"/>
      <c r="AL978" s="166"/>
      <c r="AM978" s="166"/>
      <c r="AN978" s="166"/>
      <c r="AO978" s="166"/>
      <c r="AP978" s="166"/>
      <c r="AQ978" s="166"/>
      <c r="AR978" s="166"/>
      <c r="AS978" s="166"/>
      <c r="AT978" s="166"/>
      <c r="AU978" s="166"/>
      <c r="AV978" s="166"/>
      <c r="AW978" s="166"/>
      <c r="AX978" s="166"/>
      <c r="AY978" s="166"/>
      <c r="AZ978" s="166"/>
      <c r="BA978" s="166"/>
      <c r="BB978" s="166"/>
      <c r="BC978" s="166"/>
      <c r="BD978" s="166"/>
      <c r="BE978" s="166"/>
      <c r="BF978" s="166"/>
      <c r="BG978" s="166"/>
      <c r="BH978" s="166"/>
      <c r="BI978" s="166"/>
      <c r="BJ978" s="166"/>
      <c r="BK978" s="166"/>
      <c r="BL978" s="166"/>
      <c r="BM978" s="166"/>
    </row>
    <row r="979" ht="22.5" customHeight="1">
      <c r="A979" s="45">
        <v>978.0</v>
      </c>
      <c r="B979" s="45" t="s">
        <v>237</v>
      </c>
      <c r="C979" s="47" t="b">
        <v>1</v>
      </c>
      <c r="D979" s="57"/>
      <c r="E979" s="50" t="s">
        <v>10364</v>
      </c>
      <c r="F979" s="50" t="s">
        <v>12359</v>
      </c>
      <c r="G979" s="50" t="s">
        <v>556</v>
      </c>
      <c r="H979" s="51" t="s">
        <v>12395</v>
      </c>
      <c r="I979" s="45" t="s">
        <v>16366</v>
      </c>
      <c r="K979" s="61" t="s">
        <v>4716</v>
      </c>
      <c r="L979" s="61" t="s">
        <v>4717</v>
      </c>
      <c r="S979" s="55"/>
      <c r="T979" s="57"/>
      <c r="U979" s="55"/>
      <c r="V979" s="55"/>
      <c r="W979" s="61" t="s">
        <v>4718</v>
      </c>
      <c r="X979" s="61" t="s">
        <v>4719</v>
      </c>
      <c r="Y979" s="61" t="s">
        <v>4720</v>
      </c>
      <c r="Z979" s="166"/>
      <c r="AA979" s="166"/>
      <c r="AB979" s="166"/>
      <c r="AC979" s="166"/>
      <c r="AD979" s="166"/>
      <c r="AE979" s="166"/>
      <c r="AF979" s="166"/>
      <c r="AG979" s="166"/>
      <c r="AH979" s="166"/>
      <c r="AI979" s="166"/>
      <c r="AJ979" s="166"/>
      <c r="AK979" s="166"/>
      <c r="AL979" s="166"/>
      <c r="AM979" s="166"/>
      <c r="AN979" s="166"/>
      <c r="AO979" s="166"/>
      <c r="AP979" s="166"/>
      <c r="AQ979" s="166"/>
      <c r="AR979" s="166"/>
      <c r="AS979" s="166"/>
      <c r="AT979" s="166"/>
      <c r="AU979" s="166"/>
      <c r="AV979" s="166"/>
      <c r="AW979" s="166"/>
      <c r="AX979" s="166"/>
      <c r="AY979" s="166"/>
      <c r="AZ979" s="166"/>
      <c r="BA979" s="166"/>
      <c r="BB979" s="166"/>
      <c r="BC979" s="166"/>
      <c r="BD979" s="166"/>
      <c r="BE979" s="166"/>
      <c r="BF979" s="166"/>
      <c r="BG979" s="166"/>
      <c r="BH979" s="166"/>
      <c r="BI979" s="166"/>
      <c r="BJ979" s="166"/>
      <c r="BK979" s="166"/>
      <c r="BL979" s="166"/>
      <c r="BM979" s="166"/>
    </row>
    <row r="980" ht="22.5" customHeight="1">
      <c r="A980" s="45">
        <v>979.0</v>
      </c>
      <c r="B980" s="45" t="s">
        <v>237</v>
      </c>
      <c r="C980" s="47" t="b">
        <v>1</v>
      </c>
      <c r="D980" s="57"/>
      <c r="E980" s="50" t="s">
        <v>10364</v>
      </c>
      <c r="F980" s="50" t="s">
        <v>12359</v>
      </c>
      <c r="G980" s="50" t="s">
        <v>556</v>
      </c>
      <c r="H980" s="51" t="s">
        <v>12402</v>
      </c>
      <c r="I980" s="45" t="s">
        <v>12403</v>
      </c>
      <c r="K980" s="61" t="s">
        <v>4721</v>
      </c>
      <c r="L980" s="61" t="s">
        <v>4722</v>
      </c>
      <c r="S980" s="55"/>
      <c r="T980" s="57"/>
      <c r="U980" s="55"/>
      <c r="V980" s="55"/>
      <c r="W980" s="61" t="s">
        <v>4723</v>
      </c>
      <c r="X980" s="61" t="s">
        <v>4724</v>
      </c>
      <c r="Y980" s="61" t="s">
        <v>4725</v>
      </c>
      <c r="Z980" s="166"/>
      <c r="AA980" s="166"/>
      <c r="AB980" s="166"/>
      <c r="AC980" s="166"/>
      <c r="AD980" s="166"/>
      <c r="AE980" s="166"/>
      <c r="AF980" s="166"/>
      <c r="AG980" s="166"/>
      <c r="AH980" s="166"/>
      <c r="AI980" s="166"/>
      <c r="AJ980" s="166"/>
      <c r="AK980" s="166"/>
      <c r="AL980" s="166"/>
      <c r="AM980" s="166"/>
      <c r="AN980" s="166"/>
      <c r="AO980" s="166"/>
      <c r="AP980" s="166"/>
      <c r="AQ980" s="166"/>
      <c r="AR980" s="166"/>
      <c r="AS980" s="166"/>
      <c r="AT980" s="166"/>
      <c r="AU980" s="166"/>
      <c r="AV980" s="166"/>
      <c r="AW980" s="166"/>
      <c r="AX980" s="166"/>
      <c r="AY980" s="166"/>
      <c r="AZ980" s="166"/>
      <c r="BA980" s="166"/>
      <c r="BB980" s="166"/>
      <c r="BC980" s="166"/>
      <c r="BD980" s="166"/>
      <c r="BE980" s="166"/>
      <c r="BF980" s="166"/>
      <c r="BG980" s="166"/>
      <c r="BH980" s="166"/>
      <c r="BI980" s="166"/>
      <c r="BJ980" s="166"/>
      <c r="BK980" s="166"/>
      <c r="BL980" s="166"/>
      <c r="BM980" s="166"/>
    </row>
    <row r="981" ht="22.5" customHeight="1">
      <c r="A981" s="45">
        <v>980.0</v>
      </c>
      <c r="B981" s="45" t="s">
        <v>237</v>
      </c>
      <c r="C981" s="47" t="b">
        <v>1</v>
      </c>
      <c r="D981" s="57"/>
      <c r="E981" s="50" t="s">
        <v>10364</v>
      </c>
      <c r="F981" s="50" t="s">
        <v>12359</v>
      </c>
      <c r="G981" s="50" t="s">
        <v>556</v>
      </c>
      <c r="H981" s="51" t="s">
        <v>12409</v>
      </c>
      <c r="I981" s="45" t="s">
        <v>16367</v>
      </c>
      <c r="K981" s="61" t="s">
        <v>4726</v>
      </c>
      <c r="L981" s="61" t="s">
        <v>4727</v>
      </c>
      <c r="S981" s="55"/>
      <c r="T981" s="57"/>
      <c r="U981" s="55"/>
      <c r="V981" s="55"/>
      <c r="W981" s="61" t="s">
        <v>4728</v>
      </c>
      <c r="X981" s="61" t="s">
        <v>4729</v>
      </c>
      <c r="Y981" s="61" t="s">
        <v>4730</v>
      </c>
      <c r="Z981" s="166"/>
      <c r="AA981" s="166"/>
      <c r="AB981" s="166"/>
      <c r="AC981" s="166"/>
      <c r="AD981" s="166"/>
      <c r="AE981" s="166"/>
      <c r="AF981" s="166"/>
      <c r="AG981" s="166"/>
      <c r="AH981" s="166"/>
      <c r="AI981" s="166"/>
      <c r="AJ981" s="166"/>
      <c r="AK981" s="166"/>
      <c r="AL981" s="166"/>
      <c r="AM981" s="166"/>
      <c r="AN981" s="166"/>
      <c r="AO981" s="166"/>
      <c r="AP981" s="166"/>
      <c r="AQ981" s="166"/>
      <c r="AR981" s="166"/>
      <c r="AS981" s="166"/>
      <c r="AT981" s="166"/>
      <c r="AU981" s="166"/>
      <c r="AV981" s="166"/>
      <c r="AW981" s="166"/>
      <c r="AX981" s="166"/>
      <c r="AY981" s="166"/>
      <c r="AZ981" s="166"/>
      <c r="BA981" s="166"/>
      <c r="BB981" s="166"/>
      <c r="BC981" s="166"/>
      <c r="BD981" s="166"/>
      <c r="BE981" s="166"/>
      <c r="BF981" s="166"/>
      <c r="BG981" s="166"/>
      <c r="BH981" s="166"/>
      <c r="BI981" s="166"/>
      <c r="BJ981" s="166"/>
      <c r="BK981" s="166"/>
      <c r="BL981" s="166"/>
      <c r="BM981" s="166"/>
    </row>
    <row r="982" ht="22.5" customHeight="1">
      <c r="A982" s="45">
        <v>981.0</v>
      </c>
      <c r="B982" s="45" t="s">
        <v>237</v>
      </c>
      <c r="C982" s="47" t="b">
        <v>1</v>
      </c>
      <c r="D982" s="57"/>
      <c r="E982" s="50" t="s">
        <v>10364</v>
      </c>
      <c r="F982" s="50" t="s">
        <v>12359</v>
      </c>
      <c r="G982" s="50" t="s">
        <v>556</v>
      </c>
      <c r="H982" s="51" t="s">
        <v>12416</v>
      </c>
      <c r="I982" s="45" t="s">
        <v>16368</v>
      </c>
      <c r="K982" s="61" t="s">
        <v>4731</v>
      </c>
      <c r="L982" s="61" t="s">
        <v>4732</v>
      </c>
      <c r="S982" s="55"/>
      <c r="T982" s="57"/>
      <c r="U982" s="55"/>
      <c r="V982" s="55"/>
      <c r="W982" s="61" t="s">
        <v>4733</v>
      </c>
      <c r="X982" s="61" t="s">
        <v>4734</v>
      </c>
      <c r="Y982" s="61" t="s">
        <v>4735</v>
      </c>
      <c r="Z982" s="166"/>
      <c r="AA982" s="166"/>
      <c r="AB982" s="166"/>
      <c r="AC982" s="166"/>
      <c r="AD982" s="166"/>
      <c r="AE982" s="166"/>
      <c r="AF982" s="166"/>
      <c r="AG982" s="166"/>
      <c r="AH982" s="166"/>
      <c r="AI982" s="166"/>
      <c r="AJ982" s="166"/>
      <c r="AK982" s="166"/>
      <c r="AL982" s="166"/>
      <c r="AM982" s="166"/>
      <c r="AN982" s="166"/>
      <c r="AO982" s="166"/>
      <c r="AP982" s="166"/>
      <c r="AQ982" s="166"/>
      <c r="AR982" s="166"/>
      <c r="AS982" s="166"/>
      <c r="AT982" s="166"/>
      <c r="AU982" s="166"/>
      <c r="AV982" s="166"/>
      <c r="AW982" s="166"/>
      <c r="AX982" s="166"/>
      <c r="AY982" s="166"/>
      <c r="AZ982" s="166"/>
      <c r="BA982" s="166"/>
      <c r="BB982" s="166"/>
      <c r="BC982" s="166"/>
      <c r="BD982" s="166"/>
      <c r="BE982" s="166"/>
      <c r="BF982" s="166"/>
      <c r="BG982" s="166"/>
      <c r="BH982" s="166"/>
      <c r="BI982" s="166"/>
      <c r="BJ982" s="166"/>
      <c r="BK982" s="166"/>
      <c r="BL982" s="166"/>
      <c r="BM982" s="166"/>
    </row>
    <row r="983" ht="22.5" customHeight="1">
      <c r="A983" s="45">
        <v>982.0</v>
      </c>
      <c r="B983" s="45" t="s">
        <v>237</v>
      </c>
      <c r="C983" s="47" t="b">
        <v>1</v>
      </c>
      <c r="D983" s="57"/>
      <c r="E983" s="50" t="s">
        <v>10364</v>
      </c>
      <c r="F983" s="50" t="s">
        <v>12359</v>
      </c>
      <c r="G983" s="50" t="s">
        <v>556</v>
      </c>
      <c r="H983" s="51" t="s">
        <v>12423</v>
      </c>
      <c r="I983" s="45" t="s">
        <v>12424</v>
      </c>
      <c r="K983" s="61" t="s">
        <v>4736</v>
      </c>
      <c r="L983" s="61" t="s">
        <v>4737</v>
      </c>
      <c r="S983" s="55"/>
      <c r="T983" s="57"/>
      <c r="U983" s="55"/>
      <c r="V983" s="55"/>
      <c r="W983" s="61" t="s">
        <v>4738</v>
      </c>
      <c r="X983" s="61" t="s">
        <v>4739</v>
      </c>
      <c r="Y983" s="61" t="s">
        <v>4740</v>
      </c>
      <c r="Z983" s="166"/>
      <c r="AA983" s="166"/>
      <c r="AB983" s="166"/>
      <c r="AC983" s="166"/>
      <c r="AD983" s="166"/>
      <c r="AE983" s="166"/>
      <c r="AF983" s="166"/>
      <c r="AG983" s="166"/>
      <c r="AH983" s="166"/>
      <c r="AI983" s="166"/>
      <c r="AJ983" s="166"/>
      <c r="AK983" s="166"/>
      <c r="AL983" s="166"/>
      <c r="AM983" s="166"/>
      <c r="AN983" s="166"/>
      <c r="AO983" s="166"/>
      <c r="AP983" s="166"/>
      <c r="AQ983" s="166"/>
      <c r="AR983" s="166"/>
      <c r="AS983" s="166"/>
      <c r="AT983" s="166"/>
      <c r="AU983" s="166"/>
      <c r="AV983" s="166"/>
      <c r="AW983" s="166"/>
      <c r="AX983" s="166"/>
      <c r="AY983" s="166"/>
      <c r="AZ983" s="166"/>
      <c r="BA983" s="166"/>
      <c r="BB983" s="166"/>
      <c r="BC983" s="166"/>
      <c r="BD983" s="166"/>
      <c r="BE983" s="166"/>
      <c r="BF983" s="166"/>
      <c r="BG983" s="166"/>
      <c r="BH983" s="166"/>
      <c r="BI983" s="166"/>
      <c r="BJ983" s="166"/>
      <c r="BK983" s="166"/>
      <c r="BL983" s="166"/>
      <c r="BM983" s="166"/>
    </row>
    <row r="984" ht="22.5" customHeight="1">
      <c r="A984" s="45">
        <v>983.0</v>
      </c>
      <c r="B984" s="45" t="s">
        <v>237</v>
      </c>
      <c r="C984" s="47" t="b">
        <v>1</v>
      </c>
      <c r="D984" s="57"/>
      <c r="E984" s="50" t="s">
        <v>10364</v>
      </c>
      <c r="F984" s="50" t="s">
        <v>12359</v>
      </c>
      <c r="G984" s="50" t="s">
        <v>556</v>
      </c>
      <c r="H984" s="51" t="s">
        <v>12430</v>
      </c>
      <c r="I984" s="45" t="s">
        <v>12444</v>
      </c>
      <c r="K984" s="61" t="s">
        <v>4741</v>
      </c>
      <c r="L984" s="61" t="s">
        <v>4742</v>
      </c>
      <c r="S984" s="55"/>
      <c r="T984" s="57"/>
      <c r="U984" s="55"/>
      <c r="V984" s="55"/>
      <c r="W984" s="61" t="s">
        <v>4743</v>
      </c>
      <c r="X984" s="61" t="s">
        <v>4744</v>
      </c>
      <c r="Y984" s="61" t="s">
        <v>4745</v>
      </c>
      <c r="Z984" s="166"/>
      <c r="AA984" s="166"/>
      <c r="AB984" s="166"/>
      <c r="AC984" s="166"/>
      <c r="AD984" s="166"/>
      <c r="AE984" s="166"/>
      <c r="AF984" s="166"/>
      <c r="AG984" s="166"/>
      <c r="AH984" s="166"/>
      <c r="AI984" s="166"/>
      <c r="AJ984" s="166"/>
      <c r="AK984" s="166"/>
      <c r="AL984" s="166"/>
      <c r="AM984" s="166"/>
      <c r="AN984" s="166"/>
      <c r="AO984" s="166"/>
      <c r="AP984" s="166"/>
      <c r="AQ984" s="166"/>
      <c r="AR984" s="166"/>
      <c r="AS984" s="166"/>
      <c r="AT984" s="166"/>
      <c r="AU984" s="166"/>
      <c r="AV984" s="166"/>
      <c r="AW984" s="166"/>
      <c r="AX984" s="166"/>
      <c r="AY984" s="166"/>
      <c r="AZ984" s="166"/>
      <c r="BA984" s="166"/>
      <c r="BB984" s="166"/>
      <c r="BC984" s="166"/>
      <c r="BD984" s="166"/>
      <c r="BE984" s="166"/>
      <c r="BF984" s="166"/>
      <c r="BG984" s="166"/>
      <c r="BH984" s="166"/>
      <c r="BI984" s="166"/>
      <c r="BJ984" s="166"/>
      <c r="BK984" s="166"/>
      <c r="BL984" s="166"/>
      <c r="BM984" s="166"/>
    </row>
    <row r="985" ht="22.5" customHeight="1">
      <c r="A985" s="45">
        <v>984.0</v>
      </c>
      <c r="B985" s="45" t="s">
        <v>237</v>
      </c>
      <c r="C985" s="47" t="b">
        <v>1</v>
      </c>
      <c r="D985" s="57"/>
      <c r="E985" s="50" t="s">
        <v>10364</v>
      </c>
      <c r="F985" s="50" t="s">
        <v>12359</v>
      </c>
      <c r="G985" s="50" t="s">
        <v>556</v>
      </c>
      <c r="H985" s="51" t="s">
        <v>12437</v>
      </c>
      <c r="I985" s="45" t="s">
        <v>16369</v>
      </c>
      <c r="K985" s="61" t="s">
        <v>4746</v>
      </c>
      <c r="L985" s="61" t="s">
        <v>4747</v>
      </c>
      <c r="S985" s="55"/>
      <c r="T985" s="57"/>
      <c r="U985" s="55"/>
      <c r="V985" s="55"/>
      <c r="W985" s="61" t="s">
        <v>4748</v>
      </c>
      <c r="X985" s="61" t="s">
        <v>4749</v>
      </c>
      <c r="Y985" s="61" t="s">
        <v>4750</v>
      </c>
      <c r="Z985" s="166"/>
      <c r="AA985" s="166"/>
      <c r="AB985" s="166"/>
      <c r="AC985" s="166"/>
      <c r="AD985" s="166"/>
      <c r="AE985" s="166"/>
      <c r="AF985" s="166"/>
      <c r="AG985" s="166"/>
      <c r="AH985" s="166"/>
      <c r="AI985" s="166"/>
      <c r="AJ985" s="166"/>
      <c r="AK985" s="166"/>
      <c r="AL985" s="166"/>
      <c r="AM985" s="166"/>
      <c r="AN985" s="166"/>
      <c r="AO985" s="166"/>
      <c r="AP985" s="166"/>
      <c r="AQ985" s="166"/>
      <c r="AR985" s="166"/>
      <c r="AS985" s="166"/>
      <c r="AT985" s="166"/>
      <c r="AU985" s="166"/>
      <c r="AV985" s="166"/>
      <c r="AW985" s="166"/>
      <c r="AX985" s="166"/>
      <c r="AY985" s="166"/>
      <c r="AZ985" s="166"/>
      <c r="BA985" s="166"/>
      <c r="BB985" s="166"/>
      <c r="BC985" s="166"/>
      <c r="BD985" s="166"/>
      <c r="BE985" s="166"/>
      <c r="BF985" s="166"/>
      <c r="BG985" s="166"/>
      <c r="BH985" s="166"/>
      <c r="BI985" s="166"/>
      <c r="BJ985" s="166"/>
      <c r="BK985" s="166"/>
      <c r="BL985" s="166"/>
      <c r="BM985" s="166"/>
    </row>
    <row r="986" ht="22.5" customHeight="1">
      <c r="A986" s="45">
        <v>985.0</v>
      </c>
      <c r="B986" s="45" t="s">
        <v>237</v>
      </c>
      <c r="C986" s="47" t="b">
        <v>1</v>
      </c>
      <c r="D986" s="57"/>
      <c r="E986" s="50" t="s">
        <v>10364</v>
      </c>
      <c r="F986" s="50" t="s">
        <v>12359</v>
      </c>
      <c r="G986" s="50" t="s">
        <v>556</v>
      </c>
      <c r="H986" s="51" t="s">
        <v>12443</v>
      </c>
      <c r="I986" s="45" t="s">
        <v>12444</v>
      </c>
      <c r="K986" s="61" t="s">
        <v>4751</v>
      </c>
      <c r="L986" s="61" t="s">
        <v>4752</v>
      </c>
      <c r="S986" s="55"/>
      <c r="T986" s="57"/>
      <c r="U986" s="55"/>
      <c r="V986" s="55"/>
      <c r="W986" s="61" t="s">
        <v>4753</v>
      </c>
      <c r="X986" s="61" t="s">
        <v>4754</v>
      </c>
      <c r="Y986" s="61" t="s">
        <v>4755</v>
      </c>
      <c r="Z986" s="166"/>
      <c r="AA986" s="166"/>
      <c r="AB986" s="166"/>
      <c r="AC986" s="166"/>
      <c r="AD986" s="166"/>
      <c r="AE986" s="166"/>
      <c r="AF986" s="166"/>
      <c r="AG986" s="166"/>
      <c r="AH986" s="166"/>
      <c r="AI986" s="166"/>
      <c r="AJ986" s="166"/>
      <c r="AK986" s="166"/>
      <c r="AL986" s="166"/>
      <c r="AM986" s="166"/>
      <c r="AN986" s="166"/>
      <c r="AO986" s="166"/>
      <c r="AP986" s="166"/>
      <c r="AQ986" s="166"/>
      <c r="AR986" s="166"/>
      <c r="AS986" s="166"/>
      <c r="AT986" s="166"/>
      <c r="AU986" s="166"/>
      <c r="AV986" s="166"/>
      <c r="AW986" s="166"/>
      <c r="AX986" s="166"/>
      <c r="AY986" s="166"/>
      <c r="AZ986" s="166"/>
      <c r="BA986" s="166"/>
      <c r="BB986" s="166"/>
      <c r="BC986" s="166"/>
      <c r="BD986" s="166"/>
      <c r="BE986" s="166"/>
      <c r="BF986" s="166"/>
      <c r="BG986" s="166"/>
      <c r="BH986" s="166"/>
      <c r="BI986" s="166"/>
      <c r="BJ986" s="166"/>
      <c r="BK986" s="166"/>
      <c r="BL986" s="166"/>
      <c r="BM986" s="166"/>
    </row>
    <row r="987" ht="22.5" customHeight="1">
      <c r="A987" s="45">
        <v>986.0</v>
      </c>
      <c r="B987" s="45" t="s">
        <v>237</v>
      </c>
      <c r="C987" s="47" t="b">
        <v>1</v>
      </c>
      <c r="D987" s="57"/>
      <c r="E987" s="50" t="s">
        <v>10364</v>
      </c>
      <c r="F987" s="50" t="s">
        <v>12359</v>
      </c>
      <c r="G987" s="50" t="s">
        <v>556</v>
      </c>
      <c r="H987" s="51" t="s">
        <v>12450</v>
      </c>
      <c r="I987" s="45" t="s">
        <v>16370</v>
      </c>
      <c r="K987" s="61" t="s">
        <v>4756</v>
      </c>
      <c r="L987" s="61" t="s">
        <v>4758</v>
      </c>
      <c r="S987" s="55"/>
      <c r="T987" s="57"/>
      <c r="U987" s="55"/>
      <c r="V987" s="55"/>
      <c r="W987" s="61" t="s">
        <v>4759</v>
      </c>
      <c r="X987" s="61" t="s">
        <v>4761</v>
      </c>
      <c r="Y987" s="61" t="s">
        <v>4762</v>
      </c>
      <c r="Z987" s="166"/>
      <c r="AA987" s="166"/>
      <c r="AB987" s="166"/>
      <c r="AC987" s="166"/>
      <c r="AD987" s="166"/>
      <c r="AE987" s="166"/>
      <c r="AF987" s="166"/>
      <c r="AG987" s="166"/>
      <c r="AH987" s="166"/>
      <c r="AI987" s="166"/>
      <c r="AJ987" s="166"/>
      <c r="AK987" s="166"/>
      <c r="AL987" s="166"/>
      <c r="AM987" s="166"/>
      <c r="AN987" s="166"/>
      <c r="AO987" s="166"/>
      <c r="AP987" s="166"/>
      <c r="AQ987" s="166"/>
      <c r="AR987" s="166"/>
      <c r="AS987" s="166"/>
      <c r="AT987" s="166"/>
      <c r="AU987" s="166"/>
      <c r="AV987" s="166"/>
      <c r="AW987" s="166"/>
      <c r="AX987" s="166"/>
      <c r="AY987" s="166"/>
      <c r="AZ987" s="166"/>
      <c r="BA987" s="166"/>
      <c r="BB987" s="166"/>
      <c r="BC987" s="166"/>
      <c r="BD987" s="166"/>
      <c r="BE987" s="166"/>
      <c r="BF987" s="166"/>
      <c r="BG987" s="166"/>
      <c r="BH987" s="166"/>
      <c r="BI987" s="166"/>
      <c r="BJ987" s="166"/>
      <c r="BK987" s="166"/>
      <c r="BL987" s="166"/>
      <c r="BM987" s="166"/>
    </row>
    <row r="988" ht="22.5" customHeight="1">
      <c r="A988" s="45">
        <v>987.0</v>
      </c>
      <c r="B988" s="45" t="s">
        <v>237</v>
      </c>
      <c r="C988" s="47" t="b">
        <v>1</v>
      </c>
      <c r="D988" s="57"/>
      <c r="E988" s="50" t="s">
        <v>10364</v>
      </c>
      <c r="F988" s="50" t="s">
        <v>12359</v>
      </c>
      <c r="G988" s="50" t="s">
        <v>556</v>
      </c>
      <c r="H988" s="51" t="s">
        <v>12457</v>
      </c>
      <c r="I988" s="45" t="s">
        <v>16371</v>
      </c>
      <c r="K988" s="61" t="s">
        <v>4763</v>
      </c>
      <c r="L988" s="61" t="s">
        <v>4764</v>
      </c>
      <c r="S988" s="55"/>
      <c r="T988" s="57"/>
      <c r="U988" s="55"/>
      <c r="V988" s="55"/>
      <c r="W988" s="61" t="s">
        <v>4765</v>
      </c>
      <c r="X988" s="61" t="s">
        <v>4766</v>
      </c>
      <c r="Y988" s="61" t="s">
        <v>4767</v>
      </c>
      <c r="Z988" s="166"/>
      <c r="AA988" s="166"/>
      <c r="AB988" s="166"/>
      <c r="AC988" s="166"/>
      <c r="AD988" s="166"/>
      <c r="AE988" s="166"/>
      <c r="AF988" s="166"/>
      <c r="AG988" s="166"/>
      <c r="AH988" s="166"/>
      <c r="AI988" s="166"/>
      <c r="AJ988" s="166"/>
      <c r="AK988" s="166"/>
      <c r="AL988" s="166"/>
      <c r="AM988" s="166"/>
      <c r="AN988" s="166"/>
      <c r="AO988" s="166"/>
      <c r="AP988" s="166"/>
      <c r="AQ988" s="166"/>
      <c r="AR988" s="166"/>
      <c r="AS988" s="166"/>
      <c r="AT988" s="166"/>
      <c r="AU988" s="166"/>
      <c r="AV988" s="166"/>
      <c r="AW988" s="166"/>
      <c r="AX988" s="166"/>
      <c r="AY988" s="166"/>
      <c r="AZ988" s="166"/>
      <c r="BA988" s="166"/>
      <c r="BB988" s="166"/>
      <c r="BC988" s="166"/>
      <c r="BD988" s="166"/>
      <c r="BE988" s="166"/>
      <c r="BF988" s="166"/>
      <c r="BG988" s="166"/>
      <c r="BH988" s="166"/>
      <c r="BI988" s="166"/>
      <c r="BJ988" s="166"/>
      <c r="BK988" s="166"/>
      <c r="BL988" s="166"/>
      <c r="BM988" s="166"/>
    </row>
    <row r="989" ht="22.5" customHeight="1">
      <c r="A989" s="45">
        <v>988.0</v>
      </c>
      <c r="B989" s="45" t="s">
        <v>237</v>
      </c>
      <c r="C989" s="47" t="b">
        <v>1</v>
      </c>
      <c r="D989" s="57"/>
      <c r="E989" s="50" t="s">
        <v>10364</v>
      </c>
      <c r="F989" s="50" t="s">
        <v>12359</v>
      </c>
      <c r="G989" s="50" t="s">
        <v>556</v>
      </c>
      <c r="H989" s="51" t="s">
        <v>12463</v>
      </c>
      <c r="I989" s="45" t="s">
        <v>12464</v>
      </c>
      <c r="K989" s="61" t="s">
        <v>4768</v>
      </c>
      <c r="L989" s="61" t="s">
        <v>4769</v>
      </c>
      <c r="S989" s="55"/>
      <c r="T989" s="57"/>
      <c r="U989" s="55"/>
      <c r="V989" s="55"/>
      <c r="W989" s="61" t="s">
        <v>4770</v>
      </c>
      <c r="X989" s="61" t="s">
        <v>4771</v>
      </c>
      <c r="Y989" s="61" t="s">
        <v>4772</v>
      </c>
      <c r="Z989" s="166"/>
      <c r="AA989" s="166"/>
      <c r="AB989" s="166"/>
      <c r="AC989" s="166"/>
      <c r="AD989" s="166"/>
      <c r="AE989" s="166"/>
      <c r="AF989" s="166"/>
      <c r="AG989" s="166"/>
      <c r="AH989" s="166"/>
      <c r="AI989" s="166"/>
      <c r="AJ989" s="166"/>
      <c r="AK989" s="166"/>
      <c r="AL989" s="166"/>
      <c r="AM989" s="166"/>
      <c r="AN989" s="166"/>
      <c r="AO989" s="166"/>
      <c r="AP989" s="166"/>
      <c r="AQ989" s="166"/>
      <c r="AR989" s="166"/>
      <c r="AS989" s="166"/>
      <c r="AT989" s="166"/>
      <c r="AU989" s="166"/>
      <c r="AV989" s="166"/>
      <c r="AW989" s="166"/>
      <c r="AX989" s="166"/>
      <c r="AY989" s="166"/>
      <c r="AZ989" s="166"/>
      <c r="BA989" s="166"/>
      <c r="BB989" s="166"/>
      <c r="BC989" s="166"/>
      <c r="BD989" s="166"/>
      <c r="BE989" s="166"/>
      <c r="BF989" s="166"/>
      <c r="BG989" s="166"/>
      <c r="BH989" s="166"/>
      <c r="BI989" s="166"/>
      <c r="BJ989" s="166"/>
      <c r="BK989" s="166"/>
      <c r="BL989" s="166"/>
      <c r="BM989" s="166"/>
    </row>
    <row r="990" ht="22.5" customHeight="1">
      <c r="A990" s="45">
        <v>989.0</v>
      </c>
      <c r="B990" s="45" t="s">
        <v>237</v>
      </c>
      <c r="C990" s="47" t="b">
        <v>1</v>
      </c>
      <c r="D990" s="57"/>
      <c r="E990" s="50" t="s">
        <v>10364</v>
      </c>
      <c r="F990" s="50" t="s">
        <v>12359</v>
      </c>
      <c r="G990" s="50" t="s">
        <v>556</v>
      </c>
      <c r="H990" s="51" t="s">
        <v>12470</v>
      </c>
      <c r="I990" s="45" t="s">
        <v>16372</v>
      </c>
      <c r="K990" s="61" t="s">
        <v>4773</v>
      </c>
      <c r="L990" s="61" t="s">
        <v>4774</v>
      </c>
      <c r="S990" s="55"/>
      <c r="T990" s="57"/>
      <c r="U990" s="55"/>
      <c r="V990" s="55"/>
      <c r="W990" s="61" t="s">
        <v>4775</v>
      </c>
      <c r="X990" s="61" t="s">
        <v>4776</v>
      </c>
      <c r="Y990" s="61" t="s">
        <v>4777</v>
      </c>
      <c r="Z990" s="166"/>
      <c r="AA990" s="166"/>
      <c r="AB990" s="166"/>
      <c r="AC990" s="166"/>
      <c r="AD990" s="166"/>
      <c r="AE990" s="166"/>
      <c r="AF990" s="166"/>
      <c r="AG990" s="166"/>
      <c r="AH990" s="166"/>
      <c r="AI990" s="166"/>
      <c r="AJ990" s="166"/>
      <c r="AK990" s="166"/>
      <c r="AL990" s="166"/>
      <c r="AM990" s="166"/>
      <c r="AN990" s="166"/>
      <c r="AO990" s="166"/>
      <c r="AP990" s="166"/>
      <c r="AQ990" s="166"/>
      <c r="AR990" s="166"/>
      <c r="AS990" s="166"/>
      <c r="AT990" s="166"/>
      <c r="AU990" s="166"/>
      <c r="AV990" s="166"/>
      <c r="AW990" s="166"/>
      <c r="AX990" s="166"/>
      <c r="AY990" s="166"/>
      <c r="AZ990" s="166"/>
      <c r="BA990" s="166"/>
      <c r="BB990" s="166"/>
      <c r="BC990" s="166"/>
      <c r="BD990" s="166"/>
      <c r="BE990" s="166"/>
      <c r="BF990" s="166"/>
      <c r="BG990" s="166"/>
      <c r="BH990" s="166"/>
      <c r="BI990" s="166"/>
      <c r="BJ990" s="166"/>
      <c r="BK990" s="166"/>
      <c r="BL990" s="166"/>
      <c r="BM990" s="166"/>
    </row>
    <row r="991" ht="22.5" customHeight="1">
      <c r="A991" s="45">
        <v>990.0</v>
      </c>
      <c r="B991" s="45" t="s">
        <v>237</v>
      </c>
      <c r="C991" s="47" t="b">
        <v>1</v>
      </c>
      <c r="D991" s="57"/>
      <c r="E991" s="50" t="s">
        <v>10364</v>
      </c>
      <c r="F991" s="50" t="s">
        <v>12359</v>
      </c>
      <c r="G991" s="50" t="s">
        <v>556</v>
      </c>
      <c r="H991" s="51" t="s">
        <v>12476</v>
      </c>
      <c r="I991" s="45" t="s">
        <v>16373</v>
      </c>
      <c r="K991" s="61" t="s">
        <v>4778</v>
      </c>
      <c r="L991" s="61" t="s">
        <v>4779</v>
      </c>
      <c r="S991" s="55"/>
      <c r="T991" s="57"/>
      <c r="U991" s="55"/>
      <c r="V991" s="55"/>
      <c r="W991" s="61" t="s">
        <v>4780</v>
      </c>
      <c r="X991" s="61" t="s">
        <v>4781</v>
      </c>
      <c r="Y991" s="61" t="s">
        <v>4782</v>
      </c>
      <c r="Z991" s="166"/>
      <c r="AA991" s="166"/>
      <c r="AB991" s="166"/>
      <c r="AC991" s="166"/>
      <c r="AD991" s="166"/>
      <c r="AE991" s="166"/>
      <c r="AF991" s="166"/>
      <c r="AG991" s="166"/>
      <c r="AH991" s="166"/>
      <c r="AI991" s="166"/>
      <c r="AJ991" s="166"/>
      <c r="AK991" s="166"/>
      <c r="AL991" s="166"/>
      <c r="AM991" s="166"/>
      <c r="AN991" s="166"/>
      <c r="AO991" s="166"/>
      <c r="AP991" s="166"/>
      <c r="AQ991" s="166"/>
      <c r="AR991" s="166"/>
      <c r="AS991" s="166"/>
      <c r="AT991" s="166"/>
      <c r="AU991" s="166"/>
      <c r="AV991" s="166"/>
      <c r="AW991" s="166"/>
      <c r="AX991" s="166"/>
      <c r="AY991" s="166"/>
      <c r="AZ991" s="166"/>
      <c r="BA991" s="166"/>
      <c r="BB991" s="166"/>
      <c r="BC991" s="166"/>
      <c r="BD991" s="166"/>
      <c r="BE991" s="166"/>
      <c r="BF991" s="166"/>
      <c r="BG991" s="166"/>
      <c r="BH991" s="166"/>
      <c r="BI991" s="166"/>
      <c r="BJ991" s="166"/>
      <c r="BK991" s="166"/>
      <c r="BL991" s="166"/>
      <c r="BM991" s="166"/>
    </row>
    <row r="992" ht="22.5" customHeight="1">
      <c r="A992" s="45">
        <v>991.0</v>
      </c>
      <c r="B992" s="45" t="s">
        <v>237</v>
      </c>
      <c r="C992" s="47" t="b">
        <v>1</v>
      </c>
      <c r="D992" s="57"/>
      <c r="E992" s="50" t="s">
        <v>10364</v>
      </c>
      <c r="F992" s="50" t="s">
        <v>12359</v>
      </c>
      <c r="G992" s="50" t="s">
        <v>556</v>
      </c>
      <c r="H992" s="51" t="s">
        <v>12483</v>
      </c>
      <c r="I992" s="45" t="s">
        <v>12484</v>
      </c>
      <c r="K992" s="61" t="s">
        <v>4783</v>
      </c>
      <c r="L992" s="61" t="s">
        <v>4784</v>
      </c>
      <c r="S992" s="55"/>
      <c r="T992" s="57"/>
      <c r="U992" s="55"/>
      <c r="V992" s="55"/>
      <c r="W992" s="61" t="s">
        <v>4785</v>
      </c>
      <c r="X992" s="61" t="s">
        <v>4786</v>
      </c>
      <c r="Y992" s="61" t="s">
        <v>4787</v>
      </c>
      <c r="Z992" s="166"/>
      <c r="AA992" s="166"/>
      <c r="AB992" s="166"/>
      <c r="AC992" s="166"/>
      <c r="AD992" s="166"/>
      <c r="AE992" s="166"/>
      <c r="AF992" s="166"/>
      <c r="AG992" s="166"/>
      <c r="AH992" s="166"/>
      <c r="AI992" s="166"/>
      <c r="AJ992" s="166"/>
      <c r="AK992" s="166"/>
      <c r="AL992" s="166"/>
      <c r="AM992" s="166"/>
      <c r="AN992" s="166"/>
      <c r="AO992" s="166"/>
      <c r="AP992" s="166"/>
      <c r="AQ992" s="166"/>
      <c r="AR992" s="166"/>
      <c r="AS992" s="166"/>
      <c r="AT992" s="166"/>
      <c r="AU992" s="166"/>
      <c r="AV992" s="166"/>
      <c r="AW992" s="166"/>
      <c r="AX992" s="166"/>
      <c r="AY992" s="166"/>
      <c r="AZ992" s="166"/>
      <c r="BA992" s="166"/>
      <c r="BB992" s="166"/>
      <c r="BC992" s="166"/>
      <c r="BD992" s="166"/>
      <c r="BE992" s="166"/>
      <c r="BF992" s="166"/>
      <c r="BG992" s="166"/>
      <c r="BH992" s="166"/>
      <c r="BI992" s="166"/>
      <c r="BJ992" s="166"/>
      <c r="BK992" s="166"/>
      <c r="BL992" s="166"/>
      <c r="BM992" s="166"/>
    </row>
    <row r="993" ht="22.5" customHeight="1">
      <c r="A993" s="45">
        <v>992.0</v>
      </c>
      <c r="B993" s="45" t="s">
        <v>237</v>
      </c>
      <c r="C993" s="47" t="b">
        <v>1</v>
      </c>
      <c r="D993" s="57"/>
      <c r="E993" s="50" t="s">
        <v>10364</v>
      </c>
      <c r="F993" s="50" t="s">
        <v>12359</v>
      </c>
      <c r="G993" s="50" t="s">
        <v>556</v>
      </c>
      <c r="H993" s="51" t="s">
        <v>12490</v>
      </c>
      <c r="I993" s="45" t="s">
        <v>16374</v>
      </c>
      <c r="K993" s="61" t="s">
        <v>4788</v>
      </c>
      <c r="L993" s="61" t="s">
        <v>4789</v>
      </c>
      <c r="S993" s="55"/>
      <c r="T993" s="57"/>
      <c r="U993" s="55"/>
      <c r="V993" s="55"/>
      <c r="W993" s="61" t="s">
        <v>4790</v>
      </c>
      <c r="X993" s="61" t="s">
        <v>4791</v>
      </c>
      <c r="Y993" s="61" t="s">
        <v>4792</v>
      </c>
      <c r="Z993" s="166"/>
      <c r="AA993" s="166"/>
      <c r="AB993" s="166"/>
      <c r="AC993" s="166"/>
      <c r="AD993" s="166"/>
      <c r="AE993" s="166"/>
      <c r="AF993" s="166"/>
      <c r="AG993" s="166"/>
      <c r="AH993" s="166"/>
      <c r="AI993" s="166"/>
      <c r="AJ993" s="166"/>
      <c r="AK993" s="166"/>
      <c r="AL993" s="166"/>
      <c r="AM993" s="166"/>
      <c r="AN993" s="166"/>
      <c r="AO993" s="166"/>
      <c r="AP993" s="166"/>
      <c r="AQ993" s="166"/>
      <c r="AR993" s="166"/>
      <c r="AS993" s="166"/>
      <c r="AT993" s="166"/>
      <c r="AU993" s="166"/>
      <c r="AV993" s="166"/>
      <c r="AW993" s="166"/>
      <c r="AX993" s="166"/>
      <c r="AY993" s="166"/>
      <c r="AZ993" s="166"/>
      <c r="BA993" s="166"/>
      <c r="BB993" s="166"/>
      <c r="BC993" s="166"/>
      <c r="BD993" s="166"/>
      <c r="BE993" s="166"/>
      <c r="BF993" s="166"/>
      <c r="BG993" s="166"/>
      <c r="BH993" s="166"/>
      <c r="BI993" s="166"/>
      <c r="BJ993" s="166"/>
      <c r="BK993" s="166"/>
      <c r="BL993" s="166"/>
      <c r="BM993" s="166"/>
    </row>
    <row r="994" ht="22.5" customHeight="1">
      <c r="A994" s="45">
        <v>993.0</v>
      </c>
      <c r="B994" s="45" t="s">
        <v>237</v>
      </c>
      <c r="C994" s="47" t="b">
        <v>1</v>
      </c>
      <c r="D994" s="57"/>
      <c r="E994" s="50" t="s">
        <v>10364</v>
      </c>
      <c r="F994" s="50" t="s">
        <v>12359</v>
      </c>
      <c r="G994" s="50" t="s">
        <v>556</v>
      </c>
      <c r="H994" s="51" t="s">
        <v>12497</v>
      </c>
      <c r="I994" s="45" t="s">
        <v>16375</v>
      </c>
      <c r="K994" s="61" t="s">
        <v>4793</v>
      </c>
      <c r="L994" s="61" t="s">
        <v>4794</v>
      </c>
      <c r="S994" s="55"/>
      <c r="T994" s="57"/>
      <c r="U994" s="55"/>
      <c r="V994" s="55"/>
      <c r="W994" s="61" t="s">
        <v>4795</v>
      </c>
      <c r="X994" s="61" t="s">
        <v>4796</v>
      </c>
      <c r="Y994" s="61" t="s">
        <v>4797</v>
      </c>
      <c r="Z994" s="166"/>
      <c r="AA994" s="166"/>
      <c r="AB994" s="166"/>
      <c r="AC994" s="166"/>
      <c r="AD994" s="166"/>
      <c r="AE994" s="166"/>
      <c r="AF994" s="166"/>
      <c r="AG994" s="166"/>
      <c r="AH994" s="166"/>
      <c r="AI994" s="166"/>
      <c r="AJ994" s="166"/>
      <c r="AK994" s="166"/>
      <c r="AL994" s="166"/>
      <c r="AM994" s="166"/>
      <c r="AN994" s="166"/>
      <c r="AO994" s="166"/>
      <c r="AP994" s="166"/>
      <c r="AQ994" s="166"/>
      <c r="AR994" s="166"/>
      <c r="AS994" s="166"/>
      <c r="AT994" s="166"/>
      <c r="AU994" s="166"/>
      <c r="AV994" s="166"/>
      <c r="AW994" s="166"/>
      <c r="AX994" s="166"/>
      <c r="AY994" s="166"/>
      <c r="AZ994" s="166"/>
      <c r="BA994" s="166"/>
      <c r="BB994" s="166"/>
      <c r="BC994" s="166"/>
      <c r="BD994" s="166"/>
      <c r="BE994" s="166"/>
      <c r="BF994" s="166"/>
      <c r="BG994" s="166"/>
      <c r="BH994" s="166"/>
      <c r="BI994" s="166"/>
      <c r="BJ994" s="166"/>
      <c r="BK994" s="166"/>
      <c r="BL994" s="166"/>
      <c r="BM994" s="166"/>
    </row>
    <row r="995" ht="22.5" customHeight="1">
      <c r="A995" s="45">
        <v>994.0</v>
      </c>
      <c r="B995" s="45" t="s">
        <v>237</v>
      </c>
      <c r="C995" s="47" t="b">
        <v>1</v>
      </c>
      <c r="D995" s="57"/>
      <c r="E995" s="50" t="s">
        <v>10364</v>
      </c>
      <c r="F995" s="50" t="s">
        <v>12359</v>
      </c>
      <c r="G995" s="50" t="s">
        <v>556</v>
      </c>
      <c r="H995" s="51" t="s">
        <v>12504</v>
      </c>
      <c r="I995" s="45" t="s">
        <v>12505</v>
      </c>
      <c r="K995" s="61" t="s">
        <v>4798</v>
      </c>
      <c r="L995" s="61" t="s">
        <v>4799</v>
      </c>
      <c r="S995" s="55"/>
      <c r="T995" s="57"/>
      <c r="U995" s="55"/>
      <c r="V995" s="55"/>
      <c r="W995" s="61" t="s">
        <v>4800</v>
      </c>
      <c r="X995" s="61" t="s">
        <v>4801</v>
      </c>
      <c r="Y995" s="61" t="s">
        <v>4802</v>
      </c>
      <c r="Z995" s="166"/>
      <c r="AA995" s="166"/>
      <c r="AB995" s="166"/>
      <c r="AC995" s="166"/>
      <c r="AD995" s="166"/>
      <c r="AE995" s="166"/>
      <c r="AF995" s="166"/>
      <c r="AG995" s="166"/>
      <c r="AH995" s="166"/>
      <c r="AI995" s="166"/>
      <c r="AJ995" s="166"/>
      <c r="AK995" s="166"/>
      <c r="AL995" s="166"/>
      <c r="AM995" s="166"/>
      <c r="AN995" s="166"/>
      <c r="AO995" s="166"/>
      <c r="AP995" s="166"/>
      <c r="AQ995" s="166"/>
      <c r="AR995" s="166"/>
      <c r="AS995" s="166"/>
      <c r="AT995" s="166"/>
      <c r="AU995" s="166"/>
      <c r="AV995" s="166"/>
      <c r="AW995" s="166"/>
      <c r="AX995" s="166"/>
      <c r="AY995" s="166"/>
      <c r="AZ995" s="166"/>
      <c r="BA995" s="166"/>
      <c r="BB995" s="166"/>
      <c r="BC995" s="166"/>
      <c r="BD995" s="166"/>
      <c r="BE995" s="166"/>
      <c r="BF995" s="166"/>
      <c r="BG995" s="166"/>
      <c r="BH995" s="166"/>
      <c r="BI995" s="166"/>
      <c r="BJ995" s="166"/>
      <c r="BK995" s="166"/>
      <c r="BL995" s="166"/>
      <c r="BM995" s="166"/>
    </row>
    <row r="996" ht="22.5" customHeight="1">
      <c r="A996" s="45">
        <v>995.0</v>
      </c>
      <c r="B996" s="45" t="s">
        <v>237</v>
      </c>
      <c r="C996" s="47" t="b">
        <v>1</v>
      </c>
      <c r="D996" s="57"/>
      <c r="E996" s="50" t="s">
        <v>10364</v>
      </c>
      <c r="F996" s="50" t="s">
        <v>12359</v>
      </c>
      <c r="G996" s="50" t="s">
        <v>556</v>
      </c>
      <c r="H996" s="51" t="s">
        <v>12510</v>
      </c>
      <c r="I996" s="45" t="s">
        <v>16376</v>
      </c>
      <c r="K996" s="61" t="s">
        <v>4803</v>
      </c>
      <c r="L996" s="61" t="s">
        <v>4804</v>
      </c>
      <c r="S996" s="55"/>
      <c r="T996" s="57"/>
      <c r="U996" s="55"/>
      <c r="V996" s="55"/>
      <c r="W996" s="61" t="s">
        <v>4805</v>
      </c>
      <c r="X996" s="61" t="s">
        <v>4806</v>
      </c>
      <c r="Y996" s="61" t="s">
        <v>4807</v>
      </c>
      <c r="Z996" s="166"/>
      <c r="AA996" s="166"/>
      <c r="AB996" s="166"/>
      <c r="AC996" s="166"/>
      <c r="AD996" s="166"/>
      <c r="AE996" s="166"/>
      <c r="AF996" s="166"/>
      <c r="AG996" s="166"/>
      <c r="AH996" s="166"/>
      <c r="AI996" s="166"/>
      <c r="AJ996" s="166"/>
      <c r="AK996" s="166"/>
      <c r="AL996" s="166"/>
      <c r="AM996" s="166"/>
      <c r="AN996" s="166"/>
      <c r="AO996" s="166"/>
      <c r="AP996" s="166"/>
      <c r="AQ996" s="166"/>
      <c r="AR996" s="166"/>
      <c r="AS996" s="166"/>
      <c r="AT996" s="166"/>
      <c r="AU996" s="166"/>
      <c r="AV996" s="166"/>
      <c r="AW996" s="166"/>
      <c r="AX996" s="166"/>
      <c r="AY996" s="166"/>
      <c r="AZ996" s="166"/>
      <c r="BA996" s="166"/>
      <c r="BB996" s="166"/>
      <c r="BC996" s="166"/>
      <c r="BD996" s="166"/>
      <c r="BE996" s="166"/>
      <c r="BF996" s="166"/>
      <c r="BG996" s="166"/>
      <c r="BH996" s="166"/>
      <c r="BI996" s="166"/>
      <c r="BJ996" s="166"/>
      <c r="BK996" s="166"/>
      <c r="BL996" s="166"/>
      <c r="BM996" s="166"/>
    </row>
    <row r="997" ht="22.5" customHeight="1">
      <c r="A997" s="45">
        <v>996.0</v>
      </c>
      <c r="B997" s="45" t="s">
        <v>237</v>
      </c>
      <c r="C997" s="47" t="b">
        <v>1</v>
      </c>
      <c r="D997" s="57"/>
      <c r="E997" s="50" t="s">
        <v>10364</v>
      </c>
      <c r="F997" s="50" t="s">
        <v>12359</v>
      </c>
      <c r="G997" s="50" t="s">
        <v>556</v>
      </c>
      <c r="H997" s="51" t="s">
        <v>12517</v>
      </c>
      <c r="I997" s="45" t="s">
        <v>16377</v>
      </c>
      <c r="K997" s="61" t="s">
        <v>4808</v>
      </c>
      <c r="L997" s="61" t="s">
        <v>4809</v>
      </c>
      <c r="S997" s="55"/>
      <c r="T997" s="57"/>
      <c r="U997" s="55"/>
      <c r="V997" s="55"/>
      <c r="W997" s="61" t="s">
        <v>4810</v>
      </c>
      <c r="X997" s="61" t="s">
        <v>4811</v>
      </c>
      <c r="Y997" s="61" t="s">
        <v>4812</v>
      </c>
      <c r="Z997" s="166"/>
      <c r="AA997" s="166"/>
      <c r="AB997" s="166"/>
      <c r="AC997" s="166"/>
      <c r="AD997" s="166"/>
      <c r="AE997" s="166"/>
      <c r="AF997" s="166"/>
      <c r="AG997" s="166"/>
      <c r="AH997" s="166"/>
      <c r="AI997" s="166"/>
      <c r="AJ997" s="166"/>
      <c r="AK997" s="166"/>
      <c r="AL997" s="166"/>
      <c r="AM997" s="166"/>
      <c r="AN997" s="166"/>
      <c r="AO997" s="166"/>
      <c r="AP997" s="166"/>
      <c r="AQ997" s="166"/>
      <c r="AR997" s="166"/>
      <c r="AS997" s="166"/>
      <c r="AT997" s="166"/>
      <c r="AU997" s="166"/>
      <c r="AV997" s="166"/>
      <c r="AW997" s="166"/>
      <c r="AX997" s="166"/>
      <c r="AY997" s="166"/>
      <c r="AZ997" s="166"/>
      <c r="BA997" s="166"/>
      <c r="BB997" s="166"/>
      <c r="BC997" s="166"/>
      <c r="BD997" s="166"/>
      <c r="BE997" s="166"/>
      <c r="BF997" s="166"/>
      <c r="BG997" s="166"/>
      <c r="BH997" s="166"/>
      <c r="BI997" s="166"/>
      <c r="BJ997" s="166"/>
      <c r="BK997" s="166"/>
      <c r="BL997" s="166"/>
      <c r="BM997" s="166"/>
    </row>
    <row r="998" ht="22.5" customHeight="1">
      <c r="A998" s="45">
        <v>997.0</v>
      </c>
      <c r="B998" s="45" t="s">
        <v>237</v>
      </c>
      <c r="C998" s="47" t="b">
        <v>1</v>
      </c>
      <c r="D998" s="57"/>
      <c r="E998" s="50" t="s">
        <v>10364</v>
      </c>
      <c r="F998" s="50" t="s">
        <v>12359</v>
      </c>
      <c r="G998" s="50" t="s">
        <v>556</v>
      </c>
      <c r="H998" s="51" t="s">
        <v>12524</v>
      </c>
      <c r="I998" s="45" t="s">
        <v>12525</v>
      </c>
      <c r="K998" s="61" t="s">
        <v>4813</v>
      </c>
      <c r="L998" s="61" t="s">
        <v>4814</v>
      </c>
      <c r="S998" s="55"/>
      <c r="T998" s="57"/>
      <c r="U998" s="55"/>
      <c r="V998" s="55"/>
      <c r="W998" s="61" t="s">
        <v>4815</v>
      </c>
      <c r="X998" s="61" t="s">
        <v>4816</v>
      </c>
      <c r="Y998" s="145"/>
      <c r="Z998" s="166"/>
      <c r="AA998" s="166"/>
      <c r="AB998" s="166"/>
      <c r="AC998" s="166"/>
      <c r="AD998" s="166"/>
      <c r="AE998" s="166"/>
      <c r="AF998" s="166"/>
      <c r="AG998" s="166"/>
      <c r="AH998" s="166"/>
      <c r="AI998" s="166"/>
      <c r="AJ998" s="166"/>
      <c r="AK998" s="166"/>
      <c r="AL998" s="166"/>
      <c r="AM998" s="166"/>
      <c r="AN998" s="166"/>
      <c r="AO998" s="166"/>
      <c r="AP998" s="166"/>
      <c r="AQ998" s="166"/>
      <c r="AR998" s="166"/>
      <c r="AS998" s="166"/>
      <c r="AT998" s="166"/>
      <c r="AU998" s="166"/>
      <c r="AV998" s="166"/>
      <c r="AW998" s="166"/>
      <c r="AX998" s="166"/>
      <c r="AY998" s="166"/>
      <c r="AZ998" s="166"/>
      <c r="BA998" s="166"/>
      <c r="BB998" s="166"/>
      <c r="BC998" s="166"/>
      <c r="BD998" s="166"/>
      <c r="BE998" s="166"/>
      <c r="BF998" s="166"/>
      <c r="BG998" s="166"/>
      <c r="BH998" s="166"/>
      <c r="BI998" s="166"/>
      <c r="BJ998" s="166"/>
      <c r="BK998" s="166"/>
      <c r="BL998" s="166"/>
      <c r="BM998" s="166"/>
    </row>
    <row r="999" ht="22.5" customHeight="1">
      <c r="A999" s="45">
        <v>998.0</v>
      </c>
      <c r="B999" s="45" t="s">
        <v>237</v>
      </c>
      <c r="C999" s="47" t="b">
        <v>1</v>
      </c>
      <c r="D999" s="57"/>
      <c r="E999" s="50" t="s">
        <v>10364</v>
      </c>
      <c r="F999" s="50" t="s">
        <v>12359</v>
      </c>
      <c r="G999" s="50" t="s">
        <v>556</v>
      </c>
      <c r="H999" s="51" t="s">
        <v>12530</v>
      </c>
      <c r="I999" s="45" t="s">
        <v>16378</v>
      </c>
      <c r="K999" s="61" t="s">
        <v>4817</v>
      </c>
      <c r="L999" s="61" t="s">
        <v>4818</v>
      </c>
      <c r="S999" s="55"/>
      <c r="T999" s="57"/>
      <c r="U999" s="55"/>
      <c r="V999" s="55"/>
      <c r="W999" s="61" t="s">
        <v>4819</v>
      </c>
      <c r="X999" s="61" t="s">
        <v>4820</v>
      </c>
      <c r="Y999" s="145"/>
      <c r="Z999" s="166"/>
      <c r="AA999" s="166"/>
      <c r="AB999" s="166"/>
      <c r="AC999" s="166"/>
      <c r="AD999" s="166"/>
      <c r="AE999" s="166"/>
      <c r="AF999" s="166"/>
      <c r="AG999" s="166"/>
      <c r="AH999" s="166"/>
      <c r="AI999" s="166"/>
      <c r="AJ999" s="166"/>
      <c r="AK999" s="166"/>
      <c r="AL999" s="166"/>
      <c r="AM999" s="166"/>
      <c r="AN999" s="166"/>
      <c r="AO999" s="166"/>
      <c r="AP999" s="166"/>
      <c r="AQ999" s="166"/>
      <c r="AR999" s="166"/>
      <c r="AS999" s="166"/>
      <c r="AT999" s="166"/>
      <c r="AU999" s="166"/>
      <c r="AV999" s="166"/>
      <c r="AW999" s="166"/>
      <c r="AX999" s="166"/>
      <c r="AY999" s="166"/>
      <c r="AZ999" s="166"/>
      <c r="BA999" s="166"/>
      <c r="BB999" s="166"/>
      <c r="BC999" s="166"/>
      <c r="BD999" s="166"/>
      <c r="BE999" s="166"/>
      <c r="BF999" s="166"/>
      <c r="BG999" s="166"/>
      <c r="BH999" s="166"/>
      <c r="BI999" s="166"/>
      <c r="BJ999" s="166"/>
      <c r="BK999" s="166"/>
      <c r="BL999" s="166"/>
      <c r="BM999" s="166"/>
    </row>
    <row r="1000" ht="22.5" customHeight="1">
      <c r="A1000" s="45">
        <v>999.0</v>
      </c>
      <c r="B1000" s="45" t="s">
        <v>237</v>
      </c>
      <c r="C1000" s="47" t="b">
        <v>1</v>
      </c>
      <c r="D1000" s="57"/>
      <c r="E1000" s="50" t="s">
        <v>10364</v>
      </c>
      <c r="F1000" s="50" t="s">
        <v>12359</v>
      </c>
      <c r="G1000" s="50" t="s">
        <v>556</v>
      </c>
      <c r="H1000" s="51" t="s">
        <v>12535</v>
      </c>
      <c r="I1000" s="45" t="s">
        <v>16379</v>
      </c>
      <c r="K1000" s="61" t="s">
        <v>4821</v>
      </c>
      <c r="L1000" s="61" t="s">
        <v>4823</v>
      </c>
      <c r="S1000" s="55"/>
      <c r="T1000" s="57"/>
      <c r="U1000" s="55"/>
      <c r="V1000" s="55"/>
      <c r="W1000" s="61" t="s">
        <v>4824</v>
      </c>
      <c r="X1000" s="61" t="s">
        <v>4826</v>
      </c>
      <c r="Y1000" s="61" t="s">
        <v>4827</v>
      </c>
      <c r="Z1000" s="166"/>
      <c r="AA1000" s="166"/>
      <c r="AB1000" s="166"/>
      <c r="AC1000" s="166"/>
      <c r="AD1000" s="166"/>
      <c r="AE1000" s="166"/>
      <c r="AF1000" s="166"/>
      <c r="AG1000" s="166"/>
      <c r="AH1000" s="166"/>
      <c r="AI1000" s="166"/>
      <c r="AJ1000" s="166"/>
      <c r="AK1000" s="166"/>
      <c r="AL1000" s="166"/>
      <c r="AM1000" s="166"/>
      <c r="AN1000" s="166"/>
      <c r="AO1000" s="166"/>
      <c r="AP1000" s="166"/>
      <c r="AQ1000" s="166"/>
      <c r="AR1000" s="166"/>
      <c r="AS1000" s="166"/>
      <c r="AT1000" s="166"/>
      <c r="AU1000" s="166"/>
      <c r="AV1000" s="166"/>
      <c r="AW1000" s="166"/>
      <c r="AX1000" s="166"/>
      <c r="AY1000" s="166"/>
      <c r="AZ1000" s="166"/>
      <c r="BA1000" s="166"/>
      <c r="BB1000" s="166"/>
      <c r="BC1000" s="166"/>
      <c r="BD1000" s="166"/>
      <c r="BE1000" s="166"/>
      <c r="BF1000" s="166"/>
      <c r="BG1000" s="166"/>
      <c r="BH1000" s="166"/>
      <c r="BI1000" s="166"/>
      <c r="BJ1000" s="166"/>
      <c r="BK1000" s="166"/>
      <c r="BL1000" s="166"/>
      <c r="BM1000" s="166"/>
    </row>
    <row r="1001" ht="22.5" customHeight="1">
      <c r="A1001" s="45">
        <v>1000.0</v>
      </c>
      <c r="B1001" s="45" t="s">
        <v>237</v>
      </c>
      <c r="C1001" s="47" t="b">
        <v>1</v>
      </c>
      <c r="D1001" s="57"/>
      <c r="E1001" s="50" t="s">
        <v>10364</v>
      </c>
      <c r="F1001" s="50" t="s">
        <v>12359</v>
      </c>
      <c r="G1001" s="50" t="s">
        <v>556</v>
      </c>
      <c r="H1001" s="51" t="s">
        <v>12542</v>
      </c>
      <c r="I1001" s="45" t="s">
        <v>12543</v>
      </c>
      <c r="K1001" s="61" t="s">
        <v>4828</v>
      </c>
      <c r="L1001" s="61" t="s">
        <v>4829</v>
      </c>
      <c r="S1001" s="55"/>
      <c r="T1001" s="57"/>
      <c r="U1001" s="55"/>
      <c r="V1001" s="55"/>
      <c r="W1001" s="61" t="s">
        <v>4830</v>
      </c>
      <c r="X1001" s="61" t="s">
        <v>4831</v>
      </c>
      <c r="Y1001" s="61" t="s">
        <v>4832</v>
      </c>
      <c r="Z1001" s="166"/>
      <c r="AA1001" s="166"/>
      <c r="AB1001" s="166"/>
      <c r="AC1001" s="166"/>
      <c r="AD1001" s="166"/>
      <c r="AE1001" s="166"/>
      <c r="AF1001" s="166"/>
      <c r="AG1001" s="166"/>
      <c r="AH1001" s="166"/>
      <c r="AI1001" s="166"/>
      <c r="AJ1001" s="166"/>
      <c r="AK1001" s="166"/>
      <c r="AL1001" s="166"/>
      <c r="AM1001" s="166"/>
      <c r="AN1001" s="166"/>
      <c r="AO1001" s="166"/>
      <c r="AP1001" s="166"/>
      <c r="AQ1001" s="166"/>
      <c r="AR1001" s="166"/>
      <c r="AS1001" s="166"/>
      <c r="AT1001" s="166"/>
      <c r="AU1001" s="166"/>
      <c r="AV1001" s="166"/>
      <c r="AW1001" s="166"/>
      <c r="AX1001" s="166"/>
      <c r="AY1001" s="166"/>
      <c r="AZ1001" s="166"/>
      <c r="BA1001" s="166"/>
      <c r="BB1001" s="166"/>
      <c r="BC1001" s="166"/>
      <c r="BD1001" s="166"/>
      <c r="BE1001" s="166"/>
      <c r="BF1001" s="166"/>
      <c r="BG1001" s="166"/>
      <c r="BH1001" s="166"/>
      <c r="BI1001" s="166"/>
      <c r="BJ1001" s="166"/>
      <c r="BK1001" s="166"/>
      <c r="BL1001" s="166"/>
      <c r="BM1001" s="166"/>
    </row>
    <row r="1002" ht="22.5" customHeight="1">
      <c r="A1002" s="45">
        <v>1001.0</v>
      </c>
      <c r="B1002" s="45" t="s">
        <v>237</v>
      </c>
      <c r="C1002" s="47" t="b">
        <v>1</v>
      </c>
      <c r="D1002" s="57"/>
      <c r="E1002" s="50" t="s">
        <v>10364</v>
      </c>
      <c r="F1002" s="50" t="s">
        <v>12359</v>
      </c>
      <c r="G1002" s="50" t="s">
        <v>556</v>
      </c>
      <c r="H1002" s="51" t="s">
        <v>12549</v>
      </c>
      <c r="I1002" s="45" t="s">
        <v>16380</v>
      </c>
      <c r="K1002" s="61" t="s">
        <v>4833</v>
      </c>
      <c r="L1002" s="61" t="s">
        <v>4834</v>
      </c>
      <c r="S1002" s="55"/>
      <c r="T1002" s="57"/>
      <c r="U1002" s="55"/>
      <c r="V1002" s="55"/>
      <c r="W1002" s="61" t="s">
        <v>4835</v>
      </c>
      <c r="X1002" s="61" t="s">
        <v>4836</v>
      </c>
      <c r="Y1002" s="61" t="s">
        <v>4837</v>
      </c>
      <c r="Z1002" s="166"/>
      <c r="AA1002" s="166"/>
      <c r="AB1002" s="166"/>
      <c r="AC1002" s="166"/>
      <c r="AD1002" s="166"/>
      <c r="AE1002" s="166"/>
      <c r="AF1002" s="166"/>
      <c r="AG1002" s="166"/>
      <c r="AH1002" s="166"/>
      <c r="AI1002" s="166"/>
      <c r="AJ1002" s="166"/>
      <c r="AK1002" s="166"/>
      <c r="AL1002" s="166"/>
      <c r="AM1002" s="166"/>
      <c r="AN1002" s="166"/>
      <c r="AO1002" s="166"/>
      <c r="AP1002" s="166"/>
      <c r="AQ1002" s="166"/>
      <c r="AR1002" s="166"/>
      <c r="AS1002" s="166"/>
      <c r="AT1002" s="166"/>
      <c r="AU1002" s="166"/>
      <c r="AV1002" s="166"/>
      <c r="AW1002" s="166"/>
      <c r="AX1002" s="166"/>
      <c r="AY1002" s="166"/>
      <c r="AZ1002" s="166"/>
      <c r="BA1002" s="166"/>
      <c r="BB1002" s="166"/>
      <c r="BC1002" s="166"/>
      <c r="BD1002" s="166"/>
      <c r="BE1002" s="166"/>
      <c r="BF1002" s="166"/>
      <c r="BG1002" s="166"/>
      <c r="BH1002" s="166"/>
      <c r="BI1002" s="166"/>
      <c r="BJ1002" s="166"/>
      <c r="BK1002" s="166"/>
      <c r="BL1002" s="166"/>
      <c r="BM1002" s="166"/>
    </row>
    <row r="1003" ht="22.5" customHeight="1">
      <c r="A1003" s="45">
        <v>1002.0</v>
      </c>
      <c r="B1003" s="45" t="s">
        <v>237</v>
      </c>
      <c r="C1003" s="47" t="b">
        <v>1</v>
      </c>
      <c r="D1003" s="57"/>
      <c r="E1003" s="50" t="s">
        <v>10364</v>
      </c>
      <c r="F1003" s="50" t="s">
        <v>12359</v>
      </c>
      <c r="G1003" s="50" t="s">
        <v>556</v>
      </c>
      <c r="H1003" s="51" t="s">
        <v>12556</v>
      </c>
      <c r="I1003" s="45" t="s">
        <v>16381</v>
      </c>
      <c r="K1003" s="61" t="s">
        <v>4838</v>
      </c>
      <c r="L1003" s="61" t="s">
        <v>4839</v>
      </c>
      <c r="S1003" s="55"/>
      <c r="T1003" s="57"/>
      <c r="U1003" s="55"/>
      <c r="V1003" s="55"/>
      <c r="W1003" s="61" t="s">
        <v>4840</v>
      </c>
      <c r="X1003" s="61" t="s">
        <v>4841</v>
      </c>
      <c r="Y1003" s="61" t="s">
        <v>4842</v>
      </c>
      <c r="Z1003" s="166"/>
      <c r="AA1003" s="166"/>
      <c r="AB1003" s="166"/>
      <c r="AC1003" s="166"/>
      <c r="AD1003" s="166"/>
      <c r="AE1003" s="166"/>
      <c r="AF1003" s="166"/>
      <c r="AG1003" s="166"/>
      <c r="AH1003" s="166"/>
      <c r="AI1003" s="166"/>
      <c r="AJ1003" s="166"/>
      <c r="AK1003" s="166"/>
      <c r="AL1003" s="166"/>
      <c r="AM1003" s="166"/>
      <c r="AN1003" s="166"/>
      <c r="AO1003" s="166"/>
      <c r="AP1003" s="166"/>
      <c r="AQ1003" s="166"/>
      <c r="AR1003" s="166"/>
      <c r="AS1003" s="166"/>
      <c r="AT1003" s="166"/>
      <c r="AU1003" s="166"/>
      <c r="AV1003" s="166"/>
      <c r="AW1003" s="166"/>
      <c r="AX1003" s="166"/>
      <c r="AY1003" s="166"/>
      <c r="AZ1003" s="166"/>
      <c r="BA1003" s="166"/>
      <c r="BB1003" s="166"/>
      <c r="BC1003" s="166"/>
      <c r="BD1003" s="166"/>
      <c r="BE1003" s="166"/>
      <c r="BF1003" s="166"/>
      <c r="BG1003" s="166"/>
      <c r="BH1003" s="166"/>
      <c r="BI1003" s="166"/>
      <c r="BJ1003" s="166"/>
      <c r="BK1003" s="166"/>
      <c r="BL1003" s="166"/>
      <c r="BM1003" s="166"/>
    </row>
    <row r="1004" ht="22.5" customHeight="1">
      <c r="A1004" s="45">
        <v>1003.0</v>
      </c>
      <c r="B1004" s="45" t="s">
        <v>237</v>
      </c>
      <c r="C1004" s="47" t="b">
        <v>1</v>
      </c>
      <c r="D1004" s="57"/>
      <c r="E1004" s="50" t="s">
        <v>10364</v>
      </c>
      <c r="F1004" s="50" t="s">
        <v>12359</v>
      </c>
      <c r="G1004" s="50" t="s">
        <v>556</v>
      </c>
      <c r="H1004" s="51" t="s">
        <v>12563</v>
      </c>
      <c r="I1004" s="45" t="s">
        <v>12564</v>
      </c>
      <c r="K1004" s="61" t="s">
        <v>4843</v>
      </c>
      <c r="L1004" s="61" t="s">
        <v>4844</v>
      </c>
      <c r="S1004" s="55"/>
      <c r="T1004" s="57"/>
      <c r="U1004" s="55"/>
      <c r="V1004" s="55"/>
      <c r="W1004" s="61" t="s">
        <v>4845</v>
      </c>
      <c r="X1004" s="61" t="s">
        <v>4846</v>
      </c>
      <c r="Y1004" s="145"/>
      <c r="Z1004" s="166"/>
      <c r="AA1004" s="166"/>
      <c r="AB1004" s="166"/>
      <c r="AC1004" s="166"/>
      <c r="AD1004" s="166"/>
      <c r="AE1004" s="166"/>
      <c r="AF1004" s="166"/>
      <c r="AG1004" s="166"/>
      <c r="AH1004" s="166"/>
      <c r="AI1004" s="166"/>
      <c r="AJ1004" s="166"/>
      <c r="AK1004" s="166"/>
      <c r="AL1004" s="166"/>
      <c r="AM1004" s="166"/>
      <c r="AN1004" s="166"/>
      <c r="AO1004" s="166"/>
      <c r="AP1004" s="166"/>
      <c r="AQ1004" s="166"/>
      <c r="AR1004" s="166"/>
      <c r="AS1004" s="166"/>
      <c r="AT1004" s="166"/>
      <c r="AU1004" s="166"/>
      <c r="AV1004" s="166"/>
      <c r="AW1004" s="166"/>
      <c r="AX1004" s="166"/>
      <c r="AY1004" s="166"/>
      <c r="AZ1004" s="166"/>
      <c r="BA1004" s="166"/>
      <c r="BB1004" s="166"/>
      <c r="BC1004" s="166"/>
      <c r="BD1004" s="166"/>
      <c r="BE1004" s="166"/>
      <c r="BF1004" s="166"/>
      <c r="BG1004" s="166"/>
      <c r="BH1004" s="166"/>
      <c r="BI1004" s="166"/>
      <c r="BJ1004" s="166"/>
      <c r="BK1004" s="166"/>
      <c r="BL1004" s="166"/>
      <c r="BM1004" s="166"/>
    </row>
    <row r="1005" ht="22.5" customHeight="1">
      <c r="A1005" s="45">
        <v>1004.0</v>
      </c>
      <c r="B1005" s="45" t="s">
        <v>237</v>
      </c>
      <c r="C1005" s="47" t="b">
        <v>1</v>
      </c>
      <c r="D1005" s="57"/>
      <c r="E1005" s="50" t="s">
        <v>10364</v>
      </c>
      <c r="F1005" s="50" t="s">
        <v>12359</v>
      </c>
      <c r="G1005" s="50" t="s">
        <v>556</v>
      </c>
      <c r="H1005" s="51" t="s">
        <v>12569</v>
      </c>
      <c r="I1005" s="45" t="s">
        <v>16382</v>
      </c>
      <c r="K1005" s="61" t="s">
        <v>4847</v>
      </c>
      <c r="L1005" s="61" t="s">
        <v>4848</v>
      </c>
      <c r="S1005" s="55"/>
      <c r="T1005" s="57"/>
      <c r="U1005" s="55"/>
      <c r="V1005" s="55"/>
      <c r="W1005" s="61" t="s">
        <v>4849</v>
      </c>
      <c r="X1005" s="61" t="s">
        <v>4850</v>
      </c>
      <c r="Y1005" s="61" t="s">
        <v>4851</v>
      </c>
      <c r="Z1005" s="166"/>
      <c r="AA1005" s="166"/>
      <c r="AB1005" s="166"/>
      <c r="AC1005" s="166"/>
      <c r="AD1005" s="166"/>
      <c r="AE1005" s="166"/>
      <c r="AF1005" s="166"/>
      <c r="AG1005" s="166"/>
      <c r="AH1005" s="166"/>
      <c r="AI1005" s="166"/>
      <c r="AJ1005" s="166"/>
      <c r="AK1005" s="166"/>
      <c r="AL1005" s="166"/>
      <c r="AM1005" s="166"/>
      <c r="AN1005" s="166"/>
      <c r="AO1005" s="166"/>
      <c r="AP1005" s="166"/>
      <c r="AQ1005" s="166"/>
      <c r="AR1005" s="166"/>
      <c r="AS1005" s="166"/>
      <c r="AT1005" s="166"/>
      <c r="AU1005" s="166"/>
      <c r="AV1005" s="166"/>
      <c r="AW1005" s="166"/>
      <c r="AX1005" s="166"/>
      <c r="AY1005" s="166"/>
      <c r="AZ1005" s="166"/>
      <c r="BA1005" s="166"/>
      <c r="BB1005" s="166"/>
      <c r="BC1005" s="166"/>
      <c r="BD1005" s="166"/>
      <c r="BE1005" s="166"/>
      <c r="BF1005" s="166"/>
      <c r="BG1005" s="166"/>
      <c r="BH1005" s="166"/>
      <c r="BI1005" s="166"/>
      <c r="BJ1005" s="166"/>
      <c r="BK1005" s="166"/>
      <c r="BL1005" s="166"/>
      <c r="BM1005" s="166"/>
    </row>
    <row r="1006" ht="22.5" customHeight="1">
      <c r="A1006" s="45">
        <v>1005.0</v>
      </c>
      <c r="B1006" s="45" t="s">
        <v>237</v>
      </c>
      <c r="C1006" s="47" t="b">
        <v>1</v>
      </c>
      <c r="D1006" s="57"/>
      <c r="E1006" s="50" t="s">
        <v>10364</v>
      </c>
      <c r="F1006" s="50" t="s">
        <v>12359</v>
      </c>
      <c r="G1006" s="50" t="s">
        <v>556</v>
      </c>
      <c r="H1006" s="51" t="s">
        <v>12576</v>
      </c>
      <c r="I1006" s="45" t="s">
        <v>16383</v>
      </c>
      <c r="K1006" s="61" t="s">
        <v>4852</v>
      </c>
      <c r="L1006" s="61" t="s">
        <v>4853</v>
      </c>
      <c r="S1006" s="55"/>
      <c r="T1006" s="57"/>
      <c r="U1006" s="55"/>
      <c r="V1006" s="55"/>
      <c r="W1006" s="61" t="s">
        <v>4854</v>
      </c>
      <c r="X1006" s="61" t="s">
        <v>4855</v>
      </c>
      <c r="Y1006" s="61" t="s">
        <v>4856</v>
      </c>
      <c r="Z1006" s="166"/>
      <c r="AA1006" s="166"/>
      <c r="AB1006" s="166"/>
      <c r="AC1006" s="166"/>
      <c r="AD1006" s="166"/>
      <c r="AE1006" s="166"/>
      <c r="AF1006" s="166"/>
      <c r="AG1006" s="166"/>
      <c r="AH1006" s="166"/>
      <c r="AI1006" s="166"/>
      <c r="AJ1006" s="166"/>
      <c r="AK1006" s="166"/>
      <c r="AL1006" s="166"/>
      <c r="AM1006" s="166"/>
      <c r="AN1006" s="166"/>
      <c r="AO1006" s="166"/>
      <c r="AP1006" s="166"/>
      <c r="AQ1006" s="166"/>
      <c r="AR1006" s="166"/>
      <c r="AS1006" s="166"/>
      <c r="AT1006" s="166"/>
      <c r="AU1006" s="166"/>
      <c r="AV1006" s="166"/>
      <c r="AW1006" s="166"/>
      <c r="AX1006" s="166"/>
      <c r="AY1006" s="166"/>
      <c r="AZ1006" s="166"/>
      <c r="BA1006" s="166"/>
      <c r="BB1006" s="166"/>
      <c r="BC1006" s="166"/>
      <c r="BD1006" s="166"/>
      <c r="BE1006" s="166"/>
      <c r="BF1006" s="166"/>
      <c r="BG1006" s="166"/>
      <c r="BH1006" s="166"/>
      <c r="BI1006" s="166"/>
      <c r="BJ1006" s="166"/>
      <c r="BK1006" s="166"/>
      <c r="BL1006" s="166"/>
      <c r="BM1006" s="166"/>
    </row>
    <row r="1007" ht="22.5" customHeight="1">
      <c r="A1007" s="45">
        <v>1006.0</v>
      </c>
      <c r="B1007" s="45" t="s">
        <v>237</v>
      </c>
      <c r="C1007" s="47" t="b">
        <v>1</v>
      </c>
      <c r="D1007" s="57"/>
      <c r="E1007" s="50" t="s">
        <v>10364</v>
      </c>
      <c r="F1007" s="50" t="s">
        <v>12359</v>
      </c>
      <c r="G1007" s="50" t="s">
        <v>556</v>
      </c>
      <c r="H1007" s="51" t="s">
        <v>12583</v>
      </c>
      <c r="I1007" s="45" t="s">
        <v>6032</v>
      </c>
      <c r="K1007" s="61" t="s">
        <v>4857</v>
      </c>
      <c r="L1007" s="61" t="s">
        <v>4858</v>
      </c>
      <c r="S1007" s="55"/>
      <c r="T1007" s="57"/>
      <c r="U1007" s="55"/>
      <c r="V1007" s="55"/>
      <c r="W1007" s="61" t="s">
        <v>4859</v>
      </c>
      <c r="X1007" s="61" t="s">
        <v>4860</v>
      </c>
      <c r="Y1007" s="61" t="s">
        <v>4861</v>
      </c>
      <c r="Z1007" s="166"/>
      <c r="AA1007" s="166"/>
      <c r="AB1007" s="166"/>
      <c r="AC1007" s="166"/>
      <c r="AD1007" s="166"/>
      <c r="AE1007" s="166"/>
      <c r="AF1007" s="166"/>
      <c r="AG1007" s="166"/>
      <c r="AH1007" s="166"/>
      <c r="AI1007" s="166"/>
      <c r="AJ1007" s="166"/>
      <c r="AK1007" s="166"/>
      <c r="AL1007" s="166"/>
      <c r="AM1007" s="166"/>
      <c r="AN1007" s="166"/>
      <c r="AO1007" s="166"/>
      <c r="AP1007" s="166"/>
      <c r="AQ1007" s="166"/>
      <c r="AR1007" s="166"/>
      <c r="AS1007" s="166"/>
      <c r="AT1007" s="166"/>
      <c r="AU1007" s="166"/>
      <c r="AV1007" s="166"/>
      <c r="AW1007" s="166"/>
      <c r="AX1007" s="166"/>
      <c r="AY1007" s="166"/>
      <c r="AZ1007" s="166"/>
      <c r="BA1007" s="166"/>
      <c r="BB1007" s="166"/>
      <c r="BC1007" s="166"/>
      <c r="BD1007" s="166"/>
      <c r="BE1007" s="166"/>
      <c r="BF1007" s="166"/>
      <c r="BG1007" s="166"/>
      <c r="BH1007" s="166"/>
      <c r="BI1007" s="166"/>
      <c r="BJ1007" s="166"/>
      <c r="BK1007" s="166"/>
      <c r="BL1007" s="166"/>
      <c r="BM1007" s="166"/>
    </row>
    <row r="1008" ht="22.5" customHeight="1">
      <c r="A1008" s="45">
        <v>1007.0</v>
      </c>
      <c r="B1008" s="45" t="s">
        <v>237</v>
      </c>
      <c r="C1008" s="47" t="b">
        <v>1</v>
      </c>
      <c r="D1008" s="57"/>
      <c r="E1008" s="50" t="s">
        <v>10364</v>
      </c>
      <c r="F1008" s="50" t="s">
        <v>12359</v>
      </c>
      <c r="G1008" s="50" t="s">
        <v>556</v>
      </c>
      <c r="H1008" s="51" t="s">
        <v>12589</v>
      </c>
      <c r="I1008" s="45" t="s">
        <v>16384</v>
      </c>
      <c r="K1008" s="61" t="s">
        <v>4862</v>
      </c>
      <c r="L1008" s="61" t="s">
        <v>4863</v>
      </c>
      <c r="S1008" s="55"/>
      <c r="T1008" s="57"/>
      <c r="U1008" s="55"/>
      <c r="V1008" s="55"/>
      <c r="W1008" s="61" t="s">
        <v>4864</v>
      </c>
      <c r="X1008" s="61" t="s">
        <v>4865</v>
      </c>
      <c r="Y1008" s="61" t="s">
        <v>4866</v>
      </c>
      <c r="Z1008" s="166"/>
      <c r="AA1008" s="166"/>
      <c r="AB1008" s="166"/>
      <c r="AC1008" s="166"/>
      <c r="AD1008" s="166"/>
      <c r="AE1008" s="166"/>
      <c r="AF1008" s="166"/>
      <c r="AG1008" s="166"/>
      <c r="AH1008" s="166"/>
      <c r="AI1008" s="166"/>
      <c r="AJ1008" s="166"/>
      <c r="AK1008" s="166"/>
      <c r="AL1008" s="166"/>
      <c r="AM1008" s="166"/>
      <c r="AN1008" s="166"/>
      <c r="AO1008" s="166"/>
      <c r="AP1008" s="166"/>
      <c r="AQ1008" s="166"/>
      <c r="AR1008" s="166"/>
      <c r="AS1008" s="166"/>
      <c r="AT1008" s="166"/>
      <c r="AU1008" s="166"/>
      <c r="AV1008" s="166"/>
      <c r="AW1008" s="166"/>
      <c r="AX1008" s="166"/>
      <c r="AY1008" s="166"/>
      <c r="AZ1008" s="166"/>
      <c r="BA1008" s="166"/>
      <c r="BB1008" s="166"/>
      <c r="BC1008" s="166"/>
      <c r="BD1008" s="166"/>
      <c r="BE1008" s="166"/>
      <c r="BF1008" s="166"/>
      <c r="BG1008" s="166"/>
      <c r="BH1008" s="166"/>
      <c r="BI1008" s="166"/>
      <c r="BJ1008" s="166"/>
      <c r="BK1008" s="166"/>
      <c r="BL1008" s="166"/>
      <c r="BM1008" s="166"/>
    </row>
    <row r="1009" ht="22.5" customHeight="1">
      <c r="A1009" s="45">
        <v>1008.0</v>
      </c>
      <c r="B1009" s="45" t="s">
        <v>237</v>
      </c>
      <c r="C1009" s="47" t="b">
        <v>1</v>
      </c>
      <c r="D1009" s="57"/>
      <c r="E1009" s="50" t="s">
        <v>10364</v>
      </c>
      <c r="F1009" s="50" t="s">
        <v>12359</v>
      </c>
      <c r="G1009" s="50" t="s">
        <v>556</v>
      </c>
      <c r="H1009" s="51" t="s">
        <v>12596</v>
      </c>
      <c r="I1009" s="45" t="s">
        <v>16385</v>
      </c>
      <c r="K1009" s="61" t="s">
        <v>4867</v>
      </c>
      <c r="L1009" s="61" t="s">
        <v>4868</v>
      </c>
      <c r="S1009" s="55"/>
      <c r="T1009" s="57"/>
      <c r="U1009" s="55"/>
      <c r="V1009" s="55"/>
      <c r="W1009" s="61" t="s">
        <v>4869</v>
      </c>
      <c r="X1009" s="61" t="s">
        <v>4870</v>
      </c>
      <c r="Y1009" s="61" t="s">
        <v>4871</v>
      </c>
      <c r="Z1009" s="166"/>
      <c r="AA1009" s="166"/>
      <c r="AB1009" s="166"/>
      <c r="AC1009" s="166"/>
      <c r="AD1009" s="166"/>
      <c r="AE1009" s="166"/>
      <c r="AF1009" s="166"/>
      <c r="AG1009" s="166"/>
      <c r="AH1009" s="166"/>
      <c r="AI1009" s="166"/>
      <c r="AJ1009" s="166"/>
      <c r="AK1009" s="166"/>
      <c r="AL1009" s="166"/>
      <c r="AM1009" s="166"/>
      <c r="AN1009" s="166"/>
      <c r="AO1009" s="166"/>
      <c r="AP1009" s="166"/>
      <c r="AQ1009" s="166"/>
      <c r="AR1009" s="166"/>
      <c r="AS1009" s="166"/>
      <c r="AT1009" s="166"/>
      <c r="AU1009" s="166"/>
      <c r="AV1009" s="166"/>
      <c r="AW1009" s="166"/>
      <c r="AX1009" s="166"/>
      <c r="AY1009" s="166"/>
      <c r="AZ1009" s="166"/>
      <c r="BA1009" s="166"/>
      <c r="BB1009" s="166"/>
      <c r="BC1009" s="166"/>
      <c r="BD1009" s="166"/>
      <c r="BE1009" s="166"/>
      <c r="BF1009" s="166"/>
      <c r="BG1009" s="166"/>
      <c r="BH1009" s="166"/>
      <c r="BI1009" s="166"/>
      <c r="BJ1009" s="166"/>
      <c r="BK1009" s="166"/>
      <c r="BL1009" s="166"/>
      <c r="BM1009" s="166"/>
    </row>
    <row r="1010" ht="22.5" customHeight="1">
      <c r="A1010" s="45">
        <v>1009.0</v>
      </c>
      <c r="B1010" s="45" t="s">
        <v>237</v>
      </c>
      <c r="C1010" s="47" t="b">
        <v>1</v>
      </c>
      <c r="D1010" s="57"/>
      <c r="E1010" s="50" t="s">
        <v>10364</v>
      </c>
      <c r="F1010" s="50" t="s">
        <v>12601</v>
      </c>
      <c r="G1010" s="50" t="s">
        <v>1772</v>
      </c>
      <c r="H1010" s="51" t="s">
        <v>12602</v>
      </c>
      <c r="I1010" s="45" t="s">
        <v>12603</v>
      </c>
      <c r="K1010" s="61" t="s">
        <v>4872</v>
      </c>
      <c r="L1010" s="61" t="s">
        <v>4873</v>
      </c>
      <c r="S1010" s="55"/>
      <c r="T1010" s="57"/>
      <c r="U1010" s="55"/>
      <c r="V1010" s="55"/>
      <c r="W1010" s="61" t="s">
        <v>4874</v>
      </c>
      <c r="X1010" s="61" t="s">
        <v>4875</v>
      </c>
      <c r="Y1010" s="61" t="s">
        <v>4876</v>
      </c>
      <c r="Z1010" s="166"/>
      <c r="AA1010" s="166"/>
      <c r="AB1010" s="166"/>
      <c r="AC1010" s="166"/>
      <c r="AD1010" s="166"/>
      <c r="AE1010" s="166"/>
      <c r="AF1010" s="166"/>
      <c r="AG1010" s="166"/>
      <c r="AH1010" s="166"/>
      <c r="AI1010" s="166"/>
      <c r="AJ1010" s="166"/>
      <c r="AK1010" s="166"/>
      <c r="AL1010" s="166"/>
      <c r="AM1010" s="166"/>
      <c r="AN1010" s="166"/>
      <c r="AO1010" s="166"/>
      <c r="AP1010" s="166"/>
      <c r="AQ1010" s="166"/>
      <c r="AR1010" s="166"/>
      <c r="AS1010" s="166"/>
      <c r="AT1010" s="166"/>
      <c r="AU1010" s="166"/>
      <c r="AV1010" s="166"/>
      <c r="AW1010" s="166"/>
      <c r="AX1010" s="166"/>
      <c r="AY1010" s="166"/>
      <c r="AZ1010" s="166"/>
      <c r="BA1010" s="166"/>
      <c r="BB1010" s="166"/>
      <c r="BC1010" s="166"/>
      <c r="BD1010" s="166"/>
      <c r="BE1010" s="166"/>
      <c r="BF1010" s="166"/>
      <c r="BG1010" s="166"/>
      <c r="BH1010" s="166"/>
      <c r="BI1010" s="166"/>
      <c r="BJ1010" s="166"/>
      <c r="BK1010" s="166"/>
      <c r="BL1010" s="166"/>
      <c r="BM1010" s="166"/>
    </row>
    <row r="1011" ht="22.5" customHeight="1">
      <c r="A1011" s="45">
        <v>1010.0</v>
      </c>
      <c r="B1011" s="45" t="s">
        <v>237</v>
      </c>
      <c r="C1011" s="47" t="b">
        <v>1</v>
      </c>
      <c r="D1011" s="57"/>
      <c r="E1011" s="50" t="s">
        <v>10364</v>
      </c>
      <c r="F1011" s="50" t="s">
        <v>12601</v>
      </c>
      <c r="G1011" s="50" t="s">
        <v>1772</v>
      </c>
      <c r="H1011" s="51" t="s">
        <v>12609</v>
      </c>
      <c r="I1011" s="45" t="s">
        <v>16386</v>
      </c>
      <c r="K1011" s="61" t="s">
        <v>4877</v>
      </c>
      <c r="L1011" s="61" t="s">
        <v>4878</v>
      </c>
      <c r="S1011" s="55"/>
      <c r="T1011" s="57"/>
      <c r="U1011" s="55"/>
      <c r="V1011" s="55"/>
      <c r="W1011" s="61" t="s">
        <v>4879</v>
      </c>
      <c r="X1011" s="61" t="s">
        <v>4880</v>
      </c>
      <c r="Y1011" s="61" t="s">
        <v>4881</v>
      </c>
      <c r="Z1011" s="166"/>
      <c r="AA1011" s="166"/>
      <c r="AB1011" s="166"/>
      <c r="AC1011" s="166"/>
      <c r="AD1011" s="166"/>
      <c r="AE1011" s="166"/>
      <c r="AF1011" s="166"/>
      <c r="AG1011" s="166"/>
      <c r="AH1011" s="166"/>
      <c r="AI1011" s="166"/>
      <c r="AJ1011" s="166"/>
      <c r="AK1011" s="166"/>
      <c r="AL1011" s="166"/>
      <c r="AM1011" s="166"/>
      <c r="AN1011" s="166"/>
      <c r="AO1011" s="166"/>
      <c r="AP1011" s="166"/>
      <c r="AQ1011" s="166"/>
      <c r="AR1011" s="166"/>
      <c r="AS1011" s="166"/>
      <c r="AT1011" s="166"/>
      <c r="AU1011" s="166"/>
      <c r="AV1011" s="166"/>
      <c r="AW1011" s="166"/>
      <c r="AX1011" s="166"/>
      <c r="AY1011" s="166"/>
      <c r="AZ1011" s="166"/>
      <c r="BA1011" s="166"/>
      <c r="BB1011" s="166"/>
      <c r="BC1011" s="166"/>
      <c r="BD1011" s="166"/>
      <c r="BE1011" s="166"/>
      <c r="BF1011" s="166"/>
      <c r="BG1011" s="166"/>
      <c r="BH1011" s="166"/>
      <c r="BI1011" s="166"/>
      <c r="BJ1011" s="166"/>
      <c r="BK1011" s="166"/>
      <c r="BL1011" s="166"/>
      <c r="BM1011" s="166"/>
    </row>
    <row r="1012" ht="22.5" customHeight="1">
      <c r="A1012" s="45">
        <v>1011.0</v>
      </c>
      <c r="B1012" s="45" t="s">
        <v>237</v>
      </c>
      <c r="C1012" s="47" t="b">
        <v>1</v>
      </c>
      <c r="D1012" s="57"/>
      <c r="E1012" s="50" t="s">
        <v>10364</v>
      </c>
      <c r="F1012" s="50" t="s">
        <v>12601</v>
      </c>
      <c r="G1012" s="50" t="s">
        <v>5485</v>
      </c>
      <c r="H1012" s="51" t="s">
        <v>12615</v>
      </c>
      <c r="I1012" s="45" t="s">
        <v>16387</v>
      </c>
      <c r="K1012" s="61" t="s">
        <v>4882</v>
      </c>
      <c r="L1012" s="61" t="s">
        <v>4883</v>
      </c>
      <c r="S1012" s="55"/>
      <c r="T1012" s="57"/>
      <c r="U1012" s="55"/>
      <c r="V1012" s="55"/>
      <c r="W1012" s="61" t="s">
        <v>4884</v>
      </c>
      <c r="X1012" s="61" t="s">
        <v>4885</v>
      </c>
      <c r="Y1012" s="61" t="s">
        <v>4886</v>
      </c>
      <c r="Z1012" s="166"/>
      <c r="AA1012" s="166"/>
      <c r="AB1012" s="166"/>
      <c r="AC1012" s="166"/>
      <c r="AD1012" s="166"/>
      <c r="AE1012" s="166"/>
      <c r="AF1012" s="166"/>
      <c r="AG1012" s="166"/>
      <c r="AH1012" s="166"/>
      <c r="AI1012" s="166"/>
      <c r="AJ1012" s="166"/>
      <c r="AK1012" s="166"/>
      <c r="AL1012" s="166"/>
      <c r="AM1012" s="166"/>
      <c r="AN1012" s="166"/>
      <c r="AO1012" s="166"/>
      <c r="AP1012" s="166"/>
      <c r="AQ1012" s="166"/>
      <c r="AR1012" s="166"/>
      <c r="AS1012" s="166"/>
      <c r="AT1012" s="166"/>
      <c r="AU1012" s="166"/>
      <c r="AV1012" s="166"/>
      <c r="AW1012" s="166"/>
      <c r="AX1012" s="166"/>
      <c r="AY1012" s="166"/>
      <c r="AZ1012" s="166"/>
      <c r="BA1012" s="166"/>
      <c r="BB1012" s="166"/>
      <c r="BC1012" s="166"/>
      <c r="BD1012" s="166"/>
      <c r="BE1012" s="166"/>
      <c r="BF1012" s="166"/>
      <c r="BG1012" s="166"/>
      <c r="BH1012" s="166"/>
      <c r="BI1012" s="166"/>
      <c r="BJ1012" s="166"/>
      <c r="BK1012" s="166"/>
      <c r="BL1012" s="166"/>
      <c r="BM1012" s="166"/>
    </row>
    <row r="1013" ht="22.5" customHeight="1">
      <c r="A1013" s="45">
        <v>1012.0</v>
      </c>
      <c r="B1013" s="45" t="s">
        <v>237</v>
      </c>
      <c r="C1013" s="47" t="b">
        <v>1</v>
      </c>
      <c r="D1013" s="57"/>
      <c r="E1013" s="50" t="s">
        <v>10364</v>
      </c>
      <c r="F1013" s="50" t="s">
        <v>12601</v>
      </c>
      <c r="G1013" s="50" t="s">
        <v>5485</v>
      </c>
      <c r="H1013" s="51" t="s">
        <v>12622</v>
      </c>
      <c r="I1013" s="45" t="s">
        <v>12623</v>
      </c>
      <c r="K1013" s="61" t="s">
        <v>4888</v>
      </c>
      <c r="L1013" s="61" t="s">
        <v>4889</v>
      </c>
      <c r="S1013" s="55"/>
      <c r="T1013" s="57"/>
      <c r="U1013" s="55"/>
      <c r="V1013" s="55"/>
      <c r="W1013" s="61" t="s">
        <v>4890</v>
      </c>
      <c r="X1013" s="61" t="s">
        <v>4891</v>
      </c>
      <c r="Y1013" s="145"/>
      <c r="Z1013" s="166"/>
      <c r="AA1013" s="166"/>
      <c r="AB1013" s="166"/>
      <c r="AC1013" s="166"/>
      <c r="AD1013" s="166"/>
      <c r="AE1013" s="166"/>
      <c r="AF1013" s="166"/>
      <c r="AG1013" s="166"/>
      <c r="AH1013" s="166"/>
      <c r="AI1013" s="166"/>
      <c r="AJ1013" s="166"/>
      <c r="AK1013" s="166"/>
      <c r="AL1013" s="166"/>
      <c r="AM1013" s="166"/>
      <c r="AN1013" s="166"/>
      <c r="AO1013" s="166"/>
      <c r="AP1013" s="166"/>
      <c r="AQ1013" s="166"/>
      <c r="AR1013" s="166"/>
      <c r="AS1013" s="166"/>
      <c r="AT1013" s="166"/>
      <c r="AU1013" s="166"/>
      <c r="AV1013" s="166"/>
      <c r="AW1013" s="166"/>
      <c r="AX1013" s="166"/>
      <c r="AY1013" s="166"/>
      <c r="AZ1013" s="166"/>
      <c r="BA1013" s="166"/>
      <c r="BB1013" s="166"/>
      <c r="BC1013" s="166"/>
      <c r="BD1013" s="166"/>
      <c r="BE1013" s="166"/>
      <c r="BF1013" s="166"/>
      <c r="BG1013" s="166"/>
      <c r="BH1013" s="166"/>
      <c r="BI1013" s="166"/>
      <c r="BJ1013" s="166"/>
      <c r="BK1013" s="166"/>
      <c r="BL1013" s="166"/>
      <c r="BM1013" s="166"/>
    </row>
    <row r="1014" ht="22.5" customHeight="1">
      <c r="A1014" s="45">
        <v>1013.0</v>
      </c>
      <c r="B1014" s="45" t="s">
        <v>237</v>
      </c>
      <c r="C1014" s="47" t="b">
        <v>1</v>
      </c>
      <c r="D1014" s="57"/>
      <c r="E1014" s="50" t="s">
        <v>10364</v>
      </c>
      <c r="F1014" s="50" t="s">
        <v>12601</v>
      </c>
      <c r="G1014" s="50" t="s">
        <v>5485</v>
      </c>
      <c r="H1014" s="51" t="s">
        <v>12627</v>
      </c>
      <c r="I1014" s="45" t="s">
        <v>16388</v>
      </c>
      <c r="K1014" s="61" t="s">
        <v>4892</v>
      </c>
      <c r="L1014" s="61" t="s">
        <v>4893</v>
      </c>
      <c r="S1014" s="55"/>
      <c r="T1014" s="57"/>
      <c r="U1014" s="55"/>
      <c r="V1014" s="55"/>
      <c r="W1014" s="61" t="s">
        <v>4894</v>
      </c>
      <c r="X1014" s="61" t="s">
        <v>4895</v>
      </c>
      <c r="Y1014" s="145"/>
      <c r="Z1014" s="166"/>
      <c r="AA1014" s="166"/>
      <c r="AB1014" s="166"/>
      <c r="AC1014" s="166"/>
      <c r="AD1014" s="166"/>
      <c r="AE1014" s="166"/>
      <c r="AF1014" s="166"/>
      <c r="AG1014" s="166"/>
      <c r="AH1014" s="166"/>
      <c r="AI1014" s="166"/>
      <c r="AJ1014" s="166"/>
      <c r="AK1014" s="166"/>
      <c r="AL1014" s="166"/>
      <c r="AM1014" s="166"/>
      <c r="AN1014" s="166"/>
      <c r="AO1014" s="166"/>
      <c r="AP1014" s="166"/>
      <c r="AQ1014" s="166"/>
      <c r="AR1014" s="166"/>
      <c r="AS1014" s="166"/>
      <c r="AT1014" s="166"/>
      <c r="AU1014" s="166"/>
      <c r="AV1014" s="166"/>
      <c r="AW1014" s="166"/>
      <c r="AX1014" s="166"/>
      <c r="AY1014" s="166"/>
      <c r="AZ1014" s="166"/>
      <c r="BA1014" s="166"/>
      <c r="BB1014" s="166"/>
      <c r="BC1014" s="166"/>
      <c r="BD1014" s="166"/>
      <c r="BE1014" s="166"/>
      <c r="BF1014" s="166"/>
      <c r="BG1014" s="166"/>
      <c r="BH1014" s="166"/>
      <c r="BI1014" s="166"/>
      <c r="BJ1014" s="166"/>
      <c r="BK1014" s="166"/>
      <c r="BL1014" s="166"/>
      <c r="BM1014" s="166"/>
    </row>
    <row r="1015" ht="22.5" customHeight="1">
      <c r="A1015" s="45">
        <v>1014.0</v>
      </c>
      <c r="B1015" s="45" t="s">
        <v>237</v>
      </c>
      <c r="C1015" s="47" t="b">
        <v>1</v>
      </c>
      <c r="D1015" s="57"/>
      <c r="E1015" s="50" t="s">
        <v>10364</v>
      </c>
      <c r="F1015" s="50" t="s">
        <v>12601</v>
      </c>
      <c r="G1015" s="50" t="s">
        <v>5485</v>
      </c>
      <c r="H1015" s="51" t="s">
        <v>12633</v>
      </c>
      <c r="I1015" s="45" t="s">
        <v>16389</v>
      </c>
      <c r="K1015" s="61" t="s">
        <v>4896</v>
      </c>
      <c r="L1015" s="61" t="s">
        <v>4897</v>
      </c>
      <c r="S1015" s="55"/>
      <c r="T1015" s="57"/>
      <c r="U1015" s="55"/>
      <c r="V1015" s="55"/>
      <c r="W1015" s="61" t="s">
        <v>4898</v>
      </c>
      <c r="X1015" s="61" t="s">
        <v>4899</v>
      </c>
      <c r="Y1015" s="61" t="s">
        <v>4900</v>
      </c>
      <c r="Z1015" s="166"/>
      <c r="AA1015" s="166"/>
      <c r="AB1015" s="166"/>
      <c r="AC1015" s="166"/>
      <c r="AD1015" s="166"/>
      <c r="AE1015" s="166"/>
      <c r="AF1015" s="166"/>
      <c r="AG1015" s="166"/>
      <c r="AH1015" s="166"/>
      <c r="AI1015" s="166"/>
      <c r="AJ1015" s="166"/>
      <c r="AK1015" s="166"/>
      <c r="AL1015" s="166"/>
      <c r="AM1015" s="166"/>
      <c r="AN1015" s="166"/>
      <c r="AO1015" s="166"/>
      <c r="AP1015" s="166"/>
      <c r="AQ1015" s="166"/>
      <c r="AR1015" s="166"/>
      <c r="AS1015" s="166"/>
      <c r="AT1015" s="166"/>
      <c r="AU1015" s="166"/>
      <c r="AV1015" s="166"/>
      <c r="AW1015" s="166"/>
      <c r="AX1015" s="166"/>
      <c r="AY1015" s="166"/>
      <c r="AZ1015" s="166"/>
      <c r="BA1015" s="166"/>
      <c r="BB1015" s="166"/>
      <c r="BC1015" s="166"/>
      <c r="BD1015" s="166"/>
      <c r="BE1015" s="166"/>
      <c r="BF1015" s="166"/>
      <c r="BG1015" s="166"/>
      <c r="BH1015" s="166"/>
      <c r="BI1015" s="166"/>
      <c r="BJ1015" s="166"/>
      <c r="BK1015" s="166"/>
      <c r="BL1015" s="166"/>
      <c r="BM1015" s="166"/>
    </row>
    <row r="1016" ht="22.5" customHeight="1">
      <c r="A1016" s="45">
        <v>1015.0</v>
      </c>
      <c r="B1016" s="45" t="s">
        <v>237</v>
      </c>
      <c r="C1016" s="47" t="b">
        <v>1</v>
      </c>
      <c r="D1016" s="57"/>
      <c r="E1016" s="50" t="s">
        <v>10364</v>
      </c>
      <c r="F1016" s="50" t="s">
        <v>12601</v>
      </c>
      <c r="G1016" s="50" t="s">
        <v>5485</v>
      </c>
      <c r="H1016" s="51" t="s">
        <v>12640</v>
      </c>
      <c r="I1016" s="45" t="s">
        <v>12641</v>
      </c>
      <c r="K1016" s="61" t="s">
        <v>4901</v>
      </c>
      <c r="L1016" s="61" t="s">
        <v>4902</v>
      </c>
      <c r="S1016" s="55"/>
      <c r="T1016" s="57"/>
      <c r="U1016" s="55"/>
      <c r="V1016" s="55"/>
      <c r="W1016" s="61" t="s">
        <v>4903</v>
      </c>
      <c r="X1016" s="61" t="s">
        <v>4904</v>
      </c>
      <c r="Y1016" s="61" t="s">
        <v>4905</v>
      </c>
      <c r="Z1016" s="166"/>
      <c r="AA1016" s="166"/>
      <c r="AB1016" s="166"/>
      <c r="AC1016" s="166"/>
      <c r="AD1016" s="166"/>
      <c r="AE1016" s="166"/>
      <c r="AF1016" s="166"/>
      <c r="AG1016" s="166"/>
      <c r="AH1016" s="166"/>
      <c r="AI1016" s="166"/>
      <c r="AJ1016" s="166"/>
      <c r="AK1016" s="166"/>
      <c r="AL1016" s="166"/>
      <c r="AM1016" s="166"/>
      <c r="AN1016" s="166"/>
      <c r="AO1016" s="166"/>
      <c r="AP1016" s="166"/>
      <c r="AQ1016" s="166"/>
      <c r="AR1016" s="166"/>
      <c r="AS1016" s="166"/>
      <c r="AT1016" s="166"/>
      <c r="AU1016" s="166"/>
      <c r="AV1016" s="166"/>
      <c r="AW1016" s="166"/>
      <c r="AX1016" s="166"/>
      <c r="AY1016" s="166"/>
      <c r="AZ1016" s="166"/>
      <c r="BA1016" s="166"/>
      <c r="BB1016" s="166"/>
      <c r="BC1016" s="166"/>
      <c r="BD1016" s="166"/>
      <c r="BE1016" s="166"/>
      <c r="BF1016" s="166"/>
      <c r="BG1016" s="166"/>
      <c r="BH1016" s="166"/>
      <c r="BI1016" s="166"/>
      <c r="BJ1016" s="166"/>
      <c r="BK1016" s="166"/>
      <c r="BL1016" s="166"/>
      <c r="BM1016" s="166"/>
    </row>
    <row r="1017" ht="22.5" customHeight="1">
      <c r="A1017" s="45">
        <v>1016.0</v>
      </c>
      <c r="B1017" s="45" t="s">
        <v>237</v>
      </c>
      <c r="C1017" s="47" t="b">
        <v>1</v>
      </c>
      <c r="D1017" s="57"/>
      <c r="E1017" s="50" t="s">
        <v>10364</v>
      </c>
      <c r="F1017" s="50" t="s">
        <v>12601</v>
      </c>
      <c r="G1017" s="50" t="s">
        <v>5485</v>
      </c>
      <c r="H1017" s="51" t="s">
        <v>12647</v>
      </c>
      <c r="I1017" s="45" t="s">
        <v>16390</v>
      </c>
      <c r="K1017" s="61" t="s">
        <v>4906</v>
      </c>
      <c r="L1017" s="61" t="s">
        <v>4907</v>
      </c>
      <c r="S1017" s="55"/>
      <c r="T1017" s="57"/>
      <c r="U1017" s="55"/>
      <c r="V1017" s="55"/>
      <c r="W1017" s="61" t="s">
        <v>4908</v>
      </c>
      <c r="X1017" s="61" t="s">
        <v>4909</v>
      </c>
      <c r="Y1017" s="61" t="s">
        <v>4910</v>
      </c>
      <c r="Z1017" s="166"/>
      <c r="AA1017" s="166"/>
      <c r="AB1017" s="166"/>
      <c r="AC1017" s="166"/>
      <c r="AD1017" s="166"/>
      <c r="AE1017" s="166"/>
      <c r="AF1017" s="166"/>
      <c r="AG1017" s="166"/>
      <c r="AH1017" s="166"/>
      <c r="AI1017" s="166"/>
      <c r="AJ1017" s="166"/>
      <c r="AK1017" s="166"/>
      <c r="AL1017" s="166"/>
      <c r="AM1017" s="166"/>
      <c r="AN1017" s="166"/>
      <c r="AO1017" s="166"/>
      <c r="AP1017" s="166"/>
      <c r="AQ1017" s="166"/>
      <c r="AR1017" s="166"/>
      <c r="AS1017" s="166"/>
      <c r="AT1017" s="166"/>
      <c r="AU1017" s="166"/>
      <c r="AV1017" s="166"/>
      <c r="AW1017" s="166"/>
      <c r="AX1017" s="166"/>
      <c r="AY1017" s="166"/>
      <c r="AZ1017" s="166"/>
      <c r="BA1017" s="166"/>
      <c r="BB1017" s="166"/>
      <c r="BC1017" s="166"/>
      <c r="BD1017" s="166"/>
      <c r="BE1017" s="166"/>
      <c r="BF1017" s="166"/>
      <c r="BG1017" s="166"/>
      <c r="BH1017" s="166"/>
      <c r="BI1017" s="166"/>
      <c r="BJ1017" s="166"/>
      <c r="BK1017" s="166"/>
      <c r="BL1017" s="166"/>
      <c r="BM1017" s="166"/>
    </row>
    <row r="1018" ht="22.5" customHeight="1">
      <c r="A1018" s="45">
        <v>1017.0</v>
      </c>
      <c r="B1018" s="45" t="s">
        <v>237</v>
      </c>
      <c r="C1018" s="47" t="b">
        <v>1</v>
      </c>
      <c r="D1018" s="57"/>
      <c r="E1018" s="50" t="s">
        <v>10364</v>
      </c>
      <c r="F1018" s="50" t="s">
        <v>12601</v>
      </c>
      <c r="G1018" s="50" t="s">
        <v>5485</v>
      </c>
      <c r="H1018" s="51" t="s">
        <v>12654</v>
      </c>
      <c r="I1018" s="45" t="s">
        <v>16391</v>
      </c>
      <c r="K1018" s="61" t="s">
        <v>4911</v>
      </c>
      <c r="L1018" s="61" t="s">
        <v>4912</v>
      </c>
      <c r="S1018" s="55"/>
      <c r="T1018" s="57"/>
      <c r="U1018" s="55"/>
      <c r="V1018" s="55"/>
      <c r="W1018" s="61" t="s">
        <v>4913</v>
      </c>
      <c r="X1018" s="61" t="s">
        <v>4914</v>
      </c>
      <c r="Y1018" s="61" t="s">
        <v>4915</v>
      </c>
      <c r="Z1018" s="166"/>
      <c r="AA1018" s="166"/>
      <c r="AB1018" s="166"/>
      <c r="AC1018" s="166"/>
      <c r="AD1018" s="166"/>
      <c r="AE1018" s="166"/>
      <c r="AF1018" s="166"/>
      <c r="AG1018" s="166"/>
      <c r="AH1018" s="166"/>
      <c r="AI1018" s="166"/>
      <c r="AJ1018" s="166"/>
      <c r="AK1018" s="166"/>
      <c r="AL1018" s="166"/>
      <c r="AM1018" s="166"/>
      <c r="AN1018" s="166"/>
      <c r="AO1018" s="166"/>
      <c r="AP1018" s="166"/>
      <c r="AQ1018" s="166"/>
      <c r="AR1018" s="166"/>
      <c r="AS1018" s="166"/>
      <c r="AT1018" s="166"/>
      <c r="AU1018" s="166"/>
      <c r="AV1018" s="166"/>
      <c r="AW1018" s="166"/>
      <c r="AX1018" s="166"/>
      <c r="AY1018" s="166"/>
      <c r="AZ1018" s="166"/>
      <c r="BA1018" s="166"/>
      <c r="BB1018" s="166"/>
      <c r="BC1018" s="166"/>
      <c r="BD1018" s="166"/>
      <c r="BE1018" s="166"/>
      <c r="BF1018" s="166"/>
      <c r="BG1018" s="166"/>
      <c r="BH1018" s="166"/>
      <c r="BI1018" s="166"/>
      <c r="BJ1018" s="166"/>
      <c r="BK1018" s="166"/>
      <c r="BL1018" s="166"/>
      <c r="BM1018" s="166"/>
    </row>
    <row r="1019" ht="22.5" customHeight="1">
      <c r="A1019" s="45">
        <v>1018.0</v>
      </c>
      <c r="B1019" s="45" t="s">
        <v>237</v>
      </c>
      <c r="C1019" s="47" t="b">
        <v>1</v>
      </c>
      <c r="D1019" s="57"/>
      <c r="E1019" s="50" t="s">
        <v>10364</v>
      </c>
      <c r="F1019" s="50" t="s">
        <v>12601</v>
      </c>
      <c r="G1019" s="50" t="s">
        <v>5485</v>
      </c>
      <c r="H1019" s="51" t="s">
        <v>12661</v>
      </c>
      <c r="I1019" s="45" t="s">
        <v>16392</v>
      </c>
      <c r="K1019" s="61" t="s">
        <v>4916</v>
      </c>
      <c r="L1019" s="61" t="s">
        <v>4917</v>
      </c>
      <c r="S1019" s="55"/>
      <c r="T1019" s="57"/>
      <c r="U1019" s="55"/>
      <c r="V1019" s="55"/>
      <c r="W1019" s="61" t="s">
        <v>4918</v>
      </c>
      <c r="X1019" s="61" t="s">
        <v>4919</v>
      </c>
      <c r="Y1019" s="61" t="s">
        <v>4920</v>
      </c>
      <c r="Z1019" s="166"/>
      <c r="AA1019" s="166"/>
      <c r="AB1019" s="166"/>
      <c r="AC1019" s="166"/>
      <c r="AD1019" s="166"/>
      <c r="AE1019" s="166"/>
      <c r="AF1019" s="166"/>
      <c r="AG1019" s="166"/>
      <c r="AH1019" s="166"/>
      <c r="AI1019" s="166"/>
      <c r="AJ1019" s="166"/>
      <c r="AK1019" s="166"/>
      <c r="AL1019" s="166"/>
      <c r="AM1019" s="166"/>
      <c r="AN1019" s="166"/>
      <c r="AO1019" s="166"/>
      <c r="AP1019" s="166"/>
      <c r="AQ1019" s="166"/>
      <c r="AR1019" s="166"/>
      <c r="AS1019" s="166"/>
      <c r="AT1019" s="166"/>
      <c r="AU1019" s="166"/>
      <c r="AV1019" s="166"/>
      <c r="AW1019" s="166"/>
      <c r="AX1019" s="166"/>
      <c r="AY1019" s="166"/>
      <c r="AZ1019" s="166"/>
      <c r="BA1019" s="166"/>
      <c r="BB1019" s="166"/>
      <c r="BC1019" s="166"/>
      <c r="BD1019" s="166"/>
      <c r="BE1019" s="166"/>
      <c r="BF1019" s="166"/>
      <c r="BG1019" s="166"/>
      <c r="BH1019" s="166"/>
      <c r="BI1019" s="166"/>
      <c r="BJ1019" s="166"/>
      <c r="BK1019" s="166"/>
      <c r="BL1019" s="166"/>
      <c r="BM1019" s="166"/>
    </row>
    <row r="1020" ht="22.5" customHeight="1">
      <c r="A1020" s="45">
        <v>1019.0</v>
      </c>
      <c r="B1020" s="45" t="s">
        <v>237</v>
      </c>
      <c r="C1020" s="47" t="b">
        <v>1</v>
      </c>
      <c r="D1020" s="57"/>
      <c r="E1020" s="50" t="s">
        <v>10364</v>
      </c>
      <c r="F1020" s="50" t="s">
        <v>12601</v>
      </c>
      <c r="G1020" s="50" t="s">
        <v>5485</v>
      </c>
      <c r="H1020" s="51" t="s">
        <v>12668</v>
      </c>
      <c r="I1020" s="45" t="s">
        <v>16393</v>
      </c>
      <c r="K1020" s="61" t="s">
        <v>4921</v>
      </c>
      <c r="L1020" s="61" t="s">
        <v>4922</v>
      </c>
      <c r="S1020" s="55"/>
      <c r="T1020" s="57"/>
      <c r="U1020" s="55"/>
      <c r="V1020" s="55"/>
      <c r="W1020" s="61" t="s">
        <v>4923</v>
      </c>
      <c r="X1020" s="61" t="s">
        <v>4924</v>
      </c>
      <c r="Y1020" s="61" t="s">
        <v>4925</v>
      </c>
      <c r="Z1020" s="166"/>
      <c r="AA1020" s="166"/>
      <c r="AB1020" s="166"/>
      <c r="AC1020" s="166"/>
      <c r="AD1020" s="166"/>
      <c r="AE1020" s="166"/>
      <c r="AF1020" s="166"/>
      <c r="AG1020" s="166"/>
      <c r="AH1020" s="166"/>
      <c r="AI1020" s="166"/>
      <c r="AJ1020" s="166"/>
      <c r="AK1020" s="166"/>
      <c r="AL1020" s="166"/>
      <c r="AM1020" s="166"/>
      <c r="AN1020" s="166"/>
      <c r="AO1020" s="166"/>
      <c r="AP1020" s="166"/>
      <c r="AQ1020" s="166"/>
      <c r="AR1020" s="166"/>
      <c r="AS1020" s="166"/>
      <c r="AT1020" s="166"/>
      <c r="AU1020" s="166"/>
      <c r="AV1020" s="166"/>
      <c r="AW1020" s="166"/>
      <c r="AX1020" s="166"/>
      <c r="AY1020" s="166"/>
      <c r="AZ1020" s="166"/>
      <c r="BA1020" s="166"/>
      <c r="BB1020" s="166"/>
      <c r="BC1020" s="166"/>
      <c r="BD1020" s="166"/>
      <c r="BE1020" s="166"/>
      <c r="BF1020" s="166"/>
      <c r="BG1020" s="166"/>
      <c r="BH1020" s="166"/>
      <c r="BI1020" s="166"/>
      <c r="BJ1020" s="166"/>
      <c r="BK1020" s="166"/>
      <c r="BL1020" s="166"/>
      <c r="BM1020" s="166"/>
    </row>
    <row r="1021" ht="22.5" customHeight="1">
      <c r="A1021" s="45">
        <v>1020.0</v>
      </c>
      <c r="B1021" s="45" t="s">
        <v>237</v>
      </c>
      <c r="C1021" s="47" t="b">
        <v>1</v>
      </c>
      <c r="D1021" s="57"/>
      <c r="E1021" s="50" t="s">
        <v>10364</v>
      </c>
      <c r="F1021" s="50" t="s">
        <v>12601</v>
      </c>
      <c r="G1021" s="50" t="s">
        <v>5485</v>
      </c>
      <c r="H1021" s="51" t="s">
        <v>12674</v>
      </c>
      <c r="I1021" s="45" t="s">
        <v>16394</v>
      </c>
      <c r="K1021" s="61" t="s">
        <v>4926</v>
      </c>
      <c r="L1021" s="61" t="s">
        <v>4927</v>
      </c>
      <c r="S1021" s="55"/>
      <c r="T1021" s="57"/>
      <c r="U1021" s="55"/>
      <c r="V1021" s="55"/>
      <c r="W1021" s="61" t="s">
        <v>4928</v>
      </c>
      <c r="X1021" s="61" t="s">
        <v>4929</v>
      </c>
      <c r="Y1021" s="61" t="s">
        <v>4930</v>
      </c>
      <c r="Z1021" s="166"/>
      <c r="AA1021" s="166"/>
      <c r="AB1021" s="166"/>
      <c r="AC1021" s="166"/>
      <c r="AD1021" s="166"/>
      <c r="AE1021" s="166"/>
      <c r="AF1021" s="166"/>
      <c r="AG1021" s="166"/>
      <c r="AH1021" s="166"/>
      <c r="AI1021" s="166"/>
      <c r="AJ1021" s="166"/>
      <c r="AK1021" s="166"/>
      <c r="AL1021" s="166"/>
      <c r="AM1021" s="166"/>
      <c r="AN1021" s="166"/>
      <c r="AO1021" s="166"/>
      <c r="AP1021" s="166"/>
      <c r="AQ1021" s="166"/>
      <c r="AR1021" s="166"/>
      <c r="AS1021" s="166"/>
      <c r="AT1021" s="166"/>
      <c r="AU1021" s="166"/>
      <c r="AV1021" s="166"/>
      <c r="AW1021" s="166"/>
      <c r="AX1021" s="166"/>
      <c r="AY1021" s="166"/>
      <c r="AZ1021" s="166"/>
      <c r="BA1021" s="166"/>
      <c r="BB1021" s="166"/>
      <c r="BC1021" s="166"/>
      <c r="BD1021" s="166"/>
      <c r="BE1021" s="166"/>
      <c r="BF1021" s="166"/>
      <c r="BG1021" s="166"/>
      <c r="BH1021" s="166"/>
      <c r="BI1021" s="166"/>
      <c r="BJ1021" s="166"/>
      <c r="BK1021" s="166"/>
      <c r="BL1021" s="166"/>
      <c r="BM1021" s="166"/>
    </row>
    <row r="1022" ht="22.5" customHeight="1">
      <c r="A1022" s="45">
        <v>1021.0</v>
      </c>
      <c r="B1022" s="45" t="s">
        <v>237</v>
      </c>
      <c r="C1022" s="47" t="b">
        <v>1</v>
      </c>
      <c r="D1022" s="57"/>
      <c r="E1022" s="50" t="s">
        <v>10364</v>
      </c>
      <c r="F1022" s="50" t="s">
        <v>12601</v>
      </c>
      <c r="G1022" s="50" t="s">
        <v>5485</v>
      </c>
      <c r="H1022" s="51" t="s">
        <v>12681</v>
      </c>
      <c r="I1022" s="45" t="s">
        <v>12682</v>
      </c>
      <c r="K1022" s="61" t="s">
        <v>4931</v>
      </c>
      <c r="L1022" s="61" t="s">
        <v>4932</v>
      </c>
      <c r="S1022" s="55"/>
      <c r="T1022" s="57"/>
      <c r="U1022" s="55"/>
      <c r="V1022" s="55"/>
      <c r="W1022" s="61" t="s">
        <v>4933</v>
      </c>
      <c r="X1022" s="61" t="s">
        <v>4934</v>
      </c>
      <c r="Y1022" s="61" t="s">
        <v>4935</v>
      </c>
      <c r="Z1022" s="166"/>
      <c r="AA1022" s="166"/>
      <c r="AB1022" s="166"/>
      <c r="AC1022" s="166"/>
      <c r="AD1022" s="166"/>
      <c r="AE1022" s="166"/>
      <c r="AF1022" s="166"/>
      <c r="AG1022" s="166"/>
      <c r="AH1022" s="166"/>
      <c r="AI1022" s="166"/>
      <c r="AJ1022" s="166"/>
      <c r="AK1022" s="166"/>
      <c r="AL1022" s="166"/>
      <c r="AM1022" s="166"/>
      <c r="AN1022" s="166"/>
      <c r="AO1022" s="166"/>
      <c r="AP1022" s="166"/>
      <c r="AQ1022" s="166"/>
      <c r="AR1022" s="166"/>
      <c r="AS1022" s="166"/>
      <c r="AT1022" s="166"/>
      <c r="AU1022" s="166"/>
      <c r="AV1022" s="166"/>
      <c r="AW1022" s="166"/>
      <c r="AX1022" s="166"/>
      <c r="AY1022" s="166"/>
      <c r="AZ1022" s="166"/>
      <c r="BA1022" s="166"/>
      <c r="BB1022" s="166"/>
      <c r="BC1022" s="166"/>
      <c r="BD1022" s="166"/>
      <c r="BE1022" s="166"/>
      <c r="BF1022" s="166"/>
      <c r="BG1022" s="166"/>
      <c r="BH1022" s="166"/>
      <c r="BI1022" s="166"/>
      <c r="BJ1022" s="166"/>
      <c r="BK1022" s="166"/>
      <c r="BL1022" s="166"/>
      <c r="BM1022" s="166"/>
    </row>
    <row r="1023" ht="22.5" customHeight="1">
      <c r="A1023" s="45">
        <v>1022.0</v>
      </c>
      <c r="B1023" s="45" t="s">
        <v>237</v>
      </c>
      <c r="C1023" s="47" t="b">
        <v>1</v>
      </c>
      <c r="D1023" s="57"/>
      <c r="E1023" s="50" t="s">
        <v>10364</v>
      </c>
      <c r="F1023" s="50" t="s">
        <v>12601</v>
      </c>
      <c r="G1023" s="50" t="s">
        <v>5485</v>
      </c>
      <c r="H1023" s="51" t="s">
        <v>12688</v>
      </c>
      <c r="I1023" s="45" t="s">
        <v>16395</v>
      </c>
      <c r="K1023" s="61" t="s">
        <v>4936</v>
      </c>
      <c r="L1023" s="61" t="s">
        <v>4937</v>
      </c>
      <c r="S1023" s="55"/>
      <c r="T1023" s="57"/>
      <c r="U1023" s="55"/>
      <c r="V1023" s="55"/>
      <c r="W1023" s="61" t="s">
        <v>4938</v>
      </c>
      <c r="X1023" s="61" t="s">
        <v>4939</v>
      </c>
      <c r="Y1023" s="61" t="s">
        <v>4940</v>
      </c>
      <c r="Z1023" s="166"/>
      <c r="AA1023" s="166"/>
      <c r="AB1023" s="166"/>
      <c r="AC1023" s="166"/>
      <c r="AD1023" s="166"/>
      <c r="AE1023" s="166"/>
      <c r="AF1023" s="166"/>
      <c r="AG1023" s="166"/>
      <c r="AH1023" s="166"/>
      <c r="AI1023" s="166"/>
      <c r="AJ1023" s="166"/>
      <c r="AK1023" s="166"/>
      <c r="AL1023" s="166"/>
      <c r="AM1023" s="166"/>
      <c r="AN1023" s="166"/>
      <c r="AO1023" s="166"/>
      <c r="AP1023" s="166"/>
      <c r="AQ1023" s="166"/>
      <c r="AR1023" s="166"/>
      <c r="AS1023" s="166"/>
      <c r="AT1023" s="166"/>
      <c r="AU1023" s="166"/>
      <c r="AV1023" s="166"/>
      <c r="AW1023" s="166"/>
      <c r="AX1023" s="166"/>
      <c r="AY1023" s="166"/>
      <c r="AZ1023" s="166"/>
      <c r="BA1023" s="166"/>
      <c r="BB1023" s="166"/>
      <c r="BC1023" s="166"/>
      <c r="BD1023" s="166"/>
      <c r="BE1023" s="166"/>
      <c r="BF1023" s="166"/>
      <c r="BG1023" s="166"/>
      <c r="BH1023" s="166"/>
      <c r="BI1023" s="166"/>
      <c r="BJ1023" s="166"/>
      <c r="BK1023" s="166"/>
      <c r="BL1023" s="166"/>
      <c r="BM1023" s="166"/>
    </row>
    <row r="1024" ht="22.5" customHeight="1">
      <c r="A1024" s="45">
        <v>1023.0</v>
      </c>
      <c r="B1024" s="45" t="s">
        <v>237</v>
      </c>
      <c r="C1024" s="47" t="b">
        <v>1</v>
      </c>
      <c r="D1024" s="57"/>
      <c r="E1024" s="50" t="s">
        <v>10364</v>
      </c>
      <c r="F1024" s="50" t="s">
        <v>12601</v>
      </c>
      <c r="G1024" s="50" t="s">
        <v>1866</v>
      </c>
      <c r="H1024" s="51" t="s">
        <v>12695</v>
      </c>
      <c r="I1024" s="45" t="s">
        <v>16396</v>
      </c>
      <c r="K1024" s="61" t="s">
        <v>4941</v>
      </c>
      <c r="L1024" s="61" t="s">
        <v>4942</v>
      </c>
      <c r="S1024" s="55"/>
      <c r="T1024" s="57"/>
      <c r="U1024" s="55"/>
      <c r="V1024" s="55"/>
      <c r="W1024" s="61" t="s">
        <v>4943</v>
      </c>
      <c r="X1024" s="61" t="s">
        <v>4944</v>
      </c>
      <c r="Y1024" s="61" t="s">
        <v>4945</v>
      </c>
      <c r="Z1024" s="166"/>
      <c r="AA1024" s="166"/>
      <c r="AB1024" s="166"/>
      <c r="AC1024" s="166"/>
      <c r="AD1024" s="166"/>
      <c r="AE1024" s="166"/>
      <c r="AF1024" s="166"/>
      <c r="AG1024" s="166"/>
      <c r="AH1024" s="166"/>
      <c r="AI1024" s="166"/>
      <c r="AJ1024" s="166"/>
      <c r="AK1024" s="166"/>
      <c r="AL1024" s="166"/>
      <c r="AM1024" s="166"/>
      <c r="AN1024" s="166"/>
      <c r="AO1024" s="166"/>
      <c r="AP1024" s="166"/>
      <c r="AQ1024" s="166"/>
      <c r="AR1024" s="166"/>
      <c r="AS1024" s="166"/>
      <c r="AT1024" s="166"/>
      <c r="AU1024" s="166"/>
      <c r="AV1024" s="166"/>
      <c r="AW1024" s="166"/>
      <c r="AX1024" s="166"/>
      <c r="AY1024" s="166"/>
      <c r="AZ1024" s="166"/>
      <c r="BA1024" s="166"/>
      <c r="BB1024" s="166"/>
      <c r="BC1024" s="166"/>
      <c r="BD1024" s="166"/>
      <c r="BE1024" s="166"/>
      <c r="BF1024" s="166"/>
      <c r="BG1024" s="166"/>
      <c r="BH1024" s="166"/>
      <c r="BI1024" s="166"/>
      <c r="BJ1024" s="166"/>
      <c r="BK1024" s="166"/>
      <c r="BL1024" s="166"/>
      <c r="BM1024" s="166"/>
    </row>
    <row r="1025" ht="22.5" customHeight="1">
      <c r="A1025" s="45">
        <v>1024.0</v>
      </c>
      <c r="B1025" s="45" t="s">
        <v>237</v>
      </c>
      <c r="C1025" s="47" t="b">
        <v>1</v>
      </c>
      <c r="D1025" s="57"/>
      <c r="E1025" s="50" t="s">
        <v>10364</v>
      </c>
      <c r="F1025" s="50" t="s">
        <v>12601</v>
      </c>
      <c r="G1025" s="50" t="s">
        <v>294</v>
      </c>
      <c r="H1025" s="51" t="s">
        <v>12702</v>
      </c>
      <c r="I1025" s="45" t="s">
        <v>12703</v>
      </c>
      <c r="K1025" s="61" t="s">
        <v>4946</v>
      </c>
      <c r="L1025" s="61" t="s">
        <v>4947</v>
      </c>
      <c r="S1025" s="55"/>
      <c r="T1025" s="57"/>
      <c r="U1025" s="55"/>
      <c r="V1025" s="55"/>
      <c r="W1025" s="61" t="s">
        <v>4948</v>
      </c>
      <c r="X1025" s="61" t="s">
        <v>4949</v>
      </c>
      <c r="Y1025" s="61" t="s">
        <v>4950</v>
      </c>
      <c r="Z1025" s="166"/>
      <c r="AA1025" s="166"/>
      <c r="AB1025" s="166"/>
      <c r="AC1025" s="166"/>
      <c r="AD1025" s="166"/>
      <c r="AE1025" s="166"/>
      <c r="AF1025" s="166"/>
      <c r="AG1025" s="166"/>
      <c r="AH1025" s="166"/>
      <c r="AI1025" s="166"/>
      <c r="AJ1025" s="166"/>
      <c r="AK1025" s="166"/>
      <c r="AL1025" s="166"/>
      <c r="AM1025" s="166"/>
      <c r="AN1025" s="166"/>
      <c r="AO1025" s="166"/>
      <c r="AP1025" s="166"/>
      <c r="AQ1025" s="166"/>
      <c r="AR1025" s="166"/>
      <c r="AS1025" s="166"/>
      <c r="AT1025" s="166"/>
      <c r="AU1025" s="166"/>
      <c r="AV1025" s="166"/>
      <c r="AW1025" s="166"/>
      <c r="AX1025" s="166"/>
      <c r="AY1025" s="166"/>
      <c r="AZ1025" s="166"/>
      <c r="BA1025" s="166"/>
      <c r="BB1025" s="166"/>
      <c r="BC1025" s="166"/>
      <c r="BD1025" s="166"/>
      <c r="BE1025" s="166"/>
      <c r="BF1025" s="166"/>
      <c r="BG1025" s="166"/>
      <c r="BH1025" s="166"/>
      <c r="BI1025" s="166"/>
      <c r="BJ1025" s="166"/>
      <c r="BK1025" s="166"/>
      <c r="BL1025" s="166"/>
      <c r="BM1025" s="166"/>
    </row>
    <row r="1026" ht="22.5" customHeight="1">
      <c r="A1026" s="45">
        <v>1025.0</v>
      </c>
      <c r="B1026" s="45" t="s">
        <v>237</v>
      </c>
      <c r="C1026" s="47" t="b">
        <v>1</v>
      </c>
      <c r="D1026" s="57"/>
      <c r="E1026" s="50" t="s">
        <v>10364</v>
      </c>
      <c r="F1026" s="50" t="s">
        <v>12601</v>
      </c>
      <c r="G1026" s="50" t="s">
        <v>294</v>
      </c>
      <c r="H1026" s="51" t="s">
        <v>12709</v>
      </c>
      <c r="I1026" s="45" t="s">
        <v>16397</v>
      </c>
      <c r="K1026" s="61" t="s">
        <v>4953</v>
      </c>
      <c r="L1026" s="61" t="s">
        <v>4937</v>
      </c>
      <c r="S1026" s="55"/>
      <c r="T1026" s="57"/>
      <c r="U1026" s="55"/>
      <c r="V1026" s="55"/>
      <c r="W1026" s="61" t="s">
        <v>4954</v>
      </c>
      <c r="X1026" s="61" t="s">
        <v>4955</v>
      </c>
      <c r="Y1026" s="61" t="s">
        <v>4940</v>
      </c>
      <c r="Z1026" s="166"/>
      <c r="AA1026" s="166"/>
      <c r="AB1026" s="166"/>
      <c r="AC1026" s="166"/>
      <c r="AD1026" s="166"/>
      <c r="AE1026" s="166"/>
      <c r="AF1026" s="166"/>
      <c r="AG1026" s="166"/>
      <c r="AH1026" s="166"/>
      <c r="AI1026" s="166"/>
      <c r="AJ1026" s="166"/>
      <c r="AK1026" s="166"/>
      <c r="AL1026" s="166"/>
      <c r="AM1026" s="166"/>
      <c r="AN1026" s="166"/>
      <c r="AO1026" s="166"/>
      <c r="AP1026" s="166"/>
      <c r="AQ1026" s="166"/>
      <c r="AR1026" s="166"/>
      <c r="AS1026" s="166"/>
      <c r="AT1026" s="166"/>
      <c r="AU1026" s="166"/>
      <c r="AV1026" s="166"/>
      <c r="AW1026" s="166"/>
      <c r="AX1026" s="166"/>
      <c r="AY1026" s="166"/>
      <c r="AZ1026" s="166"/>
      <c r="BA1026" s="166"/>
      <c r="BB1026" s="166"/>
      <c r="BC1026" s="166"/>
      <c r="BD1026" s="166"/>
      <c r="BE1026" s="166"/>
      <c r="BF1026" s="166"/>
      <c r="BG1026" s="166"/>
      <c r="BH1026" s="166"/>
      <c r="BI1026" s="166"/>
      <c r="BJ1026" s="166"/>
      <c r="BK1026" s="166"/>
      <c r="BL1026" s="166"/>
      <c r="BM1026" s="166"/>
    </row>
    <row r="1027" ht="22.5" customHeight="1">
      <c r="A1027" s="45">
        <v>1026.0</v>
      </c>
      <c r="B1027" s="45" t="s">
        <v>237</v>
      </c>
      <c r="C1027" s="47" t="b">
        <v>1</v>
      </c>
      <c r="D1027" s="57"/>
      <c r="E1027" s="50" t="s">
        <v>10364</v>
      </c>
      <c r="F1027" s="50" t="s">
        <v>12601</v>
      </c>
      <c r="G1027" s="50" t="s">
        <v>294</v>
      </c>
      <c r="H1027" s="51" t="s">
        <v>12714</v>
      </c>
      <c r="I1027" s="45" t="s">
        <v>16398</v>
      </c>
      <c r="K1027" s="61" t="s">
        <v>4956</v>
      </c>
      <c r="L1027" s="61" t="s">
        <v>4957</v>
      </c>
      <c r="S1027" s="55"/>
      <c r="T1027" s="57"/>
      <c r="U1027" s="55"/>
      <c r="V1027" s="55"/>
      <c r="W1027" s="61" t="s">
        <v>4958</v>
      </c>
      <c r="X1027" s="61" t="s">
        <v>4959</v>
      </c>
      <c r="Y1027" s="145"/>
      <c r="Z1027" s="166"/>
      <c r="AA1027" s="166"/>
      <c r="AB1027" s="166"/>
      <c r="AC1027" s="166"/>
      <c r="AD1027" s="166"/>
      <c r="AE1027" s="166"/>
      <c r="AF1027" s="166"/>
      <c r="AG1027" s="166"/>
      <c r="AH1027" s="166"/>
      <c r="AI1027" s="166"/>
      <c r="AJ1027" s="166"/>
      <c r="AK1027" s="166"/>
      <c r="AL1027" s="166"/>
      <c r="AM1027" s="166"/>
      <c r="AN1027" s="166"/>
      <c r="AO1027" s="166"/>
      <c r="AP1027" s="166"/>
      <c r="AQ1027" s="166"/>
      <c r="AR1027" s="166"/>
      <c r="AS1027" s="166"/>
      <c r="AT1027" s="166"/>
      <c r="AU1027" s="166"/>
      <c r="AV1027" s="166"/>
      <c r="AW1027" s="166"/>
      <c r="AX1027" s="166"/>
      <c r="AY1027" s="166"/>
      <c r="AZ1027" s="166"/>
      <c r="BA1027" s="166"/>
      <c r="BB1027" s="166"/>
      <c r="BC1027" s="166"/>
      <c r="BD1027" s="166"/>
      <c r="BE1027" s="166"/>
      <c r="BF1027" s="166"/>
      <c r="BG1027" s="166"/>
      <c r="BH1027" s="166"/>
      <c r="BI1027" s="166"/>
      <c r="BJ1027" s="166"/>
      <c r="BK1027" s="166"/>
      <c r="BL1027" s="166"/>
      <c r="BM1027" s="166"/>
    </row>
    <row r="1028" ht="22.5" customHeight="1">
      <c r="A1028" s="45">
        <v>1027.0</v>
      </c>
      <c r="B1028" s="45" t="s">
        <v>237</v>
      </c>
      <c r="C1028" s="47" t="b">
        <v>1</v>
      </c>
      <c r="D1028" s="57"/>
      <c r="E1028" s="50" t="s">
        <v>10364</v>
      </c>
      <c r="F1028" s="50" t="s">
        <v>12601</v>
      </c>
      <c r="G1028" s="50" t="s">
        <v>294</v>
      </c>
      <c r="H1028" s="51" t="s">
        <v>12720</v>
      </c>
      <c r="I1028" s="45" t="s">
        <v>12721</v>
      </c>
      <c r="K1028" s="61" t="s">
        <v>4960</v>
      </c>
      <c r="L1028" s="61" t="s">
        <v>4961</v>
      </c>
      <c r="S1028" s="55"/>
      <c r="T1028" s="57"/>
      <c r="U1028" s="55"/>
      <c r="V1028" s="55"/>
      <c r="W1028" s="61" t="s">
        <v>4962</v>
      </c>
      <c r="X1028" s="61" t="s">
        <v>4963</v>
      </c>
      <c r="Y1028" s="61" t="s">
        <v>4964</v>
      </c>
      <c r="Z1028" s="166"/>
      <c r="AA1028" s="166"/>
      <c r="AB1028" s="166"/>
      <c r="AC1028" s="166"/>
      <c r="AD1028" s="166"/>
      <c r="AE1028" s="166"/>
      <c r="AF1028" s="166"/>
      <c r="AG1028" s="166"/>
      <c r="AH1028" s="166"/>
      <c r="AI1028" s="166"/>
      <c r="AJ1028" s="166"/>
      <c r="AK1028" s="166"/>
      <c r="AL1028" s="166"/>
      <c r="AM1028" s="166"/>
      <c r="AN1028" s="166"/>
      <c r="AO1028" s="166"/>
      <c r="AP1028" s="166"/>
      <c r="AQ1028" s="166"/>
      <c r="AR1028" s="166"/>
      <c r="AS1028" s="166"/>
      <c r="AT1028" s="166"/>
      <c r="AU1028" s="166"/>
      <c r="AV1028" s="166"/>
      <c r="AW1028" s="166"/>
      <c r="AX1028" s="166"/>
      <c r="AY1028" s="166"/>
      <c r="AZ1028" s="166"/>
      <c r="BA1028" s="166"/>
      <c r="BB1028" s="166"/>
      <c r="BC1028" s="166"/>
      <c r="BD1028" s="166"/>
      <c r="BE1028" s="166"/>
      <c r="BF1028" s="166"/>
      <c r="BG1028" s="166"/>
      <c r="BH1028" s="166"/>
      <c r="BI1028" s="166"/>
      <c r="BJ1028" s="166"/>
      <c r="BK1028" s="166"/>
      <c r="BL1028" s="166"/>
      <c r="BM1028" s="166"/>
    </row>
    <row r="1029" ht="22.5" customHeight="1">
      <c r="A1029" s="45">
        <v>1028.0</v>
      </c>
      <c r="B1029" s="45" t="s">
        <v>237</v>
      </c>
      <c r="C1029" s="47" t="b">
        <v>1</v>
      </c>
      <c r="D1029" s="57"/>
      <c r="E1029" s="50" t="s">
        <v>10364</v>
      </c>
      <c r="F1029" s="50" t="s">
        <v>12601</v>
      </c>
      <c r="G1029" s="50" t="s">
        <v>294</v>
      </c>
      <c r="H1029" s="51" t="s">
        <v>12727</v>
      </c>
      <c r="I1029" s="45" t="s">
        <v>16399</v>
      </c>
      <c r="K1029" s="61" t="s">
        <v>4965</v>
      </c>
      <c r="L1029" s="61" t="s">
        <v>4966</v>
      </c>
      <c r="S1029" s="55"/>
      <c r="T1029" s="57"/>
      <c r="U1029" s="55"/>
      <c r="V1029" s="55"/>
      <c r="W1029" s="61" t="s">
        <v>4967</v>
      </c>
      <c r="X1029" s="61" t="s">
        <v>4968</v>
      </c>
      <c r="Y1029" s="61" t="s">
        <v>4969</v>
      </c>
      <c r="Z1029" s="166"/>
      <c r="AA1029" s="166"/>
      <c r="AB1029" s="166"/>
      <c r="AC1029" s="166"/>
      <c r="AD1029" s="166"/>
      <c r="AE1029" s="166"/>
      <c r="AF1029" s="166"/>
      <c r="AG1029" s="166"/>
      <c r="AH1029" s="166"/>
      <c r="AI1029" s="166"/>
      <c r="AJ1029" s="166"/>
      <c r="AK1029" s="166"/>
      <c r="AL1029" s="166"/>
      <c r="AM1029" s="166"/>
      <c r="AN1029" s="166"/>
      <c r="AO1029" s="166"/>
      <c r="AP1029" s="166"/>
      <c r="AQ1029" s="166"/>
      <c r="AR1029" s="166"/>
      <c r="AS1029" s="166"/>
      <c r="AT1029" s="166"/>
      <c r="AU1029" s="166"/>
      <c r="AV1029" s="166"/>
      <c r="AW1029" s="166"/>
      <c r="AX1029" s="166"/>
      <c r="AY1029" s="166"/>
      <c r="AZ1029" s="166"/>
      <c r="BA1029" s="166"/>
      <c r="BB1029" s="166"/>
      <c r="BC1029" s="166"/>
      <c r="BD1029" s="166"/>
      <c r="BE1029" s="166"/>
      <c r="BF1029" s="166"/>
      <c r="BG1029" s="166"/>
      <c r="BH1029" s="166"/>
      <c r="BI1029" s="166"/>
      <c r="BJ1029" s="166"/>
      <c r="BK1029" s="166"/>
      <c r="BL1029" s="166"/>
      <c r="BM1029" s="166"/>
    </row>
    <row r="1030" ht="22.5" customHeight="1">
      <c r="A1030" s="45">
        <v>1029.0</v>
      </c>
      <c r="B1030" s="45" t="s">
        <v>237</v>
      </c>
      <c r="C1030" s="47" t="b">
        <v>1</v>
      </c>
      <c r="D1030" s="57"/>
      <c r="E1030" s="50" t="s">
        <v>10364</v>
      </c>
      <c r="F1030" s="50" t="s">
        <v>12601</v>
      </c>
      <c r="G1030" s="50" t="s">
        <v>294</v>
      </c>
      <c r="H1030" s="51" t="s">
        <v>12734</v>
      </c>
      <c r="I1030" s="45" t="s">
        <v>16400</v>
      </c>
      <c r="K1030" s="61" t="s">
        <v>4970</v>
      </c>
      <c r="L1030" s="61" t="s">
        <v>4971</v>
      </c>
      <c r="S1030" s="55"/>
      <c r="T1030" s="57"/>
      <c r="U1030" s="55"/>
      <c r="V1030" s="55"/>
      <c r="W1030" s="61" t="s">
        <v>4972</v>
      </c>
      <c r="X1030" s="61" t="s">
        <v>4973</v>
      </c>
      <c r="Y1030" s="61" t="s">
        <v>4974</v>
      </c>
      <c r="Z1030" s="166"/>
      <c r="AA1030" s="166"/>
      <c r="AB1030" s="166"/>
      <c r="AC1030" s="166"/>
      <c r="AD1030" s="166"/>
      <c r="AE1030" s="166"/>
      <c r="AF1030" s="166"/>
      <c r="AG1030" s="166"/>
      <c r="AH1030" s="166"/>
      <c r="AI1030" s="166"/>
      <c r="AJ1030" s="166"/>
      <c r="AK1030" s="166"/>
      <c r="AL1030" s="166"/>
      <c r="AM1030" s="166"/>
      <c r="AN1030" s="166"/>
      <c r="AO1030" s="166"/>
      <c r="AP1030" s="166"/>
      <c r="AQ1030" s="166"/>
      <c r="AR1030" s="166"/>
      <c r="AS1030" s="166"/>
      <c r="AT1030" s="166"/>
      <c r="AU1030" s="166"/>
      <c r="AV1030" s="166"/>
      <c r="AW1030" s="166"/>
      <c r="AX1030" s="166"/>
      <c r="AY1030" s="166"/>
      <c r="AZ1030" s="166"/>
      <c r="BA1030" s="166"/>
      <c r="BB1030" s="166"/>
      <c r="BC1030" s="166"/>
      <c r="BD1030" s="166"/>
      <c r="BE1030" s="166"/>
      <c r="BF1030" s="166"/>
      <c r="BG1030" s="166"/>
      <c r="BH1030" s="166"/>
      <c r="BI1030" s="166"/>
      <c r="BJ1030" s="166"/>
      <c r="BK1030" s="166"/>
      <c r="BL1030" s="166"/>
      <c r="BM1030" s="166"/>
    </row>
    <row r="1031" ht="22.5" customHeight="1">
      <c r="A1031" s="45">
        <v>1030.0</v>
      </c>
      <c r="B1031" s="45" t="s">
        <v>237</v>
      </c>
      <c r="C1031" s="47" t="b">
        <v>1</v>
      </c>
      <c r="D1031" s="57"/>
      <c r="E1031" s="50" t="s">
        <v>10364</v>
      </c>
      <c r="F1031" s="50" t="s">
        <v>12601</v>
      </c>
      <c r="G1031" s="50" t="s">
        <v>294</v>
      </c>
      <c r="H1031" s="51" t="s">
        <v>12741</v>
      </c>
      <c r="I1031" s="45" t="s">
        <v>16398</v>
      </c>
      <c r="K1031" s="61" t="s">
        <v>4975</v>
      </c>
      <c r="L1031" s="61" t="s">
        <v>4976</v>
      </c>
      <c r="S1031" s="55"/>
      <c r="T1031" s="57"/>
      <c r="U1031" s="55"/>
      <c r="V1031" s="55"/>
      <c r="W1031" s="61" t="s">
        <v>4977</v>
      </c>
      <c r="X1031" s="61" t="s">
        <v>4978</v>
      </c>
      <c r="Y1031" s="153"/>
      <c r="Z1031" s="166"/>
      <c r="AA1031" s="166"/>
      <c r="AB1031" s="166"/>
      <c r="AC1031" s="166"/>
      <c r="AD1031" s="166"/>
      <c r="AE1031" s="166"/>
      <c r="AF1031" s="166"/>
      <c r="AG1031" s="166"/>
      <c r="AH1031" s="166"/>
      <c r="AI1031" s="166"/>
      <c r="AJ1031" s="166"/>
      <c r="AK1031" s="166"/>
      <c r="AL1031" s="166"/>
      <c r="AM1031" s="166"/>
      <c r="AN1031" s="166"/>
      <c r="AO1031" s="166"/>
      <c r="AP1031" s="166"/>
      <c r="AQ1031" s="166"/>
      <c r="AR1031" s="166"/>
      <c r="AS1031" s="166"/>
      <c r="AT1031" s="166"/>
      <c r="AU1031" s="166"/>
      <c r="AV1031" s="166"/>
      <c r="AW1031" s="166"/>
      <c r="AX1031" s="166"/>
      <c r="AY1031" s="166"/>
      <c r="AZ1031" s="166"/>
      <c r="BA1031" s="166"/>
      <c r="BB1031" s="166"/>
      <c r="BC1031" s="166"/>
      <c r="BD1031" s="166"/>
      <c r="BE1031" s="166"/>
      <c r="BF1031" s="166"/>
      <c r="BG1031" s="166"/>
      <c r="BH1031" s="166"/>
      <c r="BI1031" s="166"/>
      <c r="BJ1031" s="166"/>
      <c r="BK1031" s="166"/>
      <c r="BL1031" s="166"/>
      <c r="BM1031" s="166"/>
    </row>
    <row r="1032" ht="22.5" customHeight="1">
      <c r="A1032" s="45">
        <v>1031.0</v>
      </c>
      <c r="B1032" s="45" t="s">
        <v>237</v>
      </c>
      <c r="C1032" s="47" t="b">
        <v>1</v>
      </c>
      <c r="D1032" s="57"/>
      <c r="E1032" s="50" t="s">
        <v>10364</v>
      </c>
      <c r="F1032" s="50" t="s">
        <v>12601</v>
      </c>
      <c r="G1032" s="50" t="s">
        <v>294</v>
      </c>
      <c r="H1032" s="51" t="s">
        <v>12746</v>
      </c>
      <c r="I1032" s="45" t="s">
        <v>16401</v>
      </c>
      <c r="K1032" s="61" t="s">
        <v>4979</v>
      </c>
      <c r="L1032" s="61" t="s">
        <v>4980</v>
      </c>
      <c r="S1032" s="55"/>
      <c r="T1032" s="57"/>
      <c r="U1032" s="55"/>
      <c r="V1032" s="55"/>
      <c r="W1032" s="61" t="s">
        <v>4981</v>
      </c>
      <c r="X1032" s="61" t="s">
        <v>4982</v>
      </c>
      <c r="Y1032" s="145"/>
      <c r="Z1032" s="166"/>
      <c r="AA1032" s="166"/>
      <c r="AB1032" s="166"/>
      <c r="AC1032" s="166"/>
      <c r="AD1032" s="166"/>
      <c r="AE1032" s="166"/>
      <c r="AF1032" s="166"/>
      <c r="AG1032" s="166"/>
      <c r="AH1032" s="166"/>
      <c r="AI1032" s="166"/>
      <c r="AJ1032" s="166"/>
      <c r="AK1032" s="166"/>
      <c r="AL1032" s="166"/>
      <c r="AM1032" s="166"/>
      <c r="AN1032" s="166"/>
      <c r="AO1032" s="166"/>
      <c r="AP1032" s="166"/>
      <c r="AQ1032" s="166"/>
      <c r="AR1032" s="166"/>
      <c r="AS1032" s="166"/>
      <c r="AT1032" s="166"/>
      <c r="AU1032" s="166"/>
      <c r="AV1032" s="166"/>
      <c r="AW1032" s="166"/>
      <c r="AX1032" s="166"/>
      <c r="AY1032" s="166"/>
      <c r="AZ1032" s="166"/>
      <c r="BA1032" s="166"/>
      <c r="BB1032" s="166"/>
      <c r="BC1032" s="166"/>
      <c r="BD1032" s="166"/>
      <c r="BE1032" s="166"/>
      <c r="BF1032" s="166"/>
      <c r="BG1032" s="166"/>
      <c r="BH1032" s="166"/>
      <c r="BI1032" s="166"/>
      <c r="BJ1032" s="166"/>
      <c r="BK1032" s="166"/>
      <c r="BL1032" s="166"/>
      <c r="BM1032" s="166"/>
    </row>
    <row r="1033" ht="22.5" customHeight="1">
      <c r="A1033" s="45">
        <v>1032.0</v>
      </c>
      <c r="B1033" s="45" t="s">
        <v>237</v>
      </c>
      <c r="C1033" s="47" t="b">
        <v>1</v>
      </c>
      <c r="D1033" s="57"/>
      <c r="E1033" s="50" t="s">
        <v>10364</v>
      </c>
      <c r="F1033" s="50" t="s">
        <v>12601</v>
      </c>
      <c r="G1033" s="50" t="s">
        <v>294</v>
      </c>
      <c r="H1033" s="51" t="s">
        <v>12752</v>
      </c>
      <c r="I1033" s="45" t="s">
        <v>16400</v>
      </c>
      <c r="K1033" s="61" t="s">
        <v>4983</v>
      </c>
      <c r="L1033" s="61" t="s">
        <v>4984</v>
      </c>
      <c r="S1033" s="55"/>
      <c r="T1033" s="57"/>
      <c r="U1033" s="55"/>
      <c r="V1033" s="55"/>
      <c r="W1033" s="61" t="s">
        <v>4985</v>
      </c>
      <c r="X1033" s="61" t="s">
        <v>4986</v>
      </c>
      <c r="Y1033" s="61" t="s">
        <v>4987</v>
      </c>
      <c r="Z1033" s="166"/>
      <c r="AA1033" s="166"/>
      <c r="AB1033" s="166"/>
      <c r="AC1033" s="166"/>
      <c r="AD1033" s="166"/>
      <c r="AE1033" s="166"/>
      <c r="AF1033" s="166"/>
      <c r="AG1033" s="166"/>
      <c r="AH1033" s="166"/>
      <c r="AI1033" s="166"/>
      <c r="AJ1033" s="166"/>
      <c r="AK1033" s="166"/>
      <c r="AL1033" s="166"/>
      <c r="AM1033" s="166"/>
      <c r="AN1033" s="166"/>
      <c r="AO1033" s="166"/>
      <c r="AP1033" s="166"/>
      <c r="AQ1033" s="166"/>
      <c r="AR1033" s="166"/>
      <c r="AS1033" s="166"/>
      <c r="AT1033" s="166"/>
      <c r="AU1033" s="166"/>
      <c r="AV1033" s="166"/>
      <c r="AW1033" s="166"/>
      <c r="AX1033" s="166"/>
      <c r="AY1033" s="166"/>
      <c r="AZ1033" s="166"/>
      <c r="BA1033" s="166"/>
      <c r="BB1033" s="166"/>
      <c r="BC1033" s="166"/>
      <c r="BD1033" s="166"/>
      <c r="BE1033" s="166"/>
      <c r="BF1033" s="166"/>
      <c r="BG1033" s="166"/>
      <c r="BH1033" s="166"/>
      <c r="BI1033" s="166"/>
      <c r="BJ1033" s="166"/>
      <c r="BK1033" s="166"/>
      <c r="BL1033" s="166"/>
      <c r="BM1033" s="166"/>
    </row>
    <row r="1034" ht="22.5" customHeight="1">
      <c r="A1034" s="45">
        <v>1033.0</v>
      </c>
      <c r="B1034" s="45" t="s">
        <v>237</v>
      </c>
      <c r="C1034" s="47" t="b">
        <v>1</v>
      </c>
      <c r="D1034" s="57"/>
      <c r="E1034" s="50" t="s">
        <v>10364</v>
      </c>
      <c r="F1034" s="50" t="s">
        <v>12601</v>
      </c>
      <c r="G1034" s="50" t="s">
        <v>294</v>
      </c>
      <c r="H1034" s="51" t="s">
        <v>12754</v>
      </c>
      <c r="I1034" s="45" t="s">
        <v>16402</v>
      </c>
      <c r="K1034" s="61" t="s">
        <v>4988</v>
      </c>
      <c r="L1034" s="61" t="s">
        <v>4989</v>
      </c>
      <c r="S1034" s="55"/>
      <c r="T1034" s="57"/>
      <c r="U1034" s="55"/>
      <c r="V1034" s="55"/>
      <c r="W1034" s="61" t="s">
        <v>4990</v>
      </c>
      <c r="X1034" s="61" t="s">
        <v>4991</v>
      </c>
      <c r="Y1034" s="61" t="s">
        <v>4992</v>
      </c>
      <c r="Z1034" s="166"/>
      <c r="AA1034" s="166"/>
      <c r="AB1034" s="166"/>
      <c r="AC1034" s="166"/>
      <c r="AD1034" s="166"/>
      <c r="AE1034" s="166"/>
      <c r="AF1034" s="166"/>
      <c r="AG1034" s="166"/>
      <c r="AH1034" s="166"/>
      <c r="AI1034" s="166"/>
      <c r="AJ1034" s="166"/>
      <c r="AK1034" s="166"/>
      <c r="AL1034" s="166"/>
      <c r="AM1034" s="166"/>
      <c r="AN1034" s="166"/>
      <c r="AO1034" s="166"/>
      <c r="AP1034" s="166"/>
      <c r="AQ1034" s="166"/>
      <c r="AR1034" s="166"/>
      <c r="AS1034" s="166"/>
      <c r="AT1034" s="166"/>
      <c r="AU1034" s="166"/>
      <c r="AV1034" s="166"/>
      <c r="AW1034" s="166"/>
      <c r="AX1034" s="166"/>
      <c r="AY1034" s="166"/>
      <c r="AZ1034" s="166"/>
      <c r="BA1034" s="166"/>
      <c r="BB1034" s="166"/>
      <c r="BC1034" s="166"/>
      <c r="BD1034" s="166"/>
      <c r="BE1034" s="166"/>
      <c r="BF1034" s="166"/>
      <c r="BG1034" s="166"/>
      <c r="BH1034" s="166"/>
      <c r="BI1034" s="166"/>
      <c r="BJ1034" s="166"/>
      <c r="BK1034" s="166"/>
      <c r="BL1034" s="166"/>
      <c r="BM1034" s="166"/>
    </row>
    <row r="1035" ht="22.5" customHeight="1">
      <c r="A1035" s="45">
        <v>1034.0</v>
      </c>
      <c r="B1035" s="45" t="s">
        <v>237</v>
      </c>
      <c r="C1035" s="47" t="b">
        <v>1</v>
      </c>
      <c r="D1035" s="57"/>
      <c r="E1035" s="50" t="s">
        <v>10364</v>
      </c>
      <c r="F1035" s="50" t="s">
        <v>12601</v>
      </c>
      <c r="G1035" s="50" t="s">
        <v>489</v>
      </c>
      <c r="H1035" s="51" t="s">
        <v>12760</v>
      </c>
      <c r="I1035" s="45" t="s">
        <v>16403</v>
      </c>
      <c r="K1035" s="61" t="s">
        <v>4993</v>
      </c>
      <c r="L1035" s="61" t="s">
        <v>4994</v>
      </c>
      <c r="S1035" s="55"/>
      <c r="T1035" s="57"/>
      <c r="U1035" s="55"/>
      <c r="V1035" s="55"/>
      <c r="W1035" s="61" t="s">
        <v>4995</v>
      </c>
      <c r="X1035" s="61" t="s">
        <v>4996</v>
      </c>
      <c r="Y1035" s="61" t="s">
        <v>4997</v>
      </c>
      <c r="Z1035" s="166"/>
      <c r="AA1035" s="166"/>
      <c r="AB1035" s="166"/>
      <c r="AC1035" s="166"/>
      <c r="AD1035" s="166"/>
      <c r="AE1035" s="166"/>
      <c r="AF1035" s="166"/>
      <c r="AG1035" s="166"/>
      <c r="AH1035" s="166"/>
      <c r="AI1035" s="166"/>
      <c r="AJ1035" s="166"/>
      <c r="AK1035" s="166"/>
      <c r="AL1035" s="166"/>
      <c r="AM1035" s="166"/>
      <c r="AN1035" s="166"/>
      <c r="AO1035" s="166"/>
      <c r="AP1035" s="166"/>
      <c r="AQ1035" s="166"/>
      <c r="AR1035" s="166"/>
      <c r="AS1035" s="166"/>
      <c r="AT1035" s="166"/>
      <c r="AU1035" s="166"/>
      <c r="AV1035" s="166"/>
      <c r="AW1035" s="166"/>
      <c r="AX1035" s="166"/>
      <c r="AY1035" s="166"/>
      <c r="AZ1035" s="166"/>
      <c r="BA1035" s="166"/>
      <c r="BB1035" s="166"/>
      <c r="BC1035" s="166"/>
      <c r="BD1035" s="166"/>
      <c r="BE1035" s="166"/>
      <c r="BF1035" s="166"/>
      <c r="BG1035" s="166"/>
      <c r="BH1035" s="166"/>
      <c r="BI1035" s="166"/>
      <c r="BJ1035" s="166"/>
      <c r="BK1035" s="166"/>
      <c r="BL1035" s="166"/>
      <c r="BM1035" s="166"/>
    </row>
    <row r="1036" ht="22.5" customHeight="1">
      <c r="A1036" s="45">
        <v>1035.0</v>
      </c>
      <c r="B1036" s="45" t="s">
        <v>237</v>
      </c>
      <c r="C1036" s="47" t="b">
        <v>1</v>
      </c>
      <c r="D1036" s="57"/>
      <c r="E1036" s="50" t="s">
        <v>10364</v>
      </c>
      <c r="F1036" s="50" t="s">
        <v>12601</v>
      </c>
      <c r="G1036" s="50" t="s">
        <v>489</v>
      </c>
      <c r="H1036" s="51" t="s">
        <v>12767</v>
      </c>
      <c r="I1036" s="45" t="s">
        <v>16404</v>
      </c>
      <c r="K1036" s="61" t="s">
        <v>4998</v>
      </c>
      <c r="L1036" s="61" t="s">
        <v>4999</v>
      </c>
      <c r="S1036" s="55"/>
      <c r="T1036" s="57"/>
      <c r="U1036" s="55"/>
      <c r="V1036" s="55"/>
      <c r="W1036" s="61" t="s">
        <v>5000</v>
      </c>
      <c r="X1036" s="61" t="s">
        <v>5001</v>
      </c>
      <c r="Y1036" s="61" t="s">
        <v>5002</v>
      </c>
      <c r="Z1036" s="166"/>
      <c r="AA1036" s="166"/>
      <c r="AB1036" s="166"/>
      <c r="AC1036" s="166"/>
      <c r="AD1036" s="166"/>
      <c r="AE1036" s="166"/>
      <c r="AF1036" s="166"/>
      <c r="AG1036" s="166"/>
      <c r="AH1036" s="166"/>
      <c r="AI1036" s="166"/>
      <c r="AJ1036" s="166"/>
      <c r="AK1036" s="166"/>
      <c r="AL1036" s="166"/>
      <c r="AM1036" s="166"/>
      <c r="AN1036" s="166"/>
      <c r="AO1036" s="166"/>
      <c r="AP1036" s="166"/>
      <c r="AQ1036" s="166"/>
      <c r="AR1036" s="166"/>
      <c r="AS1036" s="166"/>
      <c r="AT1036" s="166"/>
      <c r="AU1036" s="166"/>
      <c r="AV1036" s="166"/>
      <c r="AW1036" s="166"/>
      <c r="AX1036" s="166"/>
      <c r="AY1036" s="166"/>
      <c r="AZ1036" s="166"/>
      <c r="BA1036" s="166"/>
      <c r="BB1036" s="166"/>
      <c r="BC1036" s="166"/>
      <c r="BD1036" s="166"/>
      <c r="BE1036" s="166"/>
      <c r="BF1036" s="166"/>
      <c r="BG1036" s="166"/>
      <c r="BH1036" s="166"/>
      <c r="BI1036" s="166"/>
      <c r="BJ1036" s="166"/>
      <c r="BK1036" s="166"/>
      <c r="BL1036" s="166"/>
      <c r="BM1036" s="166"/>
    </row>
    <row r="1037" ht="22.5" customHeight="1">
      <c r="A1037" s="45">
        <v>1036.0</v>
      </c>
      <c r="B1037" s="45" t="s">
        <v>237</v>
      </c>
      <c r="C1037" s="47" t="b">
        <v>1</v>
      </c>
      <c r="D1037" s="57"/>
      <c r="E1037" s="50" t="s">
        <v>10364</v>
      </c>
      <c r="F1037" s="50" t="s">
        <v>12601</v>
      </c>
      <c r="G1037" s="50" t="s">
        <v>489</v>
      </c>
      <c r="H1037" s="51" t="s">
        <v>12774</v>
      </c>
      <c r="I1037" s="45" t="s">
        <v>12775</v>
      </c>
      <c r="K1037" s="61" t="s">
        <v>5003</v>
      </c>
      <c r="L1037" s="61" t="s">
        <v>5004</v>
      </c>
      <c r="S1037" s="55"/>
      <c r="T1037" s="57"/>
      <c r="U1037" s="55"/>
      <c r="V1037" s="55"/>
      <c r="W1037" s="61" t="s">
        <v>5005</v>
      </c>
      <c r="X1037" s="61" t="s">
        <v>5007</v>
      </c>
      <c r="Y1037" s="145"/>
      <c r="Z1037" s="166"/>
      <c r="AA1037" s="166"/>
      <c r="AB1037" s="166"/>
      <c r="AC1037" s="166"/>
      <c r="AD1037" s="166"/>
      <c r="AE1037" s="166"/>
      <c r="AF1037" s="166"/>
      <c r="AG1037" s="166"/>
      <c r="AH1037" s="166"/>
      <c r="AI1037" s="166"/>
      <c r="AJ1037" s="166"/>
      <c r="AK1037" s="166"/>
      <c r="AL1037" s="166"/>
      <c r="AM1037" s="166"/>
      <c r="AN1037" s="166"/>
      <c r="AO1037" s="166"/>
      <c r="AP1037" s="166"/>
      <c r="AQ1037" s="166"/>
      <c r="AR1037" s="166"/>
      <c r="AS1037" s="166"/>
      <c r="AT1037" s="166"/>
      <c r="AU1037" s="166"/>
      <c r="AV1037" s="166"/>
      <c r="AW1037" s="166"/>
      <c r="AX1037" s="166"/>
      <c r="AY1037" s="166"/>
      <c r="AZ1037" s="166"/>
      <c r="BA1037" s="166"/>
      <c r="BB1037" s="166"/>
      <c r="BC1037" s="166"/>
      <c r="BD1037" s="166"/>
      <c r="BE1037" s="166"/>
      <c r="BF1037" s="166"/>
      <c r="BG1037" s="166"/>
      <c r="BH1037" s="166"/>
      <c r="BI1037" s="166"/>
      <c r="BJ1037" s="166"/>
      <c r="BK1037" s="166"/>
      <c r="BL1037" s="166"/>
      <c r="BM1037" s="166"/>
    </row>
    <row r="1038" ht="22.5" customHeight="1">
      <c r="A1038" s="45">
        <v>1037.0</v>
      </c>
      <c r="B1038" s="45" t="s">
        <v>237</v>
      </c>
      <c r="C1038" s="47" t="b">
        <v>1</v>
      </c>
      <c r="D1038" s="57"/>
      <c r="E1038" s="50" t="s">
        <v>10364</v>
      </c>
      <c r="F1038" s="50" t="s">
        <v>12601</v>
      </c>
      <c r="G1038" s="50" t="s">
        <v>489</v>
      </c>
      <c r="H1038" s="51" t="s">
        <v>12780</v>
      </c>
      <c r="I1038" s="45" t="s">
        <v>16405</v>
      </c>
      <c r="K1038" s="61" t="s">
        <v>4993</v>
      </c>
      <c r="L1038" s="61" t="s">
        <v>5009</v>
      </c>
      <c r="S1038" s="55"/>
      <c r="T1038" s="57"/>
      <c r="U1038" s="55"/>
      <c r="V1038" s="55"/>
      <c r="W1038" s="61" t="s">
        <v>5010</v>
      </c>
      <c r="X1038" s="61" t="s">
        <v>5011</v>
      </c>
      <c r="Y1038" s="145"/>
      <c r="Z1038" s="166"/>
      <c r="AA1038" s="166"/>
      <c r="AB1038" s="166"/>
      <c r="AC1038" s="166"/>
      <c r="AD1038" s="166"/>
      <c r="AE1038" s="166"/>
      <c r="AF1038" s="166"/>
      <c r="AG1038" s="166"/>
      <c r="AH1038" s="166"/>
      <c r="AI1038" s="166"/>
      <c r="AJ1038" s="166"/>
      <c r="AK1038" s="166"/>
      <c r="AL1038" s="166"/>
      <c r="AM1038" s="166"/>
      <c r="AN1038" s="166"/>
      <c r="AO1038" s="166"/>
      <c r="AP1038" s="166"/>
      <c r="AQ1038" s="166"/>
      <c r="AR1038" s="166"/>
      <c r="AS1038" s="166"/>
      <c r="AT1038" s="166"/>
      <c r="AU1038" s="166"/>
      <c r="AV1038" s="166"/>
      <c r="AW1038" s="166"/>
      <c r="AX1038" s="166"/>
      <c r="AY1038" s="166"/>
      <c r="AZ1038" s="166"/>
      <c r="BA1038" s="166"/>
      <c r="BB1038" s="166"/>
      <c r="BC1038" s="166"/>
      <c r="BD1038" s="166"/>
      <c r="BE1038" s="166"/>
      <c r="BF1038" s="166"/>
      <c r="BG1038" s="166"/>
      <c r="BH1038" s="166"/>
      <c r="BI1038" s="166"/>
      <c r="BJ1038" s="166"/>
      <c r="BK1038" s="166"/>
      <c r="BL1038" s="166"/>
      <c r="BM1038" s="166"/>
    </row>
    <row r="1039" ht="22.5" customHeight="1">
      <c r="A1039" s="45">
        <v>1038.0</v>
      </c>
      <c r="B1039" s="45" t="s">
        <v>237</v>
      </c>
      <c r="C1039" s="47" t="b">
        <v>1</v>
      </c>
      <c r="D1039" s="57"/>
      <c r="E1039" s="50" t="s">
        <v>10364</v>
      </c>
      <c r="F1039" s="50" t="s">
        <v>12601</v>
      </c>
      <c r="G1039" s="50" t="s">
        <v>556</v>
      </c>
      <c r="H1039" s="51" t="s">
        <v>12786</v>
      </c>
      <c r="I1039" s="45" t="s">
        <v>16406</v>
      </c>
      <c r="K1039" s="61" t="s">
        <v>5012</v>
      </c>
      <c r="L1039" s="61" t="s">
        <v>5013</v>
      </c>
      <c r="S1039" s="55"/>
      <c r="T1039" s="57"/>
      <c r="U1039" s="55"/>
      <c r="V1039" s="55"/>
      <c r="W1039" s="61" t="s">
        <v>5014</v>
      </c>
      <c r="X1039" s="61" t="s">
        <v>5015</v>
      </c>
      <c r="Y1039" s="61" t="s">
        <v>5016</v>
      </c>
      <c r="Z1039" s="166"/>
      <c r="AA1039" s="166"/>
      <c r="AB1039" s="166"/>
      <c r="AC1039" s="166"/>
      <c r="AD1039" s="166"/>
      <c r="AE1039" s="166"/>
      <c r="AF1039" s="166"/>
      <c r="AG1039" s="166"/>
      <c r="AH1039" s="166"/>
      <c r="AI1039" s="166"/>
      <c r="AJ1039" s="166"/>
      <c r="AK1039" s="166"/>
      <c r="AL1039" s="166"/>
      <c r="AM1039" s="166"/>
      <c r="AN1039" s="166"/>
      <c r="AO1039" s="166"/>
      <c r="AP1039" s="166"/>
      <c r="AQ1039" s="166"/>
      <c r="AR1039" s="166"/>
      <c r="AS1039" s="166"/>
      <c r="AT1039" s="166"/>
      <c r="AU1039" s="166"/>
      <c r="AV1039" s="166"/>
      <c r="AW1039" s="166"/>
      <c r="AX1039" s="166"/>
      <c r="AY1039" s="166"/>
      <c r="AZ1039" s="166"/>
      <c r="BA1039" s="166"/>
      <c r="BB1039" s="166"/>
      <c r="BC1039" s="166"/>
      <c r="BD1039" s="166"/>
      <c r="BE1039" s="166"/>
      <c r="BF1039" s="166"/>
      <c r="BG1039" s="166"/>
      <c r="BH1039" s="166"/>
      <c r="BI1039" s="166"/>
      <c r="BJ1039" s="166"/>
      <c r="BK1039" s="166"/>
      <c r="BL1039" s="166"/>
      <c r="BM1039" s="166"/>
    </row>
    <row r="1040" ht="22.5" customHeight="1">
      <c r="A1040" s="45">
        <v>1039.0</v>
      </c>
      <c r="B1040" s="45" t="s">
        <v>237</v>
      </c>
      <c r="C1040" s="47" t="b">
        <v>1</v>
      </c>
      <c r="D1040" s="57"/>
      <c r="E1040" s="50" t="s">
        <v>10364</v>
      </c>
      <c r="F1040" s="50" t="s">
        <v>12601</v>
      </c>
      <c r="G1040" s="50" t="s">
        <v>1446</v>
      </c>
      <c r="H1040" s="51" t="s">
        <v>12793</v>
      </c>
      <c r="I1040" s="45" t="s">
        <v>12794</v>
      </c>
      <c r="K1040" s="61" t="s">
        <v>5017</v>
      </c>
      <c r="L1040" s="61" t="s">
        <v>5018</v>
      </c>
      <c r="S1040" s="55"/>
      <c r="T1040" s="57"/>
      <c r="U1040" s="55"/>
      <c r="V1040" s="55"/>
      <c r="W1040" s="61" t="s">
        <v>5019</v>
      </c>
      <c r="X1040" s="61" t="s">
        <v>5020</v>
      </c>
      <c r="Y1040" s="61" t="s">
        <v>5021</v>
      </c>
      <c r="Z1040" s="166"/>
      <c r="AA1040" s="166"/>
      <c r="AB1040" s="166"/>
      <c r="AC1040" s="166"/>
      <c r="AD1040" s="166"/>
      <c r="AE1040" s="166"/>
      <c r="AF1040" s="166"/>
      <c r="AG1040" s="166"/>
      <c r="AH1040" s="166"/>
      <c r="AI1040" s="166"/>
      <c r="AJ1040" s="166"/>
      <c r="AK1040" s="166"/>
      <c r="AL1040" s="166"/>
      <c r="AM1040" s="166"/>
      <c r="AN1040" s="166"/>
      <c r="AO1040" s="166"/>
      <c r="AP1040" s="166"/>
      <c r="AQ1040" s="166"/>
      <c r="AR1040" s="166"/>
      <c r="AS1040" s="166"/>
      <c r="AT1040" s="166"/>
      <c r="AU1040" s="166"/>
      <c r="AV1040" s="166"/>
      <c r="AW1040" s="166"/>
      <c r="AX1040" s="166"/>
      <c r="AY1040" s="166"/>
      <c r="AZ1040" s="166"/>
      <c r="BA1040" s="166"/>
      <c r="BB1040" s="166"/>
      <c r="BC1040" s="166"/>
      <c r="BD1040" s="166"/>
      <c r="BE1040" s="166"/>
      <c r="BF1040" s="166"/>
      <c r="BG1040" s="166"/>
      <c r="BH1040" s="166"/>
      <c r="BI1040" s="166"/>
      <c r="BJ1040" s="166"/>
      <c r="BK1040" s="166"/>
      <c r="BL1040" s="166"/>
      <c r="BM1040" s="166"/>
    </row>
    <row r="1041" ht="22.5" customHeight="1">
      <c r="A1041" s="45">
        <v>1040.0</v>
      </c>
      <c r="B1041" s="45" t="s">
        <v>237</v>
      </c>
      <c r="C1041" s="47" t="b">
        <v>1</v>
      </c>
      <c r="D1041" s="57"/>
      <c r="E1041" s="50" t="s">
        <v>10364</v>
      </c>
      <c r="F1041" s="50" t="s">
        <v>12601</v>
      </c>
      <c r="G1041" s="50" t="s">
        <v>1446</v>
      </c>
      <c r="H1041" s="51" t="s">
        <v>12800</v>
      </c>
      <c r="I1041" s="45" t="s">
        <v>16407</v>
      </c>
      <c r="K1041" s="61" t="s">
        <v>5022</v>
      </c>
      <c r="L1041" s="61" t="s">
        <v>5023</v>
      </c>
      <c r="S1041" s="55"/>
      <c r="T1041" s="57"/>
      <c r="U1041" s="55"/>
      <c r="V1041" s="55"/>
      <c r="W1041" s="61" t="s">
        <v>5024</v>
      </c>
      <c r="X1041" s="61" t="s">
        <v>5025</v>
      </c>
      <c r="Y1041" s="61" t="s">
        <v>5026</v>
      </c>
      <c r="Z1041" s="166"/>
      <c r="AA1041" s="166"/>
      <c r="AB1041" s="166"/>
      <c r="AC1041" s="166"/>
      <c r="AD1041" s="166"/>
      <c r="AE1041" s="166"/>
      <c r="AF1041" s="166"/>
      <c r="AG1041" s="166"/>
      <c r="AH1041" s="166"/>
      <c r="AI1041" s="166"/>
      <c r="AJ1041" s="166"/>
      <c r="AK1041" s="166"/>
      <c r="AL1041" s="166"/>
      <c r="AM1041" s="166"/>
      <c r="AN1041" s="166"/>
      <c r="AO1041" s="166"/>
      <c r="AP1041" s="166"/>
      <c r="AQ1041" s="166"/>
      <c r="AR1041" s="166"/>
      <c r="AS1041" s="166"/>
      <c r="AT1041" s="166"/>
      <c r="AU1041" s="166"/>
      <c r="AV1041" s="166"/>
      <c r="AW1041" s="166"/>
      <c r="AX1041" s="166"/>
      <c r="AY1041" s="166"/>
      <c r="AZ1041" s="166"/>
      <c r="BA1041" s="166"/>
      <c r="BB1041" s="166"/>
      <c r="BC1041" s="166"/>
      <c r="BD1041" s="166"/>
      <c r="BE1041" s="166"/>
      <c r="BF1041" s="166"/>
      <c r="BG1041" s="166"/>
      <c r="BH1041" s="166"/>
      <c r="BI1041" s="166"/>
      <c r="BJ1041" s="166"/>
      <c r="BK1041" s="166"/>
      <c r="BL1041" s="166"/>
      <c r="BM1041" s="166"/>
    </row>
    <row r="1042" ht="22.5" customHeight="1">
      <c r="A1042" s="45">
        <v>1041.0</v>
      </c>
      <c r="B1042" s="45" t="s">
        <v>237</v>
      </c>
      <c r="C1042" s="47" t="b">
        <v>1</v>
      </c>
      <c r="D1042" s="57"/>
      <c r="E1042" s="50" t="s">
        <v>10364</v>
      </c>
      <c r="F1042" s="50" t="s">
        <v>12601</v>
      </c>
      <c r="G1042" s="50" t="s">
        <v>1446</v>
      </c>
      <c r="H1042" s="51" t="s">
        <v>12806</v>
      </c>
      <c r="I1042" s="45" t="s">
        <v>16236</v>
      </c>
      <c r="K1042" s="61" t="s">
        <v>5027</v>
      </c>
      <c r="L1042" s="61" t="s">
        <v>5028</v>
      </c>
      <c r="S1042" s="55"/>
      <c r="T1042" s="57"/>
      <c r="U1042" s="55"/>
      <c r="V1042" s="55"/>
      <c r="W1042" s="61" t="s">
        <v>5029</v>
      </c>
      <c r="X1042" s="61" t="s">
        <v>5030</v>
      </c>
      <c r="Y1042" s="61" t="s">
        <v>5031</v>
      </c>
      <c r="Z1042" s="166"/>
      <c r="AA1042" s="166"/>
      <c r="AB1042" s="166"/>
      <c r="AC1042" s="166"/>
      <c r="AD1042" s="166"/>
      <c r="AE1042" s="166"/>
      <c r="AF1042" s="166"/>
      <c r="AG1042" s="166"/>
      <c r="AH1042" s="166"/>
      <c r="AI1042" s="166"/>
      <c r="AJ1042" s="166"/>
      <c r="AK1042" s="166"/>
      <c r="AL1042" s="166"/>
      <c r="AM1042" s="166"/>
      <c r="AN1042" s="166"/>
      <c r="AO1042" s="166"/>
      <c r="AP1042" s="166"/>
      <c r="AQ1042" s="166"/>
      <c r="AR1042" s="166"/>
      <c r="AS1042" s="166"/>
      <c r="AT1042" s="166"/>
      <c r="AU1042" s="166"/>
      <c r="AV1042" s="166"/>
      <c r="AW1042" s="166"/>
      <c r="AX1042" s="166"/>
      <c r="AY1042" s="166"/>
      <c r="AZ1042" s="166"/>
      <c r="BA1042" s="166"/>
      <c r="BB1042" s="166"/>
      <c r="BC1042" s="166"/>
      <c r="BD1042" s="166"/>
      <c r="BE1042" s="166"/>
      <c r="BF1042" s="166"/>
      <c r="BG1042" s="166"/>
      <c r="BH1042" s="166"/>
      <c r="BI1042" s="166"/>
      <c r="BJ1042" s="166"/>
      <c r="BK1042" s="166"/>
      <c r="BL1042" s="166"/>
      <c r="BM1042" s="166"/>
    </row>
    <row r="1043" ht="22.5" customHeight="1">
      <c r="A1043" s="45">
        <v>1042.0</v>
      </c>
      <c r="B1043" s="45" t="s">
        <v>237</v>
      </c>
      <c r="C1043" s="47" t="b">
        <v>1</v>
      </c>
      <c r="D1043" s="57"/>
      <c r="E1043" s="50" t="s">
        <v>10364</v>
      </c>
      <c r="F1043" s="50" t="s">
        <v>12812</v>
      </c>
      <c r="G1043" s="50" t="s">
        <v>1772</v>
      </c>
      <c r="H1043" s="51" t="s">
        <v>12813</v>
      </c>
      <c r="I1043" s="45" t="s">
        <v>12814</v>
      </c>
      <c r="K1043" s="61" t="s">
        <v>5032</v>
      </c>
      <c r="L1043" s="61" t="s">
        <v>5033</v>
      </c>
      <c r="S1043" s="55"/>
      <c r="T1043" s="57"/>
      <c r="U1043" s="55"/>
      <c r="V1043" s="55"/>
      <c r="W1043" s="61" t="s">
        <v>5034</v>
      </c>
      <c r="X1043" s="61" t="s">
        <v>5035</v>
      </c>
      <c r="Y1043" s="61" t="s">
        <v>5036</v>
      </c>
      <c r="Z1043" s="166"/>
      <c r="AA1043" s="166"/>
      <c r="AB1043" s="166"/>
      <c r="AC1043" s="166"/>
      <c r="AD1043" s="166"/>
      <c r="AE1043" s="166"/>
      <c r="AF1043" s="166"/>
      <c r="AG1043" s="166"/>
      <c r="AH1043" s="166"/>
      <c r="AI1043" s="166"/>
      <c r="AJ1043" s="166"/>
      <c r="AK1043" s="166"/>
      <c r="AL1043" s="166"/>
      <c r="AM1043" s="166"/>
      <c r="AN1043" s="166"/>
      <c r="AO1043" s="166"/>
      <c r="AP1043" s="166"/>
      <c r="AQ1043" s="166"/>
      <c r="AR1043" s="166"/>
      <c r="AS1043" s="166"/>
      <c r="AT1043" s="166"/>
      <c r="AU1043" s="166"/>
      <c r="AV1043" s="166"/>
      <c r="AW1043" s="166"/>
      <c r="AX1043" s="166"/>
      <c r="AY1043" s="166"/>
      <c r="AZ1043" s="166"/>
      <c r="BA1043" s="166"/>
      <c r="BB1043" s="166"/>
      <c r="BC1043" s="166"/>
      <c r="BD1043" s="166"/>
      <c r="BE1043" s="166"/>
      <c r="BF1043" s="166"/>
      <c r="BG1043" s="166"/>
      <c r="BH1043" s="166"/>
      <c r="BI1043" s="166"/>
      <c r="BJ1043" s="166"/>
      <c r="BK1043" s="166"/>
      <c r="BL1043" s="166"/>
      <c r="BM1043" s="166"/>
    </row>
    <row r="1044" ht="22.5" customHeight="1">
      <c r="A1044" s="45">
        <v>1043.0</v>
      </c>
      <c r="B1044" s="45" t="s">
        <v>237</v>
      </c>
      <c r="C1044" s="47" t="b">
        <v>1</v>
      </c>
      <c r="D1044" s="57"/>
      <c r="E1044" s="50" t="s">
        <v>10364</v>
      </c>
      <c r="F1044" s="50" t="s">
        <v>12812</v>
      </c>
      <c r="G1044" s="50" t="s">
        <v>294</v>
      </c>
      <c r="H1044" s="51" t="s">
        <v>12820</v>
      </c>
      <c r="I1044" s="45" t="s">
        <v>16408</v>
      </c>
      <c r="K1044" s="61" t="s">
        <v>5037</v>
      </c>
      <c r="L1044" s="61" t="s">
        <v>5038</v>
      </c>
      <c r="S1044" s="55"/>
      <c r="T1044" s="57"/>
      <c r="U1044" s="55"/>
      <c r="V1044" s="55"/>
      <c r="W1044" s="61" t="s">
        <v>5039</v>
      </c>
      <c r="X1044" s="61" t="s">
        <v>5040</v>
      </c>
      <c r="Y1044" s="61" t="s">
        <v>5041</v>
      </c>
      <c r="Z1044" s="166"/>
      <c r="AA1044" s="166"/>
      <c r="AB1044" s="166"/>
      <c r="AC1044" s="166"/>
      <c r="AD1044" s="166"/>
      <c r="AE1044" s="166"/>
      <c r="AF1044" s="166"/>
      <c r="AG1044" s="166"/>
      <c r="AH1044" s="166"/>
      <c r="AI1044" s="166"/>
      <c r="AJ1044" s="166"/>
      <c r="AK1044" s="166"/>
      <c r="AL1044" s="166"/>
      <c r="AM1044" s="166"/>
      <c r="AN1044" s="166"/>
      <c r="AO1044" s="166"/>
      <c r="AP1044" s="166"/>
      <c r="AQ1044" s="166"/>
      <c r="AR1044" s="166"/>
      <c r="AS1044" s="166"/>
      <c r="AT1044" s="166"/>
      <c r="AU1044" s="166"/>
      <c r="AV1044" s="166"/>
      <c r="AW1044" s="166"/>
      <c r="AX1044" s="166"/>
      <c r="AY1044" s="166"/>
      <c r="AZ1044" s="166"/>
      <c r="BA1044" s="166"/>
      <c r="BB1044" s="166"/>
      <c r="BC1044" s="166"/>
      <c r="BD1044" s="166"/>
      <c r="BE1044" s="166"/>
      <c r="BF1044" s="166"/>
      <c r="BG1044" s="166"/>
      <c r="BH1044" s="166"/>
      <c r="BI1044" s="166"/>
      <c r="BJ1044" s="166"/>
      <c r="BK1044" s="166"/>
      <c r="BL1044" s="166"/>
      <c r="BM1044" s="166"/>
    </row>
    <row r="1045" ht="22.5" customHeight="1">
      <c r="A1045" s="45">
        <v>1044.0</v>
      </c>
      <c r="B1045" s="45" t="s">
        <v>237</v>
      </c>
      <c r="C1045" s="47" t="b">
        <v>1</v>
      </c>
      <c r="D1045" s="57"/>
      <c r="E1045" s="50" t="s">
        <v>10364</v>
      </c>
      <c r="F1045" s="50" t="s">
        <v>12812</v>
      </c>
      <c r="G1045" s="50" t="s">
        <v>6144</v>
      </c>
      <c r="H1045" s="51" t="s">
        <v>12827</v>
      </c>
      <c r="I1045" s="45" t="s">
        <v>16409</v>
      </c>
      <c r="K1045" s="61" t="s">
        <v>5042</v>
      </c>
      <c r="L1045" s="61" t="s">
        <v>5043</v>
      </c>
      <c r="S1045" s="55"/>
      <c r="T1045" s="57"/>
      <c r="U1045" s="55"/>
      <c r="V1045" s="55"/>
      <c r="W1045" s="61" t="s">
        <v>5044</v>
      </c>
      <c r="X1045" s="61" t="s">
        <v>5045</v>
      </c>
      <c r="Y1045" s="61" t="s">
        <v>5046</v>
      </c>
      <c r="Z1045" s="166"/>
      <c r="AA1045" s="166"/>
      <c r="AB1045" s="166"/>
      <c r="AC1045" s="166"/>
      <c r="AD1045" s="166"/>
      <c r="AE1045" s="166"/>
      <c r="AF1045" s="166"/>
      <c r="AG1045" s="166"/>
      <c r="AH1045" s="166"/>
      <c r="AI1045" s="166"/>
      <c r="AJ1045" s="166"/>
      <c r="AK1045" s="166"/>
      <c r="AL1045" s="166"/>
      <c r="AM1045" s="166"/>
      <c r="AN1045" s="166"/>
      <c r="AO1045" s="166"/>
      <c r="AP1045" s="166"/>
      <c r="AQ1045" s="166"/>
      <c r="AR1045" s="166"/>
      <c r="AS1045" s="166"/>
      <c r="AT1045" s="166"/>
      <c r="AU1045" s="166"/>
      <c r="AV1045" s="166"/>
      <c r="AW1045" s="166"/>
      <c r="AX1045" s="166"/>
      <c r="AY1045" s="166"/>
      <c r="AZ1045" s="166"/>
      <c r="BA1045" s="166"/>
      <c r="BB1045" s="166"/>
      <c r="BC1045" s="166"/>
      <c r="BD1045" s="166"/>
      <c r="BE1045" s="166"/>
      <c r="BF1045" s="166"/>
      <c r="BG1045" s="166"/>
      <c r="BH1045" s="166"/>
      <c r="BI1045" s="166"/>
      <c r="BJ1045" s="166"/>
      <c r="BK1045" s="166"/>
      <c r="BL1045" s="166"/>
      <c r="BM1045" s="166"/>
    </row>
    <row r="1046" ht="22.5" customHeight="1">
      <c r="A1046" s="45">
        <v>1045.0</v>
      </c>
      <c r="B1046" s="45" t="s">
        <v>237</v>
      </c>
      <c r="C1046" s="47" t="b">
        <v>1</v>
      </c>
      <c r="D1046" s="57"/>
      <c r="E1046" s="50" t="s">
        <v>10364</v>
      </c>
      <c r="F1046" s="50" t="s">
        <v>12812</v>
      </c>
      <c r="G1046" s="50" t="s">
        <v>6144</v>
      </c>
      <c r="H1046" s="51" t="s">
        <v>12833</v>
      </c>
      <c r="I1046" s="45" t="s">
        <v>12834</v>
      </c>
      <c r="K1046" s="61" t="s">
        <v>5047</v>
      </c>
      <c r="L1046" s="61" t="s">
        <v>5048</v>
      </c>
      <c r="S1046" s="55"/>
      <c r="T1046" s="57"/>
      <c r="U1046" s="55"/>
      <c r="V1046" s="55"/>
      <c r="W1046" s="61" t="s">
        <v>5049</v>
      </c>
      <c r="X1046" s="61" t="s">
        <v>5050</v>
      </c>
      <c r="Y1046" s="61" t="s">
        <v>5051</v>
      </c>
      <c r="Z1046" s="166"/>
      <c r="AA1046" s="166"/>
      <c r="AB1046" s="166"/>
      <c r="AC1046" s="166"/>
      <c r="AD1046" s="166"/>
      <c r="AE1046" s="166"/>
      <c r="AF1046" s="166"/>
      <c r="AG1046" s="166"/>
      <c r="AH1046" s="166"/>
      <c r="AI1046" s="166"/>
      <c r="AJ1046" s="166"/>
      <c r="AK1046" s="166"/>
      <c r="AL1046" s="166"/>
      <c r="AM1046" s="166"/>
      <c r="AN1046" s="166"/>
      <c r="AO1046" s="166"/>
      <c r="AP1046" s="166"/>
      <c r="AQ1046" s="166"/>
      <c r="AR1046" s="166"/>
      <c r="AS1046" s="166"/>
      <c r="AT1046" s="166"/>
      <c r="AU1046" s="166"/>
      <c r="AV1046" s="166"/>
      <c r="AW1046" s="166"/>
      <c r="AX1046" s="166"/>
      <c r="AY1046" s="166"/>
      <c r="AZ1046" s="166"/>
      <c r="BA1046" s="166"/>
      <c r="BB1046" s="166"/>
      <c r="BC1046" s="166"/>
      <c r="BD1046" s="166"/>
      <c r="BE1046" s="166"/>
      <c r="BF1046" s="166"/>
      <c r="BG1046" s="166"/>
      <c r="BH1046" s="166"/>
      <c r="BI1046" s="166"/>
      <c r="BJ1046" s="166"/>
      <c r="BK1046" s="166"/>
      <c r="BL1046" s="166"/>
      <c r="BM1046" s="166"/>
    </row>
    <row r="1047" ht="22.5" customHeight="1">
      <c r="A1047" s="45">
        <v>1046.0</v>
      </c>
      <c r="B1047" s="45" t="s">
        <v>237</v>
      </c>
      <c r="C1047" s="47" t="b">
        <v>1</v>
      </c>
      <c r="D1047" s="57"/>
      <c r="E1047" s="50" t="s">
        <v>10364</v>
      </c>
      <c r="F1047" s="50" t="s">
        <v>12812</v>
      </c>
      <c r="G1047" s="50" t="s">
        <v>489</v>
      </c>
      <c r="H1047" s="51" t="s">
        <v>12840</v>
      </c>
      <c r="I1047" s="45" t="s">
        <v>16410</v>
      </c>
      <c r="K1047" s="61" t="s">
        <v>5052</v>
      </c>
      <c r="L1047" s="61" t="s">
        <v>5053</v>
      </c>
      <c r="S1047" s="55"/>
      <c r="T1047" s="57"/>
      <c r="U1047" s="55"/>
      <c r="V1047" s="55"/>
      <c r="W1047" s="61" t="s">
        <v>5054</v>
      </c>
      <c r="X1047" s="61" t="s">
        <v>5055</v>
      </c>
      <c r="Y1047" s="61" t="s">
        <v>5056</v>
      </c>
      <c r="Z1047" s="166"/>
      <c r="AA1047" s="166"/>
      <c r="AB1047" s="166"/>
      <c r="AC1047" s="166"/>
      <c r="AD1047" s="166"/>
      <c r="AE1047" s="166"/>
      <c r="AF1047" s="166"/>
      <c r="AG1047" s="166"/>
      <c r="AH1047" s="166"/>
      <c r="AI1047" s="166"/>
      <c r="AJ1047" s="166"/>
      <c r="AK1047" s="166"/>
      <c r="AL1047" s="166"/>
      <c r="AM1047" s="166"/>
      <c r="AN1047" s="166"/>
      <c r="AO1047" s="166"/>
      <c r="AP1047" s="166"/>
      <c r="AQ1047" s="166"/>
      <c r="AR1047" s="166"/>
      <c r="AS1047" s="166"/>
      <c r="AT1047" s="166"/>
      <c r="AU1047" s="166"/>
      <c r="AV1047" s="166"/>
      <c r="AW1047" s="166"/>
      <c r="AX1047" s="166"/>
      <c r="AY1047" s="166"/>
      <c r="AZ1047" s="166"/>
      <c r="BA1047" s="166"/>
      <c r="BB1047" s="166"/>
      <c r="BC1047" s="166"/>
      <c r="BD1047" s="166"/>
      <c r="BE1047" s="166"/>
      <c r="BF1047" s="166"/>
      <c r="BG1047" s="166"/>
      <c r="BH1047" s="166"/>
      <c r="BI1047" s="166"/>
      <c r="BJ1047" s="166"/>
      <c r="BK1047" s="166"/>
      <c r="BL1047" s="166"/>
      <c r="BM1047" s="166"/>
    </row>
    <row r="1048" ht="22.5" customHeight="1">
      <c r="A1048" s="45">
        <v>1047.0</v>
      </c>
      <c r="B1048" s="45" t="s">
        <v>237</v>
      </c>
      <c r="C1048" s="47" t="b">
        <v>1</v>
      </c>
      <c r="D1048" s="57"/>
      <c r="E1048" s="50" t="s">
        <v>10364</v>
      </c>
      <c r="F1048" s="50" t="s">
        <v>12812</v>
      </c>
      <c r="G1048" s="50" t="s">
        <v>489</v>
      </c>
      <c r="H1048" s="51" t="s">
        <v>12847</v>
      </c>
      <c r="I1048" s="45" t="s">
        <v>16411</v>
      </c>
      <c r="K1048" s="61" t="s">
        <v>5057</v>
      </c>
      <c r="L1048" s="61" t="s">
        <v>5058</v>
      </c>
      <c r="S1048" s="55"/>
      <c r="T1048" s="57"/>
      <c r="U1048" s="55"/>
      <c r="V1048" s="55"/>
      <c r="W1048" s="61" t="s">
        <v>5059</v>
      </c>
      <c r="X1048" s="61" t="s">
        <v>5060</v>
      </c>
      <c r="Y1048" s="61" t="s">
        <v>5061</v>
      </c>
      <c r="Z1048" s="166"/>
      <c r="AA1048" s="166"/>
      <c r="AB1048" s="166"/>
      <c r="AC1048" s="166"/>
      <c r="AD1048" s="166"/>
      <c r="AE1048" s="166"/>
      <c r="AF1048" s="166"/>
      <c r="AG1048" s="166"/>
      <c r="AH1048" s="166"/>
      <c r="AI1048" s="166"/>
      <c r="AJ1048" s="166"/>
      <c r="AK1048" s="166"/>
      <c r="AL1048" s="166"/>
      <c r="AM1048" s="166"/>
      <c r="AN1048" s="166"/>
      <c r="AO1048" s="166"/>
      <c r="AP1048" s="166"/>
      <c r="AQ1048" s="166"/>
      <c r="AR1048" s="166"/>
      <c r="AS1048" s="166"/>
      <c r="AT1048" s="166"/>
      <c r="AU1048" s="166"/>
      <c r="AV1048" s="166"/>
      <c r="AW1048" s="166"/>
      <c r="AX1048" s="166"/>
      <c r="AY1048" s="166"/>
      <c r="AZ1048" s="166"/>
      <c r="BA1048" s="166"/>
      <c r="BB1048" s="166"/>
      <c r="BC1048" s="166"/>
      <c r="BD1048" s="166"/>
      <c r="BE1048" s="166"/>
      <c r="BF1048" s="166"/>
      <c r="BG1048" s="166"/>
      <c r="BH1048" s="166"/>
      <c r="BI1048" s="166"/>
      <c r="BJ1048" s="166"/>
      <c r="BK1048" s="166"/>
      <c r="BL1048" s="166"/>
      <c r="BM1048" s="166"/>
    </row>
    <row r="1049" ht="22.5" customHeight="1">
      <c r="A1049" s="45">
        <v>1048.0</v>
      </c>
      <c r="B1049" s="45" t="s">
        <v>237</v>
      </c>
      <c r="C1049" s="47" t="b">
        <v>1</v>
      </c>
      <c r="D1049" s="57"/>
      <c r="E1049" s="50" t="s">
        <v>10364</v>
      </c>
      <c r="F1049" s="50" t="s">
        <v>12812</v>
      </c>
      <c r="G1049" s="50" t="s">
        <v>489</v>
      </c>
      <c r="H1049" s="51" t="s">
        <v>12854</v>
      </c>
      <c r="I1049" s="45" t="s">
        <v>12855</v>
      </c>
      <c r="K1049" s="61" t="s">
        <v>5062</v>
      </c>
      <c r="L1049" s="61" t="s">
        <v>5063</v>
      </c>
      <c r="S1049" s="55"/>
      <c r="T1049" s="57"/>
      <c r="U1049" s="55"/>
      <c r="V1049" s="55"/>
      <c r="W1049" s="61" t="s">
        <v>5064</v>
      </c>
      <c r="X1049" s="61" t="s">
        <v>5065</v>
      </c>
      <c r="Y1049" s="61" t="s">
        <v>5066</v>
      </c>
      <c r="Z1049" s="166"/>
      <c r="AA1049" s="166"/>
      <c r="AB1049" s="166"/>
      <c r="AC1049" s="166"/>
      <c r="AD1049" s="166"/>
      <c r="AE1049" s="166"/>
      <c r="AF1049" s="166"/>
      <c r="AG1049" s="166"/>
      <c r="AH1049" s="166"/>
      <c r="AI1049" s="166"/>
      <c r="AJ1049" s="166"/>
      <c r="AK1049" s="166"/>
      <c r="AL1049" s="166"/>
      <c r="AM1049" s="166"/>
      <c r="AN1049" s="166"/>
      <c r="AO1049" s="166"/>
      <c r="AP1049" s="166"/>
      <c r="AQ1049" s="166"/>
      <c r="AR1049" s="166"/>
      <c r="AS1049" s="166"/>
      <c r="AT1049" s="166"/>
      <c r="AU1049" s="166"/>
      <c r="AV1049" s="166"/>
      <c r="AW1049" s="166"/>
      <c r="AX1049" s="166"/>
      <c r="AY1049" s="166"/>
      <c r="AZ1049" s="166"/>
      <c r="BA1049" s="166"/>
      <c r="BB1049" s="166"/>
      <c r="BC1049" s="166"/>
      <c r="BD1049" s="166"/>
      <c r="BE1049" s="166"/>
      <c r="BF1049" s="166"/>
      <c r="BG1049" s="166"/>
      <c r="BH1049" s="166"/>
      <c r="BI1049" s="166"/>
      <c r="BJ1049" s="166"/>
      <c r="BK1049" s="166"/>
      <c r="BL1049" s="166"/>
      <c r="BM1049" s="166"/>
    </row>
    <row r="1050" ht="22.5" customHeight="1">
      <c r="A1050" s="45">
        <v>1049.0</v>
      </c>
      <c r="B1050" s="45" t="s">
        <v>237</v>
      </c>
      <c r="C1050" s="47" t="b">
        <v>1</v>
      </c>
      <c r="D1050" s="57"/>
      <c r="E1050" s="50" t="s">
        <v>10364</v>
      </c>
      <c r="F1050" s="50" t="s">
        <v>12812</v>
      </c>
      <c r="G1050" s="50" t="s">
        <v>489</v>
      </c>
      <c r="H1050" s="51" t="s">
        <v>12861</v>
      </c>
      <c r="I1050" s="45" t="s">
        <v>16410</v>
      </c>
      <c r="K1050" s="61" t="s">
        <v>5067</v>
      </c>
      <c r="L1050" s="61" t="s">
        <v>5069</v>
      </c>
      <c r="S1050" s="55"/>
      <c r="T1050" s="57"/>
      <c r="U1050" s="55"/>
      <c r="V1050" s="55"/>
      <c r="W1050" s="61" t="s">
        <v>5070</v>
      </c>
      <c r="X1050" s="61" t="s">
        <v>5072</v>
      </c>
      <c r="Y1050" s="61" t="s">
        <v>5073</v>
      </c>
      <c r="Z1050" s="166"/>
      <c r="AA1050" s="166"/>
      <c r="AB1050" s="166"/>
      <c r="AC1050" s="166"/>
      <c r="AD1050" s="166"/>
      <c r="AE1050" s="166"/>
      <c r="AF1050" s="166"/>
      <c r="AG1050" s="166"/>
      <c r="AH1050" s="166"/>
      <c r="AI1050" s="166"/>
      <c r="AJ1050" s="166"/>
      <c r="AK1050" s="166"/>
      <c r="AL1050" s="166"/>
      <c r="AM1050" s="166"/>
      <c r="AN1050" s="166"/>
      <c r="AO1050" s="166"/>
      <c r="AP1050" s="166"/>
      <c r="AQ1050" s="166"/>
      <c r="AR1050" s="166"/>
      <c r="AS1050" s="166"/>
      <c r="AT1050" s="166"/>
      <c r="AU1050" s="166"/>
      <c r="AV1050" s="166"/>
      <c r="AW1050" s="166"/>
      <c r="AX1050" s="166"/>
      <c r="AY1050" s="166"/>
      <c r="AZ1050" s="166"/>
      <c r="BA1050" s="166"/>
      <c r="BB1050" s="166"/>
      <c r="BC1050" s="166"/>
      <c r="BD1050" s="166"/>
      <c r="BE1050" s="166"/>
      <c r="BF1050" s="166"/>
      <c r="BG1050" s="166"/>
      <c r="BH1050" s="166"/>
      <c r="BI1050" s="166"/>
      <c r="BJ1050" s="166"/>
      <c r="BK1050" s="166"/>
      <c r="BL1050" s="166"/>
      <c r="BM1050" s="166"/>
    </row>
    <row r="1051" ht="22.5" customHeight="1">
      <c r="A1051" s="45">
        <v>1050.0</v>
      </c>
      <c r="B1051" s="45" t="s">
        <v>237</v>
      </c>
      <c r="C1051" s="47" t="b">
        <v>1</v>
      </c>
      <c r="D1051" s="57"/>
      <c r="E1051" s="50" t="s">
        <v>10364</v>
      </c>
      <c r="F1051" s="50" t="s">
        <v>12812</v>
      </c>
      <c r="G1051" s="50" t="s">
        <v>489</v>
      </c>
      <c r="H1051" s="51" t="s">
        <v>12865</v>
      </c>
      <c r="I1051" s="45" t="s">
        <v>16412</v>
      </c>
      <c r="K1051" s="61" t="s">
        <v>5074</v>
      </c>
      <c r="L1051" s="61" t="s">
        <v>5075</v>
      </c>
      <c r="S1051" s="55"/>
      <c r="T1051" s="57"/>
      <c r="U1051" s="55"/>
      <c r="V1051" s="55"/>
      <c r="W1051" s="61" t="s">
        <v>5076</v>
      </c>
      <c r="X1051" s="61" t="s">
        <v>5077</v>
      </c>
      <c r="Y1051" s="61" t="s">
        <v>5078</v>
      </c>
      <c r="Z1051" s="166"/>
      <c r="AA1051" s="166"/>
      <c r="AB1051" s="166"/>
      <c r="AC1051" s="166"/>
      <c r="AD1051" s="166"/>
      <c r="AE1051" s="166"/>
      <c r="AF1051" s="166"/>
      <c r="AG1051" s="166"/>
      <c r="AH1051" s="166"/>
      <c r="AI1051" s="166"/>
      <c r="AJ1051" s="166"/>
      <c r="AK1051" s="166"/>
      <c r="AL1051" s="166"/>
      <c r="AM1051" s="166"/>
      <c r="AN1051" s="166"/>
      <c r="AO1051" s="166"/>
      <c r="AP1051" s="166"/>
      <c r="AQ1051" s="166"/>
      <c r="AR1051" s="166"/>
      <c r="AS1051" s="166"/>
      <c r="AT1051" s="166"/>
      <c r="AU1051" s="166"/>
      <c r="AV1051" s="166"/>
      <c r="AW1051" s="166"/>
      <c r="AX1051" s="166"/>
      <c r="AY1051" s="166"/>
      <c r="AZ1051" s="166"/>
      <c r="BA1051" s="166"/>
      <c r="BB1051" s="166"/>
      <c r="BC1051" s="166"/>
      <c r="BD1051" s="166"/>
      <c r="BE1051" s="166"/>
      <c r="BF1051" s="166"/>
      <c r="BG1051" s="166"/>
      <c r="BH1051" s="166"/>
      <c r="BI1051" s="166"/>
      <c r="BJ1051" s="166"/>
      <c r="BK1051" s="166"/>
      <c r="BL1051" s="166"/>
      <c r="BM1051" s="166"/>
    </row>
    <row r="1052" ht="22.5" customHeight="1">
      <c r="A1052" s="45">
        <v>1051.0</v>
      </c>
      <c r="B1052" s="45" t="s">
        <v>237</v>
      </c>
      <c r="C1052" s="47" t="b">
        <v>1</v>
      </c>
      <c r="D1052" s="57"/>
      <c r="E1052" s="50" t="s">
        <v>10364</v>
      </c>
      <c r="F1052" s="50" t="s">
        <v>12812</v>
      </c>
      <c r="G1052" s="50" t="s">
        <v>489</v>
      </c>
      <c r="H1052" s="51" t="s">
        <v>12872</v>
      </c>
      <c r="I1052" s="45" t="s">
        <v>12873</v>
      </c>
      <c r="K1052" s="61" t="s">
        <v>5052</v>
      </c>
      <c r="L1052" s="61" t="s">
        <v>5079</v>
      </c>
      <c r="S1052" s="55"/>
      <c r="T1052" s="57"/>
      <c r="U1052" s="55"/>
      <c r="V1052" s="55"/>
      <c r="W1052" s="61" t="s">
        <v>5080</v>
      </c>
      <c r="X1052" s="61" t="s">
        <v>5081</v>
      </c>
      <c r="Y1052" s="61" t="s">
        <v>5082</v>
      </c>
      <c r="Z1052" s="166"/>
      <c r="AA1052" s="166"/>
      <c r="AB1052" s="166"/>
      <c r="AC1052" s="166"/>
      <c r="AD1052" s="166"/>
      <c r="AE1052" s="166"/>
      <c r="AF1052" s="166"/>
      <c r="AG1052" s="166"/>
      <c r="AH1052" s="166"/>
      <c r="AI1052" s="166"/>
      <c r="AJ1052" s="166"/>
      <c r="AK1052" s="166"/>
      <c r="AL1052" s="166"/>
      <c r="AM1052" s="166"/>
      <c r="AN1052" s="166"/>
      <c r="AO1052" s="166"/>
      <c r="AP1052" s="166"/>
      <c r="AQ1052" s="166"/>
      <c r="AR1052" s="166"/>
      <c r="AS1052" s="166"/>
      <c r="AT1052" s="166"/>
      <c r="AU1052" s="166"/>
      <c r="AV1052" s="166"/>
      <c r="AW1052" s="166"/>
      <c r="AX1052" s="166"/>
      <c r="AY1052" s="166"/>
      <c r="AZ1052" s="166"/>
      <c r="BA1052" s="166"/>
      <c r="BB1052" s="166"/>
      <c r="BC1052" s="166"/>
      <c r="BD1052" s="166"/>
      <c r="BE1052" s="166"/>
      <c r="BF1052" s="166"/>
      <c r="BG1052" s="166"/>
      <c r="BH1052" s="166"/>
      <c r="BI1052" s="166"/>
      <c r="BJ1052" s="166"/>
      <c r="BK1052" s="166"/>
      <c r="BL1052" s="166"/>
      <c r="BM1052" s="166"/>
    </row>
    <row r="1053" ht="22.5" customHeight="1">
      <c r="A1053" s="45">
        <v>1052.0</v>
      </c>
      <c r="B1053" s="45" t="s">
        <v>237</v>
      </c>
      <c r="C1053" s="47" t="b">
        <v>1</v>
      </c>
      <c r="D1053" s="57"/>
      <c r="E1053" s="50" t="s">
        <v>10364</v>
      </c>
      <c r="F1053" s="50" t="s">
        <v>12812</v>
      </c>
      <c r="G1053" s="50" t="s">
        <v>556</v>
      </c>
      <c r="H1053" s="51" t="s">
        <v>12880</v>
      </c>
      <c r="I1053" s="45" t="s">
        <v>16413</v>
      </c>
      <c r="K1053" s="61" t="s">
        <v>5083</v>
      </c>
      <c r="L1053" s="61" t="s">
        <v>5084</v>
      </c>
      <c r="S1053" s="55"/>
      <c r="T1053" s="57"/>
      <c r="U1053" s="55"/>
      <c r="V1053" s="55"/>
      <c r="W1053" s="61" t="s">
        <v>5085</v>
      </c>
      <c r="X1053" s="61" t="s">
        <v>5086</v>
      </c>
      <c r="Y1053" s="61" t="s">
        <v>5087</v>
      </c>
      <c r="Z1053" s="166"/>
      <c r="AA1053" s="166"/>
      <c r="AB1053" s="166"/>
      <c r="AC1053" s="166"/>
      <c r="AD1053" s="166"/>
      <c r="AE1053" s="166"/>
      <c r="AF1053" s="166"/>
      <c r="AG1053" s="166"/>
      <c r="AH1053" s="166"/>
      <c r="AI1053" s="166"/>
      <c r="AJ1053" s="166"/>
      <c r="AK1053" s="166"/>
      <c r="AL1053" s="166"/>
      <c r="AM1053" s="166"/>
      <c r="AN1053" s="166"/>
      <c r="AO1053" s="166"/>
      <c r="AP1053" s="166"/>
      <c r="AQ1053" s="166"/>
      <c r="AR1053" s="166"/>
      <c r="AS1053" s="166"/>
      <c r="AT1053" s="166"/>
      <c r="AU1053" s="166"/>
      <c r="AV1053" s="166"/>
      <c r="AW1053" s="166"/>
      <c r="AX1053" s="166"/>
      <c r="AY1053" s="166"/>
      <c r="AZ1053" s="166"/>
      <c r="BA1053" s="166"/>
      <c r="BB1053" s="166"/>
      <c r="BC1053" s="166"/>
      <c r="BD1053" s="166"/>
      <c r="BE1053" s="166"/>
      <c r="BF1053" s="166"/>
      <c r="BG1053" s="166"/>
      <c r="BH1053" s="166"/>
      <c r="BI1053" s="166"/>
      <c r="BJ1053" s="166"/>
      <c r="BK1053" s="166"/>
      <c r="BL1053" s="166"/>
      <c r="BM1053" s="166"/>
    </row>
    <row r="1054" ht="22.5" customHeight="1">
      <c r="A1054" s="45">
        <v>1053.0</v>
      </c>
      <c r="B1054" s="45" t="s">
        <v>237</v>
      </c>
      <c r="C1054" s="47" t="b">
        <v>1</v>
      </c>
      <c r="D1054" s="57"/>
      <c r="E1054" s="50" t="s">
        <v>10364</v>
      </c>
      <c r="F1054" s="50" t="s">
        <v>12812</v>
      </c>
      <c r="G1054" s="50" t="s">
        <v>1399</v>
      </c>
      <c r="H1054" s="51" t="s">
        <v>12887</v>
      </c>
      <c r="I1054" s="45" t="s">
        <v>16414</v>
      </c>
      <c r="K1054" s="61" t="s">
        <v>5088</v>
      </c>
      <c r="L1054" s="61" t="s">
        <v>5089</v>
      </c>
      <c r="S1054" s="55"/>
      <c r="T1054" s="57"/>
      <c r="U1054" s="55"/>
      <c r="V1054" s="55"/>
      <c r="W1054" s="61" t="s">
        <v>5090</v>
      </c>
      <c r="X1054" s="61" t="s">
        <v>5091</v>
      </c>
      <c r="Y1054" s="61" t="s">
        <v>5092</v>
      </c>
      <c r="Z1054" s="166"/>
      <c r="AA1054" s="166"/>
      <c r="AB1054" s="166"/>
      <c r="AC1054" s="166"/>
      <c r="AD1054" s="166"/>
      <c r="AE1054" s="166"/>
      <c r="AF1054" s="166"/>
      <c r="AG1054" s="166"/>
      <c r="AH1054" s="166"/>
      <c r="AI1054" s="166"/>
      <c r="AJ1054" s="166"/>
      <c r="AK1054" s="166"/>
      <c r="AL1054" s="166"/>
      <c r="AM1054" s="166"/>
      <c r="AN1054" s="166"/>
      <c r="AO1054" s="166"/>
      <c r="AP1054" s="166"/>
      <c r="AQ1054" s="166"/>
      <c r="AR1054" s="166"/>
      <c r="AS1054" s="166"/>
      <c r="AT1054" s="166"/>
      <c r="AU1054" s="166"/>
      <c r="AV1054" s="166"/>
      <c r="AW1054" s="166"/>
      <c r="AX1054" s="166"/>
      <c r="AY1054" s="166"/>
      <c r="AZ1054" s="166"/>
      <c r="BA1054" s="166"/>
      <c r="BB1054" s="166"/>
      <c r="BC1054" s="166"/>
      <c r="BD1054" s="166"/>
      <c r="BE1054" s="166"/>
      <c r="BF1054" s="166"/>
      <c r="BG1054" s="166"/>
      <c r="BH1054" s="166"/>
      <c r="BI1054" s="166"/>
      <c r="BJ1054" s="166"/>
      <c r="BK1054" s="166"/>
      <c r="BL1054" s="166"/>
      <c r="BM1054" s="166"/>
    </row>
    <row r="1055" ht="22.5" customHeight="1">
      <c r="A1055" s="45">
        <v>1054.0</v>
      </c>
      <c r="B1055" s="45" t="s">
        <v>237</v>
      </c>
      <c r="C1055" s="47" t="b">
        <v>1</v>
      </c>
      <c r="D1055" s="57"/>
      <c r="E1055" s="50" t="s">
        <v>10364</v>
      </c>
      <c r="F1055" s="50" t="s">
        <v>12812</v>
      </c>
      <c r="G1055" s="50" t="s">
        <v>1399</v>
      </c>
      <c r="H1055" s="51" t="s">
        <v>12894</v>
      </c>
      <c r="I1055" s="45" t="s">
        <v>12895</v>
      </c>
      <c r="K1055" s="61" t="s">
        <v>5093</v>
      </c>
      <c r="L1055" s="61" t="s">
        <v>5094</v>
      </c>
      <c r="S1055" s="55"/>
      <c r="T1055" s="57"/>
      <c r="U1055" s="55"/>
      <c r="V1055" s="55"/>
      <c r="W1055" s="61" t="s">
        <v>5095</v>
      </c>
      <c r="X1055" s="61" t="s">
        <v>5096</v>
      </c>
      <c r="Y1055" s="61" t="s">
        <v>5097</v>
      </c>
      <c r="Z1055" s="166"/>
      <c r="AA1055" s="166"/>
      <c r="AB1055" s="166"/>
      <c r="AC1055" s="166"/>
      <c r="AD1055" s="166"/>
      <c r="AE1055" s="166"/>
      <c r="AF1055" s="166"/>
      <c r="AG1055" s="166"/>
      <c r="AH1055" s="166"/>
      <c r="AI1055" s="166"/>
      <c r="AJ1055" s="166"/>
      <c r="AK1055" s="166"/>
      <c r="AL1055" s="166"/>
      <c r="AM1055" s="166"/>
      <c r="AN1055" s="166"/>
      <c r="AO1055" s="166"/>
      <c r="AP1055" s="166"/>
      <c r="AQ1055" s="166"/>
      <c r="AR1055" s="166"/>
      <c r="AS1055" s="166"/>
      <c r="AT1055" s="166"/>
      <c r="AU1055" s="166"/>
      <c r="AV1055" s="166"/>
      <c r="AW1055" s="166"/>
      <c r="AX1055" s="166"/>
      <c r="AY1055" s="166"/>
      <c r="AZ1055" s="166"/>
      <c r="BA1055" s="166"/>
      <c r="BB1055" s="166"/>
      <c r="BC1055" s="166"/>
      <c r="BD1055" s="166"/>
      <c r="BE1055" s="166"/>
      <c r="BF1055" s="166"/>
      <c r="BG1055" s="166"/>
      <c r="BH1055" s="166"/>
      <c r="BI1055" s="166"/>
      <c r="BJ1055" s="166"/>
      <c r="BK1055" s="166"/>
      <c r="BL1055" s="166"/>
      <c r="BM1055" s="166"/>
    </row>
    <row r="1056" ht="22.5" customHeight="1">
      <c r="A1056" s="45">
        <v>1055.0</v>
      </c>
      <c r="B1056" s="45" t="s">
        <v>237</v>
      </c>
      <c r="C1056" s="47" t="b">
        <v>1</v>
      </c>
      <c r="D1056" s="57"/>
      <c r="E1056" s="50" t="s">
        <v>10364</v>
      </c>
      <c r="F1056" s="50" t="s">
        <v>12812</v>
      </c>
      <c r="G1056" s="50" t="s">
        <v>1446</v>
      </c>
      <c r="H1056" s="51" t="s">
        <v>12901</v>
      </c>
      <c r="I1056" s="45" t="s">
        <v>16415</v>
      </c>
      <c r="K1056" s="61" t="s">
        <v>5098</v>
      </c>
      <c r="L1056" s="61" t="s">
        <v>5099</v>
      </c>
      <c r="S1056" s="55"/>
      <c r="T1056" s="57"/>
      <c r="U1056" s="55"/>
      <c r="V1056" s="55"/>
      <c r="W1056" s="61" t="s">
        <v>5100</v>
      </c>
      <c r="X1056" s="61" t="s">
        <v>5101</v>
      </c>
      <c r="Y1056" s="61" t="s">
        <v>5102</v>
      </c>
      <c r="Z1056" s="166"/>
      <c r="AA1056" s="166"/>
      <c r="AB1056" s="166"/>
      <c r="AC1056" s="166"/>
      <c r="AD1056" s="166"/>
      <c r="AE1056" s="166"/>
      <c r="AF1056" s="166"/>
      <c r="AG1056" s="166"/>
      <c r="AH1056" s="166"/>
      <c r="AI1056" s="166"/>
      <c r="AJ1056" s="166"/>
      <c r="AK1056" s="166"/>
      <c r="AL1056" s="166"/>
      <c r="AM1056" s="166"/>
      <c r="AN1056" s="166"/>
      <c r="AO1056" s="166"/>
      <c r="AP1056" s="166"/>
      <c r="AQ1056" s="166"/>
      <c r="AR1056" s="166"/>
      <c r="AS1056" s="166"/>
      <c r="AT1056" s="166"/>
      <c r="AU1056" s="166"/>
      <c r="AV1056" s="166"/>
      <c r="AW1056" s="166"/>
      <c r="AX1056" s="166"/>
      <c r="AY1056" s="166"/>
      <c r="AZ1056" s="166"/>
      <c r="BA1056" s="166"/>
      <c r="BB1056" s="166"/>
      <c r="BC1056" s="166"/>
      <c r="BD1056" s="166"/>
      <c r="BE1056" s="166"/>
      <c r="BF1056" s="166"/>
      <c r="BG1056" s="166"/>
      <c r="BH1056" s="166"/>
      <c r="BI1056" s="166"/>
      <c r="BJ1056" s="166"/>
      <c r="BK1056" s="166"/>
      <c r="BL1056" s="166"/>
      <c r="BM1056" s="166"/>
    </row>
    <row r="1057" ht="22.5" customHeight="1">
      <c r="A1057" s="45">
        <v>1056.0</v>
      </c>
      <c r="B1057" s="45" t="s">
        <v>237</v>
      </c>
      <c r="C1057" s="47" t="b">
        <v>1</v>
      </c>
      <c r="D1057" s="57"/>
      <c r="E1057" s="50" t="s">
        <v>10364</v>
      </c>
      <c r="F1057" s="50" t="s">
        <v>12812</v>
      </c>
      <c r="G1057" s="50" t="s">
        <v>1446</v>
      </c>
      <c r="H1057" s="51" t="s">
        <v>12908</v>
      </c>
      <c r="I1057" s="45" t="s">
        <v>16416</v>
      </c>
      <c r="K1057" s="61" t="s">
        <v>5103</v>
      </c>
      <c r="L1057" s="61" t="s">
        <v>5104</v>
      </c>
      <c r="S1057" s="55"/>
      <c r="T1057" s="57"/>
      <c r="U1057" s="55"/>
      <c r="V1057" s="55"/>
      <c r="W1057" s="61" t="s">
        <v>5105</v>
      </c>
      <c r="X1057" s="61" t="s">
        <v>5106</v>
      </c>
      <c r="Y1057" s="61" t="s">
        <v>5107</v>
      </c>
      <c r="Z1057" s="166"/>
      <c r="AA1057" s="166"/>
      <c r="AB1057" s="166"/>
      <c r="AC1057" s="166"/>
      <c r="AD1057" s="166"/>
      <c r="AE1057" s="166"/>
      <c r="AF1057" s="166"/>
      <c r="AG1057" s="166"/>
      <c r="AH1057" s="166"/>
      <c r="AI1057" s="166"/>
      <c r="AJ1057" s="166"/>
      <c r="AK1057" s="166"/>
      <c r="AL1057" s="166"/>
      <c r="AM1057" s="166"/>
      <c r="AN1057" s="166"/>
      <c r="AO1057" s="166"/>
      <c r="AP1057" s="166"/>
      <c r="AQ1057" s="166"/>
      <c r="AR1057" s="166"/>
      <c r="AS1057" s="166"/>
      <c r="AT1057" s="166"/>
      <c r="AU1057" s="166"/>
      <c r="AV1057" s="166"/>
      <c r="AW1057" s="166"/>
      <c r="AX1057" s="166"/>
      <c r="AY1057" s="166"/>
      <c r="AZ1057" s="166"/>
      <c r="BA1057" s="166"/>
      <c r="BB1057" s="166"/>
      <c r="BC1057" s="166"/>
      <c r="BD1057" s="166"/>
      <c r="BE1057" s="166"/>
      <c r="BF1057" s="166"/>
      <c r="BG1057" s="166"/>
      <c r="BH1057" s="166"/>
      <c r="BI1057" s="166"/>
      <c r="BJ1057" s="166"/>
      <c r="BK1057" s="166"/>
      <c r="BL1057" s="166"/>
      <c r="BM1057" s="166"/>
    </row>
    <row r="1058" ht="22.5" customHeight="1">
      <c r="A1058" s="45">
        <v>1057.0</v>
      </c>
      <c r="B1058" s="45" t="s">
        <v>237</v>
      </c>
      <c r="C1058" s="47" t="b">
        <v>1</v>
      </c>
      <c r="D1058" s="57"/>
      <c r="E1058" s="50" t="s">
        <v>10364</v>
      </c>
      <c r="F1058" s="50" t="s">
        <v>12812</v>
      </c>
      <c r="G1058" s="50" t="s">
        <v>1446</v>
      </c>
      <c r="H1058" s="51" t="s">
        <v>12915</v>
      </c>
      <c r="I1058" s="45" t="s">
        <v>12916</v>
      </c>
      <c r="K1058" s="61" t="s">
        <v>5108</v>
      </c>
      <c r="L1058" s="61" t="s">
        <v>5109</v>
      </c>
      <c r="S1058" s="55"/>
      <c r="T1058" s="57"/>
      <c r="U1058" s="55"/>
      <c r="V1058" s="55"/>
      <c r="W1058" s="61" t="s">
        <v>5110</v>
      </c>
      <c r="X1058" s="61" t="s">
        <v>5111</v>
      </c>
      <c r="Y1058" s="61" t="s">
        <v>5112</v>
      </c>
      <c r="Z1058" s="166"/>
      <c r="AA1058" s="166"/>
      <c r="AB1058" s="166"/>
      <c r="AC1058" s="166"/>
      <c r="AD1058" s="166"/>
      <c r="AE1058" s="166"/>
      <c r="AF1058" s="166"/>
      <c r="AG1058" s="166"/>
      <c r="AH1058" s="166"/>
      <c r="AI1058" s="166"/>
      <c r="AJ1058" s="166"/>
      <c r="AK1058" s="166"/>
      <c r="AL1058" s="166"/>
      <c r="AM1058" s="166"/>
      <c r="AN1058" s="166"/>
      <c r="AO1058" s="166"/>
      <c r="AP1058" s="166"/>
      <c r="AQ1058" s="166"/>
      <c r="AR1058" s="166"/>
      <c r="AS1058" s="166"/>
      <c r="AT1058" s="166"/>
      <c r="AU1058" s="166"/>
      <c r="AV1058" s="166"/>
      <c r="AW1058" s="166"/>
      <c r="AX1058" s="166"/>
      <c r="AY1058" s="166"/>
      <c r="AZ1058" s="166"/>
      <c r="BA1058" s="166"/>
      <c r="BB1058" s="166"/>
      <c r="BC1058" s="166"/>
      <c r="BD1058" s="166"/>
      <c r="BE1058" s="166"/>
      <c r="BF1058" s="166"/>
      <c r="BG1058" s="166"/>
      <c r="BH1058" s="166"/>
      <c r="BI1058" s="166"/>
      <c r="BJ1058" s="166"/>
      <c r="BK1058" s="166"/>
      <c r="BL1058" s="166"/>
      <c r="BM1058" s="166"/>
    </row>
    <row r="1059" ht="22.5" customHeight="1">
      <c r="A1059" s="45">
        <v>1058.0</v>
      </c>
      <c r="B1059" s="45" t="s">
        <v>237</v>
      </c>
      <c r="C1059" s="47" t="b">
        <v>1</v>
      </c>
      <c r="D1059" s="57"/>
      <c r="E1059" s="50" t="s">
        <v>10364</v>
      </c>
      <c r="F1059" s="50" t="s">
        <v>12812</v>
      </c>
      <c r="G1059" s="50" t="s">
        <v>1446</v>
      </c>
      <c r="H1059" s="51" t="s">
        <v>12922</v>
      </c>
      <c r="I1059" s="45" t="s">
        <v>16417</v>
      </c>
      <c r="K1059" s="61" t="s">
        <v>5113</v>
      </c>
      <c r="L1059" s="61" t="s">
        <v>5114</v>
      </c>
      <c r="S1059" s="55"/>
      <c r="T1059" s="57"/>
      <c r="U1059" s="55"/>
      <c r="V1059" s="55"/>
      <c r="W1059" s="61" t="s">
        <v>5115</v>
      </c>
      <c r="X1059" s="61" t="s">
        <v>5116</v>
      </c>
      <c r="Y1059" s="61" t="s">
        <v>5117</v>
      </c>
      <c r="Z1059" s="166"/>
      <c r="AA1059" s="166"/>
      <c r="AB1059" s="166"/>
      <c r="AC1059" s="166"/>
      <c r="AD1059" s="166"/>
      <c r="AE1059" s="166"/>
      <c r="AF1059" s="166"/>
      <c r="AG1059" s="166"/>
      <c r="AH1059" s="166"/>
      <c r="AI1059" s="166"/>
      <c r="AJ1059" s="166"/>
      <c r="AK1059" s="166"/>
      <c r="AL1059" s="166"/>
      <c r="AM1059" s="166"/>
      <c r="AN1059" s="166"/>
      <c r="AO1059" s="166"/>
      <c r="AP1059" s="166"/>
      <c r="AQ1059" s="166"/>
      <c r="AR1059" s="166"/>
      <c r="AS1059" s="166"/>
      <c r="AT1059" s="166"/>
      <c r="AU1059" s="166"/>
      <c r="AV1059" s="166"/>
      <c r="AW1059" s="166"/>
      <c r="AX1059" s="166"/>
      <c r="AY1059" s="166"/>
      <c r="AZ1059" s="166"/>
      <c r="BA1059" s="166"/>
      <c r="BB1059" s="166"/>
      <c r="BC1059" s="166"/>
      <c r="BD1059" s="166"/>
      <c r="BE1059" s="166"/>
      <c r="BF1059" s="166"/>
      <c r="BG1059" s="166"/>
      <c r="BH1059" s="166"/>
      <c r="BI1059" s="166"/>
      <c r="BJ1059" s="166"/>
      <c r="BK1059" s="166"/>
      <c r="BL1059" s="166"/>
      <c r="BM1059" s="166"/>
    </row>
    <row r="1060" ht="22.5" customHeight="1">
      <c r="A1060" s="45">
        <v>1059.0</v>
      </c>
      <c r="B1060" s="45" t="s">
        <v>237</v>
      </c>
      <c r="C1060" s="47" t="b">
        <v>1</v>
      </c>
      <c r="D1060" s="57"/>
      <c r="E1060" s="50" t="s">
        <v>10364</v>
      </c>
      <c r="F1060" s="50" t="s">
        <v>12812</v>
      </c>
      <c r="G1060" s="50" t="s">
        <v>1446</v>
      </c>
      <c r="H1060" s="51" t="s">
        <v>12929</v>
      </c>
      <c r="I1060" s="45" t="s">
        <v>16418</v>
      </c>
      <c r="K1060" s="61" t="s">
        <v>5118</v>
      </c>
      <c r="L1060" s="61" t="s">
        <v>5119</v>
      </c>
      <c r="S1060" s="55"/>
      <c r="T1060" s="57"/>
      <c r="U1060" s="55"/>
      <c r="V1060" s="55"/>
      <c r="W1060" s="61" t="s">
        <v>5120</v>
      </c>
      <c r="X1060" s="61" t="s">
        <v>5121</v>
      </c>
      <c r="Y1060" s="153"/>
      <c r="Z1060" s="166"/>
      <c r="AA1060" s="166"/>
      <c r="AB1060" s="166"/>
      <c r="AC1060" s="166"/>
      <c r="AD1060" s="166"/>
      <c r="AE1060" s="166"/>
      <c r="AF1060" s="166"/>
      <c r="AG1060" s="166"/>
      <c r="AH1060" s="166"/>
      <c r="AI1060" s="166"/>
      <c r="AJ1060" s="166"/>
      <c r="AK1060" s="166"/>
      <c r="AL1060" s="166"/>
      <c r="AM1060" s="166"/>
      <c r="AN1060" s="166"/>
      <c r="AO1060" s="166"/>
      <c r="AP1060" s="166"/>
      <c r="AQ1060" s="166"/>
      <c r="AR1060" s="166"/>
      <c r="AS1060" s="166"/>
      <c r="AT1060" s="166"/>
      <c r="AU1060" s="166"/>
      <c r="AV1060" s="166"/>
      <c r="AW1060" s="166"/>
      <c r="AX1060" s="166"/>
      <c r="AY1060" s="166"/>
      <c r="AZ1060" s="166"/>
      <c r="BA1060" s="166"/>
      <c r="BB1060" s="166"/>
      <c r="BC1060" s="166"/>
      <c r="BD1060" s="166"/>
      <c r="BE1060" s="166"/>
      <c r="BF1060" s="166"/>
      <c r="BG1060" s="166"/>
      <c r="BH1060" s="166"/>
      <c r="BI1060" s="166"/>
      <c r="BJ1060" s="166"/>
      <c r="BK1060" s="166"/>
      <c r="BL1060" s="166"/>
      <c r="BM1060" s="166"/>
    </row>
    <row r="1061" ht="22.5" customHeight="1">
      <c r="A1061" s="45">
        <v>1060.0</v>
      </c>
      <c r="B1061" s="45" t="s">
        <v>237</v>
      </c>
      <c r="C1061" s="47" t="b">
        <v>1</v>
      </c>
      <c r="D1061" s="57"/>
      <c r="E1061" s="50" t="s">
        <v>10364</v>
      </c>
      <c r="F1061" s="50" t="s">
        <v>12812</v>
      </c>
      <c r="G1061" s="50" t="s">
        <v>1446</v>
      </c>
      <c r="H1061" s="51" t="s">
        <v>12936</v>
      </c>
      <c r="I1061" s="45" t="s">
        <v>12937</v>
      </c>
      <c r="K1061" s="61" t="s">
        <v>5122</v>
      </c>
      <c r="L1061" s="61" t="s">
        <v>5123</v>
      </c>
      <c r="S1061" s="55"/>
      <c r="T1061" s="57"/>
      <c r="U1061" s="55"/>
      <c r="V1061" s="55"/>
      <c r="W1061" s="61" t="s">
        <v>5124</v>
      </c>
      <c r="X1061" s="61" t="s">
        <v>5125</v>
      </c>
      <c r="Y1061" s="61" t="s">
        <v>5126</v>
      </c>
      <c r="Z1061" s="166"/>
      <c r="AA1061" s="166"/>
      <c r="AB1061" s="166"/>
      <c r="AC1061" s="166"/>
      <c r="AD1061" s="166"/>
      <c r="AE1061" s="166"/>
      <c r="AF1061" s="166"/>
      <c r="AG1061" s="166"/>
      <c r="AH1061" s="166"/>
      <c r="AI1061" s="166"/>
      <c r="AJ1061" s="166"/>
      <c r="AK1061" s="166"/>
      <c r="AL1061" s="166"/>
      <c r="AM1061" s="166"/>
      <c r="AN1061" s="166"/>
      <c r="AO1061" s="166"/>
      <c r="AP1061" s="166"/>
      <c r="AQ1061" s="166"/>
      <c r="AR1061" s="166"/>
      <c r="AS1061" s="166"/>
      <c r="AT1061" s="166"/>
      <c r="AU1061" s="166"/>
      <c r="AV1061" s="166"/>
      <c r="AW1061" s="166"/>
      <c r="AX1061" s="166"/>
      <c r="AY1061" s="166"/>
      <c r="AZ1061" s="166"/>
      <c r="BA1061" s="166"/>
      <c r="BB1061" s="166"/>
      <c r="BC1061" s="166"/>
      <c r="BD1061" s="166"/>
      <c r="BE1061" s="166"/>
      <c r="BF1061" s="166"/>
      <c r="BG1061" s="166"/>
      <c r="BH1061" s="166"/>
      <c r="BI1061" s="166"/>
      <c r="BJ1061" s="166"/>
      <c r="BK1061" s="166"/>
      <c r="BL1061" s="166"/>
      <c r="BM1061" s="166"/>
    </row>
    <row r="1062" ht="22.5" customHeight="1">
      <c r="A1062" s="45">
        <v>1061.0</v>
      </c>
      <c r="B1062" s="45" t="s">
        <v>237</v>
      </c>
      <c r="C1062" s="47" t="b">
        <v>1</v>
      </c>
      <c r="D1062" s="57"/>
      <c r="E1062" s="50" t="s">
        <v>10364</v>
      </c>
      <c r="F1062" s="50" t="s">
        <v>12812</v>
      </c>
      <c r="G1062" s="50" t="s">
        <v>1446</v>
      </c>
      <c r="H1062" s="51" t="s">
        <v>12942</v>
      </c>
      <c r="I1062" s="45" t="s">
        <v>16418</v>
      </c>
      <c r="K1062" s="61" t="s">
        <v>5127</v>
      </c>
      <c r="L1062" s="61" t="s">
        <v>5128</v>
      </c>
      <c r="S1062" s="55"/>
      <c r="T1062" s="57"/>
      <c r="U1062" s="55"/>
      <c r="V1062" s="55"/>
      <c r="W1062" s="61" t="s">
        <v>5129</v>
      </c>
      <c r="X1062" s="61" t="s">
        <v>5130</v>
      </c>
      <c r="Y1062" s="145"/>
      <c r="Z1062" s="166"/>
      <c r="AA1062" s="166"/>
      <c r="AB1062" s="166"/>
      <c r="AC1062" s="166"/>
      <c r="AD1062" s="166"/>
      <c r="AE1062" s="166"/>
      <c r="AF1062" s="166"/>
      <c r="AG1062" s="166"/>
      <c r="AH1062" s="166"/>
      <c r="AI1062" s="166"/>
      <c r="AJ1062" s="166"/>
      <c r="AK1062" s="166"/>
      <c r="AL1062" s="166"/>
      <c r="AM1062" s="166"/>
      <c r="AN1062" s="166"/>
      <c r="AO1062" s="166"/>
      <c r="AP1062" s="166"/>
      <c r="AQ1062" s="166"/>
      <c r="AR1062" s="166"/>
      <c r="AS1062" s="166"/>
      <c r="AT1062" s="166"/>
      <c r="AU1062" s="166"/>
      <c r="AV1062" s="166"/>
      <c r="AW1062" s="166"/>
      <c r="AX1062" s="166"/>
      <c r="AY1062" s="166"/>
      <c r="AZ1062" s="166"/>
      <c r="BA1062" s="166"/>
      <c r="BB1062" s="166"/>
      <c r="BC1062" s="166"/>
      <c r="BD1062" s="166"/>
      <c r="BE1062" s="166"/>
      <c r="BF1062" s="166"/>
      <c r="BG1062" s="166"/>
      <c r="BH1062" s="166"/>
      <c r="BI1062" s="166"/>
      <c r="BJ1062" s="166"/>
      <c r="BK1062" s="166"/>
      <c r="BL1062" s="166"/>
      <c r="BM1062" s="166"/>
    </row>
    <row r="1063" ht="22.5" customHeight="1">
      <c r="A1063" s="45">
        <v>1062.0</v>
      </c>
      <c r="B1063" s="45" t="s">
        <v>237</v>
      </c>
      <c r="C1063" s="47" t="b">
        <v>1</v>
      </c>
      <c r="D1063" s="57"/>
      <c r="E1063" s="50" t="s">
        <v>10364</v>
      </c>
      <c r="F1063" s="50" t="s">
        <v>12812</v>
      </c>
      <c r="G1063" s="50" t="s">
        <v>1446</v>
      </c>
      <c r="H1063" s="51" t="s">
        <v>12946</v>
      </c>
      <c r="I1063" s="45" t="s">
        <v>16416</v>
      </c>
      <c r="K1063" s="61" t="s">
        <v>5131</v>
      </c>
      <c r="L1063" s="61" t="s">
        <v>5133</v>
      </c>
      <c r="S1063" s="55"/>
      <c r="T1063" s="57"/>
      <c r="U1063" s="55"/>
      <c r="V1063" s="55"/>
      <c r="W1063" s="61" t="s">
        <v>5134</v>
      </c>
      <c r="X1063" s="61" t="s">
        <v>5136</v>
      </c>
      <c r="Y1063" s="61" t="s">
        <v>5137</v>
      </c>
      <c r="Z1063" s="166"/>
      <c r="AA1063" s="166"/>
      <c r="AB1063" s="166"/>
      <c r="AC1063" s="166"/>
      <c r="AD1063" s="166"/>
      <c r="AE1063" s="166"/>
      <c r="AF1063" s="166"/>
      <c r="AG1063" s="166"/>
      <c r="AH1063" s="166"/>
      <c r="AI1063" s="166"/>
      <c r="AJ1063" s="166"/>
      <c r="AK1063" s="166"/>
      <c r="AL1063" s="166"/>
      <c r="AM1063" s="166"/>
      <c r="AN1063" s="166"/>
      <c r="AO1063" s="166"/>
      <c r="AP1063" s="166"/>
      <c r="AQ1063" s="166"/>
      <c r="AR1063" s="166"/>
      <c r="AS1063" s="166"/>
      <c r="AT1063" s="166"/>
      <c r="AU1063" s="166"/>
      <c r="AV1063" s="166"/>
      <c r="AW1063" s="166"/>
      <c r="AX1063" s="166"/>
      <c r="AY1063" s="166"/>
      <c r="AZ1063" s="166"/>
      <c r="BA1063" s="166"/>
      <c r="BB1063" s="166"/>
      <c r="BC1063" s="166"/>
      <c r="BD1063" s="166"/>
      <c r="BE1063" s="166"/>
      <c r="BF1063" s="166"/>
      <c r="BG1063" s="166"/>
      <c r="BH1063" s="166"/>
      <c r="BI1063" s="166"/>
      <c r="BJ1063" s="166"/>
      <c r="BK1063" s="166"/>
      <c r="BL1063" s="166"/>
      <c r="BM1063" s="166"/>
    </row>
    <row r="1064" ht="22.5" customHeight="1">
      <c r="A1064" s="45">
        <v>1063.0</v>
      </c>
      <c r="B1064" s="45" t="s">
        <v>237</v>
      </c>
      <c r="C1064" s="47" t="b">
        <v>1</v>
      </c>
      <c r="D1064" s="57"/>
      <c r="E1064" s="50" t="s">
        <v>10364</v>
      </c>
      <c r="F1064" s="50" t="s">
        <v>12812</v>
      </c>
      <c r="G1064" s="50" t="s">
        <v>1446</v>
      </c>
      <c r="H1064" s="51" t="s">
        <v>12947</v>
      </c>
      <c r="I1064" s="45" t="s">
        <v>12948</v>
      </c>
      <c r="K1064" s="61" t="s">
        <v>5138</v>
      </c>
      <c r="L1064" s="61" t="s">
        <v>5139</v>
      </c>
      <c r="S1064" s="55"/>
      <c r="T1064" s="57"/>
      <c r="U1064" s="55"/>
      <c r="V1064" s="55"/>
      <c r="W1064" s="61" t="s">
        <v>5140</v>
      </c>
      <c r="X1064" s="61" t="s">
        <v>5141</v>
      </c>
      <c r="Y1064" s="61" t="s">
        <v>5142</v>
      </c>
      <c r="Z1064" s="166"/>
      <c r="AA1064" s="166"/>
      <c r="AB1064" s="166"/>
      <c r="AC1064" s="166"/>
      <c r="AD1064" s="166"/>
      <c r="AE1064" s="166"/>
      <c r="AF1064" s="166"/>
      <c r="AG1064" s="166"/>
      <c r="AH1064" s="166"/>
      <c r="AI1064" s="166"/>
      <c r="AJ1064" s="166"/>
      <c r="AK1064" s="166"/>
      <c r="AL1064" s="166"/>
      <c r="AM1064" s="166"/>
      <c r="AN1064" s="166"/>
      <c r="AO1064" s="166"/>
      <c r="AP1064" s="166"/>
      <c r="AQ1064" s="166"/>
      <c r="AR1064" s="166"/>
      <c r="AS1064" s="166"/>
      <c r="AT1064" s="166"/>
      <c r="AU1064" s="166"/>
      <c r="AV1064" s="166"/>
      <c r="AW1064" s="166"/>
      <c r="AX1064" s="166"/>
      <c r="AY1064" s="166"/>
      <c r="AZ1064" s="166"/>
      <c r="BA1064" s="166"/>
      <c r="BB1064" s="166"/>
      <c r="BC1064" s="166"/>
      <c r="BD1064" s="166"/>
      <c r="BE1064" s="166"/>
      <c r="BF1064" s="166"/>
      <c r="BG1064" s="166"/>
      <c r="BH1064" s="166"/>
      <c r="BI1064" s="166"/>
      <c r="BJ1064" s="166"/>
      <c r="BK1064" s="166"/>
      <c r="BL1064" s="166"/>
      <c r="BM1064" s="166"/>
    </row>
    <row r="1065" ht="22.5" customHeight="1">
      <c r="A1065" s="45">
        <v>1064.0</v>
      </c>
      <c r="B1065" s="45" t="s">
        <v>237</v>
      </c>
      <c r="C1065" s="47" t="b">
        <v>1</v>
      </c>
      <c r="D1065" s="57"/>
      <c r="E1065" s="50" t="s">
        <v>10364</v>
      </c>
      <c r="F1065" s="50" t="s">
        <v>12812</v>
      </c>
      <c r="G1065" s="50" t="s">
        <v>1446</v>
      </c>
      <c r="H1065" s="51" t="s">
        <v>12953</v>
      </c>
      <c r="I1065" s="45" t="s">
        <v>16419</v>
      </c>
      <c r="K1065" s="61" t="s">
        <v>5143</v>
      </c>
      <c r="L1065" s="61" t="s">
        <v>5144</v>
      </c>
      <c r="S1065" s="55"/>
      <c r="T1065" s="57"/>
      <c r="U1065" s="55"/>
      <c r="V1065" s="55"/>
      <c r="W1065" s="61" t="s">
        <v>5145</v>
      </c>
      <c r="X1065" s="61" t="s">
        <v>5146</v>
      </c>
      <c r="Y1065" s="61" t="s">
        <v>5147</v>
      </c>
      <c r="Z1065" s="166"/>
      <c r="AA1065" s="166"/>
      <c r="AB1065" s="166"/>
      <c r="AC1065" s="166"/>
      <c r="AD1065" s="166"/>
      <c r="AE1065" s="166"/>
      <c r="AF1065" s="166"/>
      <c r="AG1065" s="166"/>
      <c r="AH1065" s="166"/>
      <c r="AI1065" s="166"/>
      <c r="AJ1065" s="166"/>
      <c r="AK1065" s="166"/>
      <c r="AL1065" s="166"/>
      <c r="AM1065" s="166"/>
      <c r="AN1065" s="166"/>
      <c r="AO1065" s="166"/>
      <c r="AP1065" s="166"/>
      <c r="AQ1065" s="166"/>
      <c r="AR1065" s="166"/>
      <c r="AS1065" s="166"/>
      <c r="AT1065" s="166"/>
      <c r="AU1065" s="166"/>
      <c r="AV1065" s="166"/>
      <c r="AW1065" s="166"/>
      <c r="AX1065" s="166"/>
      <c r="AY1065" s="166"/>
      <c r="AZ1065" s="166"/>
      <c r="BA1065" s="166"/>
      <c r="BB1065" s="166"/>
      <c r="BC1065" s="166"/>
      <c r="BD1065" s="166"/>
      <c r="BE1065" s="166"/>
      <c r="BF1065" s="166"/>
      <c r="BG1065" s="166"/>
      <c r="BH1065" s="166"/>
      <c r="BI1065" s="166"/>
      <c r="BJ1065" s="166"/>
      <c r="BK1065" s="166"/>
      <c r="BL1065" s="166"/>
      <c r="BM1065" s="166"/>
    </row>
    <row r="1066" ht="22.5" customHeight="1">
      <c r="A1066" s="45">
        <v>1065.0</v>
      </c>
      <c r="B1066" s="45" t="s">
        <v>237</v>
      </c>
      <c r="C1066" s="47" t="b">
        <v>1</v>
      </c>
      <c r="D1066" s="171"/>
      <c r="E1066" s="50" t="s">
        <v>10364</v>
      </c>
      <c r="F1066" s="50" t="s">
        <v>12959</v>
      </c>
      <c r="G1066" s="50" t="s">
        <v>1446</v>
      </c>
      <c r="H1066" s="51" t="s">
        <v>12960</v>
      </c>
      <c r="I1066" s="45" t="s">
        <v>16420</v>
      </c>
      <c r="K1066" s="61" t="s">
        <v>5148</v>
      </c>
      <c r="L1066" s="61" t="s">
        <v>5149</v>
      </c>
      <c r="S1066" s="55"/>
      <c r="T1066" s="57"/>
      <c r="U1066" s="55"/>
      <c r="V1066" s="55"/>
      <c r="W1066" s="61" t="s">
        <v>5150</v>
      </c>
      <c r="X1066" s="61" t="s">
        <v>5151</v>
      </c>
      <c r="Y1066" s="153"/>
      <c r="Z1066" s="166"/>
      <c r="AA1066" s="166"/>
      <c r="AB1066" s="166"/>
      <c r="AC1066" s="166"/>
      <c r="AD1066" s="166"/>
      <c r="AE1066" s="166"/>
      <c r="AF1066" s="166"/>
      <c r="AG1066" s="166"/>
      <c r="AH1066" s="166"/>
      <c r="AI1066" s="166"/>
      <c r="AJ1066" s="166"/>
      <c r="AK1066" s="166"/>
      <c r="AL1066" s="166"/>
      <c r="AM1066" s="166"/>
      <c r="AN1066" s="166"/>
      <c r="AO1066" s="166"/>
      <c r="AP1066" s="166"/>
      <c r="AQ1066" s="166"/>
      <c r="AR1066" s="166"/>
      <c r="AS1066" s="166"/>
      <c r="AT1066" s="166"/>
      <c r="AU1066" s="166"/>
      <c r="AV1066" s="166"/>
      <c r="AW1066" s="166"/>
      <c r="AX1066" s="166"/>
      <c r="AY1066" s="166"/>
      <c r="AZ1066" s="166"/>
      <c r="BA1066" s="166"/>
      <c r="BB1066" s="166"/>
      <c r="BC1066" s="166"/>
      <c r="BD1066" s="166"/>
      <c r="BE1066" s="166"/>
      <c r="BF1066" s="166"/>
      <c r="BG1066" s="166"/>
      <c r="BH1066" s="166"/>
      <c r="BI1066" s="166"/>
      <c r="BJ1066" s="166"/>
      <c r="BK1066" s="166"/>
      <c r="BL1066" s="166"/>
      <c r="BM1066" s="166"/>
    </row>
    <row r="1067" ht="22.5" customHeight="1">
      <c r="A1067" s="51">
        <v>1066.0</v>
      </c>
      <c r="B1067" s="99" t="s">
        <v>237</v>
      </c>
      <c r="C1067" s="172" t="b">
        <v>1</v>
      </c>
      <c r="D1067" s="173"/>
      <c r="E1067" s="174" t="s">
        <v>288</v>
      </c>
      <c r="F1067" s="175" t="s">
        <v>292</v>
      </c>
      <c r="G1067" s="176" t="s">
        <v>294</v>
      </c>
      <c r="H1067" s="99" t="s">
        <v>12966</v>
      </c>
      <c r="I1067" s="177" t="s">
        <v>16421</v>
      </c>
      <c r="J1067" s="178"/>
      <c r="K1067" s="61" t="s">
        <v>5152</v>
      </c>
      <c r="L1067" s="61" t="s">
        <v>5153</v>
      </c>
      <c r="M1067" s="178"/>
      <c r="N1067" s="178"/>
      <c r="O1067" s="179"/>
      <c r="P1067" s="178"/>
      <c r="Q1067" s="178"/>
      <c r="R1067" s="180"/>
      <c r="S1067" s="180"/>
      <c r="T1067" s="181" t="s">
        <v>16422</v>
      </c>
      <c r="U1067" s="182" t="s">
        <v>16423</v>
      </c>
      <c r="V1067" s="180"/>
      <c r="W1067" s="61" t="s">
        <v>5154</v>
      </c>
      <c r="X1067" s="61" t="s">
        <v>5155</v>
      </c>
      <c r="Y1067" s="61" t="s">
        <v>5156</v>
      </c>
      <c r="Z1067" s="166"/>
      <c r="AA1067" s="166"/>
      <c r="AB1067" s="166"/>
      <c r="AC1067" s="166"/>
      <c r="AD1067" s="166"/>
      <c r="AE1067" s="166"/>
      <c r="AF1067" s="166"/>
      <c r="AG1067" s="166"/>
      <c r="AH1067" s="166"/>
      <c r="AI1067" s="166"/>
      <c r="AJ1067" s="166"/>
      <c r="AK1067" s="166"/>
      <c r="AL1067" s="166"/>
      <c r="AM1067" s="166"/>
      <c r="AN1067" s="166"/>
      <c r="AO1067" s="166"/>
      <c r="AP1067" s="166"/>
      <c r="AQ1067" s="166"/>
      <c r="AR1067" s="166"/>
      <c r="AS1067" s="166"/>
      <c r="AT1067" s="166"/>
      <c r="AU1067" s="166"/>
      <c r="AV1067" s="166"/>
      <c r="AW1067" s="166"/>
      <c r="AX1067" s="166"/>
      <c r="AY1067" s="166"/>
      <c r="AZ1067" s="166"/>
      <c r="BA1067" s="166"/>
      <c r="BB1067" s="166"/>
      <c r="BC1067" s="166"/>
      <c r="BD1067" s="166"/>
      <c r="BE1067" s="166"/>
      <c r="BF1067" s="166"/>
      <c r="BG1067" s="166"/>
      <c r="BH1067" s="166"/>
      <c r="BI1067" s="166"/>
      <c r="BJ1067" s="166"/>
      <c r="BK1067" s="166"/>
      <c r="BL1067" s="166"/>
      <c r="BM1067" s="166"/>
    </row>
    <row r="1068" ht="22.5" customHeight="1">
      <c r="A1068" s="51">
        <v>1067.0</v>
      </c>
      <c r="B1068" s="99" t="s">
        <v>237</v>
      </c>
      <c r="C1068" s="172" t="b">
        <v>1</v>
      </c>
      <c r="D1068" s="173"/>
      <c r="E1068" s="174" t="s">
        <v>288</v>
      </c>
      <c r="F1068" s="175" t="s">
        <v>292</v>
      </c>
      <c r="G1068" s="176" t="s">
        <v>556</v>
      </c>
      <c r="H1068" s="99" t="s">
        <v>12973</v>
      </c>
      <c r="I1068" s="177" t="s">
        <v>16424</v>
      </c>
      <c r="J1068" s="178"/>
      <c r="K1068" s="61" t="s">
        <v>5157</v>
      </c>
      <c r="L1068" s="61" t="s">
        <v>5158</v>
      </c>
      <c r="M1068" s="178"/>
      <c r="N1068" s="178"/>
      <c r="O1068" s="179"/>
      <c r="P1068" s="178"/>
      <c r="Q1068" s="178"/>
      <c r="R1068" s="180"/>
      <c r="S1068" s="180"/>
      <c r="T1068" s="181" t="s">
        <v>16422</v>
      </c>
      <c r="U1068" s="182" t="s">
        <v>16423</v>
      </c>
      <c r="V1068" s="180"/>
      <c r="W1068" s="61" t="s">
        <v>5159</v>
      </c>
      <c r="X1068" s="61" t="s">
        <v>5160</v>
      </c>
      <c r="Y1068" s="61" t="s">
        <v>5161</v>
      </c>
      <c r="Z1068" s="166"/>
      <c r="AA1068" s="166"/>
      <c r="AB1068" s="166"/>
      <c r="AC1068" s="166"/>
      <c r="AD1068" s="166"/>
      <c r="AE1068" s="166"/>
      <c r="AF1068" s="166"/>
      <c r="AG1068" s="166"/>
      <c r="AH1068" s="166"/>
      <c r="AI1068" s="166"/>
      <c r="AJ1068" s="166"/>
      <c r="AK1068" s="166"/>
      <c r="AL1068" s="166"/>
      <c r="AM1068" s="166"/>
      <c r="AN1068" s="166"/>
      <c r="AO1068" s="166"/>
      <c r="AP1068" s="166"/>
      <c r="AQ1068" s="166"/>
      <c r="AR1068" s="166"/>
      <c r="AS1068" s="166"/>
      <c r="AT1068" s="166"/>
      <c r="AU1068" s="166"/>
      <c r="AV1068" s="166"/>
      <c r="AW1068" s="166"/>
      <c r="AX1068" s="166"/>
      <c r="AY1068" s="166"/>
      <c r="AZ1068" s="166"/>
      <c r="BA1068" s="166"/>
      <c r="BB1068" s="166"/>
      <c r="BC1068" s="166"/>
      <c r="BD1068" s="166"/>
      <c r="BE1068" s="166"/>
      <c r="BF1068" s="166"/>
      <c r="BG1068" s="166"/>
      <c r="BH1068" s="166"/>
      <c r="BI1068" s="166"/>
      <c r="BJ1068" s="166"/>
      <c r="BK1068" s="166"/>
      <c r="BL1068" s="166"/>
      <c r="BM1068" s="166"/>
    </row>
    <row r="1069" ht="22.5" customHeight="1">
      <c r="A1069" s="51">
        <v>1068.0</v>
      </c>
      <c r="B1069" s="99" t="s">
        <v>237</v>
      </c>
      <c r="C1069" s="172" t="b">
        <v>1</v>
      </c>
      <c r="D1069" s="173"/>
      <c r="E1069" s="174" t="s">
        <v>288</v>
      </c>
      <c r="F1069" s="175" t="s">
        <v>1770</v>
      </c>
      <c r="G1069" s="176" t="s">
        <v>1772</v>
      </c>
      <c r="H1069" s="99" t="s">
        <v>12980</v>
      </c>
      <c r="I1069" s="177" t="s">
        <v>16425</v>
      </c>
      <c r="J1069" s="178"/>
      <c r="K1069" s="61" t="s">
        <v>5162</v>
      </c>
      <c r="L1069" s="61" t="s">
        <v>5163</v>
      </c>
      <c r="M1069" s="178"/>
      <c r="N1069" s="178"/>
      <c r="O1069" s="179"/>
      <c r="P1069" s="178"/>
      <c r="Q1069" s="178"/>
      <c r="R1069" s="180"/>
      <c r="S1069" s="180"/>
      <c r="T1069" s="181" t="s">
        <v>16426</v>
      </c>
      <c r="U1069" s="182" t="s">
        <v>16423</v>
      </c>
      <c r="V1069" s="180"/>
      <c r="W1069" s="61" t="s">
        <v>5164</v>
      </c>
      <c r="X1069" s="61" t="s">
        <v>5165</v>
      </c>
      <c r="Y1069" s="85" t="s">
        <v>1788</v>
      </c>
      <c r="Z1069" s="166"/>
      <c r="AA1069" s="166"/>
      <c r="AB1069" s="166"/>
      <c r="AC1069" s="166"/>
      <c r="AD1069" s="166"/>
      <c r="AE1069" s="166"/>
      <c r="AF1069" s="166"/>
      <c r="AG1069" s="166"/>
      <c r="AH1069" s="166"/>
      <c r="AI1069" s="166"/>
      <c r="AJ1069" s="166"/>
      <c r="AK1069" s="166"/>
      <c r="AL1069" s="166"/>
      <c r="AM1069" s="166"/>
      <c r="AN1069" s="166"/>
      <c r="AO1069" s="166"/>
      <c r="AP1069" s="166"/>
      <c r="AQ1069" s="166"/>
      <c r="AR1069" s="166"/>
      <c r="AS1069" s="166"/>
      <c r="AT1069" s="166"/>
      <c r="AU1069" s="166"/>
      <c r="AV1069" s="166"/>
      <c r="AW1069" s="166"/>
      <c r="AX1069" s="166"/>
      <c r="AY1069" s="166"/>
      <c r="AZ1069" s="166"/>
      <c r="BA1069" s="166"/>
      <c r="BB1069" s="166"/>
      <c r="BC1069" s="166"/>
      <c r="BD1069" s="166"/>
      <c r="BE1069" s="166"/>
      <c r="BF1069" s="166"/>
      <c r="BG1069" s="166"/>
      <c r="BH1069" s="166"/>
      <c r="BI1069" s="166"/>
      <c r="BJ1069" s="166"/>
      <c r="BK1069" s="166"/>
      <c r="BL1069" s="166"/>
      <c r="BM1069" s="166"/>
    </row>
    <row r="1070" ht="22.5" customHeight="1">
      <c r="A1070" s="51">
        <v>1069.0</v>
      </c>
      <c r="B1070" s="99" t="s">
        <v>237</v>
      </c>
      <c r="C1070" s="172" t="b">
        <v>1</v>
      </c>
      <c r="D1070" s="173"/>
      <c r="E1070" s="174" t="s">
        <v>288</v>
      </c>
      <c r="F1070" s="175" t="s">
        <v>1770</v>
      </c>
      <c r="G1070" s="176" t="s">
        <v>1866</v>
      </c>
      <c r="H1070" s="99" t="s">
        <v>12987</v>
      </c>
      <c r="I1070" s="177" t="s">
        <v>16427</v>
      </c>
      <c r="J1070" s="178"/>
      <c r="K1070" s="61" t="s">
        <v>5167</v>
      </c>
      <c r="L1070" s="61" t="s">
        <v>5168</v>
      </c>
      <c r="M1070" s="178"/>
      <c r="N1070" s="178"/>
      <c r="O1070" s="179"/>
      <c r="P1070" s="178"/>
      <c r="Q1070" s="178"/>
      <c r="R1070" s="180"/>
      <c r="S1070" s="180"/>
      <c r="T1070" s="181" t="s">
        <v>16428</v>
      </c>
      <c r="U1070" s="182" t="s">
        <v>16423</v>
      </c>
      <c r="V1070" s="180"/>
      <c r="W1070" s="61" t="s">
        <v>5169</v>
      </c>
      <c r="X1070" s="61" t="s">
        <v>5170</v>
      </c>
      <c r="Y1070" s="85" t="s">
        <v>1788</v>
      </c>
      <c r="Z1070" s="166"/>
      <c r="AA1070" s="166"/>
      <c r="AB1070" s="166"/>
      <c r="AC1070" s="166"/>
      <c r="AD1070" s="166"/>
      <c r="AE1070" s="166"/>
      <c r="AF1070" s="166"/>
      <c r="AG1070" s="166"/>
      <c r="AH1070" s="166"/>
      <c r="AI1070" s="166"/>
      <c r="AJ1070" s="166"/>
      <c r="AK1070" s="166"/>
      <c r="AL1070" s="166"/>
      <c r="AM1070" s="166"/>
      <c r="AN1070" s="166"/>
      <c r="AO1070" s="166"/>
      <c r="AP1070" s="166"/>
      <c r="AQ1070" s="166"/>
      <c r="AR1070" s="166"/>
      <c r="AS1070" s="166"/>
      <c r="AT1070" s="166"/>
      <c r="AU1070" s="166"/>
      <c r="AV1070" s="166"/>
      <c r="AW1070" s="166"/>
      <c r="AX1070" s="166"/>
      <c r="AY1070" s="166"/>
      <c r="AZ1070" s="166"/>
      <c r="BA1070" s="166"/>
      <c r="BB1070" s="166"/>
      <c r="BC1070" s="166"/>
      <c r="BD1070" s="166"/>
      <c r="BE1070" s="166"/>
      <c r="BF1070" s="166"/>
      <c r="BG1070" s="166"/>
      <c r="BH1070" s="166"/>
      <c r="BI1070" s="166"/>
      <c r="BJ1070" s="166"/>
      <c r="BK1070" s="166"/>
      <c r="BL1070" s="166"/>
      <c r="BM1070" s="166"/>
    </row>
    <row r="1071" ht="22.5" customHeight="1">
      <c r="A1071" s="51">
        <v>1070.0</v>
      </c>
      <c r="B1071" s="99" t="s">
        <v>237</v>
      </c>
      <c r="C1071" s="172" t="b">
        <v>1</v>
      </c>
      <c r="D1071" s="173"/>
      <c r="E1071" s="174" t="s">
        <v>288</v>
      </c>
      <c r="F1071" s="175" t="s">
        <v>1770</v>
      </c>
      <c r="G1071" s="176" t="s">
        <v>1866</v>
      </c>
      <c r="H1071" s="99" t="s">
        <v>12994</v>
      </c>
      <c r="I1071" s="177" t="s">
        <v>16429</v>
      </c>
      <c r="J1071" s="178"/>
      <c r="K1071" s="61" t="s">
        <v>5172</v>
      </c>
      <c r="L1071" s="61" t="s">
        <v>5173</v>
      </c>
      <c r="M1071" s="178"/>
      <c r="N1071" s="178"/>
      <c r="O1071" s="179"/>
      <c r="P1071" s="178"/>
      <c r="Q1071" s="178"/>
      <c r="R1071" s="180"/>
      <c r="S1071" s="180"/>
      <c r="T1071" s="181" t="s">
        <v>16430</v>
      </c>
      <c r="U1071" s="182" t="s">
        <v>16423</v>
      </c>
      <c r="V1071" s="180"/>
      <c r="W1071" s="61" t="s">
        <v>5174</v>
      </c>
      <c r="X1071" s="61" t="s">
        <v>5175</v>
      </c>
      <c r="Y1071" s="85" t="s">
        <v>1788</v>
      </c>
      <c r="Z1071" s="166"/>
      <c r="AA1071" s="166"/>
      <c r="AB1071" s="166"/>
      <c r="AC1071" s="166"/>
      <c r="AD1071" s="166"/>
      <c r="AE1071" s="166"/>
      <c r="AF1071" s="166"/>
      <c r="AG1071" s="166"/>
      <c r="AH1071" s="166"/>
      <c r="AI1071" s="166"/>
      <c r="AJ1071" s="166"/>
      <c r="AK1071" s="166"/>
      <c r="AL1071" s="166"/>
      <c r="AM1071" s="166"/>
      <c r="AN1071" s="166"/>
      <c r="AO1071" s="166"/>
      <c r="AP1071" s="166"/>
      <c r="AQ1071" s="166"/>
      <c r="AR1071" s="166"/>
      <c r="AS1071" s="166"/>
      <c r="AT1071" s="166"/>
      <c r="AU1071" s="166"/>
      <c r="AV1071" s="166"/>
      <c r="AW1071" s="166"/>
      <c r="AX1071" s="166"/>
      <c r="AY1071" s="166"/>
      <c r="AZ1071" s="166"/>
      <c r="BA1071" s="166"/>
      <c r="BB1071" s="166"/>
      <c r="BC1071" s="166"/>
      <c r="BD1071" s="166"/>
      <c r="BE1071" s="166"/>
      <c r="BF1071" s="166"/>
      <c r="BG1071" s="166"/>
      <c r="BH1071" s="166"/>
      <c r="BI1071" s="166"/>
      <c r="BJ1071" s="166"/>
      <c r="BK1071" s="166"/>
      <c r="BL1071" s="166"/>
      <c r="BM1071" s="166"/>
    </row>
    <row r="1072" ht="22.5" customHeight="1">
      <c r="A1072" s="51">
        <v>1071.0</v>
      </c>
      <c r="B1072" s="99" t="s">
        <v>237</v>
      </c>
      <c r="C1072" s="172" t="b">
        <v>1</v>
      </c>
      <c r="D1072" s="173"/>
      <c r="E1072" s="174" t="s">
        <v>288</v>
      </c>
      <c r="F1072" s="175" t="s">
        <v>1770</v>
      </c>
      <c r="G1072" s="176" t="s">
        <v>1866</v>
      </c>
      <c r="H1072" s="99" t="s">
        <v>13001</v>
      </c>
      <c r="I1072" s="177" t="s">
        <v>16431</v>
      </c>
      <c r="J1072" s="178"/>
      <c r="K1072" s="61" t="s">
        <v>5177</v>
      </c>
      <c r="L1072" s="61" t="s">
        <v>5178</v>
      </c>
      <c r="M1072" s="178"/>
      <c r="N1072" s="178"/>
      <c r="O1072" s="179"/>
      <c r="P1072" s="178"/>
      <c r="Q1072" s="178"/>
      <c r="R1072" s="180"/>
      <c r="S1072" s="180"/>
      <c r="T1072" s="181" t="s">
        <v>16430</v>
      </c>
      <c r="U1072" s="182" t="s">
        <v>16423</v>
      </c>
      <c r="V1072" s="180"/>
      <c r="W1072" s="61" t="s">
        <v>5179</v>
      </c>
      <c r="X1072" s="61" t="s">
        <v>5180</v>
      </c>
      <c r="Y1072" s="85" t="s">
        <v>1788</v>
      </c>
      <c r="Z1072" s="166"/>
      <c r="AA1072" s="166"/>
      <c r="AB1072" s="166"/>
      <c r="AC1072" s="166"/>
      <c r="AD1072" s="166"/>
      <c r="AE1072" s="166"/>
      <c r="AF1072" s="166"/>
      <c r="AG1072" s="166"/>
      <c r="AH1072" s="166"/>
      <c r="AI1072" s="166"/>
      <c r="AJ1072" s="166"/>
      <c r="AK1072" s="166"/>
      <c r="AL1072" s="166"/>
      <c r="AM1072" s="166"/>
      <c r="AN1072" s="166"/>
      <c r="AO1072" s="166"/>
      <c r="AP1072" s="166"/>
      <c r="AQ1072" s="166"/>
      <c r="AR1072" s="166"/>
      <c r="AS1072" s="166"/>
      <c r="AT1072" s="166"/>
      <c r="AU1072" s="166"/>
      <c r="AV1072" s="166"/>
      <c r="AW1072" s="166"/>
      <c r="AX1072" s="166"/>
      <c r="AY1072" s="166"/>
      <c r="AZ1072" s="166"/>
      <c r="BA1072" s="166"/>
      <c r="BB1072" s="166"/>
      <c r="BC1072" s="166"/>
      <c r="BD1072" s="166"/>
      <c r="BE1072" s="166"/>
      <c r="BF1072" s="166"/>
      <c r="BG1072" s="166"/>
      <c r="BH1072" s="166"/>
      <c r="BI1072" s="166"/>
      <c r="BJ1072" s="166"/>
      <c r="BK1072" s="166"/>
      <c r="BL1072" s="166"/>
      <c r="BM1072" s="166"/>
    </row>
    <row r="1073" ht="22.5" customHeight="1">
      <c r="A1073" s="51">
        <v>1072.0</v>
      </c>
      <c r="B1073" s="99" t="s">
        <v>237</v>
      </c>
      <c r="C1073" s="172" t="b">
        <v>1</v>
      </c>
      <c r="D1073" s="173"/>
      <c r="E1073" s="174" t="s">
        <v>288</v>
      </c>
      <c r="F1073" s="175" t="s">
        <v>1770</v>
      </c>
      <c r="G1073" s="176" t="s">
        <v>1866</v>
      </c>
      <c r="H1073" s="99" t="s">
        <v>13006</v>
      </c>
      <c r="I1073" s="177" t="s">
        <v>16432</v>
      </c>
      <c r="J1073" s="178"/>
      <c r="K1073" s="61" t="s">
        <v>5181</v>
      </c>
      <c r="L1073" s="61" t="s">
        <v>5182</v>
      </c>
      <c r="M1073" s="178"/>
      <c r="N1073" s="178"/>
      <c r="O1073" s="179"/>
      <c r="P1073" s="178"/>
      <c r="Q1073" s="178"/>
      <c r="R1073" s="180"/>
      <c r="S1073" s="180"/>
      <c r="T1073" s="181" t="s">
        <v>16422</v>
      </c>
      <c r="U1073" s="182" t="s">
        <v>16423</v>
      </c>
      <c r="V1073" s="180"/>
      <c r="W1073" s="61" t="s">
        <v>5183</v>
      </c>
      <c r="X1073" s="61" t="s">
        <v>5184</v>
      </c>
      <c r="Y1073" s="85" t="s">
        <v>1788</v>
      </c>
      <c r="Z1073" s="166"/>
      <c r="AA1073" s="166"/>
      <c r="AB1073" s="166"/>
      <c r="AC1073" s="166"/>
      <c r="AD1073" s="166"/>
      <c r="AE1073" s="166"/>
      <c r="AF1073" s="166"/>
      <c r="AG1073" s="166"/>
      <c r="AH1073" s="166"/>
      <c r="AI1073" s="166"/>
      <c r="AJ1073" s="166"/>
      <c r="AK1073" s="166"/>
      <c r="AL1073" s="166"/>
      <c r="AM1073" s="166"/>
      <c r="AN1073" s="166"/>
      <c r="AO1073" s="166"/>
      <c r="AP1073" s="166"/>
      <c r="AQ1073" s="166"/>
      <c r="AR1073" s="166"/>
      <c r="AS1073" s="166"/>
      <c r="AT1073" s="166"/>
      <c r="AU1073" s="166"/>
      <c r="AV1073" s="166"/>
      <c r="AW1073" s="166"/>
      <c r="AX1073" s="166"/>
      <c r="AY1073" s="166"/>
      <c r="AZ1073" s="166"/>
      <c r="BA1073" s="166"/>
      <c r="BB1073" s="166"/>
      <c r="BC1073" s="166"/>
      <c r="BD1073" s="166"/>
      <c r="BE1073" s="166"/>
      <c r="BF1073" s="166"/>
      <c r="BG1073" s="166"/>
      <c r="BH1073" s="166"/>
      <c r="BI1073" s="166"/>
      <c r="BJ1073" s="166"/>
      <c r="BK1073" s="166"/>
      <c r="BL1073" s="166"/>
      <c r="BM1073" s="166"/>
    </row>
    <row r="1074" ht="22.5" customHeight="1">
      <c r="A1074" s="51">
        <v>1073.0</v>
      </c>
      <c r="B1074" s="99" t="s">
        <v>237</v>
      </c>
      <c r="C1074" s="172" t="b">
        <v>1</v>
      </c>
      <c r="D1074" s="173"/>
      <c r="E1074" s="174" t="s">
        <v>288</v>
      </c>
      <c r="F1074" s="175" t="s">
        <v>1770</v>
      </c>
      <c r="G1074" s="176" t="s">
        <v>1866</v>
      </c>
      <c r="H1074" s="99" t="s">
        <v>13013</v>
      </c>
      <c r="I1074" s="177" t="s">
        <v>16433</v>
      </c>
      <c r="J1074" s="178"/>
      <c r="K1074" s="61" t="s">
        <v>5186</v>
      </c>
      <c r="L1074" s="61" t="s">
        <v>5187</v>
      </c>
      <c r="M1074" s="178"/>
      <c r="N1074" s="178"/>
      <c r="O1074" s="179"/>
      <c r="P1074" s="178"/>
      <c r="Q1074" s="178"/>
      <c r="R1074" s="180"/>
      <c r="S1074" s="180"/>
      <c r="T1074" s="181" t="s">
        <v>16422</v>
      </c>
      <c r="U1074" s="182" t="s">
        <v>16423</v>
      </c>
      <c r="V1074" s="180"/>
      <c r="W1074" s="61" t="s">
        <v>5188</v>
      </c>
      <c r="X1074" s="61" t="s">
        <v>5189</v>
      </c>
      <c r="Y1074" s="85" t="s">
        <v>1788</v>
      </c>
      <c r="Z1074" s="166"/>
      <c r="AA1074" s="166"/>
      <c r="AB1074" s="166"/>
      <c r="AC1074" s="166"/>
      <c r="AD1074" s="166"/>
      <c r="AE1074" s="166"/>
      <c r="AF1074" s="166"/>
      <c r="AG1074" s="166"/>
      <c r="AH1074" s="166"/>
      <c r="AI1074" s="166"/>
      <c r="AJ1074" s="166"/>
      <c r="AK1074" s="166"/>
      <c r="AL1074" s="166"/>
      <c r="AM1074" s="166"/>
      <c r="AN1074" s="166"/>
      <c r="AO1074" s="166"/>
      <c r="AP1074" s="166"/>
      <c r="AQ1074" s="166"/>
      <c r="AR1074" s="166"/>
      <c r="AS1074" s="166"/>
      <c r="AT1074" s="166"/>
      <c r="AU1074" s="166"/>
      <c r="AV1074" s="166"/>
      <c r="AW1074" s="166"/>
      <c r="AX1074" s="166"/>
      <c r="AY1074" s="166"/>
      <c r="AZ1074" s="166"/>
      <c r="BA1074" s="166"/>
      <c r="BB1074" s="166"/>
      <c r="BC1074" s="166"/>
      <c r="BD1074" s="166"/>
      <c r="BE1074" s="166"/>
      <c r="BF1074" s="166"/>
      <c r="BG1074" s="166"/>
      <c r="BH1074" s="166"/>
      <c r="BI1074" s="166"/>
      <c r="BJ1074" s="166"/>
      <c r="BK1074" s="166"/>
      <c r="BL1074" s="166"/>
      <c r="BM1074" s="166"/>
    </row>
    <row r="1075" ht="22.5" customHeight="1">
      <c r="A1075" s="51">
        <v>1074.0</v>
      </c>
      <c r="B1075" s="99" t="s">
        <v>237</v>
      </c>
      <c r="C1075" s="172" t="b">
        <v>1</v>
      </c>
      <c r="D1075" s="173"/>
      <c r="E1075" s="174" t="s">
        <v>288</v>
      </c>
      <c r="F1075" s="175" t="s">
        <v>1770</v>
      </c>
      <c r="G1075" s="176" t="s">
        <v>1866</v>
      </c>
      <c r="H1075" s="99" t="s">
        <v>13020</v>
      </c>
      <c r="I1075" s="177" t="s">
        <v>16434</v>
      </c>
      <c r="J1075" s="178"/>
      <c r="K1075" s="61" t="s">
        <v>5191</v>
      </c>
      <c r="L1075" s="61" t="s">
        <v>5192</v>
      </c>
      <c r="M1075" s="178"/>
      <c r="N1075" s="178"/>
      <c r="O1075" s="179"/>
      <c r="P1075" s="178"/>
      <c r="Q1075" s="178"/>
      <c r="R1075" s="180"/>
      <c r="S1075" s="180"/>
      <c r="T1075" s="181" t="s">
        <v>16422</v>
      </c>
      <c r="U1075" s="182" t="s">
        <v>16423</v>
      </c>
      <c r="V1075" s="180"/>
      <c r="W1075" s="61" t="s">
        <v>5194</v>
      </c>
      <c r="X1075" s="61" t="s">
        <v>5195</v>
      </c>
      <c r="Y1075" s="85" t="s">
        <v>1788</v>
      </c>
      <c r="Z1075" s="166"/>
      <c r="AA1075" s="166"/>
      <c r="AB1075" s="166"/>
      <c r="AC1075" s="166"/>
      <c r="AD1075" s="166"/>
      <c r="AE1075" s="166"/>
      <c r="AF1075" s="166"/>
      <c r="AG1075" s="166"/>
      <c r="AH1075" s="166"/>
      <c r="AI1075" s="166"/>
      <c r="AJ1075" s="166"/>
      <c r="AK1075" s="166"/>
      <c r="AL1075" s="166"/>
      <c r="AM1075" s="166"/>
      <c r="AN1075" s="166"/>
      <c r="AO1075" s="166"/>
      <c r="AP1075" s="166"/>
      <c r="AQ1075" s="166"/>
      <c r="AR1075" s="166"/>
      <c r="AS1075" s="166"/>
      <c r="AT1075" s="166"/>
      <c r="AU1075" s="166"/>
      <c r="AV1075" s="166"/>
      <c r="AW1075" s="166"/>
      <c r="AX1075" s="166"/>
      <c r="AY1075" s="166"/>
      <c r="AZ1075" s="166"/>
      <c r="BA1075" s="166"/>
      <c r="BB1075" s="166"/>
      <c r="BC1075" s="166"/>
      <c r="BD1075" s="166"/>
      <c r="BE1075" s="166"/>
      <c r="BF1075" s="166"/>
      <c r="BG1075" s="166"/>
      <c r="BH1075" s="166"/>
      <c r="BI1075" s="166"/>
      <c r="BJ1075" s="166"/>
      <c r="BK1075" s="166"/>
      <c r="BL1075" s="166"/>
      <c r="BM1075" s="166"/>
    </row>
    <row r="1076" ht="22.5" customHeight="1">
      <c r="A1076" s="51">
        <v>1075.0</v>
      </c>
      <c r="B1076" s="99" t="s">
        <v>237</v>
      </c>
      <c r="C1076" s="172" t="b">
        <v>1</v>
      </c>
      <c r="D1076" s="173"/>
      <c r="E1076" s="174" t="s">
        <v>288</v>
      </c>
      <c r="F1076" s="175" t="s">
        <v>1770</v>
      </c>
      <c r="G1076" s="77" t="s">
        <v>2747</v>
      </c>
      <c r="H1076" s="99" t="s">
        <v>13027</v>
      </c>
      <c r="I1076" s="177" t="s">
        <v>16435</v>
      </c>
      <c r="J1076" s="178"/>
      <c r="K1076" s="61" t="s">
        <v>5198</v>
      </c>
      <c r="L1076" s="61" t="s">
        <v>5199</v>
      </c>
      <c r="M1076" s="178"/>
      <c r="N1076" s="178"/>
      <c r="O1076" s="179"/>
      <c r="P1076" s="178"/>
      <c r="Q1076" s="178"/>
      <c r="R1076" s="180"/>
      <c r="S1076" s="180"/>
      <c r="T1076" s="181" t="s">
        <v>16422</v>
      </c>
      <c r="U1076" s="182" t="s">
        <v>16423</v>
      </c>
      <c r="V1076" s="180"/>
      <c r="W1076" s="61" t="s">
        <v>5200</v>
      </c>
      <c r="X1076" s="61" t="s">
        <v>5201</v>
      </c>
      <c r="Y1076" s="85" t="s">
        <v>1788</v>
      </c>
      <c r="Z1076" s="166"/>
      <c r="AA1076" s="166"/>
      <c r="AB1076" s="166"/>
      <c r="AC1076" s="166"/>
      <c r="AD1076" s="166"/>
      <c r="AE1076" s="166"/>
      <c r="AF1076" s="166"/>
      <c r="AG1076" s="166"/>
      <c r="AH1076" s="166"/>
      <c r="AI1076" s="166"/>
      <c r="AJ1076" s="166"/>
      <c r="AK1076" s="166"/>
      <c r="AL1076" s="166"/>
      <c r="AM1076" s="166"/>
      <c r="AN1076" s="166"/>
      <c r="AO1076" s="166"/>
      <c r="AP1076" s="166"/>
      <c r="AQ1076" s="166"/>
      <c r="AR1076" s="166"/>
      <c r="AS1076" s="166"/>
      <c r="AT1076" s="166"/>
      <c r="AU1076" s="166"/>
      <c r="AV1076" s="166"/>
      <c r="AW1076" s="166"/>
      <c r="AX1076" s="166"/>
      <c r="AY1076" s="166"/>
      <c r="AZ1076" s="166"/>
      <c r="BA1076" s="166"/>
      <c r="BB1076" s="166"/>
      <c r="BC1076" s="166"/>
      <c r="BD1076" s="166"/>
      <c r="BE1076" s="166"/>
      <c r="BF1076" s="166"/>
      <c r="BG1076" s="166"/>
      <c r="BH1076" s="166"/>
      <c r="BI1076" s="166"/>
      <c r="BJ1076" s="166"/>
      <c r="BK1076" s="166"/>
      <c r="BL1076" s="166"/>
      <c r="BM1076" s="166"/>
    </row>
    <row r="1077" ht="22.5" customHeight="1">
      <c r="A1077" s="51">
        <v>1076.0</v>
      </c>
      <c r="B1077" s="99" t="s">
        <v>237</v>
      </c>
      <c r="C1077" s="172" t="b">
        <v>1</v>
      </c>
      <c r="D1077" s="173"/>
      <c r="E1077" s="174" t="s">
        <v>288</v>
      </c>
      <c r="F1077" s="175" t="s">
        <v>1770</v>
      </c>
      <c r="G1077" s="176" t="s">
        <v>556</v>
      </c>
      <c r="H1077" s="99" t="s">
        <v>13034</v>
      </c>
      <c r="I1077" s="177" t="s">
        <v>16436</v>
      </c>
      <c r="J1077" s="178"/>
      <c r="K1077" s="61" t="s">
        <v>5203</v>
      </c>
      <c r="L1077" s="61" t="s">
        <v>5204</v>
      </c>
      <c r="M1077" s="178"/>
      <c r="N1077" s="178"/>
      <c r="O1077" s="179"/>
      <c r="P1077" s="178"/>
      <c r="Q1077" s="178"/>
      <c r="R1077" s="180"/>
      <c r="S1077" s="180"/>
      <c r="T1077" s="181" t="s">
        <v>16437</v>
      </c>
      <c r="U1077" s="182" t="s">
        <v>16423</v>
      </c>
      <c r="V1077" s="180"/>
      <c r="W1077" s="61" t="s">
        <v>5205</v>
      </c>
      <c r="X1077" s="61" t="s">
        <v>5206</v>
      </c>
      <c r="Y1077" s="85" t="s">
        <v>1788</v>
      </c>
      <c r="Z1077" s="166"/>
      <c r="AA1077" s="166"/>
      <c r="AB1077" s="166"/>
      <c r="AC1077" s="166"/>
      <c r="AD1077" s="166"/>
      <c r="AE1077" s="166"/>
      <c r="AF1077" s="166"/>
      <c r="AG1077" s="166"/>
      <c r="AH1077" s="166"/>
      <c r="AI1077" s="166"/>
      <c r="AJ1077" s="166"/>
      <c r="AK1077" s="166"/>
      <c r="AL1077" s="166"/>
      <c r="AM1077" s="166"/>
      <c r="AN1077" s="166"/>
      <c r="AO1077" s="166"/>
      <c r="AP1077" s="166"/>
      <c r="AQ1077" s="166"/>
      <c r="AR1077" s="166"/>
      <c r="AS1077" s="166"/>
      <c r="AT1077" s="166"/>
      <c r="AU1077" s="166"/>
      <c r="AV1077" s="166"/>
      <c r="AW1077" s="166"/>
      <c r="AX1077" s="166"/>
      <c r="AY1077" s="166"/>
      <c r="AZ1077" s="166"/>
      <c r="BA1077" s="166"/>
      <c r="BB1077" s="166"/>
      <c r="BC1077" s="166"/>
      <c r="BD1077" s="166"/>
      <c r="BE1077" s="166"/>
      <c r="BF1077" s="166"/>
      <c r="BG1077" s="166"/>
      <c r="BH1077" s="166"/>
      <c r="BI1077" s="166"/>
      <c r="BJ1077" s="166"/>
      <c r="BK1077" s="166"/>
      <c r="BL1077" s="166"/>
      <c r="BM1077" s="166"/>
    </row>
    <row r="1078" ht="22.5" customHeight="1">
      <c r="A1078" s="51">
        <v>1077.0</v>
      </c>
      <c r="B1078" s="99" t="s">
        <v>237</v>
      </c>
      <c r="C1078" s="172" t="b">
        <v>1</v>
      </c>
      <c r="D1078" s="173"/>
      <c r="E1078" s="174" t="s">
        <v>288</v>
      </c>
      <c r="F1078" s="175" t="s">
        <v>1770</v>
      </c>
      <c r="G1078" s="176" t="s">
        <v>556</v>
      </c>
      <c r="H1078" s="99" t="s">
        <v>13041</v>
      </c>
      <c r="I1078" s="177" t="s">
        <v>16438</v>
      </c>
      <c r="J1078" s="178"/>
      <c r="K1078" s="61" t="s">
        <v>5208</v>
      </c>
      <c r="L1078" s="61" t="s">
        <v>5209</v>
      </c>
      <c r="M1078" s="178"/>
      <c r="N1078" s="178"/>
      <c r="O1078" s="179"/>
      <c r="P1078" s="178"/>
      <c r="Q1078" s="178"/>
      <c r="R1078" s="180"/>
      <c r="S1078" s="180"/>
      <c r="T1078" s="181" t="s">
        <v>16428</v>
      </c>
      <c r="U1078" s="182" t="s">
        <v>16423</v>
      </c>
      <c r="V1078" s="180"/>
      <c r="W1078" s="61" t="s">
        <v>5210</v>
      </c>
      <c r="X1078" s="61" t="s">
        <v>5211</v>
      </c>
      <c r="Y1078" s="85" t="s">
        <v>1788</v>
      </c>
      <c r="Z1078" s="166"/>
      <c r="AA1078" s="166"/>
      <c r="AB1078" s="166"/>
      <c r="AC1078" s="166"/>
      <c r="AD1078" s="166"/>
      <c r="AE1078" s="166"/>
      <c r="AF1078" s="166"/>
      <c r="AG1078" s="166"/>
      <c r="AH1078" s="166"/>
      <c r="AI1078" s="166"/>
      <c r="AJ1078" s="166"/>
      <c r="AK1078" s="166"/>
      <c r="AL1078" s="166"/>
      <c r="AM1078" s="166"/>
      <c r="AN1078" s="166"/>
      <c r="AO1078" s="166"/>
      <c r="AP1078" s="166"/>
      <c r="AQ1078" s="166"/>
      <c r="AR1078" s="166"/>
      <c r="AS1078" s="166"/>
      <c r="AT1078" s="166"/>
      <c r="AU1078" s="166"/>
      <c r="AV1078" s="166"/>
      <c r="AW1078" s="166"/>
      <c r="AX1078" s="166"/>
      <c r="AY1078" s="166"/>
      <c r="AZ1078" s="166"/>
      <c r="BA1078" s="166"/>
      <c r="BB1078" s="166"/>
      <c r="BC1078" s="166"/>
      <c r="BD1078" s="166"/>
      <c r="BE1078" s="166"/>
      <c r="BF1078" s="166"/>
      <c r="BG1078" s="166"/>
      <c r="BH1078" s="166"/>
      <c r="BI1078" s="166"/>
      <c r="BJ1078" s="166"/>
      <c r="BK1078" s="166"/>
      <c r="BL1078" s="166"/>
      <c r="BM1078" s="166"/>
    </row>
    <row r="1079" ht="22.5" customHeight="1">
      <c r="A1079" s="51">
        <v>1078.0</v>
      </c>
      <c r="B1079" s="99" t="s">
        <v>237</v>
      </c>
      <c r="C1079" s="172" t="b">
        <v>1</v>
      </c>
      <c r="D1079" s="173"/>
      <c r="E1079" s="174" t="s">
        <v>288</v>
      </c>
      <c r="F1079" s="175" t="s">
        <v>1770</v>
      </c>
      <c r="G1079" s="176" t="s">
        <v>4264</v>
      </c>
      <c r="H1079" s="99" t="s">
        <v>13047</v>
      </c>
      <c r="I1079" s="177" t="s">
        <v>16439</v>
      </c>
      <c r="J1079" s="178"/>
      <c r="K1079" s="61" t="s">
        <v>5212</v>
      </c>
      <c r="L1079" s="61" t="s">
        <v>5213</v>
      </c>
      <c r="M1079" s="178"/>
      <c r="N1079" s="178"/>
      <c r="O1079" s="179"/>
      <c r="P1079" s="178"/>
      <c r="Q1079" s="178"/>
      <c r="R1079" s="180"/>
      <c r="S1079" s="180"/>
      <c r="T1079" s="181" t="s">
        <v>16437</v>
      </c>
      <c r="U1079" s="182" t="s">
        <v>16423</v>
      </c>
      <c r="V1079" s="180"/>
      <c r="W1079" s="61" t="s">
        <v>5214</v>
      </c>
      <c r="X1079" s="61" t="s">
        <v>5215</v>
      </c>
      <c r="Y1079" s="85" t="s">
        <v>1788</v>
      </c>
      <c r="Z1079" s="166"/>
      <c r="AA1079" s="166"/>
      <c r="AB1079" s="166"/>
      <c r="AC1079" s="166"/>
      <c r="AD1079" s="166"/>
      <c r="AE1079" s="166"/>
      <c r="AF1079" s="166"/>
      <c r="AG1079" s="166"/>
      <c r="AH1079" s="166"/>
      <c r="AI1079" s="166"/>
      <c r="AJ1079" s="166"/>
      <c r="AK1079" s="166"/>
      <c r="AL1079" s="166"/>
      <c r="AM1079" s="166"/>
      <c r="AN1079" s="166"/>
      <c r="AO1079" s="166"/>
      <c r="AP1079" s="166"/>
      <c r="AQ1079" s="166"/>
      <c r="AR1079" s="166"/>
      <c r="AS1079" s="166"/>
      <c r="AT1079" s="166"/>
      <c r="AU1079" s="166"/>
      <c r="AV1079" s="166"/>
      <c r="AW1079" s="166"/>
      <c r="AX1079" s="166"/>
      <c r="AY1079" s="166"/>
      <c r="AZ1079" s="166"/>
      <c r="BA1079" s="166"/>
      <c r="BB1079" s="166"/>
      <c r="BC1079" s="166"/>
      <c r="BD1079" s="166"/>
      <c r="BE1079" s="166"/>
      <c r="BF1079" s="166"/>
      <c r="BG1079" s="166"/>
      <c r="BH1079" s="166"/>
      <c r="BI1079" s="166"/>
      <c r="BJ1079" s="166"/>
      <c r="BK1079" s="166"/>
      <c r="BL1079" s="166"/>
      <c r="BM1079" s="166"/>
    </row>
    <row r="1080" ht="22.5" customHeight="1">
      <c r="A1080" s="51">
        <v>1079.0</v>
      </c>
      <c r="B1080" s="99" t="s">
        <v>237</v>
      </c>
      <c r="C1080" s="172" t="b">
        <v>1</v>
      </c>
      <c r="D1080" s="173"/>
      <c r="E1080" s="174" t="s">
        <v>288</v>
      </c>
      <c r="F1080" s="175" t="s">
        <v>1770</v>
      </c>
      <c r="G1080" s="176" t="s">
        <v>4264</v>
      </c>
      <c r="H1080" s="99" t="s">
        <v>13054</v>
      </c>
      <c r="I1080" s="177" t="s">
        <v>16440</v>
      </c>
      <c r="J1080" s="178"/>
      <c r="K1080" s="61" t="s">
        <v>5217</v>
      </c>
      <c r="L1080" s="61" t="s">
        <v>5218</v>
      </c>
      <c r="M1080" s="178"/>
      <c r="N1080" s="178"/>
      <c r="O1080" s="179"/>
      <c r="P1080" s="178"/>
      <c r="Q1080" s="178"/>
      <c r="R1080" s="180"/>
      <c r="S1080" s="180"/>
      <c r="T1080" s="181" t="s">
        <v>16422</v>
      </c>
      <c r="U1080" s="182" t="s">
        <v>16423</v>
      </c>
      <c r="V1080" s="180"/>
      <c r="W1080" s="61" t="s">
        <v>5219</v>
      </c>
      <c r="X1080" s="61" t="s">
        <v>5220</v>
      </c>
      <c r="Y1080" s="85" t="s">
        <v>1788</v>
      </c>
      <c r="Z1080" s="166"/>
      <c r="AA1080" s="166"/>
      <c r="AB1080" s="166"/>
      <c r="AC1080" s="166"/>
      <c r="AD1080" s="166"/>
      <c r="AE1080" s="166"/>
      <c r="AF1080" s="166"/>
      <c r="AG1080" s="166"/>
      <c r="AH1080" s="166"/>
      <c r="AI1080" s="166"/>
      <c r="AJ1080" s="166"/>
      <c r="AK1080" s="166"/>
      <c r="AL1080" s="166"/>
      <c r="AM1080" s="166"/>
      <c r="AN1080" s="166"/>
      <c r="AO1080" s="166"/>
      <c r="AP1080" s="166"/>
      <c r="AQ1080" s="166"/>
      <c r="AR1080" s="166"/>
      <c r="AS1080" s="166"/>
      <c r="AT1080" s="166"/>
      <c r="AU1080" s="166"/>
      <c r="AV1080" s="166"/>
      <c r="AW1080" s="166"/>
      <c r="AX1080" s="166"/>
      <c r="AY1080" s="166"/>
      <c r="AZ1080" s="166"/>
      <c r="BA1080" s="166"/>
      <c r="BB1080" s="166"/>
      <c r="BC1080" s="166"/>
      <c r="BD1080" s="166"/>
      <c r="BE1080" s="166"/>
      <c r="BF1080" s="166"/>
      <c r="BG1080" s="166"/>
      <c r="BH1080" s="166"/>
      <c r="BI1080" s="166"/>
      <c r="BJ1080" s="166"/>
      <c r="BK1080" s="166"/>
      <c r="BL1080" s="166"/>
      <c r="BM1080" s="166"/>
    </row>
    <row r="1081" ht="22.5" customHeight="1">
      <c r="A1081" s="51">
        <v>1080.0</v>
      </c>
      <c r="B1081" s="99" t="s">
        <v>237</v>
      </c>
      <c r="C1081" s="172" t="b">
        <v>1</v>
      </c>
      <c r="D1081" s="173"/>
      <c r="E1081" s="174" t="s">
        <v>288</v>
      </c>
      <c r="F1081" s="175" t="s">
        <v>1770</v>
      </c>
      <c r="G1081" s="176" t="s">
        <v>1399</v>
      </c>
      <c r="H1081" s="99" t="s">
        <v>13060</v>
      </c>
      <c r="I1081" s="177" t="s">
        <v>16441</v>
      </c>
      <c r="J1081" s="178"/>
      <c r="K1081" s="61" t="s">
        <v>5221</v>
      </c>
      <c r="L1081" s="61" t="s">
        <v>5222</v>
      </c>
      <c r="M1081" s="178"/>
      <c r="N1081" s="178"/>
      <c r="O1081" s="179"/>
      <c r="P1081" s="178"/>
      <c r="Q1081" s="178"/>
      <c r="R1081" s="180"/>
      <c r="S1081" s="180"/>
      <c r="T1081" s="181" t="s">
        <v>16430</v>
      </c>
      <c r="U1081" s="182" t="s">
        <v>16423</v>
      </c>
      <c r="V1081" s="180"/>
      <c r="W1081" s="61" t="s">
        <v>5223</v>
      </c>
      <c r="X1081" s="61" t="s">
        <v>5224</v>
      </c>
      <c r="Y1081" s="85" t="s">
        <v>1788</v>
      </c>
      <c r="Z1081" s="166"/>
      <c r="AA1081" s="166"/>
      <c r="AB1081" s="166"/>
      <c r="AC1081" s="166"/>
      <c r="AD1081" s="166"/>
      <c r="AE1081" s="166"/>
      <c r="AF1081" s="166"/>
      <c r="AG1081" s="166"/>
      <c r="AH1081" s="166"/>
      <c r="AI1081" s="166"/>
      <c r="AJ1081" s="166"/>
      <c r="AK1081" s="166"/>
      <c r="AL1081" s="166"/>
      <c r="AM1081" s="166"/>
      <c r="AN1081" s="166"/>
      <c r="AO1081" s="166"/>
      <c r="AP1081" s="166"/>
      <c r="AQ1081" s="166"/>
      <c r="AR1081" s="166"/>
      <c r="AS1081" s="166"/>
      <c r="AT1081" s="166"/>
      <c r="AU1081" s="166"/>
      <c r="AV1081" s="166"/>
      <c r="AW1081" s="166"/>
      <c r="AX1081" s="166"/>
      <c r="AY1081" s="166"/>
      <c r="AZ1081" s="166"/>
      <c r="BA1081" s="166"/>
      <c r="BB1081" s="166"/>
      <c r="BC1081" s="166"/>
      <c r="BD1081" s="166"/>
      <c r="BE1081" s="166"/>
      <c r="BF1081" s="166"/>
      <c r="BG1081" s="166"/>
      <c r="BH1081" s="166"/>
      <c r="BI1081" s="166"/>
      <c r="BJ1081" s="166"/>
      <c r="BK1081" s="166"/>
      <c r="BL1081" s="166"/>
      <c r="BM1081" s="166"/>
    </row>
    <row r="1082" ht="22.5" customHeight="1">
      <c r="A1082" s="51">
        <v>1081.0</v>
      </c>
      <c r="B1082" s="99" t="s">
        <v>237</v>
      </c>
      <c r="C1082" s="172" t="b">
        <v>1</v>
      </c>
      <c r="D1082" s="173"/>
      <c r="E1082" s="174" t="s">
        <v>288</v>
      </c>
      <c r="F1082" s="175" t="s">
        <v>1770</v>
      </c>
      <c r="G1082" s="176" t="s">
        <v>1399</v>
      </c>
      <c r="H1082" s="99" t="s">
        <v>13067</v>
      </c>
      <c r="I1082" s="177" t="s">
        <v>16442</v>
      </c>
      <c r="J1082" s="178"/>
      <c r="K1082" s="61" t="s">
        <v>5226</v>
      </c>
      <c r="L1082" s="61" t="s">
        <v>5227</v>
      </c>
      <c r="M1082" s="178"/>
      <c r="N1082" s="178"/>
      <c r="O1082" s="179"/>
      <c r="P1082" s="178"/>
      <c r="Q1082" s="178"/>
      <c r="R1082" s="180"/>
      <c r="S1082" s="180"/>
      <c r="T1082" s="181" t="s">
        <v>16422</v>
      </c>
      <c r="U1082" s="182" t="s">
        <v>16423</v>
      </c>
      <c r="V1082" s="180"/>
      <c r="W1082" s="61" t="s">
        <v>5228</v>
      </c>
      <c r="X1082" s="61" t="s">
        <v>5229</v>
      </c>
      <c r="Y1082" s="85" t="s">
        <v>1788</v>
      </c>
      <c r="Z1082" s="166"/>
      <c r="AA1082" s="166"/>
      <c r="AB1082" s="166"/>
      <c r="AC1082" s="166"/>
      <c r="AD1082" s="166"/>
      <c r="AE1082" s="166"/>
      <c r="AF1082" s="166"/>
      <c r="AG1082" s="166"/>
      <c r="AH1082" s="166"/>
      <c r="AI1082" s="166"/>
      <c r="AJ1082" s="166"/>
      <c r="AK1082" s="166"/>
      <c r="AL1082" s="166"/>
      <c r="AM1082" s="166"/>
      <c r="AN1082" s="166"/>
      <c r="AO1082" s="166"/>
      <c r="AP1082" s="166"/>
      <c r="AQ1082" s="166"/>
      <c r="AR1082" s="166"/>
      <c r="AS1082" s="166"/>
      <c r="AT1082" s="166"/>
      <c r="AU1082" s="166"/>
      <c r="AV1082" s="166"/>
      <c r="AW1082" s="166"/>
      <c r="AX1082" s="166"/>
      <c r="AY1082" s="166"/>
      <c r="AZ1082" s="166"/>
      <c r="BA1082" s="166"/>
      <c r="BB1082" s="166"/>
      <c r="BC1082" s="166"/>
      <c r="BD1082" s="166"/>
      <c r="BE1082" s="166"/>
      <c r="BF1082" s="166"/>
      <c r="BG1082" s="166"/>
      <c r="BH1082" s="166"/>
      <c r="BI1082" s="166"/>
      <c r="BJ1082" s="166"/>
      <c r="BK1082" s="166"/>
      <c r="BL1082" s="166"/>
      <c r="BM1082" s="166"/>
    </row>
    <row r="1083" ht="22.5" customHeight="1">
      <c r="A1083" s="51">
        <v>1082.0</v>
      </c>
      <c r="B1083" s="99" t="s">
        <v>237</v>
      </c>
      <c r="C1083" s="172" t="b">
        <v>1</v>
      </c>
      <c r="D1083" s="173"/>
      <c r="E1083" s="174" t="s">
        <v>288</v>
      </c>
      <c r="F1083" s="175" t="s">
        <v>1770</v>
      </c>
      <c r="G1083" s="176" t="s">
        <v>1446</v>
      </c>
      <c r="H1083" s="99" t="s">
        <v>13074</v>
      </c>
      <c r="I1083" s="177" t="s">
        <v>16443</v>
      </c>
      <c r="J1083" s="178"/>
      <c r="K1083" s="61" t="s">
        <v>5231</v>
      </c>
      <c r="L1083" s="61" t="s">
        <v>5232</v>
      </c>
      <c r="M1083" s="178"/>
      <c r="N1083" s="178"/>
      <c r="O1083" s="179"/>
      <c r="P1083" s="178"/>
      <c r="Q1083" s="178"/>
      <c r="R1083" s="180"/>
      <c r="S1083" s="180"/>
      <c r="T1083" s="181" t="s">
        <v>16426</v>
      </c>
      <c r="U1083" s="182" t="s">
        <v>16423</v>
      </c>
      <c r="V1083" s="180"/>
      <c r="W1083" s="61" t="s">
        <v>5233</v>
      </c>
      <c r="X1083" s="61" t="s">
        <v>5234</v>
      </c>
      <c r="Y1083" s="85" t="s">
        <v>1788</v>
      </c>
      <c r="Z1083" s="166"/>
      <c r="AA1083" s="166"/>
      <c r="AB1083" s="166"/>
      <c r="AC1083" s="166"/>
      <c r="AD1083" s="166"/>
      <c r="AE1083" s="166"/>
      <c r="AF1083" s="166"/>
      <c r="AG1083" s="166"/>
      <c r="AH1083" s="166"/>
      <c r="AI1083" s="166"/>
      <c r="AJ1083" s="166"/>
      <c r="AK1083" s="166"/>
      <c r="AL1083" s="166"/>
      <c r="AM1083" s="166"/>
      <c r="AN1083" s="166"/>
      <c r="AO1083" s="166"/>
      <c r="AP1083" s="166"/>
      <c r="AQ1083" s="166"/>
      <c r="AR1083" s="166"/>
      <c r="AS1083" s="166"/>
      <c r="AT1083" s="166"/>
      <c r="AU1083" s="166"/>
      <c r="AV1083" s="166"/>
      <c r="AW1083" s="166"/>
      <c r="AX1083" s="166"/>
      <c r="AY1083" s="166"/>
      <c r="AZ1083" s="166"/>
      <c r="BA1083" s="166"/>
      <c r="BB1083" s="166"/>
      <c r="BC1083" s="166"/>
      <c r="BD1083" s="166"/>
      <c r="BE1083" s="166"/>
      <c r="BF1083" s="166"/>
      <c r="BG1083" s="166"/>
      <c r="BH1083" s="166"/>
      <c r="BI1083" s="166"/>
      <c r="BJ1083" s="166"/>
      <c r="BK1083" s="166"/>
      <c r="BL1083" s="166"/>
      <c r="BM1083" s="166"/>
    </row>
    <row r="1084" ht="22.5" customHeight="1">
      <c r="A1084" s="51">
        <v>1083.0</v>
      </c>
      <c r="B1084" s="99" t="s">
        <v>237</v>
      </c>
      <c r="C1084" s="172" t="b">
        <v>1</v>
      </c>
      <c r="D1084" s="173"/>
      <c r="E1084" s="174" t="s">
        <v>288</v>
      </c>
      <c r="F1084" s="175" t="s">
        <v>1770</v>
      </c>
      <c r="G1084" s="176" t="s">
        <v>1446</v>
      </c>
      <c r="H1084" s="99" t="s">
        <v>13081</v>
      </c>
      <c r="I1084" s="177" t="s">
        <v>16444</v>
      </c>
      <c r="J1084" s="178"/>
      <c r="K1084" s="61" t="s">
        <v>5236</v>
      </c>
      <c r="L1084" s="61" t="s">
        <v>5237</v>
      </c>
      <c r="M1084" s="178"/>
      <c r="N1084" s="178"/>
      <c r="O1084" s="179"/>
      <c r="P1084" s="178"/>
      <c r="Q1084" s="178"/>
      <c r="R1084" s="180"/>
      <c r="S1084" s="180"/>
      <c r="T1084" s="181" t="s">
        <v>16422</v>
      </c>
      <c r="U1084" s="182" t="s">
        <v>16423</v>
      </c>
      <c r="V1084" s="180"/>
      <c r="W1084" s="61" t="s">
        <v>5238</v>
      </c>
      <c r="X1084" s="61" t="s">
        <v>5239</v>
      </c>
      <c r="Y1084" s="85" t="s">
        <v>1788</v>
      </c>
      <c r="Z1084" s="166"/>
      <c r="AA1084" s="166"/>
      <c r="AB1084" s="166"/>
      <c r="AC1084" s="166"/>
      <c r="AD1084" s="166"/>
      <c r="AE1084" s="166"/>
      <c r="AF1084" s="166"/>
      <c r="AG1084" s="166"/>
      <c r="AH1084" s="166"/>
      <c r="AI1084" s="166"/>
      <c r="AJ1084" s="166"/>
      <c r="AK1084" s="166"/>
      <c r="AL1084" s="166"/>
      <c r="AM1084" s="166"/>
      <c r="AN1084" s="166"/>
      <c r="AO1084" s="166"/>
      <c r="AP1084" s="166"/>
      <c r="AQ1084" s="166"/>
      <c r="AR1084" s="166"/>
      <c r="AS1084" s="166"/>
      <c r="AT1084" s="166"/>
      <c r="AU1084" s="166"/>
      <c r="AV1084" s="166"/>
      <c r="AW1084" s="166"/>
      <c r="AX1084" s="166"/>
      <c r="AY1084" s="166"/>
      <c r="AZ1084" s="166"/>
      <c r="BA1084" s="166"/>
      <c r="BB1084" s="166"/>
      <c r="BC1084" s="166"/>
      <c r="BD1084" s="166"/>
      <c r="BE1084" s="166"/>
      <c r="BF1084" s="166"/>
      <c r="BG1084" s="166"/>
      <c r="BH1084" s="166"/>
      <c r="BI1084" s="166"/>
      <c r="BJ1084" s="166"/>
      <c r="BK1084" s="166"/>
      <c r="BL1084" s="166"/>
      <c r="BM1084" s="166"/>
    </row>
    <row r="1085" ht="22.5" customHeight="1">
      <c r="A1085" s="51">
        <v>1084.0</v>
      </c>
      <c r="B1085" s="99" t="s">
        <v>237</v>
      </c>
      <c r="C1085" s="172" t="b">
        <v>1</v>
      </c>
      <c r="D1085" s="173"/>
      <c r="E1085" s="174" t="s">
        <v>288</v>
      </c>
      <c r="F1085" s="175" t="s">
        <v>1770</v>
      </c>
      <c r="G1085" s="176" t="s">
        <v>1446</v>
      </c>
      <c r="H1085" s="99" t="s">
        <v>13088</v>
      </c>
      <c r="I1085" s="177" t="s">
        <v>16445</v>
      </c>
      <c r="J1085" s="178"/>
      <c r="K1085" s="61" t="s">
        <v>5241</v>
      </c>
      <c r="L1085" s="61" t="s">
        <v>5242</v>
      </c>
      <c r="M1085" s="178"/>
      <c r="N1085" s="178"/>
      <c r="O1085" s="179"/>
      <c r="P1085" s="178"/>
      <c r="Q1085" s="178"/>
      <c r="R1085" s="180"/>
      <c r="S1085" s="180"/>
      <c r="T1085" s="181" t="s">
        <v>16422</v>
      </c>
      <c r="U1085" s="182" t="s">
        <v>16423</v>
      </c>
      <c r="V1085" s="180"/>
      <c r="W1085" s="61" t="s">
        <v>5243</v>
      </c>
      <c r="X1085" s="61" t="s">
        <v>5244</v>
      </c>
      <c r="Y1085" s="85" t="s">
        <v>1788</v>
      </c>
      <c r="Z1085" s="166"/>
      <c r="AA1085" s="166"/>
      <c r="AB1085" s="166"/>
      <c r="AC1085" s="166"/>
      <c r="AD1085" s="166"/>
      <c r="AE1085" s="166"/>
      <c r="AF1085" s="166"/>
      <c r="AG1085" s="166"/>
      <c r="AH1085" s="166"/>
      <c r="AI1085" s="166"/>
      <c r="AJ1085" s="166"/>
      <c r="AK1085" s="166"/>
      <c r="AL1085" s="166"/>
      <c r="AM1085" s="166"/>
      <c r="AN1085" s="166"/>
      <c r="AO1085" s="166"/>
      <c r="AP1085" s="166"/>
      <c r="AQ1085" s="166"/>
      <c r="AR1085" s="166"/>
      <c r="AS1085" s="166"/>
      <c r="AT1085" s="166"/>
      <c r="AU1085" s="166"/>
      <c r="AV1085" s="166"/>
      <c r="AW1085" s="166"/>
      <c r="AX1085" s="166"/>
      <c r="AY1085" s="166"/>
      <c r="AZ1085" s="166"/>
      <c r="BA1085" s="166"/>
      <c r="BB1085" s="166"/>
      <c r="BC1085" s="166"/>
      <c r="BD1085" s="166"/>
      <c r="BE1085" s="166"/>
      <c r="BF1085" s="166"/>
      <c r="BG1085" s="166"/>
      <c r="BH1085" s="166"/>
      <c r="BI1085" s="166"/>
      <c r="BJ1085" s="166"/>
      <c r="BK1085" s="166"/>
      <c r="BL1085" s="166"/>
      <c r="BM1085" s="166"/>
    </row>
    <row r="1086" ht="22.5" customHeight="1">
      <c r="A1086" s="51">
        <v>1085.0</v>
      </c>
      <c r="B1086" s="99" t="s">
        <v>237</v>
      </c>
      <c r="C1086" s="172" t="b">
        <v>1</v>
      </c>
      <c r="D1086" s="173"/>
      <c r="E1086" s="174" t="s">
        <v>288</v>
      </c>
      <c r="F1086" s="175" t="s">
        <v>1770</v>
      </c>
      <c r="G1086" s="176" t="s">
        <v>1446</v>
      </c>
      <c r="H1086" s="99" t="s">
        <v>13095</v>
      </c>
      <c r="I1086" s="177" t="s">
        <v>16446</v>
      </c>
      <c r="J1086" s="178"/>
      <c r="K1086" s="61" t="s">
        <v>5246</v>
      </c>
      <c r="L1086" s="61" t="s">
        <v>5247</v>
      </c>
      <c r="M1086" s="178"/>
      <c r="N1086" s="178"/>
      <c r="O1086" s="179"/>
      <c r="P1086" s="178"/>
      <c r="Q1086" s="178"/>
      <c r="R1086" s="180"/>
      <c r="S1086" s="180"/>
      <c r="T1086" s="181" t="s">
        <v>16422</v>
      </c>
      <c r="U1086" s="182" t="s">
        <v>16423</v>
      </c>
      <c r="V1086" s="180"/>
      <c r="W1086" s="61" t="s">
        <v>5248</v>
      </c>
      <c r="X1086" s="61" t="s">
        <v>5249</v>
      </c>
      <c r="Y1086" s="85" t="s">
        <v>1788</v>
      </c>
      <c r="Z1086" s="166"/>
      <c r="AA1086" s="166"/>
      <c r="AB1086" s="166"/>
      <c r="AC1086" s="166"/>
      <c r="AD1086" s="166"/>
      <c r="AE1086" s="166"/>
      <c r="AF1086" s="166"/>
      <c r="AG1086" s="166"/>
      <c r="AH1086" s="166"/>
      <c r="AI1086" s="166"/>
      <c r="AJ1086" s="166"/>
      <c r="AK1086" s="166"/>
      <c r="AL1086" s="166"/>
      <c r="AM1086" s="166"/>
      <c r="AN1086" s="166"/>
      <c r="AO1086" s="166"/>
      <c r="AP1086" s="166"/>
      <c r="AQ1086" s="166"/>
      <c r="AR1086" s="166"/>
      <c r="AS1086" s="166"/>
      <c r="AT1086" s="166"/>
      <c r="AU1086" s="166"/>
      <c r="AV1086" s="166"/>
      <c r="AW1086" s="166"/>
      <c r="AX1086" s="166"/>
      <c r="AY1086" s="166"/>
      <c r="AZ1086" s="166"/>
      <c r="BA1086" s="166"/>
      <c r="BB1086" s="166"/>
      <c r="BC1086" s="166"/>
      <c r="BD1086" s="166"/>
      <c r="BE1086" s="166"/>
      <c r="BF1086" s="166"/>
      <c r="BG1086" s="166"/>
      <c r="BH1086" s="166"/>
      <c r="BI1086" s="166"/>
      <c r="BJ1086" s="166"/>
      <c r="BK1086" s="166"/>
      <c r="BL1086" s="166"/>
      <c r="BM1086" s="166"/>
    </row>
    <row r="1087" ht="22.5" customHeight="1">
      <c r="A1087" s="51">
        <v>1086.0</v>
      </c>
      <c r="B1087" s="99" t="s">
        <v>237</v>
      </c>
      <c r="C1087" s="172" t="b">
        <v>1</v>
      </c>
      <c r="D1087" s="173"/>
      <c r="E1087" s="174" t="s">
        <v>288</v>
      </c>
      <c r="F1087" s="175" t="s">
        <v>1770</v>
      </c>
      <c r="G1087" s="176" t="s">
        <v>1446</v>
      </c>
      <c r="H1087" s="99" t="s">
        <v>13101</v>
      </c>
      <c r="I1087" s="177" t="s">
        <v>16447</v>
      </c>
      <c r="J1087" s="178"/>
      <c r="K1087" s="61" t="s">
        <v>5250</v>
      </c>
      <c r="L1087" s="61" t="s">
        <v>5251</v>
      </c>
      <c r="M1087" s="178"/>
      <c r="N1087" s="178"/>
      <c r="O1087" s="179"/>
      <c r="P1087" s="178"/>
      <c r="Q1087" s="178"/>
      <c r="R1087" s="180"/>
      <c r="S1087" s="180"/>
      <c r="T1087" s="181" t="s">
        <v>16422</v>
      </c>
      <c r="U1087" s="182" t="s">
        <v>16423</v>
      </c>
      <c r="V1087" s="180"/>
      <c r="W1087" s="61" t="s">
        <v>5252</v>
      </c>
      <c r="X1087" s="61" t="s">
        <v>5254</v>
      </c>
      <c r="Y1087" s="85" t="s">
        <v>1788</v>
      </c>
      <c r="Z1087" s="166"/>
      <c r="AA1087" s="166"/>
      <c r="AB1087" s="166"/>
      <c r="AC1087" s="166"/>
      <c r="AD1087" s="166"/>
      <c r="AE1087" s="166"/>
      <c r="AF1087" s="166"/>
      <c r="AG1087" s="166"/>
      <c r="AH1087" s="166"/>
      <c r="AI1087" s="166"/>
      <c r="AJ1087" s="166"/>
      <c r="AK1087" s="166"/>
      <c r="AL1087" s="166"/>
      <c r="AM1087" s="166"/>
      <c r="AN1087" s="166"/>
      <c r="AO1087" s="166"/>
      <c r="AP1087" s="166"/>
      <c r="AQ1087" s="166"/>
      <c r="AR1087" s="166"/>
      <c r="AS1087" s="166"/>
      <c r="AT1087" s="166"/>
      <c r="AU1087" s="166"/>
      <c r="AV1087" s="166"/>
      <c r="AW1087" s="166"/>
      <c r="AX1087" s="166"/>
      <c r="AY1087" s="166"/>
      <c r="AZ1087" s="166"/>
      <c r="BA1087" s="166"/>
      <c r="BB1087" s="166"/>
      <c r="BC1087" s="166"/>
      <c r="BD1087" s="166"/>
      <c r="BE1087" s="166"/>
      <c r="BF1087" s="166"/>
      <c r="BG1087" s="166"/>
      <c r="BH1087" s="166"/>
      <c r="BI1087" s="166"/>
      <c r="BJ1087" s="166"/>
      <c r="BK1087" s="166"/>
      <c r="BL1087" s="166"/>
      <c r="BM1087" s="166"/>
    </row>
    <row r="1088" ht="22.5" customHeight="1">
      <c r="A1088" s="51">
        <v>1087.0</v>
      </c>
      <c r="B1088" s="99" t="s">
        <v>237</v>
      </c>
      <c r="C1088" s="172" t="b">
        <v>1</v>
      </c>
      <c r="D1088" s="173"/>
      <c r="E1088" s="174" t="s">
        <v>288</v>
      </c>
      <c r="F1088" s="175" t="s">
        <v>1770</v>
      </c>
      <c r="G1088" s="176" t="s">
        <v>1446</v>
      </c>
      <c r="H1088" s="99" t="s">
        <v>13108</v>
      </c>
      <c r="I1088" s="177" t="s">
        <v>16448</v>
      </c>
      <c r="J1088" s="178"/>
      <c r="K1088" s="61" t="s">
        <v>5257</v>
      </c>
      <c r="L1088" s="61" t="s">
        <v>5258</v>
      </c>
      <c r="M1088" s="178"/>
      <c r="N1088" s="178"/>
      <c r="O1088" s="179"/>
      <c r="P1088" s="178"/>
      <c r="Q1088" s="178"/>
      <c r="R1088" s="180"/>
      <c r="S1088" s="180"/>
      <c r="T1088" s="181" t="s">
        <v>16422</v>
      </c>
      <c r="U1088" s="182" t="s">
        <v>16423</v>
      </c>
      <c r="V1088" s="180"/>
      <c r="W1088" s="61" t="s">
        <v>5259</v>
      </c>
      <c r="X1088" s="61" t="s">
        <v>5260</v>
      </c>
      <c r="Y1088" s="85" t="s">
        <v>1788</v>
      </c>
      <c r="Z1088" s="166"/>
      <c r="AA1088" s="166"/>
      <c r="AB1088" s="166"/>
      <c r="AC1088" s="166"/>
      <c r="AD1088" s="166"/>
      <c r="AE1088" s="166"/>
      <c r="AF1088" s="166"/>
      <c r="AG1088" s="166"/>
      <c r="AH1088" s="166"/>
      <c r="AI1088" s="166"/>
      <c r="AJ1088" s="166"/>
      <c r="AK1088" s="166"/>
      <c r="AL1088" s="166"/>
      <c r="AM1088" s="166"/>
      <c r="AN1088" s="166"/>
      <c r="AO1088" s="166"/>
      <c r="AP1088" s="166"/>
      <c r="AQ1088" s="166"/>
      <c r="AR1088" s="166"/>
      <c r="AS1088" s="166"/>
      <c r="AT1088" s="166"/>
      <c r="AU1088" s="166"/>
      <c r="AV1088" s="166"/>
      <c r="AW1088" s="166"/>
      <c r="AX1088" s="166"/>
      <c r="AY1088" s="166"/>
      <c r="AZ1088" s="166"/>
      <c r="BA1088" s="166"/>
      <c r="BB1088" s="166"/>
      <c r="BC1088" s="166"/>
      <c r="BD1088" s="166"/>
      <c r="BE1088" s="166"/>
      <c r="BF1088" s="166"/>
      <c r="BG1088" s="166"/>
      <c r="BH1088" s="166"/>
      <c r="BI1088" s="166"/>
      <c r="BJ1088" s="166"/>
      <c r="BK1088" s="166"/>
      <c r="BL1088" s="166"/>
      <c r="BM1088" s="166"/>
    </row>
    <row r="1089" ht="22.5" customHeight="1">
      <c r="A1089" s="51">
        <v>1088.0</v>
      </c>
      <c r="B1089" s="99" t="s">
        <v>237</v>
      </c>
      <c r="C1089" s="172" t="b">
        <v>1</v>
      </c>
      <c r="D1089" s="173"/>
      <c r="E1089" s="174" t="s">
        <v>288</v>
      </c>
      <c r="F1089" s="175" t="s">
        <v>1770</v>
      </c>
      <c r="G1089" s="176" t="s">
        <v>1446</v>
      </c>
      <c r="H1089" s="99" t="s">
        <v>13114</v>
      </c>
      <c r="I1089" s="177" t="s">
        <v>16449</v>
      </c>
      <c r="J1089" s="178"/>
      <c r="K1089" s="61" t="s">
        <v>5261</v>
      </c>
      <c r="L1089" s="61" t="s">
        <v>5262</v>
      </c>
      <c r="M1089" s="178"/>
      <c r="N1089" s="178"/>
      <c r="O1089" s="179"/>
      <c r="P1089" s="178"/>
      <c r="Q1089" s="178"/>
      <c r="R1089" s="180"/>
      <c r="S1089" s="180"/>
      <c r="T1089" s="181" t="s">
        <v>16422</v>
      </c>
      <c r="U1089" s="182" t="s">
        <v>16423</v>
      </c>
      <c r="V1089" s="180"/>
      <c r="W1089" s="61" t="s">
        <v>5263</v>
      </c>
      <c r="X1089" s="61" t="s">
        <v>5264</v>
      </c>
      <c r="Y1089" s="85" t="s">
        <v>1788</v>
      </c>
      <c r="Z1089" s="166"/>
      <c r="AA1089" s="166"/>
      <c r="AB1089" s="166"/>
      <c r="AC1089" s="166"/>
      <c r="AD1089" s="166"/>
      <c r="AE1089" s="166"/>
      <c r="AF1089" s="166"/>
      <c r="AG1089" s="166"/>
      <c r="AH1089" s="166"/>
      <c r="AI1089" s="166"/>
      <c r="AJ1089" s="166"/>
      <c r="AK1089" s="166"/>
      <c r="AL1089" s="166"/>
      <c r="AM1089" s="166"/>
      <c r="AN1089" s="166"/>
      <c r="AO1089" s="166"/>
      <c r="AP1089" s="166"/>
      <c r="AQ1089" s="166"/>
      <c r="AR1089" s="166"/>
      <c r="AS1089" s="166"/>
      <c r="AT1089" s="166"/>
      <c r="AU1089" s="166"/>
      <c r="AV1089" s="166"/>
      <c r="AW1089" s="166"/>
      <c r="AX1089" s="166"/>
      <c r="AY1089" s="166"/>
      <c r="AZ1089" s="166"/>
      <c r="BA1089" s="166"/>
      <c r="BB1089" s="166"/>
      <c r="BC1089" s="166"/>
      <c r="BD1089" s="166"/>
      <c r="BE1089" s="166"/>
      <c r="BF1089" s="166"/>
      <c r="BG1089" s="166"/>
      <c r="BH1089" s="166"/>
      <c r="BI1089" s="166"/>
      <c r="BJ1089" s="166"/>
      <c r="BK1089" s="166"/>
      <c r="BL1089" s="166"/>
      <c r="BM1089" s="166"/>
    </row>
    <row r="1090" ht="22.5" customHeight="1">
      <c r="A1090" s="51">
        <v>1089.0</v>
      </c>
      <c r="B1090" s="99" t="s">
        <v>237</v>
      </c>
      <c r="C1090" s="172" t="b">
        <v>1</v>
      </c>
      <c r="D1090" s="173"/>
      <c r="E1090" s="174" t="s">
        <v>288</v>
      </c>
      <c r="F1090" s="175" t="s">
        <v>1770</v>
      </c>
      <c r="G1090" s="77" t="s">
        <v>1446</v>
      </c>
      <c r="H1090" s="99" t="s">
        <v>13121</v>
      </c>
      <c r="I1090" s="177" t="s">
        <v>16450</v>
      </c>
      <c r="J1090" s="178"/>
      <c r="K1090" s="61" t="s">
        <v>5265</v>
      </c>
      <c r="L1090" s="61" t="s">
        <v>5266</v>
      </c>
      <c r="M1090" s="178"/>
      <c r="N1090" s="178"/>
      <c r="O1090" s="179"/>
      <c r="P1090" s="178"/>
      <c r="Q1090" s="178"/>
      <c r="R1090" s="180"/>
      <c r="S1090" s="180"/>
      <c r="T1090" s="181" t="s">
        <v>16437</v>
      </c>
      <c r="U1090" s="182" t="s">
        <v>16423</v>
      </c>
      <c r="V1090" s="180"/>
      <c r="W1090" s="61" t="s">
        <v>5267</v>
      </c>
      <c r="X1090" s="61" t="s">
        <v>5268</v>
      </c>
      <c r="Y1090" s="85" t="s">
        <v>1788</v>
      </c>
      <c r="Z1090" s="166"/>
      <c r="AA1090" s="166"/>
      <c r="AB1090" s="166"/>
      <c r="AC1090" s="166"/>
      <c r="AD1090" s="166"/>
      <c r="AE1090" s="166"/>
      <c r="AF1090" s="166"/>
      <c r="AG1090" s="166"/>
      <c r="AH1090" s="166"/>
      <c r="AI1090" s="166"/>
      <c r="AJ1090" s="166"/>
      <c r="AK1090" s="166"/>
      <c r="AL1090" s="166"/>
      <c r="AM1090" s="166"/>
      <c r="AN1090" s="166"/>
      <c r="AO1090" s="166"/>
      <c r="AP1090" s="166"/>
      <c r="AQ1090" s="166"/>
      <c r="AR1090" s="166"/>
      <c r="AS1090" s="166"/>
      <c r="AT1090" s="166"/>
      <c r="AU1090" s="166"/>
      <c r="AV1090" s="166"/>
      <c r="AW1090" s="166"/>
      <c r="AX1090" s="166"/>
      <c r="AY1090" s="166"/>
      <c r="AZ1090" s="166"/>
      <c r="BA1090" s="166"/>
      <c r="BB1090" s="166"/>
      <c r="BC1090" s="166"/>
      <c r="BD1090" s="166"/>
      <c r="BE1090" s="166"/>
      <c r="BF1090" s="166"/>
      <c r="BG1090" s="166"/>
      <c r="BH1090" s="166"/>
      <c r="BI1090" s="166"/>
      <c r="BJ1090" s="166"/>
      <c r="BK1090" s="166"/>
      <c r="BL1090" s="166"/>
      <c r="BM1090" s="166"/>
    </row>
    <row r="1091" ht="22.5" customHeight="1">
      <c r="A1091" s="51">
        <v>1090.0</v>
      </c>
      <c r="B1091" s="99" t="s">
        <v>237</v>
      </c>
      <c r="C1091" s="172" t="b">
        <v>1</v>
      </c>
      <c r="D1091" s="173"/>
      <c r="E1091" s="174" t="s">
        <v>288</v>
      </c>
      <c r="F1091" s="175" t="s">
        <v>5369</v>
      </c>
      <c r="G1091" s="176" t="s">
        <v>294</v>
      </c>
      <c r="H1091" s="99" t="s">
        <v>13128</v>
      </c>
      <c r="I1091" s="177" t="s">
        <v>16451</v>
      </c>
      <c r="J1091" s="178"/>
      <c r="K1091" s="61" t="s">
        <v>5270</v>
      </c>
      <c r="L1091" s="61" t="s">
        <v>5271</v>
      </c>
      <c r="M1091" s="178"/>
      <c r="N1091" s="178"/>
      <c r="O1091" s="179"/>
      <c r="P1091" s="178"/>
      <c r="Q1091" s="178"/>
      <c r="R1091" s="180"/>
      <c r="S1091" s="180"/>
      <c r="T1091" s="181" t="s">
        <v>16430</v>
      </c>
      <c r="U1091" s="182" t="s">
        <v>16423</v>
      </c>
      <c r="V1091" s="180"/>
      <c r="W1091" s="61" t="s">
        <v>5272</v>
      </c>
      <c r="X1091" s="61" t="s">
        <v>5273</v>
      </c>
      <c r="Y1091" s="61" t="s">
        <v>5274</v>
      </c>
      <c r="Z1091" s="166"/>
      <c r="AA1091" s="166"/>
      <c r="AB1091" s="166"/>
      <c r="AC1091" s="166"/>
      <c r="AD1091" s="166"/>
      <c r="AE1091" s="166"/>
      <c r="AF1091" s="166"/>
      <c r="AG1091" s="166"/>
      <c r="AH1091" s="166"/>
      <c r="AI1091" s="166"/>
      <c r="AJ1091" s="166"/>
      <c r="AK1091" s="166"/>
      <c r="AL1091" s="166"/>
      <c r="AM1091" s="166"/>
      <c r="AN1091" s="166"/>
      <c r="AO1091" s="166"/>
      <c r="AP1091" s="166"/>
      <c r="AQ1091" s="166"/>
      <c r="AR1091" s="166"/>
      <c r="AS1091" s="166"/>
      <c r="AT1091" s="166"/>
      <c r="AU1091" s="166"/>
      <c r="AV1091" s="166"/>
      <c r="AW1091" s="166"/>
      <c r="AX1091" s="166"/>
      <c r="AY1091" s="166"/>
      <c r="AZ1091" s="166"/>
      <c r="BA1091" s="166"/>
      <c r="BB1091" s="166"/>
      <c r="BC1091" s="166"/>
      <c r="BD1091" s="166"/>
      <c r="BE1091" s="166"/>
      <c r="BF1091" s="166"/>
      <c r="BG1091" s="166"/>
      <c r="BH1091" s="166"/>
      <c r="BI1091" s="166"/>
      <c r="BJ1091" s="166"/>
      <c r="BK1091" s="166"/>
      <c r="BL1091" s="166"/>
      <c r="BM1091" s="166"/>
    </row>
    <row r="1092" ht="22.5" customHeight="1">
      <c r="A1092" s="51">
        <v>1091.0</v>
      </c>
      <c r="B1092" s="99" t="s">
        <v>237</v>
      </c>
      <c r="C1092" s="172" t="b">
        <v>1</v>
      </c>
      <c r="D1092" s="173"/>
      <c r="E1092" s="174" t="s">
        <v>288</v>
      </c>
      <c r="F1092" s="175" t="s">
        <v>5369</v>
      </c>
      <c r="G1092" s="77" t="s">
        <v>2747</v>
      </c>
      <c r="H1092" s="99" t="s">
        <v>13135</v>
      </c>
      <c r="I1092" s="177" t="s">
        <v>16452</v>
      </c>
      <c r="J1092" s="178"/>
      <c r="K1092" s="61" t="s">
        <v>5275</v>
      </c>
      <c r="L1092" s="61" t="s">
        <v>5276</v>
      </c>
      <c r="M1092" s="178"/>
      <c r="N1092" s="178"/>
      <c r="O1092" s="179"/>
      <c r="P1092" s="178"/>
      <c r="Q1092" s="178"/>
      <c r="R1092" s="180"/>
      <c r="S1092" s="180"/>
      <c r="T1092" s="181" t="s">
        <v>16428</v>
      </c>
      <c r="U1092" s="182" t="s">
        <v>16423</v>
      </c>
      <c r="V1092" s="180"/>
      <c r="W1092" s="61" t="s">
        <v>5277</v>
      </c>
      <c r="X1092" s="61" t="s">
        <v>5278</v>
      </c>
      <c r="Y1092" s="61" t="s">
        <v>5279</v>
      </c>
      <c r="Z1092" s="166"/>
      <c r="AA1092" s="166"/>
      <c r="AB1092" s="166"/>
      <c r="AC1092" s="166"/>
      <c r="AD1092" s="166"/>
      <c r="AE1092" s="166"/>
      <c r="AF1092" s="166"/>
      <c r="AG1092" s="166"/>
      <c r="AH1092" s="166"/>
      <c r="AI1092" s="166"/>
      <c r="AJ1092" s="166"/>
      <c r="AK1092" s="166"/>
      <c r="AL1092" s="166"/>
      <c r="AM1092" s="166"/>
      <c r="AN1092" s="166"/>
      <c r="AO1092" s="166"/>
      <c r="AP1092" s="166"/>
      <c r="AQ1092" s="166"/>
      <c r="AR1092" s="166"/>
      <c r="AS1092" s="166"/>
      <c r="AT1092" s="166"/>
      <c r="AU1092" s="166"/>
      <c r="AV1092" s="166"/>
      <c r="AW1092" s="166"/>
      <c r="AX1092" s="166"/>
      <c r="AY1092" s="166"/>
      <c r="AZ1092" s="166"/>
      <c r="BA1092" s="166"/>
      <c r="BB1092" s="166"/>
      <c r="BC1092" s="166"/>
      <c r="BD1092" s="166"/>
      <c r="BE1092" s="166"/>
      <c r="BF1092" s="166"/>
      <c r="BG1092" s="166"/>
      <c r="BH1092" s="166"/>
      <c r="BI1092" s="166"/>
      <c r="BJ1092" s="166"/>
      <c r="BK1092" s="166"/>
      <c r="BL1092" s="166"/>
      <c r="BM1092" s="166"/>
    </row>
    <row r="1093" ht="22.5" customHeight="1">
      <c r="A1093" s="51">
        <v>1092.0</v>
      </c>
      <c r="B1093" s="99" t="s">
        <v>237</v>
      </c>
      <c r="C1093" s="172" t="b">
        <v>1</v>
      </c>
      <c r="D1093" s="173"/>
      <c r="E1093" s="174" t="s">
        <v>288</v>
      </c>
      <c r="F1093" s="175" t="s">
        <v>5369</v>
      </c>
      <c r="G1093" s="176" t="s">
        <v>489</v>
      </c>
      <c r="H1093" s="99" t="s">
        <v>13142</v>
      </c>
      <c r="I1093" s="177" t="s">
        <v>16453</v>
      </c>
      <c r="J1093" s="178"/>
      <c r="K1093" s="61" t="s">
        <v>5280</v>
      </c>
      <c r="L1093" s="61" t="s">
        <v>5281</v>
      </c>
      <c r="M1093" s="178"/>
      <c r="N1093" s="178"/>
      <c r="O1093" s="179"/>
      <c r="P1093" s="178"/>
      <c r="Q1093" s="178"/>
      <c r="R1093" s="180"/>
      <c r="S1093" s="180"/>
      <c r="T1093" s="181" t="s">
        <v>16422</v>
      </c>
      <c r="U1093" s="182" t="s">
        <v>16423</v>
      </c>
      <c r="V1093" s="180"/>
      <c r="W1093" s="61" t="s">
        <v>5282</v>
      </c>
      <c r="X1093" s="61" t="s">
        <v>5283</v>
      </c>
      <c r="Y1093" s="61" t="s">
        <v>5284</v>
      </c>
      <c r="Z1093" s="166"/>
      <c r="AA1093" s="166"/>
      <c r="AB1093" s="166"/>
      <c r="AC1093" s="166"/>
      <c r="AD1093" s="166"/>
      <c r="AE1093" s="166"/>
      <c r="AF1093" s="166"/>
      <c r="AG1093" s="166"/>
      <c r="AH1093" s="166"/>
      <c r="AI1093" s="166"/>
      <c r="AJ1093" s="166"/>
      <c r="AK1093" s="166"/>
      <c r="AL1093" s="166"/>
      <c r="AM1093" s="166"/>
      <c r="AN1093" s="166"/>
      <c r="AO1093" s="166"/>
      <c r="AP1093" s="166"/>
      <c r="AQ1093" s="166"/>
      <c r="AR1093" s="166"/>
      <c r="AS1093" s="166"/>
      <c r="AT1093" s="166"/>
      <c r="AU1093" s="166"/>
      <c r="AV1093" s="166"/>
      <c r="AW1093" s="166"/>
      <c r="AX1093" s="166"/>
      <c r="AY1093" s="166"/>
      <c r="AZ1093" s="166"/>
      <c r="BA1093" s="166"/>
      <c r="BB1093" s="166"/>
      <c r="BC1093" s="166"/>
      <c r="BD1093" s="166"/>
      <c r="BE1093" s="166"/>
      <c r="BF1093" s="166"/>
      <c r="BG1093" s="166"/>
      <c r="BH1093" s="166"/>
      <c r="BI1093" s="166"/>
      <c r="BJ1093" s="166"/>
      <c r="BK1093" s="166"/>
      <c r="BL1093" s="166"/>
      <c r="BM1093" s="166"/>
    </row>
    <row r="1094" ht="22.5" customHeight="1">
      <c r="A1094" s="51">
        <v>1093.0</v>
      </c>
      <c r="B1094" s="99" t="s">
        <v>237</v>
      </c>
      <c r="C1094" s="172" t="b">
        <v>1</v>
      </c>
      <c r="D1094" s="173"/>
      <c r="E1094" s="174" t="s">
        <v>288</v>
      </c>
      <c r="F1094" s="175" t="s">
        <v>5369</v>
      </c>
      <c r="G1094" s="77" t="s">
        <v>7468</v>
      </c>
      <c r="H1094" s="99" t="s">
        <v>13150</v>
      </c>
      <c r="I1094" s="177" t="s">
        <v>16454</v>
      </c>
      <c r="J1094" s="178"/>
      <c r="K1094" s="61" t="s">
        <v>5285</v>
      </c>
      <c r="L1094" s="61" t="s">
        <v>5286</v>
      </c>
      <c r="M1094" s="178"/>
      <c r="N1094" s="178"/>
      <c r="O1094" s="179"/>
      <c r="P1094" s="178"/>
      <c r="Q1094" s="178"/>
      <c r="R1094" s="180"/>
      <c r="S1094" s="180"/>
      <c r="T1094" s="181" t="s">
        <v>16422</v>
      </c>
      <c r="U1094" s="182" t="s">
        <v>16423</v>
      </c>
      <c r="V1094" s="180"/>
      <c r="W1094" s="61" t="s">
        <v>5287</v>
      </c>
      <c r="X1094" s="61" t="s">
        <v>5288</v>
      </c>
      <c r="Y1094" s="61" t="s">
        <v>5289</v>
      </c>
      <c r="Z1094" s="166"/>
      <c r="AA1094" s="166"/>
      <c r="AB1094" s="166"/>
      <c r="AC1094" s="166"/>
      <c r="AD1094" s="166"/>
      <c r="AE1094" s="166"/>
      <c r="AF1094" s="166"/>
      <c r="AG1094" s="166"/>
      <c r="AH1094" s="166"/>
      <c r="AI1094" s="166"/>
      <c r="AJ1094" s="166"/>
      <c r="AK1094" s="166"/>
      <c r="AL1094" s="166"/>
      <c r="AM1094" s="166"/>
      <c r="AN1094" s="166"/>
      <c r="AO1094" s="166"/>
      <c r="AP1094" s="166"/>
      <c r="AQ1094" s="166"/>
      <c r="AR1094" s="166"/>
      <c r="AS1094" s="166"/>
      <c r="AT1094" s="166"/>
      <c r="AU1094" s="166"/>
      <c r="AV1094" s="166"/>
      <c r="AW1094" s="166"/>
      <c r="AX1094" s="166"/>
      <c r="AY1094" s="166"/>
      <c r="AZ1094" s="166"/>
      <c r="BA1094" s="166"/>
      <c r="BB1094" s="166"/>
      <c r="BC1094" s="166"/>
      <c r="BD1094" s="166"/>
      <c r="BE1094" s="166"/>
      <c r="BF1094" s="166"/>
      <c r="BG1094" s="166"/>
      <c r="BH1094" s="166"/>
      <c r="BI1094" s="166"/>
      <c r="BJ1094" s="166"/>
      <c r="BK1094" s="166"/>
      <c r="BL1094" s="166"/>
      <c r="BM1094" s="166"/>
    </row>
    <row r="1095" ht="22.5" customHeight="1">
      <c r="A1095" s="51">
        <v>1094.0</v>
      </c>
      <c r="B1095" s="99" t="s">
        <v>237</v>
      </c>
      <c r="C1095" s="172" t="b">
        <v>1</v>
      </c>
      <c r="D1095" s="173"/>
      <c r="E1095" s="174" t="s">
        <v>288</v>
      </c>
      <c r="F1095" s="175" t="s">
        <v>5369</v>
      </c>
      <c r="G1095" s="176" t="s">
        <v>1399</v>
      </c>
      <c r="H1095" s="99" t="s">
        <v>13157</v>
      </c>
      <c r="I1095" s="177" t="s">
        <v>16455</v>
      </c>
      <c r="J1095" s="178"/>
      <c r="K1095" s="61" t="s">
        <v>5290</v>
      </c>
      <c r="L1095" s="61" t="s">
        <v>5291</v>
      </c>
      <c r="M1095" s="178"/>
      <c r="N1095" s="178"/>
      <c r="O1095" s="179"/>
      <c r="P1095" s="178"/>
      <c r="Q1095" s="178"/>
      <c r="R1095" s="180"/>
      <c r="S1095" s="180"/>
      <c r="T1095" s="181" t="s">
        <v>16422</v>
      </c>
      <c r="U1095" s="182" t="s">
        <v>16423</v>
      </c>
      <c r="V1095" s="180"/>
      <c r="W1095" s="61" t="s">
        <v>5292</v>
      </c>
      <c r="X1095" s="61" t="s">
        <v>5293</v>
      </c>
      <c r="Y1095" s="153"/>
      <c r="Z1095" s="166"/>
      <c r="AA1095" s="166"/>
      <c r="AB1095" s="166"/>
      <c r="AC1095" s="166"/>
      <c r="AD1095" s="166"/>
      <c r="AE1095" s="166"/>
      <c r="AF1095" s="166"/>
      <c r="AG1095" s="166"/>
      <c r="AH1095" s="166"/>
      <c r="AI1095" s="166"/>
      <c r="AJ1095" s="166"/>
      <c r="AK1095" s="166"/>
      <c r="AL1095" s="166"/>
      <c r="AM1095" s="166"/>
      <c r="AN1095" s="166"/>
      <c r="AO1095" s="166"/>
      <c r="AP1095" s="166"/>
      <c r="AQ1095" s="166"/>
      <c r="AR1095" s="166"/>
      <c r="AS1095" s="166"/>
      <c r="AT1095" s="166"/>
      <c r="AU1095" s="166"/>
      <c r="AV1095" s="166"/>
      <c r="AW1095" s="166"/>
      <c r="AX1095" s="166"/>
      <c r="AY1095" s="166"/>
      <c r="AZ1095" s="166"/>
      <c r="BA1095" s="166"/>
      <c r="BB1095" s="166"/>
      <c r="BC1095" s="166"/>
      <c r="BD1095" s="166"/>
      <c r="BE1095" s="166"/>
      <c r="BF1095" s="166"/>
      <c r="BG1095" s="166"/>
      <c r="BH1095" s="166"/>
      <c r="BI1095" s="166"/>
      <c r="BJ1095" s="166"/>
      <c r="BK1095" s="166"/>
      <c r="BL1095" s="166"/>
      <c r="BM1095" s="166"/>
    </row>
    <row r="1096" ht="22.5" customHeight="1">
      <c r="A1096" s="51">
        <v>1095.0</v>
      </c>
      <c r="B1096" s="99" t="s">
        <v>237</v>
      </c>
      <c r="C1096" s="172" t="b">
        <v>1</v>
      </c>
      <c r="D1096" s="173"/>
      <c r="E1096" s="174" t="s">
        <v>288</v>
      </c>
      <c r="F1096" s="175" t="s">
        <v>5369</v>
      </c>
      <c r="G1096" s="176" t="s">
        <v>1446</v>
      </c>
      <c r="H1096" s="99" t="s">
        <v>13163</v>
      </c>
      <c r="I1096" s="177" t="s">
        <v>16456</v>
      </c>
      <c r="J1096" s="178"/>
      <c r="K1096" s="61" t="s">
        <v>5294</v>
      </c>
      <c r="L1096" s="61" t="s">
        <v>5295</v>
      </c>
      <c r="M1096" s="178"/>
      <c r="N1096" s="178"/>
      <c r="O1096" s="179"/>
      <c r="P1096" s="178"/>
      <c r="Q1096" s="178"/>
      <c r="R1096" s="180"/>
      <c r="S1096" s="180"/>
      <c r="T1096" s="181" t="s">
        <v>16437</v>
      </c>
      <c r="U1096" s="182" t="s">
        <v>16423</v>
      </c>
      <c r="V1096" s="180"/>
      <c r="W1096" s="61" t="s">
        <v>5296</v>
      </c>
      <c r="X1096" s="61" t="s">
        <v>5297</v>
      </c>
      <c r="Y1096" s="61" t="s">
        <v>5298</v>
      </c>
      <c r="Z1096" s="166"/>
      <c r="AA1096" s="166"/>
      <c r="AB1096" s="166"/>
      <c r="AC1096" s="166"/>
      <c r="AD1096" s="166"/>
      <c r="AE1096" s="166"/>
      <c r="AF1096" s="166"/>
      <c r="AG1096" s="166"/>
      <c r="AH1096" s="166"/>
      <c r="AI1096" s="166"/>
      <c r="AJ1096" s="166"/>
      <c r="AK1096" s="166"/>
      <c r="AL1096" s="166"/>
      <c r="AM1096" s="166"/>
      <c r="AN1096" s="166"/>
      <c r="AO1096" s="166"/>
      <c r="AP1096" s="166"/>
      <c r="AQ1096" s="166"/>
      <c r="AR1096" s="166"/>
      <c r="AS1096" s="166"/>
      <c r="AT1096" s="166"/>
      <c r="AU1096" s="166"/>
      <c r="AV1096" s="166"/>
      <c r="AW1096" s="166"/>
      <c r="AX1096" s="166"/>
      <c r="AY1096" s="166"/>
      <c r="AZ1096" s="166"/>
      <c r="BA1096" s="166"/>
      <c r="BB1096" s="166"/>
      <c r="BC1096" s="166"/>
      <c r="BD1096" s="166"/>
      <c r="BE1096" s="166"/>
      <c r="BF1096" s="166"/>
      <c r="BG1096" s="166"/>
      <c r="BH1096" s="166"/>
      <c r="BI1096" s="166"/>
      <c r="BJ1096" s="166"/>
      <c r="BK1096" s="166"/>
      <c r="BL1096" s="166"/>
      <c r="BM1096" s="166"/>
    </row>
    <row r="1097" ht="22.5" customHeight="1">
      <c r="A1097" s="51">
        <v>1096.0</v>
      </c>
      <c r="B1097" s="99" t="s">
        <v>237</v>
      </c>
      <c r="C1097" s="172" t="b">
        <v>1</v>
      </c>
      <c r="D1097" s="173"/>
      <c r="E1097" s="174" t="s">
        <v>288</v>
      </c>
      <c r="F1097" s="175" t="s">
        <v>5369</v>
      </c>
      <c r="G1097" s="176" t="s">
        <v>1446</v>
      </c>
      <c r="H1097" s="99" t="s">
        <v>13170</v>
      </c>
      <c r="I1097" s="177" t="s">
        <v>16457</v>
      </c>
      <c r="J1097" s="178"/>
      <c r="K1097" s="61" t="s">
        <v>5299</v>
      </c>
      <c r="L1097" s="61" t="s">
        <v>5300</v>
      </c>
      <c r="M1097" s="178"/>
      <c r="N1097" s="178"/>
      <c r="O1097" s="179"/>
      <c r="P1097" s="178"/>
      <c r="Q1097" s="178"/>
      <c r="R1097" s="180"/>
      <c r="S1097" s="180"/>
      <c r="T1097" s="181" t="s">
        <v>16437</v>
      </c>
      <c r="U1097" s="182" t="s">
        <v>16423</v>
      </c>
      <c r="V1097" s="180"/>
      <c r="W1097" s="61" t="s">
        <v>5301</v>
      </c>
      <c r="X1097" s="61" t="s">
        <v>5302</v>
      </c>
      <c r="Y1097" s="61" t="s">
        <v>5303</v>
      </c>
      <c r="Z1097" s="166"/>
      <c r="AA1097" s="166"/>
      <c r="AB1097" s="166"/>
      <c r="AC1097" s="166"/>
      <c r="AD1097" s="166"/>
      <c r="AE1097" s="166"/>
      <c r="AF1097" s="166"/>
      <c r="AG1097" s="166"/>
      <c r="AH1097" s="166"/>
      <c r="AI1097" s="166"/>
      <c r="AJ1097" s="166"/>
      <c r="AK1097" s="166"/>
      <c r="AL1097" s="166"/>
      <c r="AM1097" s="166"/>
      <c r="AN1097" s="166"/>
      <c r="AO1097" s="166"/>
      <c r="AP1097" s="166"/>
      <c r="AQ1097" s="166"/>
      <c r="AR1097" s="166"/>
      <c r="AS1097" s="166"/>
      <c r="AT1097" s="166"/>
      <c r="AU1097" s="166"/>
      <c r="AV1097" s="166"/>
      <c r="AW1097" s="166"/>
      <c r="AX1097" s="166"/>
      <c r="AY1097" s="166"/>
      <c r="AZ1097" s="166"/>
      <c r="BA1097" s="166"/>
      <c r="BB1097" s="166"/>
      <c r="BC1097" s="166"/>
      <c r="BD1097" s="166"/>
      <c r="BE1097" s="166"/>
      <c r="BF1097" s="166"/>
      <c r="BG1097" s="166"/>
      <c r="BH1097" s="166"/>
      <c r="BI1097" s="166"/>
      <c r="BJ1097" s="166"/>
      <c r="BK1097" s="166"/>
      <c r="BL1097" s="166"/>
      <c r="BM1097" s="166"/>
    </row>
    <row r="1098" ht="22.5" customHeight="1">
      <c r="A1098" s="51">
        <v>1097.0</v>
      </c>
      <c r="B1098" s="99" t="s">
        <v>237</v>
      </c>
      <c r="C1098" s="172" t="b">
        <v>1</v>
      </c>
      <c r="D1098" s="173"/>
      <c r="E1098" s="174" t="s">
        <v>288</v>
      </c>
      <c r="F1098" s="175" t="s">
        <v>5369</v>
      </c>
      <c r="G1098" s="176" t="s">
        <v>1446</v>
      </c>
      <c r="H1098" s="99" t="s">
        <v>13176</v>
      </c>
      <c r="I1098" s="177" t="s">
        <v>16458</v>
      </c>
      <c r="J1098" s="178"/>
      <c r="K1098" s="61" t="s">
        <v>5304</v>
      </c>
      <c r="L1098" s="61" t="s">
        <v>5305</v>
      </c>
      <c r="M1098" s="178"/>
      <c r="N1098" s="178"/>
      <c r="O1098" s="179"/>
      <c r="P1098" s="178"/>
      <c r="Q1098" s="178"/>
      <c r="R1098" s="180"/>
      <c r="S1098" s="180"/>
      <c r="T1098" s="181" t="s">
        <v>16426</v>
      </c>
      <c r="U1098" s="182" t="s">
        <v>16423</v>
      </c>
      <c r="V1098" s="180"/>
      <c r="W1098" s="61" t="s">
        <v>5306</v>
      </c>
      <c r="X1098" s="61" t="s">
        <v>5307</v>
      </c>
      <c r="Y1098" s="61" t="s">
        <v>5308</v>
      </c>
      <c r="Z1098" s="166"/>
      <c r="AA1098" s="166"/>
      <c r="AB1098" s="166"/>
      <c r="AC1098" s="166"/>
      <c r="AD1098" s="166"/>
      <c r="AE1098" s="166"/>
      <c r="AF1098" s="166"/>
      <c r="AG1098" s="166"/>
      <c r="AH1098" s="166"/>
      <c r="AI1098" s="166"/>
      <c r="AJ1098" s="166"/>
      <c r="AK1098" s="166"/>
      <c r="AL1098" s="166"/>
      <c r="AM1098" s="166"/>
      <c r="AN1098" s="166"/>
      <c r="AO1098" s="166"/>
      <c r="AP1098" s="166"/>
      <c r="AQ1098" s="166"/>
      <c r="AR1098" s="166"/>
      <c r="AS1098" s="166"/>
      <c r="AT1098" s="166"/>
      <c r="AU1098" s="166"/>
      <c r="AV1098" s="166"/>
      <c r="AW1098" s="166"/>
      <c r="AX1098" s="166"/>
      <c r="AY1098" s="166"/>
      <c r="AZ1098" s="166"/>
      <c r="BA1098" s="166"/>
      <c r="BB1098" s="166"/>
      <c r="BC1098" s="166"/>
      <c r="BD1098" s="166"/>
      <c r="BE1098" s="166"/>
      <c r="BF1098" s="166"/>
      <c r="BG1098" s="166"/>
      <c r="BH1098" s="166"/>
      <c r="BI1098" s="166"/>
      <c r="BJ1098" s="166"/>
      <c r="BK1098" s="166"/>
      <c r="BL1098" s="166"/>
      <c r="BM1098" s="166"/>
    </row>
    <row r="1099" ht="22.5" customHeight="1">
      <c r="A1099" s="51">
        <v>1098.0</v>
      </c>
      <c r="B1099" s="99" t="s">
        <v>237</v>
      </c>
      <c r="C1099" s="172" t="b">
        <v>1</v>
      </c>
      <c r="D1099" s="173"/>
      <c r="E1099" s="174" t="s">
        <v>288</v>
      </c>
      <c r="F1099" s="175" t="s">
        <v>5369</v>
      </c>
      <c r="G1099" s="176" t="s">
        <v>1446</v>
      </c>
      <c r="H1099" s="99" t="s">
        <v>13182</v>
      </c>
      <c r="I1099" s="177" t="s">
        <v>16459</v>
      </c>
      <c r="J1099" s="178"/>
      <c r="K1099" s="61" t="s">
        <v>5309</v>
      </c>
      <c r="L1099" s="61" t="s">
        <v>5310</v>
      </c>
      <c r="M1099" s="178"/>
      <c r="N1099" s="178"/>
      <c r="O1099" s="179"/>
      <c r="P1099" s="178"/>
      <c r="Q1099" s="178"/>
      <c r="R1099" s="180"/>
      <c r="S1099" s="180"/>
      <c r="T1099" s="181" t="s">
        <v>16426</v>
      </c>
      <c r="U1099" s="182" t="s">
        <v>16423</v>
      </c>
      <c r="V1099" s="180"/>
      <c r="W1099" s="61" t="s">
        <v>5311</v>
      </c>
      <c r="X1099" s="61" t="s">
        <v>5312</v>
      </c>
      <c r="Y1099" s="61" t="s">
        <v>5314</v>
      </c>
      <c r="Z1099" s="166"/>
      <c r="AA1099" s="166"/>
      <c r="AB1099" s="166"/>
      <c r="AC1099" s="166"/>
      <c r="AD1099" s="166"/>
      <c r="AE1099" s="166"/>
      <c r="AF1099" s="166"/>
      <c r="AG1099" s="166"/>
      <c r="AH1099" s="166"/>
      <c r="AI1099" s="166"/>
      <c r="AJ1099" s="166"/>
      <c r="AK1099" s="166"/>
      <c r="AL1099" s="166"/>
      <c r="AM1099" s="166"/>
      <c r="AN1099" s="166"/>
      <c r="AO1099" s="166"/>
      <c r="AP1099" s="166"/>
      <c r="AQ1099" s="166"/>
      <c r="AR1099" s="166"/>
      <c r="AS1099" s="166"/>
      <c r="AT1099" s="166"/>
      <c r="AU1099" s="166"/>
      <c r="AV1099" s="166"/>
      <c r="AW1099" s="166"/>
      <c r="AX1099" s="166"/>
      <c r="AY1099" s="166"/>
      <c r="AZ1099" s="166"/>
      <c r="BA1099" s="166"/>
      <c r="BB1099" s="166"/>
      <c r="BC1099" s="166"/>
      <c r="BD1099" s="166"/>
      <c r="BE1099" s="166"/>
      <c r="BF1099" s="166"/>
      <c r="BG1099" s="166"/>
      <c r="BH1099" s="166"/>
      <c r="BI1099" s="166"/>
      <c r="BJ1099" s="166"/>
      <c r="BK1099" s="166"/>
      <c r="BL1099" s="166"/>
      <c r="BM1099" s="166"/>
    </row>
    <row r="1100" ht="22.5" customHeight="1">
      <c r="A1100" s="51">
        <v>1099.0</v>
      </c>
      <c r="B1100" s="99" t="s">
        <v>237</v>
      </c>
      <c r="C1100" s="172" t="b">
        <v>1</v>
      </c>
      <c r="D1100" s="173"/>
      <c r="E1100" s="174" t="s">
        <v>288</v>
      </c>
      <c r="F1100" s="175" t="s">
        <v>5369</v>
      </c>
      <c r="G1100" s="176" t="s">
        <v>1446</v>
      </c>
      <c r="H1100" s="99" t="s">
        <v>13189</v>
      </c>
      <c r="I1100" s="177" t="s">
        <v>16460</v>
      </c>
      <c r="J1100" s="178"/>
      <c r="K1100" s="61" t="s">
        <v>5316</v>
      </c>
      <c r="L1100" s="61" t="s">
        <v>5317</v>
      </c>
      <c r="M1100" s="178"/>
      <c r="N1100" s="178"/>
      <c r="O1100" s="179"/>
      <c r="P1100" s="178"/>
      <c r="Q1100" s="178"/>
      <c r="R1100" s="180"/>
      <c r="S1100" s="180"/>
      <c r="T1100" s="181" t="s">
        <v>16428</v>
      </c>
      <c r="U1100" s="182" t="s">
        <v>16423</v>
      </c>
      <c r="V1100" s="180"/>
      <c r="W1100" s="61" t="s">
        <v>5318</v>
      </c>
      <c r="X1100" s="61" t="s">
        <v>5319</v>
      </c>
      <c r="Y1100" s="61" t="s">
        <v>5320</v>
      </c>
      <c r="Z1100" s="166"/>
      <c r="AA1100" s="166"/>
      <c r="AB1100" s="166"/>
      <c r="AC1100" s="166"/>
      <c r="AD1100" s="166"/>
      <c r="AE1100" s="166"/>
      <c r="AF1100" s="166"/>
      <c r="AG1100" s="166"/>
      <c r="AH1100" s="166"/>
      <c r="AI1100" s="166"/>
      <c r="AJ1100" s="166"/>
      <c r="AK1100" s="166"/>
      <c r="AL1100" s="166"/>
      <c r="AM1100" s="166"/>
      <c r="AN1100" s="166"/>
      <c r="AO1100" s="166"/>
      <c r="AP1100" s="166"/>
      <c r="AQ1100" s="166"/>
      <c r="AR1100" s="166"/>
      <c r="AS1100" s="166"/>
      <c r="AT1100" s="166"/>
      <c r="AU1100" s="166"/>
      <c r="AV1100" s="166"/>
      <c r="AW1100" s="166"/>
      <c r="AX1100" s="166"/>
      <c r="AY1100" s="166"/>
      <c r="AZ1100" s="166"/>
      <c r="BA1100" s="166"/>
      <c r="BB1100" s="166"/>
      <c r="BC1100" s="166"/>
      <c r="BD1100" s="166"/>
      <c r="BE1100" s="166"/>
      <c r="BF1100" s="166"/>
      <c r="BG1100" s="166"/>
      <c r="BH1100" s="166"/>
      <c r="BI1100" s="166"/>
      <c r="BJ1100" s="166"/>
      <c r="BK1100" s="166"/>
      <c r="BL1100" s="166"/>
      <c r="BM1100" s="166"/>
    </row>
    <row r="1101" ht="22.5" customHeight="1">
      <c r="A1101" s="51">
        <v>1100.0</v>
      </c>
      <c r="B1101" s="99" t="s">
        <v>237</v>
      </c>
      <c r="C1101" s="172" t="b">
        <v>1</v>
      </c>
      <c r="D1101" s="173"/>
      <c r="E1101" s="174" t="s">
        <v>288</v>
      </c>
      <c r="F1101" s="175" t="s">
        <v>5369</v>
      </c>
      <c r="G1101" s="176" t="s">
        <v>1446</v>
      </c>
      <c r="H1101" s="99" t="s">
        <v>13196</v>
      </c>
      <c r="I1101" s="177" t="s">
        <v>16461</v>
      </c>
      <c r="J1101" s="178"/>
      <c r="K1101" s="61" t="s">
        <v>5321</v>
      </c>
      <c r="L1101" s="61" t="s">
        <v>5322</v>
      </c>
      <c r="M1101" s="178"/>
      <c r="N1101" s="178"/>
      <c r="O1101" s="179"/>
      <c r="P1101" s="178"/>
      <c r="Q1101" s="178"/>
      <c r="R1101" s="180"/>
      <c r="S1101" s="180"/>
      <c r="T1101" s="181" t="s">
        <v>16428</v>
      </c>
      <c r="U1101" s="182" t="s">
        <v>16423</v>
      </c>
      <c r="V1101" s="180"/>
      <c r="W1101" s="61" t="s">
        <v>5323</v>
      </c>
      <c r="X1101" s="61" t="s">
        <v>5324</v>
      </c>
      <c r="Y1101" s="61" t="s">
        <v>5325</v>
      </c>
      <c r="Z1101" s="166"/>
      <c r="AA1101" s="166"/>
      <c r="AB1101" s="166"/>
      <c r="AC1101" s="166"/>
      <c r="AD1101" s="166"/>
      <c r="AE1101" s="166"/>
      <c r="AF1101" s="166"/>
      <c r="AG1101" s="166"/>
      <c r="AH1101" s="166"/>
      <c r="AI1101" s="166"/>
      <c r="AJ1101" s="166"/>
      <c r="AK1101" s="166"/>
      <c r="AL1101" s="166"/>
      <c r="AM1101" s="166"/>
      <c r="AN1101" s="166"/>
      <c r="AO1101" s="166"/>
      <c r="AP1101" s="166"/>
      <c r="AQ1101" s="166"/>
      <c r="AR1101" s="166"/>
      <c r="AS1101" s="166"/>
      <c r="AT1101" s="166"/>
      <c r="AU1101" s="166"/>
      <c r="AV1101" s="166"/>
      <c r="AW1101" s="166"/>
      <c r="AX1101" s="166"/>
      <c r="AY1101" s="166"/>
      <c r="AZ1101" s="166"/>
      <c r="BA1101" s="166"/>
      <c r="BB1101" s="166"/>
      <c r="BC1101" s="166"/>
      <c r="BD1101" s="166"/>
      <c r="BE1101" s="166"/>
      <c r="BF1101" s="166"/>
      <c r="BG1101" s="166"/>
      <c r="BH1101" s="166"/>
      <c r="BI1101" s="166"/>
      <c r="BJ1101" s="166"/>
      <c r="BK1101" s="166"/>
      <c r="BL1101" s="166"/>
      <c r="BM1101" s="166"/>
    </row>
    <row r="1102" ht="22.5" customHeight="1">
      <c r="A1102" s="51">
        <v>1101.0</v>
      </c>
      <c r="B1102" s="99" t="s">
        <v>237</v>
      </c>
      <c r="C1102" s="172" t="b">
        <v>1</v>
      </c>
      <c r="D1102" s="173"/>
      <c r="E1102" s="174" t="s">
        <v>288</v>
      </c>
      <c r="F1102" s="175" t="s">
        <v>5369</v>
      </c>
      <c r="G1102" s="176" t="s">
        <v>1446</v>
      </c>
      <c r="H1102" s="99" t="s">
        <v>13203</v>
      </c>
      <c r="I1102" s="177" t="s">
        <v>16462</v>
      </c>
      <c r="J1102" s="178"/>
      <c r="K1102" s="61" t="s">
        <v>5326</v>
      </c>
      <c r="L1102" s="61" t="s">
        <v>5327</v>
      </c>
      <c r="M1102" s="178"/>
      <c r="N1102" s="178"/>
      <c r="O1102" s="179"/>
      <c r="P1102" s="178"/>
      <c r="Q1102" s="178"/>
      <c r="R1102" s="180"/>
      <c r="S1102" s="180"/>
      <c r="T1102" s="181" t="s">
        <v>16428</v>
      </c>
      <c r="U1102" s="182" t="s">
        <v>16423</v>
      </c>
      <c r="V1102" s="180"/>
      <c r="W1102" s="61" t="s">
        <v>5328</v>
      </c>
      <c r="X1102" s="61" t="s">
        <v>5329</v>
      </c>
      <c r="Y1102" s="61" t="s">
        <v>5330</v>
      </c>
      <c r="Z1102" s="166"/>
      <c r="AA1102" s="166"/>
      <c r="AB1102" s="166"/>
      <c r="AC1102" s="166"/>
      <c r="AD1102" s="166"/>
      <c r="AE1102" s="166"/>
      <c r="AF1102" s="166"/>
      <c r="AG1102" s="166"/>
      <c r="AH1102" s="166"/>
      <c r="AI1102" s="166"/>
      <c r="AJ1102" s="166"/>
      <c r="AK1102" s="166"/>
      <c r="AL1102" s="166"/>
      <c r="AM1102" s="166"/>
      <c r="AN1102" s="166"/>
      <c r="AO1102" s="166"/>
      <c r="AP1102" s="166"/>
      <c r="AQ1102" s="166"/>
      <c r="AR1102" s="166"/>
      <c r="AS1102" s="166"/>
      <c r="AT1102" s="166"/>
      <c r="AU1102" s="166"/>
      <c r="AV1102" s="166"/>
      <c r="AW1102" s="166"/>
      <c r="AX1102" s="166"/>
      <c r="AY1102" s="166"/>
      <c r="AZ1102" s="166"/>
      <c r="BA1102" s="166"/>
      <c r="BB1102" s="166"/>
      <c r="BC1102" s="166"/>
      <c r="BD1102" s="166"/>
      <c r="BE1102" s="166"/>
      <c r="BF1102" s="166"/>
      <c r="BG1102" s="166"/>
      <c r="BH1102" s="166"/>
      <c r="BI1102" s="166"/>
      <c r="BJ1102" s="166"/>
      <c r="BK1102" s="166"/>
      <c r="BL1102" s="166"/>
      <c r="BM1102" s="166"/>
    </row>
    <row r="1103" ht="22.5" customHeight="1">
      <c r="A1103" s="51">
        <v>1102.0</v>
      </c>
      <c r="B1103" s="99" t="s">
        <v>237</v>
      </c>
      <c r="C1103" s="172" t="b">
        <v>1</v>
      </c>
      <c r="D1103" s="173"/>
      <c r="E1103" s="174" t="s">
        <v>288</v>
      </c>
      <c r="F1103" s="175" t="s">
        <v>5369</v>
      </c>
      <c r="G1103" s="176" t="s">
        <v>1446</v>
      </c>
      <c r="H1103" s="99" t="s">
        <v>13210</v>
      </c>
      <c r="I1103" s="177" t="s">
        <v>16463</v>
      </c>
      <c r="J1103" s="178"/>
      <c r="K1103" s="61" t="s">
        <v>5331</v>
      </c>
      <c r="L1103" s="61" t="s">
        <v>5332</v>
      </c>
      <c r="M1103" s="178"/>
      <c r="N1103" s="178"/>
      <c r="O1103" s="179"/>
      <c r="P1103" s="178"/>
      <c r="Q1103" s="178"/>
      <c r="R1103" s="180"/>
      <c r="S1103" s="180"/>
      <c r="T1103" s="181" t="s">
        <v>16430</v>
      </c>
      <c r="U1103" s="182" t="s">
        <v>16423</v>
      </c>
      <c r="V1103" s="180"/>
      <c r="W1103" s="61" t="s">
        <v>5333</v>
      </c>
      <c r="X1103" s="61" t="s">
        <v>5334</v>
      </c>
      <c r="Y1103" s="61" t="s">
        <v>5335</v>
      </c>
      <c r="Z1103" s="166"/>
      <c r="AA1103" s="166"/>
      <c r="AB1103" s="166"/>
      <c r="AC1103" s="166"/>
      <c r="AD1103" s="166"/>
      <c r="AE1103" s="166"/>
      <c r="AF1103" s="166"/>
      <c r="AG1103" s="166"/>
      <c r="AH1103" s="166"/>
      <c r="AI1103" s="166"/>
      <c r="AJ1103" s="166"/>
      <c r="AK1103" s="166"/>
      <c r="AL1103" s="166"/>
      <c r="AM1103" s="166"/>
      <c r="AN1103" s="166"/>
      <c r="AO1103" s="166"/>
      <c r="AP1103" s="166"/>
      <c r="AQ1103" s="166"/>
      <c r="AR1103" s="166"/>
      <c r="AS1103" s="166"/>
      <c r="AT1103" s="166"/>
      <c r="AU1103" s="166"/>
      <c r="AV1103" s="166"/>
      <c r="AW1103" s="166"/>
      <c r="AX1103" s="166"/>
      <c r="AY1103" s="166"/>
      <c r="AZ1103" s="166"/>
      <c r="BA1103" s="166"/>
      <c r="BB1103" s="166"/>
      <c r="BC1103" s="166"/>
      <c r="BD1103" s="166"/>
      <c r="BE1103" s="166"/>
      <c r="BF1103" s="166"/>
      <c r="BG1103" s="166"/>
      <c r="BH1103" s="166"/>
      <c r="BI1103" s="166"/>
      <c r="BJ1103" s="166"/>
      <c r="BK1103" s="166"/>
      <c r="BL1103" s="166"/>
      <c r="BM1103" s="166"/>
    </row>
    <row r="1104" ht="22.5" customHeight="1">
      <c r="A1104" s="51">
        <v>1103.0</v>
      </c>
      <c r="B1104" s="99" t="s">
        <v>237</v>
      </c>
      <c r="C1104" s="172" t="b">
        <v>1</v>
      </c>
      <c r="D1104" s="173"/>
      <c r="E1104" s="174" t="s">
        <v>288</v>
      </c>
      <c r="F1104" s="175" t="s">
        <v>5369</v>
      </c>
      <c r="G1104" s="176" t="s">
        <v>1446</v>
      </c>
      <c r="H1104" s="99" t="s">
        <v>13217</v>
      </c>
      <c r="I1104" s="177" t="s">
        <v>16464</v>
      </c>
      <c r="J1104" s="178"/>
      <c r="K1104" s="61" t="s">
        <v>5336</v>
      </c>
      <c r="L1104" s="61" t="s">
        <v>5337</v>
      </c>
      <c r="M1104" s="178"/>
      <c r="N1104" s="178"/>
      <c r="O1104" s="179"/>
      <c r="P1104" s="178"/>
      <c r="Q1104" s="178"/>
      <c r="R1104" s="180"/>
      <c r="S1104" s="180"/>
      <c r="T1104" s="181" t="s">
        <v>16430</v>
      </c>
      <c r="U1104" s="182" t="s">
        <v>16423</v>
      </c>
      <c r="V1104" s="180"/>
      <c r="W1104" s="61" t="s">
        <v>5338</v>
      </c>
      <c r="X1104" s="61" t="s">
        <v>5339</v>
      </c>
      <c r="Y1104" s="61" t="s">
        <v>5340</v>
      </c>
      <c r="Z1104" s="166"/>
      <c r="AA1104" s="166"/>
      <c r="AB1104" s="166"/>
      <c r="AC1104" s="166"/>
      <c r="AD1104" s="166"/>
      <c r="AE1104" s="166"/>
      <c r="AF1104" s="166"/>
      <c r="AG1104" s="166"/>
      <c r="AH1104" s="166"/>
      <c r="AI1104" s="166"/>
      <c r="AJ1104" s="166"/>
      <c r="AK1104" s="166"/>
      <c r="AL1104" s="166"/>
      <c r="AM1104" s="166"/>
      <c r="AN1104" s="166"/>
      <c r="AO1104" s="166"/>
      <c r="AP1104" s="166"/>
      <c r="AQ1104" s="166"/>
      <c r="AR1104" s="166"/>
      <c r="AS1104" s="166"/>
      <c r="AT1104" s="166"/>
      <c r="AU1104" s="166"/>
      <c r="AV1104" s="166"/>
      <c r="AW1104" s="166"/>
      <c r="AX1104" s="166"/>
      <c r="AY1104" s="166"/>
      <c r="AZ1104" s="166"/>
      <c r="BA1104" s="166"/>
      <c r="BB1104" s="166"/>
      <c r="BC1104" s="166"/>
      <c r="BD1104" s="166"/>
      <c r="BE1104" s="166"/>
      <c r="BF1104" s="166"/>
      <c r="BG1104" s="166"/>
      <c r="BH1104" s="166"/>
      <c r="BI1104" s="166"/>
      <c r="BJ1104" s="166"/>
      <c r="BK1104" s="166"/>
      <c r="BL1104" s="166"/>
      <c r="BM1104" s="166"/>
    </row>
    <row r="1105" ht="22.5" customHeight="1">
      <c r="A1105" s="51">
        <v>1104.0</v>
      </c>
      <c r="B1105" s="99" t="s">
        <v>237</v>
      </c>
      <c r="C1105" s="172" t="b">
        <v>1</v>
      </c>
      <c r="D1105" s="173"/>
      <c r="E1105" s="174" t="s">
        <v>288</v>
      </c>
      <c r="F1105" s="175" t="s">
        <v>5369</v>
      </c>
      <c r="G1105" s="176" t="s">
        <v>1446</v>
      </c>
      <c r="H1105" s="99" t="s">
        <v>13224</v>
      </c>
      <c r="I1105" s="177" t="s">
        <v>16465</v>
      </c>
      <c r="J1105" s="178"/>
      <c r="K1105" s="61" t="s">
        <v>5341</v>
      </c>
      <c r="L1105" s="61" t="s">
        <v>5342</v>
      </c>
      <c r="M1105" s="178"/>
      <c r="N1105" s="178"/>
      <c r="O1105" s="179"/>
      <c r="P1105" s="178"/>
      <c r="Q1105" s="178"/>
      <c r="R1105" s="180"/>
      <c r="S1105" s="180"/>
      <c r="T1105" s="181" t="s">
        <v>16430</v>
      </c>
      <c r="U1105" s="182" t="s">
        <v>16423</v>
      </c>
      <c r="V1105" s="180"/>
      <c r="W1105" s="61" t="s">
        <v>5343</v>
      </c>
      <c r="X1105" s="61" t="s">
        <v>5344</v>
      </c>
      <c r="Y1105" s="61" t="s">
        <v>5345</v>
      </c>
      <c r="Z1105" s="166"/>
      <c r="AA1105" s="166"/>
      <c r="AB1105" s="166"/>
      <c r="AC1105" s="166"/>
      <c r="AD1105" s="166"/>
      <c r="AE1105" s="166"/>
      <c r="AF1105" s="166"/>
      <c r="AG1105" s="166"/>
      <c r="AH1105" s="166"/>
      <c r="AI1105" s="166"/>
      <c r="AJ1105" s="166"/>
      <c r="AK1105" s="166"/>
      <c r="AL1105" s="166"/>
      <c r="AM1105" s="166"/>
      <c r="AN1105" s="166"/>
      <c r="AO1105" s="166"/>
      <c r="AP1105" s="166"/>
      <c r="AQ1105" s="166"/>
      <c r="AR1105" s="166"/>
      <c r="AS1105" s="166"/>
      <c r="AT1105" s="166"/>
      <c r="AU1105" s="166"/>
      <c r="AV1105" s="166"/>
      <c r="AW1105" s="166"/>
      <c r="AX1105" s="166"/>
      <c r="AY1105" s="166"/>
      <c r="AZ1105" s="166"/>
      <c r="BA1105" s="166"/>
      <c r="BB1105" s="166"/>
      <c r="BC1105" s="166"/>
      <c r="BD1105" s="166"/>
      <c r="BE1105" s="166"/>
      <c r="BF1105" s="166"/>
      <c r="BG1105" s="166"/>
      <c r="BH1105" s="166"/>
      <c r="BI1105" s="166"/>
      <c r="BJ1105" s="166"/>
      <c r="BK1105" s="166"/>
      <c r="BL1105" s="166"/>
      <c r="BM1105" s="166"/>
    </row>
    <row r="1106" ht="22.5" customHeight="1">
      <c r="A1106" s="51">
        <v>1105.0</v>
      </c>
      <c r="B1106" s="99" t="s">
        <v>237</v>
      </c>
      <c r="C1106" s="172" t="b">
        <v>1</v>
      </c>
      <c r="D1106" s="173"/>
      <c r="E1106" s="174" t="s">
        <v>288</v>
      </c>
      <c r="F1106" s="175" t="s">
        <v>5369</v>
      </c>
      <c r="G1106" s="176" t="s">
        <v>1446</v>
      </c>
      <c r="H1106" s="99" t="s">
        <v>13231</v>
      </c>
      <c r="I1106" s="177" t="s">
        <v>16466</v>
      </c>
      <c r="J1106" s="178"/>
      <c r="K1106" s="61" t="s">
        <v>5346</v>
      </c>
      <c r="L1106" s="61" t="s">
        <v>5347</v>
      </c>
      <c r="M1106" s="178"/>
      <c r="N1106" s="178"/>
      <c r="O1106" s="179"/>
      <c r="P1106" s="178"/>
      <c r="Q1106" s="178"/>
      <c r="R1106" s="180"/>
      <c r="S1106" s="180"/>
      <c r="T1106" s="181" t="s">
        <v>16422</v>
      </c>
      <c r="U1106" s="182" t="s">
        <v>16423</v>
      </c>
      <c r="V1106" s="180"/>
      <c r="W1106" s="61" t="s">
        <v>5348</v>
      </c>
      <c r="X1106" s="61" t="s">
        <v>5349</v>
      </c>
      <c r="Y1106" s="61" t="s">
        <v>5350</v>
      </c>
      <c r="Z1106" s="166"/>
      <c r="AA1106" s="166"/>
      <c r="AB1106" s="166"/>
      <c r="AC1106" s="166"/>
      <c r="AD1106" s="166"/>
      <c r="AE1106" s="166"/>
      <c r="AF1106" s="166"/>
      <c r="AG1106" s="166"/>
      <c r="AH1106" s="166"/>
      <c r="AI1106" s="166"/>
      <c r="AJ1106" s="166"/>
      <c r="AK1106" s="166"/>
      <c r="AL1106" s="166"/>
      <c r="AM1106" s="166"/>
      <c r="AN1106" s="166"/>
      <c r="AO1106" s="166"/>
      <c r="AP1106" s="166"/>
      <c r="AQ1106" s="166"/>
      <c r="AR1106" s="166"/>
      <c r="AS1106" s="166"/>
      <c r="AT1106" s="166"/>
      <c r="AU1106" s="166"/>
      <c r="AV1106" s="166"/>
      <c r="AW1106" s="166"/>
      <c r="AX1106" s="166"/>
      <c r="AY1106" s="166"/>
      <c r="AZ1106" s="166"/>
      <c r="BA1106" s="166"/>
      <c r="BB1106" s="166"/>
      <c r="BC1106" s="166"/>
      <c r="BD1106" s="166"/>
      <c r="BE1106" s="166"/>
      <c r="BF1106" s="166"/>
      <c r="BG1106" s="166"/>
      <c r="BH1106" s="166"/>
      <c r="BI1106" s="166"/>
      <c r="BJ1106" s="166"/>
      <c r="BK1106" s="166"/>
      <c r="BL1106" s="166"/>
      <c r="BM1106" s="166"/>
    </row>
    <row r="1107" ht="22.5" customHeight="1">
      <c r="A1107" s="51">
        <v>1106.0</v>
      </c>
      <c r="B1107" s="99" t="s">
        <v>237</v>
      </c>
      <c r="C1107" s="172" t="b">
        <v>1</v>
      </c>
      <c r="D1107" s="173"/>
      <c r="E1107" s="174" t="s">
        <v>288</v>
      </c>
      <c r="F1107" s="175" t="s">
        <v>5369</v>
      </c>
      <c r="G1107" s="176" t="s">
        <v>1446</v>
      </c>
      <c r="H1107" s="99" t="s">
        <v>13238</v>
      </c>
      <c r="I1107" s="177" t="s">
        <v>16467</v>
      </c>
      <c r="J1107" s="178"/>
      <c r="K1107" s="61" t="s">
        <v>5351</v>
      </c>
      <c r="L1107" s="61" t="s">
        <v>5352</v>
      </c>
      <c r="M1107" s="178"/>
      <c r="N1107" s="178"/>
      <c r="O1107" s="179"/>
      <c r="P1107" s="178"/>
      <c r="Q1107" s="178"/>
      <c r="R1107" s="180"/>
      <c r="S1107" s="180"/>
      <c r="T1107" s="181" t="s">
        <v>16422</v>
      </c>
      <c r="U1107" s="182" t="s">
        <v>16423</v>
      </c>
      <c r="V1107" s="180"/>
      <c r="W1107" s="61" t="s">
        <v>5353</v>
      </c>
      <c r="X1107" s="61" t="s">
        <v>5354</v>
      </c>
      <c r="Y1107" s="145"/>
      <c r="Z1107" s="166"/>
      <c r="AA1107" s="166"/>
      <c r="AB1107" s="166"/>
      <c r="AC1107" s="166"/>
      <c r="AD1107" s="166"/>
      <c r="AE1107" s="166"/>
      <c r="AF1107" s="166"/>
      <c r="AG1107" s="166"/>
      <c r="AH1107" s="166"/>
      <c r="AI1107" s="166"/>
      <c r="AJ1107" s="166"/>
      <c r="AK1107" s="166"/>
      <c r="AL1107" s="166"/>
      <c r="AM1107" s="166"/>
      <c r="AN1107" s="166"/>
      <c r="AO1107" s="166"/>
      <c r="AP1107" s="166"/>
      <c r="AQ1107" s="166"/>
      <c r="AR1107" s="166"/>
      <c r="AS1107" s="166"/>
      <c r="AT1107" s="166"/>
      <c r="AU1107" s="166"/>
      <c r="AV1107" s="166"/>
      <c r="AW1107" s="166"/>
      <c r="AX1107" s="166"/>
      <c r="AY1107" s="166"/>
      <c r="AZ1107" s="166"/>
      <c r="BA1107" s="166"/>
      <c r="BB1107" s="166"/>
      <c r="BC1107" s="166"/>
      <c r="BD1107" s="166"/>
      <c r="BE1107" s="166"/>
      <c r="BF1107" s="166"/>
      <c r="BG1107" s="166"/>
      <c r="BH1107" s="166"/>
      <c r="BI1107" s="166"/>
      <c r="BJ1107" s="166"/>
      <c r="BK1107" s="166"/>
      <c r="BL1107" s="166"/>
      <c r="BM1107" s="166"/>
    </row>
    <row r="1108" ht="22.5" customHeight="1">
      <c r="A1108" s="51">
        <v>1107.0</v>
      </c>
      <c r="B1108" s="99" t="s">
        <v>237</v>
      </c>
      <c r="C1108" s="172" t="b">
        <v>1</v>
      </c>
      <c r="D1108" s="173"/>
      <c r="E1108" s="174" t="s">
        <v>288</v>
      </c>
      <c r="F1108" s="175" t="s">
        <v>5369</v>
      </c>
      <c r="G1108" s="176" t="s">
        <v>1446</v>
      </c>
      <c r="H1108" s="99" t="s">
        <v>13244</v>
      </c>
      <c r="I1108" s="177" t="s">
        <v>16468</v>
      </c>
      <c r="J1108" s="178"/>
      <c r="K1108" s="61" t="s">
        <v>5355</v>
      </c>
      <c r="L1108" s="61" t="s">
        <v>5356</v>
      </c>
      <c r="M1108" s="178"/>
      <c r="N1108" s="178"/>
      <c r="O1108" s="179"/>
      <c r="P1108" s="178"/>
      <c r="Q1108" s="178"/>
      <c r="R1108" s="180"/>
      <c r="S1108" s="180"/>
      <c r="T1108" s="181" t="s">
        <v>16422</v>
      </c>
      <c r="U1108" s="182" t="s">
        <v>16423</v>
      </c>
      <c r="V1108" s="180"/>
      <c r="W1108" s="61" t="s">
        <v>5357</v>
      </c>
      <c r="X1108" s="61" t="s">
        <v>5358</v>
      </c>
      <c r="Y1108" s="61" t="s">
        <v>5359</v>
      </c>
      <c r="Z1108" s="166"/>
      <c r="AA1108" s="166"/>
      <c r="AB1108" s="166"/>
      <c r="AC1108" s="166"/>
      <c r="AD1108" s="166"/>
      <c r="AE1108" s="166"/>
      <c r="AF1108" s="166"/>
      <c r="AG1108" s="166"/>
      <c r="AH1108" s="166"/>
      <c r="AI1108" s="166"/>
      <c r="AJ1108" s="166"/>
      <c r="AK1108" s="166"/>
      <c r="AL1108" s="166"/>
      <c r="AM1108" s="166"/>
      <c r="AN1108" s="166"/>
      <c r="AO1108" s="166"/>
      <c r="AP1108" s="166"/>
      <c r="AQ1108" s="166"/>
      <c r="AR1108" s="166"/>
      <c r="AS1108" s="166"/>
      <c r="AT1108" s="166"/>
      <c r="AU1108" s="166"/>
      <c r="AV1108" s="166"/>
      <c r="AW1108" s="166"/>
      <c r="AX1108" s="166"/>
      <c r="AY1108" s="166"/>
      <c r="AZ1108" s="166"/>
      <c r="BA1108" s="166"/>
      <c r="BB1108" s="166"/>
      <c r="BC1108" s="166"/>
      <c r="BD1108" s="166"/>
      <c r="BE1108" s="166"/>
      <c r="BF1108" s="166"/>
      <c r="BG1108" s="166"/>
      <c r="BH1108" s="166"/>
      <c r="BI1108" s="166"/>
      <c r="BJ1108" s="166"/>
      <c r="BK1108" s="166"/>
      <c r="BL1108" s="166"/>
      <c r="BM1108" s="166"/>
    </row>
    <row r="1109" ht="22.5" customHeight="1">
      <c r="A1109" s="51">
        <v>1108.0</v>
      </c>
      <c r="B1109" s="99" t="s">
        <v>237</v>
      </c>
      <c r="C1109" s="172" t="b">
        <v>1</v>
      </c>
      <c r="D1109" s="173"/>
      <c r="E1109" s="174" t="s">
        <v>288</v>
      </c>
      <c r="F1109" s="175" t="s">
        <v>5369</v>
      </c>
      <c r="G1109" s="176" t="s">
        <v>1446</v>
      </c>
      <c r="H1109" s="99" t="s">
        <v>13250</v>
      </c>
      <c r="I1109" s="177" t="s">
        <v>16469</v>
      </c>
      <c r="J1109" s="178"/>
      <c r="K1109" s="61" t="s">
        <v>5360</v>
      </c>
      <c r="L1109" s="61" t="s">
        <v>5361</v>
      </c>
      <c r="M1109" s="178"/>
      <c r="N1109" s="178"/>
      <c r="O1109" s="179"/>
      <c r="P1109" s="178"/>
      <c r="Q1109" s="178"/>
      <c r="R1109" s="180"/>
      <c r="S1109" s="180"/>
      <c r="T1109" s="181" t="s">
        <v>16422</v>
      </c>
      <c r="U1109" s="182" t="s">
        <v>16423</v>
      </c>
      <c r="V1109" s="180"/>
      <c r="W1109" s="61" t="s">
        <v>5362</v>
      </c>
      <c r="X1109" s="61" t="s">
        <v>5363</v>
      </c>
      <c r="Y1109" s="61" t="s">
        <v>5364</v>
      </c>
      <c r="Z1109" s="166"/>
      <c r="AA1109" s="166"/>
      <c r="AB1109" s="166"/>
      <c r="AC1109" s="166"/>
      <c r="AD1109" s="166"/>
      <c r="AE1109" s="166"/>
      <c r="AF1109" s="166"/>
      <c r="AG1109" s="166"/>
      <c r="AH1109" s="166"/>
      <c r="AI1109" s="166"/>
      <c r="AJ1109" s="166"/>
      <c r="AK1109" s="166"/>
      <c r="AL1109" s="166"/>
      <c r="AM1109" s="166"/>
      <c r="AN1109" s="166"/>
      <c r="AO1109" s="166"/>
      <c r="AP1109" s="166"/>
      <c r="AQ1109" s="166"/>
      <c r="AR1109" s="166"/>
      <c r="AS1109" s="166"/>
      <c r="AT1109" s="166"/>
      <c r="AU1109" s="166"/>
      <c r="AV1109" s="166"/>
      <c r="AW1109" s="166"/>
      <c r="AX1109" s="166"/>
      <c r="AY1109" s="166"/>
      <c r="AZ1109" s="166"/>
      <c r="BA1109" s="166"/>
      <c r="BB1109" s="166"/>
      <c r="BC1109" s="166"/>
      <c r="BD1109" s="166"/>
      <c r="BE1109" s="166"/>
      <c r="BF1109" s="166"/>
      <c r="BG1109" s="166"/>
      <c r="BH1109" s="166"/>
      <c r="BI1109" s="166"/>
      <c r="BJ1109" s="166"/>
      <c r="BK1109" s="166"/>
      <c r="BL1109" s="166"/>
      <c r="BM1109" s="166"/>
    </row>
    <row r="1110" ht="22.5" customHeight="1">
      <c r="A1110" s="51">
        <v>1109.0</v>
      </c>
      <c r="B1110" s="99" t="s">
        <v>237</v>
      </c>
      <c r="C1110" s="172" t="b">
        <v>1</v>
      </c>
      <c r="D1110" s="173"/>
      <c r="E1110" s="174" t="s">
        <v>288</v>
      </c>
      <c r="F1110" s="175" t="s">
        <v>5369</v>
      </c>
      <c r="G1110" s="176" t="s">
        <v>1446</v>
      </c>
      <c r="H1110" s="99" t="s">
        <v>13257</v>
      </c>
      <c r="I1110" s="177" t="s">
        <v>16470</v>
      </c>
      <c r="J1110" s="178"/>
      <c r="K1110" s="61" t="s">
        <v>5365</v>
      </c>
      <c r="L1110" s="61" t="s">
        <v>5366</v>
      </c>
      <c r="M1110" s="178"/>
      <c r="N1110" s="178"/>
      <c r="O1110" s="179"/>
      <c r="P1110" s="178"/>
      <c r="Q1110" s="178"/>
      <c r="R1110" s="180"/>
      <c r="S1110" s="180"/>
      <c r="T1110" s="181" t="s">
        <v>16422</v>
      </c>
      <c r="U1110" s="182" t="s">
        <v>16423</v>
      </c>
      <c r="V1110" s="180"/>
      <c r="W1110" s="61" t="s">
        <v>5367</v>
      </c>
      <c r="X1110" s="61" t="s">
        <v>5368</v>
      </c>
      <c r="Y1110" s="153"/>
      <c r="Z1110" s="166"/>
      <c r="AA1110" s="166"/>
      <c r="AB1110" s="166"/>
      <c r="AC1110" s="166"/>
      <c r="AD1110" s="166"/>
      <c r="AE1110" s="166"/>
      <c r="AF1110" s="166"/>
      <c r="AG1110" s="166"/>
      <c r="AH1110" s="166"/>
      <c r="AI1110" s="166"/>
      <c r="AJ1110" s="166"/>
      <c r="AK1110" s="166"/>
      <c r="AL1110" s="166"/>
      <c r="AM1110" s="166"/>
      <c r="AN1110" s="166"/>
      <c r="AO1110" s="166"/>
      <c r="AP1110" s="166"/>
      <c r="AQ1110" s="166"/>
      <c r="AR1110" s="166"/>
      <c r="AS1110" s="166"/>
      <c r="AT1110" s="166"/>
      <c r="AU1110" s="166"/>
      <c r="AV1110" s="166"/>
      <c r="AW1110" s="166"/>
      <c r="AX1110" s="166"/>
      <c r="AY1110" s="166"/>
      <c r="AZ1110" s="166"/>
      <c r="BA1110" s="166"/>
      <c r="BB1110" s="166"/>
      <c r="BC1110" s="166"/>
      <c r="BD1110" s="166"/>
      <c r="BE1110" s="166"/>
      <c r="BF1110" s="166"/>
      <c r="BG1110" s="166"/>
      <c r="BH1110" s="166"/>
      <c r="BI1110" s="166"/>
      <c r="BJ1110" s="166"/>
      <c r="BK1110" s="166"/>
      <c r="BL1110" s="166"/>
      <c r="BM1110" s="166"/>
    </row>
    <row r="1111" ht="22.5" customHeight="1">
      <c r="A1111" s="51">
        <v>1110.0</v>
      </c>
      <c r="B1111" s="99" t="s">
        <v>237</v>
      </c>
      <c r="C1111" s="172" t="b">
        <v>1</v>
      </c>
      <c r="D1111" s="173"/>
      <c r="E1111" s="174" t="s">
        <v>288</v>
      </c>
      <c r="F1111" s="175" t="s">
        <v>5369</v>
      </c>
      <c r="G1111" s="176" t="s">
        <v>1446</v>
      </c>
      <c r="H1111" s="99" t="s">
        <v>13263</v>
      </c>
      <c r="I1111" s="177" t="s">
        <v>16471</v>
      </c>
      <c r="J1111" s="178"/>
      <c r="K1111" s="61" t="s">
        <v>5370</v>
      </c>
      <c r="L1111" s="61" t="s">
        <v>5371</v>
      </c>
      <c r="M1111" s="178"/>
      <c r="N1111" s="178"/>
      <c r="O1111" s="179"/>
      <c r="P1111" s="178"/>
      <c r="Q1111" s="178"/>
      <c r="R1111" s="180"/>
      <c r="S1111" s="180"/>
      <c r="T1111" s="181" t="s">
        <v>16422</v>
      </c>
      <c r="U1111" s="182" t="s">
        <v>16423</v>
      </c>
      <c r="V1111" s="180"/>
      <c r="W1111" s="61" t="s">
        <v>5373</v>
      </c>
      <c r="X1111" s="61" t="s">
        <v>5374</v>
      </c>
      <c r="Y1111" s="61" t="s">
        <v>5376</v>
      </c>
      <c r="Z1111" s="166"/>
      <c r="AA1111" s="166"/>
      <c r="AB1111" s="166"/>
      <c r="AC1111" s="166"/>
      <c r="AD1111" s="166"/>
      <c r="AE1111" s="166"/>
      <c r="AF1111" s="166"/>
      <c r="AG1111" s="166"/>
      <c r="AH1111" s="166"/>
      <c r="AI1111" s="166"/>
      <c r="AJ1111" s="166"/>
      <c r="AK1111" s="166"/>
      <c r="AL1111" s="166"/>
      <c r="AM1111" s="166"/>
      <c r="AN1111" s="166"/>
      <c r="AO1111" s="166"/>
      <c r="AP1111" s="166"/>
      <c r="AQ1111" s="166"/>
      <c r="AR1111" s="166"/>
      <c r="AS1111" s="166"/>
      <c r="AT1111" s="166"/>
      <c r="AU1111" s="166"/>
      <c r="AV1111" s="166"/>
      <c r="AW1111" s="166"/>
      <c r="AX1111" s="166"/>
      <c r="AY1111" s="166"/>
      <c r="AZ1111" s="166"/>
      <c r="BA1111" s="166"/>
      <c r="BB1111" s="166"/>
      <c r="BC1111" s="166"/>
      <c r="BD1111" s="166"/>
      <c r="BE1111" s="166"/>
      <c r="BF1111" s="166"/>
      <c r="BG1111" s="166"/>
      <c r="BH1111" s="166"/>
      <c r="BI1111" s="166"/>
      <c r="BJ1111" s="166"/>
      <c r="BK1111" s="166"/>
      <c r="BL1111" s="166"/>
      <c r="BM1111" s="166"/>
    </row>
    <row r="1112" ht="22.5" customHeight="1">
      <c r="A1112" s="51">
        <v>1111.0</v>
      </c>
      <c r="B1112" s="99" t="s">
        <v>237</v>
      </c>
      <c r="C1112" s="172" t="b">
        <v>1</v>
      </c>
      <c r="D1112" s="173"/>
      <c r="E1112" s="174" t="s">
        <v>288</v>
      </c>
      <c r="F1112" s="175" t="s">
        <v>5369</v>
      </c>
      <c r="G1112" s="176" t="s">
        <v>1446</v>
      </c>
      <c r="H1112" s="99" t="s">
        <v>13270</v>
      </c>
      <c r="I1112" s="177" t="s">
        <v>16472</v>
      </c>
      <c r="J1112" s="178"/>
      <c r="K1112" s="61" t="s">
        <v>5377</v>
      </c>
      <c r="L1112" s="61" t="s">
        <v>5378</v>
      </c>
      <c r="M1112" s="178"/>
      <c r="N1112" s="178"/>
      <c r="O1112" s="179"/>
      <c r="P1112" s="178"/>
      <c r="Q1112" s="178"/>
      <c r="R1112" s="180"/>
      <c r="S1112" s="180"/>
      <c r="T1112" s="181" t="s">
        <v>16422</v>
      </c>
      <c r="U1112" s="182" t="s">
        <v>16423</v>
      </c>
      <c r="V1112" s="180"/>
      <c r="W1112" s="61" t="s">
        <v>5379</v>
      </c>
      <c r="X1112" s="61" t="s">
        <v>5380</v>
      </c>
      <c r="Y1112" s="61" t="s">
        <v>5381</v>
      </c>
      <c r="Z1112" s="166"/>
      <c r="AA1112" s="166"/>
      <c r="AB1112" s="166"/>
      <c r="AC1112" s="166"/>
      <c r="AD1112" s="166"/>
      <c r="AE1112" s="166"/>
      <c r="AF1112" s="166"/>
      <c r="AG1112" s="166"/>
      <c r="AH1112" s="166"/>
      <c r="AI1112" s="166"/>
      <c r="AJ1112" s="166"/>
      <c r="AK1112" s="166"/>
      <c r="AL1112" s="166"/>
      <c r="AM1112" s="166"/>
      <c r="AN1112" s="166"/>
      <c r="AO1112" s="166"/>
      <c r="AP1112" s="166"/>
      <c r="AQ1112" s="166"/>
      <c r="AR1112" s="166"/>
      <c r="AS1112" s="166"/>
      <c r="AT1112" s="166"/>
      <c r="AU1112" s="166"/>
      <c r="AV1112" s="166"/>
      <c r="AW1112" s="166"/>
      <c r="AX1112" s="166"/>
      <c r="AY1112" s="166"/>
      <c r="AZ1112" s="166"/>
      <c r="BA1112" s="166"/>
      <c r="BB1112" s="166"/>
      <c r="BC1112" s="166"/>
      <c r="BD1112" s="166"/>
      <c r="BE1112" s="166"/>
      <c r="BF1112" s="166"/>
      <c r="BG1112" s="166"/>
      <c r="BH1112" s="166"/>
      <c r="BI1112" s="166"/>
      <c r="BJ1112" s="166"/>
      <c r="BK1112" s="166"/>
      <c r="BL1112" s="166"/>
      <c r="BM1112" s="166"/>
    </row>
    <row r="1113" ht="22.5" customHeight="1">
      <c r="A1113" s="51">
        <v>1112.0</v>
      </c>
      <c r="B1113" s="99" t="s">
        <v>237</v>
      </c>
      <c r="C1113" s="172" t="b">
        <v>1</v>
      </c>
      <c r="D1113" s="173"/>
      <c r="E1113" s="174" t="s">
        <v>288</v>
      </c>
      <c r="F1113" s="175" t="s">
        <v>5369</v>
      </c>
      <c r="G1113" s="77" t="s">
        <v>5193</v>
      </c>
      <c r="H1113" s="99" t="s">
        <v>13278</v>
      </c>
      <c r="I1113" s="177" t="s">
        <v>16473</v>
      </c>
      <c r="J1113" s="178"/>
      <c r="K1113" s="61" t="s">
        <v>5382</v>
      </c>
      <c r="L1113" s="61" t="s">
        <v>5383</v>
      </c>
      <c r="M1113" s="178"/>
      <c r="N1113" s="178"/>
      <c r="O1113" s="179"/>
      <c r="P1113" s="178"/>
      <c r="Q1113" s="178"/>
      <c r="R1113" s="180"/>
      <c r="S1113" s="180"/>
      <c r="T1113" s="181" t="s">
        <v>16422</v>
      </c>
      <c r="U1113" s="182" t="s">
        <v>16423</v>
      </c>
      <c r="V1113" s="180"/>
      <c r="W1113" s="61" t="s">
        <v>5384</v>
      </c>
      <c r="X1113" s="61" t="s">
        <v>5385</v>
      </c>
      <c r="Y1113" s="183"/>
      <c r="Z1113" s="166"/>
      <c r="AA1113" s="166"/>
      <c r="AB1113" s="166"/>
      <c r="AC1113" s="166"/>
      <c r="AD1113" s="166"/>
      <c r="AE1113" s="166"/>
      <c r="AF1113" s="166"/>
      <c r="AG1113" s="166"/>
      <c r="AH1113" s="166"/>
      <c r="AI1113" s="166"/>
      <c r="AJ1113" s="166"/>
      <c r="AK1113" s="166"/>
      <c r="AL1113" s="166"/>
      <c r="AM1113" s="166"/>
      <c r="AN1113" s="166"/>
      <c r="AO1113" s="166"/>
      <c r="AP1113" s="166"/>
      <c r="AQ1113" s="166"/>
      <c r="AR1113" s="166"/>
      <c r="AS1113" s="166"/>
      <c r="AT1113" s="166"/>
      <c r="AU1113" s="166"/>
      <c r="AV1113" s="166"/>
      <c r="AW1113" s="166"/>
      <c r="AX1113" s="166"/>
      <c r="AY1113" s="166"/>
      <c r="AZ1113" s="166"/>
      <c r="BA1113" s="166"/>
      <c r="BB1113" s="166"/>
      <c r="BC1113" s="166"/>
      <c r="BD1113" s="166"/>
      <c r="BE1113" s="166"/>
      <c r="BF1113" s="166"/>
      <c r="BG1113" s="166"/>
      <c r="BH1113" s="166"/>
      <c r="BI1113" s="166"/>
      <c r="BJ1113" s="166"/>
      <c r="BK1113" s="166"/>
      <c r="BL1113" s="166"/>
      <c r="BM1113" s="166"/>
    </row>
    <row r="1114" ht="22.5" customHeight="1">
      <c r="A1114" s="51">
        <v>1113.0</v>
      </c>
      <c r="B1114" s="99" t="s">
        <v>237</v>
      </c>
      <c r="C1114" s="172" t="b">
        <v>1</v>
      </c>
      <c r="D1114" s="173"/>
      <c r="E1114" s="174" t="s">
        <v>288</v>
      </c>
      <c r="F1114" s="175" t="s">
        <v>7254</v>
      </c>
      <c r="G1114" s="176" t="s">
        <v>294</v>
      </c>
      <c r="H1114" s="99" t="s">
        <v>13283</v>
      </c>
      <c r="I1114" s="177" t="s">
        <v>16474</v>
      </c>
      <c r="J1114" s="178"/>
      <c r="K1114" s="61" t="s">
        <v>5386</v>
      </c>
      <c r="L1114" s="61" t="s">
        <v>5387</v>
      </c>
      <c r="M1114" s="178"/>
      <c r="N1114" s="178"/>
      <c r="O1114" s="179"/>
      <c r="P1114" s="178"/>
      <c r="Q1114" s="178"/>
      <c r="R1114" s="180"/>
      <c r="S1114" s="180"/>
      <c r="T1114" s="181" t="s">
        <v>16422</v>
      </c>
      <c r="U1114" s="182" t="s">
        <v>16423</v>
      </c>
      <c r="V1114" s="180"/>
      <c r="W1114" s="61" t="s">
        <v>5388</v>
      </c>
      <c r="X1114" s="61" t="s">
        <v>5389</v>
      </c>
      <c r="Y1114" s="145"/>
      <c r="Z1114" s="166"/>
      <c r="AA1114" s="166"/>
      <c r="AB1114" s="166"/>
      <c r="AC1114" s="166"/>
      <c r="AD1114" s="166"/>
      <c r="AE1114" s="166"/>
      <c r="AF1114" s="166"/>
      <c r="AG1114" s="166"/>
      <c r="AH1114" s="166"/>
      <c r="AI1114" s="166"/>
      <c r="AJ1114" s="166"/>
      <c r="AK1114" s="166"/>
      <c r="AL1114" s="166"/>
      <c r="AM1114" s="166"/>
      <c r="AN1114" s="166"/>
      <c r="AO1114" s="166"/>
      <c r="AP1114" s="166"/>
      <c r="AQ1114" s="166"/>
      <c r="AR1114" s="166"/>
      <c r="AS1114" s="166"/>
      <c r="AT1114" s="166"/>
      <c r="AU1114" s="166"/>
      <c r="AV1114" s="166"/>
      <c r="AW1114" s="166"/>
      <c r="AX1114" s="166"/>
      <c r="AY1114" s="166"/>
      <c r="AZ1114" s="166"/>
      <c r="BA1114" s="166"/>
      <c r="BB1114" s="166"/>
      <c r="BC1114" s="166"/>
      <c r="BD1114" s="166"/>
      <c r="BE1114" s="166"/>
      <c r="BF1114" s="166"/>
      <c r="BG1114" s="166"/>
      <c r="BH1114" s="166"/>
      <c r="BI1114" s="166"/>
      <c r="BJ1114" s="166"/>
      <c r="BK1114" s="166"/>
      <c r="BL1114" s="166"/>
      <c r="BM1114" s="166"/>
    </row>
    <row r="1115" ht="22.5" customHeight="1">
      <c r="A1115" s="51">
        <v>1114.0</v>
      </c>
      <c r="B1115" s="99" t="s">
        <v>237</v>
      </c>
      <c r="C1115" s="172" t="b">
        <v>1</v>
      </c>
      <c r="D1115" s="173"/>
      <c r="E1115" s="174" t="s">
        <v>288</v>
      </c>
      <c r="F1115" s="175" t="s">
        <v>7254</v>
      </c>
      <c r="G1115" s="176" t="s">
        <v>556</v>
      </c>
      <c r="H1115" s="99" t="s">
        <v>13289</v>
      </c>
      <c r="I1115" s="177" t="s">
        <v>16475</v>
      </c>
      <c r="J1115" s="178"/>
      <c r="K1115" s="61" t="s">
        <v>5390</v>
      </c>
      <c r="L1115" s="61" t="s">
        <v>5391</v>
      </c>
      <c r="M1115" s="178"/>
      <c r="N1115" s="178"/>
      <c r="O1115" s="179"/>
      <c r="P1115" s="178"/>
      <c r="Q1115" s="178"/>
      <c r="R1115" s="180"/>
      <c r="S1115" s="180"/>
      <c r="T1115" s="181" t="s">
        <v>16426</v>
      </c>
      <c r="U1115" s="182" t="s">
        <v>16423</v>
      </c>
      <c r="V1115" s="180"/>
      <c r="W1115" s="61" t="s">
        <v>5392</v>
      </c>
      <c r="X1115" s="61" t="s">
        <v>5393</v>
      </c>
      <c r="Y1115" s="61" t="s">
        <v>5394</v>
      </c>
      <c r="Z1115" s="166"/>
      <c r="AA1115" s="166"/>
      <c r="AB1115" s="166"/>
      <c r="AC1115" s="166"/>
      <c r="AD1115" s="166"/>
      <c r="AE1115" s="166"/>
      <c r="AF1115" s="166"/>
      <c r="AG1115" s="166"/>
      <c r="AH1115" s="166"/>
      <c r="AI1115" s="166"/>
      <c r="AJ1115" s="166"/>
      <c r="AK1115" s="166"/>
      <c r="AL1115" s="166"/>
      <c r="AM1115" s="166"/>
      <c r="AN1115" s="166"/>
      <c r="AO1115" s="166"/>
      <c r="AP1115" s="166"/>
      <c r="AQ1115" s="166"/>
      <c r="AR1115" s="166"/>
      <c r="AS1115" s="166"/>
      <c r="AT1115" s="166"/>
      <c r="AU1115" s="166"/>
      <c r="AV1115" s="166"/>
      <c r="AW1115" s="166"/>
      <c r="AX1115" s="166"/>
      <c r="AY1115" s="166"/>
      <c r="AZ1115" s="166"/>
      <c r="BA1115" s="166"/>
      <c r="BB1115" s="166"/>
      <c r="BC1115" s="166"/>
      <c r="BD1115" s="166"/>
      <c r="BE1115" s="166"/>
      <c r="BF1115" s="166"/>
      <c r="BG1115" s="166"/>
      <c r="BH1115" s="166"/>
      <c r="BI1115" s="166"/>
      <c r="BJ1115" s="166"/>
      <c r="BK1115" s="166"/>
      <c r="BL1115" s="166"/>
      <c r="BM1115" s="166"/>
    </row>
    <row r="1116" ht="22.5" customHeight="1">
      <c r="A1116" s="51">
        <v>1115.0</v>
      </c>
      <c r="B1116" s="99" t="s">
        <v>237</v>
      </c>
      <c r="C1116" s="172" t="b">
        <v>1</v>
      </c>
      <c r="D1116" s="173"/>
      <c r="E1116" s="174" t="s">
        <v>288</v>
      </c>
      <c r="F1116" s="175" t="s">
        <v>7254</v>
      </c>
      <c r="G1116" s="176" t="s">
        <v>556</v>
      </c>
      <c r="H1116" s="99" t="s">
        <v>13296</v>
      </c>
      <c r="I1116" s="177" t="s">
        <v>16476</v>
      </c>
      <c r="J1116" s="178"/>
      <c r="K1116" s="61" t="s">
        <v>5395</v>
      </c>
      <c r="L1116" s="61" t="s">
        <v>5396</v>
      </c>
      <c r="M1116" s="178"/>
      <c r="N1116" s="178"/>
      <c r="O1116" s="179"/>
      <c r="P1116" s="178"/>
      <c r="Q1116" s="178"/>
      <c r="R1116" s="180"/>
      <c r="S1116" s="180"/>
      <c r="T1116" s="181" t="s">
        <v>16422</v>
      </c>
      <c r="U1116" s="182" t="s">
        <v>16423</v>
      </c>
      <c r="V1116" s="180"/>
      <c r="W1116" s="61" t="s">
        <v>5397</v>
      </c>
      <c r="X1116" s="61" t="s">
        <v>5398</v>
      </c>
      <c r="Y1116" s="153"/>
      <c r="Z1116" s="166"/>
      <c r="AA1116" s="166"/>
      <c r="AB1116" s="166"/>
      <c r="AC1116" s="166"/>
      <c r="AD1116" s="166"/>
      <c r="AE1116" s="166"/>
      <c r="AF1116" s="166"/>
      <c r="AG1116" s="166"/>
      <c r="AH1116" s="166"/>
      <c r="AI1116" s="166"/>
      <c r="AJ1116" s="166"/>
      <c r="AK1116" s="166"/>
      <c r="AL1116" s="166"/>
      <c r="AM1116" s="166"/>
      <c r="AN1116" s="166"/>
      <c r="AO1116" s="166"/>
      <c r="AP1116" s="166"/>
      <c r="AQ1116" s="166"/>
      <c r="AR1116" s="166"/>
      <c r="AS1116" s="166"/>
      <c r="AT1116" s="166"/>
      <c r="AU1116" s="166"/>
      <c r="AV1116" s="166"/>
      <c r="AW1116" s="166"/>
      <c r="AX1116" s="166"/>
      <c r="AY1116" s="166"/>
      <c r="AZ1116" s="166"/>
      <c r="BA1116" s="166"/>
      <c r="BB1116" s="166"/>
      <c r="BC1116" s="166"/>
      <c r="BD1116" s="166"/>
      <c r="BE1116" s="166"/>
      <c r="BF1116" s="166"/>
      <c r="BG1116" s="166"/>
      <c r="BH1116" s="166"/>
      <c r="BI1116" s="166"/>
      <c r="BJ1116" s="166"/>
      <c r="BK1116" s="166"/>
      <c r="BL1116" s="166"/>
      <c r="BM1116" s="166"/>
    </row>
    <row r="1117" ht="22.5" customHeight="1">
      <c r="A1117" s="51">
        <v>1116.0</v>
      </c>
      <c r="B1117" s="99" t="s">
        <v>237</v>
      </c>
      <c r="C1117" s="172" t="b">
        <v>1</v>
      </c>
      <c r="D1117" s="173"/>
      <c r="E1117" s="174" t="s">
        <v>288</v>
      </c>
      <c r="F1117" s="175" t="s">
        <v>7254</v>
      </c>
      <c r="G1117" s="176" t="s">
        <v>556</v>
      </c>
      <c r="H1117" s="99" t="s">
        <v>13302</v>
      </c>
      <c r="I1117" s="177" t="s">
        <v>16477</v>
      </c>
      <c r="J1117" s="178"/>
      <c r="K1117" s="61" t="s">
        <v>5399</v>
      </c>
      <c r="L1117" s="61" t="s">
        <v>5400</v>
      </c>
      <c r="M1117" s="178"/>
      <c r="N1117" s="178"/>
      <c r="O1117" s="179"/>
      <c r="P1117" s="178"/>
      <c r="Q1117" s="178"/>
      <c r="R1117" s="180"/>
      <c r="S1117" s="180"/>
      <c r="T1117" s="181" t="s">
        <v>16422</v>
      </c>
      <c r="U1117" s="182" t="s">
        <v>16423</v>
      </c>
      <c r="V1117" s="180"/>
      <c r="W1117" s="61" t="s">
        <v>5401</v>
      </c>
      <c r="X1117" s="61" t="s">
        <v>5402</v>
      </c>
      <c r="Y1117" s="61" t="s">
        <v>5403</v>
      </c>
      <c r="Z1117" s="166"/>
      <c r="AA1117" s="166"/>
      <c r="AB1117" s="166"/>
      <c r="AC1117" s="166"/>
      <c r="AD1117" s="166"/>
      <c r="AE1117" s="166"/>
      <c r="AF1117" s="166"/>
      <c r="AG1117" s="166"/>
      <c r="AH1117" s="166"/>
      <c r="AI1117" s="166"/>
      <c r="AJ1117" s="166"/>
      <c r="AK1117" s="166"/>
      <c r="AL1117" s="166"/>
      <c r="AM1117" s="166"/>
      <c r="AN1117" s="166"/>
      <c r="AO1117" s="166"/>
      <c r="AP1117" s="166"/>
      <c r="AQ1117" s="166"/>
      <c r="AR1117" s="166"/>
      <c r="AS1117" s="166"/>
      <c r="AT1117" s="166"/>
      <c r="AU1117" s="166"/>
      <c r="AV1117" s="166"/>
      <c r="AW1117" s="166"/>
      <c r="AX1117" s="166"/>
      <c r="AY1117" s="166"/>
      <c r="AZ1117" s="166"/>
      <c r="BA1117" s="166"/>
      <c r="BB1117" s="166"/>
      <c r="BC1117" s="166"/>
      <c r="BD1117" s="166"/>
      <c r="BE1117" s="166"/>
      <c r="BF1117" s="166"/>
      <c r="BG1117" s="166"/>
      <c r="BH1117" s="166"/>
      <c r="BI1117" s="166"/>
      <c r="BJ1117" s="166"/>
      <c r="BK1117" s="166"/>
      <c r="BL1117" s="166"/>
      <c r="BM1117" s="166"/>
    </row>
    <row r="1118" ht="22.5" customHeight="1">
      <c r="A1118" s="51">
        <v>1117.0</v>
      </c>
      <c r="B1118" s="99" t="s">
        <v>237</v>
      </c>
      <c r="C1118" s="172" t="b">
        <v>1</v>
      </c>
      <c r="D1118" s="173"/>
      <c r="E1118" s="174" t="s">
        <v>288</v>
      </c>
      <c r="F1118" s="175" t="s">
        <v>7254</v>
      </c>
      <c r="G1118" s="176" t="s">
        <v>1399</v>
      </c>
      <c r="H1118" s="99" t="s">
        <v>13309</v>
      </c>
      <c r="I1118" s="177" t="s">
        <v>16478</v>
      </c>
      <c r="J1118" s="178"/>
      <c r="K1118" s="61" t="s">
        <v>5404</v>
      </c>
      <c r="L1118" s="61" t="s">
        <v>5405</v>
      </c>
      <c r="M1118" s="178"/>
      <c r="N1118" s="178"/>
      <c r="O1118" s="179"/>
      <c r="P1118" s="178"/>
      <c r="Q1118" s="178"/>
      <c r="R1118" s="180"/>
      <c r="S1118" s="180"/>
      <c r="T1118" s="181" t="s">
        <v>16437</v>
      </c>
      <c r="U1118" s="182" t="s">
        <v>16423</v>
      </c>
      <c r="V1118" s="180"/>
      <c r="W1118" s="61" t="s">
        <v>5406</v>
      </c>
      <c r="X1118" s="61" t="s">
        <v>5407</v>
      </c>
      <c r="Y1118" s="61" t="s">
        <v>5408</v>
      </c>
      <c r="Z1118" s="166"/>
      <c r="AA1118" s="166"/>
      <c r="AB1118" s="166"/>
      <c r="AC1118" s="166"/>
      <c r="AD1118" s="166"/>
      <c r="AE1118" s="166"/>
      <c r="AF1118" s="166"/>
      <c r="AG1118" s="166"/>
      <c r="AH1118" s="166"/>
      <c r="AI1118" s="166"/>
      <c r="AJ1118" s="166"/>
      <c r="AK1118" s="166"/>
      <c r="AL1118" s="166"/>
      <c r="AM1118" s="166"/>
      <c r="AN1118" s="166"/>
      <c r="AO1118" s="166"/>
      <c r="AP1118" s="166"/>
      <c r="AQ1118" s="166"/>
      <c r="AR1118" s="166"/>
      <c r="AS1118" s="166"/>
      <c r="AT1118" s="166"/>
      <c r="AU1118" s="166"/>
      <c r="AV1118" s="166"/>
      <c r="AW1118" s="166"/>
      <c r="AX1118" s="166"/>
      <c r="AY1118" s="166"/>
      <c r="AZ1118" s="166"/>
      <c r="BA1118" s="166"/>
      <c r="BB1118" s="166"/>
      <c r="BC1118" s="166"/>
      <c r="BD1118" s="166"/>
      <c r="BE1118" s="166"/>
      <c r="BF1118" s="166"/>
      <c r="BG1118" s="166"/>
      <c r="BH1118" s="166"/>
      <c r="BI1118" s="166"/>
      <c r="BJ1118" s="166"/>
      <c r="BK1118" s="166"/>
      <c r="BL1118" s="166"/>
      <c r="BM1118" s="166"/>
    </row>
    <row r="1119" ht="22.5" customHeight="1">
      <c r="A1119" s="51">
        <v>1118.0</v>
      </c>
      <c r="B1119" s="99" t="s">
        <v>237</v>
      </c>
      <c r="C1119" s="172" t="b">
        <v>1</v>
      </c>
      <c r="D1119" s="173"/>
      <c r="E1119" s="174" t="s">
        <v>288</v>
      </c>
      <c r="F1119" s="175" t="s">
        <v>7254</v>
      </c>
      <c r="G1119" s="176" t="s">
        <v>1399</v>
      </c>
      <c r="H1119" s="99" t="s">
        <v>13316</v>
      </c>
      <c r="I1119" s="177" t="s">
        <v>16479</v>
      </c>
      <c r="J1119" s="178"/>
      <c r="K1119" s="61" t="s">
        <v>5409</v>
      </c>
      <c r="L1119" s="61" t="s">
        <v>5410</v>
      </c>
      <c r="M1119" s="178"/>
      <c r="N1119" s="178"/>
      <c r="O1119" s="179"/>
      <c r="P1119" s="178"/>
      <c r="Q1119" s="178"/>
      <c r="R1119" s="180"/>
      <c r="S1119" s="180"/>
      <c r="T1119" s="181" t="s">
        <v>16422</v>
      </c>
      <c r="U1119" s="182" t="s">
        <v>16423</v>
      </c>
      <c r="V1119" s="180"/>
      <c r="W1119" s="61" t="s">
        <v>5411</v>
      </c>
      <c r="X1119" s="61" t="s">
        <v>5412</v>
      </c>
      <c r="Y1119" s="61" t="s">
        <v>5413</v>
      </c>
      <c r="Z1119" s="166"/>
      <c r="AA1119" s="166"/>
      <c r="AB1119" s="166"/>
      <c r="AC1119" s="166"/>
      <c r="AD1119" s="166"/>
      <c r="AE1119" s="166"/>
      <c r="AF1119" s="166"/>
      <c r="AG1119" s="166"/>
      <c r="AH1119" s="166"/>
      <c r="AI1119" s="166"/>
      <c r="AJ1119" s="166"/>
      <c r="AK1119" s="166"/>
      <c r="AL1119" s="166"/>
      <c r="AM1119" s="166"/>
      <c r="AN1119" s="166"/>
      <c r="AO1119" s="166"/>
      <c r="AP1119" s="166"/>
      <c r="AQ1119" s="166"/>
      <c r="AR1119" s="166"/>
      <c r="AS1119" s="166"/>
      <c r="AT1119" s="166"/>
      <c r="AU1119" s="166"/>
      <c r="AV1119" s="166"/>
      <c r="AW1119" s="166"/>
      <c r="AX1119" s="166"/>
      <c r="AY1119" s="166"/>
      <c r="AZ1119" s="166"/>
      <c r="BA1119" s="166"/>
      <c r="BB1119" s="166"/>
      <c r="BC1119" s="166"/>
      <c r="BD1119" s="166"/>
      <c r="BE1119" s="166"/>
      <c r="BF1119" s="166"/>
      <c r="BG1119" s="166"/>
      <c r="BH1119" s="166"/>
      <c r="BI1119" s="166"/>
      <c r="BJ1119" s="166"/>
      <c r="BK1119" s="166"/>
      <c r="BL1119" s="166"/>
      <c r="BM1119" s="166"/>
    </row>
    <row r="1120" ht="22.5" customHeight="1">
      <c r="A1120" s="51">
        <v>1119.0</v>
      </c>
      <c r="B1120" s="99" t="s">
        <v>237</v>
      </c>
      <c r="C1120" s="172" t="b">
        <v>1</v>
      </c>
      <c r="D1120" s="173"/>
      <c r="E1120" s="174" t="s">
        <v>288</v>
      </c>
      <c r="F1120" s="175" t="s">
        <v>7254</v>
      </c>
      <c r="G1120" s="77" t="s">
        <v>1399</v>
      </c>
      <c r="H1120" s="99" t="s">
        <v>13324</v>
      </c>
      <c r="I1120" s="177" t="s">
        <v>16480</v>
      </c>
      <c r="J1120" s="178"/>
      <c r="K1120" s="61" t="s">
        <v>5414</v>
      </c>
      <c r="L1120" s="61" t="s">
        <v>5415</v>
      </c>
      <c r="M1120" s="178"/>
      <c r="N1120" s="178"/>
      <c r="O1120" s="179"/>
      <c r="P1120" s="178"/>
      <c r="Q1120" s="178"/>
      <c r="R1120" s="180"/>
      <c r="S1120" s="180"/>
      <c r="T1120" s="181" t="s">
        <v>16437</v>
      </c>
      <c r="U1120" s="182" t="s">
        <v>16423</v>
      </c>
      <c r="V1120" s="180"/>
      <c r="W1120" s="61" t="s">
        <v>5416</v>
      </c>
      <c r="X1120" s="61" t="s">
        <v>5417</v>
      </c>
      <c r="Y1120" s="61" t="s">
        <v>5418</v>
      </c>
      <c r="Z1120" s="166"/>
      <c r="AA1120" s="166"/>
      <c r="AB1120" s="166"/>
      <c r="AC1120" s="166"/>
      <c r="AD1120" s="166"/>
      <c r="AE1120" s="166"/>
      <c r="AF1120" s="166"/>
      <c r="AG1120" s="166"/>
      <c r="AH1120" s="166"/>
      <c r="AI1120" s="166"/>
      <c r="AJ1120" s="166"/>
      <c r="AK1120" s="166"/>
      <c r="AL1120" s="166"/>
      <c r="AM1120" s="166"/>
      <c r="AN1120" s="166"/>
      <c r="AO1120" s="166"/>
      <c r="AP1120" s="166"/>
      <c r="AQ1120" s="166"/>
      <c r="AR1120" s="166"/>
      <c r="AS1120" s="166"/>
      <c r="AT1120" s="166"/>
      <c r="AU1120" s="166"/>
      <c r="AV1120" s="166"/>
      <c r="AW1120" s="166"/>
      <c r="AX1120" s="166"/>
      <c r="AY1120" s="166"/>
      <c r="AZ1120" s="166"/>
      <c r="BA1120" s="166"/>
      <c r="BB1120" s="166"/>
      <c r="BC1120" s="166"/>
      <c r="BD1120" s="166"/>
      <c r="BE1120" s="166"/>
      <c r="BF1120" s="166"/>
      <c r="BG1120" s="166"/>
      <c r="BH1120" s="166"/>
      <c r="BI1120" s="166"/>
      <c r="BJ1120" s="166"/>
      <c r="BK1120" s="166"/>
      <c r="BL1120" s="166"/>
      <c r="BM1120" s="166"/>
    </row>
    <row r="1121" ht="22.5" customHeight="1">
      <c r="A1121" s="51">
        <v>1120.0</v>
      </c>
      <c r="B1121" s="99" t="s">
        <v>237</v>
      </c>
      <c r="C1121" s="172" t="b">
        <v>1</v>
      </c>
      <c r="D1121" s="173"/>
      <c r="E1121" s="174" t="s">
        <v>288</v>
      </c>
      <c r="F1121" s="175" t="s">
        <v>7254</v>
      </c>
      <c r="G1121" s="77" t="s">
        <v>1399</v>
      </c>
      <c r="H1121" s="99" t="s">
        <v>13331</v>
      </c>
      <c r="I1121" s="177" t="s">
        <v>16481</v>
      </c>
      <c r="J1121" s="178"/>
      <c r="K1121" s="61" t="s">
        <v>5419</v>
      </c>
      <c r="L1121" s="61" t="s">
        <v>5420</v>
      </c>
      <c r="M1121" s="178"/>
      <c r="N1121" s="178"/>
      <c r="O1121" s="179"/>
      <c r="P1121" s="178"/>
      <c r="Q1121" s="178"/>
      <c r="R1121" s="180"/>
      <c r="S1121" s="180"/>
      <c r="T1121" s="181" t="s">
        <v>16426</v>
      </c>
      <c r="U1121" s="182" t="s">
        <v>16423</v>
      </c>
      <c r="V1121" s="180"/>
      <c r="W1121" s="61" t="s">
        <v>5421</v>
      </c>
      <c r="X1121" s="61" t="s">
        <v>5422</v>
      </c>
      <c r="Y1121" s="153"/>
      <c r="Z1121" s="166"/>
      <c r="AA1121" s="166"/>
      <c r="AB1121" s="166"/>
      <c r="AC1121" s="166"/>
      <c r="AD1121" s="166"/>
      <c r="AE1121" s="166"/>
      <c r="AF1121" s="166"/>
      <c r="AG1121" s="166"/>
      <c r="AH1121" s="166"/>
      <c r="AI1121" s="166"/>
      <c r="AJ1121" s="166"/>
      <c r="AK1121" s="166"/>
      <c r="AL1121" s="166"/>
      <c r="AM1121" s="166"/>
      <c r="AN1121" s="166"/>
      <c r="AO1121" s="166"/>
      <c r="AP1121" s="166"/>
      <c r="AQ1121" s="166"/>
      <c r="AR1121" s="166"/>
      <c r="AS1121" s="166"/>
      <c r="AT1121" s="166"/>
      <c r="AU1121" s="166"/>
      <c r="AV1121" s="166"/>
      <c r="AW1121" s="166"/>
      <c r="AX1121" s="166"/>
      <c r="AY1121" s="166"/>
      <c r="AZ1121" s="166"/>
      <c r="BA1121" s="166"/>
      <c r="BB1121" s="166"/>
      <c r="BC1121" s="166"/>
      <c r="BD1121" s="166"/>
      <c r="BE1121" s="166"/>
      <c r="BF1121" s="166"/>
      <c r="BG1121" s="166"/>
      <c r="BH1121" s="166"/>
      <c r="BI1121" s="166"/>
      <c r="BJ1121" s="166"/>
      <c r="BK1121" s="166"/>
      <c r="BL1121" s="166"/>
      <c r="BM1121" s="166"/>
    </row>
    <row r="1122" ht="22.5" customHeight="1">
      <c r="A1122" s="51">
        <v>1121.0</v>
      </c>
      <c r="B1122" s="99" t="s">
        <v>237</v>
      </c>
      <c r="C1122" s="172" t="b">
        <v>1</v>
      </c>
      <c r="D1122" s="173"/>
      <c r="E1122" s="174" t="s">
        <v>288</v>
      </c>
      <c r="F1122" s="175" t="s">
        <v>7254</v>
      </c>
      <c r="G1122" s="176" t="s">
        <v>1446</v>
      </c>
      <c r="H1122" s="99" t="s">
        <v>13337</v>
      </c>
      <c r="I1122" s="177" t="s">
        <v>16482</v>
      </c>
      <c r="J1122" s="178"/>
      <c r="K1122" s="61" t="s">
        <v>5423</v>
      </c>
      <c r="L1122" s="61" t="s">
        <v>5424</v>
      </c>
      <c r="M1122" s="178"/>
      <c r="N1122" s="178"/>
      <c r="O1122" s="179"/>
      <c r="P1122" s="178"/>
      <c r="Q1122" s="178"/>
      <c r="R1122" s="180"/>
      <c r="S1122" s="180"/>
      <c r="T1122" s="181" t="s">
        <v>16437</v>
      </c>
      <c r="U1122" s="182" t="s">
        <v>16423</v>
      </c>
      <c r="V1122" s="180"/>
      <c r="W1122" s="61" t="s">
        <v>5425</v>
      </c>
      <c r="X1122" s="61" t="s">
        <v>5426</v>
      </c>
      <c r="Y1122" s="61" t="s">
        <v>5427</v>
      </c>
      <c r="Z1122" s="166"/>
      <c r="AA1122" s="166"/>
      <c r="AB1122" s="166"/>
      <c r="AC1122" s="166"/>
      <c r="AD1122" s="166"/>
      <c r="AE1122" s="166"/>
      <c r="AF1122" s="166"/>
      <c r="AG1122" s="166"/>
      <c r="AH1122" s="166"/>
      <c r="AI1122" s="166"/>
      <c r="AJ1122" s="166"/>
      <c r="AK1122" s="166"/>
      <c r="AL1122" s="166"/>
      <c r="AM1122" s="166"/>
      <c r="AN1122" s="166"/>
      <c r="AO1122" s="166"/>
      <c r="AP1122" s="166"/>
      <c r="AQ1122" s="166"/>
      <c r="AR1122" s="166"/>
      <c r="AS1122" s="166"/>
      <c r="AT1122" s="166"/>
      <c r="AU1122" s="166"/>
      <c r="AV1122" s="166"/>
      <c r="AW1122" s="166"/>
      <c r="AX1122" s="166"/>
      <c r="AY1122" s="166"/>
      <c r="AZ1122" s="166"/>
      <c r="BA1122" s="166"/>
      <c r="BB1122" s="166"/>
      <c r="BC1122" s="166"/>
      <c r="BD1122" s="166"/>
      <c r="BE1122" s="166"/>
      <c r="BF1122" s="166"/>
      <c r="BG1122" s="166"/>
      <c r="BH1122" s="166"/>
      <c r="BI1122" s="166"/>
      <c r="BJ1122" s="166"/>
      <c r="BK1122" s="166"/>
      <c r="BL1122" s="166"/>
      <c r="BM1122" s="166"/>
    </row>
    <row r="1123" ht="22.5" customHeight="1">
      <c r="A1123" s="51">
        <v>1122.0</v>
      </c>
      <c r="B1123" s="99" t="s">
        <v>237</v>
      </c>
      <c r="C1123" s="172" t="b">
        <v>1</v>
      </c>
      <c r="D1123" s="173"/>
      <c r="E1123" s="174" t="s">
        <v>288</v>
      </c>
      <c r="F1123" s="175" t="s">
        <v>7254</v>
      </c>
      <c r="G1123" s="176" t="s">
        <v>1446</v>
      </c>
      <c r="H1123" s="99" t="s">
        <v>13343</v>
      </c>
      <c r="I1123" s="177" t="s">
        <v>16483</v>
      </c>
      <c r="J1123" s="178"/>
      <c r="K1123" s="61" t="s">
        <v>5430</v>
      </c>
      <c r="L1123" s="61" t="s">
        <v>5431</v>
      </c>
      <c r="M1123" s="178"/>
      <c r="N1123" s="178"/>
      <c r="O1123" s="179"/>
      <c r="P1123" s="178"/>
      <c r="Q1123" s="178"/>
      <c r="R1123" s="180"/>
      <c r="S1123" s="180"/>
      <c r="T1123" s="181" t="s">
        <v>16426</v>
      </c>
      <c r="U1123" s="182" t="s">
        <v>16423</v>
      </c>
      <c r="V1123" s="180"/>
      <c r="W1123" s="61" t="s">
        <v>5432</v>
      </c>
      <c r="X1123" s="61" t="s">
        <v>5433</v>
      </c>
      <c r="Y1123" s="61" t="s">
        <v>5434</v>
      </c>
      <c r="Z1123" s="166"/>
      <c r="AA1123" s="166"/>
      <c r="AB1123" s="166"/>
      <c r="AC1123" s="166"/>
      <c r="AD1123" s="166"/>
      <c r="AE1123" s="166"/>
      <c r="AF1123" s="166"/>
      <c r="AG1123" s="166"/>
      <c r="AH1123" s="166"/>
      <c r="AI1123" s="166"/>
      <c r="AJ1123" s="166"/>
      <c r="AK1123" s="166"/>
      <c r="AL1123" s="166"/>
      <c r="AM1123" s="166"/>
      <c r="AN1123" s="166"/>
      <c r="AO1123" s="166"/>
      <c r="AP1123" s="166"/>
      <c r="AQ1123" s="166"/>
      <c r="AR1123" s="166"/>
      <c r="AS1123" s="166"/>
      <c r="AT1123" s="166"/>
      <c r="AU1123" s="166"/>
      <c r="AV1123" s="166"/>
      <c r="AW1123" s="166"/>
      <c r="AX1123" s="166"/>
      <c r="AY1123" s="166"/>
      <c r="AZ1123" s="166"/>
      <c r="BA1123" s="166"/>
      <c r="BB1123" s="166"/>
      <c r="BC1123" s="166"/>
      <c r="BD1123" s="166"/>
      <c r="BE1123" s="166"/>
      <c r="BF1123" s="166"/>
      <c r="BG1123" s="166"/>
      <c r="BH1123" s="166"/>
      <c r="BI1123" s="166"/>
      <c r="BJ1123" s="166"/>
      <c r="BK1123" s="166"/>
      <c r="BL1123" s="166"/>
      <c r="BM1123" s="166"/>
    </row>
    <row r="1124" ht="22.5" customHeight="1">
      <c r="A1124" s="51">
        <v>1123.0</v>
      </c>
      <c r="B1124" s="99" t="s">
        <v>237</v>
      </c>
      <c r="C1124" s="172" t="b">
        <v>1</v>
      </c>
      <c r="D1124" s="173"/>
      <c r="E1124" s="174" t="s">
        <v>288</v>
      </c>
      <c r="F1124" s="175" t="s">
        <v>7254</v>
      </c>
      <c r="G1124" s="176" t="s">
        <v>1446</v>
      </c>
      <c r="H1124" s="99" t="s">
        <v>13350</v>
      </c>
      <c r="I1124" s="177" t="s">
        <v>16484</v>
      </c>
      <c r="J1124" s="178"/>
      <c r="K1124" s="61" t="s">
        <v>5435</v>
      </c>
      <c r="L1124" s="61" t="s">
        <v>5436</v>
      </c>
      <c r="M1124" s="178"/>
      <c r="N1124" s="178"/>
      <c r="O1124" s="179"/>
      <c r="P1124" s="178"/>
      <c r="Q1124" s="178"/>
      <c r="R1124" s="180"/>
      <c r="S1124" s="180"/>
      <c r="T1124" s="181" t="s">
        <v>16428</v>
      </c>
      <c r="U1124" s="182" t="s">
        <v>16423</v>
      </c>
      <c r="V1124" s="180"/>
      <c r="W1124" s="61" t="s">
        <v>5437</v>
      </c>
      <c r="X1124" s="61" t="s">
        <v>5438</v>
      </c>
      <c r="Y1124" s="61" t="s">
        <v>5439</v>
      </c>
      <c r="Z1124" s="166"/>
      <c r="AA1124" s="166"/>
      <c r="AB1124" s="166"/>
      <c r="AC1124" s="166"/>
      <c r="AD1124" s="166"/>
      <c r="AE1124" s="166"/>
      <c r="AF1124" s="166"/>
      <c r="AG1124" s="166"/>
      <c r="AH1124" s="166"/>
      <c r="AI1124" s="166"/>
      <c r="AJ1124" s="166"/>
      <c r="AK1124" s="166"/>
      <c r="AL1124" s="166"/>
      <c r="AM1124" s="166"/>
      <c r="AN1124" s="166"/>
      <c r="AO1124" s="166"/>
      <c r="AP1124" s="166"/>
      <c r="AQ1124" s="166"/>
      <c r="AR1124" s="166"/>
      <c r="AS1124" s="166"/>
      <c r="AT1124" s="166"/>
      <c r="AU1124" s="166"/>
      <c r="AV1124" s="166"/>
      <c r="AW1124" s="166"/>
      <c r="AX1124" s="166"/>
      <c r="AY1124" s="166"/>
      <c r="AZ1124" s="166"/>
      <c r="BA1124" s="166"/>
      <c r="BB1124" s="166"/>
      <c r="BC1124" s="166"/>
      <c r="BD1124" s="166"/>
      <c r="BE1124" s="166"/>
      <c r="BF1124" s="166"/>
      <c r="BG1124" s="166"/>
      <c r="BH1124" s="166"/>
      <c r="BI1124" s="166"/>
      <c r="BJ1124" s="166"/>
      <c r="BK1124" s="166"/>
      <c r="BL1124" s="166"/>
      <c r="BM1124" s="166"/>
    </row>
    <row r="1125" ht="22.5" customHeight="1">
      <c r="A1125" s="51">
        <v>1124.0</v>
      </c>
      <c r="B1125" s="99" t="s">
        <v>237</v>
      </c>
      <c r="C1125" s="172" t="b">
        <v>1</v>
      </c>
      <c r="D1125" s="173"/>
      <c r="E1125" s="174" t="s">
        <v>288</v>
      </c>
      <c r="F1125" s="175" t="s">
        <v>7254</v>
      </c>
      <c r="G1125" s="176" t="s">
        <v>1446</v>
      </c>
      <c r="H1125" s="99" t="s">
        <v>13355</v>
      </c>
      <c r="I1125" s="177" t="s">
        <v>16485</v>
      </c>
      <c r="J1125" s="178"/>
      <c r="K1125" s="61" t="s">
        <v>5440</v>
      </c>
      <c r="L1125" s="61" t="s">
        <v>5441</v>
      </c>
      <c r="M1125" s="178"/>
      <c r="N1125" s="178"/>
      <c r="O1125" s="179"/>
      <c r="P1125" s="178"/>
      <c r="Q1125" s="178"/>
      <c r="R1125" s="180"/>
      <c r="S1125" s="180"/>
      <c r="T1125" s="181" t="s">
        <v>16428</v>
      </c>
      <c r="U1125" s="182" t="s">
        <v>16423</v>
      </c>
      <c r="V1125" s="180"/>
      <c r="W1125" s="61" t="s">
        <v>5442</v>
      </c>
      <c r="X1125" s="61" t="s">
        <v>5443</v>
      </c>
      <c r="Y1125" s="153"/>
      <c r="Z1125" s="166"/>
      <c r="AA1125" s="166"/>
      <c r="AB1125" s="166"/>
      <c r="AC1125" s="166"/>
      <c r="AD1125" s="166"/>
      <c r="AE1125" s="166"/>
      <c r="AF1125" s="166"/>
      <c r="AG1125" s="166"/>
      <c r="AH1125" s="166"/>
      <c r="AI1125" s="166"/>
      <c r="AJ1125" s="166"/>
      <c r="AK1125" s="166"/>
      <c r="AL1125" s="166"/>
      <c r="AM1125" s="166"/>
      <c r="AN1125" s="166"/>
      <c r="AO1125" s="166"/>
      <c r="AP1125" s="166"/>
      <c r="AQ1125" s="166"/>
      <c r="AR1125" s="166"/>
      <c r="AS1125" s="166"/>
      <c r="AT1125" s="166"/>
      <c r="AU1125" s="166"/>
      <c r="AV1125" s="166"/>
      <c r="AW1125" s="166"/>
      <c r="AX1125" s="166"/>
      <c r="AY1125" s="166"/>
      <c r="AZ1125" s="166"/>
      <c r="BA1125" s="166"/>
      <c r="BB1125" s="166"/>
      <c r="BC1125" s="166"/>
      <c r="BD1125" s="166"/>
      <c r="BE1125" s="166"/>
      <c r="BF1125" s="166"/>
      <c r="BG1125" s="166"/>
      <c r="BH1125" s="166"/>
      <c r="BI1125" s="166"/>
      <c r="BJ1125" s="166"/>
      <c r="BK1125" s="166"/>
      <c r="BL1125" s="166"/>
      <c r="BM1125" s="166"/>
    </row>
    <row r="1126" ht="22.5" customHeight="1">
      <c r="A1126" s="51">
        <v>1125.0</v>
      </c>
      <c r="B1126" s="99" t="s">
        <v>237</v>
      </c>
      <c r="C1126" s="172" t="b">
        <v>1</v>
      </c>
      <c r="D1126" s="173"/>
      <c r="E1126" s="174" t="s">
        <v>288</v>
      </c>
      <c r="F1126" s="175" t="s">
        <v>7254</v>
      </c>
      <c r="G1126" s="176" t="s">
        <v>1446</v>
      </c>
      <c r="H1126" s="99" t="s">
        <v>13361</v>
      </c>
      <c r="I1126" s="177" t="s">
        <v>16486</v>
      </c>
      <c r="J1126" s="178"/>
      <c r="K1126" s="61" t="s">
        <v>5444</v>
      </c>
      <c r="L1126" s="61" t="s">
        <v>5445</v>
      </c>
      <c r="M1126" s="178"/>
      <c r="N1126" s="178"/>
      <c r="O1126" s="179"/>
      <c r="P1126" s="178"/>
      <c r="Q1126" s="178"/>
      <c r="R1126" s="180"/>
      <c r="S1126" s="180"/>
      <c r="T1126" s="181" t="s">
        <v>16422</v>
      </c>
      <c r="U1126" s="182" t="s">
        <v>16423</v>
      </c>
      <c r="V1126" s="180"/>
      <c r="W1126" s="61" t="s">
        <v>5446</v>
      </c>
      <c r="X1126" s="61" t="s">
        <v>5447</v>
      </c>
      <c r="Y1126" s="61" t="s">
        <v>5448</v>
      </c>
      <c r="Z1126" s="166"/>
      <c r="AA1126" s="166"/>
      <c r="AB1126" s="166"/>
      <c r="AC1126" s="166"/>
      <c r="AD1126" s="166"/>
      <c r="AE1126" s="166"/>
      <c r="AF1126" s="166"/>
      <c r="AG1126" s="166"/>
      <c r="AH1126" s="166"/>
      <c r="AI1126" s="166"/>
      <c r="AJ1126" s="166"/>
      <c r="AK1126" s="166"/>
      <c r="AL1126" s="166"/>
      <c r="AM1126" s="166"/>
      <c r="AN1126" s="166"/>
      <c r="AO1126" s="166"/>
      <c r="AP1126" s="166"/>
      <c r="AQ1126" s="166"/>
      <c r="AR1126" s="166"/>
      <c r="AS1126" s="166"/>
      <c r="AT1126" s="166"/>
      <c r="AU1126" s="166"/>
      <c r="AV1126" s="166"/>
      <c r="AW1126" s="166"/>
      <c r="AX1126" s="166"/>
      <c r="AY1126" s="166"/>
      <c r="AZ1126" s="166"/>
      <c r="BA1126" s="166"/>
      <c r="BB1126" s="166"/>
      <c r="BC1126" s="166"/>
      <c r="BD1126" s="166"/>
      <c r="BE1126" s="166"/>
      <c r="BF1126" s="166"/>
      <c r="BG1126" s="166"/>
      <c r="BH1126" s="166"/>
      <c r="BI1126" s="166"/>
      <c r="BJ1126" s="166"/>
      <c r="BK1126" s="166"/>
      <c r="BL1126" s="166"/>
      <c r="BM1126" s="166"/>
    </row>
    <row r="1127" ht="22.5" customHeight="1">
      <c r="A1127" s="51">
        <v>1126.0</v>
      </c>
      <c r="B1127" s="99" t="s">
        <v>237</v>
      </c>
      <c r="C1127" s="172" t="b">
        <v>1</v>
      </c>
      <c r="D1127" s="173"/>
      <c r="E1127" s="174" t="s">
        <v>288</v>
      </c>
      <c r="F1127" s="175" t="s">
        <v>7254</v>
      </c>
      <c r="G1127" s="176" t="s">
        <v>1446</v>
      </c>
      <c r="H1127" s="99" t="s">
        <v>13368</v>
      </c>
      <c r="I1127" s="177" t="s">
        <v>16487</v>
      </c>
      <c r="J1127" s="178"/>
      <c r="K1127" s="61" t="s">
        <v>5449</v>
      </c>
      <c r="L1127" s="61" t="s">
        <v>5450</v>
      </c>
      <c r="M1127" s="178"/>
      <c r="N1127" s="178"/>
      <c r="O1127" s="179"/>
      <c r="P1127" s="178"/>
      <c r="Q1127" s="178"/>
      <c r="R1127" s="180"/>
      <c r="S1127" s="180"/>
      <c r="T1127" s="181" t="s">
        <v>16422</v>
      </c>
      <c r="U1127" s="182" t="s">
        <v>16423</v>
      </c>
      <c r="V1127" s="180"/>
      <c r="W1127" s="61" t="s">
        <v>5451</v>
      </c>
      <c r="X1127" s="61" t="s">
        <v>5452</v>
      </c>
      <c r="Y1127" s="61" t="s">
        <v>5453</v>
      </c>
      <c r="Z1127" s="166"/>
      <c r="AA1127" s="166"/>
      <c r="AB1127" s="166"/>
      <c r="AC1127" s="166"/>
      <c r="AD1127" s="166"/>
      <c r="AE1127" s="166"/>
      <c r="AF1127" s="166"/>
      <c r="AG1127" s="166"/>
      <c r="AH1127" s="166"/>
      <c r="AI1127" s="166"/>
      <c r="AJ1127" s="166"/>
      <c r="AK1127" s="166"/>
      <c r="AL1127" s="166"/>
      <c r="AM1127" s="166"/>
      <c r="AN1127" s="166"/>
      <c r="AO1127" s="166"/>
      <c r="AP1127" s="166"/>
      <c r="AQ1127" s="166"/>
      <c r="AR1127" s="166"/>
      <c r="AS1127" s="166"/>
      <c r="AT1127" s="166"/>
      <c r="AU1127" s="166"/>
      <c r="AV1127" s="166"/>
      <c r="AW1127" s="166"/>
      <c r="AX1127" s="166"/>
      <c r="AY1127" s="166"/>
      <c r="AZ1127" s="166"/>
      <c r="BA1127" s="166"/>
      <c r="BB1127" s="166"/>
      <c r="BC1127" s="166"/>
      <c r="BD1127" s="166"/>
      <c r="BE1127" s="166"/>
      <c r="BF1127" s="166"/>
      <c r="BG1127" s="166"/>
      <c r="BH1127" s="166"/>
      <c r="BI1127" s="166"/>
      <c r="BJ1127" s="166"/>
      <c r="BK1127" s="166"/>
      <c r="BL1127" s="166"/>
      <c r="BM1127" s="166"/>
    </row>
    <row r="1128" ht="22.5" customHeight="1">
      <c r="A1128" s="51">
        <v>1127.0</v>
      </c>
      <c r="B1128" s="99" t="s">
        <v>237</v>
      </c>
      <c r="C1128" s="172" t="b">
        <v>1</v>
      </c>
      <c r="D1128" s="173"/>
      <c r="E1128" s="174" t="s">
        <v>288</v>
      </c>
      <c r="F1128" s="175" t="s">
        <v>7254</v>
      </c>
      <c r="G1128" s="176" t="s">
        <v>1446</v>
      </c>
      <c r="H1128" s="99" t="s">
        <v>13375</v>
      </c>
      <c r="I1128" s="177" t="s">
        <v>16488</v>
      </c>
      <c r="J1128" s="178"/>
      <c r="K1128" s="61" t="s">
        <v>5454</v>
      </c>
      <c r="L1128" s="61" t="s">
        <v>5455</v>
      </c>
      <c r="M1128" s="178"/>
      <c r="N1128" s="178"/>
      <c r="O1128" s="179"/>
      <c r="P1128" s="178"/>
      <c r="Q1128" s="178"/>
      <c r="R1128" s="180"/>
      <c r="S1128" s="180"/>
      <c r="T1128" s="181" t="s">
        <v>16422</v>
      </c>
      <c r="U1128" s="182" t="s">
        <v>16423</v>
      </c>
      <c r="V1128" s="180"/>
      <c r="W1128" s="61" t="s">
        <v>5456</v>
      </c>
      <c r="X1128" s="61" t="s">
        <v>5457</v>
      </c>
      <c r="Y1128" s="145"/>
      <c r="Z1128" s="166"/>
      <c r="AA1128" s="166"/>
      <c r="AB1128" s="166"/>
      <c r="AC1128" s="166"/>
      <c r="AD1128" s="166"/>
      <c r="AE1128" s="166"/>
      <c r="AF1128" s="166"/>
      <c r="AG1128" s="166"/>
      <c r="AH1128" s="166"/>
      <c r="AI1128" s="166"/>
      <c r="AJ1128" s="166"/>
      <c r="AK1128" s="166"/>
      <c r="AL1128" s="166"/>
      <c r="AM1128" s="166"/>
      <c r="AN1128" s="166"/>
      <c r="AO1128" s="166"/>
      <c r="AP1128" s="166"/>
      <c r="AQ1128" s="166"/>
      <c r="AR1128" s="166"/>
      <c r="AS1128" s="166"/>
      <c r="AT1128" s="166"/>
      <c r="AU1128" s="166"/>
      <c r="AV1128" s="166"/>
      <c r="AW1128" s="166"/>
      <c r="AX1128" s="166"/>
      <c r="AY1128" s="166"/>
      <c r="AZ1128" s="166"/>
      <c r="BA1128" s="166"/>
      <c r="BB1128" s="166"/>
      <c r="BC1128" s="166"/>
      <c r="BD1128" s="166"/>
      <c r="BE1128" s="166"/>
      <c r="BF1128" s="166"/>
      <c r="BG1128" s="166"/>
      <c r="BH1128" s="166"/>
      <c r="BI1128" s="166"/>
      <c r="BJ1128" s="166"/>
      <c r="BK1128" s="166"/>
      <c r="BL1128" s="166"/>
      <c r="BM1128" s="166"/>
    </row>
    <row r="1129" ht="22.5" customHeight="1">
      <c r="A1129" s="51">
        <v>1128.0</v>
      </c>
      <c r="B1129" s="99" t="s">
        <v>237</v>
      </c>
      <c r="C1129" s="172" t="b">
        <v>1</v>
      </c>
      <c r="D1129" s="173"/>
      <c r="E1129" s="174" t="s">
        <v>288</v>
      </c>
      <c r="F1129" s="175" t="s">
        <v>7254</v>
      </c>
      <c r="G1129" s="77" t="s">
        <v>1446</v>
      </c>
      <c r="H1129" s="99" t="s">
        <v>13381</v>
      </c>
      <c r="I1129" s="177" t="s">
        <v>16489</v>
      </c>
      <c r="J1129" s="178"/>
      <c r="K1129" s="61" t="s">
        <v>5458</v>
      </c>
      <c r="L1129" s="61" t="s">
        <v>5459</v>
      </c>
      <c r="M1129" s="178"/>
      <c r="N1129" s="178"/>
      <c r="O1129" s="179"/>
      <c r="P1129" s="178"/>
      <c r="Q1129" s="178"/>
      <c r="R1129" s="180"/>
      <c r="S1129" s="180"/>
      <c r="T1129" s="181" t="s">
        <v>16437</v>
      </c>
      <c r="U1129" s="182" t="s">
        <v>16423</v>
      </c>
      <c r="V1129" s="180"/>
      <c r="W1129" s="61" t="s">
        <v>5460</v>
      </c>
      <c r="X1129" s="61" t="s">
        <v>5461</v>
      </c>
      <c r="Y1129" s="61" t="s">
        <v>5462</v>
      </c>
      <c r="Z1129" s="166"/>
      <c r="AA1129" s="166"/>
      <c r="AB1129" s="166"/>
      <c r="AC1129" s="166"/>
      <c r="AD1129" s="166"/>
      <c r="AE1129" s="166"/>
      <c r="AF1129" s="166"/>
      <c r="AG1129" s="166"/>
      <c r="AH1129" s="166"/>
      <c r="AI1129" s="166"/>
      <c r="AJ1129" s="166"/>
      <c r="AK1129" s="166"/>
      <c r="AL1129" s="166"/>
      <c r="AM1129" s="166"/>
      <c r="AN1129" s="166"/>
      <c r="AO1129" s="166"/>
      <c r="AP1129" s="166"/>
      <c r="AQ1129" s="166"/>
      <c r="AR1129" s="166"/>
      <c r="AS1129" s="166"/>
      <c r="AT1129" s="166"/>
      <c r="AU1129" s="166"/>
      <c r="AV1129" s="166"/>
      <c r="AW1129" s="166"/>
      <c r="AX1129" s="166"/>
      <c r="AY1129" s="166"/>
      <c r="AZ1129" s="166"/>
      <c r="BA1129" s="166"/>
      <c r="BB1129" s="166"/>
      <c r="BC1129" s="166"/>
      <c r="BD1129" s="166"/>
      <c r="BE1129" s="166"/>
      <c r="BF1129" s="166"/>
      <c r="BG1129" s="166"/>
      <c r="BH1129" s="166"/>
      <c r="BI1129" s="166"/>
      <c r="BJ1129" s="166"/>
      <c r="BK1129" s="166"/>
      <c r="BL1129" s="166"/>
      <c r="BM1129" s="166"/>
    </row>
    <row r="1130" ht="22.5" customHeight="1">
      <c r="A1130" s="51">
        <v>1129.0</v>
      </c>
      <c r="B1130" s="99" t="s">
        <v>237</v>
      </c>
      <c r="C1130" s="172" t="b">
        <v>1</v>
      </c>
      <c r="D1130" s="173"/>
      <c r="E1130" s="174" t="s">
        <v>288</v>
      </c>
      <c r="F1130" s="175" t="s">
        <v>7254</v>
      </c>
      <c r="G1130" s="77" t="s">
        <v>1446</v>
      </c>
      <c r="H1130" s="99" t="s">
        <v>13388</v>
      </c>
      <c r="I1130" s="177" t="s">
        <v>16490</v>
      </c>
      <c r="J1130" s="178"/>
      <c r="K1130" s="61" t="s">
        <v>5463</v>
      </c>
      <c r="L1130" s="61" t="s">
        <v>5464</v>
      </c>
      <c r="M1130" s="178"/>
      <c r="N1130" s="178"/>
      <c r="O1130" s="179"/>
      <c r="P1130" s="178"/>
      <c r="Q1130" s="178"/>
      <c r="R1130" s="180"/>
      <c r="S1130" s="180"/>
      <c r="T1130" s="181" t="s">
        <v>16437</v>
      </c>
      <c r="U1130" s="182" t="s">
        <v>16423</v>
      </c>
      <c r="V1130" s="180"/>
      <c r="W1130" s="61" t="s">
        <v>5465</v>
      </c>
      <c r="X1130" s="61" t="s">
        <v>5466</v>
      </c>
      <c r="Y1130" s="61" t="s">
        <v>5467</v>
      </c>
      <c r="Z1130" s="166"/>
      <c r="AA1130" s="166"/>
      <c r="AB1130" s="166"/>
      <c r="AC1130" s="166"/>
      <c r="AD1130" s="166"/>
      <c r="AE1130" s="166"/>
      <c r="AF1130" s="166"/>
      <c r="AG1130" s="166"/>
      <c r="AH1130" s="166"/>
      <c r="AI1130" s="166"/>
      <c r="AJ1130" s="166"/>
      <c r="AK1130" s="166"/>
      <c r="AL1130" s="166"/>
      <c r="AM1130" s="166"/>
      <c r="AN1130" s="166"/>
      <c r="AO1130" s="166"/>
      <c r="AP1130" s="166"/>
      <c r="AQ1130" s="166"/>
      <c r="AR1130" s="166"/>
      <c r="AS1130" s="166"/>
      <c r="AT1130" s="166"/>
      <c r="AU1130" s="166"/>
      <c r="AV1130" s="166"/>
      <c r="AW1130" s="166"/>
      <c r="AX1130" s="166"/>
      <c r="AY1130" s="166"/>
      <c r="AZ1130" s="166"/>
      <c r="BA1130" s="166"/>
      <c r="BB1130" s="166"/>
      <c r="BC1130" s="166"/>
      <c r="BD1130" s="166"/>
      <c r="BE1130" s="166"/>
      <c r="BF1130" s="166"/>
      <c r="BG1130" s="166"/>
      <c r="BH1130" s="166"/>
      <c r="BI1130" s="166"/>
      <c r="BJ1130" s="166"/>
      <c r="BK1130" s="166"/>
      <c r="BL1130" s="166"/>
      <c r="BM1130" s="166"/>
    </row>
    <row r="1131" ht="22.5" customHeight="1">
      <c r="A1131" s="51">
        <v>1130.0</v>
      </c>
      <c r="B1131" s="99" t="s">
        <v>237</v>
      </c>
      <c r="C1131" s="172" t="b">
        <v>1</v>
      </c>
      <c r="D1131" s="173"/>
      <c r="E1131" s="174" t="s">
        <v>288</v>
      </c>
      <c r="F1131" s="175" t="s">
        <v>7254</v>
      </c>
      <c r="G1131" s="77" t="s">
        <v>1446</v>
      </c>
      <c r="H1131" s="99" t="s">
        <v>13395</v>
      </c>
      <c r="I1131" s="177" t="s">
        <v>16491</v>
      </c>
      <c r="J1131" s="178"/>
      <c r="K1131" s="61" t="s">
        <v>5468</v>
      </c>
      <c r="L1131" s="61" t="s">
        <v>5469</v>
      </c>
      <c r="M1131" s="178"/>
      <c r="N1131" s="178"/>
      <c r="O1131" s="179"/>
      <c r="P1131" s="178"/>
      <c r="Q1131" s="178"/>
      <c r="R1131" s="180"/>
      <c r="S1131" s="180"/>
      <c r="T1131" s="181" t="s">
        <v>16437</v>
      </c>
      <c r="U1131" s="182" t="s">
        <v>16423</v>
      </c>
      <c r="V1131" s="180"/>
      <c r="W1131" s="61" t="s">
        <v>5470</v>
      </c>
      <c r="X1131" s="61" t="s">
        <v>5471</v>
      </c>
      <c r="Y1131" s="61" t="s">
        <v>5472</v>
      </c>
      <c r="Z1131" s="166"/>
      <c r="AA1131" s="166"/>
      <c r="AB1131" s="166"/>
      <c r="AC1131" s="166"/>
      <c r="AD1131" s="166"/>
      <c r="AE1131" s="166"/>
      <c r="AF1131" s="166"/>
      <c r="AG1131" s="166"/>
      <c r="AH1131" s="166"/>
      <c r="AI1131" s="166"/>
      <c r="AJ1131" s="166"/>
      <c r="AK1131" s="166"/>
      <c r="AL1131" s="166"/>
      <c r="AM1131" s="166"/>
      <c r="AN1131" s="166"/>
      <c r="AO1131" s="166"/>
      <c r="AP1131" s="166"/>
      <c r="AQ1131" s="166"/>
      <c r="AR1131" s="166"/>
      <c r="AS1131" s="166"/>
      <c r="AT1131" s="166"/>
      <c r="AU1131" s="166"/>
      <c r="AV1131" s="166"/>
      <c r="AW1131" s="166"/>
      <c r="AX1131" s="166"/>
      <c r="AY1131" s="166"/>
      <c r="AZ1131" s="166"/>
      <c r="BA1131" s="166"/>
      <c r="BB1131" s="166"/>
      <c r="BC1131" s="166"/>
      <c r="BD1131" s="166"/>
      <c r="BE1131" s="166"/>
      <c r="BF1131" s="166"/>
      <c r="BG1131" s="166"/>
      <c r="BH1131" s="166"/>
      <c r="BI1131" s="166"/>
      <c r="BJ1131" s="166"/>
      <c r="BK1131" s="166"/>
      <c r="BL1131" s="166"/>
      <c r="BM1131" s="166"/>
    </row>
    <row r="1132" ht="22.5" customHeight="1">
      <c r="A1132" s="51">
        <v>1131.0</v>
      </c>
      <c r="B1132" s="99" t="s">
        <v>237</v>
      </c>
      <c r="C1132" s="172" t="b">
        <v>1</v>
      </c>
      <c r="D1132" s="173"/>
      <c r="E1132" s="174" t="s">
        <v>288</v>
      </c>
      <c r="F1132" s="184" t="s">
        <v>7609</v>
      </c>
      <c r="G1132" s="176" t="s">
        <v>1446</v>
      </c>
      <c r="H1132" s="99" t="s">
        <v>13403</v>
      </c>
      <c r="I1132" s="177" t="s">
        <v>16492</v>
      </c>
      <c r="J1132" s="178"/>
      <c r="K1132" s="61" t="s">
        <v>5473</v>
      </c>
      <c r="L1132" s="61" t="s">
        <v>5474</v>
      </c>
      <c r="M1132" s="178"/>
      <c r="N1132" s="178"/>
      <c r="O1132" s="179"/>
      <c r="P1132" s="178"/>
      <c r="Q1132" s="178"/>
      <c r="R1132" s="180"/>
      <c r="S1132" s="180"/>
      <c r="T1132" s="181" t="s">
        <v>16422</v>
      </c>
      <c r="U1132" s="182" t="s">
        <v>16423</v>
      </c>
      <c r="V1132" s="180"/>
      <c r="W1132" s="61" t="s">
        <v>5475</v>
      </c>
      <c r="X1132" s="61" t="s">
        <v>5476</v>
      </c>
      <c r="Y1132" s="61" t="s">
        <v>5477</v>
      </c>
      <c r="Z1132" s="166"/>
      <c r="AA1132" s="166"/>
      <c r="AB1132" s="166"/>
      <c r="AC1132" s="166"/>
      <c r="AD1132" s="166"/>
      <c r="AE1132" s="166"/>
      <c r="AF1132" s="166"/>
      <c r="AG1132" s="166"/>
      <c r="AH1132" s="166"/>
      <c r="AI1132" s="166"/>
      <c r="AJ1132" s="166"/>
      <c r="AK1132" s="166"/>
      <c r="AL1132" s="166"/>
      <c r="AM1132" s="166"/>
      <c r="AN1132" s="166"/>
      <c r="AO1132" s="166"/>
      <c r="AP1132" s="166"/>
      <c r="AQ1132" s="166"/>
      <c r="AR1132" s="166"/>
      <c r="AS1132" s="166"/>
      <c r="AT1132" s="166"/>
      <c r="AU1132" s="166"/>
      <c r="AV1132" s="166"/>
      <c r="AW1132" s="166"/>
      <c r="AX1132" s="166"/>
      <c r="AY1132" s="166"/>
      <c r="AZ1132" s="166"/>
      <c r="BA1132" s="166"/>
      <c r="BB1132" s="166"/>
      <c r="BC1132" s="166"/>
      <c r="BD1132" s="166"/>
      <c r="BE1132" s="166"/>
      <c r="BF1132" s="166"/>
      <c r="BG1132" s="166"/>
      <c r="BH1132" s="166"/>
      <c r="BI1132" s="166"/>
      <c r="BJ1132" s="166"/>
      <c r="BK1132" s="166"/>
      <c r="BL1132" s="166"/>
      <c r="BM1132" s="166"/>
    </row>
    <row r="1133" ht="22.5" customHeight="1">
      <c r="A1133" s="51">
        <v>1132.0</v>
      </c>
      <c r="B1133" s="99" t="s">
        <v>237</v>
      </c>
      <c r="C1133" s="172" t="b">
        <v>1</v>
      </c>
      <c r="D1133" s="173"/>
      <c r="E1133" s="174" t="s">
        <v>288</v>
      </c>
      <c r="F1133" s="175" t="s">
        <v>7702</v>
      </c>
      <c r="G1133" s="77" t="s">
        <v>2747</v>
      </c>
      <c r="H1133" s="99" t="s">
        <v>13409</v>
      </c>
      <c r="I1133" s="177" t="s">
        <v>16493</v>
      </c>
      <c r="J1133" s="178"/>
      <c r="K1133" s="61" t="s">
        <v>5478</v>
      </c>
      <c r="L1133" s="61" t="s">
        <v>5479</v>
      </c>
      <c r="M1133" s="178"/>
      <c r="N1133" s="178"/>
      <c r="O1133" s="179"/>
      <c r="P1133" s="178"/>
      <c r="Q1133" s="178"/>
      <c r="R1133" s="180"/>
      <c r="S1133" s="180"/>
      <c r="T1133" s="181" t="s">
        <v>16422</v>
      </c>
      <c r="U1133" s="182" t="s">
        <v>16423</v>
      </c>
      <c r="V1133" s="180"/>
      <c r="W1133" s="61" t="s">
        <v>5480</v>
      </c>
      <c r="X1133" s="61" t="s">
        <v>5481</v>
      </c>
      <c r="Y1133" s="61" t="s">
        <v>5482</v>
      </c>
      <c r="Z1133" s="166"/>
      <c r="AA1133" s="166"/>
      <c r="AB1133" s="166"/>
      <c r="AC1133" s="166"/>
      <c r="AD1133" s="166"/>
      <c r="AE1133" s="166"/>
      <c r="AF1133" s="166"/>
      <c r="AG1133" s="166"/>
      <c r="AH1133" s="166"/>
      <c r="AI1133" s="166"/>
      <c r="AJ1133" s="166"/>
      <c r="AK1133" s="166"/>
      <c r="AL1133" s="166"/>
      <c r="AM1133" s="166"/>
      <c r="AN1133" s="166"/>
      <c r="AO1133" s="166"/>
      <c r="AP1133" s="166"/>
      <c r="AQ1133" s="166"/>
      <c r="AR1133" s="166"/>
      <c r="AS1133" s="166"/>
      <c r="AT1133" s="166"/>
      <c r="AU1133" s="166"/>
      <c r="AV1133" s="166"/>
      <c r="AW1133" s="166"/>
      <c r="AX1133" s="166"/>
      <c r="AY1133" s="166"/>
      <c r="AZ1133" s="166"/>
      <c r="BA1133" s="166"/>
      <c r="BB1133" s="166"/>
      <c r="BC1133" s="166"/>
      <c r="BD1133" s="166"/>
      <c r="BE1133" s="166"/>
      <c r="BF1133" s="166"/>
      <c r="BG1133" s="166"/>
      <c r="BH1133" s="166"/>
      <c r="BI1133" s="166"/>
      <c r="BJ1133" s="166"/>
      <c r="BK1133" s="166"/>
      <c r="BL1133" s="166"/>
      <c r="BM1133" s="166"/>
    </row>
    <row r="1134" ht="22.5" customHeight="1">
      <c r="A1134" s="51">
        <v>1133.0</v>
      </c>
      <c r="B1134" s="99" t="s">
        <v>237</v>
      </c>
      <c r="C1134" s="172" t="b">
        <v>1</v>
      </c>
      <c r="D1134" s="173"/>
      <c r="E1134" s="174" t="s">
        <v>288</v>
      </c>
      <c r="F1134" s="175" t="s">
        <v>7702</v>
      </c>
      <c r="G1134" s="176" t="s">
        <v>556</v>
      </c>
      <c r="H1134" s="99" t="s">
        <v>13416</v>
      </c>
      <c r="I1134" s="177" t="s">
        <v>16494</v>
      </c>
      <c r="J1134" s="178"/>
      <c r="K1134" s="61" t="s">
        <v>5483</v>
      </c>
      <c r="L1134" s="61" t="s">
        <v>5484</v>
      </c>
      <c r="M1134" s="178"/>
      <c r="N1134" s="178"/>
      <c r="O1134" s="179"/>
      <c r="P1134" s="178"/>
      <c r="Q1134" s="178"/>
      <c r="R1134" s="180"/>
      <c r="S1134" s="180"/>
      <c r="T1134" s="181" t="s">
        <v>16430</v>
      </c>
      <c r="U1134" s="182" t="s">
        <v>16423</v>
      </c>
      <c r="V1134" s="180"/>
      <c r="W1134" s="61" t="s">
        <v>5486</v>
      </c>
      <c r="X1134" s="61" t="s">
        <v>5487</v>
      </c>
      <c r="Y1134" s="61" t="s">
        <v>5489</v>
      </c>
      <c r="Z1134" s="166"/>
      <c r="AA1134" s="166"/>
      <c r="AB1134" s="166"/>
      <c r="AC1134" s="166"/>
      <c r="AD1134" s="166"/>
      <c r="AE1134" s="166"/>
      <c r="AF1134" s="166"/>
      <c r="AG1134" s="166"/>
      <c r="AH1134" s="166"/>
      <c r="AI1134" s="166"/>
      <c r="AJ1134" s="166"/>
      <c r="AK1134" s="166"/>
      <c r="AL1134" s="166"/>
      <c r="AM1134" s="166"/>
      <c r="AN1134" s="166"/>
      <c r="AO1134" s="166"/>
      <c r="AP1134" s="166"/>
      <c r="AQ1134" s="166"/>
      <c r="AR1134" s="166"/>
      <c r="AS1134" s="166"/>
      <c r="AT1134" s="166"/>
      <c r="AU1134" s="166"/>
      <c r="AV1134" s="166"/>
      <c r="AW1134" s="166"/>
      <c r="AX1134" s="166"/>
      <c r="AY1134" s="166"/>
      <c r="AZ1134" s="166"/>
      <c r="BA1134" s="166"/>
      <c r="BB1134" s="166"/>
      <c r="BC1134" s="166"/>
      <c r="BD1134" s="166"/>
      <c r="BE1134" s="166"/>
      <c r="BF1134" s="166"/>
      <c r="BG1134" s="166"/>
      <c r="BH1134" s="166"/>
      <c r="BI1134" s="166"/>
      <c r="BJ1134" s="166"/>
      <c r="BK1134" s="166"/>
      <c r="BL1134" s="166"/>
      <c r="BM1134" s="166"/>
    </row>
    <row r="1135" ht="22.5" customHeight="1">
      <c r="A1135" s="51">
        <v>1134.0</v>
      </c>
      <c r="B1135" s="99" t="s">
        <v>237</v>
      </c>
      <c r="C1135" s="172" t="b">
        <v>1</v>
      </c>
      <c r="D1135" s="173"/>
      <c r="E1135" s="174" t="s">
        <v>288</v>
      </c>
      <c r="F1135" s="175" t="s">
        <v>7702</v>
      </c>
      <c r="G1135" s="176" t="s">
        <v>556</v>
      </c>
      <c r="H1135" s="99" t="s">
        <v>13423</v>
      </c>
      <c r="I1135" s="177" t="s">
        <v>16495</v>
      </c>
      <c r="J1135" s="178"/>
      <c r="K1135" s="61" t="s">
        <v>5491</v>
      </c>
      <c r="L1135" s="61" t="s">
        <v>5492</v>
      </c>
      <c r="M1135" s="178"/>
      <c r="N1135" s="178"/>
      <c r="O1135" s="179"/>
      <c r="P1135" s="178"/>
      <c r="Q1135" s="178"/>
      <c r="R1135" s="180"/>
      <c r="S1135" s="180"/>
      <c r="T1135" s="181" t="s">
        <v>16422</v>
      </c>
      <c r="U1135" s="182" t="s">
        <v>16423</v>
      </c>
      <c r="V1135" s="180"/>
      <c r="W1135" s="61" t="s">
        <v>5493</v>
      </c>
      <c r="X1135" s="61" t="s">
        <v>5494</v>
      </c>
      <c r="Y1135" s="61" t="s">
        <v>5495</v>
      </c>
      <c r="Z1135" s="166"/>
      <c r="AA1135" s="166"/>
      <c r="AB1135" s="166"/>
      <c r="AC1135" s="166"/>
      <c r="AD1135" s="166"/>
      <c r="AE1135" s="166"/>
      <c r="AF1135" s="166"/>
      <c r="AG1135" s="166"/>
      <c r="AH1135" s="166"/>
      <c r="AI1135" s="166"/>
      <c r="AJ1135" s="166"/>
      <c r="AK1135" s="166"/>
      <c r="AL1135" s="166"/>
      <c r="AM1135" s="166"/>
      <c r="AN1135" s="166"/>
      <c r="AO1135" s="166"/>
      <c r="AP1135" s="166"/>
      <c r="AQ1135" s="166"/>
      <c r="AR1135" s="166"/>
      <c r="AS1135" s="166"/>
      <c r="AT1135" s="166"/>
      <c r="AU1135" s="166"/>
      <c r="AV1135" s="166"/>
      <c r="AW1135" s="166"/>
      <c r="AX1135" s="166"/>
      <c r="AY1135" s="166"/>
      <c r="AZ1135" s="166"/>
      <c r="BA1135" s="166"/>
      <c r="BB1135" s="166"/>
      <c r="BC1135" s="166"/>
      <c r="BD1135" s="166"/>
      <c r="BE1135" s="166"/>
      <c r="BF1135" s="166"/>
      <c r="BG1135" s="166"/>
      <c r="BH1135" s="166"/>
      <c r="BI1135" s="166"/>
      <c r="BJ1135" s="166"/>
      <c r="BK1135" s="166"/>
      <c r="BL1135" s="166"/>
      <c r="BM1135" s="166"/>
    </row>
    <row r="1136" ht="22.5" customHeight="1">
      <c r="A1136" s="51">
        <v>1135.0</v>
      </c>
      <c r="B1136" s="99" t="s">
        <v>237</v>
      </c>
      <c r="C1136" s="172" t="b">
        <v>1</v>
      </c>
      <c r="D1136" s="173"/>
      <c r="E1136" s="174" t="s">
        <v>288</v>
      </c>
      <c r="F1136" s="175" t="s">
        <v>7702</v>
      </c>
      <c r="G1136" s="176" t="s">
        <v>1399</v>
      </c>
      <c r="H1136" s="99" t="s">
        <v>13430</v>
      </c>
      <c r="I1136" s="177" t="s">
        <v>16496</v>
      </c>
      <c r="J1136" s="178"/>
      <c r="K1136" s="61" t="s">
        <v>5496</v>
      </c>
      <c r="L1136" s="61" t="s">
        <v>5497</v>
      </c>
      <c r="M1136" s="178"/>
      <c r="N1136" s="178"/>
      <c r="O1136" s="99" t="s">
        <v>13434</v>
      </c>
      <c r="P1136" s="178"/>
      <c r="Q1136" s="178"/>
      <c r="R1136" s="180"/>
      <c r="S1136" s="180"/>
      <c r="T1136" s="181" t="s">
        <v>16426</v>
      </c>
      <c r="U1136" s="182" t="s">
        <v>16423</v>
      </c>
      <c r="V1136" s="180"/>
      <c r="W1136" s="61" t="s">
        <v>5498</v>
      </c>
      <c r="X1136" s="61" t="s">
        <v>5499</v>
      </c>
      <c r="Y1136" s="61" t="s">
        <v>5500</v>
      </c>
      <c r="Z1136" s="166"/>
      <c r="AA1136" s="166"/>
      <c r="AB1136" s="166"/>
      <c r="AC1136" s="166"/>
      <c r="AD1136" s="166"/>
      <c r="AE1136" s="166"/>
      <c r="AF1136" s="166"/>
      <c r="AG1136" s="166"/>
      <c r="AH1136" s="166"/>
      <c r="AI1136" s="166"/>
      <c r="AJ1136" s="166"/>
      <c r="AK1136" s="166"/>
      <c r="AL1136" s="166"/>
      <c r="AM1136" s="166"/>
      <c r="AN1136" s="166"/>
      <c r="AO1136" s="166"/>
      <c r="AP1136" s="166"/>
      <c r="AQ1136" s="166"/>
      <c r="AR1136" s="166"/>
      <c r="AS1136" s="166"/>
      <c r="AT1136" s="166"/>
      <c r="AU1136" s="166"/>
      <c r="AV1136" s="166"/>
      <c r="AW1136" s="166"/>
      <c r="AX1136" s="166"/>
      <c r="AY1136" s="166"/>
      <c r="AZ1136" s="166"/>
      <c r="BA1136" s="166"/>
      <c r="BB1136" s="166"/>
      <c r="BC1136" s="166"/>
      <c r="BD1136" s="166"/>
      <c r="BE1136" s="166"/>
      <c r="BF1136" s="166"/>
      <c r="BG1136" s="166"/>
      <c r="BH1136" s="166"/>
      <c r="BI1136" s="166"/>
      <c r="BJ1136" s="166"/>
      <c r="BK1136" s="166"/>
      <c r="BL1136" s="166"/>
      <c r="BM1136" s="166"/>
    </row>
    <row r="1137" ht="22.5" customHeight="1">
      <c r="A1137" s="51">
        <v>1136.0</v>
      </c>
      <c r="B1137" s="99" t="s">
        <v>237</v>
      </c>
      <c r="C1137" s="172" t="b">
        <v>1</v>
      </c>
      <c r="D1137" s="173"/>
      <c r="E1137" s="174" t="s">
        <v>288</v>
      </c>
      <c r="F1137" s="175" t="s">
        <v>7702</v>
      </c>
      <c r="G1137" s="176" t="s">
        <v>1399</v>
      </c>
      <c r="H1137" s="99" t="s">
        <v>13438</v>
      </c>
      <c r="I1137" s="177" t="s">
        <v>16497</v>
      </c>
      <c r="J1137" s="178"/>
      <c r="K1137" s="61" t="s">
        <v>5501</v>
      </c>
      <c r="L1137" s="61" t="s">
        <v>5502</v>
      </c>
      <c r="M1137" s="178"/>
      <c r="N1137" s="178"/>
      <c r="O1137" s="99" t="s">
        <v>13442</v>
      </c>
      <c r="P1137" s="178"/>
      <c r="Q1137" s="178"/>
      <c r="R1137" s="180"/>
      <c r="S1137" s="180"/>
      <c r="T1137" s="181" t="s">
        <v>16428</v>
      </c>
      <c r="U1137" s="182" t="s">
        <v>16423</v>
      </c>
      <c r="V1137" s="180"/>
      <c r="W1137" s="61" t="s">
        <v>5503</v>
      </c>
      <c r="X1137" s="61" t="s">
        <v>5504</v>
      </c>
      <c r="Y1137" s="61" t="s">
        <v>5505</v>
      </c>
      <c r="Z1137" s="166"/>
      <c r="AA1137" s="166"/>
      <c r="AB1137" s="166"/>
      <c r="AC1137" s="166"/>
      <c r="AD1137" s="166"/>
      <c r="AE1137" s="166"/>
      <c r="AF1137" s="166"/>
      <c r="AG1137" s="166"/>
      <c r="AH1137" s="166"/>
      <c r="AI1137" s="166"/>
      <c r="AJ1137" s="166"/>
      <c r="AK1137" s="166"/>
      <c r="AL1137" s="166"/>
      <c r="AM1137" s="166"/>
      <c r="AN1137" s="166"/>
      <c r="AO1137" s="166"/>
      <c r="AP1137" s="166"/>
      <c r="AQ1137" s="166"/>
      <c r="AR1137" s="166"/>
      <c r="AS1137" s="166"/>
      <c r="AT1137" s="166"/>
      <c r="AU1137" s="166"/>
      <c r="AV1137" s="166"/>
      <c r="AW1137" s="166"/>
      <c r="AX1137" s="166"/>
      <c r="AY1137" s="166"/>
      <c r="AZ1137" s="166"/>
      <c r="BA1137" s="166"/>
      <c r="BB1137" s="166"/>
      <c r="BC1137" s="166"/>
      <c r="BD1137" s="166"/>
      <c r="BE1137" s="166"/>
      <c r="BF1137" s="166"/>
      <c r="BG1137" s="166"/>
      <c r="BH1137" s="166"/>
      <c r="BI1137" s="166"/>
      <c r="BJ1137" s="166"/>
      <c r="BK1137" s="166"/>
      <c r="BL1137" s="166"/>
      <c r="BM1137" s="166"/>
    </row>
    <row r="1138" ht="22.5" customHeight="1">
      <c r="A1138" s="51">
        <v>1137.0</v>
      </c>
      <c r="B1138" s="99" t="s">
        <v>237</v>
      </c>
      <c r="C1138" s="172" t="b">
        <v>1</v>
      </c>
      <c r="D1138" s="173"/>
      <c r="E1138" s="174" t="s">
        <v>288</v>
      </c>
      <c r="F1138" s="175" t="s">
        <v>7702</v>
      </c>
      <c r="G1138" s="176" t="s">
        <v>1399</v>
      </c>
      <c r="H1138" s="99" t="s">
        <v>13446</v>
      </c>
      <c r="I1138" s="177" t="s">
        <v>16498</v>
      </c>
      <c r="J1138" s="178"/>
      <c r="K1138" s="61" t="s">
        <v>5506</v>
      </c>
      <c r="L1138" s="61" t="s">
        <v>5507</v>
      </c>
      <c r="M1138" s="178"/>
      <c r="N1138" s="178"/>
      <c r="O1138" s="179"/>
      <c r="P1138" s="178"/>
      <c r="Q1138" s="178"/>
      <c r="R1138" s="180"/>
      <c r="S1138" s="180"/>
      <c r="T1138" s="181" t="s">
        <v>16430</v>
      </c>
      <c r="U1138" s="182" t="s">
        <v>16423</v>
      </c>
      <c r="V1138" s="180"/>
      <c r="W1138" s="61" t="s">
        <v>5508</v>
      </c>
      <c r="X1138" s="61" t="s">
        <v>5509</v>
      </c>
      <c r="Y1138" s="145"/>
      <c r="Z1138" s="166"/>
      <c r="AA1138" s="166"/>
      <c r="AB1138" s="166"/>
      <c r="AC1138" s="166"/>
      <c r="AD1138" s="166"/>
      <c r="AE1138" s="166"/>
      <c r="AF1138" s="166"/>
      <c r="AG1138" s="166"/>
      <c r="AH1138" s="166"/>
      <c r="AI1138" s="166"/>
      <c r="AJ1138" s="166"/>
      <c r="AK1138" s="166"/>
      <c r="AL1138" s="166"/>
      <c r="AM1138" s="166"/>
      <c r="AN1138" s="166"/>
      <c r="AO1138" s="166"/>
      <c r="AP1138" s="166"/>
      <c r="AQ1138" s="166"/>
      <c r="AR1138" s="166"/>
      <c r="AS1138" s="166"/>
      <c r="AT1138" s="166"/>
      <c r="AU1138" s="166"/>
      <c r="AV1138" s="166"/>
      <c r="AW1138" s="166"/>
      <c r="AX1138" s="166"/>
      <c r="AY1138" s="166"/>
      <c r="AZ1138" s="166"/>
      <c r="BA1138" s="166"/>
      <c r="BB1138" s="166"/>
      <c r="BC1138" s="166"/>
      <c r="BD1138" s="166"/>
      <c r="BE1138" s="166"/>
      <c r="BF1138" s="166"/>
      <c r="BG1138" s="166"/>
      <c r="BH1138" s="166"/>
      <c r="BI1138" s="166"/>
      <c r="BJ1138" s="166"/>
      <c r="BK1138" s="166"/>
      <c r="BL1138" s="166"/>
      <c r="BM1138" s="166"/>
    </row>
    <row r="1139" ht="22.5" customHeight="1">
      <c r="A1139" s="51">
        <v>1138.0</v>
      </c>
      <c r="B1139" s="99" t="s">
        <v>237</v>
      </c>
      <c r="C1139" s="172" t="b">
        <v>1</v>
      </c>
      <c r="D1139" s="173"/>
      <c r="E1139" s="174" t="s">
        <v>288</v>
      </c>
      <c r="F1139" s="175" t="s">
        <v>7702</v>
      </c>
      <c r="G1139" s="176" t="s">
        <v>1399</v>
      </c>
      <c r="H1139" s="99" t="s">
        <v>13452</v>
      </c>
      <c r="I1139" s="177" t="s">
        <v>16499</v>
      </c>
      <c r="J1139" s="178"/>
      <c r="K1139" s="61" t="s">
        <v>5510</v>
      </c>
      <c r="L1139" s="61" t="s">
        <v>5511</v>
      </c>
      <c r="M1139" s="178"/>
      <c r="N1139" s="178"/>
      <c r="O1139" s="179"/>
      <c r="P1139" s="178"/>
      <c r="Q1139" s="178"/>
      <c r="R1139" s="180"/>
      <c r="S1139" s="180"/>
      <c r="T1139" s="181" t="s">
        <v>16422</v>
      </c>
      <c r="U1139" s="182" t="s">
        <v>16423</v>
      </c>
      <c r="V1139" s="180"/>
      <c r="W1139" s="61" t="s">
        <v>5512</v>
      </c>
      <c r="X1139" s="61" t="s">
        <v>5513</v>
      </c>
      <c r="Y1139" s="61" t="s">
        <v>5514</v>
      </c>
      <c r="Z1139" s="166"/>
      <c r="AA1139" s="166"/>
      <c r="AB1139" s="166"/>
      <c r="AC1139" s="166"/>
      <c r="AD1139" s="166"/>
      <c r="AE1139" s="166"/>
      <c r="AF1139" s="166"/>
      <c r="AG1139" s="166"/>
      <c r="AH1139" s="166"/>
      <c r="AI1139" s="166"/>
      <c r="AJ1139" s="166"/>
      <c r="AK1139" s="166"/>
      <c r="AL1139" s="166"/>
      <c r="AM1139" s="166"/>
      <c r="AN1139" s="166"/>
      <c r="AO1139" s="166"/>
      <c r="AP1139" s="166"/>
      <c r="AQ1139" s="166"/>
      <c r="AR1139" s="166"/>
      <c r="AS1139" s="166"/>
      <c r="AT1139" s="166"/>
      <c r="AU1139" s="166"/>
      <c r="AV1139" s="166"/>
      <c r="AW1139" s="166"/>
      <c r="AX1139" s="166"/>
      <c r="AY1139" s="166"/>
      <c r="AZ1139" s="166"/>
      <c r="BA1139" s="166"/>
      <c r="BB1139" s="166"/>
      <c r="BC1139" s="166"/>
      <c r="BD1139" s="166"/>
      <c r="BE1139" s="166"/>
      <c r="BF1139" s="166"/>
      <c r="BG1139" s="166"/>
      <c r="BH1139" s="166"/>
      <c r="BI1139" s="166"/>
      <c r="BJ1139" s="166"/>
      <c r="BK1139" s="166"/>
      <c r="BL1139" s="166"/>
      <c r="BM1139" s="166"/>
    </row>
    <row r="1140" ht="22.5" customHeight="1">
      <c r="A1140" s="51">
        <v>1139.0</v>
      </c>
      <c r="B1140" s="99" t="s">
        <v>237</v>
      </c>
      <c r="C1140" s="172" t="b">
        <v>1</v>
      </c>
      <c r="D1140" s="173"/>
      <c r="E1140" s="174" t="s">
        <v>288</v>
      </c>
      <c r="F1140" s="175" t="s">
        <v>7702</v>
      </c>
      <c r="G1140" s="176" t="s">
        <v>1399</v>
      </c>
      <c r="H1140" s="99" t="s">
        <v>13458</v>
      </c>
      <c r="I1140" s="177" t="s">
        <v>16500</v>
      </c>
      <c r="J1140" s="178"/>
      <c r="K1140" s="61" t="s">
        <v>5515</v>
      </c>
      <c r="L1140" s="61" t="s">
        <v>5516</v>
      </c>
      <c r="M1140" s="178"/>
      <c r="N1140" s="178"/>
      <c r="O1140" s="179"/>
      <c r="P1140" s="178"/>
      <c r="Q1140" s="178"/>
      <c r="R1140" s="180"/>
      <c r="S1140" s="180"/>
      <c r="T1140" s="181" t="s">
        <v>16422</v>
      </c>
      <c r="U1140" s="182" t="s">
        <v>16423</v>
      </c>
      <c r="V1140" s="180"/>
      <c r="W1140" s="61" t="s">
        <v>5517</v>
      </c>
      <c r="X1140" s="61" t="s">
        <v>5518</v>
      </c>
      <c r="Y1140" s="153"/>
      <c r="Z1140" s="166"/>
      <c r="AA1140" s="166"/>
      <c r="AB1140" s="166"/>
      <c r="AC1140" s="166"/>
      <c r="AD1140" s="166"/>
      <c r="AE1140" s="166"/>
      <c r="AF1140" s="166"/>
      <c r="AG1140" s="166"/>
      <c r="AH1140" s="166"/>
      <c r="AI1140" s="166"/>
      <c r="AJ1140" s="166"/>
      <c r="AK1140" s="166"/>
      <c r="AL1140" s="166"/>
      <c r="AM1140" s="166"/>
      <c r="AN1140" s="166"/>
      <c r="AO1140" s="166"/>
      <c r="AP1140" s="166"/>
      <c r="AQ1140" s="166"/>
      <c r="AR1140" s="166"/>
      <c r="AS1140" s="166"/>
      <c r="AT1140" s="166"/>
      <c r="AU1140" s="166"/>
      <c r="AV1140" s="166"/>
      <c r="AW1140" s="166"/>
      <c r="AX1140" s="166"/>
      <c r="AY1140" s="166"/>
      <c r="AZ1140" s="166"/>
      <c r="BA1140" s="166"/>
      <c r="BB1140" s="166"/>
      <c r="BC1140" s="166"/>
      <c r="BD1140" s="166"/>
      <c r="BE1140" s="166"/>
      <c r="BF1140" s="166"/>
      <c r="BG1140" s="166"/>
      <c r="BH1140" s="166"/>
      <c r="BI1140" s="166"/>
      <c r="BJ1140" s="166"/>
      <c r="BK1140" s="166"/>
      <c r="BL1140" s="166"/>
      <c r="BM1140" s="166"/>
    </row>
    <row r="1141" ht="22.5" customHeight="1">
      <c r="A1141" s="51">
        <v>1140.0</v>
      </c>
      <c r="B1141" s="99" t="s">
        <v>237</v>
      </c>
      <c r="C1141" s="172" t="b">
        <v>1</v>
      </c>
      <c r="D1141" s="173"/>
      <c r="E1141" s="174" t="s">
        <v>288</v>
      </c>
      <c r="F1141" s="175" t="s">
        <v>7702</v>
      </c>
      <c r="G1141" s="176" t="s">
        <v>1399</v>
      </c>
      <c r="H1141" s="99" t="s">
        <v>13464</v>
      </c>
      <c r="I1141" s="177" t="s">
        <v>16501</v>
      </c>
      <c r="J1141" s="178"/>
      <c r="K1141" s="61" t="s">
        <v>5519</v>
      </c>
      <c r="L1141" s="61" t="s">
        <v>5520</v>
      </c>
      <c r="M1141" s="178"/>
      <c r="N1141" s="178"/>
      <c r="O1141" s="179"/>
      <c r="P1141" s="178"/>
      <c r="Q1141" s="178"/>
      <c r="R1141" s="180"/>
      <c r="S1141" s="180"/>
      <c r="T1141" s="181" t="s">
        <v>16422</v>
      </c>
      <c r="U1141" s="182" t="s">
        <v>16423</v>
      </c>
      <c r="V1141" s="180"/>
      <c r="W1141" s="61" t="s">
        <v>5521</v>
      </c>
      <c r="X1141" s="61" t="s">
        <v>5522</v>
      </c>
      <c r="Y1141" s="61" t="s">
        <v>5523</v>
      </c>
      <c r="Z1141" s="166"/>
      <c r="AA1141" s="166"/>
      <c r="AB1141" s="166"/>
      <c r="AC1141" s="166"/>
      <c r="AD1141" s="166"/>
      <c r="AE1141" s="166"/>
      <c r="AF1141" s="166"/>
      <c r="AG1141" s="166"/>
      <c r="AH1141" s="166"/>
      <c r="AI1141" s="166"/>
      <c r="AJ1141" s="166"/>
      <c r="AK1141" s="166"/>
      <c r="AL1141" s="166"/>
      <c r="AM1141" s="166"/>
      <c r="AN1141" s="166"/>
      <c r="AO1141" s="166"/>
      <c r="AP1141" s="166"/>
      <c r="AQ1141" s="166"/>
      <c r="AR1141" s="166"/>
      <c r="AS1141" s="166"/>
      <c r="AT1141" s="166"/>
      <c r="AU1141" s="166"/>
      <c r="AV1141" s="166"/>
      <c r="AW1141" s="166"/>
      <c r="AX1141" s="166"/>
      <c r="AY1141" s="166"/>
      <c r="AZ1141" s="166"/>
      <c r="BA1141" s="166"/>
      <c r="BB1141" s="166"/>
      <c r="BC1141" s="166"/>
      <c r="BD1141" s="166"/>
      <c r="BE1141" s="166"/>
      <c r="BF1141" s="166"/>
      <c r="BG1141" s="166"/>
      <c r="BH1141" s="166"/>
      <c r="BI1141" s="166"/>
      <c r="BJ1141" s="166"/>
      <c r="BK1141" s="166"/>
      <c r="BL1141" s="166"/>
      <c r="BM1141" s="166"/>
    </row>
    <row r="1142" ht="22.5" customHeight="1">
      <c r="A1142" s="51">
        <v>1141.0</v>
      </c>
      <c r="B1142" s="99" t="s">
        <v>237</v>
      </c>
      <c r="C1142" s="172" t="b">
        <v>1</v>
      </c>
      <c r="D1142" s="173"/>
      <c r="E1142" s="174" t="s">
        <v>288</v>
      </c>
      <c r="F1142" s="175" t="s">
        <v>7702</v>
      </c>
      <c r="G1142" s="176" t="s">
        <v>1446</v>
      </c>
      <c r="H1142" s="99" t="s">
        <v>13471</v>
      </c>
      <c r="I1142" s="177" t="s">
        <v>16502</v>
      </c>
      <c r="J1142" s="178"/>
      <c r="K1142" s="61" t="s">
        <v>5524</v>
      </c>
      <c r="L1142" s="61" t="s">
        <v>5525</v>
      </c>
      <c r="M1142" s="178"/>
      <c r="N1142" s="178"/>
      <c r="O1142" s="179"/>
      <c r="P1142" s="178"/>
      <c r="Q1142" s="178"/>
      <c r="R1142" s="180"/>
      <c r="S1142" s="180"/>
      <c r="T1142" s="181" t="s">
        <v>16430</v>
      </c>
      <c r="U1142" s="182" t="s">
        <v>16423</v>
      </c>
      <c r="V1142" s="180"/>
      <c r="W1142" s="61" t="s">
        <v>5526</v>
      </c>
      <c r="X1142" s="61" t="s">
        <v>5527</v>
      </c>
      <c r="Y1142" s="61" t="s">
        <v>5528</v>
      </c>
      <c r="Z1142" s="166"/>
      <c r="AA1142" s="166"/>
      <c r="AB1142" s="166"/>
      <c r="AC1142" s="166"/>
      <c r="AD1142" s="166"/>
      <c r="AE1142" s="166"/>
      <c r="AF1142" s="166"/>
      <c r="AG1142" s="166"/>
      <c r="AH1142" s="166"/>
      <c r="AI1142" s="166"/>
      <c r="AJ1142" s="166"/>
      <c r="AK1142" s="166"/>
      <c r="AL1142" s="166"/>
      <c r="AM1142" s="166"/>
      <c r="AN1142" s="166"/>
      <c r="AO1142" s="166"/>
      <c r="AP1142" s="166"/>
      <c r="AQ1142" s="166"/>
      <c r="AR1142" s="166"/>
      <c r="AS1142" s="166"/>
      <c r="AT1142" s="166"/>
      <c r="AU1142" s="166"/>
      <c r="AV1142" s="166"/>
      <c r="AW1142" s="166"/>
      <c r="AX1142" s="166"/>
      <c r="AY1142" s="166"/>
      <c r="AZ1142" s="166"/>
      <c r="BA1142" s="166"/>
      <c r="BB1142" s="166"/>
      <c r="BC1142" s="166"/>
      <c r="BD1142" s="166"/>
      <c r="BE1142" s="166"/>
      <c r="BF1142" s="166"/>
      <c r="BG1142" s="166"/>
      <c r="BH1142" s="166"/>
      <c r="BI1142" s="166"/>
      <c r="BJ1142" s="166"/>
      <c r="BK1142" s="166"/>
      <c r="BL1142" s="166"/>
      <c r="BM1142" s="166"/>
    </row>
    <row r="1143" ht="22.5" customHeight="1">
      <c r="A1143" s="51">
        <v>1142.0</v>
      </c>
      <c r="B1143" s="99" t="s">
        <v>237</v>
      </c>
      <c r="C1143" s="172" t="b">
        <v>1</v>
      </c>
      <c r="D1143" s="173"/>
      <c r="E1143" s="174" t="s">
        <v>288</v>
      </c>
      <c r="F1143" s="175" t="s">
        <v>7702</v>
      </c>
      <c r="G1143" s="176" t="s">
        <v>1446</v>
      </c>
      <c r="H1143" s="99" t="s">
        <v>13478</v>
      </c>
      <c r="I1143" s="177" t="s">
        <v>16503</v>
      </c>
      <c r="J1143" s="178"/>
      <c r="K1143" s="61" t="s">
        <v>5529</v>
      </c>
      <c r="L1143" s="61" t="s">
        <v>5530</v>
      </c>
      <c r="M1143" s="178"/>
      <c r="N1143" s="178"/>
      <c r="O1143" s="99" t="s">
        <v>13442</v>
      </c>
      <c r="P1143" s="178"/>
      <c r="Q1143" s="178"/>
      <c r="R1143" s="180"/>
      <c r="S1143" s="180"/>
      <c r="T1143" s="181" t="s">
        <v>16422</v>
      </c>
      <c r="U1143" s="182" t="s">
        <v>16423</v>
      </c>
      <c r="V1143" s="180"/>
      <c r="W1143" s="61" t="s">
        <v>5531</v>
      </c>
      <c r="X1143" s="61" t="s">
        <v>5532</v>
      </c>
      <c r="Y1143" s="61" t="s">
        <v>5533</v>
      </c>
      <c r="Z1143" s="166"/>
      <c r="AA1143" s="166"/>
      <c r="AB1143" s="166"/>
      <c r="AC1143" s="166"/>
      <c r="AD1143" s="166"/>
      <c r="AE1143" s="166"/>
      <c r="AF1143" s="166"/>
      <c r="AG1143" s="166"/>
      <c r="AH1143" s="166"/>
      <c r="AI1143" s="166"/>
      <c r="AJ1143" s="166"/>
      <c r="AK1143" s="166"/>
      <c r="AL1143" s="166"/>
      <c r="AM1143" s="166"/>
      <c r="AN1143" s="166"/>
      <c r="AO1143" s="166"/>
      <c r="AP1143" s="166"/>
      <c r="AQ1143" s="166"/>
      <c r="AR1143" s="166"/>
      <c r="AS1143" s="166"/>
      <c r="AT1143" s="166"/>
      <c r="AU1143" s="166"/>
      <c r="AV1143" s="166"/>
      <c r="AW1143" s="166"/>
      <c r="AX1143" s="166"/>
      <c r="AY1143" s="166"/>
      <c r="AZ1143" s="166"/>
      <c r="BA1143" s="166"/>
      <c r="BB1143" s="166"/>
      <c r="BC1143" s="166"/>
      <c r="BD1143" s="166"/>
      <c r="BE1143" s="166"/>
      <c r="BF1143" s="166"/>
      <c r="BG1143" s="166"/>
      <c r="BH1143" s="166"/>
      <c r="BI1143" s="166"/>
      <c r="BJ1143" s="166"/>
      <c r="BK1143" s="166"/>
      <c r="BL1143" s="166"/>
      <c r="BM1143" s="166"/>
    </row>
    <row r="1144" ht="22.5" customHeight="1">
      <c r="A1144" s="51">
        <v>1143.0</v>
      </c>
      <c r="B1144" s="99" t="s">
        <v>237</v>
      </c>
      <c r="C1144" s="172" t="b">
        <v>1</v>
      </c>
      <c r="D1144" s="173"/>
      <c r="E1144" s="174" t="s">
        <v>288</v>
      </c>
      <c r="F1144" s="175" t="s">
        <v>7702</v>
      </c>
      <c r="G1144" s="176" t="s">
        <v>1446</v>
      </c>
      <c r="H1144" s="99" t="s">
        <v>13484</v>
      </c>
      <c r="I1144" s="177" t="s">
        <v>16504</v>
      </c>
      <c r="J1144" s="178"/>
      <c r="K1144" s="61" t="s">
        <v>5534</v>
      </c>
      <c r="L1144" s="61" t="s">
        <v>5535</v>
      </c>
      <c r="M1144" s="178"/>
      <c r="N1144" s="178"/>
      <c r="O1144" s="179"/>
      <c r="P1144" s="178"/>
      <c r="Q1144" s="178"/>
      <c r="R1144" s="180"/>
      <c r="S1144" s="180"/>
      <c r="T1144" s="181" t="s">
        <v>16422</v>
      </c>
      <c r="U1144" s="182" t="s">
        <v>16423</v>
      </c>
      <c r="V1144" s="180"/>
      <c r="W1144" s="61" t="s">
        <v>5536</v>
      </c>
      <c r="X1144" s="61" t="s">
        <v>5537</v>
      </c>
      <c r="Y1144" s="61" t="s">
        <v>5538</v>
      </c>
      <c r="Z1144" s="166"/>
      <c r="AA1144" s="166"/>
      <c r="AB1144" s="166"/>
      <c r="AC1144" s="166"/>
      <c r="AD1144" s="166"/>
      <c r="AE1144" s="166"/>
      <c r="AF1144" s="166"/>
      <c r="AG1144" s="166"/>
      <c r="AH1144" s="166"/>
      <c r="AI1144" s="166"/>
      <c r="AJ1144" s="166"/>
      <c r="AK1144" s="166"/>
      <c r="AL1144" s="166"/>
      <c r="AM1144" s="166"/>
      <c r="AN1144" s="166"/>
      <c r="AO1144" s="166"/>
      <c r="AP1144" s="166"/>
      <c r="AQ1144" s="166"/>
      <c r="AR1144" s="166"/>
      <c r="AS1144" s="166"/>
      <c r="AT1144" s="166"/>
      <c r="AU1144" s="166"/>
      <c r="AV1144" s="166"/>
      <c r="AW1144" s="166"/>
      <c r="AX1144" s="166"/>
      <c r="AY1144" s="166"/>
      <c r="AZ1144" s="166"/>
      <c r="BA1144" s="166"/>
      <c r="BB1144" s="166"/>
      <c r="BC1144" s="166"/>
      <c r="BD1144" s="166"/>
      <c r="BE1144" s="166"/>
      <c r="BF1144" s="166"/>
      <c r="BG1144" s="166"/>
      <c r="BH1144" s="166"/>
      <c r="BI1144" s="166"/>
      <c r="BJ1144" s="166"/>
      <c r="BK1144" s="166"/>
      <c r="BL1144" s="166"/>
      <c r="BM1144" s="166"/>
    </row>
    <row r="1145" ht="22.5" customHeight="1">
      <c r="A1145" s="51">
        <v>1144.0</v>
      </c>
      <c r="B1145" s="99" t="s">
        <v>237</v>
      </c>
      <c r="C1145" s="172" t="b">
        <v>1</v>
      </c>
      <c r="D1145" s="173"/>
      <c r="E1145" s="174" t="s">
        <v>288</v>
      </c>
      <c r="F1145" s="175" t="s">
        <v>7702</v>
      </c>
      <c r="G1145" s="176" t="s">
        <v>1446</v>
      </c>
      <c r="H1145" s="99" t="s">
        <v>13491</v>
      </c>
      <c r="I1145" s="177" t="s">
        <v>16505</v>
      </c>
      <c r="J1145" s="178"/>
      <c r="K1145" s="61" t="s">
        <v>5539</v>
      </c>
      <c r="L1145" s="61" t="s">
        <v>5540</v>
      </c>
      <c r="M1145" s="178"/>
      <c r="N1145" s="178"/>
      <c r="O1145" s="179"/>
      <c r="P1145" s="178"/>
      <c r="Q1145" s="178"/>
      <c r="R1145" s="180"/>
      <c r="S1145" s="180"/>
      <c r="T1145" s="181" t="s">
        <v>16422</v>
      </c>
      <c r="U1145" s="182" t="s">
        <v>16423</v>
      </c>
      <c r="V1145" s="180"/>
      <c r="W1145" s="61" t="s">
        <v>5541</v>
      </c>
      <c r="X1145" s="61" t="s">
        <v>5542</v>
      </c>
      <c r="Y1145" s="61" t="s">
        <v>5543</v>
      </c>
      <c r="Z1145" s="166"/>
      <c r="AA1145" s="166"/>
      <c r="AB1145" s="166"/>
      <c r="AC1145" s="166"/>
      <c r="AD1145" s="166"/>
      <c r="AE1145" s="166"/>
      <c r="AF1145" s="166"/>
      <c r="AG1145" s="166"/>
      <c r="AH1145" s="166"/>
      <c r="AI1145" s="166"/>
      <c r="AJ1145" s="166"/>
      <c r="AK1145" s="166"/>
      <c r="AL1145" s="166"/>
      <c r="AM1145" s="166"/>
      <c r="AN1145" s="166"/>
      <c r="AO1145" s="166"/>
      <c r="AP1145" s="166"/>
      <c r="AQ1145" s="166"/>
      <c r="AR1145" s="166"/>
      <c r="AS1145" s="166"/>
      <c r="AT1145" s="166"/>
      <c r="AU1145" s="166"/>
      <c r="AV1145" s="166"/>
      <c r="AW1145" s="166"/>
      <c r="AX1145" s="166"/>
      <c r="AY1145" s="166"/>
      <c r="AZ1145" s="166"/>
      <c r="BA1145" s="166"/>
      <c r="BB1145" s="166"/>
      <c r="BC1145" s="166"/>
      <c r="BD1145" s="166"/>
      <c r="BE1145" s="166"/>
      <c r="BF1145" s="166"/>
      <c r="BG1145" s="166"/>
      <c r="BH1145" s="166"/>
      <c r="BI1145" s="166"/>
      <c r="BJ1145" s="166"/>
      <c r="BK1145" s="166"/>
      <c r="BL1145" s="166"/>
      <c r="BM1145" s="166"/>
    </row>
    <row r="1146" ht="22.5" customHeight="1">
      <c r="A1146" s="51">
        <v>1145.0</v>
      </c>
      <c r="B1146" s="99" t="s">
        <v>237</v>
      </c>
      <c r="C1146" s="172" t="b">
        <v>1</v>
      </c>
      <c r="D1146" s="173"/>
      <c r="E1146" s="174" t="s">
        <v>288</v>
      </c>
      <c r="F1146" s="175" t="s">
        <v>7702</v>
      </c>
      <c r="G1146" s="176" t="s">
        <v>1446</v>
      </c>
      <c r="H1146" s="99" t="s">
        <v>13497</v>
      </c>
      <c r="I1146" s="177" t="s">
        <v>16506</v>
      </c>
      <c r="J1146" s="178"/>
      <c r="K1146" s="61" t="s">
        <v>5544</v>
      </c>
      <c r="L1146" s="61" t="s">
        <v>5545</v>
      </c>
      <c r="M1146" s="178"/>
      <c r="N1146" s="178"/>
      <c r="O1146" s="99" t="s">
        <v>13442</v>
      </c>
      <c r="P1146" s="178"/>
      <c r="Q1146" s="178"/>
      <c r="R1146" s="180"/>
      <c r="S1146" s="180"/>
      <c r="T1146" s="181" t="s">
        <v>16422</v>
      </c>
      <c r="U1146" s="182" t="s">
        <v>16423</v>
      </c>
      <c r="V1146" s="180"/>
      <c r="W1146" s="61" t="s">
        <v>5546</v>
      </c>
      <c r="X1146" s="61" t="s">
        <v>5547</v>
      </c>
      <c r="Y1146" s="61" t="s">
        <v>5549</v>
      </c>
      <c r="Z1146" s="166"/>
      <c r="AA1146" s="166"/>
      <c r="AB1146" s="166"/>
      <c r="AC1146" s="166"/>
      <c r="AD1146" s="166"/>
      <c r="AE1146" s="166"/>
      <c r="AF1146" s="166"/>
      <c r="AG1146" s="166"/>
      <c r="AH1146" s="166"/>
      <c r="AI1146" s="166"/>
      <c r="AJ1146" s="166"/>
      <c r="AK1146" s="166"/>
      <c r="AL1146" s="166"/>
      <c r="AM1146" s="166"/>
      <c r="AN1146" s="166"/>
      <c r="AO1146" s="166"/>
      <c r="AP1146" s="166"/>
      <c r="AQ1146" s="166"/>
      <c r="AR1146" s="166"/>
      <c r="AS1146" s="166"/>
      <c r="AT1146" s="166"/>
      <c r="AU1146" s="166"/>
      <c r="AV1146" s="166"/>
      <c r="AW1146" s="166"/>
      <c r="AX1146" s="166"/>
      <c r="AY1146" s="166"/>
      <c r="AZ1146" s="166"/>
      <c r="BA1146" s="166"/>
      <c r="BB1146" s="166"/>
      <c r="BC1146" s="166"/>
      <c r="BD1146" s="166"/>
      <c r="BE1146" s="166"/>
      <c r="BF1146" s="166"/>
      <c r="BG1146" s="166"/>
      <c r="BH1146" s="166"/>
      <c r="BI1146" s="166"/>
      <c r="BJ1146" s="166"/>
      <c r="BK1146" s="166"/>
      <c r="BL1146" s="166"/>
      <c r="BM1146" s="166"/>
    </row>
    <row r="1147" ht="22.5" customHeight="1">
      <c r="A1147" s="51">
        <v>1146.0</v>
      </c>
      <c r="B1147" s="99" t="s">
        <v>237</v>
      </c>
      <c r="C1147" s="172" t="b">
        <v>1</v>
      </c>
      <c r="D1147" s="173"/>
      <c r="E1147" s="174" t="s">
        <v>288</v>
      </c>
      <c r="F1147" s="175" t="s">
        <v>7702</v>
      </c>
      <c r="G1147" s="176" t="s">
        <v>1446</v>
      </c>
      <c r="H1147" s="99" t="s">
        <v>13504</v>
      </c>
      <c r="I1147" s="177" t="s">
        <v>16507</v>
      </c>
      <c r="J1147" s="178"/>
      <c r="K1147" s="61" t="s">
        <v>5551</v>
      </c>
      <c r="L1147" s="61" t="s">
        <v>5552</v>
      </c>
      <c r="M1147" s="178"/>
      <c r="N1147" s="178"/>
      <c r="O1147" s="179"/>
      <c r="P1147" s="178"/>
      <c r="Q1147" s="178"/>
      <c r="R1147" s="180"/>
      <c r="S1147" s="180"/>
      <c r="T1147" s="181" t="s">
        <v>16422</v>
      </c>
      <c r="U1147" s="182" t="s">
        <v>16423</v>
      </c>
      <c r="V1147" s="180"/>
      <c r="W1147" s="61" t="s">
        <v>5553</v>
      </c>
      <c r="X1147" s="61" t="s">
        <v>5554</v>
      </c>
      <c r="Y1147" s="61" t="s">
        <v>5555</v>
      </c>
      <c r="Z1147" s="166"/>
      <c r="AA1147" s="166"/>
      <c r="AB1147" s="166"/>
      <c r="AC1147" s="166"/>
      <c r="AD1147" s="166"/>
      <c r="AE1147" s="166"/>
      <c r="AF1147" s="166"/>
      <c r="AG1147" s="166"/>
      <c r="AH1147" s="166"/>
      <c r="AI1147" s="166"/>
      <c r="AJ1147" s="166"/>
      <c r="AK1147" s="166"/>
      <c r="AL1147" s="166"/>
      <c r="AM1147" s="166"/>
      <c r="AN1147" s="166"/>
      <c r="AO1147" s="166"/>
      <c r="AP1147" s="166"/>
      <c r="AQ1147" s="166"/>
      <c r="AR1147" s="166"/>
      <c r="AS1147" s="166"/>
      <c r="AT1147" s="166"/>
      <c r="AU1147" s="166"/>
      <c r="AV1147" s="166"/>
      <c r="AW1147" s="166"/>
      <c r="AX1147" s="166"/>
      <c r="AY1147" s="166"/>
      <c r="AZ1147" s="166"/>
      <c r="BA1147" s="166"/>
      <c r="BB1147" s="166"/>
      <c r="BC1147" s="166"/>
      <c r="BD1147" s="166"/>
      <c r="BE1147" s="166"/>
      <c r="BF1147" s="166"/>
      <c r="BG1147" s="166"/>
      <c r="BH1147" s="166"/>
      <c r="BI1147" s="166"/>
      <c r="BJ1147" s="166"/>
      <c r="BK1147" s="166"/>
      <c r="BL1147" s="166"/>
      <c r="BM1147" s="166"/>
    </row>
    <row r="1148" ht="22.5" customHeight="1">
      <c r="A1148" s="51">
        <v>1147.0</v>
      </c>
      <c r="B1148" s="99" t="s">
        <v>237</v>
      </c>
      <c r="C1148" s="172" t="b">
        <v>1</v>
      </c>
      <c r="D1148" s="173"/>
      <c r="E1148" s="174" t="s">
        <v>288</v>
      </c>
      <c r="F1148" s="175" t="s">
        <v>7702</v>
      </c>
      <c r="G1148" s="176" t="s">
        <v>1446</v>
      </c>
      <c r="H1148" s="99" t="s">
        <v>13511</v>
      </c>
      <c r="I1148" s="177" t="s">
        <v>16508</v>
      </c>
      <c r="J1148" s="178"/>
      <c r="K1148" s="61" t="s">
        <v>5556</v>
      </c>
      <c r="L1148" s="61" t="s">
        <v>5557</v>
      </c>
      <c r="M1148" s="178"/>
      <c r="N1148" s="178"/>
      <c r="O1148" s="179"/>
      <c r="P1148" s="178"/>
      <c r="Q1148" s="178"/>
      <c r="R1148" s="180"/>
      <c r="S1148" s="180"/>
      <c r="T1148" s="181" t="s">
        <v>16422</v>
      </c>
      <c r="U1148" s="182" t="s">
        <v>16423</v>
      </c>
      <c r="V1148" s="180"/>
      <c r="W1148" s="61" t="s">
        <v>5558</v>
      </c>
      <c r="X1148" s="61" t="s">
        <v>5559</v>
      </c>
      <c r="Y1148" s="61" t="s">
        <v>5560</v>
      </c>
      <c r="Z1148" s="166"/>
      <c r="AA1148" s="166"/>
      <c r="AB1148" s="166"/>
      <c r="AC1148" s="166"/>
      <c r="AD1148" s="166"/>
      <c r="AE1148" s="166"/>
      <c r="AF1148" s="166"/>
      <c r="AG1148" s="166"/>
      <c r="AH1148" s="166"/>
      <c r="AI1148" s="166"/>
      <c r="AJ1148" s="166"/>
      <c r="AK1148" s="166"/>
      <c r="AL1148" s="166"/>
      <c r="AM1148" s="166"/>
      <c r="AN1148" s="166"/>
      <c r="AO1148" s="166"/>
      <c r="AP1148" s="166"/>
      <c r="AQ1148" s="166"/>
      <c r="AR1148" s="166"/>
      <c r="AS1148" s="166"/>
      <c r="AT1148" s="166"/>
      <c r="AU1148" s="166"/>
      <c r="AV1148" s="166"/>
      <c r="AW1148" s="166"/>
      <c r="AX1148" s="166"/>
      <c r="AY1148" s="166"/>
      <c r="AZ1148" s="166"/>
      <c r="BA1148" s="166"/>
      <c r="BB1148" s="166"/>
      <c r="BC1148" s="166"/>
      <c r="BD1148" s="166"/>
      <c r="BE1148" s="166"/>
      <c r="BF1148" s="166"/>
      <c r="BG1148" s="166"/>
      <c r="BH1148" s="166"/>
      <c r="BI1148" s="166"/>
      <c r="BJ1148" s="166"/>
      <c r="BK1148" s="166"/>
      <c r="BL1148" s="166"/>
      <c r="BM1148" s="166"/>
    </row>
    <row r="1149" ht="22.5" customHeight="1">
      <c r="A1149" s="51">
        <v>1148.0</v>
      </c>
      <c r="B1149" s="99" t="s">
        <v>237</v>
      </c>
      <c r="C1149" s="172" t="b">
        <v>1</v>
      </c>
      <c r="D1149" s="173"/>
      <c r="E1149" s="174" t="s">
        <v>288</v>
      </c>
      <c r="F1149" s="175" t="s">
        <v>7702</v>
      </c>
      <c r="G1149" s="176" t="s">
        <v>1446</v>
      </c>
      <c r="H1149" s="99" t="s">
        <v>13518</v>
      </c>
      <c r="I1149" s="177" t="s">
        <v>16509</v>
      </c>
      <c r="J1149" s="178"/>
      <c r="K1149" s="61" t="s">
        <v>5561</v>
      </c>
      <c r="L1149" s="61" t="s">
        <v>5562</v>
      </c>
      <c r="M1149" s="178"/>
      <c r="N1149" s="178"/>
      <c r="O1149" s="179"/>
      <c r="P1149" s="178"/>
      <c r="Q1149" s="178"/>
      <c r="R1149" s="180"/>
      <c r="S1149" s="180"/>
      <c r="T1149" s="181" t="s">
        <v>16422</v>
      </c>
      <c r="U1149" s="182" t="s">
        <v>16423</v>
      </c>
      <c r="V1149" s="180"/>
      <c r="W1149" s="61" t="s">
        <v>5563</v>
      </c>
      <c r="X1149" s="61" t="s">
        <v>5564</v>
      </c>
      <c r="Y1149" s="145"/>
      <c r="Z1149" s="166"/>
      <c r="AA1149" s="166"/>
      <c r="AB1149" s="166"/>
      <c r="AC1149" s="166"/>
      <c r="AD1149" s="166"/>
      <c r="AE1149" s="166"/>
      <c r="AF1149" s="166"/>
      <c r="AG1149" s="166"/>
      <c r="AH1149" s="166"/>
      <c r="AI1149" s="166"/>
      <c r="AJ1149" s="166"/>
      <c r="AK1149" s="166"/>
      <c r="AL1149" s="166"/>
      <c r="AM1149" s="166"/>
      <c r="AN1149" s="166"/>
      <c r="AO1149" s="166"/>
      <c r="AP1149" s="166"/>
      <c r="AQ1149" s="166"/>
      <c r="AR1149" s="166"/>
      <c r="AS1149" s="166"/>
      <c r="AT1149" s="166"/>
      <c r="AU1149" s="166"/>
      <c r="AV1149" s="166"/>
      <c r="AW1149" s="166"/>
      <c r="AX1149" s="166"/>
      <c r="AY1149" s="166"/>
      <c r="AZ1149" s="166"/>
      <c r="BA1149" s="166"/>
      <c r="BB1149" s="166"/>
      <c r="BC1149" s="166"/>
      <c r="BD1149" s="166"/>
      <c r="BE1149" s="166"/>
      <c r="BF1149" s="166"/>
      <c r="BG1149" s="166"/>
      <c r="BH1149" s="166"/>
      <c r="BI1149" s="166"/>
      <c r="BJ1149" s="166"/>
      <c r="BK1149" s="166"/>
      <c r="BL1149" s="166"/>
      <c r="BM1149" s="166"/>
    </row>
    <row r="1150" ht="22.5" customHeight="1">
      <c r="A1150" s="51">
        <v>1149.0</v>
      </c>
      <c r="B1150" s="99" t="s">
        <v>237</v>
      </c>
      <c r="C1150" s="172" t="b">
        <v>1</v>
      </c>
      <c r="D1150" s="173"/>
      <c r="E1150" s="174" t="s">
        <v>288</v>
      </c>
      <c r="F1150" s="175" t="s">
        <v>7702</v>
      </c>
      <c r="G1150" s="176" t="s">
        <v>1446</v>
      </c>
      <c r="H1150" s="99" t="s">
        <v>13524</v>
      </c>
      <c r="I1150" s="177" t="s">
        <v>16510</v>
      </c>
      <c r="J1150" s="178"/>
      <c r="K1150" s="61" t="s">
        <v>5565</v>
      </c>
      <c r="L1150" s="61" t="s">
        <v>5566</v>
      </c>
      <c r="M1150" s="178"/>
      <c r="N1150" s="178"/>
      <c r="O1150" s="179"/>
      <c r="P1150" s="178"/>
      <c r="Q1150" s="178"/>
      <c r="R1150" s="180"/>
      <c r="S1150" s="180"/>
      <c r="T1150" s="181" t="s">
        <v>16422</v>
      </c>
      <c r="U1150" s="182" t="s">
        <v>16423</v>
      </c>
      <c r="V1150" s="180"/>
      <c r="W1150" s="61" t="s">
        <v>5567</v>
      </c>
      <c r="X1150" s="61" t="s">
        <v>5568</v>
      </c>
      <c r="Y1150" s="61" t="s">
        <v>5569</v>
      </c>
      <c r="Z1150" s="166"/>
      <c r="AA1150" s="166"/>
      <c r="AB1150" s="166"/>
      <c r="AC1150" s="166"/>
      <c r="AD1150" s="166"/>
      <c r="AE1150" s="166"/>
      <c r="AF1150" s="166"/>
      <c r="AG1150" s="166"/>
      <c r="AH1150" s="166"/>
      <c r="AI1150" s="166"/>
      <c r="AJ1150" s="166"/>
      <c r="AK1150" s="166"/>
      <c r="AL1150" s="166"/>
      <c r="AM1150" s="166"/>
      <c r="AN1150" s="166"/>
      <c r="AO1150" s="166"/>
      <c r="AP1150" s="166"/>
      <c r="AQ1150" s="166"/>
      <c r="AR1150" s="166"/>
      <c r="AS1150" s="166"/>
      <c r="AT1150" s="166"/>
      <c r="AU1150" s="166"/>
      <c r="AV1150" s="166"/>
      <c r="AW1150" s="166"/>
      <c r="AX1150" s="166"/>
      <c r="AY1150" s="166"/>
      <c r="AZ1150" s="166"/>
      <c r="BA1150" s="166"/>
      <c r="BB1150" s="166"/>
      <c r="BC1150" s="166"/>
      <c r="BD1150" s="166"/>
      <c r="BE1150" s="166"/>
      <c r="BF1150" s="166"/>
      <c r="BG1150" s="166"/>
      <c r="BH1150" s="166"/>
      <c r="BI1150" s="166"/>
      <c r="BJ1150" s="166"/>
      <c r="BK1150" s="166"/>
      <c r="BL1150" s="166"/>
      <c r="BM1150" s="166"/>
    </row>
    <row r="1151" ht="22.5" customHeight="1">
      <c r="A1151" s="51">
        <v>1150.0</v>
      </c>
      <c r="B1151" s="99" t="s">
        <v>237</v>
      </c>
      <c r="C1151" s="172" t="b">
        <v>1</v>
      </c>
      <c r="D1151" s="173"/>
      <c r="E1151" s="174" t="s">
        <v>288</v>
      </c>
      <c r="F1151" s="175" t="s">
        <v>7702</v>
      </c>
      <c r="G1151" s="176" t="s">
        <v>1446</v>
      </c>
      <c r="H1151" s="99" t="s">
        <v>13530</v>
      </c>
      <c r="I1151" s="177" t="s">
        <v>16511</v>
      </c>
      <c r="J1151" s="178"/>
      <c r="K1151" s="61" t="s">
        <v>5570</v>
      </c>
      <c r="L1151" s="61" t="s">
        <v>5571</v>
      </c>
      <c r="M1151" s="178"/>
      <c r="N1151" s="178"/>
      <c r="O1151" s="179"/>
      <c r="P1151" s="178"/>
      <c r="Q1151" s="178"/>
      <c r="R1151" s="180"/>
      <c r="S1151" s="180"/>
      <c r="T1151" s="181" t="s">
        <v>16422</v>
      </c>
      <c r="U1151" s="182" t="s">
        <v>16423</v>
      </c>
      <c r="V1151" s="180"/>
      <c r="W1151" s="61" t="s">
        <v>5572</v>
      </c>
      <c r="X1151" s="61" t="s">
        <v>5573</v>
      </c>
      <c r="Y1151" s="61" t="s">
        <v>5574</v>
      </c>
      <c r="Z1151" s="166"/>
      <c r="AA1151" s="166"/>
      <c r="AB1151" s="166"/>
      <c r="AC1151" s="166"/>
      <c r="AD1151" s="166"/>
      <c r="AE1151" s="166"/>
      <c r="AF1151" s="166"/>
      <c r="AG1151" s="166"/>
      <c r="AH1151" s="166"/>
      <c r="AI1151" s="166"/>
      <c r="AJ1151" s="166"/>
      <c r="AK1151" s="166"/>
      <c r="AL1151" s="166"/>
      <c r="AM1151" s="166"/>
      <c r="AN1151" s="166"/>
      <c r="AO1151" s="166"/>
      <c r="AP1151" s="166"/>
      <c r="AQ1151" s="166"/>
      <c r="AR1151" s="166"/>
      <c r="AS1151" s="166"/>
      <c r="AT1151" s="166"/>
      <c r="AU1151" s="166"/>
      <c r="AV1151" s="166"/>
      <c r="AW1151" s="166"/>
      <c r="AX1151" s="166"/>
      <c r="AY1151" s="166"/>
      <c r="AZ1151" s="166"/>
      <c r="BA1151" s="166"/>
      <c r="BB1151" s="166"/>
      <c r="BC1151" s="166"/>
      <c r="BD1151" s="166"/>
      <c r="BE1151" s="166"/>
      <c r="BF1151" s="166"/>
      <c r="BG1151" s="166"/>
      <c r="BH1151" s="166"/>
      <c r="BI1151" s="166"/>
      <c r="BJ1151" s="166"/>
      <c r="BK1151" s="166"/>
      <c r="BL1151" s="166"/>
      <c r="BM1151" s="166"/>
    </row>
    <row r="1152" ht="22.5" customHeight="1">
      <c r="A1152" s="51">
        <v>1151.0</v>
      </c>
      <c r="B1152" s="99" t="s">
        <v>237</v>
      </c>
      <c r="C1152" s="172" t="b">
        <v>1</v>
      </c>
      <c r="D1152" s="173"/>
      <c r="E1152" s="174" t="s">
        <v>288</v>
      </c>
      <c r="F1152" s="175" t="s">
        <v>7702</v>
      </c>
      <c r="G1152" s="77" t="s">
        <v>1446</v>
      </c>
      <c r="H1152" s="99" t="s">
        <v>13537</v>
      </c>
      <c r="I1152" s="177" t="s">
        <v>16512</v>
      </c>
      <c r="J1152" s="178"/>
      <c r="K1152" s="61" t="s">
        <v>5575</v>
      </c>
      <c r="L1152" s="61" t="s">
        <v>5576</v>
      </c>
      <c r="M1152" s="178"/>
      <c r="N1152" s="178"/>
      <c r="O1152" s="179"/>
      <c r="P1152" s="178"/>
      <c r="Q1152" s="178"/>
      <c r="R1152" s="180"/>
      <c r="S1152" s="180"/>
      <c r="T1152" s="181" t="s">
        <v>16426</v>
      </c>
      <c r="U1152" s="182" t="s">
        <v>16423</v>
      </c>
      <c r="V1152" s="180"/>
      <c r="W1152" s="61" t="s">
        <v>5577</v>
      </c>
      <c r="X1152" s="61" t="s">
        <v>5578</v>
      </c>
      <c r="Y1152" s="145"/>
      <c r="Z1152" s="166"/>
      <c r="AA1152" s="166"/>
      <c r="AB1152" s="166"/>
      <c r="AC1152" s="166"/>
      <c r="AD1152" s="166"/>
      <c r="AE1152" s="166"/>
      <c r="AF1152" s="166"/>
      <c r="AG1152" s="166"/>
      <c r="AH1152" s="166"/>
      <c r="AI1152" s="166"/>
      <c r="AJ1152" s="166"/>
      <c r="AK1152" s="166"/>
      <c r="AL1152" s="166"/>
      <c r="AM1152" s="166"/>
      <c r="AN1152" s="166"/>
      <c r="AO1152" s="166"/>
      <c r="AP1152" s="166"/>
      <c r="AQ1152" s="166"/>
      <c r="AR1152" s="166"/>
      <c r="AS1152" s="166"/>
      <c r="AT1152" s="166"/>
      <c r="AU1152" s="166"/>
      <c r="AV1152" s="166"/>
      <c r="AW1152" s="166"/>
      <c r="AX1152" s="166"/>
      <c r="AY1152" s="166"/>
      <c r="AZ1152" s="166"/>
      <c r="BA1152" s="166"/>
      <c r="BB1152" s="166"/>
      <c r="BC1152" s="166"/>
      <c r="BD1152" s="166"/>
      <c r="BE1152" s="166"/>
      <c r="BF1152" s="166"/>
      <c r="BG1152" s="166"/>
      <c r="BH1152" s="166"/>
      <c r="BI1152" s="166"/>
      <c r="BJ1152" s="166"/>
      <c r="BK1152" s="166"/>
      <c r="BL1152" s="166"/>
      <c r="BM1152" s="166"/>
    </row>
    <row r="1153" ht="22.5" customHeight="1">
      <c r="A1153" s="51">
        <v>1152.0</v>
      </c>
      <c r="B1153" s="99" t="s">
        <v>237</v>
      </c>
      <c r="C1153" s="172" t="b">
        <v>1</v>
      </c>
      <c r="D1153" s="173"/>
      <c r="E1153" s="174" t="s">
        <v>288</v>
      </c>
      <c r="F1153" s="175" t="s">
        <v>7835</v>
      </c>
      <c r="G1153" s="176" t="s">
        <v>556</v>
      </c>
      <c r="H1153" s="99" t="s">
        <v>13541</v>
      </c>
      <c r="I1153" s="177" t="s">
        <v>16513</v>
      </c>
      <c r="J1153" s="178"/>
      <c r="K1153" s="61" t="s">
        <v>5579</v>
      </c>
      <c r="L1153" s="61" t="s">
        <v>5580</v>
      </c>
      <c r="M1153" s="178"/>
      <c r="N1153" s="178"/>
      <c r="O1153" s="179"/>
      <c r="P1153" s="178"/>
      <c r="Q1153" s="178"/>
      <c r="R1153" s="180"/>
      <c r="S1153" s="180"/>
      <c r="T1153" s="181" t="s">
        <v>16422</v>
      </c>
      <c r="U1153" s="182" t="s">
        <v>16423</v>
      </c>
      <c r="V1153" s="180"/>
      <c r="W1153" s="61" t="s">
        <v>5581</v>
      </c>
      <c r="X1153" s="61" t="s">
        <v>5582</v>
      </c>
      <c r="Y1153" s="61" t="s">
        <v>5583</v>
      </c>
      <c r="Z1153" s="166"/>
      <c r="AA1153" s="166"/>
      <c r="AB1153" s="166"/>
      <c r="AC1153" s="166"/>
      <c r="AD1153" s="166"/>
      <c r="AE1153" s="166"/>
      <c r="AF1153" s="166"/>
      <c r="AG1153" s="166"/>
      <c r="AH1153" s="166"/>
      <c r="AI1153" s="166"/>
      <c r="AJ1153" s="166"/>
      <c r="AK1153" s="166"/>
      <c r="AL1153" s="166"/>
      <c r="AM1153" s="166"/>
      <c r="AN1153" s="166"/>
      <c r="AO1153" s="166"/>
      <c r="AP1153" s="166"/>
      <c r="AQ1153" s="166"/>
      <c r="AR1153" s="166"/>
      <c r="AS1153" s="166"/>
      <c r="AT1153" s="166"/>
      <c r="AU1153" s="166"/>
      <c r="AV1153" s="166"/>
      <c r="AW1153" s="166"/>
      <c r="AX1153" s="166"/>
      <c r="AY1153" s="166"/>
      <c r="AZ1153" s="166"/>
      <c r="BA1153" s="166"/>
      <c r="BB1153" s="166"/>
      <c r="BC1153" s="166"/>
      <c r="BD1153" s="166"/>
      <c r="BE1153" s="166"/>
      <c r="BF1153" s="166"/>
      <c r="BG1153" s="166"/>
      <c r="BH1153" s="166"/>
      <c r="BI1153" s="166"/>
      <c r="BJ1153" s="166"/>
      <c r="BK1153" s="166"/>
      <c r="BL1153" s="166"/>
      <c r="BM1153" s="166"/>
    </row>
    <row r="1154" ht="22.5" customHeight="1">
      <c r="A1154" s="51">
        <v>1153.0</v>
      </c>
      <c r="B1154" s="99" t="s">
        <v>237</v>
      </c>
      <c r="C1154" s="172" t="b">
        <v>1</v>
      </c>
      <c r="D1154" s="173"/>
      <c r="E1154" s="174" t="s">
        <v>288</v>
      </c>
      <c r="F1154" s="175" t="s">
        <v>7835</v>
      </c>
      <c r="G1154" s="176" t="s">
        <v>556</v>
      </c>
      <c r="H1154" s="99" t="s">
        <v>13547</v>
      </c>
      <c r="I1154" s="177" t="s">
        <v>16514</v>
      </c>
      <c r="J1154" s="178"/>
      <c r="K1154" s="61" t="s">
        <v>5584</v>
      </c>
      <c r="L1154" s="61" t="s">
        <v>5585</v>
      </c>
      <c r="M1154" s="178"/>
      <c r="N1154" s="178"/>
      <c r="O1154" s="179"/>
      <c r="P1154" s="178"/>
      <c r="Q1154" s="178"/>
      <c r="R1154" s="180"/>
      <c r="S1154" s="180"/>
      <c r="T1154" s="181" t="s">
        <v>16422</v>
      </c>
      <c r="U1154" s="182" t="s">
        <v>16423</v>
      </c>
      <c r="V1154" s="180"/>
      <c r="W1154" s="61" t="s">
        <v>5586</v>
      </c>
      <c r="X1154" s="61" t="s">
        <v>5587</v>
      </c>
      <c r="Y1154" s="61" t="s">
        <v>5588</v>
      </c>
      <c r="Z1154" s="166"/>
      <c r="AA1154" s="166"/>
      <c r="AB1154" s="166"/>
      <c r="AC1154" s="166"/>
      <c r="AD1154" s="166"/>
      <c r="AE1154" s="166"/>
      <c r="AF1154" s="166"/>
      <c r="AG1154" s="166"/>
      <c r="AH1154" s="166"/>
      <c r="AI1154" s="166"/>
      <c r="AJ1154" s="166"/>
      <c r="AK1154" s="166"/>
      <c r="AL1154" s="166"/>
      <c r="AM1154" s="166"/>
      <c r="AN1154" s="166"/>
      <c r="AO1154" s="166"/>
      <c r="AP1154" s="166"/>
      <c r="AQ1154" s="166"/>
      <c r="AR1154" s="166"/>
      <c r="AS1154" s="166"/>
      <c r="AT1154" s="166"/>
      <c r="AU1154" s="166"/>
      <c r="AV1154" s="166"/>
      <c r="AW1154" s="166"/>
      <c r="AX1154" s="166"/>
      <c r="AY1154" s="166"/>
      <c r="AZ1154" s="166"/>
      <c r="BA1154" s="166"/>
      <c r="BB1154" s="166"/>
      <c r="BC1154" s="166"/>
      <c r="BD1154" s="166"/>
      <c r="BE1154" s="166"/>
      <c r="BF1154" s="166"/>
      <c r="BG1154" s="166"/>
      <c r="BH1154" s="166"/>
      <c r="BI1154" s="166"/>
      <c r="BJ1154" s="166"/>
      <c r="BK1154" s="166"/>
      <c r="BL1154" s="166"/>
      <c r="BM1154" s="166"/>
    </row>
    <row r="1155" ht="22.5" customHeight="1">
      <c r="A1155" s="51">
        <v>1154.0</v>
      </c>
      <c r="B1155" s="99" t="s">
        <v>237</v>
      </c>
      <c r="C1155" s="172" t="b">
        <v>1</v>
      </c>
      <c r="D1155" s="173"/>
      <c r="E1155" s="174" t="s">
        <v>288</v>
      </c>
      <c r="F1155" s="175" t="s">
        <v>7835</v>
      </c>
      <c r="G1155" s="176" t="s">
        <v>1446</v>
      </c>
      <c r="H1155" s="99" t="s">
        <v>13554</v>
      </c>
      <c r="I1155" s="177" t="s">
        <v>16515</v>
      </c>
      <c r="J1155" s="178"/>
      <c r="K1155" s="61" t="s">
        <v>5589</v>
      </c>
      <c r="L1155" s="61" t="s">
        <v>5590</v>
      </c>
      <c r="M1155" s="178"/>
      <c r="N1155" s="178"/>
      <c r="O1155" s="179"/>
      <c r="P1155" s="178"/>
      <c r="Q1155" s="178"/>
      <c r="R1155" s="180"/>
      <c r="S1155" s="180"/>
      <c r="T1155" s="181" t="s">
        <v>16430</v>
      </c>
      <c r="U1155" s="182" t="s">
        <v>16423</v>
      </c>
      <c r="V1155" s="180"/>
      <c r="W1155" s="61" t="s">
        <v>5591</v>
      </c>
      <c r="X1155" s="61" t="s">
        <v>5592</v>
      </c>
      <c r="Y1155" s="61" t="s">
        <v>5593</v>
      </c>
      <c r="Z1155" s="166"/>
      <c r="AA1155" s="166"/>
      <c r="AB1155" s="166"/>
      <c r="AC1155" s="166"/>
      <c r="AD1155" s="166"/>
      <c r="AE1155" s="166"/>
      <c r="AF1155" s="166"/>
      <c r="AG1155" s="166"/>
      <c r="AH1155" s="166"/>
      <c r="AI1155" s="166"/>
      <c r="AJ1155" s="166"/>
      <c r="AK1155" s="166"/>
      <c r="AL1155" s="166"/>
      <c r="AM1155" s="166"/>
      <c r="AN1155" s="166"/>
      <c r="AO1155" s="166"/>
      <c r="AP1155" s="166"/>
      <c r="AQ1155" s="166"/>
      <c r="AR1155" s="166"/>
      <c r="AS1155" s="166"/>
      <c r="AT1155" s="166"/>
      <c r="AU1155" s="166"/>
      <c r="AV1155" s="166"/>
      <c r="AW1155" s="166"/>
      <c r="AX1155" s="166"/>
      <c r="AY1155" s="166"/>
      <c r="AZ1155" s="166"/>
      <c r="BA1155" s="166"/>
      <c r="BB1155" s="166"/>
      <c r="BC1155" s="166"/>
      <c r="BD1155" s="166"/>
      <c r="BE1155" s="166"/>
      <c r="BF1155" s="166"/>
      <c r="BG1155" s="166"/>
      <c r="BH1155" s="166"/>
      <c r="BI1155" s="166"/>
      <c r="BJ1155" s="166"/>
      <c r="BK1155" s="166"/>
      <c r="BL1155" s="166"/>
      <c r="BM1155" s="166"/>
    </row>
    <row r="1156" ht="22.5" customHeight="1">
      <c r="A1156" s="51">
        <v>1155.0</v>
      </c>
      <c r="B1156" s="99" t="s">
        <v>237</v>
      </c>
      <c r="C1156" s="172" t="b">
        <v>1</v>
      </c>
      <c r="D1156" s="173"/>
      <c r="E1156" s="174" t="s">
        <v>288</v>
      </c>
      <c r="F1156" s="184" t="s">
        <v>7916</v>
      </c>
      <c r="G1156" s="176" t="s">
        <v>1866</v>
      </c>
      <c r="H1156" s="99" t="s">
        <v>13560</v>
      </c>
      <c r="I1156" s="177" t="s">
        <v>16516</v>
      </c>
      <c r="J1156" s="178"/>
      <c r="K1156" s="61" t="s">
        <v>5594</v>
      </c>
      <c r="L1156" s="61" t="s">
        <v>5595</v>
      </c>
      <c r="M1156" s="178"/>
      <c r="N1156" s="178"/>
      <c r="O1156" s="179"/>
      <c r="P1156" s="178"/>
      <c r="Q1156" s="178"/>
      <c r="R1156" s="180"/>
      <c r="S1156" s="180"/>
      <c r="T1156" s="181" t="s">
        <v>16422</v>
      </c>
      <c r="U1156" s="182" t="s">
        <v>16423</v>
      </c>
      <c r="V1156" s="180"/>
      <c r="W1156" s="61" t="s">
        <v>5596</v>
      </c>
      <c r="X1156" s="61" t="s">
        <v>5597</v>
      </c>
      <c r="Y1156" s="61" t="s">
        <v>5598</v>
      </c>
      <c r="Z1156" s="166"/>
      <c r="AA1156" s="166"/>
      <c r="AB1156" s="166"/>
      <c r="AC1156" s="166"/>
      <c r="AD1156" s="166"/>
      <c r="AE1156" s="166"/>
      <c r="AF1156" s="166"/>
      <c r="AG1156" s="166"/>
      <c r="AH1156" s="166"/>
      <c r="AI1156" s="166"/>
      <c r="AJ1156" s="166"/>
      <c r="AK1156" s="166"/>
      <c r="AL1156" s="166"/>
      <c r="AM1156" s="166"/>
      <c r="AN1156" s="166"/>
      <c r="AO1156" s="166"/>
      <c r="AP1156" s="166"/>
      <c r="AQ1156" s="166"/>
      <c r="AR1156" s="166"/>
      <c r="AS1156" s="166"/>
      <c r="AT1156" s="166"/>
      <c r="AU1156" s="166"/>
      <c r="AV1156" s="166"/>
      <c r="AW1156" s="166"/>
      <c r="AX1156" s="166"/>
      <c r="AY1156" s="166"/>
      <c r="AZ1156" s="166"/>
      <c r="BA1156" s="166"/>
      <c r="BB1156" s="166"/>
      <c r="BC1156" s="166"/>
      <c r="BD1156" s="166"/>
      <c r="BE1156" s="166"/>
      <c r="BF1156" s="166"/>
      <c r="BG1156" s="166"/>
      <c r="BH1156" s="166"/>
      <c r="BI1156" s="166"/>
      <c r="BJ1156" s="166"/>
      <c r="BK1156" s="166"/>
      <c r="BL1156" s="166"/>
      <c r="BM1156" s="166"/>
    </row>
    <row r="1157" ht="22.5" customHeight="1">
      <c r="A1157" s="51">
        <v>1156.0</v>
      </c>
      <c r="B1157" s="99" t="s">
        <v>237</v>
      </c>
      <c r="C1157" s="172" t="b">
        <v>1</v>
      </c>
      <c r="D1157" s="173"/>
      <c r="E1157" s="174" t="s">
        <v>288</v>
      </c>
      <c r="F1157" s="184" t="s">
        <v>7916</v>
      </c>
      <c r="G1157" s="176" t="s">
        <v>294</v>
      </c>
      <c r="H1157" s="99" t="s">
        <v>13567</v>
      </c>
      <c r="I1157" s="177" t="s">
        <v>16517</v>
      </c>
      <c r="J1157" s="178"/>
      <c r="K1157" s="61" t="s">
        <v>5599</v>
      </c>
      <c r="L1157" s="61" t="s">
        <v>5600</v>
      </c>
      <c r="M1157" s="178"/>
      <c r="N1157" s="178"/>
      <c r="O1157" s="179"/>
      <c r="P1157" s="178"/>
      <c r="Q1157" s="178"/>
      <c r="R1157" s="180"/>
      <c r="S1157" s="180"/>
      <c r="T1157" s="181" t="s">
        <v>16422</v>
      </c>
      <c r="U1157" s="182" t="s">
        <v>16423</v>
      </c>
      <c r="V1157" s="180"/>
      <c r="W1157" s="61" t="s">
        <v>5601</v>
      </c>
      <c r="X1157" s="61" t="s">
        <v>5602</v>
      </c>
      <c r="Y1157" s="61" t="s">
        <v>5603</v>
      </c>
      <c r="Z1157" s="166"/>
      <c r="AA1157" s="166"/>
      <c r="AB1157" s="166"/>
      <c r="AC1157" s="166"/>
      <c r="AD1157" s="166"/>
      <c r="AE1157" s="166"/>
      <c r="AF1157" s="166"/>
      <c r="AG1157" s="166"/>
      <c r="AH1157" s="166"/>
      <c r="AI1157" s="166"/>
      <c r="AJ1157" s="166"/>
      <c r="AK1157" s="166"/>
      <c r="AL1157" s="166"/>
      <c r="AM1157" s="166"/>
      <c r="AN1157" s="166"/>
      <c r="AO1157" s="166"/>
      <c r="AP1157" s="166"/>
      <c r="AQ1157" s="166"/>
      <c r="AR1157" s="166"/>
      <c r="AS1157" s="166"/>
      <c r="AT1157" s="166"/>
      <c r="AU1157" s="166"/>
      <c r="AV1157" s="166"/>
      <c r="AW1157" s="166"/>
      <c r="AX1157" s="166"/>
      <c r="AY1157" s="166"/>
      <c r="AZ1157" s="166"/>
      <c r="BA1157" s="166"/>
      <c r="BB1157" s="166"/>
      <c r="BC1157" s="166"/>
      <c r="BD1157" s="166"/>
      <c r="BE1157" s="166"/>
      <c r="BF1157" s="166"/>
      <c r="BG1157" s="166"/>
      <c r="BH1157" s="166"/>
      <c r="BI1157" s="166"/>
      <c r="BJ1157" s="166"/>
      <c r="BK1157" s="166"/>
      <c r="BL1157" s="166"/>
      <c r="BM1157" s="166"/>
    </row>
    <row r="1158" ht="22.5" customHeight="1">
      <c r="A1158" s="51">
        <v>1157.0</v>
      </c>
      <c r="B1158" s="99" t="s">
        <v>237</v>
      </c>
      <c r="C1158" s="172" t="b">
        <v>1</v>
      </c>
      <c r="D1158" s="173"/>
      <c r="E1158" s="174" t="s">
        <v>288</v>
      </c>
      <c r="F1158" s="184" t="s">
        <v>7916</v>
      </c>
      <c r="G1158" s="176" t="s">
        <v>556</v>
      </c>
      <c r="H1158" s="99" t="s">
        <v>13574</v>
      </c>
      <c r="I1158" s="177" t="s">
        <v>16518</v>
      </c>
      <c r="J1158" s="178"/>
      <c r="K1158" s="61" t="s">
        <v>5604</v>
      </c>
      <c r="L1158" s="61" t="s">
        <v>5605</v>
      </c>
      <c r="M1158" s="178"/>
      <c r="N1158" s="178"/>
      <c r="O1158" s="179"/>
      <c r="P1158" s="178"/>
      <c r="Q1158" s="178"/>
      <c r="R1158" s="180"/>
      <c r="S1158" s="180"/>
      <c r="T1158" s="181" t="s">
        <v>16430</v>
      </c>
      <c r="U1158" s="182" t="s">
        <v>16423</v>
      </c>
      <c r="V1158" s="180"/>
      <c r="W1158" s="61" t="s">
        <v>5606</v>
      </c>
      <c r="X1158" s="61" t="s">
        <v>5607</v>
      </c>
      <c r="Y1158" s="61" t="s">
        <v>5609</v>
      </c>
      <c r="Z1158" s="166"/>
      <c r="AA1158" s="166"/>
      <c r="AB1158" s="166"/>
      <c r="AC1158" s="166"/>
      <c r="AD1158" s="166"/>
      <c r="AE1158" s="166"/>
      <c r="AF1158" s="166"/>
      <c r="AG1158" s="166"/>
      <c r="AH1158" s="166"/>
      <c r="AI1158" s="166"/>
      <c r="AJ1158" s="166"/>
      <c r="AK1158" s="166"/>
      <c r="AL1158" s="166"/>
      <c r="AM1158" s="166"/>
      <c r="AN1158" s="166"/>
      <c r="AO1158" s="166"/>
      <c r="AP1158" s="166"/>
      <c r="AQ1158" s="166"/>
      <c r="AR1158" s="166"/>
      <c r="AS1158" s="166"/>
      <c r="AT1158" s="166"/>
      <c r="AU1158" s="166"/>
      <c r="AV1158" s="166"/>
      <c r="AW1158" s="166"/>
      <c r="AX1158" s="166"/>
      <c r="AY1158" s="166"/>
      <c r="AZ1158" s="166"/>
      <c r="BA1158" s="166"/>
      <c r="BB1158" s="166"/>
      <c r="BC1158" s="166"/>
      <c r="BD1158" s="166"/>
      <c r="BE1158" s="166"/>
      <c r="BF1158" s="166"/>
      <c r="BG1158" s="166"/>
      <c r="BH1158" s="166"/>
      <c r="BI1158" s="166"/>
      <c r="BJ1158" s="166"/>
      <c r="BK1158" s="166"/>
      <c r="BL1158" s="166"/>
      <c r="BM1158" s="166"/>
    </row>
    <row r="1159" ht="22.5" customHeight="1">
      <c r="A1159" s="51">
        <v>1158.0</v>
      </c>
      <c r="B1159" s="99" t="s">
        <v>237</v>
      </c>
      <c r="C1159" s="172" t="b">
        <v>1</v>
      </c>
      <c r="D1159" s="173"/>
      <c r="E1159" s="174" t="s">
        <v>288</v>
      </c>
      <c r="F1159" s="184" t="s">
        <v>7916</v>
      </c>
      <c r="G1159" s="176" t="s">
        <v>556</v>
      </c>
      <c r="H1159" s="99" t="s">
        <v>13581</v>
      </c>
      <c r="I1159" s="177" t="s">
        <v>16519</v>
      </c>
      <c r="J1159" s="178"/>
      <c r="K1159" s="61" t="s">
        <v>5611</v>
      </c>
      <c r="L1159" s="61" t="s">
        <v>5612</v>
      </c>
      <c r="M1159" s="178"/>
      <c r="N1159" s="178"/>
      <c r="O1159" s="179"/>
      <c r="P1159" s="178"/>
      <c r="Q1159" s="178"/>
      <c r="R1159" s="180"/>
      <c r="S1159" s="180"/>
      <c r="T1159" s="181" t="s">
        <v>16430</v>
      </c>
      <c r="U1159" s="182" t="s">
        <v>16423</v>
      </c>
      <c r="V1159" s="180"/>
      <c r="W1159" s="61" t="s">
        <v>5613</v>
      </c>
      <c r="X1159" s="61" t="s">
        <v>5614</v>
      </c>
      <c r="Y1159" s="61" t="s">
        <v>5615</v>
      </c>
      <c r="Z1159" s="166"/>
      <c r="AA1159" s="166"/>
      <c r="AB1159" s="166"/>
      <c r="AC1159" s="166"/>
      <c r="AD1159" s="166"/>
      <c r="AE1159" s="166"/>
      <c r="AF1159" s="166"/>
      <c r="AG1159" s="166"/>
      <c r="AH1159" s="166"/>
      <c r="AI1159" s="166"/>
      <c r="AJ1159" s="166"/>
      <c r="AK1159" s="166"/>
      <c r="AL1159" s="166"/>
      <c r="AM1159" s="166"/>
      <c r="AN1159" s="166"/>
      <c r="AO1159" s="166"/>
      <c r="AP1159" s="166"/>
      <c r="AQ1159" s="166"/>
      <c r="AR1159" s="166"/>
      <c r="AS1159" s="166"/>
      <c r="AT1159" s="166"/>
      <c r="AU1159" s="166"/>
      <c r="AV1159" s="166"/>
      <c r="AW1159" s="166"/>
      <c r="AX1159" s="166"/>
      <c r="AY1159" s="166"/>
      <c r="AZ1159" s="166"/>
      <c r="BA1159" s="166"/>
      <c r="BB1159" s="166"/>
      <c r="BC1159" s="166"/>
      <c r="BD1159" s="166"/>
      <c r="BE1159" s="166"/>
      <c r="BF1159" s="166"/>
      <c r="BG1159" s="166"/>
      <c r="BH1159" s="166"/>
      <c r="BI1159" s="166"/>
      <c r="BJ1159" s="166"/>
      <c r="BK1159" s="166"/>
      <c r="BL1159" s="166"/>
      <c r="BM1159" s="166"/>
    </row>
    <row r="1160" ht="22.5" customHeight="1">
      <c r="A1160" s="51">
        <v>1159.0</v>
      </c>
      <c r="B1160" s="99" t="s">
        <v>237</v>
      </c>
      <c r="C1160" s="172" t="b">
        <v>1</v>
      </c>
      <c r="D1160" s="173"/>
      <c r="E1160" s="174" t="s">
        <v>288</v>
      </c>
      <c r="F1160" s="184" t="s">
        <v>7916</v>
      </c>
      <c r="G1160" s="176" t="s">
        <v>556</v>
      </c>
      <c r="H1160" s="99" t="s">
        <v>13588</v>
      </c>
      <c r="I1160" s="177" t="s">
        <v>16520</v>
      </c>
      <c r="J1160" s="178"/>
      <c r="K1160" s="61" t="s">
        <v>5616</v>
      </c>
      <c r="L1160" s="61" t="s">
        <v>5617</v>
      </c>
      <c r="M1160" s="178"/>
      <c r="N1160" s="178"/>
      <c r="O1160" s="179"/>
      <c r="P1160" s="178"/>
      <c r="Q1160" s="178"/>
      <c r="R1160" s="180"/>
      <c r="S1160" s="180"/>
      <c r="T1160" s="181" t="s">
        <v>16422</v>
      </c>
      <c r="U1160" s="182" t="s">
        <v>16423</v>
      </c>
      <c r="V1160" s="180"/>
      <c r="W1160" s="61" t="s">
        <v>5618</v>
      </c>
      <c r="X1160" s="61" t="s">
        <v>5619</v>
      </c>
      <c r="Y1160" s="61" t="s">
        <v>5620</v>
      </c>
      <c r="Z1160" s="166"/>
      <c r="AA1160" s="166"/>
      <c r="AB1160" s="166"/>
      <c r="AC1160" s="166"/>
      <c r="AD1160" s="166"/>
      <c r="AE1160" s="166"/>
      <c r="AF1160" s="166"/>
      <c r="AG1160" s="166"/>
      <c r="AH1160" s="166"/>
      <c r="AI1160" s="166"/>
      <c r="AJ1160" s="166"/>
      <c r="AK1160" s="166"/>
      <c r="AL1160" s="166"/>
      <c r="AM1160" s="166"/>
      <c r="AN1160" s="166"/>
      <c r="AO1160" s="166"/>
      <c r="AP1160" s="166"/>
      <c r="AQ1160" s="166"/>
      <c r="AR1160" s="166"/>
      <c r="AS1160" s="166"/>
      <c r="AT1160" s="166"/>
      <c r="AU1160" s="166"/>
      <c r="AV1160" s="166"/>
      <c r="AW1160" s="166"/>
      <c r="AX1160" s="166"/>
      <c r="AY1160" s="166"/>
      <c r="AZ1160" s="166"/>
      <c r="BA1160" s="166"/>
      <c r="BB1160" s="166"/>
      <c r="BC1160" s="166"/>
      <c r="BD1160" s="166"/>
      <c r="BE1160" s="166"/>
      <c r="BF1160" s="166"/>
      <c r="BG1160" s="166"/>
      <c r="BH1160" s="166"/>
      <c r="BI1160" s="166"/>
      <c r="BJ1160" s="166"/>
      <c r="BK1160" s="166"/>
      <c r="BL1160" s="166"/>
      <c r="BM1160" s="166"/>
    </row>
    <row r="1161" ht="22.5" customHeight="1">
      <c r="A1161" s="51">
        <v>1160.0</v>
      </c>
      <c r="B1161" s="99" t="s">
        <v>237</v>
      </c>
      <c r="C1161" s="172" t="b">
        <v>1</v>
      </c>
      <c r="D1161" s="173"/>
      <c r="E1161" s="174" t="s">
        <v>288</v>
      </c>
      <c r="F1161" s="184" t="s">
        <v>7916</v>
      </c>
      <c r="G1161" s="176" t="s">
        <v>1446</v>
      </c>
      <c r="H1161" s="99" t="s">
        <v>13595</v>
      </c>
      <c r="I1161" s="177" t="s">
        <v>16521</v>
      </c>
      <c r="J1161" s="178"/>
      <c r="K1161" s="61" t="s">
        <v>5621</v>
      </c>
      <c r="L1161" s="61" t="s">
        <v>5622</v>
      </c>
      <c r="M1161" s="178"/>
      <c r="N1161" s="178"/>
      <c r="O1161" s="179"/>
      <c r="P1161" s="178"/>
      <c r="Q1161" s="178"/>
      <c r="R1161" s="180"/>
      <c r="S1161" s="180"/>
      <c r="T1161" s="181" t="s">
        <v>16428</v>
      </c>
      <c r="U1161" s="182" t="s">
        <v>16423</v>
      </c>
      <c r="V1161" s="180"/>
      <c r="W1161" s="61" t="s">
        <v>5623</v>
      </c>
      <c r="X1161" s="61" t="s">
        <v>5624</v>
      </c>
      <c r="Y1161" s="61" t="s">
        <v>5625</v>
      </c>
      <c r="Z1161" s="166"/>
      <c r="AA1161" s="166"/>
      <c r="AB1161" s="166"/>
      <c r="AC1161" s="166"/>
      <c r="AD1161" s="166"/>
      <c r="AE1161" s="166"/>
      <c r="AF1161" s="166"/>
      <c r="AG1161" s="166"/>
      <c r="AH1161" s="166"/>
      <c r="AI1161" s="166"/>
      <c r="AJ1161" s="166"/>
      <c r="AK1161" s="166"/>
      <c r="AL1161" s="166"/>
      <c r="AM1161" s="166"/>
      <c r="AN1161" s="166"/>
      <c r="AO1161" s="166"/>
      <c r="AP1161" s="166"/>
      <c r="AQ1161" s="166"/>
      <c r="AR1161" s="166"/>
      <c r="AS1161" s="166"/>
      <c r="AT1161" s="166"/>
      <c r="AU1161" s="166"/>
      <c r="AV1161" s="166"/>
      <c r="AW1161" s="166"/>
      <c r="AX1161" s="166"/>
      <c r="AY1161" s="166"/>
      <c r="AZ1161" s="166"/>
      <c r="BA1161" s="166"/>
      <c r="BB1161" s="166"/>
      <c r="BC1161" s="166"/>
      <c r="BD1161" s="166"/>
      <c r="BE1161" s="166"/>
      <c r="BF1161" s="166"/>
      <c r="BG1161" s="166"/>
      <c r="BH1161" s="166"/>
      <c r="BI1161" s="166"/>
      <c r="BJ1161" s="166"/>
      <c r="BK1161" s="166"/>
      <c r="BL1161" s="166"/>
      <c r="BM1161" s="166"/>
    </row>
    <row r="1162" ht="22.5" customHeight="1">
      <c r="A1162" s="51">
        <v>1161.0</v>
      </c>
      <c r="B1162" s="99" t="s">
        <v>237</v>
      </c>
      <c r="C1162" s="172" t="b">
        <v>1</v>
      </c>
      <c r="D1162" s="173"/>
      <c r="E1162" s="174" t="s">
        <v>288</v>
      </c>
      <c r="F1162" s="184" t="s">
        <v>7916</v>
      </c>
      <c r="G1162" s="77" t="s">
        <v>5193</v>
      </c>
      <c r="H1162" s="99" t="s">
        <v>13602</v>
      </c>
      <c r="I1162" s="177" t="s">
        <v>16522</v>
      </c>
      <c r="J1162" s="178"/>
      <c r="K1162" s="61" t="s">
        <v>5626</v>
      </c>
      <c r="L1162" s="61" t="s">
        <v>5627</v>
      </c>
      <c r="M1162" s="178"/>
      <c r="N1162" s="178"/>
      <c r="O1162" s="179"/>
      <c r="P1162" s="178"/>
      <c r="Q1162" s="178"/>
      <c r="R1162" s="180"/>
      <c r="S1162" s="180"/>
      <c r="T1162" s="181" t="s">
        <v>16426</v>
      </c>
      <c r="U1162" s="182" t="s">
        <v>16423</v>
      </c>
      <c r="V1162" s="180"/>
      <c r="W1162" s="61" t="s">
        <v>5628</v>
      </c>
      <c r="X1162" s="61" t="s">
        <v>5629</v>
      </c>
      <c r="Y1162" s="61" t="s">
        <v>5630</v>
      </c>
      <c r="Z1162" s="166"/>
      <c r="AA1162" s="166"/>
      <c r="AB1162" s="166"/>
      <c r="AC1162" s="166"/>
      <c r="AD1162" s="166"/>
      <c r="AE1162" s="166"/>
      <c r="AF1162" s="166"/>
      <c r="AG1162" s="166"/>
      <c r="AH1162" s="166"/>
      <c r="AI1162" s="166"/>
      <c r="AJ1162" s="166"/>
      <c r="AK1162" s="166"/>
      <c r="AL1162" s="166"/>
      <c r="AM1162" s="166"/>
      <c r="AN1162" s="166"/>
      <c r="AO1162" s="166"/>
      <c r="AP1162" s="166"/>
      <c r="AQ1162" s="166"/>
      <c r="AR1162" s="166"/>
      <c r="AS1162" s="166"/>
      <c r="AT1162" s="166"/>
      <c r="AU1162" s="166"/>
      <c r="AV1162" s="166"/>
      <c r="AW1162" s="166"/>
      <c r="AX1162" s="166"/>
      <c r="AY1162" s="166"/>
      <c r="AZ1162" s="166"/>
      <c r="BA1162" s="166"/>
      <c r="BB1162" s="166"/>
      <c r="BC1162" s="166"/>
      <c r="BD1162" s="166"/>
      <c r="BE1162" s="166"/>
      <c r="BF1162" s="166"/>
      <c r="BG1162" s="166"/>
      <c r="BH1162" s="166"/>
      <c r="BI1162" s="166"/>
      <c r="BJ1162" s="166"/>
      <c r="BK1162" s="166"/>
      <c r="BL1162" s="166"/>
      <c r="BM1162" s="166"/>
    </row>
    <row r="1163" ht="22.5" customHeight="1">
      <c r="A1163" s="51">
        <v>1162.0</v>
      </c>
      <c r="B1163" s="99" t="s">
        <v>237</v>
      </c>
      <c r="C1163" s="172" t="b">
        <v>1</v>
      </c>
      <c r="D1163" s="173"/>
      <c r="E1163" s="174" t="s">
        <v>288</v>
      </c>
      <c r="F1163" s="184" t="s">
        <v>7916</v>
      </c>
      <c r="G1163" s="77" t="s">
        <v>5193</v>
      </c>
      <c r="H1163" s="99" t="s">
        <v>13609</v>
      </c>
      <c r="I1163" s="177" t="s">
        <v>16523</v>
      </c>
      <c r="J1163" s="178"/>
      <c r="K1163" s="61" t="s">
        <v>5631</v>
      </c>
      <c r="L1163" s="61" t="s">
        <v>5632</v>
      </c>
      <c r="M1163" s="178"/>
      <c r="N1163" s="178"/>
      <c r="O1163" s="179"/>
      <c r="P1163" s="178"/>
      <c r="Q1163" s="178"/>
      <c r="R1163" s="180"/>
      <c r="S1163" s="180"/>
      <c r="T1163" s="181" t="s">
        <v>16422</v>
      </c>
      <c r="U1163" s="182" t="s">
        <v>16423</v>
      </c>
      <c r="V1163" s="180"/>
      <c r="W1163" s="61" t="s">
        <v>5633</v>
      </c>
      <c r="X1163" s="61" t="s">
        <v>5634</v>
      </c>
      <c r="Y1163" s="61" t="s">
        <v>5635</v>
      </c>
      <c r="Z1163" s="166"/>
      <c r="AA1163" s="166"/>
      <c r="AB1163" s="166"/>
      <c r="AC1163" s="166"/>
      <c r="AD1163" s="166"/>
      <c r="AE1163" s="166"/>
      <c r="AF1163" s="166"/>
      <c r="AG1163" s="166"/>
      <c r="AH1163" s="166"/>
      <c r="AI1163" s="166"/>
      <c r="AJ1163" s="166"/>
      <c r="AK1163" s="166"/>
      <c r="AL1163" s="166"/>
      <c r="AM1163" s="166"/>
      <c r="AN1163" s="166"/>
      <c r="AO1163" s="166"/>
      <c r="AP1163" s="166"/>
      <c r="AQ1163" s="166"/>
      <c r="AR1163" s="166"/>
      <c r="AS1163" s="166"/>
      <c r="AT1163" s="166"/>
      <c r="AU1163" s="166"/>
      <c r="AV1163" s="166"/>
      <c r="AW1163" s="166"/>
      <c r="AX1163" s="166"/>
      <c r="AY1163" s="166"/>
      <c r="AZ1163" s="166"/>
      <c r="BA1163" s="166"/>
      <c r="BB1163" s="166"/>
      <c r="BC1163" s="166"/>
      <c r="BD1163" s="166"/>
      <c r="BE1163" s="166"/>
      <c r="BF1163" s="166"/>
      <c r="BG1163" s="166"/>
      <c r="BH1163" s="166"/>
      <c r="BI1163" s="166"/>
      <c r="BJ1163" s="166"/>
      <c r="BK1163" s="166"/>
      <c r="BL1163" s="166"/>
      <c r="BM1163" s="166"/>
    </row>
    <row r="1164" ht="22.5" customHeight="1">
      <c r="A1164" s="51">
        <v>1163.0</v>
      </c>
      <c r="B1164" s="99" t="s">
        <v>237</v>
      </c>
      <c r="C1164" s="172" t="b">
        <v>1</v>
      </c>
      <c r="D1164" s="173"/>
      <c r="E1164" s="174" t="s">
        <v>288</v>
      </c>
      <c r="F1164" s="184" t="s">
        <v>16524</v>
      </c>
      <c r="G1164" s="77" t="s">
        <v>5193</v>
      </c>
      <c r="H1164" s="99" t="s">
        <v>13615</v>
      </c>
      <c r="I1164" s="177" t="s">
        <v>16525</v>
      </c>
      <c r="J1164" s="178"/>
      <c r="K1164" s="61" t="s">
        <v>5636</v>
      </c>
      <c r="L1164" s="61" t="s">
        <v>5637</v>
      </c>
      <c r="M1164" s="178"/>
      <c r="N1164" s="178"/>
      <c r="O1164" s="179"/>
      <c r="P1164" s="178"/>
      <c r="Q1164" s="178"/>
      <c r="R1164" s="180"/>
      <c r="S1164" s="180"/>
      <c r="T1164" s="181" t="s">
        <v>16422</v>
      </c>
      <c r="U1164" s="182" t="s">
        <v>16423</v>
      </c>
      <c r="V1164" s="180"/>
      <c r="W1164" s="61" t="s">
        <v>5638</v>
      </c>
      <c r="X1164" s="61" t="s">
        <v>5639</v>
      </c>
      <c r="Y1164" s="61" t="s">
        <v>5640</v>
      </c>
      <c r="Z1164" s="166"/>
      <c r="AA1164" s="166"/>
      <c r="AB1164" s="166"/>
      <c r="AC1164" s="166"/>
      <c r="AD1164" s="166"/>
      <c r="AE1164" s="166"/>
      <c r="AF1164" s="166"/>
      <c r="AG1164" s="166"/>
      <c r="AH1164" s="166"/>
      <c r="AI1164" s="166"/>
      <c r="AJ1164" s="166"/>
      <c r="AK1164" s="166"/>
      <c r="AL1164" s="166"/>
      <c r="AM1164" s="166"/>
      <c r="AN1164" s="166"/>
      <c r="AO1164" s="166"/>
      <c r="AP1164" s="166"/>
      <c r="AQ1164" s="166"/>
      <c r="AR1164" s="166"/>
      <c r="AS1164" s="166"/>
      <c r="AT1164" s="166"/>
      <c r="AU1164" s="166"/>
      <c r="AV1164" s="166"/>
      <c r="AW1164" s="166"/>
      <c r="AX1164" s="166"/>
      <c r="AY1164" s="166"/>
      <c r="AZ1164" s="166"/>
      <c r="BA1164" s="166"/>
      <c r="BB1164" s="166"/>
      <c r="BC1164" s="166"/>
      <c r="BD1164" s="166"/>
      <c r="BE1164" s="166"/>
      <c r="BF1164" s="166"/>
      <c r="BG1164" s="166"/>
      <c r="BH1164" s="166"/>
      <c r="BI1164" s="166"/>
      <c r="BJ1164" s="166"/>
      <c r="BK1164" s="166"/>
      <c r="BL1164" s="166"/>
      <c r="BM1164" s="166"/>
    </row>
    <row r="1165" ht="22.5" customHeight="1">
      <c r="A1165" s="51">
        <v>1164.0</v>
      </c>
      <c r="B1165" s="99" t="s">
        <v>237</v>
      </c>
      <c r="C1165" s="172" t="b">
        <v>1</v>
      </c>
      <c r="D1165" s="173"/>
      <c r="E1165" s="174" t="s">
        <v>8227</v>
      </c>
      <c r="F1165" s="184" t="s">
        <v>8228</v>
      </c>
      <c r="G1165" s="176" t="s">
        <v>1772</v>
      </c>
      <c r="H1165" s="99" t="s">
        <v>13623</v>
      </c>
      <c r="I1165" s="177" t="s">
        <v>16526</v>
      </c>
      <c r="J1165" s="178"/>
      <c r="K1165" s="61" t="s">
        <v>5641</v>
      </c>
      <c r="L1165" s="61" t="s">
        <v>5642</v>
      </c>
      <c r="M1165" s="178"/>
      <c r="N1165" s="178"/>
      <c r="O1165" s="179"/>
      <c r="P1165" s="178"/>
      <c r="Q1165" s="178"/>
      <c r="R1165" s="180"/>
      <c r="S1165" s="180"/>
      <c r="T1165" s="181" t="s">
        <v>16430</v>
      </c>
      <c r="U1165" s="182" t="s">
        <v>16423</v>
      </c>
      <c r="V1165" s="180"/>
      <c r="W1165" s="61" t="s">
        <v>5643</v>
      </c>
      <c r="X1165" s="61" t="s">
        <v>5644</v>
      </c>
      <c r="Y1165" s="61" t="s">
        <v>5645</v>
      </c>
      <c r="Z1165" s="166"/>
      <c r="AA1165" s="166"/>
      <c r="AB1165" s="166"/>
      <c r="AC1165" s="166"/>
      <c r="AD1165" s="166"/>
      <c r="AE1165" s="166"/>
      <c r="AF1165" s="166"/>
      <c r="AG1165" s="166"/>
      <c r="AH1165" s="166"/>
      <c r="AI1165" s="166"/>
      <c r="AJ1165" s="166"/>
      <c r="AK1165" s="166"/>
      <c r="AL1165" s="166"/>
      <c r="AM1165" s="166"/>
      <c r="AN1165" s="166"/>
      <c r="AO1165" s="166"/>
      <c r="AP1165" s="166"/>
      <c r="AQ1165" s="166"/>
      <c r="AR1165" s="166"/>
      <c r="AS1165" s="166"/>
      <c r="AT1165" s="166"/>
      <c r="AU1165" s="166"/>
      <c r="AV1165" s="166"/>
      <c r="AW1165" s="166"/>
      <c r="AX1165" s="166"/>
      <c r="AY1165" s="166"/>
      <c r="AZ1165" s="166"/>
      <c r="BA1165" s="166"/>
      <c r="BB1165" s="166"/>
      <c r="BC1165" s="166"/>
      <c r="BD1165" s="166"/>
      <c r="BE1165" s="166"/>
      <c r="BF1165" s="166"/>
      <c r="BG1165" s="166"/>
      <c r="BH1165" s="166"/>
      <c r="BI1165" s="166"/>
      <c r="BJ1165" s="166"/>
      <c r="BK1165" s="166"/>
      <c r="BL1165" s="166"/>
      <c r="BM1165" s="166"/>
    </row>
    <row r="1166" ht="22.5" customHeight="1">
      <c r="A1166" s="51">
        <v>1165.0</v>
      </c>
      <c r="B1166" s="99" t="s">
        <v>237</v>
      </c>
      <c r="C1166" s="172" t="b">
        <v>1</v>
      </c>
      <c r="D1166" s="173"/>
      <c r="E1166" s="174" t="s">
        <v>8227</v>
      </c>
      <c r="F1166" s="184" t="s">
        <v>8228</v>
      </c>
      <c r="G1166" s="176" t="s">
        <v>294</v>
      </c>
      <c r="H1166" s="99" t="s">
        <v>13629</v>
      </c>
      <c r="I1166" s="177" t="s">
        <v>16527</v>
      </c>
      <c r="J1166" s="178"/>
      <c r="K1166" s="61" t="s">
        <v>5646</v>
      </c>
      <c r="L1166" s="61" t="s">
        <v>5647</v>
      </c>
      <c r="M1166" s="178"/>
      <c r="N1166" s="178"/>
      <c r="O1166" s="179"/>
      <c r="P1166" s="178"/>
      <c r="Q1166" s="178"/>
      <c r="R1166" s="180"/>
      <c r="S1166" s="180"/>
      <c r="T1166" s="181" t="s">
        <v>16422</v>
      </c>
      <c r="U1166" s="182" t="s">
        <v>16423</v>
      </c>
      <c r="V1166" s="180"/>
      <c r="W1166" s="61" t="s">
        <v>5648</v>
      </c>
      <c r="X1166" s="61" t="s">
        <v>5649</v>
      </c>
      <c r="Y1166" s="61" t="s">
        <v>5650</v>
      </c>
      <c r="Z1166" s="166"/>
      <c r="AA1166" s="166"/>
      <c r="AB1166" s="166"/>
      <c r="AC1166" s="166"/>
      <c r="AD1166" s="166"/>
      <c r="AE1166" s="166"/>
      <c r="AF1166" s="166"/>
      <c r="AG1166" s="166"/>
      <c r="AH1166" s="166"/>
      <c r="AI1166" s="166"/>
      <c r="AJ1166" s="166"/>
      <c r="AK1166" s="166"/>
      <c r="AL1166" s="166"/>
      <c r="AM1166" s="166"/>
      <c r="AN1166" s="166"/>
      <c r="AO1166" s="166"/>
      <c r="AP1166" s="166"/>
      <c r="AQ1166" s="166"/>
      <c r="AR1166" s="166"/>
      <c r="AS1166" s="166"/>
      <c r="AT1166" s="166"/>
      <c r="AU1166" s="166"/>
      <c r="AV1166" s="166"/>
      <c r="AW1166" s="166"/>
      <c r="AX1166" s="166"/>
      <c r="AY1166" s="166"/>
      <c r="AZ1166" s="166"/>
      <c r="BA1166" s="166"/>
      <c r="BB1166" s="166"/>
      <c r="BC1166" s="166"/>
      <c r="BD1166" s="166"/>
      <c r="BE1166" s="166"/>
      <c r="BF1166" s="166"/>
      <c r="BG1166" s="166"/>
      <c r="BH1166" s="166"/>
      <c r="BI1166" s="166"/>
      <c r="BJ1166" s="166"/>
      <c r="BK1166" s="166"/>
      <c r="BL1166" s="166"/>
      <c r="BM1166" s="166"/>
    </row>
    <row r="1167" ht="22.5" customHeight="1">
      <c r="A1167" s="51">
        <v>1166.0</v>
      </c>
      <c r="B1167" s="99" t="s">
        <v>237</v>
      </c>
      <c r="C1167" s="172" t="b">
        <v>1</v>
      </c>
      <c r="D1167" s="173"/>
      <c r="E1167" s="174" t="s">
        <v>8227</v>
      </c>
      <c r="F1167" s="184" t="s">
        <v>8228</v>
      </c>
      <c r="G1167" s="176" t="s">
        <v>6144</v>
      </c>
      <c r="H1167" s="99" t="s">
        <v>13636</v>
      </c>
      <c r="I1167" s="177" t="s">
        <v>16528</v>
      </c>
      <c r="J1167" s="178"/>
      <c r="K1167" s="61" t="s">
        <v>5651</v>
      </c>
      <c r="L1167" s="61" t="s">
        <v>5652</v>
      </c>
      <c r="M1167" s="178"/>
      <c r="N1167" s="178"/>
      <c r="O1167" s="179"/>
      <c r="P1167" s="178"/>
      <c r="Q1167" s="178"/>
      <c r="R1167" s="180"/>
      <c r="S1167" s="180"/>
      <c r="T1167" s="181" t="s">
        <v>16428</v>
      </c>
      <c r="U1167" s="182" t="s">
        <v>16423</v>
      </c>
      <c r="V1167" s="180"/>
      <c r="W1167" s="61" t="s">
        <v>5653</v>
      </c>
      <c r="X1167" s="61" t="s">
        <v>5654</v>
      </c>
      <c r="Y1167" s="61" t="s">
        <v>5655</v>
      </c>
      <c r="Z1167" s="166"/>
      <c r="AA1167" s="166"/>
      <c r="AB1167" s="166"/>
      <c r="AC1167" s="166"/>
      <c r="AD1167" s="166"/>
      <c r="AE1167" s="166"/>
      <c r="AF1167" s="166"/>
      <c r="AG1167" s="166"/>
      <c r="AH1167" s="166"/>
      <c r="AI1167" s="166"/>
      <c r="AJ1167" s="166"/>
      <c r="AK1167" s="166"/>
      <c r="AL1167" s="166"/>
      <c r="AM1167" s="166"/>
      <c r="AN1167" s="166"/>
      <c r="AO1167" s="166"/>
      <c r="AP1167" s="166"/>
      <c r="AQ1167" s="166"/>
      <c r="AR1167" s="166"/>
      <c r="AS1167" s="166"/>
      <c r="AT1167" s="166"/>
      <c r="AU1167" s="166"/>
      <c r="AV1167" s="166"/>
      <c r="AW1167" s="166"/>
      <c r="AX1167" s="166"/>
      <c r="AY1167" s="166"/>
      <c r="AZ1167" s="166"/>
      <c r="BA1167" s="166"/>
      <c r="BB1167" s="166"/>
      <c r="BC1167" s="166"/>
      <c r="BD1167" s="166"/>
      <c r="BE1167" s="166"/>
      <c r="BF1167" s="166"/>
      <c r="BG1167" s="166"/>
      <c r="BH1167" s="166"/>
      <c r="BI1167" s="166"/>
      <c r="BJ1167" s="166"/>
      <c r="BK1167" s="166"/>
      <c r="BL1167" s="166"/>
      <c r="BM1167" s="166"/>
    </row>
    <row r="1168" ht="22.5" customHeight="1">
      <c r="A1168" s="51">
        <v>1167.0</v>
      </c>
      <c r="B1168" s="99" t="s">
        <v>237</v>
      </c>
      <c r="C1168" s="172" t="b">
        <v>1</v>
      </c>
      <c r="D1168" s="173"/>
      <c r="E1168" s="174" t="s">
        <v>8227</v>
      </c>
      <c r="F1168" s="184" t="s">
        <v>8228</v>
      </c>
      <c r="G1168" s="176" t="s">
        <v>6144</v>
      </c>
      <c r="H1168" s="99" t="s">
        <v>13642</v>
      </c>
      <c r="I1168" s="177" t="s">
        <v>16529</v>
      </c>
      <c r="J1168" s="178"/>
      <c r="K1168" s="61" t="s">
        <v>5656</v>
      </c>
      <c r="L1168" s="61" t="s">
        <v>5657</v>
      </c>
      <c r="M1168" s="178"/>
      <c r="N1168" s="178"/>
      <c r="O1168" s="179"/>
      <c r="P1168" s="178"/>
      <c r="Q1168" s="178"/>
      <c r="R1168" s="180"/>
      <c r="S1168" s="180"/>
      <c r="T1168" s="181" t="s">
        <v>16430</v>
      </c>
      <c r="U1168" s="182" t="s">
        <v>16423</v>
      </c>
      <c r="V1168" s="180"/>
      <c r="W1168" s="61" t="s">
        <v>5658</v>
      </c>
      <c r="X1168" s="61" t="s">
        <v>5659</v>
      </c>
      <c r="Y1168" s="61" t="s">
        <v>5660</v>
      </c>
      <c r="Z1168" s="166"/>
      <c r="AA1168" s="166"/>
      <c r="AB1168" s="166"/>
      <c r="AC1168" s="166"/>
      <c r="AD1168" s="166"/>
      <c r="AE1168" s="166"/>
      <c r="AF1168" s="166"/>
      <c r="AG1168" s="166"/>
      <c r="AH1168" s="166"/>
      <c r="AI1168" s="166"/>
      <c r="AJ1168" s="166"/>
      <c r="AK1168" s="166"/>
      <c r="AL1168" s="166"/>
      <c r="AM1168" s="166"/>
      <c r="AN1168" s="166"/>
      <c r="AO1168" s="166"/>
      <c r="AP1168" s="166"/>
      <c r="AQ1168" s="166"/>
      <c r="AR1168" s="166"/>
      <c r="AS1168" s="166"/>
      <c r="AT1168" s="166"/>
      <c r="AU1168" s="166"/>
      <c r="AV1168" s="166"/>
      <c r="AW1168" s="166"/>
      <c r="AX1168" s="166"/>
      <c r="AY1168" s="166"/>
      <c r="AZ1168" s="166"/>
      <c r="BA1168" s="166"/>
      <c r="BB1168" s="166"/>
      <c r="BC1168" s="166"/>
      <c r="BD1168" s="166"/>
      <c r="BE1168" s="166"/>
      <c r="BF1168" s="166"/>
      <c r="BG1168" s="166"/>
      <c r="BH1168" s="166"/>
      <c r="BI1168" s="166"/>
      <c r="BJ1168" s="166"/>
      <c r="BK1168" s="166"/>
      <c r="BL1168" s="166"/>
      <c r="BM1168" s="166"/>
    </row>
    <row r="1169" ht="22.5" customHeight="1">
      <c r="A1169" s="51">
        <v>1168.0</v>
      </c>
      <c r="B1169" s="99" t="s">
        <v>237</v>
      </c>
      <c r="C1169" s="172" t="b">
        <v>1</v>
      </c>
      <c r="D1169" s="173"/>
      <c r="E1169" s="174" t="s">
        <v>8227</v>
      </c>
      <c r="F1169" s="184" t="s">
        <v>8228</v>
      </c>
      <c r="G1169" s="176" t="s">
        <v>6144</v>
      </c>
      <c r="H1169" s="99" t="s">
        <v>13649</v>
      </c>
      <c r="I1169" s="177" t="s">
        <v>16530</v>
      </c>
      <c r="J1169" s="178"/>
      <c r="K1169" s="61" t="s">
        <v>5661</v>
      </c>
      <c r="L1169" s="61" t="s">
        <v>5662</v>
      </c>
      <c r="M1169" s="178"/>
      <c r="N1169" s="178"/>
      <c r="O1169" s="179"/>
      <c r="P1169" s="178"/>
      <c r="Q1169" s="178"/>
      <c r="R1169" s="180"/>
      <c r="S1169" s="180"/>
      <c r="T1169" s="181" t="s">
        <v>16422</v>
      </c>
      <c r="U1169" s="182" t="s">
        <v>16423</v>
      </c>
      <c r="V1169" s="180"/>
      <c r="W1169" s="61" t="s">
        <v>5663</v>
      </c>
      <c r="X1169" s="61" t="s">
        <v>5664</v>
      </c>
      <c r="Y1169" s="61" t="s">
        <v>5665</v>
      </c>
      <c r="Z1169" s="166"/>
      <c r="AA1169" s="166"/>
      <c r="AB1169" s="166"/>
      <c r="AC1169" s="166"/>
      <c r="AD1169" s="166"/>
      <c r="AE1169" s="166"/>
      <c r="AF1169" s="166"/>
      <c r="AG1169" s="166"/>
      <c r="AH1169" s="166"/>
      <c r="AI1169" s="166"/>
      <c r="AJ1169" s="166"/>
      <c r="AK1169" s="166"/>
      <c r="AL1169" s="166"/>
      <c r="AM1169" s="166"/>
      <c r="AN1169" s="166"/>
      <c r="AO1169" s="166"/>
      <c r="AP1169" s="166"/>
      <c r="AQ1169" s="166"/>
      <c r="AR1169" s="166"/>
      <c r="AS1169" s="166"/>
      <c r="AT1169" s="166"/>
      <c r="AU1169" s="166"/>
      <c r="AV1169" s="166"/>
      <c r="AW1169" s="166"/>
      <c r="AX1169" s="166"/>
      <c r="AY1169" s="166"/>
      <c r="AZ1169" s="166"/>
      <c r="BA1169" s="166"/>
      <c r="BB1169" s="166"/>
      <c r="BC1169" s="166"/>
      <c r="BD1169" s="166"/>
      <c r="BE1169" s="166"/>
      <c r="BF1169" s="166"/>
      <c r="BG1169" s="166"/>
      <c r="BH1169" s="166"/>
      <c r="BI1169" s="166"/>
      <c r="BJ1169" s="166"/>
      <c r="BK1169" s="166"/>
      <c r="BL1169" s="166"/>
      <c r="BM1169" s="166"/>
    </row>
    <row r="1170" ht="22.5" customHeight="1">
      <c r="A1170" s="51">
        <v>1169.0</v>
      </c>
      <c r="B1170" s="99" t="s">
        <v>237</v>
      </c>
      <c r="C1170" s="172" t="b">
        <v>1</v>
      </c>
      <c r="D1170" s="173"/>
      <c r="E1170" s="174" t="s">
        <v>8227</v>
      </c>
      <c r="F1170" s="184" t="s">
        <v>8228</v>
      </c>
      <c r="G1170" s="176" t="s">
        <v>6144</v>
      </c>
      <c r="H1170" s="99" t="s">
        <v>13656</v>
      </c>
      <c r="I1170" s="177" t="s">
        <v>16531</v>
      </c>
      <c r="J1170" s="178"/>
      <c r="K1170" s="61" t="s">
        <v>5666</v>
      </c>
      <c r="L1170" s="61" t="s">
        <v>5667</v>
      </c>
      <c r="M1170" s="178"/>
      <c r="N1170" s="178"/>
      <c r="O1170" s="179"/>
      <c r="P1170" s="178"/>
      <c r="Q1170" s="178"/>
      <c r="R1170" s="180"/>
      <c r="S1170" s="180"/>
      <c r="T1170" s="181" t="s">
        <v>16422</v>
      </c>
      <c r="U1170" s="182" t="s">
        <v>16423</v>
      </c>
      <c r="V1170" s="180"/>
      <c r="W1170" s="61" t="s">
        <v>5668</v>
      </c>
      <c r="X1170" s="61" t="s">
        <v>5669</v>
      </c>
      <c r="Y1170" s="61" t="s">
        <v>5670</v>
      </c>
      <c r="Z1170" s="166"/>
      <c r="AA1170" s="166"/>
      <c r="AB1170" s="166"/>
      <c r="AC1170" s="166"/>
      <c r="AD1170" s="166"/>
      <c r="AE1170" s="166"/>
      <c r="AF1170" s="166"/>
      <c r="AG1170" s="166"/>
      <c r="AH1170" s="166"/>
      <c r="AI1170" s="166"/>
      <c r="AJ1170" s="166"/>
      <c r="AK1170" s="166"/>
      <c r="AL1170" s="166"/>
      <c r="AM1170" s="166"/>
      <c r="AN1170" s="166"/>
      <c r="AO1170" s="166"/>
      <c r="AP1170" s="166"/>
      <c r="AQ1170" s="166"/>
      <c r="AR1170" s="166"/>
      <c r="AS1170" s="166"/>
      <c r="AT1170" s="166"/>
      <c r="AU1170" s="166"/>
      <c r="AV1170" s="166"/>
      <c r="AW1170" s="166"/>
      <c r="AX1170" s="166"/>
      <c r="AY1170" s="166"/>
      <c r="AZ1170" s="166"/>
      <c r="BA1170" s="166"/>
      <c r="BB1170" s="166"/>
      <c r="BC1170" s="166"/>
      <c r="BD1170" s="166"/>
      <c r="BE1170" s="166"/>
      <c r="BF1170" s="166"/>
      <c r="BG1170" s="166"/>
      <c r="BH1170" s="166"/>
      <c r="BI1170" s="166"/>
      <c r="BJ1170" s="166"/>
      <c r="BK1170" s="166"/>
      <c r="BL1170" s="166"/>
      <c r="BM1170" s="166"/>
    </row>
    <row r="1171" ht="22.5" customHeight="1">
      <c r="A1171" s="51">
        <v>1170.0</v>
      </c>
      <c r="B1171" s="99" t="s">
        <v>237</v>
      </c>
      <c r="C1171" s="172" t="b">
        <v>1</v>
      </c>
      <c r="D1171" s="173"/>
      <c r="E1171" s="174" t="s">
        <v>8227</v>
      </c>
      <c r="F1171" s="184" t="s">
        <v>8228</v>
      </c>
      <c r="G1171" s="176" t="s">
        <v>6144</v>
      </c>
      <c r="H1171" s="99" t="s">
        <v>13662</v>
      </c>
      <c r="I1171" s="177" t="s">
        <v>16532</v>
      </c>
      <c r="J1171" s="178"/>
      <c r="K1171" s="61" t="s">
        <v>5673</v>
      </c>
      <c r="L1171" s="61" t="s">
        <v>5674</v>
      </c>
      <c r="M1171" s="178"/>
      <c r="N1171" s="178"/>
      <c r="O1171" s="179"/>
      <c r="P1171" s="178"/>
      <c r="Q1171" s="178"/>
      <c r="R1171" s="180"/>
      <c r="S1171" s="180"/>
      <c r="T1171" s="181" t="s">
        <v>16422</v>
      </c>
      <c r="U1171" s="182" t="s">
        <v>16423</v>
      </c>
      <c r="V1171" s="180"/>
      <c r="W1171" s="61" t="s">
        <v>5676</v>
      </c>
      <c r="X1171" s="61" t="s">
        <v>5677</v>
      </c>
      <c r="Y1171" s="153"/>
      <c r="Z1171" s="166"/>
      <c r="AA1171" s="166"/>
      <c r="AB1171" s="166"/>
      <c r="AC1171" s="166"/>
      <c r="AD1171" s="166"/>
      <c r="AE1171" s="166"/>
      <c r="AF1171" s="166"/>
      <c r="AG1171" s="166"/>
      <c r="AH1171" s="166"/>
      <c r="AI1171" s="166"/>
      <c r="AJ1171" s="166"/>
      <c r="AK1171" s="166"/>
      <c r="AL1171" s="166"/>
      <c r="AM1171" s="166"/>
      <c r="AN1171" s="166"/>
      <c r="AO1171" s="166"/>
      <c r="AP1171" s="166"/>
      <c r="AQ1171" s="166"/>
      <c r="AR1171" s="166"/>
      <c r="AS1171" s="166"/>
      <c r="AT1171" s="166"/>
      <c r="AU1171" s="166"/>
      <c r="AV1171" s="166"/>
      <c r="AW1171" s="166"/>
      <c r="AX1171" s="166"/>
      <c r="AY1171" s="166"/>
      <c r="AZ1171" s="166"/>
      <c r="BA1171" s="166"/>
      <c r="BB1171" s="166"/>
      <c r="BC1171" s="166"/>
      <c r="BD1171" s="166"/>
      <c r="BE1171" s="166"/>
      <c r="BF1171" s="166"/>
      <c r="BG1171" s="166"/>
      <c r="BH1171" s="166"/>
      <c r="BI1171" s="166"/>
      <c r="BJ1171" s="166"/>
      <c r="BK1171" s="166"/>
      <c r="BL1171" s="166"/>
      <c r="BM1171" s="166"/>
    </row>
    <row r="1172" ht="22.5" customHeight="1">
      <c r="A1172" s="51">
        <v>1171.0</v>
      </c>
      <c r="B1172" s="99" t="s">
        <v>237</v>
      </c>
      <c r="C1172" s="172" t="b">
        <v>1</v>
      </c>
      <c r="D1172" s="173"/>
      <c r="E1172" s="174" t="s">
        <v>8227</v>
      </c>
      <c r="F1172" s="184" t="s">
        <v>8228</v>
      </c>
      <c r="G1172" s="176" t="s">
        <v>556</v>
      </c>
      <c r="H1172" s="99" t="s">
        <v>13668</v>
      </c>
      <c r="I1172" s="177" t="s">
        <v>16533</v>
      </c>
      <c r="J1172" s="178"/>
      <c r="K1172" s="61" t="s">
        <v>5679</v>
      </c>
      <c r="L1172" s="61" t="s">
        <v>5680</v>
      </c>
      <c r="M1172" s="178"/>
      <c r="N1172" s="178"/>
      <c r="O1172" s="179"/>
      <c r="P1172" s="178"/>
      <c r="Q1172" s="178"/>
      <c r="R1172" s="180"/>
      <c r="S1172" s="180"/>
      <c r="T1172" s="181" t="s">
        <v>16430</v>
      </c>
      <c r="U1172" s="182" t="s">
        <v>16423</v>
      </c>
      <c r="V1172" s="180"/>
      <c r="W1172" s="61" t="s">
        <v>5681</v>
      </c>
      <c r="X1172" s="61" t="s">
        <v>5682</v>
      </c>
      <c r="Y1172" s="61" t="s">
        <v>5683</v>
      </c>
      <c r="Z1172" s="166"/>
      <c r="AA1172" s="166"/>
      <c r="AB1172" s="166"/>
      <c r="AC1172" s="166"/>
      <c r="AD1172" s="166"/>
      <c r="AE1172" s="166"/>
      <c r="AF1172" s="166"/>
      <c r="AG1172" s="166"/>
      <c r="AH1172" s="166"/>
      <c r="AI1172" s="166"/>
      <c r="AJ1172" s="166"/>
      <c r="AK1172" s="166"/>
      <c r="AL1172" s="166"/>
      <c r="AM1172" s="166"/>
      <c r="AN1172" s="166"/>
      <c r="AO1172" s="166"/>
      <c r="AP1172" s="166"/>
      <c r="AQ1172" s="166"/>
      <c r="AR1172" s="166"/>
      <c r="AS1172" s="166"/>
      <c r="AT1172" s="166"/>
      <c r="AU1172" s="166"/>
      <c r="AV1172" s="166"/>
      <c r="AW1172" s="166"/>
      <c r="AX1172" s="166"/>
      <c r="AY1172" s="166"/>
      <c r="AZ1172" s="166"/>
      <c r="BA1172" s="166"/>
      <c r="BB1172" s="166"/>
      <c r="BC1172" s="166"/>
      <c r="BD1172" s="166"/>
      <c r="BE1172" s="166"/>
      <c r="BF1172" s="166"/>
      <c r="BG1172" s="166"/>
      <c r="BH1172" s="166"/>
      <c r="BI1172" s="166"/>
      <c r="BJ1172" s="166"/>
      <c r="BK1172" s="166"/>
      <c r="BL1172" s="166"/>
      <c r="BM1172" s="166"/>
    </row>
    <row r="1173" ht="22.5" customHeight="1">
      <c r="A1173" s="51">
        <v>1172.0</v>
      </c>
      <c r="B1173" s="99" t="s">
        <v>237</v>
      </c>
      <c r="C1173" s="172" t="b">
        <v>1</v>
      </c>
      <c r="D1173" s="173"/>
      <c r="E1173" s="174" t="s">
        <v>8227</v>
      </c>
      <c r="F1173" s="184" t="s">
        <v>8228</v>
      </c>
      <c r="G1173" s="176" t="s">
        <v>1399</v>
      </c>
      <c r="H1173" s="99" t="s">
        <v>13675</v>
      </c>
      <c r="I1173" s="177" t="s">
        <v>16534</v>
      </c>
      <c r="J1173" s="178"/>
      <c r="K1173" s="61" t="s">
        <v>5684</v>
      </c>
      <c r="L1173" s="61" t="s">
        <v>5686</v>
      </c>
      <c r="M1173" s="178"/>
      <c r="N1173" s="178"/>
      <c r="O1173" s="179"/>
      <c r="P1173" s="178"/>
      <c r="Q1173" s="178"/>
      <c r="R1173" s="180"/>
      <c r="S1173" s="180"/>
      <c r="T1173" s="181" t="s">
        <v>16430</v>
      </c>
      <c r="U1173" s="182" t="s">
        <v>16423</v>
      </c>
      <c r="V1173" s="180"/>
      <c r="W1173" s="61" t="s">
        <v>5687</v>
      </c>
      <c r="X1173" s="61" t="s">
        <v>5688</v>
      </c>
      <c r="Y1173" s="61" t="s">
        <v>5690</v>
      </c>
      <c r="Z1173" s="166"/>
      <c r="AA1173" s="166"/>
      <c r="AB1173" s="166"/>
      <c r="AC1173" s="166"/>
      <c r="AD1173" s="166"/>
      <c r="AE1173" s="166"/>
      <c r="AF1173" s="166"/>
      <c r="AG1173" s="166"/>
      <c r="AH1173" s="166"/>
      <c r="AI1173" s="166"/>
      <c r="AJ1173" s="166"/>
      <c r="AK1173" s="166"/>
      <c r="AL1173" s="166"/>
      <c r="AM1173" s="166"/>
      <c r="AN1173" s="166"/>
      <c r="AO1173" s="166"/>
      <c r="AP1173" s="166"/>
      <c r="AQ1173" s="166"/>
      <c r="AR1173" s="166"/>
      <c r="AS1173" s="166"/>
      <c r="AT1173" s="166"/>
      <c r="AU1173" s="166"/>
      <c r="AV1173" s="166"/>
      <c r="AW1173" s="166"/>
      <c r="AX1173" s="166"/>
      <c r="AY1173" s="166"/>
      <c r="AZ1173" s="166"/>
      <c r="BA1173" s="166"/>
      <c r="BB1173" s="166"/>
      <c r="BC1173" s="166"/>
      <c r="BD1173" s="166"/>
      <c r="BE1173" s="166"/>
      <c r="BF1173" s="166"/>
      <c r="BG1173" s="166"/>
      <c r="BH1173" s="166"/>
      <c r="BI1173" s="166"/>
      <c r="BJ1173" s="166"/>
      <c r="BK1173" s="166"/>
      <c r="BL1173" s="166"/>
      <c r="BM1173" s="166"/>
    </row>
    <row r="1174" ht="22.5" customHeight="1">
      <c r="A1174" s="51">
        <v>1173.0</v>
      </c>
      <c r="B1174" s="99" t="s">
        <v>237</v>
      </c>
      <c r="C1174" s="172" t="b">
        <v>1</v>
      </c>
      <c r="D1174" s="173"/>
      <c r="E1174" s="174" t="s">
        <v>8227</v>
      </c>
      <c r="F1174" s="184" t="s">
        <v>8228</v>
      </c>
      <c r="G1174" s="176" t="s">
        <v>1399</v>
      </c>
      <c r="H1174" s="99" t="s">
        <v>13682</v>
      </c>
      <c r="I1174" s="177" t="s">
        <v>16535</v>
      </c>
      <c r="J1174" s="178"/>
      <c r="K1174" s="61" t="s">
        <v>5692</v>
      </c>
      <c r="L1174" s="61" t="s">
        <v>5693</v>
      </c>
      <c r="M1174" s="178"/>
      <c r="N1174" s="178"/>
      <c r="O1174" s="179"/>
      <c r="P1174" s="178"/>
      <c r="Q1174" s="178"/>
      <c r="R1174" s="180"/>
      <c r="S1174" s="180"/>
      <c r="T1174" s="181" t="s">
        <v>16422</v>
      </c>
      <c r="U1174" s="182" t="s">
        <v>16423</v>
      </c>
      <c r="V1174" s="180"/>
      <c r="W1174" s="61" t="s">
        <v>5694</v>
      </c>
      <c r="X1174" s="61" t="s">
        <v>5695</v>
      </c>
      <c r="Y1174" s="61" t="s">
        <v>5696</v>
      </c>
      <c r="Z1174" s="166"/>
      <c r="AA1174" s="166"/>
      <c r="AB1174" s="166"/>
      <c r="AC1174" s="166"/>
      <c r="AD1174" s="166"/>
      <c r="AE1174" s="166"/>
      <c r="AF1174" s="166"/>
      <c r="AG1174" s="166"/>
      <c r="AH1174" s="166"/>
      <c r="AI1174" s="166"/>
      <c r="AJ1174" s="166"/>
      <c r="AK1174" s="166"/>
      <c r="AL1174" s="166"/>
      <c r="AM1174" s="166"/>
      <c r="AN1174" s="166"/>
      <c r="AO1174" s="166"/>
      <c r="AP1174" s="166"/>
      <c r="AQ1174" s="166"/>
      <c r="AR1174" s="166"/>
      <c r="AS1174" s="166"/>
      <c r="AT1174" s="166"/>
      <c r="AU1174" s="166"/>
      <c r="AV1174" s="166"/>
      <c r="AW1174" s="166"/>
      <c r="AX1174" s="166"/>
      <c r="AY1174" s="166"/>
      <c r="AZ1174" s="166"/>
      <c r="BA1174" s="166"/>
      <c r="BB1174" s="166"/>
      <c r="BC1174" s="166"/>
      <c r="BD1174" s="166"/>
      <c r="BE1174" s="166"/>
      <c r="BF1174" s="166"/>
      <c r="BG1174" s="166"/>
      <c r="BH1174" s="166"/>
      <c r="BI1174" s="166"/>
      <c r="BJ1174" s="166"/>
      <c r="BK1174" s="166"/>
      <c r="BL1174" s="166"/>
      <c r="BM1174" s="166"/>
    </row>
    <row r="1175" ht="22.5" customHeight="1">
      <c r="A1175" s="51">
        <v>1174.0</v>
      </c>
      <c r="B1175" s="99" t="s">
        <v>237</v>
      </c>
      <c r="C1175" s="172" t="b">
        <v>1</v>
      </c>
      <c r="D1175" s="173"/>
      <c r="E1175" s="174" t="s">
        <v>8227</v>
      </c>
      <c r="F1175" s="184" t="s">
        <v>8228</v>
      </c>
      <c r="G1175" s="176" t="s">
        <v>1446</v>
      </c>
      <c r="H1175" s="99" t="s">
        <v>13689</v>
      </c>
      <c r="I1175" s="177" t="s">
        <v>16536</v>
      </c>
      <c r="J1175" s="178"/>
      <c r="K1175" s="61" t="s">
        <v>5697</v>
      </c>
      <c r="L1175" s="61" t="s">
        <v>5698</v>
      </c>
      <c r="M1175" s="178"/>
      <c r="N1175" s="178"/>
      <c r="O1175" s="179"/>
      <c r="P1175" s="178"/>
      <c r="Q1175" s="178"/>
      <c r="R1175" s="180"/>
      <c r="S1175" s="180"/>
      <c r="T1175" s="181" t="s">
        <v>16426</v>
      </c>
      <c r="U1175" s="182" t="s">
        <v>16423</v>
      </c>
      <c r="V1175" s="180"/>
      <c r="W1175" s="61" t="s">
        <v>5699</v>
      </c>
      <c r="X1175" s="61" t="s">
        <v>5700</v>
      </c>
      <c r="Y1175" s="61" t="s">
        <v>5701</v>
      </c>
      <c r="Z1175" s="166"/>
      <c r="AA1175" s="166"/>
      <c r="AB1175" s="166"/>
      <c r="AC1175" s="166"/>
      <c r="AD1175" s="166"/>
      <c r="AE1175" s="166"/>
      <c r="AF1175" s="166"/>
      <c r="AG1175" s="166"/>
      <c r="AH1175" s="166"/>
      <c r="AI1175" s="166"/>
      <c r="AJ1175" s="166"/>
      <c r="AK1175" s="166"/>
      <c r="AL1175" s="166"/>
      <c r="AM1175" s="166"/>
      <c r="AN1175" s="166"/>
      <c r="AO1175" s="166"/>
      <c r="AP1175" s="166"/>
      <c r="AQ1175" s="166"/>
      <c r="AR1175" s="166"/>
      <c r="AS1175" s="166"/>
      <c r="AT1175" s="166"/>
      <c r="AU1175" s="166"/>
      <c r="AV1175" s="166"/>
      <c r="AW1175" s="166"/>
      <c r="AX1175" s="166"/>
      <c r="AY1175" s="166"/>
      <c r="AZ1175" s="166"/>
      <c r="BA1175" s="166"/>
      <c r="BB1175" s="166"/>
      <c r="BC1175" s="166"/>
      <c r="BD1175" s="166"/>
      <c r="BE1175" s="166"/>
      <c r="BF1175" s="166"/>
      <c r="BG1175" s="166"/>
      <c r="BH1175" s="166"/>
      <c r="BI1175" s="166"/>
      <c r="BJ1175" s="166"/>
      <c r="BK1175" s="166"/>
      <c r="BL1175" s="166"/>
      <c r="BM1175" s="166"/>
    </row>
    <row r="1176" ht="22.5" customHeight="1">
      <c r="A1176" s="51">
        <v>1175.0</v>
      </c>
      <c r="B1176" s="99" t="s">
        <v>237</v>
      </c>
      <c r="C1176" s="172" t="b">
        <v>1</v>
      </c>
      <c r="D1176" s="173"/>
      <c r="E1176" s="174" t="s">
        <v>8227</v>
      </c>
      <c r="F1176" s="184" t="s">
        <v>8228</v>
      </c>
      <c r="G1176" s="176" t="s">
        <v>1446</v>
      </c>
      <c r="H1176" s="99" t="s">
        <v>13696</v>
      </c>
      <c r="I1176" s="177" t="s">
        <v>16537</v>
      </c>
      <c r="J1176" s="178"/>
      <c r="K1176" s="61" t="s">
        <v>5702</v>
      </c>
      <c r="L1176" s="61" t="s">
        <v>5703</v>
      </c>
      <c r="M1176" s="178"/>
      <c r="N1176" s="178"/>
      <c r="O1176" s="179"/>
      <c r="P1176" s="178"/>
      <c r="Q1176" s="178"/>
      <c r="R1176" s="180"/>
      <c r="S1176" s="180"/>
      <c r="T1176" s="181" t="s">
        <v>16426</v>
      </c>
      <c r="U1176" s="182" t="s">
        <v>16423</v>
      </c>
      <c r="V1176" s="180"/>
      <c r="W1176" s="61" t="s">
        <v>5704</v>
      </c>
      <c r="X1176" s="61" t="s">
        <v>5705</v>
      </c>
      <c r="Y1176" s="61" t="s">
        <v>5706</v>
      </c>
      <c r="Z1176" s="166"/>
      <c r="AA1176" s="166"/>
      <c r="AB1176" s="166"/>
      <c r="AC1176" s="166"/>
      <c r="AD1176" s="166"/>
      <c r="AE1176" s="166"/>
      <c r="AF1176" s="166"/>
      <c r="AG1176" s="166"/>
      <c r="AH1176" s="166"/>
      <c r="AI1176" s="166"/>
      <c r="AJ1176" s="166"/>
      <c r="AK1176" s="166"/>
      <c r="AL1176" s="166"/>
      <c r="AM1176" s="166"/>
      <c r="AN1176" s="166"/>
      <c r="AO1176" s="166"/>
      <c r="AP1176" s="166"/>
      <c r="AQ1176" s="166"/>
      <c r="AR1176" s="166"/>
      <c r="AS1176" s="166"/>
      <c r="AT1176" s="166"/>
      <c r="AU1176" s="166"/>
      <c r="AV1176" s="166"/>
      <c r="AW1176" s="166"/>
      <c r="AX1176" s="166"/>
      <c r="AY1176" s="166"/>
      <c r="AZ1176" s="166"/>
      <c r="BA1176" s="166"/>
      <c r="BB1176" s="166"/>
      <c r="BC1176" s="166"/>
      <c r="BD1176" s="166"/>
      <c r="BE1176" s="166"/>
      <c r="BF1176" s="166"/>
      <c r="BG1176" s="166"/>
      <c r="BH1176" s="166"/>
      <c r="BI1176" s="166"/>
      <c r="BJ1176" s="166"/>
      <c r="BK1176" s="166"/>
      <c r="BL1176" s="166"/>
      <c r="BM1176" s="166"/>
    </row>
    <row r="1177" ht="22.5" customHeight="1">
      <c r="A1177" s="51">
        <v>1176.0</v>
      </c>
      <c r="B1177" s="99" t="s">
        <v>237</v>
      </c>
      <c r="C1177" s="172" t="b">
        <v>1</v>
      </c>
      <c r="D1177" s="173"/>
      <c r="E1177" s="174" t="s">
        <v>8227</v>
      </c>
      <c r="F1177" s="184" t="s">
        <v>8228</v>
      </c>
      <c r="G1177" s="176" t="s">
        <v>1446</v>
      </c>
      <c r="H1177" s="99" t="s">
        <v>13703</v>
      </c>
      <c r="I1177" s="177" t="s">
        <v>16538</v>
      </c>
      <c r="J1177" s="178"/>
      <c r="K1177" s="61" t="s">
        <v>5707</v>
      </c>
      <c r="L1177" s="61" t="s">
        <v>5708</v>
      </c>
      <c r="M1177" s="178"/>
      <c r="N1177" s="178"/>
      <c r="O1177" s="179"/>
      <c r="P1177" s="178"/>
      <c r="Q1177" s="178"/>
      <c r="R1177" s="180"/>
      <c r="S1177" s="180"/>
      <c r="T1177" s="181" t="s">
        <v>16430</v>
      </c>
      <c r="U1177" s="182" t="s">
        <v>16423</v>
      </c>
      <c r="V1177" s="180"/>
      <c r="W1177" s="61" t="s">
        <v>5709</v>
      </c>
      <c r="X1177" s="61" t="s">
        <v>5710</v>
      </c>
      <c r="Y1177" s="61" t="s">
        <v>5711</v>
      </c>
      <c r="Z1177" s="166"/>
      <c r="AA1177" s="166"/>
      <c r="AB1177" s="166"/>
      <c r="AC1177" s="166"/>
      <c r="AD1177" s="166"/>
      <c r="AE1177" s="166"/>
      <c r="AF1177" s="166"/>
      <c r="AG1177" s="166"/>
      <c r="AH1177" s="166"/>
      <c r="AI1177" s="166"/>
      <c r="AJ1177" s="166"/>
      <c r="AK1177" s="166"/>
      <c r="AL1177" s="166"/>
      <c r="AM1177" s="166"/>
      <c r="AN1177" s="166"/>
      <c r="AO1177" s="166"/>
      <c r="AP1177" s="166"/>
      <c r="AQ1177" s="166"/>
      <c r="AR1177" s="166"/>
      <c r="AS1177" s="166"/>
      <c r="AT1177" s="166"/>
      <c r="AU1177" s="166"/>
      <c r="AV1177" s="166"/>
      <c r="AW1177" s="166"/>
      <c r="AX1177" s="166"/>
      <c r="AY1177" s="166"/>
      <c r="AZ1177" s="166"/>
      <c r="BA1177" s="166"/>
      <c r="BB1177" s="166"/>
      <c r="BC1177" s="166"/>
      <c r="BD1177" s="166"/>
      <c r="BE1177" s="166"/>
      <c r="BF1177" s="166"/>
      <c r="BG1177" s="166"/>
      <c r="BH1177" s="166"/>
      <c r="BI1177" s="166"/>
      <c r="BJ1177" s="166"/>
      <c r="BK1177" s="166"/>
      <c r="BL1177" s="166"/>
      <c r="BM1177" s="166"/>
    </row>
    <row r="1178" ht="22.5" customHeight="1">
      <c r="A1178" s="51">
        <v>1177.0</v>
      </c>
      <c r="B1178" s="99" t="s">
        <v>237</v>
      </c>
      <c r="C1178" s="172" t="b">
        <v>1</v>
      </c>
      <c r="D1178" s="173"/>
      <c r="E1178" s="174" t="s">
        <v>8227</v>
      </c>
      <c r="F1178" s="184" t="s">
        <v>8228</v>
      </c>
      <c r="G1178" s="176" t="s">
        <v>1446</v>
      </c>
      <c r="H1178" s="99" t="s">
        <v>13710</v>
      </c>
      <c r="I1178" s="177" t="s">
        <v>16539</v>
      </c>
      <c r="J1178" s="178"/>
      <c r="K1178" s="61" t="s">
        <v>5712</v>
      </c>
      <c r="L1178" s="61" t="s">
        <v>5713</v>
      </c>
      <c r="M1178" s="178"/>
      <c r="N1178" s="178"/>
      <c r="O1178" s="179"/>
      <c r="P1178" s="178"/>
      <c r="Q1178" s="178"/>
      <c r="R1178" s="180"/>
      <c r="S1178" s="180"/>
      <c r="T1178" s="181" t="s">
        <v>16430</v>
      </c>
      <c r="U1178" s="182" t="s">
        <v>16423</v>
      </c>
      <c r="V1178" s="180"/>
      <c r="W1178" s="61" t="s">
        <v>5714</v>
      </c>
      <c r="X1178" s="61" t="s">
        <v>5715</v>
      </c>
      <c r="Y1178" s="61" t="s">
        <v>5716</v>
      </c>
      <c r="Z1178" s="166"/>
      <c r="AA1178" s="166"/>
      <c r="AB1178" s="166"/>
      <c r="AC1178" s="166"/>
      <c r="AD1178" s="166"/>
      <c r="AE1178" s="166"/>
      <c r="AF1178" s="166"/>
      <c r="AG1178" s="166"/>
      <c r="AH1178" s="166"/>
      <c r="AI1178" s="166"/>
      <c r="AJ1178" s="166"/>
      <c r="AK1178" s="166"/>
      <c r="AL1178" s="166"/>
      <c r="AM1178" s="166"/>
      <c r="AN1178" s="166"/>
      <c r="AO1178" s="166"/>
      <c r="AP1178" s="166"/>
      <c r="AQ1178" s="166"/>
      <c r="AR1178" s="166"/>
      <c r="AS1178" s="166"/>
      <c r="AT1178" s="166"/>
      <c r="AU1178" s="166"/>
      <c r="AV1178" s="166"/>
      <c r="AW1178" s="166"/>
      <c r="AX1178" s="166"/>
      <c r="AY1178" s="166"/>
      <c r="AZ1178" s="166"/>
      <c r="BA1178" s="166"/>
      <c r="BB1178" s="166"/>
      <c r="BC1178" s="166"/>
      <c r="BD1178" s="166"/>
      <c r="BE1178" s="166"/>
      <c r="BF1178" s="166"/>
      <c r="BG1178" s="166"/>
      <c r="BH1178" s="166"/>
      <c r="BI1178" s="166"/>
      <c r="BJ1178" s="166"/>
      <c r="BK1178" s="166"/>
      <c r="BL1178" s="166"/>
      <c r="BM1178" s="166"/>
    </row>
    <row r="1179" ht="22.5" customHeight="1">
      <c r="A1179" s="51">
        <v>1178.0</v>
      </c>
      <c r="B1179" s="99" t="s">
        <v>237</v>
      </c>
      <c r="C1179" s="172" t="b">
        <v>1</v>
      </c>
      <c r="D1179" s="173"/>
      <c r="E1179" s="174" t="s">
        <v>8227</v>
      </c>
      <c r="F1179" s="184" t="s">
        <v>8228</v>
      </c>
      <c r="G1179" s="176" t="s">
        <v>1446</v>
      </c>
      <c r="H1179" s="99" t="s">
        <v>13717</v>
      </c>
      <c r="I1179" s="177" t="s">
        <v>16540</v>
      </c>
      <c r="J1179" s="178"/>
      <c r="K1179" s="61" t="s">
        <v>5717</v>
      </c>
      <c r="L1179" s="61" t="s">
        <v>5718</v>
      </c>
      <c r="M1179" s="178"/>
      <c r="N1179" s="178"/>
      <c r="O1179" s="179"/>
      <c r="P1179" s="178"/>
      <c r="Q1179" s="178"/>
      <c r="R1179" s="180"/>
      <c r="S1179" s="180"/>
      <c r="T1179" s="181" t="s">
        <v>16430</v>
      </c>
      <c r="U1179" s="182" t="s">
        <v>16423</v>
      </c>
      <c r="V1179" s="180"/>
      <c r="W1179" s="61" t="s">
        <v>5719</v>
      </c>
      <c r="X1179" s="61" t="s">
        <v>5720</v>
      </c>
      <c r="Y1179" s="145"/>
      <c r="Z1179" s="166"/>
      <c r="AA1179" s="166"/>
      <c r="AB1179" s="166"/>
      <c r="AC1179" s="166"/>
      <c r="AD1179" s="166"/>
      <c r="AE1179" s="166"/>
      <c r="AF1179" s="166"/>
      <c r="AG1179" s="166"/>
      <c r="AH1179" s="166"/>
      <c r="AI1179" s="166"/>
      <c r="AJ1179" s="166"/>
      <c r="AK1179" s="166"/>
      <c r="AL1179" s="166"/>
      <c r="AM1179" s="166"/>
      <c r="AN1179" s="166"/>
      <c r="AO1179" s="166"/>
      <c r="AP1179" s="166"/>
      <c r="AQ1179" s="166"/>
      <c r="AR1179" s="166"/>
      <c r="AS1179" s="166"/>
      <c r="AT1179" s="166"/>
      <c r="AU1179" s="166"/>
      <c r="AV1179" s="166"/>
      <c r="AW1179" s="166"/>
      <c r="AX1179" s="166"/>
      <c r="AY1179" s="166"/>
      <c r="AZ1179" s="166"/>
      <c r="BA1179" s="166"/>
      <c r="BB1179" s="166"/>
      <c r="BC1179" s="166"/>
      <c r="BD1179" s="166"/>
      <c r="BE1179" s="166"/>
      <c r="BF1179" s="166"/>
      <c r="BG1179" s="166"/>
      <c r="BH1179" s="166"/>
      <c r="BI1179" s="166"/>
      <c r="BJ1179" s="166"/>
      <c r="BK1179" s="166"/>
      <c r="BL1179" s="166"/>
      <c r="BM1179" s="166"/>
    </row>
    <row r="1180" ht="22.5" customHeight="1">
      <c r="A1180" s="51">
        <v>1179.0</v>
      </c>
      <c r="B1180" s="99" t="s">
        <v>237</v>
      </c>
      <c r="C1180" s="172" t="b">
        <v>1</v>
      </c>
      <c r="D1180" s="173"/>
      <c r="E1180" s="174" t="s">
        <v>8227</v>
      </c>
      <c r="F1180" s="184" t="s">
        <v>8228</v>
      </c>
      <c r="G1180" s="176" t="s">
        <v>1446</v>
      </c>
      <c r="H1180" s="99" t="s">
        <v>13723</v>
      </c>
      <c r="I1180" s="177" t="s">
        <v>16541</v>
      </c>
      <c r="J1180" s="178"/>
      <c r="K1180" s="61" t="s">
        <v>5721</v>
      </c>
      <c r="L1180" s="61" t="s">
        <v>5722</v>
      </c>
      <c r="M1180" s="178"/>
      <c r="N1180" s="178"/>
      <c r="O1180" s="179"/>
      <c r="P1180" s="178"/>
      <c r="Q1180" s="178"/>
      <c r="R1180" s="180"/>
      <c r="S1180" s="180"/>
      <c r="T1180" s="181" t="s">
        <v>16422</v>
      </c>
      <c r="U1180" s="182" t="s">
        <v>16423</v>
      </c>
      <c r="V1180" s="180"/>
      <c r="W1180" s="61" t="s">
        <v>5723</v>
      </c>
      <c r="X1180" s="61" t="s">
        <v>5724</v>
      </c>
      <c r="Y1180" s="61" t="s">
        <v>5725</v>
      </c>
      <c r="Z1180" s="166"/>
      <c r="AA1180" s="166"/>
      <c r="AB1180" s="166"/>
      <c r="AC1180" s="166"/>
      <c r="AD1180" s="166"/>
      <c r="AE1180" s="166"/>
      <c r="AF1180" s="166"/>
      <c r="AG1180" s="166"/>
      <c r="AH1180" s="166"/>
      <c r="AI1180" s="166"/>
      <c r="AJ1180" s="166"/>
      <c r="AK1180" s="166"/>
      <c r="AL1180" s="166"/>
      <c r="AM1180" s="166"/>
      <c r="AN1180" s="166"/>
      <c r="AO1180" s="166"/>
      <c r="AP1180" s="166"/>
      <c r="AQ1180" s="166"/>
      <c r="AR1180" s="166"/>
      <c r="AS1180" s="166"/>
      <c r="AT1180" s="166"/>
      <c r="AU1180" s="166"/>
      <c r="AV1180" s="166"/>
      <c r="AW1180" s="166"/>
      <c r="AX1180" s="166"/>
      <c r="AY1180" s="166"/>
      <c r="AZ1180" s="166"/>
      <c r="BA1180" s="166"/>
      <c r="BB1180" s="166"/>
      <c r="BC1180" s="166"/>
      <c r="BD1180" s="166"/>
      <c r="BE1180" s="166"/>
      <c r="BF1180" s="166"/>
      <c r="BG1180" s="166"/>
      <c r="BH1180" s="166"/>
      <c r="BI1180" s="166"/>
      <c r="BJ1180" s="166"/>
      <c r="BK1180" s="166"/>
      <c r="BL1180" s="166"/>
      <c r="BM1180" s="166"/>
    </row>
    <row r="1181" ht="22.5" customHeight="1">
      <c r="A1181" s="51">
        <v>1180.0</v>
      </c>
      <c r="B1181" s="99" t="s">
        <v>237</v>
      </c>
      <c r="C1181" s="172" t="b">
        <v>1</v>
      </c>
      <c r="D1181" s="173"/>
      <c r="E1181" s="174" t="s">
        <v>8227</v>
      </c>
      <c r="F1181" s="184" t="s">
        <v>8228</v>
      </c>
      <c r="G1181" s="176" t="s">
        <v>1446</v>
      </c>
      <c r="H1181" s="99" t="s">
        <v>13730</v>
      </c>
      <c r="I1181" s="177" t="s">
        <v>16542</v>
      </c>
      <c r="J1181" s="178"/>
      <c r="K1181" s="61" t="s">
        <v>5726</v>
      </c>
      <c r="L1181" s="61" t="s">
        <v>5727</v>
      </c>
      <c r="M1181" s="178"/>
      <c r="N1181" s="178"/>
      <c r="O1181" s="179"/>
      <c r="P1181" s="178"/>
      <c r="Q1181" s="178"/>
      <c r="R1181" s="180"/>
      <c r="S1181" s="180"/>
      <c r="T1181" s="181" t="s">
        <v>16422</v>
      </c>
      <c r="U1181" s="182" t="s">
        <v>16423</v>
      </c>
      <c r="V1181" s="180"/>
      <c r="W1181" s="61" t="s">
        <v>5728</v>
      </c>
      <c r="X1181" s="61" t="s">
        <v>5729</v>
      </c>
      <c r="Y1181" s="61" t="s">
        <v>5730</v>
      </c>
      <c r="Z1181" s="166"/>
      <c r="AA1181" s="166"/>
      <c r="AB1181" s="166"/>
      <c r="AC1181" s="166"/>
      <c r="AD1181" s="166"/>
      <c r="AE1181" s="166"/>
      <c r="AF1181" s="166"/>
      <c r="AG1181" s="166"/>
      <c r="AH1181" s="166"/>
      <c r="AI1181" s="166"/>
      <c r="AJ1181" s="166"/>
      <c r="AK1181" s="166"/>
      <c r="AL1181" s="166"/>
      <c r="AM1181" s="166"/>
      <c r="AN1181" s="166"/>
      <c r="AO1181" s="166"/>
      <c r="AP1181" s="166"/>
      <c r="AQ1181" s="166"/>
      <c r="AR1181" s="166"/>
      <c r="AS1181" s="166"/>
      <c r="AT1181" s="166"/>
      <c r="AU1181" s="166"/>
      <c r="AV1181" s="166"/>
      <c r="AW1181" s="166"/>
      <c r="AX1181" s="166"/>
      <c r="AY1181" s="166"/>
      <c r="AZ1181" s="166"/>
      <c r="BA1181" s="166"/>
      <c r="BB1181" s="166"/>
      <c r="BC1181" s="166"/>
      <c r="BD1181" s="166"/>
      <c r="BE1181" s="166"/>
      <c r="BF1181" s="166"/>
      <c r="BG1181" s="166"/>
      <c r="BH1181" s="166"/>
      <c r="BI1181" s="166"/>
      <c r="BJ1181" s="166"/>
      <c r="BK1181" s="166"/>
      <c r="BL1181" s="166"/>
      <c r="BM1181" s="166"/>
    </row>
    <row r="1182" ht="22.5" customHeight="1">
      <c r="A1182" s="51">
        <v>1181.0</v>
      </c>
      <c r="B1182" s="99" t="s">
        <v>237</v>
      </c>
      <c r="C1182" s="172" t="b">
        <v>1</v>
      </c>
      <c r="D1182" s="173"/>
      <c r="E1182" s="174" t="s">
        <v>8227</v>
      </c>
      <c r="F1182" s="184" t="s">
        <v>8228</v>
      </c>
      <c r="G1182" s="176" t="s">
        <v>1446</v>
      </c>
      <c r="H1182" s="99" t="s">
        <v>13737</v>
      </c>
      <c r="I1182" s="177" t="s">
        <v>16543</v>
      </c>
      <c r="J1182" s="178"/>
      <c r="K1182" s="61" t="s">
        <v>5731</v>
      </c>
      <c r="L1182" s="61" t="s">
        <v>5732</v>
      </c>
      <c r="M1182" s="178"/>
      <c r="N1182" s="178"/>
      <c r="O1182" s="179"/>
      <c r="P1182" s="178"/>
      <c r="Q1182" s="178"/>
      <c r="R1182" s="180"/>
      <c r="S1182" s="180"/>
      <c r="T1182" s="181" t="s">
        <v>16422</v>
      </c>
      <c r="U1182" s="182" t="s">
        <v>16423</v>
      </c>
      <c r="V1182" s="180"/>
      <c r="W1182" s="61" t="s">
        <v>5733</v>
      </c>
      <c r="X1182" s="61" t="s">
        <v>5734</v>
      </c>
      <c r="Y1182" s="61" t="s">
        <v>5735</v>
      </c>
      <c r="Z1182" s="166"/>
      <c r="AA1182" s="166"/>
      <c r="AB1182" s="166"/>
      <c r="AC1182" s="166"/>
      <c r="AD1182" s="166"/>
      <c r="AE1182" s="166"/>
      <c r="AF1182" s="166"/>
      <c r="AG1182" s="166"/>
      <c r="AH1182" s="166"/>
      <c r="AI1182" s="166"/>
      <c r="AJ1182" s="166"/>
      <c r="AK1182" s="166"/>
      <c r="AL1182" s="166"/>
      <c r="AM1182" s="166"/>
      <c r="AN1182" s="166"/>
      <c r="AO1182" s="166"/>
      <c r="AP1182" s="166"/>
      <c r="AQ1182" s="166"/>
      <c r="AR1182" s="166"/>
      <c r="AS1182" s="166"/>
      <c r="AT1182" s="166"/>
      <c r="AU1182" s="166"/>
      <c r="AV1182" s="166"/>
      <c r="AW1182" s="166"/>
      <c r="AX1182" s="166"/>
      <c r="AY1182" s="166"/>
      <c r="AZ1182" s="166"/>
      <c r="BA1182" s="166"/>
      <c r="BB1182" s="166"/>
      <c r="BC1182" s="166"/>
      <c r="BD1182" s="166"/>
      <c r="BE1182" s="166"/>
      <c r="BF1182" s="166"/>
      <c r="BG1182" s="166"/>
      <c r="BH1182" s="166"/>
      <c r="BI1182" s="166"/>
      <c r="BJ1182" s="166"/>
      <c r="BK1182" s="166"/>
      <c r="BL1182" s="166"/>
      <c r="BM1182" s="166"/>
    </row>
    <row r="1183" ht="22.5" customHeight="1">
      <c r="A1183" s="51">
        <v>1182.0</v>
      </c>
      <c r="B1183" s="99" t="s">
        <v>237</v>
      </c>
      <c r="C1183" s="172" t="b">
        <v>1</v>
      </c>
      <c r="D1183" s="173"/>
      <c r="E1183" s="174" t="s">
        <v>8227</v>
      </c>
      <c r="F1183" s="184" t="s">
        <v>8228</v>
      </c>
      <c r="G1183" s="176" t="s">
        <v>1446</v>
      </c>
      <c r="H1183" s="99" t="s">
        <v>13744</v>
      </c>
      <c r="I1183" s="177" t="s">
        <v>16544</v>
      </c>
      <c r="J1183" s="178"/>
      <c r="K1183" s="61" t="s">
        <v>5736</v>
      </c>
      <c r="L1183" s="61" t="s">
        <v>5737</v>
      </c>
      <c r="M1183" s="178"/>
      <c r="N1183" s="178"/>
      <c r="O1183" s="179"/>
      <c r="P1183" s="178"/>
      <c r="Q1183" s="178"/>
      <c r="R1183" s="180"/>
      <c r="S1183" s="180"/>
      <c r="T1183" s="181" t="s">
        <v>16422</v>
      </c>
      <c r="U1183" s="182" t="s">
        <v>16423</v>
      </c>
      <c r="V1183" s="180"/>
      <c r="W1183" s="61" t="s">
        <v>5738</v>
      </c>
      <c r="X1183" s="61" t="s">
        <v>5739</v>
      </c>
      <c r="Y1183" s="61" t="s">
        <v>5741</v>
      </c>
      <c r="Z1183" s="166"/>
      <c r="AA1183" s="166"/>
      <c r="AB1183" s="166"/>
      <c r="AC1183" s="166"/>
      <c r="AD1183" s="166"/>
      <c r="AE1183" s="166"/>
      <c r="AF1183" s="166"/>
      <c r="AG1183" s="166"/>
      <c r="AH1183" s="166"/>
      <c r="AI1183" s="166"/>
      <c r="AJ1183" s="166"/>
      <c r="AK1183" s="166"/>
      <c r="AL1183" s="166"/>
      <c r="AM1183" s="166"/>
      <c r="AN1183" s="166"/>
      <c r="AO1183" s="166"/>
      <c r="AP1183" s="166"/>
      <c r="AQ1183" s="166"/>
      <c r="AR1183" s="166"/>
      <c r="AS1183" s="166"/>
      <c r="AT1183" s="166"/>
      <c r="AU1183" s="166"/>
      <c r="AV1183" s="166"/>
      <c r="AW1183" s="166"/>
      <c r="AX1183" s="166"/>
      <c r="AY1183" s="166"/>
      <c r="AZ1183" s="166"/>
      <c r="BA1183" s="166"/>
      <c r="BB1183" s="166"/>
      <c r="BC1183" s="166"/>
      <c r="BD1183" s="166"/>
      <c r="BE1183" s="166"/>
      <c r="BF1183" s="166"/>
      <c r="BG1183" s="166"/>
      <c r="BH1183" s="166"/>
      <c r="BI1183" s="166"/>
      <c r="BJ1183" s="166"/>
      <c r="BK1183" s="166"/>
      <c r="BL1183" s="166"/>
      <c r="BM1183" s="166"/>
    </row>
    <row r="1184" ht="22.5" customHeight="1">
      <c r="A1184" s="51">
        <v>1183.0</v>
      </c>
      <c r="B1184" s="99" t="s">
        <v>237</v>
      </c>
      <c r="C1184" s="172" t="b">
        <v>1</v>
      </c>
      <c r="D1184" s="173"/>
      <c r="E1184" s="174" t="s">
        <v>8227</v>
      </c>
      <c r="F1184" s="184" t="s">
        <v>8228</v>
      </c>
      <c r="G1184" s="176" t="s">
        <v>1446</v>
      </c>
      <c r="H1184" s="99" t="s">
        <v>13751</v>
      </c>
      <c r="I1184" s="177" t="s">
        <v>16545</v>
      </c>
      <c r="J1184" s="178"/>
      <c r="K1184" s="61" t="s">
        <v>5743</v>
      </c>
      <c r="L1184" s="61" t="s">
        <v>5744</v>
      </c>
      <c r="M1184" s="178"/>
      <c r="N1184" s="178"/>
      <c r="O1184" s="179"/>
      <c r="P1184" s="178"/>
      <c r="Q1184" s="178"/>
      <c r="R1184" s="180"/>
      <c r="S1184" s="180"/>
      <c r="T1184" s="181" t="s">
        <v>16422</v>
      </c>
      <c r="U1184" s="182" t="s">
        <v>16423</v>
      </c>
      <c r="V1184" s="180"/>
      <c r="W1184" s="61" t="s">
        <v>5745</v>
      </c>
      <c r="X1184" s="61" t="s">
        <v>5746</v>
      </c>
      <c r="Y1184" s="145"/>
      <c r="Z1184" s="166"/>
      <c r="AA1184" s="166"/>
      <c r="AB1184" s="166"/>
      <c r="AC1184" s="166"/>
      <c r="AD1184" s="166"/>
      <c r="AE1184" s="166"/>
      <c r="AF1184" s="166"/>
      <c r="AG1184" s="166"/>
      <c r="AH1184" s="166"/>
      <c r="AI1184" s="166"/>
      <c r="AJ1184" s="166"/>
      <c r="AK1184" s="166"/>
      <c r="AL1184" s="166"/>
      <c r="AM1184" s="166"/>
      <c r="AN1184" s="166"/>
      <c r="AO1184" s="166"/>
      <c r="AP1184" s="166"/>
      <c r="AQ1184" s="166"/>
      <c r="AR1184" s="166"/>
      <c r="AS1184" s="166"/>
      <c r="AT1184" s="166"/>
      <c r="AU1184" s="166"/>
      <c r="AV1184" s="166"/>
      <c r="AW1184" s="166"/>
      <c r="AX1184" s="166"/>
      <c r="AY1184" s="166"/>
      <c r="AZ1184" s="166"/>
      <c r="BA1184" s="166"/>
      <c r="BB1184" s="166"/>
      <c r="BC1184" s="166"/>
      <c r="BD1184" s="166"/>
      <c r="BE1184" s="166"/>
      <c r="BF1184" s="166"/>
      <c r="BG1184" s="166"/>
      <c r="BH1184" s="166"/>
      <c r="BI1184" s="166"/>
      <c r="BJ1184" s="166"/>
      <c r="BK1184" s="166"/>
      <c r="BL1184" s="166"/>
      <c r="BM1184" s="166"/>
    </row>
    <row r="1185" ht="22.5" customHeight="1">
      <c r="A1185" s="51">
        <v>1184.0</v>
      </c>
      <c r="B1185" s="99" t="s">
        <v>237</v>
      </c>
      <c r="C1185" s="172" t="b">
        <v>1</v>
      </c>
      <c r="D1185" s="173"/>
      <c r="E1185" s="174" t="s">
        <v>8227</v>
      </c>
      <c r="F1185" s="184" t="s">
        <v>8228</v>
      </c>
      <c r="G1185" s="176" t="s">
        <v>1446</v>
      </c>
      <c r="H1185" s="99" t="s">
        <v>13757</v>
      </c>
      <c r="I1185" s="177" t="s">
        <v>16546</v>
      </c>
      <c r="J1185" s="178"/>
      <c r="K1185" s="61" t="s">
        <v>5747</v>
      </c>
      <c r="L1185" s="61" t="s">
        <v>5748</v>
      </c>
      <c r="M1185" s="178"/>
      <c r="N1185" s="178"/>
      <c r="O1185" s="179"/>
      <c r="P1185" s="178"/>
      <c r="Q1185" s="178"/>
      <c r="R1185" s="180"/>
      <c r="S1185" s="180"/>
      <c r="T1185" s="181" t="s">
        <v>16422</v>
      </c>
      <c r="U1185" s="182" t="s">
        <v>16423</v>
      </c>
      <c r="V1185" s="180"/>
      <c r="W1185" s="61" t="s">
        <v>5749</v>
      </c>
      <c r="X1185" s="61" t="s">
        <v>5750</v>
      </c>
      <c r="Y1185" s="61" t="s">
        <v>5751</v>
      </c>
      <c r="Z1185" s="166"/>
      <c r="AA1185" s="166"/>
      <c r="AB1185" s="166"/>
      <c r="AC1185" s="166"/>
      <c r="AD1185" s="166"/>
      <c r="AE1185" s="166"/>
      <c r="AF1185" s="166"/>
      <c r="AG1185" s="166"/>
      <c r="AH1185" s="166"/>
      <c r="AI1185" s="166"/>
      <c r="AJ1185" s="166"/>
      <c r="AK1185" s="166"/>
      <c r="AL1185" s="166"/>
      <c r="AM1185" s="166"/>
      <c r="AN1185" s="166"/>
      <c r="AO1185" s="166"/>
      <c r="AP1185" s="166"/>
      <c r="AQ1185" s="166"/>
      <c r="AR1185" s="166"/>
      <c r="AS1185" s="166"/>
      <c r="AT1185" s="166"/>
      <c r="AU1185" s="166"/>
      <c r="AV1185" s="166"/>
      <c r="AW1185" s="166"/>
      <c r="AX1185" s="166"/>
      <c r="AY1185" s="166"/>
      <c r="AZ1185" s="166"/>
      <c r="BA1185" s="166"/>
      <c r="BB1185" s="166"/>
      <c r="BC1185" s="166"/>
      <c r="BD1185" s="166"/>
      <c r="BE1185" s="166"/>
      <c r="BF1185" s="166"/>
      <c r="BG1185" s="166"/>
      <c r="BH1185" s="166"/>
      <c r="BI1185" s="166"/>
      <c r="BJ1185" s="166"/>
      <c r="BK1185" s="166"/>
      <c r="BL1185" s="166"/>
      <c r="BM1185" s="166"/>
    </row>
    <row r="1186" ht="22.5" customHeight="1">
      <c r="A1186" s="51">
        <v>1185.0</v>
      </c>
      <c r="B1186" s="99" t="s">
        <v>237</v>
      </c>
      <c r="C1186" s="172" t="b">
        <v>1</v>
      </c>
      <c r="D1186" s="173"/>
      <c r="E1186" s="174" t="s">
        <v>8227</v>
      </c>
      <c r="F1186" s="184" t="s">
        <v>8228</v>
      </c>
      <c r="G1186" s="176" t="s">
        <v>1446</v>
      </c>
      <c r="H1186" s="99" t="s">
        <v>13764</v>
      </c>
      <c r="I1186" s="177" t="s">
        <v>16547</v>
      </c>
      <c r="J1186" s="178"/>
      <c r="K1186" s="61" t="s">
        <v>5752</v>
      </c>
      <c r="L1186" s="61" t="s">
        <v>5753</v>
      </c>
      <c r="M1186" s="178"/>
      <c r="N1186" s="178"/>
      <c r="O1186" s="179"/>
      <c r="P1186" s="178"/>
      <c r="Q1186" s="178"/>
      <c r="R1186" s="180"/>
      <c r="S1186" s="180"/>
      <c r="T1186" s="181" t="s">
        <v>16422</v>
      </c>
      <c r="U1186" s="182" t="s">
        <v>16423</v>
      </c>
      <c r="V1186" s="180"/>
      <c r="W1186" s="61" t="s">
        <v>5754</v>
      </c>
      <c r="X1186" s="61" t="s">
        <v>5755</v>
      </c>
      <c r="Y1186" s="61" t="s">
        <v>5756</v>
      </c>
      <c r="Z1186" s="166"/>
      <c r="AA1186" s="166"/>
      <c r="AB1186" s="166"/>
      <c r="AC1186" s="166"/>
      <c r="AD1186" s="166"/>
      <c r="AE1186" s="166"/>
      <c r="AF1186" s="166"/>
      <c r="AG1186" s="166"/>
      <c r="AH1186" s="166"/>
      <c r="AI1186" s="166"/>
      <c r="AJ1186" s="166"/>
      <c r="AK1186" s="166"/>
      <c r="AL1186" s="166"/>
      <c r="AM1186" s="166"/>
      <c r="AN1186" s="166"/>
      <c r="AO1186" s="166"/>
      <c r="AP1186" s="166"/>
      <c r="AQ1186" s="166"/>
      <c r="AR1186" s="166"/>
      <c r="AS1186" s="166"/>
      <c r="AT1186" s="166"/>
      <c r="AU1186" s="166"/>
      <c r="AV1186" s="166"/>
      <c r="AW1186" s="166"/>
      <c r="AX1186" s="166"/>
      <c r="AY1186" s="166"/>
      <c r="AZ1186" s="166"/>
      <c r="BA1186" s="166"/>
      <c r="BB1186" s="166"/>
      <c r="BC1186" s="166"/>
      <c r="BD1186" s="166"/>
      <c r="BE1186" s="166"/>
      <c r="BF1186" s="166"/>
      <c r="BG1186" s="166"/>
      <c r="BH1186" s="166"/>
      <c r="BI1186" s="166"/>
      <c r="BJ1186" s="166"/>
      <c r="BK1186" s="166"/>
      <c r="BL1186" s="166"/>
      <c r="BM1186" s="166"/>
    </row>
    <row r="1187" ht="22.5" customHeight="1">
      <c r="A1187" s="51">
        <v>1186.0</v>
      </c>
      <c r="B1187" s="99" t="s">
        <v>237</v>
      </c>
      <c r="C1187" s="172" t="b">
        <v>1</v>
      </c>
      <c r="D1187" s="173"/>
      <c r="E1187" s="174" t="s">
        <v>8227</v>
      </c>
      <c r="F1187" s="184" t="s">
        <v>8228</v>
      </c>
      <c r="G1187" s="176" t="s">
        <v>1446</v>
      </c>
      <c r="H1187" s="99" t="s">
        <v>13771</v>
      </c>
      <c r="I1187" s="177" t="s">
        <v>16548</v>
      </c>
      <c r="J1187" s="178"/>
      <c r="K1187" s="61" t="s">
        <v>5757</v>
      </c>
      <c r="L1187" s="61" t="s">
        <v>5758</v>
      </c>
      <c r="M1187" s="178"/>
      <c r="N1187" s="178"/>
      <c r="O1187" s="179"/>
      <c r="P1187" s="178"/>
      <c r="Q1187" s="178"/>
      <c r="R1187" s="180"/>
      <c r="S1187" s="180"/>
      <c r="T1187" s="181" t="s">
        <v>16422</v>
      </c>
      <c r="U1187" s="182" t="s">
        <v>16423</v>
      </c>
      <c r="V1187" s="180"/>
      <c r="W1187" s="61" t="s">
        <v>5759</v>
      </c>
      <c r="X1187" s="61" t="s">
        <v>5760</v>
      </c>
      <c r="Y1187" s="61" t="s">
        <v>5761</v>
      </c>
      <c r="Z1187" s="166"/>
      <c r="AA1187" s="166"/>
      <c r="AB1187" s="166"/>
      <c r="AC1187" s="166"/>
      <c r="AD1187" s="166"/>
      <c r="AE1187" s="166"/>
      <c r="AF1187" s="166"/>
      <c r="AG1187" s="166"/>
      <c r="AH1187" s="166"/>
      <c r="AI1187" s="166"/>
      <c r="AJ1187" s="166"/>
      <c r="AK1187" s="166"/>
      <c r="AL1187" s="166"/>
      <c r="AM1187" s="166"/>
      <c r="AN1187" s="166"/>
      <c r="AO1187" s="166"/>
      <c r="AP1187" s="166"/>
      <c r="AQ1187" s="166"/>
      <c r="AR1187" s="166"/>
      <c r="AS1187" s="166"/>
      <c r="AT1187" s="166"/>
      <c r="AU1187" s="166"/>
      <c r="AV1187" s="166"/>
      <c r="AW1187" s="166"/>
      <c r="AX1187" s="166"/>
      <c r="AY1187" s="166"/>
      <c r="AZ1187" s="166"/>
      <c r="BA1187" s="166"/>
      <c r="BB1187" s="166"/>
      <c r="BC1187" s="166"/>
      <c r="BD1187" s="166"/>
      <c r="BE1187" s="166"/>
      <c r="BF1187" s="166"/>
      <c r="BG1187" s="166"/>
      <c r="BH1187" s="166"/>
      <c r="BI1187" s="166"/>
      <c r="BJ1187" s="166"/>
      <c r="BK1187" s="166"/>
      <c r="BL1187" s="166"/>
      <c r="BM1187" s="166"/>
    </row>
    <row r="1188" ht="22.5" customHeight="1">
      <c r="A1188" s="51">
        <v>1187.0</v>
      </c>
      <c r="B1188" s="99" t="s">
        <v>237</v>
      </c>
      <c r="C1188" s="172" t="b">
        <v>1</v>
      </c>
      <c r="D1188" s="173"/>
      <c r="E1188" s="174" t="s">
        <v>8227</v>
      </c>
      <c r="F1188" s="184" t="s">
        <v>8228</v>
      </c>
      <c r="G1188" s="176" t="s">
        <v>1446</v>
      </c>
      <c r="H1188" s="99" t="s">
        <v>13778</v>
      </c>
      <c r="I1188" s="177" t="s">
        <v>16549</v>
      </c>
      <c r="J1188" s="178"/>
      <c r="K1188" s="61" t="s">
        <v>5762</v>
      </c>
      <c r="L1188" s="61" t="s">
        <v>5763</v>
      </c>
      <c r="M1188" s="178"/>
      <c r="N1188" s="178"/>
      <c r="O1188" s="179"/>
      <c r="P1188" s="178"/>
      <c r="Q1188" s="178"/>
      <c r="R1188" s="180"/>
      <c r="S1188" s="180"/>
      <c r="T1188" s="181" t="s">
        <v>16422</v>
      </c>
      <c r="U1188" s="182" t="s">
        <v>16423</v>
      </c>
      <c r="V1188" s="180"/>
      <c r="W1188" s="61" t="s">
        <v>5764</v>
      </c>
      <c r="X1188" s="61" t="s">
        <v>5765</v>
      </c>
      <c r="Y1188" s="61" t="s">
        <v>5766</v>
      </c>
      <c r="Z1188" s="166"/>
      <c r="AA1188" s="166"/>
      <c r="AB1188" s="166"/>
      <c r="AC1188" s="166"/>
      <c r="AD1188" s="166"/>
      <c r="AE1188" s="166"/>
      <c r="AF1188" s="166"/>
      <c r="AG1188" s="166"/>
      <c r="AH1188" s="166"/>
      <c r="AI1188" s="166"/>
      <c r="AJ1188" s="166"/>
      <c r="AK1188" s="166"/>
      <c r="AL1188" s="166"/>
      <c r="AM1188" s="166"/>
      <c r="AN1188" s="166"/>
      <c r="AO1188" s="166"/>
      <c r="AP1188" s="166"/>
      <c r="AQ1188" s="166"/>
      <c r="AR1188" s="166"/>
      <c r="AS1188" s="166"/>
      <c r="AT1188" s="166"/>
      <c r="AU1188" s="166"/>
      <c r="AV1188" s="166"/>
      <c r="AW1188" s="166"/>
      <c r="AX1188" s="166"/>
      <c r="AY1188" s="166"/>
      <c r="AZ1188" s="166"/>
      <c r="BA1188" s="166"/>
      <c r="BB1188" s="166"/>
      <c r="BC1188" s="166"/>
      <c r="BD1188" s="166"/>
      <c r="BE1188" s="166"/>
      <c r="BF1188" s="166"/>
      <c r="BG1188" s="166"/>
      <c r="BH1188" s="166"/>
      <c r="BI1188" s="166"/>
      <c r="BJ1188" s="166"/>
      <c r="BK1188" s="166"/>
      <c r="BL1188" s="166"/>
      <c r="BM1188" s="166"/>
    </row>
    <row r="1189" ht="22.5" customHeight="1">
      <c r="A1189" s="51">
        <v>1188.0</v>
      </c>
      <c r="B1189" s="99" t="s">
        <v>237</v>
      </c>
      <c r="C1189" s="172" t="b">
        <v>1</v>
      </c>
      <c r="D1189" s="173"/>
      <c r="E1189" s="174" t="s">
        <v>8227</v>
      </c>
      <c r="F1189" s="184" t="s">
        <v>8228</v>
      </c>
      <c r="G1189" s="176" t="s">
        <v>1446</v>
      </c>
      <c r="H1189" s="99" t="s">
        <v>13785</v>
      </c>
      <c r="I1189" s="177" t="s">
        <v>16550</v>
      </c>
      <c r="J1189" s="178"/>
      <c r="K1189" s="61" t="s">
        <v>5767</v>
      </c>
      <c r="L1189" s="61" t="s">
        <v>5768</v>
      </c>
      <c r="M1189" s="178"/>
      <c r="N1189" s="178"/>
      <c r="O1189" s="179"/>
      <c r="P1189" s="178"/>
      <c r="Q1189" s="178"/>
      <c r="R1189" s="180"/>
      <c r="S1189" s="180"/>
      <c r="T1189" s="181" t="s">
        <v>16422</v>
      </c>
      <c r="U1189" s="182" t="s">
        <v>16423</v>
      </c>
      <c r="V1189" s="180"/>
      <c r="W1189" s="61" t="s">
        <v>5769</v>
      </c>
      <c r="X1189" s="61" t="s">
        <v>5770</v>
      </c>
      <c r="Y1189" s="61" t="s">
        <v>5771</v>
      </c>
      <c r="Z1189" s="166"/>
      <c r="AA1189" s="166"/>
      <c r="AB1189" s="166"/>
      <c r="AC1189" s="166"/>
      <c r="AD1189" s="166"/>
      <c r="AE1189" s="166"/>
      <c r="AF1189" s="166"/>
      <c r="AG1189" s="166"/>
      <c r="AH1189" s="166"/>
      <c r="AI1189" s="166"/>
      <c r="AJ1189" s="166"/>
      <c r="AK1189" s="166"/>
      <c r="AL1189" s="166"/>
      <c r="AM1189" s="166"/>
      <c r="AN1189" s="166"/>
      <c r="AO1189" s="166"/>
      <c r="AP1189" s="166"/>
      <c r="AQ1189" s="166"/>
      <c r="AR1189" s="166"/>
      <c r="AS1189" s="166"/>
      <c r="AT1189" s="166"/>
      <c r="AU1189" s="166"/>
      <c r="AV1189" s="166"/>
      <c r="AW1189" s="166"/>
      <c r="AX1189" s="166"/>
      <c r="AY1189" s="166"/>
      <c r="AZ1189" s="166"/>
      <c r="BA1189" s="166"/>
      <c r="BB1189" s="166"/>
      <c r="BC1189" s="166"/>
      <c r="BD1189" s="166"/>
      <c r="BE1189" s="166"/>
      <c r="BF1189" s="166"/>
      <c r="BG1189" s="166"/>
      <c r="BH1189" s="166"/>
      <c r="BI1189" s="166"/>
      <c r="BJ1189" s="166"/>
      <c r="BK1189" s="166"/>
      <c r="BL1189" s="166"/>
      <c r="BM1189" s="166"/>
    </row>
    <row r="1190" ht="22.5" customHeight="1">
      <c r="A1190" s="51">
        <v>1189.0</v>
      </c>
      <c r="B1190" s="99" t="s">
        <v>237</v>
      </c>
      <c r="C1190" s="172" t="b">
        <v>1</v>
      </c>
      <c r="D1190" s="173"/>
      <c r="E1190" s="174" t="s">
        <v>8227</v>
      </c>
      <c r="F1190" s="184" t="s">
        <v>8228</v>
      </c>
      <c r="G1190" s="77" t="s">
        <v>5193</v>
      </c>
      <c r="H1190" s="99" t="s">
        <v>13792</v>
      </c>
      <c r="I1190" s="177" t="s">
        <v>16551</v>
      </c>
      <c r="J1190" s="178"/>
      <c r="K1190" s="61" t="s">
        <v>5772</v>
      </c>
      <c r="L1190" s="61" t="s">
        <v>5773</v>
      </c>
      <c r="M1190" s="178"/>
      <c r="N1190" s="178"/>
      <c r="O1190" s="179"/>
      <c r="P1190" s="178"/>
      <c r="Q1190" s="178"/>
      <c r="R1190" s="180"/>
      <c r="S1190" s="180"/>
      <c r="T1190" s="181" t="s">
        <v>16426</v>
      </c>
      <c r="U1190" s="182" t="s">
        <v>16423</v>
      </c>
      <c r="V1190" s="180"/>
      <c r="W1190" s="61" t="s">
        <v>5774</v>
      </c>
      <c r="X1190" s="61" t="s">
        <v>5775</v>
      </c>
      <c r="Y1190" s="61" t="s">
        <v>5776</v>
      </c>
      <c r="Z1190" s="166"/>
      <c r="AA1190" s="166"/>
      <c r="AB1190" s="166"/>
      <c r="AC1190" s="166"/>
      <c r="AD1190" s="166"/>
      <c r="AE1190" s="166"/>
      <c r="AF1190" s="166"/>
      <c r="AG1190" s="166"/>
      <c r="AH1190" s="166"/>
      <c r="AI1190" s="166"/>
      <c r="AJ1190" s="166"/>
      <c r="AK1190" s="166"/>
      <c r="AL1190" s="166"/>
      <c r="AM1190" s="166"/>
      <c r="AN1190" s="166"/>
      <c r="AO1190" s="166"/>
      <c r="AP1190" s="166"/>
      <c r="AQ1190" s="166"/>
      <c r="AR1190" s="166"/>
      <c r="AS1190" s="166"/>
      <c r="AT1190" s="166"/>
      <c r="AU1190" s="166"/>
      <c r="AV1190" s="166"/>
      <c r="AW1190" s="166"/>
      <c r="AX1190" s="166"/>
      <c r="AY1190" s="166"/>
      <c r="AZ1190" s="166"/>
      <c r="BA1190" s="166"/>
      <c r="BB1190" s="166"/>
      <c r="BC1190" s="166"/>
      <c r="BD1190" s="166"/>
      <c r="BE1190" s="166"/>
      <c r="BF1190" s="166"/>
      <c r="BG1190" s="166"/>
      <c r="BH1190" s="166"/>
      <c r="BI1190" s="166"/>
      <c r="BJ1190" s="166"/>
      <c r="BK1190" s="166"/>
      <c r="BL1190" s="166"/>
      <c r="BM1190" s="166"/>
    </row>
    <row r="1191" ht="22.5" customHeight="1">
      <c r="A1191" s="51">
        <v>1190.0</v>
      </c>
      <c r="B1191" s="99" t="s">
        <v>237</v>
      </c>
      <c r="C1191" s="172" t="b">
        <v>1</v>
      </c>
      <c r="D1191" s="173"/>
      <c r="E1191" s="174" t="s">
        <v>8227</v>
      </c>
      <c r="F1191" s="184" t="s">
        <v>8788</v>
      </c>
      <c r="G1191" s="176" t="s">
        <v>294</v>
      </c>
      <c r="H1191" s="99" t="s">
        <v>13799</v>
      </c>
      <c r="I1191" s="177" t="s">
        <v>16552</v>
      </c>
      <c r="J1191" s="178"/>
      <c r="K1191" s="61" t="s">
        <v>5777</v>
      </c>
      <c r="L1191" s="61" t="s">
        <v>5778</v>
      </c>
      <c r="M1191" s="178"/>
      <c r="N1191" s="178"/>
      <c r="O1191" s="179"/>
      <c r="P1191" s="178"/>
      <c r="Q1191" s="178"/>
      <c r="R1191" s="180"/>
      <c r="S1191" s="180"/>
      <c r="T1191" s="181" t="s">
        <v>16430</v>
      </c>
      <c r="U1191" s="182" t="s">
        <v>16423</v>
      </c>
      <c r="V1191" s="180"/>
      <c r="W1191" s="61" t="s">
        <v>5779</v>
      </c>
      <c r="X1191" s="61" t="s">
        <v>5780</v>
      </c>
      <c r="Y1191" s="61" t="s">
        <v>5781</v>
      </c>
      <c r="Z1191" s="166"/>
      <c r="AA1191" s="166"/>
      <c r="AB1191" s="166"/>
      <c r="AC1191" s="166"/>
      <c r="AD1191" s="166"/>
      <c r="AE1191" s="166"/>
      <c r="AF1191" s="166"/>
      <c r="AG1191" s="166"/>
      <c r="AH1191" s="166"/>
      <c r="AI1191" s="166"/>
      <c r="AJ1191" s="166"/>
      <c r="AK1191" s="166"/>
      <c r="AL1191" s="166"/>
      <c r="AM1191" s="166"/>
      <c r="AN1191" s="166"/>
      <c r="AO1191" s="166"/>
      <c r="AP1191" s="166"/>
      <c r="AQ1191" s="166"/>
      <c r="AR1191" s="166"/>
      <c r="AS1191" s="166"/>
      <c r="AT1191" s="166"/>
      <c r="AU1191" s="166"/>
      <c r="AV1191" s="166"/>
      <c r="AW1191" s="166"/>
      <c r="AX1191" s="166"/>
      <c r="AY1191" s="166"/>
      <c r="AZ1191" s="166"/>
      <c r="BA1191" s="166"/>
      <c r="BB1191" s="166"/>
      <c r="BC1191" s="166"/>
      <c r="BD1191" s="166"/>
      <c r="BE1191" s="166"/>
      <c r="BF1191" s="166"/>
      <c r="BG1191" s="166"/>
      <c r="BH1191" s="166"/>
      <c r="BI1191" s="166"/>
      <c r="BJ1191" s="166"/>
      <c r="BK1191" s="166"/>
      <c r="BL1191" s="166"/>
      <c r="BM1191" s="166"/>
    </row>
    <row r="1192" ht="22.5" customHeight="1">
      <c r="A1192" s="51">
        <v>1191.0</v>
      </c>
      <c r="B1192" s="99" t="s">
        <v>237</v>
      </c>
      <c r="C1192" s="172" t="b">
        <v>1</v>
      </c>
      <c r="D1192" s="173"/>
      <c r="E1192" s="174" t="s">
        <v>8227</v>
      </c>
      <c r="F1192" s="184" t="s">
        <v>8788</v>
      </c>
      <c r="G1192" s="176" t="s">
        <v>489</v>
      </c>
      <c r="H1192" s="99" t="s">
        <v>13806</v>
      </c>
      <c r="I1192" s="177" t="s">
        <v>16553</v>
      </c>
      <c r="J1192" s="178"/>
      <c r="K1192" s="61" t="s">
        <v>5782</v>
      </c>
      <c r="L1192" s="61" t="s">
        <v>5783</v>
      </c>
      <c r="M1192" s="178"/>
      <c r="N1192" s="178"/>
      <c r="O1192" s="179"/>
      <c r="P1192" s="178"/>
      <c r="Q1192" s="178"/>
      <c r="R1192" s="180"/>
      <c r="S1192" s="180"/>
      <c r="T1192" s="181" t="s">
        <v>16422</v>
      </c>
      <c r="U1192" s="182" t="s">
        <v>16423</v>
      </c>
      <c r="V1192" s="180"/>
      <c r="W1192" s="61" t="s">
        <v>5784</v>
      </c>
      <c r="X1192" s="61" t="s">
        <v>5785</v>
      </c>
      <c r="Y1192" s="61" t="s">
        <v>5786</v>
      </c>
      <c r="Z1192" s="166"/>
      <c r="AA1192" s="166"/>
      <c r="AB1192" s="166"/>
      <c r="AC1192" s="166"/>
      <c r="AD1192" s="166"/>
      <c r="AE1192" s="166"/>
      <c r="AF1192" s="166"/>
      <c r="AG1192" s="166"/>
      <c r="AH1192" s="166"/>
      <c r="AI1192" s="166"/>
      <c r="AJ1192" s="166"/>
      <c r="AK1192" s="166"/>
      <c r="AL1192" s="166"/>
      <c r="AM1192" s="166"/>
      <c r="AN1192" s="166"/>
      <c r="AO1192" s="166"/>
      <c r="AP1192" s="166"/>
      <c r="AQ1192" s="166"/>
      <c r="AR1192" s="166"/>
      <c r="AS1192" s="166"/>
      <c r="AT1192" s="166"/>
      <c r="AU1192" s="166"/>
      <c r="AV1192" s="166"/>
      <c r="AW1192" s="166"/>
      <c r="AX1192" s="166"/>
      <c r="AY1192" s="166"/>
      <c r="AZ1192" s="166"/>
      <c r="BA1192" s="166"/>
      <c r="BB1192" s="166"/>
      <c r="BC1192" s="166"/>
      <c r="BD1192" s="166"/>
      <c r="BE1192" s="166"/>
      <c r="BF1192" s="166"/>
      <c r="BG1192" s="166"/>
      <c r="BH1192" s="166"/>
      <c r="BI1192" s="166"/>
      <c r="BJ1192" s="166"/>
      <c r="BK1192" s="166"/>
      <c r="BL1192" s="166"/>
      <c r="BM1192" s="166"/>
    </row>
    <row r="1193" ht="22.5" customHeight="1">
      <c r="A1193" s="51">
        <v>1192.0</v>
      </c>
      <c r="B1193" s="99" t="s">
        <v>237</v>
      </c>
      <c r="C1193" s="172" t="b">
        <v>1</v>
      </c>
      <c r="D1193" s="173"/>
      <c r="E1193" s="174" t="s">
        <v>8227</v>
      </c>
      <c r="F1193" s="184" t="s">
        <v>8788</v>
      </c>
      <c r="G1193" s="176" t="s">
        <v>556</v>
      </c>
      <c r="H1193" s="99" t="s">
        <v>13813</v>
      </c>
      <c r="I1193" s="177" t="s">
        <v>16554</v>
      </c>
      <c r="J1193" s="178"/>
      <c r="K1193" s="61" t="s">
        <v>5787</v>
      </c>
      <c r="L1193" s="61" t="s">
        <v>5788</v>
      </c>
      <c r="M1193" s="178"/>
      <c r="N1193" s="178"/>
      <c r="O1193" s="179"/>
      <c r="P1193" s="178"/>
      <c r="Q1193" s="178"/>
      <c r="R1193" s="180"/>
      <c r="S1193" s="180"/>
      <c r="T1193" s="181" t="s">
        <v>16428</v>
      </c>
      <c r="U1193" s="182" t="s">
        <v>16423</v>
      </c>
      <c r="V1193" s="180"/>
      <c r="W1193" s="61" t="s">
        <v>5789</v>
      </c>
      <c r="X1193" s="61" t="s">
        <v>5790</v>
      </c>
      <c r="Y1193" s="61" t="s">
        <v>5791</v>
      </c>
      <c r="Z1193" s="166"/>
      <c r="AA1193" s="166"/>
      <c r="AB1193" s="166"/>
      <c r="AC1193" s="166"/>
      <c r="AD1193" s="166"/>
      <c r="AE1193" s="166"/>
      <c r="AF1193" s="166"/>
      <c r="AG1193" s="166"/>
      <c r="AH1193" s="166"/>
      <c r="AI1193" s="166"/>
      <c r="AJ1193" s="166"/>
      <c r="AK1193" s="166"/>
      <c r="AL1193" s="166"/>
      <c r="AM1193" s="166"/>
      <c r="AN1193" s="166"/>
      <c r="AO1193" s="166"/>
      <c r="AP1193" s="166"/>
      <c r="AQ1193" s="166"/>
      <c r="AR1193" s="166"/>
      <c r="AS1193" s="166"/>
      <c r="AT1193" s="166"/>
      <c r="AU1193" s="166"/>
      <c r="AV1193" s="166"/>
      <c r="AW1193" s="166"/>
      <c r="AX1193" s="166"/>
      <c r="AY1193" s="166"/>
      <c r="AZ1193" s="166"/>
      <c r="BA1193" s="166"/>
      <c r="BB1193" s="166"/>
      <c r="BC1193" s="166"/>
      <c r="BD1193" s="166"/>
      <c r="BE1193" s="166"/>
      <c r="BF1193" s="166"/>
      <c r="BG1193" s="166"/>
      <c r="BH1193" s="166"/>
      <c r="BI1193" s="166"/>
      <c r="BJ1193" s="166"/>
      <c r="BK1193" s="166"/>
      <c r="BL1193" s="166"/>
      <c r="BM1193" s="166"/>
    </row>
    <row r="1194" ht="22.5" customHeight="1">
      <c r="A1194" s="51">
        <v>1193.0</v>
      </c>
      <c r="B1194" s="99" t="s">
        <v>237</v>
      </c>
      <c r="C1194" s="172" t="b">
        <v>1</v>
      </c>
      <c r="D1194" s="173"/>
      <c r="E1194" s="174" t="s">
        <v>8227</v>
      </c>
      <c r="F1194" s="184" t="s">
        <v>8788</v>
      </c>
      <c r="G1194" s="176" t="s">
        <v>556</v>
      </c>
      <c r="H1194" s="99" t="s">
        <v>13820</v>
      </c>
      <c r="I1194" s="177" t="s">
        <v>16555</v>
      </c>
      <c r="J1194" s="178"/>
      <c r="K1194" s="61" t="s">
        <v>5792</v>
      </c>
      <c r="L1194" s="61" t="s">
        <v>5793</v>
      </c>
      <c r="M1194" s="178"/>
      <c r="N1194" s="178"/>
      <c r="O1194" s="179"/>
      <c r="P1194" s="178"/>
      <c r="Q1194" s="178"/>
      <c r="R1194" s="180"/>
      <c r="S1194" s="180"/>
      <c r="T1194" s="181" t="s">
        <v>16428</v>
      </c>
      <c r="U1194" s="182" t="s">
        <v>16423</v>
      </c>
      <c r="V1194" s="180"/>
      <c r="W1194" s="61" t="s">
        <v>5794</v>
      </c>
      <c r="X1194" s="61" t="s">
        <v>5795</v>
      </c>
      <c r="Y1194" s="145"/>
      <c r="Z1194" s="166"/>
      <c r="AA1194" s="166"/>
      <c r="AB1194" s="166"/>
      <c r="AC1194" s="166"/>
      <c r="AD1194" s="166"/>
      <c r="AE1194" s="166"/>
      <c r="AF1194" s="166"/>
      <c r="AG1194" s="166"/>
      <c r="AH1194" s="166"/>
      <c r="AI1194" s="166"/>
      <c r="AJ1194" s="166"/>
      <c r="AK1194" s="166"/>
      <c r="AL1194" s="166"/>
      <c r="AM1194" s="166"/>
      <c r="AN1194" s="166"/>
      <c r="AO1194" s="166"/>
      <c r="AP1194" s="166"/>
      <c r="AQ1194" s="166"/>
      <c r="AR1194" s="166"/>
      <c r="AS1194" s="166"/>
      <c r="AT1194" s="166"/>
      <c r="AU1194" s="166"/>
      <c r="AV1194" s="166"/>
      <c r="AW1194" s="166"/>
      <c r="AX1194" s="166"/>
      <c r="AY1194" s="166"/>
      <c r="AZ1194" s="166"/>
      <c r="BA1194" s="166"/>
      <c r="BB1194" s="166"/>
      <c r="BC1194" s="166"/>
      <c r="BD1194" s="166"/>
      <c r="BE1194" s="166"/>
      <c r="BF1194" s="166"/>
      <c r="BG1194" s="166"/>
      <c r="BH1194" s="166"/>
      <c r="BI1194" s="166"/>
      <c r="BJ1194" s="166"/>
      <c r="BK1194" s="166"/>
      <c r="BL1194" s="166"/>
      <c r="BM1194" s="166"/>
    </row>
    <row r="1195" ht="22.5" customHeight="1">
      <c r="A1195" s="51">
        <v>1194.0</v>
      </c>
      <c r="B1195" s="99" t="s">
        <v>237</v>
      </c>
      <c r="C1195" s="172" t="b">
        <v>1</v>
      </c>
      <c r="D1195" s="173"/>
      <c r="E1195" s="174" t="s">
        <v>8227</v>
      </c>
      <c r="F1195" s="184" t="s">
        <v>8788</v>
      </c>
      <c r="G1195" s="176" t="s">
        <v>556</v>
      </c>
      <c r="H1195" s="99" t="s">
        <v>13826</v>
      </c>
      <c r="I1195" s="177" t="s">
        <v>16556</v>
      </c>
      <c r="J1195" s="178"/>
      <c r="K1195" s="61" t="s">
        <v>5798</v>
      </c>
      <c r="L1195" s="61" t="s">
        <v>5799</v>
      </c>
      <c r="M1195" s="178"/>
      <c r="N1195" s="178"/>
      <c r="O1195" s="179"/>
      <c r="P1195" s="178"/>
      <c r="Q1195" s="178"/>
      <c r="R1195" s="180"/>
      <c r="S1195" s="180"/>
      <c r="T1195" s="181" t="s">
        <v>16430</v>
      </c>
      <c r="U1195" s="182" t="s">
        <v>16423</v>
      </c>
      <c r="V1195" s="180"/>
      <c r="W1195" s="61" t="s">
        <v>5800</v>
      </c>
      <c r="X1195" s="61" t="s">
        <v>5801</v>
      </c>
      <c r="Y1195" s="61" t="s">
        <v>5802</v>
      </c>
      <c r="Z1195" s="166"/>
      <c r="AA1195" s="166"/>
      <c r="AB1195" s="166"/>
      <c r="AC1195" s="166"/>
      <c r="AD1195" s="166"/>
      <c r="AE1195" s="166"/>
      <c r="AF1195" s="166"/>
      <c r="AG1195" s="166"/>
      <c r="AH1195" s="166"/>
      <c r="AI1195" s="166"/>
      <c r="AJ1195" s="166"/>
      <c r="AK1195" s="166"/>
      <c r="AL1195" s="166"/>
      <c r="AM1195" s="166"/>
      <c r="AN1195" s="166"/>
      <c r="AO1195" s="166"/>
      <c r="AP1195" s="166"/>
      <c r="AQ1195" s="166"/>
      <c r="AR1195" s="166"/>
      <c r="AS1195" s="166"/>
      <c r="AT1195" s="166"/>
      <c r="AU1195" s="166"/>
      <c r="AV1195" s="166"/>
      <c r="AW1195" s="166"/>
      <c r="AX1195" s="166"/>
      <c r="AY1195" s="166"/>
      <c r="AZ1195" s="166"/>
      <c r="BA1195" s="166"/>
      <c r="BB1195" s="166"/>
      <c r="BC1195" s="166"/>
      <c r="BD1195" s="166"/>
      <c r="BE1195" s="166"/>
      <c r="BF1195" s="166"/>
      <c r="BG1195" s="166"/>
      <c r="BH1195" s="166"/>
      <c r="BI1195" s="166"/>
      <c r="BJ1195" s="166"/>
      <c r="BK1195" s="166"/>
      <c r="BL1195" s="166"/>
      <c r="BM1195" s="166"/>
    </row>
    <row r="1196" ht="22.5" customHeight="1">
      <c r="A1196" s="51">
        <v>1195.0</v>
      </c>
      <c r="B1196" s="99" t="s">
        <v>237</v>
      </c>
      <c r="C1196" s="172" t="b">
        <v>1</v>
      </c>
      <c r="D1196" s="173"/>
      <c r="E1196" s="174" t="s">
        <v>8227</v>
      </c>
      <c r="F1196" s="184" t="s">
        <v>8788</v>
      </c>
      <c r="G1196" s="176" t="s">
        <v>556</v>
      </c>
      <c r="H1196" s="99" t="s">
        <v>13832</v>
      </c>
      <c r="I1196" s="177" t="s">
        <v>16557</v>
      </c>
      <c r="J1196" s="178"/>
      <c r="K1196" s="61" t="s">
        <v>5803</v>
      </c>
      <c r="L1196" s="61" t="s">
        <v>5804</v>
      </c>
      <c r="M1196" s="178"/>
      <c r="N1196" s="178"/>
      <c r="O1196" s="179"/>
      <c r="P1196" s="178"/>
      <c r="Q1196" s="178"/>
      <c r="R1196" s="180"/>
      <c r="S1196" s="180"/>
      <c r="T1196" s="181" t="s">
        <v>16430</v>
      </c>
      <c r="U1196" s="182" t="s">
        <v>16423</v>
      </c>
      <c r="V1196" s="180"/>
      <c r="W1196" s="61" t="s">
        <v>5805</v>
      </c>
      <c r="X1196" s="61" t="s">
        <v>5806</v>
      </c>
      <c r="Y1196" s="61" t="s">
        <v>5807</v>
      </c>
      <c r="Z1196" s="166"/>
      <c r="AA1196" s="166"/>
      <c r="AB1196" s="166"/>
      <c r="AC1196" s="166"/>
      <c r="AD1196" s="166"/>
      <c r="AE1196" s="166"/>
      <c r="AF1196" s="166"/>
      <c r="AG1196" s="166"/>
      <c r="AH1196" s="166"/>
      <c r="AI1196" s="166"/>
      <c r="AJ1196" s="166"/>
      <c r="AK1196" s="166"/>
      <c r="AL1196" s="166"/>
      <c r="AM1196" s="166"/>
      <c r="AN1196" s="166"/>
      <c r="AO1196" s="166"/>
      <c r="AP1196" s="166"/>
      <c r="AQ1196" s="166"/>
      <c r="AR1196" s="166"/>
      <c r="AS1196" s="166"/>
      <c r="AT1196" s="166"/>
      <c r="AU1196" s="166"/>
      <c r="AV1196" s="166"/>
      <c r="AW1196" s="166"/>
      <c r="AX1196" s="166"/>
      <c r="AY1196" s="166"/>
      <c r="AZ1196" s="166"/>
      <c r="BA1196" s="166"/>
      <c r="BB1196" s="166"/>
      <c r="BC1196" s="166"/>
      <c r="BD1196" s="166"/>
      <c r="BE1196" s="166"/>
      <c r="BF1196" s="166"/>
      <c r="BG1196" s="166"/>
      <c r="BH1196" s="166"/>
      <c r="BI1196" s="166"/>
      <c r="BJ1196" s="166"/>
      <c r="BK1196" s="166"/>
      <c r="BL1196" s="166"/>
      <c r="BM1196" s="166"/>
    </row>
    <row r="1197" ht="22.5" customHeight="1">
      <c r="A1197" s="51">
        <v>1196.0</v>
      </c>
      <c r="B1197" s="99" t="s">
        <v>237</v>
      </c>
      <c r="C1197" s="172" t="b">
        <v>1</v>
      </c>
      <c r="D1197" s="173"/>
      <c r="E1197" s="174" t="s">
        <v>8227</v>
      </c>
      <c r="F1197" s="184" t="s">
        <v>8788</v>
      </c>
      <c r="G1197" s="176" t="s">
        <v>556</v>
      </c>
      <c r="H1197" s="99" t="s">
        <v>13839</v>
      </c>
      <c r="I1197" s="177" t="s">
        <v>16558</v>
      </c>
      <c r="J1197" s="178"/>
      <c r="K1197" s="61" t="s">
        <v>5808</v>
      </c>
      <c r="L1197" s="61" t="s">
        <v>5809</v>
      </c>
      <c r="M1197" s="178"/>
      <c r="N1197" s="178"/>
      <c r="O1197" s="179"/>
      <c r="P1197" s="178"/>
      <c r="Q1197" s="178"/>
      <c r="R1197" s="180"/>
      <c r="S1197" s="180"/>
      <c r="T1197" s="181" t="s">
        <v>16422</v>
      </c>
      <c r="U1197" s="182" t="s">
        <v>16423</v>
      </c>
      <c r="V1197" s="180"/>
      <c r="W1197" s="61" t="s">
        <v>5810</v>
      </c>
      <c r="X1197" s="61" t="s">
        <v>5811</v>
      </c>
      <c r="Y1197" s="61" t="s">
        <v>5812</v>
      </c>
      <c r="Z1197" s="166"/>
      <c r="AA1197" s="166"/>
      <c r="AB1197" s="166"/>
      <c r="AC1197" s="166"/>
      <c r="AD1197" s="166"/>
      <c r="AE1197" s="166"/>
      <c r="AF1197" s="166"/>
      <c r="AG1197" s="166"/>
      <c r="AH1197" s="166"/>
      <c r="AI1197" s="166"/>
      <c r="AJ1197" s="166"/>
      <c r="AK1197" s="166"/>
      <c r="AL1197" s="166"/>
      <c r="AM1197" s="166"/>
      <c r="AN1197" s="166"/>
      <c r="AO1197" s="166"/>
      <c r="AP1197" s="166"/>
      <c r="AQ1197" s="166"/>
      <c r="AR1197" s="166"/>
      <c r="AS1197" s="166"/>
      <c r="AT1197" s="166"/>
      <c r="AU1197" s="166"/>
      <c r="AV1197" s="166"/>
      <c r="AW1197" s="166"/>
      <c r="AX1197" s="166"/>
      <c r="AY1197" s="166"/>
      <c r="AZ1197" s="166"/>
      <c r="BA1197" s="166"/>
      <c r="BB1197" s="166"/>
      <c r="BC1197" s="166"/>
      <c r="BD1197" s="166"/>
      <c r="BE1197" s="166"/>
      <c r="BF1197" s="166"/>
      <c r="BG1197" s="166"/>
      <c r="BH1197" s="166"/>
      <c r="BI1197" s="166"/>
      <c r="BJ1197" s="166"/>
      <c r="BK1197" s="166"/>
      <c r="BL1197" s="166"/>
      <c r="BM1197" s="166"/>
    </row>
    <row r="1198" ht="22.5" customHeight="1">
      <c r="A1198" s="51">
        <v>1197.0</v>
      </c>
      <c r="B1198" s="99" t="s">
        <v>237</v>
      </c>
      <c r="C1198" s="172" t="b">
        <v>1</v>
      </c>
      <c r="D1198" s="173"/>
      <c r="E1198" s="174" t="s">
        <v>8227</v>
      </c>
      <c r="F1198" s="184" t="s">
        <v>8788</v>
      </c>
      <c r="G1198" s="176" t="s">
        <v>556</v>
      </c>
      <c r="H1198" s="99" t="s">
        <v>13845</v>
      </c>
      <c r="I1198" s="177" t="s">
        <v>16559</v>
      </c>
      <c r="J1198" s="178"/>
      <c r="K1198" s="61" t="s">
        <v>5813</v>
      </c>
      <c r="L1198" s="61" t="s">
        <v>5814</v>
      </c>
      <c r="M1198" s="178"/>
      <c r="N1198" s="178"/>
      <c r="O1198" s="179"/>
      <c r="P1198" s="178"/>
      <c r="Q1198" s="178"/>
      <c r="R1198" s="180"/>
      <c r="S1198" s="180"/>
      <c r="T1198" s="181" t="s">
        <v>16422</v>
      </c>
      <c r="U1198" s="182" t="s">
        <v>16423</v>
      </c>
      <c r="V1198" s="180"/>
      <c r="W1198" s="61" t="s">
        <v>5815</v>
      </c>
      <c r="X1198" s="61" t="s">
        <v>5816</v>
      </c>
      <c r="Y1198" s="61" t="s">
        <v>5817</v>
      </c>
      <c r="Z1198" s="166"/>
      <c r="AA1198" s="166"/>
      <c r="AB1198" s="166"/>
      <c r="AC1198" s="166"/>
      <c r="AD1198" s="166"/>
      <c r="AE1198" s="166"/>
      <c r="AF1198" s="166"/>
      <c r="AG1198" s="166"/>
      <c r="AH1198" s="166"/>
      <c r="AI1198" s="166"/>
      <c r="AJ1198" s="166"/>
      <c r="AK1198" s="166"/>
      <c r="AL1198" s="166"/>
      <c r="AM1198" s="166"/>
      <c r="AN1198" s="166"/>
      <c r="AO1198" s="166"/>
      <c r="AP1198" s="166"/>
      <c r="AQ1198" s="166"/>
      <c r="AR1198" s="166"/>
      <c r="AS1198" s="166"/>
      <c r="AT1198" s="166"/>
      <c r="AU1198" s="166"/>
      <c r="AV1198" s="166"/>
      <c r="AW1198" s="166"/>
      <c r="AX1198" s="166"/>
      <c r="AY1198" s="166"/>
      <c r="AZ1198" s="166"/>
      <c r="BA1198" s="166"/>
      <c r="BB1198" s="166"/>
      <c r="BC1198" s="166"/>
      <c r="BD1198" s="166"/>
      <c r="BE1198" s="166"/>
      <c r="BF1198" s="166"/>
      <c r="BG1198" s="166"/>
      <c r="BH1198" s="166"/>
      <c r="BI1198" s="166"/>
      <c r="BJ1198" s="166"/>
      <c r="BK1198" s="166"/>
      <c r="BL1198" s="166"/>
      <c r="BM1198" s="166"/>
    </row>
    <row r="1199" ht="22.5" customHeight="1">
      <c r="A1199" s="51">
        <v>1198.0</v>
      </c>
      <c r="B1199" s="99" t="s">
        <v>237</v>
      </c>
      <c r="C1199" s="172" t="b">
        <v>1</v>
      </c>
      <c r="D1199" s="173"/>
      <c r="E1199" s="174" t="s">
        <v>8227</v>
      </c>
      <c r="F1199" s="184" t="s">
        <v>8788</v>
      </c>
      <c r="G1199" s="176" t="s">
        <v>556</v>
      </c>
      <c r="H1199" s="99" t="s">
        <v>13852</v>
      </c>
      <c r="I1199" s="177" t="s">
        <v>16560</v>
      </c>
      <c r="J1199" s="178"/>
      <c r="K1199" s="61" t="s">
        <v>5818</v>
      </c>
      <c r="L1199" s="61" t="s">
        <v>5819</v>
      </c>
      <c r="M1199" s="178"/>
      <c r="N1199" s="178"/>
      <c r="O1199" s="179"/>
      <c r="P1199" s="178"/>
      <c r="Q1199" s="178"/>
      <c r="R1199" s="180"/>
      <c r="S1199" s="180"/>
      <c r="T1199" s="181" t="s">
        <v>16422</v>
      </c>
      <c r="U1199" s="182" t="s">
        <v>16423</v>
      </c>
      <c r="V1199" s="180"/>
      <c r="W1199" s="61" t="s">
        <v>5820</v>
      </c>
      <c r="X1199" s="61" t="s">
        <v>5821</v>
      </c>
      <c r="Y1199" s="61" t="s">
        <v>5822</v>
      </c>
      <c r="Z1199" s="166"/>
      <c r="AA1199" s="166"/>
      <c r="AB1199" s="166"/>
      <c r="AC1199" s="166"/>
      <c r="AD1199" s="166"/>
      <c r="AE1199" s="166"/>
      <c r="AF1199" s="166"/>
      <c r="AG1199" s="166"/>
      <c r="AH1199" s="166"/>
      <c r="AI1199" s="166"/>
      <c r="AJ1199" s="166"/>
      <c r="AK1199" s="166"/>
      <c r="AL1199" s="166"/>
      <c r="AM1199" s="166"/>
      <c r="AN1199" s="166"/>
      <c r="AO1199" s="166"/>
      <c r="AP1199" s="166"/>
      <c r="AQ1199" s="166"/>
      <c r="AR1199" s="166"/>
      <c r="AS1199" s="166"/>
      <c r="AT1199" s="166"/>
      <c r="AU1199" s="166"/>
      <c r="AV1199" s="166"/>
      <c r="AW1199" s="166"/>
      <c r="AX1199" s="166"/>
      <c r="AY1199" s="166"/>
      <c r="AZ1199" s="166"/>
      <c r="BA1199" s="166"/>
      <c r="BB1199" s="166"/>
      <c r="BC1199" s="166"/>
      <c r="BD1199" s="166"/>
      <c r="BE1199" s="166"/>
      <c r="BF1199" s="166"/>
      <c r="BG1199" s="166"/>
      <c r="BH1199" s="166"/>
      <c r="BI1199" s="166"/>
      <c r="BJ1199" s="166"/>
      <c r="BK1199" s="166"/>
      <c r="BL1199" s="166"/>
      <c r="BM1199" s="166"/>
    </row>
    <row r="1200" ht="22.5" customHeight="1">
      <c r="A1200" s="51">
        <v>1199.0</v>
      </c>
      <c r="B1200" s="99" t="s">
        <v>237</v>
      </c>
      <c r="C1200" s="172" t="b">
        <v>1</v>
      </c>
      <c r="D1200" s="173"/>
      <c r="E1200" s="174" t="s">
        <v>8227</v>
      </c>
      <c r="F1200" s="184" t="s">
        <v>8788</v>
      </c>
      <c r="G1200" s="176" t="s">
        <v>556</v>
      </c>
      <c r="H1200" s="99" t="s">
        <v>13859</v>
      </c>
      <c r="I1200" s="177" t="s">
        <v>16561</v>
      </c>
      <c r="J1200" s="178"/>
      <c r="K1200" s="61" t="s">
        <v>5823</v>
      </c>
      <c r="L1200" s="61" t="s">
        <v>5824</v>
      </c>
      <c r="M1200" s="178"/>
      <c r="N1200" s="178"/>
      <c r="O1200" s="179"/>
      <c r="P1200" s="178"/>
      <c r="Q1200" s="178"/>
      <c r="R1200" s="180"/>
      <c r="S1200" s="180"/>
      <c r="T1200" s="181" t="s">
        <v>16422</v>
      </c>
      <c r="U1200" s="182" t="s">
        <v>16423</v>
      </c>
      <c r="V1200" s="180"/>
      <c r="W1200" s="61" t="s">
        <v>5825</v>
      </c>
      <c r="X1200" s="61" t="s">
        <v>5826</v>
      </c>
      <c r="Y1200" s="153"/>
      <c r="Z1200" s="166"/>
      <c r="AA1200" s="166"/>
      <c r="AB1200" s="166"/>
      <c r="AC1200" s="166"/>
      <c r="AD1200" s="166"/>
      <c r="AE1200" s="166"/>
      <c r="AF1200" s="166"/>
      <c r="AG1200" s="166"/>
      <c r="AH1200" s="166"/>
      <c r="AI1200" s="166"/>
      <c r="AJ1200" s="166"/>
      <c r="AK1200" s="166"/>
      <c r="AL1200" s="166"/>
      <c r="AM1200" s="166"/>
      <c r="AN1200" s="166"/>
      <c r="AO1200" s="166"/>
      <c r="AP1200" s="166"/>
      <c r="AQ1200" s="166"/>
      <c r="AR1200" s="166"/>
      <c r="AS1200" s="166"/>
      <c r="AT1200" s="166"/>
      <c r="AU1200" s="166"/>
      <c r="AV1200" s="166"/>
      <c r="AW1200" s="166"/>
      <c r="AX1200" s="166"/>
      <c r="AY1200" s="166"/>
      <c r="AZ1200" s="166"/>
      <c r="BA1200" s="166"/>
      <c r="BB1200" s="166"/>
      <c r="BC1200" s="166"/>
      <c r="BD1200" s="166"/>
      <c r="BE1200" s="166"/>
      <c r="BF1200" s="166"/>
      <c r="BG1200" s="166"/>
      <c r="BH1200" s="166"/>
      <c r="BI1200" s="166"/>
      <c r="BJ1200" s="166"/>
      <c r="BK1200" s="166"/>
      <c r="BL1200" s="166"/>
      <c r="BM1200" s="166"/>
    </row>
    <row r="1201" ht="22.5" customHeight="1">
      <c r="A1201" s="51">
        <v>1200.0</v>
      </c>
      <c r="B1201" s="99" t="s">
        <v>237</v>
      </c>
      <c r="C1201" s="172" t="b">
        <v>1</v>
      </c>
      <c r="D1201" s="173"/>
      <c r="E1201" s="174" t="s">
        <v>8227</v>
      </c>
      <c r="F1201" s="184" t="s">
        <v>8788</v>
      </c>
      <c r="G1201" s="176" t="s">
        <v>556</v>
      </c>
      <c r="H1201" s="99" t="s">
        <v>13865</v>
      </c>
      <c r="I1201" s="177" t="s">
        <v>16562</v>
      </c>
      <c r="J1201" s="178"/>
      <c r="K1201" s="61" t="s">
        <v>5827</v>
      </c>
      <c r="L1201" s="61" t="s">
        <v>5828</v>
      </c>
      <c r="M1201" s="178"/>
      <c r="N1201" s="178"/>
      <c r="O1201" s="179"/>
      <c r="P1201" s="178"/>
      <c r="Q1201" s="178"/>
      <c r="R1201" s="180"/>
      <c r="S1201" s="180"/>
      <c r="T1201" s="181" t="s">
        <v>16422</v>
      </c>
      <c r="U1201" s="182" t="s">
        <v>16423</v>
      </c>
      <c r="V1201" s="180"/>
      <c r="W1201" s="61" t="s">
        <v>5829</v>
      </c>
      <c r="X1201" s="61" t="s">
        <v>5830</v>
      </c>
      <c r="Y1201" s="61" t="s">
        <v>5831</v>
      </c>
      <c r="Z1201" s="166"/>
      <c r="AA1201" s="166"/>
      <c r="AB1201" s="166"/>
      <c r="AC1201" s="166"/>
      <c r="AD1201" s="166"/>
      <c r="AE1201" s="166"/>
      <c r="AF1201" s="166"/>
      <c r="AG1201" s="166"/>
      <c r="AH1201" s="166"/>
      <c r="AI1201" s="166"/>
      <c r="AJ1201" s="166"/>
      <c r="AK1201" s="166"/>
      <c r="AL1201" s="166"/>
      <c r="AM1201" s="166"/>
      <c r="AN1201" s="166"/>
      <c r="AO1201" s="166"/>
      <c r="AP1201" s="166"/>
      <c r="AQ1201" s="166"/>
      <c r="AR1201" s="166"/>
      <c r="AS1201" s="166"/>
      <c r="AT1201" s="166"/>
      <c r="AU1201" s="166"/>
      <c r="AV1201" s="166"/>
      <c r="AW1201" s="166"/>
      <c r="AX1201" s="166"/>
      <c r="AY1201" s="166"/>
      <c r="AZ1201" s="166"/>
      <c r="BA1201" s="166"/>
      <c r="BB1201" s="166"/>
      <c r="BC1201" s="166"/>
      <c r="BD1201" s="166"/>
      <c r="BE1201" s="166"/>
      <c r="BF1201" s="166"/>
      <c r="BG1201" s="166"/>
      <c r="BH1201" s="166"/>
      <c r="BI1201" s="166"/>
      <c r="BJ1201" s="166"/>
      <c r="BK1201" s="166"/>
      <c r="BL1201" s="166"/>
      <c r="BM1201" s="166"/>
    </row>
    <row r="1202" ht="22.5" customHeight="1">
      <c r="A1202" s="51">
        <v>1201.0</v>
      </c>
      <c r="B1202" s="99" t="s">
        <v>237</v>
      </c>
      <c r="C1202" s="172" t="b">
        <v>1</v>
      </c>
      <c r="D1202" s="173"/>
      <c r="E1202" s="174" t="s">
        <v>8227</v>
      </c>
      <c r="F1202" s="184" t="s">
        <v>8788</v>
      </c>
      <c r="G1202" s="176" t="s">
        <v>4264</v>
      </c>
      <c r="H1202" s="99" t="s">
        <v>13872</v>
      </c>
      <c r="I1202" s="177" t="s">
        <v>16563</v>
      </c>
      <c r="J1202" s="178"/>
      <c r="K1202" s="61" t="s">
        <v>5832</v>
      </c>
      <c r="L1202" s="61" t="s">
        <v>5833</v>
      </c>
      <c r="M1202" s="178"/>
      <c r="N1202" s="178"/>
      <c r="O1202" s="179"/>
      <c r="P1202" s="178"/>
      <c r="Q1202" s="178"/>
      <c r="R1202" s="180"/>
      <c r="S1202" s="180"/>
      <c r="T1202" s="181" t="s">
        <v>16422</v>
      </c>
      <c r="U1202" s="182" t="s">
        <v>16423</v>
      </c>
      <c r="V1202" s="180"/>
      <c r="W1202" s="61" t="s">
        <v>5834</v>
      </c>
      <c r="X1202" s="61" t="s">
        <v>5835</v>
      </c>
      <c r="Y1202" s="61" t="s">
        <v>5836</v>
      </c>
      <c r="Z1202" s="166"/>
      <c r="AA1202" s="166"/>
      <c r="AB1202" s="166"/>
      <c r="AC1202" s="166"/>
      <c r="AD1202" s="166"/>
      <c r="AE1202" s="166"/>
      <c r="AF1202" s="166"/>
      <c r="AG1202" s="166"/>
      <c r="AH1202" s="166"/>
      <c r="AI1202" s="166"/>
      <c r="AJ1202" s="166"/>
      <c r="AK1202" s="166"/>
      <c r="AL1202" s="166"/>
      <c r="AM1202" s="166"/>
      <c r="AN1202" s="166"/>
      <c r="AO1202" s="166"/>
      <c r="AP1202" s="166"/>
      <c r="AQ1202" s="166"/>
      <c r="AR1202" s="166"/>
      <c r="AS1202" s="166"/>
      <c r="AT1202" s="166"/>
      <c r="AU1202" s="166"/>
      <c r="AV1202" s="166"/>
      <c r="AW1202" s="166"/>
      <c r="AX1202" s="166"/>
      <c r="AY1202" s="166"/>
      <c r="AZ1202" s="166"/>
      <c r="BA1202" s="166"/>
      <c r="BB1202" s="166"/>
      <c r="BC1202" s="166"/>
      <c r="BD1202" s="166"/>
      <c r="BE1202" s="166"/>
      <c r="BF1202" s="166"/>
      <c r="BG1202" s="166"/>
      <c r="BH1202" s="166"/>
      <c r="BI1202" s="166"/>
      <c r="BJ1202" s="166"/>
      <c r="BK1202" s="166"/>
      <c r="BL1202" s="166"/>
      <c r="BM1202" s="166"/>
    </row>
    <row r="1203" ht="22.5" customHeight="1">
      <c r="A1203" s="51">
        <v>1202.0</v>
      </c>
      <c r="B1203" s="99" t="s">
        <v>237</v>
      </c>
      <c r="C1203" s="172" t="b">
        <v>1</v>
      </c>
      <c r="D1203" s="173"/>
      <c r="E1203" s="174" t="s">
        <v>8227</v>
      </c>
      <c r="F1203" s="184" t="s">
        <v>8788</v>
      </c>
      <c r="G1203" s="176" t="s">
        <v>1399</v>
      </c>
      <c r="H1203" s="99" t="s">
        <v>13879</v>
      </c>
      <c r="I1203" s="177" t="s">
        <v>16564</v>
      </c>
      <c r="J1203" s="178"/>
      <c r="K1203" s="61" t="s">
        <v>5837</v>
      </c>
      <c r="L1203" s="61" t="s">
        <v>5838</v>
      </c>
      <c r="M1203" s="178"/>
      <c r="N1203" s="178"/>
      <c r="O1203" s="179"/>
      <c r="P1203" s="178"/>
      <c r="Q1203" s="178"/>
      <c r="R1203" s="180"/>
      <c r="S1203" s="180"/>
      <c r="T1203" s="181" t="s">
        <v>16426</v>
      </c>
      <c r="U1203" s="182" t="s">
        <v>16423</v>
      </c>
      <c r="V1203" s="180"/>
      <c r="W1203" s="61" t="s">
        <v>5839</v>
      </c>
      <c r="X1203" s="61" t="s">
        <v>5840</v>
      </c>
      <c r="Y1203" s="61" t="s">
        <v>5841</v>
      </c>
      <c r="Z1203" s="166"/>
      <c r="AA1203" s="166"/>
      <c r="AB1203" s="166"/>
      <c r="AC1203" s="166"/>
      <c r="AD1203" s="166"/>
      <c r="AE1203" s="166"/>
      <c r="AF1203" s="166"/>
      <c r="AG1203" s="166"/>
      <c r="AH1203" s="166"/>
      <c r="AI1203" s="166"/>
      <c r="AJ1203" s="166"/>
      <c r="AK1203" s="166"/>
      <c r="AL1203" s="166"/>
      <c r="AM1203" s="166"/>
      <c r="AN1203" s="166"/>
      <c r="AO1203" s="166"/>
      <c r="AP1203" s="166"/>
      <c r="AQ1203" s="166"/>
      <c r="AR1203" s="166"/>
      <c r="AS1203" s="166"/>
      <c r="AT1203" s="166"/>
      <c r="AU1203" s="166"/>
      <c r="AV1203" s="166"/>
      <c r="AW1203" s="166"/>
      <c r="AX1203" s="166"/>
      <c r="AY1203" s="166"/>
      <c r="AZ1203" s="166"/>
      <c r="BA1203" s="166"/>
      <c r="BB1203" s="166"/>
      <c r="BC1203" s="166"/>
      <c r="BD1203" s="166"/>
      <c r="BE1203" s="166"/>
      <c r="BF1203" s="166"/>
      <c r="BG1203" s="166"/>
      <c r="BH1203" s="166"/>
      <c r="BI1203" s="166"/>
      <c r="BJ1203" s="166"/>
      <c r="BK1203" s="166"/>
      <c r="BL1203" s="166"/>
      <c r="BM1203" s="166"/>
    </row>
    <row r="1204" ht="22.5" customHeight="1">
      <c r="A1204" s="51">
        <v>1203.0</v>
      </c>
      <c r="B1204" s="99" t="s">
        <v>237</v>
      </c>
      <c r="C1204" s="172" t="b">
        <v>1</v>
      </c>
      <c r="D1204" s="173"/>
      <c r="E1204" s="174" t="s">
        <v>8227</v>
      </c>
      <c r="F1204" s="184" t="s">
        <v>8788</v>
      </c>
      <c r="G1204" s="176" t="s">
        <v>1399</v>
      </c>
      <c r="H1204" s="99" t="s">
        <v>13886</v>
      </c>
      <c r="I1204" s="177" t="s">
        <v>16565</v>
      </c>
      <c r="J1204" s="178"/>
      <c r="K1204" s="61" t="s">
        <v>5842</v>
      </c>
      <c r="L1204" s="61" t="s">
        <v>5843</v>
      </c>
      <c r="M1204" s="178"/>
      <c r="N1204" s="178"/>
      <c r="O1204" s="179"/>
      <c r="P1204" s="178"/>
      <c r="Q1204" s="178"/>
      <c r="R1204" s="180"/>
      <c r="S1204" s="180"/>
      <c r="T1204" s="181" t="s">
        <v>16428</v>
      </c>
      <c r="U1204" s="182" t="s">
        <v>16423</v>
      </c>
      <c r="V1204" s="180"/>
      <c r="W1204" s="61" t="s">
        <v>5844</v>
      </c>
      <c r="X1204" s="61" t="s">
        <v>5845</v>
      </c>
      <c r="Y1204" s="145"/>
      <c r="Z1204" s="166"/>
      <c r="AA1204" s="166"/>
      <c r="AB1204" s="166"/>
      <c r="AC1204" s="166"/>
      <c r="AD1204" s="166"/>
      <c r="AE1204" s="166"/>
      <c r="AF1204" s="166"/>
      <c r="AG1204" s="166"/>
      <c r="AH1204" s="166"/>
      <c r="AI1204" s="166"/>
      <c r="AJ1204" s="166"/>
      <c r="AK1204" s="166"/>
      <c r="AL1204" s="166"/>
      <c r="AM1204" s="166"/>
      <c r="AN1204" s="166"/>
      <c r="AO1204" s="166"/>
      <c r="AP1204" s="166"/>
      <c r="AQ1204" s="166"/>
      <c r="AR1204" s="166"/>
      <c r="AS1204" s="166"/>
      <c r="AT1204" s="166"/>
      <c r="AU1204" s="166"/>
      <c r="AV1204" s="166"/>
      <c r="AW1204" s="166"/>
      <c r="AX1204" s="166"/>
      <c r="AY1204" s="166"/>
      <c r="AZ1204" s="166"/>
      <c r="BA1204" s="166"/>
      <c r="BB1204" s="166"/>
      <c r="BC1204" s="166"/>
      <c r="BD1204" s="166"/>
      <c r="BE1204" s="166"/>
      <c r="BF1204" s="166"/>
      <c r="BG1204" s="166"/>
      <c r="BH1204" s="166"/>
      <c r="BI1204" s="166"/>
      <c r="BJ1204" s="166"/>
      <c r="BK1204" s="166"/>
      <c r="BL1204" s="166"/>
      <c r="BM1204" s="166"/>
    </row>
    <row r="1205" ht="22.5" customHeight="1">
      <c r="A1205" s="51">
        <v>1204.0</v>
      </c>
      <c r="B1205" s="99" t="s">
        <v>237</v>
      </c>
      <c r="C1205" s="172" t="b">
        <v>1</v>
      </c>
      <c r="D1205" s="173"/>
      <c r="E1205" s="174" t="s">
        <v>8227</v>
      </c>
      <c r="F1205" s="184" t="s">
        <v>8788</v>
      </c>
      <c r="G1205" s="176" t="s">
        <v>1399</v>
      </c>
      <c r="H1205" s="99" t="s">
        <v>13892</v>
      </c>
      <c r="I1205" s="177" t="s">
        <v>16566</v>
      </c>
      <c r="J1205" s="178"/>
      <c r="K1205" s="61" t="s">
        <v>5846</v>
      </c>
      <c r="L1205" s="61" t="s">
        <v>5847</v>
      </c>
      <c r="M1205" s="178"/>
      <c r="N1205" s="178"/>
      <c r="O1205" s="179"/>
      <c r="P1205" s="178"/>
      <c r="Q1205" s="178"/>
      <c r="R1205" s="180"/>
      <c r="S1205" s="180"/>
      <c r="T1205" s="181" t="s">
        <v>16430</v>
      </c>
      <c r="U1205" s="182" t="s">
        <v>16423</v>
      </c>
      <c r="V1205" s="180"/>
      <c r="W1205" s="61" t="s">
        <v>5848</v>
      </c>
      <c r="X1205" s="61" t="s">
        <v>5849</v>
      </c>
      <c r="Y1205" s="153"/>
      <c r="Z1205" s="166"/>
      <c r="AA1205" s="166"/>
      <c r="AB1205" s="166"/>
      <c r="AC1205" s="166"/>
      <c r="AD1205" s="166"/>
      <c r="AE1205" s="166"/>
      <c r="AF1205" s="166"/>
      <c r="AG1205" s="166"/>
      <c r="AH1205" s="166"/>
      <c r="AI1205" s="166"/>
      <c r="AJ1205" s="166"/>
      <c r="AK1205" s="166"/>
      <c r="AL1205" s="166"/>
      <c r="AM1205" s="166"/>
      <c r="AN1205" s="166"/>
      <c r="AO1205" s="166"/>
      <c r="AP1205" s="166"/>
      <c r="AQ1205" s="166"/>
      <c r="AR1205" s="166"/>
      <c r="AS1205" s="166"/>
      <c r="AT1205" s="166"/>
      <c r="AU1205" s="166"/>
      <c r="AV1205" s="166"/>
      <c r="AW1205" s="166"/>
      <c r="AX1205" s="166"/>
      <c r="AY1205" s="166"/>
      <c r="AZ1205" s="166"/>
      <c r="BA1205" s="166"/>
      <c r="BB1205" s="166"/>
      <c r="BC1205" s="166"/>
      <c r="BD1205" s="166"/>
      <c r="BE1205" s="166"/>
      <c r="BF1205" s="166"/>
      <c r="BG1205" s="166"/>
      <c r="BH1205" s="166"/>
      <c r="BI1205" s="166"/>
      <c r="BJ1205" s="166"/>
      <c r="BK1205" s="166"/>
      <c r="BL1205" s="166"/>
      <c r="BM1205" s="166"/>
    </row>
    <row r="1206" ht="22.5" customHeight="1">
      <c r="A1206" s="51">
        <v>1205.0</v>
      </c>
      <c r="B1206" s="99" t="s">
        <v>237</v>
      </c>
      <c r="C1206" s="172" t="b">
        <v>1</v>
      </c>
      <c r="D1206" s="173"/>
      <c r="E1206" s="174" t="s">
        <v>8227</v>
      </c>
      <c r="F1206" s="184" t="s">
        <v>8788</v>
      </c>
      <c r="G1206" s="176" t="s">
        <v>1399</v>
      </c>
      <c r="H1206" s="99" t="s">
        <v>13898</v>
      </c>
      <c r="I1206" s="177" t="s">
        <v>16567</v>
      </c>
      <c r="J1206" s="178"/>
      <c r="K1206" s="61" t="s">
        <v>5850</v>
      </c>
      <c r="L1206" s="61" t="s">
        <v>5851</v>
      </c>
      <c r="M1206" s="178"/>
      <c r="N1206" s="178"/>
      <c r="O1206" s="179"/>
      <c r="P1206" s="178"/>
      <c r="Q1206" s="178"/>
      <c r="R1206" s="180"/>
      <c r="S1206" s="180"/>
      <c r="T1206" s="181" t="s">
        <v>16422</v>
      </c>
      <c r="U1206" s="182" t="s">
        <v>16423</v>
      </c>
      <c r="V1206" s="180"/>
      <c r="W1206" s="61" t="s">
        <v>5852</v>
      </c>
      <c r="X1206" s="61" t="s">
        <v>5853</v>
      </c>
      <c r="Y1206" s="61" t="s">
        <v>5854</v>
      </c>
      <c r="Z1206" s="166"/>
      <c r="AA1206" s="166"/>
      <c r="AB1206" s="166"/>
      <c r="AC1206" s="166"/>
      <c r="AD1206" s="166"/>
      <c r="AE1206" s="166"/>
      <c r="AF1206" s="166"/>
      <c r="AG1206" s="166"/>
      <c r="AH1206" s="166"/>
      <c r="AI1206" s="166"/>
      <c r="AJ1206" s="166"/>
      <c r="AK1206" s="166"/>
      <c r="AL1206" s="166"/>
      <c r="AM1206" s="166"/>
      <c r="AN1206" s="166"/>
      <c r="AO1206" s="166"/>
      <c r="AP1206" s="166"/>
      <c r="AQ1206" s="166"/>
      <c r="AR1206" s="166"/>
      <c r="AS1206" s="166"/>
      <c r="AT1206" s="166"/>
      <c r="AU1206" s="166"/>
      <c r="AV1206" s="166"/>
      <c r="AW1206" s="166"/>
      <c r="AX1206" s="166"/>
      <c r="AY1206" s="166"/>
      <c r="AZ1206" s="166"/>
      <c r="BA1206" s="166"/>
      <c r="BB1206" s="166"/>
      <c r="BC1206" s="166"/>
      <c r="BD1206" s="166"/>
      <c r="BE1206" s="166"/>
      <c r="BF1206" s="166"/>
      <c r="BG1206" s="166"/>
      <c r="BH1206" s="166"/>
      <c r="BI1206" s="166"/>
      <c r="BJ1206" s="166"/>
      <c r="BK1206" s="166"/>
      <c r="BL1206" s="166"/>
      <c r="BM1206" s="166"/>
    </row>
    <row r="1207" ht="22.5" customHeight="1">
      <c r="A1207" s="51">
        <v>1206.0</v>
      </c>
      <c r="B1207" s="99" t="s">
        <v>237</v>
      </c>
      <c r="C1207" s="172" t="b">
        <v>1</v>
      </c>
      <c r="D1207" s="173"/>
      <c r="E1207" s="174" t="s">
        <v>8227</v>
      </c>
      <c r="F1207" s="184" t="s">
        <v>8788</v>
      </c>
      <c r="G1207" s="77" t="s">
        <v>1399</v>
      </c>
      <c r="H1207" s="99" t="s">
        <v>13905</v>
      </c>
      <c r="I1207" s="177" t="s">
        <v>16568</v>
      </c>
      <c r="J1207" s="178"/>
      <c r="K1207" s="61" t="s">
        <v>5857</v>
      </c>
      <c r="L1207" s="61" t="s">
        <v>5858</v>
      </c>
      <c r="M1207" s="178"/>
      <c r="N1207" s="178"/>
      <c r="O1207" s="179"/>
      <c r="P1207" s="178"/>
      <c r="Q1207" s="178"/>
      <c r="R1207" s="180"/>
      <c r="S1207" s="180"/>
      <c r="T1207" s="181" t="s">
        <v>16426</v>
      </c>
      <c r="U1207" s="182" t="s">
        <v>16423</v>
      </c>
      <c r="V1207" s="180"/>
      <c r="W1207" s="61" t="s">
        <v>5859</v>
      </c>
      <c r="X1207" s="61" t="s">
        <v>5860</v>
      </c>
      <c r="Y1207" s="145"/>
      <c r="Z1207" s="166"/>
      <c r="AA1207" s="166"/>
      <c r="AB1207" s="166"/>
      <c r="AC1207" s="166"/>
      <c r="AD1207" s="166"/>
      <c r="AE1207" s="166"/>
      <c r="AF1207" s="166"/>
      <c r="AG1207" s="166"/>
      <c r="AH1207" s="166"/>
      <c r="AI1207" s="166"/>
      <c r="AJ1207" s="166"/>
      <c r="AK1207" s="166"/>
      <c r="AL1207" s="166"/>
      <c r="AM1207" s="166"/>
      <c r="AN1207" s="166"/>
      <c r="AO1207" s="166"/>
      <c r="AP1207" s="166"/>
      <c r="AQ1207" s="166"/>
      <c r="AR1207" s="166"/>
      <c r="AS1207" s="166"/>
      <c r="AT1207" s="166"/>
      <c r="AU1207" s="166"/>
      <c r="AV1207" s="166"/>
      <c r="AW1207" s="166"/>
      <c r="AX1207" s="166"/>
      <c r="AY1207" s="166"/>
      <c r="AZ1207" s="166"/>
      <c r="BA1207" s="166"/>
      <c r="BB1207" s="166"/>
      <c r="BC1207" s="166"/>
      <c r="BD1207" s="166"/>
      <c r="BE1207" s="166"/>
      <c r="BF1207" s="166"/>
      <c r="BG1207" s="166"/>
      <c r="BH1207" s="166"/>
      <c r="BI1207" s="166"/>
      <c r="BJ1207" s="166"/>
      <c r="BK1207" s="166"/>
      <c r="BL1207" s="166"/>
      <c r="BM1207" s="166"/>
    </row>
    <row r="1208" ht="22.5" customHeight="1">
      <c r="A1208" s="51">
        <v>1207.0</v>
      </c>
      <c r="B1208" s="99" t="s">
        <v>237</v>
      </c>
      <c r="C1208" s="172" t="b">
        <v>1</v>
      </c>
      <c r="D1208" s="173"/>
      <c r="E1208" s="174" t="s">
        <v>8227</v>
      </c>
      <c r="F1208" s="184" t="s">
        <v>8788</v>
      </c>
      <c r="G1208" s="176" t="s">
        <v>1446</v>
      </c>
      <c r="H1208" s="99" t="s">
        <v>13911</v>
      </c>
      <c r="I1208" s="177" t="s">
        <v>16569</v>
      </c>
      <c r="J1208" s="178"/>
      <c r="K1208" s="61" t="s">
        <v>5861</v>
      </c>
      <c r="L1208" s="61" t="s">
        <v>5862</v>
      </c>
      <c r="M1208" s="178"/>
      <c r="N1208" s="178"/>
      <c r="O1208" s="179"/>
      <c r="P1208" s="178"/>
      <c r="Q1208" s="178"/>
      <c r="R1208" s="180"/>
      <c r="S1208" s="180"/>
      <c r="T1208" s="181" t="s">
        <v>16437</v>
      </c>
      <c r="U1208" s="182" t="s">
        <v>16423</v>
      </c>
      <c r="V1208" s="180"/>
      <c r="W1208" s="61" t="s">
        <v>5863</v>
      </c>
      <c r="X1208" s="61" t="s">
        <v>5864</v>
      </c>
      <c r="Y1208" s="61" t="s">
        <v>5865</v>
      </c>
      <c r="Z1208" s="166"/>
      <c r="AA1208" s="166"/>
      <c r="AB1208" s="166"/>
      <c r="AC1208" s="166"/>
      <c r="AD1208" s="166"/>
      <c r="AE1208" s="166"/>
      <c r="AF1208" s="166"/>
      <c r="AG1208" s="166"/>
      <c r="AH1208" s="166"/>
      <c r="AI1208" s="166"/>
      <c r="AJ1208" s="166"/>
      <c r="AK1208" s="166"/>
      <c r="AL1208" s="166"/>
      <c r="AM1208" s="166"/>
      <c r="AN1208" s="166"/>
      <c r="AO1208" s="166"/>
      <c r="AP1208" s="166"/>
      <c r="AQ1208" s="166"/>
      <c r="AR1208" s="166"/>
      <c r="AS1208" s="166"/>
      <c r="AT1208" s="166"/>
      <c r="AU1208" s="166"/>
      <c r="AV1208" s="166"/>
      <c r="AW1208" s="166"/>
      <c r="AX1208" s="166"/>
      <c r="AY1208" s="166"/>
      <c r="AZ1208" s="166"/>
      <c r="BA1208" s="166"/>
      <c r="BB1208" s="166"/>
      <c r="BC1208" s="166"/>
      <c r="BD1208" s="166"/>
      <c r="BE1208" s="166"/>
      <c r="BF1208" s="166"/>
      <c r="BG1208" s="166"/>
      <c r="BH1208" s="166"/>
      <c r="BI1208" s="166"/>
      <c r="BJ1208" s="166"/>
      <c r="BK1208" s="166"/>
      <c r="BL1208" s="166"/>
      <c r="BM1208" s="166"/>
    </row>
    <row r="1209" ht="22.5" customHeight="1">
      <c r="A1209" s="51">
        <v>1208.0</v>
      </c>
      <c r="B1209" s="99" t="s">
        <v>237</v>
      </c>
      <c r="C1209" s="172" t="b">
        <v>1</v>
      </c>
      <c r="D1209" s="173"/>
      <c r="E1209" s="174" t="s">
        <v>8227</v>
      </c>
      <c r="F1209" s="184" t="s">
        <v>8788</v>
      </c>
      <c r="G1209" s="176" t="s">
        <v>1446</v>
      </c>
      <c r="H1209" s="99" t="s">
        <v>13918</v>
      </c>
      <c r="I1209" s="177" t="s">
        <v>16570</v>
      </c>
      <c r="J1209" s="178"/>
      <c r="K1209" s="61" t="s">
        <v>5866</v>
      </c>
      <c r="L1209" s="61" t="s">
        <v>5867</v>
      </c>
      <c r="M1209" s="178"/>
      <c r="N1209" s="178"/>
      <c r="O1209" s="179"/>
      <c r="P1209" s="178"/>
      <c r="Q1209" s="178"/>
      <c r="R1209" s="180"/>
      <c r="S1209" s="180"/>
      <c r="T1209" s="181" t="s">
        <v>16426</v>
      </c>
      <c r="U1209" s="182" t="s">
        <v>16423</v>
      </c>
      <c r="V1209" s="180"/>
      <c r="W1209" s="61" t="s">
        <v>5868</v>
      </c>
      <c r="X1209" s="61" t="s">
        <v>5869</v>
      </c>
      <c r="Y1209" s="145"/>
      <c r="Z1209" s="166"/>
      <c r="AA1209" s="166"/>
      <c r="AB1209" s="166"/>
      <c r="AC1209" s="166"/>
      <c r="AD1209" s="166"/>
      <c r="AE1209" s="166"/>
      <c r="AF1209" s="166"/>
      <c r="AG1209" s="166"/>
      <c r="AH1209" s="166"/>
      <c r="AI1209" s="166"/>
      <c r="AJ1209" s="166"/>
      <c r="AK1209" s="166"/>
      <c r="AL1209" s="166"/>
      <c r="AM1209" s="166"/>
      <c r="AN1209" s="166"/>
      <c r="AO1209" s="166"/>
      <c r="AP1209" s="166"/>
      <c r="AQ1209" s="166"/>
      <c r="AR1209" s="166"/>
      <c r="AS1209" s="166"/>
      <c r="AT1209" s="166"/>
      <c r="AU1209" s="166"/>
      <c r="AV1209" s="166"/>
      <c r="AW1209" s="166"/>
      <c r="AX1209" s="166"/>
      <c r="AY1209" s="166"/>
      <c r="AZ1209" s="166"/>
      <c r="BA1209" s="166"/>
      <c r="BB1209" s="166"/>
      <c r="BC1209" s="166"/>
      <c r="BD1209" s="166"/>
      <c r="BE1209" s="166"/>
      <c r="BF1209" s="166"/>
      <c r="BG1209" s="166"/>
      <c r="BH1209" s="166"/>
      <c r="BI1209" s="166"/>
      <c r="BJ1209" s="166"/>
      <c r="BK1209" s="166"/>
      <c r="BL1209" s="166"/>
      <c r="BM1209" s="166"/>
    </row>
    <row r="1210" ht="22.5" customHeight="1">
      <c r="A1210" s="51">
        <v>1209.0</v>
      </c>
      <c r="B1210" s="99" t="s">
        <v>237</v>
      </c>
      <c r="C1210" s="172" t="b">
        <v>1</v>
      </c>
      <c r="D1210" s="173"/>
      <c r="E1210" s="174" t="s">
        <v>8227</v>
      </c>
      <c r="F1210" s="184" t="s">
        <v>8788</v>
      </c>
      <c r="G1210" s="176" t="s">
        <v>1446</v>
      </c>
      <c r="H1210" s="99" t="s">
        <v>13924</v>
      </c>
      <c r="I1210" s="177" t="s">
        <v>16571</v>
      </c>
      <c r="J1210" s="178"/>
      <c r="K1210" s="61" t="s">
        <v>5870</v>
      </c>
      <c r="L1210" s="61" t="s">
        <v>5871</v>
      </c>
      <c r="M1210" s="178"/>
      <c r="N1210" s="178"/>
      <c r="O1210" s="179"/>
      <c r="P1210" s="178"/>
      <c r="Q1210" s="178"/>
      <c r="R1210" s="180"/>
      <c r="S1210" s="180"/>
      <c r="T1210" s="181" t="s">
        <v>16426</v>
      </c>
      <c r="U1210" s="182" t="s">
        <v>16423</v>
      </c>
      <c r="V1210" s="180"/>
      <c r="W1210" s="61" t="s">
        <v>5872</v>
      </c>
      <c r="X1210" s="61" t="s">
        <v>5873</v>
      </c>
      <c r="Y1210" s="61" t="s">
        <v>5874</v>
      </c>
      <c r="Z1210" s="166"/>
      <c r="AA1210" s="166"/>
      <c r="AB1210" s="166"/>
      <c r="AC1210" s="166"/>
      <c r="AD1210" s="166"/>
      <c r="AE1210" s="166"/>
      <c r="AF1210" s="166"/>
      <c r="AG1210" s="166"/>
      <c r="AH1210" s="166"/>
      <c r="AI1210" s="166"/>
      <c r="AJ1210" s="166"/>
      <c r="AK1210" s="166"/>
      <c r="AL1210" s="166"/>
      <c r="AM1210" s="166"/>
      <c r="AN1210" s="166"/>
      <c r="AO1210" s="166"/>
      <c r="AP1210" s="166"/>
      <c r="AQ1210" s="166"/>
      <c r="AR1210" s="166"/>
      <c r="AS1210" s="166"/>
      <c r="AT1210" s="166"/>
      <c r="AU1210" s="166"/>
      <c r="AV1210" s="166"/>
      <c r="AW1210" s="166"/>
      <c r="AX1210" s="166"/>
      <c r="AY1210" s="166"/>
      <c r="AZ1210" s="166"/>
      <c r="BA1210" s="166"/>
      <c r="BB1210" s="166"/>
      <c r="BC1210" s="166"/>
      <c r="BD1210" s="166"/>
      <c r="BE1210" s="166"/>
      <c r="BF1210" s="166"/>
      <c r="BG1210" s="166"/>
      <c r="BH1210" s="166"/>
      <c r="BI1210" s="166"/>
      <c r="BJ1210" s="166"/>
      <c r="BK1210" s="166"/>
      <c r="BL1210" s="166"/>
      <c r="BM1210" s="166"/>
    </row>
    <row r="1211" ht="22.5" customHeight="1">
      <c r="A1211" s="51">
        <v>1210.0</v>
      </c>
      <c r="B1211" s="99" t="s">
        <v>237</v>
      </c>
      <c r="C1211" s="172" t="b">
        <v>1</v>
      </c>
      <c r="D1211" s="173"/>
      <c r="E1211" s="174" t="s">
        <v>8227</v>
      </c>
      <c r="F1211" s="184" t="s">
        <v>8788</v>
      </c>
      <c r="G1211" s="176" t="s">
        <v>1446</v>
      </c>
      <c r="H1211" s="99" t="s">
        <v>13931</v>
      </c>
      <c r="I1211" s="177" t="s">
        <v>16572</v>
      </c>
      <c r="J1211" s="178"/>
      <c r="K1211" s="61" t="s">
        <v>5875</v>
      </c>
      <c r="L1211" s="61" t="s">
        <v>5876</v>
      </c>
      <c r="M1211" s="178"/>
      <c r="N1211" s="178"/>
      <c r="O1211" s="179"/>
      <c r="P1211" s="178"/>
      <c r="Q1211" s="178"/>
      <c r="R1211" s="180"/>
      <c r="S1211" s="180"/>
      <c r="T1211" s="181" t="s">
        <v>16428</v>
      </c>
      <c r="U1211" s="182" t="s">
        <v>16423</v>
      </c>
      <c r="V1211" s="180"/>
      <c r="W1211" s="61" t="s">
        <v>5877</v>
      </c>
      <c r="X1211" s="61" t="s">
        <v>5878</v>
      </c>
      <c r="Y1211" s="61" t="s">
        <v>5879</v>
      </c>
      <c r="Z1211" s="166"/>
      <c r="AA1211" s="166"/>
      <c r="AB1211" s="166"/>
      <c r="AC1211" s="166"/>
      <c r="AD1211" s="166"/>
      <c r="AE1211" s="166"/>
      <c r="AF1211" s="166"/>
      <c r="AG1211" s="166"/>
      <c r="AH1211" s="166"/>
      <c r="AI1211" s="166"/>
      <c r="AJ1211" s="166"/>
      <c r="AK1211" s="166"/>
      <c r="AL1211" s="166"/>
      <c r="AM1211" s="166"/>
      <c r="AN1211" s="166"/>
      <c r="AO1211" s="166"/>
      <c r="AP1211" s="166"/>
      <c r="AQ1211" s="166"/>
      <c r="AR1211" s="166"/>
      <c r="AS1211" s="166"/>
      <c r="AT1211" s="166"/>
      <c r="AU1211" s="166"/>
      <c r="AV1211" s="166"/>
      <c r="AW1211" s="166"/>
      <c r="AX1211" s="166"/>
      <c r="AY1211" s="166"/>
      <c r="AZ1211" s="166"/>
      <c r="BA1211" s="166"/>
      <c r="BB1211" s="166"/>
      <c r="BC1211" s="166"/>
      <c r="BD1211" s="166"/>
      <c r="BE1211" s="166"/>
      <c r="BF1211" s="166"/>
      <c r="BG1211" s="166"/>
      <c r="BH1211" s="166"/>
      <c r="BI1211" s="166"/>
      <c r="BJ1211" s="166"/>
      <c r="BK1211" s="166"/>
      <c r="BL1211" s="166"/>
      <c r="BM1211" s="166"/>
    </row>
    <row r="1212" ht="22.5" customHeight="1">
      <c r="A1212" s="51">
        <v>1211.0</v>
      </c>
      <c r="B1212" s="99" t="s">
        <v>237</v>
      </c>
      <c r="C1212" s="172" t="b">
        <v>1</v>
      </c>
      <c r="D1212" s="173"/>
      <c r="E1212" s="174" t="s">
        <v>8227</v>
      </c>
      <c r="F1212" s="184" t="s">
        <v>8788</v>
      </c>
      <c r="G1212" s="176" t="s">
        <v>1446</v>
      </c>
      <c r="H1212" s="99" t="s">
        <v>13938</v>
      </c>
      <c r="I1212" s="177" t="s">
        <v>16573</v>
      </c>
      <c r="J1212" s="178"/>
      <c r="K1212" s="61" t="s">
        <v>5880</v>
      </c>
      <c r="L1212" s="61" t="s">
        <v>5881</v>
      </c>
      <c r="M1212" s="178"/>
      <c r="N1212" s="178"/>
      <c r="O1212" s="179"/>
      <c r="P1212" s="178"/>
      <c r="Q1212" s="178"/>
      <c r="R1212" s="180"/>
      <c r="S1212" s="180"/>
      <c r="T1212" s="181" t="s">
        <v>16430</v>
      </c>
      <c r="U1212" s="182" t="s">
        <v>16423</v>
      </c>
      <c r="V1212" s="180"/>
      <c r="W1212" s="61" t="s">
        <v>5882</v>
      </c>
      <c r="X1212" s="61" t="s">
        <v>5883</v>
      </c>
      <c r="Y1212" s="145"/>
      <c r="Z1212" s="166"/>
      <c r="AA1212" s="166"/>
      <c r="AB1212" s="166"/>
      <c r="AC1212" s="166"/>
      <c r="AD1212" s="166"/>
      <c r="AE1212" s="166"/>
      <c r="AF1212" s="166"/>
      <c r="AG1212" s="166"/>
      <c r="AH1212" s="166"/>
      <c r="AI1212" s="166"/>
      <c r="AJ1212" s="166"/>
      <c r="AK1212" s="166"/>
      <c r="AL1212" s="166"/>
      <c r="AM1212" s="166"/>
      <c r="AN1212" s="166"/>
      <c r="AO1212" s="166"/>
      <c r="AP1212" s="166"/>
      <c r="AQ1212" s="166"/>
      <c r="AR1212" s="166"/>
      <c r="AS1212" s="166"/>
      <c r="AT1212" s="166"/>
      <c r="AU1212" s="166"/>
      <c r="AV1212" s="166"/>
      <c r="AW1212" s="166"/>
      <c r="AX1212" s="166"/>
      <c r="AY1212" s="166"/>
      <c r="AZ1212" s="166"/>
      <c r="BA1212" s="166"/>
      <c r="BB1212" s="166"/>
      <c r="BC1212" s="166"/>
      <c r="BD1212" s="166"/>
      <c r="BE1212" s="166"/>
      <c r="BF1212" s="166"/>
      <c r="BG1212" s="166"/>
      <c r="BH1212" s="166"/>
      <c r="BI1212" s="166"/>
      <c r="BJ1212" s="166"/>
      <c r="BK1212" s="166"/>
      <c r="BL1212" s="166"/>
      <c r="BM1212" s="166"/>
    </row>
    <row r="1213" ht="22.5" customHeight="1">
      <c r="A1213" s="51">
        <v>1212.0</v>
      </c>
      <c r="B1213" s="99" t="s">
        <v>237</v>
      </c>
      <c r="C1213" s="172" t="b">
        <v>1</v>
      </c>
      <c r="D1213" s="173"/>
      <c r="E1213" s="174" t="s">
        <v>8227</v>
      </c>
      <c r="F1213" s="184" t="s">
        <v>8788</v>
      </c>
      <c r="G1213" s="176" t="s">
        <v>1446</v>
      </c>
      <c r="H1213" s="99" t="s">
        <v>13944</v>
      </c>
      <c r="I1213" s="177" t="s">
        <v>16574</v>
      </c>
      <c r="J1213" s="178"/>
      <c r="K1213" s="61" t="s">
        <v>5884</v>
      </c>
      <c r="L1213" s="61" t="s">
        <v>5885</v>
      </c>
      <c r="M1213" s="178"/>
      <c r="N1213" s="178"/>
      <c r="O1213" s="179"/>
      <c r="P1213" s="178"/>
      <c r="Q1213" s="178"/>
      <c r="R1213" s="180"/>
      <c r="S1213" s="180"/>
      <c r="T1213" s="181" t="s">
        <v>16430</v>
      </c>
      <c r="U1213" s="182" t="s">
        <v>16423</v>
      </c>
      <c r="V1213" s="180"/>
      <c r="W1213" s="61" t="s">
        <v>5886</v>
      </c>
      <c r="X1213" s="61" t="s">
        <v>5887</v>
      </c>
      <c r="Y1213" s="61" t="s">
        <v>5888</v>
      </c>
      <c r="Z1213" s="166"/>
      <c r="AA1213" s="166"/>
      <c r="AB1213" s="166"/>
      <c r="AC1213" s="166"/>
      <c r="AD1213" s="166"/>
      <c r="AE1213" s="166"/>
      <c r="AF1213" s="166"/>
      <c r="AG1213" s="166"/>
      <c r="AH1213" s="166"/>
      <c r="AI1213" s="166"/>
      <c r="AJ1213" s="166"/>
      <c r="AK1213" s="166"/>
      <c r="AL1213" s="166"/>
      <c r="AM1213" s="166"/>
      <c r="AN1213" s="166"/>
      <c r="AO1213" s="166"/>
      <c r="AP1213" s="166"/>
      <c r="AQ1213" s="166"/>
      <c r="AR1213" s="166"/>
      <c r="AS1213" s="166"/>
      <c r="AT1213" s="166"/>
      <c r="AU1213" s="166"/>
      <c r="AV1213" s="166"/>
      <c r="AW1213" s="166"/>
      <c r="AX1213" s="166"/>
      <c r="AY1213" s="166"/>
      <c r="AZ1213" s="166"/>
      <c r="BA1213" s="166"/>
      <c r="BB1213" s="166"/>
      <c r="BC1213" s="166"/>
      <c r="BD1213" s="166"/>
      <c r="BE1213" s="166"/>
      <c r="BF1213" s="166"/>
      <c r="BG1213" s="166"/>
      <c r="BH1213" s="166"/>
      <c r="BI1213" s="166"/>
      <c r="BJ1213" s="166"/>
      <c r="BK1213" s="166"/>
      <c r="BL1213" s="166"/>
      <c r="BM1213" s="166"/>
    </row>
    <row r="1214" ht="22.5" customHeight="1">
      <c r="A1214" s="51">
        <v>1213.0</v>
      </c>
      <c r="B1214" s="99" t="s">
        <v>237</v>
      </c>
      <c r="C1214" s="172" t="b">
        <v>1</v>
      </c>
      <c r="D1214" s="173"/>
      <c r="E1214" s="174" t="s">
        <v>8227</v>
      </c>
      <c r="F1214" s="184" t="s">
        <v>8788</v>
      </c>
      <c r="G1214" s="176" t="s">
        <v>1446</v>
      </c>
      <c r="H1214" s="99" t="s">
        <v>13950</v>
      </c>
      <c r="I1214" s="177" t="s">
        <v>16575</v>
      </c>
      <c r="J1214" s="178"/>
      <c r="K1214" s="61" t="s">
        <v>5889</v>
      </c>
      <c r="L1214" s="61" t="s">
        <v>5890</v>
      </c>
      <c r="M1214" s="178"/>
      <c r="N1214" s="178"/>
      <c r="O1214" s="179"/>
      <c r="P1214" s="178"/>
      <c r="Q1214" s="178"/>
      <c r="R1214" s="180"/>
      <c r="S1214" s="180"/>
      <c r="T1214" s="181" t="s">
        <v>16422</v>
      </c>
      <c r="U1214" s="182" t="s">
        <v>16423</v>
      </c>
      <c r="V1214" s="180"/>
      <c r="W1214" s="61" t="s">
        <v>5891</v>
      </c>
      <c r="X1214" s="61" t="s">
        <v>5892</v>
      </c>
      <c r="Y1214" s="61" t="s">
        <v>5893</v>
      </c>
      <c r="Z1214" s="166"/>
      <c r="AA1214" s="166"/>
      <c r="AB1214" s="166"/>
      <c r="AC1214" s="166"/>
      <c r="AD1214" s="166"/>
      <c r="AE1214" s="166"/>
      <c r="AF1214" s="166"/>
      <c r="AG1214" s="166"/>
      <c r="AH1214" s="166"/>
      <c r="AI1214" s="166"/>
      <c r="AJ1214" s="166"/>
      <c r="AK1214" s="166"/>
      <c r="AL1214" s="166"/>
      <c r="AM1214" s="166"/>
      <c r="AN1214" s="166"/>
      <c r="AO1214" s="166"/>
      <c r="AP1214" s="166"/>
      <c r="AQ1214" s="166"/>
      <c r="AR1214" s="166"/>
      <c r="AS1214" s="166"/>
      <c r="AT1214" s="166"/>
      <c r="AU1214" s="166"/>
      <c r="AV1214" s="166"/>
      <c r="AW1214" s="166"/>
      <c r="AX1214" s="166"/>
      <c r="AY1214" s="166"/>
      <c r="AZ1214" s="166"/>
      <c r="BA1214" s="166"/>
      <c r="BB1214" s="166"/>
      <c r="BC1214" s="166"/>
      <c r="BD1214" s="166"/>
      <c r="BE1214" s="166"/>
      <c r="BF1214" s="166"/>
      <c r="BG1214" s="166"/>
      <c r="BH1214" s="166"/>
      <c r="BI1214" s="166"/>
      <c r="BJ1214" s="166"/>
      <c r="BK1214" s="166"/>
      <c r="BL1214" s="166"/>
      <c r="BM1214" s="166"/>
    </row>
    <row r="1215" ht="22.5" customHeight="1">
      <c r="A1215" s="51">
        <v>1214.0</v>
      </c>
      <c r="B1215" s="99" t="s">
        <v>237</v>
      </c>
      <c r="C1215" s="172" t="b">
        <v>1</v>
      </c>
      <c r="D1215" s="173"/>
      <c r="E1215" s="174" t="s">
        <v>8227</v>
      </c>
      <c r="F1215" s="184" t="s">
        <v>8788</v>
      </c>
      <c r="G1215" s="176" t="s">
        <v>1446</v>
      </c>
      <c r="H1215" s="99" t="s">
        <v>13957</v>
      </c>
      <c r="I1215" s="177" t="s">
        <v>16576</v>
      </c>
      <c r="J1215" s="178"/>
      <c r="K1215" s="61" t="s">
        <v>5894</v>
      </c>
      <c r="L1215" s="61" t="s">
        <v>5895</v>
      </c>
      <c r="M1215" s="178"/>
      <c r="N1215" s="178"/>
      <c r="O1215" s="179"/>
      <c r="P1215" s="178"/>
      <c r="Q1215" s="178"/>
      <c r="R1215" s="180"/>
      <c r="S1215" s="180"/>
      <c r="T1215" s="181" t="s">
        <v>16422</v>
      </c>
      <c r="U1215" s="182" t="s">
        <v>16423</v>
      </c>
      <c r="V1215" s="180"/>
      <c r="W1215" s="61" t="s">
        <v>5896</v>
      </c>
      <c r="X1215" s="61" t="s">
        <v>5897</v>
      </c>
      <c r="Y1215" s="61" t="s">
        <v>5898</v>
      </c>
      <c r="Z1215" s="166"/>
      <c r="AA1215" s="166"/>
      <c r="AB1215" s="166"/>
      <c r="AC1215" s="166"/>
      <c r="AD1215" s="166"/>
      <c r="AE1215" s="166"/>
      <c r="AF1215" s="166"/>
      <c r="AG1215" s="166"/>
      <c r="AH1215" s="166"/>
      <c r="AI1215" s="166"/>
      <c r="AJ1215" s="166"/>
      <c r="AK1215" s="166"/>
      <c r="AL1215" s="166"/>
      <c r="AM1215" s="166"/>
      <c r="AN1215" s="166"/>
      <c r="AO1215" s="166"/>
      <c r="AP1215" s="166"/>
      <c r="AQ1215" s="166"/>
      <c r="AR1215" s="166"/>
      <c r="AS1215" s="166"/>
      <c r="AT1215" s="166"/>
      <c r="AU1215" s="166"/>
      <c r="AV1215" s="166"/>
      <c r="AW1215" s="166"/>
      <c r="AX1215" s="166"/>
      <c r="AY1215" s="166"/>
      <c r="AZ1215" s="166"/>
      <c r="BA1215" s="166"/>
      <c r="BB1215" s="166"/>
      <c r="BC1215" s="166"/>
      <c r="BD1215" s="166"/>
      <c r="BE1215" s="166"/>
      <c r="BF1215" s="166"/>
      <c r="BG1215" s="166"/>
      <c r="BH1215" s="166"/>
      <c r="BI1215" s="166"/>
      <c r="BJ1215" s="166"/>
      <c r="BK1215" s="166"/>
      <c r="BL1215" s="166"/>
      <c r="BM1215" s="166"/>
    </row>
    <row r="1216" ht="22.5" customHeight="1">
      <c r="A1216" s="51">
        <v>1215.0</v>
      </c>
      <c r="B1216" s="99" t="s">
        <v>237</v>
      </c>
      <c r="C1216" s="172" t="b">
        <v>1</v>
      </c>
      <c r="D1216" s="173"/>
      <c r="E1216" s="174" t="s">
        <v>8227</v>
      </c>
      <c r="F1216" s="184" t="s">
        <v>8788</v>
      </c>
      <c r="G1216" s="176" t="s">
        <v>1446</v>
      </c>
      <c r="H1216" s="99" t="s">
        <v>13962</v>
      </c>
      <c r="I1216" s="177" t="s">
        <v>16577</v>
      </c>
      <c r="J1216" s="178"/>
      <c r="K1216" s="61" t="s">
        <v>5899</v>
      </c>
      <c r="L1216" s="61" t="s">
        <v>5900</v>
      </c>
      <c r="M1216" s="178"/>
      <c r="N1216" s="178"/>
      <c r="O1216" s="179"/>
      <c r="P1216" s="178"/>
      <c r="Q1216" s="178"/>
      <c r="R1216" s="180"/>
      <c r="S1216" s="180"/>
      <c r="T1216" s="181" t="s">
        <v>16422</v>
      </c>
      <c r="U1216" s="182" t="s">
        <v>16423</v>
      </c>
      <c r="V1216" s="180"/>
      <c r="W1216" s="61" t="s">
        <v>5901</v>
      </c>
      <c r="X1216" s="61" t="s">
        <v>5902</v>
      </c>
      <c r="Y1216" s="61" t="s">
        <v>5903</v>
      </c>
      <c r="Z1216" s="166"/>
      <c r="AA1216" s="166"/>
      <c r="AB1216" s="166"/>
      <c r="AC1216" s="166"/>
      <c r="AD1216" s="166"/>
      <c r="AE1216" s="166"/>
      <c r="AF1216" s="166"/>
      <c r="AG1216" s="166"/>
      <c r="AH1216" s="166"/>
      <c r="AI1216" s="166"/>
      <c r="AJ1216" s="166"/>
      <c r="AK1216" s="166"/>
      <c r="AL1216" s="166"/>
      <c r="AM1216" s="166"/>
      <c r="AN1216" s="166"/>
      <c r="AO1216" s="166"/>
      <c r="AP1216" s="166"/>
      <c r="AQ1216" s="166"/>
      <c r="AR1216" s="166"/>
      <c r="AS1216" s="166"/>
      <c r="AT1216" s="166"/>
      <c r="AU1216" s="166"/>
      <c r="AV1216" s="166"/>
      <c r="AW1216" s="166"/>
      <c r="AX1216" s="166"/>
      <c r="AY1216" s="166"/>
      <c r="AZ1216" s="166"/>
      <c r="BA1216" s="166"/>
      <c r="BB1216" s="166"/>
      <c r="BC1216" s="166"/>
      <c r="BD1216" s="166"/>
      <c r="BE1216" s="166"/>
      <c r="BF1216" s="166"/>
      <c r="BG1216" s="166"/>
      <c r="BH1216" s="166"/>
      <c r="BI1216" s="166"/>
      <c r="BJ1216" s="166"/>
      <c r="BK1216" s="166"/>
      <c r="BL1216" s="166"/>
      <c r="BM1216" s="166"/>
    </row>
    <row r="1217" ht="22.5" customHeight="1">
      <c r="A1217" s="51">
        <v>1216.0</v>
      </c>
      <c r="B1217" s="99" t="s">
        <v>237</v>
      </c>
      <c r="C1217" s="172" t="b">
        <v>1</v>
      </c>
      <c r="D1217" s="173"/>
      <c r="E1217" s="174" t="s">
        <v>8227</v>
      </c>
      <c r="F1217" s="184" t="s">
        <v>8788</v>
      </c>
      <c r="G1217" s="176" t="s">
        <v>1446</v>
      </c>
      <c r="H1217" s="99" t="s">
        <v>13967</v>
      </c>
      <c r="I1217" s="177" t="s">
        <v>16578</v>
      </c>
      <c r="J1217" s="178"/>
      <c r="K1217" s="61" t="s">
        <v>5904</v>
      </c>
      <c r="L1217" s="61" t="s">
        <v>5905</v>
      </c>
      <c r="M1217" s="178"/>
      <c r="N1217" s="178"/>
      <c r="O1217" s="179"/>
      <c r="P1217" s="178"/>
      <c r="Q1217" s="178"/>
      <c r="R1217" s="180"/>
      <c r="S1217" s="180"/>
      <c r="T1217" s="181" t="s">
        <v>16422</v>
      </c>
      <c r="U1217" s="182" t="s">
        <v>16423</v>
      </c>
      <c r="V1217" s="180"/>
      <c r="W1217" s="61" t="s">
        <v>5906</v>
      </c>
      <c r="X1217" s="61" t="s">
        <v>5907</v>
      </c>
      <c r="Y1217" s="61" t="s">
        <v>5908</v>
      </c>
      <c r="Z1217" s="166"/>
      <c r="AA1217" s="166"/>
      <c r="AB1217" s="166"/>
      <c r="AC1217" s="166"/>
      <c r="AD1217" s="166"/>
      <c r="AE1217" s="166"/>
      <c r="AF1217" s="166"/>
      <c r="AG1217" s="166"/>
      <c r="AH1217" s="166"/>
      <c r="AI1217" s="166"/>
      <c r="AJ1217" s="166"/>
      <c r="AK1217" s="166"/>
      <c r="AL1217" s="166"/>
      <c r="AM1217" s="166"/>
      <c r="AN1217" s="166"/>
      <c r="AO1217" s="166"/>
      <c r="AP1217" s="166"/>
      <c r="AQ1217" s="166"/>
      <c r="AR1217" s="166"/>
      <c r="AS1217" s="166"/>
      <c r="AT1217" s="166"/>
      <c r="AU1217" s="166"/>
      <c r="AV1217" s="166"/>
      <c r="AW1217" s="166"/>
      <c r="AX1217" s="166"/>
      <c r="AY1217" s="166"/>
      <c r="AZ1217" s="166"/>
      <c r="BA1217" s="166"/>
      <c r="BB1217" s="166"/>
      <c r="BC1217" s="166"/>
      <c r="BD1217" s="166"/>
      <c r="BE1217" s="166"/>
      <c r="BF1217" s="166"/>
      <c r="BG1217" s="166"/>
      <c r="BH1217" s="166"/>
      <c r="BI1217" s="166"/>
      <c r="BJ1217" s="166"/>
      <c r="BK1217" s="166"/>
      <c r="BL1217" s="166"/>
      <c r="BM1217" s="166"/>
    </row>
    <row r="1218" ht="22.5" customHeight="1">
      <c r="A1218" s="51">
        <v>1217.0</v>
      </c>
      <c r="B1218" s="99" t="s">
        <v>237</v>
      </c>
      <c r="C1218" s="172" t="b">
        <v>1</v>
      </c>
      <c r="D1218" s="173"/>
      <c r="E1218" s="174" t="s">
        <v>8227</v>
      </c>
      <c r="F1218" s="184" t="s">
        <v>8788</v>
      </c>
      <c r="G1218" s="176" t="s">
        <v>1446</v>
      </c>
      <c r="H1218" s="99" t="s">
        <v>13974</v>
      </c>
      <c r="I1218" s="177" t="s">
        <v>16579</v>
      </c>
      <c r="J1218" s="178"/>
      <c r="K1218" s="61" t="s">
        <v>5909</v>
      </c>
      <c r="L1218" s="61" t="s">
        <v>5910</v>
      </c>
      <c r="M1218" s="178"/>
      <c r="N1218" s="178"/>
      <c r="O1218" s="179"/>
      <c r="P1218" s="178"/>
      <c r="Q1218" s="178"/>
      <c r="R1218" s="180"/>
      <c r="S1218" s="180"/>
      <c r="T1218" s="181" t="s">
        <v>16422</v>
      </c>
      <c r="U1218" s="182" t="s">
        <v>16423</v>
      </c>
      <c r="V1218" s="180"/>
      <c r="W1218" s="61" t="s">
        <v>5911</v>
      </c>
      <c r="X1218" s="61" t="s">
        <v>5913</v>
      </c>
      <c r="Y1218" s="145"/>
      <c r="Z1218" s="166"/>
      <c r="AA1218" s="166"/>
      <c r="AB1218" s="166"/>
      <c r="AC1218" s="166"/>
      <c r="AD1218" s="166"/>
      <c r="AE1218" s="166"/>
      <c r="AF1218" s="166"/>
      <c r="AG1218" s="166"/>
      <c r="AH1218" s="166"/>
      <c r="AI1218" s="166"/>
      <c r="AJ1218" s="166"/>
      <c r="AK1218" s="166"/>
      <c r="AL1218" s="166"/>
      <c r="AM1218" s="166"/>
      <c r="AN1218" s="166"/>
      <c r="AO1218" s="166"/>
      <c r="AP1218" s="166"/>
      <c r="AQ1218" s="166"/>
      <c r="AR1218" s="166"/>
      <c r="AS1218" s="166"/>
      <c r="AT1218" s="166"/>
      <c r="AU1218" s="166"/>
      <c r="AV1218" s="166"/>
      <c r="AW1218" s="166"/>
      <c r="AX1218" s="166"/>
      <c r="AY1218" s="166"/>
      <c r="AZ1218" s="166"/>
      <c r="BA1218" s="166"/>
      <c r="BB1218" s="166"/>
      <c r="BC1218" s="166"/>
      <c r="BD1218" s="166"/>
      <c r="BE1218" s="166"/>
      <c r="BF1218" s="166"/>
      <c r="BG1218" s="166"/>
      <c r="BH1218" s="166"/>
      <c r="BI1218" s="166"/>
      <c r="BJ1218" s="166"/>
      <c r="BK1218" s="166"/>
      <c r="BL1218" s="166"/>
      <c r="BM1218" s="166"/>
    </row>
    <row r="1219" ht="22.5" customHeight="1">
      <c r="A1219" s="51">
        <v>1218.0</v>
      </c>
      <c r="B1219" s="99" t="s">
        <v>237</v>
      </c>
      <c r="C1219" s="172" t="b">
        <v>1</v>
      </c>
      <c r="D1219" s="173"/>
      <c r="E1219" s="174" t="s">
        <v>8227</v>
      </c>
      <c r="F1219" s="184" t="s">
        <v>8788</v>
      </c>
      <c r="G1219" s="176" t="s">
        <v>1446</v>
      </c>
      <c r="H1219" s="99" t="s">
        <v>13979</v>
      </c>
      <c r="I1219" s="177" t="s">
        <v>16580</v>
      </c>
      <c r="J1219" s="178"/>
      <c r="K1219" s="61" t="s">
        <v>5915</v>
      </c>
      <c r="L1219" s="61" t="s">
        <v>5916</v>
      </c>
      <c r="M1219" s="178"/>
      <c r="N1219" s="178"/>
      <c r="O1219" s="179"/>
      <c r="P1219" s="178"/>
      <c r="Q1219" s="178"/>
      <c r="R1219" s="180"/>
      <c r="S1219" s="180"/>
      <c r="T1219" s="181" t="s">
        <v>16422</v>
      </c>
      <c r="U1219" s="182" t="s">
        <v>16423</v>
      </c>
      <c r="V1219" s="180"/>
      <c r="W1219" s="61" t="s">
        <v>5917</v>
      </c>
      <c r="X1219" s="61" t="s">
        <v>5918</v>
      </c>
      <c r="Y1219" s="61" t="s">
        <v>5919</v>
      </c>
      <c r="Z1219" s="166"/>
      <c r="AA1219" s="166"/>
      <c r="AB1219" s="166"/>
      <c r="AC1219" s="166"/>
      <c r="AD1219" s="166"/>
      <c r="AE1219" s="166"/>
      <c r="AF1219" s="166"/>
      <c r="AG1219" s="166"/>
      <c r="AH1219" s="166"/>
      <c r="AI1219" s="166"/>
      <c r="AJ1219" s="166"/>
      <c r="AK1219" s="166"/>
      <c r="AL1219" s="166"/>
      <c r="AM1219" s="166"/>
      <c r="AN1219" s="166"/>
      <c r="AO1219" s="166"/>
      <c r="AP1219" s="166"/>
      <c r="AQ1219" s="166"/>
      <c r="AR1219" s="166"/>
      <c r="AS1219" s="166"/>
      <c r="AT1219" s="166"/>
      <c r="AU1219" s="166"/>
      <c r="AV1219" s="166"/>
      <c r="AW1219" s="166"/>
      <c r="AX1219" s="166"/>
      <c r="AY1219" s="166"/>
      <c r="AZ1219" s="166"/>
      <c r="BA1219" s="166"/>
      <c r="BB1219" s="166"/>
      <c r="BC1219" s="166"/>
      <c r="BD1219" s="166"/>
      <c r="BE1219" s="166"/>
      <c r="BF1219" s="166"/>
      <c r="BG1219" s="166"/>
      <c r="BH1219" s="166"/>
      <c r="BI1219" s="166"/>
      <c r="BJ1219" s="166"/>
      <c r="BK1219" s="166"/>
      <c r="BL1219" s="166"/>
      <c r="BM1219" s="166"/>
    </row>
    <row r="1220" ht="22.5" customHeight="1">
      <c r="A1220" s="51">
        <v>1219.0</v>
      </c>
      <c r="B1220" s="99" t="s">
        <v>237</v>
      </c>
      <c r="C1220" s="172" t="b">
        <v>1</v>
      </c>
      <c r="D1220" s="173"/>
      <c r="E1220" s="174" t="s">
        <v>8227</v>
      </c>
      <c r="F1220" s="184" t="s">
        <v>8788</v>
      </c>
      <c r="G1220" s="176" t="s">
        <v>1446</v>
      </c>
      <c r="H1220" s="99" t="s">
        <v>13986</v>
      </c>
      <c r="I1220" s="177" t="s">
        <v>16581</v>
      </c>
      <c r="J1220" s="178"/>
      <c r="K1220" s="61" t="s">
        <v>5920</v>
      </c>
      <c r="L1220" s="61" t="s">
        <v>5921</v>
      </c>
      <c r="M1220" s="178"/>
      <c r="N1220" s="178"/>
      <c r="O1220" s="179"/>
      <c r="P1220" s="178"/>
      <c r="Q1220" s="178"/>
      <c r="R1220" s="180"/>
      <c r="S1220" s="180"/>
      <c r="T1220" s="181" t="s">
        <v>16422</v>
      </c>
      <c r="U1220" s="182" t="s">
        <v>16423</v>
      </c>
      <c r="V1220" s="180"/>
      <c r="W1220" s="61" t="s">
        <v>5922</v>
      </c>
      <c r="X1220" s="61" t="s">
        <v>5923</v>
      </c>
      <c r="Y1220" s="61" t="s">
        <v>5924</v>
      </c>
      <c r="Z1220" s="166"/>
      <c r="AA1220" s="166"/>
      <c r="AB1220" s="166"/>
      <c r="AC1220" s="166"/>
      <c r="AD1220" s="166"/>
      <c r="AE1220" s="166"/>
      <c r="AF1220" s="166"/>
      <c r="AG1220" s="166"/>
      <c r="AH1220" s="166"/>
      <c r="AI1220" s="166"/>
      <c r="AJ1220" s="166"/>
      <c r="AK1220" s="166"/>
      <c r="AL1220" s="166"/>
      <c r="AM1220" s="166"/>
      <c r="AN1220" s="166"/>
      <c r="AO1220" s="166"/>
      <c r="AP1220" s="166"/>
      <c r="AQ1220" s="166"/>
      <c r="AR1220" s="166"/>
      <c r="AS1220" s="166"/>
      <c r="AT1220" s="166"/>
      <c r="AU1220" s="166"/>
      <c r="AV1220" s="166"/>
      <c r="AW1220" s="166"/>
      <c r="AX1220" s="166"/>
      <c r="AY1220" s="166"/>
      <c r="AZ1220" s="166"/>
      <c r="BA1220" s="166"/>
      <c r="BB1220" s="166"/>
      <c r="BC1220" s="166"/>
      <c r="BD1220" s="166"/>
      <c r="BE1220" s="166"/>
      <c r="BF1220" s="166"/>
      <c r="BG1220" s="166"/>
      <c r="BH1220" s="166"/>
      <c r="BI1220" s="166"/>
      <c r="BJ1220" s="166"/>
      <c r="BK1220" s="166"/>
      <c r="BL1220" s="166"/>
      <c r="BM1220" s="166"/>
    </row>
    <row r="1221" ht="22.5" customHeight="1">
      <c r="A1221" s="51">
        <v>1220.0</v>
      </c>
      <c r="B1221" s="99" t="s">
        <v>237</v>
      </c>
      <c r="C1221" s="172" t="b">
        <v>1</v>
      </c>
      <c r="D1221" s="173"/>
      <c r="E1221" s="174" t="s">
        <v>8227</v>
      </c>
      <c r="F1221" s="184" t="s">
        <v>8788</v>
      </c>
      <c r="G1221" s="176" t="s">
        <v>1446</v>
      </c>
      <c r="H1221" s="99" t="s">
        <v>13993</v>
      </c>
      <c r="I1221" s="177" t="s">
        <v>16582</v>
      </c>
      <c r="J1221" s="178"/>
      <c r="K1221" s="61" t="s">
        <v>5925</v>
      </c>
      <c r="L1221" s="61" t="s">
        <v>5926</v>
      </c>
      <c r="M1221" s="178"/>
      <c r="N1221" s="178"/>
      <c r="O1221" s="179"/>
      <c r="P1221" s="178"/>
      <c r="Q1221" s="178"/>
      <c r="R1221" s="180"/>
      <c r="S1221" s="180"/>
      <c r="T1221" s="181" t="s">
        <v>16422</v>
      </c>
      <c r="U1221" s="182" t="s">
        <v>16423</v>
      </c>
      <c r="V1221" s="180"/>
      <c r="W1221" s="61" t="s">
        <v>5927</v>
      </c>
      <c r="X1221" s="61" t="s">
        <v>5928</v>
      </c>
      <c r="Y1221" s="61" t="s">
        <v>5929</v>
      </c>
      <c r="Z1221" s="166"/>
      <c r="AA1221" s="166"/>
      <c r="AB1221" s="166"/>
      <c r="AC1221" s="166"/>
      <c r="AD1221" s="166"/>
      <c r="AE1221" s="166"/>
      <c r="AF1221" s="166"/>
      <c r="AG1221" s="166"/>
      <c r="AH1221" s="166"/>
      <c r="AI1221" s="166"/>
      <c r="AJ1221" s="166"/>
      <c r="AK1221" s="166"/>
      <c r="AL1221" s="166"/>
      <c r="AM1221" s="166"/>
      <c r="AN1221" s="166"/>
      <c r="AO1221" s="166"/>
      <c r="AP1221" s="166"/>
      <c r="AQ1221" s="166"/>
      <c r="AR1221" s="166"/>
      <c r="AS1221" s="166"/>
      <c r="AT1221" s="166"/>
      <c r="AU1221" s="166"/>
      <c r="AV1221" s="166"/>
      <c r="AW1221" s="166"/>
      <c r="AX1221" s="166"/>
      <c r="AY1221" s="166"/>
      <c r="AZ1221" s="166"/>
      <c r="BA1221" s="166"/>
      <c r="BB1221" s="166"/>
      <c r="BC1221" s="166"/>
      <c r="BD1221" s="166"/>
      <c r="BE1221" s="166"/>
      <c r="BF1221" s="166"/>
      <c r="BG1221" s="166"/>
      <c r="BH1221" s="166"/>
      <c r="BI1221" s="166"/>
      <c r="BJ1221" s="166"/>
      <c r="BK1221" s="166"/>
      <c r="BL1221" s="166"/>
      <c r="BM1221" s="166"/>
    </row>
    <row r="1222" ht="22.5" customHeight="1">
      <c r="A1222" s="51">
        <v>1221.0</v>
      </c>
      <c r="B1222" s="99" t="s">
        <v>237</v>
      </c>
      <c r="C1222" s="172" t="b">
        <v>1</v>
      </c>
      <c r="D1222" s="173"/>
      <c r="E1222" s="174" t="s">
        <v>8227</v>
      </c>
      <c r="F1222" s="184" t="s">
        <v>8788</v>
      </c>
      <c r="G1222" s="176" t="s">
        <v>1446</v>
      </c>
      <c r="H1222" s="99" t="s">
        <v>14000</v>
      </c>
      <c r="I1222" s="177" t="s">
        <v>16583</v>
      </c>
      <c r="J1222" s="178"/>
      <c r="K1222" s="61" t="s">
        <v>5930</v>
      </c>
      <c r="L1222" s="61" t="s">
        <v>5931</v>
      </c>
      <c r="M1222" s="178"/>
      <c r="N1222" s="178"/>
      <c r="O1222" s="179"/>
      <c r="P1222" s="178"/>
      <c r="Q1222" s="178"/>
      <c r="R1222" s="180"/>
      <c r="S1222" s="180"/>
      <c r="T1222" s="181" t="s">
        <v>16422</v>
      </c>
      <c r="U1222" s="182" t="s">
        <v>16423</v>
      </c>
      <c r="V1222" s="180"/>
      <c r="W1222" s="61" t="s">
        <v>5932</v>
      </c>
      <c r="X1222" s="61" t="s">
        <v>5933</v>
      </c>
      <c r="Y1222" s="145"/>
      <c r="Z1222" s="166"/>
      <c r="AA1222" s="166"/>
      <c r="AB1222" s="166"/>
      <c r="AC1222" s="166"/>
      <c r="AD1222" s="166"/>
      <c r="AE1222" s="166"/>
      <c r="AF1222" s="166"/>
      <c r="AG1222" s="166"/>
      <c r="AH1222" s="166"/>
      <c r="AI1222" s="166"/>
      <c r="AJ1222" s="166"/>
      <c r="AK1222" s="166"/>
      <c r="AL1222" s="166"/>
      <c r="AM1222" s="166"/>
      <c r="AN1222" s="166"/>
      <c r="AO1222" s="166"/>
      <c r="AP1222" s="166"/>
      <c r="AQ1222" s="166"/>
      <c r="AR1222" s="166"/>
      <c r="AS1222" s="166"/>
      <c r="AT1222" s="166"/>
      <c r="AU1222" s="166"/>
      <c r="AV1222" s="166"/>
      <c r="AW1222" s="166"/>
      <c r="AX1222" s="166"/>
      <c r="AY1222" s="166"/>
      <c r="AZ1222" s="166"/>
      <c r="BA1222" s="166"/>
      <c r="BB1222" s="166"/>
      <c r="BC1222" s="166"/>
      <c r="BD1222" s="166"/>
      <c r="BE1222" s="166"/>
      <c r="BF1222" s="166"/>
      <c r="BG1222" s="166"/>
      <c r="BH1222" s="166"/>
      <c r="BI1222" s="166"/>
      <c r="BJ1222" s="166"/>
      <c r="BK1222" s="166"/>
      <c r="BL1222" s="166"/>
      <c r="BM1222" s="166"/>
    </row>
    <row r="1223" ht="22.5" customHeight="1">
      <c r="A1223" s="51">
        <v>1222.0</v>
      </c>
      <c r="B1223" s="99" t="s">
        <v>237</v>
      </c>
      <c r="C1223" s="172" t="b">
        <v>1</v>
      </c>
      <c r="D1223" s="173"/>
      <c r="E1223" s="174" t="s">
        <v>8227</v>
      </c>
      <c r="F1223" s="184" t="s">
        <v>8788</v>
      </c>
      <c r="G1223" s="176" t="s">
        <v>1446</v>
      </c>
      <c r="H1223" s="99" t="s">
        <v>14006</v>
      </c>
      <c r="I1223" s="177" t="s">
        <v>16584</v>
      </c>
      <c r="J1223" s="178"/>
      <c r="K1223" s="61" t="s">
        <v>5934</v>
      </c>
      <c r="L1223" s="61" t="s">
        <v>5935</v>
      </c>
      <c r="M1223" s="178"/>
      <c r="N1223" s="178"/>
      <c r="O1223" s="179"/>
      <c r="P1223" s="178"/>
      <c r="Q1223" s="178"/>
      <c r="R1223" s="180"/>
      <c r="S1223" s="180"/>
      <c r="T1223" s="181" t="s">
        <v>16422</v>
      </c>
      <c r="U1223" s="182" t="s">
        <v>16423</v>
      </c>
      <c r="V1223" s="180"/>
      <c r="W1223" s="61" t="s">
        <v>5936</v>
      </c>
      <c r="X1223" s="61" t="s">
        <v>5937</v>
      </c>
      <c r="Y1223" s="61" t="s">
        <v>5938</v>
      </c>
      <c r="Z1223" s="166"/>
      <c r="AA1223" s="166"/>
      <c r="AB1223" s="166"/>
      <c r="AC1223" s="166"/>
      <c r="AD1223" s="166"/>
      <c r="AE1223" s="166"/>
      <c r="AF1223" s="166"/>
      <c r="AG1223" s="166"/>
      <c r="AH1223" s="166"/>
      <c r="AI1223" s="166"/>
      <c r="AJ1223" s="166"/>
      <c r="AK1223" s="166"/>
      <c r="AL1223" s="166"/>
      <c r="AM1223" s="166"/>
      <c r="AN1223" s="166"/>
      <c r="AO1223" s="166"/>
      <c r="AP1223" s="166"/>
      <c r="AQ1223" s="166"/>
      <c r="AR1223" s="166"/>
      <c r="AS1223" s="166"/>
      <c r="AT1223" s="166"/>
      <c r="AU1223" s="166"/>
      <c r="AV1223" s="166"/>
      <c r="AW1223" s="166"/>
      <c r="AX1223" s="166"/>
      <c r="AY1223" s="166"/>
      <c r="AZ1223" s="166"/>
      <c r="BA1223" s="166"/>
      <c r="BB1223" s="166"/>
      <c r="BC1223" s="166"/>
      <c r="BD1223" s="166"/>
      <c r="BE1223" s="166"/>
      <c r="BF1223" s="166"/>
      <c r="BG1223" s="166"/>
      <c r="BH1223" s="166"/>
      <c r="BI1223" s="166"/>
      <c r="BJ1223" s="166"/>
      <c r="BK1223" s="166"/>
      <c r="BL1223" s="166"/>
      <c r="BM1223" s="166"/>
    </row>
    <row r="1224" ht="22.5" customHeight="1">
      <c r="A1224" s="51">
        <v>1223.0</v>
      </c>
      <c r="B1224" s="99" t="s">
        <v>237</v>
      </c>
      <c r="C1224" s="172" t="b">
        <v>1</v>
      </c>
      <c r="D1224" s="173"/>
      <c r="E1224" s="174" t="s">
        <v>8227</v>
      </c>
      <c r="F1224" s="184" t="s">
        <v>8788</v>
      </c>
      <c r="G1224" s="176" t="s">
        <v>1446</v>
      </c>
      <c r="H1224" s="99" t="s">
        <v>14013</v>
      </c>
      <c r="I1224" s="177" t="s">
        <v>16585</v>
      </c>
      <c r="J1224" s="178"/>
      <c r="K1224" s="61" t="s">
        <v>5939</v>
      </c>
      <c r="L1224" s="61" t="s">
        <v>5940</v>
      </c>
      <c r="M1224" s="178"/>
      <c r="N1224" s="178"/>
      <c r="O1224" s="179"/>
      <c r="P1224" s="178"/>
      <c r="Q1224" s="178"/>
      <c r="R1224" s="180"/>
      <c r="S1224" s="180"/>
      <c r="T1224" s="181" t="s">
        <v>16422</v>
      </c>
      <c r="U1224" s="182" t="s">
        <v>16423</v>
      </c>
      <c r="V1224" s="180"/>
      <c r="W1224" s="61" t="s">
        <v>5941</v>
      </c>
      <c r="X1224" s="61" t="s">
        <v>5942</v>
      </c>
      <c r="Y1224" s="145"/>
      <c r="Z1224" s="166"/>
      <c r="AA1224" s="166"/>
      <c r="AB1224" s="166"/>
      <c r="AC1224" s="166"/>
      <c r="AD1224" s="166"/>
      <c r="AE1224" s="166"/>
      <c r="AF1224" s="166"/>
      <c r="AG1224" s="166"/>
      <c r="AH1224" s="166"/>
      <c r="AI1224" s="166"/>
      <c r="AJ1224" s="166"/>
      <c r="AK1224" s="166"/>
      <c r="AL1224" s="166"/>
      <c r="AM1224" s="166"/>
      <c r="AN1224" s="166"/>
      <c r="AO1224" s="166"/>
      <c r="AP1224" s="166"/>
      <c r="AQ1224" s="166"/>
      <c r="AR1224" s="166"/>
      <c r="AS1224" s="166"/>
      <c r="AT1224" s="166"/>
      <c r="AU1224" s="166"/>
      <c r="AV1224" s="166"/>
      <c r="AW1224" s="166"/>
      <c r="AX1224" s="166"/>
      <c r="AY1224" s="166"/>
      <c r="AZ1224" s="166"/>
      <c r="BA1224" s="166"/>
      <c r="BB1224" s="166"/>
      <c r="BC1224" s="166"/>
      <c r="BD1224" s="166"/>
      <c r="BE1224" s="166"/>
      <c r="BF1224" s="166"/>
      <c r="BG1224" s="166"/>
      <c r="BH1224" s="166"/>
      <c r="BI1224" s="166"/>
      <c r="BJ1224" s="166"/>
      <c r="BK1224" s="166"/>
      <c r="BL1224" s="166"/>
      <c r="BM1224" s="166"/>
    </row>
    <row r="1225" ht="22.5" customHeight="1">
      <c r="A1225" s="51">
        <v>1224.0</v>
      </c>
      <c r="B1225" s="99" t="s">
        <v>237</v>
      </c>
      <c r="C1225" s="172" t="b">
        <v>1</v>
      </c>
      <c r="D1225" s="173"/>
      <c r="E1225" s="174" t="s">
        <v>8227</v>
      </c>
      <c r="F1225" s="184" t="s">
        <v>8788</v>
      </c>
      <c r="G1225" s="176" t="s">
        <v>1446</v>
      </c>
      <c r="H1225" s="99" t="s">
        <v>14019</v>
      </c>
      <c r="I1225" s="177" t="s">
        <v>16586</v>
      </c>
      <c r="J1225" s="178"/>
      <c r="K1225" s="61" t="s">
        <v>5943</v>
      </c>
      <c r="L1225" s="61" t="s">
        <v>5944</v>
      </c>
      <c r="M1225" s="178"/>
      <c r="N1225" s="178"/>
      <c r="O1225" s="179"/>
      <c r="P1225" s="178"/>
      <c r="Q1225" s="178"/>
      <c r="R1225" s="180"/>
      <c r="S1225" s="180"/>
      <c r="T1225" s="181" t="s">
        <v>16422</v>
      </c>
      <c r="U1225" s="182" t="s">
        <v>16423</v>
      </c>
      <c r="V1225" s="180"/>
      <c r="W1225" s="61" t="s">
        <v>5945</v>
      </c>
      <c r="X1225" s="61" t="s">
        <v>5946</v>
      </c>
      <c r="Y1225" s="61" t="s">
        <v>5947</v>
      </c>
      <c r="Z1225" s="166"/>
      <c r="AA1225" s="166"/>
      <c r="AB1225" s="166"/>
      <c r="AC1225" s="166"/>
      <c r="AD1225" s="166"/>
      <c r="AE1225" s="166"/>
      <c r="AF1225" s="166"/>
      <c r="AG1225" s="166"/>
      <c r="AH1225" s="166"/>
      <c r="AI1225" s="166"/>
      <c r="AJ1225" s="166"/>
      <c r="AK1225" s="166"/>
      <c r="AL1225" s="166"/>
      <c r="AM1225" s="166"/>
      <c r="AN1225" s="166"/>
      <c r="AO1225" s="166"/>
      <c r="AP1225" s="166"/>
      <c r="AQ1225" s="166"/>
      <c r="AR1225" s="166"/>
      <c r="AS1225" s="166"/>
      <c r="AT1225" s="166"/>
      <c r="AU1225" s="166"/>
      <c r="AV1225" s="166"/>
      <c r="AW1225" s="166"/>
      <c r="AX1225" s="166"/>
      <c r="AY1225" s="166"/>
      <c r="AZ1225" s="166"/>
      <c r="BA1225" s="166"/>
      <c r="BB1225" s="166"/>
      <c r="BC1225" s="166"/>
      <c r="BD1225" s="166"/>
      <c r="BE1225" s="166"/>
      <c r="BF1225" s="166"/>
      <c r="BG1225" s="166"/>
      <c r="BH1225" s="166"/>
      <c r="BI1225" s="166"/>
      <c r="BJ1225" s="166"/>
      <c r="BK1225" s="166"/>
      <c r="BL1225" s="166"/>
      <c r="BM1225" s="166"/>
    </row>
    <row r="1226" ht="22.5" customHeight="1">
      <c r="A1226" s="51">
        <v>1225.0</v>
      </c>
      <c r="B1226" s="99" t="s">
        <v>237</v>
      </c>
      <c r="C1226" s="172" t="b">
        <v>1</v>
      </c>
      <c r="D1226" s="173"/>
      <c r="E1226" s="174" t="s">
        <v>8227</v>
      </c>
      <c r="F1226" s="184" t="s">
        <v>8788</v>
      </c>
      <c r="G1226" s="77" t="s">
        <v>1446</v>
      </c>
      <c r="H1226" s="99" t="s">
        <v>14025</v>
      </c>
      <c r="I1226" s="177" t="s">
        <v>16587</v>
      </c>
      <c r="J1226" s="178"/>
      <c r="K1226" s="61" t="s">
        <v>5948</v>
      </c>
      <c r="L1226" s="61" t="s">
        <v>5949</v>
      </c>
      <c r="M1226" s="178"/>
      <c r="N1226" s="178"/>
      <c r="O1226" s="179"/>
      <c r="P1226" s="178"/>
      <c r="Q1226" s="178"/>
      <c r="R1226" s="180"/>
      <c r="S1226" s="180"/>
      <c r="T1226" s="181" t="s">
        <v>16426</v>
      </c>
      <c r="U1226" s="182" t="s">
        <v>16423</v>
      </c>
      <c r="V1226" s="180"/>
      <c r="W1226" s="61" t="s">
        <v>5950</v>
      </c>
      <c r="X1226" s="61" t="s">
        <v>5951</v>
      </c>
      <c r="Y1226" s="61" t="s">
        <v>5952</v>
      </c>
      <c r="Z1226" s="166"/>
      <c r="AA1226" s="166"/>
      <c r="AB1226" s="166"/>
      <c r="AC1226" s="166"/>
      <c r="AD1226" s="166"/>
      <c r="AE1226" s="166"/>
      <c r="AF1226" s="166"/>
      <c r="AG1226" s="166"/>
      <c r="AH1226" s="166"/>
      <c r="AI1226" s="166"/>
      <c r="AJ1226" s="166"/>
      <c r="AK1226" s="166"/>
      <c r="AL1226" s="166"/>
      <c r="AM1226" s="166"/>
      <c r="AN1226" s="166"/>
      <c r="AO1226" s="166"/>
      <c r="AP1226" s="166"/>
      <c r="AQ1226" s="166"/>
      <c r="AR1226" s="166"/>
      <c r="AS1226" s="166"/>
      <c r="AT1226" s="166"/>
      <c r="AU1226" s="166"/>
      <c r="AV1226" s="166"/>
      <c r="AW1226" s="166"/>
      <c r="AX1226" s="166"/>
      <c r="AY1226" s="166"/>
      <c r="AZ1226" s="166"/>
      <c r="BA1226" s="166"/>
      <c r="BB1226" s="166"/>
      <c r="BC1226" s="166"/>
      <c r="BD1226" s="166"/>
      <c r="BE1226" s="166"/>
      <c r="BF1226" s="166"/>
      <c r="BG1226" s="166"/>
      <c r="BH1226" s="166"/>
      <c r="BI1226" s="166"/>
      <c r="BJ1226" s="166"/>
      <c r="BK1226" s="166"/>
      <c r="BL1226" s="166"/>
      <c r="BM1226" s="166"/>
    </row>
    <row r="1227" ht="22.5" customHeight="1">
      <c r="A1227" s="51">
        <v>1226.0</v>
      </c>
      <c r="B1227" s="99" t="s">
        <v>237</v>
      </c>
      <c r="C1227" s="172" t="b">
        <v>1</v>
      </c>
      <c r="D1227" s="173"/>
      <c r="E1227" s="174" t="s">
        <v>8227</v>
      </c>
      <c r="F1227" s="184" t="s">
        <v>8788</v>
      </c>
      <c r="G1227" s="77" t="s">
        <v>1446</v>
      </c>
      <c r="H1227" s="99" t="s">
        <v>14032</v>
      </c>
      <c r="I1227" s="177" t="s">
        <v>16588</v>
      </c>
      <c r="J1227" s="178"/>
      <c r="K1227" s="61" t="s">
        <v>5953</v>
      </c>
      <c r="L1227" s="61" t="s">
        <v>5954</v>
      </c>
      <c r="M1227" s="178"/>
      <c r="N1227" s="178"/>
      <c r="O1227" s="179"/>
      <c r="P1227" s="178"/>
      <c r="Q1227" s="178"/>
      <c r="R1227" s="180"/>
      <c r="S1227" s="180"/>
      <c r="T1227" s="181" t="s">
        <v>16426</v>
      </c>
      <c r="U1227" s="182" t="s">
        <v>16423</v>
      </c>
      <c r="V1227" s="180"/>
      <c r="W1227" s="61" t="s">
        <v>5955</v>
      </c>
      <c r="X1227" s="61" t="s">
        <v>5956</v>
      </c>
      <c r="Y1227" s="145"/>
      <c r="Z1227" s="166"/>
      <c r="AA1227" s="166"/>
      <c r="AB1227" s="166"/>
      <c r="AC1227" s="166"/>
      <c r="AD1227" s="166"/>
      <c r="AE1227" s="166"/>
      <c r="AF1227" s="166"/>
      <c r="AG1227" s="166"/>
      <c r="AH1227" s="166"/>
      <c r="AI1227" s="166"/>
      <c r="AJ1227" s="166"/>
      <c r="AK1227" s="166"/>
      <c r="AL1227" s="166"/>
      <c r="AM1227" s="166"/>
      <c r="AN1227" s="166"/>
      <c r="AO1227" s="166"/>
      <c r="AP1227" s="166"/>
      <c r="AQ1227" s="166"/>
      <c r="AR1227" s="166"/>
      <c r="AS1227" s="166"/>
      <c r="AT1227" s="166"/>
      <c r="AU1227" s="166"/>
      <c r="AV1227" s="166"/>
      <c r="AW1227" s="166"/>
      <c r="AX1227" s="166"/>
      <c r="AY1227" s="166"/>
      <c r="AZ1227" s="166"/>
      <c r="BA1227" s="166"/>
      <c r="BB1227" s="166"/>
      <c r="BC1227" s="166"/>
      <c r="BD1227" s="166"/>
      <c r="BE1227" s="166"/>
      <c r="BF1227" s="166"/>
      <c r="BG1227" s="166"/>
      <c r="BH1227" s="166"/>
      <c r="BI1227" s="166"/>
      <c r="BJ1227" s="166"/>
      <c r="BK1227" s="166"/>
      <c r="BL1227" s="166"/>
      <c r="BM1227" s="166"/>
    </row>
    <row r="1228" ht="22.5" customHeight="1">
      <c r="A1228" s="51">
        <v>1227.0</v>
      </c>
      <c r="B1228" s="99" t="s">
        <v>237</v>
      </c>
      <c r="C1228" s="172" t="b">
        <v>1</v>
      </c>
      <c r="D1228" s="173"/>
      <c r="E1228" s="174" t="s">
        <v>8227</v>
      </c>
      <c r="F1228" s="175" t="s">
        <v>9171</v>
      </c>
      <c r="G1228" s="176" t="s">
        <v>1866</v>
      </c>
      <c r="H1228" s="99" t="s">
        <v>14038</v>
      </c>
      <c r="I1228" s="177" t="s">
        <v>16589</v>
      </c>
      <c r="J1228" s="178"/>
      <c r="K1228" s="61" t="s">
        <v>5957</v>
      </c>
      <c r="L1228" s="61" t="s">
        <v>5958</v>
      </c>
      <c r="M1228" s="178"/>
      <c r="N1228" s="178"/>
      <c r="O1228" s="179"/>
      <c r="P1228" s="178"/>
      <c r="Q1228" s="178"/>
      <c r="R1228" s="180"/>
      <c r="S1228" s="180"/>
      <c r="T1228" s="181" t="s">
        <v>16422</v>
      </c>
      <c r="U1228" s="182" t="s">
        <v>16423</v>
      </c>
      <c r="V1228" s="180"/>
      <c r="W1228" s="61" t="s">
        <v>5959</v>
      </c>
      <c r="X1228" s="61" t="s">
        <v>5960</v>
      </c>
      <c r="Y1228" s="61" t="s">
        <v>5961</v>
      </c>
      <c r="Z1228" s="166"/>
      <c r="AA1228" s="166"/>
      <c r="AB1228" s="166"/>
      <c r="AC1228" s="166"/>
      <c r="AD1228" s="166"/>
      <c r="AE1228" s="166"/>
      <c r="AF1228" s="166"/>
      <c r="AG1228" s="166"/>
      <c r="AH1228" s="166"/>
      <c r="AI1228" s="166"/>
      <c r="AJ1228" s="166"/>
      <c r="AK1228" s="166"/>
      <c r="AL1228" s="166"/>
      <c r="AM1228" s="166"/>
      <c r="AN1228" s="166"/>
      <c r="AO1228" s="166"/>
      <c r="AP1228" s="166"/>
      <c r="AQ1228" s="166"/>
      <c r="AR1228" s="166"/>
      <c r="AS1228" s="166"/>
      <c r="AT1228" s="166"/>
      <c r="AU1228" s="166"/>
      <c r="AV1228" s="166"/>
      <c r="AW1228" s="166"/>
      <c r="AX1228" s="166"/>
      <c r="AY1228" s="166"/>
      <c r="AZ1228" s="166"/>
      <c r="BA1228" s="166"/>
      <c r="BB1228" s="166"/>
      <c r="BC1228" s="166"/>
      <c r="BD1228" s="166"/>
      <c r="BE1228" s="166"/>
      <c r="BF1228" s="166"/>
      <c r="BG1228" s="166"/>
      <c r="BH1228" s="166"/>
      <c r="BI1228" s="166"/>
      <c r="BJ1228" s="166"/>
      <c r="BK1228" s="166"/>
      <c r="BL1228" s="166"/>
      <c r="BM1228" s="166"/>
    </row>
    <row r="1229" ht="22.5" customHeight="1">
      <c r="A1229" s="51">
        <v>1228.0</v>
      </c>
      <c r="B1229" s="99" t="s">
        <v>237</v>
      </c>
      <c r="C1229" s="172" t="b">
        <v>1</v>
      </c>
      <c r="D1229" s="173"/>
      <c r="E1229" s="174" t="s">
        <v>8227</v>
      </c>
      <c r="F1229" s="175" t="s">
        <v>9171</v>
      </c>
      <c r="G1229" s="176" t="s">
        <v>556</v>
      </c>
      <c r="H1229" s="99" t="s">
        <v>14045</v>
      </c>
      <c r="I1229" s="177" t="s">
        <v>16590</v>
      </c>
      <c r="J1229" s="178"/>
      <c r="K1229" s="61" t="s">
        <v>5962</v>
      </c>
      <c r="L1229" s="61" t="s">
        <v>5963</v>
      </c>
      <c r="M1229" s="178"/>
      <c r="N1229" s="178"/>
      <c r="O1229" s="179"/>
      <c r="P1229" s="178"/>
      <c r="Q1229" s="178"/>
      <c r="R1229" s="180"/>
      <c r="S1229" s="180"/>
      <c r="T1229" s="181" t="s">
        <v>16437</v>
      </c>
      <c r="U1229" s="182" t="s">
        <v>16423</v>
      </c>
      <c r="V1229" s="180"/>
      <c r="W1229" s="61" t="s">
        <v>5964</v>
      </c>
      <c r="X1229" s="61" t="s">
        <v>5965</v>
      </c>
      <c r="Y1229" s="61" t="s">
        <v>5966</v>
      </c>
      <c r="Z1229" s="166"/>
      <c r="AA1229" s="166"/>
      <c r="AB1229" s="166"/>
      <c r="AC1229" s="166"/>
      <c r="AD1229" s="166"/>
      <c r="AE1229" s="166"/>
      <c r="AF1229" s="166"/>
      <c r="AG1229" s="166"/>
      <c r="AH1229" s="166"/>
      <c r="AI1229" s="166"/>
      <c r="AJ1229" s="166"/>
      <c r="AK1229" s="166"/>
      <c r="AL1229" s="166"/>
      <c r="AM1229" s="166"/>
      <c r="AN1229" s="166"/>
      <c r="AO1229" s="166"/>
      <c r="AP1229" s="166"/>
      <c r="AQ1229" s="166"/>
      <c r="AR1229" s="166"/>
      <c r="AS1229" s="166"/>
      <c r="AT1229" s="166"/>
      <c r="AU1229" s="166"/>
      <c r="AV1229" s="166"/>
      <c r="AW1229" s="166"/>
      <c r="AX1229" s="166"/>
      <c r="AY1229" s="166"/>
      <c r="AZ1229" s="166"/>
      <c r="BA1229" s="166"/>
      <c r="BB1229" s="166"/>
      <c r="BC1229" s="166"/>
      <c r="BD1229" s="166"/>
      <c r="BE1229" s="166"/>
      <c r="BF1229" s="166"/>
      <c r="BG1229" s="166"/>
      <c r="BH1229" s="166"/>
      <c r="BI1229" s="166"/>
      <c r="BJ1229" s="166"/>
      <c r="BK1229" s="166"/>
      <c r="BL1229" s="166"/>
      <c r="BM1229" s="166"/>
    </row>
    <row r="1230" ht="22.5" customHeight="1">
      <c r="A1230" s="51">
        <v>1229.0</v>
      </c>
      <c r="B1230" s="99" t="s">
        <v>237</v>
      </c>
      <c r="C1230" s="172" t="b">
        <v>1</v>
      </c>
      <c r="D1230" s="173"/>
      <c r="E1230" s="174" t="s">
        <v>8227</v>
      </c>
      <c r="F1230" s="175" t="s">
        <v>9171</v>
      </c>
      <c r="G1230" s="176" t="s">
        <v>556</v>
      </c>
      <c r="H1230" s="99" t="s">
        <v>14052</v>
      </c>
      <c r="I1230" s="177" t="s">
        <v>16591</v>
      </c>
      <c r="J1230" s="178"/>
      <c r="K1230" s="61" t="s">
        <v>5968</v>
      </c>
      <c r="L1230" s="61" t="s">
        <v>5970</v>
      </c>
      <c r="M1230" s="178"/>
      <c r="N1230" s="178"/>
      <c r="O1230" s="179"/>
      <c r="P1230" s="178"/>
      <c r="Q1230" s="178"/>
      <c r="R1230" s="180"/>
      <c r="S1230" s="180"/>
      <c r="T1230" s="181" t="s">
        <v>16430</v>
      </c>
      <c r="U1230" s="182" t="s">
        <v>16423</v>
      </c>
      <c r="V1230" s="180"/>
      <c r="W1230" s="61" t="s">
        <v>5971</v>
      </c>
      <c r="X1230" s="61" t="s">
        <v>5972</v>
      </c>
      <c r="Y1230" s="61" t="s">
        <v>5973</v>
      </c>
      <c r="Z1230" s="166"/>
      <c r="AA1230" s="166"/>
      <c r="AB1230" s="166"/>
      <c r="AC1230" s="166"/>
      <c r="AD1230" s="166"/>
      <c r="AE1230" s="166"/>
      <c r="AF1230" s="166"/>
      <c r="AG1230" s="166"/>
      <c r="AH1230" s="166"/>
      <c r="AI1230" s="166"/>
      <c r="AJ1230" s="166"/>
      <c r="AK1230" s="166"/>
      <c r="AL1230" s="166"/>
      <c r="AM1230" s="166"/>
      <c r="AN1230" s="166"/>
      <c r="AO1230" s="166"/>
      <c r="AP1230" s="166"/>
      <c r="AQ1230" s="166"/>
      <c r="AR1230" s="166"/>
      <c r="AS1230" s="166"/>
      <c r="AT1230" s="166"/>
      <c r="AU1230" s="166"/>
      <c r="AV1230" s="166"/>
      <c r="AW1230" s="166"/>
      <c r="AX1230" s="166"/>
      <c r="AY1230" s="166"/>
      <c r="AZ1230" s="166"/>
      <c r="BA1230" s="166"/>
      <c r="BB1230" s="166"/>
      <c r="BC1230" s="166"/>
      <c r="BD1230" s="166"/>
      <c r="BE1230" s="166"/>
      <c r="BF1230" s="166"/>
      <c r="BG1230" s="166"/>
      <c r="BH1230" s="166"/>
      <c r="BI1230" s="166"/>
      <c r="BJ1230" s="166"/>
      <c r="BK1230" s="166"/>
      <c r="BL1230" s="166"/>
      <c r="BM1230" s="166"/>
    </row>
    <row r="1231" ht="22.5" customHeight="1">
      <c r="A1231" s="51">
        <v>1230.0</v>
      </c>
      <c r="B1231" s="99" t="s">
        <v>237</v>
      </c>
      <c r="C1231" s="172" t="b">
        <v>1</v>
      </c>
      <c r="D1231" s="173"/>
      <c r="E1231" s="174" t="s">
        <v>8227</v>
      </c>
      <c r="F1231" s="175" t="s">
        <v>9171</v>
      </c>
      <c r="G1231" s="176" t="s">
        <v>556</v>
      </c>
      <c r="H1231" s="99" t="s">
        <v>14059</v>
      </c>
      <c r="I1231" s="177" t="s">
        <v>16592</v>
      </c>
      <c r="J1231" s="178"/>
      <c r="K1231" s="61" t="s">
        <v>5974</v>
      </c>
      <c r="L1231" s="61" t="s">
        <v>5975</v>
      </c>
      <c r="M1231" s="178"/>
      <c r="N1231" s="178"/>
      <c r="O1231" s="179"/>
      <c r="P1231" s="178"/>
      <c r="Q1231" s="178"/>
      <c r="R1231" s="180"/>
      <c r="S1231" s="180"/>
      <c r="T1231" s="181" t="s">
        <v>16422</v>
      </c>
      <c r="U1231" s="182" t="s">
        <v>16423</v>
      </c>
      <c r="V1231" s="180"/>
      <c r="W1231" s="61" t="s">
        <v>5976</v>
      </c>
      <c r="X1231" s="61" t="s">
        <v>5977</v>
      </c>
      <c r="Y1231" s="61" t="s">
        <v>5978</v>
      </c>
      <c r="Z1231" s="166"/>
      <c r="AA1231" s="166"/>
      <c r="AB1231" s="166"/>
      <c r="AC1231" s="166"/>
      <c r="AD1231" s="166"/>
      <c r="AE1231" s="166"/>
      <c r="AF1231" s="166"/>
      <c r="AG1231" s="166"/>
      <c r="AH1231" s="166"/>
      <c r="AI1231" s="166"/>
      <c r="AJ1231" s="166"/>
      <c r="AK1231" s="166"/>
      <c r="AL1231" s="166"/>
      <c r="AM1231" s="166"/>
      <c r="AN1231" s="166"/>
      <c r="AO1231" s="166"/>
      <c r="AP1231" s="166"/>
      <c r="AQ1231" s="166"/>
      <c r="AR1231" s="166"/>
      <c r="AS1231" s="166"/>
      <c r="AT1231" s="166"/>
      <c r="AU1231" s="166"/>
      <c r="AV1231" s="166"/>
      <c r="AW1231" s="166"/>
      <c r="AX1231" s="166"/>
      <c r="AY1231" s="166"/>
      <c r="AZ1231" s="166"/>
      <c r="BA1231" s="166"/>
      <c r="BB1231" s="166"/>
      <c r="BC1231" s="166"/>
      <c r="BD1231" s="166"/>
      <c r="BE1231" s="166"/>
      <c r="BF1231" s="166"/>
      <c r="BG1231" s="166"/>
      <c r="BH1231" s="166"/>
      <c r="BI1231" s="166"/>
      <c r="BJ1231" s="166"/>
      <c r="BK1231" s="166"/>
      <c r="BL1231" s="166"/>
      <c r="BM1231" s="166"/>
    </row>
    <row r="1232" ht="22.5" customHeight="1">
      <c r="A1232" s="51">
        <v>1231.0</v>
      </c>
      <c r="B1232" s="99" t="s">
        <v>237</v>
      </c>
      <c r="C1232" s="172" t="b">
        <v>1</v>
      </c>
      <c r="D1232" s="173"/>
      <c r="E1232" s="174" t="s">
        <v>8227</v>
      </c>
      <c r="F1232" s="175" t="s">
        <v>9171</v>
      </c>
      <c r="G1232" s="176" t="s">
        <v>1446</v>
      </c>
      <c r="H1232" s="99" t="s">
        <v>14067</v>
      </c>
      <c r="I1232" s="177" t="s">
        <v>16593</v>
      </c>
      <c r="J1232" s="178"/>
      <c r="K1232" s="61" t="s">
        <v>5979</v>
      </c>
      <c r="L1232" s="61" t="s">
        <v>5980</v>
      </c>
      <c r="M1232" s="178"/>
      <c r="N1232" s="178"/>
      <c r="O1232" s="179"/>
      <c r="P1232" s="178"/>
      <c r="Q1232" s="178"/>
      <c r="R1232" s="180"/>
      <c r="S1232" s="180"/>
      <c r="T1232" s="181" t="s">
        <v>16426</v>
      </c>
      <c r="U1232" s="182" t="s">
        <v>16423</v>
      </c>
      <c r="V1232" s="180"/>
      <c r="W1232" s="61" t="s">
        <v>5981</v>
      </c>
      <c r="X1232" s="61" t="s">
        <v>5982</v>
      </c>
      <c r="Y1232" s="61" t="s">
        <v>5983</v>
      </c>
      <c r="Z1232" s="166"/>
      <c r="AA1232" s="166"/>
      <c r="AB1232" s="166"/>
      <c r="AC1232" s="166"/>
      <c r="AD1232" s="166"/>
      <c r="AE1232" s="166"/>
      <c r="AF1232" s="166"/>
      <c r="AG1232" s="166"/>
      <c r="AH1232" s="166"/>
      <c r="AI1232" s="166"/>
      <c r="AJ1232" s="166"/>
      <c r="AK1232" s="166"/>
      <c r="AL1232" s="166"/>
      <c r="AM1232" s="166"/>
      <c r="AN1232" s="166"/>
      <c r="AO1232" s="166"/>
      <c r="AP1232" s="166"/>
      <c r="AQ1232" s="166"/>
      <c r="AR1232" s="166"/>
      <c r="AS1232" s="166"/>
      <c r="AT1232" s="166"/>
      <c r="AU1232" s="166"/>
      <c r="AV1232" s="166"/>
      <c r="AW1232" s="166"/>
      <c r="AX1232" s="166"/>
      <c r="AY1232" s="166"/>
      <c r="AZ1232" s="166"/>
      <c r="BA1232" s="166"/>
      <c r="BB1232" s="166"/>
      <c r="BC1232" s="166"/>
      <c r="BD1232" s="166"/>
      <c r="BE1232" s="166"/>
      <c r="BF1232" s="166"/>
      <c r="BG1232" s="166"/>
      <c r="BH1232" s="166"/>
      <c r="BI1232" s="166"/>
      <c r="BJ1232" s="166"/>
      <c r="BK1232" s="166"/>
      <c r="BL1232" s="166"/>
      <c r="BM1232" s="166"/>
    </row>
    <row r="1233" ht="22.5" customHeight="1">
      <c r="A1233" s="51">
        <v>1232.0</v>
      </c>
      <c r="B1233" s="99" t="s">
        <v>237</v>
      </c>
      <c r="C1233" s="172" t="b">
        <v>1</v>
      </c>
      <c r="D1233" s="173"/>
      <c r="E1233" s="174" t="s">
        <v>8227</v>
      </c>
      <c r="F1233" s="175" t="s">
        <v>9171</v>
      </c>
      <c r="G1233" s="176" t="s">
        <v>1446</v>
      </c>
      <c r="H1233" s="99" t="s">
        <v>14074</v>
      </c>
      <c r="I1233" s="177" t="s">
        <v>16594</v>
      </c>
      <c r="J1233" s="178"/>
      <c r="K1233" s="61" t="s">
        <v>5984</v>
      </c>
      <c r="L1233" s="61" t="s">
        <v>5985</v>
      </c>
      <c r="M1233" s="178"/>
      <c r="N1233" s="178"/>
      <c r="O1233" s="179"/>
      <c r="P1233" s="178"/>
      <c r="Q1233" s="178"/>
      <c r="R1233" s="180"/>
      <c r="S1233" s="180"/>
      <c r="T1233" s="181" t="s">
        <v>16426</v>
      </c>
      <c r="U1233" s="182" t="s">
        <v>16423</v>
      </c>
      <c r="V1233" s="180"/>
      <c r="W1233" s="61" t="s">
        <v>5986</v>
      </c>
      <c r="X1233" s="61" t="s">
        <v>5987</v>
      </c>
      <c r="Y1233" s="61" t="s">
        <v>5988</v>
      </c>
      <c r="Z1233" s="166"/>
      <c r="AA1233" s="166"/>
      <c r="AB1233" s="166"/>
      <c r="AC1233" s="166"/>
      <c r="AD1233" s="166"/>
      <c r="AE1233" s="166"/>
      <c r="AF1233" s="166"/>
      <c r="AG1233" s="166"/>
      <c r="AH1233" s="166"/>
      <c r="AI1233" s="166"/>
      <c r="AJ1233" s="166"/>
      <c r="AK1233" s="166"/>
      <c r="AL1233" s="166"/>
      <c r="AM1233" s="166"/>
      <c r="AN1233" s="166"/>
      <c r="AO1233" s="166"/>
      <c r="AP1233" s="166"/>
      <c r="AQ1233" s="166"/>
      <c r="AR1233" s="166"/>
      <c r="AS1233" s="166"/>
      <c r="AT1233" s="166"/>
      <c r="AU1233" s="166"/>
      <c r="AV1233" s="166"/>
      <c r="AW1233" s="166"/>
      <c r="AX1233" s="166"/>
      <c r="AY1233" s="166"/>
      <c r="AZ1233" s="166"/>
      <c r="BA1233" s="166"/>
      <c r="BB1233" s="166"/>
      <c r="BC1233" s="166"/>
      <c r="BD1233" s="166"/>
      <c r="BE1233" s="166"/>
      <c r="BF1233" s="166"/>
      <c r="BG1233" s="166"/>
      <c r="BH1233" s="166"/>
      <c r="BI1233" s="166"/>
      <c r="BJ1233" s="166"/>
      <c r="BK1233" s="166"/>
      <c r="BL1233" s="166"/>
      <c r="BM1233" s="166"/>
    </row>
    <row r="1234" ht="22.5" customHeight="1">
      <c r="A1234" s="51">
        <v>1233.0</v>
      </c>
      <c r="B1234" s="99" t="s">
        <v>237</v>
      </c>
      <c r="C1234" s="172" t="b">
        <v>1</v>
      </c>
      <c r="D1234" s="173"/>
      <c r="E1234" s="174" t="s">
        <v>8227</v>
      </c>
      <c r="F1234" s="175" t="s">
        <v>9171</v>
      </c>
      <c r="G1234" s="176" t="s">
        <v>1446</v>
      </c>
      <c r="H1234" s="99" t="s">
        <v>14081</v>
      </c>
      <c r="I1234" s="177" t="s">
        <v>16595</v>
      </c>
      <c r="J1234" s="178"/>
      <c r="K1234" s="61" t="s">
        <v>5989</v>
      </c>
      <c r="L1234" s="61" t="s">
        <v>5990</v>
      </c>
      <c r="M1234" s="178"/>
      <c r="N1234" s="178"/>
      <c r="O1234" s="179"/>
      <c r="P1234" s="178"/>
      <c r="Q1234" s="178"/>
      <c r="R1234" s="180"/>
      <c r="S1234" s="180"/>
      <c r="T1234" s="181" t="s">
        <v>16428</v>
      </c>
      <c r="U1234" s="182" t="s">
        <v>16423</v>
      </c>
      <c r="V1234" s="180"/>
      <c r="W1234" s="61" t="s">
        <v>5991</v>
      </c>
      <c r="X1234" s="61" t="s">
        <v>5992</v>
      </c>
      <c r="Y1234" s="61" t="s">
        <v>5993</v>
      </c>
      <c r="Z1234" s="166"/>
      <c r="AA1234" s="166"/>
      <c r="AB1234" s="166"/>
      <c r="AC1234" s="166"/>
      <c r="AD1234" s="166"/>
      <c r="AE1234" s="166"/>
      <c r="AF1234" s="166"/>
      <c r="AG1234" s="166"/>
      <c r="AH1234" s="166"/>
      <c r="AI1234" s="166"/>
      <c r="AJ1234" s="166"/>
      <c r="AK1234" s="166"/>
      <c r="AL1234" s="166"/>
      <c r="AM1234" s="166"/>
      <c r="AN1234" s="166"/>
      <c r="AO1234" s="166"/>
      <c r="AP1234" s="166"/>
      <c r="AQ1234" s="166"/>
      <c r="AR1234" s="166"/>
      <c r="AS1234" s="166"/>
      <c r="AT1234" s="166"/>
      <c r="AU1234" s="166"/>
      <c r="AV1234" s="166"/>
      <c r="AW1234" s="166"/>
      <c r="AX1234" s="166"/>
      <c r="AY1234" s="166"/>
      <c r="AZ1234" s="166"/>
      <c r="BA1234" s="166"/>
      <c r="BB1234" s="166"/>
      <c r="BC1234" s="166"/>
      <c r="BD1234" s="166"/>
      <c r="BE1234" s="166"/>
      <c r="BF1234" s="166"/>
      <c r="BG1234" s="166"/>
      <c r="BH1234" s="166"/>
      <c r="BI1234" s="166"/>
      <c r="BJ1234" s="166"/>
      <c r="BK1234" s="166"/>
      <c r="BL1234" s="166"/>
      <c r="BM1234" s="166"/>
    </row>
    <row r="1235" ht="22.5" customHeight="1">
      <c r="A1235" s="51">
        <v>1234.0</v>
      </c>
      <c r="B1235" s="99" t="s">
        <v>237</v>
      </c>
      <c r="C1235" s="172" t="b">
        <v>1</v>
      </c>
      <c r="D1235" s="173"/>
      <c r="E1235" s="174" t="s">
        <v>8227</v>
      </c>
      <c r="F1235" s="175" t="s">
        <v>9171</v>
      </c>
      <c r="G1235" s="176" t="s">
        <v>1446</v>
      </c>
      <c r="H1235" s="99" t="s">
        <v>14088</v>
      </c>
      <c r="I1235" s="177" t="s">
        <v>16596</v>
      </c>
      <c r="J1235" s="178"/>
      <c r="K1235" s="61" t="s">
        <v>5994</v>
      </c>
      <c r="L1235" s="61" t="s">
        <v>5995</v>
      </c>
      <c r="M1235" s="178"/>
      <c r="N1235" s="178"/>
      <c r="O1235" s="179"/>
      <c r="P1235" s="178"/>
      <c r="Q1235" s="178"/>
      <c r="R1235" s="180"/>
      <c r="S1235" s="180"/>
      <c r="T1235" s="181" t="s">
        <v>16422</v>
      </c>
      <c r="U1235" s="182" t="s">
        <v>16423</v>
      </c>
      <c r="V1235" s="180"/>
      <c r="W1235" s="61" t="s">
        <v>5996</v>
      </c>
      <c r="X1235" s="61" t="s">
        <v>5997</v>
      </c>
      <c r="Y1235" s="61" t="s">
        <v>5998</v>
      </c>
      <c r="Z1235" s="166"/>
      <c r="AA1235" s="166"/>
      <c r="AB1235" s="166"/>
      <c r="AC1235" s="166"/>
      <c r="AD1235" s="166"/>
      <c r="AE1235" s="166"/>
      <c r="AF1235" s="166"/>
      <c r="AG1235" s="166"/>
      <c r="AH1235" s="166"/>
      <c r="AI1235" s="166"/>
      <c r="AJ1235" s="166"/>
      <c r="AK1235" s="166"/>
      <c r="AL1235" s="166"/>
      <c r="AM1235" s="166"/>
      <c r="AN1235" s="166"/>
      <c r="AO1235" s="166"/>
      <c r="AP1235" s="166"/>
      <c r="AQ1235" s="166"/>
      <c r="AR1235" s="166"/>
      <c r="AS1235" s="166"/>
      <c r="AT1235" s="166"/>
      <c r="AU1235" s="166"/>
      <c r="AV1235" s="166"/>
      <c r="AW1235" s="166"/>
      <c r="AX1235" s="166"/>
      <c r="AY1235" s="166"/>
      <c r="AZ1235" s="166"/>
      <c r="BA1235" s="166"/>
      <c r="BB1235" s="166"/>
      <c r="BC1235" s="166"/>
      <c r="BD1235" s="166"/>
      <c r="BE1235" s="166"/>
      <c r="BF1235" s="166"/>
      <c r="BG1235" s="166"/>
      <c r="BH1235" s="166"/>
      <c r="BI1235" s="166"/>
      <c r="BJ1235" s="166"/>
      <c r="BK1235" s="166"/>
      <c r="BL1235" s="166"/>
      <c r="BM1235" s="166"/>
    </row>
    <row r="1236" ht="22.5" customHeight="1">
      <c r="A1236" s="51">
        <v>1235.0</v>
      </c>
      <c r="B1236" s="99" t="s">
        <v>237</v>
      </c>
      <c r="C1236" s="172" t="b">
        <v>1</v>
      </c>
      <c r="D1236" s="173"/>
      <c r="E1236" s="174" t="s">
        <v>8227</v>
      </c>
      <c r="F1236" s="175" t="s">
        <v>9171</v>
      </c>
      <c r="G1236" s="176" t="s">
        <v>1446</v>
      </c>
      <c r="H1236" s="99" t="s">
        <v>14095</v>
      </c>
      <c r="I1236" s="177" t="s">
        <v>16597</v>
      </c>
      <c r="J1236" s="178"/>
      <c r="K1236" s="61" t="s">
        <v>5999</v>
      </c>
      <c r="L1236" s="61" t="s">
        <v>6000</v>
      </c>
      <c r="M1236" s="178"/>
      <c r="N1236" s="178"/>
      <c r="O1236" s="179"/>
      <c r="P1236" s="178"/>
      <c r="Q1236" s="178"/>
      <c r="R1236" s="180"/>
      <c r="S1236" s="180"/>
      <c r="T1236" s="181" t="s">
        <v>16422</v>
      </c>
      <c r="U1236" s="182" t="s">
        <v>16423</v>
      </c>
      <c r="V1236" s="180"/>
      <c r="W1236" s="61" t="s">
        <v>6001</v>
      </c>
      <c r="X1236" s="61" t="s">
        <v>6002</v>
      </c>
      <c r="Y1236" s="61" t="s">
        <v>6003</v>
      </c>
      <c r="Z1236" s="166"/>
      <c r="AA1236" s="166"/>
      <c r="AB1236" s="166"/>
      <c r="AC1236" s="166"/>
      <c r="AD1236" s="166"/>
      <c r="AE1236" s="166"/>
      <c r="AF1236" s="166"/>
      <c r="AG1236" s="166"/>
      <c r="AH1236" s="166"/>
      <c r="AI1236" s="166"/>
      <c r="AJ1236" s="166"/>
      <c r="AK1236" s="166"/>
      <c r="AL1236" s="166"/>
      <c r="AM1236" s="166"/>
      <c r="AN1236" s="166"/>
      <c r="AO1236" s="166"/>
      <c r="AP1236" s="166"/>
      <c r="AQ1236" s="166"/>
      <c r="AR1236" s="166"/>
      <c r="AS1236" s="166"/>
      <c r="AT1236" s="166"/>
      <c r="AU1236" s="166"/>
      <c r="AV1236" s="166"/>
      <c r="AW1236" s="166"/>
      <c r="AX1236" s="166"/>
      <c r="AY1236" s="166"/>
      <c r="AZ1236" s="166"/>
      <c r="BA1236" s="166"/>
      <c r="BB1236" s="166"/>
      <c r="BC1236" s="166"/>
      <c r="BD1236" s="166"/>
      <c r="BE1236" s="166"/>
      <c r="BF1236" s="166"/>
      <c r="BG1236" s="166"/>
      <c r="BH1236" s="166"/>
      <c r="BI1236" s="166"/>
      <c r="BJ1236" s="166"/>
      <c r="BK1236" s="166"/>
      <c r="BL1236" s="166"/>
      <c r="BM1236" s="166"/>
    </row>
    <row r="1237" ht="22.5" customHeight="1">
      <c r="A1237" s="51">
        <v>1236.0</v>
      </c>
      <c r="B1237" s="99" t="s">
        <v>237</v>
      </c>
      <c r="C1237" s="172" t="b">
        <v>1</v>
      </c>
      <c r="D1237" s="173"/>
      <c r="E1237" s="174" t="s">
        <v>8227</v>
      </c>
      <c r="F1237" s="175" t="s">
        <v>9319</v>
      </c>
      <c r="G1237" s="176" t="s">
        <v>1772</v>
      </c>
      <c r="H1237" s="99" t="s">
        <v>14102</v>
      </c>
      <c r="I1237" s="177" t="s">
        <v>16598</v>
      </c>
      <c r="J1237" s="178"/>
      <c r="K1237" s="61" t="s">
        <v>6004</v>
      </c>
      <c r="L1237" s="61" t="s">
        <v>6005</v>
      </c>
      <c r="M1237" s="178"/>
      <c r="N1237" s="178"/>
      <c r="O1237" s="179"/>
      <c r="P1237" s="178"/>
      <c r="Q1237" s="178"/>
      <c r="R1237" s="180"/>
      <c r="S1237" s="180"/>
      <c r="T1237" s="181" t="s">
        <v>16426</v>
      </c>
      <c r="U1237" s="182" t="s">
        <v>16423</v>
      </c>
      <c r="V1237" s="180"/>
      <c r="W1237" s="61" t="s">
        <v>6006</v>
      </c>
      <c r="X1237" s="61" t="s">
        <v>6007</v>
      </c>
      <c r="Y1237" s="61" t="s">
        <v>6008</v>
      </c>
      <c r="Z1237" s="166"/>
      <c r="AA1237" s="166"/>
      <c r="AB1237" s="166"/>
      <c r="AC1237" s="166"/>
      <c r="AD1237" s="166"/>
      <c r="AE1237" s="166"/>
      <c r="AF1237" s="166"/>
      <c r="AG1237" s="166"/>
      <c r="AH1237" s="166"/>
      <c r="AI1237" s="166"/>
      <c r="AJ1237" s="166"/>
      <c r="AK1237" s="166"/>
      <c r="AL1237" s="166"/>
      <c r="AM1237" s="166"/>
      <c r="AN1237" s="166"/>
      <c r="AO1237" s="166"/>
      <c r="AP1237" s="166"/>
      <c r="AQ1237" s="166"/>
      <c r="AR1237" s="166"/>
      <c r="AS1237" s="166"/>
      <c r="AT1237" s="166"/>
      <c r="AU1237" s="166"/>
      <c r="AV1237" s="166"/>
      <c r="AW1237" s="166"/>
      <c r="AX1237" s="166"/>
      <c r="AY1237" s="166"/>
      <c r="AZ1237" s="166"/>
      <c r="BA1237" s="166"/>
      <c r="BB1237" s="166"/>
      <c r="BC1237" s="166"/>
      <c r="BD1237" s="166"/>
      <c r="BE1237" s="166"/>
      <c r="BF1237" s="166"/>
      <c r="BG1237" s="166"/>
      <c r="BH1237" s="166"/>
      <c r="BI1237" s="166"/>
      <c r="BJ1237" s="166"/>
      <c r="BK1237" s="166"/>
      <c r="BL1237" s="166"/>
      <c r="BM1237" s="166"/>
    </row>
    <row r="1238" ht="22.5" customHeight="1">
      <c r="A1238" s="51">
        <v>1237.0</v>
      </c>
      <c r="B1238" s="99" t="s">
        <v>237</v>
      </c>
      <c r="C1238" s="172" t="b">
        <v>1</v>
      </c>
      <c r="D1238" s="173"/>
      <c r="E1238" s="174" t="s">
        <v>8227</v>
      </c>
      <c r="F1238" s="175" t="s">
        <v>9319</v>
      </c>
      <c r="G1238" s="176" t="s">
        <v>1772</v>
      </c>
      <c r="H1238" s="99" t="s">
        <v>14109</v>
      </c>
      <c r="I1238" s="177" t="s">
        <v>16599</v>
      </c>
      <c r="J1238" s="178"/>
      <c r="K1238" s="61" t="s">
        <v>6009</v>
      </c>
      <c r="L1238" s="61" t="s">
        <v>6010</v>
      </c>
      <c r="M1238" s="178"/>
      <c r="N1238" s="178"/>
      <c r="O1238" s="179"/>
      <c r="P1238" s="178"/>
      <c r="Q1238" s="178"/>
      <c r="R1238" s="180"/>
      <c r="S1238" s="180"/>
      <c r="T1238" s="181" t="s">
        <v>16430</v>
      </c>
      <c r="U1238" s="182" t="s">
        <v>16423</v>
      </c>
      <c r="V1238" s="180"/>
      <c r="W1238" s="61" t="s">
        <v>6011</v>
      </c>
      <c r="X1238" s="61" t="s">
        <v>6012</v>
      </c>
      <c r="Y1238" s="61" t="s">
        <v>6013</v>
      </c>
      <c r="Z1238" s="166"/>
      <c r="AA1238" s="166"/>
      <c r="AB1238" s="166"/>
      <c r="AC1238" s="166"/>
      <c r="AD1238" s="166"/>
      <c r="AE1238" s="166"/>
      <c r="AF1238" s="166"/>
      <c r="AG1238" s="166"/>
      <c r="AH1238" s="166"/>
      <c r="AI1238" s="166"/>
      <c r="AJ1238" s="166"/>
      <c r="AK1238" s="166"/>
      <c r="AL1238" s="166"/>
      <c r="AM1238" s="166"/>
      <c r="AN1238" s="166"/>
      <c r="AO1238" s="166"/>
      <c r="AP1238" s="166"/>
      <c r="AQ1238" s="166"/>
      <c r="AR1238" s="166"/>
      <c r="AS1238" s="166"/>
      <c r="AT1238" s="166"/>
      <c r="AU1238" s="166"/>
      <c r="AV1238" s="166"/>
      <c r="AW1238" s="166"/>
      <c r="AX1238" s="166"/>
      <c r="AY1238" s="166"/>
      <c r="AZ1238" s="166"/>
      <c r="BA1238" s="166"/>
      <c r="BB1238" s="166"/>
      <c r="BC1238" s="166"/>
      <c r="BD1238" s="166"/>
      <c r="BE1238" s="166"/>
      <c r="BF1238" s="166"/>
      <c r="BG1238" s="166"/>
      <c r="BH1238" s="166"/>
      <c r="BI1238" s="166"/>
      <c r="BJ1238" s="166"/>
      <c r="BK1238" s="166"/>
      <c r="BL1238" s="166"/>
      <c r="BM1238" s="166"/>
    </row>
    <row r="1239" ht="22.5" customHeight="1">
      <c r="A1239" s="51">
        <v>1238.0</v>
      </c>
      <c r="B1239" s="99" t="s">
        <v>237</v>
      </c>
      <c r="C1239" s="172" t="b">
        <v>1</v>
      </c>
      <c r="D1239" s="173"/>
      <c r="E1239" s="174" t="s">
        <v>8227</v>
      </c>
      <c r="F1239" s="175" t="s">
        <v>9319</v>
      </c>
      <c r="G1239" s="176" t="s">
        <v>1772</v>
      </c>
      <c r="H1239" s="99" t="s">
        <v>14116</v>
      </c>
      <c r="I1239" s="177" t="s">
        <v>16600</v>
      </c>
      <c r="J1239" s="178"/>
      <c r="K1239" s="61" t="s">
        <v>6014</v>
      </c>
      <c r="L1239" s="61" t="s">
        <v>6015</v>
      </c>
      <c r="M1239" s="178"/>
      <c r="N1239" s="178"/>
      <c r="O1239" s="179"/>
      <c r="P1239" s="178"/>
      <c r="Q1239" s="178"/>
      <c r="R1239" s="180"/>
      <c r="S1239" s="180"/>
      <c r="T1239" s="181" t="s">
        <v>16422</v>
      </c>
      <c r="U1239" s="182" t="s">
        <v>16423</v>
      </c>
      <c r="V1239" s="180"/>
      <c r="W1239" s="61" t="s">
        <v>6016</v>
      </c>
      <c r="X1239" s="61" t="s">
        <v>6017</v>
      </c>
      <c r="Y1239" s="145"/>
      <c r="Z1239" s="166"/>
      <c r="AA1239" s="166"/>
      <c r="AB1239" s="166"/>
      <c r="AC1239" s="166"/>
      <c r="AD1239" s="166"/>
      <c r="AE1239" s="166"/>
      <c r="AF1239" s="166"/>
      <c r="AG1239" s="166"/>
      <c r="AH1239" s="166"/>
      <c r="AI1239" s="166"/>
      <c r="AJ1239" s="166"/>
      <c r="AK1239" s="166"/>
      <c r="AL1239" s="166"/>
      <c r="AM1239" s="166"/>
      <c r="AN1239" s="166"/>
      <c r="AO1239" s="166"/>
      <c r="AP1239" s="166"/>
      <c r="AQ1239" s="166"/>
      <c r="AR1239" s="166"/>
      <c r="AS1239" s="166"/>
      <c r="AT1239" s="166"/>
      <c r="AU1239" s="166"/>
      <c r="AV1239" s="166"/>
      <c r="AW1239" s="166"/>
      <c r="AX1239" s="166"/>
      <c r="AY1239" s="166"/>
      <c r="AZ1239" s="166"/>
      <c r="BA1239" s="166"/>
      <c r="BB1239" s="166"/>
      <c r="BC1239" s="166"/>
      <c r="BD1239" s="166"/>
      <c r="BE1239" s="166"/>
      <c r="BF1239" s="166"/>
      <c r="BG1239" s="166"/>
      <c r="BH1239" s="166"/>
      <c r="BI1239" s="166"/>
      <c r="BJ1239" s="166"/>
      <c r="BK1239" s="166"/>
      <c r="BL1239" s="166"/>
      <c r="BM1239" s="166"/>
    </row>
    <row r="1240" ht="22.5" customHeight="1">
      <c r="A1240" s="51">
        <v>1239.0</v>
      </c>
      <c r="B1240" s="99" t="s">
        <v>237</v>
      </c>
      <c r="C1240" s="172" t="b">
        <v>1</v>
      </c>
      <c r="D1240" s="173"/>
      <c r="E1240" s="174" t="s">
        <v>8227</v>
      </c>
      <c r="F1240" s="175" t="s">
        <v>9319</v>
      </c>
      <c r="G1240" s="176" t="s">
        <v>1772</v>
      </c>
      <c r="H1240" s="99" t="s">
        <v>14122</v>
      </c>
      <c r="I1240" s="177" t="s">
        <v>16601</v>
      </c>
      <c r="J1240" s="178"/>
      <c r="K1240" s="61" t="s">
        <v>6018</v>
      </c>
      <c r="L1240" s="61" t="s">
        <v>6019</v>
      </c>
      <c r="M1240" s="178"/>
      <c r="N1240" s="178"/>
      <c r="O1240" s="179"/>
      <c r="P1240" s="178"/>
      <c r="Q1240" s="178"/>
      <c r="R1240" s="180"/>
      <c r="S1240" s="180"/>
      <c r="T1240" s="181" t="s">
        <v>16422</v>
      </c>
      <c r="U1240" s="182" t="s">
        <v>16423</v>
      </c>
      <c r="V1240" s="180"/>
      <c r="W1240" s="61" t="s">
        <v>6020</v>
      </c>
      <c r="X1240" s="61" t="s">
        <v>6021</v>
      </c>
      <c r="Y1240" s="61" t="s">
        <v>6022</v>
      </c>
      <c r="Z1240" s="166"/>
      <c r="AA1240" s="166"/>
      <c r="AB1240" s="166"/>
      <c r="AC1240" s="166"/>
      <c r="AD1240" s="166"/>
      <c r="AE1240" s="166"/>
      <c r="AF1240" s="166"/>
      <c r="AG1240" s="166"/>
      <c r="AH1240" s="166"/>
      <c r="AI1240" s="166"/>
      <c r="AJ1240" s="166"/>
      <c r="AK1240" s="166"/>
      <c r="AL1240" s="166"/>
      <c r="AM1240" s="166"/>
      <c r="AN1240" s="166"/>
      <c r="AO1240" s="166"/>
      <c r="AP1240" s="166"/>
      <c r="AQ1240" s="166"/>
      <c r="AR1240" s="166"/>
      <c r="AS1240" s="166"/>
      <c r="AT1240" s="166"/>
      <c r="AU1240" s="166"/>
      <c r="AV1240" s="166"/>
      <c r="AW1240" s="166"/>
      <c r="AX1240" s="166"/>
      <c r="AY1240" s="166"/>
      <c r="AZ1240" s="166"/>
      <c r="BA1240" s="166"/>
      <c r="BB1240" s="166"/>
      <c r="BC1240" s="166"/>
      <c r="BD1240" s="166"/>
      <c r="BE1240" s="166"/>
      <c r="BF1240" s="166"/>
      <c r="BG1240" s="166"/>
      <c r="BH1240" s="166"/>
      <c r="BI1240" s="166"/>
      <c r="BJ1240" s="166"/>
      <c r="BK1240" s="166"/>
      <c r="BL1240" s="166"/>
      <c r="BM1240" s="166"/>
    </row>
    <row r="1241" ht="22.5" customHeight="1">
      <c r="A1241" s="51">
        <v>1240.0</v>
      </c>
      <c r="B1241" s="99" t="s">
        <v>237</v>
      </c>
      <c r="C1241" s="172" t="b">
        <v>1</v>
      </c>
      <c r="D1241" s="173"/>
      <c r="E1241" s="174" t="s">
        <v>8227</v>
      </c>
      <c r="F1241" s="175" t="s">
        <v>9319</v>
      </c>
      <c r="G1241" s="176" t="s">
        <v>6144</v>
      </c>
      <c r="H1241" s="99" t="s">
        <v>14129</v>
      </c>
      <c r="I1241" s="177" t="s">
        <v>16602</v>
      </c>
      <c r="J1241" s="178"/>
      <c r="K1241" s="61" t="s">
        <v>6023</v>
      </c>
      <c r="L1241" s="61" t="s">
        <v>6024</v>
      </c>
      <c r="M1241" s="178"/>
      <c r="N1241" s="178"/>
      <c r="O1241" s="179"/>
      <c r="P1241" s="178"/>
      <c r="Q1241" s="178"/>
      <c r="R1241" s="180"/>
      <c r="S1241" s="180"/>
      <c r="T1241" s="181" t="s">
        <v>16422</v>
      </c>
      <c r="U1241" s="182" t="s">
        <v>16423</v>
      </c>
      <c r="V1241" s="180"/>
      <c r="W1241" s="61" t="s">
        <v>6025</v>
      </c>
      <c r="X1241" s="61" t="s">
        <v>6026</v>
      </c>
      <c r="Y1241" s="61" t="s">
        <v>6027</v>
      </c>
      <c r="Z1241" s="166"/>
      <c r="AA1241" s="166"/>
      <c r="AB1241" s="166"/>
      <c r="AC1241" s="166"/>
      <c r="AD1241" s="166"/>
      <c r="AE1241" s="166"/>
      <c r="AF1241" s="166"/>
      <c r="AG1241" s="166"/>
      <c r="AH1241" s="166"/>
      <c r="AI1241" s="166"/>
      <c r="AJ1241" s="166"/>
      <c r="AK1241" s="166"/>
      <c r="AL1241" s="166"/>
      <c r="AM1241" s="166"/>
      <c r="AN1241" s="166"/>
      <c r="AO1241" s="166"/>
      <c r="AP1241" s="166"/>
      <c r="AQ1241" s="166"/>
      <c r="AR1241" s="166"/>
      <c r="AS1241" s="166"/>
      <c r="AT1241" s="166"/>
      <c r="AU1241" s="166"/>
      <c r="AV1241" s="166"/>
      <c r="AW1241" s="166"/>
      <c r="AX1241" s="166"/>
      <c r="AY1241" s="166"/>
      <c r="AZ1241" s="166"/>
      <c r="BA1241" s="166"/>
      <c r="BB1241" s="166"/>
      <c r="BC1241" s="166"/>
      <c r="BD1241" s="166"/>
      <c r="BE1241" s="166"/>
      <c r="BF1241" s="166"/>
      <c r="BG1241" s="166"/>
      <c r="BH1241" s="166"/>
      <c r="BI1241" s="166"/>
      <c r="BJ1241" s="166"/>
      <c r="BK1241" s="166"/>
      <c r="BL1241" s="166"/>
      <c r="BM1241" s="166"/>
    </row>
    <row r="1242" ht="22.5" customHeight="1">
      <c r="A1242" s="51">
        <v>1241.0</v>
      </c>
      <c r="B1242" s="99" t="s">
        <v>237</v>
      </c>
      <c r="C1242" s="172" t="b">
        <v>1</v>
      </c>
      <c r="D1242" s="173"/>
      <c r="E1242" s="174" t="s">
        <v>8227</v>
      </c>
      <c r="F1242" s="175" t="s">
        <v>9319</v>
      </c>
      <c r="G1242" s="176" t="s">
        <v>489</v>
      </c>
      <c r="H1242" s="99" t="s">
        <v>14136</v>
      </c>
      <c r="I1242" s="177" t="s">
        <v>16603</v>
      </c>
      <c r="J1242" s="178"/>
      <c r="K1242" s="61" t="s">
        <v>6028</v>
      </c>
      <c r="L1242" s="61" t="s">
        <v>6029</v>
      </c>
      <c r="M1242" s="178"/>
      <c r="N1242" s="178"/>
      <c r="O1242" s="179"/>
      <c r="P1242" s="178"/>
      <c r="Q1242" s="178"/>
      <c r="R1242" s="180"/>
      <c r="S1242" s="180"/>
      <c r="T1242" s="181" t="s">
        <v>16422</v>
      </c>
      <c r="U1242" s="182" t="s">
        <v>16423</v>
      </c>
      <c r="V1242" s="180"/>
      <c r="W1242" s="61" t="s">
        <v>6031</v>
      </c>
      <c r="X1242" s="61" t="s">
        <v>6033</v>
      </c>
      <c r="Y1242" s="61" t="s">
        <v>6034</v>
      </c>
      <c r="Z1242" s="166"/>
      <c r="AA1242" s="166"/>
      <c r="AB1242" s="166"/>
      <c r="AC1242" s="166"/>
      <c r="AD1242" s="166"/>
      <c r="AE1242" s="166"/>
      <c r="AF1242" s="166"/>
      <c r="AG1242" s="166"/>
      <c r="AH1242" s="166"/>
      <c r="AI1242" s="166"/>
      <c r="AJ1242" s="166"/>
      <c r="AK1242" s="166"/>
      <c r="AL1242" s="166"/>
      <c r="AM1242" s="166"/>
      <c r="AN1242" s="166"/>
      <c r="AO1242" s="166"/>
      <c r="AP1242" s="166"/>
      <c r="AQ1242" s="166"/>
      <c r="AR1242" s="166"/>
      <c r="AS1242" s="166"/>
      <c r="AT1242" s="166"/>
      <c r="AU1242" s="166"/>
      <c r="AV1242" s="166"/>
      <c r="AW1242" s="166"/>
      <c r="AX1242" s="166"/>
      <c r="AY1242" s="166"/>
      <c r="AZ1242" s="166"/>
      <c r="BA1242" s="166"/>
      <c r="BB1242" s="166"/>
      <c r="BC1242" s="166"/>
      <c r="BD1242" s="166"/>
      <c r="BE1242" s="166"/>
      <c r="BF1242" s="166"/>
      <c r="BG1242" s="166"/>
      <c r="BH1242" s="166"/>
      <c r="BI1242" s="166"/>
      <c r="BJ1242" s="166"/>
      <c r="BK1242" s="166"/>
      <c r="BL1242" s="166"/>
      <c r="BM1242" s="166"/>
    </row>
    <row r="1243" ht="22.5" customHeight="1">
      <c r="A1243" s="51">
        <v>1242.0</v>
      </c>
      <c r="B1243" s="99" t="s">
        <v>237</v>
      </c>
      <c r="C1243" s="172" t="b">
        <v>1</v>
      </c>
      <c r="D1243" s="173"/>
      <c r="E1243" s="174" t="s">
        <v>8227</v>
      </c>
      <c r="F1243" s="175" t="s">
        <v>9319</v>
      </c>
      <c r="G1243" s="176" t="s">
        <v>1399</v>
      </c>
      <c r="H1243" s="99" t="s">
        <v>14143</v>
      </c>
      <c r="I1243" s="177" t="s">
        <v>16604</v>
      </c>
      <c r="J1243" s="178"/>
      <c r="K1243" s="61" t="s">
        <v>6035</v>
      </c>
      <c r="L1243" s="61" t="s">
        <v>6036</v>
      </c>
      <c r="M1243" s="178"/>
      <c r="N1243" s="178"/>
      <c r="O1243" s="179"/>
      <c r="P1243" s="178"/>
      <c r="Q1243" s="178"/>
      <c r="R1243" s="180"/>
      <c r="S1243" s="180"/>
      <c r="T1243" s="181" t="s">
        <v>16437</v>
      </c>
      <c r="U1243" s="182" t="s">
        <v>16423</v>
      </c>
      <c r="V1243" s="180"/>
      <c r="W1243" s="61" t="s">
        <v>6037</v>
      </c>
      <c r="X1243" s="61" t="s">
        <v>6038</v>
      </c>
      <c r="Y1243" s="61" t="s">
        <v>6039</v>
      </c>
      <c r="Z1243" s="166"/>
      <c r="AA1243" s="166"/>
      <c r="AB1243" s="166"/>
      <c r="AC1243" s="166"/>
      <c r="AD1243" s="166"/>
      <c r="AE1243" s="166"/>
      <c r="AF1243" s="166"/>
      <c r="AG1243" s="166"/>
      <c r="AH1243" s="166"/>
      <c r="AI1243" s="166"/>
      <c r="AJ1243" s="166"/>
      <c r="AK1243" s="166"/>
      <c r="AL1243" s="166"/>
      <c r="AM1243" s="166"/>
      <c r="AN1243" s="166"/>
      <c r="AO1243" s="166"/>
      <c r="AP1243" s="166"/>
      <c r="AQ1243" s="166"/>
      <c r="AR1243" s="166"/>
      <c r="AS1243" s="166"/>
      <c r="AT1243" s="166"/>
      <c r="AU1243" s="166"/>
      <c r="AV1243" s="166"/>
      <c r="AW1243" s="166"/>
      <c r="AX1243" s="166"/>
      <c r="AY1243" s="166"/>
      <c r="AZ1243" s="166"/>
      <c r="BA1243" s="166"/>
      <c r="BB1243" s="166"/>
      <c r="BC1243" s="166"/>
      <c r="BD1243" s="166"/>
      <c r="BE1243" s="166"/>
      <c r="BF1243" s="166"/>
      <c r="BG1243" s="166"/>
      <c r="BH1243" s="166"/>
      <c r="BI1243" s="166"/>
      <c r="BJ1243" s="166"/>
      <c r="BK1243" s="166"/>
      <c r="BL1243" s="166"/>
      <c r="BM1243" s="166"/>
    </row>
    <row r="1244" ht="22.5" customHeight="1">
      <c r="A1244" s="51">
        <v>1243.0</v>
      </c>
      <c r="B1244" s="99" t="s">
        <v>237</v>
      </c>
      <c r="C1244" s="172" t="b">
        <v>1</v>
      </c>
      <c r="D1244" s="173"/>
      <c r="E1244" s="174" t="s">
        <v>8227</v>
      </c>
      <c r="F1244" s="175" t="s">
        <v>9319</v>
      </c>
      <c r="G1244" s="176" t="s">
        <v>1446</v>
      </c>
      <c r="H1244" s="99" t="s">
        <v>14150</v>
      </c>
      <c r="I1244" s="177" t="s">
        <v>16605</v>
      </c>
      <c r="J1244" s="178"/>
      <c r="K1244" s="61" t="s">
        <v>6040</v>
      </c>
      <c r="L1244" s="61" t="s">
        <v>6041</v>
      </c>
      <c r="M1244" s="178"/>
      <c r="N1244" s="178"/>
      <c r="O1244" s="179"/>
      <c r="P1244" s="178"/>
      <c r="Q1244" s="178"/>
      <c r="R1244" s="180"/>
      <c r="S1244" s="180"/>
      <c r="T1244" s="181" t="s">
        <v>16426</v>
      </c>
      <c r="U1244" s="182" t="s">
        <v>16423</v>
      </c>
      <c r="V1244" s="180"/>
      <c r="W1244" s="61" t="s">
        <v>6042</v>
      </c>
      <c r="X1244" s="61" t="s">
        <v>6043</v>
      </c>
      <c r="Y1244" s="61" t="s">
        <v>6044</v>
      </c>
      <c r="Z1244" s="166"/>
      <c r="AA1244" s="166"/>
      <c r="AB1244" s="166"/>
      <c r="AC1244" s="166"/>
      <c r="AD1244" s="166"/>
      <c r="AE1244" s="166"/>
      <c r="AF1244" s="166"/>
      <c r="AG1244" s="166"/>
      <c r="AH1244" s="166"/>
      <c r="AI1244" s="166"/>
      <c r="AJ1244" s="166"/>
      <c r="AK1244" s="166"/>
      <c r="AL1244" s="166"/>
      <c r="AM1244" s="166"/>
      <c r="AN1244" s="166"/>
      <c r="AO1244" s="166"/>
      <c r="AP1244" s="166"/>
      <c r="AQ1244" s="166"/>
      <c r="AR1244" s="166"/>
      <c r="AS1244" s="166"/>
      <c r="AT1244" s="166"/>
      <c r="AU1244" s="166"/>
      <c r="AV1244" s="166"/>
      <c r="AW1244" s="166"/>
      <c r="AX1244" s="166"/>
      <c r="AY1244" s="166"/>
      <c r="AZ1244" s="166"/>
      <c r="BA1244" s="166"/>
      <c r="BB1244" s="166"/>
      <c r="BC1244" s="166"/>
      <c r="BD1244" s="166"/>
      <c r="BE1244" s="166"/>
      <c r="BF1244" s="166"/>
      <c r="BG1244" s="166"/>
      <c r="BH1244" s="166"/>
      <c r="BI1244" s="166"/>
      <c r="BJ1244" s="166"/>
      <c r="BK1244" s="166"/>
      <c r="BL1244" s="166"/>
      <c r="BM1244" s="166"/>
    </row>
    <row r="1245" ht="22.5" customHeight="1">
      <c r="A1245" s="51">
        <v>1244.0</v>
      </c>
      <c r="B1245" s="99" t="s">
        <v>237</v>
      </c>
      <c r="C1245" s="172" t="b">
        <v>1</v>
      </c>
      <c r="D1245" s="173"/>
      <c r="E1245" s="174" t="s">
        <v>8227</v>
      </c>
      <c r="F1245" s="175" t="s">
        <v>9319</v>
      </c>
      <c r="G1245" s="176" t="s">
        <v>1446</v>
      </c>
      <c r="H1245" s="99" t="s">
        <v>14157</v>
      </c>
      <c r="I1245" s="177" t="s">
        <v>16606</v>
      </c>
      <c r="J1245" s="178"/>
      <c r="K1245" s="61" t="s">
        <v>6045</v>
      </c>
      <c r="L1245" s="61" t="s">
        <v>6046</v>
      </c>
      <c r="M1245" s="178"/>
      <c r="N1245" s="178"/>
      <c r="O1245" s="179"/>
      <c r="P1245" s="178"/>
      <c r="Q1245" s="178"/>
      <c r="R1245" s="180"/>
      <c r="S1245" s="180"/>
      <c r="T1245" s="181" t="s">
        <v>16430</v>
      </c>
      <c r="U1245" s="182" t="s">
        <v>16423</v>
      </c>
      <c r="V1245" s="180"/>
      <c r="W1245" s="61" t="s">
        <v>6047</v>
      </c>
      <c r="X1245" s="61" t="s">
        <v>6048</v>
      </c>
      <c r="Y1245" s="61" t="s">
        <v>6049</v>
      </c>
      <c r="Z1245" s="166"/>
      <c r="AA1245" s="166"/>
      <c r="AB1245" s="166"/>
      <c r="AC1245" s="166"/>
      <c r="AD1245" s="166"/>
      <c r="AE1245" s="166"/>
      <c r="AF1245" s="166"/>
      <c r="AG1245" s="166"/>
      <c r="AH1245" s="166"/>
      <c r="AI1245" s="166"/>
      <c r="AJ1245" s="166"/>
      <c r="AK1245" s="166"/>
      <c r="AL1245" s="166"/>
      <c r="AM1245" s="166"/>
      <c r="AN1245" s="166"/>
      <c r="AO1245" s="166"/>
      <c r="AP1245" s="166"/>
      <c r="AQ1245" s="166"/>
      <c r="AR1245" s="166"/>
      <c r="AS1245" s="166"/>
      <c r="AT1245" s="166"/>
      <c r="AU1245" s="166"/>
      <c r="AV1245" s="166"/>
      <c r="AW1245" s="166"/>
      <c r="AX1245" s="166"/>
      <c r="AY1245" s="166"/>
      <c r="AZ1245" s="166"/>
      <c r="BA1245" s="166"/>
      <c r="BB1245" s="166"/>
      <c r="BC1245" s="166"/>
      <c r="BD1245" s="166"/>
      <c r="BE1245" s="166"/>
      <c r="BF1245" s="166"/>
      <c r="BG1245" s="166"/>
      <c r="BH1245" s="166"/>
      <c r="BI1245" s="166"/>
      <c r="BJ1245" s="166"/>
      <c r="BK1245" s="166"/>
      <c r="BL1245" s="166"/>
      <c r="BM1245" s="166"/>
    </row>
    <row r="1246" ht="22.5" customHeight="1">
      <c r="A1246" s="51">
        <v>1245.0</v>
      </c>
      <c r="B1246" s="99" t="s">
        <v>237</v>
      </c>
      <c r="C1246" s="172" t="b">
        <v>1</v>
      </c>
      <c r="D1246" s="173"/>
      <c r="E1246" s="174" t="s">
        <v>8227</v>
      </c>
      <c r="F1246" s="175" t="s">
        <v>9319</v>
      </c>
      <c r="G1246" s="176" t="s">
        <v>1446</v>
      </c>
      <c r="H1246" s="99" t="s">
        <v>14164</v>
      </c>
      <c r="I1246" s="177" t="s">
        <v>16607</v>
      </c>
      <c r="J1246" s="178"/>
      <c r="K1246" s="61" t="s">
        <v>6050</v>
      </c>
      <c r="L1246" s="61" t="s">
        <v>6051</v>
      </c>
      <c r="M1246" s="178"/>
      <c r="N1246" s="178"/>
      <c r="O1246" s="179"/>
      <c r="P1246" s="178"/>
      <c r="Q1246" s="178"/>
      <c r="R1246" s="180"/>
      <c r="S1246" s="180"/>
      <c r="T1246" s="181" t="s">
        <v>16430</v>
      </c>
      <c r="U1246" s="182" t="s">
        <v>16423</v>
      </c>
      <c r="V1246" s="180"/>
      <c r="W1246" s="61" t="s">
        <v>6052</v>
      </c>
      <c r="X1246" s="61" t="s">
        <v>6053</v>
      </c>
      <c r="Y1246" s="61" t="s">
        <v>6054</v>
      </c>
      <c r="Z1246" s="166"/>
      <c r="AA1246" s="166"/>
      <c r="AB1246" s="166"/>
      <c r="AC1246" s="166"/>
      <c r="AD1246" s="166"/>
      <c r="AE1246" s="166"/>
      <c r="AF1246" s="166"/>
      <c r="AG1246" s="166"/>
      <c r="AH1246" s="166"/>
      <c r="AI1246" s="166"/>
      <c r="AJ1246" s="166"/>
      <c r="AK1246" s="166"/>
      <c r="AL1246" s="166"/>
      <c r="AM1246" s="166"/>
      <c r="AN1246" s="166"/>
      <c r="AO1246" s="166"/>
      <c r="AP1246" s="166"/>
      <c r="AQ1246" s="166"/>
      <c r="AR1246" s="166"/>
      <c r="AS1246" s="166"/>
      <c r="AT1246" s="166"/>
      <c r="AU1246" s="166"/>
      <c r="AV1246" s="166"/>
      <c r="AW1246" s="166"/>
      <c r="AX1246" s="166"/>
      <c r="AY1246" s="166"/>
      <c r="AZ1246" s="166"/>
      <c r="BA1246" s="166"/>
      <c r="BB1246" s="166"/>
      <c r="BC1246" s="166"/>
      <c r="BD1246" s="166"/>
      <c r="BE1246" s="166"/>
      <c r="BF1246" s="166"/>
      <c r="BG1246" s="166"/>
      <c r="BH1246" s="166"/>
      <c r="BI1246" s="166"/>
      <c r="BJ1246" s="166"/>
      <c r="BK1246" s="166"/>
      <c r="BL1246" s="166"/>
      <c r="BM1246" s="166"/>
    </row>
    <row r="1247" ht="22.5" customHeight="1">
      <c r="A1247" s="51">
        <v>1246.0</v>
      </c>
      <c r="B1247" s="99" t="s">
        <v>237</v>
      </c>
      <c r="C1247" s="172" t="b">
        <v>1</v>
      </c>
      <c r="D1247" s="173"/>
      <c r="E1247" s="174" t="s">
        <v>8227</v>
      </c>
      <c r="F1247" s="175" t="s">
        <v>9319</v>
      </c>
      <c r="G1247" s="176" t="s">
        <v>1446</v>
      </c>
      <c r="H1247" s="99" t="s">
        <v>14171</v>
      </c>
      <c r="I1247" s="177" t="s">
        <v>16608</v>
      </c>
      <c r="J1247" s="178"/>
      <c r="K1247" s="61" t="s">
        <v>6055</v>
      </c>
      <c r="L1247" s="61" t="s">
        <v>6056</v>
      </c>
      <c r="M1247" s="178"/>
      <c r="N1247" s="178"/>
      <c r="O1247" s="179"/>
      <c r="P1247" s="178"/>
      <c r="Q1247" s="178"/>
      <c r="R1247" s="180"/>
      <c r="S1247" s="180"/>
      <c r="T1247" s="181" t="s">
        <v>16422</v>
      </c>
      <c r="U1247" s="182" t="s">
        <v>16423</v>
      </c>
      <c r="V1247" s="180"/>
      <c r="W1247" s="61" t="s">
        <v>6057</v>
      </c>
      <c r="X1247" s="61" t="s">
        <v>6058</v>
      </c>
      <c r="Y1247" s="145"/>
      <c r="Z1247" s="166"/>
      <c r="AA1247" s="166"/>
      <c r="AB1247" s="166"/>
      <c r="AC1247" s="166"/>
      <c r="AD1247" s="166"/>
      <c r="AE1247" s="166"/>
      <c r="AF1247" s="166"/>
      <c r="AG1247" s="166"/>
      <c r="AH1247" s="166"/>
      <c r="AI1247" s="166"/>
      <c r="AJ1247" s="166"/>
      <c r="AK1247" s="166"/>
      <c r="AL1247" s="166"/>
      <c r="AM1247" s="166"/>
      <c r="AN1247" s="166"/>
      <c r="AO1247" s="166"/>
      <c r="AP1247" s="166"/>
      <c r="AQ1247" s="166"/>
      <c r="AR1247" s="166"/>
      <c r="AS1247" s="166"/>
      <c r="AT1247" s="166"/>
      <c r="AU1247" s="166"/>
      <c r="AV1247" s="166"/>
      <c r="AW1247" s="166"/>
      <c r="AX1247" s="166"/>
      <c r="AY1247" s="166"/>
      <c r="AZ1247" s="166"/>
      <c r="BA1247" s="166"/>
      <c r="BB1247" s="166"/>
      <c r="BC1247" s="166"/>
      <c r="BD1247" s="166"/>
      <c r="BE1247" s="166"/>
      <c r="BF1247" s="166"/>
      <c r="BG1247" s="166"/>
      <c r="BH1247" s="166"/>
      <c r="BI1247" s="166"/>
      <c r="BJ1247" s="166"/>
      <c r="BK1247" s="166"/>
      <c r="BL1247" s="166"/>
      <c r="BM1247" s="166"/>
    </row>
    <row r="1248" ht="22.5" customHeight="1">
      <c r="A1248" s="51">
        <v>1247.0</v>
      </c>
      <c r="B1248" s="99" t="s">
        <v>237</v>
      </c>
      <c r="C1248" s="172" t="b">
        <v>1</v>
      </c>
      <c r="D1248" s="173"/>
      <c r="E1248" s="174" t="s">
        <v>8227</v>
      </c>
      <c r="F1248" s="175" t="s">
        <v>9319</v>
      </c>
      <c r="G1248" s="176" t="s">
        <v>1446</v>
      </c>
      <c r="H1248" s="99" t="s">
        <v>14177</v>
      </c>
      <c r="I1248" s="177" t="s">
        <v>16609</v>
      </c>
      <c r="J1248" s="178"/>
      <c r="K1248" s="61" t="s">
        <v>6059</v>
      </c>
      <c r="L1248" s="61" t="s">
        <v>6060</v>
      </c>
      <c r="M1248" s="178"/>
      <c r="N1248" s="178"/>
      <c r="O1248" s="179"/>
      <c r="P1248" s="178"/>
      <c r="Q1248" s="178"/>
      <c r="R1248" s="180"/>
      <c r="S1248" s="180"/>
      <c r="T1248" s="181" t="s">
        <v>16422</v>
      </c>
      <c r="U1248" s="182" t="s">
        <v>16423</v>
      </c>
      <c r="V1248" s="180"/>
      <c r="W1248" s="61" t="s">
        <v>6061</v>
      </c>
      <c r="X1248" s="61" t="s">
        <v>6062</v>
      </c>
      <c r="Y1248" s="145"/>
      <c r="Z1248" s="166"/>
      <c r="AA1248" s="166"/>
      <c r="AB1248" s="166"/>
      <c r="AC1248" s="166"/>
      <c r="AD1248" s="166"/>
      <c r="AE1248" s="166"/>
      <c r="AF1248" s="166"/>
      <c r="AG1248" s="166"/>
      <c r="AH1248" s="166"/>
      <c r="AI1248" s="166"/>
      <c r="AJ1248" s="166"/>
      <c r="AK1248" s="166"/>
      <c r="AL1248" s="166"/>
      <c r="AM1248" s="166"/>
      <c r="AN1248" s="166"/>
      <c r="AO1248" s="166"/>
      <c r="AP1248" s="166"/>
      <c r="AQ1248" s="166"/>
      <c r="AR1248" s="166"/>
      <c r="AS1248" s="166"/>
      <c r="AT1248" s="166"/>
      <c r="AU1248" s="166"/>
      <c r="AV1248" s="166"/>
      <c r="AW1248" s="166"/>
      <c r="AX1248" s="166"/>
      <c r="AY1248" s="166"/>
      <c r="AZ1248" s="166"/>
      <c r="BA1248" s="166"/>
      <c r="BB1248" s="166"/>
      <c r="BC1248" s="166"/>
      <c r="BD1248" s="166"/>
      <c r="BE1248" s="166"/>
      <c r="BF1248" s="166"/>
      <c r="BG1248" s="166"/>
      <c r="BH1248" s="166"/>
      <c r="BI1248" s="166"/>
      <c r="BJ1248" s="166"/>
      <c r="BK1248" s="166"/>
      <c r="BL1248" s="166"/>
      <c r="BM1248" s="166"/>
    </row>
    <row r="1249" ht="22.5" customHeight="1">
      <c r="A1249" s="51">
        <v>1248.0</v>
      </c>
      <c r="B1249" s="99" t="s">
        <v>237</v>
      </c>
      <c r="C1249" s="172" t="b">
        <v>1</v>
      </c>
      <c r="D1249" s="173"/>
      <c r="E1249" s="174" t="s">
        <v>8227</v>
      </c>
      <c r="F1249" s="175" t="s">
        <v>9319</v>
      </c>
      <c r="G1249" s="176" t="s">
        <v>1446</v>
      </c>
      <c r="H1249" s="99" t="s">
        <v>14183</v>
      </c>
      <c r="I1249" s="177" t="s">
        <v>16610</v>
      </c>
      <c r="J1249" s="178"/>
      <c r="K1249" s="61" t="s">
        <v>6063</v>
      </c>
      <c r="L1249" s="61" t="s">
        <v>6064</v>
      </c>
      <c r="M1249" s="178"/>
      <c r="N1249" s="178"/>
      <c r="O1249" s="179"/>
      <c r="P1249" s="178"/>
      <c r="Q1249" s="178"/>
      <c r="R1249" s="180"/>
      <c r="S1249" s="180"/>
      <c r="T1249" s="181" t="s">
        <v>16422</v>
      </c>
      <c r="U1249" s="182" t="s">
        <v>16423</v>
      </c>
      <c r="V1249" s="180"/>
      <c r="W1249" s="61" t="s">
        <v>6065</v>
      </c>
      <c r="X1249" s="61" t="s">
        <v>6066</v>
      </c>
      <c r="Y1249" s="61" t="s">
        <v>6067</v>
      </c>
      <c r="Z1249" s="166"/>
      <c r="AA1249" s="166"/>
      <c r="AB1249" s="166"/>
      <c r="AC1249" s="166"/>
      <c r="AD1249" s="166"/>
      <c r="AE1249" s="166"/>
      <c r="AF1249" s="166"/>
      <c r="AG1249" s="166"/>
      <c r="AH1249" s="166"/>
      <c r="AI1249" s="166"/>
      <c r="AJ1249" s="166"/>
      <c r="AK1249" s="166"/>
      <c r="AL1249" s="166"/>
      <c r="AM1249" s="166"/>
      <c r="AN1249" s="166"/>
      <c r="AO1249" s="166"/>
      <c r="AP1249" s="166"/>
      <c r="AQ1249" s="166"/>
      <c r="AR1249" s="166"/>
      <c r="AS1249" s="166"/>
      <c r="AT1249" s="166"/>
      <c r="AU1249" s="166"/>
      <c r="AV1249" s="166"/>
      <c r="AW1249" s="166"/>
      <c r="AX1249" s="166"/>
      <c r="AY1249" s="166"/>
      <c r="AZ1249" s="166"/>
      <c r="BA1249" s="166"/>
      <c r="BB1249" s="166"/>
      <c r="BC1249" s="166"/>
      <c r="BD1249" s="166"/>
      <c r="BE1249" s="166"/>
      <c r="BF1249" s="166"/>
      <c r="BG1249" s="166"/>
      <c r="BH1249" s="166"/>
      <c r="BI1249" s="166"/>
      <c r="BJ1249" s="166"/>
      <c r="BK1249" s="166"/>
      <c r="BL1249" s="166"/>
      <c r="BM1249" s="166"/>
    </row>
    <row r="1250" ht="22.5" customHeight="1">
      <c r="A1250" s="51">
        <v>1249.0</v>
      </c>
      <c r="B1250" s="99" t="s">
        <v>237</v>
      </c>
      <c r="C1250" s="172" t="b">
        <v>1</v>
      </c>
      <c r="D1250" s="173"/>
      <c r="E1250" s="174" t="s">
        <v>8227</v>
      </c>
      <c r="F1250" s="175" t="s">
        <v>9712</v>
      </c>
      <c r="G1250" s="176" t="s">
        <v>1446</v>
      </c>
      <c r="H1250" s="99" t="s">
        <v>14190</v>
      </c>
      <c r="I1250" s="177" t="s">
        <v>16611</v>
      </c>
      <c r="J1250" s="178"/>
      <c r="K1250" s="61" t="s">
        <v>6068</v>
      </c>
      <c r="L1250" s="61" t="s">
        <v>6069</v>
      </c>
      <c r="M1250" s="178"/>
      <c r="N1250" s="178"/>
      <c r="O1250" s="179"/>
      <c r="P1250" s="178"/>
      <c r="Q1250" s="178"/>
      <c r="R1250" s="180"/>
      <c r="S1250" s="180"/>
      <c r="T1250" s="181" t="s">
        <v>16422</v>
      </c>
      <c r="U1250" s="182" t="s">
        <v>16423</v>
      </c>
      <c r="V1250" s="180"/>
      <c r="W1250" s="61" t="s">
        <v>6070</v>
      </c>
      <c r="X1250" s="61" t="s">
        <v>6071</v>
      </c>
      <c r="Y1250" s="61" t="s">
        <v>6072</v>
      </c>
      <c r="Z1250" s="166"/>
      <c r="AA1250" s="166"/>
      <c r="AB1250" s="166"/>
      <c r="AC1250" s="166"/>
      <c r="AD1250" s="166"/>
      <c r="AE1250" s="166"/>
      <c r="AF1250" s="166"/>
      <c r="AG1250" s="166"/>
      <c r="AH1250" s="166"/>
      <c r="AI1250" s="166"/>
      <c r="AJ1250" s="166"/>
      <c r="AK1250" s="166"/>
      <c r="AL1250" s="166"/>
      <c r="AM1250" s="166"/>
      <c r="AN1250" s="166"/>
      <c r="AO1250" s="166"/>
      <c r="AP1250" s="166"/>
      <c r="AQ1250" s="166"/>
      <c r="AR1250" s="166"/>
      <c r="AS1250" s="166"/>
      <c r="AT1250" s="166"/>
      <c r="AU1250" s="166"/>
      <c r="AV1250" s="166"/>
      <c r="AW1250" s="166"/>
      <c r="AX1250" s="166"/>
      <c r="AY1250" s="166"/>
      <c r="AZ1250" s="166"/>
      <c r="BA1250" s="166"/>
      <c r="BB1250" s="166"/>
      <c r="BC1250" s="166"/>
      <c r="BD1250" s="166"/>
      <c r="BE1250" s="166"/>
      <c r="BF1250" s="166"/>
      <c r="BG1250" s="166"/>
      <c r="BH1250" s="166"/>
      <c r="BI1250" s="166"/>
      <c r="BJ1250" s="166"/>
      <c r="BK1250" s="166"/>
      <c r="BL1250" s="166"/>
      <c r="BM1250" s="166"/>
    </row>
    <row r="1251" ht="22.5" customHeight="1">
      <c r="A1251" s="51">
        <v>1250.0</v>
      </c>
      <c r="B1251" s="99" t="s">
        <v>237</v>
      </c>
      <c r="C1251" s="172" t="b">
        <v>1</v>
      </c>
      <c r="D1251" s="173"/>
      <c r="E1251" s="174" t="s">
        <v>8227</v>
      </c>
      <c r="F1251" s="175" t="s">
        <v>9719</v>
      </c>
      <c r="G1251" s="176" t="s">
        <v>556</v>
      </c>
      <c r="H1251" s="99" t="s">
        <v>14197</v>
      </c>
      <c r="I1251" s="177" t="s">
        <v>16612</v>
      </c>
      <c r="J1251" s="178"/>
      <c r="K1251" s="61" t="s">
        <v>6073</v>
      </c>
      <c r="L1251" s="61" t="s">
        <v>6074</v>
      </c>
      <c r="M1251" s="178"/>
      <c r="N1251" s="178"/>
      <c r="O1251" s="179"/>
      <c r="P1251" s="178"/>
      <c r="Q1251" s="178"/>
      <c r="R1251" s="180"/>
      <c r="S1251" s="180"/>
      <c r="T1251" s="181" t="s">
        <v>16426</v>
      </c>
      <c r="U1251" s="182" t="s">
        <v>16423</v>
      </c>
      <c r="V1251" s="180"/>
      <c r="W1251" s="61" t="s">
        <v>6075</v>
      </c>
      <c r="X1251" s="61" t="s">
        <v>6076</v>
      </c>
      <c r="Y1251" s="61" t="s">
        <v>6077</v>
      </c>
      <c r="Z1251" s="166"/>
      <c r="AA1251" s="166"/>
      <c r="AB1251" s="166"/>
      <c r="AC1251" s="166"/>
      <c r="AD1251" s="166"/>
      <c r="AE1251" s="166"/>
      <c r="AF1251" s="166"/>
      <c r="AG1251" s="166"/>
      <c r="AH1251" s="166"/>
      <c r="AI1251" s="166"/>
      <c r="AJ1251" s="166"/>
      <c r="AK1251" s="166"/>
      <c r="AL1251" s="166"/>
      <c r="AM1251" s="166"/>
      <c r="AN1251" s="166"/>
      <c r="AO1251" s="166"/>
      <c r="AP1251" s="166"/>
      <c r="AQ1251" s="166"/>
      <c r="AR1251" s="166"/>
      <c r="AS1251" s="166"/>
      <c r="AT1251" s="166"/>
      <c r="AU1251" s="166"/>
      <c r="AV1251" s="166"/>
      <c r="AW1251" s="166"/>
      <c r="AX1251" s="166"/>
      <c r="AY1251" s="166"/>
      <c r="AZ1251" s="166"/>
      <c r="BA1251" s="166"/>
      <c r="BB1251" s="166"/>
      <c r="BC1251" s="166"/>
      <c r="BD1251" s="166"/>
      <c r="BE1251" s="166"/>
      <c r="BF1251" s="166"/>
      <c r="BG1251" s="166"/>
      <c r="BH1251" s="166"/>
      <c r="BI1251" s="166"/>
      <c r="BJ1251" s="166"/>
      <c r="BK1251" s="166"/>
      <c r="BL1251" s="166"/>
      <c r="BM1251" s="166"/>
    </row>
    <row r="1252" ht="22.5" customHeight="1">
      <c r="A1252" s="51">
        <v>1251.0</v>
      </c>
      <c r="B1252" s="99" t="s">
        <v>237</v>
      </c>
      <c r="C1252" s="172" t="b">
        <v>1</v>
      </c>
      <c r="D1252" s="173"/>
      <c r="E1252" s="174" t="s">
        <v>8227</v>
      </c>
      <c r="F1252" s="175" t="s">
        <v>9719</v>
      </c>
      <c r="G1252" s="176" t="s">
        <v>556</v>
      </c>
      <c r="H1252" s="99" t="s">
        <v>14204</v>
      </c>
      <c r="I1252" s="177" t="s">
        <v>16613</v>
      </c>
      <c r="J1252" s="178"/>
      <c r="K1252" s="61" t="s">
        <v>6078</v>
      </c>
      <c r="L1252" s="61" t="s">
        <v>6079</v>
      </c>
      <c r="M1252" s="178"/>
      <c r="N1252" s="178"/>
      <c r="O1252" s="179"/>
      <c r="P1252" s="178"/>
      <c r="Q1252" s="178"/>
      <c r="R1252" s="180"/>
      <c r="S1252" s="180"/>
      <c r="T1252" s="181" t="s">
        <v>16422</v>
      </c>
      <c r="U1252" s="182" t="s">
        <v>16423</v>
      </c>
      <c r="V1252" s="180"/>
      <c r="W1252" s="61" t="s">
        <v>6080</v>
      </c>
      <c r="X1252" s="61" t="s">
        <v>6081</v>
      </c>
      <c r="Y1252" s="145"/>
      <c r="Z1252" s="166"/>
      <c r="AA1252" s="166"/>
      <c r="AB1252" s="166"/>
      <c r="AC1252" s="166"/>
      <c r="AD1252" s="166"/>
      <c r="AE1252" s="166"/>
      <c r="AF1252" s="166"/>
      <c r="AG1252" s="166"/>
      <c r="AH1252" s="166"/>
      <c r="AI1252" s="166"/>
      <c r="AJ1252" s="166"/>
      <c r="AK1252" s="166"/>
      <c r="AL1252" s="166"/>
      <c r="AM1252" s="166"/>
      <c r="AN1252" s="166"/>
      <c r="AO1252" s="166"/>
      <c r="AP1252" s="166"/>
      <c r="AQ1252" s="166"/>
      <c r="AR1252" s="166"/>
      <c r="AS1252" s="166"/>
      <c r="AT1252" s="166"/>
      <c r="AU1252" s="166"/>
      <c r="AV1252" s="166"/>
      <c r="AW1252" s="166"/>
      <c r="AX1252" s="166"/>
      <c r="AY1252" s="166"/>
      <c r="AZ1252" s="166"/>
      <c r="BA1252" s="166"/>
      <c r="BB1252" s="166"/>
      <c r="BC1252" s="166"/>
      <c r="BD1252" s="166"/>
      <c r="BE1252" s="166"/>
      <c r="BF1252" s="166"/>
      <c r="BG1252" s="166"/>
      <c r="BH1252" s="166"/>
      <c r="BI1252" s="166"/>
      <c r="BJ1252" s="166"/>
      <c r="BK1252" s="166"/>
      <c r="BL1252" s="166"/>
      <c r="BM1252" s="166"/>
    </row>
    <row r="1253" ht="22.5" customHeight="1">
      <c r="A1253" s="51">
        <v>1252.0</v>
      </c>
      <c r="B1253" s="99" t="s">
        <v>237</v>
      </c>
      <c r="C1253" s="172" t="b">
        <v>1</v>
      </c>
      <c r="D1253" s="173"/>
      <c r="E1253" s="174" t="s">
        <v>8227</v>
      </c>
      <c r="F1253" s="175" t="s">
        <v>9719</v>
      </c>
      <c r="G1253" s="176" t="s">
        <v>556</v>
      </c>
      <c r="H1253" s="99" t="s">
        <v>14210</v>
      </c>
      <c r="I1253" s="177" t="s">
        <v>16614</v>
      </c>
      <c r="J1253" s="178"/>
      <c r="K1253" s="61" t="s">
        <v>6082</v>
      </c>
      <c r="L1253" s="61" t="s">
        <v>6083</v>
      </c>
      <c r="M1253" s="178"/>
      <c r="N1253" s="178"/>
      <c r="O1253" s="179"/>
      <c r="P1253" s="178"/>
      <c r="Q1253" s="178"/>
      <c r="R1253" s="180"/>
      <c r="S1253" s="180"/>
      <c r="T1253" s="181" t="s">
        <v>16422</v>
      </c>
      <c r="U1253" s="182" t="s">
        <v>16423</v>
      </c>
      <c r="V1253" s="180"/>
      <c r="W1253" s="61" t="s">
        <v>6084</v>
      </c>
      <c r="X1253" s="61" t="s">
        <v>6085</v>
      </c>
      <c r="Y1253" s="61" t="s">
        <v>6086</v>
      </c>
      <c r="Z1253" s="166"/>
      <c r="AA1253" s="166"/>
      <c r="AB1253" s="166"/>
      <c r="AC1253" s="166"/>
      <c r="AD1253" s="166"/>
      <c r="AE1253" s="166"/>
      <c r="AF1253" s="166"/>
      <c r="AG1253" s="166"/>
      <c r="AH1253" s="166"/>
      <c r="AI1253" s="166"/>
      <c r="AJ1253" s="166"/>
      <c r="AK1253" s="166"/>
      <c r="AL1253" s="166"/>
      <c r="AM1253" s="166"/>
      <c r="AN1253" s="166"/>
      <c r="AO1253" s="166"/>
      <c r="AP1253" s="166"/>
      <c r="AQ1253" s="166"/>
      <c r="AR1253" s="166"/>
      <c r="AS1253" s="166"/>
      <c r="AT1253" s="166"/>
      <c r="AU1253" s="166"/>
      <c r="AV1253" s="166"/>
      <c r="AW1253" s="166"/>
      <c r="AX1253" s="166"/>
      <c r="AY1253" s="166"/>
      <c r="AZ1253" s="166"/>
      <c r="BA1253" s="166"/>
      <c r="BB1253" s="166"/>
      <c r="BC1253" s="166"/>
      <c r="BD1253" s="166"/>
      <c r="BE1253" s="166"/>
      <c r="BF1253" s="166"/>
      <c r="BG1253" s="166"/>
      <c r="BH1253" s="166"/>
      <c r="BI1253" s="166"/>
      <c r="BJ1253" s="166"/>
      <c r="BK1253" s="166"/>
      <c r="BL1253" s="166"/>
      <c r="BM1253" s="166"/>
    </row>
    <row r="1254" ht="22.5" customHeight="1">
      <c r="A1254" s="51">
        <v>1253.0</v>
      </c>
      <c r="B1254" s="99" t="s">
        <v>237</v>
      </c>
      <c r="C1254" s="172" t="b">
        <v>1</v>
      </c>
      <c r="D1254" s="173"/>
      <c r="E1254" s="174" t="s">
        <v>8227</v>
      </c>
      <c r="F1254" s="175" t="s">
        <v>9719</v>
      </c>
      <c r="G1254" s="176" t="s">
        <v>556</v>
      </c>
      <c r="H1254" s="99" t="s">
        <v>14217</v>
      </c>
      <c r="I1254" s="177" t="s">
        <v>16615</v>
      </c>
      <c r="J1254" s="178"/>
      <c r="K1254" s="61" t="s">
        <v>6089</v>
      </c>
      <c r="L1254" s="61" t="s">
        <v>6090</v>
      </c>
      <c r="M1254" s="178"/>
      <c r="N1254" s="178"/>
      <c r="O1254" s="179"/>
      <c r="P1254" s="178"/>
      <c r="Q1254" s="178"/>
      <c r="R1254" s="180"/>
      <c r="S1254" s="180"/>
      <c r="T1254" s="181" t="s">
        <v>16422</v>
      </c>
      <c r="U1254" s="182" t="s">
        <v>16423</v>
      </c>
      <c r="V1254" s="180"/>
      <c r="W1254" s="61" t="s">
        <v>6091</v>
      </c>
      <c r="X1254" s="61" t="s">
        <v>6092</v>
      </c>
      <c r="Y1254" s="61" t="s">
        <v>6093</v>
      </c>
      <c r="Z1254" s="166"/>
      <c r="AA1254" s="166"/>
      <c r="AB1254" s="166"/>
      <c r="AC1254" s="166"/>
      <c r="AD1254" s="166"/>
      <c r="AE1254" s="166"/>
      <c r="AF1254" s="166"/>
      <c r="AG1254" s="166"/>
      <c r="AH1254" s="166"/>
      <c r="AI1254" s="166"/>
      <c r="AJ1254" s="166"/>
      <c r="AK1254" s="166"/>
      <c r="AL1254" s="166"/>
      <c r="AM1254" s="166"/>
      <c r="AN1254" s="166"/>
      <c r="AO1254" s="166"/>
      <c r="AP1254" s="166"/>
      <c r="AQ1254" s="166"/>
      <c r="AR1254" s="166"/>
      <c r="AS1254" s="166"/>
      <c r="AT1254" s="166"/>
      <c r="AU1254" s="166"/>
      <c r="AV1254" s="166"/>
      <c r="AW1254" s="166"/>
      <c r="AX1254" s="166"/>
      <c r="AY1254" s="166"/>
      <c r="AZ1254" s="166"/>
      <c r="BA1254" s="166"/>
      <c r="BB1254" s="166"/>
      <c r="BC1254" s="166"/>
      <c r="BD1254" s="166"/>
      <c r="BE1254" s="166"/>
      <c r="BF1254" s="166"/>
      <c r="BG1254" s="166"/>
      <c r="BH1254" s="166"/>
      <c r="BI1254" s="166"/>
      <c r="BJ1254" s="166"/>
      <c r="BK1254" s="166"/>
      <c r="BL1254" s="166"/>
      <c r="BM1254" s="166"/>
    </row>
    <row r="1255" ht="22.5" customHeight="1">
      <c r="A1255" s="51">
        <v>1254.0</v>
      </c>
      <c r="B1255" s="99" t="s">
        <v>237</v>
      </c>
      <c r="C1255" s="172" t="b">
        <v>1</v>
      </c>
      <c r="D1255" s="173"/>
      <c r="E1255" s="174" t="s">
        <v>8227</v>
      </c>
      <c r="F1255" s="175" t="s">
        <v>9719</v>
      </c>
      <c r="G1255" s="77" t="s">
        <v>556</v>
      </c>
      <c r="H1255" s="99" t="s">
        <v>14224</v>
      </c>
      <c r="I1255" s="177" t="s">
        <v>16616</v>
      </c>
      <c r="J1255" s="178"/>
      <c r="K1255" s="61" t="s">
        <v>6094</v>
      </c>
      <c r="L1255" s="61" t="s">
        <v>6095</v>
      </c>
      <c r="M1255" s="178"/>
      <c r="N1255" s="178"/>
      <c r="O1255" s="179"/>
      <c r="P1255" s="178"/>
      <c r="Q1255" s="178"/>
      <c r="R1255" s="180"/>
      <c r="S1255" s="180"/>
      <c r="T1255" s="181" t="s">
        <v>16437</v>
      </c>
      <c r="U1255" s="182" t="s">
        <v>16423</v>
      </c>
      <c r="V1255" s="180"/>
      <c r="W1255" s="61" t="s">
        <v>6096</v>
      </c>
      <c r="X1255" s="61" t="s">
        <v>6097</v>
      </c>
      <c r="Y1255" s="153"/>
      <c r="Z1255" s="166"/>
      <c r="AA1255" s="166"/>
      <c r="AB1255" s="166"/>
      <c r="AC1255" s="166"/>
      <c r="AD1255" s="166"/>
      <c r="AE1255" s="166"/>
      <c r="AF1255" s="166"/>
      <c r="AG1255" s="166"/>
      <c r="AH1255" s="166"/>
      <c r="AI1255" s="166"/>
      <c r="AJ1255" s="166"/>
      <c r="AK1255" s="166"/>
      <c r="AL1255" s="166"/>
      <c r="AM1255" s="166"/>
      <c r="AN1255" s="166"/>
      <c r="AO1255" s="166"/>
      <c r="AP1255" s="166"/>
      <c r="AQ1255" s="166"/>
      <c r="AR1255" s="166"/>
      <c r="AS1255" s="166"/>
      <c r="AT1255" s="166"/>
      <c r="AU1255" s="166"/>
      <c r="AV1255" s="166"/>
      <c r="AW1255" s="166"/>
      <c r="AX1255" s="166"/>
      <c r="AY1255" s="166"/>
      <c r="AZ1255" s="166"/>
      <c r="BA1255" s="166"/>
      <c r="BB1255" s="166"/>
      <c r="BC1255" s="166"/>
      <c r="BD1255" s="166"/>
      <c r="BE1255" s="166"/>
      <c r="BF1255" s="166"/>
      <c r="BG1255" s="166"/>
      <c r="BH1255" s="166"/>
      <c r="BI1255" s="166"/>
      <c r="BJ1255" s="166"/>
      <c r="BK1255" s="166"/>
      <c r="BL1255" s="166"/>
      <c r="BM1255" s="166"/>
    </row>
    <row r="1256" ht="22.5" customHeight="1">
      <c r="A1256" s="51">
        <v>1255.0</v>
      </c>
      <c r="B1256" s="99" t="s">
        <v>237</v>
      </c>
      <c r="C1256" s="172" t="b">
        <v>1</v>
      </c>
      <c r="D1256" s="173"/>
      <c r="E1256" s="174" t="s">
        <v>8227</v>
      </c>
      <c r="F1256" s="175" t="s">
        <v>9719</v>
      </c>
      <c r="G1256" s="77" t="s">
        <v>1399</v>
      </c>
      <c r="H1256" s="99" t="s">
        <v>14230</v>
      </c>
      <c r="I1256" s="177" t="s">
        <v>16617</v>
      </c>
      <c r="J1256" s="178"/>
      <c r="K1256" s="61" t="s">
        <v>6098</v>
      </c>
      <c r="L1256" s="61" t="s">
        <v>6099</v>
      </c>
      <c r="M1256" s="178"/>
      <c r="N1256" s="178"/>
      <c r="O1256" s="179"/>
      <c r="P1256" s="178"/>
      <c r="Q1256" s="178"/>
      <c r="R1256" s="180"/>
      <c r="S1256" s="180"/>
      <c r="T1256" s="181" t="s">
        <v>16426</v>
      </c>
      <c r="U1256" s="182" t="s">
        <v>16423</v>
      </c>
      <c r="V1256" s="180"/>
      <c r="W1256" s="61" t="s">
        <v>6100</v>
      </c>
      <c r="X1256" s="61" t="s">
        <v>6101</v>
      </c>
      <c r="Y1256" s="61" t="s">
        <v>6102</v>
      </c>
      <c r="Z1256" s="166"/>
      <c r="AA1256" s="166"/>
      <c r="AB1256" s="166"/>
      <c r="AC1256" s="166"/>
      <c r="AD1256" s="166"/>
      <c r="AE1256" s="166"/>
      <c r="AF1256" s="166"/>
      <c r="AG1256" s="166"/>
      <c r="AH1256" s="166"/>
      <c r="AI1256" s="166"/>
      <c r="AJ1256" s="166"/>
      <c r="AK1256" s="166"/>
      <c r="AL1256" s="166"/>
      <c r="AM1256" s="166"/>
      <c r="AN1256" s="166"/>
      <c r="AO1256" s="166"/>
      <c r="AP1256" s="166"/>
      <c r="AQ1256" s="166"/>
      <c r="AR1256" s="166"/>
      <c r="AS1256" s="166"/>
      <c r="AT1256" s="166"/>
      <c r="AU1256" s="166"/>
      <c r="AV1256" s="166"/>
      <c r="AW1256" s="166"/>
      <c r="AX1256" s="166"/>
      <c r="AY1256" s="166"/>
      <c r="AZ1256" s="166"/>
      <c r="BA1256" s="166"/>
      <c r="BB1256" s="166"/>
      <c r="BC1256" s="166"/>
      <c r="BD1256" s="166"/>
      <c r="BE1256" s="166"/>
      <c r="BF1256" s="166"/>
      <c r="BG1256" s="166"/>
      <c r="BH1256" s="166"/>
      <c r="BI1256" s="166"/>
      <c r="BJ1256" s="166"/>
      <c r="BK1256" s="166"/>
      <c r="BL1256" s="166"/>
      <c r="BM1256" s="166"/>
    </row>
    <row r="1257" ht="22.5" customHeight="1">
      <c r="A1257" s="51">
        <v>1256.0</v>
      </c>
      <c r="B1257" s="99" t="s">
        <v>237</v>
      </c>
      <c r="C1257" s="172" t="b">
        <v>1</v>
      </c>
      <c r="D1257" s="173"/>
      <c r="E1257" s="174" t="s">
        <v>8227</v>
      </c>
      <c r="F1257" s="175" t="s">
        <v>9719</v>
      </c>
      <c r="G1257" s="176" t="s">
        <v>1446</v>
      </c>
      <c r="H1257" s="99" t="s">
        <v>14237</v>
      </c>
      <c r="I1257" s="177" t="s">
        <v>16618</v>
      </c>
      <c r="J1257" s="178"/>
      <c r="K1257" s="61" t="s">
        <v>6103</v>
      </c>
      <c r="L1257" s="61" t="s">
        <v>6104</v>
      </c>
      <c r="M1257" s="178"/>
      <c r="N1257" s="178"/>
      <c r="O1257" s="179"/>
      <c r="P1257" s="178"/>
      <c r="Q1257" s="178"/>
      <c r="R1257" s="180"/>
      <c r="S1257" s="180"/>
      <c r="T1257" s="181" t="s">
        <v>16426</v>
      </c>
      <c r="U1257" s="182" t="s">
        <v>16423</v>
      </c>
      <c r="V1257" s="180"/>
      <c r="W1257" s="61" t="s">
        <v>6105</v>
      </c>
      <c r="X1257" s="61" t="s">
        <v>6106</v>
      </c>
      <c r="Y1257" s="61" t="s">
        <v>6107</v>
      </c>
      <c r="Z1257" s="166"/>
      <c r="AA1257" s="166"/>
      <c r="AB1257" s="166"/>
      <c r="AC1257" s="166"/>
      <c r="AD1257" s="166"/>
      <c r="AE1257" s="166"/>
      <c r="AF1257" s="166"/>
      <c r="AG1257" s="166"/>
      <c r="AH1257" s="166"/>
      <c r="AI1257" s="166"/>
      <c r="AJ1257" s="166"/>
      <c r="AK1257" s="166"/>
      <c r="AL1257" s="166"/>
      <c r="AM1257" s="166"/>
      <c r="AN1257" s="166"/>
      <c r="AO1257" s="166"/>
      <c r="AP1257" s="166"/>
      <c r="AQ1257" s="166"/>
      <c r="AR1257" s="166"/>
      <c r="AS1257" s="166"/>
      <c r="AT1257" s="166"/>
      <c r="AU1257" s="166"/>
      <c r="AV1257" s="166"/>
      <c r="AW1257" s="166"/>
      <c r="AX1257" s="166"/>
      <c r="AY1257" s="166"/>
      <c r="AZ1257" s="166"/>
      <c r="BA1257" s="166"/>
      <c r="BB1257" s="166"/>
      <c r="BC1257" s="166"/>
      <c r="BD1257" s="166"/>
      <c r="BE1257" s="166"/>
      <c r="BF1257" s="166"/>
      <c r="BG1257" s="166"/>
      <c r="BH1257" s="166"/>
      <c r="BI1257" s="166"/>
      <c r="BJ1257" s="166"/>
      <c r="BK1257" s="166"/>
      <c r="BL1257" s="166"/>
      <c r="BM1257" s="166"/>
    </row>
    <row r="1258" ht="22.5" customHeight="1">
      <c r="A1258" s="51">
        <v>1257.0</v>
      </c>
      <c r="B1258" s="99" t="s">
        <v>237</v>
      </c>
      <c r="C1258" s="172" t="b">
        <v>1</v>
      </c>
      <c r="D1258" s="173"/>
      <c r="E1258" s="174" t="s">
        <v>8227</v>
      </c>
      <c r="F1258" s="175" t="s">
        <v>9719</v>
      </c>
      <c r="G1258" s="176" t="s">
        <v>1446</v>
      </c>
      <c r="H1258" s="99" t="s">
        <v>14244</v>
      </c>
      <c r="I1258" s="177" t="s">
        <v>16619</v>
      </c>
      <c r="J1258" s="178"/>
      <c r="K1258" s="61" t="s">
        <v>6108</v>
      </c>
      <c r="L1258" s="61" t="s">
        <v>6109</v>
      </c>
      <c r="M1258" s="178"/>
      <c r="N1258" s="178"/>
      <c r="O1258" s="179"/>
      <c r="P1258" s="178"/>
      <c r="Q1258" s="178"/>
      <c r="R1258" s="180"/>
      <c r="S1258" s="180"/>
      <c r="T1258" s="181" t="s">
        <v>16426</v>
      </c>
      <c r="U1258" s="182" t="s">
        <v>16423</v>
      </c>
      <c r="V1258" s="180"/>
      <c r="W1258" s="61" t="s">
        <v>6110</v>
      </c>
      <c r="X1258" s="61" t="s">
        <v>6111</v>
      </c>
      <c r="Y1258" s="145"/>
      <c r="Z1258" s="166"/>
      <c r="AA1258" s="166"/>
      <c r="AB1258" s="166"/>
      <c r="AC1258" s="166"/>
      <c r="AD1258" s="166"/>
      <c r="AE1258" s="166"/>
      <c r="AF1258" s="166"/>
      <c r="AG1258" s="166"/>
      <c r="AH1258" s="166"/>
      <c r="AI1258" s="166"/>
      <c r="AJ1258" s="166"/>
      <c r="AK1258" s="166"/>
      <c r="AL1258" s="166"/>
      <c r="AM1258" s="166"/>
      <c r="AN1258" s="166"/>
      <c r="AO1258" s="166"/>
      <c r="AP1258" s="166"/>
      <c r="AQ1258" s="166"/>
      <c r="AR1258" s="166"/>
      <c r="AS1258" s="166"/>
      <c r="AT1258" s="166"/>
      <c r="AU1258" s="166"/>
      <c r="AV1258" s="166"/>
      <c r="AW1258" s="166"/>
      <c r="AX1258" s="166"/>
      <c r="AY1258" s="166"/>
      <c r="AZ1258" s="166"/>
      <c r="BA1258" s="166"/>
      <c r="BB1258" s="166"/>
      <c r="BC1258" s="166"/>
      <c r="BD1258" s="166"/>
      <c r="BE1258" s="166"/>
      <c r="BF1258" s="166"/>
      <c r="BG1258" s="166"/>
      <c r="BH1258" s="166"/>
      <c r="BI1258" s="166"/>
      <c r="BJ1258" s="166"/>
      <c r="BK1258" s="166"/>
      <c r="BL1258" s="166"/>
      <c r="BM1258" s="166"/>
    </row>
    <row r="1259" ht="22.5" customHeight="1">
      <c r="A1259" s="51">
        <v>1258.0</v>
      </c>
      <c r="B1259" s="99" t="s">
        <v>237</v>
      </c>
      <c r="C1259" s="172" t="b">
        <v>1</v>
      </c>
      <c r="D1259" s="173"/>
      <c r="E1259" s="174" t="s">
        <v>8227</v>
      </c>
      <c r="F1259" s="175" t="s">
        <v>9719</v>
      </c>
      <c r="G1259" s="176" t="s">
        <v>1446</v>
      </c>
      <c r="H1259" s="99" t="s">
        <v>14250</v>
      </c>
      <c r="I1259" s="177" t="s">
        <v>16620</v>
      </c>
      <c r="J1259" s="178"/>
      <c r="K1259" s="61" t="s">
        <v>6112</v>
      </c>
      <c r="L1259" s="61" t="s">
        <v>6113</v>
      </c>
      <c r="M1259" s="178"/>
      <c r="N1259" s="178"/>
      <c r="O1259" s="179"/>
      <c r="P1259" s="178"/>
      <c r="Q1259" s="178"/>
      <c r="R1259" s="180"/>
      <c r="S1259" s="180"/>
      <c r="T1259" s="181" t="s">
        <v>16430</v>
      </c>
      <c r="U1259" s="182" t="s">
        <v>16423</v>
      </c>
      <c r="V1259" s="180"/>
      <c r="W1259" s="61" t="s">
        <v>6114</v>
      </c>
      <c r="X1259" s="61" t="s">
        <v>6115</v>
      </c>
      <c r="Y1259" s="145"/>
      <c r="Z1259" s="166"/>
      <c r="AA1259" s="166"/>
      <c r="AB1259" s="166"/>
      <c r="AC1259" s="166"/>
      <c r="AD1259" s="166"/>
      <c r="AE1259" s="166"/>
      <c r="AF1259" s="166"/>
      <c r="AG1259" s="166"/>
      <c r="AH1259" s="166"/>
      <c r="AI1259" s="166"/>
      <c r="AJ1259" s="166"/>
      <c r="AK1259" s="166"/>
      <c r="AL1259" s="166"/>
      <c r="AM1259" s="166"/>
      <c r="AN1259" s="166"/>
      <c r="AO1259" s="166"/>
      <c r="AP1259" s="166"/>
      <c r="AQ1259" s="166"/>
      <c r="AR1259" s="166"/>
      <c r="AS1259" s="166"/>
      <c r="AT1259" s="166"/>
      <c r="AU1259" s="166"/>
      <c r="AV1259" s="166"/>
      <c r="AW1259" s="166"/>
      <c r="AX1259" s="166"/>
      <c r="AY1259" s="166"/>
      <c r="AZ1259" s="166"/>
      <c r="BA1259" s="166"/>
      <c r="BB1259" s="166"/>
      <c r="BC1259" s="166"/>
      <c r="BD1259" s="166"/>
      <c r="BE1259" s="166"/>
      <c r="BF1259" s="166"/>
      <c r="BG1259" s="166"/>
      <c r="BH1259" s="166"/>
      <c r="BI1259" s="166"/>
      <c r="BJ1259" s="166"/>
      <c r="BK1259" s="166"/>
      <c r="BL1259" s="166"/>
      <c r="BM1259" s="166"/>
    </row>
    <row r="1260" ht="22.5" customHeight="1">
      <c r="A1260" s="51">
        <v>1259.0</v>
      </c>
      <c r="B1260" s="99" t="s">
        <v>237</v>
      </c>
      <c r="C1260" s="172" t="b">
        <v>1</v>
      </c>
      <c r="D1260" s="173"/>
      <c r="E1260" s="174" t="s">
        <v>8227</v>
      </c>
      <c r="F1260" s="175" t="s">
        <v>9719</v>
      </c>
      <c r="G1260" s="176" t="s">
        <v>1446</v>
      </c>
      <c r="H1260" s="99" t="s">
        <v>14256</v>
      </c>
      <c r="I1260" s="177" t="s">
        <v>16621</v>
      </c>
      <c r="J1260" s="178"/>
      <c r="K1260" s="61" t="s">
        <v>6116</v>
      </c>
      <c r="L1260" s="61" t="s">
        <v>6117</v>
      </c>
      <c r="M1260" s="178"/>
      <c r="N1260" s="178"/>
      <c r="O1260" s="179"/>
      <c r="P1260" s="178"/>
      <c r="Q1260" s="178"/>
      <c r="R1260" s="180"/>
      <c r="S1260" s="180"/>
      <c r="T1260" s="181" t="s">
        <v>16430</v>
      </c>
      <c r="U1260" s="182" t="s">
        <v>16423</v>
      </c>
      <c r="V1260" s="180"/>
      <c r="W1260" s="61" t="s">
        <v>6118</v>
      </c>
      <c r="X1260" s="61" t="s">
        <v>6119</v>
      </c>
      <c r="Y1260" s="61" t="s">
        <v>6120</v>
      </c>
      <c r="Z1260" s="166"/>
      <c r="AA1260" s="166"/>
      <c r="AB1260" s="166"/>
      <c r="AC1260" s="166"/>
      <c r="AD1260" s="166"/>
      <c r="AE1260" s="166"/>
      <c r="AF1260" s="166"/>
      <c r="AG1260" s="166"/>
      <c r="AH1260" s="166"/>
      <c r="AI1260" s="166"/>
      <c r="AJ1260" s="166"/>
      <c r="AK1260" s="166"/>
      <c r="AL1260" s="166"/>
      <c r="AM1260" s="166"/>
      <c r="AN1260" s="166"/>
      <c r="AO1260" s="166"/>
      <c r="AP1260" s="166"/>
      <c r="AQ1260" s="166"/>
      <c r="AR1260" s="166"/>
      <c r="AS1260" s="166"/>
      <c r="AT1260" s="166"/>
      <c r="AU1260" s="166"/>
      <c r="AV1260" s="166"/>
      <c r="AW1260" s="166"/>
      <c r="AX1260" s="166"/>
      <c r="AY1260" s="166"/>
      <c r="AZ1260" s="166"/>
      <c r="BA1260" s="166"/>
      <c r="BB1260" s="166"/>
      <c r="BC1260" s="166"/>
      <c r="BD1260" s="166"/>
      <c r="BE1260" s="166"/>
      <c r="BF1260" s="166"/>
      <c r="BG1260" s="166"/>
      <c r="BH1260" s="166"/>
      <c r="BI1260" s="166"/>
      <c r="BJ1260" s="166"/>
      <c r="BK1260" s="166"/>
      <c r="BL1260" s="166"/>
      <c r="BM1260" s="166"/>
    </row>
    <row r="1261" ht="22.5" customHeight="1">
      <c r="A1261" s="51">
        <v>1260.0</v>
      </c>
      <c r="B1261" s="99" t="s">
        <v>237</v>
      </c>
      <c r="C1261" s="172" t="b">
        <v>1</v>
      </c>
      <c r="D1261" s="173"/>
      <c r="E1261" s="174" t="s">
        <v>8227</v>
      </c>
      <c r="F1261" s="175" t="s">
        <v>9719</v>
      </c>
      <c r="G1261" s="176" t="s">
        <v>1446</v>
      </c>
      <c r="H1261" s="99" t="s">
        <v>14263</v>
      </c>
      <c r="I1261" s="177" t="s">
        <v>16622</v>
      </c>
      <c r="J1261" s="178"/>
      <c r="K1261" s="61" t="s">
        <v>6121</v>
      </c>
      <c r="L1261" s="61" t="s">
        <v>6122</v>
      </c>
      <c r="M1261" s="178"/>
      <c r="N1261" s="178"/>
      <c r="O1261" s="179"/>
      <c r="P1261" s="178"/>
      <c r="Q1261" s="178"/>
      <c r="R1261" s="180"/>
      <c r="S1261" s="180"/>
      <c r="T1261" s="181" t="s">
        <v>16422</v>
      </c>
      <c r="U1261" s="182" t="s">
        <v>16423</v>
      </c>
      <c r="V1261" s="180"/>
      <c r="W1261" s="61" t="s">
        <v>6123</v>
      </c>
      <c r="X1261" s="61" t="s">
        <v>6124</v>
      </c>
      <c r="Y1261" s="61" t="s">
        <v>6125</v>
      </c>
      <c r="Z1261" s="166"/>
      <c r="AA1261" s="166"/>
      <c r="AB1261" s="166"/>
      <c r="AC1261" s="166"/>
      <c r="AD1261" s="166"/>
      <c r="AE1261" s="166"/>
      <c r="AF1261" s="166"/>
      <c r="AG1261" s="166"/>
      <c r="AH1261" s="166"/>
      <c r="AI1261" s="166"/>
      <c r="AJ1261" s="166"/>
      <c r="AK1261" s="166"/>
      <c r="AL1261" s="166"/>
      <c r="AM1261" s="166"/>
      <c r="AN1261" s="166"/>
      <c r="AO1261" s="166"/>
      <c r="AP1261" s="166"/>
      <c r="AQ1261" s="166"/>
      <c r="AR1261" s="166"/>
      <c r="AS1261" s="166"/>
      <c r="AT1261" s="166"/>
      <c r="AU1261" s="166"/>
      <c r="AV1261" s="166"/>
      <c r="AW1261" s="166"/>
      <c r="AX1261" s="166"/>
      <c r="AY1261" s="166"/>
      <c r="AZ1261" s="166"/>
      <c r="BA1261" s="166"/>
      <c r="BB1261" s="166"/>
      <c r="BC1261" s="166"/>
      <c r="BD1261" s="166"/>
      <c r="BE1261" s="166"/>
      <c r="BF1261" s="166"/>
      <c r="BG1261" s="166"/>
      <c r="BH1261" s="166"/>
      <c r="BI1261" s="166"/>
      <c r="BJ1261" s="166"/>
      <c r="BK1261" s="166"/>
      <c r="BL1261" s="166"/>
      <c r="BM1261" s="166"/>
    </row>
    <row r="1262" ht="22.5" customHeight="1">
      <c r="A1262" s="51">
        <v>1261.0</v>
      </c>
      <c r="B1262" s="99" t="s">
        <v>237</v>
      </c>
      <c r="C1262" s="172" t="b">
        <v>1</v>
      </c>
      <c r="D1262" s="173"/>
      <c r="E1262" s="174" t="s">
        <v>8227</v>
      </c>
      <c r="F1262" s="175" t="s">
        <v>9749</v>
      </c>
      <c r="G1262" s="176" t="s">
        <v>294</v>
      </c>
      <c r="H1262" s="99" t="s">
        <v>14270</v>
      </c>
      <c r="I1262" s="177" t="s">
        <v>16623</v>
      </c>
      <c r="J1262" s="178"/>
      <c r="K1262" s="61" t="s">
        <v>6126</v>
      </c>
      <c r="L1262" s="61" t="s">
        <v>6127</v>
      </c>
      <c r="M1262" s="178"/>
      <c r="N1262" s="178"/>
      <c r="O1262" s="179"/>
      <c r="P1262" s="178"/>
      <c r="Q1262" s="178"/>
      <c r="R1262" s="180"/>
      <c r="S1262" s="180"/>
      <c r="T1262" s="181" t="s">
        <v>16430</v>
      </c>
      <c r="U1262" s="182" t="s">
        <v>16423</v>
      </c>
      <c r="V1262" s="180"/>
      <c r="W1262" s="61" t="s">
        <v>6128</v>
      </c>
      <c r="X1262" s="61" t="s">
        <v>6129</v>
      </c>
      <c r="Y1262" s="61" t="s">
        <v>6130</v>
      </c>
      <c r="Z1262" s="166"/>
      <c r="AA1262" s="166"/>
      <c r="AB1262" s="166"/>
      <c r="AC1262" s="166"/>
      <c r="AD1262" s="166"/>
      <c r="AE1262" s="166"/>
      <c r="AF1262" s="166"/>
      <c r="AG1262" s="166"/>
      <c r="AH1262" s="166"/>
      <c r="AI1262" s="166"/>
      <c r="AJ1262" s="166"/>
      <c r="AK1262" s="166"/>
      <c r="AL1262" s="166"/>
      <c r="AM1262" s="166"/>
      <c r="AN1262" s="166"/>
      <c r="AO1262" s="166"/>
      <c r="AP1262" s="166"/>
      <c r="AQ1262" s="166"/>
      <c r="AR1262" s="166"/>
      <c r="AS1262" s="166"/>
      <c r="AT1262" s="166"/>
      <c r="AU1262" s="166"/>
      <c r="AV1262" s="166"/>
      <c r="AW1262" s="166"/>
      <c r="AX1262" s="166"/>
      <c r="AY1262" s="166"/>
      <c r="AZ1262" s="166"/>
      <c r="BA1262" s="166"/>
      <c r="BB1262" s="166"/>
      <c r="BC1262" s="166"/>
      <c r="BD1262" s="166"/>
      <c r="BE1262" s="166"/>
      <c r="BF1262" s="166"/>
      <c r="BG1262" s="166"/>
      <c r="BH1262" s="166"/>
      <c r="BI1262" s="166"/>
      <c r="BJ1262" s="166"/>
      <c r="BK1262" s="166"/>
      <c r="BL1262" s="166"/>
      <c r="BM1262" s="166"/>
    </row>
    <row r="1263" ht="22.5" customHeight="1">
      <c r="A1263" s="51">
        <v>1262.0</v>
      </c>
      <c r="B1263" s="99" t="s">
        <v>237</v>
      </c>
      <c r="C1263" s="172" t="b">
        <v>1</v>
      </c>
      <c r="D1263" s="173"/>
      <c r="E1263" s="174" t="s">
        <v>8227</v>
      </c>
      <c r="F1263" s="175" t="s">
        <v>9749</v>
      </c>
      <c r="G1263" s="176" t="s">
        <v>294</v>
      </c>
      <c r="H1263" s="99" t="s">
        <v>14277</v>
      </c>
      <c r="I1263" s="177" t="s">
        <v>16624</v>
      </c>
      <c r="J1263" s="178"/>
      <c r="K1263" s="61" t="s">
        <v>6131</v>
      </c>
      <c r="L1263" s="61" t="s">
        <v>6132</v>
      </c>
      <c r="M1263" s="178"/>
      <c r="N1263" s="178"/>
      <c r="O1263" s="179"/>
      <c r="P1263" s="178"/>
      <c r="Q1263" s="178"/>
      <c r="R1263" s="180"/>
      <c r="S1263" s="180"/>
      <c r="T1263" s="181" t="s">
        <v>16422</v>
      </c>
      <c r="U1263" s="182" t="s">
        <v>16423</v>
      </c>
      <c r="V1263" s="180"/>
      <c r="W1263" s="61" t="s">
        <v>6133</v>
      </c>
      <c r="X1263" s="61" t="s">
        <v>6134</v>
      </c>
      <c r="Y1263" s="61" t="s">
        <v>6135</v>
      </c>
      <c r="Z1263" s="166"/>
      <c r="AA1263" s="166"/>
      <c r="AB1263" s="166"/>
      <c r="AC1263" s="166"/>
      <c r="AD1263" s="166"/>
      <c r="AE1263" s="166"/>
      <c r="AF1263" s="166"/>
      <c r="AG1263" s="166"/>
      <c r="AH1263" s="166"/>
      <c r="AI1263" s="166"/>
      <c r="AJ1263" s="166"/>
      <c r="AK1263" s="166"/>
      <c r="AL1263" s="166"/>
      <c r="AM1263" s="166"/>
      <c r="AN1263" s="166"/>
      <c r="AO1263" s="166"/>
      <c r="AP1263" s="166"/>
      <c r="AQ1263" s="166"/>
      <c r="AR1263" s="166"/>
      <c r="AS1263" s="166"/>
      <c r="AT1263" s="166"/>
      <c r="AU1263" s="166"/>
      <c r="AV1263" s="166"/>
      <c r="AW1263" s="166"/>
      <c r="AX1263" s="166"/>
      <c r="AY1263" s="166"/>
      <c r="AZ1263" s="166"/>
      <c r="BA1263" s="166"/>
      <c r="BB1263" s="166"/>
      <c r="BC1263" s="166"/>
      <c r="BD1263" s="166"/>
      <c r="BE1263" s="166"/>
      <c r="BF1263" s="166"/>
      <c r="BG1263" s="166"/>
      <c r="BH1263" s="166"/>
      <c r="BI1263" s="166"/>
      <c r="BJ1263" s="166"/>
      <c r="BK1263" s="166"/>
      <c r="BL1263" s="166"/>
      <c r="BM1263" s="166"/>
    </row>
    <row r="1264" ht="22.5" customHeight="1">
      <c r="A1264" s="51">
        <v>1263.0</v>
      </c>
      <c r="B1264" s="99" t="s">
        <v>237</v>
      </c>
      <c r="C1264" s="172" t="b">
        <v>1</v>
      </c>
      <c r="D1264" s="173"/>
      <c r="E1264" s="174" t="s">
        <v>8227</v>
      </c>
      <c r="F1264" s="175" t="s">
        <v>9749</v>
      </c>
      <c r="G1264" s="176" t="s">
        <v>6144</v>
      </c>
      <c r="H1264" s="99" t="s">
        <v>14284</v>
      </c>
      <c r="I1264" s="177" t="s">
        <v>16625</v>
      </c>
      <c r="J1264" s="178"/>
      <c r="K1264" s="61" t="s">
        <v>6136</v>
      </c>
      <c r="L1264" s="61" t="s">
        <v>6137</v>
      </c>
      <c r="M1264" s="178"/>
      <c r="N1264" s="178"/>
      <c r="O1264" s="179"/>
      <c r="P1264" s="178"/>
      <c r="Q1264" s="178"/>
      <c r="R1264" s="180"/>
      <c r="S1264" s="180"/>
      <c r="T1264" s="181" t="s">
        <v>16422</v>
      </c>
      <c r="U1264" s="182" t="s">
        <v>16423</v>
      </c>
      <c r="V1264" s="180"/>
      <c r="W1264" s="61" t="s">
        <v>6138</v>
      </c>
      <c r="X1264" s="61" t="s">
        <v>6139</v>
      </c>
      <c r="Y1264" s="61" t="s">
        <v>6140</v>
      </c>
      <c r="Z1264" s="166"/>
      <c r="AA1264" s="166"/>
      <c r="AB1264" s="166"/>
      <c r="AC1264" s="166"/>
      <c r="AD1264" s="166"/>
      <c r="AE1264" s="166"/>
      <c r="AF1264" s="166"/>
      <c r="AG1264" s="166"/>
      <c r="AH1264" s="166"/>
      <c r="AI1264" s="166"/>
      <c r="AJ1264" s="166"/>
      <c r="AK1264" s="166"/>
      <c r="AL1264" s="166"/>
      <c r="AM1264" s="166"/>
      <c r="AN1264" s="166"/>
      <c r="AO1264" s="166"/>
      <c r="AP1264" s="166"/>
      <c r="AQ1264" s="166"/>
      <c r="AR1264" s="166"/>
      <c r="AS1264" s="166"/>
      <c r="AT1264" s="166"/>
      <c r="AU1264" s="166"/>
      <c r="AV1264" s="166"/>
      <c r="AW1264" s="166"/>
      <c r="AX1264" s="166"/>
      <c r="AY1264" s="166"/>
      <c r="AZ1264" s="166"/>
      <c r="BA1264" s="166"/>
      <c r="BB1264" s="166"/>
      <c r="BC1264" s="166"/>
      <c r="BD1264" s="166"/>
      <c r="BE1264" s="166"/>
      <c r="BF1264" s="166"/>
      <c r="BG1264" s="166"/>
      <c r="BH1264" s="166"/>
      <c r="BI1264" s="166"/>
      <c r="BJ1264" s="166"/>
      <c r="BK1264" s="166"/>
      <c r="BL1264" s="166"/>
      <c r="BM1264" s="166"/>
    </row>
    <row r="1265" ht="22.5" customHeight="1">
      <c r="A1265" s="51">
        <v>1264.0</v>
      </c>
      <c r="B1265" s="99" t="s">
        <v>237</v>
      </c>
      <c r="C1265" s="172" t="b">
        <v>1</v>
      </c>
      <c r="D1265" s="173"/>
      <c r="E1265" s="174" t="s">
        <v>8227</v>
      </c>
      <c r="F1265" s="175" t="s">
        <v>9749</v>
      </c>
      <c r="G1265" s="176" t="s">
        <v>489</v>
      </c>
      <c r="H1265" s="99" t="s">
        <v>14291</v>
      </c>
      <c r="I1265" s="177" t="s">
        <v>16626</v>
      </c>
      <c r="J1265" s="178"/>
      <c r="K1265" s="61" t="s">
        <v>6141</v>
      </c>
      <c r="L1265" s="61" t="s">
        <v>6142</v>
      </c>
      <c r="M1265" s="178"/>
      <c r="N1265" s="178"/>
      <c r="O1265" s="179"/>
      <c r="P1265" s="178"/>
      <c r="Q1265" s="178"/>
      <c r="R1265" s="180"/>
      <c r="S1265" s="180"/>
      <c r="T1265" s="181" t="s">
        <v>16437</v>
      </c>
      <c r="U1265" s="182" t="s">
        <v>16423</v>
      </c>
      <c r="V1265" s="180"/>
      <c r="W1265" s="61" t="s">
        <v>6143</v>
      </c>
      <c r="X1265" s="61" t="s">
        <v>6145</v>
      </c>
      <c r="Y1265" s="61" t="s">
        <v>6147</v>
      </c>
      <c r="Z1265" s="166"/>
      <c r="AA1265" s="166"/>
      <c r="AB1265" s="166"/>
      <c r="AC1265" s="166"/>
      <c r="AD1265" s="166"/>
      <c r="AE1265" s="166"/>
      <c r="AF1265" s="166"/>
      <c r="AG1265" s="166"/>
      <c r="AH1265" s="166"/>
      <c r="AI1265" s="166"/>
      <c r="AJ1265" s="166"/>
      <c r="AK1265" s="166"/>
      <c r="AL1265" s="166"/>
      <c r="AM1265" s="166"/>
      <c r="AN1265" s="166"/>
      <c r="AO1265" s="166"/>
      <c r="AP1265" s="166"/>
      <c r="AQ1265" s="166"/>
      <c r="AR1265" s="166"/>
      <c r="AS1265" s="166"/>
      <c r="AT1265" s="166"/>
      <c r="AU1265" s="166"/>
      <c r="AV1265" s="166"/>
      <c r="AW1265" s="166"/>
      <c r="AX1265" s="166"/>
      <c r="AY1265" s="166"/>
      <c r="AZ1265" s="166"/>
      <c r="BA1265" s="166"/>
      <c r="BB1265" s="166"/>
      <c r="BC1265" s="166"/>
      <c r="BD1265" s="166"/>
      <c r="BE1265" s="166"/>
      <c r="BF1265" s="166"/>
      <c r="BG1265" s="166"/>
      <c r="BH1265" s="166"/>
      <c r="BI1265" s="166"/>
      <c r="BJ1265" s="166"/>
      <c r="BK1265" s="166"/>
      <c r="BL1265" s="166"/>
      <c r="BM1265" s="166"/>
    </row>
    <row r="1266" ht="22.5" customHeight="1">
      <c r="A1266" s="51">
        <v>1265.0</v>
      </c>
      <c r="B1266" s="99" t="s">
        <v>237</v>
      </c>
      <c r="C1266" s="172" t="b">
        <v>1</v>
      </c>
      <c r="D1266" s="173"/>
      <c r="E1266" s="174" t="s">
        <v>8227</v>
      </c>
      <c r="F1266" s="175" t="s">
        <v>9749</v>
      </c>
      <c r="G1266" s="176" t="s">
        <v>556</v>
      </c>
      <c r="H1266" s="99" t="s">
        <v>14298</v>
      </c>
      <c r="I1266" s="177" t="s">
        <v>16627</v>
      </c>
      <c r="J1266" s="178"/>
      <c r="K1266" s="61" t="s">
        <v>6149</v>
      </c>
      <c r="L1266" s="61" t="s">
        <v>6150</v>
      </c>
      <c r="M1266" s="178"/>
      <c r="N1266" s="178"/>
      <c r="O1266" s="179"/>
      <c r="P1266" s="178"/>
      <c r="Q1266" s="178"/>
      <c r="R1266" s="180"/>
      <c r="S1266" s="180"/>
      <c r="T1266" s="181" t="s">
        <v>16422</v>
      </c>
      <c r="U1266" s="182" t="s">
        <v>16423</v>
      </c>
      <c r="V1266" s="180"/>
      <c r="W1266" s="61" t="s">
        <v>6151</v>
      </c>
      <c r="X1266" s="61" t="s">
        <v>6152</v>
      </c>
      <c r="Y1266" s="153"/>
      <c r="Z1266" s="166"/>
      <c r="AA1266" s="166"/>
      <c r="AB1266" s="166"/>
      <c r="AC1266" s="166"/>
      <c r="AD1266" s="166"/>
      <c r="AE1266" s="166"/>
      <c r="AF1266" s="166"/>
      <c r="AG1266" s="166"/>
      <c r="AH1266" s="166"/>
      <c r="AI1266" s="166"/>
      <c r="AJ1266" s="166"/>
      <c r="AK1266" s="166"/>
      <c r="AL1266" s="166"/>
      <c r="AM1266" s="166"/>
      <c r="AN1266" s="166"/>
      <c r="AO1266" s="166"/>
      <c r="AP1266" s="166"/>
      <c r="AQ1266" s="166"/>
      <c r="AR1266" s="166"/>
      <c r="AS1266" s="166"/>
      <c r="AT1266" s="166"/>
      <c r="AU1266" s="166"/>
      <c r="AV1266" s="166"/>
      <c r="AW1266" s="166"/>
      <c r="AX1266" s="166"/>
      <c r="AY1266" s="166"/>
      <c r="AZ1266" s="166"/>
      <c r="BA1266" s="166"/>
      <c r="BB1266" s="166"/>
      <c r="BC1266" s="166"/>
      <c r="BD1266" s="166"/>
      <c r="BE1266" s="166"/>
      <c r="BF1266" s="166"/>
      <c r="BG1266" s="166"/>
      <c r="BH1266" s="166"/>
      <c r="BI1266" s="166"/>
      <c r="BJ1266" s="166"/>
      <c r="BK1266" s="166"/>
      <c r="BL1266" s="166"/>
      <c r="BM1266" s="166"/>
    </row>
    <row r="1267" ht="22.5" customHeight="1">
      <c r="A1267" s="51">
        <v>1266.0</v>
      </c>
      <c r="B1267" s="99" t="s">
        <v>237</v>
      </c>
      <c r="C1267" s="172" t="b">
        <v>1</v>
      </c>
      <c r="D1267" s="173"/>
      <c r="E1267" s="174" t="s">
        <v>8227</v>
      </c>
      <c r="F1267" s="175" t="s">
        <v>9749</v>
      </c>
      <c r="G1267" s="176" t="s">
        <v>1399</v>
      </c>
      <c r="H1267" s="99" t="s">
        <v>14304</v>
      </c>
      <c r="I1267" s="177" t="s">
        <v>16628</v>
      </c>
      <c r="J1267" s="178"/>
      <c r="K1267" s="61" t="s">
        <v>6153</v>
      </c>
      <c r="L1267" s="61" t="s">
        <v>6154</v>
      </c>
      <c r="M1267" s="178"/>
      <c r="N1267" s="178"/>
      <c r="O1267" s="179"/>
      <c r="P1267" s="178"/>
      <c r="Q1267" s="178"/>
      <c r="R1267" s="180"/>
      <c r="S1267" s="180"/>
      <c r="T1267" s="181" t="s">
        <v>16426</v>
      </c>
      <c r="U1267" s="182" t="s">
        <v>16423</v>
      </c>
      <c r="V1267" s="180"/>
      <c r="W1267" s="61" t="s">
        <v>6155</v>
      </c>
      <c r="X1267" s="61" t="s">
        <v>6156</v>
      </c>
      <c r="Y1267" s="61" t="s">
        <v>6157</v>
      </c>
      <c r="Z1267" s="166"/>
      <c r="AA1267" s="166"/>
      <c r="AB1267" s="166"/>
      <c r="AC1267" s="166"/>
      <c r="AD1267" s="166"/>
      <c r="AE1267" s="166"/>
      <c r="AF1267" s="166"/>
      <c r="AG1267" s="166"/>
      <c r="AH1267" s="166"/>
      <c r="AI1267" s="166"/>
      <c r="AJ1267" s="166"/>
      <c r="AK1267" s="166"/>
      <c r="AL1267" s="166"/>
      <c r="AM1267" s="166"/>
      <c r="AN1267" s="166"/>
      <c r="AO1267" s="166"/>
      <c r="AP1267" s="166"/>
      <c r="AQ1267" s="166"/>
      <c r="AR1267" s="166"/>
      <c r="AS1267" s="166"/>
      <c r="AT1267" s="166"/>
      <c r="AU1267" s="166"/>
      <c r="AV1267" s="166"/>
      <c r="AW1267" s="166"/>
      <c r="AX1267" s="166"/>
      <c r="AY1267" s="166"/>
      <c r="AZ1267" s="166"/>
      <c r="BA1267" s="166"/>
      <c r="BB1267" s="166"/>
      <c r="BC1267" s="166"/>
      <c r="BD1267" s="166"/>
      <c r="BE1267" s="166"/>
      <c r="BF1267" s="166"/>
      <c r="BG1267" s="166"/>
      <c r="BH1267" s="166"/>
      <c r="BI1267" s="166"/>
      <c r="BJ1267" s="166"/>
      <c r="BK1267" s="166"/>
      <c r="BL1267" s="166"/>
      <c r="BM1267" s="166"/>
    </row>
    <row r="1268" ht="22.5" customHeight="1">
      <c r="A1268" s="51">
        <v>1267.0</v>
      </c>
      <c r="B1268" s="99" t="s">
        <v>237</v>
      </c>
      <c r="C1268" s="172" t="b">
        <v>1</v>
      </c>
      <c r="D1268" s="173"/>
      <c r="E1268" s="174" t="s">
        <v>8227</v>
      </c>
      <c r="F1268" s="175" t="s">
        <v>9749</v>
      </c>
      <c r="G1268" s="176" t="s">
        <v>1399</v>
      </c>
      <c r="H1268" s="99" t="s">
        <v>14311</v>
      </c>
      <c r="I1268" s="177" t="s">
        <v>16629</v>
      </c>
      <c r="J1268" s="178"/>
      <c r="K1268" s="61" t="s">
        <v>6158</v>
      </c>
      <c r="L1268" s="61" t="s">
        <v>6159</v>
      </c>
      <c r="M1268" s="178"/>
      <c r="N1268" s="178"/>
      <c r="O1268" s="179"/>
      <c r="P1268" s="178"/>
      <c r="Q1268" s="178"/>
      <c r="R1268" s="180"/>
      <c r="S1268" s="180"/>
      <c r="T1268" s="181" t="s">
        <v>16428</v>
      </c>
      <c r="U1268" s="182" t="s">
        <v>16423</v>
      </c>
      <c r="V1268" s="180"/>
      <c r="W1268" s="61" t="s">
        <v>6160</v>
      </c>
      <c r="X1268" s="61" t="s">
        <v>6161</v>
      </c>
      <c r="Y1268" s="61" t="s">
        <v>6162</v>
      </c>
      <c r="Z1268" s="166"/>
      <c r="AA1268" s="166"/>
      <c r="AB1268" s="166"/>
      <c r="AC1268" s="166"/>
      <c r="AD1268" s="166"/>
      <c r="AE1268" s="166"/>
      <c r="AF1268" s="166"/>
      <c r="AG1268" s="166"/>
      <c r="AH1268" s="166"/>
      <c r="AI1268" s="166"/>
      <c r="AJ1268" s="166"/>
      <c r="AK1268" s="166"/>
      <c r="AL1268" s="166"/>
      <c r="AM1268" s="166"/>
      <c r="AN1268" s="166"/>
      <c r="AO1268" s="166"/>
      <c r="AP1268" s="166"/>
      <c r="AQ1268" s="166"/>
      <c r="AR1268" s="166"/>
      <c r="AS1268" s="166"/>
      <c r="AT1268" s="166"/>
      <c r="AU1268" s="166"/>
      <c r="AV1268" s="166"/>
      <c r="AW1268" s="166"/>
      <c r="AX1268" s="166"/>
      <c r="AY1268" s="166"/>
      <c r="AZ1268" s="166"/>
      <c r="BA1268" s="166"/>
      <c r="BB1268" s="166"/>
      <c r="BC1268" s="166"/>
      <c r="BD1268" s="166"/>
      <c r="BE1268" s="166"/>
      <c r="BF1268" s="166"/>
      <c r="BG1268" s="166"/>
      <c r="BH1268" s="166"/>
      <c r="BI1268" s="166"/>
      <c r="BJ1268" s="166"/>
      <c r="BK1268" s="166"/>
      <c r="BL1268" s="166"/>
      <c r="BM1268" s="166"/>
    </row>
    <row r="1269" ht="22.5" customHeight="1">
      <c r="A1269" s="51">
        <v>1268.0</v>
      </c>
      <c r="B1269" s="99" t="s">
        <v>237</v>
      </c>
      <c r="C1269" s="172" t="b">
        <v>1</v>
      </c>
      <c r="D1269" s="173"/>
      <c r="E1269" s="174" t="s">
        <v>8227</v>
      </c>
      <c r="F1269" s="175" t="s">
        <v>9749</v>
      </c>
      <c r="G1269" s="176" t="s">
        <v>1446</v>
      </c>
      <c r="H1269" s="99" t="s">
        <v>14318</v>
      </c>
      <c r="I1269" s="177" t="s">
        <v>16630</v>
      </c>
      <c r="J1269" s="178"/>
      <c r="K1269" s="61" t="s">
        <v>6163</v>
      </c>
      <c r="L1269" s="61" t="s">
        <v>6164</v>
      </c>
      <c r="M1269" s="178"/>
      <c r="N1269" s="178"/>
      <c r="O1269" s="179"/>
      <c r="P1269" s="178"/>
      <c r="Q1269" s="178"/>
      <c r="R1269" s="180"/>
      <c r="S1269" s="180"/>
      <c r="T1269" s="181" t="s">
        <v>16422</v>
      </c>
      <c r="U1269" s="182" t="s">
        <v>16423</v>
      </c>
      <c r="V1269" s="180"/>
      <c r="W1269" s="61" t="s">
        <v>6165</v>
      </c>
      <c r="X1269" s="61" t="s">
        <v>6166</v>
      </c>
      <c r="Y1269" s="61" t="s">
        <v>6167</v>
      </c>
      <c r="Z1269" s="166"/>
      <c r="AA1269" s="166"/>
      <c r="AB1269" s="166"/>
      <c r="AC1269" s="166"/>
      <c r="AD1269" s="166"/>
      <c r="AE1269" s="166"/>
      <c r="AF1269" s="166"/>
      <c r="AG1269" s="166"/>
      <c r="AH1269" s="166"/>
      <c r="AI1269" s="166"/>
      <c r="AJ1269" s="166"/>
      <c r="AK1269" s="166"/>
      <c r="AL1269" s="166"/>
      <c r="AM1269" s="166"/>
      <c r="AN1269" s="166"/>
      <c r="AO1269" s="166"/>
      <c r="AP1269" s="166"/>
      <c r="AQ1269" s="166"/>
      <c r="AR1269" s="166"/>
      <c r="AS1269" s="166"/>
      <c r="AT1269" s="166"/>
      <c r="AU1269" s="166"/>
      <c r="AV1269" s="166"/>
      <c r="AW1269" s="166"/>
      <c r="AX1269" s="166"/>
      <c r="AY1269" s="166"/>
      <c r="AZ1269" s="166"/>
      <c r="BA1269" s="166"/>
      <c r="BB1269" s="166"/>
      <c r="BC1269" s="166"/>
      <c r="BD1269" s="166"/>
      <c r="BE1269" s="166"/>
      <c r="BF1269" s="166"/>
      <c r="BG1269" s="166"/>
      <c r="BH1269" s="166"/>
      <c r="BI1269" s="166"/>
      <c r="BJ1269" s="166"/>
      <c r="BK1269" s="166"/>
      <c r="BL1269" s="166"/>
      <c r="BM1269" s="166"/>
    </row>
    <row r="1270" ht="22.5" customHeight="1">
      <c r="A1270" s="51">
        <v>1269.0</v>
      </c>
      <c r="B1270" s="99" t="s">
        <v>237</v>
      </c>
      <c r="C1270" s="172" t="b">
        <v>1</v>
      </c>
      <c r="D1270" s="173"/>
      <c r="E1270" s="174" t="s">
        <v>8227</v>
      </c>
      <c r="F1270" s="175" t="s">
        <v>9749</v>
      </c>
      <c r="G1270" s="176" t="s">
        <v>1446</v>
      </c>
      <c r="H1270" s="99" t="s">
        <v>14325</v>
      </c>
      <c r="I1270" s="177" t="s">
        <v>16631</v>
      </c>
      <c r="J1270" s="178"/>
      <c r="K1270" s="61" t="s">
        <v>6168</v>
      </c>
      <c r="L1270" s="61" t="s">
        <v>6169</v>
      </c>
      <c r="M1270" s="178"/>
      <c r="N1270" s="178"/>
      <c r="O1270" s="179"/>
      <c r="P1270" s="178"/>
      <c r="Q1270" s="178"/>
      <c r="R1270" s="180"/>
      <c r="S1270" s="180"/>
      <c r="T1270" s="181" t="s">
        <v>16422</v>
      </c>
      <c r="U1270" s="182" t="s">
        <v>16423</v>
      </c>
      <c r="V1270" s="180"/>
      <c r="W1270" s="61" t="s">
        <v>6170</v>
      </c>
      <c r="X1270" s="61" t="s">
        <v>6171</v>
      </c>
      <c r="Y1270" s="153"/>
      <c r="Z1270" s="166"/>
      <c r="AA1270" s="166"/>
      <c r="AB1270" s="166"/>
      <c r="AC1270" s="166"/>
      <c r="AD1270" s="166"/>
      <c r="AE1270" s="166"/>
      <c r="AF1270" s="166"/>
      <c r="AG1270" s="166"/>
      <c r="AH1270" s="166"/>
      <c r="AI1270" s="166"/>
      <c r="AJ1270" s="166"/>
      <c r="AK1270" s="166"/>
      <c r="AL1270" s="166"/>
      <c r="AM1270" s="166"/>
      <c r="AN1270" s="166"/>
      <c r="AO1270" s="166"/>
      <c r="AP1270" s="166"/>
      <c r="AQ1270" s="166"/>
      <c r="AR1270" s="166"/>
      <c r="AS1270" s="166"/>
      <c r="AT1270" s="166"/>
      <c r="AU1270" s="166"/>
      <c r="AV1270" s="166"/>
      <c r="AW1270" s="166"/>
      <c r="AX1270" s="166"/>
      <c r="AY1270" s="166"/>
      <c r="AZ1270" s="166"/>
      <c r="BA1270" s="166"/>
      <c r="BB1270" s="166"/>
      <c r="BC1270" s="166"/>
      <c r="BD1270" s="166"/>
      <c r="BE1270" s="166"/>
      <c r="BF1270" s="166"/>
      <c r="BG1270" s="166"/>
      <c r="BH1270" s="166"/>
      <c r="BI1270" s="166"/>
      <c r="BJ1270" s="166"/>
      <c r="BK1270" s="166"/>
      <c r="BL1270" s="166"/>
      <c r="BM1270" s="166"/>
    </row>
    <row r="1271" ht="22.5" customHeight="1">
      <c r="A1271" s="51">
        <v>1270.0</v>
      </c>
      <c r="B1271" s="99" t="s">
        <v>237</v>
      </c>
      <c r="C1271" s="172" t="b">
        <v>1</v>
      </c>
      <c r="D1271" s="173"/>
      <c r="E1271" s="174" t="s">
        <v>8227</v>
      </c>
      <c r="F1271" s="175" t="s">
        <v>9935</v>
      </c>
      <c r="G1271" s="176" t="s">
        <v>294</v>
      </c>
      <c r="H1271" s="99" t="s">
        <v>14331</v>
      </c>
      <c r="I1271" s="177" t="s">
        <v>16632</v>
      </c>
      <c r="J1271" s="178"/>
      <c r="K1271" s="61" t="s">
        <v>6172</v>
      </c>
      <c r="L1271" s="61" t="s">
        <v>6173</v>
      </c>
      <c r="M1271" s="178"/>
      <c r="N1271" s="178"/>
      <c r="O1271" s="179"/>
      <c r="P1271" s="178"/>
      <c r="Q1271" s="178"/>
      <c r="R1271" s="180"/>
      <c r="S1271" s="180"/>
      <c r="T1271" s="181" t="s">
        <v>16422</v>
      </c>
      <c r="U1271" s="182" t="s">
        <v>16423</v>
      </c>
      <c r="V1271" s="180"/>
      <c r="W1271" s="61" t="s">
        <v>6174</v>
      </c>
      <c r="X1271" s="61" t="s">
        <v>6175</v>
      </c>
      <c r="Y1271" s="61" t="s">
        <v>6176</v>
      </c>
      <c r="Z1271" s="166"/>
      <c r="AA1271" s="166"/>
      <c r="AB1271" s="166"/>
      <c r="AC1271" s="166"/>
      <c r="AD1271" s="166"/>
      <c r="AE1271" s="166"/>
      <c r="AF1271" s="166"/>
      <c r="AG1271" s="166"/>
      <c r="AH1271" s="166"/>
      <c r="AI1271" s="166"/>
      <c r="AJ1271" s="166"/>
      <c r="AK1271" s="166"/>
      <c r="AL1271" s="166"/>
      <c r="AM1271" s="166"/>
      <c r="AN1271" s="166"/>
      <c r="AO1271" s="166"/>
      <c r="AP1271" s="166"/>
      <c r="AQ1271" s="166"/>
      <c r="AR1271" s="166"/>
      <c r="AS1271" s="166"/>
      <c r="AT1271" s="166"/>
      <c r="AU1271" s="166"/>
      <c r="AV1271" s="166"/>
      <c r="AW1271" s="166"/>
      <c r="AX1271" s="166"/>
      <c r="AY1271" s="166"/>
      <c r="AZ1271" s="166"/>
      <c r="BA1271" s="166"/>
      <c r="BB1271" s="166"/>
      <c r="BC1271" s="166"/>
      <c r="BD1271" s="166"/>
      <c r="BE1271" s="166"/>
      <c r="BF1271" s="166"/>
      <c r="BG1271" s="166"/>
      <c r="BH1271" s="166"/>
      <c r="BI1271" s="166"/>
      <c r="BJ1271" s="166"/>
      <c r="BK1271" s="166"/>
      <c r="BL1271" s="166"/>
      <c r="BM1271" s="166"/>
    </row>
    <row r="1272" ht="22.5" customHeight="1">
      <c r="A1272" s="51">
        <v>1271.0</v>
      </c>
      <c r="B1272" s="99" t="s">
        <v>237</v>
      </c>
      <c r="C1272" s="172" t="b">
        <v>1</v>
      </c>
      <c r="D1272" s="173"/>
      <c r="E1272" s="174" t="s">
        <v>8227</v>
      </c>
      <c r="F1272" s="175" t="s">
        <v>9935</v>
      </c>
      <c r="G1272" s="176" t="s">
        <v>489</v>
      </c>
      <c r="H1272" s="99" t="s">
        <v>14338</v>
      </c>
      <c r="I1272" s="177" t="s">
        <v>16633</v>
      </c>
      <c r="J1272" s="178"/>
      <c r="K1272" s="61" t="s">
        <v>6177</v>
      </c>
      <c r="L1272" s="61" t="s">
        <v>6178</v>
      </c>
      <c r="M1272" s="178"/>
      <c r="N1272" s="178"/>
      <c r="O1272" s="179"/>
      <c r="P1272" s="178"/>
      <c r="Q1272" s="178"/>
      <c r="R1272" s="180"/>
      <c r="S1272" s="180"/>
      <c r="T1272" s="181" t="s">
        <v>16422</v>
      </c>
      <c r="U1272" s="182" t="s">
        <v>16423</v>
      </c>
      <c r="V1272" s="180"/>
      <c r="W1272" s="61" t="s">
        <v>6179</v>
      </c>
      <c r="X1272" s="61" t="s">
        <v>6180</v>
      </c>
      <c r="Y1272" s="145"/>
      <c r="Z1272" s="166"/>
      <c r="AA1272" s="166"/>
      <c r="AB1272" s="166"/>
      <c r="AC1272" s="166"/>
      <c r="AD1272" s="166"/>
      <c r="AE1272" s="166"/>
      <c r="AF1272" s="166"/>
      <c r="AG1272" s="166"/>
      <c r="AH1272" s="166"/>
      <c r="AI1272" s="166"/>
      <c r="AJ1272" s="166"/>
      <c r="AK1272" s="166"/>
      <c r="AL1272" s="166"/>
      <c r="AM1272" s="166"/>
      <c r="AN1272" s="166"/>
      <c r="AO1272" s="166"/>
      <c r="AP1272" s="166"/>
      <c r="AQ1272" s="166"/>
      <c r="AR1272" s="166"/>
      <c r="AS1272" s="166"/>
      <c r="AT1272" s="166"/>
      <c r="AU1272" s="166"/>
      <c r="AV1272" s="166"/>
      <c r="AW1272" s="166"/>
      <c r="AX1272" s="166"/>
      <c r="AY1272" s="166"/>
      <c r="AZ1272" s="166"/>
      <c r="BA1272" s="166"/>
      <c r="BB1272" s="166"/>
      <c r="BC1272" s="166"/>
      <c r="BD1272" s="166"/>
      <c r="BE1272" s="166"/>
      <c r="BF1272" s="166"/>
      <c r="BG1272" s="166"/>
      <c r="BH1272" s="166"/>
      <c r="BI1272" s="166"/>
      <c r="BJ1272" s="166"/>
      <c r="BK1272" s="166"/>
      <c r="BL1272" s="166"/>
      <c r="BM1272" s="166"/>
    </row>
    <row r="1273" ht="22.5" customHeight="1">
      <c r="A1273" s="51">
        <v>1272.0</v>
      </c>
      <c r="B1273" s="99" t="s">
        <v>237</v>
      </c>
      <c r="C1273" s="172" t="b">
        <v>1</v>
      </c>
      <c r="D1273" s="173"/>
      <c r="E1273" s="174" t="s">
        <v>8227</v>
      </c>
      <c r="F1273" s="175" t="s">
        <v>9935</v>
      </c>
      <c r="G1273" s="176" t="s">
        <v>556</v>
      </c>
      <c r="H1273" s="99" t="s">
        <v>14344</v>
      </c>
      <c r="I1273" s="177" t="s">
        <v>16634</v>
      </c>
      <c r="J1273" s="178"/>
      <c r="K1273" s="61" t="s">
        <v>6181</v>
      </c>
      <c r="L1273" s="61" t="s">
        <v>6182</v>
      </c>
      <c r="M1273" s="178"/>
      <c r="N1273" s="178"/>
      <c r="O1273" s="179"/>
      <c r="P1273" s="178"/>
      <c r="Q1273" s="178"/>
      <c r="R1273" s="180"/>
      <c r="S1273" s="180"/>
      <c r="T1273" s="181" t="s">
        <v>16437</v>
      </c>
      <c r="U1273" s="182" t="s">
        <v>16423</v>
      </c>
      <c r="V1273" s="180"/>
      <c r="W1273" s="61" t="s">
        <v>6183</v>
      </c>
      <c r="X1273" s="61" t="s">
        <v>6184</v>
      </c>
      <c r="Y1273" s="145"/>
      <c r="Z1273" s="166"/>
      <c r="AA1273" s="166"/>
      <c r="AB1273" s="166"/>
      <c r="AC1273" s="166"/>
      <c r="AD1273" s="166"/>
      <c r="AE1273" s="166"/>
      <c r="AF1273" s="166"/>
      <c r="AG1273" s="166"/>
      <c r="AH1273" s="166"/>
      <c r="AI1273" s="166"/>
      <c r="AJ1273" s="166"/>
      <c r="AK1273" s="166"/>
      <c r="AL1273" s="166"/>
      <c r="AM1273" s="166"/>
      <c r="AN1273" s="166"/>
      <c r="AO1273" s="166"/>
      <c r="AP1273" s="166"/>
      <c r="AQ1273" s="166"/>
      <c r="AR1273" s="166"/>
      <c r="AS1273" s="166"/>
      <c r="AT1273" s="166"/>
      <c r="AU1273" s="166"/>
      <c r="AV1273" s="166"/>
      <c r="AW1273" s="166"/>
      <c r="AX1273" s="166"/>
      <c r="AY1273" s="166"/>
      <c r="AZ1273" s="166"/>
      <c r="BA1273" s="166"/>
      <c r="BB1273" s="166"/>
      <c r="BC1273" s="166"/>
      <c r="BD1273" s="166"/>
      <c r="BE1273" s="166"/>
      <c r="BF1273" s="166"/>
      <c r="BG1273" s="166"/>
      <c r="BH1273" s="166"/>
      <c r="BI1273" s="166"/>
      <c r="BJ1273" s="166"/>
      <c r="BK1273" s="166"/>
      <c r="BL1273" s="166"/>
      <c r="BM1273" s="166"/>
    </row>
    <row r="1274" ht="22.5" customHeight="1">
      <c r="A1274" s="51">
        <v>1273.0</v>
      </c>
      <c r="B1274" s="99" t="s">
        <v>237</v>
      </c>
      <c r="C1274" s="172" t="b">
        <v>1</v>
      </c>
      <c r="D1274" s="173"/>
      <c r="E1274" s="174" t="s">
        <v>8227</v>
      </c>
      <c r="F1274" s="175" t="s">
        <v>9935</v>
      </c>
      <c r="G1274" s="176" t="s">
        <v>556</v>
      </c>
      <c r="H1274" s="99" t="s">
        <v>14350</v>
      </c>
      <c r="I1274" s="177" t="s">
        <v>16635</v>
      </c>
      <c r="J1274" s="178"/>
      <c r="K1274" s="61" t="s">
        <v>6185</v>
      </c>
      <c r="L1274" s="61" t="s">
        <v>6186</v>
      </c>
      <c r="M1274" s="178"/>
      <c r="N1274" s="178"/>
      <c r="O1274" s="179"/>
      <c r="P1274" s="178"/>
      <c r="Q1274" s="178"/>
      <c r="R1274" s="180"/>
      <c r="S1274" s="180"/>
      <c r="T1274" s="181" t="s">
        <v>16428</v>
      </c>
      <c r="U1274" s="182" t="s">
        <v>16423</v>
      </c>
      <c r="V1274" s="180"/>
      <c r="W1274" s="61" t="s">
        <v>6187</v>
      </c>
      <c r="X1274" s="61" t="s">
        <v>6188</v>
      </c>
      <c r="Y1274" s="61" t="s">
        <v>6189</v>
      </c>
      <c r="Z1274" s="166"/>
      <c r="AA1274" s="166"/>
      <c r="AB1274" s="166"/>
      <c r="AC1274" s="166"/>
      <c r="AD1274" s="166"/>
      <c r="AE1274" s="166"/>
      <c r="AF1274" s="166"/>
      <c r="AG1274" s="166"/>
      <c r="AH1274" s="166"/>
      <c r="AI1274" s="166"/>
      <c r="AJ1274" s="166"/>
      <c r="AK1274" s="166"/>
      <c r="AL1274" s="166"/>
      <c r="AM1274" s="166"/>
      <c r="AN1274" s="166"/>
      <c r="AO1274" s="166"/>
      <c r="AP1274" s="166"/>
      <c r="AQ1274" s="166"/>
      <c r="AR1274" s="166"/>
      <c r="AS1274" s="166"/>
      <c r="AT1274" s="166"/>
      <c r="AU1274" s="166"/>
      <c r="AV1274" s="166"/>
      <c r="AW1274" s="166"/>
      <c r="AX1274" s="166"/>
      <c r="AY1274" s="166"/>
      <c r="AZ1274" s="166"/>
      <c r="BA1274" s="166"/>
      <c r="BB1274" s="166"/>
      <c r="BC1274" s="166"/>
      <c r="BD1274" s="166"/>
      <c r="BE1274" s="166"/>
      <c r="BF1274" s="166"/>
      <c r="BG1274" s="166"/>
      <c r="BH1274" s="166"/>
      <c r="BI1274" s="166"/>
      <c r="BJ1274" s="166"/>
      <c r="BK1274" s="166"/>
      <c r="BL1274" s="166"/>
      <c r="BM1274" s="166"/>
    </row>
    <row r="1275" ht="22.5" customHeight="1">
      <c r="A1275" s="51">
        <v>1274.0</v>
      </c>
      <c r="B1275" s="99" t="s">
        <v>237</v>
      </c>
      <c r="C1275" s="172" t="b">
        <v>1</v>
      </c>
      <c r="D1275" s="173"/>
      <c r="E1275" s="174" t="s">
        <v>8227</v>
      </c>
      <c r="F1275" s="175" t="s">
        <v>9935</v>
      </c>
      <c r="G1275" s="176" t="s">
        <v>556</v>
      </c>
      <c r="H1275" s="99" t="s">
        <v>14357</v>
      </c>
      <c r="I1275" s="177" t="s">
        <v>16636</v>
      </c>
      <c r="J1275" s="178"/>
      <c r="K1275" s="61" t="s">
        <v>6190</v>
      </c>
      <c r="L1275" s="61" t="s">
        <v>6191</v>
      </c>
      <c r="M1275" s="178"/>
      <c r="N1275" s="178"/>
      <c r="O1275" s="179"/>
      <c r="P1275" s="178"/>
      <c r="Q1275" s="178"/>
      <c r="R1275" s="180"/>
      <c r="S1275" s="180"/>
      <c r="T1275" s="181" t="s">
        <v>16422</v>
      </c>
      <c r="U1275" s="182" t="s">
        <v>16423</v>
      </c>
      <c r="V1275" s="180"/>
      <c r="W1275" s="61" t="s">
        <v>6192</v>
      </c>
      <c r="X1275" s="61" t="s">
        <v>6193</v>
      </c>
      <c r="Y1275" s="153"/>
      <c r="Z1275" s="166"/>
      <c r="AA1275" s="166"/>
      <c r="AB1275" s="166"/>
      <c r="AC1275" s="166"/>
      <c r="AD1275" s="166"/>
      <c r="AE1275" s="166"/>
      <c r="AF1275" s="166"/>
      <c r="AG1275" s="166"/>
      <c r="AH1275" s="166"/>
      <c r="AI1275" s="166"/>
      <c r="AJ1275" s="166"/>
      <c r="AK1275" s="166"/>
      <c r="AL1275" s="166"/>
      <c r="AM1275" s="166"/>
      <c r="AN1275" s="166"/>
      <c r="AO1275" s="166"/>
      <c r="AP1275" s="166"/>
      <c r="AQ1275" s="166"/>
      <c r="AR1275" s="166"/>
      <c r="AS1275" s="166"/>
      <c r="AT1275" s="166"/>
      <c r="AU1275" s="166"/>
      <c r="AV1275" s="166"/>
      <c r="AW1275" s="166"/>
      <c r="AX1275" s="166"/>
      <c r="AY1275" s="166"/>
      <c r="AZ1275" s="166"/>
      <c r="BA1275" s="166"/>
      <c r="BB1275" s="166"/>
      <c r="BC1275" s="166"/>
      <c r="BD1275" s="166"/>
      <c r="BE1275" s="166"/>
      <c r="BF1275" s="166"/>
      <c r="BG1275" s="166"/>
      <c r="BH1275" s="166"/>
      <c r="BI1275" s="166"/>
      <c r="BJ1275" s="166"/>
      <c r="BK1275" s="166"/>
      <c r="BL1275" s="166"/>
      <c r="BM1275" s="166"/>
    </row>
    <row r="1276" ht="22.5" customHeight="1">
      <c r="A1276" s="51">
        <v>1275.0</v>
      </c>
      <c r="B1276" s="99" t="s">
        <v>237</v>
      </c>
      <c r="C1276" s="172" t="b">
        <v>1</v>
      </c>
      <c r="D1276" s="173"/>
      <c r="E1276" s="174" t="s">
        <v>8227</v>
      </c>
      <c r="F1276" s="175" t="s">
        <v>9935</v>
      </c>
      <c r="G1276" s="77" t="s">
        <v>7468</v>
      </c>
      <c r="H1276" s="99" t="s">
        <v>14363</v>
      </c>
      <c r="I1276" s="177" t="s">
        <v>16637</v>
      </c>
      <c r="J1276" s="178"/>
      <c r="K1276" s="61" t="s">
        <v>6194</v>
      </c>
      <c r="L1276" s="61" t="s">
        <v>6195</v>
      </c>
      <c r="M1276" s="178"/>
      <c r="N1276" s="178"/>
      <c r="O1276" s="179"/>
      <c r="P1276" s="178"/>
      <c r="Q1276" s="178"/>
      <c r="R1276" s="180"/>
      <c r="S1276" s="180"/>
      <c r="T1276" s="181" t="s">
        <v>16430</v>
      </c>
      <c r="U1276" s="182" t="s">
        <v>16423</v>
      </c>
      <c r="V1276" s="180"/>
      <c r="W1276" s="61" t="s">
        <v>6196</v>
      </c>
      <c r="X1276" s="61" t="s">
        <v>6197</v>
      </c>
      <c r="Y1276" s="153"/>
      <c r="Z1276" s="166"/>
      <c r="AA1276" s="166"/>
      <c r="AB1276" s="166"/>
      <c r="AC1276" s="166"/>
      <c r="AD1276" s="166"/>
      <c r="AE1276" s="166"/>
      <c r="AF1276" s="166"/>
      <c r="AG1276" s="166"/>
      <c r="AH1276" s="166"/>
      <c r="AI1276" s="166"/>
      <c r="AJ1276" s="166"/>
      <c r="AK1276" s="166"/>
      <c r="AL1276" s="166"/>
      <c r="AM1276" s="166"/>
      <c r="AN1276" s="166"/>
      <c r="AO1276" s="166"/>
      <c r="AP1276" s="166"/>
      <c r="AQ1276" s="166"/>
      <c r="AR1276" s="166"/>
      <c r="AS1276" s="166"/>
      <c r="AT1276" s="166"/>
      <c r="AU1276" s="166"/>
      <c r="AV1276" s="166"/>
      <c r="AW1276" s="166"/>
      <c r="AX1276" s="166"/>
      <c r="AY1276" s="166"/>
      <c r="AZ1276" s="166"/>
      <c r="BA1276" s="166"/>
      <c r="BB1276" s="166"/>
      <c r="BC1276" s="166"/>
      <c r="BD1276" s="166"/>
      <c r="BE1276" s="166"/>
      <c r="BF1276" s="166"/>
      <c r="BG1276" s="166"/>
      <c r="BH1276" s="166"/>
      <c r="BI1276" s="166"/>
      <c r="BJ1276" s="166"/>
      <c r="BK1276" s="166"/>
      <c r="BL1276" s="166"/>
      <c r="BM1276" s="166"/>
    </row>
    <row r="1277" ht="22.5" customHeight="1">
      <c r="A1277" s="51">
        <v>1276.0</v>
      </c>
      <c r="B1277" s="99" t="s">
        <v>237</v>
      </c>
      <c r="C1277" s="172" t="b">
        <v>1</v>
      </c>
      <c r="D1277" s="173"/>
      <c r="E1277" s="174" t="s">
        <v>8227</v>
      </c>
      <c r="F1277" s="175" t="s">
        <v>9935</v>
      </c>
      <c r="G1277" s="176" t="s">
        <v>4264</v>
      </c>
      <c r="H1277" s="99" t="s">
        <v>14369</v>
      </c>
      <c r="I1277" s="177" t="s">
        <v>16638</v>
      </c>
      <c r="J1277" s="178"/>
      <c r="K1277" s="61" t="s">
        <v>6200</v>
      </c>
      <c r="L1277" s="61" t="s">
        <v>6201</v>
      </c>
      <c r="M1277" s="178"/>
      <c r="N1277" s="178"/>
      <c r="O1277" s="179"/>
      <c r="P1277" s="178"/>
      <c r="Q1277" s="178"/>
      <c r="R1277" s="180"/>
      <c r="S1277" s="180"/>
      <c r="T1277" s="181" t="s">
        <v>16422</v>
      </c>
      <c r="U1277" s="182" t="s">
        <v>16423</v>
      </c>
      <c r="V1277" s="180"/>
      <c r="W1277" s="61" t="s">
        <v>6202</v>
      </c>
      <c r="X1277" s="61" t="s">
        <v>6203</v>
      </c>
      <c r="Y1277" s="145"/>
      <c r="Z1277" s="166"/>
      <c r="AA1277" s="166"/>
      <c r="AB1277" s="166"/>
      <c r="AC1277" s="166"/>
      <c r="AD1277" s="166"/>
      <c r="AE1277" s="166"/>
      <c r="AF1277" s="166"/>
      <c r="AG1277" s="166"/>
      <c r="AH1277" s="166"/>
      <c r="AI1277" s="166"/>
      <c r="AJ1277" s="166"/>
      <c r="AK1277" s="166"/>
      <c r="AL1277" s="166"/>
      <c r="AM1277" s="166"/>
      <c r="AN1277" s="166"/>
      <c r="AO1277" s="166"/>
      <c r="AP1277" s="166"/>
      <c r="AQ1277" s="166"/>
      <c r="AR1277" s="166"/>
      <c r="AS1277" s="166"/>
      <c r="AT1277" s="166"/>
      <c r="AU1277" s="166"/>
      <c r="AV1277" s="166"/>
      <c r="AW1277" s="166"/>
      <c r="AX1277" s="166"/>
      <c r="AY1277" s="166"/>
      <c r="AZ1277" s="166"/>
      <c r="BA1277" s="166"/>
      <c r="BB1277" s="166"/>
      <c r="BC1277" s="166"/>
      <c r="BD1277" s="166"/>
      <c r="BE1277" s="166"/>
      <c r="BF1277" s="166"/>
      <c r="BG1277" s="166"/>
      <c r="BH1277" s="166"/>
      <c r="BI1277" s="166"/>
      <c r="BJ1277" s="166"/>
      <c r="BK1277" s="166"/>
      <c r="BL1277" s="166"/>
      <c r="BM1277" s="166"/>
    </row>
    <row r="1278" ht="22.5" customHeight="1">
      <c r="A1278" s="51">
        <v>1277.0</v>
      </c>
      <c r="B1278" s="99" t="s">
        <v>237</v>
      </c>
      <c r="C1278" s="172" t="b">
        <v>1</v>
      </c>
      <c r="D1278" s="173"/>
      <c r="E1278" s="174" t="s">
        <v>8227</v>
      </c>
      <c r="F1278" s="175" t="s">
        <v>9935</v>
      </c>
      <c r="G1278" s="176" t="s">
        <v>1446</v>
      </c>
      <c r="H1278" s="99" t="s">
        <v>14375</v>
      </c>
      <c r="I1278" s="177" t="s">
        <v>16639</v>
      </c>
      <c r="J1278" s="178"/>
      <c r="K1278" s="61" t="s">
        <v>6204</v>
      </c>
      <c r="L1278" s="61" t="s">
        <v>6205</v>
      </c>
      <c r="M1278" s="178"/>
      <c r="N1278" s="178"/>
      <c r="O1278" s="179"/>
      <c r="P1278" s="178"/>
      <c r="Q1278" s="178"/>
      <c r="R1278" s="180"/>
      <c r="S1278" s="180"/>
      <c r="T1278" s="181" t="s">
        <v>16422</v>
      </c>
      <c r="U1278" s="182" t="s">
        <v>16423</v>
      </c>
      <c r="V1278" s="180"/>
      <c r="W1278" s="61" t="s">
        <v>6206</v>
      </c>
      <c r="X1278" s="61" t="s">
        <v>6207</v>
      </c>
      <c r="Y1278" s="145"/>
      <c r="Z1278" s="166"/>
      <c r="AA1278" s="166"/>
      <c r="AB1278" s="166"/>
      <c r="AC1278" s="166"/>
      <c r="AD1278" s="166"/>
      <c r="AE1278" s="166"/>
      <c r="AF1278" s="166"/>
      <c r="AG1278" s="166"/>
      <c r="AH1278" s="166"/>
      <c r="AI1278" s="166"/>
      <c r="AJ1278" s="166"/>
      <c r="AK1278" s="166"/>
      <c r="AL1278" s="166"/>
      <c r="AM1278" s="166"/>
      <c r="AN1278" s="166"/>
      <c r="AO1278" s="166"/>
      <c r="AP1278" s="166"/>
      <c r="AQ1278" s="166"/>
      <c r="AR1278" s="166"/>
      <c r="AS1278" s="166"/>
      <c r="AT1278" s="166"/>
      <c r="AU1278" s="166"/>
      <c r="AV1278" s="166"/>
      <c r="AW1278" s="166"/>
      <c r="AX1278" s="166"/>
      <c r="AY1278" s="166"/>
      <c r="AZ1278" s="166"/>
      <c r="BA1278" s="166"/>
      <c r="BB1278" s="166"/>
      <c r="BC1278" s="166"/>
      <c r="BD1278" s="166"/>
      <c r="BE1278" s="166"/>
      <c r="BF1278" s="166"/>
      <c r="BG1278" s="166"/>
      <c r="BH1278" s="166"/>
      <c r="BI1278" s="166"/>
      <c r="BJ1278" s="166"/>
      <c r="BK1278" s="166"/>
      <c r="BL1278" s="166"/>
      <c r="BM1278" s="166"/>
    </row>
    <row r="1279" ht="22.5" customHeight="1">
      <c r="A1279" s="51">
        <v>1278.0</v>
      </c>
      <c r="B1279" s="99" t="s">
        <v>237</v>
      </c>
      <c r="C1279" s="172" t="b">
        <v>1</v>
      </c>
      <c r="D1279" s="173"/>
      <c r="E1279" s="174" t="s">
        <v>8227</v>
      </c>
      <c r="F1279" s="175" t="s">
        <v>9935</v>
      </c>
      <c r="G1279" s="77" t="s">
        <v>1446</v>
      </c>
      <c r="H1279" s="99" t="s">
        <v>14381</v>
      </c>
      <c r="I1279" s="177" t="s">
        <v>16640</v>
      </c>
      <c r="J1279" s="178"/>
      <c r="K1279" s="61" t="s">
        <v>6208</v>
      </c>
      <c r="L1279" s="61" t="s">
        <v>6209</v>
      </c>
      <c r="M1279" s="178"/>
      <c r="N1279" s="178"/>
      <c r="O1279" s="179"/>
      <c r="P1279" s="178"/>
      <c r="Q1279" s="178"/>
      <c r="R1279" s="180"/>
      <c r="S1279" s="180"/>
      <c r="T1279" s="181" t="s">
        <v>16437</v>
      </c>
      <c r="U1279" s="182" t="s">
        <v>16423</v>
      </c>
      <c r="V1279" s="180"/>
      <c r="W1279" s="61" t="s">
        <v>6210</v>
      </c>
      <c r="X1279" s="61" t="s">
        <v>6211</v>
      </c>
      <c r="Y1279" s="61" t="s">
        <v>6212</v>
      </c>
      <c r="Z1279" s="166"/>
      <c r="AA1279" s="166"/>
      <c r="AB1279" s="166"/>
      <c r="AC1279" s="166"/>
      <c r="AD1279" s="166"/>
      <c r="AE1279" s="166"/>
      <c r="AF1279" s="166"/>
      <c r="AG1279" s="166"/>
      <c r="AH1279" s="166"/>
      <c r="AI1279" s="166"/>
      <c r="AJ1279" s="166"/>
      <c r="AK1279" s="166"/>
      <c r="AL1279" s="166"/>
      <c r="AM1279" s="166"/>
      <c r="AN1279" s="166"/>
      <c r="AO1279" s="166"/>
      <c r="AP1279" s="166"/>
      <c r="AQ1279" s="166"/>
      <c r="AR1279" s="166"/>
      <c r="AS1279" s="166"/>
      <c r="AT1279" s="166"/>
      <c r="AU1279" s="166"/>
      <c r="AV1279" s="166"/>
      <c r="AW1279" s="166"/>
      <c r="AX1279" s="166"/>
      <c r="AY1279" s="166"/>
      <c r="AZ1279" s="166"/>
      <c r="BA1279" s="166"/>
      <c r="BB1279" s="166"/>
      <c r="BC1279" s="166"/>
      <c r="BD1279" s="166"/>
      <c r="BE1279" s="166"/>
      <c r="BF1279" s="166"/>
      <c r="BG1279" s="166"/>
      <c r="BH1279" s="166"/>
      <c r="BI1279" s="166"/>
      <c r="BJ1279" s="166"/>
      <c r="BK1279" s="166"/>
      <c r="BL1279" s="166"/>
      <c r="BM1279" s="166"/>
    </row>
    <row r="1280" ht="22.5" customHeight="1">
      <c r="A1280" s="51">
        <v>1279.0</v>
      </c>
      <c r="B1280" s="99" t="s">
        <v>237</v>
      </c>
      <c r="C1280" s="172" t="b">
        <v>1</v>
      </c>
      <c r="D1280" s="173"/>
      <c r="E1280" s="174" t="s">
        <v>8227</v>
      </c>
      <c r="F1280" s="184" t="s">
        <v>9983</v>
      </c>
      <c r="G1280" s="77" t="s">
        <v>2747</v>
      </c>
      <c r="H1280" s="99" t="s">
        <v>14389</v>
      </c>
      <c r="I1280" s="177" t="s">
        <v>16641</v>
      </c>
      <c r="J1280" s="178"/>
      <c r="K1280" s="61" t="s">
        <v>6213</v>
      </c>
      <c r="L1280" s="61" t="s">
        <v>6214</v>
      </c>
      <c r="M1280" s="178"/>
      <c r="N1280" s="178"/>
      <c r="O1280" s="179"/>
      <c r="P1280" s="178"/>
      <c r="Q1280" s="178"/>
      <c r="R1280" s="180"/>
      <c r="S1280" s="180"/>
      <c r="T1280" s="181" t="s">
        <v>16422</v>
      </c>
      <c r="U1280" s="182" t="s">
        <v>16423</v>
      </c>
      <c r="V1280" s="180"/>
      <c r="W1280" s="61" t="s">
        <v>6215</v>
      </c>
      <c r="X1280" s="61" t="s">
        <v>6216</v>
      </c>
      <c r="Y1280" s="153"/>
      <c r="Z1280" s="166"/>
      <c r="AA1280" s="166"/>
      <c r="AB1280" s="166"/>
      <c r="AC1280" s="166"/>
      <c r="AD1280" s="166"/>
      <c r="AE1280" s="166"/>
      <c r="AF1280" s="166"/>
      <c r="AG1280" s="166"/>
      <c r="AH1280" s="166"/>
      <c r="AI1280" s="166"/>
      <c r="AJ1280" s="166"/>
      <c r="AK1280" s="166"/>
      <c r="AL1280" s="166"/>
      <c r="AM1280" s="166"/>
      <c r="AN1280" s="166"/>
      <c r="AO1280" s="166"/>
      <c r="AP1280" s="166"/>
      <c r="AQ1280" s="166"/>
      <c r="AR1280" s="166"/>
      <c r="AS1280" s="166"/>
      <c r="AT1280" s="166"/>
      <c r="AU1280" s="166"/>
      <c r="AV1280" s="166"/>
      <c r="AW1280" s="166"/>
      <c r="AX1280" s="166"/>
      <c r="AY1280" s="166"/>
      <c r="AZ1280" s="166"/>
      <c r="BA1280" s="166"/>
      <c r="BB1280" s="166"/>
      <c r="BC1280" s="166"/>
      <c r="BD1280" s="166"/>
      <c r="BE1280" s="166"/>
      <c r="BF1280" s="166"/>
      <c r="BG1280" s="166"/>
      <c r="BH1280" s="166"/>
      <c r="BI1280" s="166"/>
      <c r="BJ1280" s="166"/>
      <c r="BK1280" s="166"/>
      <c r="BL1280" s="166"/>
      <c r="BM1280" s="166"/>
    </row>
    <row r="1281" ht="22.5" customHeight="1">
      <c r="A1281" s="51">
        <v>1280.0</v>
      </c>
      <c r="B1281" s="99" t="s">
        <v>237</v>
      </c>
      <c r="C1281" s="172" t="b">
        <v>1</v>
      </c>
      <c r="D1281" s="173"/>
      <c r="E1281" s="174" t="s">
        <v>8227</v>
      </c>
      <c r="F1281" s="175" t="s">
        <v>10116</v>
      </c>
      <c r="G1281" s="176" t="s">
        <v>6144</v>
      </c>
      <c r="H1281" s="99" t="s">
        <v>14395</v>
      </c>
      <c r="I1281" s="177" t="s">
        <v>16642</v>
      </c>
      <c r="J1281" s="178"/>
      <c r="K1281" s="61" t="s">
        <v>6217</v>
      </c>
      <c r="L1281" s="61" t="s">
        <v>6218</v>
      </c>
      <c r="M1281" s="178"/>
      <c r="N1281" s="178"/>
      <c r="O1281" s="179"/>
      <c r="P1281" s="178"/>
      <c r="Q1281" s="178"/>
      <c r="R1281" s="180"/>
      <c r="S1281" s="180"/>
      <c r="T1281" s="181" t="s">
        <v>16422</v>
      </c>
      <c r="U1281" s="182" t="s">
        <v>16423</v>
      </c>
      <c r="V1281" s="180"/>
      <c r="W1281" s="61" t="s">
        <v>6219</v>
      </c>
      <c r="X1281" s="61" t="s">
        <v>6220</v>
      </c>
      <c r="Y1281" s="61" t="s">
        <v>6221</v>
      </c>
      <c r="Z1281" s="166"/>
      <c r="AA1281" s="166"/>
      <c r="AB1281" s="166"/>
      <c r="AC1281" s="166"/>
      <c r="AD1281" s="166"/>
      <c r="AE1281" s="166"/>
      <c r="AF1281" s="166"/>
      <c r="AG1281" s="166"/>
      <c r="AH1281" s="166"/>
      <c r="AI1281" s="166"/>
      <c r="AJ1281" s="166"/>
      <c r="AK1281" s="166"/>
      <c r="AL1281" s="166"/>
      <c r="AM1281" s="166"/>
      <c r="AN1281" s="166"/>
      <c r="AO1281" s="166"/>
      <c r="AP1281" s="166"/>
      <c r="AQ1281" s="166"/>
      <c r="AR1281" s="166"/>
      <c r="AS1281" s="166"/>
      <c r="AT1281" s="166"/>
      <c r="AU1281" s="166"/>
      <c r="AV1281" s="166"/>
      <c r="AW1281" s="166"/>
      <c r="AX1281" s="166"/>
      <c r="AY1281" s="166"/>
      <c r="AZ1281" s="166"/>
      <c r="BA1281" s="166"/>
      <c r="BB1281" s="166"/>
      <c r="BC1281" s="166"/>
      <c r="BD1281" s="166"/>
      <c r="BE1281" s="166"/>
      <c r="BF1281" s="166"/>
      <c r="BG1281" s="166"/>
      <c r="BH1281" s="166"/>
      <c r="BI1281" s="166"/>
      <c r="BJ1281" s="166"/>
      <c r="BK1281" s="166"/>
      <c r="BL1281" s="166"/>
      <c r="BM1281" s="166"/>
    </row>
    <row r="1282" ht="22.5" customHeight="1">
      <c r="A1282" s="51">
        <v>1281.0</v>
      </c>
      <c r="B1282" s="99" t="s">
        <v>237</v>
      </c>
      <c r="C1282" s="172" t="b">
        <v>1</v>
      </c>
      <c r="D1282" s="173"/>
      <c r="E1282" s="174" t="s">
        <v>8227</v>
      </c>
      <c r="F1282" s="175" t="s">
        <v>10116</v>
      </c>
      <c r="G1282" s="176" t="s">
        <v>556</v>
      </c>
      <c r="H1282" s="99" t="s">
        <v>14401</v>
      </c>
      <c r="I1282" s="177" t="s">
        <v>16643</v>
      </c>
      <c r="J1282" s="178"/>
      <c r="K1282" s="61" t="s">
        <v>6222</v>
      </c>
      <c r="L1282" s="61" t="s">
        <v>6223</v>
      </c>
      <c r="M1282" s="178"/>
      <c r="N1282" s="178"/>
      <c r="O1282" s="179"/>
      <c r="P1282" s="178"/>
      <c r="Q1282" s="178"/>
      <c r="R1282" s="180"/>
      <c r="S1282" s="180"/>
      <c r="T1282" s="181" t="s">
        <v>16430</v>
      </c>
      <c r="U1282" s="182" t="s">
        <v>16423</v>
      </c>
      <c r="V1282" s="180"/>
      <c r="W1282" s="61" t="s">
        <v>6224</v>
      </c>
      <c r="X1282" s="61" t="s">
        <v>6225</v>
      </c>
      <c r="Y1282" s="61" t="s">
        <v>6226</v>
      </c>
      <c r="Z1282" s="166"/>
      <c r="AA1282" s="166"/>
      <c r="AB1282" s="166"/>
      <c r="AC1282" s="166"/>
      <c r="AD1282" s="166"/>
      <c r="AE1282" s="166"/>
      <c r="AF1282" s="166"/>
      <c r="AG1282" s="166"/>
      <c r="AH1282" s="166"/>
      <c r="AI1282" s="166"/>
      <c r="AJ1282" s="166"/>
      <c r="AK1282" s="166"/>
      <c r="AL1282" s="166"/>
      <c r="AM1282" s="166"/>
      <c r="AN1282" s="166"/>
      <c r="AO1282" s="166"/>
      <c r="AP1282" s="166"/>
      <c r="AQ1282" s="166"/>
      <c r="AR1282" s="166"/>
      <c r="AS1282" s="166"/>
      <c r="AT1282" s="166"/>
      <c r="AU1282" s="166"/>
      <c r="AV1282" s="166"/>
      <c r="AW1282" s="166"/>
      <c r="AX1282" s="166"/>
      <c r="AY1282" s="166"/>
      <c r="AZ1282" s="166"/>
      <c r="BA1282" s="166"/>
      <c r="BB1282" s="166"/>
      <c r="BC1282" s="166"/>
      <c r="BD1282" s="166"/>
      <c r="BE1282" s="166"/>
      <c r="BF1282" s="166"/>
      <c r="BG1282" s="166"/>
      <c r="BH1282" s="166"/>
      <c r="BI1282" s="166"/>
      <c r="BJ1282" s="166"/>
      <c r="BK1282" s="166"/>
      <c r="BL1282" s="166"/>
      <c r="BM1282" s="166"/>
    </row>
    <row r="1283" ht="22.5" customHeight="1">
      <c r="A1283" s="51">
        <v>1282.0</v>
      </c>
      <c r="B1283" s="99" t="s">
        <v>237</v>
      </c>
      <c r="C1283" s="172" t="b">
        <v>1</v>
      </c>
      <c r="D1283" s="173"/>
      <c r="E1283" s="174" t="s">
        <v>8227</v>
      </c>
      <c r="F1283" s="175" t="s">
        <v>10116</v>
      </c>
      <c r="G1283" s="176" t="s">
        <v>1446</v>
      </c>
      <c r="H1283" s="99" t="s">
        <v>14408</v>
      </c>
      <c r="I1283" s="177" t="s">
        <v>16644</v>
      </c>
      <c r="J1283" s="178"/>
      <c r="K1283" s="61" t="s">
        <v>6227</v>
      </c>
      <c r="L1283" s="61" t="s">
        <v>6228</v>
      </c>
      <c r="M1283" s="178"/>
      <c r="N1283" s="178"/>
      <c r="O1283" s="179"/>
      <c r="P1283" s="178"/>
      <c r="Q1283" s="178"/>
      <c r="R1283" s="180"/>
      <c r="S1283" s="180"/>
      <c r="T1283" s="181" t="s">
        <v>16428</v>
      </c>
      <c r="U1283" s="182" t="s">
        <v>16423</v>
      </c>
      <c r="V1283" s="180"/>
      <c r="W1283" s="61" t="s">
        <v>6229</v>
      </c>
      <c r="X1283" s="61" t="s">
        <v>6230</v>
      </c>
      <c r="Y1283" s="61" t="s">
        <v>6231</v>
      </c>
      <c r="Z1283" s="166"/>
      <c r="AA1283" s="166"/>
      <c r="AB1283" s="166"/>
      <c r="AC1283" s="166"/>
      <c r="AD1283" s="166"/>
      <c r="AE1283" s="166"/>
      <c r="AF1283" s="166"/>
      <c r="AG1283" s="166"/>
      <c r="AH1283" s="166"/>
      <c r="AI1283" s="166"/>
      <c r="AJ1283" s="166"/>
      <c r="AK1283" s="166"/>
      <c r="AL1283" s="166"/>
      <c r="AM1283" s="166"/>
      <c r="AN1283" s="166"/>
      <c r="AO1283" s="166"/>
      <c r="AP1283" s="166"/>
      <c r="AQ1283" s="166"/>
      <c r="AR1283" s="166"/>
      <c r="AS1283" s="166"/>
      <c r="AT1283" s="166"/>
      <c r="AU1283" s="166"/>
      <c r="AV1283" s="166"/>
      <c r="AW1283" s="166"/>
      <c r="AX1283" s="166"/>
      <c r="AY1283" s="166"/>
      <c r="AZ1283" s="166"/>
      <c r="BA1283" s="166"/>
      <c r="BB1283" s="166"/>
      <c r="BC1283" s="166"/>
      <c r="BD1283" s="166"/>
      <c r="BE1283" s="166"/>
      <c r="BF1283" s="166"/>
      <c r="BG1283" s="166"/>
      <c r="BH1283" s="166"/>
      <c r="BI1283" s="166"/>
      <c r="BJ1283" s="166"/>
      <c r="BK1283" s="166"/>
      <c r="BL1283" s="166"/>
      <c r="BM1283" s="166"/>
    </row>
    <row r="1284" ht="22.5" customHeight="1">
      <c r="A1284" s="51">
        <v>1283.0</v>
      </c>
      <c r="B1284" s="99" t="s">
        <v>237</v>
      </c>
      <c r="C1284" s="172" t="b">
        <v>1</v>
      </c>
      <c r="D1284" s="173"/>
      <c r="E1284" s="174" t="s">
        <v>8227</v>
      </c>
      <c r="F1284" s="175" t="s">
        <v>10116</v>
      </c>
      <c r="G1284" s="176" t="s">
        <v>1446</v>
      </c>
      <c r="H1284" s="99" t="s">
        <v>14415</v>
      </c>
      <c r="I1284" s="177" t="s">
        <v>16645</v>
      </c>
      <c r="J1284" s="178"/>
      <c r="K1284" s="61" t="s">
        <v>6232</v>
      </c>
      <c r="L1284" s="61" t="s">
        <v>6233</v>
      </c>
      <c r="M1284" s="178"/>
      <c r="N1284" s="178"/>
      <c r="O1284" s="179"/>
      <c r="P1284" s="178"/>
      <c r="Q1284" s="178"/>
      <c r="R1284" s="180"/>
      <c r="S1284" s="180"/>
      <c r="T1284" s="181" t="s">
        <v>16422</v>
      </c>
      <c r="U1284" s="182" t="s">
        <v>16423</v>
      </c>
      <c r="V1284" s="180"/>
      <c r="W1284" s="61" t="s">
        <v>6234</v>
      </c>
      <c r="X1284" s="61" t="s">
        <v>6235</v>
      </c>
      <c r="Y1284" s="61" t="s">
        <v>6236</v>
      </c>
      <c r="Z1284" s="166"/>
      <c r="AA1284" s="166"/>
      <c r="AB1284" s="166"/>
      <c r="AC1284" s="166"/>
      <c r="AD1284" s="166"/>
      <c r="AE1284" s="166"/>
      <c r="AF1284" s="166"/>
      <c r="AG1284" s="166"/>
      <c r="AH1284" s="166"/>
      <c r="AI1284" s="166"/>
      <c r="AJ1284" s="166"/>
      <c r="AK1284" s="166"/>
      <c r="AL1284" s="166"/>
      <c r="AM1284" s="166"/>
      <c r="AN1284" s="166"/>
      <c r="AO1284" s="166"/>
      <c r="AP1284" s="166"/>
      <c r="AQ1284" s="166"/>
      <c r="AR1284" s="166"/>
      <c r="AS1284" s="166"/>
      <c r="AT1284" s="166"/>
      <c r="AU1284" s="166"/>
      <c r="AV1284" s="166"/>
      <c r="AW1284" s="166"/>
      <c r="AX1284" s="166"/>
      <c r="AY1284" s="166"/>
      <c r="AZ1284" s="166"/>
      <c r="BA1284" s="166"/>
      <c r="BB1284" s="166"/>
      <c r="BC1284" s="166"/>
      <c r="BD1284" s="166"/>
      <c r="BE1284" s="166"/>
      <c r="BF1284" s="166"/>
      <c r="BG1284" s="166"/>
      <c r="BH1284" s="166"/>
      <c r="BI1284" s="166"/>
      <c r="BJ1284" s="166"/>
      <c r="BK1284" s="166"/>
      <c r="BL1284" s="166"/>
      <c r="BM1284" s="166"/>
    </row>
    <row r="1285" ht="22.5" customHeight="1">
      <c r="A1285" s="51">
        <v>1284.0</v>
      </c>
      <c r="B1285" s="99" t="s">
        <v>237</v>
      </c>
      <c r="C1285" s="172" t="b">
        <v>1</v>
      </c>
      <c r="D1285" s="173"/>
      <c r="E1285" s="174" t="s">
        <v>8227</v>
      </c>
      <c r="F1285" s="175" t="s">
        <v>10116</v>
      </c>
      <c r="G1285" s="77" t="s">
        <v>1446</v>
      </c>
      <c r="H1285" s="99" t="s">
        <v>14422</v>
      </c>
      <c r="I1285" s="177" t="s">
        <v>16646</v>
      </c>
      <c r="J1285" s="178"/>
      <c r="K1285" s="61" t="s">
        <v>6237</v>
      </c>
      <c r="L1285" s="61" t="s">
        <v>6238</v>
      </c>
      <c r="M1285" s="178"/>
      <c r="N1285" s="178"/>
      <c r="O1285" s="179"/>
      <c r="P1285" s="178"/>
      <c r="Q1285" s="178"/>
      <c r="R1285" s="180"/>
      <c r="S1285" s="180"/>
      <c r="T1285" s="181" t="s">
        <v>16426</v>
      </c>
      <c r="U1285" s="182" t="s">
        <v>16423</v>
      </c>
      <c r="V1285" s="180"/>
      <c r="W1285" s="61" t="s">
        <v>6239</v>
      </c>
      <c r="X1285" s="61" t="s">
        <v>6240</v>
      </c>
      <c r="Y1285" s="61" t="s">
        <v>6241</v>
      </c>
      <c r="Z1285" s="166"/>
      <c r="AA1285" s="166"/>
      <c r="AB1285" s="166"/>
      <c r="AC1285" s="166"/>
      <c r="AD1285" s="166"/>
      <c r="AE1285" s="166"/>
      <c r="AF1285" s="166"/>
      <c r="AG1285" s="166"/>
      <c r="AH1285" s="166"/>
      <c r="AI1285" s="166"/>
      <c r="AJ1285" s="166"/>
      <c r="AK1285" s="166"/>
      <c r="AL1285" s="166"/>
      <c r="AM1285" s="166"/>
      <c r="AN1285" s="166"/>
      <c r="AO1285" s="166"/>
      <c r="AP1285" s="166"/>
      <c r="AQ1285" s="166"/>
      <c r="AR1285" s="166"/>
      <c r="AS1285" s="166"/>
      <c r="AT1285" s="166"/>
      <c r="AU1285" s="166"/>
      <c r="AV1285" s="166"/>
      <c r="AW1285" s="166"/>
      <c r="AX1285" s="166"/>
      <c r="AY1285" s="166"/>
      <c r="AZ1285" s="166"/>
      <c r="BA1285" s="166"/>
      <c r="BB1285" s="166"/>
      <c r="BC1285" s="166"/>
      <c r="BD1285" s="166"/>
      <c r="BE1285" s="166"/>
      <c r="BF1285" s="166"/>
      <c r="BG1285" s="166"/>
      <c r="BH1285" s="166"/>
      <c r="BI1285" s="166"/>
      <c r="BJ1285" s="166"/>
      <c r="BK1285" s="166"/>
      <c r="BL1285" s="166"/>
      <c r="BM1285" s="166"/>
    </row>
    <row r="1286" ht="22.5" customHeight="1">
      <c r="A1286" s="51">
        <v>1285.0</v>
      </c>
      <c r="B1286" s="99" t="s">
        <v>237</v>
      </c>
      <c r="C1286" s="172" t="b">
        <v>1</v>
      </c>
      <c r="D1286" s="173"/>
      <c r="E1286" s="174" t="s">
        <v>8227</v>
      </c>
      <c r="F1286" s="175" t="s">
        <v>10267</v>
      </c>
      <c r="G1286" s="176" t="s">
        <v>294</v>
      </c>
      <c r="H1286" s="99" t="s">
        <v>14428</v>
      </c>
      <c r="I1286" s="177" t="s">
        <v>16647</v>
      </c>
      <c r="J1286" s="178"/>
      <c r="K1286" s="61" t="s">
        <v>6242</v>
      </c>
      <c r="L1286" s="61" t="s">
        <v>6243</v>
      </c>
      <c r="M1286" s="178"/>
      <c r="N1286" s="178"/>
      <c r="O1286" s="179"/>
      <c r="P1286" s="178"/>
      <c r="Q1286" s="178"/>
      <c r="R1286" s="180"/>
      <c r="S1286" s="180"/>
      <c r="T1286" s="181" t="s">
        <v>16426</v>
      </c>
      <c r="U1286" s="182" t="s">
        <v>16423</v>
      </c>
      <c r="V1286" s="180"/>
      <c r="W1286" s="61" t="s">
        <v>6244</v>
      </c>
      <c r="X1286" s="61" t="s">
        <v>6245</v>
      </c>
      <c r="Y1286" s="61" t="s">
        <v>6246</v>
      </c>
      <c r="Z1286" s="166"/>
      <c r="AA1286" s="166"/>
      <c r="AB1286" s="166"/>
      <c r="AC1286" s="166"/>
      <c r="AD1286" s="166"/>
      <c r="AE1286" s="166"/>
      <c r="AF1286" s="166"/>
      <c r="AG1286" s="166"/>
      <c r="AH1286" s="166"/>
      <c r="AI1286" s="166"/>
      <c r="AJ1286" s="166"/>
      <c r="AK1286" s="166"/>
      <c r="AL1286" s="166"/>
      <c r="AM1286" s="166"/>
      <c r="AN1286" s="166"/>
      <c r="AO1286" s="166"/>
      <c r="AP1286" s="166"/>
      <c r="AQ1286" s="166"/>
      <c r="AR1286" s="166"/>
      <c r="AS1286" s="166"/>
      <c r="AT1286" s="166"/>
      <c r="AU1286" s="166"/>
      <c r="AV1286" s="166"/>
      <c r="AW1286" s="166"/>
      <c r="AX1286" s="166"/>
      <c r="AY1286" s="166"/>
      <c r="AZ1286" s="166"/>
      <c r="BA1286" s="166"/>
      <c r="BB1286" s="166"/>
      <c r="BC1286" s="166"/>
      <c r="BD1286" s="166"/>
      <c r="BE1286" s="166"/>
      <c r="BF1286" s="166"/>
      <c r="BG1286" s="166"/>
      <c r="BH1286" s="166"/>
      <c r="BI1286" s="166"/>
      <c r="BJ1286" s="166"/>
      <c r="BK1286" s="166"/>
      <c r="BL1286" s="166"/>
      <c r="BM1286" s="166"/>
    </row>
    <row r="1287" ht="22.5" customHeight="1">
      <c r="A1287" s="51">
        <v>1286.0</v>
      </c>
      <c r="B1287" s="99" t="s">
        <v>237</v>
      </c>
      <c r="C1287" s="172" t="b">
        <v>1</v>
      </c>
      <c r="D1287" s="173"/>
      <c r="E1287" s="174" t="s">
        <v>8227</v>
      </c>
      <c r="F1287" s="175" t="s">
        <v>10267</v>
      </c>
      <c r="G1287" s="176" t="s">
        <v>489</v>
      </c>
      <c r="H1287" s="99" t="s">
        <v>14435</v>
      </c>
      <c r="I1287" s="177" t="s">
        <v>16648</v>
      </c>
      <c r="J1287" s="178"/>
      <c r="K1287" s="61" t="s">
        <v>6247</v>
      </c>
      <c r="L1287" s="61" t="s">
        <v>6248</v>
      </c>
      <c r="M1287" s="178"/>
      <c r="N1287" s="178"/>
      <c r="O1287" s="179"/>
      <c r="P1287" s="178"/>
      <c r="Q1287" s="178"/>
      <c r="R1287" s="180"/>
      <c r="S1287" s="180"/>
      <c r="T1287" s="181" t="s">
        <v>16430</v>
      </c>
      <c r="U1287" s="182" t="s">
        <v>16423</v>
      </c>
      <c r="V1287" s="180"/>
      <c r="W1287" s="61" t="s">
        <v>6249</v>
      </c>
      <c r="X1287" s="61" t="s">
        <v>6250</v>
      </c>
      <c r="Y1287" s="61" t="s">
        <v>6251</v>
      </c>
      <c r="Z1287" s="166"/>
      <c r="AA1287" s="166"/>
      <c r="AB1287" s="166"/>
      <c r="AC1287" s="166"/>
      <c r="AD1287" s="166"/>
      <c r="AE1287" s="166"/>
      <c r="AF1287" s="166"/>
      <c r="AG1287" s="166"/>
      <c r="AH1287" s="166"/>
      <c r="AI1287" s="166"/>
      <c r="AJ1287" s="166"/>
      <c r="AK1287" s="166"/>
      <c r="AL1287" s="166"/>
      <c r="AM1287" s="166"/>
      <c r="AN1287" s="166"/>
      <c r="AO1287" s="166"/>
      <c r="AP1287" s="166"/>
      <c r="AQ1287" s="166"/>
      <c r="AR1287" s="166"/>
      <c r="AS1287" s="166"/>
      <c r="AT1287" s="166"/>
      <c r="AU1287" s="166"/>
      <c r="AV1287" s="166"/>
      <c r="AW1287" s="166"/>
      <c r="AX1287" s="166"/>
      <c r="AY1287" s="166"/>
      <c r="AZ1287" s="166"/>
      <c r="BA1287" s="166"/>
      <c r="BB1287" s="166"/>
      <c r="BC1287" s="166"/>
      <c r="BD1287" s="166"/>
      <c r="BE1287" s="166"/>
      <c r="BF1287" s="166"/>
      <c r="BG1287" s="166"/>
      <c r="BH1287" s="166"/>
      <c r="BI1287" s="166"/>
      <c r="BJ1287" s="166"/>
      <c r="BK1287" s="166"/>
      <c r="BL1287" s="166"/>
      <c r="BM1287" s="166"/>
    </row>
    <row r="1288" ht="22.5" customHeight="1">
      <c r="A1288" s="51">
        <v>1287.0</v>
      </c>
      <c r="B1288" s="99" t="s">
        <v>237</v>
      </c>
      <c r="C1288" s="172" t="b">
        <v>1</v>
      </c>
      <c r="D1288" s="173"/>
      <c r="E1288" s="174" t="s">
        <v>8227</v>
      </c>
      <c r="F1288" s="175" t="s">
        <v>10267</v>
      </c>
      <c r="G1288" s="176" t="s">
        <v>1399</v>
      </c>
      <c r="H1288" s="99" t="s">
        <v>14442</v>
      </c>
      <c r="I1288" s="177" t="s">
        <v>16649</v>
      </c>
      <c r="J1288" s="178"/>
      <c r="K1288" s="61" t="s">
        <v>6254</v>
      </c>
      <c r="L1288" s="61" t="s">
        <v>6255</v>
      </c>
      <c r="M1288" s="178"/>
      <c r="N1288" s="178"/>
      <c r="O1288" s="179"/>
      <c r="P1288" s="178"/>
      <c r="Q1288" s="178"/>
      <c r="R1288" s="180"/>
      <c r="S1288" s="180"/>
      <c r="T1288" s="181" t="s">
        <v>16426</v>
      </c>
      <c r="U1288" s="182" t="s">
        <v>16423</v>
      </c>
      <c r="V1288" s="180"/>
      <c r="W1288" s="61" t="s">
        <v>6256</v>
      </c>
      <c r="X1288" s="61" t="s">
        <v>6257</v>
      </c>
      <c r="Y1288" s="61" t="s">
        <v>6258</v>
      </c>
      <c r="Z1288" s="166"/>
      <c r="AA1288" s="166"/>
      <c r="AB1288" s="166"/>
      <c r="AC1288" s="166"/>
      <c r="AD1288" s="166"/>
      <c r="AE1288" s="166"/>
      <c r="AF1288" s="166"/>
      <c r="AG1288" s="166"/>
      <c r="AH1288" s="166"/>
      <c r="AI1288" s="166"/>
      <c r="AJ1288" s="166"/>
      <c r="AK1288" s="166"/>
      <c r="AL1288" s="166"/>
      <c r="AM1288" s="166"/>
      <c r="AN1288" s="166"/>
      <c r="AO1288" s="166"/>
      <c r="AP1288" s="166"/>
      <c r="AQ1288" s="166"/>
      <c r="AR1288" s="166"/>
      <c r="AS1288" s="166"/>
      <c r="AT1288" s="166"/>
      <c r="AU1288" s="166"/>
      <c r="AV1288" s="166"/>
      <c r="AW1288" s="166"/>
      <c r="AX1288" s="166"/>
      <c r="AY1288" s="166"/>
      <c r="AZ1288" s="166"/>
      <c r="BA1288" s="166"/>
      <c r="BB1288" s="166"/>
      <c r="BC1288" s="166"/>
      <c r="BD1288" s="166"/>
      <c r="BE1288" s="166"/>
      <c r="BF1288" s="166"/>
      <c r="BG1288" s="166"/>
      <c r="BH1288" s="166"/>
      <c r="BI1288" s="166"/>
      <c r="BJ1288" s="166"/>
      <c r="BK1288" s="166"/>
      <c r="BL1288" s="166"/>
      <c r="BM1288" s="166"/>
    </row>
    <row r="1289" ht="22.5" customHeight="1">
      <c r="A1289" s="51">
        <v>1288.0</v>
      </c>
      <c r="B1289" s="99" t="s">
        <v>237</v>
      </c>
      <c r="C1289" s="172" t="b">
        <v>1</v>
      </c>
      <c r="D1289" s="173"/>
      <c r="E1289" s="174" t="s">
        <v>8227</v>
      </c>
      <c r="F1289" s="175" t="s">
        <v>10267</v>
      </c>
      <c r="G1289" s="176" t="s">
        <v>1446</v>
      </c>
      <c r="H1289" s="99" t="s">
        <v>14449</v>
      </c>
      <c r="I1289" s="177" t="s">
        <v>16650</v>
      </c>
      <c r="J1289" s="178"/>
      <c r="K1289" s="61" t="s">
        <v>6259</v>
      </c>
      <c r="L1289" s="61" t="s">
        <v>6260</v>
      </c>
      <c r="M1289" s="178"/>
      <c r="N1289" s="178"/>
      <c r="O1289" s="179"/>
      <c r="P1289" s="178"/>
      <c r="Q1289" s="178"/>
      <c r="R1289" s="180"/>
      <c r="S1289" s="180"/>
      <c r="T1289" s="181" t="s">
        <v>16437</v>
      </c>
      <c r="U1289" s="182" t="s">
        <v>16423</v>
      </c>
      <c r="V1289" s="180"/>
      <c r="W1289" s="61" t="s">
        <v>6261</v>
      </c>
      <c r="X1289" s="61" t="s">
        <v>6262</v>
      </c>
      <c r="Y1289" s="61" t="s">
        <v>6263</v>
      </c>
      <c r="Z1289" s="166"/>
      <c r="AA1289" s="166"/>
      <c r="AB1289" s="166"/>
      <c r="AC1289" s="166"/>
      <c r="AD1289" s="166"/>
      <c r="AE1289" s="166"/>
      <c r="AF1289" s="166"/>
      <c r="AG1289" s="166"/>
      <c r="AH1289" s="166"/>
      <c r="AI1289" s="166"/>
      <c r="AJ1289" s="166"/>
      <c r="AK1289" s="166"/>
      <c r="AL1289" s="166"/>
      <c r="AM1289" s="166"/>
      <c r="AN1289" s="166"/>
      <c r="AO1289" s="166"/>
      <c r="AP1289" s="166"/>
      <c r="AQ1289" s="166"/>
      <c r="AR1289" s="166"/>
      <c r="AS1289" s="166"/>
      <c r="AT1289" s="166"/>
      <c r="AU1289" s="166"/>
      <c r="AV1289" s="166"/>
      <c r="AW1289" s="166"/>
      <c r="AX1289" s="166"/>
      <c r="AY1289" s="166"/>
      <c r="AZ1289" s="166"/>
      <c r="BA1289" s="166"/>
      <c r="BB1289" s="166"/>
      <c r="BC1289" s="166"/>
      <c r="BD1289" s="166"/>
      <c r="BE1289" s="166"/>
      <c r="BF1289" s="166"/>
      <c r="BG1289" s="166"/>
      <c r="BH1289" s="166"/>
      <c r="BI1289" s="166"/>
      <c r="BJ1289" s="166"/>
      <c r="BK1289" s="166"/>
      <c r="BL1289" s="166"/>
      <c r="BM1289" s="166"/>
    </row>
    <row r="1290" ht="22.5" customHeight="1">
      <c r="A1290" s="51">
        <v>1289.0</v>
      </c>
      <c r="B1290" s="99" t="s">
        <v>237</v>
      </c>
      <c r="C1290" s="172" t="b">
        <v>1</v>
      </c>
      <c r="D1290" s="173"/>
      <c r="E1290" s="174" t="s">
        <v>8227</v>
      </c>
      <c r="F1290" s="175" t="s">
        <v>10267</v>
      </c>
      <c r="G1290" s="176" t="s">
        <v>1446</v>
      </c>
      <c r="H1290" s="99" t="s">
        <v>14456</v>
      </c>
      <c r="I1290" s="177" t="s">
        <v>16651</v>
      </c>
      <c r="J1290" s="178"/>
      <c r="K1290" s="61" t="s">
        <v>6264</v>
      </c>
      <c r="L1290" s="61" t="s">
        <v>6265</v>
      </c>
      <c r="M1290" s="178"/>
      <c r="N1290" s="178"/>
      <c r="O1290" s="179"/>
      <c r="P1290" s="178"/>
      <c r="Q1290" s="178"/>
      <c r="R1290" s="180"/>
      <c r="S1290" s="180"/>
      <c r="T1290" s="181" t="s">
        <v>16426</v>
      </c>
      <c r="U1290" s="182" t="s">
        <v>16423</v>
      </c>
      <c r="V1290" s="180"/>
      <c r="W1290" s="61" t="s">
        <v>6266</v>
      </c>
      <c r="X1290" s="61" t="s">
        <v>6267</v>
      </c>
      <c r="Y1290" s="61" t="s">
        <v>6268</v>
      </c>
      <c r="Z1290" s="166"/>
      <c r="AA1290" s="166"/>
      <c r="AB1290" s="166"/>
      <c r="AC1290" s="166"/>
      <c r="AD1290" s="166"/>
      <c r="AE1290" s="166"/>
      <c r="AF1290" s="166"/>
      <c r="AG1290" s="166"/>
      <c r="AH1290" s="166"/>
      <c r="AI1290" s="166"/>
      <c r="AJ1290" s="166"/>
      <c r="AK1290" s="166"/>
      <c r="AL1290" s="166"/>
      <c r="AM1290" s="166"/>
      <c r="AN1290" s="166"/>
      <c r="AO1290" s="166"/>
      <c r="AP1290" s="166"/>
      <c r="AQ1290" s="166"/>
      <c r="AR1290" s="166"/>
      <c r="AS1290" s="166"/>
      <c r="AT1290" s="166"/>
      <c r="AU1290" s="166"/>
      <c r="AV1290" s="166"/>
      <c r="AW1290" s="166"/>
      <c r="AX1290" s="166"/>
      <c r="AY1290" s="166"/>
      <c r="AZ1290" s="166"/>
      <c r="BA1290" s="166"/>
      <c r="BB1290" s="166"/>
      <c r="BC1290" s="166"/>
      <c r="BD1290" s="166"/>
      <c r="BE1290" s="166"/>
      <c r="BF1290" s="166"/>
      <c r="BG1290" s="166"/>
      <c r="BH1290" s="166"/>
      <c r="BI1290" s="166"/>
      <c r="BJ1290" s="166"/>
      <c r="BK1290" s="166"/>
      <c r="BL1290" s="166"/>
      <c r="BM1290" s="166"/>
    </row>
    <row r="1291" ht="22.5" customHeight="1">
      <c r="A1291" s="51">
        <v>1290.0</v>
      </c>
      <c r="B1291" s="99" t="s">
        <v>237</v>
      </c>
      <c r="C1291" s="172" t="b">
        <v>1</v>
      </c>
      <c r="D1291" s="173"/>
      <c r="E1291" s="174" t="s">
        <v>8227</v>
      </c>
      <c r="F1291" s="175" t="s">
        <v>10267</v>
      </c>
      <c r="G1291" s="176" t="s">
        <v>1446</v>
      </c>
      <c r="H1291" s="99" t="s">
        <v>14463</v>
      </c>
      <c r="I1291" s="177" t="s">
        <v>16652</v>
      </c>
      <c r="J1291" s="178"/>
      <c r="K1291" s="61" t="s">
        <v>6269</v>
      </c>
      <c r="L1291" s="61" t="s">
        <v>6270</v>
      </c>
      <c r="M1291" s="178"/>
      <c r="N1291" s="178"/>
      <c r="O1291" s="179"/>
      <c r="P1291" s="178"/>
      <c r="Q1291" s="178"/>
      <c r="R1291" s="180"/>
      <c r="S1291" s="180"/>
      <c r="T1291" s="181" t="s">
        <v>16428</v>
      </c>
      <c r="U1291" s="182" t="s">
        <v>16423</v>
      </c>
      <c r="V1291" s="180"/>
      <c r="W1291" s="61" t="s">
        <v>6271</v>
      </c>
      <c r="X1291" s="61" t="s">
        <v>6272</v>
      </c>
      <c r="Y1291" s="61" t="s">
        <v>6273</v>
      </c>
      <c r="Z1291" s="166"/>
      <c r="AA1291" s="166"/>
      <c r="AB1291" s="166"/>
      <c r="AC1291" s="166"/>
      <c r="AD1291" s="166"/>
      <c r="AE1291" s="166"/>
      <c r="AF1291" s="166"/>
      <c r="AG1291" s="166"/>
      <c r="AH1291" s="166"/>
      <c r="AI1291" s="166"/>
      <c r="AJ1291" s="166"/>
      <c r="AK1291" s="166"/>
      <c r="AL1291" s="166"/>
      <c r="AM1291" s="166"/>
      <c r="AN1291" s="166"/>
      <c r="AO1291" s="166"/>
      <c r="AP1291" s="166"/>
      <c r="AQ1291" s="166"/>
      <c r="AR1291" s="166"/>
      <c r="AS1291" s="166"/>
      <c r="AT1291" s="166"/>
      <c r="AU1291" s="166"/>
      <c r="AV1291" s="166"/>
      <c r="AW1291" s="166"/>
      <c r="AX1291" s="166"/>
      <c r="AY1291" s="166"/>
      <c r="AZ1291" s="166"/>
      <c r="BA1291" s="166"/>
      <c r="BB1291" s="166"/>
      <c r="BC1291" s="166"/>
      <c r="BD1291" s="166"/>
      <c r="BE1291" s="166"/>
      <c r="BF1291" s="166"/>
      <c r="BG1291" s="166"/>
      <c r="BH1291" s="166"/>
      <c r="BI1291" s="166"/>
      <c r="BJ1291" s="166"/>
      <c r="BK1291" s="166"/>
      <c r="BL1291" s="166"/>
      <c r="BM1291" s="166"/>
    </row>
    <row r="1292" ht="22.5" customHeight="1">
      <c r="A1292" s="51">
        <v>1291.0</v>
      </c>
      <c r="B1292" s="99" t="s">
        <v>237</v>
      </c>
      <c r="C1292" s="172" t="b">
        <v>1</v>
      </c>
      <c r="D1292" s="173"/>
      <c r="E1292" s="174" t="s">
        <v>8227</v>
      </c>
      <c r="F1292" s="175" t="s">
        <v>10267</v>
      </c>
      <c r="G1292" s="176" t="s">
        <v>1446</v>
      </c>
      <c r="H1292" s="99" t="s">
        <v>14470</v>
      </c>
      <c r="I1292" s="177" t="s">
        <v>16653</v>
      </c>
      <c r="J1292" s="178"/>
      <c r="K1292" s="61" t="s">
        <v>6274</v>
      </c>
      <c r="L1292" s="61" t="s">
        <v>6275</v>
      </c>
      <c r="M1292" s="178"/>
      <c r="N1292" s="178"/>
      <c r="O1292" s="179"/>
      <c r="P1292" s="178"/>
      <c r="Q1292" s="178"/>
      <c r="R1292" s="180"/>
      <c r="S1292" s="180"/>
      <c r="T1292" s="181" t="s">
        <v>16428</v>
      </c>
      <c r="U1292" s="182" t="s">
        <v>16423</v>
      </c>
      <c r="V1292" s="180"/>
      <c r="W1292" s="61" t="s">
        <v>6276</v>
      </c>
      <c r="X1292" s="61" t="s">
        <v>6277</v>
      </c>
      <c r="Y1292" s="61" t="s">
        <v>6278</v>
      </c>
      <c r="Z1292" s="166"/>
      <c r="AA1292" s="166"/>
      <c r="AB1292" s="166"/>
      <c r="AC1292" s="166"/>
      <c r="AD1292" s="166"/>
      <c r="AE1292" s="166"/>
      <c r="AF1292" s="166"/>
      <c r="AG1292" s="166"/>
      <c r="AH1292" s="166"/>
      <c r="AI1292" s="166"/>
      <c r="AJ1292" s="166"/>
      <c r="AK1292" s="166"/>
      <c r="AL1292" s="166"/>
      <c r="AM1292" s="166"/>
      <c r="AN1292" s="166"/>
      <c r="AO1292" s="166"/>
      <c r="AP1292" s="166"/>
      <c r="AQ1292" s="166"/>
      <c r="AR1292" s="166"/>
      <c r="AS1292" s="166"/>
      <c r="AT1292" s="166"/>
      <c r="AU1292" s="166"/>
      <c r="AV1292" s="166"/>
      <c r="AW1292" s="166"/>
      <c r="AX1292" s="166"/>
      <c r="AY1292" s="166"/>
      <c r="AZ1292" s="166"/>
      <c r="BA1292" s="166"/>
      <c r="BB1292" s="166"/>
      <c r="BC1292" s="166"/>
      <c r="BD1292" s="166"/>
      <c r="BE1292" s="166"/>
      <c r="BF1292" s="166"/>
      <c r="BG1292" s="166"/>
      <c r="BH1292" s="166"/>
      <c r="BI1292" s="166"/>
      <c r="BJ1292" s="166"/>
      <c r="BK1292" s="166"/>
      <c r="BL1292" s="166"/>
      <c r="BM1292" s="166"/>
    </row>
    <row r="1293" ht="22.5" customHeight="1">
      <c r="A1293" s="51">
        <v>1292.0</v>
      </c>
      <c r="B1293" s="99" t="s">
        <v>237</v>
      </c>
      <c r="C1293" s="172" t="b">
        <v>1</v>
      </c>
      <c r="D1293" s="173"/>
      <c r="E1293" s="174" t="s">
        <v>8227</v>
      </c>
      <c r="F1293" s="175" t="s">
        <v>10267</v>
      </c>
      <c r="G1293" s="176" t="s">
        <v>1446</v>
      </c>
      <c r="H1293" s="99" t="s">
        <v>14477</v>
      </c>
      <c r="I1293" s="177" t="s">
        <v>16654</v>
      </c>
      <c r="J1293" s="178"/>
      <c r="K1293" s="61" t="s">
        <v>6279</v>
      </c>
      <c r="L1293" s="61" t="s">
        <v>6280</v>
      </c>
      <c r="M1293" s="178"/>
      <c r="N1293" s="178"/>
      <c r="O1293" s="179"/>
      <c r="P1293" s="178"/>
      <c r="Q1293" s="178"/>
      <c r="R1293" s="180"/>
      <c r="S1293" s="180"/>
      <c r="T1293" s="181" t="s">
        <v>16422</v>
      </c>
      <c r="U1293" s="182" t="s">
        <v>16423</v>
      </c>
      <c r="V1293" s="180"/>
      <c r="W1293" s="61" t="s">
        <v>6281</v>
      </c>
      <c r="X1293" s="61" t="s">
        <v>6282</v>
      </c>
      <c r="Y1293" s="61" t="s">
        <v>6283</v>
      </c>
      <c r="Z1293" s="166"/>
      <c r="AA1293" s="166"/>
      <c r="AB1293" s="166"/>
      <c r="AC1293" s="166"/>
      <c r="AD1293" s="166"/>
      <c r="AE1293" s="166"/>
      <c r="AF1293" s="166"/>
      <c r="AG1293" s="166"/>
      <c r="AH1293" s="166"/>
      <c r="AI1293" s="166"/>
      <c r="AJ1293" s="166"/>
      <c r="AK1293" s="166"/>
      <c r="AL1293" s="166"/>
      <c r="AM1293" s="166"/>
      <c r="AN1293" s="166"/>
      <c r="AO1293" s="166"/>
      <c r="AP1293" s="166"/>
      <c r="AQ1293" s="166"/>
      <c r="AR1293" s="166"/>
      <c r="AS1293" s="166"/>
      <c r="AT1293" s="166"/>
      <c r="AU1293" s="166"/>
      <c r="AV1293" s="166"/>
      <c r="AW1293" s="166"/>
      <c r="AX1293" s="166"/>
      <c r="AY1293" s="166"/>
      <c r="AZ1293" s="166"/>
      <c r="BA1293" s="166"/>
      <c r="BB1293" s="166"/>
      <c r="BC1293" s="166"/>
      <c r="BD1293" s="166"/>
      <c r="BE1293" s="166"/>
      <c r="BF1293" s="166"/>
      <c r="BG1293" s="166"/>
      <c r="BH1293" s="166"/>
      <c r="BI1293" s="166"/>
      <c r="BJ1293" s="166"/>
      <c r="BK1293" s="166"/>
      <c r="BL1293" s="166"/>
      <c r="BM1293" s="166"/>
    </row>
    <row r="1294" ht="22.5" customHeight="1">
      <c r="A1294" s="51">
        <v>1293.0</v>
      </c>
      <c r="B1294" s="99" t="s">
        <v>237</v>
      </c>
      <c r="C1294" s="172" t="b">
        <v>1</v>
      </c>
      <c r="D1294" s="173"/>
      <c r="E1294" s="174" t="s">
        <v>10364</v>
      </c>
      <c r="F1294" s="175" t="s">
        <v>10365</v>
      </c>
      <c r="G1294" s="176" t="s">
        <v>1866</v>
      </c>
      <c r="H1294" s="99" t="s">
        <v>14484</v>
      </c>
      <c r="I1294" s="177" t="s">
        <v>16655</v>
      </c>
      <c r="J1294" s="178"/>
      <c r="K1294" s="61" t="s">
        <v>6284</v>
      </c>
      <c r="L1294" s="61" t="s">
        <v>6285</v>
      </c>
      <c r="M1294" s="178"/>
      <c r="N1294" s="178"/>
      <c r="O1294" s="179"/>
      <c r="P1294" s="178"/>
      <c r="Q1294" s="178"/>
      <c r="R1294" s="180"/>
      <c r="S1294" s="180"/>
      <c r="T1294" s="181" t="s">
        <v>16428</v>
      </c>
      <c r="U1294" s="182" t="s">
        <v>16423</v>
      </c>
      <c r="V1294" s="180"/>
      <c r="W1294" s="61" t="s">
        <v>6286</v>
      </c>
      <c r="X1294" s="61" t="s">
        <v>6287</v>
      </c>
      <c r="Y1294" s="61" t="s">
        <v>6288</v>
      </c>
      <c r="Z1294" s="166"/>
      <c r="AA1294" s="166"/>
      <c r="AB1294" s="166"/>
      <c r="AC1294" s="166"/>
      <c r="AD1294" s="166"/>
      <c r="AE1294" s="166"/>
      <c r="AF1294" s="166"/>
      <c r="AG1294" s="166"/>
      <c r="AH1294" s="166"/>
      <c r="AI1294" s="166"/>
      <c r="AJ1294" s="166"/>
      <c r="AK1294" s="166"/>
      <c r="AL1294" s="166"/>
      <c r="AM1294" s="166"/>
      <c r="AN1294" s="166"/>
      <c r="AO1294" s="166"/>
      <c r="AP1294" s="166"/>
      <c r="AQ1294" s="166"/>
      <c r="AR1294" s="166"/>
      <c r="AS1294" s="166"/>
      <c r="AT1294" s="166"/>
      <c r="AU1294" s="166"/>
      <c r="AV1294" s="166"/>
      <c r="AW1294" s="166"/>
      <c r="AX1294" s="166"/>
      <c r="AY1294" s="166"/>
      <c r="AZ1294" s="166"/>
      <c r="BA1294" s="166"/>
      <c r="BB1294" s="166"/>
      <c r="BC1294" s="166"/>
      <c r="BD1294" s="166"/>
      <c r="BE1294" s="166"/>
      <c r="BF1294" s="166"/>
      <c r="BG1294" s="166"/>
      <c r="BH1294" s="166"/>
      <c r="BI1294" s="166"/>
      <c r="BJ1294" s="166"/>
      <c r="BK1294" s="166"/>
      <c r="BL1294" s="166"/>
      <c r="BM1294" s="166"/>
    </row>
    <row r="1295" ht="22.5" customHeight="1">
      <c r="A1295" s="51">
        <v>1294.0</v>
      </c>
      <c r="B1295" s="99" t="s">
        <v>237</v>
      </c>
      <c r="C1295" s="172" t="b">
        <v>1</v>
      </c>
      <c r="D1295" s="173"/>
      <c r="E1295" s="174" t="s">
        <v>10364</v>
      </c>
      <c r="F1295" s="175" t="s">
        <v>10365</v>
      </c>
      <c r="G1295" s="176" t="s">
        <v>1866</v>
      </c>
      <c r="H1295" s="99" t="s">
        <v>14491</v>
      </c>
      <c r="I1295" s="177" t="s">
        <v>16656</v>
      </c>
      <c r="J1295" s="178"/>
      <c r="K1295" s="61" t="s">
        <v>6289</v>
      </c>
      <c r="L1295" s="61" t="s">
        <v>6290</v>
      </c>
      <c r="M1295" s="178"/>
      <c r="N1295" s="178"/>
      <c r="O1295" s="179"/>
      <c r="P1295" s="178"/>
      <c r="Q1295" s="178"/>
      <c r="R1295" s="180"/>
      <c r="S1295" s="180"/>
      <c r="T1295" s="181" t="s">
        <v>16428</v>
      </c>
      <c r="U1295" s="182" t="s">
        <v>16423</v>
      </c>
      <c r="V1295" s="180"/>
      <c r="W1295" s="61" t="s">
        <v>6291</v>
      </c>
      <c r="X1295" s="61" t="s">
        <v>6292</v>
      </c>
      <c r="Y1295" s="61" t="s">
        <v>6293</v>
      </c>
      <c r="Z1295" s="166"/>
      <c r="AA1295" s="166"/>
      <c r="AB1295" s="166"/>
      <c r="AC1295" s="166"/>
      <c r="AD1295" s="166"/>
      <c r="AE1295" s="166"/>
      <c r="AF1295" s="166"/>
      <c r="AG1295" s="166"/>
      <c r="AH1295" s="166"/>
      <c r="AI1295" s="166"/>
      <c r="AJ1295" s="166"/>
      <c r="AK1295" s="166"/>
      <c r="AL1295" s="166"/>
      <c r="AM1295" s="166"/>
      <c r="AN1295" s="166"/>
      <c r="AO1295" s="166"/>
      <c r="AP1295" s="166"/>
      <c r="AQ1295" s="166"/>
      <c r="AR1295" s="166"/>
      <c r="AS1295" s="166"/>
      <c r="AT1295" s="166"/>
      <c r="AU1295" s="166"/>
      <c r="AV1295" s="166"/>
      <c r="AW1295" s="166"/>
      <c r="AX1295" s="166"/>
      <c r="AY1295" s="166"/>
      <c r="AZ1295" s="166"/>
      <c r="BA1295" s="166"/>
      <c r="BB1295" s="166"/>
      <c r="BC1295" s="166"/>
      <c r="BD1295" s="166"/>
      <c r="BE1295" s="166"/>
      <c r="BF1295" s="166"/>
      <c r="BG1295" s="166"/>
      <c r="BH1295" s="166"/>
      <c r="BI1295" s="166"/>
      <c r="BJ1295" s="166"/>
      <c r="BK1295" s="166"/>
      <c r="BL1295" s="166"/>
      <c r="BM1295" s="166"/>
    </row>
    <row r="1296" ht="22.5" customHeight="1">
      <c r="A1296" s="51">
        <v>1295.0</v>
      </c>
      <c r="B1296" s="99" t="s">
        <v>237</v>
      </c>
      <c r="C1296" s="172" t="b">
        <v>1</v>
      </c>
      <c r="D1296" s="173"/>
      <c r="E1296" s="174" t="s">
        <v>10364</v>
      </c>
      <c r="F1296" s="175" t="s">
        <v>10365</v>
      </c>
      <c r="G1296" s="176" t="s">
        <v>1866</v>
      </c>
      <c r="H1296" s="99" t="s">
        <v>14498</v>
      </c>
      <c r="I1296" s="177" t="s">
        <v>16657</v>
      </c>
      <c r="J1296" s="178"/>
      <c r="K1296" s="61" t="s">
        <v>6294</v>
      </c>
      <c r="L1296" s="61" t="s">
        <v>6295</v>
      </c>
      <c r="M1296" s="178"/>
      <c r="N1296" s="178"/>
      <c r="O1296" s="179"/>
      <c r="P1296" s="178"/>
      <c r="Q1296" s="178"/>
      <c r="R1296" s="180"/>
      <c r="S1296" s="180"/>
      <c r="T1296" s="181" t="s">
        <v>16422</v>
      </c>
      <c r="U1296" s="182" t="s">
        <v>16423</v>
      </c>
      <c r="V1296" s="180"/>
      <c r="W1296" s="61" t="s">
        <v>6296</v>
      </c>
      <c r="X1296" s="61" t="s">
        <v>6297</v>
      </c>
      <c r="Y1296" s="153"/>
      <c r="Z1296" s="166"/>
      <c r="AA1296" s="166"/>
      <c r="AB1296" s="166"/>
      <c r="AC1296" s="166"/>
      <c r="AD1296" s="166"/>
      <c r="AE1296" s="166"/>
      <c r="AF1296" s="166"/>
      <c r="AG1296" s="166"/>
      <c r="AH1296" s="166"/>
      <c r="AI1296" s="166"/>
      <c r="AJ1296" s="166"/>
      <c r="AK1296" s="166"/>
      <c r="AL1296" s="166"/>
      <c r="AM1296" s="166"/>
      <c r="AN1296" s="166"/>
      <c r="AO1296" s="166"/>
      <c r="AP1296" s="166"/>
      <c r="AQ1296" s="166"/>
      <c r="AR1296" s="166"/>
      <c r="AS1296" s="166"/>
      <c r="AT1296" s="166"/>
      <c r="AU1296" s="166"/>
      <c r="AV1296" s="166"/>
      <c r="AW1296" s="166"/>
      <c r="AX1296" s="166"/>
      <c r="AY1296" s="166"/>
      <c r="AZ1296" s="166"/>
      <c r="BA1296" s="166"/>
      <c r="BB1296" s="166"/>
      <c r="BC1296" s="166"/>
      <c r="BD1296" s="166"/>
      <c r="BE1296" s="166"/>
      <c r="BF1296" s="166"/>
      <c r="BG1296" s="166"/>
      <c r="BH1296" s="166"/>
      <c r="BI1296" s="166"/>
      <c r="BJ1296" s="166"/>
      <c r="BK1296" s="166"/>
      <c r="BL1296" s="166"/>
      <c r="BM1296" s="166"/>
    </row>
    <row r="1297" ht="22.5" customHeight="1">
      <c r="A1297" s="51">
        <v>1296.0</v>
      </c>
      <c r="B1297" s="99" t="s">
        <v>237</v>
      </c>
      <c r="C1297" s="172" t="b">
        <v>1</v>
      </c>
      <c r="D1297" s="173"/>
      <c r="E1297" s="174" t="s">
        <v>10364</v>
      </c>
      <c r="F1297" s="175" t="s">
        <v>10365</v>
      </c>
      <c r="G1297" s="176" t="s">
        <v>1866</v>
      </c>
      <c r="H1297" s="99" t="s">
        <v>14504</v>
      </c>
      <c r="I1297" s="177" t="s">
        <v>16658</v>
      </c>
      <c r="J1297" s="178"/>
      <c r="K1297" s="61" t="s">
        <v>6298</v>
      </c>
      <c r="L1297" s="61" t="s">
        <v>6299</v>
      </c>
      <c r="M1297" s="178"/>
      <c r="N1297" s="178"/>
      <c r="O1297" s="179"/>
      <c r="P1297" s="178"/>
      <c r="Q1297" s="178"/>
      <c r="R1297" s="180"/>
      <c r="S1297" s="180"/>
      <c r="T1297" s="181" t="s">
        <v>16422</v>
      </c>
      <c r="U1297" s="182" t="s">
        <v>16423</v>
      </c>
      <c r="V1297" s="180"/>
      <c r="W1297" s="61" t="s">
        <v>6300</v>
      </c>
      <c r="X1297" s="61" t="s">
        <v>6301</v>
      </c>
      <c r="Y1297" s="61" t="s">
        <v>6302</v>
      </c>
      <c r="Z1297" s="166"/>
      <c r="AA1297" s="166"/>
      <c r="AB1297" s="166"/>
      <c r="AC1297" s="166"/>
      <c r="AD1297" s="166"/>
      <c r="AE1297" s="166"/>
      <c r="AF1297" s="166"/>
      <c r="AG1297" s="166"/>
      <c r="AH1297" s="166"/>
      <c r="AI1297" s="166"/>
      <c r="AJ1297" s="166"/>
      <c r="AK1297" s="166"/>
      <c r="AL1297" s="166"/>
      <c r="AM1297" s="166"/>
      <c r="AN1297" s="166"/>
      <c r="AO1297" s="166"/>
      <c r="AP1297" s="166"/>
      <c r="AQ1297" s="166"/>
      <c r="AR1297" s="166"/>
      <c r="AS1297" s="166"/>
      <c r="AT1297" s="166"/>
      <c r="AU1297" s="166"/>
      <c r="AV1297" s="166"/>
      <c r="AW1297" s="166"/>
      <c r="AX1297" s="166"/>
      <c r="AY1297" s="166"/>
      <c r="AZ1297" s="166"/>
      <c r="BA1297" s="166"/>
      <c r="BB1297" s="166"/>
      <c r="BC1297" s="166"/>
      <c r="BD1297" s="166"/>
      <c r="BE1297" s="166"/>
      <c r="BF1297" s="166"/>
      <c r="BG1297" s="166"/>
      <c r="BH1297" s="166"/>
      <c r="BI1297" s="166"/>
      <c r="BJ1297" s="166"/>
      <c r="BK1297" s="166"/>
      <c r="BL1297" s="166"/>
      <c r="BM1297" s="166"/>
    </row>
    <row r="1298" ht="22.5" customHeight="1">
      <c r="A1298" s="51">
        <v>1297.0</v>
      </c>
      <c r="B1298" s="99" t="s">
        <v>237</v>
      </c>
      <c r="C1298" s="172" t="b">
        <v>1</v>
      </c>
      <c r="D1298" s="173"/>
      <c r="E1298" s="174" t="s">
        <v>10364</v>
      </c>
      <c r="F1298" s="175" t="s">
        <v>10365</v>
      </c>
      <c r="G1298" s="176" t="s">
        <v>1866</v>
      </c>
      <c r="H1298" s="99" t="s">
        <v>14511</v>
      </c>
      <c r="I1298" s="177" t="s">
        <v>16659</v>
      </c>
      <c r="J1298" s="178"/>
      <c r="K1298" s="61" t="s">
        <v>6303</v>
      </c>
      <c r="L1298" s="61" t="s">
        <v>6304</v>
      </c>
      <c r="M1298" s="178"/>
      <c r="N1298" s="178"/>
      <c r="O1298" s="179"/>
      <c r="P1298" s="178"/>
      <c r="Q1298" s="178"/>
      <c r="R1298" s="180"/>
      <c r="S1298" s="180"/>
      <c r="T1298" s="181" t="s">
        <v>16422</v>
      </c>
      <c r="U1298" s="182" t="s">
        <v>16423</v>
      </c>
      <c r="V1298" s="180"/>
      <c r="W1298" s="61" t="s">
        <v>6305</v>
      </c>
      <c r="X1298" s="61" t="s">
        <v>6306</v>
      </c>
      <c r="Y1298" s="61" t="s">
        <v>6307</v>
      </c>
      <c r="Z1298" s="166"/>
      <c r="AA1298" s="166"/>
      <c r="AB1298" s="166"/>
      <c r="AC1298" s="166"/>
      <c r="AD1298" s="166"/>
      <c r="AE1298" s="166"/>
      <c r="AF1298" s="166"/>
      <c r="AG1298" s="166"/>
      <c r="AH1298" s="166"/>
      <c r="AI1298" s="166"/>
      <c r="AJ1298" s="166"/>
      <c r="AK1298" s="166"/>
      <c r="AL1298" s="166"/>
      <c r="AM1298" s="166"/>
      <c r="AN1298" s="166"/>
      <c r="AO1298" s="166"/>
      <c r="AP1298" s="166"/>
      <c r="AQ1298" s="166"/>
      <c r="AR1298" s="166"/>
      <c r="AS1298" s="166"/>
      <c r="AT1298" s="166"/>
      <c r="AU1298" s="166"/>
      <c r="AV1298" s="166"/>
      <c r="AW1298" s="166"/>
      <c r="AX1298" s="166"/>
      <c r="AY1298" s="166"/>
      <c r="AZ1298" s="166"/>
      <c r="BA1298" s="166"/>
      <c r="BB1298" s="166"/>
      <c r="BC1298" s="166"/>
      <c r="BD1298" s="166"/>
      <c r="BE1298" s="166"/>
      <c r="BF1298" s="166"/>
      <c r="BG1298" s="166"/>
      <c r="BH1298" s="166"/>
      <c r="BI1298" s="166"/>
      <c r="BJ1298" s="166"/>
      <c r="BK1298" s="166"/>
      <c r="BL1298" s="166"/>
      <c r="BM1298" s="166"/>
    </row>
    <row r="1299" ht="22.5" customHeight="1">
      <c r="A1299" s="51">
        <v>1298.0</v>
      </c>
      <c r="B1299" s="99" t="s">
        <v>237</v>
      </c>
      <c r="C1299" s="172" t="b">
        <v>1</v>
      </c>
      <c r="D1299" s="173"/>
      <c r="E1299" s="174" t="s">
        <v>10364</v>
      </c>
      <c r="F1299" s="175" t="s">
        <v>10365</v>
      </c>
      <c r="G1299" s="176" t="s">
        <v>1866</v>
      </c>
      <c r="H1299" s="99" t="s">
        <v>14518</v>
      </c>
      <c r="I1299" s="177" t="s">
        <v>16660</v>
      </c>
      <c r="J1299" s="178"/>
      <c r="K1299" s="61" t="s">
        <v>6309</v>
      </c>
      <c r="L1299" s="61" t="s">
        <v>6310</v>
      </c>
      <c r="M1299" s="178"/>
      <c r="N1299" s="178"/>
      <c r="O1299" s="179"/>
      <c r="P1299" s="178"/>
      <c r="Q1299" s="178"/>
      <c r="R1299" s="180"/>
      <c r="S1299" s="180"/>
      <c r="T1299" s="181" t="s">
        <v>16422</v>
      </c>
      <c r="U1299" s="182" t="s">
        <v>16423</v>
      </c>
      <c r="V1299" s="180"/>
      <c r="W1299" s="61" t="s">
        <v>6312</v>
      </c>
      <c r="X1299" s="61" t="s">
        <v>6313</v>
      </c>
      <c r="Y1299" s="61" t="s">
        <v>6314</v>
      </c>
      <c r="Z1299" s="166"/>
      <c r="AA1299" s="166"/>
      <c r="AB1299" s="166"/>
      <c r="AC1299" s="166"/>
      <c r="AD1299" s="166"/>
      <c r="AE1299" s="166"/>
      <c r="AF1299" s="166"/>
      <c r="AG1299" s="166"/>
      <c r="AH1299" s="166"/>
      <c r="AI1299" s="166"/>
      <c r="AJ1299" s="166"/>
      <c r="AK1299" s="166"/>
      <c r="AL1299" s="166"/>
      <c r="AM1299" s="166"/>
      <c r="AN1299" s="166"/>
      <c r="AO1299" s="166"/>
      <c r="AP1299" s="166"/>
      <c r="AQ1299" s="166"/>
      <c r="AR1299" s="166"/>
      <c r="AS1299" s="166"/>
      <c r="AT1299" s="166"/>
      <c r="AU1299" s="166"/>
      <c r="AV1299" s="166"/>
      <c r="AW1299" s="166"/>
      <c r="AX1299" s="166"/>
      <c r="AY1299" s="166"/>
      <c r="AZ1299" s="166"/>
      <c r="BA1299" s="166"/>
      <c r="BB1299" s="166"/>
      <c r="BC1299" s="166"/>
      <c r="BD1299" s="166"/>
      <c r="BE1299" s="166"/>
      <c r="BF1299" s="166"/>
      <c r="BG1299" s="166"/>
      <c r="BH1299" s="166"/>
      <c r="BI1299" s="166"/>
      <c r="BJ1299" s="166"/>
      <c r="BK1299" s="166"/>
      <c r="BL1299" s="166"/>
      <c r="BM1299" s="166"/>
    </row>
    <row r="1300" ht="22.5" customHeight="1">
      <c r="A1300" s="51">
        <v>1299.0</v>
      </c>
      <c r="B1300" s="99" t="s">
        <v>237</v>
      </c>
      <c r="C1300" s="172" t="b">
        <v>1</v>
      </c>
      <c r="D1300" s="173"/>
      <c r="E1300" s="174" t="s">
        <v>10364</v>
      </c>
      <c r="F1300" s="175" t="s">
        <v>10365</v>
      </c>
      <c r="G1300" s="176" t="s">
        <v>1866</v>
      </c>
      <c r="H1300" s="99" t="s">
        <v>14525</v>
      </c>
      <c r="I1300" s="177" t="s">
        <v>16661</v>
      </c>
      <c r="J1300" s="178"/>
      <c r="K1300" s="61" t="s">
        <v>6315</v>
      </c>
      <c r="L1300" s="61" t="s">
        <v>6316</v>
      </c>
      <c r="M1300" s="178"/>
      <c r="N1300" s="178"/>
      <c r="O1300" s="179"/>
      <c r="P1300" s="178"/>
      <c r="Q1300" s="178"/>
      <c r="R1300" s="180"/>
      <c r="S1300" s="180"/>
      <c r="T1300" s="181" t="s">
        <v>16422</v>
      </c>
      <c r="U1300" s="182" t="s">
        <v>16423</v>
      </c>
      <c r="V1300" s="180"/>
      <c r="W1300" s="61" t="s">
        <v>6317</v>
      </c>
      <c r="X1300" s="61" t="s">
        <v>6318</v>
      </c>
      <c r="Y1300" s="153"/>
      <c r="Z1300" s="166"/>
      <c r="AA1300" s="166"/>
      <c r="AB1300" s="166"/>
      <c r="AC1300" s="166"/>
      <c r="AD1300" s="166"/>
      <c r="AE1300" s="166"/>
      <c r="AF1300" s="166"/>
      <c r="AG1300" s="166"/>
      <c r="AH1300" s="166"/>
      <c r="AI1300" s="166"/>
      <c r="AJ1300" s="166"/>
      <c r="AK1300" s="166"/>
      <c r="AL1300" s="166"/>
      <c r="AM1300" s="166"/>
      <c r="AN1300" s="166"/>
      <c r="AO1300" s="166"/>
      <c r="AP1300" s="166"/>
      <c r="AQ1300" s="166"/>
      <c r="AR1300" s="166"/>
      <c r="AS1300" s="166"/>
      <c r="AT1300" s="166"/>
      <c r="AU1300" s="166"/>
      <c r="AV1300" s="166"/>
      <c r="AW1300" s="166"/>
      <c r="AX1300" s="166"/>
      <c r="AY1300" s="166"/>
      <c r="AZ1300" s="166"/>
      <c r="BA1300" s="166"/>
      <c r="BB1300" s="166"/>
      <c r="BC1300" s="166"/>
      <c r="BD1300" s="166"/>
      <c r="BE1300" s="166"/>
      <c r="BF1300" s="166"/>
      <c r="BG1300" s="166"/>
      <c r="BH1300" s="166"/>
      <c r="BI1300" s="166"/>
      <c r="BJ1300" s="166"/>
      <c r="BK1300" s="166"/>
      <c r="BL1300" s="166"/>
      <c r="BM1300" s="166"/>
    </row>
    <row r="1301" ht="22.5" customHeight="1">
      <c r="A1301" s="51">
        <v>1300.0</v>
      </c>
      <c r="B1301" s="99" t="s">
        <v>237</v>
      </c>
      <c r="C1301" s="172" t="b">
        <v>1</v>
      </c>
      <c r="D1301" s="173"/>
      <c r="E1301" s="174" t="s">
        <v>10364</v>
      </c>
      <c r="F1301" s="175" t="s">
        <v>10365</v>
      </c>
      <c r="G1301" s="77" t="s">
        <v>2747</v>
      </c>
      <c r="H1301" s="99" t="s">
        <v>14531</v>
      </c>
      <c r="I1301" s="177" t="s">
        <v>16662</v>
      </c>
      <c r="J1301" s="178"/>
      <c r="K1301" s="61" t="s">
        <v>6319</v>
      </c>
      <c r="L1301" s="61" t="s">
        <v>6320</v>
      </c>
      <c r="M1301" s="178"/>
      <c r="N1301" s="178"/>
      <c r="O1301" s="179"/>
      <c r="P1301" s="178"/>
      <c r="Q1301" s="178"/>
      <c r="R1301" s="180"/>
      <c r="S1301" s="180"/>
      <c r="T1301" s="181" t="s">
        <v>16422</v>
      </c>
      <c r="U1301" s="182" t="s">
        <v>16423</v>
      </c>
      <c r="V1301" s="180"/>
      <c r="W1301" s="61" t="s">
        <v>6321</v>
      </c>
      <c r="X1301" s="61" t="s">
        <v>6322</v>
      </c>
      <c r="Y1301" s="61" t="s">
        <v>6323</v>
      </c>
      <c r="Z1301" s="166"/>
      <c r="AA1301" s="166"/>
      <c r="AB1301" s="166"/>
      <c r="AC1301" s="166"/>
      <c r="AD1301" s="166"/>
      <c r="AE1301" s="166"/>
      <c r="AF1301" s="166"/>
      <c r="AG1301" s="166"/>
      <c r="AH1301" s="166"/>
      <c r="AI1301" s="166"/>
      <c r="AJ1301" s="166"/>
      <c r="AK1301" s="166"/>
      <c r="AL1301" s="166"/>
      <c r="AM1301" s="166"/>
      <c r="AN1301" s="166"/>
      <c r="AO1301" s="166"/>
      <c r="AP1301" s="166"/>
      <c r="AQ1301" s="166"/>
      <c r="AR1301" s="166"/>
      <c r="AS1301" s="166"/>
      <c r="AT1301" s="166"/>
      <c r="AU1301" s="166"/>
      <c r="AV1301" s="166"/>
      <c r="AW1301" s="166"/>
      <c r="AX1301" s="166"/>
      <c r="AY1301" s="166"/>
      <c r="AZ1301" s="166"/>
      <c r="BA1301" s="166"/>
      <c r="BB1301" s="166"/>
      <c r="BC1301" s="166"/>
      <c r="BD1301" s="166"/>
      <c r="BE1301" s="166"/>
      <c r="BF1301" s="166"/>
      <c r="BG1301" s="166"/>
      <c r="BH1301" s="166"/>
      <c r="BI1301" s="166"/>
      <c r="BJ1301" s="166"/>
      <c r="BK1301" s="166"/>
      <c r="BL1301" s="166"/>
      <c r="BM1301" s="166"/>
    </row>
    <row r="1302" ht="22.5" customHeight="1">
      <c r="A1302" s="51">
        <v>1301.0</v>
      </c>
      <c r="B1302" s="99" t="s">
        <v>237</v>
      </c>
      <c r="C1302" s="172" t="b">
        <v>1</v>
      </c>
      <c r="D1302" s="173"/>
      <c r="E1302" s="174" t="s">
        <v>10364</v>
      </c>
      <c r="F1302" s="175" t="s">
        <v>10365</v>
      </c>
      <c r="G1302" s="176" t="s">
        <v>2747</v>
      </c>
      <c r="H1302" s="99" t="s">
        <v>14538</v>
      </c>
      <c r="I1302" s="177" t="s">
        <v>16663</v>
      </c>
      <c r="J1302" s="178"/>
      <c r="K1302" s="61" t="s">
        <v>6324</v>
      </c>
      <c r="L1302" s="61" t="s">
        <v>6325</v>
      </c>
      <c r="M1302" s="178"/>
      <c r="N1302" s="178"/>
      <c r="O1302" s="179"/>
      <c r="P1302" s="178"/>
      <c r="Q1302" s="178"/>
      <c r="R1302" s="180"/>
      <c r="S1302" s="180"/>
      <c r="T1302" s="181" t="s">
        <v>16422</v>
      </c>
      <c r="U1302" s="182" t="s">
        <v>16423</v>
      </c>
      <c r="V1302" s="180"/>
      <c r="W1302" s="61" t="s">
        <v>6326</v>
      </c>
      <c r="X1302" s="61" t="s">
        <v>6327</v>
      </c>
      <c r="Y1302" s="145"/>
      <c r="Z1302" s="166"/>
      <c r="AA1302" s="166"/>
      <c r="AB1302" s="166"/>
      <c r="AC1302" s="166"/>
      <c r="AD1302" s="166"/>
      <c r="AE1302" s="166"/>
      <c r="AF1302" s="166"/>
      <c r="AG1302" s="166"/>
      <c r="AH1302" s="166"/>
      <c r="AI1302" s="166"/>
      <c r="AJ1302" s="166"/>
      <c r="AK1302" s="166"/>
      <c r="AL1302" s="166"/>
      <c r="AM1302" s="166"/>
      <c r="AN1302" s="166"/>
      <c r="AO1302" s="166"/>
      <c r="AP1302" s="166"/>
      <c r="AQ1302" s="166"/>
      <c r="AR1302" s="166"/>
      <c r="AS1302" s="166"/>
      <c r="AT1302" s="166"/>
      <c r="AU1302" s="166"/>
      <c r="AV1302" s="166"/>
      <c r="AW1302" s="166"/>
      <c r="AX1302" s="166"/>
      <c r="AY1302" s="166"/>
      <c r="AZ1302" s="166"/>
      <c r="BA1302" s="166"/>
      <c r="BB1302" s="166"/>
      <c r="BC1302" s="166"/>
      <c r="BD1302" s="166"/>
      <c r="BE1302" s="166"/>
      <c r="BF1302" s="166"/>
      <c r="BG1302" s="166"/>
      <c r="BH1302" s="166"/>
      <c r="BI1302" s="166"/>
      <c r="BJ1302" s="166"/>
      <c r="BK1302" s="166"/>
      <c r="BL1302" s="166"/>
      <c r="BM1302" s="166"/>
    </row>
    <row r="1303" ht="22.5" customHeight="1">
      <c r="A1303" s="51">
        <v>1302.0</v>
      </c>
      <c r="B1303" s="99" t="s">
        <v>237</v>
      </c>
      <c r="C1303" s="172" t="b">
        <v>1</v>
      </c>
      <c r="D1303" s="173"/>
      <c r="E1303" s="174" t="s">
        <v>10364</v>
      </c>
      <c r="F1303" s="175" t="s">
        <v>10365</v>
      </c>
      <c r="G1303" s="176" t="s">
        <v>556</v>
      </c>
      <c r="H1303" s="99" t="s">
        <v>14544</v>
      </c>
      <c r="I1303" s="177" t="s">
        <v>16664</v>
      </c>
      <c r="J1303" s="178"/>
      <c r="K1303" s="61" t="s">
        <v>6328</v>
      </c>
      <c r="L1303" s="61" t="s">
        <v>6329</v>
      </c>
      <c r="M1303" s="178"/>
      <c r="N1303" s="178"/>
      <c r="O1303" s="179"/>
      <c r="P1303" s="178"/>
      <c r="Q1303" s="178"/>
      <c r="R1303" s="180"/>
      <c r="S1303" s="180"/>
      <c r="T1303" s="181" t="s">
        <v>16426</v>
      </c>
      <c r="U1303" s="182" t="s">
        <v>16423</v>
      </c>
      <c r="V1303" s="180"/>
      <c r="W1303" s="61" t="s">
        <v>6330</v>
      </c>
      <c r="X1303" s="61" t="s">
        <v>6331</v>
      </c>
      <c r="Y1303" s="61" t="s">
        <v>6332</v>
      </c>
      <c r="Z1303" s="166"/>
      <c r="AA1303" s="166"/>
      <c r="AB1303" s="166"/>
      <c r="AC1303" s="166"/>
      <c r="AD1303" s="166"/>
      <c r="AE1303" s="166"/>
      <c r="AF1303" s="166"/>
      <c r="AG1303" s="166"/>
      <c r="AH1303" s="166"/>
      <c r="AI1303" s="166"/>
      <c r="AJ1303" s="166"/>
      <c r="AK1303" s="166"/>
      <c r="AL1303" s="166"/>
      <c r="AM1303" s="166"/>
      <c r="AN1303" s="166"/>
      <c r="AO1303" s="166"/>
      <c r="AP1303" s="166"/>
      <c r="AQ1303" s="166"/>
      <c r="AR1303" s="166"/>
      <c r="AS1303" s="166"/>
      <c r="AT1303" s="166"/>
      <c r="AU1303" s="166"/>
      <c r="AV1303" s="166"/>
      <c r="AW1303" s="166"/>
      <c r="AX1303" s="166"/>
      <c r="AY1303" s="166"/>
      <c r="AZ1303" s="166"/>
      <c r="BA1303" s="166"/>
      <c r="BB1303" s="166"/>
      <c r="BC1303" s="166"/>
      <c r="BD1303" s="166"/>
      <c r="BE1303" s="166"/>
      <c r="BF1303" s="166"/>
      <c r="BG1303" s="166"/>
      <c r="BH1303" s="166"/>
      <c r="BI1303" s="166"/>
      <c r="BJ1303" s="166"/>
      <c r="BK1303" s="166"/>
      <c r="BL1303" s="166"/>
      <c r="BM1303" s="166"/>
    </row>
    <row r="1304" ht="22.5" customHeight="1">
      <c r="A1304" s="51">
        <v>1303.0</v>
      </c>
      <c r="B1304" s="99" t="s">
        <v>237</v>
      </c>
      <c r="C1304" s="172" t="b">
        <v>1</v>
      </c>
      <c r="D1304" s="173"/>
      <c r="E1304" s="174" t="s">
        <v>10364</v>
      </c>
      <c r="F1304" s="175" t="s">
        <v>10365</v>
      </c>
      <c r="G1304" s="176" t="s">
        <v>556</v>
      </c>
      <c r="H1304" s="99" t="s">
        <v>14551</v>
      </c>
      <c r="I1304" s="177" t="s">
        <v>16665</v>
      </c>
      <c r="J1304" s="178"/>
      <c r="K1304" s="61" t="s">
        <v>6333</v>
      </c>
      <c r="L1304" s="61" t="s">
        <v>6334</v>
      </c>
      <c r="M1304" s="178"/>
      <c r="N1304" s="178"/>
      <c r="O1304" s="179"/>
      <c r="P1304" s="178"/>
      <c r="Q1304" s="178"/>
      <c r="R1304" s="180"/>
      <c r="S1304" s="180"/>
      <c r="T1304" s="181" t="s">
        <v>16426</v>
      </c>
      <c r="U1304" s="182" t="s">
        <v>16423</v>
      </c>
      <c r="V1304" s="180"/>
      <c r="W1304" s="61" t="s">
        <v>6335</v>
      </c>
      <c r="X1304" s="61" t="s">
        <v>6336</v>
      </c>
      <c r="Y1304" s="61" t="s">
        <v>6337</v>
      </c>
      <c r="Z1304" s="166"/>
      <c r="AA1304" s="166"/>
      <c r="AB1304" s="166"/>
      <c r="AC1304" s="166"/>
      <c r="AD1304" s="166"/>
      <c r="AE1304" s="166"/>
      <c r="AF1304" s="166"/>
      <c r="AG1304" s="166"/>
      <c r="AH1304" s="166"/>
      <c r="AI1304" s="166"/>
      <c r="AJ1304" s="166"/>
      <c r="AK1304" s="166"/>
      <c r="AL1304" s="166"/>
      <c r="AM1304" s="166"/>
      <c r="AN1304" s="166"/>
      <c r="AO1304" s="166"/>
      <c r="AP1304" s="166"/>
      <c r="AQ1304" s="166"/>
      <c r="AR1304" s="166"/>
      <c r="AS1304" s="166"/>
      <c r="AT1304" s="166"/>
      <c r="AU1304" s="166"/>
      <c r="AV1304" s="166"/>
      <c r="AW1304" s="166"/>
      <c r="AX1304" s="166"/>
      <c r="AY1304" s="166"/>
      <c r="AZ1304" s="166"/>
      <c r="BA1304" s="166"/>
      <c r="BB1304" s="166"/>
      <c r="BC1304" s="166"/>
      <c r="BD1304" s="166"/>
      <c r="BE1304" s="166"/>
      <c r="BF1304" s="166"/>
      <c r="BG1304" s="166"/>
      <c r="BH1304" s="166"/>
      <c r="BI1304" s="166"/>
      <c r="BJ1304" s="166"/>
      <c r="BK1304" s="166"/>
      <c r="BL1304" s="166"/>
      <c r="BM1304" s="166"/>
    </row>
    <row r="1305" ht="22.5" customHeight="1">
      <c r="A1305" s="51">
        <v>1304.0</v>
      </c>
      <c r="B1305" s="99" t="s">
        <v>237</v>
      </c>
      <c r="C1305" s="172" t="b">
        <v>1</v>
      </c>
      <c r="D1305" s="173"/>
      <c r="E1305" s="174" t="s">
        <v>10364</v>
      </c>
      <c r="F1305" s="175" t="s">
        <v>10365</v>
      </c>
      <c r="G1305" s="176" t="s">
        <v>556</v>
      </c>
      <c r="H1305" s="99" t="s">
        <v>14557</v>
      </c>
      <c r="I1305" s="177" t="s">
        <v>16666</v>
      </c>
      <c r="J1305" s="178"/>
      <c r="K1305" s="61" t="s">
        <v>6338</v>
      </c>
      <c r="L1305" s="61" t="s">
        <v>6339</v>
      </c>
      <c r="M1305" s="178"/>
      <c r="N1305" s="178"/>
      <c r="O1305" s="179"/>
      <c r="P1305" s="178"/>
      <c r="Q1305" s="178"/>
      <c r="R1305" s="180"/>
      <c r="S1305" s="180"/>
      <c r="T1305" s="181" t="s">
        <v>16426</v>
      </c>
      <c r="U1305" s="182" t="s">
        <v>16423</v>
      </c>
      <c r="V1305" s="180"/>
      <c r="W1305" s="61" t="s">
        <v>6340</v>
      </c>
      <c r="X1305" s="61" t="s">
        <v>6341</v>
      </c>
      <c r="Y1305" s="153"/>
      <c r="Z1305" s="166"/>
      <c r="AA1305" s="166"/>
      <c r="AB1305" s="166"/>
      <c r="AC1305" s="166"/>
      <c r="AD1305" s="166"/>
      <c r="AE1305" s="166"/>
      <c r="AF1305" s="166"/>
      <c r="AG1305" s="166"/>
      <c r="AH1305" s="166"/>
      <c r="AI1305" s="166"/>
      <c r="AJ1305" s="166"/>
      <c r="AK1305" s="166"/>
      <c r="AL1305" s="166"/>
      <c r="AM1305" s="166"/>
      <c r="AN1305" s="166"/>
      <c r="AO1305" s="166"/>
      <c r="AP1305" s="166"/>
      <c r="AQ1305" s="166"/>
      <c r="AR1305" s="166"/>
      <c r="AS1305" s="166"/>
      <c r="AT1305" s="166"/>
      <c r="AU1305" s="166"/>
      <c r="AV1305" s="166"/>
      <c r="AW1305" s="166"/>
      <c r="AX1305" s="166"/>
      <c r="AY1305" s="166"/>
      <c r="AZ1305" s="166"/>
      <c r="BA1305" s="166"/>
      <c r="BB1305" s="166"/>
      <c r="BC1305" s="166"/>
      <c r="BD1305" s="166"/>
      <c r="BE1305" s="166"/>
      <c r="BF1305" s="166"/>
      <c r="BG1305" s="166"/>
      <c r="BH1305" s="166"/>
      <c r="BI1305" s="166"/>
      <c r="BJ1305" s="166"/>
      <c r="BK1305" s="166"/>
      <c r="BL1305" s="166"/>
      <c r="BM1305" s="166"/>
    </row>
    <row r="1306" ht="22.5" customHeight="1">
      <c r="A1306" s="51">
        <v>1305.0</v>
      </c>
      <c r="B1306" s="99" t="s">
        <v>237</v>
      </c>
      <c r="C1306" s="172" t="b">
        <v>1</v>
      </c>
      <c r="D1306" s="173"/>
      <c r="E1306" s="174" t="s">
        <v>10364</v>
      </c>
      <c r="F1306" s="175" t="s">
        <v>10365</v>
      </c>
      <c r="G1306" s="176" t="s">
        <v>556</v>
      </c>
      <c r="H1306" s="99" t="s">
        <v>14563</v>
      </c>
      <c r="I1306" s="177" t="s">
        <v>16667</v>
      </c>
      <c r="J1306" s="178"/>
      <c r="K1306" s="61" t="s">
        <v>6342</v>
      </c>
      <c r="L1306" s="61" t="s">
        <v>6343</v>
      </c>
      <c r="M1306" s="178"/>
      <c r="N1306" s="178"/>
      <c r="O1306" s="179"/>
      <c r="P1306" s="178"/>
      <c r="Q1306" s="178"/>
      <c r="R1306" s="180"/>
      <c r="S1306" s="180"/>
      <c r="T1306" s="181" t="s">
        <v>16430</v>
      </c>
      <c r="U1306" s="182" t="s">
        <v>16423</v>
      </c>
      <c r="V1306" s="180"/>
      <c r="W1306" s="61" t="s">
        <v>6344</v>
      </c>
      <c r="X1306" s="61" t="s">
        <v>6345</v>
      </c>
      <c r="Y1306" s="153"/>
      <c r="Z1306" s="166"/>
      <c r="AA1306" s="166"/>
      <c r="AB1306" s="166"/>
      <c r="AC1306" s="166"/>
      <c r="AD1306" s="166"/>
      <c r="AE1306" s="166"/>
      <c r="AF1306" s="166"/>
      <c r="AG1306" s="166"/>
      <c r="AH1306" s="166"/>
      <c r="AI1306" s="166"/>
      <c r="AJ1306" s="166"/>
      <c r="AK1306" s="166"/>
      <c r="AL1306" s="166"/>
      <c r="AM1306" s="166"/>
      <c r="AN1306" s="166"/>
      <c r="AO1306" s="166"/>
      <c r="AP1306" s="166"/>
      <c r="AQ1306" s="166"/>
      <c r="AR1306" s="166"/>
      <c r="AS1306" s="166"/>
      <c r="AT1306" s="166"/>
      <c r="AU1306" s="166"/>
      <c r="AV1306" s="166"/>
      <c r="AW1306" s="166"/>
      <c r="AX1306" s="166"/>
      <c r="AY1306" s="166"/>
      <c r="AZ1306" s="166"/>
      <c r="BA1306" s="166"/>
      <c r="BB1306" s="166"/>
      <c r="BC1306" s="166"/>
      <c r="BD1306" s="166"/>
      <c r="BE1306" s="166"/>
      <c r="BF1306" s="166"/>
      <c r="BG1306" s="166"/>
      <c r="BH1306" s="166"/>
      <c r="BI1306" s="166"/>
      <c r="BJ1306" s="166"/>
      <c r="BK1306" s="166"/>
      <c r="BL1306" s="166"/>
      <c r="BM1306" s="166"/>
    </row>
    <row r="1307" ht="22.5" customHeight="1">
      <c r="A1307" s="51">
        <v>1306.0</v>
      </c>
      <c r="B1307" s="99" t="s">
        <v>237</v>
      </c>
      <c r="C1307" s="172" t="b">
        <v>1</v>
      </c>
      <c r="D1307" s="173"/>
      <c r="E1307" s="174" t="s">
        <v>10364</v>
      </c>
      <c r="F1307" s="175" t="s">
        <v>10365</v>
      </c>
      <c r="G1307" s="176" t="s">
        <v>556</v>
      </c>
      <c r="H1307" s="99" t="s">
        <v>14568</v>
      </c>
      <c r="I1307" s="177" t="s">
        <v>16668</v>
      </c>
      <c r="J1307" s="178"/>
      <c r="K1307" s="61" t="s">
        <v>6346</v>
      </c>
      <c r="L1307" s="61" t="s">
        <v>6347</v>
      </c>
      <c r="M1307" s="178"/>
      <c r="N1307" s="178"/>
      <c r="O1307" s="179"/>
      <c r="P1307" s="178"/>
      <c r="Q1307" s="178"/>
      <c r="R1307" s="180"/>
      <c r="S1307" s="180"/>
      <c r="T1307" s="181" t="s">
        <v>16422</v>
      </c>
      <c r="U1307" s="182" t="s">
        <v>16423</v>
      </c>
      <c r="V1307" s="180"/>
      <c r="W1307" s="61" t="s">
        <v>6348</v>
      </c>
      <c r="X1307" s="61" t="s">
        <v>6349</v>
      </c>
      <c r="Y1307" s="145"/>
      <c r="Z1307" s="166"/>
      <c r="AA1307" s="166"/>
      <c r="AB1307" s="166"/>
      <c r="AC1307" s="166"/>
      <c r="AD1307" s="166"/>
      <c r="AE1307" s="166"/>
      <c r="AF1307" s="166"/>
      <c r="AG1307" s="166"/>
      <c r="AH1307" s="166"/>
      <c r="AI1307" s="166"/>
      <c r="AJ1307" s="166"/>
      <c r="AK1307" s="166"/>
      <c r="AL1307" s="166"/>
      <c r="AM1307" s="166"/>
      <c r="AN1307" s="166"/>
      <c r="AO1307" s="166"/>
      <c r="AP1307" s="166"/>
      <c r="AQ1307" s="166"/>
      <c r="AR1307" s="166"/>
      <c r="AS1307" s="166"/>
      <c r="AT1307" s="166"/>
      <c r="AU1307" s="166"/>
      <c r="AV1307" s="166"/>
      <c r="AW1307" s="166"/>
      <c r="AX1307" s="166"/>
      <c r="AY1307" s="166"/>
      <c r="AZ1307" s="166"/>
      <c r="BA1307" s="166"/>
      <c r="BB1307" s="166"/>
      <c r="BC1307" s="166"/>
      <c r="BD1307" s="166"/>
      <c r="BE1307" s="166"/>
      <c r="BF1307" s="166"/>
      <c r="BG1307" s="166"/>
      <c r="BH1307" s="166"/>
      <c r="BI1307" s="166"/>
      <c r="BJ1307" s="166"/>
      <c r="BK1307" s="166"/>
      <c r="BL1307" s="166"/>
      <c r="BM1307" s="166"/>
    </row>
    <row r="1308" ht="22.5" customHeight="1">
      <c r="A1308" s="51">
        <v>1307.0</v>
      </c>
      <c r="B1308" s="99" t="s">
        <v>237</v>
      </c>
      <c r="C1308" s="172" t="b">
        <v>1</v>
      </c>
      <c r="D1308" s="173"/>
      <c r="E1308" s="174" t="s">
        <v>10364</v>
      </c>
      <c r="F1308" s="175" t="s">
        <v>10365</v>
      </c>
      <c r="G1308" s="176" t="s">
        <v>556</v>
      </c>
      <c r="H1308" s="99" t="s">
        <v>14574</v>
      </c>
      <c r="I1308" s="177" t="s">
        <v>16669</v>
      </c>
      <c r="J1308" s="178"/>
      <c r="K1308" s="61" t="s">
        <v>6350</v>
      </c>
      <c r="L1308" s="61" t="s">
        <v>6351</v>
      </c>
      <c r="M1308" s="178"/>
      <c r="N1308" s="178"/>
      <c r="O1308" s="179"/>
      <c r="P1308" s="178"/>
      <c r="Q1308" s="178"/>
      <c r="R1308" s="180"/>
      <c r="S1308" s="180"/>
      <c r="T1308" s="181" t="s">
        <v>16422</v>
      </c>
      <c r="U1308" s="182" t="s">
        <v>16423</v>
      </c>
      <c r="V1308" s="180"/>
      <c r="W1308" s="61" t="s">
        <v>6352</v>
      </c>
      <c r="X1308" s="61" t="s">
        <v>6353</v>
      </c>
      <c r="Y1308" s="145"/>
      <c r="Z1308" s="166"/>
      <c r="AA1308" s="166"/>
      <c r="AB1308" s="166"/>
      <c r="AC1308" s="166"/>
      <c r="AD1308" s="166"/>
      <c r="AE1308" s="166"/>
      <c r="AF1308" s="166"/>
      <c r="AG1308" s="166"/>
      <c r="AH1308" s="166"/>
      <c r="AI1308" s="166"/>
      <c r="AJ1308" s="166"/>
      <c r="AK1308" s="166"/>
      <c r="AL1308" s="166"/>
      <c r="AM1308" s="166"/>
      <c r="AN1308" s="166"/>
      <c r="AO1308" s="166"/>
      <c r="AP1308" s="166"/>
      <c r="AQ1308" s="166"/>
      <c r="AR1308" s="166"/>
      <c r="AS1308" s="166"/>
      <c r="AT1308" s="166"/>
      <c r="AU1308" s="166"/>
      <c r="AV1308" s="166"/>
      <c r="AW1308" s="166"/>
      <c r="AX1308" s="166"/>
      <c r="AY1308" s="166"/>
      <c r="AZ1308" s="166"/>
      <c r="BA1308" s="166"/>
      <c r="BB1308" s="166"/>
      <c r="BC1308" s="166"/>
      <c r="BD1308" s="166"/>
      <c r="BE1308" s="166"/>
      <c r="BF1308" s="166"/>
      <c r="BG1308" s="166"/>
      <c r="BH1308" s="166"/>
      <c r="BI1308" s="166"/>
      <c r="BJ1308" s="166"/>
      <c r="BK1308" s="166"/>
      <c r="BL1308" s="166"/>
      <c r="BM1308" s="166"/>
    </row>
    <row r="1309" ht="22.5" customHeight="1">
      <c r="A1309" s="51">
        <v>1308.0</v>
      </c>
      <c r="B1309" s="99" t="s">
        <v>237</v>
      </c>
      <c r="C1309" s="172" t="b">
        <v>1</v>
      </c>
      <c r="D1309" s="173"/>
      <c r="E1309" s="174" t="s">
        <v>10364</v>
      </c>
      <c r="F1309" s="175" t="s">
        <v>10365</v>
      </c>
      <c r="G1309" s="176" t="s">
        <v>556</v>
      </c>
      <c r="H1309" s="99" t="s">
        <v>14580</v>
      </c>
      <c r="I1309" s="177" t="s">
        <v>16670</v>
      </c>
      <c r="J1309" s="178"/>
      <c r="K1309" s="61" t="s">
        <v>6354</v>
      </c>
      <c r="L1309" s="61" t="s">
        <v>6355</v>
      </c>
      <c r="M1309" s="178"/>
      <c r="N1309" s="178"/>
      <c r="O1309" s="179"/>
      <c r="P1309" s="178"/>
      <c r="Q1309" s="178"/>
      <c r="R1309" s="180"/>
      <c r="S1309" s="180"/>
      <c r="T1309" s="181" t="s">
        <v>16422</v>
      </c>
      <c r="U1309" s="182" t="s">
        <v>16423</v>
      </c>
      <c r="V1309" s="180"/>
      <c r="W1309" s="61" t="s">
        <v>6356</v>
      </c>
      <c r="X1309" s="61" t="s">
        <v>6357</v>
      </c>
      <c r="Y1309" s="61" t="s">
        <v>6358</v>
      </c>
      <c r="Z1309" s="166"/>
      <c r="AA1309" s="166"/>
      <c r="AB1309" s="166"/>
      <c r="AC1309" s="166"/>
      <c r="AD1309" s="166"/>
      <c r="AE1309" s="166"/>
      <c r="AF1309" s="166"/>
      <c r="AG1309" s="166"/>
      <c r="AH1309" s="166"/>
      <c r="AI1309" s="166"/>
      <c r="AJ1309" s="166"/>
      <c r="AK1309" s="166"/>
      <c r="AL1309" s="166"/>
      <c r="AM1309" s="166"/>
      <c r="AN1309" s="166"/>
      <c r="AO1309" s="166"/>
      <c r="AP1309" s="166"/>
      <c r="AQ1309" s="166"/>
      <c r="AR1309" s="166"/>
      <c r="AS1309" s="166"/>
      <c r="AT1309" s="166"/>
      <c r="AU1309" s="166"/>
      <c r="AV1309" s="166"/>
      <c r="AW1309" s="166"/>
      <c r="AX1309" s="166"/>
      <c r="AY1309" s="166"/>
      <c r="AZ1309" s="166"/>
      <c r="BA1309" s="166"/>
      <c r="BB1309" s="166"/>
      <c r="BC1309" s="166"/>
      <c r="BD1309" s="166"/>
      <c r="BE1309" s="166"/>
      <c r="BF1309" s="166"/>
      <c r="BG1309" s="166"/>
      <c r="BH1309" s="166"/>
      <c r="BI1309" s="166"/>
      <c r="BJ1309" s="166"/>
      <c r="BK1309" s="166"/>
      <c r="BL1309" s="166"/>
      <c r="BM1309" s="166"/>
    </row>
    <row r="1310" ht="22.5" customHeight="1">
      <c r="A1310" s="51">
        <v>1309.0</v>
      </c>
      <c r="B1310" s="99" t="s">
        <v>237</v>
      </c>
      <c r="C1310" s="172" t="b">
        <v>1</v>
      </c>
      <c r="D1310" s="173"/>
      <c r="E1310" s="174" t="s">
        <v>10364</v>
      </c>
      <c r="F1310" s="175" t="s">
        <v>10365</v>
      </c>
      <c r="G1310" s="176" t="s">
        <v>1399</v>
      </c>
      <c r="H1310" s="99" t="s">
        <v>14587</v>
      </c>
      <c r="I1310" s="177" t="s">
        <v>16671</v>
      </c>
      <c r="J1310" s="178"/>
      <c r="K1310" s="61" t="s">
        <v>6359</v>
      </c>
      <c r="L1310" s="61" t="s">
        <v>6360</v>
      </c>
      <c r="M1310" s="178"/>
      <c r="N1310" s="178"/>
      <c r="O1310" s="179"/>
      <c r="P1310" s="178"/>
      <c r="Q1310" s="178"/>
      <c r="R1310" s="180"/>
      <c r="S1310" s="180"/>
      <c r="T1310" s="181" t="s">
        <v>16428</v>
      </c>
      <c r="U1310" s="182" t="s">
        <v>16423</v>
      </c>
      <c r="V1310" s="180"/>
      <c r="W1310" s="61" t="s">
        <v>6361</v>
      </c>
      <c r="X1310" s="61" t="s">
        <v>6362</v>
      </c>
      <c r="Y1310" s="61" t="s">
        <v>6364</v>
      </c>
      <c r="Z1310" s="166"/>
      <c r="AA1310" s="166"/>
      <c r="AB1310" s="166"/>
      <c r="AC1310" s="166"/>
      <c r="AD1310" s="166"/>
      <c r="AE1310" s="166"/>
      <c r="AF1310" s="166"/>
      <c r="AG1310" s="166"/>
      <c r="AH1310" s="166"/>
      <c r="AI1310" s="166"/>
      <c r="AJ1310" s="166"/>
      <c r="AK1310" s="166"/>
      <c r="AL1310" s="166"/>
      <c r="AM1310" s="166"/>
      <c r="AN1310" s="166"/>
      <c r="AO1310" s="166"/>
      <c r="AP1310" s="166"/>
      <c r="AQ1310" s="166"/>
      <c r="AR1310" s="166"/>
      <c r="AS1310" s="166"/>
      <c r="AT1310" s="166"/>
      <c r="AU1310" s="166"/>
      <c r="AV1310" s="166"/>
      <c r="AW1310" s="166"/>
      <c r="AX1310" s="166"/>
      <c r="AY1310" s="166"/>
      <c r="AZ1310" s="166"/>
      <c r="BA1310" s="166"/>
      <c r="BB1310" s="166"/>
      <c r="BC1310" s="166"/>
      <c r="BD1310" s="166"/>
      <c r="BE1310" s="166"/>
      <c r="BF1310" s="166"/>
      <c r="BG1310" s="166"/>
      <c r="BH1310" s="166"/>
      <c r="BI1310" s="166"/>
      <c r="BJ1310" s="166"/>
      <c r="BK1310" s="166"/>
      <c r="BL1310" s="166"/>
      <c r="BM1310" s="166"/>
    </row>
    <row r="1311" ht="22.5" customHeight="1">
      <c r="A1311" s="51">
        <v>1310.0</v>
      </c>
      <c r="B1311" s="99" t="s">
        <v>237</v>
      </c>
      <c r="C1311" s="172" t="b">
        <v>1</v>
      </c>
      <c r="D1311" s="173"/>
      <c r="E1311" s="174" t="s">
        <v>10364</v>
      </c>
      <c r="F1311" s="175" t="s">
        <v>10365</v>
      </c>
      <c r="G1311" s="176" t="s">
        <v>1399</v>
      </c>
      <c r="H1311" s="99" t="s">
        <v>14594</v>
      </c>
      <c r="I1311" s="177" t="s">
        <v>16672</v>
      </c>
      <c r="J1311" s="178"/>
      <c r="K1311" s="61" t="s">
        <v>6366</v>
      </c>
      <c r="L1311" s="61" t="s">
        <v>6367</v>
      </c>
      <c r="M1311" s="178"/>
      <c r="N1311" s="178"/>
      <c r="O1311" s="179"/>
      <c r="P1311" s="178"/>
      <c r="Q1311" s="178"/>
      <c r="R1311" s="180"/>
      <c r="S1311" s="180"/>
      <c r="T1311" s="181" t="s">
        <v>16422</v>
      </c>
      <c r="U1311" s="182" t="s">
        <v>16423</v>
      </c>
      <c r="V1311" s="180"/>
      <c r="W1311" s="61" t="s">
        <v>6368</v>
      </c>
      <c r="X1311" s="61" t="s">
        <v>6369</v>
      </c>
      <c r="Y1311" s="61" t="s">
        <v>6370</v>
      </c>
      <c r="Z1311" s="166"/>
      <c r="AA1311" s="166"/>
      <c r="AB1311" s="166"/>
      <c r="AC1311" s="166"/>
      <c r="AD1311" s="166"/>
      <c r="AE1311" s="166"/>
      <c r="AF1311" s="166"/>
      <c r="AG1311" s="166"/>
      <c r="AH1311" s="166"/>
      <c r="AI1311" s="166"/>
      <c r="AJ1311" s="166"/>
      <c r="AK1311" s="166"/>
      <c r="AL1311" s="166"/>
      <c r="AM1311" s="166"/>
      <c r="AN1311" s="166"/>
      <c r="AO1311" s="166"/>
      <c r="AP1311" s="166"/>
      <c r="AQ1311" s="166"/>
      <c r="AR1311" s="166"/>
      <c r="AS1311" s="166"/>
      <c r="AT1311" s="166"/>
      <c r="AU1311" s="166"/>
      <c r="AV1311" s="166"/>
      <c r="AW1311" s="166"/>
      <c r="AX1311" s="166"/>
      <c r="AY1311" s="166"/>
      <c r="AZ1311" s="166"/>
      <c r="BA1311" s="166"/>
      <c r="BB1311" s="166"/>
      <c r="BC1311" s="166"/>
      <c r="BD1311" s="166"/>
      <c r="BE1311" s="166"/>
      <c r="BF1311" s="166"/>
      <c r="BG1311" s="166"/>
      <c r="BH1311" s="166"/>
      <c r="BI1311" s="166"/>
      <c r="BJ1311" s="166"/>
      <c r="BK1311" s="166"/>
      <c r="BL1311" s="166"/>
      <c r="BM1311" s="166"/>
    </row>
    <row r="1312" ht="22.5" customHeight="1">
      <c r="A1312" s="51">
        <v>1311.0</v>
      </c>
      <c r="B1312" s="99" t="s">
        <v>237</v>
      </c>
      <c r="C1312" s="172" t="b">
        <v>1</v>
      </c>
      <c r="D1312" s="173"/>
      <c r="E1312" s="174" t="s">
        <v>10364</v>
      </c>
      <c r="F1312" s="175" t="s">
        <v>10365</v>
      </c>
      <c r="G1312" s="176" t="s">
        <v>1446</v>
      </c>
      <c r="H1312" s="99" t="s">
        <v>14601</v>
      </c>
      <c r="I1312" s="177" t="s">
        <v>16673</v>
      </c>
      <c r="J1312" s="178"/>
      <c r="K1312" s="61" t="s">
        <v>6371</v>
      </c>
      <c r="L1312" s="61" t="s">
        <v>6372</v>
      </c>
      <c r="M1312" s="178"/>
      <c r="N1312" s="178"/>
      <c r="O1312" s="179"/>
      <c r="P1312" s="178"/>
      <c r="Q1312" s="178"/>
      <c r="R1312" s="180"/>
      <c r="S1312" s="180"/>
      <c r="T1312" s="181" t="s">
        <v>16428</v>
      </c>
      <c r="U1312" s="182" t="s">
        <v>16423</v>
      </c>
      <c r="V1312" s="180"/>
      <c r="W1312" s="61" t="s">
        <v>6373</v>
      </c>
      <c r="X1312" s="61" t="s">
        <v>6374</v>
      </c>
      <c r="Y1312" s="61" t="s">
        <v>6375</v>
      </c>
      <c r="Z1312" s="166"/>
      <c r="AA1312" s="166"/>
      <c r="AB1312" s="166"/>
      <c r="AC1312" s="166"/>
      <c r="AD1312" s="166"/>
      <c r="AE1312" s="166"/>
      <c r="AF1312" s="166"/>
      <c r="AG1312" s="166"/>
      <c r="AH1312" s="166"/>
      <c r="AI1312" s="166"/>
      <c r="AJ1312" s="166"/>
      <c r="AK1312" s="166"/>
      <c r="AL1312" s="166"/>
      <c r="AM1312" s="166"/>
      <c r="AN1312" s="166"/>
      <c r="AO1312" s="166"/>
      <c r="AP1312" s="166"/>
      <c r="AQ1312" s="166"/>
      <c r="AR1312" s="166"/>
      <c r="AS1312" s="166"/>
      <c r="AT1312" s="166"/>
      <c r="AU1312" s="166"/>
      <c r="AV1312" s="166"/>
      <c r="AW1312" s="166"/>
      <c r="AX1312" s="166"/>
      <c r="AY1312" s="166"/>
      <c r="AZ1312" s="166"/>
      <c r="BA1312" s="166"/>
      <c r="BB1312" s="166"/>
      <c r="BC1312" s="166"/>
      <c r="BD1312" s="166"/>
      <c r="BE1312" s="166"/>
      <c r="BF1312" s="166"/>
      <c r="BG1312" s="166"/>
      <c r="BH1312" s="166"/>
      <c r="BI1312" s="166"/>
      <c r="BJ1312" s="166"/>
      <c r="BK1312" s="166"/>
      <c r="BL1312" s="166"/>
      <c r="BM1312" s="166"/>
    </row>
    <row r="1313" ht="22.5" customHeight="1">
      <c r="A1313" s="51">
        <v>1312.0</v>
      </c>
      <c r="B1313" s="99" t="s">
        <v>237</v>
      </c>
      <c r="C1313" s="172" t="b">
        <v>1</v>
      </c>
      <c r="D1313" s="173"/>
      <c r="E1313" s="174" t="s">
        <v>10364</v>
      </c>
      <c r="F1313" s="175" t="s">
        <v>10365</v>
      </c>
      <c r="G1313" s="176" t="s">
        <v>1446</v>
      </c>
      <c r="H1313" s="99" t="s">
        <v>14608</v>
      </c>
      <c r="I1313" s="177" t="s">
        <v>16674</v>
      </c>
      <c r="J1313" s="178"/>
      <c r="K1313" s="61" t="s">
        <v>6376</v>
      </c>
      <c r="L1313" s="61" t="s">
        <v>6377</v>
      </c>
      <c r="M1313" s="178"/>
      <c r="N1313" s="178"/>
      <c r="O1313" s="179"/>
      <c r="P1313" s="178"/>
      <c r="Q1313" s="178"/>
      <c r="R1313" s="180"/>
      <c r="S1313" s="180"/>
      <c r="T1313" s="181" t="s">
        <v>16430</v>
      </c>
      <c r="U1313" s="182" t="s">
        <v>16423</v>
      </c>
      <c r="V1313" s="180"/>
      <c r="W1313" s="61" t="s">
        <v>6378</v>
      </c>
      <c r="X1313" s="61" t="s">
        <v>6379</v>
      </c>
      <c r="Y1313" s="61" t="s">
        <v>6380</v>
      </c>
      <c r="Z1313" s="166"/>
      <c r="AA1313" s="166"/>
      <c r="AB1313" s="166"/>
      <c r="AC1313" s="166"/>
      <c r="AD1313" s="166"/>
      <c r="AE1313" s="166"/>
      <c r="AF1313" s="166"/>
      <c r="AG1313" s="166"/>
      <c r="AH1313" s="166"/>
      <c r="AI1313" s="166"/>
      <c r="AJ1313" s="166"/>
      <c r="AK1313" s="166"/>
      <c r="AL1313" s="166"/>
      <c r="AM1313" s="166"/>
      <c r="AN1313" s="166"/>
      <c r="AO1313" s="166"/>
      <c r="AP1313" s="166"/>
      <c r="AQ1313" s="166"/>
      <c r="AR1313" s="166"/>
      <c r="AS1313" s="166"/>
      <c r="AT1313" s="166"/>
      <c r="AU1313" s="166"/>
      <c r="AV1313" s="166"/>
      <c r="AW1313" s="166"/>
      <c r="AX1313" s="166"/>
      <c r="AY1313" s="166"/>
      <c r="AZ1313" s="166"/>
      <c r="BA1313" s="166"/>
      <c r="BB1313" s="166"/>
      <c r="BC1313" s="166"/>
      <c r="BD1313" s="166"/>
      <c r="BE1313" s="166"/>
      <c r="BF1313" s="166"/>
      <c r="BG1313" s="166"/>
      <c r="BH1313" s="166"/>
      <c r="BI1313" s="166"/>
      <c r="BJ1313" s="166"/>
      <c r="BK1313" s="166"/>
      <c r="BL1313" s="166"/>
      <c r="BM1313" s="166"/>
    </row>
    <row r="1314" ht="22.5" customHeight="1">
      <c r="A1314" s="51">
        <v>1313.0</v>
      </c>
      <c r="B1314" s="99" t="s">
        <v>237</v>
      </c>
      <c r="C1314" s="172" t="b">
        <v>1</v>
      </c>
      <c r="D1314" s="173"/>
      <c r="E1314" s="174" t="s">
        <v>10364</v>
      </c>
      <c r="F1314" s="175" t="s">
        <v>10365</v>
      </c>
      <c r="G1314" s="176" t="s">
        <v>1446</v>
      </c>
      <c r="H1314" s="99" t="s">
        <v>14615</v>
      </c>
      <c r="I1314" s="177" t="s">
        <v>16675</v>
      </c>
      <c r="J1314" s="178"/>
      <c r="K1314" s="61" t="s">
        <v>6381</v>
      </c>
      <c r="L1314" s="61" t="s">
        <v>6382</v>
      </c>
      <c r="M1314" s="178"/>
      <c r="N1314" s="178"/>
      <c r="O1314" s="179"/>
      <c r="P1314" s="178"/>
      <c r="Q1314" s="178"/>
      <c r="R1314" s="180"/>
      <c r="S1314" s="180"/>
      <c r="T1314" s="181" t="s">
        <v>16430</v>
      </c>
      <c r="U1314" s="182" t="s">
        <v>16423</v>
      </c>
      <c r="V1314" s="180"/>
      <c r="W1314" s="61" t="s">
        <v>6383</v>
      </c>
      <c r="X1314" s="61" t="s">
        <v>6384</v>
      </c>
      <c r="Y1314" s="61" t="s">
        <v>6385</v>
      </c>
      <c r="Z1314" s="166"/>
      <c r="AA1314" s="166"/>
      <c r="AB1314" s="166"/>
      <c r="AC1314" s="166"/>
      <c r="AD1314" s="166"/>
      <c r="AE1314" s="166"/>
      <c r="AF1314" s="166"/>
      <c r="AG1314" s="166"/>
      <c r="AH1314" s="166"/>
      <c r="AI1314" s="166"/>
      <c r="AJ1314" s="166"/>
      <c r="AK1314" s="166"/>
      <c r="AL1314" s="166"/>
      <c r="AM1314" s="166"/>
      <c r="AN1314" s="166"/>
      <c r="AO1314" s="166"/>
      <c r="AP1314" s="166"/>
      <c r="AQ1314" s="166"/>
      <c r="AR1314" s="166"/>
      <c r="AS1314" s="166"/>
      <c r="AT1314" s="166"/>
      <c r="AU1314" s="166"/>
      <c r="AV1314" s="166"/>
      <c r="AW1314" s="166"/>
      <c r="AX1314" s="166"/>
      <c r="AY1314" s="166"/>
      <c r="AZ1314" s="166"/>
      <c r="BA1314" s="166"/>
      <c r="BB1314" s="166"/>
      <c r="BC1314" s="166"/>
      <c r="BD1314" s="166"/>
      <c r="BE1314" s="166"/>
      <c r="BF1314" s="166"/>
      <c r="BG1314" s="166"/>
      <c r="BH1314" s="166"/>
      <c r="BI1314" s="166"/>
      <c r="BJ1314" s="166"/>
      <c r="BK1314" s="166"/>
      <c r="BL1314" s="166"/>
      <c r="BM1314" s="166"/>
    </row>
    <row r="1315" ht="22.5" customHeight="1">
      <c r="A1315" s="51">
        <v>1314.0</v>
      </c>
      <c r="B1315" s="99" t="s">
        <v>237</v>
      </c>
      <c r="C1315" s="172" t="b">
        <v>1</v>
      </c>
      <c r="D1315" s="173"/>
      <c r="E1315" s="174" t="s">
        <v>10364</v>
      </c>
      <c r="F1315" s="175" t="s">
        <v>10365</v>
      </c>
      <c r="G1315" s="176" t="s">
        <v>1446</v>
      </c>
      <c r="H1315" s="99" t="s">
        <v>14621</v>
      </c>
      <c r="I1315" s="177" t="s">
        <v>16676</v>
      </c>
      <c r="J1315" s="178"/>
      <c r="K1315" s="61" t="s">
        <v>6386</v>
      </c>
      <c r="L1315" s="61" t="s">
        <v>6387</v>
      </c>
      <c r="M1315" s="178"/>
      <c r="N1315" s="178"/>
      <c r="O1315" s="179"/>
      <c r="P1315" s="178"/>
      <c r="Q1315" s="178"/>
      <c r="R1315" s="180"/>
      <c r="S1315" s="180"/>
      <c r="T1315" s="181" t="s">
        <v>16422</v>
      </c>
      <c r="U1315" s="182" t="s">
        <v>16423</v>
      </c>
      <c r="V1315" s="180"/>
      <c r="W1315" s="61" t="s">
        <v>6388</v>
      </c>
      <c r="X1315" s="61" t="s">
        <v>6389</v>
      </c>
      <c r="Y1315" s="61" t="s">
        <v>6390</v>
      </c>
      <c r="Z1315" s="166"/>
      <c r="AA1315" s="166"/>
      <c r="AB1315" s="166"/>
      <c r="AC1315" s="166"/>
      <c r="AD1315" s="166"/>
      <c r="AE1315" s="166"/>
      <c r="AF1315" s="166"/>
      <c r="AG1315" s="166"/>
      <c r="AH1315" s="166"/>
      <c r="AI1315" s="166"/>
      <c r="AJ1315" s="166"/>
      <c r="AK1315" s="166"/>
      <c r="AL1315" s="166"/>
      <c r="AM1315" s="166"/>
      <c r="AN1315" s="166"/>
      <c r="AO1315" s="166"/>
      <c r="AP1315" s="166"/>
      <c r="AQ1315" s="166"/>
      <c r="AR1315" s="166"/>
      <c r="AS1315" s="166"/>
      <c r="AT1315" s="166"/>
      <c r="AU1315" s="166"/>
      <c r="AV1315" s="166"/>
      <c r="AW1315" s="166"/>
      <c r="AX1315" s="166"/>
      <c r="AY1315" s="166"/>
      <c r="AZ1315" s="166"/>
      <c r="BA1315" s="166"/>
      <c r="BB1315" s="166"/>
      <c r="BC1315" s="166"/>
      <c r="BD1315" s="166"/>
      <c r="BE1315" s="166"/>
      <c r="BF1315" s="166"/>
      <c r="BG1315" s="166"/>
      <c r="BH1315" s="166"/>
      <c r="BI1315" s="166"/>
      <c r="BJ1315" s="166"/>
      <c r="BK1315" s="166"/>
      <c r="BL1315" s="166"/>
      <c r="BM1315" s="166"/>
    </row>
    <row r="1316" ht="22.5" customHeight="1">
      <c r="A1316" s="51">
        <v>1315.0</v>
      </c>
      <c r="B1316" s="99" t="s">
        <v>237</v>
      </c>
      <c r="C1316" s="172" t="b">
        <v>1</v>
      </c>
      <c r="D1316" s="173"/>
      <c r="E1316" s="174" t="s">
        <v>10364</v>
      </c>
      <c r="F1316" s="175" t="s">
        <v>10365</v>
      </c>
      <c r="G1316" s="176" t="s">
        <v>1446</v>
      </c>
      <c r="H1316" s="99" t="s">
        <v>14629</v>
      </c>
      <c r="I1316" s="177" t="s">
        <v>16677</v>
      </c>
      <c r="J1316" s="178"/>
      <c r="K1316" s="61" t="s">
        <v>6391</v>
      </c>
      <c r="L1316" s="61" t="s">
        <v>6392</v>
      </c>
      <c r="M1316" s="178"/>
      <c r="N1316" s="178"/>
      <c r="O1316" s="179"/>
      <c r="P1316" s="178"/>
      <c r="Q1316" s="178"/>
      <c r="R1316" s="180"/>
      <c r="S1316" s="180"/>
      <c r="T1316" s="181" t="s">
        <v>16422</v>
      </c>
      <c r="U1316" s="182" t="s">
        <v>16423</v>
      </c>
      <c r="V1316" s="180"/>
      <c r="W1316" s="61" t="s">
        <v>6393</v>
      </c>
      <c r="X1316" s="61" t="s">
        <v>6394</v>
      </c>
      <c r="Y1316" s="153"/>
      <c r="Z1316" s="166"/>
      <c r="AA1316" s="166"/>
      <c r="AB1316" s="166"/>
      <c r="AC1316" s="166"/>
      <c r="AD1316" s="166"/>
      <c r="AE1316" s="166"/>
      <c r="AF1316" s="166"/>
      <c r="AG1316" s="166"/>
      <c r="AH1316" s="166"/>
      <c r="AI1316" s="166"/>
      <c r="AJ1316" s="166"/>
      <c r="AK1316" s="166"/>
      <c r="AL1316" s="166"/>
      <c r="AM1316" s="166"/>
      <c r="AN1316" s="166"/>
      <c r="AO1316" s="166"/>
      <c r="AP1316" s="166"/>
      <c r="AQ1316" s="166"/>
      <c r="AR1316" s="166"/>
      <c r="AS1316" s="166"/>
      <c r="AT1316" s="166"/>
      <c r="AU1316" s="166"/>
      <c r="AV1316" s="166"/>
      <c r="AW1316" s="166"/>
      <c r="AX1316" s="166"/>
      <c r="AY1316" s="166"/>
      <c r="AZ1316" s="166"/>
      <c r="BA1316" s="166"/>
      <c r="BB1316" s="166"/>
      <c r="BC1316" s="166"/>
      <c r="BD1316" s="166"/>
      <c r="BE1316" s="166"/>
      <c r="BF1316" s="166"/>
      <c r="BG1316" s="166"/>
      <c r="BH1316" s="166"/>
      <c r="BI1316" s="166"/>
      <c r="BJ1316" s="166"/>
      <c r="BK1316" s="166"/>
      <c r="BL1316" s="166"/>
      <c r="BM1316" s="166"/>
    </row>
    <row r="1317" ht="22.5" customHeight="1">
      <c r="A1317" s="51">
        <v>1316.0</v>
      </c>
      <c r="B1317" s="99" t="s">
        <v>237</v>
      </c>
      <c r="C1317" s="172" t="b">
        <v>1</v>
      </c>
      <c r="D1317" s="173"/>
      <c r="E1317" s="174" t="s">
        <v>10364</v>
      </c>
      <c r="F1317" s="175" t="s">
        <v>10365</v>
      </c>
      <c r="G1317" s="176" t="s">
        <v>1446</v>
      </c>
      <c r="H1317" s="99" t="s">
        <v>14635</v>
      </c>
      <c r="I1317" s="177" t="s">
        <v>16678</v>
      </c>
      <c r="J1317" s="178"/>
      <c r="K1317" s="61" t="s">
        <v>6395</v>
      </c>
      <c r="L1317" s="61" t="s">
        <v>6396</v>
      </c>
      <c r="M1317" s="178"/>
      <c r="N1317" s="178"/>
      <c r="O1317" s="179"/>
      <c r="P1317" s="178"/>
      <c r="Q1317" s="178"/>
      <c r="R1317" s="180"/>
      <c r="S1317" s="180"/>
      <c r="T1317" s="181" t="s">
        <v>16422</v>
      </c>
      <c r="U1317" s="182" t="s">
        <v>16423</v>
      </c>
      <c r="V1317" s="180"/>
      <c r="W1317" s="61" t="s">
        <v>6397</v>
      </c>
      <c r="X1317" s="61" t="s">
        <v>6398</v>
      </c>
      <c r="Y1317" s="61" t="s">
        <v>6399</v>
      </c>
      <c r="Z1317" s="166"/>
      <c r="AA1317" s="166"/>
      <c r="AB1317" s="166"/>
      <c r="AC1317" s="166"/>
      <c r="AD1317" s="166"/>
      <c r="AE1317" s="166"/>
      <c r="AF1317" s="166"/>
      <c r="AG1317" s="166"/>
      <c r="AH1317" s="166"/>
      <c r="AI1317" s="166"/>
      <c r="AJ1317" s="166"/>
      <c r="AK1317" s="166"/>
      <c r="AL1317" s="166"/>
      <c r="AM1317" s="166"/>
      <c r="AN1317" s="166"/>
      <c r="AO1317" s="166"/>
      <c r="AP1317" s="166"/>
      <c r="AQ1317" s="166"/>
      <c r="AR1317" s="166"/>
      <c r="AS1317" s="166"/>
      <c r="AT1317" s="166"/>
      <c r="AU1317" s="166"/>
      <c r="AV1317" s="166"/>
      <c r="AW1317" s="166"/>
      <c r="AX1317" s="166"/>
      <c r="AY1317" s="166"/>
      <c r="AZ1317" s="166"/>
      <c r="BA1317" s="166"/>
      <c r="BB1317" s="166"/>
      <c r="BC1317" s="166"/>
      <c r="BD1317" s="166"/>
      <c r="BE1317" s="166"/>
      <c r="BF1317" s="166"/>
      <c r="BG1317" s="166"/>
      <c r="BH1317" s="166"/>
      <c r="BI1317" s="166"/>
      <c r="BJ1317" s="166"/>
      <c r="BK1317" s="166"/>
      <c r="BL1317" s="166"/>
      <c r="BM1317" s="166"/>
    </row>
    <row r="1318" ht="22.5" customHeight="1">
      <c r="A1318" s="51">
        <v>1317.0</v>
      </c>
      <c r="B1318" s="99" t="s">
        <v>237</v>
      </c>
      <c r="C1318" s="172" t="b">
        <v>1</v>
      </c>
      <c r="D1318" s="173"/>
      <c r="E1318" s="174" t="s">
        <v>10364</v>
      </c>
      <c r="F1318" s="175" t="s">
        <v>10365</v>
      </c>
      <c r="G1318" s="176" t="s">
        <v>1446</v>
      </c>
      <c r="H1318" s="99" t="s">
        <v>14642</v>
      </c>
      <c r="I1318" s="177" t="s">
        <v>16679</v>
      </c>
      <c r="J1318" s="178"/>
      <c r="K1318" s="61" t="s">
        <v>6400</v>
      </c>
      <c r="L1318" s="61" t="s">
        <v>6401</v>
      </c>
      <c r="M1318" s="178"/>
      <c r="N1318" s="178"/>
      <c r="O1318" s="179"/>
      <c r="P1318" s="178"/>
      <c r="Q1318" s="178"/>
      <c r="R1318" s="180"/>
      <c r="S1318" s="180"/>
      <c r="T1318" s="181" t="s">
        <v>16422</v>
      </c>
      <c r="U1318" s="182" t="s">
        <v>16423</v>
      </c>
      <c r="V1318" s="180"/>
      <c r="W1318" s="61" t="s">
        <v>6402</v>
      </c>
      <c r="X1318" s="61" t="s">
        <v>6403</v>
      </c>
      <c r="Y1318" s="145"/>
      <c r="Z1318" s="166"/>
      <c r="AA1318" s="166"/>
      <c r="AB1318" s="166"/>
      <c r="AC1318" s="166"/>
      <c r="AD1318" s="166"/>
      <c r="AE1318" s="166"/>
      <c r="AF1318" s="166"/>
      <c r="AG1318" s="166"/>
      <c r="AH1318" s="166"/>
      <c r="AI1318" s="166"/>
      <c r="AJ1318" s="166"/>
      <c r="AK1318" s="166"/>
      <c r="AL1318" s="166"/>
      <c r="AM1318" s="166"/>
      <c r="AN1318" s="166"/>
      <c r="AO1318" s="166"/>
      <c r="AP1318" s="166"/>
      <c r="AQ1318" s="166"/>
      <c r="AR1318" s="166"/>
      <c r="AS1318" s="166"/>
      <c r="AT1318" s="166"/>
      <c r="AU1318" s="166"/>
      <c r="AV1318" s="166"/>
      <c r="AW1318" s="166"/>
      <c r="AX1318" s="166"/>
      <c r="AY1318" s="166"/>
      <c r="AZ1318" s="166"/>
      <c r="BA1318" s="166"/>
      <c r="BB1318" s="166"/>
      <c r="BC1318" s="166"/>
      <c r="BD1318" s="166"/>
      <c r="BE1318" s="166"/>
      <c r="BF1318" s="166"/>
      <c r="BG1318" s="166"/>
      <c r="BH1318" s="166"/>
      <c r="BI1318" s="166"/>
      <c r="BJ1318" s="166"/>
      <c r="BK1318" s="166"/>
      <c r="BL1318" s="166"/>
      <c r="BM1318" s="166"/>
    </row>
    <row r="1319" ht="22.5" customHeight="1">
      <c r="A1319" s="51">
        <v>1318.0</v>
      </c>
      <c r="B1319" s="99" t="s">
        <v>237</v>
      </c>
      <c r="C1319" s="172" t="b">
        <v>1</v>
      </c>
      <c r="D1319" s="173"/>
      <c r="E1319" s="174" t="s">
        <v>10364</v>
      </c>
      <c r="F1319" s="175" t="s">
        <v>10365</v>
      </c>
      <c r="G1319" s="176" t="s">
        <v>1446</v>
      </c>
      <c r="H1319" s="99" t="s">
        <v>14648</v>
      </c>
      <c r="I1319" s="177" t="s">
        <v>16680</v>
      </c>
      <c r="J1319" s="178"/>
      <c r="K1319" s="61" t="s">
        <v>6404</v>
      </c>
      <c r="L1319" s="61" t="s">
        <v>6405</v>
      </c>
      <c r="M1319" s="178"/>
      <c r="N1319" s="178"/>
      <c r="O1319" s="179"/>
      <c r="P1319" s="178"/>
      <c r="Q1319" s="178"/>
      <c r="R1319" s="180"/>
      <c r="S1319" s="180"/>
      <c r="T1319" s="181" t="s">
        <v>16422</v>
      </c>
      <c r="U1319" s="182" t="s">
        <v>16423</v>
      </c>
      <c r="V1319" s="180"/>
      <c r="W1319" s="61" t="s">
        <v>6406</v>
      </c>
      <c r="X1319" s="61" t="s">
        <v>6407</v>
      </c>
      <c r="Y1319" s="61" t="s">
        <v>6408</v>
      </c>
      <c r="Z1319" s="166"/>
      <c r="AA1319" s="166"/>
      <c r="AB1319" s="166"/>
      <c r="AC1319" s="166"/>
      <c r="AD1319" s="166"/>
      <c r="AE1319" s="166"/>
      <c r="AF1319" s="166"/>
      <c r="AG1319" s="166"/>
      <c r="AH1319" s="166"/>
      <c r="AI1319" s="166"/>
      <c r="AJ1319" s="166"/>
      <c r="AK1319" s="166"/>
      <c r="AL1319" s="166"/>
      <c r="AM1319" s="166"/>
      <c r="AN1319" s="166"/>
      <c r="AO1319" s="166"/>
      <c r="AP1319" s="166"/>
      <c r="AQ1319" s="166"/>
      <c r="AR1319" s="166"/>
      <c r="AS1319" s="166"/>
      <c r="AT1319" s="166"/>
      <c r="AU1319" s="166"/>
      <c r="AV1319" s="166"/>
      <c r="AW1319" s="166"/>
      <c r="AX1319" s="166"/>
      <c r="AY1319" s="166"/>
      <c r="AZ1319" s="166"/>
      <c r="BA1319" s="166"/>
      <c r="BB1319" s="166"/>
      <c r="BC1319" s="166"/>
      <c r="BD1319" s="166"/>
      <c r="BE1319" s="166"/>
      <c r="BF1319" s="166"/>
      <c r="BG1319" s="166"/>
      <c r="BH1319" s="166"/>
      <c r="BI1319" s="166"/>
      <c r="BJ1319" s="166"/>
      <c r="BK1319" s="166"/>
      <c r="BL1319" s="166"/>
      <c r="BM1319" s="166"/>
    </row>
    <row r="1320" ht="22.5" customHeight="1">
      <c r="A1320" s="51">
        <v>1319.0</v>
      </c>
      <c r="B1320" s="99" t="s">
        <v>237</v>
      </c>
      <c r="C1320" s="172" t="b">
        <v>1</v>
      </c>
      <c r="D1320" s="173"/>
      <c r="E1320" s="174" t="s">
        <v>10364</v>
      </c>
      <c r="F1320" s="175" t="s">
        <v>10365</v>
      </c>
      <c r="G1320" s="176" t="s">
        <v>1446</v>
      </c>
      <c r="H1320" s="99" t="s">
        <v>14655</v>
      </c>
      <c r="I1320" s="177" t="s">
        <v>16681</v>
      </c>
      <c r="J1320" s="178"/>
      <c r="K1320" s="61" t="s">
        <v>6409</v>
      </c>
      <c r="L1320" s="61" t="s">
        <v>6410</v>
      </c>
      <c r="M1320" s="178"/>
      <c r="N1320" s="178"/>
      <c r="O1320" s="179"/>
      <c r="P1320" s="178"/>
      <c r="Q1320" s="178"/>
      <c r="R1320" s="180"/>
      <c r="S1320" s="180"/>
      <c r="T1320" s="181" t="s">
        <v>16422</v>
      </c>
      <c r="U1320" s="182" t="s">
        <v>16423</v>
      </c>
      <c r="V1320" s="180"/>
      <c r="W1320" s="61" t="s">
        <v>6411</v>
      </c>
      <c r="X1320" s="61" t="s">
        <v>6412</v>
      </c>
      <c r="Y1320" s="61" t="s">
        <v>6413</v>
      </c>
      <c r="Z1320" s="166"/>
      <c r="AA1320" s="166"/>
      <c r="AB1320" s="166"/>
      <c r="AC1320" s="166"/>
      <c r="AD1320" s="166"/>
      <c r="AE1320" s="166"/>
      <c r="AF1320" s="166"/>
      <c r="AG1320" s="166"/>
      <c r="AH1320" s="166"/>
      <c r="AI1320" s="166"/>
      <c r="AJ1320" s="166"/>
      <c r="AK1320" s="166"/>
      <c r="AL1320" s="166"/>
      <c r="AM1320" s="166"/>
      <c r="AN1320" s="166"/>
      <c r="AO1320" s="166"/>
      <c r="AP1320" s="166"/>
      <c r="AQ1320" s="166"/>
      <c r="AR1320" s="166"/>
      <c r="AS1320" s="166"/>
      <c r="AT1320" s="166"/>
      <c r="AU1320" s="166"/>
      <c r="AV1320" s="166"/>
      <c r="AW1320" s="166"/>
      <c r="AX1320" s="166"/>
      <c r="AY1320" s="166"/>
      <c r="AZ1320" s="166"/>
      <c r="BA1320" s="166"/>
      <c r="BB1320" s="166"/>
      <c r="BC1320" s="166"/>
      <c r="BD1320" s="166"/>
      <c r="BE1320" s="166"/>
      <c r="BF1320" s="166"/>
      <c r="BG1320" s="166"/>
      <c r="BH1320" s="166"/>
      <c r="BI1320" s="166"/>
      <c r="BJ1320" s="166"/>
      <c r="BK1320" s="166"/>
      <c r="BL1320" s="166"/>
      <c r="BM1320" s="166"/>
    </row>
    <row r="1321" ht="22.5" customHeight="1">
      <c r="A1321" s="51">
        <v>1320.0</v>
      </c>
      <c r="B1321" s="99" t="s">
        <v>237</v>
      </c>
      <c r="C1321" s="172" t="b">
        <v>1</v>
      </c>
      <c r="D1321" s="173"/>
      <c r="E1321" s="174" t="s">
        <v>10364</v>
      </c>
      <c r="F1321" s="175" t="s">
        <v>10365</v>
      </c>
      <c r="G1321" s="176" t="s">
        <v>1446</v>
      </c>
      <c r="H1321" s="99" t="s">
        <v>14662</v>
      </c>
      <c r="I1321" s="177" t="s">
        <v>16682</v>
      </c>
      <c r="J1321" s="178"/>
      <c r="K1321" s="61" t="s">
        <v>6414</v>
      </c>
      <c r="L1321" s="61" t="s">
        <v>6415</v>
      </c>
      <c r="M1321" s="178"/>
      <c r="N1321" s="178"/>
      <c r="O1321" s="179"/>
      <c r="P1321" s="178"/>
      <c r="Q1321" s="178"/>
      <c r="R1321" s="180"/>
      <c r="S1321" s="180"/>
      <c r="T1321" s="181" t="s">
        <v>16422</v>
      </c>
      <c r="U1321" s="182" t="s">
        <v>16423</v>
      </c>
      <c r="V1321" s="180"/>
      <c r="W1321" s="61" t="s">
        <v>6416</v>
      </c>
      <c r="X1321" s="61" t="s">
        <v>6417</v>
      </c>
      <c r="Y1321" s="153"/>
      <c r="Z1321" s="166"/>
      <c r="AA1321" s="166"/>
      <c r="AB1321" s="166"/>
      <c r="AC1321" s="166"/>
      <c r="AD1321" s="166"/>
      <c r="AE1321" s="166"/>
      <c r="AF1321" s="166"/>
      <c r="AG1321" s="166"/>
      <c r="AH1321" s="166"/>
      <c r="AI1321" s="166"/>
      <c r="AJ1321" s="166"/>
      <c r="AK1321" s="166"/>
      <c r="AL1321" s="166"/>
      <c r="AM1321" s="166"/>
      <c r="AN1321" s="166"/>
      <c r="AO1321" s="166"/>
      <c r="AP1321" s="166"/>
      <c r="AQ1321" s="166"/>
      <c r="AR1321" s="166"/>
      <c r="AS1321" s="166"/>
      <c r="AT1321" s="166"/>
      <c r="AU1321" s="166"/>
      <c r="AV1321" s="166"/>
      <c r="AW1321" s="166"/>
      <c r="AX1321" s="166"/>
      <c r="AY1321" s="166"/>
      <c r="AZ1321" s="166"/>
      <c r="BA1321" s="166"/>
      <c r="BB1321" s="166"/>
      <c r="BC1321" s="166"/>
      <c r="BD1321" s="166"/>
      <c r="BE1321" s="166"/>
      <c r="BF1321" s="166"/>
      <c r="BG1321" s="166"/>
      <c r="BH1321" s="166"/>
      <c r="BI1321" s="166"/>
      <c r="BJ1321" s="166"/>
      <c r="BK1321" s="166"/>
      <c r="BL1321" s="166"/>
      <c r="BM1321" s="166"/>
    </row>
    <row r="1322" ht="22.5" customHeight="1">
      <c r="A1322" s="51">
        <v>1321.0</v>
      </c>
      <c r="B1322" s="99" t="s">
        <v>237</v>
      </c>
      <c r="C1322" s="172" t="b">
        <v>1</v>
      </c>
      <c r="D1322" s="173"/>
      <c r="E1322" s="174" t="s">
        <v>10364</v>
      </c>
      <c r="F1322" s="175" t="s">
        <v>10506</v>
      </c>
      <c r="G1322" s="176" t="s">
        <v>6144</v>
      </c>
      <c r="H1322" s="99" t="s">
        <v>14668</v>
      </c>
      <c r="I1322" s="177" t="s">
        <v>16683</v>
      </c>
      <c r="J1322" s="178"/>
      <c r="K1322" s="61" t="s">
        <v>6419</v>
      </c>
      <c r="L1322" s="61" t="s">
        <v>6421</v>
      </c>
      <c r="M1322" s="178"/>
      <c r="N1322" s="178"/>
      <c r="O1322" s="179"/>
      <c r="P1322" s="178"/>
      <c r="Q1322" s="178"/>
      <c r="R1322" s="180"/>
      <c r="S1322" s="180"/>
      <c r="T1322" s="181" t="s">
        <v>16422</v>
      </c>
      <c r="U1322" s="182" t="s">
        <v>16423</v>
      </c>
      <c r="V1322" s="180"/>
      <c r="W1322" s="61" t="s">
        <v>6422</v>
      </c>
      <c r="X1322" s="61" t="s">
        <v>6423</v>
      </c>
      <c r="Y1322" s="61" t="s">
        <v>6424</v>
      </c>
      <c r="Z1322" s="166"/>
      <c r="AA1322" s="166"/>
      <c r="AB1322" s="166"/>
      <c r="AC1322" s="166"/>
      <c r="AD1322" s="166"/>
      <c r="AE1322" s="166"/>
      <c r="AF1322" s="166"/>
      <c r="AG1322" s="166"/>
      <c r="AH1322" s="166"/>
      <c r="AI1322" s="166"/>
      <c r="AJ1322" s="166"/>
      <c r="AK1322" s="166"/>
      <c r="AL1322" s="166"/>
      <c r="AM1322" s="166"/>
      <c r="AN1322" s="166"/>
      <c r="AO1322" s="166"/>
      <c r="AP1322" s="166"/>
      <c r="AQ1322" s="166"/>
      <c r="AR1322" s="166"/>
      <c r="AS1322" s="166"/>
      <c r="AT1322" s="166"/>
      <c r="AU1322" s="166"/>
      <c r="AV1322" s="166"/>
      <c r="AW1322" s="166"/>
      <c r="AX1322" s="166"/>
      <c r="AY1322" s="166"/>
      <c r="AZ1322" s="166"/>
      <c r="BA1322" s="166"/>
      <c r="BB1322" s="166"/>
      <c r="BC1322" s="166"/>
      <c r="BD1322" s="166"/>
      <c r="BE1322" s="166"/>
      <c r="BF1322" s="166"/>
      <c r="BG1322" s="166"/>
      <c r="BH1322" s="166"/>
      <c r="BI1322" s="166"/>
      <c r="BJ1322" s="166"/>
      <c r="BK1322" s="166"/>
      <c r="BL1322" s="166"/>
      <c r="BM1322" s="166"/>
    </row>
    <row r="1323" ht="22.5" customHeight="1">
      <c r="A1323" s="51">
        <v>1322.0</v>
      </c>
      <c r="B1323" s="99" t="s">
        <v>237</v>
      </c>
      <c r="C1323" s="172" t="b">
        <v>1</v>
      </c>
      <c r="D1323" s="173"/>
      <c r="E1323" s="174" t="s">
        <v>10364</v>
      </c>
      <c r="F1323" s="175" t="s">
        <v>10506</v>
      </c>
      <c r="G1323" s="176" t="s">
        <v>1399</v>
      </c>
      <c r="H1323" s="99" t="s">
        <v>14674</v>
      </c>
      <c r="I1323" s="177" t="s">
        <v>16684</v>
      </c>
      <c r="J1323" s="178"/>
      <c r="K1323" s="61" t="s">
        <v>6425</v>
      </c>
      <c r="L1323" s="61" t="s">
        <v>6426</v>
      </c>
      <c r="M1323" s="178"/>
      <c r="N1323" s="178"/>
      <c r="O1323" s="179"/>
      <c r="P1323" s="178"/>
      <c r="Q1323" s="178"/>
      <c r="R1323" s="180"/>
      <c r="S1323" s="180"/>
      <c r="T1323" s="181" t="s">
        <v>16426</v>
      </c>
      <c r="U1323" s="182" t="s">
        <v>16423</v>
      </c>
      <c r="V1323" s="180"/>
      <c r="W1323" s="61" t="s">
        <v>6427</v>
      </c>
      <c r="X1323" s="61" t="s">
        <v>6428</v>
      </c>
      <c r="Y1323" s="61" t="s">
        <v>6429</v>
      </c>
      <c r="Z1323" s="166"/>
      <c r="AA1323" s="166"/>
      <c r="AB1323" s="166"/>
      <c r="AC1323" s="166"/>
      <c r="AD1323" s="166"/>
      <c r="AE1323" s="166"/>
      <c r="AF1323" s="166"/>
      <c r="AG1323" s="166"/>
      <c r="AH1323" s="166"/>
      <c r="AI1323" s="166"/>
      <c r="AJ1323" s="166"/>
      <c r="AK1323" s="166"/>
      <c r="AL1323" s="166"/>
      <c r="AM1323" s="166"/>
      <c r="AN1323" s="166"/>
      <c r="AO1323" s="166"/>
      <c r="AP1323" s="166"/>
      <c r="AQ1323" s="166"/>
      <c r="AR1323" s="166"/>
      <c r="AS1323" s="166"/>
      <c r="AT1323" s="166"/>
      <c r="AU1323" s="166"/>
      <c r="AV1323" s="166"/>
      <c r="AW1323" s="166"/>
      <c r="AX1323" s="166"/>
      <c r="AY1323" s="166"/>
      <c r="AZ1323" s="166"/>
      <c r="BA1323" s="166"/>
      <c r="BB1323" s="166"/>
      <c r="BC1323" s="166"/>
      <c r="BD1323" s="166"/>
      <c r="BE1323" s="166"/>
      <c r="BF1323" s="166"/>
      <c r="BG1323" s="166"/>
      <c r="BH1323" s="166"/>
      <c r="BI1323" s="166"/>
      <c r="BJ1323" s="166"/>
      <c r="BK1323" s="166"/>
      <c r="BL1323" s="166"/>
      <c r="BM1323" s="166"/>
    </row>
    <row r="1324" ht="22.5" customHeight="1">
      <c r="A1324" s="51">
        <v>1323.0</v>
      </c>
      <c r="B1324" s="99" t="s">
        <v>237</v>
      </c>
      <c r="C1324" s="172" t="b">
        <v>1</v>
      </c>
      <c r="D1324" s="173"/>
      <c r="E1324" s="174" t="s">
        <v>10364</v>
      </c>
      <c r="F1324" s="175" t="s">
        <v>10506</v>
      </c>
      <c r="G1324" s="176" t="s">
        <v>1399</v>
      </c>
      <c r="H1324" s="99" t="s">
        <v>14681</v>
      </c>
      <c r="I1324" s="177" t="s">
        <v>16685</v>
      </c>
      <c r="J1324" s="178"/>
      <c r="K1324" s="61" t="s">
        <v>6430</v>
      </c>
      <c r="L1324" s="61" t="s">
        <v>6431</v>
      </c>
      <c r="M1324" s="178"/>
      <c r="N1324" s="178"/>
      <c r="O1324" s="179"/>
      <c r="P1324" s="178"/>
      <c r="Q1324" s="178"/>
      <c r="R1324" s="180"/>
      <c r="S1324" s="180"/>
      <c r="T1324" s="181" t="s">
        <v>16428</v>
      </c>
      <c r="U1324" s="182" t="s">
        <v>16423</v>
      </c>
      <c r="V1324" s="180"/>
      <c r="W1324" s="61" t="s">
        <v>6432</v>
      </c>
      <c r="X1324" s="61" t="s">
        <v>6433</v>
      </c>
      <c r="Y1324" s="61" t="s">
        <v>6434</v>
      </c>
      <c r="Z1324" s="166"/>
      <c r="AA1324" s="166"/>
      <c r="AB1324" s="166"/>
      <c r="AC1324" s="166"/>
      <c r="AD1324" s="166"/>
      <c r="AE1324" s="166"/>
      <c r="AF1324" s="166"/>
      <c r="AG1324" s="166"/>
      <c r="AH1324" s="166"/>
      <c r="AI1324" s="166"/>
      <c r="AJ1324" s="166"/>
      <c r="AK1324" s="166"/>
      <c r="AL1324" s="166"/>
      <c r="AM1324" s="166"/>
      <c r="AN1324" s="166"/>
      <c r="AO1324" s="166"/>
      <c r="AP1324" s="166"/>
      <c r="AQ1324" s="166"/>
      <c r="AR1324" s="166"/>
      <c r="AS1324" s="166"/>
      <c r="AT1324" s="166"/>
      <c r="AU1324" s="166"/>
      <c r="AV1324" s="166"/>
      <c r="AW1324" s="166"/>
      <c r="AX1324" s="166"/>
      <c r="AY1324" s="166"/>
      <c r="AZ1324" s="166"/>
      <c r="BA1324" s="166"/>
      <c r="BB1324" s="166"/>
      <c r="BC1324" s="166"/>
      <c r="BD1324" s="166"/>
      <c r="BE1324" s="166"/>
      <c r="BF1324" s="166"/>
      <c r="BG1324" s="166"/>
      <c r="BH1324" s="166"/>
      <c r="BI1324" s="166"/>
      <c r="BJ1324" s="166"/>
      <c r="BK1324" s="166"/>
      <c r="BL1324" s="166"/>
      <c r="BM1324" s="166"/>
    </row>
    <row r="1325" ht="22.5" customHeight="1">
      <c r="A1325" s="51">
        <v>1324.0</v>
      </c>
      <c r="B1325" s="99" t="s">
        <v>237</v>
      </c>
      <c r="C1325" s="172" t="b">
        <v>1</v>
      </c>
      <c r="D1325" s="173"/>
      <c r="E1325" s="174" t="s">
        <v>10364</v>
      </c>
      <c r="F1325" s="175" t="s">
        <v>10506</v>
      </c>
      <c r="G1325" s="176" t="s">
        <v>1399</v>
      </c>
      <c r="H1325" s="99" t="s">
        <v>14688</v>
      </c>
      <c r="I1325" s="177" t="s">
        <v>16686</v>
      </c>
      <c r="J1325" s="178"/>
      <c r="K1325" s="61" t="s">
        <v>6435</v>
      </c>
      <c r="L1325" s="61" t="s">
        <v>6436</v>
      </c>
      <c r="M1325" s="178"/>
      <c r="N1325" s="178"/>
      <c r="O1325" s="179"/>
      <c r="P1325" s="178"/>
      <c r="Q1325" s="178"/>
      <c r="R1325" s="180"/>
      <c r="S1325" s="180"/>
      <c r="T1325" s="181" t="s">
        <v>16422</v>
      </c>
      <c r="U1325" s="182" t="s">
        <v>16423</v>
      </c>
      <c r="V1325" s="180"/>
      <c r="W1325" s="61" t="s">
        <v>6437</v>
      </c>
      <c r="X1325" s="61" t="s">
        <v>6438</v>
      </c>
      <c r="Y1325" s="61" t="s">
        <v>6439</v>
      </c>
      <c r="Z1325" s="166"/>
      <c r="AA1325" s="166"/>
      <c r="AB1325" s="166"/>
      <c r="AC1325" s="166"/>
      <c r="AD1325" s="166"/>
      <c r="AE1325" s="166"/>
      <c r="AF1325" s="166"/>
      <c r="AG1325" s="166"/>
      <c r="AH1325" s="166"/>
      <c r="AI1325" s="166"/>
      <c r="AJ1325" s="166"/>
      <c r="AK1325" s="166"/>
      <c r="AL1325" s="166"/>
      <c r="AM1325" s="166"/>
      <c r="AN1325" s="166"/>
      <c r="AO1325" s="166"/>
      <c r="AP1325" s="166"/>
      <c r="AQ1325" s="166"/>
      <c r="AR1325" s="166"/>
      <c r="AS1325" s="166"/>
      <c r="AT1325" s="166"/>
      <c r="AU1325" s="166"/>
      <c r="AV1325" s="166"/>
      <c r="AW1325" s="166"/>
      <c r="AX1325" s="166"/>
      <c r="AY1325" s="166"/>
      <c r="AZ1325" s="166"/>
      <c r="BA1325" s="166"/>
      <c r="BB1325" s="166"/>
      <c r="BC1325" s="166"/>
      <c r="BD1325" s="166"/>
      <c r="BE1325" s="166"/>
      <c r="BF1325" s="166"/>
      <c r="BG1325" s="166"/>
      <c r="BH1325" s="166"/>
      <c r="BI1325" s="166"/>
      <c r="BJ1325" s="166"/>
      <c r="BK1325" s="166"/>
      <c r="BL1325" s="166"/>
      <c r="BM1325" s="166"/>
    </row>
    <row r="1326" ht="22.5" customHeight="1">
      <c r="A1326" s="51">
        <v>1325.0</v>
      </c>
      <c r="B1326" s="99" t="s">
        <v>237</v>
      </c>
      <c r="C1326" s="172" t="b">
        <v>1</v>
      </c>
      <c r="D1326" s="173"/>
      <c r="E1326" s="174" t="s">
        <v>10364</v>
      </c>
      <c r="F1326" s="175" t="s">
        <v>10506</v>
      </c>
      <c r="G1326" s="176" t="s">
        <v>1446</v>
      </c>
      <c r="H1326" s="99" t="s">
        <v>14694</v>
      </c>
      <c r="I1326" s="177" t="s">
        <v>16687</v>
      </c>
      <c r="J1326" s="178"/>
      <c r="K1326" s="61" t="s">
        <v>6440</v>
      </c>
      <c r="L1326" s="61" t="s">
        <v>6441</v>
      </c>
      <c r="M1326" s="178"/>
      <c r="N1326" s="178"/>
      <c r="O1326" s="179"/>
      <c r="P1326" s="178"/>
      <c r="Q1326" s="178"/>
      <c r="R1326" s="180"/>
      <c r="S1326" s="180"/>
      <c r="T1326" s="181" t="s">
        <v>16426</v>
      </c>
      <c r="U1326" s="182" t="s">
        <v>16423</v>
      </c>
      <c r="V1326" s="180"/>
      <c r="W1326" s="61" t="s">
        <v>6442</v>
      </c>
      <c r="X1326" s="61" t="s">
        <v>6443</v>
      </c>
      <c r="Y1326" s="61" t="s">
        <v>6444</v>
      </c>
      <c r="Z1326" s="166"/>
      <c r="AA1326" s="166"/>
      <c r="AB1326" s="166"/>
      <c r="AC1326" s="166"/>
      <c r="AD1326" s="166"/>
      <c r="AE1326" s="166"/>
      <c r="AF1326" s="166"/>
      <c r="AG1326" s="166"/>
      <c r="AH1326" s="166"/>
      <c r="AI1326" s="166"/>
      <c r="AJ1326" s="166"/>
      <c r="AK1326" s="166"/>
      <c r="AL1326" s="166"/>
      <c r="AM1326" s="166"/>
      <c r="AN1326" s="166"/>
      <c r="AO1326" s="166"/>
      <c r="AP1326" s="166"/>
      <c r="AQ1326" s="166"/>
      <c r="AR1326" s="166"/>
      <c r="AS1326" s="166"/>
      <c r="AT1326" s="166"/>
      <c r="AU1326" s="166"/>
      <c r="AV1326" s="166"/>
      <c r="AW1326" s="166"/>
      <c r="AX1326" s="166"/>
      <c r="AY1326" s="166"/>
      <c r="AZ1326" s="166"/>
      <c r="BA1326" s="166"/>
      <c r="BB1326" s="166"/>
      <c r="BC1326" s="166"/>
      <c r="BD1326" s="166"/>
      <c r="BE1326" s="166"/>
      <c r="BF1326" s="166"/>
      <c r="BG1326" s="166"/>
      <c r="BH1326" s="166"/>
      <c r="BI1326" s="166"/>
      <c r="BJ1326" s="166"/>
      <c r="BK1326" s="166"/>
      <c r="BL1326" s="166"/>
      <c r="BM1326" s="166"/>
    </row>
    <row r="1327" ht="22.5" customHeight="1">
      <c r="A1327" s="51">
        <v>1326.0</v>
      </c>
      <c r="B1327" s="99" t="s">
        <v>237</v>
      </c>
      <c r="C1327" s="172" t="b">
        <v>1</v>
      </c>
      <c r="D1327" s="173"/>
      <c r="E1327" s="174" t="s">
        <v>10364</v>
      </c>
      <c r="F1327" s="175" t="s">
        <v>10506</v>
      </c>
      <c r="G1327" s="176" t="s">
        <v>1446</v>
      </c>
      <c r="H1327" s="99" t="s">
        <v>14701</v>
      </c>
      <c r="I1327" s="177" t="s">
        <v>16688</v>
      </c>
      <c r="J1327" s="178"/>
      <c r="K1327" s="61" t="s">
        <v>6445</v>
      </c>
      <c r="L1327" s="61" t="s">
        <v>6446</v>
      </c>
      <c r="M1327" s="178"/>
      <c r="N1327" s="178"/>
      <c r="O1327" s="179"/>
      <c r="P1327" s="178"/>
      <c r="Q1327" s="178"/>
      <c r="R1327" s="180"/>
      <c r="S1327" s="180"/>
      <c r="T1327" s="181" t="s">
        <v>16426</v>
      </c>
      <c r="U1327" s="182" t="s">
        <v>16423</v>
      </c>
      <c r="V1327" s="180"/>
      <c r="W1327" s="61" t="s">
        <v>6447</v>
      </c>
      <c r="X1327" s="61" t="s">
        <v>6448</v>
      </c>
      <c r="Y1327" s="61" t="s">
        <v>6449</v>
      </c>
      <c r="Z1327" s="166"/>
      <c r="AA1327" s="166"/>
      <c r="AB1327" s="166"/>
      <c r="AC1327" s="166"/>
      <c r="AD1327" s="166"/>
      <c r="AE1327" s="166"/>
      <c r="AF1327" s="166"/>
      <c r="AG1327" s="166"/>
      <c r="AH1327" s="166"/>
      <c r="AI1327" s="166"/>
      <c r="AJ1327" s="166"/>
      <c r="AK1327" s="166"/>
      <c r="AL1327" s="166"/>
      <c r="AM1327" s="166"/>
      <c r="AN1327" s="166"/>
      <c r="AO1327" s="166"/>
      <c r="AP1327" s="166"/>
      <c r="AQ1327" s="166"/>
      <c r="AR1327" s="166"/>
      <c r="AS1327" s="166"/>
      <c r="AT1327" s="166"/>
      <c r="AU1327" s="166"/>
      <c r="AV1327" s="166"/>
      <c r="AW1327" s="166"/>
      <c r="AX1327" s="166"/>
      <c r="AY1327" s="166"/>
      <c r="AZ1327" s="166"/>
      <c r="BA1327" s="166"/>
      <c r="BB1327" s="166"/>
      <c r="BC1327" s="166"/>
      <c r="BD1327" s="166"/>
      <c r="BE1327" s="166"/>
      <c r="BF1327" s="166"/>
      <c r="BG1327" s="166"/>
      <c r="BH1327" s="166"/>
      <c r="BI1327" s="166"/>
      <c r="BJ1327" s="166"/>
      <c r="BK1327" s="166"/>
      <c r="BL1327" s="166"/>
      <c r="BM1327" s="166"/>
    </row>
    <row r="1328" ht="22.5" customHeight="1">
      <c r="A1328" s="51">
        <v>1327.0</v>
      </c>
      <c r="B1328" s="99" t="s">
        <v>237</v>
      </c>
      <c r="C1328" s="172" t="b">
        <v>1</v>
      </c>
      <c r="D1328" s="173"/>
      <c r="E1328" s="174" t="s">
        <v>10364</v>
      </c>
      <c r="F1328" s="175" t="s">
        <v>10506</v>
      </c>
      <c r="G1328" s="176" t="s">
        <v>1446</v>
      </c>
      <c r="H1328" s="99" t="s">
        <v>14708</v>
      </c>
      <c r="I1328" s="177" t="s">
        <v>16689</v>
      </c>
      <c r="J1328" s="178"/>
      <c r="K1328" s="61" t="s">
        <v>6450</v>
      </c>
      <c r="L1328" s="61" t="s">
        <v>6451</v>
      </c>
      <c r="M1328" s="178"/>
      <c r="N1328" s="178"/>
      <c r="O1328" s="179"/>
      <c r="P1328" s="178"/>
      <c r="Q1328" s="178"/>
      <c r="R1328" s="180"/>
      <c r="S1328" s="180"/>
      <c r="T1328" s="181" t="s">
        <v>16426</v>
      </c>
      <c r="U1328" s="182" t="s">
        <v>16423</v>
      </c>
      <c r="V1328" s="180"/>
      <c r="W1328" s="61" t="s">
        <v>6452</v>
      </c>
      <c r="X1328" s="61" t="s">
        <v>6453</v>
      </c>
      <c r="Y1328" s="145"/>
      <c r="Z1328" s="166"/>
      <c r="AA1328" s="166"/>
      <c r="AB1328" s="166"/>
      <c r="AC1328" s="166"/>
      <c r="AD1328" s="166"/>
      <c r="AE1328" s="166"/>
      <c r="AF1328" s="166"/>
      <c r="AG1328" s="166"/>
      <c r="AH1328" s="166"/>
      <c r="AI1328" s="166"/>
      <c r="AJ1328" s="166"/>
      <c r="AK1328" s="166"/>
      <c r="AL1328" s="166"/>
      <c r="AM1328" s="166"/>
      <c r="AN1328" s="166"/>
      <c r="AO1328" s="166"/>
      <c r="AP1328" s="166"/>
      <c r="AQ1328" s="166"/>
      <c r="AR1328" s="166"/>
      <c r="AS1328" s="166"/>
      <c r="AT1328" s="166"/>
      <c r="AU1328" s="166"/>
      <c r="AV1328" s="166"/>
      <c r="AW1328" s="166"/>
      <c r="AX1328" s="166"/>
      <c r="AY1328" s="166"/>
      <c r="AZ1328" s="166"/>
      <c r="BA1328" s="166"/>
      <c r="BB1328" s="166"/>
      <c r="BC1328" s="166"/>
      <c r="BD1328" s="166"/>
      <c r="BE1328" s="166"/>
      <c r="BF1328" s="166"/>
      <c r="BG1328" s="166"/>
      <c r="BH1328" s="166"/>
      <c r="BI1328" s="166"/>
      <c r="BJ1328" s="166"/>
      <c r="BK1328" s="166"/>
      <c r="BL1328" s="166"/>
      <c r="BM1328" s="166"/>
    </row>
    <row r="1329" ht="22.5" customHeight="1">
      <c r="A1329" s="51">
        <v>1328.0</v>
      </c>
      <c r="B1329" s="99" t="s">
        <v>237</v>
      </c>
      <c r="C1329" s="172" t="b">
        <v>1</v>
      </c>
      <c r="D1329" s="173"/>
      <c r="E1329" s="174" t="s">
        <v>10364</v>
      </c>
      <c r="F1329" s="175" t="s">
        <v>10506</v>
      </c>
      <c r="G1329" s="176" t="s">
        <v>1446</v>
      </c>
      <c r="H1329" s="99" t="s">
        <v>14714</v>
      </c>
      <c r="I1329" s="177" t="s">
        <v>16690</v>
      </c>
      <c r="J1329" s="178"/>
      <c r="K1329" s="61" t="s">
        <v>6454</v>
      </c>
      <c r="L1329" s="61" t="s">
        <v>6455</v>
      </c>
      <c r="M1329" s="178"/>
      <c r="N1329" s="178"/>
      <c r="O1329" s="179"/>
      <c r="P1329" s="178"/>
      <c r="Q1329" s="178"/>
      <c r="R1329" s="180"/>
      <c r="S1329" s="180"/>
      <c r="T1329" s="181" t="s">
        <v>16426</v>
      </c>
      <c r="U1329" s="182" t="s">
        <v>16423</v>
      </c>
      <c r="V1329" s="180"/>
      <c r="W1329" s="61" t="s">
        <v>6456</v>
      </c>
      <c r="X1329" s="61" t="s">
        <v>6457</v>
      </c>
      <c r="Y1329" s="61" t="s">
        <v>6458</v>
      </c>
      <c r="Z1329" s="166"/>
      <c r="AA1329" s="166"/>
      <c r="AB1329" s="166"/>
      <c r="AC1329" s="166"/>
      <c r="AD1329" s="166"/>
      <c r="AE1329" s="166"/>
      <c r="AF1329" s="166"/>
      <c r="AG1329" s="166"/>
      <c r="AH1329" s="166"/>
      <c r="AI1329" s="166"/>
      <c r="AJ1329" s="166"/>
      <c r="AK1329" s="166"/>
      <c r="AL1329" s="166"/>
      <c r="AM1329" s="166"/>
      <c r="AN1329" s="166"/>
      <c r="AO1329" s="166"/>
      <c r="AP1329" s="166"/>
      <c r="AQ1329" s="166"/>
      <c r="AR1329" s="166"/>
      <c r="AS1329" s="166"/>
      <c r="AT1329" s="166"/>
      <c r="AU1329" s="166"/>
      <c r="AV1329" s="166"/>
      <c r="AW1329" s="166"/>
      <c r="AX1329" s="166"/>
      <c r="AY1329" s="166"/>
      <c r="AZ1329" s="166"/>
      <c r="BA1329" s="166"/>
      <c r="BB1329" s="166"/>
      <c r="BC1329" s="166"/>
      <c r="BD1329" s="166"/>
      <c r="BE1329" s="166"/>
      <c r="BF1329" s="166"/>
      <c r="BG1329" s="166"/>
      <c r="BH1329" s="166"/>
      <c r="BI1329" s="166"/>
      <c r="BJ1329" s="166"/>
      <c r="BK1329" s="166"/>
      <c r="BL1329" s="166"/>
      <c r="BM1329" s="166"/>
    </row>
    <row r="1330" ht="22.5" customHeight="1">
      <c r="A1330" s="51">
        <v>1329.0</v>
      </c>
      <c r="B1330" s="99" t="s">
        <v>237</v>
      </c>
      <c r="C1330" s="172" t="b">
        <v>1</v>
      </c>
      <c r="D1330" s="173"/>
      <c r="E1330" s="174" t="s">
        <v>10364</v>
      </c>
      <c r="F1330" s="175" t="s">
        <v>10506</v>
      </c>
      <c r="G1330" s="176" t="s">
        <v>1446</v>
      </c>
      <c r="H1330" s="99" t="s">
        <v>14721</v>
      </c>
      <c r="I1330" s="177" t="s">
        <v>16691</v>
      </c>
      <c r="J1330" s="178"/>
      <c r="K1330" s="61" t="s">
        <v>6459</v>
      </c>
      <c r="L1330" s="61" t="s">
        <v>6460</v>
      </c>
      <c r="M1330" s="178"/>
      <c r="N1330" s="178"/>
      <c r="O1330" s="179"/>
      <c r="P1330" s="178"/>
      <c r="Q1330" s="178"/>
      <c r="R1330" s="180"/>
      <c r="S1330" s="180"/>
      <c r="T1330" s="181" t="s">
        <v>16428</v>
      </c>
      <c r="U1330" s="182" t="s">
        <v>16423</v>
      </c>
      <c r="V1330" s="180"/>
      <c r="W1330" s="61" t="s">
        <v>6461</v>
      </c>
      <c r="X1330" s="61" t="s">
        <v>6462</v>
      </c>
      <c r="Y1330" s="61" t="s">
        <v>6463</v>
      </c>
      <c r="Z1330" s="166"/>
      <c r="AA1330" s="166"/>
      <c r="AB1330" s="166"/>
      <c r="AC1330" s="166"/>
      <c r="AD1330" s="166"/>
      <c r="AE1330" s="166"/>
      <c r="AF1330" s="166"/>
      <c r="AG1330" s="166"/>
      <c r="AH1330" s="166"/>
      <c r="AI1330" s="166"/>
      <c r="AJ1330" s="166"/>
      <c r="AK1330" s="166"/>
      <c r="AL1330" s="166"/>
      <c r="AM1330" s="166"/>
      <c r="AN1330" s="166"/>
      <c r="AO1330" s="166"/>
      <c r="AP1330" s="166"/>
      <c r="AQ1330" s="166"/>
      <c r="AR1330" s="166"/>
      <c r="AS1330" s="166"/>
      <c r="AT1330" s="166"/>
      <c r="AU1330" s="166"/>
      <c r="AV1330" s="166"/>
      <c r="AW1330" s="166"/>
      <c r="AX1330" s="166"/>
      <c r="AY1330" s="166"/>
      <c r="AZ1330" s="166"/>
      <c r="BA1330" s="166"/>
      <c r="BB1330" s="166"/>
      <c r="BC1330" s="166"/>
      <c r="BD1330" s="166"/>
      <c r="BE1330" s="166"/>
      <c r="BF1330" s="166"/>
      <c r="BG1330" s="166"/>
      <c r="BH1330" s="166"/>
      <c r="BI1330" s="166"/>
      <c r="BJ1330" s="166"/>
      <c r="BK1330" s="166"/>
      <c r="BL1330" s="166"/>
      <c r="BM1330" s="166"/>
    </row>
    <row r="1331" ht="22.5" customHeight="1">
      <c r="A1331" s="51">
        <v>1330.0</v>
      </c>
      <c r="B1331" s="99" t="s">
        <v>237</v>
      </c>
      <c r="C1331" s="172" t="b">
        <v>1</v>
      </c>
      <c r="D1331" s="173"/>
      <c r="E1331" s="174" t="s">
        <v>10364</v>
      </c>
      <c r="F1331" s="175" t="s">
        <v>10506</v>
      </c>
      <c r="G1331" s="176" t="s">
        <v>1446</v>
      </c>
      <c r="H1331" s="99" t="s">
        <v>14728</v>
      </c>
      <c r="I1331" s="177" t="s">
        <v>16692</v>
      </c>
      <c r="J1331" s="178"/>
      <c r="K1331" s="61" t="s">
        <v>6464</v>
      </c>
      <c r="L1331" s="61" t="s">
        <v>6465</v>
      </c>
      <c r="M1331" s="178"/>
      <c r="N1331" s="178"/>
      <c r="O1331" s="179"/>
      <c r="P1331" s="178"/>
      <c r="Q1331" s="178"/>
      <c r="R1331" s="180"/>
      <c r="S1331" s="180"/>
      <c r="T1331" s="181" t="s">
        <v>16428</v>
      </c>
      <c r="U1331" s="182" t="s">
        <v>16423</v>
      </c>
      <c r="V1331" s="180"/>
      <c r="W1331" s="61" t="s">
        <v>6466</v>
      </c>
      <c r="X1331" s="61" t="s">
        <v>6467</v>
      </c>
      <c r="Y1331" s="61" t="s">
        <v>6468</v>
      </c>
      <c r="Z1331" s="166"/>
      <c r="AA1331" s="166"/>
      <c r="AB1331" s="166"/>
      <c r="AC1331" s="166"/>
      <c r="AD1331" s="166"/>
      <c r="AE1331" s="166"/>
      <c r="AF1331" s="166"/>
      <c r="AG1331" s="166"/>
      <c r="AH1331" s="166"/>
      <c r="AI1331" s="166"/>
      <c r="AJ1331" s="166"/>
      <c r="AK1331" s="166"/>
      <c r="AL1331" s="166"/>
      <c r="AM1331" s="166"/>
      <c r="AN1331" s="166"/>
      <c r="AO1331" s="166"/>
      <c r="AP1331" s="166"/>
      <c r="AQ1331" s="166"/>
      <c r="AR1331" s="166"/>
      <c r="AS1331" s="166"/>
      <c r="AT1331" s="166"/>
      <c r="AU1331" s="166"/>
      <c r="AV1331" s="166"/>
      <c r="AW1331" s="166"/>
      <c r="AX1331" s="166"/>
      <c r="AY1331" s="166"/>
      <c r="AZ1331" s="166"/>
      <c r="BA1331" s="166"/>
      <c r="BB1331" s="166"/>
      <c r="BC1331" s="166"/>
      <c r="BD1331" s="166"/>
      <c r="BE1331" s="166"/>
      <c r="BF1331" s="166"/>
      <c r="BG1331" s="166"/>
      <c r="BH1331" s="166"/>
      <c r="BI1331" s="166"/>
      <c r="BJ1331" s="166"/>
      <c r="BK1331" s="166"/>
      <c r="BL1331" s="166"/>
      <c r="BM1331" s="166"/>
    </row>
    <row r="1332" ht="22.5" customHeight="1">
      <c r="A1332" s="51">
        <v>1331.0</v>
      </c>
      <c r="B1332" s="99" t="s">
        <v>237</v>
      </c>
      <c r="C1332" s="172" t="b">
        <v>1</v>
      </c>
      <c r="D1332" s="173"/>
      <c r="E1332" s="174" t="s">
        <v>10364</v>
      </c>
      <c r="F1332" s="175" t="s">
        <v>10506</v>
      </c>
      <c r="G1332" s="176" t="s">
        <v>1446</v>
      </c>
      <c r="H1332" s="99" t="s">
        <v>14735</v>
      </c>
      <c r="I1332" s="177" t="s">
        <v>16693</v>
      </c>
      <c r="J1332" s="178"/>
      <c r="K1332" s="61" t="s">
        <v>6469</v>
      </c>
      <c r="L1332" s="61" t="s">
        <v>6470</v>
      </c>
      <c r="M1332" s="178"/>
      <c r="N1332" s="178"/>
      <c r="O1332" s="179"/>
      <c r="P1332" s="178"/>
      <c r="Q1332" s="178"/>
      <c r="R1332" s="180"/>
      <c r="S1332" s="180"/>
      <c r="T1332" s="181" t="s">
        <v>16428</v>
      </c>
      <c r="U1332" s="182" t="s">
        <v>16423</v>
      </c>
      <c r="V1332" s="180"/>
      <c r="W1332" s="61" t="s">
        <v>6471</v>
      </c>
      <c r="X1332" s="61" t="s">
        <v>6472</v>
      </c>
      <c r="Y1332" s="153"/>
      <c r="Z1332" s="166"/>
      <c r="AA1332" s="166"/>
      <c r="AB1332" s="166"/>
      <c r="AC1332" s="166"/>
      <c r="AD1332" s="166"/>
      <c r="AE1332" s="166"/>
      <c r="AF1332" s="166"/>
      <c r="AG1332" s="166"/>
      <c r="AH1332" s="166"/>
      <c r="AI1332" s="166"/>
      <c r="AJ1332" s="166"/>
      <c r="AK1332" s="166"/>
      <c r="AL1332" s="166"/>
      <c r="AM1332" s="166"/>
      <c r="AN1332" s="166"/>
      <c r="AO1332" s="166"/>
      <c r="AP1332" s="166"/>
      <c r="AQ1332" s="166"/>
      <c r="AR1332" s="166"/>
      <c r="AS1332" s="166"/>
      <c r="AT1332" s="166"/>
      <c r="AU1332" s="166"/>
      <c r="AV1332" s="166"/>
      <c r="AW1332" s="166"/>
      <c r="AX1332" s="166"/>
      <c r="AY1332" s="166"/>
      <c r="AZ1332" s="166"/>
      <c r="BA1332" s="166"/>
      <c r="BB1332" s="166"/>
      <c r="BC1332" s="166"/>
      <c r="BD1332" s="166"/>
      <c r="BE1332" s="166"/>
      <c r="BF1332" s="166"/>
      <c r="BG1332" s="166"/>
      <c r="BH1332" s="166"/>
      <c r="BI1332" s="166"/>
      <c r="BJ1332" s="166"/>
      <c r="BK1332" s="166"/>
      <c r="BL1332" s="166"/>
      <c r="BM1332" s="166"/>
    </row>
    <row r="1333" ht="22.5" customHeight="1">
      <c r="A1333" s="51">
        <v>1332.0</v>
      </c>
      <c r="B1333" s="99" t="s">
        <v>237</v>
      </c>
      <c r="C1333" s="172" t="b">
        <v>1</v>
      </c>
      <c r="D1333" s="173"/>
      <c r="E1333" s="174" t="s">
        <v>10364</v>
      </c>
      <c r="F1333" s="175" t="s">
        <v>10506</v>
      </c>
      <c r="G1333" s="176" t="s">
        <v>1446</v>
      </c>
      <c r="H1333" s="99" t="s">
        <v>14740</v>
      </c>
      <c r="I1333" s="177" t="s">
        <v>16694</v>
      </c>
      <c r="J1333" s="178"/>
      <c r="K1333" s="61" t="s">
        <v>6473</v>
      </c>
      <c r="L1333" s="61" t="s">
        <v>6474</v>
      </c>
      <c r="M1333" s="178"/>
      <c r="N1333" s="178"/>
      <c r="O1333" s="179"/>
      <c r="P1333" s="178"/>
      <c r="Q1333" s="178"/>
      <c r="R1333" s="180"/>
      <c r="S1333" s="180"/>
      <c r="T1333" s="181" t="s">
        <v>16430</v>
      </c>
      <c r="U1333" s="182" t="s">
        <v>16423</v>
      </c>
      <c r="V1333" s="180"/>
      <c r="W1333" s="61" t="s">
        <v>6475</v>
      </c>
      <c r="X1333" s="61" t="s">
        <v>6476</v>
      </c>
      <c r="Y1333" s="145"/>
      <c r="Z1333" s="166"/>
      <c r="AA1333" s="166"/>
      <c r="AB1333" s="166"/>
      <c r="AC1333" s="166"/>
      <c r="AD1333" s="166"/>
      <c r="AE1333" s="166"/>
      <c r="AF1333" s="166"/>
      <c r="AG1333" s="166"/>
      <c r="AH1333" s="166"/>
      <c r="AI1333" s="166"/>
      <c r="AJ1333" s="166"/>
      <c r="AK1333" s="166"/>
      <c r="AL1333" s="166"/>
      <c r="AM1333" s="166"/>
      <c r="AN1333" s="166"/>
      <c r="AO1333" s="166"/>
      <c r="AP1333" s="166"/>
      <c r="AQ1333" s="166"/>
      <c r="AR1333" s="166"/>
      <c r="AS1333" s="166"/>
      <c r="AT1333" s="166"/>
      <c r="AU1333" s="166"/>
      <c r="AV1333" s="166"/>
      <c r="AW1333" s="166"/>
      <c r="AX1333" s="166"/>
      <c r="AY1333" s="166"/>
      <c r="AZ1333" s="166"/>
      <c r="BA1333" s="166"/>
      <c r="BB1333" s="166"/>
      <c r="BC1333" s="166"/>
      <c r="BD1333" s="166"/>
      <c r="BE1333" s="166"/>
      <c r="BF1333" s="166"/>
      <c r="BG1333" s="166"/>
      <c r="BH1333" s="166"/>
      <c r="BI1333" s="166"/>
      <c r="BJ1333" s="166"/>
      <c r="BK1333" s="166"/>
      <c r="BL1333" s="166"/>
      <c r="BM1333" s="166"/>
    </row>
    <row r="1334" ht="22.5" customHeight="1">
      <c r="A1334" s="51">
        <v>1333.0</v>
      </c>
      <c r="B1334" s="99" t="s">
        <v>237</v>
      </c>
      <c r="C1334" s="172" t="b">
        <v>1</v>
      </c>
      <c r="D1334" s="173"/>
      <c r="E1334" s="174" t="s">
        <v>10364</v>
      </c>
      <c r="F1334" s="175" t="s">
        <v>10506</v>
      </c>
      <c r="G1334" s="176" t="s">
        <v>1446</v>
      </c>
      <c r="H1334" s="99" t="s">
        <v>14746</v>
      </c>
      <c r="I1334" s="177" t="s">
        <v>16695</v>
      </c>
      <c r="J1334" s="178"/>
      <c r="K1334" s="61" t="s">
        <v>6479</v>
      </c>
      <c r="L1334" s="61" t="s">
        <v>6480</v>
      </c>
      <c r="M1334" s="178"/>
      <c r="N1334" s="178"/>
      <c r="O1334" s="179"/>
      <c r="P1334" s="178"/>
      <c r="Q1334" s="178"/>
      <c r="R1334" s="180"/>
      <c r="S1334" s="180"/>
      <c r="T1334" s="181" t="s">
        <v>16430</v>
      </c>
      <c r="U1334" s="182" t="s">
        <v>16423</v>
      </c>
      <c r="V1334" s="180"/>
      <c r="W1334" s="61" t="s">
        <v>6481</v>
      </c>
      <c r="X1334" s="61" t="s">
        <v>6482</v>
      </c>
      <c r="Y1334" s="145"/>
      <c r="Z1334" s="166"/>
      <c r="AA1334" s="166"/>
      <c r="AB1334" s="166"/>
      <c r="AC1334" s="166"/>
      <c r="AD1334" s="166"/>
      <c r="AE1334" s="166"/>
      <c r="AF1334" s="166"/>
      <c r="AG1334" s="166"/>
      <c r="AH1334" s="166"/>
      <c r="AI1334" s="166"/>
      <c r="AJ1334" s="166"/>
      <c r="AK1334" s="166"/>
      <c r="AL1334" s="166"/>
      <c r="AM1334" s="166"/>
      <c r="AN1334" s="166"/>
      <c r="AO1334" s="166"/>
      <c r="AP1334" s="166"/>
      <c r="AQ1334" s="166"/>
      <c r="AR1334" s="166"/>
      <c r="AS1334" s="166"/>
      <c r="AT1334" s="166"/>
      <c r="AU1334" s="166"/>
      <c r="AV1334" s="166"/>
      <c r="AW1334" s="166"/>
      <c r="AX1334" s="166"/>
      <c r="AY1334" s="166"/>
      <c r="AZ1334" s="166"/>
      <c r="BA1334" s="166"/>
      <c r="BB1334" s="166"/>
      <c r="BC1334" s="166"/>
      <c r="BD1334" s="166"/>
      <c r="BE1334" s="166"/>
      <c r="BF1334" s="166"/>
      <c r="BG1334" s="166"/>
      <c r="BH1334" s="166"/>
      <c r="BI1334" s="166"/>
      <c r="BJ1334" s="166"/>
      <c r="BK1334" s="166"/>
      <c r="BL1334" s="166"/>
      <c r="BM1334" s="166"/>
    </row>
    <row r="1335" ht="22.5" customHeight="1">
      <c r="A1335" s="51">
        <v>1334.0</v>
      </c>
      <c r="B1335" s="99" t="s">
        <v>237</v>
      </c>
      <c r="C1335" s="172" t="b">
        <v>1</v>
      </c>
      <c r="D1335" s="173"/>
      <c r="E1335" s="174" t="s">
        <v>10364</v>
      </c>
      <c r="F1335" s="175" t="s">
        <v>10506</v>
      </c>
      <c r="G1335" s="176" t="s">
        <v>1446</v>
      </c>
      <c r="H1335" s="99" t="s">
        <v>14752</v>
      </c>
      <c r="I1335" s="177" t="s">
        <v>16696</v>
      </c>
      <c r="J1335" s="178"/>
      <c r="K1335" s="61" t="s">
        <v>6483</v>
      </c>
      <c r="L1335" s="61" t="s">
        <v>6484</v>
      </c>
      <c r="M1335" s="178"/>
      <c r="N1335" s="178"/>
      <c r="O1335" s="179"/>
      <c r="P1335" s="178"/>
      <c r="Q1335" s="178"/>
      <c r="R1335" s="180"/>
      <c r="S1335" s="180"/>
      <c r="T1335" s="181" t="s">
        <v>16430</v>
      </c>
      <c r="U1335" s="182" t="s">
        <v>16423</v>
      </c>
      <c r="V1335" s="180"/>
      <c r="W1335" s="61" t="s">
        <v>6485</v>
      </c>
      <c r="X1335" s="61" t="s">
        <v>6486</v>
      </c>
      <c r="Y1335" s="61" t="s">
        <v>6487</v>
      </c>
      <c r="Z1335" s="166"/>
      <c r="AA1335" s="166"/>
      <c r="AB1335" s="166"/>
      <c r="AC1335" s="166"/>
      <c r="AD1335" s="166"/>
      <c r="AE1335" s="166"/>
      <c r="AF1335" s="166"/>
      <c r="AG1335" s="166"/>
      <c r="AH1335" s="166"/>
      <c r="AI1335" s="166"/>
      <c r="AJ1335" s="166"/>
      <c r="AK1335" s="166"/>
      <c r="AL1335" s="166"/>
      <c r="AM1335" s="166"/>
      <c r="AN1335" s="166"/>
      <c r="AO1335" s="166"/>
      <c r="AP1335" s="166"/>
      <c r="AQ1335" s="166"/>
      <c r="AR1335" s="166"/>
      <c r="AS1335" s="166"/>
      <c r="AT1335" s="166"/>
      <c r="AU1335" s="166"/>
      <c r="AV1335" s="166"/>
      <c r="AW1335" s="166"/>
      <c r="AX1335" s="166"/>
      <c r="AY1335" s="166"/>
      <c r="AZ1335" s="166"/>
      <c r="BA1335" s="166"/>
      <c r="BB1335" s="166"/>
      <c r="BC1335" s="166"/>
      <c r="BD1335" s="166"/>
      <c r="BE1335" s="166"/>
      <c r="BF1335" s="166"/>
      <c r="BG1335" s="166"/>
      <c r="BH1335" s="166"/>
      <c r="BI1335" s="166"/>
      <c r="BJ1335" s="166"/>
      <c r="BK1335" s="166"/>
      <c r="BL1335" s="166"/>
      <c r="BM1335" s="166"/>
    </row>
    <row r="1336" ht="22.5" customHeight="1">
      <c r="A1336" s="51">
        <v>1335.0</v>
      </c>
      <c r="B1336" s="99" t="s">
        <v>237</v>
      </c>
      <c r="C1336" s="172" t="b">
        <v>1</v>
      </c>
      <c r="D1336" s="173"/>
      <c r="E1336" s="174" t="s">
        <v>10364</v>
      </c>
      <c r="F1336" s="175" t="s">
        <v>10506</v>
      </c>
      <c r="G1336" s="176" t="s">
        <v>1446</v>
      </c>
      <c r="H1336" s="99" t="s">
        <v>14759</v>
      </c>
      <c r="I1336" s="177" t="s">
        <v>16697</v>
      </c>
      <c r="J1336" s="178"/>
      <c r="K1336" s="61" t="s">
        <v>6488</v>
      </c>
      <c r="L1336" s="61" t="s">
        <v>6489</v>
      </c>
      <c r="M1336" s="178"/>
      <c r="N1336" s="178"/>
      <c r="O1336" s="179"/>
      <c r="P1336" s="178"/>
      <c r="Q1336" s="178"/>
      <c r="R1336" s="180"/>
      <c r="S1336" s="180"/>
      <c r="T1336" s="181" t="s">
        <v>16422</v>
      </c>
      <c r="U1336" s="182" t="s">
        <v>16423</v>
      </c>
      <c r="V1336" s="180"/>
      <c r="W1336" s="61" t="s">
        <v>6490</v>
      </c>
      <c r="X1336" s="61" t="s">
        <v>6491</v>
      </c>
      <c r="Y1336" s="61" t="s">
        <v>6492</v>
      </c>
      <c r="Z1336" s="166"/>
      <c r="AA1336" s="166"/>
      <c r="AB1336" s="166"/>
      <c r="AC1336" s="166"/>
      <c r="AD1336" s="166"/>
      <c r="AE1336" s="166"/>
      <c r="AF1336" s="166"/>
      <c r="AG1336" s="166"/>
      <c r="AH1336" s="166"/>
      <c r="AI1336" s="166"/>
      <c r="AJ1336" s="166"/>
      <c r="AK1336" s="166"/>
      <c r="AL1336" s="166"/>
      <c r="AM1336" s="166"/>
      <c r="AN1336" s="166"/>
      <c r="AO1336" s="166"/>
      <c r="AP1336" s="166"/>
      <c r="AQ1336" s="166"/>
      <c r="AR1336" s="166"/>
      <c r="AS1336" s="166"/>
      <c r="AT1336" s="166"/>
      <c r="AU1336" s="166"/>
      <c r="AV1336" s="166"/>
      <c r="AW1336" s="166"/>
      <c r="AX1336" s="166"/>
      <c r="AY1336" s="166"/>
      <c r="AZ1336" s="166"/>
      <c r="BA1336" s="166"/>
      <c r="BB1336" s="166"/>
      <c r="BC1336" s="166"/>
      <c r="BD1336" s="166"/>
      <c r="BE1336" s="166"/>
      <c r="BF1336" s="166"/>
      <c r="BG1336" s="166"/>
      <c r="BH1336" s="166"/>
      <c r="BI1336" s="166"/>
      <c r="BJ1336" s="166"/>
      <c r="BK1336" s="166"/>
      <c r="BL1336" s="166"/>
      <c r="BM1336" s="166"/>
    </row>
    <row r="1337" ht="22.5" customHeight="1">
      <c r="A1337" s="51">
        <v>1336.0</v>
      </c>
      <c r="B1337" s="99" t="s">
        <v>237</v>
      </c>
      <c r="C1337" s="172" t="b">
        <v>1</v>
      </c>
      <c r="D1337" s="173"/>
      <c r="E1337" s="174" t="s">
        <v>10364</v>
      </c>
      <c r="F1337" s="175" t="s">
        <v>10506</v>
      </c>
      <c r="G1337" s="176" t="s">
        <v>1446</v>
      </c>
      <c r="H1337" s="99" t="s">
        <v>14766</v>
      </c>
      <c r="I1337" s="177" t="s">
        <v>16698</v>
      </c>
      <c r="J1337" s="178"/>
      <c r="K1337" s="61" t="s">
        <v>6493</v>
      </c>
      <c r="L1337" s="61" t="s">
        <v>6494</v>
      </c>
      <c r="M1337" s="178"/>
      <c r="N1337" s="178"/>
      <c r="O1337" s="179"/>
      <c r="P1337" s="178"/>
      <c r="Q1337" s="178"/>
      <c r="R1337" s="180"/>
      <c r="S1337" s="180"/>
      <c r="T1337" s="181" t="s">
        <v>16422</v>
      </c>
      <c r="U1337" s="182" t="s">
        <v>16423</v>
      </c>
      <c r="V1337" s="180"/>
      <c r="W1337" s="61" t="s">
        <v>6495</v>
      </c>
      <c r="X1337" s="61" t="s">
        <v>6496</v>
      </c>
      <c r="Y1337" s="61" t="s">
        <v>6497</v>
      </c>
      <c r="Z1337" s="166"/>
      <c r="AA1337" s="166"/>
      <c r="AB1337" s="166"/>
      <c r="AC1337" s="166"/>
      <c r="AD1337" s="166"/>
      <c r="AE1337" s="166"/>
      <c r="AF1337" s="166"/>
      <c r="AG1337" s="166"/>
      <c r="AH1337" s="166"/>
      <c r="AI1337" s="166"/>
      <c r="AJ1337" s="166"/>
      <c r="AK1337" s="166"/>
      <c r="AL1337" s="166"/>
      <c r="AM1337" s="166"/>
      <c r="AN1337" s="166"/>
      <c r="AO1337" s="166"/>
      <c r="AP1337" s="166"/>
      <c r="AQ1337" s="166"/>
      <c r="AR1337" s="166"/>
      <c r="AS1337" s="166"/>
      <c r="AT1337" s="166"/>
      <c r="AU1337" s="166"/>
      <c r="AV1337" s="166"/>
      <c r="AW1337" s="166"/>
      <c r="AX1337" s="166"/>
      <c r="AY1337" s="166"/>
      <c r="AZ1337" s="166"/>
      <c r="BA1337" s="166"/>
      <c r="BB1337" s="166"/>
      <c r="BC1337" s="166"/>
      <c r="BD1337" s="166"/>
      <c r="BE1337" s="166"/>
      <c r="BF1337" s="166"/>
      <c r="BG1337" s="166"/>
      <c r="BH1337" s="166"/>
      <c r="BI1337" s="166"/>
      <c r="BJ1337" s="166"/>
      <c r="BK1337" s="166"/>
      <c r="BL1337" s="166"/>
      <c r="BM1337" s="166"/>
    </row>
    <row r="1338" ht="22.5" customHeight="1">
      <c r="A1338" s="51">
        <v>1337.0</v>
      </c>
      <c r="B1338" s="99" t="s">
        <v>237</v>
      </c>
      <c r="C1338" s="172" t="b">
        <v>1</v>
      </c>
      <c r="D1338" s="173"/>
      <c r="E1338" s="174" t="s">
        <v>10364</v>
      </c>
      <c r="F1338" s="175" t="s">
        <v>10506</v>
      </c>
      <c r="G1338" s="176" t="s">
        <v>1446</v>
      </c>
      <c r="H1338" s="99" t="s">
        <v>14773</v>
      </c>
      <c r="I1338" s="177" t="s">
        <v>16699</v>
      </c>
      <c r="J1338" s="178"/>
      <c r="K1338" s="61" t="s">
        <v>6498</v>
      </c>
      <c r="L1338" s="61" t="s">
        <v>6499</v>
      </c>
      <c r="M1338" s="178"/>
      <c r="N1338" s="178"/>
      <c r="O1338" s="179"/>
      <c r="P1338" s="178"/>
      <c r="Q1338" s="178"/>
      <c r="R1338" s="180"/>
      <c r="S1338" s="180"/>
      <c r="T1338" s="181" t="s">
        <v>16422</v>
      </c>
      <c r="U1338" s="182" t="s">
        <v>16423</v>
      </c>
      <c r="V1338" s="180"/>
      <c r="W1338" s="61" t="s">
        <v>6500</v>
      </c>
      <c r="X1338" s="61" t="s">
        <v>6501</v>
      </c>
      <c r="Y1338" s="61" t="s">
        <v>6502</v>
      </c>
      <c r="Z1338" s="166"/>
      <c r="AA1338" s="166"/>
      <c r="AB1338" s="166"/>
      <c r="AC1338" s="166"/>
      <c r="AD1338" s="166"/>
      <c r="AE1338" s="166"/>
      <c r="AF1338" s="166"/>
      <c r="AG1338" s="166"/>
      <c r="AH1338" s="166"/>
      <c r="AI1338" s="166"/>
      <c r="AJ1338" s="166"/>
      <c r="AK1338" s="166"/>
      <c r="AL1338" s="166"/>
      <c r="AM1338" s="166"/>
      <c r="AN1338" s="166"/>
      <c r="AO1338" s="166"/>
      <c r="AP1338" s="166"/>
      <c r="AQ1338" s="166"/>
      <c r="AR1338" s="166"/>
      <c r="AS1338" s="166"/>
      <c r="AT1338" s="166"/>
      <c r="AU1338" s="166"/>
      <c r="AV1338" s="166"/>
      <c r="AW1338" s="166"/>
      <c r="AX1338" s="166"/>
      <c r="AY1338" s="166"/>
      <c r="AZ1338" s="166"/>
      <c r="BA1338" s="166"/>
      <c r="BB1338" s="166"/>
      <c r="BC1338" s="166"/>
      <c r="BD1338" s="166"/>
      <c r="BE1338" s="166"/>
      <c r="BF1338" s="166"/>
      <c r="BG1338" s="166"/>
      <c r="BH1338" s="166"/>
      <c r="BI1338" s="166"/>
      <c r="BJ1338" s="166"/>
      <c r="BK1338" s="166"/>
      <c r="BL1338" s="166"/>
      <c r="BM1338" s="166"/>
    </row>
    <row r="1339" ht="22.5" customHeight="1">
      <c r="A1339" s="51">
        <v>1338.0</v>
      </c>
      <c r="B1339" s="99" t="s">
        <v>237</v>
      </c>
      <c r="C1339" s="172" t="b">
        <v>1</v>
      </c>
      <c r="D1339" s="173"/>
      <c r="E1339" s="174" t="s">
        <v>10364</v>
      </c>
      <c r="F1339" s="175" t="s">
        <v>10506</v>
      </c>
      <c r="G1339" s="176" t="s">
        <v>1446</v>
      </c>
      <c r="H1339" s="99" t="s">
        <v>14780</v>
      </c>
      <c r="I1339" s="177" t="s">
        <v>16700</v>
      </c>
      <c r="J1339" s="178"/>
      <c r="K1339" s="61" t="s">
        <v>6503</v>
      </c>
      <c r="L1339" s="61" t="s">
        <v>6504</v>
      </c>
      <c r="M1339" s="178"/>
      <c r="N1339" s="178"/>
      <c r="O1339" s="179"/>
      <c r="P1339" s="178"/>
      <c r="Q1339" s="178"/>
      <c r="R1339" s="180"/>
      <c r="S1339" s="180"/>
      <c r="T1339" s="181" t="s">
        <v>16422</v>
      </c>
      <c r="U1339" s="182" t="s">
        <v>16423</v>
      </c>
      <c r="V1339" s="180"/>
      <c r="W1339" s="61" t="s">
        <v>6505</v>
      </c>
      <c r="X1339" s="61" t="s">
        <v>6506</v>
      </c>
      <c r="Y1339" s="61" t="s">
        <v>6507</v>
      </c>
      <c r="Z1339" s="166"/>
      <c r="AA1339" s="166"/>
      <c r="AB1339" s="166"/>
      <c r="AC1339" s="166"/>
      <c r="AD1339" s="166"/>
      <c r="AE1339" s="166"/>
      <c r="AF1339" s="166"/>
      <c r="AG1339" s="166"/>
      <c r="AH1339" s="166"/>
      <c r="AI1339" s="166"/>
      <c r="AJ1339" s="166"/>
      <c r="AK1339" s="166"/>
      <c r="AL1339" s="166"/>
      <c r="AM1339" s="166"/>
      <c r="AN1339" s="166"/>
      <c r="AO1339" s="166"/>
      <c r="AP1339" s="166"/>
      <c r="AQ1339" s="166"/>
      <c r="AR1339" s="166"/>
      <c r="AS1339" s="166"/>
      <c r="AT1339" s="166"/>
      <c r="AU1339" s="166"/>
      <c r="AV1339" s="166"/>
      <c r="AW1339" s="166"/>
      <c r="AX1339" s="166"/>
      <c r="AY1339" s="166"/>
      <c r="AZ1339" s="166"/>
      <c r="BA1339" s="166"/>
      <c r="BB1339" s="166"/>
      <c r="BC1339" s="166"/>
      <c r="BD1339" s="166"/>
      <c r="BE1339" s="166"/>
      <c r="BF1339" s="166"/>
      <c r="BG1339" s="166"/>
      <c r="BH1339" s="166"/>
      <c r="BI1339" s="166"/>
      <c r="BJ1339" s="166"/>
      <c r="BK1339" s="166"/>
      <c r="BL1339" s="166"/>
      <c r="BM1339" s="166"/>
    </row>
    <row r="1340" ht="22.5" customHeight="1">
      <c r="A1340" s="51">
        <v>1339.0</v>
      </c>
      <c r="B1340" s="99" t="s">
        <v>237</v>
      </c>
      <c r="C1340" s="172" t="b">
        <v>1</v>
      </c>
      <c r="D1340" s="173"/>
      <c r="E1340" s="174" t="s">
        <v>10364</v>
      </c>
      <c r="F1340" s="175" t="s">
        <v>10506</v>
      </c>
      <c r="G1340" s="176" t="s">
        <v>1446</v>
      </c>
      <c r="H1340" s="99" t="s">
        <v>14787</v>
      </c>
      <c r="I1340" s="177" t="s">
        <v>16701</v>
      </c>
      <c r="J1340" s="178"/>
      <c r="K1340" s="61" t="s">
        <v>6508</v>
      </c>
      <c r="L1340" s="61" t="s">
        <v>6509</v>
      </c>
      <c r="M1340" s="178"/>
      <c r="N1340" s="178"/>
      <c r="O1340" s="179"/>
      <c r="P1340" s="178"/>
      <c r="Q1340" s="178"/>
      <c r="R1340" s="180"/>
      <c r="S1340" s="180"/>
      <c r="T1340" s="181" t="s">
        <v>16422</v>
      </c>
      <c r="U1340" s="182" t="s">
        <v>16423</v>
      </c>
      <c r="V1340" s="180"/>
      <c r="W1340" s="61" t="s">
        <v>6510</v>
      </c>
      <c r="X1340" s="61" t="s">
        <v>6511</v>
      </c>
      <c r="Y1340" s="153"/>
      <c r="Z1340" s="166"/>
      <c r="AA1340" s="166"/>
      <c r="AB1340" s="166"/>
      <c r="AC1340" s="166"/>
      <c r="AD1340" s="166"/>
      <c r="AE1340" s="166"/>
      <c r="AF1340" s="166"/>
      <c r="AG1340" s="166"/>
      <c r="AH1340" s="166"/>
      <c r="AI1340" s="166"/>
      <c r="AJ1340" s="166"/>
      <c r="AK1340" s="166"/>
      <c r="AL1340" s="166"/>
      <c r="AM1340" s="166"/>
      <c r="AN1340" s="166"/>
      <c r="AO1340" s="166"/>
      <c r="AP1340" s="166"/>
      <c r="AQ1340" s="166"/>
      <c r="AR1340" s="166"/>
      <c r="AS1340" s="166"/>
      <c r="AT1340" s="166"/>
      <c r="AU1340" s="166"/>
      <c r="AV1340" s="166"/>
      <c r="AW1340" s="166"/>
      <c r="AX1340" s="166"/>
      <c r="AY1340" s="166"/>
      <c r="AZ1340" s="166"/>
      <c r="BA1340" s="166"/>
      <c r="BB1340" s="166"/>
      <c r="BC1340" s="166"/>
      <c r="BD1340" s="166"/>
      <c r="BE1340" s="166"/>
      <c r="BF1340" s="166"/>
      <c r="BG1340" s="166"/>
      <c r="BH1340" s="166"/>
      <c r="BI1340" s="166"/>
      <c r="BJ1340" s="166"/>
      <c r="BK1340" s="166"/>
      <c r="BL1340" s="166"/>
      <c r="BM1340" s="166"/>
    </row>
    <row r="1341" ht="22.5" customHeight="1">
      <c r="A1341" s="51">
        <v>1340.0</v>
      </c>
      <c r="B1341" s="99" t="s">
        <v>237</v>
      </c>
      <c r="C1341" s="172" t="b">
        <v>1</v>
      </c>
      <c r="D1341" s="173"/>
      <c r="E1341" s="174" t="s">
        <v>10364</v>
      </c>
      <c r="F1341" s="175" t="s">
        <v>10506</v>
      </c>
      <c r="G1341" s="176" t="s">
        <v>1446</v>
      </c>
      <c r="H1341" s="99" t="s">
        <v>14793</v>
      </c>
      <c r="I1341" s="177" t="s">
        <v>16702</v>
      </c>
      <c r="J1341" s="178"/>
      <c r="K1341" s="61" t="s">
        <v>6512</v>
      </c>
      <c r="L1341" s="61" t="s">
        <v>6513</v>
      </c>
      <c r="M1341" s="178"/>
      <c r="N1341" s="178"/>
      <c r="O1341" s="179"/>
      <c r="P1341" s="178"/>
      <c r="Q1341" s="178"/>
      <c r="R1341" s="180"/>
      <c r="S1341" s="180"/>
      <c r="T1341" s="181" t="s">
        <v>16422</v>
      </c>
      <c r="U1341" s="182" t="s">
        <v>16423</v>
      </c>
      <c r="V1341" s="180"/>
      <c r="W1341" s="61" t="s">
        <v>6514</v>
      </c>
      <c r="X1341" s="61" t="s">
        <v>6515</v>
      </c>
      <c r="Y1341" s="61" t="s">
        <v>6516</v>
      </c>
      <c r="Z1341" s="166"/>
      <c r="AA1341" s="166"/>
      <c r="AB1341" s="166"/>
      <c r="AC1341" s="166"/>
      <c r="AD1341" s="166"/>
      <c r="AE1341" s="166"/>
      <c r="AF1341" s="166"/>
      <c r="AG1341" s="166"/>
      <c r="AH1341" s="166"/>
      <c r="AI1341" s="166"/>
      <c r="AJ1341" s="166"/>
      <c r="AK1341" s="166"/>
      <c r="AL1341" s="166"/>
      <c r="AM1341" s="166"/>
      <c r="AN1341" s="166"/>
      <c r="AO1341" s="166"/>
      <c r="AP1341" s="166"/>
      <c r="AQ1341" s="166"/>
      <c r="AR1341" s="166"/>
      <c r="AS1341" s="166"/>
      <c r="AT1341" s="166"/>
      <c r="AU1341" s="166"/>
      <c r="AV1341" s="166"/>
      <c r="AW1341" s="166"/>
      <c r="AX1341" s="166"/>
      <c r="AY1341" s="166"/>
      <c r="AZ1341" s="166"/>
      <c r="BA1341" s="166"/>
      <c r="BB1341" s="166"/>
      <c r="BC1341" s="166"/>
      <c r="BD1341" s="166"/>
      <c r="BE1341" s="166"/>
      <c r="BF1341" s="166"/>
      <c r="BG1341" s="166"/>
      <c r="BH1341" s="166"/>
      <c r="BI1341" s="166"/>
      <c r="BJ1341" s="166"/>
      <c r="BK1341" s="166"/>
      <c r="BL1341" s="166"/>
      <c r="BM1341" s="166"/>
    </row>
    <row r="1342" ht="22.5" customHeight="1">
      <c r="A1342" s="51">
        <v>1341.0</v>
      </c>
      <c r="B1342" s="99" t="s">
        <v>237</v>
      </c>
      <c r="C1342" s="172" t="b">
        <v>1</v>
      </c>
      <c r="D1342" s="173"/>
      <c r="E1342" s="174" t="s">
        <v>10364</v>
      </c>
      <c r="F1342" s="175" t="s">
        <v>10506</v>
      </c>
      <c r="G1342" s="176" t="s">
        <v>1446</v>
      </c>
      <c r="H1342" s="99" t="s">
        <v>14800</v>
      </c>
      <c r="I1342" s="177" t="s">
        <v>16703</v>
      </c>
      <c r="J1342" s="178"/>
      <c r="K1342" s="61" t="s">
        <v>6517</v>
      </c>
      <c r="L1342" s="61" t="s">
        <v>6518</v>
      </c>
      <c r="M1342" s="178"/>
      <c r="N1342" s="178"/>
      <c r="O1342" s="179"/>
      <c r="P1342" s="178"/>
      <c r="Q1342" s="178"/>
      <c r="R1342" s="180"/>
      <c r="S1342" s="180"/>
      <c r="T1342" s="181" t="s">
        <v>16422</v>
      </c>
      <c r="U1342" s="182" t="s">
        <v>16423</v>
      </c>
      <c r="V1342" s="180"/>
      <c r="W1342" s="61" t="s">
        <v>6519</v>
      </c>
      <c r="X1342" s="61" t="s">
        <v>6520</v>
      </c>
      <c r="Y1342" s="61" t="s">
        <v>6521</v>
      </c>
      <c r="Z1342" s="166"/>
      <c r="AA1342" s="166"/>
      <c r="AB1342" s="166"/>
      <c r="AC1342" s="166"/>
      <c r="AD1342" s="166"/>
      <c r="AE1342" s="166"/>
      <c r="AF1342" s="166"/>
      <c r="AG1342" s="166"/>
      <c r="AH1342" s="166"/>
      <c r="AI1342" s="166"/>
      <c r="AJ1342" s="166"/>
      <c r="AK1342" s="166"/>
      <c r="AL1342" s="166"/>
      <c r="AM1342" s="166"/>
      <c r="AN1342" s="166"/>
      <c r="AO1342" s="166"/>
      <c r="AP1342" s="166"/>
      <c r="AQ1342" s="166"/>
      <c r="AR1342" s="166"/>
      <c r="AS1342" s="166"/>
      <c r="AT1342" s="166"/>
      <c r="AU1342" s="166"/>
      <c r="AV1342" s="166"/>
      <c r="AW1342" s="166"/>
      <c r="AX1342" s="166"/>
      <c r="AY1342" s="166"/>
      <c r="AZ1342" s="166"/>
      <c r="BA1342" s="166"/>
      <c r="BB1342" s="166"/>
      <c r="BC1342" s="166"/>
      <c r="BD1342" s="166"/>
      <c r="BE1342" s="166"/>
      <c r="BF1342" s="166"/>
      <c r="BG1342" s="166"/>
      <c r="BH1342" s="166"/>
      <c r="BI1342" s="166"/>
      <c r="BJ1342" s="166"/>
      <c r="BK1342" s="166"/>
      <c r="BL1342" s="166"/>
      <c r="BM1342" s="166"/>
    </row>
    <row r="1343" ht="22.5" customHeight="1">
      <c r="A1343" s="51">
        <v>1342.0</v>
      </c>
      <c r="B1343" s="99" t="s">
        <v>237</v>
      </c>
      <c r="C1343" s="172" t="b">
        <v>1</v>
      </c>
      <c r="D1343" s="173"/>
      <c r="E1343" s="174" t="s">
        <v>10364</v>
      </c>
      <c r="F1343" s="175" t="s">
        <v>10506</v>
      </c>
      <c r="G1343" s="77" t="s">
        <v>1446</v>
      </c>
      <c r="H1343" s="99" t="s">
        <v>14806</v>
      </c>
      <c r="I1343" s="177" t="s">
        <v>16704</v>
      </c>
      <c r="J1343" s="178"/>
      <c r="K1343" s="61" t="s">
        <v>6522</v>
      </c>
      <c r="L1343" s="61" t="s">
        <v>6523</v>
      </c>
      <c r="M1343" s="178"/>
      <c r="N1343" s="178"/>
      <c r="O1343" s="179"/>
      <c r="P1343" s="178"/>
      <c r="Q1343" s="178"/>
      <c r="R1343" s="180"/>
      <c r="S1343" s="180"/>
      <c r="T1343" s="181" t="s">
        <v>16437</v>
      </c>
      <c r="U1343" s="182" t="s">
        <v>16423</v>
      </c>
      <c r="V1343" s="180"/>
      <c r="W1343" s="61" t="s">
        <v>6524</v>
      </c>
      <c r="X1343" s="61" t="s">
        <v>6525</v>
      </c>
      <c r="Y1343" s="145"/>
      <c r="Z1343" s="166"/>
      <c r="AA1343" s="166"/>
      <c r="AB1343" s="166"/>
      <c r="AC1343" s="166"/>
      <c r="AD1343" s="166"/>
      <c r="AE1343" s="166"/>
      <c r="AF1343" s="166"/>
      <c r="AG1343" s="166"/>
      <c r="AH1343" s="166"/>
      <c r="AI1343" s="166"/>
      <c r="AJ1343" s="166"/>
      <c r="AK1343" s="166"/>
      <c r="AL1343" s="166"/>
      <c r="AM1343" s="166"/>
      <c r="AN1343" s="166"/>
      <c r="AO1343" s="166"/>
      <c r="AP1343" s="166"/>
      <c r="AQ1343" s="166"/>
      <c r="AR1343" s="166"/>
      <c r="AS1343" s="166"/>
      <c r="AT1343" s="166"/>
      <c r="AU1343" s="166"/>
      <c r="AV1343" s="166"/>
      <c r="AW1343" s="166"/>
      <c r="AX1343" s="166"/>
      <c r="AY1343" s="166"/>
      <c r="AZ1343" s="166"/>
      <c r="BA1343" s="166"/>
      <c r="BB1343" s="166"/>
      <c r="BC1343" s="166"/>
      <c r="BD1343" s="166"/>
      <c r="BE1343" s="166"/>
      <c r="BF1343" s="166"/>
      <c r="BG1343" s="166"/>
      <c r="BH1343" s="166"/>
      <c r="BI1343" s="166"/>
      <c r="BJ1343" s="166"/>
      <c r="BK1343" s="166"/>
      <c r="BL1343" s="166"/>
      <c r="BM1343" s="166"/>
    </row>
    <row r="1344" ht="22.5" customHeight="1">
      <c r="A1344" s="51">
        <v>1343.0</v>
      </c>
      <c r="B1344" s="99" t="s">
        <v>237</v>
      </c>
      <c r="C1344" s="172" t="b">
        <v>1</v>
      </c>
      <c r="D1344" s="173"/>
      <c r="E1344" s="174" t="s">
        <v>10364</v>
      </c>
      <c r="F1344" s="184" t="s">
        <v>10853</v>
      </c>
      <c r="G1344" s="176" t="s">
        <v>1866</v>
      </c>
      <c r="H1344" s="99" t="s">
        <v>14813</v>
      </c>
      <c r="I1344" s="177" t="s">
        <v>16705</v>
      </c>
      <c r="J1344" s="178"/>
      <c r="K1344" s="61" t="s">
        <v>6526</v>
      </c>
      <c r="L1344" s="61" t="s">
        <v>6527</v>
      </c>
      <c r="M1344" s="178"/>
      <c r="N1344" s="178"/>
      <c r="O1344" s="179"/>
      <c r="P1344" s="178"/>
      <c r="Q1344" s="178"/>
      <c r="R1344" s="180"/>
      <c r="S1344" s="180"/>
      <c r="T1344" s="181" t="s">
        <v>16422</v>
      </c>
      <c r="U1344" s="182" t="s">
        <v>16423</v>
      </c>
      <c r="V1344" s="180"/>
      <c r="W1344" s="61" t="s">
        <v>6528</v>
      </c>
      <c r="X1344" s="61" t="s">
        <v>6529</v>
      </c>
      <c r="Y1344" s="145"/>
      <c r="Z1344" s="166"/>
      <c r="AA1344" s="166"/>
      <c r="AB1344" s="166"/>
      <c r="AC1344" s="166"/>
      <c r="AD1344" s="166"/>
      <c r="AE1344" s="166"/>
      <c r="AF1344" s="166"/>
      <c r="AG1344" s="166"/>
      <c r="AH1344" s="166"/>
      <c r="AI1344" s="166"/>
      <c r="AJ1344" s="166"/>
      <c r="AK1344" s="166"/>
      <c r="AL1344" s="166"/>
      <c r="AM1344" s="166"/>
      <c r="AN1344" s="166"/>
      <c r="AO1344" s="166"/>
      <c r="AP1344" s="166"/>
      <c r="AQ1344" s="166"/>
      <c r="AR1344" s="166"/>
      <c r="AS1344" s="166"/>
      <c r="AT1344" s="166"/>
      <c r="AU1344" s="166"/>
      <c r="AV1344" s="166"/>
      <c r="AW1344" s="166"/>
      <c r="AX1344" s="166"/>
      <c r="AY1344" s="166"/>
      <c r="AZ1344" s="166"/>
      <c r="BA1344" s="166"/>
      <c r="BB1344" s="166"/>
      <c r="BC1344" s="166"/>
      <c r="BD1344" s="166"/>
      <c r="BE1344" s="166"/>
      <c r="BF1344" s="166"/>
      <c r="BG1344" s="166"/>
      <c r="BH1344" s="166"/>
      <c r="BI1344" s="166"/>
      <c r="BJ1344" s="166"/>
      <c r="BK1344" s="166"/>
      <c r="BL1344" s="166"/>
      <c r="BM1344" s="166"/>
    </row>
    <row r="1345" ht="22.5" customHeight="1">
      <c r="A1345" s="51">
        <v>1344.0</v>
      </c>
      <c r="B1345" s="99" t="s">
        <v>237</v>
      </c>
      <c r="C1345" s="172" t="b">
        <v>1</v>
      </c>
      <c r="D1345" s="173"/>
      <c r="E1345" s="174" t="s">
        <v>10364</v>
      </c>
      <c r="F1345" s="184" t="s">
        <v>10853</v>
      </c>
      <c r="G1345" s="176" t="s">
        <v>556</v>
      </c>
      <c r="H1345" s="99" t="s">
        <v>14818</v>
      </c>
      <c r="I1345" s="177" t="s">
        <v>16706</v>
      </c>
      <c r="J1345" s="178"/>
      <c r="K1345" s="61" t="s">
        <v>6530</v>
      </c>
      <c r="L1345" s="61" t="s">
        <v>6531</v>
      </c>
      <c r="M1345" s="178"/>
      <c r="N1345" s="178"/>
      <c r="O1345" s="179"/>
      <c r="P1345" s="178"/>
      <c r="Q1345" s="178"/>
      <c r="R1345" s="180"/>
      <c r="S1345" s="180"/>
      <c r="T1345" s="181" t="s">
        <v>16422</v>
      </c>
      <c r="U1345" s="182" t="s">
        <v>16423</v>
      </c>
      <c r="V1345" s="180"/>
      <c r="W1345" s="61" t="s">
        <v>6532</v>
      </c>
      <c r="X1345" s="61" t="s">
        <v>6533</v>
      </c>
      <c r="Y1345" s="61" t="s">
        <v>6534</v>
      </c>
      <c r="Z1345" s="166"/>
      <c r="AA1345" s="166"/>
      <c r="AB1345" s="166"/>
      <c r="AC1345" s="166"/>
      <c r="AD1345" s="166"/>
      <c r="AE1345" s="166"/>
      <c r="AF1345" s="166"/>
      <c r="AG1345" s="166"/>
      <c r="AH1345" s="166"/>
      <c r="AI1345" s="166"/>
      <c r="AJ1345" s="166"/>
      <c r="AK1345" s="166"/>
      <c r="AL1345" s="166"/>
      <c r="AM1345" s="166"/>
      <c r="AN1345" s="166"/>
      <c r="AO1345" s="166"/>
      <c r="AP1345" s="166"/>
      <c r="AQ1345" s="166"/>
      <c r="AR1345" s="166"/>
      <c r="AS1345" s="166"/>
      <c r="AT1345" s="166"/>
      <c r="AU1345" s="166"/>
      <c r="AV1345" s="166"/>
      <c r="AW1345" s="166"/>
      <c r="AX1345" s="166"/>
      <c r="AY1345" s="166"/>
      <c r="AZ1345" s="166"/>
      <c r="BA1345" s="166"/>
      <c r="BB1345" s="166"/>
      <c r="BC1345" s="166"/>
      <c r="BD1345" s="166"/>
      <c r="BE1345" s="166"/>
      <c r="BF1345" s="166"/>
      <c r="BG1345" s="166"/>
      <c r="BH1345" s="166"/>
      <c r="BI1345" s="166"/>
      <c r="BJ1345" s="166"/>
      <c r="BK1345" s="166"/>
      <c r="BL1345" s="166"/>
      <c r="BM1345" s="166"/>
    </row>
    <row r="1346" ht="22.5" customHeight="1">
      <c r="A1346" s="51">
        <v>1345.0</v>
      </c>
      <c r="B1346" s="99" t="s">
        <v>237</v>
      </c>
      <c r="C1346" s="172" t="b">
        <v>1</v>
      </c>
      <c r="D1346" s="173"/>
      <c r="E1346" s="174" t="s">
        <v>10364</v>
      </c>
      <c r="F1346" s="184" t="s">
        <v>10853</v>
      </c>
      <c r="G1346" s="176" t="s">
        <v>1446</v>
      </c>
      <c r="H1346" s="99" t="s">
        <v>14825</v>
      </c>
      <c r="I1346" s="177" t="s">
        <v>16707</v>
      </c>
      <c r="J1346" s="178"/>
      <c r="K1346" s="61" t="s">
        <v>6536</v>
      </c>
      <c r="L1346" s="61" t="s">
        <v>6538</v>
      </c>
      <c r="M1346" s="178"/>
      <c r="N1346" s="178"/>
      <c r="O1346" s="179"/>
      <c r="P1346" s="178"/>
      <c r="Q1346" s="178"/>
      <c r="R1346" s="180"/>
      <c r="S1346" s="180"/>
      <c r="T1346" s="181" t="s">
        <v>16426</v>
      </c>
      <c r="U1346" s="182" t="s">
        <v>16423</v>
      </c>
      <c r="V1346" s="180"/>
      <c r="W1346" s="61" t="s">
        <v>6539</v>
      </c>
      <c r="X1346" s="61" t="s">
        <v>6540</v>
      </c>
      <c r="Y1346" s="61" t="s">
        <v>6541</v>
      </c>
      <c r="Z1346" s="166"/>
      <c r="AA1346" s="166"/>
      <c r="AB1346" s="166"/>
      <c r="AC1346" s="166"/>
      <c r="AD1346" s="166"/>
      <c r="AE1346" s="166"/>
      <c r="AF1346" s="166"/>
      <c r="AG1346" s="166"/>
      <c r="AH1346" s="166"/>
      <c r="AI1346" s="166"/>
      <c r="AJ1346" s="166"/>
      <c r="AK1346" s="166"/>
      <c r="AL1346" s="166"/>
      <c r="AM1346" s="166"/>
      <c r="AN1346" s="166"/>
      <c r="AO1346" s="166"/>
      <c r="AP1346" s="166"/>
      <c r="AQ1346" s="166"/>
      <c r="AR1346" s="166"/>
      <c r="AS1346" s="166"/>
      <c r="AT1346" s="166"/>
      <c r="AU1346" s="166"/>
      <c r="AV1346" s="166"/>
      <c r="AW1346" s="166"/>
      <c r="AX1346" s="166"/>
      <c r="AY1346" s="166"/>
      <c r="AZ1346" s="166"/>
      <c r="BA1346" s="166"/>
      <c r="BB1346" s="166"/>
      <c r="BC1346" s="166"/>
      <c r="BD1346" s="166"/>
      <c r="BE1346" s="166"/>
      <c r="BF1346" s="166"/>
      <c r="BG1346" s="166"/>
      <c r="BH1346" s="166"/>
      <c r="BI1346" s="166"/>
      <c r="BJ1346" s="166"/>
      <c r="BK1346" s="166"/>
      <c r="BL1346" s="166"/>
      <c r="BM1346" s="166"/>
    </row>
    <row r="1347" ht="22.5" customHeight="1">
      <c r="A1347" s="51">
        <v>1346.0</v>
      </c>
      <c r="B1347" s="99" t="s">
        <v>237</v>
      </c>
      <c r="C1347" s="172" t="b">
        <v>1</v>
      </c>
      <c r="D1347" s="173"/>
      <c r="E1347" s="174" t="s">
        <v>10364</v>
      </c>
      <c r="F1347" s="184" t="s">
        <v>10853</v>
      </c>
      <c r="G1347" s="176" t="s">
        <v>1446</v>
      </c>
      <c r="H1347" s="99" t="s">
        <v>14832</v>
      </c>
      <c r="I1347" s="177" t="s">
        <v>16708</v>
      </c>
      <c r="J1347" s="178"/>
      <c r="K1347" s="61" t="s">
        <v>6542</v>
      </c>
      <c r="L1347" s="61" t="s">
        <v>6543</v>
      </c>
      <c r="M1347" s="178"/>
      <c r="N1347" s="178"/>
      <c r="O1347" s="179"/>
      <c r="P1347" s="178"/>
      <c r="Q1347" s="178"/>
      <c r="R1347" s="180"/>
      <c r="S1347" s="180"/>
      <c r="T1347" s="181" t="s">
        <v>16428</v>
      </c>
      <c r="U1347" s="182" t="s">
        <v>16423</v>
      </c>
      <c r="V1347" s="180"/>
      <c r="W1347" s="61" t="s">
        <v>6544</v>
      </c>
      <c r="X1347" s="61" t="s">
        <v>6545</v>
      </c>
      <c r="Y1347" s="61" t="s">
        <v>6546</v>
      </c>
      <c r="Z1347" s="166"/>
      <c r="AA1347" s="166"/>
      <c r="AB1347" s="166"/>
      <c r="AC1347" s="166"/>
      <c r="AD1347" s="166"/>
      <c r="AE1347" s="166"/>
      <c r="AF1347" s="166"/>
      <c r="AG1347" s="166"/>
      <c r="AH1347" s="166"/>
      <c r="AI1347" s="166"/>
      <c r="AJ1347" s="166"/>
      <c r="AK1347" s="166"/>
      <c r="AL1347" s="166"/>
      <c r="AM1347" s="166"/>
      <c r="AN1347" s="166"/>
      <c r="AO1347" s="166"/>
      <c r="AP1347" s="166"/>
      <c r="AQ1347" s="166"/>
      <c r="AR1347" s="166"/>
      <c r="AS1347" s="166"/>
      <c r="AT1347" s="166"/>
      <c r="AU1347" s="166"/>
      <c r="AV1347" s="166"/>
      <c r="AW1347" s="166"/>
      <c r="AX1347" s="166"/>
      <c r="AY1347" s="166"/>
      <c r="AZ1347" s="166"/>
      <c r="BA1347" s="166"/>
      <c r="BB1347" s="166"/>
      <c r="BC1347" s="166"/>
      <c r="BD1347" s="166"/>
      <c r="BE1347" s="166"/>
      <c r="BF1347" s="166"/>
      <c r="BG1347" s="166"/>
      <c r="BH1347" s="166"/>
      <c r="BI1347" s="166"/>
      <c r="BJ1347" s="166"/>
      <c r="BK1347" s="166"/>
      <c r="BL1347" s="166"/>
      <c r="BM1347" s="166"/>
    </row>
    <row r="1348" ht="22.5" customHeight="1">
      <c r="A1348" s="51">
        <v>1347.0</v>
      </c>
      <c r="B1348" s="99" t="s">
        <v>237</v>
      </c>
      <c r="C1348" s="172" t="b">
        <v>1</v>
      </c>
      <c r="D1348" s="173"/>
      <c r="E1348" s="174" t="s">
        <v>10364</v>
      </c>
      <c r="F1348" s="184" t="s">
        <v>10853</v>
      </c>
      <c r="G1348" s="176" t="s">
        <v>1446</v>
      </c>
      <c r="H1348" s="99" t="s">
        <v>14838</v>
      </c>
      <c r="I1348" s="177" t="s">
        <v>16709</v>
      </c>
      <c r="J1348" s="178"/>
      <c r="K1348" s="61" t="s">
        <v>6547</v>
      </c>
      <c r="L1348" s="61" t="s">
        <v>6548</v>
      </c>
      <c r="M1348" s="178"/>
      <c r="N1348" s="178"/>
      <c r="O1348" s="179"/>
      <c r="P1348" s="178"/>
      <c r="Q1348" s="178"/>
      <c r="R1348" s="180"/>
      <c r="S1348" s="180"/>
      <c r="T1348" s="181" t="s">
        <v>16422</v>
      </c>
      <c r="U1348" s="182" t="s">
        <v>16423</v>
      </c>
      <c r="V1348" s="180"/>
      <c r="W1348" s="61" t="s">
        <v>6549</v>
      </c>
      <c r="X1348" s="61" t="s">
        <v>6550</v>
      </c>
      <c r="Y1348" s="61" t="s">
        <v>6551</v>
      </c>
      <c r="Z1348" s="166"/>
      <c r="AA1348" s="166"/>
      <c r="AB1348" s="166"/>
      <c r="AC1348" s="166"/>
      <c r="AD1348" s="166"/>
      <c r="AE1348" s="166"/>
      <c r="AF1348" s="166"/>
      <c r="AG1348" s="166"/>
      <c r="AH1348" s="166"/>
      <c r="AI1348" s="166"/>
      <c r="AJ1348" s="166"/>
      <c r="AK1348" s="166"/>
      <c r="AL1348" s="166"/>
      <c r="AM1348" s="166"/>
      <c r="AN1348" s="166"/>
      <c r="AO1348" s="166"/>
      <c r="AP1348" s="166"/>
      <c r="AQ1348" s="166"/>
      <c r="AR1348" s="166"/>
      <c r="AS1348" s="166"/>
      <c r="AT1348" s="166"/>
      <c r="AU1348" s="166"/>
      <c r="AV1348" s="166"/>
      <c r="AW1348" s="166"/>
      <c r="AX1348" s="166"/>
      <c r="AY1348" s="166"/>
      <c r="AZ1348" s="166"/>
      <c r="BA1348" s="166"/>
      <c r="BB1348" s="166"/>
      <c r="BC1348" s="166"/>
      <c r="BD1348" s="166"/>
      <c r="BE1348" s="166"/>
      <c r="BF1348" s="166"/>
      <c r="BG1348" s="166"/>
      <c r="BH1348" s="166"/>
      <c r="BI1348" s="166"/>
      <c r="BJ1348" s="166"/>
      <c r="BK1348" s="166"/>
      <c r="BL1348" s="166"/>
      <c r="BM1348" s="166"/>
    </row>
    <row r="1349" ht="22.5" customHeight="1">
      <c r="A1349" s="51">
        <v>1348.0</v>
      </c>
      <c r="B1349" s="99" t="s">
        <v>237</v>
      </c>
      <c r="C1349" s="172" t="b">
        <v>1</v>
      </c>
      <c r="D1349" s="173"/>
      <c r="E1349" s="174" t="s">
        <v>10364</v>
      </c>
      <c r="F1349" s="184" t="s">
        <v>10853</v>
      </c>
      <c r="G1349" s="176" t="s">
        <v>1446</v>
      </c>
      <c r="H1349" s="99" t="s">
        <v>14845</v>
      </c>
      <c r="I1349" s="177" t="s">
        <v>16710</v>
      </c>
      <c r="J1349" s="178"/>
      <c r="K1349" s="61" t="s">
        <v>6552</v>
      </c>
      <c r="L1349" s="61" t="s">
        <v>6553</v>
      </c>
      <c r="M1349" s="178"/>
      <c r="N1349" s="178"/>
      <c r="O1349" s="179"/>
      <c r="P1349" s="178"/>
      <c r="Q1349" s="178"/>
      <c r="R1349" s="180"/>
      <c r="S1349" s="180"/>
      <c r="T1349" s="181" t="s">
        <v>16422</v>
      </c>
      <c r="U1349" s="182" t="s">
        <v>16423</v>
      </c>
      <c r="V1349" s="180"/>
      <c r="W1349" s="61" t="s">
        <v>6554</v>
      </c>
      <c r="X1349" s="61" t="s">
        <v>6555</v>
      </c>
      <c r="Y1349" s="61" t="s">
        <v>6556</v>
      </c>
      <c r="Z1349" s="166"/>
      <c r="AA1349" s="166"/>
      <c r="AB1349" s="166"/>
      <c r="AC1349" s="166"/>
      <c r="AD1349" s="166"/>
      <c r="AE1349" s="166"/>
      <c r="AF1349" s="166"/>
      <c r="AG1349" s="166"/>
      <c r="AH1349" s="166"/>
      <c r="AI1349" s="166"/>
      <c r="AJ1349" s="166"/>
      <c r="AK1349" s="166"/>
      <c r="AL1349" s="166"/>
      <c r="AM1349" s="166"/>
      <c r="AN1349" s="166"/>
      <c r="AO1349" s="166"/>
      <c r="AP1349" s="166"/>
      <c r="AQ1349" s="166"/>
      <c r="AR1349" s="166"/>
      <c r="AS1349" s="166"/>
      <c r="AT1349" s="166"/>
      <c r="AU1349" s="166"/>
      <c r="AV1349" s="166"/>
      <c r="AW1349" s="166"/>
      <c r="AX1349" s="166"/>
      <c r="AY1349" s="166"/>
      <c r="AZ1349" s="166"/>
      <c r="BA1349" s="166"/>
      <c r="BB1349" s="166"/>
      <c r="BC1349" s="166"/>
      <c r="BD1349" s="166"/>
      <c r="BE1349" s="166"/>
      <c r="BF1349" s="166"/>
      <c r="BG1349" s="166"/>
      <c r="BH1349" s="166"/>
      <c r="BI1349" s="166"/>
      <c r="BJ1349" s="166"/>
      <c r="BK1349" s="166"/>
      <c r="BL1349" s="166"/>
      <c r="BM1349" s="166"/>
    </row>
    <row r="1350" ht="22.5" customHeight="1">
      <c r="A1350" s="51">
        <v>1349.0</v>
      </c>
      <c r="B1350" s="99" t="s">
        <v>237</v>
      </c>
      <c r="C1350" s="172" t="b">
        <v>1</v>
      </c>
      <c r="D1350" s="173"/>
      <c r="E1350" s="174" t="s">
        <v>10364</v>
      </c>
      <c r="F1350" s="184" t="s">
        <v>10853</v>
      </c>
      <c r="G1350" s="176" t="s">
        <v>1446</v>
      </c>
      <c r="H1350" s="99" t="s">
        <v>14852</v>
      </c>
      <c r="I1350" s="177" t="s">
        <v>16711</v>
      </c>
      <c r="J1350" s="178"/>
      <c r="K1350" s="61" t="s">
        <v>6557</v>
      </c>
      <c r="L1350" s="61" t="s">
        <v>6558</v>
      </c>
      <c r="M1350" s="178"/>
      <c r="N1350" s="178"/>
      <c r="O1350" s="179"/>
      <c r="P1350" s="178"/>
      <c r="Q1350" s="178"/>
      <c r="R1350" s="180"/>
      <c r="S1350" s="180"/>
      <c r="T1350" s="181" t="s">
        <v>16422</v>
      </c>
      <c r="U1350" s="182" t="s">
        <v>16423</v>
      </c>
      <c r="V1350" s="180"/>
      <c r="W1350" s="61" t="s">
        <v>6559</v>
      </c>
      <c r="X1350" s="61" t="s">
        <v>6560</v>
      </c>
      <c r="Y1350" s="61" t="s">
        <v>6561</v>
      </c>
      <c r="Z1350" s="166"/>
      <c r="AA1350" s="166"/>
      <c r="AB1350" s="166"/>
      <c r="AC1350" s="166"/>
      <c r="AD1350" s="166"/>
      <c r="AE1350" s="166"/>
      <c r="AF1350" s="166"/>
      <c r="AG1350" s="166"/>
      <c r="AH1350" s="166"/>
      <c r="AI1350" s="166"/>
      <c r="AJ1350" s="166"/>
      <c r="AK1350" s="166"/>
      <c r="AL1350" s="166"/>
      <c r="AM1350" s="166"/>
      <c r="AN1350" s="166"/>
      <c r="AO1350" s="166"/>
      <c r="AP1350" s="166"/>
      <c r="AQ1350" s="166"/>
      <c r="AR1350" s="166"/>
      <c r="AS1350" s="166"/>
      <c r="AT1350" s="166"/>
      <c r="AU1350" s="166"/>
      <c r="AV1350" s="166"/>
      <c r="AW1350" s="166"/>
      <c r="AX1350" s="166"/>
      <c r="AY1350" s="166"/>
      <c r="AZ1350" s="166"/>
      <c r="BA1350" s="166"/>
      <c r="BB1350" s="166"/>
      <c r="BC1350" s="166"/>
      <c r="BD1350" s="166"/>
      <c r="BE1350" s="166"/>
      <c r="BF1350" s="166"/>
      <c r="BG1350" s="166"/>
      <c r="BH1350" s="166"/>
      <c r="BI1350" s="166"/>
      <c r="BJ1350" s="166"/>
      <c r="BK1350" s="166"/>
      <c r="BL1350" s="166"/>
      <c r="BM1350" s="166"/>
    </row>
    <row r="1351" ht="22.5" customHeight="1">
      <c r="A1351" s="51">
        <v>1350.0</v>
      </c>
      <c r="B1351" s="99" t="s">
        <v>237</v>
      </c>
      <c r="C1351" s="172" t="b">
        <v>1</v>
      </c>
      <c r="D1351" s="173"/>
      <c r="E1351" s="174" t="s">
        <v>10364</v>
      </c>
      <c r="F1351" s="184" t="s">
        <v>10853</v>
      </c>
      <c r="G1351" s="176" t="s">
        <v>1446</v>
      </c>
      <c r="H1351" s="99" t="s">
        <v>14858</v>
      </c>
      <c r="I1351" s="177" t="s">
        <v>16712</v>
      </c>
      <c r="J1351" s="178"/>
      <c r="K1351" s="61" t="s">
        <v>6562</v>
      </c>
      <c r="L1351" s="61" t="s">
        <v>6563</v>
      </c>
      <c r="M1351" s="178"/>
      <c r="N1351" s="178"/>
      <c r="O1351" s="179"/>
      <c r="P1351" s="178"/>
      <c r="Q1351" s="178"/>
      <c r="R1351" s="180"/>
      <c r="S1351" s="180"/>
      <c r="T1351" s="181" t="s">
        <v>16422</v>
      </c>
      <c r="U1351" s="182" t="s">
        <v>16423</v>
      </c>
      <c r="V1351" s="180"/>
      <c r="W1351" s="61" t="s">
        <v>6564</v>
      </c>
      <c r="X1351" s="61" t="s">
        <v>6565</v>
      </c>
      <c r="Y1351" s="61" t="s">
        <v>6566</v>
      </c>
      <c r="Z1351" s="166"/>
      <c r="AA1351" s="166"/>
      <c r="AB1351" s="166"/>
      <c r="AC1351" s="166"/>
      <c r="AD1351" s="166"/>
      <c r="AE1351" s="166"/>
      <c r="AF1351" s="166"/>
      <c r="AG1351" s="166"/>
      <c r="AH1351" s="166"/>
      <c r="AI1351" s="166"/>
      <c r="AJ1351" s="166"/>
      <c r="AK1351" s="166"/>
      <c r="AL1351" s="166"/>
      <c r="AM1351" s="166"/>
      <c r="AN1351" s="166"/>
      <c r="AO1351" s="166"/>
      <c r="AP1351" s="166"/>
      <c r="AQ1351" s="166"/>
      <c r="AR1351" s="166"/>
      <c r="AS1351" s="166"/>
      <c r="AT1351" s="166"/>
      <c r="AU1351" s="166"/>
      <c r="AV1351" s="166"/>
      <c r="AW1351" s="166"/>
      <c r="AX1351" s="166"/>
      <c r="AY1351" s="166"/>
      <c r="AZ1351" s="166"/>
      <c r="BA1351" s="166"/>
      <c r="BB1351" s="166"/>
      <c r="BC1351" s="166"/>
      <c r="BD1351" s="166"/>
      <c r="BE1351" s="166"/>
      <c r="BF1351" s="166"/>
      <c r="BG1351" s="166"/>
      <c r="BH1351" s="166"/>
      <c r="BI1351" s="166"/>
      <c r="BJ1351" s="166"/>
      <c r="BK1351" s="166"/>
      <c r="BL1351" s="166"/>
      <c r="BM1351" s="166"/>
    </row>
    <row r="1352" ht="22.5" customHeight="1">
      <c r="A1352" s="51">
        <v>1351.0</v>
      </c>
      <c r="B1352" s="99" t="s">
        <v>237</v>
      </c>
      <c r="C1352" s="172" t="b">
        <v>1</v>
      </c>
      <c r="D1352" s="173"/>
      <c r="E1352" s="174" t="s">
        <v>10364</v>
      </c>
      <c r="F1352" s="184" t="s">
        <v>10853</v>
      </c>
      <c r="G1352" s="176" t="s">
        <v>1446</v>
      </c>
      <c r="H1352" s="99" t="s">
        <v>14865</v>
      </c>
      <c r="I1352" s="177" t="s">
        <v>16713</v>
      </c>
      <c r="J1352" s="178"/>
      <c r="K1352" s="61" t="s">
        <v>6567</v>
      </c>
      <c r="L1352" s="61" t="s">
        <v>6568</v>
      </c>
      <c r="M1352" s="178"/>
      <c r="N1352" s="178"/>
      <c r="O1352" s="179"/>
      <c r="P1352" s="178"/>
      <c r="Q1352" s="178"/>
      <c r="R1352" s="180"/>
      <c r="S1352" s="180"/>
      <c r="T1352" s="181" t="s">
        <v>16422</v>
      </c>
      <c r="U1352" s="182" t="s">
        <v>16423</v>
      </c>
      <c r="V1352" s="180"/>
      <c r="W1352" s="61" t="s">
        <v>6569</v>
      </c>
      <c r="X1352" s="61" t="s">
        <v>6570</v>
      </c>
      <c r="Y1352" s="61" t="s">
        <v>6571</v>
      </c>
      <c r="Z1352" s="166"/>
      <c r="AA1352" s="166"/>
      <c r="AB1352" s="166"/>
      <c r="AC1352" s="166"/>
      <c r="AD1352" s="166"/>
      <c r="AE1352" s="166"/>
      <c r="AF1352" s="166"/>
      <c r="AG1352" s="166"/>
      <c r="AH1352" s="166"/>
      <c r="AI1352" s="166"/>
      <c r="AJ1352" s="166"/>
      <c r="AK1352" s="166"/>
      <c r="AL1352" s="166"/>
      <c r="AM1352" s="166"/>
      <c r="AN1352" s="166"/>
      <c r="AO1352" s="166"/>
      <c r="AP1352" s="166"/>
      <c r="AQ1352" s="166"/>
      <c r="AR1352" s="166"/>
      <c r="AS1352" s="166"/>
      <c r="AT1352" s="166"/>
      <c r="AU1352" s="166"/>
      <c r="AV1352" s="166"/>
      <c r="AW1352" s="166"/>
      <c r="AX1352" s="166"/>
      <c r="AY1352" s="166"/>
      <c r="AZ1352" s="166"/>
      <c r="BA1352" s="166"/>
      <c r="BB1352" s="166"/>
      <c r="BC1352" s="166"/>
      <c r="BD1352" s="166"/>
      <c r="BE1352" s="166"/>
      <c r="BF1352" s="166"/>
      <c r="BG1352" s="166"/>
      <c r="BH1352" s="166"/>
      <c r="BI1352" s="166"/>
      <c r="BJ1352" s="166"/>
      <c r="BK1352" s="166"/>
      <c r="BL1352" s="166"/>
      <c r="BM1352" s="166"/>
    </row>
    <row r="1353" ht="22.5" customHeight="1">
      <c r="A1353" s="51">
        <v>1352.0</v>
      </c>
      <c r="B1353" s="99" t="s">
        <v>237</v>
      </c>
      <c r="C1353" s="172" t="b">
        <v>1</v>
      </c>
      <c r="D1353" s="173"/>
      <c r="E1353" s="174" t="s">
        <v>10364</v>
      </c>
      <c r="F1353" s="175" t="s">
        <v>11107</v>
      </c>
      <c r="G1353" s="176" t="s">
        <v>1866</v>
      </c>
      <c r="H1353" s="99" t="s">
        <v>14872</v>
      </c>
      <c r="I1353" s="177" t="s">
        <v>16714</v>
      </c>
      <c r="J1353" s="178"/>
      <c r="K1353" s="61" t="s">
        <v>6572</v>
      </c>
      <c r="L1353" s="61" t="s">
        <v>6573</v>
      </c>
      <c r="M1353" s="178"/>
      <c r="N1353" s="178"/>
      <c r="O1353" s="179"/>
      <c r="P1353" s="178"/>
      <c r="Q1353" s="178"/>
      <c r="R1353" s="180"/>
      <c r="S1353" s="180"/>
      <c r="T1353" s="181" t="s">
        <v>16437</v>
      </c>
      <c r="U1353" s="182" t="s">
        <v>16423</v>
      </c>
      <c r="V1353" s="180"/>
      <c r="W1353" s="61" t="s">
        <v>6574</v>
      </c>
      <c r="X1353" s="61" t="s">
        <v>6575</v>
      </c>
      <c r="Y1353" s="145"/>
      <c r="Z1353" s="166"/>
      <c r="AA1353" s="166"/>
      <c r="AB1353" s="166"/>
      <c r="AC1353" s="166"/>
      <c r="AD1353" s="166"/>
      <c r="AE1353" s="166"/>
      <c r="AF1353" s="166"/>
      <c r="AG1353" s="166"/>
      <c r="AH1353" s="166"/>
      <c r="AI1353" s="166"/>
      <c r="AJ1353" s="166"/>
      <c r="AK1353" s="166"/>
      <c r="AL1353" s="166"/>
      <c r="AM1353" s="166"/>
      <c r="AN1353" s="166"/>
      <c r="AO1353" s="166"/>
      <c r="AP1353" s="166"/>
      <c r="AQ1353" s="166"/>
      <c r="AR1353" s="166"/>
      <c r="AS1353" s="166"/>
      <c r="AT1353" s="166"/>
      <c r="AU1353" s="166"/>
      <c r="AV1353" s="166"/>
      <c r="AW1353" s="166"/>
      <c r="AX1353" s="166"/>
      <c r="AY1353" s="166"/>
      <c r="AZ1353" s="166"/>
      <c r="BA1353" s="166"/>
      <c r="BB1353" s="166"/>
      <c r="BC1353" s="166"/>
      <c r="BD1353" s="166"/>
      <c r="BE1353" s="166"/>
      <c r="BF1353" s="166"/>
      <c r="BG1353" s="166"/>
      <c r="BH1353" s="166"/>
      <c r="BI1353" s="166"/>
      <c r="BJ1353" s="166"/>
      <c r="BK1353" s="166"/>
      <c r="BL1353" s="166"/>
      <c r="BM1353" s="166"/>
    </row>
    <row r="1354" ht="22.5" customHeight="1">
      <c r="A1354" s="51">
        <v>1353.0</v>
      </c>
      <c r="B1354" s="99" t="s">
        <v>237</v>
      </c>
      <c r="C1354" s="172" t="b">
        <v>1</v>
      </c>
      <c r="D1354" s="173"/>
      <c r="E1354" s="174" t="s">
        <v>10364</v>
      </c>
      <c r="F1354" s="175" t="s">
        <v>11107</v>
      </c>
      <c r="G1354" s="176" t="s">
        <v>1866</v>
      </c>
      <c r="H1354" s="99" t="s">
        <v>14878</v>
      </c>
      <c r="I1354" s="177" t="s">
        <v>16715</v>
      </c>
      <c r="J1354" s="178"/>
      <c r="K1354" s="61" t="s">
        <v>6576</v>
      </c>
      <c r="L1354" s="61" t="s">
        <v>6577</v>
      </c>
      <c r="M1354" s="178"/>
      <c r="N1354" s="178"/>
      <c r="O1354" s="179"/>
      <c r="P1354" s="178"/>
      <c r="Q1354" s="178"/>
      <c r="R1354" s="180"/>
      <c r="S1354" s="180"/>
      <c r="T1354" s="181" t="s">
        <v>16422</v>
      </c>
      <c r="U1354" s="182" t="s">
        <v>16423</v>
      </c>
      <c r="V1354" s="180"/>
      <c r="W1354" s="61" t="s">
        <v>6578</v>
      </c>
      <c r="X1354" s="61" t="s">
        <v>6579</v>
      </c>
      <c r="Y1354" s="61" t="s">
        <v>6580</v>
      </c>
      <c r="Z1354" s="166"/>
      <c r="AA1354" s="166"/>
      <c r="AB1354" s="166"/>
      <c r="AC1354" s="166"/>
      <c r="AD1354" s="166"/>
      <c r="AE1354" s="166"/>
      <c r="AF1354" s="166"/>
      <c r="AG1354" s="166"/>
      <c r="AH1354" s="166"/>
      <c r="AI1354" s="166"/>
      <c r="AJ1354" s="166"/>
      <c r="AK1354" s="166"/>
      <c r="AL1354" s="166"/>
      <c r="AM1354" s="166"/>
      <c r="AN1354" s="166"/>
      <c r="AO1354" s="166"/>
      <c r="AP1354" s="166"/>
      <c r="AQ1354" s="166"/>
      <c r="AR1354" s="166"/>
      <c r="AS1354" s="166"/>
      <c r="AT1354" s="166"/>
      <c r="AU1354" s="166"/>
      <c r="AV1354" s="166"/>
      <c r="AW1354" s="166"/>
      <c r="AX1354" s="166"/>
      <c r="AY1354" s="166"/>
      <c r="AZ1354" s="166"/>
      <c r="BA1354" s="166"/>
      <c r="BB1354" s="166"/>
      <c r="BC1354" s="166"/>
      <c r="BD1354" s="166"/>
      <c r="BE1354" s="166"/>
      <c r="BF1354" s="166"/>
      <c r="BG1354" s="166"/>
      <c r="BH1354" s="166"/>
      <c r="BI1354" s="166"/>
      <c r="BJ1354" s="166"/>
      <c r="BK1354" s="166"/>
      <c r="BL1354" s="166"/>
      <c r="BM1354" s="166"/>
    </row>
    <row r="1355" ht="22.5" customHeight="1">
      <c r="A1355" s="51">
        <v>1354.0</v>
      </c>
      <c r="B1355" s="99" t="s">
        <v>237</v>
      </c>
      <c r="C1355" s="172" t="b">
        <v>1</v>
      </c>
      <c r="D1355" s="173"/>
      <c r="E1355" s="174" t="s">
        <v>10364</v>
      </c>
      <c r="F1355" s="175" t="s">
        <v>11107</v>
      </c>
      <c r="G1355" s="176" t="s">
        <v>1866</v>
      </c>
      <c r="H1355" s="99" t="s">
        <v>14885</v>
      </c>
      <c r="I1355" s="177" t="s">
        <v>16716</v>
      </c>
      <c r="J1355" s="178"/>
      <c r="K1355" s="61" t="s">
        <v>6581</v>
      </c>
      <c r="L1355" s="61" t="s">
        <v>6582</v>
      </c>
      <c r="M1355" s="178"/>
      <c r="N1355" s="178"/>
      <c r="O1355" s="179"/>
      <c r="P1355" s="178"/>
      <c r="Q1355" s="178"/>
      <c r="R1355" s="180"/>
      <c r="S1355" s="180"/>
      <c r="T1355" s="181" t="s">
        <v>16422</v>
      </c>
      <c r="U1355" s="182" t="s">
        <v>16423</v>
      </c>
      <c r="V1355" s="180"/>
      <c r="W1355" s="61" t="s">
        <v>6583</v>
      </c>
      <c r="X1355" s="61" t="s">
        <v>6584</v>
      </c>
      <c r="Y1355" s="61" t="s">
        <v>6585</v>
      </c>
      <c r="Z1355" s="166"/>
      <c r="AA1355" s="166"/>
      <c r="AB1355" s="166"/>
      <c r="AC1355" s="166"/>
      <c r="AD1355" s="166"/>
      <c r="AE1355" s="166"/>
      <c r="AF1355" s="166"/>
      <c r="AG1355" s="166"/>
      <c r="AH1355" s="166"/>
      <c r="AI1355" s="166"/>
      <c r="AJ1355" s="166"/>
      <c r="AK1355" s="166"/>
      <c r="AL1355" s="166"/>
      <c r="AM1355" s="166"/>
      <c r="AN1355" s="166"/>
      <c r="AO1355" s="166"/>
      <c r="AP1355" s="166"/>
      <c r="AQ1355" s="166"/>
      <c r="AR1355" s="166"/>
      <c r="AS1355" s="166"/>
      <c r="AT1355" s="166"/>
      <c r="AU1355" s="166"/>
      <c r="AV1355" s="166"/>
      <c r="AW1355" s="166"/>
      <c r="AX1355" s="166"/>
      <c r="AY1355" s="166"/>
      <c r="AZ1355" s="166"/>
      <c r="BA1355" s="166"/>
      <c r="BB1355" s="166"/>
      <c r="BC1355" s="166"/>
      <c r="BD1355" s="166"/>
      <c r="BE1355" s="166"/>
      <c r="BF1355" s="166"/>
      <c r="BG1355" s="166"/>
      <c r="BH1355" s="166"/>
      <c r="BI1355" s="166"/>
      <c r="BJ1355" s="166"/>
      <c r="BK1355" s="166"/>
      <c r="BL1355" s="166"/>
      <c r="BM1355" s="166"/>
    </row>
    <row r="1356" ht="22.5" customHeight="1">
      <c r="A1356" s="51">
        <v>1355.0</v>
      </c>
      <c r="B1356" s="99" t="s">
        <v>237</v>
      </c>
      <c r="C1356" s="172" t="b">
        <v>1</v>
      </c>
      <c r="D1356" s="173"/>
      <c r="E1356" s="174" t="s">
        <v>10364</v>
      </c>
      <c r="F1356" s="175" t="s">
        <v>11107</v>
      </c>
      <c r="G1356" s="176" t="s">
        <v>294</v>
      </c>
      <c r="H1356" s="99" t="s">
        <v>14892</v>
      </c>
      <c r="I1356" s="177" t="s">
        <v>16717</v>
      </c>
      <c r="J1356" s="178"/>
      <c r="K1356" s="61" t="s">
        <v>6586</v>
      </c>
      <c r="L1356" s="61" t="s">
        <v>6587</v>
      </c>
      <c r="M1356" s="178"/>
      <c r="N1356" s="178"/>
      <c r="O1356" s="179"/>
      <c r="P1356" s="178"/>
      <c r="Q1356" s="178"/>
      <c r="R1356" s="180"/>
      <c r="S1356" s="180"/>
      <c r="T1356" s="181" t="s">
        <v>16422</v>
      </c>
      <c r="U1356" s="182" t="s">
        <v>16423</v>
      </c>
      <c r="V1356" s="180"/>
      <c r="W1356" s="61" t="s">
        <v>6588</v>
      </c>
      <c r="X1356" s="61" t="s">
        <v>6589</v>
      </c>
      <c r="Y1356" s="61" t="s">
        <v>6590</v>
      </c>
      <c r="Z1356" s="166"/>
      <c r="AA1356" s="166"/>
      <c r="AB1356" s="166"/>
      <c r="AC1356" s="166"/>
      <c r="AD1356" s="166"/>
      <c r="AE1356" s="166"/>
      <c r="AF1356" s="166"/>
      <c r="AG1356" s="166"/>
      <c r="AH1356" s="166"/>
      <c r="AI1356" s="166"/>
      <c r="AJ1356" s="166"/>
      <c r="AK1356" s="166"/>
      <c r="AL1356" s="166"/>
      <c r="AM1356" s="166"/>
      <c r="AN1356" s="166"/>
      <c r="AO1356" s="166"/>
      <c r="AP1356" s="166"/>
      <c r="AQ1356" s="166"/>
      <c r="AR1356" s="166"/>
      <c r="AS1356" s="166"/>
      <c r="AT1356" s="166"/>
      <c r="AU1356" s="166"/>
      <c r="AV1356" s="166"/>
      <c r="AW1356" s="166"/>
      <c r="AX1356" s="166"/>
      <c r="AY1356" s="166"/>
      <c r="AZ1356" s="166"/>
      <c r="BA1356" s="166"/>
      <c r="BB1356" s="166"/>
      <c r="BC1356" s="166"/>
      <c r="BD1356" s="166"/>
      <c r="BE1356" s="166"/>
      <c r="BF1356" s="166"/>
      <c r="BG1356" s="166"/>
      <c r="BH1356" s="166"/>
      <c r="BI1356" s="166"/>
      <c r="BJ1356" s="166"/>
      <c r="BK1356" s="166"/>
      <c r="BL1356" s="166"/>
      <c r="BM1356" s="166"/>
    </row>
    <row r="1357" ht="22.5" customHeight="1">
      <c r="A1357" s="51">
        <v>1356.0</v>
      </c>
      <c r="B1357" s="99" t="s">
        <v>237</v>
      </c>
      <c r="C1357" s="172" t="b">
        <v>1</v>
      </c>
      <c r="D1357" s="173"/>
      <c r="E1357" s="174" t="s">
        <v>10364</v>
      </c>
      <c r="F1357" s="175" t="s">
        <v>11107</v>
      </c>
      <c r="G1357" s="176" t="s">
        <v>294</v>
      </c>
      <c r="H1357" s="99" t="s">
        <v>14899</v>
      </c>
      <c r="I1357" s="177" t="s">
        <v>16718</v>
      </c>
      <c r="J1357" s="178"/>
      <c r="K1357" s="61" t="s">
        <v>6591</v>
      </c>
      <c r="L1357" s="61" t="s">
        <v>6592</v>
      </c>
      <c r="M1357" s="178"/>
      <c r="N1357" s="178"/>
      <c r="O1357" s="179"/>
      <c r="P1357" s="178"/>
      <c r="Q1357" s="178"/>
      <c r="R1357" s="180"/>
      <c r="S1357" s="180"/>
      <c r="T1357" s="181" t="s">
        <v>16422</v>
      </c>
      <c r="U1357" s="182" t="s">
        <v>16423</v>
      </c>
      <c r="V1357" s="180"/>
      <c r="W1357" s="61" t="s">
        <v>6593</v>
      </c>
      <c r="X1357" s="61" t="s">
        <v>6594</v>
      </c>
      <c r="Y1357" s="61" t="s">
        <v>6595</v>
      </c>
      <c r="Z1357" s="166"/>
      <c r="AA1357" s="166"/>
      <c r="AB1357" s="166"/>
      <c r="AC1357" s="166"/>
      <c r="AD1357" s="166"/>
      <c r="AE1357" s="166"/>
      <c r="AF1357" s="166"/>
      <c r="AG1357" s="166"/>
      <c r="AH1357" s="166"/>
      <c r="AI1357" s="166"/>
      <c r="AJ1357" s="166"/>
      <c r="AK1357" s="166"/>
      <c r="AL1357" s="166"/>
      <c r="AM1357" s="166"/>
      <c r="AN1357" s="166"/>
      <c r="AO1357" s="166"/>
      <c r="AP1357" s="166"/>
      <c r="AQ1357" s="166"/>
      <c r="AR1357" s="166"/>
      <c r="AS1357" s="166"/>
      <c r="AT1357" s="166"/>
      <c r="AU1357" s="166"/>
      <c r="AV1357" s="166"/>
      <c r="AW1357" s="166"/>
      <c r="AX1357" s="166"/>
      <c r="AY1357" s="166"/>
      <c r="AZ1357" s="166"/>
      <c r="BA1357" s="166"/>
      <c r="BB1357" s="166"/>
      <c r="BC1357" s="166"/>
      <c r="BD1357" s="166"/>
      <c r="BE1357" s="166"/>
      <c r="BF1357" s="166"/>
      <c r="BG1357" s="166"/>
      <c r="BH1357" s="166"/>
      <c r="BI1357" s="166"/>
      <c r="BJ1357" s="166"/>
      <c r="BK1357" s="166"/>
      <c r="BL1357" s="166"/>
      <c r="BM1357" s="166"/>
    </row>
    <row r="1358" ht="22.5" customHeight="1">
      <c r="A1358" s="51">
        <v>1357.0</v>
      </c>
      <c r="B1358" s="99" t="s">
        <v>237</v>
      </c>
      <c r="C1358" s="172" t="b">
        <v>1</v>
      </c>
      <c r="D1358" s="173"/>
      <c r="E1358" s="174" t="s">
        <v>10364</v>
      </c>
      <c r="F1358" s="175" t="s">
        <v>11107</v>
      </c>
      <c r="G1358" s="176" t="s">
        <v>294</v>
      </c>
      <c r="H1358" s="99" t="s">
        <v>14906</v>
      </c>
      <c r="I1358" s="177" t="s">
        <v>16719</v>
      </c>
      <c r="J1358" s="178"/>
      <c r="K1358" s="61" t="s">
        <v>6598</v>
      </c>
      <c r="L1358" s="61" t="s">
        <v>6599</v>
      </c>
      <c r="M1358" s="178"/>
      <c r="N1358" s="178"/>
      <c r="O1358" s="179"/>
      <c r="P1358" s="178"/>
      <c r="Q1358" s="178"/>
      <c r="R1358" s="180"/>
      <c r="S1358" s="180"/>
      <c r="T1358" s="181" t="s">
        <v>16422</v>
      </c>
      <c r="U1358" s="182" t="s">
        <v>16423</v>
      </c>
      <c r="V1358" s="180"/>
      <c r="W1358" s="61" t="s">
        <v>6600</v>
      </c>
      <c r="X1358" s="61" t="s">
        <v>6601</v>
      </c>
      <c r="Y1358" s="61" t="s">
        <v>6602</v>
      </c>
      <c r="Z1358" s="166"/>
      <c r="AA1358" s="166"/>
      <c r="AB1358" s="166"/>
      <c r="AC1358" s="166"/>
      <c r="AD1358" s="166"/>
      <c r="AE1358" s="166"/>
      <c r="AF1358" s="166"/>
      <c r="AG1358" s="166"/>
      <c r="AH1358" s="166"/>
      <c r="AI1358" s="166"/>
      <c r="AJ1358" s="166"/>
      <c r="AK1358" s="166"/>
      <c r="AL1358" s="166"/>
      <c r="AM1358" s="166"/>
      <c r="AN1358" s="166"/>
      <c r="AO1358" s="166"/>
      <c r="AP1358" s="166"/>
      <c r="AQ1358" s="166"/>
      <c r="AR1358" s="166"/>
      <c r="AS1358" s="166"/>
      <c r="AT1358" s="166"/>
      <c r="AU1358" s="166"/>
      <c r="AV1358" s="166"/>
      <c r="AW1358" s="166"/>
      <c r="AX1358" s="166"/>
      <c r="AY1358" s="166"/>
      <c r="AZ1358" s="166"/>
      <c r="BA1358" s="166"/>
      <c r="BB1358" s="166"/>
      <c r="BC1358" s="166"/>
      <c r="BD1358" s="166"/>
      <c r="BE1358" s="166"/>
      <c r="BF1358" s="166"/>
      <c r="BG1358" s="166"/>
      <c r="BH1358" s="166"/>
      <c r="BI1358" s="166"/>
      <c r="BJ1358" s="166"/>
      <c r="BK1358" s="166"/>
      <c r="BL1358" s="166"/>
      <c r="BM1358" s="166"/>
    </row>
    <row r="1359" ht="22.5" customHeight="1">
      <c r="A1359" s="51">
        <v>1358.0</v>
      </c>
      <c r="B1359" s="99" t="s">
        <v>237</v>
      </c>
      <c r="C1359" s="172" t="b">
        <v>1</v>
      </c>
      <c r="D1359" s="173"/>
      <c r="E1359" s="174" t="s">
        <v>10364</v>
      </c>
      <c r="F1359" s="175" t="s">
        <v>11107</v>
      </c>
      <c r="G1359" s="176" t="s">
        <v>556</v>
      </c>
      <c r="H1359" s="99" t="s">
        <v>14913</v>
      </c>
      <c r="I1359" s="177" t="s">
        <v>16720</v>
      </c>
      <c r="J1359" s="178"/>
      <c r="K1359" s="61" t="s">
        <v>6603</v>
      </c>
      <c r="L1359" s="61" t="s">
        <v>6604</v>
      </c>
      <c r="M1359" s="178"/>
      <c r="N1359" s="178"/>
      <c r="O1359" s="179"/>
      <c r="P1359" s="178"/>
      <c r="Q1359" s="178"/>
      <c r="R1359" s="180"/>
      <c r="S1359" s="180"/>
      <c r="T1359" s="181" t="s">
        <v>16430</v>
      </c>
      <c r="U1359" s="182" t="s">
        <v>16423</v>
      </c>
      <c r="V1359" s="180"/>
      <c r="W1359" s="61" t="s">
        <v>6605</v>
      </c>
      <c r="X1359" s="61" t="s">
        <v>6606</v>
      </c>
      <c r="Y1359" s="145"/>
      <c r="Z1359" s="166"/>
      <c r="AA1359" s="166"/>
      <c r="AB1359" s="166"/>
      <c r="AC1359" s="166"/>
      <c r="AD1359" s="166"/>
      <c r="AE1359" s="166"/>
      <c r="AF1359" s="166"/>
      <c r="AG1359" s="166"/>
      <c r="AH1359" s="166"/>
      <c r="AI1359" s="166"/>
      <c r="AJ1359" s="166"/>
      <c r="AK1359" s="166"/>
      <c r="AL1359" s="166"/>
      <c r="AM1359" s="166"/>
      <c r="AN1359" s="166"/>
      <c r="AO1359" s="166"/>
      <c r="AP1359" s="166"/>
      <c r="AQ1359" s="166"/>
      <c r="AR1359" s="166"/>
      <c r="AS1359" s="166"/>
      <c r="AT1359" s="166"/>
      <c r="AU1359" s="166"/>
      <c r="AV1359" s="166"/>
      <c r="AW1359" s="166"/>
      <c r="AX1359" s="166"/>
      <c r="AY1359" s="166"/>
      <c r="AZ1359" s="166"/>
      <c r="BA1359" s="166"/>
      <c r="BB1359" s="166"/>
      <c r="BC1359" s="166"/>
      <c r="BD1359" s="166"/>
      <c r="BE1359" s="166"/>
      <c r="BF1359" s="166"/>
      <c r="BG1359" s="166"/>
      <c r="BH1359" s="166"/>
      <c r="BI1359" s="166"/>
      <c r="BJ1359" s="166"/>
      <c r="BK1359" s="166"/>
      <c r="BL1359" s="166"/>
      <c r="BM1359" s="166"/>
    </row>
    <row r="1360" ht="22.5" customHeight="1">
      <c r="A1360" s="51">
        <v>1359.0</v>
      </c>
      <c r="B1360" s="99" t="s">
        <v>237</v>
      </c>
      <c r="C1360" s="172" t="b">
        <v>1</v>
      </c>
      <c r="D1360" s="173"/>
      <c r="E1360" s="174" t="s">
        <v>10364</v>
      </c>
      <c r="F1360" s="175" t="s">
        <v>11107</v>
      </c>
      <c r="G1360" s="176" t="s">
        <v>556</v>
      </c>
      <c r="H1360" s="99" t="s">
        <v>14919</v>
      </c>
      <c r="I1360" s="177" t="s">
        <v>16721</v>
      </c>
      <c r="J1360" s="178"/>
      <c r="K1360" s="61" t="s">
        <v>6607</v>
      </c>
      <c r="L1360" s="61" t="s">
        <v>6608</v>
      </c>
      <c r="M1360" s="178"/>
      <c r="N1360" s="178"/>
      <c r="O1360" s="179"/>
      <c r="P1360" s="178"/>
      <c r="Q1360" s="178"/>
      <c r="R1360" s="180"/>
      <c r="S1360" s="180"/>
      <c r="T1360" s="181" t="s">
        <v>16422</v>
      </c>
      <c r="U1360" s="182" t="s">
        <v>16423</v>
      </c>
      <c r="V1360" s="180"/>
      <c r="W1360" s="61" t="s">
        <v>6609</v>
      </c>
      <c r="X1360" s="61" t="s">
        <v>6610</v>
      </c>
      <c r="Y1360" s="61" t="s">
        <v>6611</v>
      </c>
      <c r="Z1360" s="166"/>
      <c r="AA1360" s="166"/>
      <c r="AB1360" s="166"/>
      <c r="AC1360" s="166"/>
      <c r="AD1360" s="166"/>
      <c r="AE1360" s="166"/>
      <c r="AF1360" s="166"/>
      <c r="AG1360" s="166"/>
      <c r="AH1360" s="166"/>
      <c r="AI1360" s="166"/>
      <c r="AJ1360" s="166"/>
      <c r="AK1360" s="166"/>
      <c r="AL1360" s="166"/>
      <c r="AM1360" s="166"/>
      <c r="AN1360" s="166"/>
      <c r="AO1360" s="166"/>
      <c r="AP1360" s="166"/>
      <c r="AQ1360" s="166"/>
      <c r="AR1360" s="166"/>
      <c r="AS1360" s="166"/>
      <c r="AT1360" s="166"/>
      <c r="AU1360" s="166"/>
      <c r="AV1360" s="166"/>
      <c r="AW1360" s="166"/>
      <c r="AX1360" s="166"/>
      <c r="AY1360" s="166"/>
      <c r="AZ1360" s="166"/>
      <c r="BA1360" s="166"/>
      <c r="BB1360" s="166"/>
      <c r="BC1360" s="166"/>
      <c r="BD1360" s="166"/>
      <c r="BE1360" s="166"/>
      <c r="BF1360" s="166"/>
      <c r="BG1360" s="166"/>
      <c r="BH1360" s="166"/>
      <c r="BI1360" s="166"/>
      <c r="BJ1360" s="166"/>
      <c r="BK1360" s="166"/>
      <c r="BL1360" s="166"/>
      <c r="BM1360" s="166"/>
    </row>
    <row r="1361" ht="22.5" customHeight="1">
      <c r="A1361" s="51">
        <v>1360.0</v>
      </c>
      <c r="B1361" s="99" t="s">
        <v>237</v>
      </c>
      <c r="C1361" s="172" t="b">
        <v>1</v>
      </c>
      <c r="D1361" s="173"/>
      <c r="E1361" s="174" t="s">
        <v>10364</v>
      </c>
      <c r="F1361" s="175" t="s">
        <v>11107</v>
      </c>
      <c r="G1361" s="176" t="s">
        <v>556</v>
      </c>
      <c r="H1361" s="99" t="s">
        <v>14927</v>
      </c>
      <c r="I1361" s="177" t="s">
        <v>16722</v>
      </c>
      <c r="J1361" s="178"/>
      <c r="K1361" s="61" t="s">
        <v>6612</v>
      </c>
      <c r="L1361" s="61" t="s">
        <v>6613</v>
      </c>
      <c r="M1361" s="178"/>
      <c r="N1361" s="178"/>
      <c r="O1361" s="179"/>
      <c r="P1361" s="178"/>
      <c r="Q1361" s="178"/>
      <c r="R1361" s="180"/>
      <c r="S1361" s="180"/>
      <c r="T1361" s="181" t="s">
        <v>16422</v>
      </c>
      <c r="U1361" s="182" t="s">
        <v>16423</v>
      </c>
      <c r="V1361" s="180"/>
      <c r="W1361" s="61" t="s">
        <v>6614</v>
      </c>
      <c r="X1361" s="61" t="s">
        <v>6615</v>
      </c>
      <c r="Y1361" s="61" t="s">
        <v>6616</v>
      </c>
      <c r="Z1361" s="166"/>
      <c r="AA1361" s="166"/>
      <c r="AB1361" s="166"/>
      <c r="AC1361" s="166"/>
      <c r="AD1361" s="166"/>
      <c r="AE1361" s="166"/>
      <c r="AF1361" s="166"/>
      <c r="AG1361" s="166"/>
      <c r="AH1361" s="166"/>
      <c r="AI1361" s="166"/>
      <c r="AJ1361" s="166"/>
      <c r="AK1361" s="166"/>
      <c r="AL1361" s="166"/>
      <c r="AM1361" s="166"/>
      <c r="AN1361" s="166"/>
      <c r="AO1361" s="166"/>
      <c r="AP1361" s="166"/>
      <c r="AQ1361" s="166"/>
      <c r="AR1361" s="166"/>
      <c r="AS1361" s="166"/>
      <c r="AT1361" s="166"/>
      <c r="AU1361" s="166"/>
      <c r="AV1361" s="166"/>
      <c r="AW1361" s="166"/>
      <c r="AX1361" s="166"/>
      <c r="AY1361" s="166"/>
      <c r="AZ1361" s="166"/>
      <c r="BA1361" s="166"/>
      <c r="BB1361" s="166"/>
      <c r="BC1361" s="166"/>
      <c r="BD1361" s="166"/>
      <c r="BE1361" s="166"/>
      <c r="BF1361" s="166"/>
      <c r="BG1361" s="166"/>
      <c r="BH1361" s="166"/>
      <c r="BI1361" s="166"/>
      <c r="BJ1361" s="166"/>
      <c r="BK1361" s="166"/>
      <c r="BL1361" s="166"/>
      <c r="BM1361" s="166"/>
    </row>
    <row r="1362" ht="22.5" customHeight="1">
      <c r="A1362" s="51">
        <v>1361.0</v>
      </c>
      <c r="B1362" s="99" t="s">
        <v>237</v>
      </c>
      <c r="C1362" s="172" t="b">
        <v>1</v>
      </c>
      <c r="D1362" s="173"/>
      <c r="E1362" s="174" t="s">
        <v>10364</v>
      </c>
      <c r="F1362" s="175" t="s">
        <v>11107</v>
      </c>
      <c r="G1362" s="176" t="s">
        <v>556</v>
      </c>
      <c r="H1362" s="99" t="s">
        <v>14934</v>
      </c>
      <c r="I1362" s="177" t="s">
        <v>16723</v>
      </c>
      <c r="J1362" s="178"/>
      <c r="K1362" s="61" t="s">
        <v>6617</v>
      </c>
      <c r="L1362" s="61" t="s">
        <v>6618</v>
      </c>
      <c r="M1362" s="178"/>
      <c r="N1362" s="178"/>
      <c r="O1362" s="179"/>
      <c r="P1362" s="178"/>
      <c r="Q1362" s="178"/>
      <c r="R1362" s="180"/>
      <c r="S1362" s="180"/>
      <c r="T1362" s="181" t="s">
        <v>16422</v>
      </c>
      <c r="U1362" s="182" t="s">
        <v>16423</v>
      </c>
      <c r="V1362" s="180"/>
      <c r="W1362" s="61" t="s">
        <v>6619</v>
      </c>
      <c r="X1362" s="61" t="s">
        <v>6620</v>
      </c>
      <c r="Y1362" s="153"/>
      <c r="Z1362" s="166"/>
      <c r="AA1362" s="166"/>
      <c r="AB1362" s="166"/>
      <c r="AC1362" s="166"/>
      <c r="AD1362" s="166"/>
      <c r="AE1362" s="166"/>
      <c r="AF1362" s="166"/>
      <c r="AG1362" s="166"/>
      <c r="AH1362" s="166"/>
      <c r="AI1362" s="166"/>
      <c r="AJ1362" s="166"/>
      <c r="AK1362" s="166"/>
      <c r="AL1362" s="166"/>
      <c r="AM1362" s="166"/>
      <c r="AN1362" s="166"/>
      <c r="AO1362" s="166"/>
      <c r="AP1362" s="166"/>
      <c r="AQ1362" s="166"/>
      <c r="AR1362" s="166"/>
      <c r="AS1362" s="166"/>
      <c r="AT1362" s="166"/>
      <c r="AU1362" s="166"/>
      <c r="AV1362" s="166"/>
      <c r="AW1362" s="166"/>
      <c r="AX1362" s="166"/>
      <c r="AY1362" s="166"/>
      <c r="AZ1362" s="166"/>
      <c r="BA1362" s="166"/>
      <c r="BB1362" s="166"/>
      <c r="BC1362" s="166"/>
      <c r="BD1362" s="166"/>
      <c r="BE1362" s="166"/>
      <c r="BF1362" s="166"/>
      <c r="BG1362" s="166"/>
      <c r="BH1362" s="166"/>
      <c r="BI1362" s="166"/>
      <c r="BJ1362" s="166"/>
      <c r="BK1362" s="166"/>
      <c r="BL1362" s="166"/>
      <c r="BM1362" s="166"/>
    </row>
    <row r="1363" ht="22.5" customHeight="1">
      <c r="A1363" s="51">
        <v>1362.0</v>
      </c>
      <c r="B1363" s="99" t="s">
        <v>237</v>
      </c>
      <c r="C1363" s="172" t="b">
        <v>1</v>
      </c>
      <c r="D1363" s="173"/>
      <c r="E1363" s="174" t="s">
        <v>10364</v>
      </c>
      <c r="F1363" s="175" t="s">
        <v>11107</v>
      </c>
      <c r="G1363" s="176" t="s">
        <v>556</v>
      </c>
      <c r="H1363" s="99" t="s">
        <v>14940</v>
      </c>
      <c r="I1363" s="177" t="s">
        <v>16724</v>
      </c>
      <c r="J1363" s="178"/>
      <c r="K1363" s="61" t="s">
        <v>6621</v>
      </c>
      <c r="L1363" s="61" t="s">
        <v>6622</v>
      </c>
      <c r="M1363" s="178"/>
      <c r="N1363" s="178"/>
      <c r="O1363" s="179"/>
      <c r="P1363" s="178"/>
      <c r="Q1363" s="178"/>
      <c r="R1363" s="180"/>
      <c r="S1363" s="180"/>
      <c r="T1363" s="181" t="s">
        <v>16422</v>
      </c>
      <c r="U1363" s="182" t="s">
        <v>16423</v>
      </c>
      <c r="V1363" s="180"/>
      <c r="W1363" s="61" t="s">
        <v>6623</v>
      </c>
      <c r="X1363" s="61" t="s">
        <v>6624</v>
      </c>
      <c r="Y1363" s="61" t="s">
        <v>6625</v>
      </c>
      <c r="Z1363" s="166"/>
      <c r="AA1363" s="166"/>
      <c r="AB1363" s="166"/>
      <c r="AC1363" s="166"/>
      <c r="AD1363" s="166"/>
      <c r="AE1363" s="166"/>
      <c r="AF1363" s="166"/>
      <c r="AG1363" s="166"/>
      <c r="AH1363" s="166"/>
      <c r="AI1363" s="166"/>
      <c r="AJ1363" s="166"/>
      <c r="AK1363" s="166"/>
      <c r="AL1363" s="166"/>
      <c r="AM1363" s="166"/>
      <c r="AN1363" s="166"/>
      <c r="AO1363" s="166"/>
      <c r="AP1363" s="166"/>
      <c r="AQ1363" s="166"/>
      <c r="AR1363" s="166"/>
      <c r="AS1363" s="166"/>
      <c r="AT1363" s="166"/>
      <c r="AU1363" s="166"/>
      <c r="AV1363" s="166"/>
      <c r="AW1363" s="166"/>
      <c r="AX1363" s="166"/>
      <c r="AY1363" s="166"/>
      <c r="AZ1363" s="166"/>
      <c r="BA1363" s="166"/>
      <c r="BB1363" s="166"/>
      <c r="BC1363" s="166"/>
      <c r="BD1363" s="166"/>
      <c r="BE1363" s="166"/>
      <c r="BF1363" s="166"/>
      <c r="BG1363" s="166"/>
      <c r="BH1363" s="166"/>
      <c r="BI1363" s="166"/>
      <c r="BJ1363" s="166"/>
      <c r="BK1363" s="166"/>
      <c r="BL1363" s="166"/>
      <c r="BM1363" s="166"/>
    </row>
    <row r="1364" ht="22.5" customHeight="1">
      <c r="A1364" s="51">
        <v>1363.0</v>
      </c>
      <c r="B1364" s="99" t="s">
        <v>237</v>
      </c>
      <c r="C1364" s="172" t="b">
        <v>1</v>
      </c>
      <c r="D1364" s="173"/>
      <c r="E1364" s="174" t="s">
        <v>10364</v>
      </c>
      <c r="F1364" s="175" t="s">
        <v>11107</v>
      </c>
      <c r="G1364" s="176" t="s">
        <v>1399</v>
      </c>
      <c r="H1364" s="99" t="s">
        <v>14947</v>
      </c>
      <c r="I1364" s="177" t="s">
        <v>16725</v>
      </c>
      <c r="J1364" s="178"/>
      <c r="K1364" s="61" t="s">
        <v>6626</v>
      </c>
      <c r="L1364" s="61" t="s">
        <v>6627</v>
      </c>
      <c r="M1364" s="178"/>
      <c r="N1364" s="178"/>
      <c r="O1364" s="179"/>
      <c r="P1364" s="178"/>
      <c r="Q1364" s="178"/>
      <c r="R1364" s="180"/>
      <c r="S1364" s="180"/>
      <c r="T1364" s="181" t="s">
        <v>16426</v>
      </c>
      <c r="U1364" s="182" t="s">
        <v>16423</v>
      </c>
      <c r="V1364" s="180"/>
      <c r="W1364" s="61" t="s">
        <v>6628</v>
      </c>
      <c r="X1364" s="61" t="s">
        <v>6629</v>
      </c>
      <c r="Y1364" s="61" t="s">
        <v>6630</v>
      </c>
      <c r="Z1364" s="166"/>
      <c r="AA1364" s="166"/>
      <c r="AB1364" s="166"/>
      <c r="AC1364" s="166"/>
      <c r="AD1364" s="166"/>
      <c r="AE1364" s="166"/>
      <c r="AF1364" s="166"/>
      <c r="AG1364" s="166"/>
      <c r="AH1364" s="166"/>
      <c r="AI1364" s="166"/>
      <c r="AJ1364" s="166"/>
      <c r="AK1364" s="166"/>
      <c r="AL1364" s="166"/>
      <c r="AM1364" s="166"/>
      <c r="AN1364" s="166"/>
      <c r="AO1364" s="166"/>
      <c r="AP1364" s="166"/>
      <c r="AQ1364" s="166"/>
      <c r="AR1364" s="166"/>
      <c r="AS1364" s="166"/>
      <c r="AT1364" s="166"/>
      <c r="AU1364" s="166"/>
      <c r="AV1364" s="166"/>
      <c r="AW1364" s="166"/>
      <c r="AX1364" s="166"/>
      <c r="AY1364" s="166"/>
      <c r="AZ1364" s="166"/>
      <c r="BA1364" s="166"/>
      <c r="BB1364" s="166"/>
      <c r="BC1364" s="166"/>
      <c r="BD1364" s="166"/>
      <c r="BE1364" s="166"/>
      <c r="BF1364" s="166"/>
      <c r="BG1364" s="166"/>
      <c r="BH1364" s="166"/>
      <c r="BI1364" s="166"/>
      <c r="BJ1364" s="166"/>
      <c r="BK1364" s="166"/>
      <c r="BL1364" s="166"/>
      <c r="BM1364" s="166"/>
    </row>
    <row r="1365" ht="22.5" customHeight="1">
      <c r="A1365" s="51">
        <v>1364.0</v>
      </c>
      <c r="B1365" s="99" t="s">
        <v>237</v>
      </c>
      <c r="C1365" s="172" t="b">
        <v>1</v>
      </c>
      <c r="D1365" s="173"/>
      <c r="E1365" s="174" t="s">
        <v>10364</v>
      </c>
      <c r="F1365" s="175" t="s">
        <v>11107</v>
      </c>
      <c r="G1365" s="176" t="s">
        <v>1446</v>
      </c>
      <c r="H1365" s="99" t="s">
        <v>14954</v>
      </c>
      <c r="I1365" s="177" t="s">
        <v>16726</v>
      </c>
      <c r="J1365" s="178"/>
      <c r="K1365" s="61" t="s">
        <v>6631</v>
      </c>
      <c r="L1365" s="61" t="s">
        <v>6632</v>
      </c>
      <c r="M1365" s="178"/>
      <c r="N1365" s="178"/>
      <c r="O1365" s="179"/>
      <c r="P1365" s="178"/>
      <c r="Q1365" s="178"/>
      <c r="R1365" s="180"/>
      <c r="S1365" s="180"/>
      <c r="T1365" s="181" t="s">
        <v>16426</v>
      </c>
      <c r="U1365" s="182" t="s">
        <v>16423</v>
      </c>
      <c r="V1365" s="180"/>
      <c r="W1365" s="61" t="s">
        <v>6633</v>
      </c>
      <c r="X1365" s="61" t="s">
        <v>6634</v>
      </c>
      <c r="Y1365" s="61" t="s">
        <v>6635</v>
      </c>
      <c r="Z1365" s="166"/>
      <c r="AA1365" s="166"/>
      <c r="AB1365" s="166"/>
      <c r="AC1365" s="166"/>
      <c r="AD1365" s="166"/>
      <c r="AE1365" s="166"/>
      <c r="AF1365" s="166"/>
      <c r="AG1365" s="166"/>
      <c r="AH1365" s="166"/>
      <c r="AI1365" s="166"/>
      <c r="AJ1365" s="166"/>
      <c r="AK1365" s="166"/>
      <c r="AL1365" s="166"/>
      <c r="AM1365" s="166"/>
      <c r="AN1365" s="166"/>
      <c r="AO1365" s="166"/>
      <c r="AP1365" s="166"/>
      <c r="AQ1365" s="166"/>
      <c r="AR1365" s="166"/>
      <c r="AS1365" s="166"/>
      <c r="AT1365" s="166"/>
      <c r="AU1365" s="166"/>
      <c r="AV1365" s="166"/>
      <c r="AW1365" s="166"/>
      <c r="AX1365" s="166"/>
      <c r="AY1365" s="166"/>
      <c r="AZ1365" s="166"/>
      <c r="BA1365" s="166"/>
      <c r="BB1365" s="166"/>
      <c r="BC1365" s="166"/>
      <c r="BD1365" s="166"/>
      <c r="BE1365" s="166"/>
      <c r="BF1365" s="166"/>
      <c r="BG1365" s="166"/>
      <c r="BH1365" s="166"/>
      <c r="BI1365" s="166"/>
      <c r="BJ1365" s="166"/>
      <c r="BK1365" s="166"/>
      <c r="BL1365" s="166"/>
      <c r="BM1365" s="166"/>
    </row>
    <row r="1366" ht="22.5" customHeight="1">
      <c r="A1366" s="51">
        <v>1365.0</v>
      </c>
      <c r="B1366" s="99" t="s">
        <v>237</v>
      </c>
      <c r="C1366" s="172" t="b">
        <v>1</v>
      </c>
      <c r="D1366" s="173"/>
      <c r="E1366" s="174" t="s">
        <v>10364</v>
      </c>
      <c r="F1366" s="175" t="s">
        <v>11107</v>
      </c>
      <c r="G1366" s="176" t="s">
        <v>1446</v>
      </c>
      <c r="H1366" s="99" t="s">
        <v>14961</v>
      </c>
      <c r="I1366" s="177" t="s">
        <v>16727</v>
      </c>
      <c r="J1366" s="178"/>
      <c r="K1366" s="61" t="s">
        <v>6636</v>
      </c>
      <c r="L1366" s="61" t="s">
        <v>6637</v>
      </c>
      <c r="M1366" s="178"/>
      <c r="N1366" s="178"/>
      <c r="O1366" s="179"/>
      <c r="P1366" s="178"/>
      <c r="Q1366" s="178"/>
      <c r="R1366" s="180"/>
      <c r="S1366" s="180"/>
      <c r="T1366" s="181" t="s">
        <v>16430</v>
      </c>
      <c r="U1366" s="182" t="s">
        <v>16423</v>
      </c>
      <c r="V1366" s="180"/>
      <c r="W1366" s="61" t="s">
        <v>6638</v>
      </c>
      <c r="X1366" s="61" t="s">
        <v>6639</v>
      </c>
      <c r="Y1366" s="153"/>
      <c r="Z1366" s="166"/>
      <c r="AA1366" s="166"/>
      <c r="AB1366" s="166"/>
      <c r="AC1366" s="166"/>
      <c r="AD1366" s="166"/>
      <c r="AE1366" s="166"/>
      <c r="AF1366" s="166"/>
      <c r="AG1366" s="166"/>
      <c r="AH1366" s="166"/>
      <c r="AI1366" s="166"/>
      <c r="AJ1366" s="166"/>
      <c r="AK1366" s="166"/>
      <c r="AL1366" s="166"/>
      <c r="AM1366" s="166"/>
      <c r="AN1366" s="166"/>
      <c r="AO1366" s="166"/>
      <c r="AP1366" s="166"/>
      <c r="AQ1366" s="166"/>
      <c r="AR1366" s="166"/>
      <c r="AS1366" s="166"/>
      <c r="AT1366" s="166"/>
      <c r="AU1366" s="166"/>
      <c r="AV1366" s="166"/>
      <c r="AW1366" s="166"/>
      <c r="AX1366" s="166"/>
      <c r="AY1366" s="166"/>
      <c r="AZ1366" s="166"/>
      <c r="BA1366" s="166"/>
      <c r="BB1366" s="166"/>
      <c r="BC1366" s="166"/>
      <c r="BD1366" s="166"/>
      <c r="BE1366" s="166"/>
      <c r="BF1366" s="166"/>
      <c r="BG1366" s="166"/>
      <c r="BH1366" s="166"/>
      <c r="BI1366" s="166"/>
      <c r="BJ1366" s="166"/>
      <c r="BK1366" s="166"/>
      <c r="BL1366" s="166"/>
      <c r="BM1366" s="166"/>
    </row>
    <row r="1367" ht="22.5" customHeight="1">
      <c r="A1367" s="51">
        <v>1366.0</v>
      </c>
      <c r="B1367" s="99" t="s">
        <v>237</v>
      </c>
      <c r="C1367" s="172" t="b">
        <v>1</v>
      </c>
      <c r="D1367" s="173"/>
      <c r="E1367" s="174" t="s">
        <v>10364</v>
      </c>
      <c r="F1367" s="175" t="s">
        <v>11107</v>
      </c>
      <c r="G1367" s="176" t="s">
        <v>1446</v>
      </c>
      <c r="H1367" s="99" t="s">
        <v>14967</v>
      </c>
      <c r="I1367" s="177" t="s">
        <v>16728</v>
      </c>
      <c r="J1367" s="178"/>
      <c r="K1367" s="61" t="s">
        <v>6640</v>
      </c>
      <c r="L1367" s="61" t="s">
        <v>6641</v>
      </c>
      <c r="M1367" s="178"/>
      <c r="N1367" s="178"/>
      <c r="O1367" s="179"/>
      <c r="P1367" s="178"/>
      <c r="Q1367" s="178"/>
      <c r="R1367" s="180"/>
      <c r="S1367" s="180"/>
      <c r="T1367" s="181" t="s">
        <v>16422</v>
      </c>
      <c r="U1367" s="182" t="s">
        <v>16423</v>
      </c>
      <c r="V1367" s="180"/>
      <c r="W1367" s="61" t="s">
        <v>6642</v>
      </c>
      <c r="X1367" s="61" t="s">
        <v>6643</v>
      </c>
      <c r="Y1367" s="61" t="s">
        <v>6644</v>
      </c>
      <c r="Z1367" s="166"/>
      <c r="AA1367" s="166"/>
      <c r="AB1367" s="166"/>
      <c r="AC1367" s="166"/>
      <c r="AD1367" s="166"/>
      <c r="AE1367" s="166"/>
      <c r="AF1367" s="166"/>
      <c r="AG1367" s="166"/>
      <c r="AH1367" s="166"/>
      <c r="AI1367" s="166"/>
      <c r="AJ1367" s="166"/>
      <c r="AK1367" s="166"/>
      <c r="AL1367" s="166"/>
      <c r="AM1367" s="166"/>
      <c r="AN1367" s="166"/>
      <c r="AO1367" s="166"/>
      <c r="AP1367" s="166"/>
      <c r="AQ1367" s="166"/>
      <c r="AR1367" s="166"/>
      <c r="AS1367" s="166"/>
      <c r="AT1367" s="166"/>
      <c r="AU1367" s="166"/>
      <c r="AV1367" s="166"/>
      <c r="AW1367" s="166"/>
      <c r="AX1367" s="166"/>
      <c r="AY1367" s="166"/>
      <c r="AZ1367" s="166"/>
      <c r="BA1367" s="166"/>
      <c r="BB1367" s="166"/>
      <c r="BC1367" s="166"/>
      <c r="BD1367" s="166"/>
      <c r="BE1367" s="166"/>
      <c r="BF1367" s="166"/>
      <c r="BG1367" s="166"/>
      <c r="BH1367" s="166"/>
      <c r="BI1367" s="166"/>
      <c r="BJ1367" s="166"/>
      <c r="BK1367" s="166"/>
      <c r="BL1367" s="166"/>
      <c r="BM1367" s="166"/>
    </row>
    <row r="1368" ht="22.5" customHeight="1">
      <c r="A1368" s="51">
        <v>1367.0</v>
      </c>
      <c r="B1368" s="99" t="s">
        <v>237</v>
      </c>
      <c r="C1368" s="172" t="b">
        <v>1</v>
      </c>
      <c r="D1368" s="173"/>
      <c r="E1368" s="174" t="s">
        <v>10364</v>
      </c>
      <c r="F1368" s="175" t="s">
        <v>11107</v>
      </c>
      <c r="G1368" s="176" t="s">
        <v>1446</v>
      </c>
      <c r="H1368" s="99" t="s">
        <v>14974</v>
      </c>
      <c r="I1368" s="177" t="s">
        <v>16729</v>
      </c>
      <c r="J1368" s="178"/>
      <c r="K1368" s="61" t="s">
        <v>6645</v>
      </c>
      <c r="L1368" s="61" t="s">
        <v>6646</v>
      </c>
      <c r="M1368" s="178"/>
      <c r="N1368" s="178"/>
      <c r="O1368" s="179"/>
      <c r="P1368" s="178"/>
      <c r="Q1368" s="178"/>
      <c r="R1368" s="180"/>
      <c r="S1368" s="180"/>
      <c r="T1368" s="181" t="s">
        <v>16422</v>
      </c>
      <c r="U1368" s="182" t="s">
        <v>16423</v>
      </c>
      <c r="V1368" s="180"/>
      <c r="W1368" s="61" t="s">
        <v>6647</v>
      </c>
      <c r="X1368" s="61" t="s">
        <v>6648</v>
      </c>
      <c r="Y1368" s="61" t="s">
        <v>6649</v>
      </c>
      <c r="Z1368" s="166"/>
      <c r="AA1368" s="166"/>
      <c r="AB1368" s="166"/>
      <c r="AC1368" s="166"/>
      <c r="AD1368" s="166"/>
      <c r="AE1368" s="166"/>
      <c r="AF1368" s="166"/>
      <c r="AG1368" s="166"/>
      <c r="AH1368" s="166"/>
      <c r="AI1368" s="166"/>
      <c r="AJ1368" s="166"/>
      <c r="AK1368" s="166"/>
      <c r="AL1368" s="166"/>
      <c r="AM1368" s="166"/>
      <c r="AN1368" s="166"/>
      <c r="AO1368" s="166"/>
      <c r="AP1368" s="166"/>
      <c r="AQ1368" s="166"/>
      <c r="AR1368" s="166"/>
      <c r="AS1368" s="166"/>
      <c r="AT1368" s="166"/>
      <c r="AU1368" s="166"/>
      <c r="AV1368" s="166"/>
      <c r="AW1368" s="166"/>
      <c r="AX1368" s="166"/>
      <c r="AY1368" s="166"/>
      <c r="AZ1368" s="166"/>
      <c r="BA1368" s="166"/>
      <c r="BB1368" s="166"/>
      <c r="BC1368" s="166"/>
      <c r="BD1368" s="166"/>
      <c r="BE1368" s="166"/>
      <c r="BF1368" s="166"/>
      <c r="BG1368" s="166"/>
      <c r="BH1368" s="166"/>
      <c r="BI1368" s="166"/>
      <c r="BJ1368" s="166"/>
      <c r="BK1368" s="166"/>
      <c r="BL1368" s="166"/>
      <c r="BM1368" s="166"/>
    </row>
    <row r="1369" ht="22.5" customHeight="1">
      <c r="A1369" s="51">
        <v>1368.0</v>
      </c>
      <c r="B1369" s="99" t="s">
        <v>237</v>
      </c>
      <c r="C1369" s="172" t="b">
        <v>1</v>
      </c>
      <c r="D1369" s="173"/>
      <c r="E1369" s="174" t="s">
        <v>10364</v>
      </c>
      <c r="F1369" s="184" t="s">
        <v>11386</v>
      </c>
      <c r="G1369" s="176" t="s">
        <v>1866</v>
      </c>
      <c r="H1369" s="99" t="s">
        <v>14982</v>
      </c>
      <c r="I1369" s="177" t="s">
        <v>16730</v>
      </c>
      <c r="J1369" s="178"/>
      <c r="K1369" s="61" t="s">
        <v>6650</v>
      </c>
      <c r="L1369" s="61" t="s">
        <v>6651</v>
      </c>
      <c r="M1369" s="178"/>
      <c r="N1369" s="178"/>
      <c r="O1369" s="179"/>
      <c r="P1369" s="178"/>
      <c r="Q1369" s="178"/>
      <c r="R1369" s="180"/>
      <c r="S1369" s="180"/>
      <c r="T1369" s="181" t="s">
        <v>16422</v>
      </c>
      <c r="U1369" s="182" t="s">
        <v>16423</v>
      </c>
      <c r="V1369" s="180"/>
      <c r="W1369" s="61" t="s">
        <v>6653</v>
      </c>
      <c r="X1369" s="61" t="s">
        <v>6654</v>
      </c>
      <c r="Y1369" s="61" t="s">
        <v>6656</v>
      </c>
      <c r="Z1369" s="166"/>
      <c r="AA1369" s="166"/>
      <c r="AB1369" s="166"/>
      <c r="AC1369" s="166"/>
      <c r="AD1369" s="166"/>
      <c r="AE1369" s="166"/>
      <c r="AF1369" s="166"/>
      <c r="AG1369" s="166"/>
      <c r="AH1369" s="166"/>
      <c r="AI1369" s="166"/>
      <c r="AJ1369" s="166"/>
      <c r="AK1369" s="166"/>
      <c r="AL1369" s="166"/>
      <c r="AM1369" s="166"/>
      <c r="AN1369" s="166"/>
      <c r="AO1369" s="166"/>
      <c r="AP1369" s="166"/>
      <c r="AQ1369" s="166"/>
      <c r="AR1369" s="166"/>
      <c r="AS1369" s="166"/>
      <c r="AT1369" s="166"/>
      <c r="AU1369" s="166"/>
      <c r="AV1369" s="166"/>
      <c r="AW1369" s="166"/>
      <c r="AX1369" s="166"/>
      <c r="AY1369" s="166"/>
      <c r="AZ1369" s="166"/>
      <c r="BA1369" s="166"/>
      <c r="BB1369" s="166"/>
      <c r="BC1369" s="166"/>
      <c r="BD1369" s="166"/>
      <c r="BE1369" s="166"/>
      <c r="BF1369" s="166"/>
      <c r="BG1369" s="166"/>
      <c r="BH1369" s="166"/>
      <c r="BI1369" s="166"/>
      <c r="BJ1369" s="166"/>
      <c r="BK1369" s="166"/>
      <c r="BL1369" s="166"/>
      <c r="BM1369" s="166"/>
    </row>
    <row r="1370" ht="22.5" customHeight="1">
      <c r="A1370" s="51">
        <v>1369.0</v>
      </c>
      <c r="B1370" s="99" t="s">
        <v>237</v>
      </c>
      <c r="C1370" s="172" t="b">
        <v>1</v>
      </c>
      <c r="D1370" s="173"/>
      <c r="E1370" s="174" t="s">
        <v>10364</v>
      </c>
      <c r="F1370" s="184" t="s">
        <v>11386</v>
      </c>
      <c r="G1370" s="176" t="s">
        <v>1866</v>
      </c>
      <c r="H1370" s="99" t="s">
        <v>14989</v>
      </c>
      <c r="I1370" s="177" t="s">
        <v>16731</v>
      </c>
      <c r="J1370" s="178"/>
      <c r="K1370" s="61" t="s">
        <v>6657</v>
      </c>
      <c r="L1370" s="61" t="s">
        <v>6658</v>
      </c>
      <c r="M1370" s="178"/>
      <c r="N1370" s="178"/>
      <c r="O1370" s="179"/>
      <c r="P1370" s="178"/>
      <c r="Q1370" s="178"/>
      <c r="R1370" s="180"/>
      <c r="S1370" s="180"/>
      <c r="T1370" s="181" t="s">
        <v>16422</v>
      </c>
      <c r="U1370" s="182" t="s">
        <v>16423</v>
      </c>
      <c r="V1370" s="180"/>
      <c r="W1370" s="61" t="s">
        <v>6659</v>
      </c>
      <c r="X1370" s="61" t="s">
        <v>6660</v>
      </c>
      <c r="Y1370" s="61" t="s">
        <v>6661</v>
      </c>
      <c r="Z1370" s="166"/>
      <c r="AA1370" s="166"/>
      <c r="AB1370" s="166"/>
      <c r="AC1370" s="166"/>
      <c r="AD1370" s="166"/>
      <c r="AE1370" s="166"/>
      <c r="AF1370" s="166"/>
      <c r="AG1370" s="166"/>
      <c r="AH1370" s="166"/>
      <c r="AI1370" s="166"/>
      <c r="AJ1370" s="166"/>
      <c r="AK1370" s="166"/>
      <c r="AL1370" s="166"/>
      <c r="AM1370" s="166"/>
      <c r="AN1370" s="166"/>
      <c r="AO1370" s="166"/>
      <c r="AP1370" s="166"/>
      <c r="AQ1370" s="166"/>
      <c r="AR1370" s="166"/>
      <c r="AS1370" s="166"/>
      <c r="AT1370" s="166"/>
      <c r="AU1370" s="166"/>
      <c r="AV1370" s="166"/>
      <c r="AW1370" s="166"/>
      <c r="AX1370" s="166"/>
      <c r="AY1370" s="166"/>
      <c r="AZ1370" s="166"/>
      <c r="BA1370" s="166"/>
      <c r="BB1370" s="166"/>
      <c r="BC1370" s="166"/>
      <c r="BD1370" s="166"/>
      <c r="BE1370" s="166"/>
      <c r="BF1370" s="166"/>
      <c r="BG1370" s="166"/>
      <c r="BH1370" s="166"/>
      <c r="BI1370" s="166"/>
      <c r="BJ1370" s="166"/>
      <c r="BK1370" s="166"/>
      <c r="BL1370" s="166"/>
      <c r="BM1370" s="166"/>
    </row>
    <row r="1371" ht="22.5" customHeight="1">
      <c r="A1371" s="51">
        <v>1370.0</v>
      </c>
      <c r="B1371" s="99" t="s">
        <v>237</v>
      </c>
      <c r="C1371" s="172" t="b">
        <v>1</v>
      </c>
      <c r="D1371" s="173"/>
      <c r="E1371" s="174" t="s">
        <v>10364</v>
      </c>
      <c r="F1371" s="184" t="s">
        <v>11386</v>
      </c>
      <c r="G1371" s="176" t="s">
        <v>556</v>
      </c>
      <c r="H1371" s="99" t="s">
        <v>14996</v>
      </c>
      <c r="I1371" s="177" t="s">
        <v>16732</v>
      </c>
      <c r="J1371" s="178"/>
      <c r="K1371" s="61" t="s">
        <v>6662</v>
      </c>
      <c r="L1371" s="61" t="s">
        <v>6663</v>
      </c>
      <c r="M1371" s="178"/>
      <c r="N1371" s="178"/>
      <c r="O1371" s="179"/>
      <c r="P1371" s="178"/>
      <c r="Q1371" s="178"/>
      <c r="R1371" s="180"/>
      <c r="S1371" s="180"/>
      <c r="T1371" s="181" t="s">
        <v>16426</v>
      </c>
      <c r="U1371" s="182" t="s">
        <v>16423</v>
      </c>
      <c r="V1371" s="180"/>
      <c r="W1371" s="61" t="s">
        <v>6664</v>
      </c>
      <c r="X1371" s="61" t="s">
        <v>6665</v>
      </c>
      <c r="Y1371" s="61" t="s">
        <v>6666</v>
      </c>
      <c r="Z1371" s="166"/>
      <c r="AA1371" s="166"/>
      <c r="AB1371" s="166"/>
      <c r="AC1371" s="166"/>
      <c r="AD1371" s="166"/>
      <c r="AE1371" s="166"/>
      <c r="AF1371" s="166"/>
      <c r="AG1371" s="166"/>
      <c r="AH1371" s="166"/>
      <c r="AI1371" s="166"/>
      <c r="AJ1371" s="166"/>
      <c r="AK1371" s="166"/>
      <c r="AL1371" s="166"/>
      <c r="AM1371" s="166"/>
      <c r="AN1371" s="166"/>
      <c r="AO1371" s="166"/>
      <c r="AP1371" s="166"/>
      <c r="AQ1371" s="166"/>
      <c r="AR1371" s="166"/>
      <c r="AS1371" s="166"/>
      <c r="AT1371" s="166"/>
      <c r="AU1371" s="166"/>
      <c r="AV1371" s="166"/>
      <c r="AW1371" s="166"/>
      <c r="AX1371" s="166"/>
      <c r="AY1371" s="166"/>
      <c r="AZ1371" s="166"/>
      <c r="BA1371" s="166"/>
      <c r="BB1371" s="166"/>
      <c r="BC1371" s="166"/>
      <c r="BD1371" s="166"/>
      <c r="BE1371" s="166"/>
      <c r="BF1371" s="166"/>
      <c r="BG1371" s="166"/>
      <c r="BH1371" s="166"/>
      <c r="BI1371" s="166"/>
      <c r="BJ1371" s="166"/>
      <c r="BK1371" s="166"/>
      <c r="BL1371" s="166"/>
      <c r="BM1371" s="166"/>
    </row>
    <row r="1372" ht="22.5" customHeight="1">
      <c r="A1372" s="51">
        <v>1371.0</v>
      </c>
      <c r="B1372" s="99" t="s">
        <v>237</v>
      </c>
      <c r="C1372" s="172" t="b">
        <v>1</v>
      </c>
      <c r="D1372" s="173"/>
      <c r="E1372" s="174" t="s">
        <v>10364</v>
      </c>
      <c r="F1372" s="184" t="s">
        <v>11386</v>
      </c>
      <c r="G1372" s="176" t="s">
        <v>556</v>
      </c>
      <c r="H1372" s="99" t="s">
        <v>15003</v>
      </c>
      <c r="I1372" s="177" t="s">
        <v>16733</v>
      </c>
      <c r="J1372" s="178"/>
      <c r="K1372" s="61" t="s">
        <v>6667</v>
      </c>
      <c r="L1372" s="61" t="s">
        <v>6668</v>
      </c>
      <c r="M1372" s="178"/>
      <c r="N1372" s="178"/>
      <c r="O1372" s="179"/>
      <c r="P1372" s="178"/>
      <c r="Q1372" s="178"/>
      <c r="R1372" s="180"/>
      <c r="S1372" s="180"/>
      <c r="T1372" s="181" t="s">
        <v>16422</v>
      </c>
      <c r="U1372" s="182" t="s">
        <v>16423</v>
      </c>
      <c r="V1372" s="180"/>
      <c r="W1372" s="61" t="s">
        <v>6669</v>
      </c>
      <c r="X1372" s="61" t="s">
        <v>6670</v>
      </c>
      <c r="Y1372" s="61" t="s">
        <v>6671</v>
      </c>
      <c r="Z1372" s="166"/>
      <c r="AA1372" s="166"/>
      <c r="AB1372" s="166"/>
      <c r="AC1372" s="166"/>
      <c r="AD1372" s="166"/>
      <c r="AE1372" s="166"/>
      <c r="AF1372" s="166"/>
      <c r="AG1372" s="166"/>
      <c r="AH1372" s="166"/>
      <c r="AI1372" s="166"/>
      <c r="AJ1372" s="166"/>
      <c r="AK1372" s="166"/>
      <c r="AL1372" s="166"/>
      <c r="AM1372" s="166"/>
      <c r="AN1372" s="166"/>
      <c r="AO1372" s="166"/>
      <c r="AP1372" s="166"/>
      <c r="AQ1372" s="166"/>
      <c r="AR1372" s="166"/>
      <c r="AS1372" s="166"/>
      <c r="AT1372" s="166"/>
      <c r="AU1372" s="166"/>
      <c r="AV1372" s="166"/>
      <c r="AW1372" s="166"/>
      <c r="AX1372" s="166"/>
      <c r="AY1372" s="166"/>
      <c r="AZ1372" s="166"/>
      <c r="BA1372" s="166"/>
      <c r="BB1372" s="166"/>
      <c r="BC1372" s="166"/>
      <c r="BD1372" s="166"/>
      <c r="BE1372" s="166"/>
      <c r="BF1372" s="166"/>
      <c r="BG1372" s="166"/>
      <c r="BH1372" s="166"/>
      <c r="BI1372" s="166"/>
      <c r="BJ1372" s="166"/>
      <c r="BK1372" s="166"/>
      <c r="BL1372" s="166"/>
      <c r="BM1372" s="166"/>
    </row>
    <row r="1373" ht="22.5" customHeight="1">
      <c r="A1373" s="51">
        <v>1372.0</v>
      </c>
      <c r="B1373" s="99" t="s">
        <v>237</v>
      </c>
      <c r="C1373" s="172" t="b">
        <v>1</v>
      </c>
      <c r="D1373" s="173"/>
      <c r="E1373" s="174" t="s">
        <v>10364</v>
      </c>
      <c r="F1373" s="184" t="s">
        <v>11386</v>
      </c>
      <c r="G1373" s="176" t="s">
        <v>1399</v>
      </c>
      <c r="H1373" s="99" t="s">
        <v>15010</v>
      </c>
      <c r="I1373" s="177" t="s">
        <v>16734</v>
      </c>
      <c r="J1373" s="178"/>
      <c r="K1373" s="61" t="s">
        <v>6672</v>
      </c>
      <c r="L1373" s="61" t="s">
        <v>6673</v>
      </c>
      <c r="M1373" s="178"/>
      <c r="N1373" s="178"/>
      <c r="O1373" s="179"/>
      <c r="P1373" s="178"/>
      <c r="Q1373" s="178"/>
      <c r="R1373" s="180"/>
      <c r="S1373" s="180"/>
      <c r="T1373" s="181" t="s">
        <v>16426</v>
      </c>
      <c r="U1373" s="182" t="s">
        <v>16423</v>
      </c>
      <c r="V1373" s="180"/>
      <c r="W1373" s="61" t="s">
        <v>6674</v>
      </c>
      <c r="X1373" s="61" t="s">
        <v>6675</v>
      </c>
      <c r="Y1373" s="61" t="s">
        <v>6676</v>
      </c>
      <c r="Z1373" s="166"/>
      <c r="AA1373" s="166"/>
      <c r="AB1373" s="166"/>
      <c r="AC1373" s="166"/>
      <c r="AD1373" s="166"/>
      <c r="AE1373" s="166"/>
      <c r="AF1373" s="166"/>
      <c r="AG1373" s="166"/>
      <c r="AH1373" s="166"/>
      <c r="AI1373" s="166"/>
      <c r="AJ1373" s="166"/>
      <c r="AK1373" s="166"/>
      <c r="AL1373" s="166"/>
      <c r="AM1373" s="166"/>
      <c r="AN1373" s="166"/>
      <c r="AO1373" s="166"/>
      <c r="AP1373" s="166"/>
      <c r="AQ1373" s="166"/>
      <c r="AR1373" s="166"/>
      <c r="AS1373" s="166"/>
      <c r="AT1373" s="166"/>
      <c r="AU1373" s="166"/>
      <c r="AV1373" s="166"/>
      <c r="AW1373" s="166"/>
      <c r="AX1373" s="166"/>
      <c r="AY1373" s="166"/>
      <c r="AZ1373" s="166"/>
      <c r="BA1373" s="166"/>
      <c r="BB1373" s="166"/>
      <c r="BC1373" s="166"/>
      <c r="BD1373" s="166"/>
      <c r="BE1373" s="166"/>
      <c r="BF1373" s="166"/>
      <c r="BG1373" s="166"/>
      <c r="BH1373" s="166"/>
      <c r="BI1373" s="166"/>
      <c r="BJ1373" s="166"/>
      <c r="BK1373" s="166"/>
      <c r="BL1373" s="166"/>
      <c r="BM1373" s="166"/>
    </row>
    <row r="1374" ht="22.5" customHeight="1">
      <c r="A1374" s="51">
        <v>1373.0</v>
      </c>
      <c r="B1374" s="99" t="s">
        <v>237</v>
      </c>
      <c r="C1374" s="172" t="b">
        <v>1</v>
      </c>
      <c r="D1374" s="173"/>
      <c r="E1374" s="174" t="s">
        <v>10364</v>
      </c>
      <c r="F1374" s="184" t="s">
        <v>11386</v>
      </c>
      <c r="G1374" s="176" t="s">
        <v>1399</v>
      </c>
      <c r="H1374" s="99" t="s">
        <v>15017</v>
      </c>
      <c r="I1374" s="177" t="s">
        <v>16735</v>
      </c>
      <c r="J1374" s="178"/>
      <c r="K1374" s="61" t="s">
        <v>6677</v>
      </c>
      <c r="L1374" s="61" t="s">
        <v>6678</v>
      </c>
      <c r="M1374" s="178"/>
      <c r="N1374" s="178"/>
      <c r="O1374" s="179"/>
      <c r="P1374" s="178"/>
      <c r="Q1374" s="178"/>
      <c r="R1374" s="180"/>
      <c r="S1374" s="180"/>
      <c r="T1374" s="181" t="s">
        <v>16422</v>
      </c>
      <c r="U1374" s="182" t="s">
        <v>16423</v>
      </c>
      <c r="V1374" s="180"/>
      <c r="W1374" s="61" t="s">
        <v>6679</v>
      </c>
      <c r="X1374" s="61" t="s">
        <v>6680</v>
      </c>
      <c r="Y1374" s="145"/>
      <c r="Z1374" s="166"/>
      <c r="AA1374" s="166"/>
      <c r="AB1374" s="166"/>
      <c r="AC1374" s="166"/>
      <c r="AD1374" s="166"/>
      <c r="AE1374" s="166"/>
      <c r="AF1374" s="166"/>
      <c r="AG1374" s="166"/>
      <c r="AH1374" s="166"/>
      <c r="AI1374" s="166"/>
      <c r="AJ1374" s="166"/>
      <c r="AK1374" s="166"/>
      <c r="AL1374" s="166"/>
      <c r="AM1374" s="166"/>
      <c r="AN1374" s="166"/>
      <c r="AO1374" s="166"/>
      <c r="AP1374" s="166"/>
      <c r="AQ1374" s="166"/>
      <c r="AR1374" s="166"/>
      <c r="AS1374" s="166"/>
      <c r="AT1374" s="166"/>
      <c r="AU1374" s="166"/>
      <c r="AV1374" s="166"/>
      <c r="AW1374" s="166"/>
      <c r="AX1374" s="166"/>
      <c r="AY1374" s="166"/>
      <c r="AZ1374" s="166"/>
      <c r="BA1374" s="166"/>
      <c r="BB1374" s="166"/>
      <c r="BC1374" s="166"/>
      <c r="BD1374" s="166"/>
      <c r="BE1374" s="166"/>
      <c r="BF1374" s="166"/>
      <c r="BG1374" s="166"/>
      <c r="BH1374" s="166"/>
      <c r="BI1374" s="166"/>
      <c r="BJ1374" s="166"/>
      <c r="BK1374" s="166"/>
      <c r="BL1374" s="166"/>
      <c r="BM1374" s="166"/>
    </row>
    <row r="1375" ht="22.5" customHeight="1">
      <c r="A1375" s="51">
        <v>1374.0</v>
      </c>
      <c r="B1375" s="99" t="s">
        <v>237</v>
      </c>
      <c r="C1375" s="172" t="b">
        <v>1</v>
      </c>
      <c r="D1375" s="173"/>
      <c r="E1375" s="174" t="s">
        <v>10364</v>
      </c>
      <c r="F1375" s="184" t="s">
        <v>11386</v>
      </c>
      <c r="G1375" s="176" t="s">
        <v>1446</v>
      </c>
      <c r="H1375" s="99" t="s">
        <v>15023</v>
      </c>
      <c r="I1375" s="177" t="s">
        <v>16736</v>
      </c>
      <c r="J1375" s="178"/>
      <c r="K1375" s="61" t="s">
        <v>6681</v>
      </c>
      <c r="L1375" s="61" t="s">
        <v>6682</v>
      </c>
      <c r="M1375" s="178"/>
      <c r="N1375" s="178"/>
      <c r="O1375" s="179"/>
      <c r="P1375" s="178"/>
      <c r="Q1375" s="178"/>
      <c r="R1375" s="180"/>
      <c r="S1375" s="180"/>
      <c r="T1375" s="181" t="s">
        <v>16422</v>
      </c>
      <c r="U1375" s="182" t="s">
        <v>16423</v>
      </c>
      <c r="V1375" s="180"/>
      <c r="W1375" s="61" t="s">
        <v>6683</v>
      </c>
      <c r="X1375" s="61" t="s">
        <v>6684</v>
      </c>
      <c r="Y1375" s="61" t="s">
        <v>6685</v>
      </c>
      <c r="Z1375" s="166"/>
      <c r="AA1375" s="166"/>
      <c r="AB1375" s="166"/>
      <c r="AC1375" s="166"/>
      <c r="AD1375" s="166"/>
      <c r="AE1375" s="166"/>
      <c r="AF1375" s="166"/>
      <c r="AG1375" s="166"/>
      <c r="AH1375" s="166"/>
      <c r="AI1375" s="166"/>
      <c r="AJ1375" s="166"/>
      <c r="AK1375" s="166"/>
      <c r="AL1375" s="166"/>
      <c r="AM1375" s="166"/>
      <c r="AN1375" s="166"/>
      <c r="AO1375" s="166"/>
      <c r="AP1375" s="166"/>
      <c r="AQ1375" s="166"/>
      <c r="AR1375" s="166"/>
      <c r="AS1375" s="166"/>
      <c r="AT1375" s="166"/>
      <c r="AU1375" s="166"/>
      <c r="AV1375" s="166"/>
      <c r="AW1375" s="166"/>
      <c r="AX1375" s="166"/>
      <c r="AY1375" s="166"/>
      <c r="AZ1375" s="166"/>
      <c r="BA1375" s="166"/>
      <c r="BB1375" s="166"/>
      <c r="BC1375" s="166"/>
      <c r="BD1375" s="166"/>
      <c r="BE1375" s="166"/>
      <c r="BF1375" s="166"/>
      <c r="BG1375" s="166"/>
      <c r="BH1375" s="166"/>
      <c r="BI1375" s="166"/>
      <c r="BJ1375" s="166"/>
      <c r="BK1375" s="166"/>
      <c r="BL1375" s="166"/>
      <c r="BM1375" s="166"/>
    </row>
    <row r="1376" ht="22.5" customHeight="1">
      <c r="A1376" s="51">
        <v>1375.0</v>
      </c>
      <c r="B1376" s="99" t="s">
        <v>237</v>
      </c>
      <c r="C1376" s="172" t="b">
        <v>1</v>
      </c>
      <c r="D1376" s="173"/>
      <c r="E1376" s="174" t="s">
        <v>10364</v>
      </c>
      <c r="F1376" s="184" t="s">
        <v>11537</v>
      </c>
      <c r="G1376" s="176" t="s">
        <v>1866</v>
      </c>
      <c r="H1376" s="99" t="s">
        <v>15030</v>
      </c>
      <c r="I1376" s="177" t="s">
        <v>16737</v>
      </c>
      <c r="J1376" s="178"/>
      <c r="K1376" s="61" t="s">
        <v>6686</v>
      </c>
      <c r="L1376" s="61" t="s">
        <v>6687</v>
      </c>
      <c r="M1376" s="178"/>
      <c r="N1376" s="178"/>
      <c r="O1376" s="179"/>
      <c r="P1376" s="178"/>
      <c r="Q1376" s="178"/>
      <c r="R1376" s="180"/>
      <c r="S1376" s="180"/>
      <c r="T1376" s="181" t="s">
        <v>16422</v>
      </c>
      <c r="U1376" s="182" t="s">
        <v>16423</v>
      </c>
      <c r="V1376" s="180"/>
      <c r="W1376" s="61" t="s">
        <v>6688</v>
      </c>
      <c r="X1376" s="61" t="s">
        <v>6689</v>
      </c>
      <c r="Y1376" s="61" t="s">
        <v>6690</v>
      </c>
      <c r="Z1376" s="166"/>
      <c r="AA1376" s="166"/>
      <c r="AB1376" s="166"/>
      <c r="AC1376" s="166"/>
      <c r="AD1376" s="166"/>
      <c r="AE1376" s="166"/>
      <c r="AF1376" s="166"/>
      <c r="AG1376" s="166"/>
      <c r="AH1376" s="166"/>
      <c r="AI1376" s="166"/>
      <c r="AJ1376" s="166"/>
      <c r="AK1376" s="166"/>
      <c r="AL1376" s="166"/>
      <c r="AM1376" s="166"/>
      <c r="AN1376" s="166"/>
      <c r="AO1376" s="166"/>
      <c r="AP1376" s="166"/>
      <c r="AQ1376" s="166"/>
      <c r="AR1376" s="166"/>
      <c r="AS1376" s="166"/>
      <c r="AT1376" s="166"/>
      <c r="AU1376" s="166"/>
      <c r="AV1376" s="166"/>
      <c r="AW1376" s="166"/>
      <c r="AX1376" s="166"/>
      <c r="AY1376" s="166"/>
      <c r="AZ1376" s="166"/>
      <c r="BA1376" s="166"/>
      <c r="BB1376" s="166"/>
      <c r="BC1376" s="166"/>
      <c r="BD1376" s="166"/>
      <c r="BE1376" s="166"/>
      <c r="BF1376" s="166"/>
      <c r="BG1376" s="166"/>
      <c r="BH1376" s="166"/>
      <c r="BI1376" s="166"/>
      <c r="BJ1376" s="166"/>
      <c r="BK1376" s="166"/>
      <c r="BL1376" s="166"/>
      <c r="BM1376" s="166"/>
    </row>
    <row r="1377" ht="22.5" customHeight="1">
      <c r="A1377" s="51">
        <v>1376.0</v>
      </c>
      <c r="B1377" s="99" t="s">
        <v>237</v>
      </c>
      <c r="C1377" s="172" t="b">
        <v>1</v>
      </c>
      <c r="D1377" s="173"/>
      <c r="E1377" s="174" t="s">
        <v>10364</v>
      </c>
      <c r="F1377" s="184" t="s">
        <v>11537</v>
      </c>
      <c r="G1377" s="176" t="s">
        <v>556</v>
      </c>
      <c r="H1377" s="99" t="s">
        <v>15037</v>
      </c>
      <c r="I1377" s="177" t="s">
        <v>16738</v>
      </c>
      <c r="J1377" s="178"/>
      <c r="K1377" s="61" t="s">
        <v>6691</v>
      </c>
      <c r="L1377" s="61" t="s">
        <v>6692</v>
      </c>
      <c r="M1377" s="178"/>
      <c r="N1377" s="178"/>
      <c r="O1377" s="179"/>
      <c r="P1377" s="178"/>
      <c r="Q1377" s="178"/>
      <c r="R1377" s="180"/>
      <c r="S1377" s="180"/>
      <c r="T1377" s="181" t="s">
        <v>16422</v>
      </c>
      <c r="U1377" s="182" t="s">
        <v>16423</v>
      </c>
      <c r="V1377" s="180"/>
      <c r="W1377" s="61" t="s">
        <v>6693</v>
      </c>
      <c r="X1377" s="61" t="s">
        <v>6694</v>
      </c>
      <c r="Y1377" s="61" t="s">
        <v>6695</v>
      </c>
      <c r="Z1377" s="166"/>
      <c r="AA1377" s="166"/>
      <c r="AB1377" s="166"/>
      <c r="AC1377" s="166"/>
      <c r="AD1377" s="166"/>
      <c r="AE1377" s="166"/>
      <c r="AF1377" s="166"/>
      <c r="AG1377" s="166"/>
      <c r="AH1377" s="166"/>
      <c r="AI1377" s="166"/>
      <c r="AJ1377" s="166"/>
      <c r="AK1377" s="166"/>
      <c r="AL1377" s="166"/>
      <c r="AM1377" s="166"/>
      <c r="AN1377" s="166"/>
      <c r="AO1377" s="166"/>
      <c r="AP1377" s="166"/>
      <c r="AQ1377" s="166"/>
      <c r="AR1377" s="166"/>
      <c r="AS1377" s="166"/>
      <c r="AT1377" s="166"/>
      <c r="AU1377" s="166"/>
      <c r="AV1377" s="166"/>
      <c r="AW1377" s="166"/>
      <c r="AX1377" s="166"/>
      <c r="AY1377" s="166"/>
      <c r="AZ1377" s="166"/>
      <c r="BA1377" s="166"/>
      <c r="BB1377" s="166"/>
      <c r="BC1377" s="166"/>
      <c r="BD1377" s="166"/>
      <c r="BE1377" s="166"/>
      <c r="BF1377" s="166"/>
      <c r="BG1377" s="166"/>
      <c r="BH1377" s="166"/>
      <c r="BI1377" s="166"/>
      <c r="BJ1377" s="166"/>
      <c r="BK1377" s="166"/>
      <c r="BL1377" s="166"/>
      <c r="BM1377" s="166"/>
    </row>
    <row r="1378" ht="22.5" customHeight="1">
      <c r="A1378" s="51">
        <v>1377.0</v>
      </c>
      <c r="B1378" s="99" t="s">
        <v>237</v>
      </c>
      <c r="C1378" s="172" t="b">
        <v>1</v>
      </c>
      <c r="D1378" s="173"/>
      <c r="E1378" s="174" t="s">
        <v>10364</v>
      </c>
      <c r="F1378" s="184" t="s">
        <v>11537</v>
      </c>
      <c r="G1378" s="176" t="s">
        <v>4264</v>
      </c>
      <c r="H1378" s="99" t="s">
        <v>15044</v>
      </c>
      <c r="I1378" s="177" t="s">
        <v>16739</v>
      </c>
      <c r="J1378" s="178"/>
      <c r="K1378" s="61" t="s">
        <v>6696</v>
      </c>
      <c r="L1378" s="61" t="s">
        <v>6697</v>
      </c>
      <c r="M1378" s="178"/>
      <c r="N1378" s="178"/>
      <c r="O1378" s="179"/>
      <c r="P1378" s="178"/>
      <c r="Q1378" s="178"/>
      <c r="R1378" s="180"/>
      <c r="S1378" s="180"/>
      <c r="T1378" s="181" t="s">
        <v>16422</v>
      </c>
      <c r="U1378" s="182" t="s">
        <v>16423</v>
      </c>
      <c r="V1378" s="180"/>
      <c r="W1378" s="61" t="s">
        <v>6698</v>
      </c>
      <c r="X1378" s="61" t="s">
        <v>6699</v>
      </c>
      <c r="Y1378" s="145"/>
      <c r="Z1378" s="166"/>
      <c r="AA1378" s="166"/>
      <c r="AB1378" s="166"/>
      <c r="AC1378" s="166"/>
      <c r="AD1378" s="166"/>
      <c r="AE1378" s="166"/>
      <c r="AF1378" s="166"/>
      <c r="AG1378" s="166"/>
      <c r="AH1378" s="166"/>
      <c r="AI1378" s="166"/>
      <c r="AJ1378" s="166"/>
      <c r="AK1378" s="166"/>
      <c r="AL1378" s="166"/>
      <c r="AM1378" s="166"/>
      <c r="AN1378" s="166"/>
      <c r="AO1378" s="166"/>
      <c r="AP1378" s="166"/>
      <c r="AQ1378" s="166"/>
      <c r="AR1378" s="166"/>
      <c r="AS1378" s="166"/>
      <c r="AT1378" s="166"/>
      <c r="AU1378" s="166"/>
      <c r="AV1378" s="166"/>
      <c r="AW1378" s="166"/>
      <c r="AX1378" s="166"/>
      <c r="AY1378" s="166"/>
      <c r="AZ1378" s="166"/>
      <c r="BA1378" s="166"/>
      <c r="BB1378" s="166"/>
      <c r="BC1378" s="166"/>
      <c r="BD1378" s="166"/>
      <c r="BE1378" s="166"/>
      <c r="BF1378" s="166"/>
      <c r="BG1378" s="166"/>
      <c r="BH1378" s="166"/>
      <c r="BI1378" s="166"/>
      <c r="BJ1378" s="166"/>
      <c r="BK1378" s="166"/>
      <c r="BL1378" s="166"/>
      <c r="BM1378" s="166"/>
    </row>
    <row r="1379" ht="22.5" customHeight="1">
      <c r="A1379" s="51">
        <v>1378.0</v>
      </c>
      <c r="B1379" s="99" t="s">
        <v>237</v>
      </c>
      <c r="C1379" s="172" t="b">
        <v>1</v>
      </c>
      <c r="D1379" s="173"/>
      <c r="E1379" s="174" t="s">
        <v>10364</v>
      </c>
      <c r="F1379" s="184" t="s">
        <v>11660</v>
      </c>
      <c r="G1379" s="176" t="s">
        <v>1446</v>
      </c>
      <c r="H1379" s="99" t="s">
        <v>15051</v>
      </c>
      <c r="I1379" s="177" t="s">
        <v>16740</v>
      </c>
      <c r="J1379" s="178"/>
      <c r="K1379" s="61" t="s">
        <v>6700</v>
      </c>
      <c r="L1379" s="61" t="s">
        <v>6701</v>
      </c>
      <c r="M1379" s="178"/>
      <c r="N1379" s="178"/>
      <c r="O1379" s="179"/>
      <c r="P1379" s="178"/>
      <c r="Q1379" s="178"/>
      <c r="R1379" s="180"/>
      <c r="S1379" s="180"/>
      <c r="T1379" s="181" t="s">
        <v>16428</v>
      </c>
      <c r="U1379" s="182" t="s">
        <v>16423</v>
      </c>
      <c r="V1379" s="180"/>
      <c r="W1379" s="61" t="s">
        <v>6702</v>
      </c>
      <c r="X1379" s="61" t="s">
        <v>6703</v>
      </c>
      <c r="Y1379" s="61" t="s">
        <v>6704</v>
      </c>
      <c r="Z1379" s="166"/>
      <c r="AA1379" s="166"/>
      <c r="AB1379" s="166"/>
      <c r="AC1379" s="166"/>
      <c r="AD1379" s="166"/>
      <c r="AE1379" s="166"/>
      <c r="AF1379" s="166"/>
      <c r="AG1379" s="166"/>
      <c r="AH1379" s="166"/>
      <c r="AI1379" s="166"/>
      <c r="AJ1379" s="166"/>
      <c r="AK1379" s="166"/>
      <c r="AL1379" s="166"/>
      <c r="AM1379" s="166"/>
      <c r="AN1379" s="166"/>
      <c r="AO1379" s="166"/>
      <c r="AP1379" s="166"/>
      <c r="AQ1379" s="166"/>
      <c r="AR1379" s="166"/>
      <c r="AS1379" s="166"/>
      <c r="AT1379" s="166"/>
      <c r="AU1379" s="166"/>
      <c r="AV1379" s="166"/>
      <c r="AW1379" s="166"/>
      <c r="AX1379" s="166"/>
      <c r="AY1379" s="166"/>
      <c r="AZ1379" s="166"/>
      <c r="BA1379" s="166"/>
      <c r="BB1379" s="166"/>
      <c r="BC1379" s="166"/>
      <c r="BD1379" s="166"/>
      <c r="BE1379" s="166"/>
      <c r="BF1379" s="166"/>
      <c r="BG1379" s="166"/>
      <c r="BH1379" s="166"/>
      <c r="BI1379" s="166"/>
      <c r="BJ1379" s="166"/>
      <c r="BK1379" s="166"/>
      <c r="BL1379" s="166"/>
      <c r="BM1379" s="166"/>
    </row>
    <row r="1380" ht="22.5" customHeight="1">
      <c r="A1380" s="51">
        <v>1379.0</v>
      </c>
      <c r="B1380" s="99" t="s">
        <v>237</v>
      </c>
      <c r="C1380" s="172" t="b">
        <v>1</v>
      </c>
      <c r="D1380" s="173"/>
      <c r="E1380" s="174" t="s">
        <v>10364</v>
      </c>
      <c r="F1380" s="175" t="s">
        <v>11710</v>
      </c>
      <c r="G1380" s="176" t="s">
        <v>1866</v>
      </c>
      <c r="H1380" s="99" t="s">
        <v>15058</v>
      </c>
      <c r="I1380" s="177" t="s">
        <v>16741</v>
      </c>
      <c r="J1380" s="178"/>
      <c r="K1380" s="61" t="s">
        <v>6705</v>
      </c>
      <c r="L1380" s="61" t="s">
        <v>6706</v>
      </c>
      <c r="M1380" s="178"/>
      <c r="N1380" s="178"/>
      <c r="O1380" s="179"/>
      <c r="P1380" s="178"/>
      <c r="Q1380" s="178"/>
      <c r="R1380" s="180"/>
      <c r="S1380" s="180"/>
      <c r="T1380" s="181" t="s">
        <v>16426</v>
      </c>
      <c r="U1380" s="182" t="s">
        <v>16423</v>
      </c>
      <c r="V1380" s="180"/>
      <c r="W1380" s="61" t="s">
        <v>6707</v>
      </c>
      <c r="X1380" s="61" t="s">
        <v>6708</v>
      </c>
      <c r="Y1380" s="61" t="s">
        <v>6710</v>
      </c>
      <c r="Z1380" s="166"/>
      <c r="AA1380" s="166"/>
      <c r="AB1380" s="166"/>
      <c r="AC1380" s="166"/>
      <c r="AD1380" s="166"/>
      <c r="AE1380" s="166"/>
      <c r="AF1380" s="166"/>
      <c r="AG1380" s="166"/>
      <c r="AH1380" s="166"/>
      <c r="AI1380" s="166"/>
      <c r="AJ1380" s="166"/>
      <c r="AK1380" s="166"/>
      <c r="AL1380" s="166"/>
      <c r="AM1380" s="166"/>
      <c r="AN1380" s="166"/>
      <c r="AO1380" s="166"/>
      <c r="AP1380" s="166"/>
      <c r="AQ1380" s="166"/>
      <c r="AR1380" s="166"/>
      <c r="AS1380" s="166"/>
      <c r="AT1380" s="166"/>
      <c r="AU1380" s="166"/>
      <c r="AV1380" s="166"/>
      <c r="AW1380" s="166"/>
      <c r="AX1380" s="166"/>
      <c r="AY1380" s="166"/>
      <c r="AZ1380" s="166"/>
      <c r="BA1380" s="166"/>
      <c r="BB1380" s="166"/>
      <c r="BC1380" s="166"/>
      <c r="BD1380" s="166"/>
      <c r="BE1380" s="166"/>
      <c r="BF1380" s="166"/>
      <c r="BG1380" s="166"/>
      <c r="BH1380" s="166"/>
      <c r="BI1380" s="166"/>
      <c r="BJ1380" s="166"/>
      <c r="BK1380" s="166"/>
      <c r="BL1380" s="166"/>
      <c r="BM1380" s="166"/>
    </row>
    <row r="1381" ht="22.5" customHeight="1">
      <c r="A1381" s="51">
        <v>1380.0</v>
      </c>
      <c r="B1381" s="99" t="s">
        <v>237</v>
      </c>
      <c r="C1381" s="172" t="b">
        <v>1</v>
      </c>
      <c r="D1381" s="173"/>
      <c r="E1381" s="174" t="s">
        <v>10364</v>
      </c>
      <c r="F1381" s="175" t="s">
        <v>11710</v>
      </c>
      <c r="G1381" s="176" t="s">
        <v>1866</v>
      </c>
      <c r="H1381" s="99" t="s">
        <v>15065</v>
      </c>
      <c r="I1381" s="177" t="s">
        <v>16742</v>
      </c>
      <c r="J1381" s="178"/>
      <c r="K1381" s="61" t="s">
        <v>6712</v>
      </c>
      <c r="L1381" s="61" t="s">
        <v>6713</v>
      </c>
      <c r="M1381" s="178"/>
      <c r="N1381" s="178"/>
      <c r="O1381" s="179"/>
      <c r="P1381" s="178"/>
      <c r="Q1381" s="178"/>
      <c r="R1381" s="180"/>
      <c r="S1381" s="180"/>
      <c r="T1381" s="181" t="s">
        <v>16428</v>
      </c>
      <c r="U1381" s="182" t="s">
        <v>16423</v>
      </c>
      <c r="V1381" s="180"/>
      <c r="W1381" s="61" t="s">
        <v>6714</v>
      </c>
      <c r="X1381" s="61" t="s">
        <v>6715</v>
      </c>
      <c r="Y1381" s="61" t="s">
        <v>6716</v>
      </c>
      <c r="Z1381" s="166"/>
      <c r="AA1381" s="166"/>
      <c r="AB1381" s="166"/>
      <c r="AC1381" s="166"/>
      <c r="AD1381" s="166"/>
      <c r="AE1381" s="166"/>
      <c r="AF1381" s="166"/>
      <c r="AG1381" s="166"/>
      <c r="AH1381" s="166"/>
      <c r="AI1381" s="166"/>
      <c r="AJ1381" s="166"/>
      <c r="AK1381" s="166"/>
      <c r="AL1381" s="166"/>
      <c r="AM1381" s="166"/>
      <c r="AN1381" s="166"/>
      <c r="AO1381" s="166"/>
      <c r="AP1381" s="166"/>
      <c r="AQ1381" s="166"/>
      <c r="AR1381" s="166"/>
      <c r="AS1381" s="166"/>
      <c r="AT1381" s="166"/>
      <c r="AU1381" s="166"/>
      <c r="AV1381" s="166"/>
      <c r="AW1381" s="166"/>
      <c r="AX1381" s="166"/>
      <c r="AY1381" s="166"/>
      <c r="AZ1381" s="166"/>
      <c r="BA1381" s="166"/>
      <c r="BB1381" s="166"/>
      <c r="BC1381" s="166"/>
      <c r="BD1381" s="166"/>
      <c r="BE1381" s="166"/>
      <c r="BF1381" s="166"/>
      <c r="BG1381" s="166"/>
      <c r="BH1381" s="166"/>
      <c r="BI1381" s="166"/>
      <c r="BJ1381" s="166"/>
      <c r="BK1381" s="166"/>
      <c r="BL1381" s="166"/>
      <c r="BM1381" s="166"/>
    </row>
    <row r="1382" ht="22.5" customHeight="1">
      <c r="A1382" s="51">
        <v>1381.0</v>
      </c>
      <c r="B1382" s="99" t="s">
        <v>237</v>
      </c>
      <c r="C1382" s="172" t="b">
        <v>1</v>
      </c>
      <c r="D1382" s="173"/>
      <c r="E1382" s="174" t="s">
        <v>10364</v>
      </c>
      <c r="F1382" s="175" t="s">
        <v>11710</v>
      </c>
      <c r="G1382" s="176" t="s">
        <v>1866</v>
      </c>
      <c r="H1382" s="99" t="s">
        <v>15072</v>
      </c>
      <c r="I1382" s="177" t="s">
        <v>16743</v>
      </c>
      <c r="J1382" s="178"/>
      <c r="K1382" s="61" t="s">
        <v>6717</v>
      </c>
      <c r="L1382" s="61" t="s">
        <v>6718</v>
      </c>
      <c r="M1382" s="178"/>
      <c r="N1382" s="178"/>
      <c r="O1382" s="179"/>
      <c r="P1382" s="178"/>
      <c r="Q1382" s="178"/>
      <c r="R1382" s="180"/>
      <c r="S1382" s="180"/>
      <c r="T1382" s="181" t="s">
        <v>16422</v>
      </c>
      <c r="U1382" s="182" t="s">
        <v>16423</v>
      </c>
      <c r="V1382" s="180"/>
      <c r="W1382" s="61" t="s">
        <v>6719</v>
      </c>
      <c r="X1382" s="61" t="s">
        <v>6720</v>
      </c>
      <c r="Y1382" s="153"/>
      <c r="Z1382" s="166"/>
      <c r="AA1382" s="166"/>
      <c r="AB1382" s="166"/>
      <c r="AC1382" s="166"/>
      <c r="AD1382" s="166"/>
      <c r="AE1382" s="166"/>
      <c r="AF1382" s="166"/>
      <c r="AG1382" s="166"/>
      <c r="AH1382" s="166"/>
      <c r="AI1382" s="166"/>
      <c r="AJ1382" s="166"/>
      <c r="AK1382" s="166"/>
      <c r="AL1382" s="166"/>
      <c r="AM1382" s="166"/>
      <c r="AN1382" s="166"/>
      <c r="AO1382" s="166"/>
      <c r="AP1382" s="166"/>
      <c r="AQ1382" s="166"/>
      <c r="AR1382" s="166"/>
      <c r="AS1382" s="166"/>
      <c r="AT1382" s="166"/>
      <c r="AU1382" s="166"/>
      <c r="AV1382" s="166"/>
      <c r="AW1382" s="166"/>
      <c r="AX1382" s="166"/>
      <c r="AY1382" s="166"/>
      <c r="AZ1382" s="166"/>
      <c r="BA1382" s="166"/>
      <c r="BB1382" s="166"/>
      <c r="BC1382" s="166"/>
      <c r="BD1382" s="166"/>
      <c r="BE1382" s="166"/>
      <c r="BF1382" s="166"/>
      <c r="BG1382" s="166"/>
      <c r="BH1382" s="166"/>
      <c r="BI1382" s="166"/>
      <c r="BJ1382" s="166"/>
      <c r="BK1382" s="166"/>
      <c r="BL1382" s="166"/>
      <c r="BM1382" s="166"/>
    </row>
    <row r="1383" ht="22.5" customHeight="1">
      <c r="A1383" s="51">
        <v>1382.0</v>
      </c>
      <c r="B1383" s="99" t="s">
        <v>237</v>
      </c>
      <c r="C1383" s="172" t="b">
        <v>1</v>
      </c>
      <c r="D1383" s="173"/>
      <c r="E1383" s="174" t="s">
        <v>10364</v>
      </c>
      <c r="F1383" s="175" t="s">
        <v>11710</v>
      </c>
      <c r="G1383" s="176" t="s">
        <v>1866</v>
      </c>
      <c r="H1383" s="99" t="s">
        <v>15078</v>
      </c>
      <c r="I1383" s="177" t="s">
        <v>16744</v>
      </c>
      <c r="J1383" s="178"/>
      <c r="K1383" s="61" t="s">
        <v>6721</v>
      </c>
      <c r="L1383" s="61" t="s">
        <v>6722</v>
      </c>
      <c r="M1383" s="178"/>
      <c r="N1383" s="178"/>
      <c r="O1383" s="179"/>
      <c r="P1383" s="178"/>
      <c r="Q1383" s="178"/>
      <c r="R1383" s="180"/>
      <c r="S1383" s="180"/>
      <c r="T1383" s="181" t="s">
        <v>16422</v>
      </c>
      <c r="U1383" s="182" t="s">
        <v>16423</v>
      </c>
      <c r="V1383" s="180"/>
      <c r="W1383" s="61" t="s">
        <v>6723</v>
      </c>
      <c r="X1383" s="61" t="s">
        <v>6724</v>
      </c>
      <c r="Y1383" s="145"/>
      <c r="Z1383" s="166"/>
      <c r="AA1383" s="166"/>
      <c r="AB1383" s="166"/>
      <c r="AC1383" s="166"/>
      <c r="AD1383" s="166"/>
      <c r="AE1383" s="166"/>
      <c r="AF1383" s="166"/>
      <c r="AG1383" s="166"/>
      <c r="AH1383" s="166"/>
      <c r="AI1383" s="166"/>
      <c r="AJ1383" s="166"/>
      <c r="AK1383" s="166"/>
      <c r="AL1383" s="166"/>
      <c r="AM1383" s="166"/>
      <c r="AN1383" s="166"/>
      <c r="AO1383" s="166"/>
      <c r="AP1383" s="166"/>
      <c r="AQ1383" s="166"/>
      <c r="AR1383" s="166"/>
      <c r="AS1383" s="166"/>
      <c r="AT1383" s="166"/>
      <c r="AU1383" s="166"/>
      <c r="AV1383" s="166"/>
      <c r="AW1383" s="166"/>
      <c r="AX1383" s="166"/>
      <c r="AY1383" s="166"/>
      <c r="AZ1383" s="166"/>
      <c r="BA1383" s="166"/>
      <c r="BB1383" s="166"/>
      <c r="BC1383" s="166"/>
      <c r="BD1383" s="166"/>
      <c r="BE1383" s="166"/>
      <c r="BF1383" s="166"/>
      <c r="BG1383" s="166"/>
      <c r="BH1383" s="166"/>
      <c r="BI1383" s="166"/>
      <c r="BJ1383" s="166"/>
      <c r="BK1383" s="166"/>
      <c r="BL1383" s="166"/>
      <c r="BM1383" s="166"/>
    </row>
    <row r="1384" ht="22.5" customHeight="1">
      <c r="A1384" s="51">
        <v>1383.0</v>
      </c>
      <c r="B1384" s="99" t="s">
        <v>237</v>
      </c>
      <c r="C1384" s="172" t="b">
        <v>1</v>
      </c>
      <c r="D1384" s="173"/>
      <c r="E1384" s="174" t="s">
        <v>10364</v>
      </c>
      <c r="F1384" s="175" t="s">
        <v>11710</v>
      </c>
      <c r="G1384" s="176" t="s">
        <v>556</v>
      </c>
      <c r="H1384" s="99" t="s">
        <v>15084</v>
      </c>
      <c r="I1384" s="177" t="s">
        <v>16745</v>
      </c>
      <c r="J1384" s="178"/>
      <c r="K1384" s="61" t="s">
        <v>6725</v>
      </c>
      <c r="L1384" s="61" t="s">
        <v>6726</v>
      </c>
      <c r="M1384" s="178"/>
      <c r="N1384" s="178"/>
      <c r="O1384" s="179"/>
      <c r="P1384" s="178"/>
      <c r="Q1384" s="178"/>
      <c r="R1384" s="180"/>
      <c r="S1384" s="180"/>
      <c r="T1384" s="181" t="s">
        <v>16422</v>
      </c>
      <c r="U1384" s="182" t="s">
        <v>16423</v>
      </c>
      <c r="V1384" s="180"/>
      <c r="W1384" s="61" t="s">
        <v>6727</v>
      </c>
      <c r="X1384" s="61" t="s">
        <v>6728</v>
      </c>
      <c r="Y1384" s="61" t="s">
        <v>6729</v>
      </c>
      <c r="Z1384" s="166"/>
      <c r="AA1384" s="166"/>
      <c r="AB1384" s="166"/>
      <c r="AC1384" s="166"/>
      <c r="AD1384" s="166"/>
      <c r="AE1384" s="166"/>
      <c r="AF1384" s="166"/>
      <c r="AG1384" s="166"/>
      <c r="AH1384" s="166"/>
      <c r="AI1384" s="166"/>
      <c r="AJ1384" s="166"/>
      <c r="AK1384" s="166"/>
      <c r="AL1384" s="166"/>
      <c r="AM1384" s="166"/>
      <c r="AN1384" s="166"/>
      <c r="AO1384" s="166"/>
      <c r="AP1384" s="166"/>
      <c r="AQ1384" s="166"/>
      <c r="AR1384" s="166"/>
      <c r="AS1384" s="166"/>
      <c r="AT1384" s="166"/>
      <c r="AU1384" s="166"/>
      <c r="AV1384" s="166"/>
      <c r="AW1384" s="166"/>
      <c r="AX1384" s="166"/>
      <c r="AY1384" s="166"/>
      <c r="AZ1384" s="166"/>
      <c r="BA1384" s="166"/>
      <c r="BB1384" s="166"/>
      <c r="BC1384" s="166"/>
      <c r="BD1384" s="166"/>
      <c r="BE1384" s="166"/>
      <c r="BF1384" s="166"/>
      <c r="BG1384" s="166"/>
      <c r="BH1384" s="166"/>
      <c r="BI1384" s="166"/>
      <c r="BJ1384" s="166"/>
      <c r="BK1384" s="166"/>
      <c r="BL1384" s="166"/>
      <c r="BM1384" s="166"/>
    </row>
    <row r="1385" ht="22.5" customHeight="1">
      <c r="A1385" s="51">
        <v>1384.0</v>
      </c>
      <c r="B1385" s="99" t="s">
        <v>237</v>
      </c>
      <c r="C1385" s="172" t="b">
        <v>1</v>
      </c>
      <c r="D1385" s="173"/>
      <c r="E1385" s="174" t="s">
        <v>10364</v>
      </c>
      <c r="F1385" s="175" t="s">
        <v>11710</v>
      </c>
      <c r="G1385" s="176" t="s">
        <v>556</v>
      </c>
      <c r="H1385" s="99" t="s">
        <v>15091</v>
      </c>
      <c r="I1385" s="177" t="s">
        <v>16746</v>
      </c>
      <c r="J1385" s="178"/>
      <c r="K1385" s="61" t="s">
        <v>6730</v>
      </c>
      <c r="L1385" s="61" t="s">
        <v>6731</v>
      </c>
      <c r="M1385" s="178"/>
      <c r="N1385" s="178"/>
      <c r="O1385" s="179"/>
      <c r="P1385" s="178"/>
      <c r="Q1385" s="178"/>
      <c r="R1385" s="180"/>
      <c r="S1385" s="180"/>
      <c r="T1385" s="181" t="s">
        <v>16422</v>
      </c>
      <c r="U1385" s="182" t="s">
        <v>16423</v>
      </c>
      <c r="V1385" s="180"/>
      <c r="W1385" s="61" t="s">
        <v>6732</v>
      </c>
      <c r="X1385" s="61" t="s">
        <v>6733</v>
      </c>
      <c r="Y1385" s="61" t="s">
        <v>6734</v>
      </c>
      <c r="Z1385" s="166"/>
      <c r="AA1385" s="166"/>
      <c r="AB1385" s="166"/>
      <c r="AC1385" s="166"/>
      <c r="AD1385" s="166"/>
      <c r="AE1385" s="166"/>
      <c r="AF1385" s="166"/>
      <c r="AG1385" s="166"/>
      <c r="AH1385" s="166"/>
      <c r="AI1385" s="166"/>
      <c r="AJ1385" s="166"/>
      <c r="AK1385" s="166"/>
      <c r="AL1385" s="166"/>
      <c r="AM1385" s="166"/>
      <c r="AN1385" s="166"/>
      <c r="AO1385" s="166"/>
      <c r="AP1385" s="166"/>
      <c r="AQ1385" s="166"/>
      <c r="AR1385" s="166"/>
      <c r="AS1385" s="166"/>
      <c r="AT1385" s="166"/>
      <c r="AU1385" s="166"/>
      <c r="AV1385" s="166"/>
      <c r="AW1385" s="166"/>
      <c r="AX1385" s="166"/>
      <c r="AY1385" s="166"/>
      <c r="AZ1385" s="166"/>
      <c r="BA1385" s="166"/>
      <c r="BB1385" s="166"/>
      <c r="BC1385" s="166"/>
      <c r="BD1385" s="166"/>
      <c r="BE1385" s="166"/>
      <c r="BF1385" s="166"/>
      <c r="BG1385" s="166"/>
      <c r="BH1385" s="166"/>
      <c r="BI1385" s="166"/>
      <c r="BJ1385" s="166"/>
      <c r="BK1385" s="166"/>
      <c r="BL1385" s="166"/>
      <c r="BM1385" s="166"/>
    </row>
    <row r="1386" ht="22.5" customHeight="1">
      <c r="A1386" s="51">
        <v>1385.0</v>
      </c>
      <c r="B1386" s="99" t="s">
        <v>237</v>
      </c>
      <c r="C1386" s="172" t="b">
        <v>1</v>
      </c>
      <c r="D1386" s="173"/>
      <c r="E1386" s="174" t="s">
        <v>10364</v>
      </c>
      <c r="F1386" s="175" t="s">
        <v>11710</v>
      </c>
      <c r="G1386" s="176" t="s">
        <v>4264</v>
      </c>
      <c r="H1386" s="99" t="s">
        <v>15097</v>
      </c>
      <c r="I1386" s="177" t="s">
        <v>16747</v>
      </c>
      <c r="J1386" s="178"/>
      <c r="K1386" s="61" t="s">
        <v>6735</v>
      </c>
      <c r="L1386" s="61" t="s">
        <v>6736</v>
      </c>
      <c r="M1386" s="178"/>
      <c r="N1386" s="178"/>
      <c r="O1386" s="179"/>
      <c r="P1386" s="178"/>
      <c r="Q1386" s="178"/>
      <c r="R1386" s="180"/>
      <c r="S1386" s="180"/>
      <c r="T1386" s="181" t="s">
        <v>16422</v>
      </c>
      <c r="U1386" s="182" t="s">
        <v>16423</v>
      </c>
      <c r="V1386" s="180"/>
      <c r="W1386" s="61" t="s">
        <v>6737</v>
      </c>
      <c r="X1386" s="61" t="s">
        <v>6738</v>
      </c>
      <c r="Y1386" s="61" t="s">
        <v>6739</v>
      </c>
      <c r="Z1386" s="166"/>
      <c r="AA1386" s="166"/>
      <c r="AB1386" s="166"/>
      <c r="AC1386" s="166"/>
      <c r="AD1386" s="166"/>
      <c r="AE1386" s="166"/>
      <c r="AF1386" s="166"/>
      <c r="AG1386" s="166"/>
      <c r="AH1386" s="166"/>
      <c r="AI1386" s="166"/>
      <c r="AJ1386" s="166"/>
      <c r="AK1386" s="166"/>
      <c r="AL1386" s="166"/>
      <c r="AM1386" s="166"/>
      <c r="AN1386" s="166"/>
      <c r="AO1386" s="166"/>
      <c r="AP1386" s="166"/>
      <c r="AQ1386" s="166"/>
      <c r="AR1386" s="166"/>
      <c r="AS1386" s="166"/>
      <c r="AT1386" s="166"/>
      <c r="AU1386" s="166"/>
      <c r="AV1386" s="166"/>
      <c r="AW1386" s="166"/>
      <c r="AX1386" s="166"/>
      <c r="AY1386" s="166"/>
      <c r="AZ1386" s="166"/>
      <c r="BA1386" s="166"/>
      <c r="BB1386" s="166"/>
      <c r="BC1386" s="166"/>
      <c r="BD1386" s="166"/>
      <c r="BE1386" s="166"/>
      <c r="BF1386" s="166"/>
      <c r="BG1386" s="166"/>
      <c r="BH1386" s="166"/>
      <c r="BI1386" s="166"/>
      <c r="BJ1386" s="166"/>
      <c r="BK1386" s="166"/>
      <c r="BL1386" s="166"/>
      <c r="BM1386" s="166"/>
    </row>
    <row r="1387" ht="22.5" customHeight="1">
      <c r="A1387" s="51">
        <v>1386.0</v>
      </c>
      <c r="B1387" s="99" t="s">
        <v>237</v>
      </c>
      <c r="C1387" s="172" t="b">
        <v>1</v>
      </c>
      <c r="D1387" s="173"/>
      <c r="E1387" s="174" t="s">
        <v>10364</v>
      </c>
      <c r="F1387" s="175" t="s">
        <v>11710</v>
      </c>
      <c r="G1387" s="77" t="s">
        <v>4264</v>
      </c>
      <c r="H1387" s="99" t="s">
        <v>15104</v>
      </c>
      <c r="I1387" s="177" t="s">
        <v>16748</v>
      </c>
      <c r="J1387" s="178"/>
      <c r="K1387" s="61" t="s">
        <v>6740</v>
      </c>
      <c r="L1387" s="61" t="s">
        <v>6741</v>
      </c>
      <c r="M1387" s="178"/>
      <c r="N1387" s="178"/>
      <c r="O1387" s="179"/>
      <c r="P1387" s="178"/>
      <c r="Q1387" s="178"/>
      <c r="R1387" s="180"/>
      <c r="S1387" s="180"/>
      <c r="T1387" s="181" t="s">
        <v>16437</v>
      </c>
      <c r="U1387" s="182" t="s">
        <v>16423</v>
      </c>
      <c r="V1387" s="180"/>
      <c r="W1387" s="61" t="s">
        <v>6742</v>
      </c>
      <c r="X1387" s="61" t="s">
        <v>6743</v>
      </c>
      <c r="Y1387" s="61" t="s">
        <v>6744</v>
      </c>
      <c r="Z1387" s="166"/>
      <c r="AA1387" s="166"/>
      <c r="AB1387" s="166"/>
      <c r="AC1387" s="166"/>
      <c r="AD1387" s="166"/>
      <c r="AE1387" s="166"/>
      <c r="AF1387" s="166"/>
      <c r="AG1387" s="166"/>
      <c r="AH1387" s="166"/>
      <c r="AI1387" s="166"/>
      <c r="AJ1387" s="166"/>
      <c r="AK1387" s="166"/>
      <c r="AL1387" s="166"/>
      <c r="AM1387" s="166"/>
      <c r="AN1387" s="166"/>
      <c r="AO1387" s="166"/>
      <c r="AP1387" s="166"/>
      <c r="AQ1387" s="166"/>
      <c r="AR1387" s="166"/>
      <c r="AS1387" s="166"/>
      <c r="AT1387" s="166"/>
      <c r="AU1387" s="166"/>
      <c r="AV1387" s="166"/>
      <c r="AW1387" s="166"/>
      <c r="AX1387" s="166"/>
      <c r="AY1387" s="166"/>
      <c r="AZ1387" s="166"/>
      <c r="BA1387" s="166"/>
      <c r="BB1387" s="166"/>
      <c r="BC1387" s="166"/>
      <c r="BD1387" s="166"/>
      <c r="BE1387" s="166"/>
      <c r="BF1387" s="166"/>
      <c r="BG1387" s="166"/>
      <c r="BH1387" s="166"/>
      <c r="BI1387" s="166"/>
      <c r="BJ1387" s="166"/>
      <c r="BK1387" s="166"/>
      <c r="BL1387" s="166"/>
      <c r="BM1387" s="166"/>
    </row>
    <row r="1388" ht="22.5" customHeight="1">
      <c r="A1388" s="51">
        <v>1387.0</v>
      </c>
      <c r="B1388" s="99" t="s">
        <v>237</v>
      </c>
      <c r="C1388" s="172" t="b">
        <v>1</v>
      </c>
      <c r="D1388" s="173"/>
      <c r="E1388" s="174" t="s">
        <v>10364</v>
      </c>
      <c r="F1388" s="175" t="s">
        <v>11710</v>
      </c>
      <c r="G1388" s="176" t="s">
        <v>1399</v>
      </c>
      <c r="H1388" s="99" t="s">
        <v>15111</v>
      </c>
      <c r="I1388" s="177" t="s">
        <v>16749</v>
      </c>
      <c r="J1388" s="178"/>
      <c r="K1388" s="61" t="s">
        <v>6745</v>
      </c>
      <c r="L1388" s="61" t="s">
        <v>6746</v>
      </c>
      <c r="M1388" s="178"/>
      <c r="N1388" s="178"/>
      <c r="O1388" s="179"/>
      <c r="P1388" s="178"/>
      <c r="Q1388" s="178"/>
      <c r="R1388" s="180"/>
      <c r="S1388" s="180"/>
      <c r="T1388" s="181" t="s">
        <v>16422</v>
      </c>
      <c r="U1388" s="182" t="s">
        <v>16423</v>
      </c>
      <c r="V1388" s="180"/>
      <c r="W1388" s="61" t="s">
        <v>6747</v>
      </c>
      <c r="X1388" s="61" t="s">
        <v>6748</v>
      </c>
      <c r="Y1388" s="61" t="s">
        <v>6749</v>
      </c>
      <c r="Z1388" s="166"/>
      <c r="AA1388" s="166"/>
      <c r="AB1388" s="166"/>
      <c r="AC1388" s="166"/>
      <c r="AD1388" s="166"/>
      <c r="AE1388" s="166"/>
      <c r="AF1388" s="166"/>
      <c r="AG1388" s="166"/>
      <c r="AH1388" s="166"/>
      <c r="AI1388" s="166"/>
      <c r="AJ1388" s="166"/>
      <c r="AK1388" s="166"/>
      <c r="AL1388" s="166"/>
      <c r="AM1388" s="166"/>
      <c r="AN1388" s="166"/>
      <c r="AO1388" s="166"/>
      <c r="AP1388" s="166"/>
      <c r="AQ1388" s="166"/>
      <c r="AR1388" s="166"/>
      <c r="AS1388" s="166"/>
      <c r="AT1388" s="166"/>
      <c r="AU1388" s="166"/>
      <c r="AV1388" s="166"/>
      <c r="AW1388" s="166"/>
      <c r="AX1388" s="166"/>
      <c r="AY1388" s="166"/>
      <c r="AZ1388" s="166"/>
      <c r="BA1388" s="166"/>
      <c r="BB1388" s="166"/>
      <c r="BC1388" s="166"/>
      <c r="BD1388" s="166"/>
      <c r="BE1388" s="166"/>
      <c r="BF1388" s="166"/>
      <c r="BG1388" s="166"/>
      <c r="BH1388" s="166"/>
      <c r="BI1388" s="166"/>
      <c r="BJ1388" s="166"/>
      <c r="BK1388" s="166"/>
      <c r="BL1388" s="166"/>
      <c r="BM1388" s="166"/>
    </row>
    <row r="1389" ht="22.5" customHeight="1">
      <c r="A1389" s="51">
        <v>1388.0</v>
      </c>
      <c r="B1389" s="99" t="s">
        <v>237</v>
      </c>
      <c r="C1389" s="172" t="b">
        <v>1</v>
      </c>
      <c r="D1389" s="173"/>
      <c r="E1389" s="174" t="s">
        <v>10364</v>
      </c>
      <c r="F1389" s="175" t="s">
        <v>11710</v>
      </c>
      <c r="G1389" s="176" t="s">
        <v>1446</v>
      </c>
      <c r="H1389" s="99" t="s">
        <v>15118</v>
      </c>
      <c r="I1389" s="177" t="s">
        <v>16750</v>
      </c>
      <c r="J1389" s="178"/>
      <c r="K1389" s="61" t="s">
        <v>6750</v>
      </c>
      <c r="L1389" s="61" t="s">
        <v>6751</v>
      </c>
      <c r="M1389" s="178"/>
      <c r="N1389" s="178"/>
      <c r="O1389" s="179"/>
      <c r="P1389" s="178"/>
      <c r="Q1389" s="178"/>
      <c r="R1389" s="180"/>
      <c r="S1389" s="180"/>
      <c r="T1389" s="181" t="s">
        <v>16428</v>
      </c>
      <c r="U1389" s="182" t="s">
        <v>16423</v>
      </c>
      <c r="V1389" s="180"/>
      <c r="W1389" s="61" t="s">
        <v>6752</v>
      </c>
      <c r="X1389" s="61" t="s">
        <v>6753</v>
      </c>
      <c r="Y1389" s="145"/>
      <c r="Z1389" s="166"/>
      <c r="AA1389" s="166"/>
      <c r="AB1389" s="166"/>
      <c r="AC1389" s="166"/>
      <c r="AD1389" s="166"/>
      <c r="AE1389" s="166"/>
      <c r="AF1389" s="166"/>
      <c r="AG1389" s="166"/>
      <c r="AH1389" s="166"/>
      <c r="AI1389" s="166"/>
      <c r="AJ1389" s="166"/>
      <c r="AK1389" s="166"/>
      <c r="AL1389" s="166"/>
      <c r="AM1389" s="166"/>
      <c r="AN1389" s="166"/>
      <c r="AO1389" s="166"/>
      <c r="AP1389" s="166"/>
      <c r="AQ1389" s="166"/>
      <c r="AR1389" s="166"/>
      <c r="AS1389" s="166"/>
      <c r="AT1389" s="166"/>
      <c r="AU1389" s="166"/>
      <c r="AV1389" s="166"/>
      <c r="AW1389" s="166"/>
      <c r="AX1389" s="166"/>
      <c r="AY1389" s="166"/>
      <c r="AZ1389" s="166"/>
      <c r="BA1389" s="166"/>
      <c r="BB1389" s="166"/>
      <c r="BC1389" s="166"/>
      <c r="BD1389" s="166"/>
      <c r="BE1389" s="166"/>
      <c r="BF1389" s="166"/>
      <c r="BG1389" s="166"/>
      <c r="BH1389" s="166"/>
      <c r="BI1389" s="166"/>
      <c r="BJ1389" s="166"/>
      <c r="BK1389" s="166"/>
      <c r="BL1389" s="166"/>
      <c r="BM1389" s="166"/>
    </row>
    <row r="1390" ht="22.5" customHeight="1">
      <c r="A1390" s="51">
        <v>1389.0</v>
      </c>
      <c r="B1390" s="99" t="s">
        <v>237</v>
      </c>
      <c r="C1390" s="172" t="b">
        <v>1</v>
      </c>
      <c r="D1390" s="173"/>
      <c r="E1390" s="174" t="s">
        <v>10364</v>
      </c>
      <c r="F1390" s="175" t="s">
        <v>11710</v>
      </c>
      <c r="G1390" s="176" t="s">
        <v>1446</v>
      </c>
      <c r="H1390" s="99" t="s">
        <v>15124</v>
      </c>
      <c r="I1390" s="177" t="s">
        <v>16751</v>
      </c>
      <c r="J1390" s="178"/>
      <c r="K1390" s="61" t="s">
        <v>6754</v>
      </c>
      <c r="L1390" s="61" t="s">
        <v>6755</v>
      </c>
      <c r="M1390" s="178"/>
      <c r="N1390" s="178"/>
      <c r="O1390" s="179"/>
      <c r="P1390" s="178"/>
      <c r="Q1390" s="178"/>
      <c r="R1390" s="180"/>
      <c r="S1390" s="180"/>
      <c r="T1390" s="181" t="s">
        <v>16422</v>
      </c>
      <c r="U1390" s="182" t="s">
        <v>16423</v>
      </c>
      <c r="V1390" s="180"/>
      <c r="W1390" s="61" t="s">
        <v>6756</v>
      </c>
      <c r="X1390" s="61" t="s">
        <v>6757</v>
      </c>
      <c r="Y1390" s="61" t="s">
        <v>6758</v>
      </c>
      <c r="Z1390" s="166"/>
      <c r="AA1390" s="166"/>
      <c r="AB1390" s="166"/>
      <c r="AC1390" s="166"/>
      <c r="AD1390" s="166"/>
      <c r="AE1390" s="166"/>
      <c r="AF1390" s="166"/>
      <c r="AG1390" s="166"/>
      <c r="AH1390" s="166"/>
      <c r="AI1390" s="166"/>
      <c r="AJ1390" s="166"/>
      <c r="AK1390" s="166"/>
      <c r="AL1390" s="166"/>
      <c r="AM1390" s="166"/>
      <c r="AN1390" s="166"/>
      <c r="AO1390" s="166"/>
      <c r="AP1390" s="166"/>
      <c r="AQ1390" s="166"/>
      <c r="AR1390" s="166"/>
      <c r="AS1390" s="166"/>
      <c r="AT1390" s="166"/>
      <c r="AU1390" s="166"/>
      <c r="AV1390" s="166"/>
      <c r="AW1390" s="166"/>
      <c r="AX1390" s="166"/>
      <c r="AY1390" s="166"/>
      <c r="AZ1390" s="166"/>
      <c r="BA1390" s="166"/>
      <c r="BB1390" s="166"/>
      <c r="BC1390" s="166"/>
      <c r="BD1390" s="166"/>
      <c r="BE1390" s="166"/>
      <c r="BF1390" s="166"/>
      <c r="BG1390" s="166"/>
      <c r="BH1390" s="166"/>
      <c r="BI1390" s="166"/>
      <c r="BJ1390" s="166"/>
      <c r="BK1390" s="166"/>
      <c r="BL1390" s="166"/>
      <c r="BM1390" s="166"/>
    </row>
    <row r="1391" ht="22.5" customHeight="1">
      <c r="A1391" s="51">
        <v>1390.0</v>
      </c>
      <c r="B1391" s="99" t="s">
        <v>237</v>
      </c>
      <c r="C1391" s="172" t="b">
        <v>1</v>
      </c>
      <c r="D1391" s="173"/>
      <c r="E1391" s="174" t="s">
        <v>10364</v>
      </c>
      <c r="F1391" s="184" t="s">
        <v>11944</v>
      </c>
      <c r="G1391" s="176" t="s">
        <v>1446</v>
      </c>
      <c r="H1391" s="99" t="s">
        <v>15132</v>
      </c>
      <c r="I1391" s="177" t="s">
        <v>16752</v>
      </c>
      <c r="J1391" s="178"/>
      <c r="K1391" s="61" t="s">
        <v>6759</v>
      </c>
      <c r="L1391" s="61" t="s">
        <v>6760</v>
      </c>
      <c r="M1391" s="178"/>
      <c r="N1391" s="178"/>
      <c r="O1391" s="179"/>
      <c r="P1391" s="178"/>
      <c r="Q1391" s="178"/>
      <c r="R1391" s="180"/>
      <c r="S1391" s="180"/>
      <c r="T1391" s="181" t="s">
        <v>16422</v>
      </c>
      <c r="U1391" s="182" t="s">
        <v>16423</v>
      </c>
      <c r="V1391" s="180"/>
      <c r="W1391" s="61" t="s">
        <v>6761</v>
      </c>
      <c r="X1391" s="61" t="s">
        <v>6762</v>
      </c>
      <c r="Y1391" s="61" t="s">
        <v>6763</v>
      </c>
      <c r="Z1391" s="166"/>
      <c r="AA1391" s="166"/>
      <c r="AB1391" s="166"/>
      <c r="AC1391" s="166"/>
      <c r="AD1391" s="166"/>
      <c r="AE1391" s="166"/>
      <c r="AF1391" s="166"/>
      <c r="AG1391" s="166"/>
      <c r="AH1391" s="166"/>
      <c r="AI1391" s="166"/>
      <c r="AJ1391" s="166"/>
      <c r="AK1391" s="166"/>
      <c r="AL1391" s="166"/>
      <c r="AM1391" s="166"/>
      <c r="AN1391" s="166"/>
      <c r="AO1391" s="166"/>
      <c r="AP1391" s="166"/>
      <c r="AQ1391" s="166"/>
      <c r="AR1391" s="166"/>
      <c r="AS1391" s="166"/>
      <c r="AT1391" s="166"/>
      <c r="AU1391" s="166"/>
      <c r="AV1391" s="166"/>
      <c r="AW1391" s="166"/>
      <c r="AX1391" s="166"/>
      <c r="AY1391" s="166"/>
      <c r="AZ1391" s="166"/>
      <c r="BA1391" s="166"/>
      <c r="BB1391" s="166"/>
      <c r="BC1391" s="166"/>
      <c r="BD1391" s="166"/>
      <c r="BE1391" s="166"/>
      <c r="BF1391" s="166"/>
      <c r="BG1391" s="166"/>
      <c r="BH1391" s="166"/>
      <c r="BI1391" s="166"/>
      <c r="BJ1391" s="166"/>
      <c r="BK1391" s="166"/>
      <c r="BL1391" s="166"/>
      <c r="BM1391" s="166"/>
    </row>
    <row r="1392" ht="22.5" customHeight="1">
      <c r="A1392" s="51">
        <v>1391.0</v>
      </c>
      <c r="B1392" s="99" t="s">
        <v>237</v>
      </c>
      <c r="C1392" s="172" t="b">
        <v>1</v>
      </c>
      <c r="D1392" s="173"/>
      <c r="E1392" s="174" t="s">
        <v>10364</v>
      </c>
      <c r="F1392" s="175" t="s">
        <v>12038</v>
      </c>
      <c r="G1392" s="176" t="s">
        <v>556</v>
      </c>
      <c r="H1392" s="99" t="s">
        <v>15139</v>
      </c>
      <c r="I1392" s="177" t="s">
        <v>16753</v>
      </c>
      <c r="J1392" s="178"/>
      <c r="K1392" s="61" t="s">
        <v>6764</v>
      </c>
      <c r="L1392" s="61" t="s">
        <v>6765</v>
      </c>
      <c r="M1392" s="178"/>
      <c r="N1392" s="178"/>
      <c r="O1392" s="179"/>
      <c r="P1392" s="178"/>
      <c r="Q1392" s="178"/>
      <c r="R1392" s="180"/>
      <c r="S1392" s="180"/>
      <c r="T1392" s="181" t="s">
        <v>16437</v>
      </c>
      <c r="U1392" s="182" t="s">
        <v>16423</v>
      </c>
      <c r="V1392" s="180"/>
      <c r="W1392" s="61" t="s">
        <v>6766</v>
      </c>
      <c r="X1392" s="61" t="s">
        <v>6767</v>
      </c>
      <c r="Y1392" s="153"/>
      <c r="Z1392" s="166"/>
      <c r="AA1392" s="166"/>
      <c r="AB1392" s="166"/>
      <c r="AC1392" s="166"/>
      <c r="AD1392" s="166"/>
      <c r="AE1392" s="166"/>
      <c r="AF1392" s="166"/>
      <c r="AG1392" s="166"/>
      <c r="AH1392" s="166"/>
      <c r="AI1392" s="166"/>
      <c r="AJ1392" s="166"/>
      <c r="AK1392" s="166"/>
      <c r="AL1392" s="166"/>
      <c r="AM1392" s="166"/>
      <c r="AN1392" s="166"/>
      <c r="AO1392" s="166"/>
      <c r="AP1392" s="166"/>
      <c r="AQ1392" s="166"/>
      <c r="AR1392" s="166"/>
      <c r="AS1392" s="166"/>
      <c r="AT1392" s="166"/>
      <c r="AU1392" s="166"/>
      <c r="AV1392" s="166"/>
      <c r="AW1392" s="166"/>
      <c r="AX1392" s="166"/>
      <c r="AY1392" s="166"/>
      <c r="AZ1392" s="166"/>
      <c r="BA1392" s="166"/>
      <c r="BB1392" s="166"/>
      <c r="BC1392" s="166"/>
      <c r="BD1392" s="166"/>
      <c r="BE1392" s="166"/>
      <c r="BF1392" s="166"/>
      <c r="BG1392" s="166"/>
      <c r="BH1392" s="166"/>
      <c r="BI1392" s="166"/>
      <c r="BJ1392" s="166"/>
      <c r="BK1392" s="166"/>
      <c r="BL1392" s="166"/>
      <c r="BM1392" s="166"/>
    </row>
    <row r="1393" ht="22.5" customHeight="1">
      <c r="A1393" s="51">
        <v>1392.0</v>
      </c>
      <c r="B1393" s="99" t="s">
        <v>237</v>
      </c>
      <c r="C1393" s="172" t="b">
        <v>1</v>
      </c>
      <c r="D1393" s="173"/>
      <c r="E1393" s="174" t="s">
        <v>10364</v>
      </c>
      <c r="F1393" s="175" t="s">
        <v>12038</v>
      </c>
      <c r="G1393" s="176" t="s">
        <v>556</v>
      </c>
      <c r="H1393" s="99" t="s">
        <v>15145</v>
      </c>
      <c r="I1393" s="177" t="s">
        <v>16754</v>
      </c>
      <c r="J1393" s="178"/>
      <c r="K1393" s="61" t="s">
        <v>6770</v>
      </c>
      <c r="L1393" s="61" t="s">
        <v>6771</v>
      </c>
      <c r="M1393" s="178"/>
      <c r="N1393" s="178"/>
      <c r="O1393" s="179"/>
      <c r="P1393" s="178"/>
      <c r="Q1393" s="178"/>
      <c r="R1393" s="180"/>
      <c r="S1393" s="180"/>
      <c r="T1393" s="181" t="s">
        <v>16426</v>
      </c>
      <c r="U1393" s="182" t="s">
        <v>16423</v>
      </c>
      <c r="V1393" s="180"/>
      <c r="W1393" s="61" t="s">
        <v>6772</v>
      </c>
      <c r="X1393" s="61" t="s">
        <v>6773</v>
      </c>
      <c r="Y1393" s="61" t="s">
        <v>6774</v>
      </c>
      <c r="Z1393" s="166"/>
      <c r="AA1393" s="166"/>
      <c r="AB1393" s="166"/>
      <c r="AC1393" s="166"/>
      <c r="AD1393" s="166"/>
      <c r="AE1393" s="166"/>
      <c r="AF1393" s="166"/>
      <c r="AG1393" s="166"/>
      <c r="AH1393" s="166"/>
      <c r="AI1393" s="166"/>
      <c r="AJ1393" s="166"/>
      <c r="AK1393" s="166"/>
      <c r="AL1393" s="166"/>
      <c r="AM1393" s="166"/>
      <c r="AN1393" s="166"/>
      <c r="AO1393" s="166"/>
      <c r="AP1393" s="166"/>
      <c r="AQ1393" s="166"/>
      <c r="AR1393" s="166"/>
      <c r="AS1393" s="166"/>
      <c r="AT1393" s="166"/>
      <c r="AU1393" s="166"/>
      <c r="AV1393" s="166"/>
      <c r="AW1393" s="166"/>
      <c r="AX1393" s="166"/>
      <c r="AY1393" s="166"/>
      <c r="AZ1393" s="166"/>
      <c r="BA1393" s="166"/>
      <c r="BB1393" s="166"/>
      <c r="BC1393" s="166"/>
      <c r="BD1393" s="166"/>
      <c r="BE1393" s="166"/>
      <c r="BF1393" s="166"/>
      <c r="BG1393" s="166"/>
      <c r="BH1393" s="166"/>
      <c r="BI1393" s="166"/>
      <c r="BJ1393" s="166"/>
      <c r="BK1393" s="166"/>
      <c r="BL1393" s="166"/>
      <c r="BM1393" s="166"/>
    </row>
    <row r="1394" ht="22.5" customHeight="1">
      <c r="A1394" s="51">
        <v>1393.0</v>
      </c>
      <c r="B1394" s="99" t="s">
        <v>237</v>
      </c>
      <c r="C1394" s="172" t="b">
        <v>1</v>
      </c>
      <c r="D1394" s="173"/>
      <c r="E1394" s="174" t="s">
        <v>10364</v>
      </c>
      <c r="F1394" s="175" t="s">
        <v>12038</v>
      </c>
      <c r="G1394" s="176" t="s">
        <v>556</v>
      </c>
      <c r="H1394" s="99" t="s">
        <v>15151</v>
      </c>
      <c r="I1394" s="177" t="s">
        <v>16755</v>
      </c>
      <c r="J1394" s="178"/>
      <c r="K1394" s="61" t="s">
        <v>6775</v>
      </c>
      <c r="L1394" s="61" t="s">
        <v>6776</v>
      </c>
      <c r="M1394" s="178"/>
      <c r="N1394" s="178"/>
      <c r="O1394" s="179"/>
      <c r="P1394" s="178"/>
      <c r="Q1394" s="178"/>
      <c r="R1394" s="180"/>
      <c r="S1394" s="180"/>
      <c r="T1394" s="181" t="s">
        <v>16422</v>
      </c>
      <c r="U1394" s="182" t="s">
        <v>16423</v>
      </c>
      <c r="V1394" s="180"/>
      <c r="W1394" s="61" t="s">
        <v>6777</v>
      </c>
      <c r="X1394" s="61" t="s">
        <v>6778</v>
      </c>
      <c r="Y1394" s="145"/>
      <c r="Z1394" s="166"/>
      <c r="AA1394" s="166"/>
      <c r="AB1394" s="166"/>
      <c r="AC1394" s="166"/>
      <c r="AD1394" s="166"/>
      <c r="AE1394" s="166"/>
      <c r="AF1394" s="166"/>
      <c r="AG1394" s="166"/>
      <c r="AH1394" s="166"/>
      <c r="AI1394" s="166"/>
      <c r="AJ1394" s="166"/>
      <c r="AK1394" s="166"/>
      <c r="AL1394" s="166"/>
      <c r="AM1394" s="166"/>
      <c r="AN1394" s="166"/>
      <c r="AO1394" s="166"/>
      <c r="AP1394" s="166"/>
      <c r="AQ1394" s="166"/>
      <c r="AR1394" s="166"/>
      <c r="AS1394" s="166"/>
      <c r="AT1394" s="166"/>
      <c r="AU1394" s="166"/>
      <c r="AV1394" s="166"/>
      <c r="AW1394" s="166"/>
      <c r="AX1394" s="166"/>
      <c r="AY1394" s="166"/>
      <c r="AZ1394" s="166"/>
      <c r="BA1394" s="166"/>
      <c r="BB1394" s="166"/>
      <c r="BC1394" s="166"/>
      <c r="BD1394" s="166"/>
      <c r="BE1394" s="166"/>
      <c r="BF1394" s="166"/>
      <c r="BG1394" s="166"/>
      <c r="BH1394" s="166"/>
      <c r="BI1394" s="166"/>
      <c r="BJ1394" s="166"/>
      <c r="BK1394" s="166"/>
      <c r="BL1394" s="166"/>
      <c r="BM1394" s="166"/>
    </row>
    <row r="1395" ht="22.5" customHeight="1">
      <c r="A1395" s="51">
        <v>1394.0</v>
      </c>
      <c r="B1395" s="99" t="s">
        <v>237</v>
      </c>
      <c r="C1395" s="172" t="b">
        <v>1</v>
      </c>
      <c r="D1395" s="173"/>
      <c r="E1395" s="174" t="s">
        <v>10364</v>
      </c>
      <c r="F1395" s="175" t="s">
        <v>12038</v>
      </c>
      <c r="G1395" s="77" t="s">
        <v>556</v>
      </c>
      <c r="H1395" s="99" t="s">
        <v>15157</v>
      </c>
      <c r="I1395" s="177" t="s">
        <v>16756</v>
      </c>
      <c r="J1395" s="178"/>
      <c r="K1395" s="61" t="s">
        <v>6779</v>
      </c>
      <c r="L1395" s="61" t="s">
        <v>6780</v>
      </c>
      <c r="M1395" s="178"/>
      <c r="N1395" s="178"/>
      <c r="O1395" s="179"/>
      <c r="P1395" s="178"/>
      <c r="Q1395" s="178"/>
      <c r="R1395" s="180"/>
      <c r="S1395" s="180"/>
      <c r="T1395" s="181" t="s">
        <v>16437</v>
      </c>
      <c r="U1395" s="182" t="s">
        <v>16423</v>
      </c>
      <c r="V1395" s="180"/>
      <c r="W1395" s="61" t="s">
        <v>6781</v>
      </c>
      <c r="X1395" s="61" t="s">
        <v>6782</v>
      </c>
      <c r="Y1395" s="61" t="s">
        <v>6783</v>
      </c>
      <c r="Z1395" s="166"/>
      <c r="AA1395" s="166"/>
      <c r="AB1395" s="166"/>
      <c r="AC1395" s="166"/>
      <c r="AD1395" s="166"/>
      <c r="AE1395" s="166"/>
      <c r="AF1395" s="166"/>
      <c r="AG1395" s="166"/>
      <c r="AH1395" s="166"/>
      <c r="AI1395" s="166"/>
      <c r="AJ1395" s="166"/>
      <c r="AK1395" s="166"/>
      <c r="AL1395" s="166"/>
      <c r="AM1395" s="166"/>
      <c r="AN1395" s="166"/>
      <c r="AO1395" s="166"/>
      <c r="AP1395" s="166"/>
      <c r="AQ1395" s="166"/>
      <c r="AR1395" s="166"/>
      <c r="AS1395" s="166"/>
      <c r="AT1395" s="166"/>
      <c r="AU1395" s="166"/>
      <c r="AV1395" s="166"/>
      <c r="AW1395" s="166"/>
      <c r="AX1395" s="166"/>
      <c r="AY1395" s="166"/>
      <c r="AZ1395" s="166"/>
      <c r="BA1395" s="166"/>
      <c r="BB1395" s="166"/>
      <c r="BC1395" s="166"/>
      <c r="BD1395" s="166"/>
      <c r="BE1395" s="166"/>
      <c r="BF1395" s="166"/>
      <c r="BG1395" s="166"/>
      <c r="BH1395" s="166"/>
      <c r="BI1395" s="166"/>
      <c r="BJ1395" s="166"/>
      <c r="BK1395" s="166"/>
      <c r="BL1395" s="166"/>
      <c r="BM1395" s="166"/>
    </row>
    <row r="1396" ht="22.5" customHeight="1">
      <c r="A1396" s="51">
        <v>1395.0</v>
      </c>
      <c r="B1396" s="99" t="s">
        <v>237</v>
      </c>
      <c r="C1396" s="172" t="b">
        <v>1</v>
      </c>
      <c r="D1396" s="173"/>
      <c r="E1396" s="174" t="s">
        <v>10364</v>
      </c>
      <c r="F1396" s="175" t="s">
        <v>12038</v>
      </c>
      <c r="G1396" s="176" t="s">
        <v>1446</v>
      </c>
      <c r="H1396" s="99" t="s">
        <v>15164</v>
      </c>
      <c r="I1396" s="177" t="s">
        <v>16757</v>
      </c>
      <c r="J1396" s="178"/>
      <c r="K1396" s="61" t="s">
        <v>6784</v>
      </c>
      <c r="L1396" s="61" t="s">
        <v>6785</v>
      </c>
      <c r="M1396" s="178"/>
      <c r="N1396" s="178"/>
      <c r="O1396" s="179"/>
      <c r="P1396" s="178"/>
      <c r="Q1396" s="178"/>
      <c r="R1396" s="180"/>
      <c r="S1396" s="180"/>
      <c r="T1396" s="181" t="s">
        <v>16426</v>
      </c>
      <c r="U1396" s="182" t="s">
        <v>16423</v>
      </c>
      <c r="V1396" s="180"/>
      <c r="W1396" s="61" t="s">
        <v>6786</v>
      </c>
      <c r="X1396" s="61" t="s">
        <v>6787</v>
      </c>
      <c r="Y1396" s="61" t="s">
        <v>6788</v>
      </c>
      <c r="Z1396" s="166"/>
      <c r="AA1396" s="166"/>
      <c r="AB1396" s="166"/>
      <c r="AC1396" s="166"/>
      <c r="AD1396" s="166"/>
      <c r="AE1396" s="166"/>
      <c r="AF1396" s="166"/>
      <c r="AG1396" s="166"/>
      <c r="AH1396" s="166"/>
      <c r="AI1396" s="166"/>
      <c r="AJ1396" s="166"/>
      <c r="AK1396" s="166"/>
      <c r="AL1396" s="166"/>
      <c r="AM1396" s="166"/>
      <c r="AN1396" s="166"/>
      <c r="AO1396" s="166"/>
      <c r="AP1396" s="166"/>
      <c r="AQ1396" s="166"/>
      <c r="AR1396" s="166"/>
      <c r="AS1396" s="166"/>
      <c r="AT1396" s="166"/>
      <c r="AU1396" s="166"/>
      <c r="AV1396" s="166"/>
      <c r="AW1396" s="166"/>
      <c r="AX1396" s="166"/>
      <c r="AY1396" s="166"/>
      <c r="AZ1396" s="166"/>
      <c r="BA1396" s="166"/>
      <c r="BB1396" s="166"/>
      <c r="BC1396" s="166"/>
      <c r="BD1396" s="166"/>
      <c r="BE1396" s="166"/>
      <c r="BF1396" s="166"/>
      <c r="BG1396" s="166"/>
      <c r="BH1396" s="166"/>
      <c r="BI1396" s="166"/>
      <c r="BJ1396" s="166"/>
      <c r="BK1396" s="166"/>
      <c r="BL1396" s="166"/>
      <c r="BM1396" s="166"/>
    </row>
    <row r="1397" ht="22.5" customHeight="1">
      <c r="A1397" s="51">
        <v>1396.0</v>
      </c>
      <c r="B1397" s="99" t="s">
        <v>237</v>
      </c>
      <c r="C1397" s="172" t="b">
        <v>1</v>
      </c>
      <c r="D1397" s="173"/>
      <c r="E1397" s="174" t="s">
        <v>10364</v>
      </c>
      <c r="F1397" s="175" t="s">
        <v>12038</v>
      </c>
      <c r="G1397" s="176" t="s">
        <v>1446</v>
      </c>
      <c r="H1397" s="99" t="s">
        <v>15171</v>
      </c>
      <c r="I1397" s="177" t="s">
        <v>16758</v>
      </c>
      <c r="J1397" s="178"/>
      <c r="K1397" s="61" t="s">
        <v>6789</v>
      </c>
      <c r="L1397" s="61" t="s">
        <v>6790</v>
      </c>
      <c r="M1397" s="178"/>
      <c r="N1397" s="178"/>
      <c r="O1397" s="179"/>
      <c r="P1397" s="178"/>
      <c r="Q1397" s="178"/>
      <c r="R1397" s="180"/>
      <c r="S1397" s="180"/>
      <c r="T1397" s="181" t="s">
        <v>16422</v>
      </c>
      <c r="U1397" s="182" t="s">
        <v>16423</v>
      </c>
      <c r="V1397" s="180"/>
      <c r="W1397" s="61" t="s">
        <v>6791</v>
      </c>
      <c r="X1397" s="61" t="s">
        <v>6792</v>
      </c>
      <c r="Y1397" s="153"/>
      <c r="Z1397" s="166"/>
      <c r="AA1397" s="166"/>
      <c r="AB1397" s="166"/>
      <c r="AC1397" s="166"/>
      <c r="AD1397" s="166"/>
      <c r="AE1397" s="166"/>
      <c r="AF1397" s="166"/>
      <c r="AG1397" s="166"/>
      <c r="AH1397" s="166"/>
      <c r="AI1397" s="166"/>
      <c r="AJ1397" s="166"/>
      <c r="AK1397" s="166"/>
      <c r="AL1397" s="166"/>
      <c r="AM1397" s="166"/>
      <c r="AN1397" s="166"/>
      <c r="AO1397" s="166"/>
      <c r="AP1397" s="166"/>
      <c r="AQ1397" s="166"/>
      <c r="AR1397" s="166"/>
      <c r="AS1397" s="166"/>
      <c r="AT1397" s="166"/>
      <c r="AU1397" s="166"/>
      <c r="AV1397" s="166"/>
      <c r="AW1397" s="166"/>
      <c r="AX1397" s="166"/>
      <c r="AY1397" s="166"/>
      <c r="AZ1397" s="166"/>
      <c r="BA1397" s="166"/>
      <c r="BB1397" s="166"/>
      <c r="BC1397" s="166"/>
      <c r="BD1397" s="166"/>
      <c r="BE1397" s="166"/>
      <c r="BF1397" s="166"/>
      <c r="BG1397" s="166"/>
      <c r="BH1397" s="166"/>
      <c r="BI1397" s="166"/>
      <c r="BJ1397" s="166"/>
      <c r="BK1397" s="166"/>
      <c r="BL1397" s="166"/>
      <c r="BM1397" s="166"/>
    </row>
    <row r="1398" ht="22.5" customHeight="1">
      <c r="A1398" s="51">
        <v>1397.0</v>
      </c>
      <c r="B1398" s="99" t="s">
        <v>237</v>
      </c>
      <c r="C1398" s="172" t="b">
        <v>1</v>
      </c>
      <c r="D1398" s="173"/>
      <c r="E1398" s="174" t="s">
        <v>10364</v>
      </c>
      <c r="F1398" s="184" t="s">
        <v>12601</v>
      </c>
      <c r="G1398" s="176" t="s">
        <v>556</v>
      </c>
      <c r="H1398" s="99" t="s">
        <v>15178</v>
      </c>
      <c r="I1398" s="177" t="s">
        <v>16759</v>
      </c>
      <c r="J1398" s="178"/>
      <c r="K1398" s="61" t="s">
        <v>6793</v>
      </c>
      <c r="L1398" s="61" t="s">
        <v>6794</v>
      </c>
      <c r="M1398" s="178"/>
      <c r="N1398" s="178"/>
      <c r="O1398" s="179"/>
      <c r="P1398" s="178"/>
      <c r="Q1398" s="178"/>
      <c r="R1398" s="180"/>
      <c r="S1398" s="180"/>
      <c r="T1398" s="181" t="s">
        <v>16430</v>
      </c>
      <c r="U1398" s="182" t="s">
        <v>16423</v>
      </c>
      <c r="V1398" s="180"/>
      <c r="W1398" s="61" t="s">
        <v>6795</v>
      </c>
      <c r="X1398" s="61" t="s">
        <v>6796</v>
      </c>
      <c r="Y1398" s="61" t="s">
        <v>6797</v>
      </c>
      <c r="Z1398" s="166"/>
      <c r="AA1398" s="166"/>
      <c r="AB1398" s="166"/>
      <c r="AC1398" s="166"/>
      <c r="AD1398" s="166"/>
      <c r="AE1398" s="166"/>
      <c r="AF1398" s="166"/>
      <c r="AG1398" s="166"/>
      <c r="AH1398" s="166"/>
      <c r="AI1398" s="166"/>
      <c r="AJ1398" s="166"/>
      <c r="AK1398" s="166"/>
      <c r="AL1398" s="166"/>
      <c r="AM1398" s="166"/>
      <c r="AN1398" s="166"/>
      <c r="AO1398" s="166"/>
      <c r="AP1398" s="166"/>
      <c r="AQ1398" s="166"/>
      <c r="AR1398" s="166"/>
      <c r="AS1398" s="166"/>
      <c r="AT1398" s="166"/>
      <c r="AU1398" s="166"/>
      <c r="AV1398" s="166"/>
      <c r="AW1398" s="166"/>
      <c r="AX1398" s="166"/>
      <c r="AY1398" s="166"/>
      <c r="AZ1398" s="166"/>
      <c r="BA1398" s="166"/>
      <c r="BB1398" s="166"/>
      <c r="BC1398" s="166"/>
      <c r="BD1398" s="166"/>
      <c r="BE1398" s="166"/>
      <c r="BF1398" s="166"/>
      <c r="BG1398" s="166"/>
      <c r="BH1398" s="166"/>
      <c r="BI1398" s="166"/>
      <c r="BJ1398" s="166"/>
      <c r="BK1398" s="166"/>
      <c r="BL1398" s="166"/>
      <c r="BM1398" s="166"/>
    </row>
    <row r="1399" ht="22.5" customHeight="1">
      <c r="A1399" s="51">
        <v>1398.0</v>
      </c>
      <c r="B1399" s="99" t="s">
        <v>237</v>
      </c>
      <c r="C1399" s="172" t="b">
        <v>1</v>
      </c>
      <c r="D1399" s="173"/>
      <c r="E1399" s="174" t="s">
        <v>10364</v>
      </c>
      <c r="F1399" s="184" t="s">
        <v>12601</v>
      </c>
      <c r="G1399" s="176" t="s">
        <v>556</v>
      </c>
      <c r="H1399" s="99" t="s">
        <v>15185</v>
      </c>
      <c r="I1399" s="177" t="s">
        <v>16760</v>
      </c>
      <c r="J1399" s="178"/>
      <c r="K1399" s="61" t="s">
        <v>6798</v>
      </c>
      <c r="L1399" s="61" t="s">
        <v>6799</v>
      </c>
      <c r="M1399" s="178"/>
      <c r="N1399" s="178"/>
      <c r="O1399" s="179"/>
      <c r="P1399" s="178"/>
      <c r="Q1399" s="178"/>
      <c r="R1399" s="180"/>
      <c r="S1399" s="180"/>
      <c r="T1399" s="181" t="s">
        <v>16422</v>
      </c>
      <c r="U1399" s="182" t="s">
        <v>16423</v>
      </c>
      <c r="V1399" s="180"/>
      <c r="W1399" s="61" t="s">
        <v>6800</v>
      </c>
      <c r="X1399" s="61" t="s">
        <v>6801</v>
      </c>
      <c r="Y1399" s="145"/>
      <c r="Z1399" s="166"/>
      <c r="AA1399" s="166"/>
      <c r="AB1399" s="166"/>
      <c r="AC1399" s="166"/>
      <c r="AD1399" s="166"/>
      <c r="AE1399" s="166"/>
      <c r="AF1399" s="166"/>
      <c r="AG1399" s="166"/>
      <c r="AH1399" s="166"/>
      <c r="AI1399" s="166"/>
      <c r="AJ1399" s="166"/>
      <c r="AK1399" s="166"/>
      <c r="AL1399" s="166"/>
      <c r="AM1399" s="166"/>
      <c r="AN1399" s="166"/>
      <c r="AO1399" s="166"/>
      <c r="AP1399" s="166"/>
      <c r="AQ1399" s="166"/>
      <c r="AR1399" s="166"/>
      <c r="AS1399" s="166"/>
      <c r="AT1399" s="166"/>
      <c r="AU1399" s="166"/>
      <c r="AV1399" s="166"/>
      <c r="AW1399" s="166"/>
      <c r="AX1399" s="166"/>
      <c r="AY1399" s="166"/>
      <c r="AZ1399" s="166"/>
      <c r="BA1399" s="166"/>
      <c r="BB1399" s="166"/>
      <c r="BC1399" s="166"/>
      <c r="BD1399" s="166"/>
      <c r="BE1399" s="166"/>
      <c r="BF1399" s="166"/>
      <c r="BG1399" s="166"/>
      <c r="BH1399" s="166"/>
      <c r="BI1399" s="166"/>
      <c r="BJ1399" s="166"/>
      <c r="BK1399" s="166"/>
      <c r="BL1399" s="166"/>
      <c r="BM1399" s="166"/>
    </row>
    <row r="1400" ht="22.5" customHeight="1">
      <c r="A1400" s="51">
        <v>1399.0</v>
      </c>
      <c r="B1400" s="99" t="s">
        <v>237</v>
      </c>
      <c r="C1400" s="172" t="b">
        <v>1</v>
      </c>
      <c r="D1400" s="173"/>
      <c r="E1400" s="174" t="s">
        <v>10364</v>
      </c>
      <c r="F1400" s="184" t="s">
        <v>12601</v>
      </c>
      <c r="G1400" s="176" t="s">
        <v>1446</v>
      </c>
      <c r="H1400" s="99" t="s">
        <v>15191</v>
      </c>
      <c r="I1400" s="177" t="s">
        <v>16761</v>
      </c>
      <c r="J1400" s="178"/>
      <c r="K1400" s="61" t="s">
        <v>6779</v>
      </c>
      <c r="L1400" s="61" t="s">
        <v>6780</v>
      </c>
      <c r="M1400" s="178"/>
      <c r="N1400" s="178"/>
      <c r="O1400" s="179"/>
      <c r="P1400" s="178"/>
      <c r="Q1400" s="178"/>
      <c r="R1400" s="180"/>
      <c r="S1400" s="180"/>
      <c r="T1400" s="181" t="s">
        <v>16422</v>
      </c>
      <c r="U1400" s="182" t="s">
        <v>16423</v>
      </c>
      <c r="V1400" s="180"/>
      <c r="W1400" s="61" t="s">
        <v>6781</v>
      </c>
      <c r="X1400" s="61" t="s">
        <v>6782</v>
      </c>
      <c r="Y1400" s="61" t="s">
        <v>6783</v>
      </c>
      <c r="Z1400" s="166"/>
      <c r="AA1400" s="166"/>
      <c r="AB1400" s="166"/>
      <c r="AC1400" s="166"/>
      <c r="AD1400" s="166"/>
      <c r="AE1400" s="166"/>
      <c r="AF1400" s="166"/>
      <c r="AG1400" s="166"/>
      <c r="AH1400" s="166"/>
      <c r="AI1400" s="166"/>
      <c r="AJ1400" s="166"/>
      <c r="AK1400" s="166"/>
      <c r="AL1400" s="166"/>
      <c r="AM1400" s="166"/>
      <c r="AN1400" s="166"/>
      <c r="AO1400" s="166"/>
      <c r="AP1400" s="166"/>
      <c r="AQ1400" s="166"/>
      <c r="AR1400" s="166"/>
      <c r="AS1400" s="166"/>
      <c r="AT1400" s="166"/>
      <c r="AU1400" s="166"/>
      <c r="AV1400" s="166"/>
      <c r="AW1400" s="166"/>
      <c r="AX1400" s="166"/>
      <c r="AY1400" s="166"/>
      <c r="AZ1400" s="166"/>
      <c r="BA1400" s="166"/>
      <c r="BB1400" s="166"/>
      <c r="BC1400" s="166"/>
      <c r="BD1400" s="166"/>
      <c r="BE1400" s="166"/>
      <c r="BF1400" s="166"/>
      <c r="BG1400" s="166"/>
      <c r="BH1400" s="166"/>
      <c r="BI1400" s="166"/>
      <c r="BJ1400" s="166"/>
      <c r="BK1400" s="166"/>
      <c r="BL1400" s="166"/>
      <c r="BM1400" s="166"/>
    </row>
    <row r="1401" ht="22.5" customHeight="1">
      <c r="A1401" s="51">
        <v>1400.0</v>
      </c>
      <c r="B1401" s="99" t="s">
        <v>237</v>
      </c>
      <c r="C1401" s="185" t="b">
        <v>1</v>
      </c>
      <c r="D1401" s="117"/>
      <c r="E1401" s="117" t="s">
        <v>8227</v>
      </c>
      <c r="F1401" s="117" t="s">
        <v>10267</v>
      </c>
      <c r="G1401" s="117" t="s">
        <v>489</v>
      </c>
      <c r="H1401" s="99" t="s">
        <v>15198</v>
      </c>
      <c r="I1401" s="99" t="s">
        <v>15199</v>
      </c>
      <c r="J1401" s="179"/>
      <c r="K1401" s="99" t="s">
        <v>16762</v>
      </c>
      <c r="L1401" s="99" t="s">
        <v>16763</v>
      </c>
      <c r="M1401" s="178"/>
      <c r="N1401" s="178"/>
      <c r="O1401" s="178"/>
      <c r="P1401" s="178"/>
      <c r="Q1401" s="178"/>
      <c r="R1401" s="180"/>
      <c r="S1401" s="180"/>
      <c r="T1401" s="186" t="s">
        <v>16764</v>
      </c>
      <c r="U1401" s="187" t="s">
        <v>16423</v>
      </c>
      <c r="V1401" s="180"/>
      <c r="W1401" s="99" t="s">
        <v>15202</v>
      </c>
      <c r="X1401" s="99" t="s">
        <v>15203</v>
      </c>
      <c r="Y1401" s="99" t="s">
        <v>15204</v>
      </c>
      <c r="Z1401" s="178"/>
      <c r="AA1401" s="178"/>
      <c r="AB1401" s="178"/>
      <c r="AC1401" s="178"/>
      <c r="AD1401" s="178"/>
      <c r="AE1401" s="178"/>
      <c r="AF1401" s="178"/>
      <c r="AG1401" s="178"/>
      <c r="AH1401" s="178"/>
      <c r="AI1401" s="178"/>
      <c r="AJ1401" s="178"/>
      <c r="AK1401" s="178"/>
      <c r="AL1401" s="178"/>
      <c r="AM1401" s="178"/>
      <c r="AN1401" s="178"/>
      <c r="AO1401" s="178"/>
      <c r="AP1401" s="178"/>
      <c r="AQ1401" s="178"/>
      <c r="AR1401" s="178"/>
      <c r="AS1401" s="178"/>
      <c r="AT1401" s="178"/>
      <c r="AU1401" s="178"/>
      <c r="AV1401" s="178"/>
      <c r="AW1401" s="178"/>
      <c r="AX1401" s="178"/>
      <c r="AY1401" s="178"/>
      <c r="AZ1401" s="178"/>
      <c r="BA1401" s="178"/>
      <c r="BB1401" s="178"/>
      <c r="BC1401" s="178"/>
      <c r="BD1401" s="178"/>
      <c r="BE1401" s="178"/>
      <c r="BF1401" s="178"/>
      <c r="BG1401" s="178"/>
      <c r="BH1401" s="178"/>
      <c r="BI1401" s="178"/>
      <c r="BJ1401" s="178"/>
      <c r="BK1401" s="178"/>
      <c r="BL1401" s="178"/>
      <c r="BM1401" s="178"/>
    </row>
    <row r="1402" ht="22.5" customHeight="1">
      <c r="A1402" s="51">
        <v>1401.0</v>
      </c>
      <c r="B1402" s="99" t="s">
        <v>237</v>
      </c>
      <c r="C1402" s="185" t="b">
        <v>1</v>
      </c>
      <c r="D1402" s="117"/>
      <c r="E1402" s="117" t="s">
        <v>10364</v>
      </c>
      <c r="F1402" s="117" t="s">
        <v>10506</v>
      </c>
      <c r="G1402" s="117" t="s">
        <v>1446</v>
      </c>
      <c r="H1402" s="99" t="s">
        <v>15205</v>
      </c>
      <c r="I1402" s="99" t="s">
        <v>15206</v>
      </c>
      <c r="J1402" s="179"/>
      <c r="K1402" s="99" t="s">
        <v>15207</v>
      </c>
      <c r="L1402" s="99" t="s">
        <v>15208</v>
      </c>
      <c r="M1402" s="178"/>
      <c r="N1402" s="178"/>
      <c r="O1402" s="178"/>
      <c r="P1402" s="178"/>
      <c r="Q1402" s="178"/>
      <c r="R1402" s="180"/>
      <c r="S1402" s="180"/>
      <c r="T1402" s="186" t="s">
        <v>16764</v>
      </c>
      <c r="U1402" s="187" t="s">
        <v>16423</v>
      </c>
      <c r="V1402" s="180"/>
      <c r="W1402" s="99" t="s">
        <v>15209</v>
      </c>
      <c r="X1402" s="99" t="s">
        <v>15210</v>
      </c>
      <c r="Y1402" s="179"/>
      <c r="Z1402" s="178"/>
      <c r="AA1402" s="178"/>
      <c r="AB1402" s="178"/>
      <c r="AC1402" s="178"/>
      <c r="AD1402" s="178"/>
      <c r="AE1402" s="178"/>
      <c r="AF1402" s="178"/>
      <c r="AG1402" s="178"/>
      <c r="AH1402" s="178"/>
      <c r="AI1402" s="178"/>
      <c r="AJ1402" s="178"/>
      <c r="AK1402" s="178"/>
      <c r="AL1402" s="178"/>
      <c r="AM1402" s="178"/>
      <c r="AN1402" s="178"/>
      <c r="AO1402" s="178"/>
      <c r="AP1402" s="178"/>
      <c r="AQ1402" s="178"/>
      <c r="AR1402" s="178"/>
      <c r="AS1402" s="178"/>
      <c r="AT1402" s="178"/>
      <c r="AU1402" s="178"/>
      <c r="AV1402" s="178"/>
      <c r="AW1402" s="178"/>
      <c r="AX1402" s="178"/>
      <c r="AY1402" s="178"/>
      <c r="AZ1402" s="178"/>
      <c r="BA1402" s="178"/>
      <c r="BB1402" s="178"/>
      <c r="BC1402" s="178"/>
      <c r="BD1402" s="178"/>
      <c r="BE1402" s="178"/>
      <c r="BF1402" s="178"/>
      <c r="BG1402" s="178"/>
      <c r="BH1402" s="178"/>
      <c r="BI1402" s="178"/>
      <c r="BJ1402" s="178"/>
      <c r="BK1402" s="178"/>
      <c r="BL1402" s="178"/>
      <c r="BM1402" s="178"/>
    </row>
    <row r="1403" ht="22.5" customHeight="1">
      <c r="A1403" s="51">
        <v>1402.0</v>
      </c>
      <c r="B1403" s="99" t="s">
        <v>237</v>
      </c>
      <c r="C1403" s="185" t="b">
        <v>1</v>
      </c>
      <c r="D1403" s="117"/>
      <c r="E1403" s="117" t="s">
        <v>10364</v>
      </c>
      <c r="F1403" s="117" t="s">
        <v>10506</v>
      </c>
      <c r="G1403" s="117" t="s">
        <v>6144</v>
      </c>
      <c r="H1403" s="99" t="s">
        <v>15211</v>
      </c>
      <c r="I1403" s="99" t="s">
        <v>15212</v>
      </c>
      <c r="J1403" s="179"/>
      <c r="K1403" s="99" t="s">
        <v>15213</v>
      </c>
      <c r="L1403" s="99" t="s">
        <v>15214</v>
      </c>
      <c r="M1403" s="178"/>
      <c r="N1403" s="178"/>
      <c r="O1403" s="178"/>
      <c r="P1403" s="178"/>
      <c r="Q1403" s="178"/>
      <c r="R1403" s="180"/>
      <c r="S1403" s="180"/>
      <c r="T1403" s="186" t="s">
        <v>16764</v>
      </c>
      <c r="U1403" s="187" t="s">
        <v>16423</v>
      </c>
      <c r="V1403" s="180"/>
      <c r="W1403" s="99" t="s">
        <v>15215</v>
      </c>
      <c r="X1403" s="99" t="s">
        <v>15216</v>
      </c>
      <c r="Y1403" s="99" t="s">
        <v>15217</v>
      </c>
      <c r="Z1403" s="178"/>
      <c r="AA1403" s="178"/>
      <c r="AB1403" s="178"/>
      <c r="AC1403" s="178"/>
      <c r="AD1403" s="178"/>
      <c r="AE1403" s="178"/>
      <c r="AF1403" s="178"/>
      <c r="AG1403" s="178"/>
      <c r="AH1403" s="178"/>
      <c r="AI1403" s="178"/>
      <c r="AJ1403" s="178"/>
      <c r="AK1403" s="178"/>
      <c r="AL1403" s="178"/>
      <c r="AM1403" s="178"/>
      <c r="AN1403" s="178"/>
      <c r="AO1403" s="178"/>
      <c r="AP1403" s="178"/>
      <c r="AQ1403" s="178"/>
      <c r="AR1403" s="178"/>
      <c r="AS1403" s="178"/>
      <c r="AT1403" s="178"/>
      <c r="AU1403" s="178"/>
      <c r="AV1403" s="178"/>
      <c r="AW1403" s="178"/>
      <c r="AX1403" s="178"/>
      <c r="AY1403" s="178"/>
      <c r="AZ1403" s="178"/>
      <c r="BA1403" s="178"/>
      <c r="BB1403" s="178"/>
      <c r="BC1403" s="178"/>
      <c r="BD1403" s="178"/>
      <c r="BE1403" s="178"/>
      <c r="BF1403" s="178"/>
      <c r="BG1403" s="178"/>
      <c r="BH1403" s="178"/>
      <c r="BI1403" s="178"/>
      <c r="BJ1403" s="178"/>
      <c r="BK1403" s="178"/>
      <c r="BL1403" s="178"/>
      <c r="BM1403" s="178"/>
    </row>
    <row r="1404" ht="22.5" customHeight="1">
      <c r="A1404" s="51">
        <v>1403.0</v>
      </c>
      <c r="B1404" s="99" t="s">
        <v>237</v>
      </c>
      <c r="C1404" s="185" t="b">
        <v>1</v>
      </c>
      <c r="D1404" s="117"/>
      <c r="E1404" s="117" t="s">
        <v>10364</v>
      </c>
      <c r="F1404" s="117" t="s">
        <v>10853</v>
      </c>
      <c r="G1404" s="117" t="s">
        <v>1399</v>
      </c>
      <c r="H1404" s="99" t="s">
        <v>15218</v>
      </c>
      <c r="I1404" s="99" t="s">
        <v>15219</v>
      </c>
      <c r="J1404" s="179"/>
      <c r="K1404" s="99" t="s">
        <v>15220</v>
      </c>
      <c r="L1404" s="99" t="s">
        <v>15221</v>
      </c>
      <c r="M1404" s="178"/>
      <c r="N1404" s="178"/>
      <c r="O1404" s="178"/>
      <c r="P1404" s="178"/>
      <c r="Q1404" s="178"/>
      <c r="R1404" s="180"/>
      <c r="S1404" s="180"/>
      <c r="T1404" s="186" t="s">
        <v>16764</v>
      </c>
      <c r="U1404" s="187" t="s">
        <v>16423</v>
      </c>
      <c r="V1404" s="180"/>
      <c r="W1404" s="99" t="s">
        <v>15222</v>
      </c>
      <c r="X1404" s="99" t="s">
        <v>15223</v>
      </c>
      <c r="Y1404" s="179"/>
      <c r="Z1404" s="178"/>
      <c r="AA1404" s="178"/>
      <c r="AB1404" s="178"/>
      <c r="AC1404" s="178"/>
      <c r="AD1404" s="178"/>
      <c r="AE1404" s="178"/>
      <c r="AF1404" s="178"/>
      <c r="AG1404" s="178"/>
      <c r="AH1404" s="178"/>
      <c r="AI1404" s="178"/>
      <c r="AJ1404" s="178"/>
      <c r="AK1404" s="178"/>
      <c r="AL1404" s="178"/>
      <c r="AM1404" s="178"/>
      <c r="AN1404" s="178"/>
      <c r="AO1404" s="178"/>
      <c r="AP1404" s="178"/>
      <c r="AQ1404" s="178"/>
      <c r="AR1404" s="178"/>
      <c r="AS1404" s="178"/>
      <c r="AT1404" s="178"/>
      <c r="AU1404" s="178"/>
      <c r="AV1404" s="178"/>
      <c r="AW1404" s="178"/>
      <c r="AX1404" s="178"/>
      <c r="AY1404" s="178"/>
      <c r="AZ1404" s="178"/>
      <c r="BA1404" s="178"/>
      <c r="BB1404" s="178"/>
      <c r="BC1404" s="178"/>
      <c r="BD1404" s="178"/>
      <c r="BE1404" s="178"/>
      <c r="BF1404" s="178"/>
      <c r="BG1404" s="178"/>
      <c r="BH1404" s="178"/>
      <c r="BI1404" s="178"/>
      <c r="BJ1404" s="178"/>
      <c r="BK1404" s="178"/>
      <c r="BL1404" s="178"/>
      <c r="BM1404" s="178"/>
    </row>
    <row r="1405" ht="22.5" customHeight="1">
      <c r="A1405" s="51">
        <v>1404.0</v>
      </c>
      <c r="B1405" s="99" t="s">
        <v>237</v>
      </c>
      <c r="C1405" s="185" t="b">
        <v>1</v>
      </c>
      <c r="D1405" s="117"/>
      <c r="E1405" s="117" t="s">
        <v>8227</v>
      </c>
      <c r="F1405" s="117" t="s">
        <v>9935</v>
      </c>
      <c r="G1405" s="117" t="s">
        <v>1446</v>
      </c>
      <c r="H1405" s="99" t="s">
        <v>15224</v>
      </c>
      <c r="I1405" s="99" t="s">
        <v>15225</v>
      </c>
      <c r="J1405" s="179"/>
      <c r="K1405" s="99" t="s">
        <v>15226</v>
      </c>
      <c r="L1405" s="99" t="s">
        <v>15227</v>
      </c>
      <c r="M1405" s="178"/>
      <c r="N1405" s="178"/>
      <c r="O1405" s="178"/>
      <c r="P1405" s="178"/>
      <c r="Q1405" s="178"/>
      <c r="R1405" s="180"/>
      <c r="S1405" s="180"/>
      <c r="T1405" s="186" t="s">
        <v>16764</v>
      </c>
      <c r="U1405" s="187" t="s">
        <v>16423</v>
      </c>
      <c r="V1405" s="180"/>
      <c r="W1405" s="99" t="s">
        <v>15228</v>
      </c>
      <c r="X1405" s="99" t="s">
        <v>15229</v>
      </c>
      <c r="Y1405" s="179"/>
      <c r="Z1405" s="178"/>
      <c r="AA1405" s="178"/>
      <c r="AB1405" s="178"/>
      <c r="AC1405" s="178"/>
      <c r="AD1405" s="178"/>
      <c r="AE1405" s="178"/>
      <c r="AF1405" s="178"/>
      <c r="AG1405" s="178"/>
      <c r="AH1405" s="178"/>
      <c r="AI1405" s="178"/>
      <c r="AJ1405" s="178"/>
      <c r="AK1405" s="178"/>
      <c r="AL1405" s="178"/>
      <c r="AM1405" s="178"/>
      <c r="AN1405" s="178"/>
      <c r="AO1405" s="178"/>
      <c r="AP1405" s="178"/>
      <c r="AQ1405" s="178"/>
      <c r="AR1405" s="178"/>
      <c r="AS1405" s="178"/>
      <c r="AT1405" s="178"/>
      <c r="AU1405" s="178"/>
      <c r="AV1405" s="178"/>
      <c r="AW1405" s="178"/>
      <c r="AX1405" s="178"/>
      <c r="AY1405" s="178"/>
      <c r="AZ1405" s="178"/>
      <c r="BA1405" s="178"/>
      <c r="BB1405" s="178"/>
      <c r="BC1405" s="178"/>
      <c r="BD1405" s="178"/>
      <c r="BE1405" s="178"/>
      <c r="BF1405" s="178"/>
      <c r="BG1405" s="178"/>
      <c r="BH1405" s="178"/>
      <c r="BI1405" s="178"/>
      <c r="BJ1405" s="178"/>
      <c r="BK1405" s="178"/>
      <c r="BL1405" s="178"/>
      <c r="BM1405" s="178"/>
    </row>
    <row r="1406" ht="22.5" customHeight="1">
      <c r="A1406" s="51">
        <v>1405.0</v>
      </c>
      <c r="B1406" s="99" t="s">
        <v>237</v>
      </c>
      <c r="C1406" s="185" t="b">
        <v>1</v>
      </c>
      <c r="D1406" s="117"/>
      <c r="E1406" s="117" t="s">
        <v>10364</v>
      </c>
      <c r="F1406" s="117" t="s">
        <v>11107</v>
      </c>
      <c r="G1406" s="117" t="s">
        <v>1446</v>
      </c>
      <c r="H1406" s="99" t="s">
        <v>15230</v>
      </c>
      <c r="I1406" s="99" t="s">
        <v>15231</v>
      </c>
      <c r="J1406" s="179"/>
      <c r="K1406" s="99" t="s">
        <v>15232</v>
      </c>
      <c r="L1406" s="99" t="s">
        <v>15233</v>
      </c>
      <c r="M1406" s="178"/>
      <c r="N1406" s="178"/>
      <c r="O1406" s="178"/>
      <c r="P1406" s="178"/>
      <c r="Q1406" s="178"/>
      <c r="R1406" s="180"/>
      <c r="S1406" s="180"/>
      <c r="T1406" s="186" t="s">
        <v>16764</v>
      </c>
      <c r="U1406" s="187" t="s">
        <v>16423</v>
      </c>
      <c r="V1406" s="180"/>
      <c r="W1406" s="99" t="s">
        <v>15234</v>
      </c>
      <c r="X1406" s="99" t="s">
        <v>15235</v>
      </c>
      <c r="Y1406" s="99" t="s">
        <v>15236</v>
      </c>
      <c r="Z1406" s="178"/>
      <c r="AA1406" s="178"/>
      <c r="AB1406" s="178"/>
      <c r="AC1406" s="178"/>
      <c r="AD1406" s="178"/>
      <c r="AE1406" s="178"/>
      <c r="AF1406" s="178"/>
      <c r="AG1406" s="178"/>
      <c r="AH1406" s="178"/>
      <c r="AI1406" s="178"/>
      <c r="AJ1406" s="178"/>
      <c r="AK1406" s="178"/>
      <c r="AL1406" s="178"/>
      <c r="AM1406" s="178"/>
      <c r="AN1406" s="178"/>
      <c r="AO1406" s="178"/>
      <c r="AP1406" s="178"/>
      <c r="AQ1406" s="178"/>
      <c r="AR1406" s="178"/>
      <c r="AS1406" s="178"/>
      <c r="AT1406" s="178"/>
      <c r="AU1406" s="178"/>
      <c r="AV1406" s="178"/>
      <c r="AW1406" s="178"/>
      <c r="AX1406" s="178"/>
      <c r="AY1406" s="178"/>
      <c r="AZ1406" s="178"/>
      <c r="BA1406" s="178"/>
      <c r="BB1406" s="178"/>
      <c r="BC1406" s="178"/>
      <c r="BD1406" s="178"/>
      <c r="BE1406" s="178"/>
      <c r="BF1406" s="178"/>
      <c r="BG1406" s="178"/>
      <c r="BH1406" s="178"/>
      <c r="BI1406" s="178"/>
      <c r="BJ1406" s="178"/>
      <c r="BK1406" s="178"/>
      <c r="BL1406" s="178"/>
      <c r="BM1406" s="178"/>
    </row>
    <row r="1407" ht="22.5" customHeight="1">
      <c r="A1407" s="51">
        <v>1406.0</v>
      </c>
      <c r="B1407" s="99" t="s">
        <v>237</v>
      </c>
      <c r="C1407" s="185" t="b">
        <v>1</v>
      </c>
      <c r="D1407" s="117"/>
      <c r="E1407" s="117" t="s">
        <v>8227</v>
      </c>
      <c r="F1407" s="117" t="s">
        <v>8228</v>
      </c>
      <c r="G1407" s="117" t="s">
        <v>1446</v>
      </c>
      <c r="H1407" s="99" t="s">
        <v>15237</v>
      </c>
      <c r="I1407" s="99" t="s">
        <v>15238</v>
      </c>
      <c r="J1407" s="179"/>
      <c r="K1407" s="99" t="s">
        <v>15239</v>
      </c>
      <c r="L1407" s="99" t="s">
        <v>15240</v>
      </c>
      <c r="M1407" s="178"/>
      <c r="N1407" s="178"/>
      <c r="O1407" s="178"/>
      <c r="P1407" s="178"/>
      <c r="Q1407" s="178"/>
      <c r="R1407" s="180"/>
      <c r="S1407" s="180"/>
      <c r="T1407" s="186" t="s">
        <v>16764</v>
      </c>
      <c r="U1407" s="187" t="s">
        <v>16423</v>
      </c>
      <c r="V1407" s="180"/>
      <c r="W1407" s="99" t="s">
        <v>15241</v>
      </c>
      <c r="X1407" s="99" t="s">
        <v>15242</v>
      </c>
      <c r="Y1407" s="179"/>
      <c r="Z1407" s="178"/>
      <c r="AA1407" s="178"/>
      <c r="AB1407" s="178"/>
      <c r="AC1407" s="178"/>
      <c r="AD1407" s="178"/>
      <c r="AE1407" s="178"/>
      <c r="AF1407" s="178"/>
      <c r="AG1407" s="178"/>
      <c r="AH1407" s="178"/>
      <c r="AI1407" s="178"/>
      <c r="AJ1407" s="178"/>
      <c r="AK1407" s="178"/>
      <c r="AL1407" s="178"/>
      <c r="AM1407" s="178"/>
      <c r="AN1407" s="178"/>
      <c r="AO1407" s="178"/>
      <c r="AP1407" s="178"/>
      <c r="AQ1407" s="178"/>
      <c r="AR1407" s="178"/>
      <c r="AS1407" s="178"/>
      <c r="AT1407" s="178"/>
      <c r="AU1407" s="178"/>
      <c r="AV1407" s="178"/>
      <c r="AW1407" s="178"/>
      <c r="AX1407" s="178"/>
      <c r="AY1407" s="178"/>
      <c r="AZ1407" s="178"/>
      <c r="BA1407" s="178"/>
      <c r="BB1407" s="178"/>
      <c r="BC1407" s="178"/>
      <c r="BD1407" s="178"/>
      <c r="BE1407" s="178"/>
      <c r="BF1407" s="178"/>
      <c r="BG1407" s="178"/>
      <c r="BH1407" s="178"/>
      <c r="BI1407" s="178"/>
      <c r="BJ1407" s="178"/>
      <c r="BK1407" s="178"/>
      <c r="BL1407" s="178"/>
      <c r="BM1407" s="178"/>
    </row>
    <row r="1408" ht="22.5" customHeight="1">
      <c r="A1408" s="51">
        <v>1407.0</v>
      </c>
      <c r="B1408" s="99" t="s">
        <v>237</v>
      </c>
      <c r="C1408" s="185" t="b">
        <v>1</v>
      </c>
      <c r="D1408" s="117"/>
      <c r="E1408" s="117" t="s">
        <v>8227</v>
      </c>
      <c r="F1408" s="117" t="s">
        <v>10267</v>
      </c>
      <c r="G1408" s="117" t="s">
        <v>6144</v>
      </c>
      <c r="H1408" s="99" t="s">
        <v>15243</v>
      </c>
      <c r="I1408" s="99" t="s">
        <v>15244</v>
      </c>
      <c r="J1408" s="179"/>
      <c r="K1408" s="99" t="s">
        <v>15245</v>
      </c>
      <c r="L1408" s="99" t="s">
        <v>15246</v>
      </c>
      <c r="M1408" s="178"/>
      <c r="N1408" s="178"/>
      <c r="O1408" s="178"/>
      <c r="P1408" s="178"/>
      <c r="Q1408" s="178"/>
      <c r="R1408" s="180"/>
      <c r="S1408" s="180"/>
      <c r="T1408" s="186" t="s">
        <v>16764</v>
      </c>
      <c r="U1408" s="187" t="s">
        <v>16423</v>
      </c>
      <c r="V1408" s="180"/>
      <c r="W1408" s="99" t="s">
        <v>15247</v>
      </c>
      <c r="X1408" s="99" t="s">
        <v>15248</v>
      </c>
      <c r="Y1408" s="99" t="s">
        <v>15249</v>
      </c>
      <c r="Z1408" s="178"/>
      <c r="AA1408" s="178"/>
      <c r="AB1408" s="178"/>
      <c r="AC1408" s="178"/>
      <c r="AD1408" s="178"/>
      <c r="AE1408" s="178"/>
      <c r="AF1408" s="178"/>
      <c r="AG1408" s="178"/>
      <c r="AH1408" s="178"/>
      <c r="AI1408" s="178"/>
      <c r="AJ1408" s="178"/>
      <c r="AK1408" s="178"/>
      <c r="AL1408" s="178"/>
      <c r="AM1408" s="178"/>
      <c r="AN1408" s="178"/>
      <c r="AO1408" s="178"/>
      <c r="AP1408" s="178"/>
      <c r="AQ1408" s="178"/>
      <c r="AR1408" s="178"/>
      <c r="AS1408" s="178"/>
      <c r="AT1408" s="178"/>
      <c r="AU1408" s="178"/>
      <c r="AV1408" s="178"/>
      <c r="AW1408" s="178"/>
      <c r="AX1408" s="178"/>
      <c r="AY1408" s="178"/>
      <c r="AZ1408" s="178"/>
      <c r="BA1408" s="178"/>
      <c r="BB1408" s="178"/>
      <c r="BC1408" s="178"/>
      <c r="BD1408" s="178"/>
      <c r="BE1408" s="178"/>
      <c r="BF1408" s="178"/>
      <c r="BG1408" s="178"/>
      <c r="BH1408" s="178"/>
      <c r="BI1408" s="178"/>
      <c r="BJ1408" s="178"/>
      <c r="BK1408" s="178"/>
      <c r="BL1408" s="178"/>
      <c r="BM1408" s="178"/>
    </row>
    <row r="1409" ht="22.5" customHeight="1">
      <c r="A1409" s="51">
        <v>1408.0</v>
      </c>
      <c r="B1409" s="99" t="s">
        <v>237</v>
      </c>
      <c r="C1409" s="185" t="b">
        <v>1</v>
      </c>
      <c r="D1409" s="117"/>
      <c r="E1409" s="117" t="s">
        <v>10364</v>
      </c>
      <c r="F1409" s="117" t="s">
        <v>11944</v>
      </c>
      <c r="G1409" s="117" t="s">
        <v>556</v>
      </c>
      <c r="H1409" s="99" t="s">
        <v>15250</v>
      </c>
      <c r="I1409" s="99" t="s">
        <v>15251</v>
      </c>
      <c r="J1409" s="179"/>
      <c r="K1409" s="99" t="s">
        <v>15252</v>
      </c>
      <c r="L1409" s="99" t="s">
        <v>15253</v>
      </c>
      <c r="M1409" s="178"/>
      <c r="N1409" s="178"/>
      <c r="O1409" s="178"/>
      <c r="P1409" s="178"/>
      <c r="Q1409" s="178"/>
      <c r="R1409" s="180"/>
      <c r="S1409" s="180"/>
      <c r="T1409" s="186" t="s">
        <v>16764</v>
      </c>
      <c r="U1409" s="187" t="s">
        <v>16423</v>
      </c>
      <c r="V1409" s="180"/>
      <c r="W1409" s="99" t="s">
        <v>15254</v>
      </c>
      <c r="X1409" s="99" t="s">
        <v>15255</v>
      </c>
      <c r="Y1409" s="99" t="s">
        <v>15256</v>
      </c>
      <c r="Z1409" s="178"/>
      <c r="AA1409" s="178"/>
      <c r="AB1409" s="178"/>
      <c r="AC1409" s="178"/>
      <c r="AD1409" s="178"/>
      <c r="AE1409" s="178"/>
      <c r="AF1409" s="178"/>
      <c r="AG1409" s="178"/>
      <c r="AH1409" s="178"/>
      <c r="AI1409" s="178"/>
      <c r="AJ1409" s="178"/>
      <c r="AK1409" s="178"/>
      <c r="AL1409" s="178"/>
      <c r="AM1409" s="178"/>
      <c r="AN1409" s="178"/>
      <c r="AO1409" s="178"/>
      <c r="AP1409" s="178"/>
      <c r="AQ1409" s="178"/>
      <c r="AR1409" s="178"/>
      <c r="AS1409" s="178"/>
      <c r="AT1409" s="178"/>
      <c r="AU1409" s="178"/>
      <c r="AV1409" s="178"/>
      <c r="AW1409" s="178"/>
      <c r="AX1409" s="178"/>
      <c r="AY1409" s="178"/>
      <c r="AZ1409" s="178"/>
      <c r="BA1409" s="178"/>
      <c r="BB1409" s="178"/>
      <c r="BC1409" s="178"/>
      <c r="BD1409" s="178"/>
      <c r="BE1409" s="178"/>
      <c r="BF1409" s="178"/>
      <c r="BG1409" s="178"/>
      <c r="BH1409" s="178"/>
      <c r="BI1409" s="178"/>
      <c r="BJ1409" s="178"/>
      <c r="BK1409" s="178"/>
      <c r="BL1409" s="178"/>
      <c r="BM1409" s="178"/>
    </row>
    <row r="1410" ht="22.5" customHeight="1">
      <c r="A1410" s="51">
        <v>1409.0</v>
      </c>
      <c r="B1410" s="99" t="s">
        <v>237</v>
      </c>
      <c r="C1410" s="185" t="b">
        <v>1</v>
      </c>
      <c r="D1410" s="117"/>
      <c r="E1410" s="117" t="s">
        <v>288</v>
      </c>
      <c r="F1410" s="117" t="s">
        <v>7702</v>
      </c>
      <c r="G1410" s="117" t="s">
        <v>1399</v>
      </c>
      <c r="H1410" s="99" t="s">
        <v>15257</v>
      </c>
      <c r="I1410" s="99" t="s">
        <v>15258</v>
      </c>
      <c r="J1410" s="179"/>
      <c r="K1410" s="99" t="s">
        <v>15259</v>
      </c>
      <c r="L1410" s="99" t="s">
        <v>15260</v>
      </c>
      <c r="M1410" s="178"/>
      <c r="N1410" s="178"/>
      <c r="O1410" s="178"/>
      <c r="P1410" s="178"/>
      <c r="Q1410" s="178"/>
      <c r="R1410" s="180"/>
      <c r="S1410" s="180"/>
      <c r="T1410" s="186" t="s">
        <v>16764</v>
      </c>
      <c r="U1410" s="187" t="s">
        <v>16423</v>
      </c>
      <c r="V1410" s="180"/>
      <c r="W1410" s="99" t="s">
        <v>15261</v>
      </c>
      <c r="X1410" s="99" t="s">
        <v>15262</v>
      </c>
      <c r="Y1410" s="99" t="s">
        <v>15263</v>
      </c>
      <c r="Z1410" s="178"/>
      <c r="AA1410" s="178"/>
      <c r="AB1410" s="178"/>
      <c r="AC1410" s="178"/>
      <c r="AD1410" s="178"/>
      <c r="AE1410" s="178"/>
      <c r="AF1410" s="178"/>
      <c r="AG1410" s="178"/>
      <c r="AH1410" s="178"/>
      <c r="AI1410" s="178"/>
      <c r="AJ1410" s="178"/>
      <c r="AK1410" s="178"/>
      <c r="AL1410" s="178"/>
      <c r="AM1410" s="178"/>
      <c r="AN1410" s="178"/>
      <c r="AO1410" s="178"/>
      <c r="AP1410" s="178"/>
      <c r="AQ1410" s="178"/>
      <c r="AR1410" s="178"/>
      <c r="AS1410" s="178"/>
      <c r="AT1410" s="178"/>
      <c r="AU1410" s="178"/>
      <c r="AV1410" s="178"/>
      <c r="AW1410" s="178"/>
      <c r="AX1410" s="178"/>
      <c r="AY1410" s="178"/>
      <c r="AZ1410" s="178"/>
      <c r="BA1410" s="178"/>
      <c r="BB1410" s="178"/>
      <c r="BC1410" s="178"/>
      <c r="BD1410" s="178"/>
      <c r="BE1410" s="178"/>
      <c r="BF1410" s="178"/>
      <c r="BG1410" s="178"/>
      <c r="BH1410" s="178"/>
      <c r="BI1410" s="178"/>
      <c r="BJ1410" s="178"/>
      <c r="BK1410" s="178"/>
      <c r="BL1410" s="178"/>
      <c r="BM1410" s="178"/>
    </row>
    <row r="1411" ht="22.5" customHeight="1">
      <c r="A1411" s="51">
        <v>1410.0</v>
      </c>
      <c r="B1411" s="99" t="s">
        <v>237</v>
      </c>
      <c r="C1411" s="185" t="b">
        <v>1</v>
      </c>
      <c r="D1411" s="117"/>
      <c r="E1411" s="117" t="s">
        <v>8227</v>
      </c>
      <c r="F1411" s="117" t="s">
        <v>10267</v>
      </c>
      <c r="G1411" s="117" t="s">
        <v>4264</v>
      </c>
      <c r="H1411" s="99" t="s">
        <v>15264</v>
      </c>
      <c r="I1411" s="99" t="s">
        <v>15265</v>
      </c>
      <c r="J1411" s="179"/>
      <c r="K1411" s="99" t="s">
        <v>15266</v>
      </c>
      <c r="L1411" s="99" t="s">
        <v>15267</v>
      </c>
      <c r="M1411" s="178"/>
      <c r="N1411" s="178"/>
      <c r="O1411" s="178"/>
      <c r="P1411" s="178"/>
      <c r="Q1411" s="178"/>
      <c r="R1411" s="180"/>
      <c r="S1411" s="180"/>
      <c r="T1411" s="186" t="s">
        <v>16765</v>
      </c>
      <c r="U1411" s="187" t="s">
        <v>16423</v>
      </c>
      <c r="V1411" s="180"/>
      <c r="W1411" s="99" t="s">
        <v>15268</v>
      </c>
      <c r="X1411" s="99" t="s">
        <v>15269</v>
      </c>
      <c r="Y1411" s="179"/>
      <c r="Z1411" s="178"/>
      <c r="AA1411" s="178"/>
      <c r="AB1411" s="178"/>
      <c r="AC1411" s="178"/>
      <c r="AD1411" s="178"/>
      <c r="AE1411" s="178"/>
      <c r="AF1411" s="178"/>
      <c r="AG1411" s="178"/>
      <c r="AH1411" s="178"/>
      <c r="AI1411" s="178"/>
      <c r="AJ1411" s="178"/>
      <c r="AK1411" s="178"/>
      <c r="AL1411" s="178"/>
      <c r="AM1411" s="178"/>
      <c r="AN1411" s="178"/>
      <c r="AO1411" s="178"/>
      <c r="AP1411" s="178"/>
      <c r="AQ1411" s="178"/>
      <c r="AR1411" s="178"/>
      <c r="AS1411" s="178"/>
      <c r="AT1411" s="178"/>
      <c r="AU1411" s="178"/>
      <c r="AV1411" s="178"/>
      <c r="AW1411" s="178"/>
      <c r="AX1411" s="178"/>
      <c r="AY1411" s="178"/>
      <c r="AZ1411" s="178"/>
      <c r="BA1411" s="178"/>
      <c r="BB1411" s="178"/>
      <c r="BC1411" s="178"/>
      <c r="BD1411" s="178"/>
      <c r="BE1411" s="178"/>
      <c r="BF1411" s="178"/>
      <c r="BG1411" s="178"/>
      <c r="BH1411" s="178"/>
      <c r="BI1411" s="178"/>
      <c r="BJ1411" s="178"/>
      <c r="BK1411" s="178"/>
      <c r="BL1411" s="178"/>
      <c r="BM1411" s="178"/>
    </row>
    <row r="1412" ht="22.5" customHeight="1">
      <c r="A1412" s="51">
        <v>1411.0</v>
      </c>
      <c r="B1412" s="99" t="s">
        <v>237</v>
      </c>
      <c r="C1412" s="185" t="b">
        <v>1</v>
      </c>
      <c r="D1412" s="117"/>
      <c r="E1412" s="117" t="s">
        <v>10364</v>
      </c>
      <c r="F1412" s="117" t="s">
        <v>10365</v>
      </c>
      <c r="G1412" s="117" t="s">
        <v>2747</v>
      </c>
      <c r="H1412" s="99" t="s">
        <v>15270</v>
      </c>
      <c r="I1412" s="99" t="s">
        <v>15271</v>
      </c>
      <c r="J1412" s="179"/>
      <c r="K1412" s="99" t="s">
        <v>15272</v>
      </c>
      <c r="L1412" s="99" t="s">
        <v>15273</v>
      </c>
      <c r="M1412" s="178"/>
      <c r="N1412" s="178"/>
      <c r="O1412" s="178"/>
      <c r="P1412" s="178"/>
      <c r="Q1412" s="178"/>
      <c r="R1412" s="180"/>
      <c r="S1412" s="180"/>
      <c r="T1412" s="186" t="s">
        <v>16764</v>
      </c>
      <c r="U1412" s="187" t="s">
        <v>16423</v>
      </c>
      <c r="V1412" s="180"/>
      <c r="W1412" s="99" t="s">
        <v>15274</v>
      </c>
      <c r="X1412" s="99" t="s">
        <v>15275</v>
      </c>
      <c r="Y1412" s="179"/>
      <c r="Z1412" s="178"/>
      <c r="AA1412" s="178"/>
      <c r="AB1412" s="178"/>
      <c r="AC1412" s="178"/>
      <c r="AD1412" s="178"/>
      <c r="AE1412" s="178"/>
      <c r="AF1412" s="178"/>
      <c r="AG1412" s="178"/>
      <c r="AH1412" s="178"/>
      <c r="AI1412" s="178"/>
      <c r="AJ1412" s="178"/>
      <c r="AK1412" s="178"/>
      <c r="AL1412" s="178"/>
      <c r="AM1412" s="178"/>
      <c r="AN1412" s="178"/>
      <c r="AO1412" s="178"/>
      <c r="AP1412" s="178"/>
      <c r="AQ1412" s="178"/>
      <c r="AR1412" s="178"/>
      <c r="AS1412" s="178"/>
      <c r="AT1412" s="178"/>
      <c r="AU1412" s="178"/>
      <c r="AV1412" s="178"/>
      <c r="AW1412" s="178"/>
      <c r="AX1412" s="178"/>
      <c r="AY1412" s="178"/>
      <c r="AZ1412" s="178"/>
      <c r="BA1412" s="178"/>
      <c r="BB1412" s="178"/>
      <c r="BC1412" s="178"/>
      <c r="BD1412" s="178"/>
      <c r="BE1412" s="178"/>
      <c r="BF1412" s="178"/>
      <c r="BG1412" s="178"/>
      <c r="BH1412" s="178"/>
      <c r="BI1412" s="178"/>
      <c r="BJ1412" s="178"/>
      <c r="BK1412" s="178"/>
      <c r="BL1412" s="178"/>
      <c r="BM1412" s="178"/>
    </row>
    <row r="1413" ht="22.5" customHeight="1">
      <c r="A1413" s="51">
        <v>1412.0</v>
      </c>
      <c r="B1413" s="99" t="s">
        <v>237</v>
      </c>
      <c r="C1413" s="185" t="b">
        <v>1</v>
      </c>
      <c r="D1413" s="117"/>
      <c r="E1413" s="117" t="s">
        <v>10364</v>
      </c>
      <c r="F1413" s="117" t="s">
        <v>10853</v>
      </c>
      <c r="G1413" s="117" t="s">
        <v>6144</v>
      </c>
      <c r="H1413" s="99" t="s">
        <v>15276</v>
      </c>
      <c r="I1413" s="99" t="s">
        <v>15277</v>
      </c>
      <c r="J1413" s="179"/>
      <c r="K1413" s="99" t="s">
        <v>15278</v>
      </c>
      <c r="L1413" s="99" t="s">
        <v>15279</v>
      </c>
      <c r="M1413" s="178"/>
      <c r="N1413" s="178"/>
      <c r="O1413" s="178"/>
      <c r="P1413" s="178"/>
      <c r="Q1413" s="178"/>
      <c r="R1413" s="180"/>
      <c r="S1413" s="180"/>
      <c r="T1413" s="176" t="s">
        <v>16766</v>
      </c>
      <c r="U1413" s="187" t="s">
        <v>16423</v>
      </c>
      <c r="V1413" s="180"/>
      <c r="W1413" s="99" t="s">
        <v>15280</v>
      </c>
      <c r="X1413" s="99" t="s">
        <v>15281</v>
      </c>
      <c r="Y1413" s="99" t="s">
        <v>15282</v>
      </c>
      <c r="Z1413" s="178"/>
      <c r="AA1413" s="178"/>
      <c r="AB1413" s="178"/>
      <c r="AC1413" s="178"/>
      <c r="AD1413" s="178"/>
      <c r="AE1413" s="178"/>
      <c r="AF1413" s="178"/>
      <c r="AG1413" s="178"/>
      <c r="AH1413" s="178"/>
      <c r="AI1413" s="178"/>
      <c r="AJ1413" s="178"/>
      <c r="AK1413" s="178"/>
      <c r="AL1413" s="178"/>
      <c r="AM1413" s="178"/>
      <c r="AN1413" s="178"/>
      <c r="AO1413" s="178"/>
      <c r="AP1413" s="178"/>
      <c r="AQ1413" s="178"/>
      <c r="AR1413" s="178"/>
      <c r="AS1413" s="178"/>
      <c r="AT1413" s="178"/>
      <c r="AU1413" s="178"/>
      <c r="AV1413" s="178"/>
      <c r="AW1413" s="178"/>
      <c r="AX1413" s="178"/>
      <c r="AY1413" s="178"/>
      <c r="AZ1413" s="178"/>
      <c r="BA1413" s="178"/>
      <c r="BB1413" s="178"/>
      <c r="BC1413" s="178"/>
      <c r="BD1413" s="178"/>
      <c r="BE1413" s="178"/>
      <c r="BF1413" s="178"/>
      <c r="BG1413" s="178"/>
      <c r="BH1413" s="178"/>
      <c r="BI1413" s="178"/>
      <c r="BJ1413" s="178"/>
      <c r="BK1413" s="178"/>
      <c r="BL1413" s="178"/>
      <c r="BM1413" s="178"/>
    </row>
    <row r="1414" ht="22.5" customHeight="1">
      <c r="A1414" s="51">
        <v>1413.0</v>
      </c>
      <c r="B1414" s="99" t="s">
        <v>237</v>
      </c>
      <c r="C1414" s="185" t="b">
        <v>1</v>
      </c>
      <c r="D1414" s="117"/>
      <c r="E1414" s="117" t="s">
        <v>288</v>
      </c>
      <c r="F1414" s="117" t="s">
        <v>5369</v>
      </c>
      <c r="G1414" s="117" t="s">
        <v>1399</v>
      </c>
      <c r="H1414" s="99" t="s">
        <v>15283</v>
      </c>
      <c r="I1414" s="99" t="s">
        <v>15284</v>
      </c>
      <c r="J1414" s="179"/>
      <c r="K1414" s="99" t="s">
        <v>15285</v>
      </c>
      <c r="L1414" s="99" t="s">
        <v>15286</v>
      </c>
      <c r="M1414" s="178"/>
      <c r="N1414" s="178"/>
      <c r="O1414" s="178"/>
      <c r="P1414" s="178"/>
      <c r="Q1414" s="178"/>
      <c r="R1414" s="180"/>
      <c r="S1414" s="180"/>
      <c r="T1414" s="176" t="s">
        <v>16766</v>
      </c>
      <c r="U1414" s="187" t="s">
        <v>16423</v>
      </c>
      <c r="V1414" s="180"/>
      <c r="W1414" s="99" t="s">
        <v>15287</v>
      </c>
      <c r="X1414" s="99" t="s">
        <v>15288</v>
      </c>
      <c r="Y1414" s="99" t="s">
        <v>15289</v>
      </c>
      <c r="Z1414" s="178"/>
      <c r="AA1414" s="178"/>
      <c r="AB1414" s="178"/>
      <c r="AC1414" s="178"/>
      <c r="AD1414" s="178"/>
      <c r="AE1414" s="178"/>
      <c r="AF1414" s="178"/>
      <c r="AG1414" s="178"/>
      <c r="AH1414" s="178"/>
      <c r="AI1414" s="178"/>
      <c r="AJ1414" s="178"/>
      <c r="AK1414" s="178"/>
      <c r="AL1414" s="178"/>
      <c r="AM1414" s="178"/>
      <c r="AN1414" s="178"/>
      <c r="AO1414" s="178"/>
      <c r="AP1414" s="178"/>
      <c r="AQ1414" s="178"/>
      <c r="AR1414" s="178"/>
      <c r="AS1414" s="178"/>
      <c r="AT1414" s="178"/>
      <c r="AU1414" s="178"/>
      <c r="AV1414" s="178"/>
      <c r="AW1414" s="178"/>
      <c r="AX1414" s="178"/>
      <c r="AY1414" s="178"/>
      <c r="AZ1414" s="178"/>
      <c r="BA1414" s="178"/>
      <c r="BB1414" s="178"/>
      <c r="BC1414" s="178"/>
      <c r="BD1414" s="178"/>
      <c r="BE1414" s="178"/>
      <c r="BF1414" s="178"/>
      <c r="BG1414" s="178"/>
      <c r="BH1414" s="178"/>
      <c r="BI1414" s="178"/>
      <c r="BJ1414" s="178"/>
      <c r="BK1414" s="178"/>
      <c r="BL1414" s="178"/>
      <c r="BM1414" s="178"/>
    </row>
    <row r="1415" ht="22.5" customHeight="1">
      <c r="A1415" s="51">
        <v>1414.0</v>
      </c>
      <c r="B1415" s="99" t="s">
        <v>237</v>
      </c>
      <c r="C1415" s="185" t="b">
        <v>1</v>
      </c>
      <c r="D1415" s="117"/>
      <c r="E1415" s="117" t="s">
        <v>8227</v>
      </c>
      <c r="F1415" s="117" t="s">
        <v>8788</v>
      </c>
      <c r="G1415" s="117" t="s">
        <v>1446</v>
      </c>
      <c r="H1415" s="99" t="s">
        <v>15290</v>
      </c>
      <c r="I1415" s="99" t="s">
        <v>15291</v>
      </c>
      <c r="J1415" s="179"/>
      <c r="K1415" s="99" t="s">
        <v>15292</v>
      </c>
      <c r="L1415" s="99" t="s">
        <v>15293</v>
      </c>
      <c r="M1415" s="178"/>
      <c r="N1415" s="178"/>
      <c r="O1415" s="178"/>
      <c r="P1415" s="178"/>
      <c r="Q1415" s="178"/>
      <c r="R1415" s="180"/>
      <c r="S1415" s="180"/>
      <c r="T1415" s="176" t="s">
        <v>16766</v>
      </c>
      <c r="U1415" s="187" t="s">
        <v>16423</v>
      </c>
      <c r="V1415" s="180"/>
      <c r="W1415" s="99" t="s">
        <v>15294</v>
      </c>
      <c r="X1415" s="99" t="s">
        <v>15295</v>
      </c>
      <c r="Y1415" s="179"/>
      <c r="Z1415" s="178"/>
      <c r="AA1415" s="178"/>
      <c r="AB1415" s="178"/>
      <c r="AC1415" s="178"/>
      <c r="AD1415" s="178"/>
      <c r="AE1415" s="178"/>
      <c r="AF1415" s="178"/>
      <c r="AG1415" s="178"/>
      <c r="AH1415" s="178"/>
      <c r="AI1415" s="178"/>
      <c r="AJ1415" s="178"/>
      <c r="AK1415" s="178"/>
      <c r="AL1415" s="178"/>
      <c r="AM1415" s="178"/>
      <c r="AN1415" s="178"/>
      <c r="AO1415" s="178"/>
      <c r="AP1415" s="178"/>
      <c r="AQ1415" s="178"/>
      <c r="AR1415" s="178"/>
      <c r="AS1415" s="178"/>
      <c r="AT1415" s="178"/>
      <c r="AU1415" s="178"/>
      <c r="AV1415" s="178"/>
      <c r="AW1415" s="178"/>
      <c r="AX1415" s="178"/>
      <c r="AY1415" s="178"/>
      <c r="AZ1415" s="178"/>
      <c r="BA1415" s="178"/>
      <c r="BB1415" s="178"/>
      <c r="BC1415" s="178"/>
      <c r="BD1415" s="178"/>
      <c r="BE1415" s="178"/>
      <c r="BF1415" s="178"/>
      <c r="BG1415" s="178"/>
      <c r="BH1415" s="178"/>
      <c r="BI1415" s="178"/>
      <c r="BJ1415" s="178"/>
      <c r="BK1415" s="178"/>
      <c r="BL1415" s="178"/>
      <c r="BM1415" s="178"/>
    </row>
    <row r="1416" ht="22.5" customHeight="1">
      <c r="A1416" s="51">
        <v>1415.0</v>
      </c>
      <c r="B1416" s="99" t="s">
        <v>237</v>
      </c>
      <c r="C1416" s="185" t="b">
        <v>1</v>
      </c>
      <c r="D1416" s="117"/>
      <c r="E1416" s="117" t="s">
        <v>10364</v>
      </c>
      <c r="F1416" s="117" t="s">
        <v>11107</v>
      </c>
      <c r="G1416" s="117" t="s">
        <v>1446</v>
      </c>
      <c r="H1416" s="99" t="s">
        <v>15296</v>
      </c>
      <c r="I1416" s="99" t="s">
        <v>15297</v>
      </c>
      <c r="J1416" s="179"/>
      <c r="K1416" s="99" t="s">
        <v>15298</v>
      </c>
      <c r="L1416" s="99" t="s">
        <v>15299</v>
      </c>
      <c r="M1416" s="178"/>
      <c r="N1416" s="178"/>
      <c r="O1416" s="178"/>
      <c r="P1416" s="178"/>
      <c r="Q1416" s="178"/>
      <c r="R1416" s="180"/>
      <c r="S1416" s="180"/>
      <c r="T1416" s="176" t="s">
        <v>16766</v>
      </c>
      <c r="U1416" s="187" t="s">
        <v>16423</v>
      </c>
      <c r="V1416" s="180"/>
      <c r="W1416" s="99" t="s">
        <v>15300</v>
      </c>
      <c r="X1416" s="99" t="s">
        <v>15301</v>
      </c>
      <c r="Y1416" s="179"/>
      <c r="Z1416" s="178"/>
      <c r="AA1416" s="178"/>
      <c r="AB1416" s="178"/>
      <c r="AC1416" s="178"/>
      <c r="AD1416" s="178"/>
      <c r="AE1416" s="178"/>
      <c r="AF1416" s="178"/>
      <c r="AG1416" s="178"/>
      <c r="AH1416" s="178"/>
      <c r="AI1416" s="178"/>
      <c r="AJ1416" s="178"/>
      <c r="AK1416" s="178"/>
      <c r="AL1416" s="178"/>
      <c r="AM1416" s="178"/>
      <c r="AN1416" s="178"/>
      <c r="AO1416" s="178"/>
      <c r="AP1416" s="178"/>
      <c r="AQ1416" s="178"/>
      <c r="AR1416" s="178"/>
      <c r="AS1416" s="178"/>
      <c r="AT1416" s="178"/>
      <c r="AU1416" s="178"/>
      <c r="AV1416" s="178"/>
      <c r="AW1416" s="178"/>
      <c r="AX1416" s="178"/>
      <c r="AY1416" s="178"/>
      <c r="AZ1416" s="178"/>
      <c r="BA1416" s="178"/>
      <c r="BB1416" s="178"/>
      <c r="BC1416" s="178"/>
      <c r="BD1416" s="178"/>
      <c r="BE1416" s="178"/>
      <c r="BF1416" s="178"/>
      <c r="BG1416" s="178"/>
      <c r="BH1416" s="178"/>
      <c r="BI1416" s="178"/>
      <c r="BJ1416" s="178"/>
      <c r="BK1416" s="178"/>
      <c r="BL1416" s="178"/>
      <c r="BM1416" s="178"/>
    </row>
    <row r="1417" ht="22.5" customHeight="1">
      <c r="A1417" s="51">
        <v>1416.0</v>
      </c>
      <c r="B1417" s="99" t="s">
        <v>237</v>
      </c>
      <c r="C1417" s="185" t="b">
        <v>1</v>
      </c>
      <c r="D1417" s="117"/>
      <c r="E1417" s="117" t="s">
        <v>8227</v>
      </c>
      <c r="F1417" s="117" t="s">
        <v>9935</v>
      </c>
      <c r="G1417" s="117" t="s">
        <v>489</v>
      </c>
      <c r="H1417" s="99" t="s">
        <v>15302</v>
      </c>
      <c r="I1417" s="99" t="s">
        <v>15303</v>
      </c>
      <c r="J1417" s="179"/>
      <c r="K1417" s="99" t="s">
        <v>15304</v>
      </c>
      <c r="L1417" s="99" t="s">
        <v>15305</v>
      </c>
      <c r="M1417" s="178"/>
      <c r="N1417" s="178"/>
      <c r="O1417" s="178"/>
      <c r="P1417" s="178"/>
      <c r="Q1417" s="178"/>
      <c r="R1417" s="180"/>
      <c r="S1417" s="180"/>
      <c r="T1417" s="176" t="s">
        <v>16766</v>
      </c>
      <c r="U1417" s="187" t="s">
        <v>16423</v>
      </c>
      <c r="V1417" s="180"/>
      <c r="W1417" s="99" t="s">
        <v>15306</v>
      </c>
      <c r="X1417" s="99" t="s">
        <v>15307</v>
      </c>
      <c r="Y1417" s="99" t="s">
        <v>15236</v>
      </c>
      <c r="Z1417" s="178"/>
      <c r="AA1417" s="178"/>
      <c r="AB1417" s="178"/>
      <c r="AC1417" s="178"/>
      <c r="AD1417" s="178"/>
      <c r="AE1417" s="178"/>
      <c r="AF1417" s="178"/>
      <c r="AG1417" s="178"/>
      <c r="AH1417" s="178"/>
      <c r="AI1417" s="178"/>
      <c r="AJ1417" s="178"/>
      <c r="AK1417" s="178"/>
      <c r="AL1417" s="178"/>
      <c r="AM1417" s="178"/>
      <c r="AN1417" s="178"/>
      <c r="AO1417" s="178"/>
      <c r="AP1417" s="178"/>
      <c r="AQ1417" s="178"/>
      <c r="AR1417" s="178"/>
      <c r="AS1417" s="178"/>
      <c r="AT1417" s="178"/>
      <c r="AU1417" s="178"/>
      <c r="AV1417" s="178"/>
      <c r="AW1417" s="178"/>
      <c r="AX1417" s="178"/>
      <c r="AY1417" s="178"/>
      <c r="AZ1417" s="178"/>
      <c r="BA1417" s="178"/>
      <c r="BB1417" s="178"/>
      <c r="BC1417" s="178"/>
      <c r="BD1417" s="178"/>
      <c r="BE1417" s="178"/>
      <c r="BF1417" s="178"/>
      <c r="BG1417" s="178"/>
      <c r="BH1417" s="178"/>
      <c r="BI1417" s="178"/>
      <c r="BJ1417" s="178"/>
      <c r="BK1417" s="178"/>
      <c r="BL1417" s="178"/>
      <c r="BM1417" s="178"/>
    </row>
    <row r="1418" ht="22.5" customHeight="1">
      <c r="A1418" s="51">
        <v>1417.0</v>
      </c>
      <c r="B1418" s="99" t="s">
        <v>237</v>
      </c>
      <c r="C1418" s="185" t="b">
        <v>1</v>
      </c>
      <c r="D1418" s="117"/>
      <c r="E1418" s="117" t="s">
        <v>288</v>
      </c>
      <c r="F1418" s="117" t="s">
        <v>7254</v>
      </c>
      <c r="G1418" s="117" t="s">
        <v>1446</v>
      </c>
      <c r="H1418" s="99" t="s">
        <v>15308</v>
      </c>
      <c r="I1418" s="99" t="s">
        <v>15309</v>
      </c>
      <c r="J1418" s="179"/>
      <c r="K1418" s="99" t="s">
        <v>15310</v>
      </c>
      <c r="L1418" s="99" t="s">
        <v>15311</v>
      </c>
      <c r="M1418" s="178"/>
      <c r="N1418" s="178"/>
      <c r="O1418" s="178"/>
      <c r="P1418" s="178"/>
      <c r="Q1418" s="178"/>
      <c r="R1418" s="180"/>
      <c r="S1418" s="180"/>
      <c r="T1418" s="176" t="s">
        <v>16766</v>
      </c>
      <c r="U1418" s="187" t="s">
        <v>16423</v>
      </c>
      <c r="V1418" s="180"/>
      <c r="W1418" s="99" t="s">
        <v>15312</v>
      </c>
      <c r="X1418" s="99" t="s">
        <v>15313</v>
      </c>
      <c r="Y1418" s="179"/>
      <c r="Z1418" s="178"/>
      <c r="AA1418" s="178"/>
      <c r="AB1418" s="178"/>
      <c r="AC1418" s="178"/>
      <c r="AD1418" s="178"/>
      <c r="AE1418" s="178"/>
      <c r="AF1418" s="178"/>
      <c r="AG1418" s="178"/>
      <c r="AH1418" s="178"/>
      <c r="AI1418" s="178"/>
      <c r="AJ1418" s="178"/>
      <c r="AK1418" s="178"/>
      <c r="AL1418" s="178"/>
      <c r="AM1418" s="178"/>
      <c r="AN1418" s="178"/>
      <c r="AO1418" s="178"/>
      <c r="AP1418" s="178"/>
      <c r="AQ1418" s="178"/>
      <c r="AR1418" s="178"/>
      <c r="AS1418" s="178"/>
      <c r="AT1418" s="178"/>
      <c r="AU1418" s="178"/>
      <c r="AV1418" s="178"/>
      <c r="AW1418" s="178"/>
      <c r="AX1418" s="178"/>
      <c r="AY1418" s="178"/>
      <c r="AZ1418" s="178"/>
      <c r="BA1418" s="178"/>
      <c r="BB1418" s="178"/>
      <c r="BC1418" s="178"/>
      <c r="BD1418" s="178"/>
      <c r="BE1418" s="178"/>
      <c r="BF1418" s="178"/>
      <c r="BG1418" s="178"/>
      <c r="BH1418" s="178"/>
      <c r="BI1418" s="178"/>
      <c r="BJ1418" s="178"/>
      <c r="BK1418" s="178"/>
      <c r="BL1418" s="178"/>
      <c r="BM1418" s="178"/>
    </row>
    <row r="1419" ht="22.5" customHeight="1">
      <c r="A1419" s="51">
        <v>1418.0</v>
      </c>
      <c r="B1419" s="99" t="s">
        <v>237</v>
      </c>
      <c r="C1419" s="185" t="b">
        <v>1</v>
      </c>
      <c r="D1419" s="117"/>
      <c r="E1419" s="117" t="s">
        <v>8227</v>
      </c>
      <c r="F1419" s="117" t="s">
        <v>8228</v>
      </c>
      <c r="G1419" s="117" t="s">
        <v>5193</v>
      </c>
      <c r="H1419" s="99" t="s">
        <v>15314</v>
      </c>
      <c r="I1419" s="99" t="s">
        <v>15315</v>
      </c>
      <c r="J1419" s="179"/>
      <c r="K1419" s="99" t="s">
        <v>15316</v>
      </c>
      <c r="L1419" s="99" t="s">
        <v>15317</v>
      </c>
      <c r="M1419" s="178"/>
      <c r="N1419" s="178"/>
      <c r="O1419" s="178"/>
      <c r="P1419" s="178"/>
      <c r="Q1419" s="178"/>
      <c r="R1419" s="180"/>
      <c r="S1419" s="180"/>
      <c r="T1419" s="176" t="s">
        <v>16766</v>
      </c>
      <c r="U1419" s="187" t="s">
        <v>16423</v>
      </c>
      <c r="V1419" s="180"/>
      <c r="W1419" s="99" t="s">
        <v>15318</v>
      </c>
      <c r="X1419" s="99" t="s">
        <v>15319</v>
      </c>
      <c r="Y1419" s="99" t="s">
        <v>15320</v>
      </c>
      <c r="Z1419" s="178"/>
      <c r="AA1419" s="178"/>
      <c r="AB1419" s="178"/>
      <c r="AC1419" s="178"/>
      <c r="AD1419" s="178"/>
      <c r="AE1419" s="178"/>
      <c r="AF1419" s="178"/>
      <c r="AG1419" s="178"/>
      <c r="AH1419" s="178"/>
      <c r="AI1419" s="178"/>
      <c r="AJ1419" s="178"/>
      <c r="AK1419" s="178"/>
      <c r="AL1419" s="178"/>
      <c r="AM1419" s="178"/>
      <c r="AN1419" s="178"/>
      <c r="AO1419" s="178"/>
      <c r="AP1419" s="178"/>
      <c r="AQ1419" s="178"/>
      <c r="AR1419" s="178"/>
      <c r="AS1419" s="178"/>
      <c r="AT1419" s="178"/>
      <c r="AU1419" s="178"/>
      <c r="AV1419" s="178"/>
      <c r="AW1419" s="178"/>
      <c r="AX1419" s="178"/>
      <c r="AY1419" s="178"/>
      <c r="AZ1419" s="178"/>
      <c r="BA1419" s="178"/>
      <c r="BB1419" s="178"/>
      <c r="BC1419" s="178"/>
      <c r="BD1419" s="178"/>
      <c r="BE1419" s="178"/>
      <c r="BF1419" s="178"/>
      <c r="BG1419" s="178"/>
      <c r="BH1419" s="178"/>
      <c r="BI1419" s="178"/>
      <c r="BJ1419" s="178"/>
      <c r="BK1419" s="178"/>
      <c r="BL1419" s="178"/>
      <c r="BM1419" s="178"/>
    </row>
    <row r="1420" ht="22.5" customHeight="1">
      <c r="A1420" s="51">
        <v>1419.0</v>
      </c>
      <c r="B1420" s="99" t="s">
        <v>237</v>
      </c>
      <c r="C1420" s="185" t="b">
        <v>1</v>
      </c>
      <c r="D1420" s="117"/>
      <c r="E1420" s="117" t="s">
        <v>10364</v>
      </c>
      <c r="F1420" s="117" t="s">
        <v>11107</v>
      </c>
      <c r="G1420" s="117" t="s">
        <v>294</v>
      </c>
      <c r="H1420" s="99" t="s">
        <v>15321</v>
      </c>
      <c r="I1420" s="99" t="s">
        <v>15322</v>
      </c>
      <c r="J1420" s="179"/>
      <c r="K1420" s="99" t="s">
        <v>15323</v>
      </c>
      <c r="L1420" s="99" t="s">
        <v>15324</v>
      </c>
      <c r="M1420" s="178"/>
      <c r="N1420" s="178"/>
      <c r="O1420" s="178"/>
      <c r="P1420" s="178"/>
      <c r="Q1420" s="178"/>
      <c r="R1420" s="180"/>
      <c r="S1420" s="180"/>
      <c r="T1420" s="176" t="s">
        <v>16766</v>
      </c>
      <c r="U1420" s="187" t="s">
        <v>16423</v>
      </c>
      <c r="V1420" s="180"/>
      <c r="W1420" s="99" t="s">
        <v>15325</v>
      </c>
      <c r="X1420" s="99" t="s">
        <v>15326</v>
      </c>
      <c r="Y1420" s="99" t="s">
        <v>15327</v>
      </c>
      <c r="Z1420" s="178"/>
      <c r="AA1420" s="178"/>
      <c r="AB1420" s="178"/>
      <c r="AC1420" s="178"/>
      <c r="AD1420" s="178"/>
      <c r="AE1420" s="178"/>
      <c r="AF1420" s="178"/>
      <c r="AG1420" s="178"/>
      <c r="AH1420" s="178"/>
      <c r="AI1420" s="178"/>
      <c r="AJ1420" s="178"/>
      <c r="AK1420" s="178"/>
      <c r="AL1420" s="178"/>
      <c r="AM1420" s="178"/>
      <c r="AN1420" s="178"/>
      <c r="AO1420" s="178"/>
      <c r="AP1420" s="178"/>
      <c r="AQ1420" s="178"/>
      <c r="AR1420" s="178"/>
      <c r="AS1420" s="178"/>
      <c r="AT1420" s="178"/>
      <c r="AU1420" s="178"/>
      <c r="AV1420" s="178"/>
      <c r="AW1420" s="178"/>
      <c r="AX1420" s="178"/>
      <c r="AY1420" s="178"/>
      <c r="AZ1420" s="178"/>
      <c r="BA1420" s="178"/>
      <c r="BB1420" s="178"/>
      <c r="BC1420" s="178"/>
      <c r="BD1420" s="178"/>
      <c r="BE1420" s="178"/>
      <c r="BF1420" s="178"/>
      <c r="BG1420" s="178"/>
      <c r="BH1420" s="178"/>
      <c r="BI1420" s="178"/>
      <c r="BJ1420" s="178"/>
      <c r="BK1420" s="178"/>
      <c r="BL1420" s="178"/>
      <c r="BM1420" s="178"/>
    </row>
    <row r="1421" ht="22.5" customHeight="1">
      <c r="A1421" s="51">
        <v>1420.0</v>
      </c>
      <c r="B1421" s="99" t="s">
        <v>237</v>
      </c>
      <c r="C1421" s="185" t="b">
        <v>1</v>
      </c>
      <c r="D1421" s="117"/>
      <c r="E1421" s="117" t="s">
        <v>8227</v>
      </c>
      <c r="F1421" s="117" t="s">
        <v>9749</v>
      </c>
      <c r="G1421" s="117" t="s">
        <v>4264</v>
      </c>
      <c r="H1421" s="99" t="s">
        <v>15328</v>
      </c>
      <c r="I1421" s="99" t="s">
        <v>15329</v>
      </c>
      <c r="J1421" s="179"/>
      <c r="K1421" s="99" t="s">
        <v>15330</v>
      </c>
      <c r="L1421" s="99" t="s">
        <v>15331</v>
      </c>
      <c r="M1421" s="178"/>
      <c r="N1421" s="178"/>
      <c r="O1421" s="178"/>
      <c r="P1421" s="178"/>
      <c r="Q1421" s="178"/>
      <c r="R1421" s="180"/>
      <c r="S1421" s="180"/>
      <c r="T1421" s="176" t="s">
        <v>16766</v>
      </c>
      <c r="U1421" s="187" t="s">
        <v>16423</v>
      </c>
      <c r="V1421" s="180"/>
      <c r="W1421" s="99" t="s">
        <v>15332</v>
      </c>
      <c r="X1421" s="99" t="s">
        <v>15333</v>
      </c>
      <c r="Y1421" s="179"/>
      <c r="Z1421" s="178"/>
      <c r="AA1421" s="178"/>
      <c r="AB1421" s="178"/>
      <c r="AC1421" s="178"/>
      <c r="AD1421" s="178"/>
      <c r="AE1421" s="178"/>
      <c r="AF1421" s="178"/>
      <c r="AG1421" s="178"/>
      <c r="AH1421" s="178"/>
      <c r="AI1421" s="178"/>
      <c r="AJ1421" s="178"/>
      <c r="AK1421" s="178"/>
      <c r="AL1421" s="178"/>
      <c r="AM1421" s="178"/>
      <c r="AN1421" s="178"/>
      <c r="AO1421" s="178"/>
      <c r="AP1421" s="178"/>
      <c r="AQ1421" s="178"/>
      <c r="AR1421" s="178"/>
      <c r="AS1421" s="178"/>
      <c r="AT1421" s="178"/>
      <c r="AU1421" s="178"/>
      <c r="AV1421" s="178"/>
      <c r="AW1421" s="178"/>
      <c r="AX1421" s="178"/>
      <c r="AY1421" s="178"/>
      <c r="AZ1421" s="178"/>
      <c r="BA1421" s="178"/>
      <c r="BB1421" s="178"/>
      <c r="BC1421" s="178"/>
      <c r="BD1421" s="178"/>
      <c r="BE1421" s="178"/>
      <c r="BF1421" s="178"/>
      <c r="BG1421" s="178"/>
      <c r="BH1421" s="178"/>
      <c r="BI1421" s="178"/>
      <c r="BJ1421" s="178"/>
      <c r="BK1421" s="178"/>
      <c r="BL1421" s="178"/>
      <c r="BM1421" s="178"/>
    </row>
    <row r="1422" ht="22.5" customHeight="1">
      <c r="A1422" s="51">
        <v>1421.0</v>
      </c>
      <c r="B1422" s="169" t="s">
        <v>237</v>
      </c>
      <c r="C1422" s="170" t="b">
        <v>1</v>
      </c>
      <c r="D1422" s="79"/>
      <c r="E1422" s="79" t="s">
        <v>10364</v>
      </c>
      <c r="F1422" s="79" t="s">
        <v>10365</v>
      </c>
      <c r="G1422" s="79" t="s">
        <v>489</v>
      </c>
      <c r="H1422" s="169" t="s">
        <v>15334</v>
      </c>
      <c r="I1422" s="169" t="s">
        <v>15335</v>
      </c>
      <c r="J1422" s="137"/>
      <c r="K1422" s="169" t="s">
        <v>15336</v>
      </c>
      <c r="L1422" s="169" t="s">
        <v>15337</v>
      </c>
      <c r="M1422" s="166"/>
      <c r="N1422" s="166"/>
      <c r="O1422" s="166"/>
      <c r="P1422" s="166"/>
      <c r="Q1422" s="166"/>
      <c r="R1422" s="188"/>
      <c r="S1422" s="188"/>
      <c r="T1422" s="186"/>
      <c r="U1422" s="187" t="s">
        <v>16423</v>
      </c>
      <c r="V1422" s="188"/>
      <c r="W1422" s="169" t="s">
        <v>15338</v>
      </c>
      <c r="X1422" s="169" t="s">
        <v>15339</v>
      </c>
      <c r="Y1422" s="137"/>
      <c r="Z1422" s="166"/>
      <c r="AA1422" s="166"/>
      <c r="AB1422" s="166"/>
      <c r="AC1422" s="166"/>
      <c r="AD1422" s="166"/>
      <c r="AE1422" s="166"/>
      <c r="AF1422" s="166"/>
      <c r="AG1422" s="166"/>
      <c r="AH1422" s="166"/>
      <c r="AI1422" s="166"/>
      <c r="AJ1422" s="166"/>
      <c r="AK1422" s="166"/>
      <c r="AL1422" s="166"/>
      <c r="AM1422" s="166"/>
      <c r="AN1422" s="166"/>
      <c r="AO1422" s="166"/>
      <c r="AP1422" s="166"/>
      <c r="AQ1422" s="166"/>
      <c r="AR1422" s="166"/>
      <c r="AS1422" s="166"/>
      <c r="AT1422" s="166"/>
      <c r="AU1422" s="166"/>
      <c r="AV1422" s="166"/>
      <c r="AW1422" s="166"/>
      <c r="AX1422" s="166"/>
      <c r="AY1422" s="166"/>
      <c r="AZ1422" s="166"/>
      <c r="BA1422" s="166"/>
      <c r="BB1422" s="166"/>
      <c r="BC1422" s="166"/>
      <c r="BD1422" s="166"/>
      <c r="BE1422" s="166"/>
      <c r="BF1422" s="166"/>
      <c r="BG1422" s="166"/>
      <c r="BH1422" s="166"/>
      <c r="BI1422" s="166"/>
      <c r="BJ1422" s="166"/>
      <c r="BK1422" s="166"/>
      <c r="BL1422" s="166"/>
      <c r="BM1422" s="166"/>
    </row>
    <row r="1423" ht="22.5" customHeight="1">
      <c r="A1423" s="51">
        <v>1422.0</v>
      </c>
      <c r="B1423" s="169" t="s">
        <v>237</v>
      </c>
      <c r="C1423" s="170" t="b">
        <v>1</v>
      </c>
      <c r="D1423" s="79"/>
      <c r="E1423" s="79" t="s">
        <v>288</v>
      </c>
      <c r="F1423" s="79" t="s">
        <v>15341</v>
      </c>
      <c r="G1423" s="79" t="s">
        <v>1866</v>
      </c>
      <c r="H1423" s="169" t="s">
        <v>15342</v>
      </c>
      <c r="I1423" s="169" t="s">
        <v>15343</v>
      </c>
      <c r="J1423" s="137"/>
      <c r="K1423" s="169" t="s">
        <v>15344</v>
      </c>
      <c r="L1423" s="169" t="s">
        <v>15345</v>
      </c>
      <c r="M1423" s="166"/>
      <c r="N1423" s="166"/>
      <c r="O1423" s="166"/>
      <c r="P1423" s="166"/>
      <c r="Q1423" s="166"/>
      <c r="R1423" s="188"/>
      <c r="S1423" s="188"/>
      <c r="T1423" s="186"/>
      <c r="U1423" s="187" t="s">
        <v>16423</v>
      </c>
      <c r="V1423" s="188"/>
      <c r="W1423" s="169" t="s">
        <v>15346</v>
      </c>
      <c r="X1423" s="169" t="s">
        <v>15347</v>
      </c>
      <c r="Y1423" s="169" t="s">
        <v>15348</v>
      </c>
      <c r="Z1423" s="166"/>
      <c r="AA1423" s="166"/>
      <c r="AB1423" s="166"/>
      <c r="AC1423" s="166"/>
      <c r="AD1423" s="166"/>
      <c r="AE1423" s="166"/>
      <c r="AF1423" s="166"/>
      <c r="AG1423" s="166"/>
      <c r="AH1423" s="166"/>
      <c r="AI1423" s="166"/>
      <c r="AJ1423" s="166"/>
      <c r="AK1423" s="166"/>
      <c r="AL1423" s="166"/>
      <c r="AM1423" s="166"/>
      <c r="AN1423" s="166"/>
      <c r="AO1423" s="166"/>
      <c r="AP1423" s="166"/>
      <c r="AQ1423" s="166"/>
      <c r="AR1423" s="166"/>
      <c r="AS1423" s="166"/>
      <c r="AT1423" s="166"/>
      <c r="AU1423" s="166"/>
      <c r="AV1423" s="166"/>
      <c r="AW1423" s="166"/>
      <c r="AX1423" s="166"/>
      <c r="AY1423" s="166"/>
      <c r="AZ1423" s="166"/>
      <c r="BA1423" s="166"/>
      <c r="BB1423" s="166"/>
      <c r="BC1423" s="166"/>
      <c r="BD1423" s="166"/>
      <c r="BE1423" s="166"/>
      <c r="BF1423" s="166"/>
      <c r="BG1423" s="166"/>
      <c r="BH1423" s="166"/>
      <c r="BI1423" s="166"/>
      <c r="BJ1423" s="166"/>
      <c r="BK1423" s="166"/>
      <c r="BL1423" s="166"/>
      <c r="BM1423" s="166"/>
    </row>
    <row r="1424" ht="22.5" customHeight="1">
      <c r="A1424" s="51">
        <v>1423.0</v>
      </c>
      <c r="B1424" s="169" t="s">
        <v>237</v>
      </c>
      <c r="C1424" s="170" t="b">
        <v>1</v>
      </c>
      <c r="D1424" s="79"/>
      <c r="E1424" s="79" t="s">
        <v>10364</v>
      </c>
      <c r="F1424" s="79" t="s">
        <v>11386</v>
      </c>
      <c r="G1424" s="79" t="s">
        <v>1772</v>
      </c>
      <c r="H1424" s="169" t="s">
        <v>15349</v>
      </c>
      <c r="I1424" s="169" t="s">
        <v>15350</v>
      </c>
      <c r="J1424" s="137"/>
      <c r="K1424" s="169" t="s">
        <v>15351</v>
      </c>
      <c r="L1424" s="169" t="s">
        <v>15352</v>
      </c>
      <c r="M1424" s="166"/>
      <c r="N1424" s="166"/>
      <c r="O1424" s="166"/>
      <c r="P1424" s="166"/>
      <c r="Q1424" s="166"/>
      <c r="R1424" s="188"/>
      <c r="S1424" s="188"/>
      <c r="T1424" s="189"/>
      <c r="U1424" s="187" t="s">
        <v>16423</v>
      </c>
      <c r="V1424" s="188"/>
      <c r="W1424" s="169" t="s">
        <v>15353</v>
      </c>
      <c r="X1424" s="169" t="s">
        <v>15354</v>
      </c>
      <c r="Y1424" s="169" t="s">
        <v>15355</v>
      </c>
      <c r="Z1424" s="166"/>
      <c r="AA1424" s="166"/>
      <c r="AB1424" s="166"/>
      <c r="AC1424" s="166"/>
      <c r="AD1424" s="166"/>
      <c r="AE1424" s="166"/>
      <c r="AF1424" s="166"/>
      <c r="AG1424" s="166"/>
      <c r="AH1424" s="166"/>
      <c r="AI1424" s="166"/>
      <c r="AJ1424" s="166"/>
      <c r="AK1424" s="166"/>
      <c r="AL1424" s="166"/>
      <c r="AM1424" s="166"/>
      <c r="AN1424" s="166"/>
      <c r="AO1424" s="166"/>
      <c r="AP1424" s="166"/>
      <c r="AQ1424" s="166"/>
      <c r="AR1424" s="166"/>
      <c r="AS1424" s="166"/>
      <c r="AT1424" s="166"/>
      <c r="AU1424" s="166"/>
      <c r="AV1424" s="166"/>
      <c r="AW1424" s="166"/>
      <c r="AX1424" s="166"/>
      <c r="AY1424" s="166"/>
      <c r="AZ1424" s="166"/>
      <c r="BA1424" s="166"/>
      <c r="BB1424" s="166"/>
      <c r="BC1424" s="166"/>
      <c r="BD1424" s="166"/>
      <c r="BE1424" s="166"/>
      <c r="BF1424" s="166"/>
      <c r="BG1424" s="166"/>
      <c r="BH1424" s="166"/>
      <c r="BI1424" s="166"/>
      <c r="BJ1424" s="166"/>
      <c r="BK1424" s="166"/>
      <c r="BL1424" s="166"/>
      <c r="BM1424" s="166"/>
    </row>
    <row r="1425" ht="22.5" customHeight="1">
      <c r="A1425" s="51">
        <v>1424.0</v>
      </c>
      <c r="B1425" s="169" t="s">
        <v>237</v>
      </c>
      <c r="C1425" s="170" t="b">
        <v>1</v>
      </c>
      <c r="D1425" s="79"/>
      <c r="E1425" s="79" t="s">
        <v>8227</v>
      </c>
      <c r="F1425" s="79" t="s">
        <v>8788</v>
      </c>
      <c r="G1425" s="79" t="s">
        <v>556</v>
      </c>
      <c r="H1425" s="169" t="s">
        <v>15357</v>
      </c>
      <c r="I1425" s="169" t="s">
        <v>15358</v>
      </c>
      <c r="J1425" s="137"/>
      <c r="K1425" s="169" t="s">
        <v>15359</v>
      </c>
      <c r="L1425" s="169" t="s">
        <v>15360</v>
      </c>
      <c r="M1425" s="166"/>
      <c r="N1425" s="166"/>
      <c r="O1425" s="166"/>
      <c r="P1425" s="166"/>
      <c r="Q1425" s="166"/>
      <c r="R1425" s="188"/>
      <c r="S1425" s="188"/>
      <c r="T1425" s="189"/>
      <c r="U1425" s="187" t="s">
        <v>16423</v>
      </c>
      <c r="V1425" s="188"/>
      <c r="W1425" s="169" t="s">
        <v>15361</v>
      </c>
      <c r="X1425" s="169" t="s">
        <v>15362</v>
      </c>
      <c r="Y1425" s="169" t="s">
        <v>15363</v>
      </c>
      <c r="Z1425" s="166"/>
      <c r="AA1425" s="166"/>
      <c r="AB1425" s="166"/>
      <c r="AC1425" s="166"/>
      <c r="AD1425" s="166"/>
      <c r="AE1425" s="166"/>
      <c r="AF1425" s="166"/>
      <c r="AG1425" s="166"/>
      <c r="AH1425" s="166"/>
      <c r="AI1425" s="166"/>
      <c r="AJ1425" s="166"/>
      <c r="AK1425" s="166"/>
      <c r="AL1425" s="166"/>
      <c r="AM1425" s="166"/>
      <c r="AN1425" s="166"/>
      <c r="AO1425" s="166"/>
      <c r="AP1425" s="166"/>
      <c r="AQ1425" s="166"/>
      <c r="AR1425" s="166"/>
      <c r="AS1425" s="166"/>
      <c r="AT1425" s="166"/>
      <c r="AU1425" s="166"/>
      <c r="AV1425" s="166"/>
      <c r="AW1425" s="166"/>
      <c r="AX1425" s="166"/>
      <c r="AY1425" s="166"/>
      <c r="AZ1425" s="166"/>
      <c r="BA1425" s="166"/>
      <c r="BB1425" s="166"/>
      <c r="BC1425" s="166"/>
      <c r="BD1425" s="166"/>
      <c r="BE1425" s="166"/>
      <c r="BF1425" s="166"/>
      <c r="BG1425" s="166"/>
      <c r="BH1425" s="166"/>
      <c r="BI1425" s="166"/>
      <c r="BJ1425" s="166"/>
      <c r="BK1425" s="166"/>
      <c r="BL1425" s="166"/>
      <c r="BM1425" s="166"/>
    </row>
    <row r="1426" ht="22.5" customHeight="1">
      <c r="A1426" s="51">
        <v>1425.0</v>
      </c>
      <c r="B1426" s="169" t="s">
        <v>237</v>
      </c>
      <c r="C1426" s="170" t="b">
        <v>1</v>
      </c>
      <c r="D1426" s="79"/>
      <c r="E1426" s="79" t="s">
        <v>8227</v>
      </c>
      <c r="F1426" s="79" t="s">
        <v>9171</v>
      </c>
      <c r="G1426" s="79" t="s">
        <v>1446</v>
      </c>
      <c r="H1426" s="169" t="s">
        <v>15364</v>
      </c>
      <c r="I1426" s="169" t="s">
        <v>15365</v>
      </c>
      <c r="J1426" s="137"/>
      <c r="K1426" s="169" t="s">
        <v>15366</v>
      </c>
      <c r="L1426" s="169" t="s">
        <v>15367</v>
      </c>
      <c r="M1426" s="166"/>
      <c r="N1426" s="166"/>
      <c r="O1426" s="166"/>
      <c r="P1426" s="166"/>
      <c r="Q1426" s="166"/>
      <c r="R1426" s="188"/>
      <c r="S1426" s="188"/>
      <c r="T1426" s="189"/>
      <c r="U1426" s="187" t="s">
        <v>16423</v>
      </c>
      <c r="V1426" s="188"/>
      <c r="W1426" s="169" t="s">
        <v>15368</v>
      </c>
      <c r="X1426" s="169" t="s">
        <v>15369</v>
      </c>
      <c r="Y1426" s="169" t="s">
        <v>15370</v>
      </c>
      <c r="Z1426" s="166"/>
      <c r="AA1426" s="166"/>
      <c r="AB1426" s="166"/>
      <c r="AC1426" s="166"/>
      <c r="AD1426" s="166"/>
      <c r="AE1426" s="166"/>
      <c r="AF1426" s="166"/>
      <c r="AG1426" s="166"/>
      <c r="AH1426" s="166"/>
      <c r="AI1426" s="166"/>
      <c r="AJ1426" s="166"/>
      <c r="AK1426" s="166"/>
      <c r="AL1426" s="166"/>
      <c r="AM1426" s="166"/>
      <c r="AN1426" s="166"/>
      <c r="AO1426" s="166"/>
      <c r="AP1426" s="166"/>
      <c r="AQ1426" s="166"/>
      <c r="AR1426" s="166"/>
      <c r="AS1426" s="166"/>
      <c r="AT1426" s="166"/>
      <c r="AU1426" s="166"/>
      <c r="AV1426" s="166"/>
      <c r="AW1426" s="166"/>
      <c r="AX1426" s="166"/>
      <c r="AY1426" s="166"/>
      <c r="AZ1426" s="166"/>
      <c r="BA1426" s="166"/>
      <c r="BB1426" s="166"/>
      <c r="BC1426" s="166"/>
      <c r="BD1426" s="166"/>
      <c r="BE1426" s="166"/>
      <c r="BF1426" s="166"/>
      <c r="BG1426" s="166"/>
      <c r="BH1426" s="166"/>
      <c r="BI1426" s="166"/>
      <c r="BJ1426" s="166"/>
      <c r="BK1426" s="166"/>
      <c r="BL1426" s="166"/>
      <c r="BM1426" s="166"/>
    </row>
    <row r="1427" ht="22.5" customHeight="1">
      <c r="A1427" s="51">
        <v>1426.0</v>
      </c>
      <c r="B1427" s="169" t="s">
        <v>237</v>
      </c>
      <c r="C1427" s="170" t="b">
        <v>1</v>
      </c>
      <c r="D1427" s="79"/>
      <c r="E1427" s="79" t="s">
        <v>8227</v>
      </c>
      <c r="F1427" s="79" t="s">
        <v>8788</v>
      </c>
      <c r="G1427" s="79" t="s">
        <v>15371</v>
      </c>
      <c r="H1427" s="169" t="s">
        <v>15372</v>
      </c>
      <c r="I1427" s="169" t="s">
        <v>15373</v>
      </c>
      <c r="J1427" s="137"/>
      <c r="K1427" s="169" t="s">
        <v>15374</v>
      </c>
      <c r="L1427" s="169" t="s">
        <v>15375</v>
      </c>
      <c r="M1427" s="166"/>
      <c r="N1427" s="166"/>
      <c r="O1427" s="166"/>
      <c r="P1427" s="166"/>
      <c r="Q1427" s="166"/>
      <c r="R1427" s="188"/>
      <c r="S1427" s="188"/>
      <c r="T1427" s="189"/>
      <c r="U1427" s="187" t="s">
        <v>16423</v>
      </c>
      <c r="V1427" s="188"/>
      <c r="W1427" s="169" t="s">
        <v>15376</v>
      </c>
      <c r="X1427" s="169" t="s">
        <v>15377</v>
      </c>
      <c r="Y1427" s="169" t="s">
        <v>15378</v>
      </c>
      <c r="Z1427" s="166"/>
      <c r="AA1427" s="166"/>
      <c r="AB1427" s="166"/>
      <c r="AC1427" s="166"/>
      <c r="AD1427" s="166"/>
      <c r="AE1427" s="166"/>
      <c r="AF1427" s="166"/>
      <c r="AG1427" s="166"/>
      <c r="AH1427" s="166"/>
      <c r="AI1427" s="166"/>
      <c r="AJ1427" s="166"/>
      <c r="AK1427" s="166"/>
      <c r="AL1427" s="166"/>
      <c r="AM1427" s="166"/>
      <c r="AN1427" s="166"/>
      <c r="AO1427" s="166"/>
      <c r="AP1427" s="166"/>
      <c r="AQ1427" s="166"/>
      <c r="AR1427" s="166"/>
      <c r="AS1427" s="166"/>
      <c r="AT1427" s="166"/>
      <c r="AU1427" s="166"/>
      <c r="AV1427" s="166"/>
      <c r="AW1427" s="166"/>
      <c r="AX1427" s="166"/>
      <c r="AY1427" s="166"/>
      <c r="AZ1427" s="166"/>
      <c r="BA1427" s="166"/>
      <c r="BB1427" s="166"/>
      <c r="BC1427" s="166"/>
      <c r="BD1427" s="166"/>
      <c r="BE1427" s="166"/>
      <c r="BF1427" s="166"/>
      <c r="BG1427" s="166"/>
      <c r="BH1427" s="166"/>
      <c r="BI1427" s="166"/>
      <c r="BJ1427" s="166"/>
      <c r="BK1427" s="166"/>
      <c r="BL1427" s="166"/>
      <c r="BM1427" s="166"/>
    </row>
    <row r="1428" ht="22.5" customHeight="1">
      <c r="A1428" s="51">
        <v>1427.0</v>
      </c>
      <c r="B1428" s="169" t="s">
        <v>237</v>
      </c>
      <c r="C1428" s="170" t="b">
        <v>1</v>
      </c>
      <c r="D1428" s="79"/>
      <c r="E1428" s="79" t="s">
        <v>10364</v>
      </c>
      <c r="F1428" s="79" t="s">
        <v>11386</v>
      </c>
      <c r="G1428" s="79" t="s">
        <v>294</v>
      </c>
      <c r="H1428" s="169" t="s">
        <v>15379</v>
      </c>
      <c r="I1428" s="169" t="s">
        <v>15380</v>
      </c>
      <c r="J1428" s="137"/>
      <c r="K1428" s="169" t="s">
        <v>15381</v>
      </c>
      <c r="L1428" s="169" t="s">
        <v>15382</v>
      </c>
      <c r="M1428" s="166"/>
      <c r="N1428" s="166"/>
      <c r="O1428" s="166"/>
      <c r="P1428" s="166"/>
      <c r="Q1428" s="166"/>
      <c r="R1428" s="188"/>
      <c r="S1428" s="188"/>
      <c r="T1428" s="189"/>
      <c r="U1428" s="187" t="s">
        <v>16423</v>
      </c>
      <c r="V1428" s="188"/>
      <c r="W1428" s="169" t="s">
        <v>15383</v>
      </c>
      <c r="X1428" s="169" t="s">
        <v>15384</v>
      </c>
      <c r="Y1428" s="169" t="s">
        <v>15385</v>
      </c>
      <c r="Z1428" s="166"/>
      <c r="AA1428" s="166"/>
      <c r="AB1428" s="166"/>
      <c r="AC1428" s="166"/>
      <c r="AD1428" s="166"/>
      <c r="AE1428" s="166"/>
      <c r="AF1428" s="166"/>
      <c r="AG1428" s="166"/>
      <c r="AH1428" s="166"/>
      <c r="AI1428" s="166"/>
      <c r="AJ1428" s="166"/>
      <c r="AK1428" s="166"/>
      <c r="AL1428" s="166"/>
      <c r="AM1428" s="166"/>
      <c r="AN1428" s="166"/>
      <c r="AO1428" s="166"/>
      <c r="AP1428" s="166"/>
      <c r="AQ1428" s="166"/>
      <c r="AR1428" s="166"/>
      <c r="AS1428" s="166"/>
      <c r="AT1428" s="166"/>
      <c r="AU1428" s="166"/>
      <c r="AV1428" s="166"/>
      <c r="AW1428" s="166"/>
      <c r="AX1428" s="166"/>
      <c r="AY1428" s="166"/>
      <c r="AZ1428" s="166"/>
      <c r="BA1428" s="166"/>
      <c r="BB1428" s="166"/>
      <c r="BC1428" s="166"/>
      <c r="BD1428" s="166"/>
      <c r="BE1428" s="166"/>
      <c r="BF1428" s="166"/>
      <c r="BG1428" s="166"/>
      <c r="BH1428" s="166"/>
      <c r="BI1428" s="166"/>
      <c r="BJ1428" s="166"/>
      <c r="BK1428" s="166"/>
      <c r="BL1428" s="166"/>
      <c r="BM1428" s="166"/>
    </row>
    <row r="1429" ht="22.5" customHeight="1">
      <c r="A1429" s="51">
        <v>1428.0</v>
      </c>
      <c r="B1429" s="169" t="s">
        <v>237</v>
      </c>
      <c r="C1429" s="170" t="b">
        <v>1</v>
      </c>
      <c r="D1429" s="79"/>
      <c r="E1429" s="79" t="s">
        <v>288</v>
      </c>
      <c r="F1429" s="79" t="s">
        <v>1770</v>
      </c>
      <c r="G1429" s="79" t="s">
        <v>1446</v>
      </c>
      <c r="H1429" s="169" t="s">
        <v>15386</v>
      </c>
      <c r="I1429" s="169" t="s">
        <v>15387</v>
      </c>
      <c r="J1429" s="137"/>
      <c r="K1429" s="169" t="s">
        <v>15388</v>
      </c>
      <c r="L1429" s="169" t="s">
        <v>15389</v>
      </c>
      <c r="M1429" s="166"/>
      <c r="N1429" s="166"/>
      <c r="O1429" s="166"/>
      <c r="P1429" s="166"/>
      <c r="Q1429" s="166"/>
      <c r="R1429" s="188"/>
      <c r="S1429" s="188"/>
      <c r="T1429" s="189"/>
      <c r="U1429" s="187" t="s">
        <v>16423</v>
      </c>
      <c r="V1429" s="188"/>
      <c r="W1429" s="169" t="s">
        <v>15390</v>
      </c>
      <c r="X1429" s="169" t="s">
        <v>15391</v>
      </c>
      <c r="Y1429" s="169" t="s">
        <v>15392</v>
      </c>
      <c r="Z1429" s="166"/>
      <c r="AA1429" s="166"/>
      <c r="AB1429" s="166"/>
      <c r="AC1429" s="166"/>
      <c r="AD1429" s="166"/>
      <c r="AE1429" s="166"/>
      <c r="AF1429" s="166"/>
      <c r="AG1429" s="166"/>
      <c r="AH1429" s="166"/>
      <c r="AI1429" s="166"/>
      <c r="AJ1429" s="166"/>
      <c r="AK1429" s="166"/>
      <c r="AL1429" s="166"/>
      <c r="AM1429" s="166"/>
      <c r="AN1429" s="166"/>
      <c r="AO1429" s="166"/>
      <c r="AP1429" s="166"/>
      <c r="AQ1429" s="166"/>
      <c r="AR1429" s="166"/>
      <c r="AS1429" s="166"/>
      <c r="AT1429" s="166"/>
      <c r="AU1429" s="166"/>
      <c r="AV1429" s="166"/>
      <c r="AW1429" s="166"/>
      <c r="AX1429" s="166"/>
      <c r="AY1429" s="166"/>
      <c r="AZ1429" s="166"/>
      <c r="BA1429" s="166"/>
      <c r="BB1429" s="166"/>
      <c r="BC1429" s="166"/>
      <c r="BD1429" s="166"/>
      <c r="BE1429" s="166"/>
      <c r="BF1429" s="166"/>
      <c r="BG1429" s="166"/>
      <c r="BH1429" s="166"/>
      <c r="BI1429" s="166"/>
      <c r="BJ1429" s="166"/>
      <c r="BK1429" s="166"/>
      <c r="BL1429" s="166"/>
      <c r="BM1429" s="166"/>
    </row>
    <row r="1430" ht="22.5" customHeight="1">
      <c r="A1430" s="51">
        <v>1429.0</v>
      </c>
      <c r="B1430" s="169" t="s">
        <v>237</v>
      </c>
      <c r="C1430" s="170" t="b">
        <v>1</v>
      </c>
      <c r="D1430" s="79"/>
      <c r="E1430" s="79" t="s">
        <v>8227</v>
      </c>
      <c r="F1430" s="79" t="s">
        <v>10090</v>
      </c>
      <c r="G1430" s="79" t="s">
        <v>556</v>
      </c>
      <c r="H1430" s="169" t="s">
        <v>15393</v>
      </c>
      <c r="I1430" s="169" t="s">
        <v>15394</v>
      </c>
      <c r="J1430" s="137"/>
      <c r="K1430" s="169" t="s">
        <v>15395</v>
      </c>
      <c r="L1430" s="169" t="s">
        <v>15396</v>
      </c>
      <c r="M1430" s="166"/>
      <c r="N1430" s="166"/>
      <c r="O1430" s="166"/>
      <c r="P1430" s="166"/>
      <c r="Q1430" s="166"/>
      <c r="R1430" s="188"/>
      <c r="S1430" s="188"/>
      <c r="T1430" s="189"/>
      <c r="U1430" s="187" t="s">
        <v>16423</v>
      </c>
      <c r="V1430" s="188"/>
      <c r="W1430" s="169" t="s">
        <v>15397</v>
      </c>
      <c r="X1430" s="169" t="s">
        <v>15398</v>
      </c>
      <c r="Y1430" s="169" t="s">
        <v>15399</v>
      </c>
      <c r="Z1430" s="166"/>
      <c r="AA1430" s="166"/>
      <c r="AB1430" s="166"/>
      <c r="AC1430" s="166"/>
      <c r="AD1430" s="166"/>
      <c r="AE1430" s="166"/>
      <c r="AF1430" s="166"/>
      <c r="AG1430" s="166"/>
      <c r="AH1430" s="166"/>
      <c r="AI1430" s="166"/>
      <c r="AJ1430" s="166"/>
      <c r="AK1430" s="166"/>
      <c r="AL1430" s="166"/>
      <c r="AM1430" s="166"/>
      <c r="AN1430" s="166"/>
      <c r="AO1430" s="166"/>
      <c r="AP1430" s="166"/>
      <c r="AQ1430" s="166"/>
      <c r="AR1430" s="166"/>
      <c r="AS1430" s="166"/>
      <c r="AT1430" s="166"/>
      <c r="AU1430" s="166"/>
      <c r="AV1430" s="166"/>
      <c r="AW1430" s="166"/>
      <c r="AX1430" s="166"/>
      <c r="AY1430" s="166"/>
      <c r="AZ1430" s="166"/>
      <c r="BA1430" s="166"/>
      <c r="BB1430" s="166"/>
      <c r="BC1430" s="166"/>
      <c r="BD1430" s="166"/>
      <c r="BE1430" s="166"/>
      <c r="BF1430" s="166"/>
      <c r="BG1430" s="166"/>
      <c r="BH1430" s="166"/>
      <c r="BI1430" s="166"/>
      <c r="BJ1430" s="166"/>
      <c r="BK1430" s="166"/>
      <c r="BL1430" s="166"/>
      <c r="BM1430" s="166"/>
    </row>
    <row r="1431" ht="22.5" customHeight="1">
      <c r="A1431" s="51">
        <v>1430.0</v>
      </c>
      <c r="B1431" s="169" t="s">
        <v>237</v>
      </c>
      <c r="C1431" s="170" t="b">
        <v>1</v>
      </c>
      <c r="D1431" s="79"/>
      <c r="E1431" s="79" t="s">
        <v>288</v>
      </c>
      <c r="F1431" s="79" t="s">
        <v>5369</v>
      </c>
      <c r="G1431" s="79" t="s">
        <v>6144</v>
      </c>
      <c r="H1431" s="169" t="s">
        <v>15400</v>
      </c>
      <c r="I1431" s="169" t="s">
        <v>15401</v>
      </c>
      <c r="J1431" s="137"/>
      <c r="K1431" s="169" t="s">
        <v>15402</v>
      </c>
      <c r="L1431" s="169" t="s">
        <v>15403</v>
      </c>
      <c r="M1431" s="166"/>
      <c r="N1431" s="166"/>
      <c r="O1431" s="166"/>
      <c r="P1431" s="166"/>
      <c r="Q1431" s="166"/>
      <c r="R1431" s="188"/>
      <c r="S1431" s="188"/>
      <c r="T1431" s="189"/>
      <c r="U1431" s="187" t="s">
        <v>16423</v>
      </c>
      <c r="V1431" s="188"/>
      <c r="W1431" s="169" t="s">
        <v>15404</v>
      </c>
      <c r="X1431" s="169" t="s">
        <v>15405</v>
      </c>
      <c r="Y1431" s="169" t="s">
        <v>15406</v>
      </c>
      <c r="Z1431" s="166"/>
      <c r="AA1431" s="166"/>
      <c r="AB1431" s="166"/>
      <c r="AC1431" s="166"/>
      <c r="AD1431" s="166"/>
      <c r="AE1431" s="166"/>
      <c r="AF1431" s="166"/>
      <c r="AG1431" s="166"/>
      <c r="AH1431" s="166"/>
      <c r="AI1431" s="166"/>
      <c r="AJ1431" s="166"/>
      <c r="AK1431" s="166"/>
      <c r="AL1431" s="166"/>
      <c r="AM1431" s="166"/>
      <c r="AN1431" s="166"/>
      <c r="AO1431" s="166"/>
      <c r="AP1431" s="166"/>
      <c r="AQ1431" s="166"/>
      <c r="AR1431" s="166"/>
      <c r="AS1431" s="166"/>
      <c r="AT1431" s="166"/>
      <c r="AU1431" s="166"/>
      <c r="AV1431" s="166"/>
      <c r="AW1431" s="166"/>
      <c r="AX1431" s="166"/>
      <c r="AY1431" s="166"/>
      <c r="AZ1431" s="166"/>
      <c r="BA1431" s="166"/>
      <c r="BB1431" s="166"/>
      <c r="BC1431" s="166"/>
      <c r="BD1431" s="166"/>
      <c r="BE1431" s="166"/>
      <c r="BF1431" s="166"/>
      <c r="BG1431" s="166"/>
      <c r="BH1431" s="166"/>
      <c r="BI1431" s="166"/>
      <c r="BJ1431" s="166"/>
      <c r="BK1431" s="166"/>
      <c r="BL1431" s="166"/>
      <c r="BM1431" s="166"/>
    </row>
    <row r="1432" ht="22.5" customHeight="1">
      <c r="A1432" s="51">
        <v>1431.0</v>
      </c>
      <c r="B1432" s="169" t="s">
        <v>237</v>
      </c>
      <c r="C1432" s="170" t="b">
        <v>1</v>
      </c>
      <c r="D1432" s="79"/>
      <c r="E1432" s="79" t="s">
        <v>8227</v>
      </c>
      <c r="F1432" s="79" t="s">
        <v>8788</v>
      </c>
      <c r="G1432" s="79" t="s">
        <v>556</v>
      </c>
      <c r="H1432" s="169" t="s">
        <v>15407</v>
      </c>
      <c r="I1432" s="169" t="s">
        <v>15408</v>
      </c>
      <c r="J1432" s="137"/>
      <c r="K1432" s="169" t="s">
        <v>15409</v>
      </c>
      <c r="L1432" s="169" t="s">
        <v>15410</v>
      </c>
      <c r="M1432" s="166"/>
      <c r="N1432" s="166"/>
      <c r="O1432" s="166"/>
      <c r="P1432" s="166"/>
      <c r="Q1432" s="166"/>
      <c r="R1432" s="188"/>
      <c r="S1432" s="188"/>
      <c r="T1432" s="189"/>
      <c r="U1432" s="187" t="s">
        <v>16423</v>
      </c>
      <c r="V1432" s="188"/>
      <c r="W1432" s="169" t="s">
        <v>15411</v>
      </c>
      <c r="X1432" s="169" t="s">
        <v>15412</v>
      </c>
      <c r="Y1432" s="169" t="s">
        <v>15413</v>
      </c>
      <c r="Z1432" s="166"/>
      <c r="AA1432" s="166"/>
      <c r="AB1432" s="166"/>
      <c r="AC1432" s="166"/>
      <c r="AD1432" s="166"/>
      <c r="AE1432" s="166"/>
      <c r="AF1432" s="166"/>
      <c r="AG1432" s="166"/>
      <c r="AH1432" s="166"/>
      <c r="AI1432" s="166"/>
      <c r="AJ1432" s="166"/>
      <c r="AK1432" s="166"/>
      <c r="AL1432" s="166"/>
      <c r="AM1432" s="166"/>
      <c r="AN1432" s="166"/>
      <c r="AO1432" s="166"/>
      <c r="AP1432" s="166"/>
      <c r="AQ1432" s="166"/>
      <c r="AR1432" s="166"/>
      <c r="AS1432" s="166"/>
      <c r="AT1432" s="166"/>
      <c r="AU1432" s="166"/>
      <c r="AV1432" s="166"/>
      <c r="AW1432" s="166"/>
      <c r="AX1432" s="166"/>
      <c r="AY1432" s="166"/>
      <c r="AZ1432" s="166"/>
      <c r="BA1432" s="166"/>
      <c r="BB1432" s="166"/>
      <c r="BC1432" s="166"/>
      <c r="BD1432" s="166"/>
      <c r="BE1432" s="166"/>
      <c r="BF1432" s="166"/>
      <c r="BG1432" s="166"/>
      <c r="BH1432" s="166"/>
      <c r="BI1432" s="166"/>
      <c r="BJ1432" s="166"/>
      <c r="BK1432" s="166"/>
      <c r="BL1432" s="166"/>
      <c r="BM1432" s="166"/>
    </row>
    <row r="1433" ht="22.5" customHeight="1">
      <c r="A1433" s="51">
        <v>1432.0</v>
      </c>
      <c r="B1433" s="169" t="s">
        <v>237</v>
      </c>
      <c r="C1433" s="170" t="b">
        <v>1</v>
      </c>
      <c r="D1433" s="79"/>
      <c r="E1433" s="79" t="s">
        <v>8227</v>
      </c>
      <c r="F1433" s="79" t="s">
        <v>9171</v>
      </c>
      <c r="G1433" s="79" t="s">
        <v>556</v>
      </c>
      <c r="H1433" s="169" t="s">
        <v>15414</v>
      </c>
      <c r="I1433" s="169" t="s">
        <v>15415</v>
      </c>
      <c r="J1433" s="137"/>
      <c r="K1433" s="169" t="s">
        <v>15416</v>
      </c>
      <c r="L1433" s="169" t="s">
        <v>15417</v>
      </c>
      <c r="M1433" s="166"/>
      <c r="N1433" s="166"/>
      <c r="O1433" s="166"/>
      <c r="P1433" s="166"/>
      <c r="Q1433" s="166"/>
      <c r="R1433" s="188"/>
      <c r="S1433" s="188"/>
      <c r="T1433" s="189"/>
      <c r="U1433" s="187" t="s">
        <v>16423</v>
      </c>
      <c r="V1433" s="188"/>
      <c r="W1433" s="169" t="s">
        <v>15418</v>
      </c>
      <c r="X1433" s="169" t="s">
        <v>15419</v>
      </c>
      <c r="Y1433" s="169" t="s">
        <v>15420</v>
      </c>
      <c r="Z1433" s="166"/>
      <c r="AA1433" s="166"/>
      <c r="AB1433" s="166"/>
      <c r="AC1433" s="166"/>
      <c r="AD1433" s="166"/>
      <c r="AE1433" s="166"/>
      <c r="AF1433" s="166"/>
      <c r="AG1433" s="166"/>
      <c r="AH1433" s="166"/>
      <c r="AI1433" s="166"/>
      <c r="AJ1433" s="166"/>
      <c r="AK1433" s="166"/>
      <c r="AL1433" s="166"/>
      <c r="AM1433" s="166"/>
      <c r="AN1433" s="166"/>
      <c r="AO1433" s="166"/>
      <c r="AP1433" s="166"/>
      <c r="AQ1433" s="166"/>
      <c r="AR1433" s="166"/>
      <c r="AS1433" s="166"/>
      <c r="AT1433" s="166"/>
      <c r="AU1433" s="166"/>
      <c r="AV1433" s="166"/>
      <c r="AW1433" s="166"/>
      <c r="AX1433" s="166"/>
      <c r="AY1433" s="166"/>
      <c r="AZ1433" s="166"/>
      <c r="BA1433" s="166"/>
      <c r="BB1433" s="166"/>
      <c r="BC1433" s="166"/>
      <c r="BD1433" s="166"/>
      <c r="BE1433" s="166"/>
      <c r="BF1433" s="166"/>
      <c r="BG1433" s="166"/>
      <c r="BH1433" s="166"/>
      <c r="BI1433" s="166"/>
      <c r="BJ1433" s="166"/>
      <c r="BK1433" s="166"/>
      <c r="BL1433" s="166"/>
      <c r="BM1433" s="166"/>
    </row>
    <row r="1434" ht="22.5" customHeight="1">
      <c r="A1434" s="51">
        <v>1433.0</v>
      </c>
      <c r="B1434" s="169" t="s">
        <v>237</v>
      </c>
      <c r="C1434" s="170" t="b">
        <v>1</v>
      </c>
      <c r="D1434" s="79"/>
      <c r="E1434" s="79" t="s">
        <v>10364</v>
      </c>
      <c r="F1434" s="79" t="s">
        <v>15421</v>
      </c>
      <c r="G1434" s="79" t="s">
        <v>1866</v>
      </c>
      <c r="H1434" s="169" t="s">
        <v>15422</v>
      </c>
      <c r="I1434" s="169" t="s">
        <v>15423</v>
      </c>
      <c r="J1434" s="137"/>
      <c r="K1434" s="169" t="s">
        <v>15424</v>
      </c>
      <c r="L1434" s="169" t="s">
        <v>15425</v>
      </c>
      <c r="M1434" s="166"/>
      <c r="N1434" s="166"/>
      <c r="O1434" s="166"/>
      <c r="P1434" s="166"/>
      <c r="Q1434" s="166"/>
      <c r="R1434" s="188"/>
      <c r="S1434" s="188"/>
      <c r="T1434" s="189"/>
      <c r="U1434" s="187" t="s">
        <v>16423</v>
      </c>
      <c r="V1434" s="188"/>
      <c r="W1434" s="169" t="s">
        <v>15426</v>
      </c>
      <c r="X1434" s="169" t="s">
        <v>15427</v>
      </c>
      <c r="Y1434" s="169" t="s">
        <v>15428</v>
      </c>
      <c r="Z1434" s="166"/>
      <c r="AA1434" s="166"/>
      <c r="AB1434" s="166"/>
      <c r="AC1434" s="166"/>
      <c r="AD1434" s="166"/>
      <c r="AE1434" s="166"/>
      <c r="AF1434" s="166"/>
      <c r="AG1434" s="166"/>
      <c r="AH1434" s="166"/>
      <c r="AI1434" s="166"/>
      <c r="AJ1434" s="166"/>
      <c r="AK1434" s="166"/>
      <c r="AL1434" s="166"/>
      <c r="AM1434" s="166"/>
      <c r="AN1434" s="166"/>
      <c r="AO1434" s="166"/>
      <c r="AP1434" s="166"/>
      <c r="AQ1434" s="166"/>
      <c r="AR1434" s="166"/>
      <c r="AS1434" s="166"/>
      <c r="AT1434" s="166"/>
      <c r="AU1434" s="166"/>
      <c r="AV1434" s="166"/>
      <c r="AW1434" s="166"/>
      <c r="AX1434" s="166"/>
      <c r="AY1434" s="166"/>
      <c r="AZ1434" s="166"/>
      <c r="BA1434" s="166"/>
      <c r="BB1434" s="166"/>
      <c r="BC1434" s="166"/>
      <c r="BD1434" s="166"/>
      <c r="BE1434" s="166"/>
      <c r="BF1434" s="166"/>
      <c r="BG1434" s="166"/>
      <c r="BH1434" s="166"/>
      <c r="BI1434" s="166"/>
      <c r="BJ1434" s="166"/>
      <c r="BK1434" s="166"/>
      <c r="BL1434" s="166"/>
      <c r="BM1434" s="166"/>
    </row>
    <row r="1435" ht="22.5" customHeight="1">
      <c r="A1435" s="51">
        <v>1434.0</v>
      </c>
      <c r="B1435" s="169" t="s">
        <v>237</v>
      </c>
      <c r="C1435" s="170" t="b">
        <v>1</v>
      </c>
      <c r="D1435" s="79"/>
      <c r="E1435" s="79" t="s">
        <v>288</v>
      </c>
      <c r="F1435" s="79" t="s">
        <v>7916</v>
      </c>
      <c r="G1435" s="79" t="s">
        <v>1866</v>
      </c>
      <c r="H1435" s="169" t="s">
        <v>15429</v>
      </c>
      <c r="I1435" s="169" t="s">
        <v>15430</v>
      </c>
      <c r="J1435" s="137"/>
      <c r="K1435" s="169" t="s">
        <v>15431</v>
      </c>
      <c r="L1435" s="169" t="s">
        <v>15432</v>
      </c>
      <c r="M1435" s="166"/>
      <c r="N1435" s="166"/>
      <c r="O1435" s="166"/>
      <c r="P1435" s="166"/>
      <c r="Q1435" s="166"/>
      <c r="R1435" s="188"/>
      <c r="S1435" s="188"/>
      <c r="T1435" s="189"/>
      <c r="U1435" s="187" t="s">
        <v>16423</v>
      </c>
      <c r="V1435" s="188"/>
      <c r="W1435" s="169" t="s">
        <v>15433</v>
      </c>
      <c r="X1435" s="169" t="s">
        <v>15434</v>
      </c>
      <c r="Y1435" s="169" t="s">
        <v>15435</v>
      </c>
      <c r="Z1435" s="166"/>
      <c r="AA1435" s="166"/>
      <c r="AB1435" s="166"/>
      <c r="AC1435" s="166"/>
      <c r="AD1435" s="166"/>
      <c r="AE1435" s="166"/>
      <c r="AF1435" s="166"/>
      <c r="AG1435" s="166"/>
      <c r="AH1435" s="166"/>
      <c r="AI1435" s="166"/>
      <c r="AJ1435" s="166"/>
      <c r="AK1435" s="166"/>
      <c r="AL1435" s="166"/>
      <c r="AM1435" s="166"/>
      <c r="AN1435" s="166"/>
      <c r="AO1435" s="166"/>
      <c r="AP1435" s="166"/>
      <c r="AQ1435" s="166"/>
      <c r="AR1435" s="166"/>
      <c r="AS1435" s="166"/>
      <c r="AT1435" s="166"/>
      <c r="AU1435" s="166"/>
      <c r="AV1435" s="166"/>
      <c r="AW1435" s="166"/>
      <c r="AX1435" s="166"/>
      <c r="AY1435" s="166"/>
      <c r="AZ1435" s="166"/>
      <c r="BA1435" s="166"/>
      <c r="BB1435" s="166"/>
      <c r="BC1435" s="166"/>
      <c r="BD1435" s="166"/>
      <c r="BE1435" s="166"/>
      <c r="BF1435" s="166"/>
      <c r="BG1435" s="166"/>
      <c r="BH1435" s="166"/>
      <c r="BI1435" s="166"/>
      <c r="BJ1435" s="166"/>
      <c r="BK1435" s="166"/>
      <c r="BL1435" s="166"/>
      <c r="BM1435" s="166"/>
    </row>
    <row r="1436" ht="22.5" customHeight="1">
      <c r="A1436" s="51">
        <v>1435.0</v>
      </c>
      <c r="B1436" s="169" t="s">
        <v>237</v>
      </c>
      <c r="C1436" s="170" t="b">
        <v>1</v>
      </c>
      <c r="D1436" s="79"/>
      <c r="E1436" s="79" t="s">
        <v>288</v>
      </c>
      <c r="F1436" s="79" t="s">
        <v>5369</v>
      </c>
      <c r="G1436" s="79" t="s">
        <v>1446</v>
      </c>
      <c r="H1436" s="169" t="s">
        <v>15436</v>
      </c>
      <c r="I1436" s="169" t="s">
        <v>15437</v>
      </c>
      <c r="J1436" s="137"/>
      <c r="K1436" s="169" t="s">
        <v>15438</v>
      </c>
      <c r="L1436" s="169" t="s">
        <v>15439</v>
      </c>
      <c r="M1436" s="166"/>
      <c r="N1436" s="166"/>
      <c r="O1436" s="166"/>
      <c r="P1436" s="166"/>
      <c r="Q1436" s="166"/>
      <c r="R1436" s="188"/>
      <c r="S1436" s="188"/>
      <c r="T1436" s="189"/>
      <c r="U1436" s="187" t="s">
        <v>16423</v>
      </c>
      <c r="V1436" s="188"/>
      <c r="W1436" s="169" t="s">
        <v>15440</v>
      </c>
      <c r="X1436" s="169" t="s">
        <v>15441</v>
      </c>
      <c r="Y1436" s="169" t="s">
        <v>15442</v>
      </c>
      <c r="Z1436" s="166"/>
      <c r="AA1436" s="166"/>
      <c r="AB1436" s="166"/>
      <c r="AC1436" s="166"/>
      <c r="AD1436" s="166"/>
      <c r="AE1436" s="166"/>
      <c r="AF1436" s="166"/>
      <c r="AG1436" s="166"/>
      <c r="AH1436" s="166"/>
      <c r="AI1436" s="166"/>
      <c r="AJ1436" s="166"/>
      <c r="AK1436" s="166"/>
      <c r="AL1436" s="166"/>
      <c r="AM1436" s="166"/>
      <c r="AN1436" s="166"/>
      <c r="AO1436" s="166"/>
      <c r="AP1436" s="166"/>
      <c r="AQ1436" s="166"/>
      <c r="AR1436" s="166"/>
      <c r="AS1436" s="166"/>
      <c r="AT1436" s="166"/>
      <c r="AU1436" s="166"/>
      <c r="AV1436" s="166"/>
      <c r="AW1436" s="166"/>
      <c r="AX1436" s="166"/>
      <c r="AY1436" s="166"/>
      <c r="AZ1436" s="166"/>
      <c r="BA1436" s="166"/>
      <c r="BB1436" s="166"/>
      <c r="BC1436" s="166"/>
      <c r="BD1436" s="166"/>
      <c r="BE1436" s="166"/>
      <c r="BF1436" s="166"/>
      <c r="BG1436" s="166"/>
      <c r="BH1436" s="166"/>
      <c r="BI1436" s="166"/>
      <c r="BJ1436" s="166"/>
      <c r="BK1436" s="166"/>
      <c r="BL1436" s="166"/>
      <c r="BM1436" s="166"/>
    </row>
    <row r="1437" ht="22.5" customHeight="1">
      <c r="A1437" s="51">
        <v>1436.0</v>
      </c>
      <c r="B1437" s="169" t="s">
        <v>237</v>
      </c>
      <c r="C1437" s="170" t="b">
        <v>1</v>
      </c>
      <c r="D1437" s="79"/>
      <c r="E1437" s="79" t="s">
        <v>8227</v>
      </c>
      <c r="F1437" s="79" t="s">
        <v>9171</v>
      </c>
      <c r="G1437" s="79" t="s">
        <v>1772</v>
      </c>
      <c r="H1437" s="169" t="s">
        <v>15443</v>
      </c>
      <c r="I1437" s="169" t="s">
        <v>15444</v>
      </c>
      <c r="J1437" s="137"/>
      <c r="K1437" s="169" t="s">
        <v>15445</v>
      </c>
      <c r="L1437" s="169" t="s">
        <v>15446</v>
      </c>
      <c r="M1437" s="166"/>
      <c r="N1437" s="166"/>
      <c r="O1437" s="166"/>
      <c r="P1437" s="166"/>
      <c r="Q1437" s="166"/>
      <c r="R1437" s="188"/>
      <c r="S1437" s="188"/>
      <c r="T1437" s="189"/>
      <c r="U1437" s="187" t="s">
        <v>16423</v>
      </c>
      <c r="V1437" s="188"/>
      <c r="W1437" s="169" t="s">
        <v>15447</v>
      </c>
      <c r="X1437" s="169" t="s">
        <v>15448</v>
      </c>
      <c r="Y1437" s="169" t="s">
        <v>15449</v>
      </c>
      <c r="Z1437" s="166"/>
      <c r="AA1437" s="166"/>
      <c r="AB1437" s="166"/>
      <c r="AC1437" s="166"/>
      <c r="AD1437" s="166"/>
      <c r="AE1437" s="166"/>
      <c r="AF1437" s="166"/>
      <c r="AG1437" s="166"/>
      <c r="AH1437" s="166"/>
      <c r="AI1437" s="166"/>
      <c r="AJ1437" s="166"/>
      <c r="AK1437" s="166"/>
      <c r="AL1437" s="166"/>
      <c r="AM1437" s="166"/>
      <c r="AN1437" s="166"/>
      <c r="AO1437" s="166"/>
      <c r="AP1437" s="166"/>
      <c r="AQ1437" s="166"/>
      <c r="AR1437" s="166"/>
      <c r="AS1437" s="166"/>
      <c r="AT1437" s="166"/>
      <c r="AU1437" s="166"/>
      <c r="AV1437" s="166"/>
      <c r="AW1437" s="166"/>
      <c r="AX1437" s="166"/>
      <c r="AY1437" s="166"/>
      <c r="AZ1437" s="166"/>
      <c r="BA1437" s="166"/>
      <c r="BB1437" s="166"/>
      <c r="BC1437" s="166"/>
      <c r="BD1437" s="166"/>
      <c r="BE1437" s="166"/>
      <c r="BF1437" s="166"/>
      <c r="BG1437" s="166"/>
      <c r="BH1437" s="166"/>
      <c r="BI1437" s="166"/>
      <c r="BJ1437" s="166"/>
      <c r="BK1437" s="166"/>
      <c r="BL1437" s="166"/>
      <c r="BM1437" s="166"/>
    </row>
    <row r="1438" ht="22.5" customHeight="1">
      <c r="A1438" s="51">
        <v>1437.0</v>
      </c>
      <c r="B1438" s="169" t="s">
        <v>237</v>
      </c>
      <c r="C1438" s="170" t="b">
        <v>1</v>
      </c>
      <c r="D1438" s="79"/>
      <c r="E1438" s="79" t="s">
        <v>288</v>
      </c>
      <c r="F1438" s="79" t="s">
        <v>1770</v>
      </c>
      <c r="G1438" s="79" t="s">
        <v>10854</v>
      </c>
      <c r="H1438" s="169" t="s">
        <v>15450</v>
      </c>
      <c r="I1438" s="169" t="s">
        <v>15451</v>
      </c>
      <c r="J1438" s="137"/>
      <c r="K1438" s="169" t="s">
        <v>15452</v>
      </c>
      <c r="L1438" s="169" t="s">
        <v>15453</v>
      </c>
      <c r="M1438" s="166"/>
      <c r="N1438" s="166"/>
      <c r="O1438" s="166"/>
      <c r="P1438" s="166"/>
      <c r="Q1438" s="166"/>
      <c r="R1438" s="188"/>
      <c r="S1438" s="188"/>
      <c r="T1438" s="189"/>
      <c r="U1438" s="187" t="s">
        <v>16423</v>
      </c>
      <c r="V1438" s="188"/>
      <c r="W1438" s="169" t="s">
        <v>15454</v>
      </c>
      <c r="X1438" s="169" t="s">
        <v>15455</v>
      </c>
      <c r="Y1438" s="169" t="s">
        <v>15456</v>
      </c>
      <c r="Z1438" s="166"/>
      <c r="AA1438" s="166"/>
      <c r="AB1438" s="166"/>
      <c r="AC1438" s="166"/>
      <c r="AD1438" s="166"/>
      <c r="AE1438" s="166"/>
      <c r="AF1438" s="166"/>
      <c r="AG1438" s="166"/>
      <c r="AH1438" s="166"/>
      <c r="AI1438" s="166"/>
      <c r="AJ1438" s="166"/>
      <c r="AK1438" s="166"/>
      <c r="AL1438" s="166"/>
      <c r="AM1438" s="166"/>
      <c r="AN1438" s="166"/>
      <c r="AO1438" s="166"/>
      <c r="AP1438" s="166"/>
      <c r="AQ1438" s="166"/>
      <c r="AR1438" s="166"/>
      <c r="AS1438" s="166"/>
      <c r="AT1438" s="166"/>
      <c r="AU1438" s="166"/>
      <c r="AV1438" s="166"/>
      <c r="AW1438" s="166"/>
      <c r="AX1438" s="166"/>
      <c r="AY1438" s="166"/>
      <c r="AZ1438" s="166"/>
      <c r="BA1438" s="166"/>
      <c r="BB1438" s="166"/>
      <c r="BC1438" s="166"/>
      <c r="BD1438" s="166"/>
      <c r="BE1438" s="166"/>
      <c r="BF1438" s="166"/>
      <c r="BG1438" s="166"/>
      <c r="BH1438" s="166"/>
      <c r="BI1438" s="166"/>
      <c r="BJ1438" s="166"/>
      <c r="BK1438" s="166"/>
      <c r="BL1438" s="166"/>
      <c r="BM1438" s="166"/>
    </row>
    <row r="1439" ht="22.5" customHeight="1">
      <c r="A1439" s="51">
        <v>1438.0</v>
      </c>
      <c r="B1439" s="169" t="s">
        <v>237</v>
      </c>
      <c r="C1439" s="170" t="b">
        <v>1</v>
      </c>
      <c r="D1439" s="79"/>
      <c r="E1439" s="79" t="s">
        <v>288</v>
      </c>
      <c r="F1439" s="79" t="s">
        <v>7916</v>
      </c>
      <c r="G1439" s="79" t="s">
        <v>1866</v>
      </c>
      <c r="H1439" s="169" t="s">
        <v>15457</v>
      </c>
      <c r="I1439" s="169" t="s">
        <v>15458</v>
      </c>
      <c r="J1439" s="137"/>
      <c r="K1439" s="169" t="s">
        <v>15459</v>
      </c>
      <c r="L1439" s="169" t="s">
        <v>15460</v>
      </c>
      <c r="M1439" s="166"/>
      <c r="N1439" s="166"/>
      <c r="O1439" s="166"/>
      <c r="P1439" s="166"/>
      <c r="Q1439" s="166"/>
      <c r="R1439" s="188"/>
      <c r="S1439" s="188"/>
      <c r="T1439" s="189"/>
      <c r="U1439" s="187" t="s">
        <v>16423</v>
      </c>
      <c r="V1439" s="188"/>
      <c r="W1439" s="169" t="s">
        <v>15461</v>
      </c>
      <c r="X1439" s="169" t="s">
        <v>15462</v>
      </c>
      <c r="Y1439" s="169" t="s">
        <v>15463</v>
      </c>
      <c r="Z1439" s="166"/>
      <c r="AA1439" s="166"/>
      <c r="AB1439" s="166"/>
      <c r="AC1439" s="166"/>
      <c r="AD1439" s="166"/>
      <c r="AE1439" s="166"/>
      <c r="AF1439" s="166"/>
      <c r="AG1439" s="166"/>
      <c r="AH1439" s="166"/>
      <c r="AI1439" s="166"/>
      <c r="AJ1439" s="166"/>
      <c r="AK1439" s="166"/>
      <c r="AL1439" s="166"/>
      <c r="AM1439" s="166"/>
      <c r="AN1439" s="166"/>
      <c r="AO1439" s="166"/>
      <c r="AP1439" s="166"/>
      <c r="AQ1439" s="166"/>
      <c r="AR1439" s="166"/>
      <c r="AS1439" s="166"/>
      <c r="AT1439" s="166"/>
      <c r="AU1439" s="166"/>
      <c r="AV1439" s="166"/>
      <c r="AW1439" s="166"/>
      <c r="AX1439" s="166"/>
      <c r="AY1439" s="166"/>
      <c r="AZ1439" s="166"/>
      <c r="BA1439" s="166"/>
      <c r="BB1439" s="166"/>
      <c r="BC1439" s="166"/>
      <c r="BD1439" s="166"/>
      <c r="BE1439" s="166"/>
      <c r="BF1439" s="166"/>
      <c r="BG1439" s="166"/>
      <c r="BH1439" s="166"/>
      <c r="BI1439" s="166"/>
      <c r="BJ1439" s="166"/>
      <c r="BK1439" s="166"/>
      <c r="BL1439" s="166"/>
      <c r="BM1439" s="166"/>
    </row>
    <row r="1440" ht="22.5" customHeight="1">
      <c r="A1440" s="51">
        <v>1439.0</v>
      </c>
      <c r="B1440" s="169" t="s">
        <v>237</v>
      </c>
      <c r="C1440" s="170" t="b">
        <v>1</v>
      </c>
      <c r="D1440" s="79"/>
      <c r="E1440" s="79" t="s">
        <v>8227</v>
      </c>
      <c r="F1440" s="79" t="s">
        <v>9171</v>
      </c>
      <c r="G1440" s="79" t="s">
        <v>15464</v>
      </c>
      <c r="H1440" s="169" t="s">
        <v>15465</v>
      </c>
      <c r="I1440" s="169" t="s">
        <v>15466</v>
      </c>
      <c r="J1440" s="137"/>
      <c r="K1440" s="169" t="s">
        <v>15467</v>
      </c>
      <c r="L1440" s="169" t="s">
        <v>15468</v>
      </c>
      <c r="M1440" s="166"/>
      <c r="N1440" s="166"/>
      <c r="O1440" s="166"/>
      <c r="P1440" s="166"/>
      <c r="Q1440" s="166"/>
      <c r="R1440" s="188"/>
      <c r="S1440" s="188"/>
      <c r="T1440" s="189"/>
      <c r="U1440" s="187" t="s">
        <v>16423</v>
      </c>
      <c r="V1440" s="188"/>
      <c r="W1440" s="169" t="s">
        <v>15469</v>
      </c>
      <c r="X1440" s="169" t="s">
        <v>15470</v>
      </c>
      <c r="Y1440" s="169" t="s">
        <v>15471</v>
      </c>
      <c r="Z1440" s="166"/>
      <c r="AA1440" s="166"/>
      <c r="AB1440" s="166"/>
      <c r="AC1440" s="166"/>
      <c r="AD1440" s="166"/>
      <c r="AE1440" s="166"/>
      <c r="AF1440" s="166"/>
      <c r="AG1440" s="166"/>
      <c r="AH1440" s="166"/>
      <c r="AI1440" s="166"/>
      <c r="AJ1440" s="166"/>
      <c r="AK1440" s="166"/>
      <c r="AL1440" s="166"/>
      <c r="AM1440" s="166"/>
      <c r="AN1440" s="166"/>
      <c r="AO1440" s="166"/>
      <c r="AP1440" s="166"/>
      <c r="AQ1440" s="166"/>
      <c r="AR1440" s="166"/>
      <c r="AS1440" s="166"/>
      <c r="AT1440" s="166"/>
      <c r="AU1440" s="166"/>
      <c r="AV1440" s="166"/>
      <c r="AW1440" s="166"/>
      <c r="AX1440" s="166"/>
      <c r="AY1440" s="166"/>
      <c r="AZ1440" s="166"/>
      <c r="BA1440" s="166"/>
      <c r="BB1440" s="166"/>
      <c r="BC1440" s="166"/>
      <c r="BD1440" s="166"/>
      <c r="BE1440" s="166"/>
      <c r="BF1440" s="166"/>
      <c r="BG1440" s="166"/>
      <c r="BH1440" s="166"/>
      <c r="BI1440" s="166"/>
      <c r="BJ1440" s="166"/>
      <c r="BK1440" s="166"/>
      <c r="BL1440" s="166"/>
      <c r="BM1440" s="166"/>
    </row>
    <row r="1441" ht="22.5" customHeight="1">
      <c r="A1441" s="51">
        <v>1440.0</v>
      </c>
      <c r="B1441" s="169" t="s">
        <v>237</v>
      </c>
      <c r="C1441" s="170" t="b">
        <v>1</v>
      </c>
      <c r="D1441" s="79"/>
      <c r="E1441" s="79" t="s">
        <v>288</v>
      </c>
      <c r="F1441" s="79" t="s">
        <v>7609</v>
      </c>
      <c r="G1441" s="79" t="s">
        <v>1866</v>
      </c>
      <c r="H1441" s="169" t="s">
        <v>15472</v>
      </c>
      <c r="I1441" s="169" t="s">
        <v>15473</v>
      </c>
      <c r="J1441" s="137"/>
      <c r="K1441" s="169" t="s">
        <v>15474</v>
      </c>
      <c r="L1441" s="169" t="s">
        <v>15475</v>
      </c>
      <c r="M1441" s="166"/>
      <c r="N1441" s="166"/>
      <c r="O1441" s="166"/>
      <c r="P1441" s="166"/>
      <c r="Q1441" s="166"/>
      <c r="R1441" s="188"/>
      <c r="S1441" s="188"/>
      <c r="T1441" s="189"/>
      <c r="U1441" s="187" t="s">
        <v>16423</v>
      </c>
      <c r="V1441" s="188"/>
      <c r="W1441" s="169" t="s">
        <v>15476</v>
      </c>
      <c r="X1441" s="169" t="s">
        <v>15477</v>
      </c>
      <c r="Y1441" s="169" t="s">
        <v>15478</v>
      </c>
      <c r="Z1441" s="166"/>
      <c r="AA1441" s="166"/>
      <c r="AB1441" s="166"/>
      <c r="AC1441" s="166"/>
      <c r="AD1441" s="166"/>
      <c r="AE1441" s="166"/>
      <c r="AF1441" s="166"/>
      <c r="AG1441" s="166"/>
      <c r="AH1441" s="166"/>
      <c r="AI1441" s="166"/>
      <c r="AJ1441" s="166"/>
      <c r="AK1441" s="166"/>
      <c r="AL1441" s="166"/>
      <c r="AM1441" s="166"/>
      <c r="AN1441" s="166"/>
      <c r="AO1441" s="166"/>
      <c r="AP1441" s="166"/>
      <c r="AQ1441" s="166"/>
      <c r="AR1441" s="166"/>
      <c r="AS1441" s="166"/>
      <c r="AT1441" s="166"/>
      <c r="AU1441" s="166"/>
      <c r="AV1441" s="166"/>
      <c r="AW1441" s="166"/>
      <c r="AX1441" s="166"/>
      <c r="AY1441" s="166"/>
      <c r="AZ1441" s="166"/>
      <c r="BA1441" s="166"/>
      <c r="BB1441" s="166"/>
      <c r="BC1441" s="166"/>
      <c r="BD1441" s="166"/>
      <c r="BE1441" s="166"/>
      <c r="BF1441" s="166"/>
      <c r="BG1441" s="166"/>
      <c r="BH1441" s="166"/>
      <c r="BI1441" s="166"/>
      <c r="BJ1441" s="166"/>
      <c r="BK1441" s="166"/>
      <c r="BL1441" s="166"/>
      <c r="BM1441" s="166"/>
    </row>
    <row r="1442" ht="22.5" customHeight="1">
      <c r="A1442" s="51">
        <v>1441.0</v>
      </c>
      <c r="B1442" s="169" t="s">
        <v>237</v>
      </c>
      <c r="C1442" s="170" t="b">
        <v>1</v>
      </c>
      <c r="D1442" s="79"/>
      <c r="E1442" s="79" t="s">
        <v>10364</v>
      </c>
      <c r="F1442" s="79" t="s">
        <v>12038</v>
      </c>
      <c r="G1442" s="79" t="s">
        <v>556</v>
      </c>
      <c r="H1442" s="87" t="s">
        <v>15479</v>
      </c>
      <c r="I1442" s="169" t="s">
        <v>15480</v>
      </c>
      <c r="J1442" s="137"/>
      <c r="K1442" s="169" t="s">
        <v>15481</v>
      </c>
      <c r="L1442" s="169" t="s">
        <v>15482</v>
      </c>
      <c r="M1442" s="166"/>
      <c r="N1442" s="166"/>
      <c r="O1442" s="166"/>
      <c r="P1442" s="166"/>
      <c r="Q1442" s="166"/>
      <c r="R1442" s="188"/>
      <c r="S1442" s="188"/>
      <c r="T1442" s="189"/>
      <c r="U1442" s="187" t="s">
        <v>16423</v>
      </c>
      <c r="V1442" s="188"/>
      <c r="W1442" s="169" t="s">
        <v>15483</v>
      </c>
      <c r="X1442" s="169" t="s">
        <v>15484</v>
      </c>
      <c r="Y1442" s="169" t="s">
        <v>15485</v>
      </c>
      <c r="Z1442" s="166"/>
      <c r="AA1442" s="166"/>
      <c r="AB1442" s="166"/>
      <c r="AC1442" s="166"/>
      <c r="AD1442" s="166"/>
      <c r="AE1442" s="166"/>
      <c r="AF1442" s="166"/>
      <c r="AG1442" s="166"/>
      <c r="AH1442" s="166"/>
      <c r="AI1442" s="166"/>
      <c r="AJ1442" s="166"/>
      <c r="AK1442" s="166"/>
      <c r="AL1442" s="166"/>
      <c r="AM1442" s="166"/>
      <c r="AN1442" s="166"/>
      <c r="AO1442" s="166"/>
      <c r="AP1442" s="166"/>
      <c r="AQ1442" s="166"/>
      <c r="AR1442" s="166"/>
      <c r="AS1442" s="166"/>
      <c r="AT1442" s="166"/>
      <c r="AU1442" s="166"/>
      <c r="AV1442" s="166"/>
      <c r="AW1442" s="166"/>
      <c r="AX1442" s="166"/>
      <c r="AY1442" s="166"/>
      <c r="AZ1442" s="166"/>
      <c r="BA1442" s="166"/>
      <c r="BB1442" s="166"/>
      <c r="BC1442" s="166"/>
      <c r="BD1442" s="166"/>
      <c r="BE1442" s="166"/>
      <c r="BF1442" s="166"/>
      <c r="BG1442" s="166"/>
      <c r="BH1442" s="166"/>
      <c r="BI1442" s="166"/>
      <c r="BJ1442" s="166"/>
      <c r="BK1442" s="166"/>
      <c r="BL1442" s="166"/>
      <c r="BM1442" s="166"/>
    </row>
    <row r="1443" ht="22.5" customHeight="1">
      <c r="A1443" s="51">
        <v>1442.0</v>
      </c>
      <c r="B1443" s="169" t="s">
        <v>237</v>
      </c>
      <c r="C1443" s="170" t="b">
        <v>1</v>
      </c>
      <c r="D1443" s="79"/>
      <c r="E1443" s="79" t="s">
        <v>8227</v>
      </c>
      <c r="F1443" s="79" t="s">
        <v>8788</v>
      </c>
      <c r="G1443" s="79" t="s">
        <v>556</v>
      </c>
      <c r="H1443" s="169" t="s">
        <v>15493</v>
      </c>
      <c r="I1443" s="169" t="s">
        <v>15494</v>
      </c>
      <c r="J1443" s="137"/>
      <c r="K1443" s="169" t="s">
        <v>15495</v>
      </c>
      <c r="L1443" s="169" t="s">
        <v>15496</v>
      </c>
      <c r="M1443" s="166"/>
      <c r="N1443" s="166"/>
      <c r="O1443" s="166"/>
      <c r="P1443" s="166"/>
      <c r="Q1443" s="166"/>
      <c r="R1443" s="188"/>
      <c r="S1443" s="188"/>
      <c r="T1443" s="189"/>
      <c r="U1443" s="187" t="s">
        <v>16423</v>
      </c>
      <c r="V1443" s="188"/>
      <c r="W1443" s="169" t="s">
        <v>15497</v>
      </c>
      <c r="X1443" s="169" t="s">
        <v>15498</v>
      </c>
      <c r="Y1443" s="169" t="s">
        <v>15499</v>
      </c>
      <c r="Z1443" s="166"/>
      <c r="AA1443" s="166"/>
      <c r="AB1443" s="166"/>
      <c r="AC1443" s="166"/>
      <c r="AD1443" s="166"/>
      <c r="AE1443" s="166"/>
      <c r="AF1443" s="166"/>
      <c r="AG1443" s="166"/>
      <c r="AH1443" s="166"/>
      <c r="AI1443" s="166"/>
      <c r="AJ1443" s="166"/>
      <c r="AK1443" s="166"/>
      <c r="AL1443" s="166"/>
      <c r="AM1443" s="166"/>
      <c r="AN1443" s="166"/>
      <c r="AO1443" s="166"/>
      <c r="AP1443" s="166"/>
      <c r="AQ1443" s="166"/>
      <c r="AR1443" s="166"/>
      <c r="AS1443" s="166"/>
      <c r="AT1443" s="166"/>
      <c r="AU1443" s="166"/>
      <c r="AV1443" s="166"/>
      <c r="AW1443" s="166"/>
      <c r="AX1443" s="166"/>
      <c r="AY1443" s="166"/>
      <c r="AZ1443" s="166"/>
      <c r="BA1443" s="166"/>
      <c r="BB1443" s="166"/>
      <c r="BC1443" s="166"/>
      <c r="BD1443" s="166"/>
      <c r="BE1443" s="166"/>
      <c r="BF1443" s="166"/>
      <c r="BG1443" s="166"/>
      <c r="BH1443" s="166"/>
      <c r="BI1443" s="166"/>
      <c r="BJ1443" s="166"/>
      <c r="BK1443" s="166"/>
      <c r="BL1443" s="166"/>
      <c r="BM1443" s="166"/>
    </row>
    <row r="1444" ht="22.5" customHeight="1">
      <c r="A1444" s="51">
        <v>1443.0</v>
      </c>
      <c r="B1444" s="169" t="s">
        <v>237</v>
      </c>
      <c r="C1444" s="170" t="b">
        <v>1</v>
      </c>
      <c r="D1444" s="79"/>
      <c r="E1444" s="79" t="s">
        <v>288</v>
      </c>
      <c r="F1444" s="79" t="s">
        <v>7835</v>
      </c>
      <c r="G1444" s="79" t="s">
        <v>489</v>
      </c>
      <c r="H1444" s="169" t="s">
        <v>15500</v>
      </c>
      <c r="I1444" s="169" t="s">
        <v>15501</v>
      </c>
      <c r="J1444" s="137"/>
      <c r="K1444" s="169" t="s">
        <v>15502</v>
      </c>
      <c r="L1444" s="169" t="s">
        <v>15503</v>
      </c>
      <c r="M1444" s="166"/>
      <c r="N1444" s="166"/>
      <c r="O1444" s="166"/>
      <c r="P1444" s="166"/>
      <c r="Q1444" s="166"/>
      <c r="R1444" s="188"/>
      <c r="S1444" s="188"/>
      <c r="T1444" s="189"/>
      <c r="U1444" s="187" t="s">
        <v>16423</v>
      </c>
      <c r="V1444" s="188"/>
      <c r="W1444" s="169" t="s">
        <v>15504</v>
      </c>
      <c r="X1444" s="169" t="s">
        <v>15505</v>
      </c>
      <c r="Y1444" s="169" t="s">
        <v>15506</v>
      </c>
      <c r="Z1444" s="166"/>
      <c r="AA1444" s="166"/>
      <c r="AB1444" s="166"/>
      <c r="AC1444" s="166"/>
      <c r="AD1444" s="166"/>
      <c r="AE1444" s="166"/>
      <c r="AF1444" s="166"/>
      <c r="AG1444" s="166"/>
      <c r="AH1444" s="166"/>
      <c r="AI1444" s="166"/>
      <c r="AJ1444" s="166"/>
      <c r="AK1444" s="166"/>
      <c r="AL1444" s="166"/>
      <c r="AM1444" s="166"/>
      <c r="AN1444" s="166"/>
      <c r="AO1444" s="166"/>
      <c r="AP1444" s="166"/>
      <c r="AQ1444" s="166"/>
      <c r="AR1444" s="166"/>
      <c r="AS1444" s="166"/>
      <c r="AT1444" s="166"/>
      <c r="AU1444" s="166"/>
      <c r="AV1444" s="166"/>
      <c r="AW1444" s="166"/>
      <c r="AX1444" s="166"/>
      <c r="AY1444" s="166"/>
      <c r="AZ1444" s="166"/>
      <c r="BA1444" s="166"/>
      <c r="BB1444" s="166"/>
      <c r="BC1444" s="166"/>
      <c r="BD1444" s="166"/>
      <c r="BE1444" s="166"/>
      <c r="BF1444" s="166"/>
      <c r="BG1444" s="166"/>
      <c r="BH1444" s="166"/>
      <c r="BI1444" s="166"/>
      <c r="BJ1444" s="166"/>
      <c r="BK1444" s="166"/>
      <c r="BL1444" s="166"/>
      <c r="BM1444" s="166"/>
    </row>
    <row r="1445" ht="22.5" customHeight="1">
      <c r="A1445" s="51">
        <v>1444.0</v>
      </c>
      <c r="B1445" s="169" t="s">
        <v>237</v>
      </c>
      <c r="C1445" s="170" t="b">
        <v>1</v>
      </c>
      <c r="D1445" s="79"/>
      <c r="E1445" s="79" t="s">
        <v>288</v>
      </c>
      <c r="F1445" s="79" t="s">
        <v>5369</v>
      </c>
      <c r="G1445" s="79" t="s">
        <v>1446</v>
      </c>
      <c r="H1445" s="169" t="s">
        <v>15507</v>
      </c>
      <c r="I1445" s="169" t="s">
        <v>15508</v>
      </c>
      <c r="J1445" s="137"/>
      <c r="K1445" s="169" t="s">
        <v>15509</v>
      </c>
      <c r="L1445" s="169" t="s">
        <v>15510</v>
      </c>
      <c r="M1445" s="166"/>
      <c r="N1445" s="166"/>
      <c r="O1445" s="166"/>
      <c r="P1445" s="166"/>
      <c r="Q1445" s="166"/>
      <c r="R1445" s="188"/>
      <c r="S1445" s="188"/>
      <c r="T1445" s="189"/>
      <c r="U1445" s="187" t="s">
        <v>16423</v>
      </c>
      <c r="V1445" s="188"/>
      <c r="W1445" s="169" t="s">
        <v>15511</v>
      </c>
      <c r="X1445" s="169" t="s">
        <v>15512</v>
      </c>
      <c r="Y1445" s="169" t="s">
        <v>15513</v>
      </c>
      <c r="Z1445" s="166"/>
      <c r="AA1445" s="166"/>
      <c r="AB1445" s="166"/>
      <c r="AC1445" s="166"/>
      <c r="AD1445" s="166"/>
      <c r="AE1445" s="166"/>
      <c r="AF1445" s="166"/>
      <c r="AG1445" s="166"/>
      <c r="AH1445" s="166"/>
      <c r="AI1445" s="166"/>
      <c r="AJ1445" s="166"/>
      <c r="AK1445" s="166"/>
      <c r="AL1445" s="166"/>
      <c r="AM1445" s="166"/>
      <c r="AN1445" s="166"/>
      <c r="AO1445" s="166"/>
      <c r="AP1445" s="166"/>
      <c r="AQ1445" s="166"/>
      <c r="AR1445" s="166"/>
      <c r="AS1445" s="166"/>
      <c r="AT1445" s="166"/>
      <c r="AU1445" s="166"/>
      <c r="AV1445" s="166"/>
      <c r="AW1445" s="166"/>
      <c r="AX1445" s="166"/>
      <c r="AY1445" s="166"/>
      <c r="AZ1445" s="166"/>
      <c r="BA1445" s="166"/>
      <c r="BB1445" s="166"/>
      <c r="BC1445" s="166"/>
      <c r="BD1445" s="166"/>
      <c r="BE1445" s="166"/>
      <c r="BF1445" s="166"/>
      <c r="BG1445" s="166"/>
      <c r="BH1445" s="166"/>
      <c r="BI1445" s="166"/>
      <c r="BJ1445" s="166"/>
      <c r="BK1445" s="166"/>
      <c r="BL1445" s="166"/>
      <c r="BM1445" s="166"/>
    </row>
    <row r="1446" ht="22.5" customHeight="1">
      <c r="A1446" s="51">
        <v>1445.0</v>
      </c>
      <c r="B1446" s="169" t="s">
        <v>237</v>
      </c>
      <c r="C1446" s="170" t="b">
        <v>1</v>
      </c>
      <c r="D1446" s="79"/>
      <c r="E1446" s="79" t="s">
        <v>10364</v>
      </c>
      <c r="F1446" s="79" t="s">
        <v>11537</v>
      </c>
      <c r="G1446" s="79" t="s">
        <v>1399</v>
      </c>
      <c r="H1446" s="169" t="s">
        <v>15514</v>
      </c>
      <c r="I1446" s="169" t="s">
        <v>15423</v>
      </c>
      <c r="J1446" s="137"/>
      <c r="K1446" s="169" t="s">
        <v>15515</v>
      </c>
      <c r="L1446" s="169" t="s">
        <v>15516</v>
      </c>
      <c r="M1446" s="166"/>
      <c r="N1446" s="166"/>
      <c r="O1446" s="166"/>
      <c r="P1446" s="166"/>
      <c r="Q1446" s="166"/>
      <c r="R1446" s="188"/>
      <c r="S1446" s="188"/>
      <c r="T1446" s="189"/>
      <c r="U1446" s="187" t="s">
        <v>16423</v>
      </c>
      <c r="V1446" s="188"/>
      <c r="W1446" s="169" t="s">
        <v>15517</v>
      </c>
      <c r="X1446" s="169" t="s">
        <v>15518</v>
      </c>
      <c r="Y1446" s="169" t="s">
        <v>15519</v>
      </c>
      <c r="Z1446" s="166"/>
      <c r="AA1446" s="166"/>
      <c r="AB1446" s="166"/>
      <c r="AC1446" s="166"/>
      <c r="AD1446" s="166"/>
      <c r="AE1446" s="166"/>
      <c r="AF1446" s="166"/>
      <c r="AG1446" s="166"/>
      <c r="AH1446" s="166"/>
      <c r="AI1446" s="166"/>
      <c r="AJ1446" s="166"/>
      <c r="AK1446" s="166"/>
      <c r="AL1446" s="166"/>
      <c r="AM1446" s="166"/>
      <c r="AN1446" s="166"/>
      <c r="AO1446" s="166"/>
      <c r="AP1446" s="166"/>
      <c r="AQ1446" s="166"/>
      <c r="AR1446" s="166"/>
      <c r="AS1446" s="166"/>
      <c r="AT1446" s="166"/>
      <c r="AU1446" s="166"/>
      <c r="AV1446" s="166"/>
      <c r="AW1446" s="166"/>
      <c r="AX1446" s="166"/>
      <c r="AY1446" s="166"/>
      <c r="AZ1446" s="166"/>
      <c r="BA1446" s="166"/>
      <c r="BB1446" s="166"/>
      <c r="BC1446" s="166"/>
      <c r="BD1446" s="166"/>
      <c r="BE1446" s="166"/>
      <c r="BF1446" s="166"/>
      <c r="BG1446" s="166"/>
      <c r="BH1446" s="166"/>
      <c r="BI1446" s="166"/>
      <c r="BJ1446" s="166"/>
      <c r="BK1446" s="166"/>
      <c r="BL1446" s="166"/>
      <c r="BM1446" s="166"/>
    </row>
    <row r="1447" ht="22.5" customHeight="1">
      <c r="A1447" s="51">
        <v>1446.0</v>
      </c>
      <c r="B1447" s="169" t="s">
        <v>237</v>
      </c>
      <c r="C1447" s="170" t="b">
        <v>1</v>
      </c>
      <c r="D1447" s="79"/>
      <c r="E1447" s="79" t="s">
        <v>288</v>
      </c>
      <c r="F1447" s="79" t="s">
        <v>1770</v>
      </c>
      <c r="G1447" s="79" t="s">
        <v>1399</v>
      </c>
      <c r="H1447" s="169" t="s">
        <v>15520</v>
      </c>
      <c r="I1447" s="169" t="s">
        <v>15521</v>
      </c>
      <c r="J1447" s="137"/>
      <c r="K1447" s="169" t="s">
        <v>15522</v>
      </c>
      <c r="L1447" s="169" t="s">
        <v>15523</v>
      </c>
      <c r="M1447" s="166"/>
      <c r="N1447" s="166"/>
      <c r="O1447" s="166"/>
      <c r="P1447" s="166"/>
      <c r="Q1447" s="166"/>
      <c r="R1447" s="188"/>
      <c r="S1447" s="188"/>
      <c r="T1447" s="189"/>
      <c r="U1447" s="187" t="s">
        <v>16423</v>
      </c>
      <c r="V1447" s="188"/>
      <c r="W1447" s="169" t="s">
        <v>15524</v>
      </c>
      <c r="X1447" s="169" t="s">
        <v>15525</v>
      </c>
      <c r="Y1447" s="169"/>
      <c r="Z1447" s="166"/>
      <c r="AA1447" s="166"/>
      <c r="AB1447" s="166"/>
      <c r="AC1447" s="166"/>
      <c r="AD1447" s="166"/>
      <c r="AE1447" s="166"/>
      <c r="AF1447" s="166"/>
      <c r="AG1447" s="166"/>
      <c r="AH1447" s="166"/>
      <c r="AI1447" s="166"/>
      <c r="AJ1447" s="166"/>
      <c r="AK1447" s="166"/>
      <c r="AL1447" s="166"/>
      <c r="AM1447" s="166"/>
      <c r="AN1447" s="166"/>
      <c r="AO1447" s="166"/>
      <c r="AP1447" s="166"/>
      <c r="AQ1447" s="166"/>
      <c r="AR1447" s="166"/>
      <c r="AS1447" s="166"/>
      <c r="AT1447" s="166"/>
      <c r="AU1447" s="166"/>
      <c r="AV1447" s="166"/>
      <c r="AW1447" s="166"/>
      <c r="AX1447" s="166"/>
      <c r="AY1447" s="166"/>
      <c r="AZ1447" s="166"/>
      <c r="BA1447" s="166"/>
      <c r="BB1447" s="166"/>
      <c r="BC1447" s="166"/>
      <c r="BD1447" s="166"/>
      <c r="BE1447" s="166"/>
      <c r="BF1447" s="166"/>
      <c r="BG1447" s="166"/>
      <c r="BH1447" s="166"/>
      <c r="BI1447" s="166"/>
      <c r="BJ1447" s="166"/>
      <c r="BK1447" s="166"/>
      <c r="BL1447" s="166"/>
      <c r="BM1447" s="166"/>
    </row>
    <row r="1448" ht="22.5" customHeight="1">
      <c r="A1448" s="51">
        <v>1447.0</v>
      </c>
      <c r="B1448" s="169" t="s">
        <v>237</v>
      </c>
      <c r="C1448" s="170" t="b">
        <v>1</v>
      </c>
      <c r="D1448" s="79"/>
      <c r="E1448" s="79" t="s">
        <v>288</v>
      </c>
      <c r="F1448" s="79" t="s">
        <v>292</v>
      </c>
      <c r="G1448" s="79" t="s">
        <v>556</v>
      </c>
      <c r="H1448" s="169" t="s">
        <v>15526</v>
      </c>
      <c r="I1448" s="169" t="s">
        <v>15527</v>
      </c>
      <c r="J1448" s="137"/>
      <c r="K1448" s="169" t="s">
        <v>15528</v>
      </c>
      <c r="L1448" s="169" t="s">
        <v>15529</v>
      </c>
      <c r="M1448" s="166"/>
      <c r="N1448" s="166"/>
      <c r="O1448" s="166"/>
      <c r="P1448" s="166"/>
      <c r="Q1448" s="166"/>
      <c r="R1448" s="188"/>
      <c r="S1448" s="188"/>
      <c r="T1448" s="189"/>
      <c r="U1448" s="187" t="s">
        <v>16423</v>
      </c>
      <c r="V1448" s="188"/>
      <c r="W1448" s="169" t="s">
        <v>15530</v>
      </c>
      <c r="X1448" s="169" t="s">
        <v>15531</v>
      </c>
      <c r="Y1448" s="169" t="s">
        <v>15532</v>
      </c>
      <c r="Z1448" s="166"/>
      <c r="AA1448" s="166"/>
      <c r="AB1448" s="166"/>
      <c r="AC1448" s="166"/>
      <c r="AD1448" s="166"/>
      <c r="AE1448" s="166"/>
      <c r="AF1448" s="166"/>
      <c r="AG1448" s="166"/>
      <c r="AH1448" s="166"/>
      <c r="AI1448" s="166"/>
      <c r="AJ1448" s="166"/>
      <c r="AK1448" s="166"/>
      <c r="AL1448" s="166"/>
      <c r="AM1448" s="166"/>
      <c r="AN1448" s="166"/>
      <c r="AO1448" s="166"/>
      <c r="AP1448" s="166"/>
      <c r="AQ1448" s="166"/>
      <c r="AR1448" s="166"/>
      <c r="AS1448" s="166"/>
      <c r="AT1448" s="166"/>
      <c r="AU1448" s="166"/>
      <c r="AV1448" s="166"/>
      <c r="AW1448" s="166"/>
      <c r="AX1448" s="166"/>
      <c r="AY1448" s="166"/>
      <c r="AZ1448" s="166"/>
      <c r="BA1448" s="166"/>
      <c r="BB1448" s="166"/>
      <c r="BC1448" s="166"/>
      <c r="BD1448" s="166"/>
      <c r="BE1448" s="166"/>
      <c r="BF1448" s="166"/>
      <c r="BG1448" s="166"/>
      <c r="BH1448" s="166"/>
      <c r="BI1448" s="166"/>
      <c r="BJ1448" s="166"/>
      <c r="BK1448" s="166"/>
      <c r="BL1448" s="166"/>
      <c r="BM1448" s="166"/>
    </row>
    <row r="1449" ht="22.5" customHeight="1">
      <c r="A1449" s="51">
        <v>1448.0</v>
      </c>
      <c r="B1449" s="169" t="s">
        <v>237</v>
      </c>
      <c r="C1449" s="170" t="b">
        <v>1</v>
      </c>
      <c r="D1449" s="79"/>
      <c r="E1449" s="79" t="s">
        <v>288</v>
      </c>
      <c r="F1449" s="79" t="s">
        <v>5369</v>
      </c>
      <c r="G1449" s="79" t="s">
        <v>1772</v>
      </c>
      <c r="H1449" s="169" t="s">
        <v>15533</v>
      </c>
      <c r="I1449" s="169" t="s">
        <v>15534</v>
      </c>
      <c r="J1449" s="137"/>
      <c r="K1449" s="169" t="s">
        <v>15535</v>
      </c>
      <c r="L1449" s="169" t="s">
        <v>15536</v>
      </c>
      <c r="M1449" s="166"/>
      <c r="N1449" s="166"/>
      <c r="O1449" s="166"/>
      <c r="P1449" s="166"/>
      <c r="Q1449" s="166"/>
      <c r="R1449" s="188"/>
      <c r="S1449" s="188"/>
      <c r="T1449" s="189"/>
      <c r="U1449" s="187" t="s">
        <v>16423</v>
      </c>
      <c r="V1449" s="188"/>
      <c r="W1449" s="169" t="s">
        <v>15537</v>
      </c>
      <c r="X1449" s="169" t="s">
        <v>15538</v>
      </c>
      <c r="Y1449" s="169" t="s">
        <v>15539</v>
      </c>
      <c r="Z1449" s="166"/>
      <c r="AA1449" s="166"/>
      <c r="AB1449" s="166"/>
      <c r="AC1449" s="166"/>
      <c r="AD1449" s="166"/>
      <c r="AE1449" s="166"/>
      <c r="AF1449" s="166"/>
      <c r="AG1449" s="166"/>
      <c r="AH1449" s="166"/>
      <c r="AI1449" s="166"/>
      <c r="AJ1449" s="166"/>
      <c r="AK1449" s="166"/>
      <c r="AL1449" s="166"/>
      <c r="AM1449" s="166"/>
      <c r="AN1449" s="166"/>
      <c r="AO1449" s="166"/>
      <c r="AP1449" s="166"/>
      <c r="AQ1449" s="166"/>
      <c r="AR1449" s="166"/>
      <c r="AS1449" s="166"/>
      <c r="AT1449" s="166"/>
      <c r="AU1449" s="166"/>
      <c r="AV1449" s="166"/>
      <c r="AW1449" s="166"/>
      <c r="AX1449" s="166"/>
      <c r="AY1449" s="166"/>
      <c r="AZ1449" s="166"/>
      <c r="BA1449" s="166"/>
      <c r="BB1449" s="166"/>
      <c r="BC1449" s="166"/>
      <c r="BD1449" s="166"/>
      <c r="BE1449" s="166"/>
      <c r="BF1449" s="166"/>
      <c r="BG1449" s="166"/>
      <c r="BH1449" s="166"/>
      <c r="BI1449" s="166"/>
      <c r="BJ1449" s="166"/>
      <c r="BK1449" s="166"/>
      <c r="BL1449" s="166"/>
      <c r="BM1449" s="166"/>
    </row>
    <row r="1450" ht="22.5" customHeight="1">
      <c r="A1450" s="51">
        <v>1449.0</v>
      </c>
      <c r="B1450" s="169" t="s">
        <v>237</v>
      </c>
      <c r="C1450" s="170" t="b">
        <v>1</v>
      </c>
      <c r="D1450" s="79"/>
      <c r="E1450" s="79" t="s">
        <v>8227</v>
      </c>
      <c r="F1450" s="79" t="s">
        <v>9171</v>
      </c>
      <c r="G1450" s="79" t="s">
        <v>1772</v>
      </c>
      <c r="H1450" s="169" t="s">
        <v>15540</v>
      </c>
      <c r="I1450" s="169" t="s">
        <v>15541</v>
      </c>
      <c r="J1450" s="137"/>
      <c r="K1450" s="169" t="s">
        <v>15542</v>
      </c>
      <c r="L1450" s="169" t="s">
        <v>15543</v>
      </c>
      <c r="M1450" s="166"/>
      <c r="N1450" s="166"/>
      <c r="O1450" s="166"/>
      <c r="P1450" s="166"/>
      <c r="Q1450" s="166"/>
      <c r="R1450" s="188"/>
      <c r="S1450" s="188"/>
      <c r="T1450" s="189"/>
      <c r="U1450" s="187" t="s">
        <v>16423</v>
      </c>
      <c r="V1450" s="188"/>
      <c r="W1450" s="169" t="s">
        <v>15544</v>
      </c>
      <c r="X1450" s="169" t="s">
        <v>15545</v>
      </c>
      <c r="Y1450" s="169" t="s">
        <v>15546</v>
      </c>
      <c r="Z1450" s="166"/>
      <c r="AA1450" s="166"/>
      <c r="AB1450" s="166"/>
      <c r="AC1450" s="166"/>
      <c r="AD1450" s="166"/>
      <c r="AE1450" s="166"/>
      <c r="AF1450" s="166"/>
      <c r="AG1450" s="166"/>
      <c r="AH1450" s="166"/>
      <c r="AI1450" s="166"/>
      <c r="AJ1450" s="166"/>
      <c r="AK1450" s="166"/>
      <c r="AL1450" s="166"/>
      <c r="AM1450" s="166"/>
      <c r="AN1450" s="166"/>
      <c r="AO1450" s="166"/>
      <c r="AP1450" s="166"/>
      <c r="AQ1450" s="166"/>
      <c r="AR1450" s="166"/>
      <c r="AS1450" s="166"/>
      <c r="AT1450" s="166"/>
      <c r="AU1450" s="166"/>
      <c r="AV1450" s="166"/>
      <c r="AW1450" s="166"/>
      <c r="AX1450" s="166"/>
      <c r="AY1450" s="166"/>
      <c r="AZ1450" s="166"/>
      <c r="BA1450" s="166"/>
      <c r="BB1450" s="166"/>
      <c r="BC1450" s="166"/>
      <c r="BD1450" s="166"/>
      <c r="BE1450" s="166"/>
      <c r="BF1450" s="166"/>
      <c r="BG1450" s="166"/>
      <c r="BH1450" s="166"/>
      <c r="BI1450" s="166"/>
      <c r="BJ1450" s="166"/>
      <c r="BK1450" s="166"/>
      <c r="BL1450" s="166"/>
      <c r="BM1450" s="166"/>
    </row>
    <row r="1451" ht="22.5" customHeight="1">
      <c r="A1451" s="51">
        <v>1450.0</v>
      </c>
      <c r="B1451" s="169" t="s">
        <v>237</v>
      </c>
      <c r="C1451" s="170" t="b">
        <v>1</v>
      </c>
      <c r="D1451" s="79"/>
      <c r="E1451" s="79" t="s">
        <v>288</v>
      </c>
      <c r="F1451" s="79" t="s">
        <v>7835</v>
      </c>
      <c r="G1451" s="79" t="s">
        <v>1446</v>
      </c>
      <c r="H1451" s="169" t="s">
        <v>15547</v>
      </c>
      <c r="I1451" s="169" t="s">
        <v>15548</v>
      </c>
      <c r="J1451" s="137"/>
      <c r="K1451" s="169" t="s">
        <v>15549</v>
      </c>
      <c r="L1451" s="169" t="s">
        <v>15550</v>
      </c>
      <c r="M1451" s="166"/>
      <c r="N1451" s="166"/>
      <c r="O1451" s="166"/>
      <c r="P1451" s="166"/>
      <c r="Q1451" s="166"/>
      <c r="R1451" s="188"/>
      <c r="S1451" s="188"/>
      <c r="T1451" s="189"/>
      <c r="U1451" s="187" t="s">
        <v>16423</v>
      </c>
      <c r="V1451" s="188"/>
      <c r="W1451" s="169" t="s">
        <v>15551</v>
      </c>
      <c r="X1451" s="169" t="s">
        <v>15552</v>
      </c>
      <c r="Y1451" s="169" t="s">
        <v>15553</v>
      </c>
      <c r="Z1451" s="166"/>
      <c r="AA1451" s="166"/>
      <c r="AB1451" s="166"/>
      <c r="AC1451" s="166"/>
      <c r="AD1451" s="166"/>
      <c r="AE1451" s="166"/>
      <c r="AF1451" s="166"/>
      <c r="AG1451" s="166"/>
      <c r="AH1451" s="166"/>
      <c r="AI1451" s="166"/>
      <c r="AJ1451" s="166"/>
      <c r="AK1451" s="166"/>
      <c r="AL1451" s="166"/>
      <c r="AM1451" s="166"/>
      <c r="AN1451" s="166"/>
      <c r="AO1451" s="166"/>
      <c r="AP1451" s="166"/>
      <c r="AQ1451" s="166"/>
      <c r="AR1451" s="166"/>
      <c r="AS1451" s="166"/>
      <c r="AT1451" s="166"/>
      <c r="AU1451" s="166"/>
      <c r="AV1451" s="166"/>
      <c r="AW1451" s="166"/>
      <c r="AX1451" s="166"/>
      <c r="AY1451" s="166"/>
      <c r="AZ1451" s="166"/>
      <c r="BA1451" s="166"/>
      <c r="BB1451" s="166"/>
      <c r="BC1451" s="166"/>
      <c r="BD1451" s="166"/>
      <c r="BE1451" s="166"/>
      <c r="BF1451" s="166"/>
      <c r="BG1451" s="166"/>
      <c r="BH1451" s="166"/>
      <c r="BI1451" s="166"/>
      <c r="BJ1451" s="166"/>
      <c r="BK1451" s="166"/>
      <c r="BL1451" s="166"/>
      <c r="BM1451" s="166"/>
    </row>
    <row r="1452" ht="22.5" customHeight="1">
      <c r="A1452" s="51">
        <v>1451.0</v>
      </c>
      <c r="B1452" s="169" t="s">
        <v>237</v>
      </c>
      <c r="C1452" s="170" t="b">
        <v>1</v>
      </c>
      <c r="D1452" s="79"/>
      <c r="E1452" s="79" t="s">
        <v>8227</v>
      </c>
      <c r="F1452" s="79" t="s">
        <v>9171</v>
      </c>
      <c r="G1452" s="79" t="s">
        <v>556</v>
      </c>
      <c r="H1452" s="169" t="s">
        <v>15554</v>
      </c>
      <c r="I1452" s="169" t="s">
        <v>15555</v>
      </c>
      <c r="J1452" s="137"/>
      <c r="K1452" s="169" t="s">
        <v>15556</v>
      </c>
      <c r="L1452" s="169" t="s">
        <v>15557</v>
      </c>
      <c r="M1452" s="166"/>
      <c r="N1452" s="166"/>
      <c r="O1452" s="166"/>
      <c r="P1452" s="166"/>
      <c r="Q1452" s="166"/>
      <c r="R1452" s="188"/>
      <c r="S1452" s="188"/>
      <c r="T1452" s="189"/>
      <c r="U1452" s="187" t="s">
        <v>16423</v>
      </c>
      <c r="V1452" s="188"/>
      <c r="W1452" s="169" t="s">
        <v>15558</v>
      </c>
      <c r="X1452" s="169" t="s">
        <v>15559</v>
      </c>
      <c r="Y1452" s="169" t="s">
        <v>15560</v>
      </c>
      <c r="Z1452" s="166"/>
      <c r="AA1452" s="166"/>
      <c r="AB1452" s="166"/>
      <c r="AC1452" s="166"/>
      <c r="AD1452" s="166"/>
      <c r="AE1452" s="166"/>
      <c r="AF1452" s="166"/>
      <c r="AG1452" s="166"/>
      <c r="AH1452" s="166"/>
      <c r="AI1452" s="166"/>
      <c r="AJ1452" s="166"/>
      <c r="AK1452" s="166"/>
      <c r="AL1452" s="166"/>
      <c r="AM1452" s="166"/>
      <c r="AN1452" s="166"/>
      <c r="AO1452" s="166"/>
      <c r="AP1452" s="166"/>
      <c r="AQ1452" s="166"/>
      <c r="AR1452" s="166"/>
      <c r="AS1452" s="166"/>
      <c r="AT1452" s="166"/>
      <c r="AU1452" s="166"/>
      <c r="AV1452" s="166"/>
      <c r="AW1452" s="166"/>
      <c r="AX1452" s="166"/>
      <c r="AY1452" s="166"/>
      <c r="AZ1452" s="166"/>
      <c r="BA1452" s="166"/>
      <c r="BB1452" s="166"/>
      <c r="BC1452" s="166"/>
      <c r="BD1452" s="166"/>
      <c r="BE1452" s="166"/>
      <c r="BF1452" s="166"/>
      <c r="BG1452" s="166"/>
      <c r="BH1452" s="166"/>
      <c r="BI1452" s="166"/>
      <c r="BJ1452" s="166"/>
      <c r="BK1452" s="166"/>
      <c r="BL1452" s="166"/>
      <c r="BM1452" s="166"/>
    </row>
    <row r="1453" ht="22.5" customHeight="1">
      <c r="A1453" s="51">
        <v>1452.0</v>
      </c>
      <c r="B1453" s="169" t="s">
        <v>237</v>
      </c>
      <c r="C1453" s="170" t="b">
        <v>1</v>
      </c>
      <c r="D1453" s="79"/>
      <c r="E1453" s="79" t="s">
        <v>8227</v>
      </c>
      <c r="F1453" s="79" t="s">
        <v>8228</v>
      </c>
      <c r="G1453" s="79" t="s">
        <v>294</v>
      </c>
      <c r="H1453" s="169" t="s">
        <v>15561</v>
      </c>
      <c r="I1453" s="169" t="s">
        <v>15562</v>
      </c>
      <c r="J1453" s="137"/>
      <c r="K1453" s="169" t="s">
        <v>15563</v>
      </c>
      <c r="L1453" s="169" t="s">
        <v>15564</v>
      </c>
      <c r="M1453" s="166"/>
      <c r="N1453" s="166"/>
      <c r="O1453" s="166"/>
      <c r="P1453" s="166"/>
      <c r="Q1453" s="166"/>
      <c r="R1453" s="188"/>
      <c r="S1453" s="188"/>
      <c r="T1453" s="189"/>
      <c r="U1453" s="187" t="s">
        <v>16423</v>
      </c>
      <c r="V1453" s="188"/>
      <c r="W1453" s="169" t="s">
        <v>15565</v>
      </c>
      <c r="X1453" s="169" t="s">
        <v>15566</v>
      </c>
      <c r="Y1453" s="169" t="s">
        <v>15567</v>
      </c>
      <c r="Z1453" s="166"/>
      <c r="AA1453" s="166"/>
      <c r="AB1453" s="166"/>
      <c r="AC1453" s="166"/>
      <c r="AD1453" s="166"/>
      <c r="AE1453" s="166"/>
      <c r="AF1453" s="166"/>
      <c r="AG1453" s="166"/>
      <c r="AH1453" s="166"/>
      <c r="AI1453" s="166"/>
      <c r="AJ1453" s="166"/>
      <c r="AK1453" s="166"/>
      <c r="AL1453" s="166"/>
      <c r="AM1453" s="166"/>
      <c r="AN1453" s="166"/>
      <c r="AO1453" s="166"/>
      <c r="AP1453" s="166"/>
      <c r="AQ1453" s="166"/>
      <c r="AR1453" s="166"/>
      <c r="AS1453" s="166"/>
      <c r="AT1453" s="166"/>
      <c r="AU1453" s="166"/>
      <c r="AV1453" s="166"/>
      <c r="AW1453" s="166"/>
      <c r="AX1453" s="166"/>
      <c r="AY1453" s="166"/>
      <c r="AZ1453" s="166"/>
      <c r="BA1453" s="166"/>
      <c r="BB1453" s="166"/>
      <c r="BC1453" s="166"/>
      <c r="BD1453" s="166"/>
      <c r="BE1453" s="166"/>
      <c r="BF1453" s="166"/>
      <c r="BG1453" s="166"/>
      <c r="BH1453" s="166"/>
      <c r="BI1453" s="166"/>
      <c r="BJ1453" s="166"/>
      <c r="BK1453" s="166"/>
      <c r="BL1453" s="166"/>
      <c r="BM1453" s="166"/>
    </row>
    <row r="1454" ht="22.5" customHeight="1">
      <c r="A1454" s="51">
        <v>1453.0</v>
      </c>
      <c r="B1454" s="169" t="s">
        <v>237</v>
      </c>
      <c r="C1454" s="170" t="b">
        <v>1</v>
      </c>
      <c r="D1454" s="79"/>
      <c r="E1454" s="79" t="s">
        <v>8227</v>
      </c>
      <c r="F1454" s="79" t="s">
        <v>9171</v>
      </c>
      <c r="G1454" s="79" t="s">
        <v>15464</v>
      </c>
      <c r="H1454" s="169" t="s">
        <v>15568</v>
      </c>
      <c r="I1454" s="169" t="s">
        <v>15569</v>
      </c>
      <c r="J1454" s="137"/>
      <c r="K1454" s="169" t="s">
        <v>15570</v>
      </c>
      <c r="L1454" s="169" t="s">
        <v>15571</v>
      </c>
      <c r="M1454" s="166"/>
      <c r="N1454" s="166"/>
      <c r="O1454" s="166"/>
      <c r="P1454" s="166"/>
      <c r="Q1454" s="166"/>
      <c r="R1454" s="188"/>
      <c r="S1454" s="188"/>
      <c r="T1454" s="189"/>
      <c r="U1454" s="187" t="s">
        <v>16423</v>
      </c>
      <c r="V1454" s="188"/>
      <c r="W1454" s="169" t="s">
        <v>15572</v>
      </c>
      <c r="X1454" s="169" t="s">
        <v>15573</v>
      </c>
      <c r="Y1454" s="169" t="s">
        <v>15574</v>
      </c>
      <c r="Z1454" s="166"/>
      <c r="AA1454" s="166"/>
      <c r="AB1454" s="166"/>
      <c r="AC1454" s="166"/>
      <c r="AD1454" s="166"/>
      <c r="AE1454" s="166"/>
      <c r="AF1454" s="166"/>
      <c r="AG1454" s="166"/>
      <c r="AH1454" s="166"/>
      <c r="AI1454" s="166"/>
      <c r="AJ1454" s="166"/>
      <c r="AK1454" s="166"/>
      <c r="AL1454" s="166"/>
      <c r="AM1454" s="166"/>
      <c r="AN1454" s="166"/>
      <c r="AO1454" s="166"/>
      <c r="AP1454" s="166"/>
      <c r="AQ1454" s="166"/>
      <c r="AR1454" s="166"/>
      <c r="AS1454" s="166"/>
      <c r="AT1454" s="166"/>
      <c r="AU1454" s="166"/>
      <c r="AV1454" s="166"/>
      <c r="AW1454" s="166"/>
      <c r="AX1454" s="166"/>
      <c r="AY1454" s="166"/>
      <c r="AZ1454" s="166"/>
      <c r="BA1454" s="166"/>
      <c r="BB1454" s="166"/>
      <c r="BC1454" s="166"/>
      <c r="BD1454" s="166"/>
      <c r="BE1454" s="166"/>
      <c r="BF1454" s="166"/>
      <c r="BG1454" s="166"/>
      <c r="BH1454" s="166"/>
      <c r="BI1454" s="166"/>
      <c r="BJ1454" s="166"/>
      <c r="BK1454" s="166"/>
      <c r="BL1454" s="166"/>
      <c r="BM1454" s="166"/>
    </row>
    <row r="1455" ht="22.5" customHeight="1">
      <c r="A1455" s="51">
        <v>1454.0</v>
      </c>
      <c r="B1455" s="169" t="s">
        <v>237</v>
      </c>
      <c r="C1455" s="170" t="b">
        <v>1</v>
      </c>
      <c r="D1455" s="79"/>
      <c r="E1455" s="79" t="s">
        <v>10364</v>
      </c>
      <c r="F1455" s="79" t="s">
        <v>10365</v>
      </c>
      <c r="G1455" s="79" t="s">
        <v>2747</v>
      </c>
      <c r="H1455" s="169" t="s">
        <v>15575</v>
      </c>
      <c r="I1455" s="169" t="s">
        <v>15576</v>
      </c>
      <c r="J1455" s="137"/>
      <c r="K1455" s="169" t="s">
        <v>15577</v>
      </c>
      <c r="L1455" s="169" t="s">
        <v>15578</v>
      </c>
      <c r="M1455" s="166"/>
      <c r="N1455" s="166"/>
      <c r="O1455" s="166"/>
      <c r="P1455" s="166"/>
      <c r="Q1455" s="166"/>
      <c r="R1455" s="188"/>
      <c r="S1455" s="188"/>
      <c r="T1455" s="189"/>
      <c r="U1455" s="187" t="s">
        <v>16423</v>
      </c>
      <c r="V1455" s="188"/>
      <c r="W1455" s="169" t="s">
        <v>15579</v>
      </c>
      <c r="X1455" s="169" t="s">
        <v>15580</v>
      </c>
      <c r="Y1455" s="169" t="s">
        <v>15581</v>
      </c>
      <c r="Z1455" s="166"/>
      <c r="AA1455" s="166"/>
      <c r="AB1455" s="166"/>
      <c r="AC1455" s="166"/>
      <c r="AD1455" s="166"/>
      <c r="AE1455" s="166"/>
      <c r="AF1455" s="166"/>
      <c r="AG1455" s="166"/>
      <c r="AH1455" s="166"/>
      <c r="AI1455" s="166"/>
      <c r="AJ1455" s="166"/>
      <c r="AK1455" s="166"/>
      <c r="AL1455" s="166"/>
      <c r="AM1455" s="166"/>
      <c r="AN1455" s="166"/>
      <c r="AO1455" s="166"/>
      <c r="AP1455" s="166"/>
      <c r="AQ1455" s="166"/>
      <c r="AR1455" s="166"/>
      <c r="AS1455" s="166"/>
      <c r="AT1455" s="166"/>
      <c r="AU1455" s="166"/>
      <c r="AV1455" s="166"/>
      <c r="AW1455" s="166"/>
      <c r="AX1455" s="166"/>
      <c r="AY1455" s="166"/>
      <c r="AZ1455" s="166"/>
      <c r="BA1455" s="166"/>
      <c r="BB1455" s="166"/>
      <c r="BC1455" s="166"/>
      <c r="BD1455" s="166"/>
      <c r="BE1455" s="166"/>
      <c r="BF1455" s="166"/>
      <c r="BG1455" s="166"/>
      <c r="BH1455" s="166"/>
      <c r="BI1455" s="166"/>
      <c r="BJ1455" s="166"/>
      <c r="BK1455" s="166"/>
      <c r="BL1455" s="166"/>
      <c r="BM1455" s="166"/>
    </row>
    <row r="1456" ht="22.5" customHeight="1">
      <c r="A1456" s="51">
        <v>1455.0</v>
      </c>
      <c r="B1456" s="169" t="s">
        <v>237</v>
      </c>
      <c r="C1456" s="170" t="b">
        <v>1</v>
      </c>
      <c r="D1456" s="79"/>
      <c r="E1456" s="79" t="s">
        <v>10364</v>
      </c>
      <c r="F1456" s="79" t="s">
        <v>12038</v>
      </c>
      <c r="G1456" s="79" t="s">
        <v>1772</v>
      </c>
      <c r="H1456" s="169" t="s">
        <v>15582</v>
      </c>
      <c r="I1456" s="169" t="s">
        <v>15583</v>
      </c>
      <c r="J1456" s="137"/>
      <c r="K1456" s="169" t="s">
        <v>15584</v>
      </c>
      <c r="L1456" s="169" t="s">
        <v>15585</v>
      </c>
      <c r="M1456" s="166"/>
      <c r="N1456" s="166"/>
      <c r="O1456" s="166"/>
      <c r="P1456" s="166"/>
      <c r="Q1456" s="166"/>
      <c r="R1456" s="188"/>
      <c r="S1456" s="188"/>
      <c r="T1456" s="189"/>
      <c r="U1456" s="187" t="s">
        <v>16423</v>
      </c>
      <c r="V1456" s="188"/>
      <c r="W1456" s="169" t="s">
        <v>15586</v>
      </c>
      <c r="X1456" s="169" t="s">
        <v>15587</v>
      </c>
      <c r="Y1456" s="169" t="s">
        <v>15588</v>
      </c>
      <c r="Z1456" s="166"/>
      <c r="AA1456" s="166"/>
      <c r="AB1456" s="166"/>
      <c r="AC1456" s="166"/>
      <c r="AD1456" s="166"/>
      <c r="AE1456" s="166"/>
      <c r="AF1456" s="166"/>
      <c r="AG1456" s="166"/>
      <c r="AH1456" s="166"/>
      <c r="AI1456" s="166"/>
      <c r="AJ1456" s="166"/>
      <c r="AK1456" s="166"/>
      <c r="AL1456" s="166"/>
      <c r="AM1456" s="166"/>
      <c r="AN1456" s="166"/>
      <c r="AO1456" s="166"/>
      <c r="AP1456" s="166"/>
      <c r="AQ1456" s="166"/>
      <c r="AR1456" s="166"/>
      <c r="AS1456" s="166"/>
      <c r="AT1456" s="166"/>
      <c r="AU1456" s="166"/>
      <c r="AV1456" s="166"/>
      <c r="AW1456" s="166"/>
      <c r="AX1456" s="166"/>
      <c r="AY1456" s="166"/>
      <c r="AZ1456" s="166"/>
      <c r="BA1456" s="166"/>
      <c r="BB1456" s="166"/>
      <c r="BC1456" s="166"/>
      <c r="BD1456" s="166"/>
      <c r="BE1456" s="166"/>
      <c r="BF1456" s="166"/>
      <c r="BG1456" s="166"/>
      <c r="BH1456" s="166"/>
      <c r="BI1456" s="166"/>
      <c r="BJ1456" s="166"/>
      <c r="BK1456" s="166"/>
      <c r="BL1456" s="166"/>
      <c r="BM1456" s="166"/>
    </row>
    <row r="1457" ht="22.5" customHeight="1">
      <c r="A1457" s="51">
        <v>1456.0</v>
      </c>
      <c r="B1457" s="169" t="s">
        <v>237</v>
      </c>
      <c r="C1457" s="170" t="b">
        <v>1</v>
      </c>
      <c r="D1457" s="79"/>
      <c r="E1457" s="79" t="s">
        <v>288</v>
      </c>
      <c r="F1457" s="79" t="s">
        <v>7916</v>
      </c>
      <c r="G1457" s="79" t="s">
        <v>1446</v>
      </c>
      <c r="H1457" s="169" t="s">
        <v>15589</v>
      </c>
      <c r="I1457" s="169" t="s">
        <v>15590</v>
      </c>
      <c r="J1457" s="137"/>
      <c r="K1457" s="169" t="s">
        <v>15591</v>
      </c>
      <c r="L1457" s="169" t="s">
        <v>15592</v>
      </c>
      <c r="M1457" s="166"/>
      <c r="N1457" s="166"/>
      <c r="O1457" s="166"/>
      <c r="P1457" s="166"/>
      <c r="Q1457" s="166"/>
      <c r="R1457" s="188"/>
      <c r="S1457" s="188"/>
      <c r="T1457" s="189"/>
      <c r="U1457" s="187" t="s">
        <v>16423</v>
      </c>
      <c r="V1457" s="188"/>
      <c r="W1457" s="169" t="s">
        <v>15593</v>
      </c>
      <c r="X1457" s="169" t="s">
        <v>15594</v>
      </c>
      <c r="Y1457" s="169" t="s">
        <v>15595</v>
      </c>
      <c r="Z1457" s="166"/>
      <c r="AA1457" s="166"/>
      <c r="AB1457" s="166"/>
      <c r="AC1457" s="166"/>
      <c r="AD1457" s="166"/>
      <c r="AE1457" s="166"/>
      <c r="AF1457" s="166"/>
      <c r="AG1457" s="166"/>
      <c r="AH1457" s="166"/>
      <c r="AI1457" s="166"/>
      <c r="AJ1457" s="166"/>
      <c r="AK1457" s="166"/>
      <c r="AL1457" s="166"/>
      <c r="AM1457" s="166"/>
      <c r="AN1457" s="166"/>
      <c r="AO1457" s="166"/>
      <c r="AP1457" s="166"/>
      <c r="AQ1457" s="166"/>
      <c r="AR1457" s="166"/>
      <c r="AS1457" s="166"/>
      <c r="AT1457" s="166"/>
      <c r="AU1457" s="166"/>
      <c r="AV1457" s="166"/>
      <c r="AW1457" s="166"/>
      <c r="AX1457" s="166"/>
      <c r="AY1457" s="166"/>
      <c r="AZ1457" s="166"/>
      <c r="BA1457" s="166"/>
      <c r="BB1457" s="166"/>
      <c r="BC1457" s="166"/>
      <c r="BD1457" s="166"/>
      <c r="BE1457" s="166"/>
      <c r="BF1457" s="166"/>
      <c r="BG1457" s="166"/>
      <c r="BH1457" s="166"/>
      <c r="BI1457" s="166"/>
      <c r="BJ1457" s="166"/>
      <c r="BK1457" s="166"/>
      <c r="BL1457" s="166"/>
      <c r="BM1457" s="166"/>
    </row>
    <row r="1458" ht="22.5" customHeight="1">
      <c r="A1458" s="51">
        <v>1457.0</v>
      </c>
      <c r="B1458" s="169" t="s">
        <v>237</v>
      </c>
      <c r="C1458" s="170" t="b">
        <v>1</v>
      </c>
      <c r="D1458" s="79"/>
      <c r="E1458" s="79" t="s">
        <v>288</v>
      </c>
      <c r="F1458" s="79" t="s">
        <v>5369</v>
      </c>
      <c r="G1458" s="79" t="s">
        <v>15596</v>
      </c>
      <c r="H1458" s="169" t="s">
        <v>15597</v>
      </c>
      <c r="I1458" s="169" t="s">
        <v>15598</v>
      </c>
      <c r="J1458" s="137"/>
      <c r="K1458" s="169" t="s">
        <v>15599</v>
      </c>
      <c r="L1458" s="169" t="s">
        <v>15600</v>
      </c>
      <c r="M1458" s="166"/>
      <c r="N1458" s="166"/>
      <c r="O1458" s="166"/>
      <c r="P1458" s="166"/>
      <c r="Q1458" s="166"/>
      <c r="R1458" s="188"/>
      <c r="S1458" s="188"/>
      <c r="T1458" s="189"/>
      <c r="U1458" s="187" t="s">
        <v>16423</v>
      </c>
      <c r="V1458" s="188"/>
      <c r="W1458" s="169" t="s">
        <v>15601</v>
      </c>
      <c r="X1458" s="169" t="s">
        <v>15602</v>
      </c>
      <c r="Y1458" s="169" t="s">
        <v>15603</v>
      </c>
      <c r="Z1458" s="166"/>
      <c r="AA1458" s="166"/>
      <c r="AB1458" s="166"/>
      <c r="AC1458" s="166"/>
      <c r="AD1458" s="166"/>
      <c r="AE1458" s="166"/>
      <c r="AF1458" s="166"/>
      <c r="AG1458" s="166"/>
      <c r="AH1458" s="166"/>
      <c r="AI1458" s="166"/>
      <c r="AJ1458" s="166"/>
      <c r="AK1458" s="166"/>
      <c r="AL1458" s="166"/>
      <c r="AM1458" s="166"/>
      <c r="AN1458" s="166"/>
      <c r="AO1458" s="166"/>
      <c r="AP1458" s="166"/>
      <c r="AQ1458" s="166"/>
      <c r="AR1458" s="166"/>
      <c r="AS1458" s="166"/>
      <c r="AT1458" s="166"/>
      <c r="AU1458" s="166"/>
      <c r="AV1458" s="166"/>
      <c r="AW1458" s="166"/>
      <c r="AX1458" s="166"/>
      <c r="AY1458" s="166"/>
      <c r="AZ1458" s="166"/>
      <c r="BA1458" s="166"/>
      <c r="BB1458" s="166"/>
      <c r="BC1458" s="166"/>
      <c r="BD1458" s="166"/>
      <c r="BE1458" s="166"/>
      <c r="BF1458" s="166"/>
      <c r="BG1458" s="166"/>
      <c r="BH1458" s="166"/>
      <c r="BI1458" s="166"/>
      <c r="BJ1458" s="166"/>
      <c r="BK1458" s="166"/>
      <c r="BL1458" s="166"/>
      <c r="BM1458" s="166"/>
    </row>
    <row r="1459" ht="22.5" customHeight="1">
      <c r="A1459" s="51">
        <v>1458.0</v>
      </c>
      <c r="B1459" s="169" t="s">
        <v>237</v>
      </c>
      <c r="C1459" s="170" t="b">
        <v>1</v>
      </c>
      <c r="D1459" s="79"/>
      <c r="E1459" s="79" t="s">
        <v>10364</v>
      </c>
      <c r="F1459" s="79" t="s">
        <v>11660</v>
      </c>
      <c r="G1459" s="79" t="s">
        <v>1446</v>
      </c>
      <c r="H1459" s="169" t="s">
        <v>15604</v>
      </c>
      <c r="I1459" s="169" t="s">
        <v>15605</v>
      </c>
      <c r="J1459" s="137"/>
      <c r="K1459" s="169" t="s">
        <v>15606</v>
      </c>
      <c r="L1459" s="169" t="s">
        <v>15607</v>
      </c>
      <c r="M1459" s="166"/>
      <c r="N1459" s="166"/>
      <c r="O1459" s="166"/>
      <c r="P1459" s="166"/>
      <c r="Q1459" s="166"/>
      <c r="R1459" s="188"/>
      <c r="S1459" s="188"/>
      <c r="T1459" s="189"/>
      <c r="U1459" s="187" t="s">
        <v>16423</v>
      </c>
      <c r="V1459" s="188"/>
      <c r="W1459" s="169" t="s">
        <v>15608</v>
      </c>
      <c r="X1459" s="169" t="s">
        <v>15609</v>
      </c>
      <c r="Y1459" s="169" t="s">
        <v>15610</v>
      </c>
      <c r="Z1459" s="166"/>
      <c r="AA1459" s="166"/>
      <c r="AB1459" s="166"/>
      <c r="AC1459" s="166"/>
      <c r="AD1459" s="166"/>
      <c r="AE1459" s="166"/>
      <c r="AF1459" s="166"/>
      <c r="AG1459" s="166"/>
      <c r="AH1459" s="166"/>
      <c r="AI1459" s="166"/>
      <c r="AJ1459" s="166"/>
      <c r="AK1459" s="166"/>
      <c r="AL1459" s="166"/>
      <c r="AM1459" s="166"/>
      <c r="AN1459" s="166"/>
      <c r="AO1459" s="166"/>
      <c r="AP1459" s="166"/>
      <c r="AQ1459" s="166"/>
      <c r="AR1459" s="166"/>
      <c r="AS1459" s="166"/>
      <c r="AT1459" s="166"/>
      <c r="AU1459" s="166"/>
      <c r="AV1459" s="166"/>
      <c r="AW1459" s="166"/>
      <c r="AX1459" s="166"/>
      <c r="AY1459" s="166"/>
      <c r="AZ1459" s="166"/>
      <c r="BA1459" s="166"/>
      <c r="BB1459" s="166"/>
      <c r="BC1459" s="166"/>
      <c r="BD1459" s="166"/>
      <c r="BE1459" s="166"/>
      <c r="BF1459" s="166"/>
      <c r="BG1459" s="166"/>
      <c r="BH1459" s="166"/>
      <c r="BI1459" s="166"/>
      <c r="BJ1459" s="166"/>
      <c r="BK1459" s="166"/>
      <c r="BL1459" s="166"/>
      <c r="BM1459" s="166"/>
    </row>
    <row r="1460" ht="22.5" customHeight="1">
      <c r="A1460" s="51">
        <v>1459.0</v>
      </c>
      <c r="B1460" s="169" t="s">
        <v>237</v>
      </c>
      <c r="C1460" s="170" t="b">
        <v>1</v>
      </c>
      <c r="D1460" s="79"/>
      <c r="E1460" s="79" t="s">
        <v>288</v>
      </c>
      <c r="F1460" s="79" t="s">
        <v>7254</v>
      </c>
      <c r="G1460" s="79" t="s">
        <v>1446</v>
      </c>
      <c r="H1460" s="169" t="s">
        <v>15611</v>
      </c>
      <c r="I1460" s="169" t="s">
        <v>15612</v>
      </c>
      <c r="J1460" s="137"/>
      <c r="K1460" s="169" t="s">
        <v>15613</v>
      </c>
      <c r="L1460" s="169" t="s">
        <v>15614</v>
      </c>
      <c r="M1460" s="166"/>
      <c r="N1460" s="166"/>
      <c r="O1460" s="166"/>
      <c r="P1460" s="166"/>
      <c r="Q1460" s="166"/>
      <c r="R1460" s="188"/>
      <c r="S1460" s="188"/>
      <c r="T1460" s="189"/>
      <c r="U1460" s="187" t="s">
        <v>16423</v>
      </c>
      <c r="V1460" s="188"/>
      <c r="W1460" s="169" t="s">
        <v>15615</v>
      </c>
      <c r="X1460" s="169" t="s">
        <v>15616</v>
      </c>
      <c r="Y1460" s="169" t="s">
        <v>15617</v>
      </c>
      <c r="Z1460" s="166"/>
      <c r="AA1460" s="166"/>
      <c r="AB1460" s="166"/>
      <c r="AC1460" s="166"/>
      <c r="AD1460" s="166"/>
      <c r="AE1460" s="166"/>
      <c r="AF1460" s="166"/>
      <c r="AG1460" s="166"/>
      <c r="AH1460" s="166"/>
      <c r="AI1460" s="166"/>
      <c r="AJ1460" s="166"/>
      <c r="AK1460" s="166"/>
      <c r="AL1460" s="166"/>
      <c r="AM1460" s="166"/>
      <c r="AN1460" s="166"/>
      <c r="AO1460" s="166"/>
      <c r="AP1460" s="166"/>
      <c r="AQ1460" s="166"/>
      <c r="AR1460" s="166"/>
      <c r="AS1460" s="166"/>
      <c r="AT1460" s="166"/>
      <c r="AU1460" s="166"/>
      <c r="AV1460" s="166"/>
      <c r="AW1460" s="166"/>
      <c r="AX1460" s="166"/>
      <c r="AY1460" s="166"/>
      <c r="AZ1460" s="166"/>
      <c r="BA1460" s="166"/>
      <c r="BB1460" s="166"/>
      <c r="BC1460" s="166"/>
      <c r="BD1460" s="166"/>
      <c r="BE1460" s="166"/>
      <c r="BF1460" s="166"/>
      <c r="BG1460" s="166"/>
      <c r="BH1460" s="166"/>
      <c r="BI1460" s="166"/>
      <c r="BJ1460" s="166"/>
      <c r="BK1460" s="166"/>
      <c r="BL1460" s="166"/>
      <c r="BM1460" s="166"/>
    </row>
    <row r="1461" ht="22.5" customHeight="1">
      <c r="A1461" s="51">
        <v>1460.0</v>
      </c>
      <c r="B1461" s="169" t="s">
        <v>237</v>
      </c>
      <c r="C1461" s="170" t="b">
        <v>1</v>
      </c>
      <c r="D1461" s="79"/>
      <c r="E1461" s="79" t="s">
        <v>8227</v>
      </c>
      <c r="F1461" s="79" t="s">
        <v>8228</v>
      </c>
      <c r="G1461" s="79" t="s">
        <v>1446</v>
      </c>
      <c r="H1461" s="169" t="s">
        <v>15618</v>
      </c>
      <c r="I1461" s="169" t="s">
        <v>15619</v>
      </c>
      <c r="J1461" s="137"/>
      <c r="K1461" s="169" t="s">
        <v>15620</v>
      </c>
      <c r="L1461" s="169" t="s">
        <v>15621</v>
      </c>
      <c r="M1461" s="166"/>
      <c r="N1461" s="166"/>
      <c r="O1461" s="166"/>
      <c r="P1461" s="166"/>
      <c r="Q1461" s="166"/>
      <c r="R1461" s="188"/>
      <c r="S1461" s="188"/>
      <c r="T1461" s="189"/>
      <c r="U1461" s="187" t="s">
        <v>16423</v>
      </c>
      <c r="V1461" s="188"/>
      <c r="W1461" s="169" t="s">
        <v>15622</v>
      </c>
      <c r="X1461" s="169" t="s">
        <v>15623</v>
      </c>
      <c r="Y1461" s="169" t="s">
        <v>15624</v>
      </c>
      <c r="Z1461" s="166"/>
      <c r="AA1461" s="166"/>
      <c r="AB1461" s="166"/>
      <c r="AC1461" s="166"/>
      <c r="AD1461" s="166"/>
      <c r="AE1461" s="166"/>
      <c r="AF1461" s="166"/>
      <c r="AG1461" s="166"/>
      <c r="AH1461" s="166"/>
      <c r="AI1461" s="166"/>
      <c r="AJ1461" s="166"/>
      <c r="AK1461" s="166"/>
      <c r="AL1461" s="166"/>
      <c r="AM1461" s="166"/>
      <c r="AN1461" s="166"/>
      <c r="AO1461" s="166"/>
      <c r="AP1461" s="166"/>
      <c r="AQ1461" s="166"/>
      <c r="AR1461" s="166"/>
      <c r="AS1461" s="166"/>
      <c r="AT1461" s="166"/>
      <c r="AU1461" s="166"/>
      <c r="AV1461" s="166"/>
      <c r="AW1461" s="166"/>
      <c r="AX1461" s="166"/>
      <c r="AY1461" s="166"/>
      <c r="AZ1461" s="166"/>
      <c r="BA1461" s="166"/>
      <c r="BB1461" s="166"/>
      <c r="BC1461" s="166"/>
      <c r="BD1461" s="166"/>
      <c r="BE1461" s="166"/>
      <c r="BF1461" s="166"/>
      <c r="BG1461" s="166"/>
      <c r="BH1461" s="166"/>
      <c r="BI1461" s="166"/>
      <c r="BJ1461" s="166"/>
      <c r="BK1461" s="166"/>
      <c r="BL1461" s="166"/>
      <c r="BM1461" s="166"/>
    </row>
    <row r="1462" ht="22.5" customHeight="1">
      <c r="A1462" s="51">
        <v>1461.0</v>
      </c>
      <c r="B1462" s="169" t="s">
        <v>237</v>
      </c>
      <c r="C1462" s="170" t="b">
        <v>1</v>
      </c>
      <c r="D1462" s="79"/>
      <c r="E1462" s="79" t="s">
        <v>8227</v>
      </c>
      <c r="F1462" s="79" t="s">
        <v>8788</v>
      </c>
      <c r="G1462" s="79" t="s">
        <v>1866</v>
      </c>
      <c r="H1462" s="169" t="s">
        <v>15625</v>
      </c>
      <c r="I1462" s="169" t="s">
        <v>8796</v>
      </c>
      <c r="J1462" s="137"/>
      <c r="K1462" s="169" t="s">
        <v>15626</v>
      </c>
      <c r="L1462" s="169" t="s">
        <v>15627</v>
      </c>
      <c r="M1462" s="166"/>
      <c r="N1462" s="166"/>
      <c r="O1462" s="166"/>
      <c r="P1462" s="166"/>
      <c r="Q1462" s="166"/>
      <c r="R1462" s="188"/>
      <c r="S1462" s="188"/>
      <c r="T1462" s="189"/>
      <c r="U1462" s="187" t="s">
        <v>16423</v>
      </c>
      <c r="V1462" s="188"/>
      <c r="W1462" s="169" t="s">
        <v>15628</v>
      </c>
      <c r="X1462" s="169" t="s">
        <v>15629</v>
      </c>
      <c r="Y1462" s="169" t="s">
        <v>15630</v>
      </c>
      <c r="Z1462" s="166"/>
      <c r="AA1462" s="166"/>
      <c r="AB1462" s="166"/>
      <c r="AC1462" s="166"/>
      <c r="AD1462" s="166"/>
      <c r="AE1462" s="166"/>
      <c r="AF1462" s="166"/>
      <c r="AG1462" s="166"/>
      <c r="AH1462" s="166"/>
      <c r="AI1462" s="166"/>
      <c r="AJ1462" s="166"/>
      <c r="AK1462" s="166"/>
      <c r="AL1462" s="166"/>
      <c r="AM1462" s="166"/>
      <c r="AN1462" s="166"/>
      <c r="AO1462" s="166"/>
      <c r="AP1462" s="166"/>
      <c r="AQ1462" s="166"/>
      <c r="AR1462" s="166"/>
      <c r="AS1462" s="166"/>
      <c r="AT1462" s="166"/>
      <c r="AU1462" s="166"/>
      <c r="AV1462" s="166"/>
      <c r="AW1462" s="166"/>
      <c r="AX1462" s="166"/>
      <c r="AY1462" s="166"/>
      <c r="AZ1462" s="166"/>
      <c r="BA1462" s="166"/>
      <c r="BB1462" s="166"/>
      <c r="BC1462" s="166"/>
      <c r="BD1462" s="166"/>
      <c r="BE1462" s="166"/>
      <c r="BF1462" s="166"/>
      <c r="BG1462" s="166"/>
      <c r="BH1462" s="166"/>
      <c r="BI1462" s="166"/>
      <c r="BJ1462" s="166"/>
      <c r="BK1462" s="166"/>
      <c r="BL1462" s="166"/>
      <c r="BM1462" s="166"/>
    </row>
    <row r="1463" ht="22.5" customHeight="1">
      <c r="A1463" s="51">
        <v>1462.0</v>
      </c>
      <c r="B1463" s="169" t="s">
        <v>237</v>
      </c>
      <c r="C1463" s="170" t="b">
        <v>1</v>
      </c>
      <c r="D1463" s="79"/>
      <c r="E1463" s="79" t="s">
        <v>288</v>
      </c>
      <c r="F1463" s="79" t="s">
        <v>5369</v>
      </c>
      <c r="G1463" s="79" t="s">
        <v>1446</v>
      </c>
      <c r="H1463" s="169" t="s">
        <v>15632</v>
      </c>
      <c r="I1463" s="169" t="s">
        <v>15633</v>
      </c>
      <c r="J1463" s="137"/>
      <c r="K1463" s="169" t="s">
        <v>15634</v>
      </c>
      <c r="L1463" s="169" t="s">
        <v>15635</v>
      </c>
      <c r="M1463" s="166"/>
      <c r="N1463" s="166"/>
      <c r="O1463" s="166"/>
      <c r="P1463" s="166"/>
      <c r="Q1463" s="166"/>
      <c r="R1463" s="188"/>
      <c r="S1463" s="188"/>
      <c r="T1463" s="189"/>
      <c r="U1463" s="187" t="s">
        <v>16423</v>
      </c>
      <c r="V1463" s="188"/>
      <c r="W1463" s="169" t="s">
        <v>15636</v>
      </c>
      <c r="X1463" s="169" t="s">
        <v>15637</v>
      </c>
      <c r="Y1463" s="169" t="s">
        <v>15638</v>
      </c>
      <c r="Z1463" s="166"/>
      <c r="AA1463" s="166"/>
      <c r="AB1463" s="166"/>
      <c r="AC1463" s="166"/>
      <c r="AD1463" s="166"/>
      <c r="AE1463" s="166"/>
      <c r="AF1463" s="166"/>
      <c r="AG1463" s="166"/>
      <c r="AH1463" s="166"/>
      <c r="AI1463" s="166"/>
      <c r="AJ1463" s="166"/>
      <c r="AK1463" s="166"/>
      <c r="AL1463" s="166"/>
      <c r="AM1463" s="166"/>
      <c r="AN1463" s="166"/>
      <c r="AO1463" s="166"/>
      <c r="AP1463" s="166"/>
      <c r="AQ1463" s="166"/>
      <c r="AR1463" s="166"/>
      <c r="AS1463" s="166"/>
      <c r="AT1463" s="166"/>
      <c r="AU1463" s="166"/>
      <c r="AV1463" s="166"/>
      <c r="AW1463" s="166"/>
      <c r="AX1463" s="166"/>
      <c r="AY1463" s="166"/>
      <c r="AZ1463" s="166"/>
      <c r="BA1463" s="166"/>
      <c r="BB1463" s="166"/>
      <c r="BC1463" s="166"/>
      <c r="BD1463" s="166"/>
      <c r="BE1463" s="166"/>
      <c r="BF1463" s="166"/>
      <c r="BG1463" s="166"/>
      <c r="BH1463" s="166"/>
      <c r="BI1463" s="166"/>
      <c r="BJ1463" s="166"/>
      <c r="BK1463" s="166"/>
      <c r="BL1463" s="166"/>
      <c r="BM1463" s="166"/>
    </row>
    <row r="1464" ht="22.5" customHeight="1">
      <c r="A1464" s="51">
        <v>1463.0</v>
      </c>
      <c r="B1464" s="169" t="s">
        <v>237</v>
      </c>
      <c r="C1464" s="170" t="b">
        <v>1</v>
      </c>
      <c r="D1464" s="79"/>
      <c r="E1464" s="79" t="s">
        <v>288</v>
      </c>
      <c r="F1464" s="79" t="s">
        <v>5369</v>
      </c>
      <c r="G1464" s="79" t="s">
        <v>1399</v>
      </c>
      <c r="H1464" s="169" t="s">
        <v>15639</v>
      </c>
      <c r="I1464" s="169" t="s">
        <v>15640</v>
      </c>
      <c r="J1464" s="137"/>
      <c r="K1464" s="169" t="s">
        <v>15641</v>
      </c>
      <c r="L1464" s="169" t="s">
        <v>15642</v>
      </c>
      <c r="M1464" s="166"/>
      <c r="N1464" s="166"/>
      <c r="O1464" s="166"/>
      <c r="P1464" s="166"/>
      <c r="Q1464" s="166"/>
      <c r="R1464" s="188"/>
      <c r="S1464" s="188"/>
      <c r="T1464" s="189"/>
      <c r="U1464" s="187" t="s">
        <v>16423</v>
      </c>
      <c r="V1464" s="188"/>
      <c r="W1464" s="169" t="s">
        <v>15643</v>
      </c>
      <c r="X1464" s="169" t="s">
        <v>15644</v>
      </c>
      <c r="Y1464" s="169" t="s">
        <v>15645</v>
      </c>
      <c r="Z1464" s="166"/>
      <c r="AA1464" s="166"/>
      <c r="AB1464" s="166"/>
      <c r="AC1464" s="166"/>
      <c r="AD1464" s="166"/>
      <c r="AE1464" s="166"/>
      <c r="AF1464" s="166"/>
      <c r="AG1464" s="166"/>
      <c r="AH1464" s="166"/>
      <c r="AI1464" s="166"/>
      <c r="AJ1464" s="166"/>
      <c r="AK1464" s="166"/>
      <c r="AL1464" s="166"/>
      <c r="AM1464" s="166"/>
      <c r="AN1464" s="166"/>
      <c r="AO1464" s="166"/>
      <c r="AP1464" s="166"/>
      <c r="AQ1464" s="166"/>
      <c r="AR1464" s="166"/>
      <c r="AS1464" s="166"/>
      <c r="AT1464" s="166"/>
      <c r="AU1464" s="166"/>
      <c r="AV1464" s="166"/>
      <c r="AW1464" s="166"/>
      <c r="AX1464" s="166"/>
      <c r="AY1464" s="166"/>
      <c r="AZ1464" s="166"/>
      <c r="BA1464" s="166"/>
      <c r="BB1464" s="166"/>
      <c r="BC1464" s="166"/>
      <c r="BD1464" s="166"/>
      <c r="BE1464" s="166"/>
      <c r="BF1464" s="166"/>
      <c r="BG1464" s="166"/>
      <c r="BH1464" s="166"/>
      <c r="BI1464" s="166"/>
      <c r="BJ1464" s="166"/>
      <c r="BK1464" s="166"/>
      <c r="BL1464" s="166"/>
      <c r="BM1464" s="166"/>
    </row>
    <row r="1465" ht="22.5" customHeight="1">
      <c r="A1465" s="51">
        <v>1464.0</v>
      </c>
      <c r="B1465" s="169" t="s">
        <v>237</v>
      </c>
      <c r="C1465" s="170" t="b">
        <v>1</v>
      </c>
      <c r="D1465" s="79"/>
      <c r="E1465" s="79" t="s">
        <v>10364</v>
      </c>
      <c r="F1465" s="79" t="s">
        <v>10365</v>
      </c>
      <c r="G1465" s="79" t="s">
        <v>556</v>
      </c>
      <c r="H1465" s="169" t="s">
        <v>15646</v>
      </c>
      <c r="I1465" s="169" t="s">
        <v>15647</v>
      </c>
      <c r="J1465" s="137"/>
      <c r="K1465" s="169" t="s">
        <v>15648</v>
      </c>
      <c r="L1465" s="169" t="s">
        <v>15649</v>
      </c>
      <c r="M1465" s="166"/>
      <c r="N1465" s="166"/>
      <c r="O1465" s="166"/>
      <c r="P1465" s="166"/>
      <c r="Q1465" s="166"/>
      <c r="R1465" s="188"/>
      <c r="S1465" s="188"/>
      <c r="T1465" s="189"/>
      <c r="U1465" s="187" t="s">
        <v>16423</v>
      </c>
      <c r="V1465" s="188"/>
      <c r="W1465" s="169" t="s">
        <v>15650</v>
      </c>
      <c r="X1465" s="169" t="s">
        <v>15651</v>
      </c>
      <c r="Y1465" s="169"/>
      <c r="Z1465" s="166"/>
      <c r="AA1465" s="166"/>
      <c r="AB1465" s="166"/>
      <c r="AC1465" s="166"/>
      <c r="AD1465" s="166"/>
      <c r="AE1465" s="166"/>
      <c r="AF1465" s="166"/>
      <c r="AG1465" s="166"/>
      <c r="AH1465" s="166"/>
      <c r="AI1465" s="166"/>
      <c r="AJ1465" s="166"/>
      <c r="AK1465" s="166"/>
      <c r="AL1465" s="166"/>
      <c r="AM1465" s="166"/>
      <c r="AN1465" s="166"/>
      <c r="AO1465" s="166"/>
      <c r="AP1465" s="166"/>
      <c r="AQ1465" s="166"/>
      <c r="AR1465" s="166"/>
      <c r="AS1465" s="166"/>
      <c r="AT1465" s="166"/>
      <c r="AU1465" s="166"/>
      <c r="AV1465" s="166"/>
      <c r="AW1465" s="166"/>
      <c r="AX1465" s="166"/>
      <c r="AY1465" s="166"/>
      <c r="AZ1465" s="166"/>
      <c r="BA1465" s="166"/>
      <c r="BB1465" s="166"/>
      <c r="BC1465" s="166"/>
      <c r="BD1465" s="166"/>
      <c r="BE1465" s="166"/>
      <c r="BF1465" s="166"/>
      <c r="BG1465" s="166"/>
      <c r="BH1465" s="166"/>
      <c r="BI1465" s="166"/>
      <c r="BJ1465" s="166"/>
      <c r="BK1465" s="166"/>
      <c r="BL1465" s="166"/>
      <c r="BM1465" s="166"/>
    </row>
    <row r="1466" ht="22.5" customHeight="1">
      <c r="A1466" s="51">
        <v>1465.0</v>
      </c>
      <c r="B1466" s="169" t="s">
        <v>237</v>
      </c>
      <c r="C1466" s="170" t="b">
        <v>1</v>
      </c>
      <c r="D1466" s="79"/>
      <c r="E1466" s="79" t="s">
        <v>10364</v>
      </c>
      <c r="F1466" s="79" t="s">
        <v>11660</v>
      </c>
      <c r="G1466" s="79" t="s">
        <v>1446</v>
      </c>
      <c r="H1466" s="169" t="s">
        <v>15652</v>
      </c>
      <c r="I1466" s="169" t="s">
        <v>15653</v>
      </c>
      <c r="J1466" s="137"/>
      <c r="K1466" s="169" t="s">
        <v>15654</v>
      </c>
      <c r="L1466" s="169" t="s">
        <v>15655</v>
      </c>
      <c r="M1466" s="166"/>
      <c r="N1466" s="166"/>
      <c r="O1466" s="166"/>
      <c r="P1466" s="166"/>
      <c r="Q1466" s="166"/>
      <c r="R1466" s="188"/>
      <c r="S1466" s="188"/>
      <c r="T1466" s="189"/>
      <c r="U1466" s="187" t="s">
        <v>16423</v>
      </c>
      <c r="V1466" s="188"/>
      <c r="W1466" s="169" t="s">
        <v>15656</v>
      </c>
      <c r="X1466" s="169" t="s">
        <v>15657</v>
      </c>
      <c r="Y1466" s="169" t="s">
        <v>15658</v>
      </c>
      <c r="Z1466" s="166"/>
      <c r="AA1466" s="166"/>
      <c r="AB1466" s="166"/>
      <c r="AC1466" s="166"/>
      <c r="AD1466" s="166"/>
      <c r="AE1466" s="166"/>
      <c r="AF1466" s="166"/>
      <c r="AG1466" s="166"/>
      <c r="AH1466" s="166"/>
      <c r="AI1466" s="166"/>
      <c r="AJ1466" s="166"/>
      <c r="AK1466" s="166"/>
      <c r="AL1466" s="166"/>
      <c r="AM1466" s="166"/>
      <c r="AN1466" s="166"/>
      <c r="AO1466" s="166"/>
      <c r="AP1466" s="166"/>
      <c r="AQ1466" s="166"/>
      <c r="AR1466" s="166"/>
      <c r="AS1466" s="166"/>
      <c r="AT1466" s="166"/>
      <c r="AU1466" s="166"/>
      <c r="AV1466" s="166"/>
      <c r="AW1466" s="166"/>
      <c r="AX1466" s="166"/>
      <c r="AY1466" s="166"/>
      <c r="AZ1466" s="166"/>
      <c r="BA1466" s="166"/>
      <c r="BB1466" s="166"/>
      <c r="BC1466" s="166"/>
      <c r="BD1466" s="166"/>
      <c r="BE1466" s="166"/>
      <c r="BF1466" s="166"/>
      <c r="BG1466" s="166"/>
      <c r="BH1466" s="166"/>
      <c r="BI1466" s="166"/>
      <c r="BJ1466" s="166"/>
      <c r="BK1466" s="166"/>
      <c r="BL1466" s="166"/>
      <c r="BM1466" s="166"/>
    </row>
    <row r="1467" ht="22.5" customHeight="1">
      <c r="A1467" s="51">
        <v>1466.0</v>
      </c>
      <c r="B1467" s="169" t="s">
        <v>237</v>
      </c>
      <c r="C1467" s="170" t="b">
        <v>1</v>
      </c>
      <c r="D1467" s="79"/>
      <c r="E1467" s="79" t="s">
        <v>288</v>
      </c>
      <c r="F1467" s="79" t="s">
        <v>7702</v>
      </c>
      <c r="G1467" s="79" t="s">
        <v>556</v>
      </c>
      <c r="H1467" s="169" t="s">
        <v>15659</v>
      </c>
      <c r="I1467" s="169" t="s">
        <v>15660</v>
      </c>
      <c r="J1467" s="137"/>
      <c r="K1467" s="169" t="s">
        <v>15661</v>
      </c>
      <c r="L1467" s="169" t="s">
        <v>15662</v>
      </c>
      <c r="M1467" s="166"/>
      <c r="N1467" s="166"/>
      <c r="O1467" s="166"/>
      <c r="P1467" s="166"/>
      <c r="Q1467" s="166"/>
      <c r="R1467" s="188"/>
      <c r="S1467" s="188"/>
      <c r="T1467" s="189"/>
      <c r="U1467" s="187" t="s">
        <v>16423</v>
      </c>
      <c r="V1467" s="188"/>
      <c r="W1467" s="169" t="s">
        <v>15663</v>
      </c>
      <c r="X1467" s="169" t="s">
        <v>15664</v>
      </c>
      <c r="Y1467" s="169" t="s">
        <v>15665</v>
      </c>
      <c r="Z1467" s="166"/>
      <c r="AA1467" s="166"/>
      <c r="AB1467" s="166"/>
      <c r="AC1467" s="166"/>
      <c r="AD1467" s="166"/>
      <c r="AE1467" s="166"/>
      <c r="AF1467" s="166"/>
      <c r="AG1467" s="166"/>
      <c r="AH1467" s="166"/>
      <c r="AI1467" s="166"/>
      <c r="AJ1467" s="166"/>
      <c r="AK1467" s="166"/>
      <c r="AL1467" s="166"/>
      <c r="AM1467" s="166"/>
      <c r="AN1467" s="166"/>
      <c r="AO1467" s="166"/>
      <c r="AP1467" s="166"/>
      <c r="AQ1467" s="166"/>
      <c r="AR1467" s="166"/>
      <c r="AS1467" s="166"/>
      <c r="AT1467" s="166"/>
      <c r="AU1467" s="166"/>
      <c r="AV1467" s="166"/>
      <c r="AW1467" s="166"/>
      <c r="AX1467" s="166"/>
      <c r="AY1467" s="166"/>
      <c r="AZ1467" s="166"/>
      <c r="BA1467" s="166"/>
      <c r="BB1467" s="166"/>
      <c r="BC1467" s="166"/>
      <c r="BD1467" s="166"/>
      <c r="BE1467" s="166"/>
      <c r="BF1467" s="166"/>
      <c r="BG1467" s="166"/>
      <c r="BH1467" s="166"/>
      <c r="BI1467" s="166"/>
      <c r="BJ1467" s="166"/>
      <c r="BK1467" s="166"/>
      <c r="BL1467" s="166"/>
      <c r="BM1467" s="166"/>
    </row>
    <row r="1468" ht="22.5" customHeight="1">
      <c r="A1468" s="51">
        <v>1467.0</v>
      </c>
      <c r="B1468" s="169" t="s">
        <v>237</v>
      </c>
      <c r="C1468" s="170" t="b">
        <v>1</v>
      </c>
      <c r="D1468" s="79"/>
      <c r="E1468" s="79" t="s">
        <v>8227</v>
      </c>
      <c r="F1468" s="79" t="s">
        <v>9319</v>
      </c>
      <c r="G1468" s="79" t="s">
        <v>1446</v>
      </c>
      <c r="H1468" s="169" t="s">
        <v>15666</v>
      </c>
      <c r="I1468" s="169" t="s">
        <v>15667</v>
      </c>
      <c r="J1468" s="137"/>
      <c r="K1468" s="169" t="s">
        <v>15668</v>
      </c>
      <c r="L1468" s="169" t="s">
        <v>15669</v>
      </c>
      <c r="M1468" s="166"/>
      <c r="N1468" s="166"/>
      <c r="O1468" s="166"/>
      <c r="P1468" s="166"/>
      <c r="Q1468" s="166"/>
      <c r="R1468" s="188"/>
      <c r="S1468" s="188"/>
      <c r="T1468" s="189"/>
      <c r="U1468" s="187" t="s">
        <v>16423</v>
      </c>
      <c r="V1468" s="188"/>
      <c r="W1468" s="169" t="s">
        <v>15670</v>
      </c>
      <c r="X1468" s="169" t="s">
        <v>15671</v>
      </c>
      <c r="Y1468" s="169" t="s">
        <v>15672</v>
      </c>
      <c r="Z1468" s="166"/>
      <c r="AA1468" s="166"/>
      <c r="AB1468" s="166"/>
      <c r="AC1468" s="166"/>
      <c r="AD1468" s="166"/>
      <c r="AE1468" s="166"/>
      <c r="AF1468" s="166"/>
      <c r="AG1468" s="166"/>
      <c r="AH1468" s="166"/>
      <c r="AI1468" s="166"/>
      <c r="AJ1468" s="166"/>
      <c r="AK1468" s="166"/>
      <c r="AL1468" s="166"/>
      <c r="AM1468" s="166"/>
      <c r="AN1468" s="166"/>
      <c r="AO1468" s="166"/>
      <c r="AP1468" s="166"/>
      <c r="AQ1468" s="166"/>
      <c r="AR1468" s="166"/>
      <c r="AS1468" s="166"/>
      <c r="AT1468" s="166"/>
      <c r="AU1468" s="166"/>
      <c r="AV1468" s="166"/>
      <c r="AW1468" s="166"/>
      <c r="AX1468" s="166"/>
      <c r="AY1468" s="166"/>
      <c r="AZ1468" s="166"/>
      <c r="BA1468" s="166"/>
      <c r="BB1468" s="166"/>
      <c r="BC1468" s="166"/>
      <c r="BD1468" s="166"/>
      <c r="BE1468" s="166"/>
      <c r="BF1468" s="166"/>
      <c r="BG1468" s="166"/>
      <c r="BH1468" s="166"/>
      <c r="BI1468" s="166"/>
      <c r="BJ1468" s="166"/>
      <c r="BK1468" s="166"/>
      <c r="BL1468" s="166"/>
      <c r="BM1468" s="166"/>
    </row>
    <row r="1469" ht="22.5" customHeight="1">
      <c r="A1469" s="51">
        <v>1468.0</v>
      </c>
      <c r="B1469" s="169" t="s">
        <v>237</v>
      </c>
      <c r="C1469" s="170" t="b">
        <v>1</v>
      </c>
      <c r="D1469" s="79"/>
      <c r="E1469" s="79" t="s">
        <v>288</v>
      </c>
      <c r="F1469" s="79" t="s">
        <v>7702</v>
      </c>
      <c r="G1469" s="79" t="s">
        <v>556</v>
      </c>
      <c r="H1469" s="169" t="s">
        <v>15673</v>
      </c>
      <c r="I1469" s="169" t="s">
        <v>15674</v>
      </c>
      <c r="J1469" s="137"/>
      <c r="K1469" s="169" t="s">
        <v>15675</v>
      </c>
      <c r="L1469" s="169" t="s">
        <v>15676</v>
      </c>
      <c r="M1469" s="166"/>
      <c r="N1469" s="166"/>
      <c r="O1469" s="166"/>
      <c r="P1469" s="166"/>
      <c r="Q1469" s="166"/>
      <c r="R1469" s="188"/>
      <c r="S1469" s="188"/>
      <c r="T1469" s="189"/>
      <c r="U1469" s="187" t="s">
        <v>16423</v>
      </c>
      <c r="V1469" s="188"/>
      <c r="W1469" s="169" t="s">
        <v>15677</v>
      </c>
      <c r="X1469" s="169" t="s">
        <v>15678</v>
      </c>
      <c r="Y1469" s="169" t="s">
        <v>15679</v>
      </c>
      <c r="Z1469" s="166"/>
      <c r="AA1469" s="166"/>
      <c r="AB1469" s="166"/>
      <c r="AC1469" s="166"/>
      <c r="AD1469" s="166"/>
      <c r="AE1469" s="166"/>
      <c r="AF1469" s="166"/>
      <c r="AG1469" s="166"/>
      <c r="AH1469" s="166"/>
      <c r="AI1469" s="166"/>
      <c r="AJ1469" s="166"/>
      <c r="AK1469" s="166"/>
      <c r="AL1469" s="166"/>
      <c r="AM1469" s="166"/>
      <c r="AN1469" s="166"/>
      <c r="AO1469" s="166"/>
      <c r="AP1469" s="166"/>
      <c r="AQ1469" s="166"/>
      <c r="AR1469" s="166"/>
      <c r="AS1469" s="166"/>
      <c r="AT1469" s="166"/>
      <c r="AU1469" s="166"/>
      <c r="AV1469" s="166"/>
      <c r="AW1469" s="166"/>
      <c r="AX1469" s="166"/>
      <c r="AY1469" s="166"/>
      <c r="AZ1469" s="166"/>
      <c r="BA1469" s="166"/>
      <c r="BB1469" s="166"/>
      <c r="BC1469" s="166"/>
      <c r="BD1469" s="166"/>
      <c r="BE1469" s="166"/>
      <c r="BF1469" s="166"/>
      <c r="BG1469" s="166"/>
      <c r="BH1469" s="166"/>
      <c r="BI1469" s="166"/>
      <c r="BJ1469" s="166"/>
      <c r="BK1469" s="166"/>
      <c r="BL1469" s="166"/>
      <c r="BM1469" s="166"/>
    </row>
    <row r="1470" ht="22.5" customHeight="1">
      <c r="A1470" s="51">
        <v>1469.0</v>
      </c>
      <c r="B1470" s="169" t="s">
        <v>237</v>
      </c>
      <c r="C1470" s="170" t="b">
        <v>1</v>
      </c>
      <c r="D1470" s="79"/>
      <c r="E1470" s="79" t="s">
        <v>288</v>
      </c>
      <c r="F1470" s="79" t="s">
        <v>7835</v>
      </c>
      <c r="G1470" s="79" t="s">
        <v>15596</v>
      </c>
      <c r="H1470" s="169" t="s">
        <v>15680</v>
      </c>
      <c r="I1470" s="169" t="s">
        <v>7906</v>
      </c>
      <c r="J1470" s="137"/>
      <c r="K1470" s="169" t="s">
        <v>15681</v>
      </c>
      <c r="L1470" s="169" t="s">
        <v>15682</v>
      </c>
      <c r="M1470" s="166"/>
      <c r="N1470" s="166"/>
      <c r="O1470" s="166"/>
      <c r="P1470" s="166"/>
      <c r="Q1470" s="166"/>
      <c r="R1470" s="188"/>
      <c r="S1470" s="188"/>
      <c r="T1470" s="189"/>
      <c r="U1470" s="187" t="s">
        <v>16423</v>
      </c>
      <c r="V1470" s="188"/>
      <c r="W1470" s="169" t="s">
        <v>15683</v>
      </c>
      <c r="X1470" s="169" t="s">
        <v>15684</v>
      </c>
      <c r="Y1470" s="169" t="s">
        <v>15685</v>
      </c>
      <c r="Z1470" s="166"/>
      <c r="AA1470" s="166"/>
      <c r="AB1470" s="166"/>
      <c r="AC1470" s="166"/>
      <c r="AD1470" s="166"/>
      <c r="AE1470" s="166"/>
      <c r="AF1470" s="166"/>
      <c r="AG1470" s="166"/>
      <c r="AH1470" s="166"/>
      <c r="AI1470" s="166"/>
      <c r="AJ1470" s="166"/>
      <c r="AK1470" s="166"/>
      <c r="AL1470" s="166"/>
      <c r="AM1470" s="166"/>
      <c r="AN1470" s="166"/>
      <c r="AO1470" s="166"/>
      <c r="AP1470" s="166"/>
      <c r="AQ1470" s="166"/>
      <c r="AR1470" s="166"/>
      <c r="AS1470" s="166"/>
      <c r="AT1470" s="166"/>
      <c r="AU1470" s="166"/>
      <c r="AV1470" s="166"/>
      <c r="AW1470" s="166"/>
      <c r="AX1470" s="166"/>
      <c r="AY1470" s="166"/>
      <c r="AZ1470" s="166"/>
      <c r="BA1470" s="166"/>
      <c r="BB1470" s="166"/>
      <c r="BC1470" s="166"/>
      <c r="BD1470" s="166"/>
      <c r="BE1470" s="166"/>
      <c r="BF1470" s="166"/>
      <c r="BG1470" s="166"/>
      <c r="BH1470" s="166"/>
      <c r="BI1470" s="166"/>
      <c r="BJ1470" s="166"/>
      <c r="BK1470" s="166"/>
      <c r="BL1470" s="166"/>
      <c r="BM1470" s="166"/>
    </row>
    <row r="1471" ht="22.5" customHeight="1">
      <c r="A1471" s="51">
        <v>1470.0</v>
      </c>
      <c r="B1471" s="169" t="s">
        <v>237</v>
      </c>
      <c r="C1471" s="170" t="b">
        <v>1</v>
      </c>
      <c r="D1471" s="79"/>
      <c r="E1471" s="79" t="s">
        <v>288</v>
      </c>
      <c r="F1471" s="79" t="s">
        <v>1770</v>
      </c>
      <c r="G1471" s="79" t="s">
        <v>1446</v>
      </c>
      <c r="H1471" s="169" t="s">
        <v>15686</v>
      </c>
      <c r="I1471" s="169" t="s">
        <v>15687</v>
      </c>
      <c r="J1471" s="137"/>
      <c r="K1471" s="169" t="s">
        <v>15688</v>
      </c>
      <c r="L1471" s="169" t="s">
        <v>15689</v>
      </c>
      <c r="M1471" s="166"/>
      <c r="N1471" s="166"/>
      <c r="O1471" s="166"/>
      <c r="P1471" s="166"/>
      <c r="Q1471" s="166"/>
      <c r="R1471" s="188"/>
      <c r="S1471" s="188"/>
      <c r="T1471" s="189"/>
      <c r="U1471" s="187" t="s">
        <v>16423</v>
      </c>
      <c r="V1471" s="188"/>
      <c r="W1471" s="169" t="s">
        <v>15690</v>
      </c>
      <c r="X1471" s="169" t="s">
        <v>15691</v>
      </c>
      <c r="Y1471" s="169" t="s">
        <v>15692</v>
      </c>
      <c r="Z1471" s="166"/>
      <c r="AA1471" s="166"/>
      <c r="AB1471" s="166"/>
      <c r="AC1471" s="166"/>
      <c r="AD1471" s="166"/>
      <c r="AE1471" s="166"/>
      <c r="AF1471" s="166"/>
      <c r="AG1471" s="166"/>
      <c r="AH1471" s="166"/>
      <c r="AI1471" s="166"/>
      <c r="AJ1471" s="166"/>
      <c r="AK1471" s="166"/>
      <c r="AL1471" s="166"/>
      <c r="AM1471" s="166"/>
      <c r="AN1471" s="166"/>
      <c r="AO1471" s="166"/>
      <c r="AP1471" s="166"/>
      <c r="AQ1471" s="166"/>
      <c r="AR1471" s="166"/>
      <c r="AS1471" s="166"/>
      <c r="AT1471" s="166"/>
      <c r="AU1471" s="166"/>
      <c r="AV1471" s="166"/>
      <c r="AW1471" s="166"/>
      <c r="AX1471" s="166"/>
      <c r="AY1471" s="166"/>
      <c r="AZ1471" s="166"/>
      <c r="BA1471" s="166"/>
      <c r="BB1471" s="166"/>
      <c r="BC1471" s="166"/>
      <c r="BD1471" s="166"/>
      <c r="BE1471" s="166"/>
      <c r="BF1471" s="166"/>
      <c r="BG1471" s="166"/>
      <c r="BH1471" s="166"/>
      <c r="BI1471" s="166"/>
      <c r="BJ1471" s="166"/>
      <c r="BK1471" s="166"/>
      <c r="BL1471" s="166"/>
      <c r="BM1471" s="166"/>
    </row>
    <row r="1472" ht="22.5" customHeight="1">
      <c r="A1472" s="51">
        <v>1471.0</v>
      </c>
      <c r="B1472" s="169" t="s">
        <v>237</v>
      </c>
      <c r="C1472" s="170" t="b">
        <v>1</v>
      </c>
      <c r="D1472" s="79"/>
      <c r="E1472" s="79" t="s">
        <v>288</v>
      </c>
      <c r="F1472" s="79" t="s">
        <v>7916</v>
      </c>
      <c r="G1472" s="79" t="s">
        <v>1772</v>
      </c>
      <c r="H1472" s="169" t="s">
        <v>15693</v>
      </c>
      <c r="I1472" s="169" t="s">
        <v>15694</v>
      </c>
      <c r="J1472" s="137"/>
      <c r="K1472" s="169" t="s">
        <v>15695</v>
      </c>
      <c r="L1472" s="169" t="s">
        <v>15696</v>
      </c>
      <c r="M1472" s="166"/>
      <c r="N1472" s="166"/>
      <c r="O1472" s="166"/>
      <c r="P1472" s="166"/>
      <c r="Q1472" s="166"/>
      <c r="R1472" s="188"/>
      <c r="S1472" s="188"/>
      <c r="T1472" s="189"/>
      <c r="U1472" s="187" t="s">
        <v>16423</v>
      </c>
      <c r="V1472" s="188"/>
      <c r="W1472" s="169" t="s">
        <v>15697</v>
      </c>
      <c r="X1472" s="169" t="s">
        <v>15698</v>
      </c>
      <c r="Y1472" s="169" t="s">
        <v>15699</v>
      </c>
      <c r="Z1472" s="166"/>
      <c r="AA1472" s="166"/>
      <c r="AB1472" s="166"/>
      <c r="AC1472" s="166"/>
      <c r="AD1472" s="166"/>
      <c r="AE1472" s="166"/>
      <c r="AF1472" s="166"/>
      <c r="AG1472" s="166"/>
      <c r="AH1472" s="166"/>
      <c r="AI1472" s="166"/>
      <c r="AJ1472" s="166"/>
      <c r="AK1472" s="166"/>
      <c r="AL1472" s="166"/>
      <c r="AM1472" s="166"/>
      <c r="AN1472" s="166"/>
      <c r="AO1472" s="166"/>
      <c r="AP1472" s="166"/>
      <c r="AQ1472" s="166"/>
      <c r="AR1472" s="166"/>
      <c r="AS1472" s="166"/>
      <c r="AT1472" s="166"/>
      <c r="AU1472" s="166"/>
      <c r="AV1472" s="166"/>
      <c r="AW1472" s="166"/>
      <c r="AX1472" s="166"/>
      <c r="AY1472" s="166"/>
      <c r="AZ1472" s="166"/>
      <c r="BA1472" s="166"/>
      <c r="BB1472" s="166"/>
      <c r="BC1472" s="166"/>
      <c r="BD1472" s="166"/>
      <c r="BE1472" s="166"/>
      <c r="BF1472" s="166"/>
      <c r="BG1472" s="166"/>
      <c r="BH1472" s="166"/>
      <c r="BI1472" s="166"/>
      <c r="BJ1472" s="166"/>
      <c r="BK1472" s="166"/>
      <c r="BL1472" s="166"/>
      <c r="BM1472" s="166"/>
    </row>
    <row r="1473" ht="22.5" customHeight="1">
      <c r="A1473" s="51">
        <v>1472.0</v>
      </c>
      <c r="B1473" s="169" t="s">
        <v>237</v>
      </c>
      <c r="C1473" s="170" t="b">
        <v>1</v>
      </c>
      <c r="D1473" s="79"/>
      <c r="E1473" s="79" t="s">
        <v>10364</v>
      </c>
      <c r="F1473" s="79" t="s">
        <v>11660</v>
      </c>
      <c r="G1473" s="79" t="s">
        <v>294</v>
      </c>
      <c r="H1473" s="169" t="s">
        <v>15700</v>
      </c>
      <c r="I1473" s="169" t="s">
        <v>15701</v>
      </c>
      <c r="J1473" s="137"/>
      <c r="K1473" s="169" t="s">
        <v>15702</v>
      </c>
      <c r="L1473" s="169" t="s">
        <v>15703</v>
      </c>
      <c r="M1473" s="166"/>
      <c r="N1473" s="166"/>
      <c r="O1473" s="166"/>
      <c r="P1473" s="166"/>
      <c r="Q1473" s="166"/>
      <c r="R1473" s="188"/>
      <c r="S1473" s="188"/>
      <c r="T1473" s="189"/>
      <c r="U1473" s="187" t="s">
        <v>16423</v>
      </c>
      <c r="V1473" s="188"/>
      <c r="W1473" s="169" t="s">
        <v>15704</v>
      </c>
      <c r="X1473" s="169" t="s">
        <v>15705</v>
      </c>
      <c r="Y1473" s="169" t="s">
        <v>15706</v>
      </c>
      <c r="Z1473" s="166"/>
      <c r="AA1473" s="166"/>
      <c r="AB1473" s="166"/>
      <c r="AC1473" s="166"/>
      <c r="AD1473" s="166"/>
      <c r="AE1473" s="166"/>
      <c r="AF1473" s="166"/>
      <c r="AG1473" s="166"/>
      <c r="AH1473" s="166"/>
      <c r="AI1473" s="166"/>
      <c r="AJ1473" s="166"/>
      <c r="AK1473" s="166"/>
      <c r="AL1473" s="166"/>
      <c r="AM1473" s="166"/>
      <c r="AN1473" s="166"/>
      <c r="AO1473" s="166"/>
      <c r="AP1473" s="166"/>
      <c r="AQ1473" s="166"/>
      <c r="AR1473" s="166"/>
      <c r="AS1473" s="166"/>
      <c r="AT1473" s="166"/>
      <c r="AU1473" s="166"/>
      <c r="AV1473" s="166"/>
      <c r="AW1473" s="166"/>
      <c r="AX1473" s="166"/>
      <c r="AY1473" s="166"/>
      <c r="AZ1473" s="166"/>
      <c r="BA1473" s="166"/>
      <c r="BB1473" s="166"/>
      <c r="BC1473" s="166"/>
      <c r="BD1473" s="166"/>
      <c r="BE1473" s="166"/>
      <c r="BF1473" s="166"/>
      <c r="BG1473" s="166"/>
      <c r="BH1473" s="166"/>
      <c r="BI1473" s="166"/>
      <c r="BJ1473" s="166"/>
      <c r="BK1473" s="166"/>
      <c r="BL1473" s="166"/>
      <c r="BM1473" s="166"/>
    </row>
    <row r="1474" ht="22.5" customHeight="1">
      <c r="A1474" s="51">
        <v>1473.0</v>
      </c>
      <c r="B1474" s="169" t="s">
        <v>237</v>
      </c>
      <c r="C1474" s="170" t="b">
        <v>1</v>
      </c>
      <c r="D1474" s="79"/>
      <c r="E1474" s="79" t="s">
        <v>8227</v>
      </c>
      <c r="F1474" s="79" t="s">
        <v>9319</v>
      </c>
      <c r="G1474" s="79" t="s">
        <v>1772</v>
      </c>
      <c r="H1474" s="169" t="s">
        <v>15707</v>
      </c>
      <c r="I1474" s="169" t="s">
        <v>15708</v>
      </c>
      <c r="J1474" s="137"/>
      <c r="K1474" s="169" t="s">
        <v>15709</v>
      </c>
      <c r="L1474" s="169" t="s">
        <v>15710</v>
      </c>
      <c r="M1474" s="166"/>
      <c r="N1474" s="166"/>
      <c r="O1474" s="166"/>
      <c r="P1474" s="166"/>
      <c r="Q1474" s="166"/>
      <c r="R1474" s="188"/>
      <c r="S1474" s="188"/>
      <c r="T1474" s="189"/>
      <c r="U1474" s="187" t="s">
        <v>16423</v>
      </c>
      <c r="V1474" s="188"/>
      <c r="W1474" s="169" t="s">
        <v>15711</v>
      </c>
      <c r="X1474" s="169" t="s">
        <v>15712</v>
      </c>
      <c r="Y1474" s="169" t="s">
        <v>15713</v>
      </c>
      <c r="Z1474" s="166"/>
      <c r="AA1474" s="166"/>
      <c r="AB1474" s="166"/>
      <c r="AC1474" s="166"/>
      <c r="AD1474" s="166"/>
      <c r="AE1474" s="166"/>
      <c r="AF1474" s="166"/>
      <c r="AG1474" s="166"/>
      <c r="AH1474" s="166"/>
      <c r="AI1474" s="166"/>
      <c r="AJ1474" s="166"/>
      <c r="AK1474" s="166"/>
      <c r="AL1474" s="166"/>
      <c r="AM1474" s="166"/>
      <c r="AN1474" s="166"/>
      <c r="AO1474" s="166"/>
      <c r="AP1474" s="166"/>
      <c r="AQ1474" s="166"/>
      <c r="AR1474" s="166"/>
      <c r="AS1474" s="166"/>
      <c r="AT1474" s="166"/>
      <c r="AU1474" s="166"/>
      <c r="AV1474" s="166"/>
      <c r="AW1474" s="166"/>
      <c r="AX1474" s="166"/>
      <c r="AY1474" s="166"/>
      <c r="AZ1474" s="166"/>
      <c r="BA1474" s="166"/>
      <c r="BB1474" s="166"/>
      <c r="BC1474" s="166"/>
      <c r="BD1474" s="166"/>
      <c r="BE1474" s="166"/>
      <c r="BF1474" s="166"/>
      <c r="BG1474" s="166"/>
      <c r="BH1474" s="166"/>
      <c r="BI1474" s="166"/>
      <c r="BJ1474" s="166"/>
      <c r="BK1474" s="166"/>
      <c r="BL1474" s="166"/>
      <c r="BM1474" s="166"/>
    </row>
    <row r="1475" ht="22.5" customHeight="1">
      <c r="A1475" s="51">
        <v>1474.0</v>
      </c>
      <c r="B1475" s="169" t="s">
        <v>237</v>
      </c>
      <c r="C1475" s="170" t="b">
        <v>1</v>
      </c>
      <c r="D1475" s="79"/>
      <c r="E1475" s="79" t="s">
        <v>8227</v>
      </c>
      <c r="F1475" s="79" t="s">
        <v>8228</v>
      </c>
      <c r="G1475" s="79" t="s">
        <v>556</v>
      </c>
      <c r="H1475" s="169" t="s">
        <v>15714</v>
      </c>
      <c r="I1475" s="169" t="s">
        <v>15715</v>
      </c>
      <c r="J1475" s="137"/>
      <c r="K1475" s="169" t="s">
        <v>15716</v>
      </c>
      <c r="L1475" s="169" t="s">
        <v>15717</v>
      </c>
      <c r="M1475" s="166"/>
      <c r="N1475" s="166"/>
      <c r="O1475" s="166"/>
      <c r="P1475" s="166"/>
      <c r="Q1475" s="166"/>
      <c r="R1475" s="188"/>
      <c r="S1475" s="188"/>
      <c r="T1475" s="189"/>
      <c r="U1475" s="187" t="s">
        <v>16423</v>
      </c>
      <c r="V1475" s="188"/>
      <c r="W1475" s="169" t="s">
        <v>15718</v>
      </c>
      <c r="X1475" s="169" t="s">
        <v>15719</v>
      </c>
      <c r="Y1475" s="169" t="s">
        <v>15720</v>
      </c>
      <c r="Z1475" s="166"/>
      <c r="AA1475" s="166"/>
      <c r="AB1475" s="166"/>
      <c r="AC1475" s="166"/>
      <c r="AD1475" s="166"/>
      <c r="AE1475" s="166"/>
      <c r="AF1475" s="166"/>
      <c r="AG1475" s="166"/>
      <c r="AH1475" s="166"/>
      <c r="AI1475" s="166"/>
      <c r="AJ1475" s="166"/>
      <c r="AK1475" s="166"/>
      <c r="AL1475" s="166"/>
      <c r="AM1475" s="166"/>
      <c r="AN1475" s="166"/>
      <c r="AO1475" s="166"/>
      <c r="AP1475" s="166"/>
      <c r="AQ1475" s="166"/>
      <c r="AR1475" s="166"/>
      <c r="AS1475" s="166"/>
      <c r="AT1475" s="166"/>
      <c r="AU1475" s="166"/>
      <c r="AV1475" s="166"/>
      <c r="AW1475" s="166"/>
      <c r="AX1475" s="166"/>
      <c r="AY1475" s="166"/>
      <c r="AZ1475" s="166"/>
      <c r="BA1475" s="166"/>
      <c r="BB1475" s="166"/>
      <c r="BC1475" s="166"/>
      <c r="BD1475" s="166"/>
      <c r="BE1475" s="166"/>
      <c r="BF1475" s="166"/>
      <c r="BG1475" s="166"/>
      <c r="BH1475" s="166"/>
      <c r="BI1475" s="166"/>
      <c r="BJ1475" s="166"/>
      <c r="BK1475" s="166"/>
      <c r="BL1475" s="166"/>
      <c r="BM1475" s="166"/>
    </row>
    <row r="1476" ht="22.5" customHeight="1">
      <c r="A1476" s="51">
        <v>1475.0</v>
      </c>
      <c r="B1476" s="169" t="s">
        <v>237</v>
      </c>
      <c r="C1476" s="170" t="b">
        <v>1</v>
      </c>
      <c r="D1476" s="79"/>
      <c r="E1476" s="79" t="s">
        <v>288</v>
      </c>
      <c r="F1476" s="79" t="s">
        <v>1770</v>
      </c>
      <c r="G1476" s="79" t="s">
        <v>1446</v>
      </c>
      <c r="H1476" s="169" t="s">
        <v>15721</v>
      </c>
      <c r="I1476" s="169" t="s">
        <v>15722</v>
      </c>
      <c r="J1476" s="137"/>
      <c r="K1476" s="169" t="s">
        <v>15723</v>
      </c>
      <c r="L1476" s="169" t="s">
        <v>15724</v>
      </c>
      <c r="M1476" s="166"/>
      <c r="N1476" s="166"/>
      <c r="O1476" s="166"/>
      <c r="P1476" s="166"/>
      <c r="Q1476" s="166"/>
      <c r="R1476" s="188"/>
      <c r="S1476" s="188"/>
      <c r="T1476" s="189"/>
      <c r="U1476" s="187" t="s">
        <v>16423</v>
      </c>
      <c r="V1476" s="188"/>
      <c r="W1476" s="169" t="s">
        <v>15725</v>
      </c>
      <c r="X1476" s="169" t="s">
        <v>15726</v>
      </c>
      <c r="Y1476" s="169" t="s">
        <v>15727</v>
      </c>
      <c r="Z1476" s="166"/>
      <c r="AA1476" s="166"/>
      <c r="AB1476" s="166"/>
      <c r="AC1476" s="166"/>
      <c r="AD1476" s="166"/>
      <c r="AE1476" s="166"/>
      <c r="AF1476" s="166"/>
      <c r="AG1476" s="166"/>
      <c r="AH1476" s="166"/>
      <c r="AI1476" s="166"/>
      <c r="AJ1476" s="166"/>
      <c r="AK1476" s="166"/>
      <c r="AL1476" s="166"/>
      <c r="AM1476" s="166"/>
      <c r="AN1476" s="166"/>
      <c r="AO1476" s="166"/>
      <c r="AP1476" s="166"/>
      <c r="AQ1476" s="166"/>
      <c r="AR1476" s="166"/>
      <c r="AS1476" s="166"/>
      <c r="AT1476" s="166"/>
      <c r="AU1476" s="166"/>
      <c r="AV1476" s="166"/>
      <c r="AW1476" s="166"/>
      <c r="AX1476" s="166"/>
      <c r="AY1476" s="166"/>
      <c r="AZ1476" s="166"/>
      <c r="BA1476" s="166"/>
      <c r="BB1476" s="166"/>
      <c r="BC1476" s="166"/>
      <c r="BD1476" s="166"/>
      <c r="BE1476" s="166"/>
      <c r="BF1476" s="166"/>
      <c r="BG1476" s="166"/>
      <c r="BH1476" s="166"/>
      <c r="BI1476" s="166"/>
      <c r="BJ1476" s="166"/>
      <c r="BK1476" s="166"/>
      <c r="BL1476" s="166"/>
      <c r="BM1476" s="166"/>
    </row>
    <row r="1477" ht="22.5" customHeight="1">
      <c r="A1477" s="51">
        <v>1476.0</v>
      </c>
      <c r="B1477" s="169" t="s">
        <v>237</v>
      </c>
      <c r="C1477" s="170" t="b">
        <v>1</v>
      </c>
      <c r="D1477" s="79"/>
      <c r="E1477" s="79" t="s">
        <v>8227</v>
      </c>
      <c r="F1477" s="79" t="s">
        <v>10353</v>
      </c>
      <c r="G1477" s="79" t="s">
        <v>294</v>
      </c>
      <c r="H1477" s="169" t="s">
        <v>15728</v>
      </c>
      <c r="I1477" s="169" t="s">
        <v>15729</v>
      </c>
      <c r="J1477" s="137"/>
      <c r="K1477" s="169" t="s">
        <v>15730</v>
      </c>
      <c r="L1477" s="169" t="s">
        <v>15731</v>
      </c>
      <c r="M1477" s="166"/>
      <c r="N1477" s="166"/>
      <c r="O1477" s="166"/>
      <c r="P1477" s="166"/>
      <c r="Q1477" s="166"/>
      <c r="R1477" s="188"/>
      <c r="S1477" s="188"/>
      <c r="T1477" s="189"/>
      <c r="U1477" s="187" t="s">
        <v>16423</v>
      </c>
      <c r="V1477" s="188"/>
      <c r="W1477" s="169" t="s">
        <v>15732</v>
      </c>
      <c r="X1477" s="169" t="s">
        <v>15733</v>
      </c>
      <c r="Y1477" s="169" t="s">
        <v>15734</v>
      </c>
      <c r="Z1477" s="166"/>
      <c r="AA1477" s="166"/>
      <c r="AB1477" s="166"/>
      <c r="AC1477" s="166"/>
      <c r="AD1477" s="166"/>
      <c r="AE1477" s="166"/>
      <c r="AF1477" s="166"/>
      <c r="AG1477" s="166"/>
      <c r="AH1477" s="166"/>
      <c r="AI1477" s="166"/>
      <c r="AJ1477" s="166"/>
      <c r="AK1477" s="166"/>
      <c r="AL1477" s="166"/>
      <c r="AM1477" s="166"/>
      <c r="AN1477" s="166"/>
      <c r="AO1477" s="166"/>
      <c r="AP1477" s="166"/>
      <c r="AQ1477" s="166"/>
      <c r="AR1477" s="166"/>
      <c r="AS1477" s="166"/>
      <c r="AT1477" s="166"/>
      <c r="AU1477" s="166"/>
      <c r="AV1477" s="166"/>
      <c r="AW1477" s="166"/>
      <c r="AX1477" s="166"/>
      <c r="AY1477" s="166"/>
      <c r="AZ1477" s="166"/>
      <c r="BA1477" s="166"/>
      <c r="BB1477" s="166"/>
      <c r="BC1477" s="166"/>
      <c r="BD1477" s="166"/>
      <c r="BE1477" s="166"/>
      <c r="BF1477" s="166"/>
      <c r="BG1477" s="166"/>
      <c r="BH1477" s="166"/>
      <c r="BI1477" s="166"/>
      <c r="BJ1477" s="166"/>
      <c r="BK1477" s="166"/>
      <c r="BL1477" s="166"/>
      <c r="BM1477" s="166"/>
    </row>
    <row r="1478" ht="22.5" customHeight="1">
      <c r="A1478" s="51">
        <v>1477.0</v>
      </c>
      <c r="B1478" s="169" t="s">
        <v>237</v>
      </c>
      <c r="C1478" s="170" t="b">
        <v>1</v>
      </c>
      <c r="D1478" s="79"/>
      <c r="E1478" s="79" t="s">
        <v>8227</v>
      </c>
      <c r="F1478" s="79" t="s">
        <v>9171</v>
      </c>
      <c r="G1478" s="79" t="s">
        <v>294</v>
      </c>
      <c r="H1478" s="169" t="s">
        <v>15735</v>
      </c>
      <c r="I1478" s="169" t="s">
        <v>15736</v>
      </c>
      <c r="J1478" s="137"/>
      <c r="K1478" s="169" t="s">
        <v>15737</v>
      </c>
      <c r="L1478" s="169" t="s">
        <v>15738</v>
      </c>
      <c r="M1478" s="166"/>
      <c r="N1478" s="166"/>
      <c r="O1478" s="166"/>
      <c r="P1478" s="166"/>
      <c r="Q1478" s="166"/>
      <c r="R1478" s="188"/>
      <c r="S1478" s="188"/>
      <c r="T1478" s="189"/>
      <c r="U1478" s="187" t="s">
        <v>16423</v>
      </c>
      <c r="V1478" s="188"/>
      <c r="W1478" s="169" t="s">
        <v>15739</v>
      </c>
      <c r="X1478" s="169" t="s">
        <v>15740</v>
      </c>
      <c r="Y1478" s="169" t="s">
        <v>15741</v>
      </c>
      <c r="Z1478" s="166"/>
      <c r="AA1478" s="166"/>
      <c r="AB1478" s="166"/>
      <c r="AC1478" s="166"/>
      <c r="AD1478" s="166"/>
      <c r="AE1478" s="166"/>
      <c r="AF1478" s="166"/>
      <c r="AG1478" s="166"/>
      <c r="AH1478" s="166"/>
      <c r="AI1478" s="166"/>
      <c r="AJ1478" s="166"/>
      <c r="AK1478" s="166"/>
      <c r="AL1478" s="166"/>
      <c r="AM1478" s="166"/>
      <c r="AN1478" s="166"/>
      <c r="AO1478" s="166"/>
      <c r="AP1478" s="166"/>
      <c r="AQ1478" s="166"/>
      <c r="AR1478" s="166"/>
      <c r="AS1478" s="166"/>
      <c r="AT1478" s="166"/>
      <c r="AU1478" s="166"/>
      <c r="AV1478" s="166"/>
      <c r="AW1478" s="166"/>
      <c r="AX1478" s="166"/>
      <c r="AY1478" s="166"/>
      <c r="AZ1478" s="166"/>
      <c r="BA1478" s="166"/>
      <c r="BB1478" s="166"/>
      <c r="BC1478" s="166"/>
      <c r="BD1478" s="166"/>
      <c r="BE1478" s="166"/>
      <c r="BF1478" s="166"/>
      <c r="BG1478" s="166"/>
      <c r="BH1478" s="166"/>
      <c r="BI1478" s="166"/>
      <c r="BJ1478" s="166"/>
      <c r="BK1478" s="166"/>
      <c r="BL1478" s="166"/>
      <c r="BM1478" s="166"/>
    </row>
    <row r="1479" ht="22.5" customHeight="1">
      <c r="A1479" s="51">
        <v>1478.0</v>
      </c>
      <c r="B1479" s="169" t="s">
        <v>237</v>
      </c>
      <c r="C1479" s="170" t="b">
        <v>1</v>
      </c>
      <c r="D1479" s="79"/>
      <c r="E1479" s="79" t="s">
        <v>8227</v>
      </c>
      <c r="F1479" s="79" t="s">
        <v>10267</v>
      </c>
      <c r="G1479" s="79" t="s">
        <v>556</v>
      </c>
      <c r="H1479" s="169" t="s">
        <v>15742</v>
      </c>
      <c r="I1479" s="169" t="s">
        <v>15743</v>
      </c>
      <c r="J1479" s="137"/>
      <c r="K1479" s="169" t="s">
        <v>15744</v>
      </c>
      <c r="L1479" s="169" t="s">
        <v>15745</v>
      </c>
      <c r="M1479" s="166"/>
      <c r="N1479" s="166"/>
      <c r="O1479" s="166"/>
      <c r="P1479" s="166"/>
      <c r="Q1479" s="166"/>
      <c r="R1479" s="188"/>
      <c r="S1479" s="188"/>
      <c r="T1479" s="189"/>
      <c r="U1479" s="187" t="s">
        <v>16423</v>
      </c>
      <c r="V1479" s="188"/>
      <c r="W1479" s="169" t="s">
        <v>15747</v>
      </c>
      <c r="X1479" s="169" t="s">
        <v>15748</v>
      </c>
      <c r="Y1479" s="169" t="s">
        <v>15749</v>
      </c>
      <c r="Z1479" s="166"/>
      <c r="AA1479" s="166"/>
      <c r="AB1479" s="166"/>
      <c r="AC1479" s="166"/>
      <c r="AD1479" s="166"/>
      <c r="AE1479" s="166"/>
      <c r="AF1479" s="166"/>
      <c r="AG1479" s="166"/>
      <c r="AH1479" s="166"/>
      <c r="AI1479" s="166"/>
      <c r="AJ1479" s="166"/>
      <c r="AK1479" s="166"/>
      <c r="AL1479" s="166"/>
      <c r="AM1479" s="166"/>
      <c r="AN1479" s="166"/>
      <c r="AO1479" s="166"/>
      <c r="AP1479" s="166"/>
      <c r="AQ1479" s="166"/>
      <c r="AR1479" s="166"/>
      <c r="AS1479" s="166"/>
      <c r="AT1479" s="166"/>
      <c r="AU1479" s="166"/>
      <c r="AV1479" s="166"/>
      <c r="AW1479" s="166"/>
      <c r="AX1479" s="166"/>
      <c r="AY1479" s="166"/>
      <c r="AZ1479" s="166"/>
      <c r="BA1479" s="166"/>
      <c r="BB1479" s="166"/>
      <c r="BC1479" s="166"/>
      <c r="BD1479" s="166"/>
      <c r="BE1479" s="166"/>
      <c r="BF1479" s="166"/>
      <c r="BG1479" s="166"/>
      <c r="BH1479" s="166"/>
      <c r="BI1479" s="166"/>
      <c r="BJ1479" s="166"/>
      <c r="BK1479" s="166"/>
      <c r="BL1479" s="166"/>
      <c r="BM1479" s="166"/>
    </row>
    <row r="1480" ht="22.5" customHeight="1">
      <c r="A1480" s="51">
        <v>1479.0</v>
      </c>
      <c r="B1480" s="169" t="s">
        <v>237</v>
      </c>
      <c r="C1480" s="170" t="b">
        <v>1</v>
      </c>
      <c r="D1480" s="79"/>
      <c r="E1480" s="79" t="s">
        <v>288</v>
      </c>
      <c r="F1480" s="79" t="s">
        <v>7916</v>
      </c>
      <c r="G1480" s="79" t="s">
        <v>1772</v>
      </c>
      <c r="H1480" s="169" t="s">
        <v>15750</v>
      </c>
      <c r="I1480" s="169" t="s">
        <v>15751</v>
      </c>
      <c r="J1480" s="137"/>
      <c r="K1480" s="169" t="s">
        <v>15752</v>
      </c>
      <c r="L1480" s="169" t="s">
        <v>15753</v>
      </c>
      <c r="M1480" s="166"/>
      <c r="N1480" s="166"/>
      <c r="O1480" s="166"/>
      <c r="P1480" s="166"/>
      <c r="Q1480" s="166"/>
      <c r="R1480" s="188"/>
      <c r="S1480" s="188"/>
      <c r="T1480" s="189"/>
      <c r="U1480" s="187" t="s">
        <v>16423</v>
      </c>
      <c r="V1480" s="188"/>
      <c r="W1480" s="169" t="s">
        <v>15754</v>
      </c>
      <c r="X1480" s="169" t="s">
        <v>15755</v>
      </c>
      <c r="Y1480" s="169" t="s">
        <v>15756</v>
      </c>
      <c r="Z1480" s="166"/>
      <c r="AA1480" s="166"/>
      <c r="AB1480" s="166"/>
      <c r="AC1480" s="166"/>
      <c r="AD1480" s="166"/>
      <c r="AE1480" s="166"/>
      <c r="AF1480" s="166"/>
      <c r="AG1480" s="166"/>
      <c r="AH1480" s="166"/>
      <c r="AI1480" s="166"/>
      <c r="AJ1480" s="166"/>
      <c r="AK1480" s="166"/>
      <c r="AL1480" s="166"/>
      <c r="AM1480" s="166"/>
      <c r="AN1480" s="166"/>
      <c r="AO1480" s="166"/>
      <c r="AP1480" s="166"/>
      <c r="AQ1480" s="166"/>
      <c r="AR1480" s="166"/>
      <c r="AS1480" s="166"/>
      <c r="AT1480" s="166"/>
      <c r="AU1480" s="166"/>
      <c r="AV1480" s="166"/>
      <c r="AW1480" s="166"/>
      <c r="AX1480" s="166"/>
      <c r="AY1480" s="166"/>
      <c r="AZ1480" s="166"/>
      <c r="BA1480" s="166"/>
      <c r="BB1480" s="166"/>
      <c r="BC1480" s="166"/>
      <c r="BD1480" s="166"/>
      <c r="BE1480" s="166"/>
      <c r="BF1480" s="166"/>
      <c r="BG1480" s="166"/>
      <c r="BH1480" s="166"/>
      <c r="BI1480" s="166"/>
      <c r="BJ1480" s="166"/>
      <c r="BK1480" s="166"/>
      <c r="BL1480" s="166"/>
      <c r="BM1480" s="166"/>
    </row>
    <row r="1481" ht="22.5" customHeight="1">
      <c r="A1481" s="51">
        <v>1480.0</v>
      </c>
      <c r="B1481" s="169" t="s">
        <v>237</v>
      </c>
      <c r="C1481" s="170" t="b">
        <v>1</v>
      </c>
      <c r="D1481" s="79"/>
      <c r="E1481" s="79" t="s">
        <v>288</v>
      </c>
      <c r="F1481" s="79" t="s">
        <v>7916</v>
      </c>
      <c r="G1481" s="79" t="s">
        <v>556</v>
      </c>
      <c r="H1481" s="169" t="s">
        <v>15757</v>
      </c>
      <c r="I1481" s="169" t="s">
        <v>15758</v>
      </c>
      <c r="J1481" s="137"/>
      <c r="K1481" s="169" t="s">
        <v>15759</v>
      </c>
      <c r="L1481" s="169" t="s">
        <v>15760</v>
      </c>
      <c r="M1481" s="166"/>
      <c r="N1481" s="166"/>
      <c r="O1481" s="166"/>
      <c r="P1481" s="166"/>
      <c r="Q1481" s="166"/>
      <c r="R1481" s="188"/>
      <c r="S1481" s="188"/>
      <c r="T1481" s="189"/>
      <c r="U1481" s="187" t="s">
        <v>16423</v>
      </c>
      <c r="V1481" s="188"/>
      <c r="W1481" s="169" t="s">
        <v>15761</v>
      </c>
      <c r="X1481" s="169" t="s">
        <v>15762</v>
      </c>
      <c r="Y1481" s="169" t="s">
        <v>15763</v>
      </c>
      <c r="Z1481" s="166"/>
      <c r="AA1481" s="166"/>
      <c r="AB1481" s="166"/>
      <c r="AC1481" s="166"/>
      <c r="AD1481" s="166"/>
      <c r="AE1481" s="166"/>
      <c r="AF1481" s="166"/>
      <c r="AG1481" s="166"/>
      <c r="AH1481" s="166"/>
      <c r="AI1481" s="166"/>
      <c r="AJ1481" s="166"/>
      <c r="AK1481" s="166"/>
      <c r="AL1481" s="166"/>
      <c r="AM1481" s="166"/>
      <c r="AN1481" s="166"/>
      <c r="AO1481" s="166"/>
      <c r="AP1481" s="166"/>
      <c r="AQ1481" s="166"/>
      <c r="AR1481" s="166"/>
      <c r="AS1481" s="166"/>
      <c r="AT1481" s="166"/>
      <c r="AU1481" s="166"/>
      <c r="AV1481" s="166"/>
      <c r="AW1481" s="166"/>
      <c r="AX1481" s="166"/>
      <c r="AY1481" s="166"/>
      <c r="AZ1481" s="166"/>
      <c r="BA1481" s="166"/>
      <c r="BB1481" s="166"/>
      <c r="BC1481" s="166"/>
      <c r="BD1481" s="166"/>
      <c r="BE1481" s="166"/>
      <c r="BF1481" s="166"/>
      <c r="BG1481" s="166"/>
      <c r="BH1481" s="166"/>
      <c r="BI1481" s="166"/>
      <c r="BJ1481" s="166"/>
      <c r="BK1481" s="166"/>
      <c r="BL1481" s="166"/>
      <c r="BM1481" s="166"/>
    </row>
    <row r="1482" ht="22.5" customHeight="1">
      <c r="A1482" s="51">
        <v>1481.0</v>
      </c>
      <c r="B1482" s="169" t="s">
        <v>237</v>
      </c>
      <c r="C1482" s="170" t="b">
        <v>1</v>
      </c>
      <c r="D1482" s="79"/>
      <c r="E1482" s="79" t="s">
        <v>8227</v>
      </c>
      <c r="F1482" s="79" t="s">
        <v>8228</v>
      </c>
      <c r="G1482" s="79" t="s">
        <v>1446</v>
      </c>
      <c r="H1482" s="169" t="s">
        <v>15764</v>
      </c>
      <c r="I1482" s="169" t="s">
        <v>15765</v>
      </c>
      <c r="J1482" s="137"/>
      <c r="K1482" s="169" t="s">
        <v>15766</v>
      </c>
      <c r="L1482" s="169" t="s">
        <v>15767</v>
      </c>
      <c r="M1482" s="166"/>
      <c r="N1482" s="166"/>
      <c r="O1482" s="166"/>
      <c r="P1482" s="166"/>
      <c r="Q1482" s="166"/>
      <c r="R1482" s="188"/>
      <c r="S1482" s="188"/>
      <c r="T1482" s="189"/>
      <c r="U1482" s="187" t="s">
        <v>16423</v>
      </c>
      <c r="V1482" s="188"/>
      <c r="W1482" s="169" t="s">
        <v>15768</v>
      </c>
      <c r="X1482" s="169" t="s">
        <v>15769</v>
      </c>
      <c r="Y1482" s="169" t="s">
        <v>15770</v>
      </c>
      <c r="Z1482" s="166"/>
      <c r="AA1482" s="166"/>
      <c r="AB1482" s="166"/>
      <c r="AC1482" s="166"/>
      <c r="AD1482" s="166"/>
      <c r="AE1482" s="166"/>
      <c r="AF1482" s="166"/>
      <c r="AG1482" s="166"/>
      <c r="AH1482" s="166"/>
      <c r="AI1482" s="166"/>
      <c r="AJ1482" s="166"/>
      <c r="AK1482" s="166"/>
      <c r="AL1482" s="166"/>
      <c r="AM1482" s="166"/>
      <c r="AN1482" s="166"/>
      <c r="AO1482" s="166"/>
      <c r="AP1482" s="166"/>
      <c r="AQ1482" s="166"/>
      <c r="AR1482" s="166"/>
      <c r="AS1482" s="166"/>
      <c r="AT1482" s="166"/>
      <c r="AU1482" s="166"/>
      <c r="AV1482" s="166"/>
      <c r="AW1482" s="166"/>
      <c r="AX1482" s="166"/>
      <c r="AY1482" s="166"/>
      <c r="AZ1482" s="166"/>
      <c r="BA1482" s="166"/>
      <c r="BB1482" s="166"/>
      <c r="BC1482" s="166"/>
      <c r="BD1482" s="166"/>
      <c r="BE1482" s="166"/>
      <c r="BF1482" s="166"/>
      <c r="BG1482" s="166"/>
      <c r="BH1482" s="166"/>
      <c r="BI1482" s="166"/>
      <c r="BJ1482" s="166"/>
      <c r="BK1482" s="166"/>
      <c r="BL1482" s="166"/>
      <c r="BM1482" s="166"/>
    </row>
    <row r="1483" ht="22.5" customHeight="1">
      <c r="A1483" s="51">
        <v>1482.0</v>
      </c>
      <c r="B1483" s="169" t="s">
        <v>237</v>
      </c>
      <c r="C1483" s="170" t="b">
        <v>1</v>
      </c>
      <c r="D1483" s="79"/>
      <c r="E1483" s="79" t="s">
        <v>288</v>
      </c>
      <c r="F1483" s="79" t="s">
        <v>7916</v>
      </c>
      <c r="G1483" s="79" t="s">
        <v>2747</v>
      </c>
      <c r="H1483" s="169" t="s">
        <v>15771</v>
      </c>
      <c r="I1483" s="169" t="s">
        <v>15772</v>
      </c>
      <c r="J1483" s="137"/>
      <c r="K1483" s="169" t="s">
        <v>15773</v>
      </c>
      <c r="L1483" s="169" t="s">
        <v>15774</v>
      </c>
      <c r="M1483" s="166"/>
      <c r="N1483" s="166"/>
      <c r="O1483" s="166"/>
      <c r="P1483" s="166"/>
      <c r="Q1483" s="166"/>
      <c r="R1483" s="188"/>
      <c r="S1483" s="188"/>
      <c r="T1483" s="189"/>
      <c r="U1483" s="187" t="s">
        <v>16423</v>
      </c>
      <c r="V1483" s="188"/>
      <c r="W1483" s="169" t="s">
        <v>15775</v>
      </c>
      <c r="X1483" s="169" t="s">
        <v>15776</v>
      </c>
      <c r="Y1483" s="169" t="s">
        <v>15777</v>
      </c>
      <c r="Z1483" s="166"/>
      <c r="AA1483" s="166"/>
      <c r="AB1483" s="166"/>
      <c r="AC1483" s="166"/>
      <c r="AD1483" s="166"/>
      <c r="AE1483" s="166"/>
      <c r="AF1483" s="166"/>
      <c r="AG1483" s="166"/>
      <c r="AH1483" s="166"/>
      <c r="AI1483" s="166"/>
      <c r="AJ1483" s="166"/>
      <c r="AK1483" s="166"/>
      <c r="AL1483" s="166"/>
      <c r="AM1483" s="166"/>
      <c r="AN1483" s="166"/>
      <c r="AO1483" s="166"/>
      <c r="AP1483" s="166"/>
      <c r="AQ1483" s="166"/>
      <c r="AR1483" s="166"/>
      <c r="AS1483" s="166"/>
      <c r="AT1483" s="166"/>
      <c r="AU1483" s="166"/>
      <c r="AV1483" s="166"/>
      <c r="AW1483" s="166"/>
      <c r="AX1483" s="166"/>
      <c r="AY1483" s="166"/>
      <c r="AZ1483" s="166"/>
      <c r="BA1483" s="166"/>
      <c r="BB1483" s="166"/>
      <c r="BC1483" s="166"/>
      <c r="BD1483" s="166"/>
      <c r="BE1483" s="166"/>
      <c r="BF1483" s="166"/>
      <c r="BG1483" s="166"/>
      <c r="BH1483" s="166"/>
      <c r="BI1483" s="166"/>
      <c r="BJ1483" s="166"/>
      <c r="BK1483" s="166"/>
      <c r="BL1483" s="166"/>
      <c r="BM1483" s="166"/>
    </row>
    <row r="1484" ht="22.5" customHeight="1">
      <c r="A1484" s="51">
        <v>1483.0</v>
      </c>
      <c r="B1484" s="169" t="s">
        <v>237</v>
      </c>
      <c r="C1484" s="170" t="b">
        <v>1</v>
      </c>
      <c r="D1484" s="79"/>
      <c r="E1484" s="79" t="s">
        <v>8227</v>
      </c>
      <c r="F1484" s="79" t="s">
        <v>10090</v>
      </c>
      <c r="G1484" s="79" t="s">
        <v>1446</v>
      </c>
      <c r="H1484" s="169" t="s">
        <v>15778</v>
      </c>
      <c r="I1484" s="169" t="s">
        <v>15779</v>
      </c>
      <c r="J1484" s="137"/>
      <c r="K1484" s="169" t="s">
        <v>15780</v>
      </c>
      <c r="L1484" s="169" t="s">
        <v>15781</v>
      </c>
      <c r="M1484" s="166"/>
      <c r="N1484" s="166"/>
      <c r="O1484" s="166"/>
      <c r="P1484" s="166"/>
      <c r="Q1484" s="166"/>
      <c r="R1484" s="188"/>
      <c r="S1484" s="188"/>
      <c r="T1484" s="189"/>
      <c r="U1484" s="187" t="s">
        <v>16423</v>
      </c>
      <c r="V1484" s="188"/>
      <c r="W1484" s="169" t="s">
        <v>15782</v>
      </c>
      <c r="X1484" s="169" t="s">
        <v>15783</v>
      </c>
      <c r="Y1484" s="169" t="s">
        <v>15784</v>
      </c>
      <c r="Z1484" s="166"/>
      <c r="AA1484" s="166"/>
      <c r="AB1484" s="166"/>
      <c r="AC1484" s="166"/>
      <c r="AD1484" s="166"/>
      <c r="AE1484" s="166"/>
      <c r="AF1484" s="166"/>
      <c r="AG1484" s="166"/>
      <c r="AH1484" s="166"/>
      <c r="AI1484" s="166"/>
      <c r="AJ1484" s="166"/>
      <c r="AK1484" s="166"/>
      <c r="AL1484" s="166"/>
      <c r="AM1484" s="166"/>
      <c r="AN1484" s="166"/>
      <c r="AO1484" s="166"/>
      <c r="AP1484" s="166"/>
      <c r="AQ1484" s="166"/>
      <c r="AR1484" s="166"/>
      <c r="AS1484" s="166"/>
      <c r="AT1484" s="166"/>
      <c r="AU1484" s="166"/>
      <c r="AV1484" s="166"/>
      <c r="AW1484" s="166"/>
      <c r="AX1484" s="166"/>
      <c r="AY1484" s="166"/>
      <c r="AZ1484" s="166"/>
      <c r="BA1484" s="166"/>
      <c r="BB1484" s="166"/>
      <c r="BC1484" s="166"/>
      <c r="BD1484" s="166"/>
      <c r="BE1484" s="166"/>
      <c r="BF1484" s="166"/>
      <c r="BG1484" s="166"/>
      <c r="BH1484" s="166"/>
      <c r="BI1484" s="166"/>
      <c r="BJ1484" s="166"/>
      <c r="BK1484" s="166"/>
      <c r="BL1484" s="166"/>
      <c r="BM1484" s="166"/>
    </row>
    <row r="1485" ht="22.5" customHeight="1">
      <c r="A1485" s="51">
        <v>1484.0</v>
      </c>
      <c r="B1485" s="169" t="s">
        <v>237</v>
      </c>
      <c r="C1485" s="170" t="b">
        <v>1</v>
      </c>
      <c r="D1485" s="79"/>
      <c r="E1485" s="79" t="s">
        <v>288</v>
      </c>
      <c r="F1485" s="79" t="s">
        <v>7609</v>
      </c>
      <c r="G1485" s="79" t="s">
        <v>1446</v>
      </c>
      <c r="H1485" s="169" t="s">
        <v>15786</v>
      </c>
      <c r="I1485" s="169" t="s">
        <v>15787</v>
      </c>
      <c r="J1485" s="137"/>
      <c r="K1485" s="169" t="s">
        <v>15788</v>
      </c>
      <c r="L1485" s="169" t="s">
        <v>15789</v>
      </c>
      <c r="M1485" s="166"/>
      <c r="N1485" s="166"/>
      <c r="O1485" s="166"/>
      <c r="P1485" s="166"/>
      <c r="Q1485" s="166"/>
      <c r="R1485" s="188"/>
      <c r="S1485" s="188"/>
      <c r="T1485" s="189"/>
      <c r="U1485" s="187" t="s">
        <v>16423</v>
      </c>
      <c r="V1485" s="188"/>
      <c r="W1485" s="169" t="s">
        <v>15790</v>
      </c>
      <c r="X1485" s="169" t="s">
        <v>15791</v>
      </c>
      <c r="Y1485" s="169" t="s">
        <v>15792</v>
      </c>
      <c r="Z1485" s="166"/>
      <c r="AA1485" s="166"/>
      <c r="AB1485" s="166"/>
      <c r="AC1485" s="166"/>
      <c r="AD1485" s="166"/>
      <c r="AE1485" s="166"/>
      <c r="AF1485" s="166"/>
      <c r="AG1485" s="166"/>
      <c r="AH1485" s="166"/>
      <c r="AI1485" s="166"/>
      <c r="AJ1485" s="166"/>
      <c r="AK1485" s="166"/>
      <c r="AL1485" s="166"/>
      <c r="AM1485" s="166"/>
      <c r="AN1485" s="166"/>
      <c r="AO1485" s="166"/>
      <c r="AP1485" s="166"/>
      <c r="AQ1485" s="166"/>
      <c r="AR1485" s="166"/>
      <c r="AS1485" s="166"/>
      <c r="AT1485" s="166"/>
      <c r="AU1485" s="166"/>
      <c r="AV1485" s="166"/>
      <c r="AW1485" s="166"/>
      <c r="AX1485" s="166"/>
      <c r="AY1485" s="166"/>
      <c r="AZ1485" s="166"/>
      <c r="BA1485" s="166"/>
      <c r="BB1485" s="166"/>
      <c r="BC1485" s="166"/>
      <c r="BD1485" s="166"/>
      <c r="BE1485" s="166"/>
      <c r="BF1485" s="166"/>
      <c r="BG1485" s="166"/>
      <c r="BH1485" s="166"/>
      <c r="BI1485" s="166"/>
      <c r="BJ1485" s="166"/>
      <c r="BK1485" s="166"/>
      <c r="BL1485" s="166"/>
      <c r="BM1485" s="166"/>
    </row>
    <row r="1486" ht="22.5" customHeight="1">
      <c r="A1486" s="51">
        <v>1485.0</v>
      </c>
      <c r="B1486" s="169" t="s">
        <v>237</v>
      </c>
      <c r="C1486" s="170" t="b">
        <v>1</v>
      </c>
      <c r="D1486" s="79"/>
      <c r="E1486" s="79" t="s">
        <v>8227</v>
      </c>
      <c r="F1486" s="79" t="s">
        <v>9983</v>
      </c>
      <c r="G1486" s="79" t="s">
        <v>2747</v>
      </c>
      <c r="H1486" s="169" t="s">
        <v>15793</v>
      </c>
      <c r="I1486" s="169" t="s">
        <v>15794</v>
      </c>
      <c r="J1486" s="137"/>
      <c r="K1486" s="169" t="s">
        <v>15795</v>
      </c>
      <c r="L1486" s="169" t="s">
        <v>15796</v>
      </c>
      <c r="M1486" s="166"/>
      <c r="N1486" s="166"/>
      <c r="O1486" s="166"/>
      <c r="P1486" s="166"/>
      <c r="Q1486" s="166"/>
      <c r="R1486" s="188"/>
      <c r="S1486" s="188"/>
      <c r="T1486" s="189"/>
      <c r="U1486" s="187" t="s">
        <v>16423</v>
      </c>
      <c r="V1486" s="188"/>
      <c r="W1486" s="169" t="s">
        <v>15797</v>
      </c>
      <c r="X1486" s="169" t="s">
        <v>15798</v>
      </c>
      <c r="Y1486" s="169" t="s">
        <v>15799</v>
      </c>
      <c r="Z1486" s="166"/>
      <c r="AA1486" s="166"/>
      <c r="AB1486" s="166"/>
      <c r="AC1486" s="166"/>
      <c r="AD1486" s="166"/>
      <c r="AE1486" s="166"/>
      <c r="AF1486" s="166"/>
      <c r="AG1486" s="166"/>
      <c r="AH1486" s="166"/>
      <c r="AI1486" s="166"/>
      <c r="AJ1486" s="166"/>
      <c r="AK1486" s="166"/>
      <c r="AL1486" s="166"/>
      <c r="AM1486" s="166"/>
      <c r="AN1486" s="166"/>
      <c r="AO1486" s="166"/>
      <c r="AP1486" s="166"/>
      <c r="AQ1486" s="166"/>
      <c r="AR1486" s="166"/>
      <c r="AS1486" s="166"/>
      <c r="AT1486" s="166"/>
      <c r="AU1486" s="166"/>
      <c r="AV1486" s="166"/>
      <c r="AW1486" s="166"/>
      <c r="AX1486" s="166"/>
      <c r="AY1486" s="166"/>
      <c r="AZ1486" s="166"/>
      <c r="BA1486" s="166"/>
      <c r="BB1486" s="166"/>
      <c r="BC1486" s="166"/>
      <c r="BD1486" s="166"/>
      <c r="BE1486" s="166"/>
      <c r="BF1486" s="166"/>
      <c r="BG1486" s="166"/>
      <c r="BH1486" s="166"/>
      <c r="BI1486" s="166"/>
      <c r="BJ1486" s="166"/>
      <c r="BK1486" s="166"/>
      <c r="BL1486" s="166"/>
      <c r="BM1486" s="166"/>
    </row>
    <row r="1487" ht="22.5" customHeight="1">
      <c r="A1487" s="51">
        <v>1486.0</v>
      </c>
      <c r="B1487" s="169" t="s">
        <v>237</v>
      </c>
      <c r="C1487" s="170" t="b">
        <v>1</v>
      </c>
      <c r="D1487" s="79"/>
      <c r="E1487" s="79" t="s">
        <v>8227</v>
      </c>
      <c r="F1487" s="79" t="s">
        <v>9719</v>
      </c>
      <c r="G1487" s="79" t="s">
        <v>1446</v>
      </c>
      <c r="H1487" s="169" t="s">
        <v>15800</v>
      </c>
      <c r="I1487" s="169" t="s">
        <v>15801</v>
      </c>
      <c r="J1487" s="137"/>
      <c r="K1487" s="169" t="s">
        <v>15802</v>
      </c>
      <c r="L1487" s="169" t="s">
        <v>15803</v>
      </c>
      <c r="M1487" s="166"/>
      <c r="N1487" s="166"/>
      <c r="O1487" s="166"/>
      <c r="P1487" s="166"/>
      <c r="Q1487" s="166"/>
      <c r="R1487" s="188"/>
      <c r="S1487" s="188"/>
      <c r="T1487" s="189"/>
      <c r="U1487" s="187" t="s">
        <v>16423</v>
      </c>
      <c r="V1487" s="188"/>
      <c r="W1487" s="169" t="s">
        <v>15805</v>
      </c>
      <c r="X1487" s="169" t="s">
        <v>15806</v>
      </c>
      <c r="Y1487" s="137"/>
      <c r="Z1487" s="166"/>
      <c r="AA1487" s="166"/>
      <c r="AB1487" s="166"/>
      <c r="AC1487" s="166"/>
      <c r="AD1487" s="166"/>
      <c r="AE1487" s="166"/>
      <c r="AF1487" s="166"/>
      <c r="AG1487" s="166"/>
      <c r="AH1487" s="166"/>
      <c r="AI1487" s="166"/>
      <c r="AJ1487" s="166"/>
      <c r="AK1487" s="166"/>
      <c r="AL1487" s="166"/>
      <c r="AM1487" s="166"/>
      <c r="AN1487" s="166"/>
      <c r="AO1487" s="166"/>
      <c r="AP1487" s="166"/>
      <c r="AQ1487" s="166"/>
      <c r="AR1487" s="166"/>
      <c r="AS1487" s="166"/>
      <c r="AT1487" s="166"/>
      <c r="AU1487" s="166"/>
      <c r="AV1487" s="166"/>
      <c r="AW1487" s="166"/>
      <c r="AX1487" s="166"/>
      <c r="AY1487" s="166"/>
      <c r="AZ1487" s="166"/>
      <c r="BA1487" s="166"/>
      <c r="BB1487" s="166"/>
      <c r="BC1487" s="166"/>
      <c r="BD1487" s="166"/>
      <c r="BE1487" s="166"/>
      <c r="BF1487" s="166"/>
      <c r="BG1487" s="166"/>
      <c r="BH1487" s="166"/>
      <c r="BI1487" s="166"/>
      <c r="BJ1487" s="166"/>
      <c r="BK1487" s="166"/>
      <c r="BL1487" s="166"/>
      <c r="BM1487" s="166"/>
    </row>
    <row r="1488" ht="22.5" customHeight="1">
      <c r="A1488" s="51">
        <v>1487.0</v>
      </c>
      <c r="B1488" s="169" t="s">
        <v>237</v>
      </c>
      <c r="C1488" s="170" t="b">
        <v>1</v>
      </c>
      <c r="D1488" s="79"/>
      <c r="E1488" s="79" t="s">
        <v>288</v>
      </c>
      <c r="F1488" s="79" t="s">
        <v>7254</v>
      </c>
      <c r="G1488" s="79" t="s">
        <v>1446</v>
      </c>
      <c r="H1488" s="87" t="s">
        <v>15807</v>
      </c>
      <c r="I1488" s="169" t="s">
        <v>15808</v>
      </c>
      <c r="J1488" s="137"/>
      <c r="K1488" s="169" t="s">
        <v>15809</v>
      </c>
      <c r="L1488" s="169" t="s">
        <v>15810</v>
      </c>
      <c r="M1488" s="166"/>
      <c r="N1488" s="166"/>
      <c r="O1488" s="166"/>
      <c r="P1488" s="166"/>
      <c r="Q1488" s="166"/>
      <c r="R1488" s="188"/>
      <c r="S1488" s="188"/>
      <c r="T1488" s="189"/>
      <c r="U1488" s="187" t="s">
        <v>16423</v>
      </c>
      <c r="V1488" s="188"/>
      <c r="W1488" s="169" t="s">
        <v>15811</v>
      </c>
      <c r="X1488" s="169" t="s">
        <v>15812</v>
      </c>
      <c r="Y1488" s="169" t="s">
        <v>15813</v>
      </c>
      <c r="Z1488" s="166"/>
      <c r="AA1488" s="166"/>
      <c r="AB1488" s="166"/>
      <c r="AC1488" s="166"/>
      <c r="AD1488" s="166"/>
      <c r="AE1488" s="166"/>
      <c r="AF1488" s="166"/>
      <c r="AG1488" s="166"/>
      <c r="AH1488" s="166"/>
      <c r="AI1488" s="166"/>
      <c r="AJ1488" s="166"/>
      <c r="AK1488" s="166"/>
      <c r="AL1488" s="166"/>
      <c r="AM1488" s="166"/>
      <c r="AN1488" s="166"/>
      <c r="AO1488" s="166"/>
      <c r="AP1488" s="166"/>
      <c r="AQ1488" s="166"/>
      <c r="AR1488" s="166"/>
      <c r="AS1488" s="166"/>
      <c r="AT1488" s="166"/>
      <c r="AU1488" s="166"/>
      <c r="AV1488" s="166"/>
      <c r="AW1488" s="166"/>
      <c r="AX1488" s="166"/>
      <c r="AY1488" s="166"/>
      <c r="AZ1488" s="166"/>
      <c r="BA1488" s="166"/>
      <c r="BB1488" s="166"/>
      <c r="BC1488" s="166"/>
      <c r="BD1488" s="166"/>
      <c r="BE1488" s="166"/>
      <c r="BF1488" s="166"/>
      <c r="BG1488" s="166"/>
      <c r="BH1488" s="166"/>
      <c r="BI1488" s="166"/>
      <c r="BJ1488" s="166"/>
      <c r="BK1488" s="166"/>
      <c r="BL1488" s="166"/>
      <c r="BM1488" s="166"/>
    </row>
    <row r="1489" ht="22.5" customHeight="1">
      <c r="A1489" s="51">
        <v>1488.0</v>
      </c>
      <c r="B1489" s="169" t="s">
        <v>237</v>
      </c>
      <c r="C1489" s="170" t="b">
        <v>1</v>
      </c>
      <c r="D1489" s="79"/>
      <c r="E1489" s="79" t="s">
        <v>10364</v>
      </c>
      <c r="F1489" s="79" t="s">
        <v>11537</v>
      </c>
      <c r="G1489" s="79" t="s">
        <v>489</v>
      </c>
      <c r="H1489" s="169" t="s">
        <v>15819</v>
      </c>
      <c r="I1489" s="169" t="s">
        <v>15820</v>
      </c>
      <c r="J1489" s="137"/>
      <c r="K1489" s="169" t="s">
        <v>15821</v>
      </c>
      <c r="L1489" s="169" t="s">
        <v>15822</v>
      </c>
      <c r="M1489" s="166"/>
      <c r="N1489" s="166"/>
      <c r="O1489" s="166"/>
      <c r="P1489" s="166"/>
      <c r="Q1489" s="166"/>
      <c r="R1489" s="188"/>
      <c r="S1489" s="188"/>
      <c r="T1489" s="189"/>
      <c r="U1489" s="187" t="s">
        <v>16423</v>
      </c>
      <c r="V1489" s="188"/>
      <c r="W1489" s="169" t="s">
        <v>15823</v>
      </c>
      <c r="X1489" s="169" t="s">
        <v>15824</v>
      </c>
      <c r="Y1489" s="169" t="s">
        <v>15825</v>
      </c>
      <c r="Z1489" s="166"/>
      <c r="AA1489" s="166"/>
      <c r="AB1489" s="166"/>
      <c r="AC1489" s="166"/>
      <c r="AD1489" s="166"/>
      <c r="AE1489" s="166"/>
      <c r="AF1489" s="166"/>
      <c r="AG1489" s="166"/>
      <c r="AH1489" s="166"/>
      <c r="AI1489" s="166"/>
      <c r="AJ1489" s="166"/>
      <c r="AK1489" s="166"/>
      <c r="AL1489" s="166"/>
      <c r="AM1489" s="166"/>
      <c r="AN1489" s="166"/>
      <c r="AO1489" s="166"/>
      <c r="AP1489" s="166"/>
      <c r="AQ1489" s="166"/>
      <c r="AR1489" s="166"/>
      <c r="AS1489" s="166"/>
      <c r="AT1489" s="166"/>
      <c r="AU1489" s="166"/>
      <c r="AV1489" s="166"/>
      <c r="AW1489" s="166"/>
      <c r="AX1489" s="166"/>
      <c r="AY1489" s="166"/>
      <c r="AZ1489" s="166"/>
      <c r="BA1489" s="166"/>
      <c r="BB1489" s="166"/>
      <c r="BC1489" s="166"/>
      <c r="BD1489" s="166"/>
      <c r="BE1489" s="166"/>
      <c r="BF1489" s="166"/>
      <c r="BG1489" s="166"/>
      <c r="BH1489" s="166"/>
      <c r="BI1489" s="166"/>
      <c r="BJ1489" s="166"/>
      <c r="BK1489" s="166"/>
      <c r="BL1489" s="166"/>
      <c r="BM1489" s="166"/>
    </row>
    <row r="1490" ht="22.5" customHeight="1">
      <c r="A1490" s="51">
        <v>1489.0</v>
      </c>
      <c r="B1490" s="169" t="s">
        <v>237</v>
      </c>
      <c r="C1490" s="170" t="b">
        <v>1</v>
      </c>
      <c r="D1490" s="79"/>
      <c r="E1490" s="79" t="s">
        <v>10364</v>
      </c>
      <c r="F1490" s="79" t="s">
        <v>15421</v>
      </c>
      <c r="G1490" s="79" t="s">
        <v>294</v>
      </c>
      <c r="H1490" s="169" t="s">
        <v>15826</v>
      </c>
      <c r="I1490" s="169" t="s">
        <v>15827</v>
      </c>
      <c r="J1490" s="137"/>
      <c r="K1490" s="169" t="s">
        <v>15828</v>
      </c>
      <c r="L1490" s="169" t="s">
        <v>15829</v>
      </c>
      <c r="M1490" s="166"/>
      <c r="N1490" s="166"/>
      <c r="O1490" s="166"/>
      <c r="P1490" s="166"/>
      <c r="Q1490" s="166"/>
      <c r="R1490" s="188"/>
      <c r="S1490" s="188"/>
      <c r="T1490" s="189"/>
      <c r="U1490" s="187" t="s">
        <v>16423</v>
      </c>
      <c r="V1490" s="188"/>
      <c r="W1490" s="169" t="s">
        <v>15830</v>
      </c>
      <c r="X1490" s="169" t="s">
        <v>15831</v>
      </c>
      <c r="Y1490" s="137"/>
      <c r="Z1490" s="166"/>
      <c r="AA1490" s="166"/>
      <c r="AB1490" s="166"/>
      <c r="AC1490" s="166"/>
      <c r="AD1490" s="166"/>
      <c r="AE1490" s="166"/>
      <c r="AF1490" s="166"/>
      <c r="AG1490" s="166"/>
      <c r="AH1490" s="166"/>
      <c r="AI1490" s="166"/>
      <c r="AJ1490" s="166"/>
      <c r="AK1490" s="166"/>
      <c r="AL1490" s="166"/>
      <c r="AM1490" s="166"/>
      <c r="AN1490" s="166"/>
      <c r="AO1490" s="166"/>
      <c r="AP1490" s="166"/>
      <c r="AQ1490" s="166"/>
      <c r="AR1490" s="166"/>
      <c r="AS1490" s="166"/>
      <c r="AT1490" s="166"/>
      <c r="AU1490" s="166"/>
      <c r="AV1490" s="166"/>
      <c r="AW1490" s="166"/>
      <c r="AX1490" s="166"/>
      <c r="AY1490" s="166"/>
      <c r="AZ1490" s="166"/>
      <c r="BA1490" s="166"/>
      <c r="BB1490" s="166"/>
      <c r="BC1490" s="166"/>
      <c r="BD1490" s="166"/>
      <c r="BE1490" s="166"/>
      <c r="BF1490" s="166"/>
      <c r="BG1490" s="166"/>
      <c r="BH1490" s="166"/>
      <c r="BI1490" s="166"/>
      <c r="BJ1490" s="166"/>
      <c r="BK1490" s="166"/>
      <c r="BL1490" s="166"/>
      <c r="BM1490" s="166"/>
    </row>
    <row r="1491" ht="22.5" customHeight="1">
      <c r="A1491" s="51">
        <v>1490.0</v>
      </c>
      <c r="B1491" s="169" t="s">
        <v>237</v>
      </c>
      <c r="C1491" s="170" t="b">
        <v>1</v>
      </c>
      <c r="D1491" s="79"/>
      <c r="E1491" s="79" t="s">
        <v>8227</v>
      </c>
      <c r="F1491" s="79" t="s">
        <v>9171</v>
      </c>
      <c r="G1491" s="79" t="s">
        <v>15464</v>
      </c>
      <c r="H1491" s="169" t="s">
        <v>15832</v>
      </c>
      <c r="I1491" s="169" t="s">
        <v>9274</v>
      </c>
      <c r="J1491" s="137"/>
      <c r="K1491" s="169" t="s">
        <v>15833</v>
      </c>
      <c r="L1491" s="169" t="s">
        <v>15834</v>
      </c>
      <c r="M1491" s="166"/>
      <c r="N1491" s="166"/>
      <c r="O1491" s="166"/>
      <c r="P1491" s="166"/>
      <c r="Q1491" s="166"/>
      <c r="R1491" s="188"/>
      <c r="S1491" s="188"/>
      <c r="T1491" s="189"/>
      <c r="U1491" s="187" t="s">
        <v>16423</v>
      </c>
      <c r="V1491" s="188"/>
      <c r="W1491" s="169" t="s">
        <v>15835</v>
      </c>
      <c r="X1491" s="169" t="s">
        <v>15836</v>
      </c>
      <c r="Y1491" s="169" t="s">
        <v>15837</v>
      </c>
      <c r="Z1491" s="166"/>
      <c r="AA1491" s="166"/>
      <c r="AB1491" s="166"/>
      <c r="AC1491" s="166"/>
      <c r="AD1491" s="166"/>
      <c r="AE1491" s="166"/>
      <c r="AF1491" s="166"/>
      <c r="AG1491" s="166"/>
      <c r="AH1491" s="166"/>
      <c r="AI1491" s="166"/>
      <c r="AJ1491" s="166"/>
      <c r="AK1491" s="166"/>
      <c r="AL1491" s="166"/>
      <c r="AM1491" s="166"/>
      <c r="AN1491" s="166"/>
      <c r="AO1491" s="166"/>
      <c r="AP1491" s="166"/>
      <c r="AQ1491" s="166"/>
      <c r="AR1491" s="166"/>
      <c r="AS1491" s="166"/>
      <c r="AT1491" s="166"/>
      <c r="AU1491" s="166"/>
      <c r="AV1491" s="166"/>
      <c r="AW1491" s="166"/>
      <c r="AX1491" s="166"/>
      <c r="AY1491" s="166"/>
      <c r="AZ1491" s="166"/>
      <c r="BA1491" s="166"/>
      <c r="BB1491" s="166"/>
      <c r="BC1491" s="166"/>
      <c r="BD1491" s="166"/>
      <c r="BE1491" s="166"/>
      <c r="BF1491" s="166"/>
      <c r="BG1491" s="166"/>
      <c r="BH1491" s="166"/>
      <c r="BI1491" s="166"/>
      <c r="BJ1491" s="166"/>
      <c r="BK1491" s="166"/>
      <c r="BL1491" s="166"/>
      <c r="BM1491" s="166"/>
    </row>
    <row r="1492" ht="22.5" customHeight="1">
      <c r="A1492" s="51">
        <v>1491.0</v>
      </c>
      <c r="B1492" s="169" t="s">
        <v>237</v>
      </c>
      <c r="C1492" s="170" t="b">
        <v>1</v>
      </c>
      <c r="D1492" s="79"/>
      <c r="E1492" s="79" t="s">
        <v>288</v>
      </c>
      <c r="F1492" s="79" t="s">
        <v>5369</v>
      </c>
      <c r="G1492" s="79" t="s">
        <v>294</v>
      </c>
      <c r="H1492" s="169" t="s">
        <v>15838</v>
      </c>
      <c r="I1492" s="169" t="s">
        <v>15839</v>
      </c>
      <c r="J1492" s="137"/>
      <c r="K1492" s="169" t="s">
        <v>15840</v>
      </c>
      <c r="L1492" s="169" t="s">
        <v>15841</v>
      </c>
      <c r="M1492" s="166"/>
      <c r="N1492" s="166"/>
      <c r="O1492" s="166"/>
      <c r="P1492" s="166"/>
      <c r="Q1492" s="166"/>
      <c r="R1492" s="188"/>
      <c r="S1492" s="188"/>
      <c r="T1492" s="189"/>
      <c r="U1492" s="187" t="s">
        <v>16423</v>
      </c>
      <c r="V1492" s="188"/>
      <c r="W1492" s="169" t="s">
        <v>15842</v>
      </c>
      <c r="X1492" s="169" t="s">
        <v>15843</v>
      </c>
      <c r="Y1492" s="169" t="s">
        <v>15844</v>
      </c>
      <c r="Z1492" s="166"/>
      <c r="AA1492" s="166"/>
      <c r="AB1492" s="166"/>
      <c r="AC1492" s="166"/>
      <c r="AD1492" s="166"/>
      <c r="AE1492" s="166"/>
      <c r="AF1492" s="166"/>
      <c r="AG1492" s="166"/>
      <c r="AH1492" s="166"/>
      <c r="AI1492" s="166"/>
      <c r="AJ1492" s="166"/>
      <c r="AK1492" s="166"/>
      <c r="AL1492" s="166"/>
      <c r="AM1492" s="166"/>
      <c r="AN1492" s="166"/>
      <c r="AO1492" s="166"/>
      <c r="AP1492" s="166"/>
      <c r="AQ1492" s="166"/>
      <c r="AR1492" s="166"/>
      <c r="AS1492" s="166"/>
      <c r="AT1492" s="166"/>
      <c r="AU1492" s="166"/>
      <c r="AV1492" s="166"/>
      <c r="AW1492" s="166"/>
      <c r="AX1492" s="166"/>
      <c r="AY1492" s="166"/>
      <c r="AZ1492" s="166"/>
      <c r="BA1492" s="166"/>
      <c r="BB1492" s="166"/>
      <c r="BC1492" s="166"/>
      <c r="BD1492" s="166"/>
      <c r="BE1492" s="166"/>
      <c r="BF1492" s="166"/>
      <c r="BG1492" s="166"/>
      <c r="BH1492" s="166"/>
      <c r="BI1492" s="166"/>
      <c r="BJ1492" s="166"/>
      <c r="BK1492" s="166"/>
      <c r="BL1492" s="166"/>
      <c r="BM1492" s="166"/>
    </row>
    <row r="1493" ht="22.5" customHeight="1">
      <c r="A1493" s="51">
        <v>1492.0</v>
      </c>
      <c r="B1493" s="169" t="s">
        <v>237</v>
      </c>
      <c r="C1493" s="170" t="b">
        <v>1</v>
      </c>
      <c r="D1493" s="79"/>
      <c r="E1493" s="79" t="s">
        <v>8227</v>
      </c>
      <c r="F1493" s="79" t="s">
        <v>9171</v>
      </c>
      <c r="G1493" s="79" t="s">
        <v>489</v>
      </c>
      <c r="H1493" s="169" t="s">
        <v>15845</v>
      </c>
      <c r="I1493" s="169" t="s">
        <v>15846</v>
      </c>
      <c r="J1493" s="137"/>
      <c r="K1493" s="169" t="s">
        <v>15847</v>
      </c>
      <c r="L1493" s="169" t="s">
        <v>15848</v>
      </c>
      <c r="M1493" s="166"/>
      <c r="N1493" s="166"/>
      <c r="O1493" s="166"/>
      <c r="P1493" s="166"/>
      <c r="Q1493" s="166"/>
      <c r="R1493" s="188"/>
      <c r="S1493" s="188"/>
      <c r="T1493" s="189"/>
      <c r="U1493" s="187" t="s">
        <v>16423</v>
      </c>
      <c r="V1493" s="188"/>
      <c r="W1493" s="169" t="s">
        <v>15849</v>
      </c>
      <c r="X1493" s="169" t="s">
        <v>15850</v>
      </c>
      <c r="Y1493" s="169" t="s">
        <v>15851</v>
      </c>
      <c r="Z1493" s="166"/>
      <c r="AA1493" s="166"/>
      <c r="AB1493" s="166"/>
      <c r="AC1493" s="166"/>
      <c r="AD1493" s="166"/>
      <c r="AE1493" s="166"/>
      <c r="AF1493" s="166"/>
      <c r="AG1493" s="166"/>
      <c r="AH1493" s="166"/>
      <c r="AI1493" s="166"/>
      <c r="AJ1493" s="166"/>
      <c r="AK1493" s="166"/>
      <c r="AL1493" s="166"/>
      <c r="AM1493" s="166"/>
      <c r="AN1493" s="166"/>
      <c r="AO1493" s="166"/>
      <c r="AP1493" s="166"/>
      <c r="AQ1493" s="166"/>
      <c r="AR1493" s="166"/>
      <c r="AS1493" s="166"/>
      <c r="AT1493" s="166"/>
      <c r="AU1493" s="166"/>
      <c r="AV1493" s="166"/>
      <c r="AW1493" s="166"/>
      <c r="AX1493" s="166"/>
      <c r="AY1493" s="166"/>
      <c r="AZ1493" s="166"/>
      <c r="BA1493" s="166"/>
      <c r="BB1493" s="166"/>
      <c r="BC1493" s="166"/>
      <c r="BD1493" s="166"/>
      <c r="BE1493" s="166"/>
      <c r="BF1493" s="166"/>
      <c r="BG1493" s="166"/>
      <c r="BH1493" s="166"/>
      <c r="BI1493" s="166"/>
      <c r="BJ1493" s="166"/>
      <c r="BK1493" s="166"/>
      <c r="BL1493" s="166"/>
      <c r="BM1493" s="166"/>
    </row>
    <row r="1494" ht="22.5" customHeight="1">
      <c r="A1494" s="51">
        <v>1493.0</v>
      </c>
      <c r="B1494" s="169" t="s">
        <v>237</v>
      </c>
      <c r="C1494" s="170" t="b">
        <v>1</v>
      </c>
      <c r="D1494" s="79"/>
      <c r="E1494" s="79" t="s">
        <v>8227</v>
      </c>
      <c r="F1494" s="79" t="s">
        <v>10267</v>
      </c>
      <c r="G1494" s="79" t="s">
        <v>1446</v>
      </c>
      <c r="H1494" s="169" t="s">
        <v>15852</v>
      </c>
      <c r="I1494" s="169" t="s">
        <v>15853</v>
      </c>
      <c r="J1494" s="137"/>
      <c r="K1494" s="169" t="s">
        <v>15854</v>
      </c>
      <c r="L1494" s="169" t="s">
        <v>15855</v>
      </c>
      <c r="M1494" s="166"/>
      <c r="N1494" s="166"/>
      <c r="O1494" s="166"/>
      <c r="P1494" s="166"/>
      <c r="Q1494" s="166"/>
      <c r="R1494" s="188"/>
      <c r="S1494" s="188"/>
      <c r="T1494" s="189"/>
      <c r="U1494" s="187" t="s">
        <v>16423</v>
      </c>
      <c r="V1494" s="188"/>
      <c r="W1494" s="169" t="s">
        <v>15856</v>
      </c>
      <c r="X1494" s="169" t="s">
        <v>15857</v>
      </c>
      <c r="Y1494" s="169" t="s">
        <v>15858</v>
      </c>
      <c r="Z1494" s="166"/>
      <c r="AA1494" s="166"/>
      <c r="AB1494" s="166"/>
      <c r="AC1494" s="166"/>
      <c r="AD1494" s="166"/>
      <c r="AE1494" s="166"/>
      <c r="AF1494" s="166"/>
      <c r="AG1494" s="166"/>
      <c r="AH1494" s="166"/>
      <c r="AI1494" s="166"/>
      <c r="AJ1494" s="166"/>
      <c r="AK1494" s="166"/>
      <c r="AL1494" s="166"/>
      <c r="AM1494" s="166"/>
      <c r="AN1494" s="166"/>
      <c r="AO1494" s="166"/>
      <c r="AP1494" s="166"/>
      <c r="AQ1494" s="166"/>
      <c r="AR1494" s="166"/>
      <c r="AS1494" s="166"/>
      <c r="AT1494" s="166"/>
      <c r="AU1494" s="166"/>
      <c r="AV1494" s="166"/>
      <c r="AW1494" s="166"/>
      <c r="AX1494" s="166"/>
      <c r="AY1494" s="166"/>
      <c r="AZ1494" s="166"/>
      <c r="BA1494" s="166"/>
      <c r="BB1494" s="166"/>
      <c r="BC1494" s="166"/>
      <c r="BD1494" s="166"/>
      <c r="BE1494" s="166"/>
      <c r="BF1494" s="166"/>
      <c r="BG1494" s="166"/>
      <c r="BH1494" s="166"/>
      <c r="BI1494" s="166"/>
      <c r="BJ1494" s="166"/>
      <c r="BK1494" s="166"/>
      <c r="BL1494" s="166"/>
      <c r="BM1494" s="166"/>
    </row>
    <row r="1495" ht="22.5" customHeight="1">
      <c r="A1495" s="51">
        <v>1494.0</v>
      </c>
      <c r="B1495" s="169" t="s">
        <v>237</v>
      </c>
      <c r="C1495" s="170" t="b">
        <v>1</v>
      </c>
      <c r="D1495" s="79"/>
      <c r="E1495" s="79" t="s">
        <v>8227</v>
      </c>
      <c r="F1495" s="79" t="s">
        <v>10267</v>
      </c>
      <c r="G1495" s="79" t="s">
        <v>1866</v>
      </c>
      <c r="H1495" s="169" t="s">
        <v>15859</v>
      </c>
      <c r="I1495" s="169" t="s">
        <v>15860</v>
      </c>
      <c r="J1495" s="137"/>
      <c r="K1495" s="169" t="s">
        <v>15861</v>
      </c>
      <c r="L1495" s="169" t="s">
        <v>15862</v>
      </c>
      <c r="M1495" s="166"/>
      <c r="N1495" s="166"/>
      <c r="O1495" s="166"/>
      <c r="P1495" s="166"/>
      <c r="Q1495" s="166"/>
      <c r="R1495" s="188"/>
      <c r="S1495" s="188"/>
      <c r="T1495" s="189"/>
      <c r="U1495" s="187" t="s">
        <v>16423</v>
      </c>
      <c r="V1495" s="188"/>
      <c r="W1495" s="169" t="s">
        <v>15863</v>
      </c>
      <c r="X1495" s="169" t="s">
        <v>15864</v>
      </c>
      <c r="Y1495" s="169" t="s">
        <v>15865</v>
      </c>
      <c r="Z1495" s="166"/>
      <c r="AA1495" s="166"/>
      <c r="AB1495" s="166"/>
      <c r="AC1495" s="166"/>
      <c r="AD1495" s="166"/>
      <c r="AE1495" s="166"/>
      <c r="AF1495" s="166"/>
      <c r="AG1495" s="166"/>
      <c r="AH1495" s="166"/>
      <c r="AI1495" s="166"/>
      <c r="AJ1495" s="166"/>
      <c r="AK1495" s="166"/>
      <c r="AL1495" s="166"/>
      <c r="AM1495" s="166"/>
      <c r="AN1495" s="166"/>
      <c r="AO1495" s="166"/>
      <c r="AP1495" s="166"/>
      <c r="AQ1495" s="166"/>
      <c r="AR1495" s="166"/>
      <c r="AS1495" s="166"/>
      <c r="AT1495" s="166"/>
      <c r="AU1495" s="166"/>
      <c r="AV1495" s="166"/>
      <c r="AW1495" s="166"/>
      <c r="AX1495" s="166"/>
      <c r="AY1495" s="166"/>
      <c r="AZ1495" s="166"/>
      <c r="BA1495" s="166"/>
      <c r="BB1495" s="166"/>
      <c r="BC1495" s="166"/>
      <c r="BD1495" s="166"/>
      <c r="BE1495" s="166"/>
      <c r="BF1495" s="166"/>
      <c r="BG1495" s="166"/>
      <c r="BH1495" s="166"/>
      <c r="BI1495" s="166"/>
      <c r="BJ1495" s="166"/>
      <c r="BK1495" s="166"/>
      <c r="BL1495" s="166"/>
      <c r="BM1495" s="166"/>
    </row>
    <row r="1496" ht="22.5" customHeight="1">
      <c r="A1496" s="51">
        <v>1495.0</v>
      </c>
      <c r="B1496" s="169" t="s">
        <v>237</v>
      </c>
      <c r="C1496" s="170" t="b">
        <v>1</v>
      </c>
      <c r="D1496" s="79"/>
      <c r="E1496" s="79" t="s">
        <v>288</v>
      </c>
      <c r="F1496" s="79" t="s">
        <v>7916</v>
      </c>
      <c r="G1496" s="79" t="s">
        <v>489</v>
      </c>
      <c r="H1496" s="169" t="s">
        <v>15866</v>
      </c>
      <c r="I1496" s="169" t="s">
        <v>15867</v>
      </c>
      <c r="J1496" s="137"/>
      <c r="K1496" s="169" t="s">
        <v>15868</v>
      </c>
      <c r="L1496" s="169" t="s">
        <v>15869</v>
      </c>
      <c r="M1496" s="166"/>
      <c r="N1496" s="166"/>
      <c r="O1496" s="166"/>
      <c r="P1496" s="166"/>
      <c r="Q1496" s="166"/>
      <c r="R1496" s="188"/>
      <c r="S1496" s="188"/>
      <c r="T1496" s="189"/>
      <c r="U1496" s="187" t="s">
        <v>16423</v>
      </c>
      <c r="V1496" s="188"/>
      <c r="W1496" s="169" t="s">
        <v>15870</v>
      </c>
      <c r="X1496" s="169" t="s">
        <v>15871</v>
      </c>
      <c r="Y1496" s="169" t="s">
        <v>15872</v>
      </c>
      <c r="Z1496" s="166"/>
      <c r="AA1496" s="166"/>
      <c r="AB1496" s="166"/>
      <c r="AC1496" s="166"/>
      <c r="AD1496" s="166"/>
      <c r="AE1496" s="166"/>
      <c r="AF1496" s="166"/>
      <c r="AG1496" s="166"/>
      <c r="AH1496" s="166"/>
      <c r="AI1496" s="166"/>
      <c r="AJ1496" s="166"/>
      <c r="AK1496" s="166"/>
      <c r="AL1496" s="166"/>
      <c r="AM1496" s="166"/>
      <c r="AN1496" s="166"/>
      <c r="AO1496" s="166"/>
      <c r="AP1496" s="166"/>
      <c r="AQ1496" s="166"/>
      <c r="AR1496" s="166"/>
      <c r="AS1496" s="166"/>
      <c r="AT1496" s="166"/>
      <c r="AU1496" s="166"/>
      <c r="AV1496" s="166"/>
      <c r="AW1496" s="166"/>
      <c r="AX1496" s="166"/>
      <c r="AY1496" s="166"/>
      <c r="AZ1496" s="166"/>
      <c r="BA1496" s="166"/>
      <c r="BB1496" s="166"/>
      <c r="BC1496" s="166"/>
      <c r="BD1496" s="166"/>
      <c r="BE1496" s="166"/>
      <c r="BF1496" s="166"/>
      <c r="BG1496" s="166"/>
      <c r="BH1496" s="166"/>
      <c r="BI1496" s="166"/>
      <c r="BJ1496" s="166"/>
      <c r="BK1496" s="166"/>
      <c r="BL1496" s="166"/>
      <c r="BM1496" s="166"/>
    </row>
    <row r="1497" ht="22.5" customHeight="1">
      <c r="A1497" s="51">
        <v>1496.0</v>
      </c>
      <c r="B1497" s="169" t="s">
        <v>237</v>
      </c>
      <c r="C1497" s="170" t="b">
        <v>1</v>
      </c>
      <c r="D1497" s="79"/>
      <c r="E1497" s="79" t="s">
        <v>288</v>
      </c>
      <c r="F1497" s="79" t="s">
        <v>7702</v>
      </c>
      <c r="G1497" s="79" t="s">
        <v>556</v>
      </c>
      <c r="H1497" s="169" t="s">
        <v>15873</v>
      </c>
      <c r="I1497" s="169" t="s">
        <v>7716</v>
      </c>
      <c r="J1497" s="137"/>
      <c r="K1497" s="169" t="s">
        <v>15874</v>
      </c>
      <c r="L1497" s="169" t="s">
        <v>15875</v>
      </c>
      <c r="M1497" s="166"/>
      <c r="N1497" s="166"/>
      <c r="O1497" s="166"/>
      <c r="P1497" s="166"/>
      <c r="Q1497" s="166"/>
      <c r="R1497" s="188"/>
      <c r="S1497" s="188"/>
      <c r="T1497" s="189"/>
      <c r="U1497" s="187" t="s">
        <v>16423</v>
      </c>
      <c r="V1497" s="188"/>
      <c r="W1497" s="169" t="s">
        <v>15876</v>
      </c>
      <c r="X1497" s="169" t="s">
        <v>15877</v>
      </c>
      <c r="Y1497" s="137"/>
      <c r="Z1497" s="166"/>
      <c r="AA1497" s="166"/>
      <c r="AB1497" s="166"/>
      <c r="AC1497" s="166"/>
      <c r="AD1497" s="166"/>
      <c r="AE1497" s="166"/>
      <c r="AF1497" s="166"/>
      <c r="AG1497" s="166"/>
      <c r="AH1497" s="166"/>
      <c r="AI1497" s="166"/>
      <c r="AJ1497" s="166"/>
      <c r="AK1497" s="166"/>
      <c r="AL1497" s="166"/>
      <c r="AM1497" s="166"/>
      <c r="AN1497" s="166"/>
      <c r="AO1497" s="166"/>
      <c r="AP1497" s="166"/>
      <c r="AQ1497" s="166"/>
      <c r="AR1497" s="166"/>
      <c r="AS1497" s="166"/>
      <c r="AT1497" s="166"/>
      <c r="AU1497" s="166"/>
      <c r="AV1497" s="166"/>
      <c r="AW1497" s="166"/>
      <c r="AX1497" s="166"/>
      <c r="AY1497" s="166"/>
      <c r="AZ1497" s="166"/>
      <c r="BA1497" s="166"/>
      <c r="BB1497" s="166"/>
      <c r="BC1497" s="166"/>
      <c r="BD1497" s="166"/>
      <c r="BE1497" s="166"/>
      <c r="BF1497" s="166"/>
      <c r="BG1497" s="166"/>
      <c r="BH1497" s="166"/>
      <c r="BI1497" s="166"/>
      <c r="BJ1497" s="166"/>
      <c r="BK1497" s="166"/>
      <c r="BL1497" s="166"/>
      <c r="BM1497" s="166"/>
    </row>
    <row r="1498" ht="22.5" customHeight="1">
      <c r="A1498" s="51">
        <v>1497.0</v>
      </c>
      <c r="B1498" s="169" t="s">
        <v>237</v>
      </c>
      <c r="C1498" s="170" t="b">
        <v>1</v>
      </c>
      <c r="D1498" s="79"/>
      <c r="E1498" s="79" t="s">
        <v>288</v>
      </c>
      <c r="F1498" s="79" t="s">
        <v>1770</v>
      </c>
      <c r="G1498" s="79" t="s">
        <v>1446</v>
      </c>
      <c r="H1498" s="169" t="s">
        <v>15878</v>
      </c>
      <c r="I1498" s="169" t="s">
        <v>15879</v>
      </c>
      <c r="J1498" s="137"/>
      <c r="K1498" s="169" t="s">
        <v>15880</v>
      </c>
      <c r="L1498" s="169" t="s">
        <v>15881</v>
      </c>
      <c r="M1498" s="166"/>
      <c r="N1498" s="166"/>
      <c r="O1498" s="166"/>
      <c r="P1498" s="166"/>
      <c r="Q1498" s="166"/>
      <c r="R1498" s="188"/>
      <c r="S1498" s="188"/>
      <c r="T1498" s="189"/>
      <c r="U1498" s="187" t="s">
        <v>16423</v>
      </c>
      <c r="V1498" s="188"/>
      <c r="W1498" s="169" t="s">
        <v>15882</v>
      </c>
      <c r="X1498" s="169" t="s">
        <v>15883</v>
      </c>
      <c r="Y1498" s="169" t="s">
        <v>15884</v>
      </c>
      <c r="Z1498" s="166"/>
      <c r="AA1498" s="166"/>
      <c r="AB1498" s="166"/>
      <c r="AC1498" s="166"/>
      <c r="AD1498" s="166"/>
      <c r="AE1498" s="166"/>
      <c r="AF1498" s="166"/>
      <c r="AG1498" s="166"/>
      <c r="AH1498" s="166"/>
      <c r="AI1498" s="166"/>
      <c r="AJ1498" s="166"/>
      <c r="AK1498" s="166"/>
      <c r="AL1498" s="166"/>
      <c r="AM1498" s="166"/>
      <c r="AN1498" s="166"/>
      <c r="AO1498" s="166"/>
      <c r="AP1498" s="166"/>
      <c r="AQ1498" s="166"/>
      <c r="AR1498" s="166"/>
      <c r="AS1498" s="166"/>
      <c r="AT1498" s="166"/>
      <c r="AU1498" s="166"/>
      <c r="AV1498" s="166"/>
      <c r="AW1498" s="166"/>
      <c r="AX1498" s="166"/>
      <c r="AY1498" s="166"/>
      <c r="AZ1498" s="166"/>
      <c r="BA1498" s="166"/>
      <c r="BB1498" s="166"/>
      <c r="BC1498" s="166"/>
      <c r="BD1498" s="166"/>
      <c r="BE1498" s="166"/>
      <c r="BF1498" s="166"/>
      <c r="BG1498" s="166"/>
      <c r="BH1498" s="166"/>
      <c r="BI1498" s="166"/>
      <c r="BJ1498" s="166"/>
      <c r="BK1498" s="166"/>
      <c r="BL1498" s="166"/>
      <c r="BM1498" s="166"/>
    </row>
    <row r="1499" ht="22.5" customHeight="1">
      <c r="A1499" s="51">
        <v>1498.0</v>
      </c>
      <c r="B1499" s="169" t="s">
        <v>237</v>
      </c>
      <c r="C1499" s="170" t="b">
        <v>1</v>
      </c>
      <c r="D1499" s="79"/>
      <c r="E1499" s="79" t="s">
        <v>288</v>
      </c>
      <c r="F1499" s="79" t="s">
        <v>1770</v>
      </c>
      <c r="G1499" s="79" t="s">
        <v>10854</v>
      </c>
      <c r="H1499" s="169" t="s">
        <v>15885</v>
      </c>
      <c r="I1499" s="169" t="s">
        <v>15886</v>
      </c>
      <c r="J1499" s="137"/>
      <c r="K1499" s="169" t="s">
        <v>15887</v>
      </c>
      <c r="L1499" s="169" t="s">
        <v>15888</v>
      </c>
      <c r="M1499" s="166"/>
      <c r="N1499" s="166"/>
      <c r="O1499" s="166"/>
      <c r="P1499" s="166"/>
      <c r="Q1499" s="166"/>
      <c r="R1499" s="188"/>
      <c r="S1499" s="188"/>
      <c r="T1499" s="189"/>
      <c r="U1499" s="187" t="s">
        <v>16423</v>
      </c>
      <c r="V1499" s="188"/>
      <c r="W1499" s="169" t="s">
        <v>15889</v>
      </c>
      <c r="X1499" s="169" t="s">
        <v>15890</v>
      </c>
      <c r="Y1499" s="169" t="s">
        <v>15891</v>
      </c>
      <c r="Z1499" s="166"/>
      <c r="AA1499" s="166"/>
      <c r="AB1499" s="166"/>
      <c r="AC1499" s="166"/>
      <c r="AD1499" s="166"/>
      <c r="AE1499" s="166"/>
      <c r="AF1499" s="166"/>
      <c r="AG1499" s="166"/>
      <c r="AH1499" s="166"/>
      <c r="AI1499" s="166"/>
      <c r="AJ1499" s="166"/>
      <c r="AK1499" s="166"/>
      <c r="AL1499" s="166"/>
      <c r="AM1499" s="166"/>
      <c r="AN1499" s="166"/>
      <c r="AO1499" s="166"/>
      <c r="AP1499" s="166"/>
      <c r="AQ1499" s="166"/>
      <c r="AR1499" s="166"/>
      <c r="AS1499" s="166"/>
      <c r="AT1499" s="166"/>
      <c r="AU1499" s="166"/>
      <c r="AV1499" s="166"/>
      <c r="AW1499" s="166"/>
      <c r="AX1499" s="166"/>
      <c r="AY1499" s="166"/>
      <c r="AZ1499" s="166"/>
      <c r="BA1499" s="166"/>
      <c r="BB1499" s="166"/>
      <c r="BC1499" s="166"/>
      <c r="BD1499" s="166"/>
      <c r="BE1499" s="166"/>
      <c r="BF1499" s="166"/>
      <c r="BG1499" s="166"/>
      <c r="BH1499" s="166"/>
      <c r="BI1499" s="166"/>
      <c r="BJ1499" s="166"/>
      <c r="BK1499" s="166"/>
      <c r="BL1499" s="166"/>
      <c r="BM1499" s="166"/>
    </row>
    <row r="1500" ht="22.5" customHeight="1">
      <c r="A1500" s="51">
        <v>1499.0</v>
      </c>
      <c r="B1500" s="169" t="s">
        <v>237</v>
      </c>
      <c r="C1500" s="170" t="b">
        <v>1</v>
      </c>
      <c r="D1500" s="79"/>
      <c r="E1500" s="79" t="s">
        <v>288</v>
      </c>
      <c r="F1500" s="79" t="s">
        <v>7254</v>
      </c>
      <c r="G1500" s="79" t="s">
        <v>1446</v>
      </c>
      <c r="H1500" s="169" t="s">
        <v>15892</v>
      </c>
      <c r="I1500" s="169" t="s">
        <v>15893</v>
      </c>
      <c r="J1500" s="137"/>
      <c r="K1500" s="169" t="s">
        <v>15894</v>
      </c>
      <c r="L1500" s="169" t="s">
        <v>15895</v>
      </c>
      <c r="M1500" s="166"/>
      <c r="N1500" s="166"/>
      <c r="O1500" s="166"/>
      <c r="P1500" s="166"/>
      <c r="Q1500" s="166"/>
      <c r="R1500" s="188"/>
      <c r="S1500" s="188"/>
      <c r="T1500" s="189"/>
      <c r="U1500" s="187" t="s">
        <v>16423</v>
      </c>
      <c r="V1500" s="188"/>
      <c r="W1500" s="169" t="s">
        <v>15896</v>
      </c>
      <c r="X1500" s="169" t="s">
        <v>15897</v>
      </c>
      <c r="Y1500" s="169" t="s">
        <v>15898</v>
      </c>
      <c r="Z1500" s="166"/>
      <c r="AA1500" s="166"/>
      <c r="AB1500" s="166"/>
      <c r="AC1500" s="166"/>
      <c r="AD1500" s="166"/>
      <c r="AE1500" s="166"/>
      <c r="AF1500" s="166"/>
      <c r="AG1500" s="166"/>
      <c r="AH1500" s="166"/>
      <c r="AI1500" s="166"/>
      <c r="AJ1500" s="166"/>
      <c r="AK1500" s="166"/>
      <c r="AL1500" s="166"/>
      <c r="AM1500" s="166"/>
      <c r="AN1500" s="166"/>
      <c r="AO1500" s="166"/>
      <c r="AP1500" s="166"/>
      <c r="AQ1500" s="166"/>
      <c r="AR1500" s="166"/>
      <c r="AS1500" s="166"/>
      <c r="AT1500" s="166"/>
      <c r="AU1500" s="166"/>
      <c r="AV1500" s="166"/>
      <c r="AW1500" s="166"/>
      <c r="AX1500" s="166"/>
      <c r="AY1500" s="166"/>
      <c r="AZ1500" s="166"/>
      <c r="BA1500" s="166"/>
      <c r="BB1500" s="166"/>
      <c r="BC1500" s="166"/>
      <c r="BD1500" s="166"/>
      <c r="BE1500" s="166"/>
      <c r="BF1500" s="166"/>
      <c r="BG1500" s="166"/>
      <c r="BH1500" s="166"/>
      <c r="BI1500" s="166"/>
      <c r="BJ1500" s="166"/>
      <c r="BK1500" s="166"/>
      <c r="BL1500" s="166"/>
      <c r="BM1500" s="166"/>
    </row>
    <row r="1501" ht="22.5" customHeight="1">
      <c r="A1501" s="190" t="s">
        <v>16767</v>
      </c>
      <c r="B1501" s="188"/>
      <c r="C1501" s="191" t="b">
        <v>0</v>
      </c>
      <c r="D1501" s="192"/>
      <c r="E1501" s="189"/>
      <c r="F1501" s="189"/>
      <c r="G1501" s="189"/>
      <c r="H1501" s="102"/>
      <c r="I1501" s="166"/>
      <c r="J1501" s="166"/>
      <c r="K1501" s="193"/>
      <c r="L1501" s="193"/>
      <c r="M1501" s="166"/>
      <c r="N1501" s="166"/>
      <c r="O1501" s="166"/>
      <c r="P1501" s="166"/>
      <c r="Q1501" s="166"/>
      <c r="R1501" s="188"/>
      <c r="S1501" s="188"/>
      <c r="T1501" s="189"/>
      <c r="U1501" s="188"/>
      <c r="V1501" s="188"/>
      <c r="W1501" s="193"/>
      <c r="X1501" s="194"/>
      <c r="Y1501" s="194"/>
      <c r="Z1501" s="166"/>
      <c r="AA1501" s="166"/>
      <c r="AB1501" s="166"/>
      <c r="AC1501" s="166"/>
      <c r="AD1501" s="166"/>
      <c r="AE1501" s="166"/>
      <c r="AF1501" s="166"/>
      <c r="AG1501" s="166"/>
      <c r="AH1501" s="166"/>
      <c r="AI1501" s="166"/>
      <c r="AJ1501" s="166"/>
      <c r="AK1501" s="166"/>
      <c r="AL1501" s="166"/>
      <c r="AM1501" s="166"/>
      <c r="AN1501" s="166"/>
      <c r="AO1501" s="166"/>
      <c r="AP1501" s="166"/>
      <c r="AQ1501" s="166"/>
      <c r="AR1501" s="166"/>
      <c r="AS1501" s="166"/>
      <c r="AT1501" s="166"/>
      <c r="AU1501" s="166"/>
      <c r="AV1501" s="166"/>
      <c r="AW1501" s="166"/>
      <c r="AX1501" s="166"/>
      <c r="AY1501" s="166"/>
      <c r="AZ1501" s="166"/>
      <c r="BA1501" s="166"/>
      <c r="BB1501" s="166"/>
      <c r="BC1501" s="166"/>
      <c r="BD1501" s="166"/>
      <c r="BE1501" s="166"/>
      <c r="BF1501" s="166"/>
      <c r="BG1501" s="166"/>
      <c r="BH1501" s="166"/>
      <c r="BI1501" s="166"/>
      <c r="BJ1501" s="166"/>
      <c r="BK1501" s="166"/>
      <c r="BL1501" s="166"/>
      <c r="BM1501" s="166"/>
    </row>
    <row r="1502" ht="22.5" customHeight="1">
      <c r="A1502" s="190" t="s">
        <v>16768</v>
      </c>
      <c r="B1502" s="188"/>
      <c r="C1502" s="191" t="b">
        <v>0</v>
      </c>
      <c r="D1502" s="192"/>
      <c r="E1502" s="189"/>
      <c r="F1502" s="189"/>
      <c r="G1502" s="189"/>
      <c r="H1502" s="102"/>
      <c r="I1502" s="166"/>
      <c r="J1502" s="166"/>
      <c r="K1502" s="193"/>
      <c r="L1502" s="193"/>
      <c r="M1502" s="166"/>
      <c r="N1502" s="166"/>
      <c r="O1502" s="166"/>
      <c r="P1502" s="166"/>
      <c r="Q1502" s="166"/>
      <c r="R1502" s="188"/>
      <c r="S1502" s="188"/>
      <c r="T1502" s="189"/>
      <c r="U1502" s="188"/>
      <c r="V1502" s="188"/>
      <c r="W1502" s="193"/>
      <c r="X1502" s="194"/>
      <c r="Y1502" s="194"/>
      <c r="Z1502" s="166"/>
      <c r="AA1502" s="166"/>
      <c r="AB1502" s="166"/>
      <c r="AC1502" s="166"/>
      <c r="AD1502" s="166"/>
      <c r="AE1502" s="166"/>
      <c r="AF1502" s="166"/>
      <c r="AG1502" s="166"/>
      <c r="AH1502" s="166"/>
      <c r="AI1502" s="166"/>
      <c r="AJ1502" s="166"/>
      <c r="AK1502" s="166"/>
      <c r="AL1502" s="166"/>
      <c r="AM1502" s="166"/>
      <c r="AN1502" s="166"/>
      <c r="AO1502" s="166"/>
      <c r="AP1502" s="166"/>
      <c r="AQ1502" s="166"/>
      <c r="AR1502" s="166"/>
      <c r="AS1502" s="166"/>
      <c r="AT1502" s="166"/>
      <c r="AU1502" s="166"/>
      <c r="AV1502" s="166"/>
      <c r="AW1502" s="166"/>
      <c r="AX1502" s="166"/>
      <c r="AY1502" s="166"/>
      <c r="AZ1502" s="166"/>
      <c r="BA1502" s="166"/>
      <c r="BB1502" s="166"/>
      <c r="BC1502" s="166"/>
      <c r="BD1502" s="166"/>
      <c r="BE1502" s="166"/>
      <c r="BF1502" s="166"/>
      <c r="BG1502" s="166"/>
      <c r="BH1502" s="166"/>
      <c r="BI1502" s="166"/>
      <c r="BJ1502" s="166"/>
      <c r="BK1502" s="166"/>
      <c r="BL1502" s="166"/>
      <c r="BM1502" s="166"/>
    </row>
    <row r="1503" ht="22.5" customHeight="1">
      <c r="A1503" s="190" t="s">
        <v>16769</v>
      </c>
      <c r="B1503" s="188"/>
      <c r="C1503" s="191" t="b">
        <v>0</v>
      </c>
      <c r="D1503" s="192"/>
      <c r="E1503" s="189"/>
      <c r="F1503" s="189"/>
      <c r="G1503" s="189"/>
      <c r="H1503" s="102"/>
      <c r="I1503" s="166"/>
      <c r="J1503" s="166"/>
      <c r="K1503" s="193"/>
      <c r="L1503" s="193"/>
      <c r="M1503" s="166"/>
      <c r="N1503" s="166"/>
      <c r="O1503" s="166"/>
      <c r="P1503" s="166"/>
      <c r="Q1503" s="166"/>
      <c r="R1503" s="188"/>
      <c r="S1503" s="188"/>
      <c r="T1503" s="189"/>
      <c r="U1503" s="188"/>
      <c r="V1503" s="188"/>
      <c r="W1503" s="193"/>
      <c r="X1503" s="194"/>
      <c r="Y1503" s="194"/>
      <c r="Z1503" s="166"/>
      <c r="AA1503" s="166"/>
      <c r="AB1503" s="166"/>
      <c r="AC1503" s="166"/>
      <c r="AD1503" s="166"/>
      <c r="AE1503" s="166"/>
      <c r="AF1503" s="166"/>
      <c r="AG1503" s="166"/>
      <c r="AH1503" s="166"/>
      <c r="AI1503" s="166"/>
      <c r="AJ1503" s="166"/>
      <c r="AK1503" s="166"/>
      <c r="AL1503" s="166"/>
      <c r="AM1503" s="166"/>
      <c r="AN1503" s="166"/>
      <c r="AO1503" s="166"/>
      <c r="AP1503" s="166"/>
      <c r="AQ1503" s="166"/>
      <c r="AR1503" s="166"/>
      <c r="AS1503" s="166"/>
      <c r="AT1503" s="166"/>
      <c r="AU1503" s="166"/>
      <c r="AV1503" s="166"/>
      <c r="AW1503" s="166"/>
      <c r="AX1503" s="166"/>
      <c r="AY1503" s="166"/>
      <c r="AZ1503" s="166"/>
      <c r="BA1503" s="166"/>
      <c r="BB1503" s="166"/>
      <c r="BC1503" s="166"/>
      <c r="BD1503" s="166"/>
      <c r="BE1503" s="166"/>
      <c r="BF1503" s="166"/>
      <c r="BG1503" s="166"/>
      <c r="BH1503" s="166"/>
      <c r="BI1503" s="166"/>
      <c r="BJ1503" s="166"/>
      <c r="BK1503" s="166"/>
      <c r="BL1503" s="166"/>
      <c r="BM1503" s="166"/>
    </row>
    <row r="1504" ht="22.5" customHeight="1">
      <c r="A1504" s="190" t="s">
        <v>16770</v>
      </c>
      <c r="B1504" s="188"/>
      <c r="C1504" s="191" t="b">
        <v>0</v>
      </c>
      <c r="D1504" s="192"/>
      <c r="E1504" s="189"/>
      <c r="F1504" s="189"/>
      <c r="G1504" s="189"/>
      <c r="H1504" s="102"/>
      <c r="I1504" s="166"/>
      <c r="J1504" s="166"/>
      <c r="K1504" s="193"/>
      <c r="L1504" s="193"/>
      <c r="M1504" s="166"/>
      <c r="N1504" s="166"/>
      <c r="O1504" s="166"/>
      <c r="P1504" s="166"/>
      <c r="Q1504" s="166"/>
      <c r="R1504" s="188"/>
      <c r="S1504" s="188"/>
      <c r="T1504" s="189"/>
      <c r="U1504" s="188"/>
      <c r="V1504" s="188"/>
      <c r="W1504" s="193"/>
      <c r="X1504" s="194"/>
      <c r="Y1504" s="194"/>
      <c r="Z1504" s="166"/>
      <c r="AA1504" s="166"/>
      <c r="AB1504" s="166"/>
      <c r="AC1504" s="166"/>
      <c r="AD1504" s="166"/>
      <c r="AE1504" s="166"/>
      <c r="AF1504" s="166"/>
      <c r="AG1504" s="166"/>
      <c r="AH1504" s="166"/>
      <c r="AI1504" s="166"/>
      <c r="AJ1504" s="166"/>
      <c r="AK1504" s="166"/>
      <c r="AL1504" s="166"/>
      <c r="AM1504" s="166"/>
      <c r="AN1504" s="166"/>
      <c r="AO1504" s="166"/>
      <c r="AP1504" s="166"/>
      <c r="AQ1504" s="166"/>
      <c r="AR1504" s="166"/>
      <c r="AS1504" s="166"/>
      <c r="AT1504" s="166"/>
      <c r="AU1504" s="166"/>
      <c r="AV1504" s="166"/>
      <c r="AW1504" s="166"/>
      <c r="AX1504" s="166"/>
      <c r="AY1504" s="166"/>
      <c r="AZ1504" s="166"/>
      <c r="BA1504" s="166"/>
      <c r="BB1504" s="166"/>
      <c r="BC1504" s="166"/>
      <c r="BD1504" s="166"/>
      <c r="BE1504" s="166"/>
      <c r="BF1504" s="166"/>
      <c r="BG1504" s="166"/>
      <c r="BH1504" s="166"/>
      <c r="BI1504" s="166"/>
      <c r="BJ1504" s="166"/>
      <c r="BK1504" s="166"/>
      <c r="BL1504" s="166"/>
      <c r="BM1504" s="166"/>
    </row>
    <row r="1505" ht="22.5" customHeight="1">
      <c r="A1505" s="190" t="s">
        <v>16771</v>
      </c>
      <c r="B1505" s="188"/>
      <c r="C1505" s="191" t="b">
        <v>0</v>
      </c>
      <c r="D1505" s="192"/>
      <c r="E1505" s="189"/>
      <c r="F1505" s="189"/>
      <c r="G1505" s="189"/>
      <c r="H1505" s="102"/>
      <c r="I1505" s="166"/>
      <c r="J1505" s="166"/>
      <c r="K1505" s="193"/>
      <c r="L1505" s="193"/>
      <c r="M1505" s="166"/>
      <c r="N1505" s="166"/>
      <c r="O1505" s="166"/>
      <c r="P1505" s="166"/>
      <c r="Q1505" s="166"/>
      <c r="R1505" s="188"/>
      <c r="S1505" s="188"/>
      <c r="T1505" s="189"/>
      <c r="U1505" s="188"/>
      <c r="V1505" s="188"/>
      <c r="W1505" s="193"/>
      <c r="X1505" s="194"/>
      <c r="Y1505" s="194"/>
      <c r="Z1505" s="166"/>
      <c r="AA1505" s="166"/>
      <c r="AB1505" s="166"/>
      <c r="AC1505" s="166"/>
      <c r="AD1505" s="166"/>
      <c r="AE1505" s="166"/>
      <c r="AF1505" s="166"/>
      <c r="AG1505" s="166"/>
      <c r="AH1505" s="166"/>
      <c r="AI1505" s="166"/>
      <c r="AJ1505" s="166"/>
      <c r="AK1505" s="166"/>
      <c r="AL1505" s="166"/>
      <c r="AM1505" s="166"/>
      <c r="AN1505" s="166"/>
      <c r="AO1505" s="166"/>
      <c r="AP1505" s="166"/>
      <c r="AQ1505" s="166"/>
      <c r="AR1505" s="166"/>
      <c r="AS1505" s="166"/>
      <c r="AT1505" s="166"/>
      <c r="AU1505" s="166"/>
      <c r="AV1505" s="166"/>
      <c r="AW1505" s="166"/>
      <c r="AX1505" s="166"/>
      <c r="AY1505" s="166"/>
      <c r="AZ1505" s="166"/>
      <c r="BA1505" s="166"/>
      <c r="BB1505" s="166"/>
      <c r="BC1505" s="166"/>
      <c r="BD1505" s="166"/>
      <c r="BE1505" s="166"/>
      <c r="BF1505" s="166"/>
      <c r="BG1505" s="166"/>
      <c r="BH1505" s="166"/>
      <c r="BI1505" s="166"/>
      <c r="BJ1505" s="166"/>
      <c r="BK1505" s="166"/>
      <c r="BL1505" s="166"/>
      <c r="BM1505" s="166"/>
    </row>
    <row r="1506" ht="22.5" customHeight="1">
      <c r="A1506" s="190" t="s">
        <v>16772</v>
      </c>
      <c r="B1506" s="188"/>
      <c r="C1506" s="191" t="b">
        <v>0</v>
      </c>
      <c r="D1506" s="192"/>
      <c r="E1506" s="189"/>
      <c r="F1506" s="189"/>
      <c r="G1506" s="189"/>
      <c r="H1506" s="102"/>
      <c r="I1506" s="166"/>
      <c r="J1506" s="166"/>
      <c r="K1506" s="193"/>
      <c r="L1506" s="193"/>
      <c r="M1506" s="166"/>
      <c r="N1506" s="166"/>
      <c r="O1506" s="166"/>
      <c r="P1506" s="166"/>
      <c r="Q1506" s="166"/>
      <c r="R1506" s="188"/>
      <c r="S1506" s="188"/>
      <c r="T1506" s="189"/>
      <c r="U1506" s="188"/>
      <c r="V1506" s="188"/>
      <c r="W1506" s="193"/>
      <c r="X1506" s="194"/>
      <c r="Y1506" s="194"/>
      <c r="Z1506" s="166"/>
      <c r="AA1506" s="166"/>
      <c r="AB1506" s="166"/>
      <c r="AC1506" s="166"/>
      <c r="AD1506" s="166"/>
      <c r="AE1506" s="166"/>
      <c r="AF1506" s="166"/>
      <c r="AG1506" s="166"/>
      <c r="AH1506" s="166"/>
      <c r="AI1506" s="166"/>
      <c r="AJ1506" s="166"/>
      <c r="AK1506" s="166"/>
      <c r="AL1506" s="166"/>
      <c r="AM1506" s="166"/>
      <c r="AN1506" s="166"/>
      <c r="AO1506" s="166"/>
      <c r="AP1506" s="166"/>
      <c r="AQ1506" s="166"/>
      <c r="AR1506" s="166"/>
      <c r="AS1506" s="166"/>
      <c r="AT1506" s="166"/>
      <c r="AU1506" s="166"/>
      <c r="AV1506" s="166"/>
      <c r="AW1506" s="166"/>
      <c r="AX1506" s="166"/>
      <c r="AY1506" s="166"/>
      <c r="AZ1506" s="166"/>
      <c r="BA1506" s="166"/>
      <c r="BB1506" s="166"/>
      <c r="BC1506" s="166"/>
      <c r="BD1506" s="166"/>
      <c r="BE1506" s="166"/>
      <c r="BF1506" s="166"/>
      <c r="BG1506" s="166"/>
      <c r="BH1506" s="166"/>
      <c r="BI1506" s="166"/>
      <c r="BJ1506" s="166"/>
      <c r="BK1506" s="166"/>
      <c r="BL1506" s="166"/>
      <c r="BM1506" s="166"/>
    </row>
    <row r="1507" ht="22.5" customHeight="1">
      <c r="A1507" s="190" t="s">
        <v>16773</v>
      </c>
      <c r="B1507" s="188"/>
      <c r="C1507" s="191" t="b">
        <v>0</v>
      </c>
      <c r="D1507" s="192"/>
      <c r="E1507" s="189"/>
      <c r="F1507" s="189"/>
      <c r="G1507" s="189"/>
      <c r="H1507" s="102"/>
      <c r="I1507" s="166"/>
      <c r="J1507" s="166"/>
      <c r="K1507" s="193"/>
      <c r="L1507" s="193"/>
      <c r="M1507" s="166"/>
      <c r="N1507" s="166"/>
      <c r="O1507" s="166"/>
      <c r="P1507" s="166"/>
      <c r="Q1507" s="166"/>
      <c r="R1507" s="188"/>
      <c r="S1507" s="188"/>
      <c r="T1507" s="189"/>
      <c r="U1507" s="188"/>
      <c r="V1507" s="188"/>
      <c r="W1507" s="193"/>
      <c r="X1507" s="194"/>
      <c r="Y1507" s="194"/>
      <c r="Z1507" s="166"/>
      <c r="AA1507" s="166"/>
      <c r="AB1507" s="166"/>
      <c r="AC1507" s="166"/>
      <c r="AD1507" s="166"/>
      <c r="AE1507" s="166"/>
      <c r="AF1507" s="166"/>
      <c r="AG1507" s="166"/>
      <c r="AH1507" s="166"/>
      <c r="AI1507" s="166"/>
      <c r="AJ1507" s="166"/>
      <c r="AK1507" s="166"/>
      <c r="AL1507" s="166"/>
      <c r="AM1507" s="166"/>
      <c r="AN1507" s="166"/>
      <c r="AO1507" s="166"/>
      <c r="AP1507" s="166"/>
      <c r="AQ1507" s="166"/>
      <c r="AR1507" s="166"/>
      <c r="AS1507" s="166"/>
      <c r="AT1507" s="166"/>
      <c r="AU1507" s="166"/>
      <c r="AV1507" s="166"/>
      <c r="AW1507" s="166"/>
      <c r="AX1507" s="166"/>
      <c r="AY1507" s="166"/>
      <c r="AZ1507" s="166"/>
      <c r="BA1507" s="166"/>
      <c r="BB1507" s="166"/>
      <c r="BC1507" s="166"/>
      <c r="BD1507" s="166"/>
      <c r="BE1507" s="166"/>
      <c r="BF1507" s="166"/>
      <c r="BG1507" s="166"/>
      <c r="BH1507" s="166"/>
      <c r="BI1507" s="166"/>
      <c r="BJ1507" s="166"/>
      <c r="BK1507" s="166"/>
      <c r="BL1507" s="166"/>
      <c r="BM1507" s="166"/>
    </row>
    <row r="1508" ht="22.5" customHeight="1">
      <c r="A1508" s="190" t="s">
        <v>16774</v>
      </c>
      <c r="B1508" s="188"/>
      <c r="C1508" s="191" t="b">
        <v>0</v>
      </c>
      <c r="D1508" s="192"/>
      <c r="E1508" s="189"/>
      <c r="F1508" s="189"/>
      <c r="G1508" s="189"/>
      <c r="H1508" s="102"/>
      <c r="I1508" s="166"/>
      <c r="J1508" s="166"/>
      <c r="K1508" s="193"/>
      <c r="L1508" s="193"/>
      <c r="M1508" s="166"/>
      <c r="N1508" s="166"/>
      <c r="O1508" s="166"/>
      <c r="P1508" s="166"/>
      <c r="Q1508" s="166"/>
      <c r="R1508" s="188"/>
      <c r="S1508" s="188"/>
      <c r="T1508" s="189"/>
      <c r="U1508" s="188"/>
      <c r="V1508" s="188"/>
      <c r="W1508" s="193"/>
      <c r="X1508" s="194"/>
      <c r="Y1508" s="194"/>
      <c r="Z1508" s="166"/>
      <c r="AA1508" s="166"/>
      <c r="AB1508" s="166"/>
      <c r="AC1508" s="166"/>
      <c r="AD1508" s="166"/>
      <c r="AE1508" s="166"/>
      <c r="AF1508" s="166"/>
      <c r="AG1508" s="166"/>
      <c r="AH1508" s="166"/>
      <c r="AI1508" s="166"/>
      <c r="AJ1508" s="166"/>
      <c r="AK1508" s="166"/>
      <c r="AL1508" s="166"/>
      <c r="AM1508" s="166"/>
      <c r="AN1508" s="166"/>
      <c r="AO1508" s="166"/>
      <c r="AP1508" s="166"/>
      <c r="AQ1508" s="166"/>
      <c r="AR1508" s="166"/>
      <c r="AS1508" s="166"/>
      <c r="AT1508" s="166"/>
      <c r="AU1508" s="166"/>
      <c r="AV1508" s="166"/>
      <c r="AW1508" s="166"/>
      <c r="AX1508" s="166"/>
      <c r="AY1508" s="166"/>
      <c r="AZ1508" s="166"/>
      <c r="BA1508" s="166"/>
      <c r="BB1508" s="166"/>
      <c r="BC1508" s="166"/>
      <c r="BD1508" s="166"/>
      <c r="BE1508" s="166"/>
      <c r="BF1508" s="166"/>
      <c r="BG1508" s="166"/>
      <c r="BH1508" s="166"/>
      <c r="BI1508" s="166"/>
      <c r="BJ1508" s="166"/>
      <c r="BK1508" s="166"/>
      <c r="BL1508" s="166"/>
      <c r="BM1508" s="166"/>
    </row>
    <row r="1509" ht="22.5" customHeight="1">
      <c r="A1509" s="190" t="s">
        <v>16775</v>
      </c>
      <c r="B1509" s="188"/>
      <c r="C1509" s="191" t="b">
        <v>0</v>
      </c>
      <c r="D1509" s="192"/>
      <c r="E1509" s="189"/>
      <c r="F1509" s="189"/>
      <c r="G1509" s="189"/>
      <c r="H1509" s="102"/>
      <c r="I1509" s="166"/>
      <c r="J1509" s="166"/>
      <c r="K1509" s="193"/>
      <c r="L1509" s="193"/>
      <c r="M1509" s="166"/>
      <c r="N1509" s="166"/>
      <c r="O1509" s="166"/>
      <c r="P1509" s="166"/>
      <c r="Q1509" s="166"/>
      <c r="R1509" s="188"/>
      <c r="S1509" s="188"/>
      <c r="T1509" s="189"/>
      <c r="U1509" s="188"/>
      <c r="V1509" s="188"/>
      <c r="W1509" s="193"/>
      <c r="X1509" s="194"/>
      <c r="Y1509" s="194"/>
      <c r="Z1509" s="166"/>
      <c r="AA1509" s="166"/>
      <c r="AB1509" s="166"/>
      <c r="AC1509" s="166"/>
      <c r="AD1509" s="166"/>
      <c r="AE1509" s="166"/>
      <c r="AF1509" s="166"/>
      <c r="AG1509" s="166"/>
      <c r="AH1509" s="166"/>
      <c r="AI1509" s="166"/>
      <c r="AJ1509" s="166"/>
      <c r="AK1509" s="166"/>
      <c r="AL1509" s="166"/>
      <c r="AM1509" s="166"/>
      <c r="AN1509" s="166"/>
      <c r="AO1509" s="166"/>
      <c r="AP1509" s="166"/>
      <c r="AQ1509" s="166"/>
      <c r="AR1509" s="166"/>
      <c r="AS1509" s="166"/>
      <c r="AT1509" s="166"/>
      <c r="AU1509" s="166"/>
      <c r="AV1509" s="166"/>
      <c r="AW1509" s="166"/>
      <c r="AX1509" s="166"/>
      <c r="AY1509" s="166"/>
      <c r="AZ1509" s="166"/>
      <c r="BA1509" s="166"/>
      <c r="BB1509" s="166"/>
      <c r="BC1509" s="166"/>
      <c r="BD1509" s="166"/>
      <c r="BE1509" s="166"/>
      <c r="BF1509" s="166"/>
      <c r="BG1509" s="166"/>
      <c r="BH1509" s="166"/>
      <c r="BI1509" s="166"/>
      <c r="BJ1509" s="166"/>
      <c r="BK1509" s="166"/>
      <c r="BL1509" s="166"/>
      <c r="BM1509" s="166"/>
    </row>
    <row r="1510" ht="22.5" customHeight="1">
      <c r="A1510" s="190" t="s">
        <v>16776</v>
      </c>
      <c r="B1510" s="188"/>
      <c r="C1510" s="191" t="b">
        <v>0</v>
      </c>
      <c r="D1510" s="192"/>
      <c r="E1510" s="189"/>
      <c r="F1510" s="189"/>
      <c r="G1510" s="189"/>
      <c r="H1510" s="102"/>
      <c r="I1510" s="166"/>
      <c r="J1510" s="166"/>
      <c r="K1510" s="193"/>
      <c r="L1510" s="193"/>
      <c r="M1510" s="166"/>
      <c r="N1510" s="166"/>
      <c r="O1510" s="166"/>
      <c r="P1510" s="166"/>
      <c r="Q1510" s="166"/>
      <c r="R1510" s="188"/>
      <c r="S1510" s="188"/>
      <c r="T1510" s="189"/>
      <c r="U1510" s="188"/>
      <c r="V1510" s="188"/>
      <c r="W1510" s="193"/>
      <c r="X1510" s="194"/>
      <c r="Y1510" s="194"/>
      <c r="Z1510" s="166"/>
      <c r="AA1510" s="166"/>
      <c r="AB1510" s="166"/>
      <c r="AC1510" s="166"/>
      <c r="AD1510" s="166"/>
      <c r="AE1510" s="166"/>
      <c r="AF1510" s="166"/>
      <c r="AG1510" s="166"/>
      <c r="AH1510" s="166"/>
      <c r="AI1510" s="166"/>
      <c r="AJ1510" s="166"/>
      <c r="AK1510" s="166"/>
      <c r="AL1510" s="166"/>
      <c r="AM1510" s="166"/>
      <c r="AN1510" s="166"/>
      <c r="AO1510" s="166"/>
      <c r="AP1510" s="166"/>
      <c r="AQ1510" s="166"/>
      <c r="AR1510" s="166"/>
      <c r="AS1510" s="166"/>
      <c r="AT1510" s="166"/>
      <c r="AU1510" s="166"/>
      <c r="AV1510" s="166"/>
      <c r="AW1510" s="166"/>
      <c r="AX1510" s="166"/>
      <c r="AY1510" s="166"/>
      <c r="AZ1510" s="166"/>
      <c r="BA1510" s="166"/>
      <c r="BB1510" s="166"/>
      <c r="BC1510" s="166"/>
      <c r="BD1510" s="166"/>
      <c r="BE1510" s="166"/>
      <c r="BF1510" s="166"/>
      <c r="BG1510" s="166"/>
      <c r="BH1510" s="166"/>
      <c r="BI1510" s="166"/>
      <c r="BJ1510" s="166"/>
      <c r="BK1510" s="166"/>
      <c r="BL1510" s="166"/>
      <c r="BM1510" s="166"/>
    </row>
    <row r="1511" ht="22.5" customHeight="1">
      <c r="A1511" s="190" t="s">
        <v>16777</v>
      </c>
      <c r="B1511" s="188"/>
      <c r="C1511" s="191" t="b">
        <v>0</v>
      </c>
      <c r="D1511" s="192"/>
      <c r="E1511" s="189"/>
      <c r="F1511" s="189"/>
      <c r="G1511" s="189"/>
      <c r="H1511" s="102"/>
      <c r="I1511" s="166"/>
      <c r="J1511" s="166"/>
      <c r="K1511" s="193"/>
      <c r="L1511" s="193"/>
      <c r="M1511" s="166"/>
      <c r="N1511" s="166"/>
      <c r="O1511" s="166"/>
      <c r="P1511" s="166"/>
      <c r="Q1511" s="166"/>
      <c r="R1511" s="188"/>
      <c r="S1511" s="188"/>
      <c r="T1511" s="189"/>
      <c r="U1511" s="188"/>
      <c r="V1511" s="188"/>
      <c r="W1511" s="193"/>
      <c r="X1511" s="194"/>
      <c r="Y1511" s="194"/>
      <c r="Z1511" s="166"/>
      <c r="AA1511" s="166"/>
      <c r="AB1511" s="166"/>
      <c r="AC1511" s="166"/>
      <c r="AD1511" s="166"/>
      <c r="AE1511" s="166"/>
      <c r="AF1511" s="166"/>
      <c r="AG1511" s="166"/>
      <c r="AH1511" s="166"/>
      <c r="AI1511" s="166"/>
      <c r="AJ1511" s="166"/>
      <c r="AK1511" s="166"/>
      <c r="AL1511" s="166"/>
      <c r="AM1511" s="166"/>
      <c r="AN1511" s="166"/>
      <c r="AO1511" s="166"/>
      <c r="AP1511" s="166"/>
      <c r="AQ1511" s="166"/>
      <c r="AR1511" s="166"/>
      <c r="AS1511" s="166"/>
      <c r="AT1511" s="166"/>
      <c r="AU1511" s="166"/>
      <c r="AV1511" s="166"/>
      <c r="AW1511" s="166"/>
      <c r="AX1511" s="166"/>
      <c r="AY1511" s="166"/>
      <c r="AZ1511" s="166"/>
      <c r="BA1511" s="166"/>
      <c r="BB1511" s="166"/>
      <c r="BC1511" s="166"/>
      <c r="BD1511" s="166"/>
      <c r="BE1511" s="166"/>
      <c r="BF1511" s="166"/>
      <c r="BG1511" s="166"/>
      <c r="BH1511" s="166"/>
      <c r="BI1511" s="166"/>
      <c r="BJ1511" s="166"/>
      <c r="BK1511" s="166"/>
      <c r="BL1511" s="166"/>
      <c r="BM1511" s="166"/>
    </row>
    <row r="1512" ht="22.5" customHeight="1">
      <c r="A1512" s="190" t="s">
        <v>16778</v>
      </c>
      <c r="B1512" s="188"/>
      <c r="C1512" s="191" t="b">
        <v>0</v>
      </c>
      <c r="D1512" s="192"/>
      <c r="E1512" s="189"/>
      <c r="F1512" s="189"/>
      <c r="G1512" s="189"/>
      <c r="H1512" s="102"/>
      <c r="I1512" s="166"/>
      <c r="J1512" s="166"/>
      <c r="K1512" s="193"/>
      <c r="L1512" s="193"/>
      <c r="M1512" s="166"/>
      <c r="N1512" s="166"/>
      <c r="O1512" s="166"/>
      <c r="P1512" s="166"/>
      <c r="Q1512" s="166"/>
      <c r="R1512" s="188"/>
      <c r="S1512" s="188"/>
      <c r="T1512" s="189"/>
      <c r="U1512" s="188"/>
      <c r="V1512" s="188"/>
      <c r="W1512" s="193"/>
      <c r="X1512" s="194"/>
      <c r="Y1512" s="194"/>
      <c r="Z1512" s="166"/>
      <c r="AA1512" s="166"/>
      <c r="AB1512" s="166"/>
      <c r="AC1512" s="166"/>
      <c r="AD1512" s="166"/>
      <c r="AE1512" s="166"/>
      <c r="AF1512" s="166"/>
      <c r="AG1512" s="166"/>
      <c r="AH1512" s="166"/>
      <c r="AI1512" s="166"/>
      <c r="AJ1512" s="166"/>
      <c r="AK1512" s="166"/>
      <c r="AL1512" s="166"/>
      <c r="AM1512" s="166"/>
      <c r="AN1512" s="166"/>
      <c r="AO1512" s="166"/>
      <c r="AP1512" s="166"/>
      <c r="AQ1512" s="166"/>
      <c r="AR1512" s="166"/>
      <c r="AS1512" s="166"/>
      <c r="AT1512" s="166"/>
      <c r="AU1512" s="166"/>
      <c r="AV1512" s="166"/>
      <c r="AW1512" s="166"/>
      <c r="AX1512" s="166"/>
      <c r="AY1512" s="166"/>
      <c r="AZ1512" s="166"/>
      <c r="BA1512" s="166"/>
      <c r="BB1512" s="166"/>
      <c r="BC1512" s="166"/>
      <c r="BD1512" s="166"/>
      <c r="BE1512" s="166"/>
      <c r="BF1512" s="166"/>
      <c r="BG1512" s="166"/>
      <c r="BH1512" s="166"/>
      <c r="BI1512" s="166"/>
      <c r="BJ1512" s="166"/>
      <c r="BK1512" s="166"/>
      <c r="BL1512" s="166"/>
      <c r="BM1512" s="166"/>
    </row>
    <row r="1513" ht="22.5" customHeight="1">
      <c r="A1513" s="190" t="s">
        <v>16779</v>
      </c>
      <c r="B1513" s="188"/>
      <c r="C1513" s="191" t="b">
        <v>0</v>
      </c>
      <c r="D1513" s="192"/>
      <c r="E1513" s="189"/>
      <c r="F1513" s="189"/>
      <c r="G1513" s="189"/>
      <c r="H1513" s="102"/>
      <c r="I1513" s="166"/>
      <c r="J1513" s="166"/>
      <c r="K1513" s="193"/>
      <c r="L1513" s="193"/>
      <c r="M1513" s="166"/>
      <c r="N1513" s="166"/>
      <c r="O1513" s="166"/>
      <c r="P1513" s="166"/>
      <c r="Q1513" s="166"/>
      <c r="R1513" s="188"/>
      <c r="S1513" s="188"/>
      <c r="T1513" s="189"/>
      <c r="U1513" s="188"/>
      <c r="V1513" s="188"/>
      <c r="W1513" s="193"/>
      <c r="X1513" s="194"/>
      <c r="Y1513" s="194"/>
      <c r="Z1513" s="166"/>
      <c r="AA1513" s="166"/>
      <c r="AB1513" s="166"/>
      <c r="AC1513" s="166"/>
      <c r="AD1513" s="166"/>
      <c r="AE1513" s="166"/>
      <c r="AF1513" s="166"/>
      <c r="AG1513" s="166"/>
      <c r="AH1513" s="166"/>
      <c r="AI1513" s="166"/>
      <c r="AJ1513" s="166"/>
      <c r="AK1513" s="166"/>
      <c r="AL1513" s="166"/>
      <c r="AM1513" s="166"/>
      <c r="AN1513" s="166"/>
      <c r="AO1513" s="166"/>
      <c r="AP1513" s="166"/>
      <c r="AQ1513" s="166"/>
      <c r="AR1513" s="166"/>
      <c r="AS1513" s="166"/>
      <c r="AT1513" s="166"/>
      <c r="AU1513" s="166"/>
      <c r="AV1513" s="166"/>
      <c r="AW1513" s="166"/>
      <c r="AX1513" s="166"/>
      <c r="AY1513" s="166"/>
      <c r="AZ1513" s="166"/>
      <c r="BA1513" s="166"/>
      <c r="BB1513" s="166"/>
      <c r="BC1513" s="166"/>
      <c r="BD1513" s="166"/>
      <c r="BE1513" s="166"/>
      <c r="BF1513" s="166"/>
      <c r="BG1513" s="166"/>
      <c r="BH1513" s="166"/>
      <c r="BI1513" s="166"/>
      <c r="BJ1513" s="166"/>
      <c r="BK1513" s="166"/>
      <c r="BL1513" s="166"/>
      <c r="BM1513" s="166"/>
    </row>
    <row r="1514" ht="22.5" customHeight="1">
      <c r="A1514" s="190" t="s">
        <v>16780</v>
      </c>
      <c r="B1514" s="188"/>
      <c r="C1514" s="191" t="b">
        <v>0</v>
      </c>
      <c r="D1514" s="192"/>
      <c r="E1514" s="189"/>
      <c r="F1514" s="189"/>
      <c r="G1514" s="189"/>
      <c r="H1514" s="102"/>
      <c r="I1514" s="166"/>
      <c r="J1514" s="166"/>
      <c r="K1514" s="193"/>
      <c r="L1514" s="193"/>
      <c r="M1514" s="166"/>
      <c r="N1514" s="166"/>
      <c r="O1514" s="166"/>
      <c r="P1514" s="166"/>
      <c r="Q1514" s="166"/>
      <c r="R1514" s="188"/>
      <c r="S1514" s="188"/>
      <c r="T1514" s="189"/>
      <c r="U1514" s="188"/>
      <c r="V1514" s="188"/>
      <c r="W1514" s="193"/>
      <c r="X1514" s="194"/>
      <c r="Y1514" s="194"/>
      <c r="Z1514" s="166"/>
      <c r="AA1514" s="166"/>
      <c r="AB1514" s="166"/>
      <c r="AC1514" s="166"/>
      <c r="AD1514" s="166"/>
      <c r="AE1514" s="166"/>
      <c r="AF1514" s="166"/>
      <c r="AG1514" s="166"/>
      <c r="AH1514" s="166"/>
      <c r="AI1514" s="166"/>
      <c r="AJ1514" s="166"/>
      <c r="AK1514" s="166"/>
      <c r="AL1514" s="166"/>
      <c r="AM1514" s="166"/>
      <c r="AN1514" s="166"/>
      <c r="AO1514" s="166"/>
      <c r="AP1514" s="166"/>
      <c r="AQ1514" s="166"/>
      <c r="AR1514" s="166"/>
      <c r="AS1514" s="166"/>
      <c r="AT1514" s="166"/>
      <c r="AU1514" s="166"/>
      <c r="AV1514" s="166"/>
      <c r="AW1514" s="166"/>
      <c r="AX1514" s="166"/>
      <c r="AY1514" s="166"/>
      <c r="AZ1514" s="166"/>
      <c r="BA1514" s="166"/>
      <c r="BB1514" s="166"/>
      <c r="BC1514" s="166"/>
      <c r="BD1514" s="166"/>
      <c r="BE1514" s="166"/>
      <c r="BF1514" s="166"/>
      <c r="BG1514" s="166"/>
      <c r="BH1514" s="166"/>
      <c r="BI1514" s="166"/>
      <c r="BJ1514" s="166"/>
      <c r="BK1514" s="166"/>
      <c r="BL1514" s="166"/>
      <c r="BM1514" s="166"/>
    </row>
    <row r="1515" ht="22.5" customHeight="1">
      <c r="A1515" s="190" t="s">
        <v>16781</v>
      </c>
      <c r="B1515" s="188"/>
      <c r="C1515" s="191" t="b">
        <v>0</v>
      </c>
      <c r="D1515" s="192"/>
      <c r="E1515" s="189"/>
      <c r="F1515" s="189"/>
      <c r="G1515" s="189"/>
      <c r="H1515" s="102"/>
      <c r="I1515" s="166"/>
      <c r="J1515" s="166"/>
      <c r="K1515" s="193"/>
      <c r="L1515" s="193"/>
      <c r="M1515" s="166"/>
      <c r="N1515" s="166"/>
      <c r="O1515" s="166"/>
      <c r="P1515" s="166"/>
      <c r="Q1515" s="166"/>
      <c r="R1515" s="188"/>
      <c r="S1515" s="188"/>
      <c r="T1515" s="189"/>
      <c r="U1515" s="188"/>
      <c r="V1515" s="188"/>
      <c r="W1515" s="193"/>
      <c r="X1515" s="194"/>
      <c r="Y1515" s="194"/>
      <c r="Z1515" s="166"/>
      <c r="AA1515" s="166"/>
      <c r="AB1515" s="166"/>
      <c r="AC1515" s="166"/>
      <c r="AD1515" s="166"/>
      <c r="AE1515" s="166"/>
      <c r="AF1515" s="166"/>
      <c r="AG1515" s="166"/>
      <c r="AH1515" s="166"/>
      <c r="AI1515" s="166"/>
      <c r="AJ1515" s="166"/>
      <c r="AK1515" s="166"/>
      <c r="AL1515" s="166"/>
      <c r="AM1515" s="166"/>
      <c r="AN1515" s="166"/>
      <c r="AO1515" s="166"/>
      <c r="AP1515" s="166"/>
      <c r="AQ1515" s="166"/>
      <c r="AR1515" s="166"/>
      <c r="AS1515" s="166"/>
      <c r="AT1515" s="166"/>
      <c r="AU1515" s="166"/>
      <c r="AV1515" s="166"/>
      <c r="AW1515" s="166"/>
      <c r="AX1515" s="166"/>
      <c r="AY1515" s="166"/>
      <c r="AZ1515" s="166"/>
      <c r="BA1515" s="166"/>
      <c r="BB1515" s="166"/>
      <c r="BC1515" s="166"/>
      <c r="BD1515" s="166"/>
      <c r="BE1515" s="166"/>
      <c r="BF1515" s="166"/>
      <c r="BG1515" s="166"/>
      <c r="BH1515" s="166"/>
      <c r="BI1515" s="166"/>
      <c r="BJ1515" s="166"/>
      <c r="BK1515" s="166"/>
      <c r="BL1515" s="166"/>
      <c r="BM1515" s="166"/>
    </row>
    <row r="1516" ht="22.5" customHeight="1">
      <c r="A1516" s="190" t="s">
        <v>16782</v>
      </c>
      <c r="B1516" s="188"/>
      <c r="C1516" s="191" t="b">
        <v>0</v>
      </c>
      <c r="D1516" s="192"/>
      <c r="E1516" s="189"/>
      <c r="F1516" s="189"/>
      <c r="G1516" s="189"/>
      <c r="H1516" s="102"/>
      <c r="I1516" s="166"/>
      <c r="J1516" s="166"/>
      <c r="K1516" s="193"/>
      <c r="L1516" s="193"/>
      <c r="M1516" s="166"/>
      <c r="N1516" s="166"/>
      <c r="O1516" s="166"/>
      <c r="P1516" s="166"/>
      <c r="Q1516" s="166"/>
      <c r="R1516" s="188"/>
      <c r="S1516" s="188"/>
      <c r="T1516" s="189"/>
      <c r="U1516" s="188"/>
      <c r="V1516" s="188"/>
      <c r="W1516" s="193"/>
      <c r="X1516" s="194"/>
      <c r="Y1516" s="194"/>
      <c r="Z1516" s="166"/>
      <c r="AA1516" s="166"/>
      <c r="AB1516" s="166"/>
      <c r="AC1516" s="166"/>
      <c r="AD1516" s="166"/>
      <c r="AE1516" s="166"/>
      <c r="AF1516" s="166"/>
      <c r="AG1516" s="166"/>
      <c r="AH1516" s="166"/>
      <c r="AI1516" s="166"/>
      <c r="AJ1516" s="166"/>
      <c r="AK1516" s="166"/>
      <c r="AL1516" s="166"/>
      <c r="AM1516" s="166"/>
      <c r="AN1516" s="166"/>
      <c r="AO1516" s="166"/>
      <c r="AP1516" s="166"/>
      <c r="AQ1516" s="166"/>
      <c r="AR1516" s="166"/>
      <c r="AS1516" s="166"/>
      <c r="AT1516" s="166"/>
      <c r="AU1516" s="166"/>
      <c r="AV1516" s="166"/>
      <c r="AW1516" s="166"/>
      <c r="AX1516" s="166"/>
      <c r="AY1516" s="166"/>
      <c r="AZ1516" s="166"/>
      <c r="BA1516" s="166"/>
      <c r="BB1516" s="166"/>
      <c r="BC1516" s="166"/>
      <c r="BD1516" s="166"/>
      <c r="BE1516" s="166"/>
      <c r="BF1516" s="166"/>
      <c r="BG1516" s="166"/>
      <c r="BH1516" s="166"/>
      <c r="BI1516" s="166"/>
      <c r="BJ1516" s="166"/>
      <c r="BK1516" s="166"/>
      <c r="BL1516" s="166"/>
      <c r="BM1516" s="166"/>
    </row>
    <row r="1517" ht="22.5" customHeight="1">
      <c r="A1517" s="190" t="s">
        <v>16783</v>
      </c>
      <c r="B1517" s="188"/>
      <c r="C1517" s="191" t="b">
        <v>0</v>
      </c>
      <c r="D1517" s="192"/>
      <c r="E1517" s="189"/>
      <c r="F1517" s="189"/>
      <c r="G1517" s="189"/>
      <c r="H1517" s="102"/>
      <c r="I1517" s="166"/>
      <c r="J1517" s="166"/>
      <c r="K1517" s="193"/>
      <c r="L1517" s="193"/>
      <c r="M1517" s="166"/>
      <c r="N1517" s="166"/>
      <c r="O1517" s="166"/>
      <c r="P1517" s="166"/>
      <c r="Q1517" s="166"/>
      <c r="R1517" s="188"/>
      <c r="S1517" s="188"/>
      <c r="T1517" s="189"/>
      <c r="U1517" s="188"/>
      <c r="V1517" s="188"/>
      <c r="W1517" s="193"/>
      <c r="X1517" s="194"/>
      <c r="Y1517" s="194"/>
      <c r="Z1517" s="166"/>
      <c r="AA1517" s="166"/>
      <c r="AB1517" s="166"/>
      <c r="AC1517" s="166"/>
      <c r="AD1517" s="166"/>
      <c r="AE1517" s="166"/>
      <c r="AF1517" s="166"/>
      <c r="AG1517" s="166"/>
      <c r="AH1517" s="166"/>
      <c r="AI1517" s="166"/>
      <c r="AJ1517" s="166"/>
      <c r="AK1517" s="166"/>
      <c r="AL1517" s="166"/>
      <c r="AM1517" s="166"/>
      <c r="AN1517" s="166"/>
      <c r="AO1517" s="166"/>
      <c r="AP1517" s="166"/>
      <c r="AQ1517" s="166"/>
      <c r="AR1517" s="166"/>
      <c r="AS1517" s="166"/>
      <c r="AT1517" s="166"/>
      <c r="AU1517" s="166"/>
      <c r="AV1517" s="166"/>
      <c r="AW1517" s="166"/>
      <c r="AX1517" s="166"/>
      <c r="AY1517" s="166"/>
      <c r="AZ1517" s="166"/>
      <c r="BA1517" s="166"/>
      <c r="BB1517" s="166"/>
      <c r="BC1517" s="166"/>
      <c r="BD1517" s="166"/>
      <c r="BE1517" s="166"/>
      <c r="BF1517" s="166"/>
      <c r="BG1517" s="166"/>
      <c r="BH1517" s="166"/>
      <c r="BI1517" s="166"/>
      <c r="BJ1517" s="166"/>
      <c r="BK1517" s="166"/>
      <c r="BL1517" s="166"/>
      <c r="BM1517" s="166"/>
    </row>
    <row r="1518" ht="22.5" customHeight="1">
      <c r="A1518" s="190" t="s">
        <v>16784</v>
      </c>
      <c r="B1518" s="188"/>
      <c r="C1518" s="191" t="b">
        <v>0</v>
      </c>
      <c r="D1518" s="192"/>
      <c r="E1518" s="189"/>
      <c r="F1518" s="189"/>
      <c r="G1518" s="189"/>
      <c r="H1518" s="102"/>
      <c r="I1518" s="166"/>
      <c r="J1518" s="166"/>
      <c r="K1518" s="193"/>
      <c r="L1518" s="193"/>
      <c r="M1518" s="166"/>
      <c r="N1518" s="166"/>
      <c r="O1518" s="166"/>
      <c r="P1518" s="166"/>
      <c r="Q1518" s="166"/>
      <c r="R1518" s="188"/>
      <c r="S1518" s="188"/>
      <c r="T1518" s="189"/>
      <c r="U1518" s="188"/>
      <c r="V1518" s="188"/>
      <c r="W1518" s="193"/>
      <c r="X1518" s="194"/>
      <c r="Y1518" s="194"/>
      <c r="Z1518" s="166"/>
      <c r="AA1518" s="166"/>
      <c r="AB1518" s="166"/>
      <c r="AC1518" s="166"/>
      <c r="AD1518" s="166"/>
      <c r="AE1518" s="166"/>
      <c r="AF1518" s="166"/>
      <c r="AG1518" s="166"/>
      <c r="AH1518" s="166"/>
      <c r="AI1518" s="166"/>
      <c r="AJ1518" s="166"/>
      <c r="AK1518" s="166"/>
      <c r="AL1518" s="166"/>
      <c r="AM1518" s="166"/>
      <c r="AN1518" s="166"/>
      <c r="AO1518" s="166"/>
      <c r="AP1518" s="166"/>
      <c r="AQ1518" s="166"/>
      <c r="AR1518" s="166"/>
      <c r="AS1518" s="166"/>
      <c r="AT1518" s="166"/>
      <c r="AU1518" s="166"/>
      <c r="AV1518" s="166"/>
      <c r="AW1518" s="166"/>
      <c r="AX1518" s="166"/>
      <c r="AY1518" s="166"/>
      <c r="AZ1518" s="166"/>
      <c r="BA1518" s="166"/>
      <c r="BB1518" s="166"/>
      <c r="BC1518" s="166"/>
      <c r="BD1518" s="166"/>
      <c r="BE1518" s="166"/>
      <c r="BF1518" s="166"/>
      <c r="BG1518" s="166"/>
      <c r="BH1518" s="166"/>
      <c r="BI1518" s="166"/>
      <c r="BJ1518" s="166"/>
      <c r="BK1518" s="166"/>
      <c r="BL1518" s="166"/>
      <c r="BM1518" s="166"/>
    </row>
    <row r="1519" ht="22.5" customHeight="1">
      <c r="A1519" s="190" t="s">
        <v>16785</v>
      </c>
      <c r="B1519" s="188"/>
      <c r="C1519" s="191" t="b">
        <v>0</v>
      </c>
      <c r="D1519" s="192"/>
      <c r="E1519" s="189"/>
      <c r="F1519" s="189"/>
      <c r="G1519" s="189"/>
      <c r="H1519" s="102"/>
      <c r="I1519" s="166"/>
      <c r="J1519" s="166"/>
      <c r="K1519" s="193"/>
      <c r="L1519" s="193"/>
      <c r="M1519" s="166"/>
      <c r="N1519" s="166"/>
      <c r="O1519" s="166"/>
      <c r="P1519" s="166"/>
      <c r="Q1519" s="166"/>
      <c r="R1519" s="188"/>
      <c r="S1519" s="188"/>
      <c r="T1519" s="189"/>
      <c r="U1519" s="188"/>
      <c r="V1519" s="188"/>
      <c r="W1519" s="193"/>
      <c r="X1519" s="194"/>
      <c r="Y1519" s="194"/>
      <c r="Z1519" s="166"/>
      <c r="AA1519" s="166"/>
      <c r="AB1519" s="166"/>
      <c r="AC1519" s="166"/>
      <c r="AD1519" s="166"/>
      <c r="AE1519" s="166"/>
      <c r="AF1519" s="166"/>
      <c r="AG1519" s="166"/>
      <c r="AH1519" s="166"/>
      <c r="AI1519" s="166"/>
      <c r="AJ1519" s="166"/>
      <c r="AK1519" s="166"/>
      <c r="AL1519" s="166"/>
      <c r="AM1519" s="166"/>
      <c r="AN1519" s="166"/>
      <c r="AO1519" s="166"/>
      <c r="AP1519" s="166"/>
      <c r="AQ1519" s="166"/>
      <c r="AR1519" s="166"/>
      <c r="AS1519" s="166"/>
      <c r="AT1519" s="166"/>
      <c r="AU1519" s="166"/>
      <c r="AV1519" s="166"/>
      <c r="AW1519" s="166"/>
      <c r="AX1519" s="166"/>
      <c r="AY1519" s="166"/>
      <c r="AZ1519" s="166"/>
      <c r="BA1519" s="166"/>
      <c r="BB1519" s="166"/>
      <c r="BC1519" s="166"/>
      <c r="BD1519" s="166"/>
      <c r="BE1519" s="166"/>
      <c r="BF1519" s="166"/>
      <c r="BG1519" s="166"/>
      <c r="BH1519" s="166"/>
      <c r="BI1519" s="166"/>
      <c r="BJ1519" s="166"/>
      <c r="BK1519" s="166"/>
      <c r="BL1519" s="166"/>
      <c r="BM1519" s="166"/>
    </row>
    <row r="1520" ht="22.5" customHeight="1">
      <c r="A1520" s="190" t="s">
        <v>16786</v>
      </c>
      <c r="B1520" s="188"/>
      <c r="C1520" s="191" t="b">
        <v>0</v>
      </c>
      <c r="D1520" s="192"/>
      <c r="E1520" s="189"/>
      <c r="F1520" s="189"/>
      <c r="G1520" s="189"/>
      <c r="H1520" s="102"/>
      <c r="I1520" s="166"/>
      <c r="J1520" s="166"/>
      <c r="K1520" s="193"/>
      <c r="L1520" s="193"/>
      <c r="M1520" s="166"/>
      <c r="N1520" s="166"/>
      <c r="O1520" s="166"/>
      <c r="P1520" s="166"/>
      <c r="Q1520" s="166"/>
      <c r="R1520" s="188"/>
      <c r="S1520" s="188"/>
      <c r="T1520" s="189"/>
      <c r="U1520" s="188"/>
      <c r="V1520" s="188"/>
      <c r="W1520" s="193"/>
      <c r="X1520" s="194"/>
      <c r="Y1520" s="194"/>
      <c r="Z1520" s="166"/>
      <c r="AA1520" s="166"/>
      <c r="AB1520" s="166"/>
      <c r="AC1520" s="166"/>
      <c r="AD1520" s="166"/>
      <c r="AE1520" s="166"/>
      <c r="AF1520" s="166"/>
      <c r="AG1520" s="166"/>
      <c r="AH1520" s="166"/>
      <c r="AI1520" s="166"/>
      <c r="AJ1520" s="166"/>
      <c r="AK1520" s="166"/>
      <c r="AL1520" s="166"/>
      <c r="AM1520" s="166"/>
      <c r="AN1520" s="166"/>
      <c r="AO1520" s="166"/>
      <c r="AP1520" s="166"/>
      <c r="AQ1520" s="166"/>
      <c r="AR1520" s="166"/>
      <c r="AS1520" s="166"/>
      <c r="AT1520" s="166"/>
      <c r="AU1520" s="166"/>
      <c r="AV1520" s="166"/>
      <c r="AW1520" s="166"/>
      <c r="AX1520" s="166"/>
      <c r="AY1520" s="166"/>
      <c r="AZ1520" s="166"/>
      <c r="BA1520" s="166"/>
      <c r="BB1520" s="166"/>
      <c r="BC1520" s="166"/>
      <c r="BD1520" s="166"/>
      <c r="BE1520" s="166"/>
      <c r="BF1520" s="166"/>
      <c r="BG1520" s="166"/>
      <c r="BH1520" s="166"/>
      <c r="BI1520" s="166"/>
      <c r="BJ1520" s="166"/>
      <c r="BK1520" s="166"/>
      <c r="BL1520" s="166"/>
      <c r="BM1520" s="166"/>
    </row>
    <row r="1521" ht="22.5" customHeight="1">
      <c r="A1521" s="190" t="s">
        <v>16787</v>
      </c>
      <c r="B1521" s="188"/>
      <c r="C1521" s="191" t="b">
        <v>0</v>
      </c>
      <c r="D1521" s="192"/>
      <c r="E1521" s="189"/>
      <c r="F1521" s="189"/>
      <c r="G1521" s="189"/>
      <c r="H1521" s="102"/>
      <c r="I1521" s="166"/>
      <c r="J1521" s="166"/>
      <c r="K1521" s="193"/>
      <c r="L1521" s="193"/>
      <c r="M1521" s="166"/>
      <c r="N1521" s="166"/>
      <c r="O1521" s="166"/>
      <c r="P1521" s="166"/>
      <c r="Q1521" s="166"/>
      <c r="R1521" s="188"/>
      <c r="S1521" s="188"/>
      <c r="T1521" s="189"/>
      <c r="U1521" s="188"/>
      <c r="V1521" s="188"/>
      <c r="W1521" s="193"/>
      <c r="X1521" s="194"/>
      <c r="Y1521" s="194"/>
      <c r="Z1521" s="166"/>
      <c r="AA1521" s="166"/>
      <c r="AB1521" s="166"/>
      <c r="AC1521" s="166"/>
      <c r="AD1521" s="166"/>
      <c r="AE1521" s="166"/>
      <c r="AF1521" s="166"/>
      <c r="AG1521" s="166"/>
      <c r="AH1521" s="166"/>
      <c r="AI1521" s="166"/>
      <c r="AJ1521" s="166"/>
      <c r="AK1521" s="166"/>
      <c r="AL1521" s="166"/>
      <c r="AM1521" s="166"/>
      <c r="AN1521" s="166"/>
      <c r="AO1521" s="166"/>
      <c r="AP1521" s="166"/>
      <c r="AQ1521" s="166"/>
      <c r="AR1521" s="166"/>
      <c r="AS1521" s="166"/>
      <c r="AT1521" s="166"/>
      <c r="AU1521" s="166"/>
      <c r="AV1521" s="166"/>
      <c r="AW1521" s="166"/>
      <c r="AX1521" s="166"/>
      <c r="AY1521" s="166"/>
      <c r="AZ1521" s="166"/>
      <c r="BA1521" s="166"/>
      <c r="BB1521" s="166"/>
      <c r="BC1521" s="166"/>
      <c r="BD1521" s="166"/>
      <c r="BE1521" s="166"/>
      <c r="BF1521" s="166"/>
      <c r="BG1521" s="166"/>
      <c r="BH1521" s="166"/>
      <c r="BI1521" s="166"/>
      <c r="BJ1521" s="166"/>
      <c r="BK1521" s="166"/>
      <c r="BL1521" s="166"/>
      <c r="BM1521" s="166"/>
    </row>
    <row r="1522" ht="22.5" customHeight="1">
      <c r="A1522" s="190" t="s">
        <v>16788</v>
      </c>
      <c r="B1522" s="188"/>
      <c r="C1522" s="191" t="b">
        <v>0</v>
      </c>
      <c r="D1522" s="192"/>
      <c r="E1522" s="189"/>
      <c r="F1522" s="189"/>
      <c r="G1522" s="189"/>
      <c r="H1522" s="102"/>
      <c r="I1522" s="166"/>
      <c r="J1522" s="166"/>
      <c r="K1522" s="193"/>
      <c r="L1522" s="193"/>
      <c r="M1522" s="166"/>
      <c r="N1522" s="166"/>
      <c r="O1522" s="166"/>
      <c r="P1522" s="166"/>
      <c r="Q1522" s="166"/>
      <c r="R1522" s="188"/>
      <c r="S1522" s="188"/>
      <c r="T1522" s="189"/>
      <c r="U1522" s="188"/>
      <c r="V1522" s="188"/>
      <c r="W1522" s="193"/>
      <c r="X1522" s="194"/>
      <c r="Y1522" s="194"/>
      <c r="Z1522" s="166"/>
      <c r="AA1522" s="166"/>
      <c r="AB1522" s="166"/>
      <c r="AC1522" s="166"/>
      <c r="AD1522" s="166"/>
      <c r="AE1522" s="166"/>
      <c r="AF1522" s="166"/>
      <c r="AG1522" s="166"/>
      <c r="AH1522" s="166"/>
      <c r="AI1522" s="166"/>
      <c r="AJ1522" s="166"/>
      <c r="AK1522" s="166"/>
      <c r="AL1522" s="166"/>
      <c r="AM1522" s="166"/>
      <c r="AN1522" s="166"/>
      <c r="AO1522" s="166"/>
      <c r="AP1522" s="166"/>
      <c r="AQ1522" s="166"/>
      <c r="AR1522" s="166"/>
      <c r="AS1522" s="166"/>
      <c r="AT1522" s="166"/>
      <c r="AU1522" s="166"/>
      <c r="AV1522" s="166"/>
      <c r="AW1522" s="166"/>
      <c r="AX1522" s="166"/>
      <c r="AY1522" s="166"/>
      <c r="AZ1522" s="166"/>
      <c r="BA1522" s="166"/>
      <c r="BB1522" s="166"/>
      <c r="BC1522" s="166"/>
      <c r="BD1522" s="166"/>
      <c r="BE1522" s="166"/>
      <c r="BF1522" s="166"/>
      <c r="BG1522" s="166"/>
      <c r="BH1522" s="166"/>
      <c r="BI1522" s="166"/>
      <c r="BJ1522" s="166"/>
      <c r="BK1522" s="166"/>
      <c r="BL1522" s="166"/>
      <c r="BM1522" s="166"/>
    </row>
    <row r="1523" ht="22.5" customHeight="1">
      <c r="A1523" s="190" t="s">
        <v>16789</v>
      </c>
      <c r="B1523" s="188"/>
      <c r="C1523" s="191" t="b">
        <v>0</v>
      </c>
      <c r="D1523" s="192"/>
      <c r="E1523" s="189"/>
      <c r="F1523" s="189"/>
      <c r="G1523" s="189"/>
      <c r="H1523" s="102"/>
      <c r="I1523" s="166"/>
      <c r="J1523" s="166"/>
      <c r="K1523" s="193"/>
      <c r="L1523" s="193"/>
      <c r="M1523" s="166"/>
      <c r="N1523" s="166"/>
      <c r="O1523" s="166"/>
      <c r="P1523" s="166"/>
      <c r="Q1523" s="166"/>
      <c r="R1523" s="188"/>
      <c r="S1523" s="188"/>
      <c r="T1523" s="189"/>
      <c r="U1523" s="188"/>
      <c r="V1523" s="188"/>
      <c r="W1523" s="193"/>
      <c r="X1523" s="194"/>
      <c r="Y1523" s="194"/>
      <c r="Z1523" s="166"/>
      <c r="AA1523" s="166"/>
      <c r="AB1523" s="166"/>
      <c r="AC1523" s="166"/>
      <c r="AD1523" s="166"/>
      <c r="AE1523" s="166"/>
      <c r="AF1523" s="166"/>
      <c r="AG1523" s="166"/>
      <c r="AH1523" s="166"/>
      <c r="AI1523" s="166"/>
      <c r="AJ1523" s="166"/>
      <c r="AK1523" s="166"/>
      <c r="AL1523" s="166"/>
      <c r="AM1523" s="166"/>
      <c r="AN1523" s="166"/>
      <c r="AO1523" s="166"/>
      <c r="AP1523" s="166"/>
      <c r="AQ1523" s="166"/>
      <c r="AR1523" s="166"/>
      <c r="AS1523" s="166"/>
      <c r="AT1523" s="166"/>
      <c r="AU1523" s="166"/>
      <c r="AV1523" s="166"/>
      <c r="AW1523" s="166"/>
      <c r="AX1523" s="166"/>
      <c r="AY1523" s="166"/>
      <c r="AZ1523" s="166"/>
      <c r="BA1523" s="166"/>
      <c r="BB1523" s="166"/>
      <c r="BC1523" s="166"/>
      <c r="BD1523" s="166"/>
      <c r="BE1523" s="166"/>
      <c r="BF1523" s="166"/>
      <c r="BG1523" s="166"/>
      <c r="BH1523" s="166"/>
      <c r="BI1523" s="166"/>
      <c r="BJ1523" s="166"/>
      <c r="BK1523" s="166"/>
      <c r="BL1523" s="166"/>
      <c r="BM1523" s="166"/>
    </row>
    <row r="1524" ht="22.5" customHeight="1">
      <c r="A1524" s="190" t="s">
        <v>16790</v>
      </c>
      <c r="B1524" s="188"/>
      <c r="C1524" s="191" t="b">
        <v>0</v>
      </c>
      <c r="D1524" s="192"/>
      <c r="E1524" s="189"/>
      <c r="F1524" s="189"/>
      <c r="G1524" s="189"/>
      <c r="H1524" s="102"/>
      <c r="I1524" s="166"/>
      <c r="J1524" s="166"/>
      <c r="K1524" s="193"/>
      <c r="L1524" s="193"/>
      <c r="M1524" s="166"/>
      <c r="N1524" s="166"/>
      <c r="O1524" s="166"/>
      <c r="P1524" s="166"/>
      <c r="Q1524" s="166"/>
      <c r="R1524" s="188"/>
      <c r="S1524" s="188"/>
      <c r="T1524" s="189"/>
      <c r="U1524" s="188"/>
      <c r="V1524" s="188"/>
      <c r="W1524" s="193"/>
      <c r="X1524" s="194"/>
      <c r="Y1524" s="194"/>
      <c r="Z1524" s="166"/>
      <c r="AA1524" s="166"/>
      <c r="AB1524" s="166"/>
      <c r="AC1524" s="166"/>
      <c r="AD1524" s="166"/>
      <c r="AE1524" s="166"/>
      <c r="AF1524" s="166"/>
      <c r="AG1524" s="166"/>
      <c r="AH1524" s="166"/>
      <c r="AI1524" s="166"/>
      <c r="AJ1524" s="166"/>
      <c r="AK1524" s="166"/>
      <c r="AL1524" s="166"/>
      <c r="AM1524" s="166"/>
      <c r="AN1524" s="166"/>
      <c r="AO1524" s="166"/>
      <c r="AP1524" s="166"/>
      <c r="AQ1524" s="166"/>
      <c r="AR1524" s="166"/>
      <c r="AS1524" s="166"/>
      <c r="AT1524" s="166"/>
      <c r="AU1524" s="166"/>
      <c r="AV1524" s="166"/>
      <c r="AW1524" s="166"/>
      <c r="AX1524" s="166"/>
      <c r="AY1524" s="166"/>
      <c r="AZ1524" s="166"/>
      <c r="BA1524" s="166"/>
      <c r="BB1524" s="166"/>
      <c r="BC1524" s="166"/>
      <c r="BD1524" s="166"/>
      <c r="BE1524" s="166"/>
      <c r="BF1524" s="166"/>
      <c r="BG1524" s="166"/>
      <c r="BH1524" s="166"/>
      <c r="BI1524" s="166"/>
      <c r="BJ1524" s="166"/>
      <c r="BK1524" s="166"/>
      <c r="BL1524" s="166"/>
      <c r="BM1524" s="166"/>
    </row>
    <row r="1525" ht="22.5" customHeight="1">
      <c r="A1525" s="190" t="s">
        <v>16791</v>
      </c>
      <c r="B1525" s="188"/>
      <c r="C1525" s="191" t="b">
        <v>0</v>
      </c>
      <c r="D1525" s="192"/>
      <c r="E1525" s="189"/>
      <c r="F1525" s="189"/>
      <c r="G1525" s="189"/>
      <c r="H1525" s="102"/>
      <c r="I1525" s="166"/>
      <c r="J1525" s="166"/>
      <c r="K1525" s="193"/>
      <c r="L1525" s="193"/>
      <c r="M1525" s="166"/>
      <c r="N1525" s="166"/>
      <c r="O1525" s="166"/>
      <c r="P1525" s="166"/>
      <c r="Q1525" s="166"/>
      <c r="R1525" s="188"/>
      <c r="S1525" s="188"/>
      <c r="T1525" s="189"/>
      <c r="U1525" s="188"/>
      <c r="V1525" s="188"/>
      <c r="W1525" s="193"/>
      <c r="X1525" s="194"/>
      <c r="Y1525" s="194"/>
      <c r="Z1525" s="166"/>
      <c r="AA1525" s="166"/>
      <c r="AB1525" s="166"/>
      <c r="AC1525" s="166"/>
      <c r="AD1525" s="166"/>
      <c r="AE1525" s="166"/>
      <c r="AF1525" s="166"/>
      <c r="AG1525" s="166"/>
      <c r="AH1525" s="166"/>
      <c r="AI1525" s="166"/>
      <c r="AJ1525" s="166"/>
      <c r="AK1525" s="166"/>
      <c r="AL1525" s="166"/>
      <c r="AM1525" s="166"/>
      <c r="AN1525" s="166"/>
      <c r="AO1525" s="166"/>
      <c r="AP1525" s="166"/>
      <c r="AQ1525" s="166"/>
      <c r="AR1525" s="166"/>
      <c r="AS1525" s="166"/>
      <c r="AT1525" s="166"/>
      <c r="AU1525" s="166"/>
      <c r="AV1525" s="166"/>
      <c r="AW1525" s="166"/>
      <c r="AX1525" s="166"/>
      <c r="AY1525" s="166"/>
      <c r="AZ1525" s="166"/>
      <c r="BA1525" s="166"/>
      <c r="BB1525" s="166"/>
      <c r="BC1525" s="166"/>
      <c r="BD1525" s="166"/>
      <c r="BE1525" s="166"/>
      <c r="BF1525" s="166"/>
      <c r="BG1525" s="166"/>
      <c r="BH1525" s="166"/>
      <c r="BI1525" s="166"/>
      <c r="BJ1525" s="166"/>
      <c r="BK1525" s="166"/>
      <c r="BL1525" s="166"/>
      <c r="BM1525" s="166"/>
    </row>
    <row r="1526" ht="22.5" customHeight="1">
      <c r="A1526" s="190" t="s">
        <v>16792</v>
      </c>
      <c r="B1526" s="188"/>
      <c r="C1526" s="191" t="b">
        <v>0</v>
      </c>
      <c r="D1526" s="192"/>
      <c r="E1526" s="189"/>
      <c r="F1526" s="189"/>
      <c r="G1526" s="189"/>
      <c r="H1526" s="102"/>
      <c r="I1526" s="166"/>
      <c r="J1526" s="166"/>
      <c r="K1526" s="193"/>
      <c r="L1526" s="193"/>
      <c r="M1526" s="166"/>
      <c r="N1526" s="166"/>
      <c r="O1526" s="166"/>
      <c r="P1526" s="166"/>
      <c r="Q1526" s="166"/>
      <c r="R1526" s="188"/>
      <c r="S1526" s="188"/>
      <c r="T1526" s="189"/>
      <c r="U1526" s="188"/>
      <c r="V1526" s="188"/>
      <c r="W1526" s="193"/>
      <c r="X1526" s="194"/>
      <c r="Y1526" s="194"/>
      <c r="Z1526" s="166"/>
      <c r="AA1526" s="166"/>
      <c r="AB1526" s="166"/>
      <c r="AC1526" s="166"/>
      <c r="AD1526" s="166"/>
      <c r="AE1526" s="166"/>
      <c r="AF1526" s="166"/>
      <c r="AG1526" s="166"/>
      <c r="AH1526" s="166"/>
      <c r="AI1526" s="166"/>
      <c r="AJ1526" s="166"/>
      <c r="AK1526" s="166"/>
      <c r="AL1526" s="166"/>
      <c r="AM1526" s="166"/>
      <c r="AN1526" s="166"/>
      <c r="AO1526" s="166"/>
      <c r="AP1526" s="166"/>
      <c r="AQ1526" s="166"/>
      <c r="AR1526" s="166"/>
      <c r="AS1526" s="166"/>
      <c r="AT1526" s="166"/>
      <c r="AU1526" s="166"/>
      <c r="AV1526" s="166"/>
      <c r="AW1526" s="166"/>
      <c r="AX1526" s="166"/>
      <c r="AY1526" s="166"/>
      <c r="AZ1526" s="166"/>
      <c r="BA1526" s="166"/>
      <c r="BB1526" s="166"/>
      <c r="BC1526" s="166"/>
      <c r="BD1526" s="166"/>
      <c r="BE1526" s="166"/>
      <c r="BF1526" s="166"/>
      <c r="BG1526" s="166"/>
      <c r="BH1526" s="166"/>
      <c r="BI1526" s="166"/>
      <c r="BJ1526" s="166"/>
      <c r="BK1526" s="166"/>
      <c r="BL1526" s="166"/>
      <c r="BM1526" s="166"/>
    </row>
    <row r="1527" ht="22.5" customHeight="1">
      <c r="A1527" s="190" t="s">
        <v>16793</v>
      </c>
      <c r="B1527" s="188"/>
      <c r="C1527" s="191" t="b">
        <v>0</v>
      </c>
      <c r="D1527" s="192"/>
      <c r="E1527" s="189"/>
      <c r="F1527" s="189"/>
      <c r="G1527" s="189"/>
      <c r="H1527" s="102"/>
      <c r="I1527" s="166"/>
      <c r="J1527" s="166"/>
      <c r="K1527" s="193"/>
      <c r="L1527" s="193"/>
      <c r="M1527" s="166"/>
      <c r="N1527" s="166"/>
      <c r="O1527" s="166"/>
      <c r="P1527" s="166"/>
      <c r="Q1527" s="166"/>
      <c r="R1527" s="188"/>
      <c r="S1527" s="188"/>
      <c r="T1527" s="189"/>
      <c r="U1527" s="188"/>
      <c r="V1527" s="188"/>
      <c r="W1527" s="193"/>
      <c r="X1527" s="194"/>
      <c r="Y1527" s="194"/>
      <c r="Z1527" s="166"/>
      <c r="AA1527" s="166"/>
      <c r="AB1527" s="166"/>
      <c r="AC1527" s="166"/>
      <c r="AD1527" s="166"/>
      <c r="AE1527" s="166"/>
      <c r="AF1527" s="166"/>
      <c r="AG1527" s="166"/>
      <c r="AH1527" s="166"/>
      <c r="AI1527" s="166"/>
      <c r="AJ1527" s="166"/>
      <c r="AK1527" s="166"/>
      <c r="AL1527" s="166"/>
      <c r="AM1527" s="166"/>
      <c r="AN1527" s="166"/>
      <c r="AO1527" s="166"/>
      <c r="AP1527" s="166"/>
      <c r="AQ1527" s="166"/>
      <c r="AR1527" s="166"/>
      <c r="AS1527" s="166"/>
      <c r="AT1527" s="166"/>
      <c r="AU1527" s="166"/>
      <c r="AV1527" s="166"/>
      <c r="AW1527" s="166"/>
      <c r="AX1527" s="166"/>
      <c r="AY1527" s="166"/>
      <c r="AZ1527" s="166"/>
      <c r="BA1527" s="166"/>
      <c r="BB1527" s="166"/>
      <c r="BC1527" s="166"/>
      <c r="BD1527" s="166"/>
      <c r="BE1527" s="166"/>
      <c r="BF1527" s="166"/>
      <c r="BG1527" s="166"/>
      <c r="BH1527" s="166"/>
      <c r="BI1527" s="166"/>
      <c r="BJ1527" s="166"/>
      <c r="BK1527" s="166"/>
      <c r="BL1527" s="166"/>
      <c r="BM1527" s="166"/>
    </row>
    <row r="1528" ht="22.5" customHeight="1">
      <c r="A1528" s="190" t="s">
        <v>16794</v>
      </c>
      <c r="B1528" s="188"/>
      <c r="C1528" s="191" t="b">
        <v>0</v>
      </c>
      <c r="D1528" s="192"/>
      <c r="E1528" s="189"/>
      <c r="F1528" s="189"/>
      <c r="G1528" s="189"/>
      <c r="H1528" s="102"/>
      <c r="I1528" s="166"/>
      <c r="J1528" s="166"/>
      <c r="K1528" s="193"/>
      <c r="L1528" s="193"/>
      <c r="M1528" s="166"/>
      <c r="N1528" s="166"/>
      <c r="O1528" s="166"/>
      <c r="P1528" s="166"/>
      <c r="Q1528" s="166"/>
      <c r="R1528" s="188"/>
      <c r="S1528" s="188"/>
      <c r="T1528" s="189"/>
      <c r="U1528" s="188"/>
      <c r="V1528" s="188"/>
      <c r="W1528" s="193"/>
      <c r="X1528" s="194"/>
      <c r="Y1528" s="194"/>
      <c r="Z1528" s="166"/>
      <c r="AA1528" s="166"/>
      <c r="AB1528" s="166"/>
      <c r="AC1528" s="166"/>
      <c r="AD1528" s="166"/>
      <c r="AE1528" s="166"/>
      <c r="AF1528" s="166"/>
      <c r="AG1528" s="166"/>
      <c r="AH1528" s="166"/>
      <c r="AI1528" s="166"/>
      <c r="AJ1528" s="166"/>
      <c r="AK1528" s="166"/>
      <c r="AL1528" s="166"/>
      <c r="AM1528" s="166"/>
      <c r="AN1528" s="166"/>
      <c r="AO1528" s="166"/>
      <c r="AP1528" s="166"/>
      <c r="AQ1528" s="166"/>
      <c r="AR1528" s="166"/>
      <c r="AS1528" s="166"/>
      <c r="AT1528" s="166"/>
      <c r="AU1528" s="166"/>
      <c r="AV1528" s="166"/>
      <c r="AW1528" s="166"/>
      <c r="AX1528" s="166"/>
      <c r="AY1528" s="166"/>
      <c r="AZ1528" s="166"/>
      <c r="BA1528" s="166"/>
      <c r="BB1528" s="166"/>
      <c r="BC1528" s="166"/>
      <c r="BD1528" s="166"/>
      <c r="BE1528" s="166"/>
      <c r="BF1528" s="166"/>
      <c r="BG1528" s="166"/>
      <c r="BH1528" s="166"/>
      <c r="BI1528" s="166"/>
      <c r="BJ1528" s="166"/>
      <c r="BK1528" s="166"/>
      <c r="BL1528" s="166"/>
      <c r="BM1528" s="166"/>
    </row>
    <row r="1529" ht="22.5" customHeight="1">
      <c r="A1529" s="190" t="s">
        <v>16795</v>
      </c>
      <c r="B1529" s="188"/>
      <c r="C1529" s="191" t="b">
        <v>0</v>
      </c>
      <c r="D1529" s="192"/>
      <c r="E1529" s="189"/>
      <c r="F1529" s="189"/>
      <c r="G1529" s="189"/>
      <c r="H1529" s="102"/>
      <c r="I1529" s="166"/>
      <c r="J1529" s="166"/>
      <c r="K1529" s="193"/>
      <c r="L1529" s="193"/>
      <c r="M1529" s="166"/>
      <c r="N1529" s="166"/>
      <c r="O1529" s="166"/>
      <c r="P1529" s="166"/>
      <c r="Q1529" s="166"/>
      <c r="R1529" s="188"/>
      <c r="S1529" s="188"/>
      <c r="T1529" s="189"/>
      <c r="U1529" s="188"/>
      <c r="V1529" s="188"/>
      <c r="W1529" s="193"/>
      <c r="X1529" s="194"/>
      <c r="Y1529" s="194"/>
      <c r="Z1529" s="166"/>
      <c r="AA1529" s="166"/>
      <c r="AB1529" s="166"/>
      <c r="AC1529" s="166"/>
      <c r="AD1529" s="166"/>
      <c r="AE1529" s="166"/>
      <c r="AF1529" s="166"/>
      <c r="AG1529" s="166"/>
      <c r="AH1529" s="166"/>
      <c r="AI1529" s="166"/>
      <c r="AJ1529" s="166"/>
      <c r="AK1529" s="166"/>
      <c r="AL1529" s="166"/>
      <c r="AM1529" s="166"/>
      <c r="AN1529" s="166"/>
      <c r="AO1529" s="166"/>
      <c r="AP1529" s="166"/>
      <c r="AQ1529" s="166"/>
      <c r="AR1529" s="166"/>
      <c r="AS1529" s="166"/>
      <c r="AT1529" s="166"/>
      <c r="AU1529" s="166"/>
      <c r="AV1529" s="166"/>
      <c r="AW1529" s="166"/>
      <c r="AX1529" s="166"/>
      <c r="AY1529" s="166"/>
      <c r="AZ1529" s="166"/>
      <c r="BA1529" s="166"/>
      <c r="BB1529" s="166"/>
      <c r="BC1529" s="166"/>
      <c r="BD1529" s="166"/>
      <c r="BE1529" s="166"/>
      <c r="BF1529" s="166"/>
      <c r="BG1529" s="166"/>
      <c r="BH1529" s="166"/>
      <c r="BI1529" s="166"/>
      <c r="BJ1529" s="166"/>
      <c r="BK1529" s="166"/>
      <c r="BL1529" s="166"/>
      <c r="BM1529" s="166"/>
    </row>
    <row r="1530" ht="22.5" customHeight="1">
      <c r="A1530" s="190" t="s">
        <v>16796</v>
      </c>
      <c r="B1530" s="188"/>
      <c r="C1530" s="191" t="b">
        <v>0</v>
      </c>
      <c r="D1530" s="192"/>
      <c r="E1530" s="189"/>
      <c r="F1530" s="189"/>
      <c r="G1530" s="189"/>
      <c r="H1530" s="102"/>
      <c r="I1530" s="166"/>
      <c r="J1530" s="166"/>
      <c r="K1530" s="193"/>
      <c r="L1530" s="193"/>
      <c r="M1530" s="166"/>
      <c r="N1530" s="166"/>
      <c r="O1530" s="166"/>
      <c r="P1530" s="166"/>
      <c r="Q1530" s="166"/>
      <c r="R1530" s="188"/>
      <c r="S1530" s="188"/>
      <c r="T1530" s="189"/>
      <c r="U1530" s="188"/>
      <c r="V1530" s="188"/>
      <c r="W1530" s="193"/>
      <c r="X1530" s="194"/>
      <c r="Y1530" s="194"/>
      <c r="Z1530" s="166"/>
      <c r="AA1530" s="166"/>
      <c r="AB1530" s="166"/>
      <c r="AC1530" s="166"/>
      <c r="AD1530" s="166"/>
      <c r="AE1530" s="166"/>
      <c r="AF1530" s="166"/>
      <c r="AG1530" s="166"/>
      <c r="AH1530" s="166"/>
      <c r="AI1530" s="166"/>
      <c r="AJ1530" s="166"/>
      <c r="AK1530" s="166"/>
      <c r="AL1530" s="166"/>
      <c r="AM1530" s="166"/>
      <c r="AN1530" s="166"/>
      <c r="AO1530" s="166"/>
      <c r="AP1530" s="166"/>
      <c r="AQ1530" s="166"/>
      <c r="AR1530" s="166"/>
      <c r="AS1530" s="166"/>
      <c r="AT1530" s="166"/>
      <c r="AU1530" s="166"/>
      <c r="AV1530" s="166"/>
      <c r="AW1530" s="166"/>
      <c r="AX1530" s="166"/>
      <c r="AY1530" s="166"/>
      <c r="AZ1530" s="166"/>
      <c r="BA1530" s="166"/>
      <c r="BB1530" s="166"/>
      <c r="BC1530" s="166"/>
      <c r="BD1530" s="166"/>
      <c r="BE1530" s="166"/>
      <c r="BF1530" s="166"/>
      <c r="BG1530" s="166"/>
      <c r="BH1530" s="166"/>
      <c r="BI1530" s="166"/>
      <c r="BJ1530" s="166"/>
      <c r="BK1530" s="166"/>
      <c r="BL1530" s="166"/>
      <c r="BM1530" s="166"/>
    </row>
    <row r="1531" ht="22.5" customHeight="1">
      <c r="A1531" s="190" t="s">
        <v>16797</v>
      </c>
      <c r="B1531" s="188"/>
      <c r="C1531" s="191" t="b">
        <v>0</v>
      </c>
      <c r="D1531" s="192"/>
      <c r="E1531" s="189"/>
      <c r="F1531" s="189"/>
      <c r="G1531" s="189"/>
      <c r="H1531" s="102"/>
      <c r="I1531" s="166"/>
      <c r="J1531" s="166"/>
      <c r="K1531" s="193"/>
      <c r="L1531" s="193"/>
      <c r="M1531" s="166"/>
      <c r="N1531" s="166"/>
      <c r="O1531" s="166"/>
      <c r="P1531" s="166"/>
      <c r="Q1531" s="166"/>
      <c r="R1531" s="188"/>
      <c r="S1531" s="188"/>
      <c r="T1531" s="189"/>
      <c r="U1531" s="188"/>
      <c r="V1531" s="188"/>
      <c r="W1531" s="193"/>
      <c r="X1531" s="194"/>
      <c r="Y1531" s="194"/>
      <c r="Z1531" s="166"/>
      <c r="AA1531" s="166"/>
      <c r="AB1531" s="166"/>
      <c r="AC1531" s="166"/>
      <c r="AD1531" s="166"/>
      <c r="AE1531" s="166"/>
      <c r="AF1531" s="166"/>
      <c r="AG1531" s="166"/>
      <c r="AH1531" s="166"/>
      <c r="AI1531" s="166"/>
      <c r="AJ1531" s="166"/>
      <c r="AK1531" s="166"/>
      <c r="AL1531" s="166"/>
      <c r="AM1531" s="166"/>
      <c r="AN1531" s="166"/>
      <c r="AO1531" s="166"/>
      <c r="AP1531" s="166"/>
      <c r="AQ1531" s="166"/>
      <c r="AR1531" s="166"/>
      <c r="AS1531" s="166"/>
      <c r="AT1531" s="166"/>
      <c r="AU1531" s="166"/>
      <c r="AV1531" s="166"/>
      <c r="AW1531" s="166"/>
      <c r="AX1531" s="166"/>
      <c r="AY1531" s="166"/>
      <c r="AZ1531" s="166"/>
      <c r="BA1531" s="166"/>
      <c r="BB1531" s="166"/>
      <c r="BC1531" s="166"/>
      <c r="BD1531" s="166"/>
      <c r="BE1531" s="166"/>
      <c r="BF1531" s="166"/>
      <c r="BG1531" s="166"/>
      <c r="BH1531" s="166"/>
      <c r="BI1531" s="166"/>
      <c r="BJ1531" s="166"/>
      <c r="BK1531" s="166"/>
      <c r="BL1531" s="166"/>
      <c r="BM1531" s="166"/>
    </row>
    <row r="1532" ht="22.5" customHeight="1">
      <c r="A1532" s="190" t="s">
        <v>16798</v>
      </c>
      <c r="B1532" s="188"/>
      <c r="C1532" s="191" t="b">
        <v>0</v>
      </c>
      <c r="D1532" s="192"/>
      <c r="E1532" s="189"/>
      <c r="F1532" s="189"/>
      <c r="G1532" s="189"/>
      <c r="H1532" s="102"/>
      <c r="I1532" s="166"/>
      <c r="J1532" s="166"/>
      <c r="K1532" s="193"/>
      <c r="L1532" s="193"/>
      <c r="M1532" s="166"/>
      <c r="N1532" s="166"/>
      <c r="O1532" s="166"/>
      <c r="P1532" s="166"/>
      <c r="Q1532" s="166"/>
      <c r="R1532" s="188"/>
      <c r="S1532" s="188"/>
      <c r="T1532" s="189"/>
      <c r="U1532" s="188"/>
      <c r="V1532" s="188"/>
      <c r="W1532" s="193"/>
      <c r="X1532" s="194"/>
      <c r="Y1532" s="194"/>
      <c r="Z1532" s="166"/>
      <c r="AA1532" s="166"/>
      <c r="AB1532" s="166"/>
      <c r="AC1532" s="166"/>
      <c r="AD1532" s="166"/>
      <c r="AE1532" s="166"/>
      <c r="AF1532" s="166"/>
      <c r="AG1532" s="166"/>
      <c r="AH1532" s="166"/>
      <c r="AI1532" s="166"/>
      <c r="AJ1532" s="166"/>
      <c r="AK1532" s="166"/>
      <c r="AL1532" s="166"/>
      <c r="AM1532" s="166"/>
      <c r="AN1532" s="166"/>
      <c r="AO1532" s="166"/>
      <c r="AP1532" s="166"/>
      <c r="AQ1532" s="166"/>
      <c r="AR1532" s="166"/>
      <c r="AS1532" s="166"/>
      <c r="AT1532" s="166"/>
      <c r="AU1532" s="166"/>
      <c r="AV1532" s="166"/>
      <c r="AW1532" s="166"/>
      <c r="AX1532" s="166"/>
      <c r="AY1532" s="166"/>
      <c r="AZ1532" s="166"/>
      <c r="BA1532" s="166"/>
      <c r="BB1532" s="166"/>
      <c r="BC1532" s="166"/>
      <c r="BD1532" s="166"/>
      <c r="BE1532" s="166"/>
      <c r="BF1532" s="166"/>
      <c r="BG1532" s="166"/>
      <c r="BH1532" s="166"/>
      <c r="BI1532" s="166"/>
      <c r="BJ1532" s="166"/>
      <c r="BK1532" s="166"/>
      <c r="BL1532" s="166"/>
      <c r="BM1532" s="166"/>
    </row>
    <row r="1533" ht="22.5" customHeight="1">
      <c r="A1533" s="190" t="s">
        <v>16799</v>
      </c>
      <c r="B1533" s="188"/>
      <c r="C1533" s="191" t="b">
        <v>0</v>
      </c>
      <c r="D1533" s="192"/>
      <c r="E1533" s="189"/>
      <c r="F1533" s="189"/>
      <c r="G1533" s="189"/>
      <c r="H1533" s="102"/>
      <c r="I1533" s="166"/>
      <c r="J1533" s="166"/>
      <c r="K1533" s="193"/>
      <c r="L1533" s="193"/>
      <c r="M1533" s="166"/>
      <c r="N1533" s="166"/>
      <c r="O1533" s="166"/>
      <c r="P1533" s="166"/>
      <c r="Q1533" s="166"/>
      <c r="R1533" s="188"/>
      <c r="S1533" s="188"/>
      <c r="T1533" s="189"/>
      <c r="U1533" s="188"/>
      <c r="V1533" s="188"/>
      <c r="W1533" s="193"/>
      <c r="X1533" s="194"/>
      <c r="Y1533" s="194"/>
      <c r="Z1533" s="166"/>
      <c r="AA1533" s="166"/>
      <c r="AB1533" s="166"/>
      <c r="AC1533" s="166"/>
      <c r="AD1533" s="166"/>
      <c r="AE1533" s="166"/>
      <c r="AF1533" s="166"/>
      <c r="AG1533" s="166"/>
      <c r="AH1533" s="166"/>
      <c r="AI1533" s="166"/>
      <c r="AJ1533" s="166"/>
      <c r="AK1533" s="166"/>
      <c r="AL1533" s="166"/>
      <c r="AM1533" s="166"/>
      <c r="AN1533" s="166"/>
      <c r="AO1533" s="166"/>
      <c r="AP1533" s="166"/>
      <c r="AQ1533" s="166"/>
      <c r="AR1533" s="166"/>
      <c r="AS1533" s="166"/>
      <c r="AT1533" s="166"/>
      <c r="AU1533" s="166"/>
      <c r="AV1533" s="166"/>
      <c r="AW1533" s="166"/>
      <c r="AX1533" s="166"/>
      <c r="AY1533" s="166"/>
      <c r="AZ1533" s="166"/>
      <c r="BA1533" s="166"/>
      <c r="BB1533" s="166"/>
      <c r="BC1533" s="166"/>
      <c r="BD1533" s="166"/>
      <c r="BE1533" s="166"/>
      <c r="BF1533" s="166"/>
      <c r="BG1533" s="166"/>
      <c r="BH1533" s="166"/>
      <c r="BI1533" s="166"/>
      <c r="BJ1533" s="166"/>
      <c r="BK1533" s="166"/>
      <c r="BL1533" s="166"/>
      <c r="BM1533" s="166"/>
    </row>
    <row r="1534" ht="22.5" customHeight="1">
      <c r="A1534" s="190" t="s">
        <v>16800</v>
      </c>
      <c r="B1534" s="188"/>
      <c r="C1534" s="191" t="b">
        <v>0</v>
      </c>
      <c r="D1534" s="192"/>
      <c r="E1534" s="189"/>
      <c r="F1534" s="189"/>
      <c r="G1534" s="189"/>
      <c r="H1534" s="102"/>
      <c r="I1534" s="166"/>
      <c r="J1534" s="166"/>
      <c r="K1534" s="193"/>
      <c r="L1534" s="193"/>
      <c r="M1534" s="166"/>
      <c r="N1534" s="166"/>
      <c r="O1534" s="166"/>
      <c r="P1534" s="166"/>
      <c r="Q1534" s="166"/>
      <c r="R1534" s="188"/>
      <c r="S1534" s="188"/>
      <c r="T1534" s="189"/>
      <c r="U1534" s="188"/>
      <c r="V1534" s="188"/>
      <c r="W1534" s="193"/>
      <c r="X1534" s="194"/>
      <c r="Y1534" s="194"/>
      <c r="Z1534" s="166"/>
      <c r="AA1534" s="166"/>
      <c r="AB1534" s="166"/>
      <c r="AC1534" s="166"/>
      <c r="AD1534" s="166"/>
      <c r="AE1534" s="166"/>
      <c r="AF1534" s="166"/>
      <c r="AG1534" s="166"/>
      <c r="AH1534" s="166"/>
      <c r="AI1534" s="166"/>
      <c r="AJ1534" s="166"/>
      <c r="AK1534" s="166"/>
      <c r="AL1534" s="166"/>
      <c r="AM1534" s="166"/>
      <c r="AN1534" s="166"/>
      <c r="AO1534" s="166"/>
      <c r="AP1534" s="166"/>
      <c r="AQ1534" s="166"/>
      <c r="AR1534" s="166"/>
      <c r="AS1534" s="166"/>
      <c r="AT1534" s="166"/>
      <c r="AU1534" s="166"/>
      <c r="AV1534" s="166"/>
      <c r="AW1534" s="166"/>
      <c r="AX1534" s="166"/>
      <c r="AY1534" s="166"/>
      <c r="AZ1534" s="166"/>
      <c r="BA1534" s="166"/>
      <c r="BB1534" s="166"/>
      <c r="BC1534" s="166"/>
      <c r="BD1534" s="166"/>
      <c r="BE1534" s="166"/>
      <c r="BF1534" s="166"/>
      <c r="BG1534" s="166"/>
      <c r="BH1534" s="166"/>
      <c r="BI1534" s="166"/>
      <c r="BJ1534" s="166"/>
      <c r="BK1534" s="166"/>
      <c r="BL1534" s="166"/>
      <c r="BM1534" s="166"/>
    </row>
    <row r="1535" ht="22.5" customHeight="1">
      <c r="A1535" s="190" t="s">
        <v>16801</v>
      </c>
      <c r="B1535" s="188"/>
      <c r="C1535" s="191" t="b">
        <v>0</v>
      </c>
      <c r="D1535" s="192"/>
      <c r="E1535" s="189"/>
      <c r="F1535" s="189"/>
      <c r="G1535" s="189"/>
      <c r="H1535" s="102"/>
      <c r="I1535" s="166"/>
      <c r="J1535" s="166"/>
      <c r="K1535" s="193"/>
      <c r="L1535" s="193"/>
      <c r="M1535" s="166"/>
      <c r="N1535" s="166"/>
      <c r="O1535" s="166"/>
      <c r="P1535" s="166"/>
      <c r="Q1535" s="166"/>
      <c r="R1535" s="188"/>
      <c r="S1535" s="188"/>
      <c r="T1535" s="189"/>
      <c r="U1535" s="188"/>
      <c r="V1535" s="188"/>
      <c r="W1535" s="193"/>
      <c r="X1535" s="194"/>
      <c r="Y1535" s="194"/>
      <c r="Z1535" s="166"/>
      <c r="AA1535" s="166"/>
      <c r="AB1535" s="166"/>
      <c r="AC1535" s="166"/>
      <c r="AD1535" s="166"/>
      <c r="AE1535" s="166"/>
      <c r="AF1535" s="166"/>
      <c r="AG1535" s="166"/>
      <c r="AH1535" s="166"/>
      <c r="AI1535" s="166"/>
      <c r="AJ1535" s="166"/>
      <c r="AK1535" s="166"/>
      <c r="AL1535" s="166"/>
      <c r="AM1535" s="166"/>
      <c r="AN1535" s="166"/>
      <c r="AO1535" s="166"/>
      <c r="AP1535" s="166"/>
      <c r="AQ1535" s="166"/>
      <c r="AR1535" s="166"/>
      <c r="AS1535" s="166"/>
      <c r="AT1535" s="166"/>
      <c r="AU1535" s="166"/>
      <c r="AV1535" s="166"/>
      <c r="AW1535" s="166"/>
      <c r="AX1535" s="166"/>
      <c r="AY1535" s="166"/>
      <c r="AZ1535" s="166"/>
      <c r="BA1535" s="166"/>
      <c r="BB1535" s="166"/>
      <c r="BC1535" s="166"/>
      <c r="BD1535" s="166"/>
      <c r="BE1535" s="166"/>
      <c r="BF1535" s="166"/>
      <c r="BG1535" s="166"/>
      <c r="BH1535" s="166"/>
      <c r="BI1535" s="166"/>
      <c r="BJ1535" s="166"/>
      <c r="BK1535" s="166"/>
      <c r="BL1535" s="166"/>
      <c r="BM1535" s="166"/>
    </row>
    <row r="1536" ht="22.5" customHeight="1">
      <c r="A1536" s="190" t="s">
        <v>16802</v>
      </c>
      <c r="B1536" s="188"/>
      <c r="C1536" s="191" t="b">
        <v>0</v>
      </c>
      <c r="D1536" s="192"/>
      <c r="E1536" s="189"/>
      <c r="F1536" s="189"/>
      <c r="G1536" s="189"/>
      <c r="H1536" s="102"/>
      <c r="I1536" s="166"/>
      <c r="J1536" s="166"/>
      <c r="K1536" s="193"/>
      <c r="L1536" s="193"/>
      <c r="M1536" s="166"/>
      <c r="N1536" s="166"/>
      <c r="O1536" s="166"/>
      <c r="P1536" s="166"/>
      <c r="Q1536" s="166"/>
      <c r="R1536" s="188"/>
      <c r="S1536" s="188"/>
      <c r="T1536" s="189"/>
      <c r="U1536" s="188"/>
      <c r="V1536" s="188"/>
      <c r="W1536" s="193"/>
      <c r="X1536" s="194"/>
      <c r="Y1536" s="194"/>
      <c r="Z1536" s="166"/>
      <c r="AA1536" s="166"/>
      <c r="AB1536" s="166"/>
      <c r="AC1536" s="166"/>
      <c r="AD1536" s="166"/>
      <c r="AE1536" s="166"/>
      <c r="AF1536" s="166"/>
      <c r="AG1536" s="166"/>
      <c r="AH1536" s="166"/>
      <c r="AI1536" s="166"/>
      <c r="AJ1536" s="166"/>
      <c r="AK1536" s="166"/>
      <c r="AL1536" s="166"/>
      <c r="AM1536" s="166"/>
      <c r="AN1536" s="166"/>
      <c r="AO1536" s="166"/>
      <c r="AP1536" s="166"/>
      <c r="AQ1536" s="166"/>
      <c r="AR1536" s="166"/>
      <c r="AS1536" s="166"/>
      <c r="AT1536" s="166"/>
      <c r="AU1536" s="166"/>
      <c r="AV1536" s="166"/>
      <c r="AW1536" s="166"/>
      <c r="AX1536" s="166"/>
      <c r="AY1536" s="166"/>
      <c r="AZ1536" s="166"/>
      <c r="BA1536" s="166"/>
      <c r="BB1536" s="166"/>
      <c r="BC1536" s="166"/>
      <c r="BD1536" s="166"/>
      <c r="BE1536" s="166"/>
      <c r="BF1536" s="166"/>
      <c r="BG1536" s="166"/>
      <c r="BH1536" s="166"/>
      <c r="BI1536" s="166"/>
      <c r="BJ1536" s="166"/>
      <c r="BK1536" s="166"/>
      <c r="BL1536" s="166"/>
      <c r="BM1536" s="166"/>
    </row>
    <row r="1537" ht="22.5" customHeight="1">
      <c r="A1537" s="190" t="s">
        <v>16803</v>
      </c>
      <c r="B1537" s="188"/>
      <c r="C1537" s="191" t="b">
        <v>0</v>
      </c>
      <c r="D1537" s="192"/>
      <c r="E1537" s="189"/>
      <c r="F1537" s="189"/>
      <c r="G1537" s="189"/>
      <c r="H1537" s="102"/>
      <c r="I1537" s="166"/>
      <c r="J1537" s="166"/>
      <c r="K1537" s="193"/>
      <c r="L1537" s="193"/>
      <c r="M1537" s="166"/>
      <c r="N1537" s="166"/>
      <c r="O1537" s="166"/>
      <c r="P1537" s="166"/>
      <c r="Q1537" s="166"/>
      <c r="R1537" s="188"/>
      <c r="S1537" s="188"/>
      <c r="T1537" s="189"/>
      <c r="U1537" s="188"/>
      <c r="V1537" s="188"/>
      <c r="W1537" s="193"/>
      <c r="X1537" s="194"/>
      <c r="Y1537" s="194"/>
      <c r="Z1537" s="166"/>
      <c r="AA1537" s="166"/>
      <c r="AB1537" s="166"/>
      <c r="AC1537" s="166"/>
      <c r="AD1537" s="166"/>
      <c r="AE1537" s="166"/>
      <c r="AF1537" s="166"/>
      <c r="AG1537" s="166"/>
      <c r="AH1537" s="166"/>
      <c r="AI1537" s="166"/>
      <c r="AJ1537" s="166"/>
      <c r="AK1537" s="166"/>
      <c r="AL1537" s="166"/>
      <c r="AM1537" s="166"/>
      <c r="AN1537" s="166"/>
      <c r="AO1537" s="166"/>
      <c r="AP1537" s="166"/>
      <c r="AQ1537" s="166"/>
      <c r="AR1537" s="166"/>
      <c r="AS1537" s="166"/>
      <c r="AT1537" s="166"/>
      <c r="AU1537" s="166"/>
      <c r="AV1537" s="166"/>
      <c r="AW1537" s="166"/>
      <c r="AX1537" s="166"/>
      <c r="AY1537" s="166"/>
      <c r="AZ1537" s="166"/>
      <c r="BA1537" s="166"/>
      <c r="BB1537" s="166"/>
      <c r="BC1537" s="166"/>
      <c r="BD1537" s="166"/>
      <c r="BE1537" s="166"/>
      <c r="BF1537" s="166"/>
      <c r="BG1537" s="166"/>
      <c r="BH1537" s="166"/>
      <c r="BI1537" s="166"/>
      <c r="BJ1537" s="166"/>
      <c r="BK1537" s="166"/>
      <c r="BL1537" s="166"/>
      <c r="BM1537" s="166"/>
    </row>
    <row r="1538" ht="22.5" customHeight="1">
      <c r="A1538" s="190" t="s">
        <v>16804</v>
      </c>
      <c r="B1538" s="188"/>
      <c r="C1538" s="191" t="b">
        <v>0</v>
      </c>
      <c r="D1538" s="192"/>
      <c r="E1538" s="189"/>
      <c r="F1538" s="189"/>
      <c r="G1538" s="189"/>
      <c r="H1538" s="102"/>
      <c r="I1538" s="166"/>
      <c r="J1538" s="166"/>
      <c r="K1538" s="193"/>
      <c r="L1538" s="193"/>
      <c r="M1538" s="166"/>
      <c r="N1538" s="166"/>
      <c r="O1538" s="166"/>
      <c r="P1538" s="166"/>
      <c r="Q1538" s="166"/>
      <c r="R1538" s="188"/>
      <c r="S1538" s="188"/>
      <c r="T1538" s="189"/>
      <c r="U1538" s="188"/>
      <c r="V1538" s="188"/>
      <c r="W1538" s="193"/>
      <c r="X1538" s="194"/>
      <c r="Y1538" s="194"/>
      <c r="Z1538" s="166"/>
      <c r="AA1538" s="166"/>
      <c r="AB1538" s="166"/>
      <c r="AC1538" s="166"/>
      <c r="AD1538" s="166"/>
      <c r="AE1538" s="166"/>
      <c r="AF1538" s="166"/>
      <c r="AG1538" s="166"/>
      <c r="AH1538" s="166"/>
      <c r="AI1538" s="166"/>
      <c r="AJ1538" s="166"/>
      <c r="AK1538" s="166"/>
      <c r="AL1538" s="166"/>
      <c r="AM1538" s="166"/>
      <c r="AN1538" s="166"/>
      <c r="AO1538" s="166"/>
      <c r="AP1538" s="166"/>
      <c r="AQ1538" s="166"/>
      <c r="AR1538" s="166"/>
      <c r="AS1538" s="166"/>
      <c r="AT1538" s="166"/>
      <c r="AU1538" s="166"/>
      <c r="AV1538" s="166"/>
      <c r="AW1538" s="166"/>
      <c r="AX1538" s="166"/>
      <c r="AY1538" s="166"/>
      <c r="AZ1538" s="166"/>
      <c r="BA1538" s="166"/>
      <c r="BB1538" s="166"/>
      <c r="BC1538" s="166"/>
      <c r="BD1538" s="166"/>
      <c r="BE1538" s="166"/>
      <c r="BF1538" s="166"/>
      <c r="BG1538" s="166"/>
      <c r="BH1538" s="166"/>
      <c r="BI1538" s="166"/>
      <c r="BJ1538" s="166"/>
      <c r="BK1538" s="166"/>
      <c r="BL1538" s="166"/>
      <c r="BM1538" s="166"/>
    </row>
    <row r="1539" ht="22.5" customHeight="1">
      <c r="A1539" s="190" t="s">
        <v>16805</v>
      </c>
      <c r="B1539" s="188"/>
      <c r="C1539" s="191" t="b">
        <v>0</v>
      </c>
      <c r="D1539" s="192"/>
      <c r="E1539" s="189"/>
      <c r="F1539" s="189"/>
      <c r="G1539" s="189"/>
      <c r="H1539" s="102"/>
      <c r="I1539" s="166"/>
      <c r="J1539" s="166"/>
      <c r="K1539" s="193"/>
      <c r="L1539" s="193"/>
      <c r="M1539" s="166"/>
      <c r="N1539" s="166"/>
      <c r="O1539" s="166"/>
      <c r="P1539" s="166"/>
      <c r="Q1539" s="166"/>
      <c r="R1539" s="188"/>
      <c r="S1539" s="188"/>
      <c r="T1539" s="189"/>
      <c r="U1539" s="188"/>
      <c r="V1539" s="188"/>
      <c r="W1539" s="193"/>
      <c r="X1539" s="194"/>
      <c r="Y1539" s="194"/>
      <c r="Z1539" s="166"/>
      <c r="AA1539" s="166"/>
      <c r="AB1539" s="166"/>
      <c r="AC1539" s="166"/>
      <c r="AD1539" s="166"/>
      <c r="AE1539" s="166"/>
      <c r="AF1539" s="166"/>
      <c r="AG1539" s="166"/>
      <c r="AH1539" s="166"/>
      <c r="AI1539" s="166"/>
      <c r="AJ1539" s="166"/>
      <c r="AK1539" s="166"/>
      <c r="AL1539" s="166"/>
      <c r="AM1539" s="166"/>
      <c r="AN1539" s="166"/>
      <c r="AO1539" s="166"/>
      <c r="AP1539" s="166"/>
      <c r="AQ1539" s="166"/>
      <c r="AR1539" s="166"/>
      <c r="AS1539" s="166"/>
      <c r="AT1539" s="166"/>
      <c r="AU1539" s="166"/>
      <c r="AV1539" s="166"/>
      <c r="AW1539" s="166"/>
      <c r="AX1539" s="166"/>
      <c r="AY1539" s="166"/>
      <c r="AZ1539" s="166"/>
      <c r="BA1539" s="166"/>
      <c r="BB1539" s="166"/>
      <c r="BC1539" s="166"/>
      <c r="BD1539" s="166"/>
      <c r="BE1539" s="166"/>
      <c r="BF1539" s="166"/>
      <c r="BG1539" s="166"/>
      <c r="BH1539" s="166"/>
      <c r="BI1539" s="166"/>
      <c r="BJ1539" s="166"/>
      <c r="BK1539" s="166"/>
      <c r="BL1539" s="166"/>
      <c r="BM1539" s="166"/>
    </row>
    <row r="1540" ht="22.5" customHeight="1">
      <c r="A1540" s="190" t="s">
        <v>16806</v>
      </c>
      <c r="B1540" s="188"/>
      <c r="C1540" s="191" t="b">
        <v>0</v>
      </c>
      <c r="D1540" s="192"/>
      <c r="E1540" s="189"/>
      <c r="F1540" s="189"/>
      <c r="G1540" s="189"/>
      <c r="H1540" s="102"/>
      <c r="I1540" s="166"/>
      <c r="J1540" s="166"/>
      <c r="K1540" s="193"/>
      <c r="L1540" s="193"/>
      <c r="M1540" s="166"/>
      <c r="N1540" s="166"/>
      <c r="O1540" s="166"/>
      <c r="P1540" s="166"/>
      <c r="Q1540" s="166"/>
      <c r="R1540" s="188"/>
      <c r="S1540" s="188"/>
      <c r="T1540" s="189"/>
      <c r="U1540" s="188"/>
      <c r="V1540" s="188"/>
      <c r="W1540" s="193"/>
      <c r="X1540" s="194"/>
      <c r="Y1540" s="194"/>
      <c r="Z1540" s="166"/>
      <c r="AA1540" s="166"/>
      <c r="AB1540" s="166"/>
      <c r="AC1540" s="166"/>
      <c r="AD1540" s="166"/>
      <c r="AE1540" s="166"/>
      <c r="AF1540" s="166"/>
      <c r="AG1540" s="166"/>
      <c r="AH1540" s="166"/>
      <c r="AI1540" s="166"/>
      <c r="AJ1540" s="166"/>
      <c r="AK1540" s="166"/>
      <c r="AL1540" s="166"/>
      <c r="AM1540" s="166"/>
      <c r="AN1540" s="166"/>
      <c r="AO1540" s="166"/>
      <c r="AP1540" s="166"/>
      <c r="AQ1540" s="166"/>
      <c r="AR1540" s="166"/>
      <c r="AS1540" s="166"/>
      <c r="AT1540" s="166"/>
      <c r="AU1540" s="166"/>
      <c r="AV1540" s="166"/>
      <c r="AW1540" s="166"/>
      <c r="AX1540" s="166"/>
      <c r="AY1540" s="166"/>
      <c r="AZ1540" s="166"/>
      <c r="BA1540" s="166"/>
      <c r="BB1540" s="166"/>
      <c r="BC1540" s="166"/>
      <c r="BD1540" s="166"/>
      <c r="BE1540" s="166"/>
      <c r="BF1540" s="166"/>
      <c r="BG1540" s="166"/>
      <c r="BH1540" s="166"/>
      <c r="BI1540" s="166"/>
      <c r="BJ1540" s="166"/>
      <c r="BK1540" s="166"/>
      <c r="BL1540" s="166"/>
      <c r="BM1540" s="166"/>
    </row>
    <row r="1541" ht="22.5" customHeight="1">
      <c r="A1541" s="190" t="s">
        <v>16807</v>
      </c>
      <c r="B1541" s="188"/>
      <c r="C1541" s="191" t="b">
        <v>0</v>
      </c>
      <c r="D1541" s="192"/>
      <c r="E1541" s="189"/>
      <c r="F1541" s="189"/>
      <c r="G1541" s="189"/>
      <c r="H1541" s="102"/>
      <c r="I1541" s="166"/>
      <c r="J1541" s="166"/>
      <c r="K1541" s="193"/>
      <c r="L1541" s="193"/>
      <c r="M1541" s="166"/>
      <c r="N1541" s="166"/>
      <c r="O1541" s="166"/>
      <c r="P1541" s="166"/>
      <c r="Q1541" s="166"/>
      <c r="R1541" s="188"/>
      <c r="S1541" s="188"/>
      <c r="T1541" s="189"/>
      <c r="U1541" s="188"/>
      <c r="V1541" s="188"/>
      <c r="W1541" s="193"/>
      <c r="X1541" s="194"/>
      <c r="Y1541" s="194"/>
      <c r="Z1541" s="166"/>
      <c r="AA1541" s="166"/>
      <c r="AB1541" s="166"/>
      <c r="AC1541" s="166"/>
      <c r="AD1541" s="166"/>
      <c r="AE1541" s="166"/>
      <c r="AF1541" s="166"/>
      <c r="AG1541" s="166"/>
      <c r="AH1541" s="166"/>
      <c r="AI1541" s="166"/>
      <c r="AJ1541" s="166"/>
      <c r="AK1541" s="166"/>
      <c r="AL1541" s="166"/>
      <c r="AM1541" s="166"/>
      <c r="AN1541" s="166"/>
      <c r="AO1541" s="166"/>
      <c r="AP1541" s="166"/>
      <c r="AQ1541" s="166"/>
      <c r="AR1541" s="166"/>
      <c r="AS1541" s="166"/>
      <c r="AT1541" s="166"/>
      <c r="AU1541" s="166"/>
      <c r="AV1541" s="166"/>
      <c r="AW1541" s="166"/>
      <c r="AX1541" s="166"/>
      <c r="AY1541" s="166"/>
      <c r="AZ1541" s="166"/>
      <c r="BA1541" s="166"/>
      <c r="BB1541" s="166"/>
      <c r="BC1541" s="166"/>
      <c r="BD1541" s="166"/>
      <c r="BE1541" s="166"/>
      <c r="BF1541" s="166"/>
      <c r="BG1541" s="166"/>
      <c r="BH1541" s="166"/>
      <c r="BI1541" s="166"/>
      <c r="BJ1541" s="166"/>
      <c r="BK1541" s="166"/>
      <c r="BL1541" s="166"/>
      <c r="BM1541" s="166"/>
    </row>
    <row r="1542" ht="22.5" customHeight="1">
      <c r="A1542" s="190" t="s">
        <v>16808</v>
      </c>
      <c r="B1542" s="188"/>
      <c r="C1542" s="191" t="b">
        <v>0</v>
      </c>
      <c r="D1542" s="192"/>
      <c r="E1542" s="189"/>
      <c r="F1542" s="189"/>
      <c r="G1542" s="189"/>
      <c r="H1542" s="102"/>
      <c r="I1542" s="166"/>
      <c r="J1542" s="166"/>
      <c r="K1542" s="193"/>
      <c r="L1542" s="193"/>
      <c r="M1542" s="166"/>
      <c r="N1542" s="166"/>
      <c r="O1542" s="166"/>
      <c r="P1542" s="166"/>
      <c r="Q1542" s="166"/>
      <c r="R1542" s="188"/>
      <c r="S1542" s="188"/>
      <c r="T1542" s="189"/>
      <c r="U1542" s="188"/>
      <c r="V1542" s="188"/>
      <c r="W1542" s="193"/>
      <c r="X1542" s="194"/>
      <c r="Y1542" s="194"/>
      <c r="Z1542" s="166"/>
      <c r="AA1542" s="166"/>
      <c r="AB1542" s="166"/>
      <c r="AC1542" s="166"/>
      <c r="AD1542" s="166"/>
      <c r="AE1542" s="166"/>
      <c r="AF1542" s="166"/>
      <c r="AG1542" s="166"/>
      <c r="AH1542" s="166"/>
      <c r="AI1542" s="166"/>
      <c r="AJ1542" s="166"/>
      <c r="AK1542" s="166"/>
      <c r="AL1542" s="166"/>
      <c r="AM1542" s="166"/>
      <c r="AN1542" s="166"/>
      <c r="AO1542" s="166"/>
      <c r="AP1542" s="166"/>
      <c r="AQ1542" s="166"/>
      <c r="AR1542" s="166"/>
      <c r="AS1542" s="166"/>
      <c r="AT1542" s="166"/>
      <c r="AU1542" s="166"/>
      <c r="AV1542" s="166"/>
      <c r="AW1542" s="166"/>
      <c r="AX1542" s="166"/>
      <c r="AY1542" s="166"/>
      <c r="AZ1542" s="166"/>
      <c r="BA1542" s="166"/>
      <c r="BB1542" s="166"/>
      <c r="BC1542" s="166"/>
      <c r="BD1542" s="166"/>
      <c r="BE1542" s="166"/>
      <c r="BF1542" s="166"/>
      <c r="BG1542" s="166"/>
      <c r="BH1542" s="166"/>
      <c r="BI1542" s="166"/>
      <c r="BJ1542" s="166"/>
      <c r="BK1542" s="166"/>
      <c r="BL1542" s="166"/>
      <c r="BM1542" s="166"/>
    </row>
    <row r="1543" ht="22.5" customHeight="1">
      <c r="A1543" s="190" t="s">
        <v>16809</v>
      </c>
      <c r="B1543" s="188"/>
      <c r="C1543" s="191" t="b">
        <v>0</v>
      </c>
      <c r="D1543" s="192"/>
      <c r="E1543" s="189"/>
      <c r="F1543" s="189"/>
      <c r="G1543" s="189"/>
      <c r="H1543" s="102"/>
      <c r="I1543" s="166"/>
      <c r="J1543" s="166"/>
      <c r="K1543" s="193"/>
      <c r="L1543" s="193"/>
      <c r="M1543" s="166"/>
      <c r="N1543" s="166"/>
      <c r="O1543" s="166"/>
      <c r="P1543" s="166"/>
      <c r="Q1543" s="166"/>
      <c r="R1543" s="188"/>
      <c r="S1543" s="188"/>
      <c r="T1543" s="189"/>
      <c r="U1543" s="188"/>
      <c r="V1543" s="188"/>
      <c r="W1543" s="193"/>
      <c r="X1543" s="194"/>
      <c r="Y1543" s="194"/>
      <c r="Z1543" s="166"/>
      <c r="AA1543" s="166"/>
      <c r="AB1543" s="166"/>
      <c r="AC1543" s="166"/>
      <c r="AD1543" s="166"/>
      <c r="AE1543" s="166"/>
      <c r="AF1543" s="166"/>
      <c r="AG1543" s="166"/>
      <c r="AH1543" s="166"/>
      <c r="AI1543" s="166"/>
      <c r="AJ1543" s="166"/>
      <c r="AK1543" s="166"/>
      <c r="AL1543" s="166"/>
      <c r="AM1543" s="166"/>
      <c r="AN1543" s="166"/>
      <c r="AO1543" s="166"/>
      <c r="AP1543" s="166"/>
      <c r="AQ1543" s="166"/>
      <c r="AR1543" s="166"/>
      <c r="AS1543" s="166"/>
      <c r="AT1543" s="166"/>
      <c r="AU1543" s="166"/>
      <c r="AV1543" s="166"/>
      <c r="AW1543" s="166"/>
      <c r="AX1543" s="166"/>
      <c r="AY1543" s="166"/>
      <c r="AZ1543" s="166"/>
      <c r="BA1543" s="166"/>
      <c r="BB1543" s="166"/>
      <c r="BC1543" s="166"/>
      <c r="BD1543" s="166"/>
      <c r="BE1543" s="166"/>
      <c r="BF1543" s="166"/>
      <c r="BG1543" s="166"/>
      <c r="BH1543" s="166"/>
      <c r="BI1543" s="166"/>
      <c r="BJ1543" s="166"/>
      <c r="BK1543" s="166"/>
      <c r="BL1543" s="166"/>
      <c r="BM1543" s="166"/>
    </row>
    <row r="1544" ht="22.5" customHeight="1">
      <c r="A1544" s="190" t="s">
        <v>16810</v>
      </c>
      <c r="B1544" s="188"/>
      <c r="C1544" s="191" t="b">
        <v>0</v>
      </c>
      <c r="D1544" s="192"/>
      <c r="E1544" s="189"/>
      <c r="F1544" s="189"/>
      <c r="G1544" s="189"/>
      <c r="H1544" s="102"/>
      <c r="I1544" s="166"/>
      <c r="J1544" s="166"/>
      <c r="K1544" s="193"/>
      <c r="L1544" s="193"/>
      <c r="M1544" s="166"/>
      <c r="N1544" s="166"/>
      <c r="O1544" s="166"/>
      <c r="P1544" s="166"/>
      <c r="Q1544" s="166"/>
      <c r="R1544" s="188"/>
      <c r="S1544" s="188"/>
      <c r="T1544" s="189"/>
      <c r="U1544" s="188"/>
      <c r="V1544" s="188"/>
      <c r="W1544" s="193"/>
      <c r="X1544" s="194"/>
      <c r="Y1544" s="194"/>
      <c r="Z1544" s="166"/>
      <c r="AA1544" s="166"/>
      <c r="AB1544" s="166"/>
      <c r="AC1544" s="166"/>
      <c r="AD1544" s="166"/>
      <c r="AE1544" s="166"/>
      <c r="AF1544" s="166"/>
      <c r="AG1544" s="166"/>
      <c r="AH1544" s="166"/>
      <c r="AI1544" s="166"/>
      <c r="AJ1544" s="166"/>
      <c r="AK1544" s="166"/>
      <c r="AL1544" s="166"/>
      <c r="AM1544" s="166"/>
      <c r="AN1544" s="166"/>
      <c r="AO1544" s="166"/>
      <c r="AP1544" s="166"/>
      <c r="AQ1544" s="166"/>
      <c r="AR1544" s="166"/>
      <c r="AS1544" s="166"/>
      <c r="AT1544" s="166"/>
      <c r="AU1544" s="166"/>
      <c r="AV1544" s="166"/>
      <c r="AW1544" s="166"/>
      <c r="AX1544" s="166"/>
      <c r="AY1544" s="166"/>
      <c r="AZ1544" s="166"/>
      <c r="BA1544" s="166"/>
      <c r="BB1544" s="166"/>
      <c r="BC1544" s="166"/>
      <c r="BD1544" s="166"/>
      <c r="BE1544" s="166"/>
      <c r="BF1544" s="166"/>
      <c r="BG1544" s="166"/>
      <c r="BH1544" s="166"/>
      <c r="BI1544" s="166"/>
      <c r="BJ1544" s="166"/>
      <c r="BK1544" s="166"/>
      <c r="BL1544" s="166"/>
      <c r="BM1544" s="166"/>
    </row>
    <row r="1545" ht="22.5" customHeight="1">
      <c r="A1545" s="190" t="s">
        <v>16811</v>
      </c>
      <c r="B1545" s="188"/>
      <c r="C1545" s="191" t="b">
        <v>0</v>
      </c>
      <c r="D1545" s="192"/>
      <c r="E1545" s="189"/>
      <c r="F1545" s="189"/>
      <c r="G1545" s="189"/>
      <c r="H1545" s="102"/>
      <c r="I1545" s="166"/>
      <c r="J1545" s="166"/>
      <c r="K1545" s="193"/>
      <c r="L1545" s="193"/>
      <c r="M1545" s="166"/>
      <c r="N1545" s="166"/>
      <c r="O1545" s="166"/>
      <c r="P1545" s="166"/>
      <c r="Q1545" s="166"/>
      <c r="R1545" s="188"/>
      <c r="S1545" s="188"/>
      <c r="T1545" s="189"/>
      <c r="U1545" s="188"/>
      <c r="V1545" s="188"/>
      <c r="W1545" s="193"/>
      <c r="X1545" s="194"/>
      <c r="Y1545" s="194"/>
      <c r="Z1545" s="166"/>
      <c r="AA1545" s="166"/>
      <c r="AB1545" s="166"/>
      <c r="AC1545" s="166"/>
      <c r="AD1545" s="166"/>
      <c r="AE1545" s="166"/>
      <c r="AF1545" s="166"/>
      <c r="AG1545" s="166"/>
      <c r="AH1545" s="166"/>
      <c r="AI1545" s="166"/>
      <c r="AJ1545" s="166"/>
      <c r="AK1545" s="166"/>
      <c r="AL1545" s="166"/>
      <c r="AM1545" s="166"/>
      <c r="AN1545" s="166"/>
      <c r="AO1545" s="166"/>
      <c r="AP1545" s="166"/>
      <c r="AQ1545" s="166"/>
      <c r="AR1545" s="166"/>
      <c r="AS1545" s="166"/>
      <c r="AT1545" s="166"/>
      <c r="AU1545" s="166"/>
      <c r="AV1545" s="166"/>
      <c r="AW1545" s="166"/>
      <c r="AX1545" s="166"/>
      <c r="AY1545" s="166"/>
      <c r="AZ1545" s="166"/>
      <c r="BA1545" s="166"/>
      <c r="BB1545" s="166"/>
      <c r="BC1545" s="166"/>
      <c r="BD1545" s="166"/>
      <c r="BE1545" s="166"/>
      <c r="BF1545" s="166"/>
      <c r="BG1545" s="166"/>
      <c r="BH1545" s="166"/>
      <c r="BI1545" s="166"/>
      <c r="BJ1545" s="166"/>
      <c r="BK1545" s="166"/>
      <c r="BL1545" s="166"/>
      <c r="BM1545" s="166"/>
    </row>
    <row r="1546" ht="22.5" customHeight="1">
      <c r="A1546" s="190" t="s">
        <v>16812</v>
      </c>
      <c r="B1546" s="188"/>
      <c r="C1546" s="191" t="b">
        <v>0</v>
      </c>
      <c r="D1546" s="192"/>
      <c r="E1546" s="189"/>
      <c r="F1546" s="189"/>
      <c r="G1546" s="189"/>
      <c r="H1546" s="102"/>
      <c r="I1546" s="166"/>
      <c r="J1546" s="166"/>
      <c r="K1546" s="193"/>
      <c r="L1546" s="193"/>
      <c r="M1546" s="166"/>
      <c r="N1546" s="166"/>
      <c r="O1546" s="166"/>
      <c r="P1546" s="166"/>
      <c r="Q1546" s="166"/>
      <c r="R1546" s="188"/>
      <c r="S1546" s="188"/>
      <c r="T1546" s="189"/>
      <c r="U1546" s="188"/>
      <c r="V1546" s="188"/>
      <c r="W1546" s="193"/>
      <c r="X1546" s="194"/>
      <c r="Y1546" s="194"/>
      <c r="Z1546" s="166"/>
      <c r="AA1546" s="166"/>
      <c r="AB1546" s="166"/>
      <c r="AC1546" s="166"/>
      <c r="AD1546" s="166"/>
      <c r="AE1546" s="166"/>
      <c r="AF1546" s="166"/>
      <c r="AG1546" s="166"/>
      <c r="AH1546" s="166"/>
      <c r="AI1546" s="166"/>
      <c r="AJ1546" s="166"/>
      <c r="AK1546" s="166"/>
      <c r="AL1546" s="166"/>
      <c r="AM1546" s="166"/>
      <c r="AN1546" s="166"/>
      <c r="AO1546" s="166"/>
      <c r="AP1546" s="166"/>
      <c r="AQ1546" s="166"/>
      <c r="AR1546" s="166"/>
      <c r="AS1546" s="166"/>
      <c r="AT1546" s="166"/>
      <c r="AU1546" s="166"/>
      <c r="AV1546" s="166"/>
      <c r="AW1546" s="166"/>
      <c r="AX1546" s="166"/>
      <c r="AY1546" s="166"/>
      <c r="AZ1546" s="166"/>
      <c r="BA1546" s="166"/>
      <c r="BB1546" s="166"/>
      <c r="BC1546" s="166"/>
      <c r="BD1546" s="166"/>
      <c r="BE1546" s="166"/>
      <c r="BF1546" s="166"/>
      <c r="BG1546" s="166"/>
      <c r="BH1546" s="166"/>
      <c r="BI1546" s="166"/>
      <c r="BJ1546" s="166"/>
      <c r="BK1546" s="166"/>
      <c r="BL1546" s="166"/>
      <c r="BM1546" s="166"/>
    </row>
    <row r="1547" ht="22.5" customHeight="1">
      <c r="A1547" s="190" t="s">
        <v>16813</v>
      </c>
      <c r="B1547" s="188"/>
      <c r="C1547" s="191" t="b">
        <v>0</v>
      </c>
      <c r="D1547" s="192"/>
      <c r="E1547" s="189"/>
      <c r="F1547" s="189"/>
      <c r="G1547" s="189"/>
      <c r="H1547" s="102"/>
      <c r="I1547" s="166"/>
      <c r="J1547" s="166"/>
      <c r="K1547" s="193"/>
      <c r="L1547" s="193"/>
      <c r="M1547" s="166"/>
      <c r="N1547" s="166"/>
      <c r="O1547" s="166"/>
      <c r="P1547" s="166"/>
      <c r="Q1547" s="166"/>
      <c r="R1547" s="188"/>
      <c r="S1547" s="188"/>
      <c r="T1547" s="189"/>
      <c r="U1547" s="188"/>
      <c r="V1547" s="188"/>
      <c r="W1547" s="193"/>
      <c r="X1547" s="194"/>
      <c r="Y1547" s="194"/>
      <c r="Z1547" s="166"/>
      <c r="AA1547" s="166"/>
      <c r="AB1547" s="166"/>
      <c r="AC1547" s="166"/>
      <c r="AD1547" s="166"/>
      <c r="AE1547" s="166"/>
      <c r="AF1547" s="166"/>
      <c r="AG1547" s="166"/>
      <c r="AH1547" s="166"/>
      <c r="AI1547" s="166"/>
      <c r="AJ1547" s="166"/>
      <c r="AK1547" s="166"/>
      <c r="AL1547" s="166"/>
      <c r="AM1547" s="166"/>
      <c r="AN1547" s="166"/>
      <c r="AO1547" s="166"/>
      <c r="AP1547" s="166"/>
      <c r="AQ1547" s="166"/>
      <c r="AR1547" s="166"/>
      <c r="AS1547" s="166"/>
      <c r="AT1547" s="166"/>
      <c r="AU1547" s="166"/>
      <c r="AV1547" s="166"/>
      <c r="AW1547" s="166"/>
      <c r="AX1547" s="166"/>
      <c r="AY1547" s="166"/>
      <c r="AZ1547" s="166"/>
      <c r="BA1547" s="166"/>
      <c r="BB1547" s="166"/>
      <c r="BC1547" s="166"/>
      <c r="BD1547" s="166"/>
      <c r="BE1547" s="166"/>
      <c r="BF1547" s="166"/>
      <c r="BG1547" s="166"/>
      <c r="BH1547" s="166"/>
      <c r="BI1547" s="166"/>
      <c r="BJ1547" s="166"/>
      <c r="BK1547" s="166"/>
      <c r="BL1547" s="166"/>
      <c r="BM1547" s="166"/>
    </row>
    <row r="1548" ht="22.5" customHeight="1">
      <c r="A1548" s="190" t="s">
        <v>16814</v>
      </c>
      <c r="B1548" s="188"/>
      <c r="C1548" s="191" t="b">
        <v>0</v>
      </c>
      <c r="D1548" s="192"/>
      <c r="E1548" s="189"/>
      <c r="F1548" s="189"/>
      <c r="G1548" s="189"/>
      <c r="H1548" s="102"/>
      <c r="I1548" s="166"/>
      <c r="J1548" s="166"/>
      <c r="K1548" s="193"/>
      <c r="L1548" s="193"/>
      <c r="M1548" s="166"/>
      <c r="N1548" s="166"/>
      <c r="O1548" s="166"/>
      <c r="P1548" s="166"/>
      <c r="Q1548" s="166"/>
      <c r="R1548" s="188"/>
      <c r="S1548" s="188"/>
      <c r="T1548" s="189"/>
      <c r="U1548" s="188"/>
      <c r="V1548" s="188"/>
      <c r="W1548" s="193"/>
      <c r="X1548" s="194"/>
      <c r="Y1548" s="194"/>
      <c r="Z1548" s="166"/>
      <c r="AA1548" s="166"/>
      <c r="AB1548" s="166"/>
      <c r="AC1548" s="166"/>
      <c r="AD1548" s="166"/>
      <c r="AE1548" s="166"/>
      <c r="AF1548" s="166"/>
      <c r="AG1548" s="166"/>
      <c r="AH1548" s="166"/>
      <c r="AI1548" s="166"/>
      <c r="AJ1548" s="166"/>
      <c r="AK1548" s="166"/>
      <c r="AL1548" s="166"/>
      <c r="AM1548" s="166"/>
      <c r="AN1548" s="166"/>
      <c r="AO1548" s="166"/>
      <c r="AP1548" s="166"/>
      <c r="AQ1548" s="166"/>
      <c r="AR1548" s="166"/>
      <c r="AS1548" s="166"/>
      <c r="AT1548" s="166"/>
      <c r="AU1548" s="166"/>
      <c r="AV1548" s="166"/>
      <c r="AW1548" s="166"/>
      <c r="AX1548" s="166"/>
      <c r="AY1548" s="166"/>
      <c r="AZ1548" s="166"/>
      <c r="BA1548" s="166"/>
      <c r="BB1548" s="166"/>
      <c r="BC1548" s="166"/>
      <c r="BD1548" s="166"/>
      <c r="BE1548" s="166"/>
      <c r="BF1548" s="166"/>
      <c r="BG1548" s="166"/>
      <c r="BH1548" s="166"/>
      <c r="BI1548" s="166"/>
      <c r="BJ1548" s="166"/>
      <c r="BK1548" s="166"/>
      <c r="BL1548" s="166"/>
      <c r="BM1548" s="166"/>
    </row>
    <row r="1549" ht="22.5" customHeight="1">
      <c r="A1549" s="190" t="s">
        <v>16815</v>
      </c>
      <c r="B1549" s="188"/>
      <c r="C1549" s="191" t="b">
        <v>0</v>
      </c>
      <c r="D1549" s="192"/>
      <c r="E1549" s="189"/>
      <c r="F1549" s="189"/>
      <c r="G1549" s="189"/>
      <c r="H1549" s="102"/>
      <c r="I1549" s="166"/>
      <c r="J1549" s="166"/>
      <c r="K1549" s="193"/>
      <c r="L1549" s="193"/>
      <c r="M1549" s="166"/>
      <c r="N1549" s="166"/>
      <c r="O1549" s="166"/>
      <c r="P1549" s="166"/>
      <c r="Q1549" s="166"/>
      <c r="R1549" s="188"/>
      <c r="S1549" s="188"/>
      <c r="T1549" s="189"/>
      <c r="U1549" s="188"/>
      <c r="V1549" s="188"/>
      <c r="W1549" s="193"/>
      <c r="X1549" s="194"/>
      <c r="Y1549" s="194"/>
      <c r="Z1549" s="166"/>
      <c r="AA1549" s="166"/>
      <c r="AB1549" s="166"/>
      <c r="AC1549" s="166"/>
      <c r="AD1549" s="166"/>
      <c r="AE1549" s="166"/>
      <c r="AF1549" s="166"/>
      <c r="AG1549" s="166"/>
      <c r="AH1549" s="166"/>
      <c r="AI1549" s="166"/>
      <c r="AJ1549" s="166"/>
      <c r="AK1549" s="166"/>
      <c r="AL1549" s="166"/>
      <c r="AM1549" s="166"/>
      <c r="AN1549" s="166"/>
      <c r="AO1549" s="166"/>
      <c r="AP1549" s="166"/>
      <c r="AQ1549" s="166"/>
      <c r="AR1549" s="166"/>
      <c r="AS1549" s="166"/>
      <c r="AT1549" s="166"/>
      <c r="AU1549" s="166"/>
      <c r="AV1549" s="166"/>
      <c r="AW1549" s="166"/>
      <c r="AX1549" s="166"/>
      <c r="AY1549" s="166"/>
      <c r="AZ1549" s="166"/>
      <c r="BA1549" s="166"/>
      <c r="BB1549" s="166"/>
      <c r="BC1549" s="166"/>
      <c r="BD1549" s="166"/>
      <c r="BE1549" s="166"/>
      <c r="BF1549" s="166"/>
      <c r="BG1549" s="166"/>
      <c r="BH1549" s="166"/>
      <c r="BI1549" s="166"/>
      <c r="BJ1549" s="166"/>
      <c r="BK1549" s="166"/>
      <c r="BL1549" s="166"/>
      <c r="BM1549" s="166"/>
    </row>
    <row r="1550" ht="22.5" customHeight="1">
      <c r="A1550" s="190" t="s">
        <v>16816</v>
      </c>
      <c r="B1550" s="188"/>
      <c r="C1550" s="191" t="b">
        <v>0</v>
      </c>
      <c r="D1550" s="192"/>
      <c r="E1550" s="189"/>
      <c r="F1550" s="189"/>
      <c r="G1550" s="189"/>
      <c r="H1550" s="102"/>
      <c r="I1550" s="166"/>
      <c r="J1550" s="166"/>
      <c r="K1550" s="193"/>
      <c r="L1550" s="193"/>
      <c r="M1550" s="166"/>
      <c r="N1550" s="166"/>
      <c r="O1550" s="166"/>
      <c r="P1550" s="166"/>
      <c r="Q1550" s="166"/>
      <c r="R1550" s="188"/>
      <c r="S1550" s="188"/>
      <c r="T1550" s="189"/>
      <c r="U1550" s="188"/>
      <c r="V1550" s="188"/>
      <c r="W1550" s="193"/>
      <c r="X1550" s="194"/>
      <c r="Y1550" s="194"/>
      <c r="Z1550" s="166"/>
      <c r="AA1550" s="166"/>
      <c r="AB1550" s="166"/>
      <c r="AC1550" s="166"/>
      <c r="AD1550" s="166"/>
      <c r="AE1550" s="166"/>
      <c r="AF1550" s="166"/>
      <c r="AG1550" s="166"/>
      <c r="AH1550" s="166"/>
      <c r="AI1550" s="166"/>
      <c r="AJ1550" s="166"/>
      <c r="AK1550" s="166"/>
      <c r="AL1550" s="166"/>
      <c r="AM1550" s="166"/>
      <c r="AN1550" s="166"/>
      <c r="AO1550" s="166"/>
      <c r="AP1550" s="166"/>
      <c r="AQ1550" s="166"/>
      <c r="AR1550" s="166"/>
      <c r="AS1550" s="166"/>
      <c r="AT1550" s="166"/>
      <c r="AU1550" s="166"/>
      <c r="AV1550" s="166"/>
      <c r="AW1550" s="166"/>
      <c r="AX1550" s="166"/>
      <c r="AY1550" s="166"/>
      <c r="AZ1550" s="166"/>
      <c r="BA1550" s="166"/>
      <c r="BB1550" s="166"/>
      <c r="BC1550" s="166"/>
      <c r="BD1550" s="166"/>
      <c r="BE1550" s="166"/>
      <c r="BF1550" s="166"/>
      <c r="BG1550" s="166"/>
      <c r="BH1550" s="166"/>
      <c r="BI1550" s="166"/>
      <c r="BJ1550" s="166"/>
      <c r="BK1550" s="166"/>
      <c r="BL1550" s="166"/>
      <c r="BM1550" s="166"/>
    </row>
    <row r="1551" ht="22.5" customHeight="1">
      <c r="A1551" s="190" t="s">
        <v>16817</v>
      </c>
      <c r="B1551" s="188"/>
      <c r="C1551" s="191" t="b">
        <v>0</v>
      </c>
      <c r="D1551" s="192"/>
      <c r="E1551" s="189"/>
      <c r="F1551" s="189"/>
      <c r="G1551" s="189"/>
      <c r="H1551" s="102"/>
      <c r="I1551" s="166"/>
      <c r="J1551" s="166"/>
      <c r="K1551" s="193"/>
      <c r="L1551" s="193"/>
      <c r="M1551" s="166"/>
      <c r="N1551" s="166"/>
      <c r="O1551" s="166"/>
      <c r="P1551" s="166"/>
      <c r="Q1551" s="166"/>
      <c r="R1551" s="188"/>
      <c r="S1551" s="188"/>
      <c r="T1551" s="189"/>
      <c r="U1551" s="188"/>
      <c r="V1551" s="188"/>
      <c r="W1551" s="193"/>
      <c r="X1551" s="194"/>
      <c r="Y1551" s="194"/>
      <c r="Z1551" s="166"/>
      <c r="AA1551" s="166"/>
      <c r="AB1551" s="166"/>
      <c r="AC1551" s="166"/>
      <c r="AD1551" s="166"/>
      <c r="AE1551" s="166"/>
      <c r="AF1551" s="166"/>
      <c r="AG1551" s="166"/>
      <c r="AH1551" s="166"/>
      <c r="AI1551" s="166"/>
      <c r="AJ1551" s="166"/>
      <c r="AK1551" s="166"/>
      <c r="AL1551" s="166"/>
      <c r="AM1551" s="166"/>
      <c r="AN1551" s="166"/>
      <c r="AO1551" s="166"/>
      <c r="AP1551" s="166"/>
      <c r="AQ1551" s="166"/>
      <c r="AR1551" s="166"/>
      <c r="AS1551" s="166"/>
      <c r="AT1551" s="166"/>
      <c r="AU1551" s="166"/>
      <c r="AV1551" s="166"/>
      <c r="AW1551" s="166"/>
      <c r="AX1551" s="166"/>
      <c r="AY1551" s="166"/>
      <c r="AZ1551" s="166"/>
      <c r="BA1551" s="166"/>
      <c r="BB1551" s="166"/>
      <c r="BC1551" s="166"/>
      <c r="BD1551" s="166"/>
      <c r="BE1551" s="166"/>
      <c r="BF1551" s="166"/>
      <c r="BG1551" s="166"/>
      <c r="BH1551" s="166"/>
      <c r="BI1551" s="166"/>
      <c r="BJ1551" s="166"/>
      <c r="BK1551" s="166"/>
      <c r="BL1551" s="166"/>
      <c r="BM1551" s="166"/>
    </row>
    <row r="1552" ht="22.5" customHeight="1">
      <c r="A1552" s="190" t="s">
        <v>16818</v>
      </c>
      <c r="B1552" s="188"/>
      <c r="C1552" s="191" t="b">
        <v>0</v>
      </c>
      <c r="D1552" s="192"/>
      <c r="E1552" s="189"/>
      <c r="F1552" s="189"/>
      <c r="G1552" s="189"/>
      <c r="H1552" s="102"/>
      <c r="I1552" s="166"/>
      <c r="J1552" s="166"/>
      <c r="K1552" s="193"/>
      <c r="L1552" s="193"/>
      <c r="M1552" s="166"/>
      <c r="N1552" s="166"/>
      <c r="O1552" s="166"/>
      <c r="P1552" s="166"/>
      <c r="Q1552" s="166"/>
      <c r="R1552" s="188"/>
      <c r="S1552" s="188"/>
      <c r="T1552" s="189"/>
      <c r="U1552" s="188"/>
      <c r="V1552" s="188"/>
      <c r="W1552" s="193"/>
      <c r="X1552" s="194"/>
      <c r="Y1552" s="194"/>
      <c r="Z1552" s="166"/>
      <c r="AA1552" s="166"/>
      <c r="AB1552" s="166"/>
      <c r="AC1552" s="166"/>
      <c r="AD1552" s="166"/>
      <c r="AE1552" s="166"/>
      <c r="AF1552" s="166"/>
      <c r="AG1552" s="166"/>
      <c r="AH1552" s="166"/>
      <c r="AI1552" s="166"/>
      <c r="AJ1552" s="166"/>
      <c r="AK1552" s="166"/>
      <c r="AL1552" s="166"/>
      <c r="AM1552" s="166"/>
      <c r="AN1552" s="166"/>
      <c r="AO1552" s="166"/>
      <c r="AP1552" s="166"/>
      <c r="AQ1552" s="166"/>
      <c r="AR1552" s="166"/>
      <c r="AS1552" s="166"/>
      <c r="AT1552" s="166"/>
      <c r="AU1552" s="166"/>
      <c r="AV1552" s="166"/>
      <c r="AW1552" s="166"/>
      <c r="AX1552" s="166"/>
      <c r="AY1552" s="166"/>
      <c r="AZ1552" s="166"/>
      <c r="BA1552" s="166"/>
      <c r="BB1552" s="166"/>
      <c r="BC1552" s="166"/>
      <c r="BD1552" s="166"/>
      <c r="BE1552" s="166"/>
      <c r="BF1552" s="166"/>
      <c r="BG1552" s="166"/>
      <c r="BH1552" s="166"/>
      <c r="BI1552" s="166"/>
      <c r="BJ1552" s="166"/>
      <c r="BK1552" s="166"/>
      <c r="BL1552" s="166"/>
      <c r="BM1552" s="166"/>
    </row>
    <row r="1553" ht="22.5" customHeight="1">
      <c r="A1553" s="190" t="s">
        <v>16819</v>
      </c>
      <c r="B1553" s="188"/>
      <c r="C1553" s="191" t="b">
        <v>0</v>
      </c>
      <c r="D1553" s="192"/>
      <c r="E1553" s="189"/>
      <c r="F1553" s="189"/>
      <c r="G1553" s="189"/>
      <c r="H1553" s="102"/>
      <c r="I1553" s="166"/>
      <c r="J1553" s="166"/>
      <c r="K1553" s="193"/>
      <c r="L1553" s="193"/>
      <c r="M1553" s="166"/>
      <c r="N1553" s="166"/>
      <c r="O1553" s="166"/>
      <c r="P1553" s="166"/>
      <c r="Q1553" s="166"/>
      <c r="R1553" s="188"/>
      <c r="S1553" s="188"/>
      <c r="T1553" s="189"/>
      <c r="U1553" s="188"/>
      <c r="V1553" s="188"/>
      <c r="W1553" s="193"/>
      <c r="X1553" s="194"/>
      <c r="Y1553" s="194"/>
      <c r="Z1553" s="166"/>
      <c r="AA1553" s="166"/>
      <c r="AB1553" s="166"/>
      <c r="AC1553" s="166"/>
      <c r="AD1553" s="166"/>
      <c r="AE1553" s="166"/>
      <c r="AF1553" s="166"/>
      <c r="AG1553" s="166"/>
      <c r="AH1553" s="166"/>
      <c r="AI1553" s="166"/>
      <c r="AJ1553" s="166"/>
      <c r="AK1553" s="166"/>
      <c r="AL1553" s="166"/>
      <c r="AM1553" s="166"/>
      <c r="AN1553" s="166"/>
      <c r="AO1553" s="166"/>
      <c r="AP1553" s="166"/>
      <c r="AQ1553" s="166"/>
      <c r="AR1553" s="166"/>
      <c r="AS1553" s="166"/>
      <c r="AT1553" s="166"/>
      <c r="AU1553" s="166"/>
      <c r="AV1553" s="166"/>
      <c r="AW1553" s="166"/>
      <c r="AX1553" s="166"/>
      <c r="AY1553" s="166"/>
      <c r="AZ1553" s="166"/>
      <c r="BA1553" s="166"/>
      <c r="BB1553" s="166"/>
      <c r="BC1553" s="166"/>
      <c r="BD1553" s="166"/>
      <c r="BE1553" s="166"/>
      <c r="BF1553" s="166"/>
      <c r="BG1553" s="166"/>
      <c r="BH1553" s="166"/>
      <c r="BI1553" s="166"/>
      <c r="BJ1553" s="166"/>
      <c r="BK1553" s="166"/>
      <c r="BL1553" s="166"/>
      <c r="BM1553" s="166"/>
    </row>
    <row r="1554" ht="22.5" customHeight="1">
      <c r="A1554" s="190" t="s">
        <v>16820</v>
      </c>
      <c r="B1554" s="188"/>
      <c r="C1554" s="191" t="b">
        <v>0</v>
      </c>
      <c r="D1554" s="192"/>
      <c r="E1554" s="189"/>
      <c r="F1554" s="189"/>
      <c r="G1554" s="189"/>
      <c r="H1554" s="102"/>
      <c r="I1554" s="166"/>
      <c r="J1554" s="166"/>
      <c r="K1554" s="193"/>
      <c r="L1554" s="193"/>
      <c r="M1554" s="166"/>
      <c r="N1554" s="166"/>
      <c r="O1554" s="166"/>
      <c r="P1554" s="166"/>
      <c r="Q1554" s="166"/>
      <c r="R1554" s="188"/>
      <c r="S1554" s="188"/>
      <c r="T1554" s="189"/>
      <c r="U1554" s="188"/>
      <c r="V1554" s="188"/>
      <c r="W1554" s="193"/>
      <c r="X1554" s="194"/>
      <c r="Y1554" s="194"/>
      <c r="Z1554" s="166"/>
      <c r="AA1554" s="166"/>
      <c r="AB1554" s="166"/>
      <c r="AC1554" s="166"/>
      <c r="AD1554" s="166"/>
      <c r="AE1554" s="166"/>
      <c r="AF1554" s="166"/>
      <c r="AG1554" s="166"/>
      <c r="AH1554" s="166"/>
      <c r="AI1554" s="166"/>
      <c r="AJ1554" s="166"/>
      <c r="AK1554" s="166"/>
      <c r="AL1554" s="166"/>
      <c r="AM1554" s="166"/>
      <c r="AN1554" s="166"/>
      <c r="AO1554" s="166"/>
      <c r="AP1554" s="166"/>
      <c r="AQ1554" s="166"/>
      <c r="AR1554" s="166"/>
      <c r="AS1554" s="166"/>
      <c r="AT1554" s="166"/>
      <c r="AU1554" s="166"/>
      <c r="AV1554" s="166"/>
      <c r="AW1554" s="166"/>
      <c r="AX1554" s="166"/>
      <c r="AY1554" s="166"/>
      <c r="AZ1554" s="166"/>
      <c r="BA1554" s="166"/>
      <c r="BB1554" s="166"/>
      <c r="BC1554" s="166"/>
      <c r="BD1554" s="166"/>
      <c r="BE1554" s="166"/>
      <c r="BF1554" s="166"/>
      <c r="BG1554" s="166"/>
      <c r="BH1554" s="166"/>
      <c r="BI1554" s="166"/>
      <c r="BJ1554" s="166"/>
      <c r="BK1554" s="166"/>
      <c r="BL1554" s="166"/>
      <c r="BM1554" s="166"/>
    </row>
    <row r="1555" ht="22.5" customHeight="1">
      <c r="A1555" s="190" t="s">
        <v>16821</v>
      </c>
      <c r="B1555" s="188"/>
      <c r="C1555" s="191" t="b">
        <v>0</v>
      </c>
      <c r="D1555" s="192"/>
      <c r="E1555" s="189"/>
      <c r="F1555" s="189"/>
      <c r="G1555" s="189"/>
      <c r="H1555" s="102"/>
      <c r="I1555" s="166"/>
      <c r="J1555" s="166"/>
      <c r="K1555" s="193"/>
      <c r="L1555" s="193"/>
      <c r="M1555" s="166"/>
      <c r="N1555" s="166"/>
      <c r="O1555" s="166"/>
      <c r="P1555" s="166"/>
      <c r="Q1555" s="166"/>
      <c r="R1555" s="188"/>
      <c r="S1555" s="188"/>
      <c r="T1555" s="189"/>
      <c r="U1555" s="188"/>
      <c r="V1555" s="188"/>
      <c r="W1555" s="193"/>
      <c r="X1555" s="194"/>
      <c r="Y1555" s="194"/>
      <c r="Z1555" s="166"/>
      <c r="AA1555" s="166"/>
      <c r="AB1555" s="166"/>
      <c r="AC1555" s="166"/>
      <c r="AD1555" s="166"/>
      <c r="AE1555" s="166"/>
      <c r="AF1555" s="166"/>
      <c r="AG1555" s="166"/>
      <c r="AH1555" s="166"/>
      <c r="AI1555" s="166"/>
      <c r="AJ1555" s="166"/>
      <c r="AK1555" s="166"/>
      <c r="AL1555" s="166"/>
      <c r="AM1555" s="166"/>
      <c r="AN1555" s="166"/>
      <c r="AO1555" s="166"/>
      <c r="AP1555" s="166"/>
      <c r="AQ1555" s="166"/>
      <c r="AR1555" s="166"/>
      <c r="AS1555" s="166"/>
      <c r="AT1555" s="166"/>
      <c r="AU1555" s="166"/>
      <c r="AV1555" s="166"/>
      <c r="AW1555" s="166"/>
      <c r="AX1555" s="166"/>
      <c r="AY1555" s="166"/>
      <c r="AZ1555" s="166"/>
      <c r="BA1555" s="166"/>
      <c r="BB1555" s="166"/>
      <c r="BC1555" s="166"/>
      <c r="BD1555" s="166"/>
      <c r="BE1555" s="166"/>
      <c r="BF1555" s="166"/>
      <c r="BG1555" s="166"/>
      <c r="BH1555" s="166"/>
      <c r="BI1555" s="166"/>
      <c r="BJ1555" s="166"/>
      <c r="BK1555" s="166"/>
      <c r="BL1555" s="166"/>
      <c r="BM1555" s="166"/>
    </row>
    <row r="1556" ht="22.5" customHeight="1">
      <c r="A1556" s="190" t="s">
        <v>16822</v>
      </c>
      <c r="B1556" s="188"/>
      <c r="C1556" s="191" t="b">
        <v>0</v>
      </c>
      <c r="D1556" s="192"/>
      <c r="E1556" s="189"/>
      <c r="F1556" s="189"/>
      <c r="G1556" s="189"/>
      <c r="H1556" s="102"/>
      <c r="I1556" s="166"/>
      <c r="J1556" s="166"/>
      <c r="K1556" s="193"/>
      <c r="L1556" s="193"/>
      <c r="M1556" s="166"/>
      <c r="N1556" s="166"/>
      <c r="O1556" s="166"/>
      <c r="P1556" s="166"/>
      <c r="Q1556" s="166"/>
      <c r="R1556" s="188"/>
      <c r="S1556" s="188"/>
      <c r="T1556" s="189"/>
      <c r="U1556" s="188"/>
      <c r="V1556" s="188"/>
      <c r="W1556" s="193"/>
      <c r="X1556" s="194"/>
      <c r="Y1556" s="194"/>
      <c r="Z1556" s="166"/>
      <c r="AA1556" s="166"/>
      <c r="AB1556" s="166"/>
      <c r="AC1556" s="166"/>
      <c r="AD1556" s="166"/>
      <c r="AE1556" s="166"/>
      <c r="AF1556" s="166"/>
      <c r="AG1556" s="166"/>
      <c r="AH1556" s="166"/>
      <c r="AI1556" s="166"/>
      <c r="AJ1556" s="166"/>
      <c r="AK1556" s="166"/>
      <c r="AL1556" s="166"/>
      <c r="AM1556" s="166"/>
      <c r="AN1556" s="166"/>
      <c r="AO1556" s="166"/>
      <c r="AP1556" s="166"/>
      <c r="AQ1556" s="166"/>
      <c r="AR1556" s="166"/>
      <c r="AS1556" s="166"/>
      <c r="AT1556" s="166"/>
      <c r="AU1556" s="166"/>
      <c r="AV1556" s="166"/>
      <c r="AW1556" s="166"/>
      <c r="AX1556" s="166"/>
      <c r="AY1556" s="166"/>
      <c r="AZ1556" s="166"/>
      <c r="BA1556" s="166"/>
      <c r="BB1556" s="166"/>
      <c r="BC1556" s="166"/>
      <c r="BD1556" s="166"/>
      <c r="BE1556" s="166"/>
      <c r="BF1556" s="166"/>
      <c r="BG1556" s="166"/>
      <c r="BH1556" s="166"/>
      <c r="BI1556" s="166"/>
      <c r="BJ1556" s="166"/>
      <c r="BK1556" s="166"/>
      <c r="BL1556" s="166"/>
      <c r="BM1556" s="166"/>
    </row>
    <row r="1557" ht="22.5" customHeight="1">
      <c r="A1557" s="190" t="s">
        <v>16823</v>
      </c>
      <c r="B1557" s="188"/>
      <c r="C1557" s="191" t="b">
        <v>0</v>
      </c>
      <c r="D1557" s="192"/>
      <c r="E1557" s="189"/>
      <c r="F1557" s="189"/>
      <c r="G1557" s="189"/>
      <c r="H1557" s="102"/>
      <c r="I1557" s="166"/>
      <c r="J1557" s="166"/>
      <c r="K1557" s="193"/>
      <c r="L1557" s="193"/>
      <c r="M1557" s="166"/>
      <c r="N1557" s="166"/>
      <c r="O1557" s="166"/>
      <c r="P1557" s="166"/>
      <c r="Q1557" s="166"/>
      <c r="R1557" s="188"/>
      <c r="S1557" s="188"/>
      <c r="T1557" s="189"/>
      <c r="U1557" s="188"/>
      <c r="V1557" s="188"/>
      <c r="W1557" s="193"/>
      <c r="X1557" s="194"/>
      <c r="Y1557" s="194"/>
      <c r="Z1557" s="166"/>
      <c r="AA1557" s="166"/>
      <c r="AB1557" s="166"/>
      <c r="AC1557" s="166"/>
      <c r="AD1557" s="166"/>
      <c r="AE1557" s="166"/>
      <c r="AF1557" s="166"/>
      <c r="AG1557" s="166"/>
      <c r="AH1557" s="166"/>
      <c r="AI1557" s="166"/>
      <c r="AJ1557" s="166"/>
      <c r="AK1557" s="166"/>
      <c r="AL1557" s="166"/>
      <c r="AM1557" s="166"/>
      <c r="AN1557" s="166"/>
      <c r="AO1557" s="166"/>
      <c r="AP1557" s="166"/>
      <c r="AQ1557" s="166"/>
      <c r="AR1557" s="166"/>
      <c r="AS1557" s="166"/>
      <c r="AT1557" s="166"/>
      <c r="AU1557" s="166"/>
      <c r="AV1557" s="166"/>
      <c r="AW1557" s="166"/>
      <c r="AX1557" s="166"/>
      <c r="AY1557" s="166"/>
      <c r="AZ1557" s="166"/>
      <c r="BA1557" s="166"/>
      <c r="BB1557" s="166"/>
      <c r="BC1557" s="166"/>
      <c r="BD1557" s="166"/>
      <c r="BE1557" s="166"/>
      <c r="BF1557" s="166"/>
      <c r="BG1557" s="166"/>
      <c r="BH1557" s="166"/>
      <c r="BI1557" s="166"/>
      <c r="BJ1557" s="166"/>
      <c r="BK1557" s="166"/>
      <c r="BL1557" s="166"/>
      <c r="BM1557" s="166"/>
    </row>
    <row r="1558" ht="22.5" customHeight="1">
      <c r="A1558" s="190" t="s">
        <v>16824</v>
      </c>
      <c r="B1558" s="188"/>
      <c r="C1558" s="191" t="b">
        <v>0</v>
      </c>
      <c r="D1558" s="192"/>
      <c r="E1558" s="189"/>
      <c r="F1558" s="189"/>
      <c r="G1558" s="189"/>
      <c r="H1558" s="102"/>
      <c r="I1558" s="166"/>
      <c r="J1558" s="166"/>
      <c r="K1558" s="193"/>
      <c r="L1558" s="193"/>
      <c r="M1558" s="166"/>
      <c r="N1558" s="166"/>
      <c r="O1558" s="166"/>
      <c r="P1558" s="166"/>
      <c r="Q1558" s="166"/>
      <c r="R1558" s="188"/>
      <c r="S1558" s="188"/>
      <c r="T1558" s="189"/>
      <c r="U1558" s="188"/>
      <c r="V1558" s="188"/>
      <c r="W1558" s="193"/>
      <c r="X1558" s="194"/>
      <c r="Y1558" s="194"/>
      <c r="Z1558" s="166"/>
      <c r="AA1558" s="166"/>
      <c r="AB1558" s="166"/>
      <c r="AC1558" s="166"/>
      <c r="AD1558" s="166"/>
      <c r="AE1558" s="166"/>
      <c r="AF1558" s="166"/>
      <c r="AG1558" s="166"/>
      <c r="AH1558" s="166"/>
      <c r="AI1558" s="166"/>
      <c r="AJ1558" s="166"/>
      <c r="AK1558" s="166"/>
      <c r="AL1558" s="166"/>
      <c r="AM1558" s="166"/>
      <c r="AN1558" s="166"/>
      <c r="AO1558" s="166"/>
      <c r="AP1558" s="166"/>
      <c r="AQ1558" s="166"/>
      <c r="AR1558" s="166"/>
      <c r="AS1558" s="166"/>
      <c r="AT1558" s="166"/>
      <c r="AU1558" s="166"/>
      <c r="AV1558" s="166"/>
      <c r="AW1558" s="166"/>
      <c r="AX1558" s="166"/>
      <c r="AY1558" s="166"/>
      <c r="AZ1558" s="166"/>
      <c r="BA1558" s="166"/>
      <c r="BB1558" s="166"/>
      <c r="BC1558" s="166"/>
      <c r="BD1558" s="166"/>
      <c r="BE1558" s="166"/>
      <c r="BF1558" s="166"/>
      <c r="BG1558" s="166"/>
      <c r="BH1558" s="166"/>
      <c r="BI1558" s="166"/>
      <c r="BJ1558" s="166"/>
      <c r="BK1558" s="166"/>
      <c r="BL1558" s="166"/>
      <c r="BM1558" s="166"/>
    </row>
    <row r="1559" ht="22.5" customHeight="1">
      <c r="A1559" s="190" t="s">
        <v>16825</v>
      </c>
      <c r="B1559" s="188"/>
      <c r="C1559" s="191" t="b">
        <v>0</v>
      </c>
      <c r="D1559" s="192"/>
      <c r="E1559" s="189"/>
      <c r="F1559" s="189"/>
      <c r="G1559" s="189"/>
      <c r="H1559" s="102"/>
      <c r="I1559" s="166"/>
      <c r="J1559" s="166"/>
      <c r="K1559" s="193"/>
      <c r="L1559" s="193"/>
      <c r="M1559" s="166"/>
      <c r="N1559" s="166"/>
      <c r="O1559" s="166"/>
      <c r="P1559" s="166"/>
      <c r="Q1559" s="166"/>
      <c r="R1559" s="188"/>
      <c r="S1559" s="188"/>
      <c r="T1559" s="189"/>
      <c r="U1559" s="188"/>
      <c r="V1559" s="188"/>
      <c r="W1559" s="193"/>
      <c r="X1559" s="194"/>
      <c r="Y1559" s="194"/>
      <c r="Z1559" s="166"/>
      <c r="AA1559" s="166"/>
      <c r="AB1559" s="166"/>
      <c r="AC1559" s="166"/>
      <c r="AD1559" s="166"/>
      <c r="AE1559" s="166"/>
      <c r="AF1559" s="166"/>
      <c r="AG1559" s="166"/>
      <c r="AH1559" s="166"/>
      <c r="AI1559" s="166"/>
      <c r="AJ1559" s="166"/>
      <c r="AK1559" s="166"/>
      <c r="AL1559" s="166"/>
      <c r="AM1559" s="166"/>
      <c r="AN1559" s="166"/>
      <c r="AO1559" s="166"/>
      <c r="AP1559" s="166"/>
      <c r="AQ1559" s="166"/>
      <c r="AR1559" s="166"/>
      <c r="AS1559" s="166"/>
      <c r="AT1559" s="166"/>
      <c r="AU1559" s="166"/>
      <c r="AV1559" s="166"/>
      <c r="AW1559" s="166"/>
      <c r="AX1559" s="166"/>
      <c r="AY1559" s="166"/>
      <c r="AZ1559" s="166"/>
      <c r="BA1559" s="166"/>
      <c r="BB1559" s="166"/>
      <c r="BC1559" s="166"/>
      <c r="BD1559" s="166"/>
      <c r="BE1559" s="166"/>
      <c r="BF1559" s="166"/>
      <c r="BG1559" s="166"/>
      <c r="BH1559" s="166"/>
      <c r="BI1559" s="166"/>
      <c r="BJ1559" s="166"/>
      <c r="BK1559" s="166"/>
      <c r="BL1559" s="166"/>
      <c r="BM1559" s="166"/>
    </row>
    <row r="1560" ht="22.5" customHeight="1">
      <c r="A1560" s="190" t="s">
        <v>16826</v>
      </c>
      <c r="B1560" s="188"/>
      <c r="C1560" s="191" t="b">
        <v>0</v>
      </c>
      <c r="D1560" s="192"/>
      <c r="E1560" s="189"/>
      <c r="F1560" s="189"/>
      <c r="G1560" s="189"/>
      <c r="H1560" s="102"/>
      <c r="I1560" s="166"/>
      <c r="J1560" s="166"/>
      <c r="K1560" s="193"/>
      <c r="L1560" s="193"/>
      <c r="M1560" s="166"/>
      <c r="N1560" s="166"/>
      <c r="O1560" s="166"/>
      <c r="P1560" s="166"/>
      <c r="Q1560" s="166"/>
      <c r="R1560" s="188"/>
      <c r="S1560" s="188"/>
      <c r="T1560" s="189"/>
      <c r="U1560" s="188"/>
      <c r="V1560" s="188"/>
      <c r="W1560" s="193"/>
      <c r="X1560" s="194"/>
      <c r="Y1560" s="194"/>
      <c r="Z1560" s="166"/>
      <c r="AA1560" s="166"/>
      <c r="AB1560" s="166"/>
      <c r="AC1560" s="166"/>
      <c r="AD1560" s="166"/>
      <c r="AE1560" s="166"/>
      <c r="AF1560" s="166"/>
      <c r="AG1560" s="166"/>
      <c r="AH1560" s="166"/>
      <c r="AI1560" s="166"/>
      <c r="AJ1560" s="166"/>
      <c r="AK1560" s="166"/>
      <c r="AL1560" s="166"/>
      <c r="AM1560" s="166"/>
      <c r="AN1560" s="166"/>
      <c r="AO1560" s="166"/>
      <c r="AP1560" s="166"/>
      <c r="AQ1560" s="166"/>
      <c r="AR1560" s="166"/>
      <c r="AS1560" s="166"/>
      <c r="AT1560" s="166"/>
      <c r="AU1560" s="166"/>
      <c r="AV1560" s="166"/>
      <c r="AW1560" s="166"/>
      <c r="AX1560" s="166"/>
      <c r="AY1560" s="166"/>
      <c r="AZ1560" s="166"/>
      <c r="BA1560" s="166"/>
      <c r="BB1560" s="166"/>
      <c r="BC1560" s="166"/>
      <c r="BD1560" s="166"/>
      <c r="BE1560" s="166"/>
      <c r="BF1560" s="166"/>
      <c r="BG1560" s="166"/>
      <c r="BH1560" s="166"/>
      <c r="BI1560" s="166"/>
      <c r="BJ1560" s="166"/>
      <c r="BK1560" s="166"/>
      <c r="BL1560" s="166"/>
      <c r="BM1560" s="166"/>
    </row>
    <row r="1561" ht="22.5" customHeight="1">
      <c r="A1561" s="190" t="s">
        <v>16827</v>
      </c>
      <c r="B1561" s="188"/>
      <c r="C1561" s="191" t="b">
        <v>0</v>
      </c>
      <c r="D1561" s="192"/>
      <c r="E1561" s="189"/>
      <c r="F1561" s="189"/>
      <c r="G1561" s="189"/>
      <c r="H1561" s="102"/>
      <c r="I1561" s="166"/>
      <c r="J1561" s="166"/>
      <c r="K1561" s="193"/>
      <c r="L1561" s="193"/>
      <c r="M1561" s="166"/>
      <c r="N1561" s="166"/>
      <c r="O1561" s="166"/>
      <c r="P1561" s="166"/>
      <c r="Q1561" s="166"/>
      <c r="R1561" s="188"/>
      <c r="S1561" s="188"/>
      <c r="T1561" s="189"/>
      <c r="U1561" s="188"/>
      <c r="V1561" s="188"/>
      <c r="W1561" s="193"/>
      <c r="X1561" s="194"/>
      <c r="Y1561" s="194"/>
      <c r="Z1561" s="166"/>
      <c r="AA1561" s="166"/>
      <c r="AB1561" s="166"/>
      <c r="AC1561" s="166"/>
      <c r="AD1561" s="166"/>
      <c r="AE1561" s="166"/>
      <c r="AF1561" s="166"/>
      <c r="AG1561" s="166"/>
      <c r="AH1561" s="166"/>
      <c r="AI1561" s="166"/>
      <c r="AJ1561" s="166"/>
      <c r="AK1561" s="166"/>
      <c r="AL1561" s="166"/>
      <c r="AM1561" s="166"/>
      <c r="AN1561" s="166"/>
      <c r="AO1561" s="166"/>
      <c r="AP1561" s="166"/>
      <c r="AQ1561" s="166"/>
      <c r="AR1561" s="166"/>
      <c r="AS1561" s="166"/>
      <c r="AT1561" s="166"/>
      <c r="AU1561" s="166"/>
      <c r="AV1561" s="166"/>
      <c r="AW1561" s="166"/>
      <c r="AX1561" s="166"/>
      <c r="AY1561" s="166"/>
      <c r="AZ1561" s="166"/>
      <c r="BA1561" s="166"/>
      <c r="BB1561" s="166"/>
      <c r="BC1561" s="166"/>
      <c r="BD1561" s="166"/>
      <c r="BE1561" s="166"/>
      <c r="BF1561" s="166"/>
      <c r="BG1561" s="166"/>
      <c r="BH1561" s="166"/>
      <c r="BI1561" s="166"/>
      <c r="BJ1561" s="166"/>
      <c r="BK1561" s="166"/>
      <c r="BL1561" s="166"/>
      <c r="BM1561" s="166"/>
    </row>
    <row r="1562" ht="22.5" customHeight="1">
      <c r="A1562" s="190" t="s">
        <v>16828</v>
      </c>
      <c r="B1562" s="188"/>
      <c r="C1562" s="191" t="b">
        <v>0</v>
      </c>
      <c r="D1562" s="192"/>
      <c r="E1562" s="189"/>
      <c r="F1562" s="189"/>
      <c r="G1562" s="189"/>
      <c r="H1562" s="102"/>
      <c r="I1562" s="166"/>
      <c r="J1562" s="166"/>
      <c r="K1562" s="193"/>
      <c r="L1562" s="193"/>
      <c r="M1562" s="166"/>
      <c r="N1562" s="166"/>
      <c r="O1562" s="166"/>
      <c r="P1562" s="166"/>
      <c r="Q1562" s="166"/>
      <c r="R1562" s="188"/>
      <c r="S1562" s="188"/>
      <c r="T1562" s="189"/>
      <c r="U1562" s="188"/>
      <c r="V1562" s="188"/>
      <c r="W1562" s="193"/>
      <c r="X1562" s="194"/>
      <c r="Y1562" s="194"/>
      <c r="Z1562" s="166"/>
      <c r="AA1562" s="166"/>
      <c r="AB1562" s="166"/>
      <c r="AC1562" s="166"/>
      <c r="AD1562" s="166"/>
      <c r="AE1562" s="166"/>
      <c r="AF1562" s="166"/>
      <c r="AG1562" s="166"/>
      <c r="AH1562" s="166"/>
      <c r="AI1562" s="166"/>
      <c r="AJ1562" s="166"/>
      <c r="AK1562" s="166"/>
      <c r="AL1562" s="166"/>
      <c r="AM1562" s="166"/>
      <c r="AN1562" s="166"/>
      <c r="AO1562" s="166"/>
      <c r="AP1562" s="166"/>
      <c r="AQ1562" s="166"/>
      <c r="AR1562" s="166"/>
      <c r="AS1562" s="166"/>
      <c r="AT1562" s="166"/>
      <c r="AU1562" s="166"/>
      <c r="AV1562" s="166"/>
      <c r="AW1562" s="166"/>
      <c r="AX1562" s="166"/>
      <c r="AY1562" s="166"/>
      <c r="AZ1562" s="166"/>
      <c r="BA1562" s="166"/>
      <c r="BB1562" s="166"/>
      <c r="BC1562" s="166"/>
      <c r="BD1562" s="166"/>
      <c r="BE1562" s="166"/>
      <c r="BF1562" s="166"/>
      <c r="BG1562" s="166"/>
      <c r="BH1562" s="166"/>
      <c r="BI1562" s="166"/>
      <c r="BJ1562" s="166"/>
      <c r="BK1562" s="166"/>
      <c r="BL1562" s="166"/>
      <c r="BM1562" s="166"/>
    </row>
    <row r="1563" ht="22.5" customHeight="1">
      <c r="A1563" s="190" t="s">
        <v>16829</v>
      </c>
      <c r="B1563" s="188"/>
      <c r="C1563" s="191" t="b">
        <v>0</v>
      </c>
      <c r="D1563" s="192"/>
      <c r="E1563" s="189"/>
      <c r="F1563" s="189"/>
      <c r="G1563" s="189"/>
      <c r="H1563" s="102"/>
      <c r="I1563" s="166"/>
      <c r="J1563" s="166"/>
      <c r="K1563" s="193"/>
      <c r="L1563" s="193"/>
      <c r="M1563" s="166"/>
      <c r="N1563" s="166"/>
      <c r="O1563" s="166"/>
      <c r="P1563" s="166"/>
      <c r="Q1563" s="166"/>
      <c r="R1563" s="188"/>
      <c r="S1563" s="188"/>
      <c r="T1563" s="189"/>
      <c r="U1563" s="188"/>
      <c r="V1563" s="188"/>
      <c r="W1563" s="193"/>
      <c r="X1563" s="194"/>
      <c r="Y1563" s="194"/>
      <c r="Z1563" s="166"/>
      <c r="AA1563" s="166"/>
      <c r="AB1563" s="166"/>
      <c r="AC1563" s="166"/>
      <c r="AD1563" s="166"/>
      <c r="AE1563" s="166"/>
      <c r="AF1563" s="166"/>
      <c r="AG1563" s="166"/>
      <c r="AH1563" s="166"/>
      <c r="AI1563" s="166"/>
      <c r="AJ1563" s="166"/>
      <c r="AK1563" s="166"/>
      <c r="AL1563" s="166"/>
      <c r="AM1563" s="166"/>
      <c r="AN1563" s="166"/>
      <c r="AO1563" s="166"/>
      <c r="AP1563" s="166"/>
      <c r="AQ1563" s="166"/>
      <c r="AR1563" s="166"/>
      <c r="AS1563" s="166"/>
      <c r="AT1563" s="166"/>
      <c r="AU1563" s="166"/>
      <c r="AV1563" s="166"/>
      <c r="AW1563" s="166"/>
      <c r="AX1563" s="166"/>
      <c r="AY1563" s="166"/>
      <c r="AZ1563" s="166"/>
      <c r="BA1563" s="166"/>
      <c r="BB1563" s="166"/>
      <c r="BC1563" s="166"/>
      <c r="BD1563" s="166"/>
      <c r="BE1563" s="166"/>
      <c r="BF1563" s="166"/>
      <c r="BG1563" s="166"/>
      <c r="BH1563" s="166"/>
      <c r="BI1563" s="166"/>
      <c r="BJ1563" s="166"/>
      <c r="BK1563" s="166"/>
      <c r="BL1563" s="166"/>
      <c r="BM1563" s="166"/>
    </row>
    <row r="1564" ht="22.5" customHeight="1">
      <c r="A1564" s="190" t="s">
        <v>16830</v>
      </c>
      <c r="B1564" s="188"/>
      <c r="C1564" s="191" t="b">
        <v>0</v>
      </c>
      <c r="D1564" s="192"/>
      <c r="E1564" s="189"/>
      <c r="F1564" s="189"/>
      <c r="G1564" s="189"/>
      <c r="H1564" s="102"/>
      <c r="I1564" s="166"/>
      <c r="J1564" s="166"/>
      <c r="K1564" s="193"/>
      <c r="L1564" s="193"/>
      <c r="M1564" s="166"/>
      <c r="N1564" s="166"/>
      <c r="O1564" s="166"/>
      <c r="P1564" s="166"/>
      <c r="Q1564" s="166"/>
      <c r="R1564" s="188"/>
      <c r="S1564" s="188"/>
      <c r="T1564" s="189"/>
      <c r="U1564" s="188"/>
      <c r="V1564" s="188"/>
      <c r="W1564" s="193"/>
      <c r="X1564" s="194"/>
      <c r="Y1564" s="194"/>
      <c r="Z1564" s="166"/>
      <c r="AA1564" s="166"/>
      <c r="AB1564" s="166"/>
      <c r="AC1564" s="166"/>
      <c r="AD1564" s="166"/>
      <c r="AE1564" s="166"/>
      <c r="AF1564" s="166"/>
      <c r="AG1564" s="166"/>
      <c r="AH1564" s="166"/>
      <c r="AI1564" s="166"/>
      <c r="AJ1564" s="166"/>
      <c r="AK1564" s="166"/>
      <c r="AL1564" s="166"/>
      <c r="AM1564" s="166"/>
      <c r="AN1564" s="166"/>
      <c r="AO1564" s="166"/>
      <c r="AP1564" s="166"/>
      <c r="AQ1564" s="166"/>
      <c r="AR1564" s="166"/>
      <c r="AS1564" s="166"/>
      <c r="AT1564" s="166"/>
      <c r="AU1564" s="166"/>
      <c r="AV1564" s="166"/>
      <c r="AW1564" s="166"/>
      <c r="AX1564" s="166"/>
      <c r="AY1564" s="166"/>
      <c r="AZ1564" s="166"/>
      <c r="BA1564" s="166"/>
      <c r="BB1564" s="166"/>
      <c r="BC1564" s="166"/>
      <c r="BD1564" s="166"/>
      <c r="BE1564" s="166"/>
      <c r="BF1564" s="166"/>
      <c r="BG1564" s="166"/>
      <c r="BH1564" s="166"/>
      <c r="BI1564" s="166"/>
      <c r="BJ1564" s="166"/>
      <c r="BK1564" s="166"/>
      <c r="BL1564" s="166"/>
      <c r="BM1564" s="166"/>
    </row>
    <row r="1565" ht="22.5" customHeight="1">
      <c r="A1565" s="190" t="s">
        <v>16831</v>
      </c>
      <c r="B1565" s="188"/>
      <c r="C1565" s="191" t="b">
        <v>0</v>
      </c>
      <c r="D1565" s="192"/>
      <c r="E1565" s="189"/>
      <c r="F1565" s="189"/>
      <c r="G1565" s="189"/>
      <c r="H1565" s="102"/>
      <c r="I1565" s="166"/>
      <c r="J1565" s="166"/>
      <c r="K1565" s="193"/>
      <c r="L1565" s="193"/>
      <c r="M1565" s="166"/>
      <c r="N1565" s="166"/>
      <c r="O1565" s="166"/>
      <c r="P1565" s="166"/>
      <c r="Q1565" s="166"/>
      <c r="R1565" s="188"/>
      <c r="S1565" s="188"/>
      <c r="T1565" s="189"/>
      <c r="U1565" s="188"/>
      <c r="V1565" s="188"/>
      <c r="W1565" s="193"/>
      <c r="X1565" s="194"/>
      <c r="Y1565" s="194"/>
      <c r="Z1565" s="166"/>
      <c r="AA1565" s="166"/>
      <c r="AB1565" s="166"/>
      <c r="AC1565" s="166"/>
      <c r="AD1565" s="166"/>
      <c r="AE1565" s="166"/>
      <c r="AF1565" s="166"/>
      <c r="AG1565" s="166"/>
      <c r="AH1565" s="166"/>
      <c r="AI1565" s="166"/>
      <c r="AJ1565" s="166"/>
      <c r="AK1565" s="166"/>
      <c r="AL1565" s="166"/>
      <c r="AM1565" s="166"/>
      <c r="AN1565" s="166"/>
      <c r="AO1565" s="166"/>
      <c r="AP1565" s="166"/>
      <c r="AQ1565" s="166"/>
      <c r="AR1565" s="166"/>
      <c r="AS1565" s="166"/>
      <c r="AT1565" s="166"/>
      <c r="AU1565" s="166"/>
      <c r="AV1565" s="166"/>
      <c r="AW1565" s="166"/>
      <c r="AX1565" s="166"/>
      <c r="AY1565" s="166"/>
      <c r="AZ1565" s="166"/>
      <c r="BA1565" s="166"/>
      <c r="BB1565" s="166"/>
      <c r="BC1565" s="166"/>
      <c r="BD1565" s="166"/>
      <c r="BE1565" s="166"/>
      <c r="BF1565" s="166"/>
      <c r="BG1565" s="166"/>
      <c r="BH1565" s="166"/>
      <c r="BI1565" s="166"/>
      <c r="BJ1565" s="166"/>
      <c r="BK1565" s="166"/>
      <c r="BL1565" s="166"/>
      <c r="BM1565" s="166"/>
    </row>
    <row r="1566" ht="22.5" customHeight="1">
      <c r="A1566" s="190" t="s">
        <v>16832</v>
      </c>
      <c r="B1566" s="188"/>
      <c r="C1566" s="191" t="b">
        <v>0</v>
      </c>
      <c r="D1566" s="192"/>
      <c r="E1566" s="189"/>
      <c r="F1566" s="189"/>
      <c r="G1566" s="189"/>
      <c r="H1566" s="102"/>
      <c r="I1566" s="166"/>
      <c r="J1566" s="166"/>
      <c r="K1566" s="193"/>
      <c r="L1566" s="193"/>
      <c r="M1566" s="166"/>
      <c r="N1566" s="166"/>
      <c r="O1566" s="166"/>
      <c r="P1566" s="166"/>
      <c r="Q1566" s="166"/>
      <c r="R1566" s="188"/>
      <c r="S1566" s="188"/>
      <c r="T1566" s="189"/>
      <c r="U1566" s="188"/>
      <c r="V1566" s="188"/>
      <c r="W1566" s="193"/>
      <c r="X1566" s="194"/>
      <c r="Y1566" s="194"/>
      <c r="Z1566" s="166"/>
      <c r="AA1566" s="166"/>
      <c r="AB1566" s="166"/>
      <c r="AC1566" s="166"/>
      <c r="AD1566" s="166"/>
      <c r="AE1566" s="166"/>
      <c r="AF1566" s="166"/>
      <c r="AG1566" s="166"/>
      <c r="AH1566" s="166"/>
      <c r="AI1566" s="166"/>
      <c r="AJ1566" s="166"/>
      <c r="AK1566" s="166"/>
      <c r="AL1566" s="166"/>
      <c r="AM1566" s="166"/>
      <c r="AN1566" s="166"/>
      <c r="AO1566" s="166"/>
      <c r="AP1566" s="166"/>
      <c r="AQ1566" s="166"/>
      <c r="AR1566" s="166"/>
      <c r="AS1566" s="166"/>
      <c r="AT1566" s="166"/>
      <c r="AU1566" s="166"/>
      <c r="AV1566" s="166"/>
      <c r="AW1566" s="166"/>
      <c r="AX1566" s="166"/>
      <c r="AY1566" s="166"/>
      <c r="AZ1566" s="166"/>
      <c r="BA1566" s="166"/>
      <c r="BB1566" s="166"/>
      <c r="BC1566" s="166"/>
      <c r="BD1566" s="166"/>
      <c r="BE1566" s="166"/>
      <c r="BF1566" s="166"/>
      <c r="BG1566" s="166"/>
      <c r="BH1566" s="166"/>
      <c r="BI1566" s="166"/>
      <c r="BJ1566" s="166"/>
      <c r="BK1566" s="166"/>
      <c r="BL1566" s="166"/>
      <c r="BM1566" s="166"/>
    </row>
    <row r="1567" ht="22.5" customHeight="1">
      <c r="A1567" s="190" t="s">
        <v>16833</v>
      </c>
      <c r="B1567" s="188"/>
      <c r="C1567" s="191" t="b">
        <v>0</v>
      </c>
      <c r="D1567" s="192"/>
      <c r="E1567" s="189"/>
      <c r="F1567" s="189"/>
      <c r="G1567" s="189"/>
      <c r="H1567" s="102"/>
      <c r="I1567" s="166"/>
      <c r="J1567" s="166"/>
      <c r="K1567" s="193"/>
      <c r="L1567" s="193"/>
      <c r="M1567" s="166"/>
      <c r="N1567" s="166"/>
      <c r="O1567" s="166"/>
      <c r="P1567" s="166"/>
      <c r="Q1567" s="166"/>
      <c r="R1567" s="188"/>
      <c r="S1567" s="188"/>
      <c r="T1567" s="189"/>
      <c r="U1567" s="188"/>
      <c r="V1567" s="188"/>
      <c r="W1567" s="193"/>
      <c r="X1567" s="194"/>
      <c r="Y1567" s="194"/>
      <c r="Z1567" s="166"/>
      <c r="AA1567" s="166"/>
      <c r="AB1567" s="166"/>
      <c r="AC1567" s="166"/>
      <c r="AD1567" s="166"/>
      <c r="AE1567" s="166"/>
      <c r="AF1567" s="166"/>
      <c r="AG1567" s="166"/>
      <c r="AH1567" s="166"/>
      <c r="AI1567" s="166"/>
      <c r="AJ1567" s="166"/>
      <c r="AK1567" s="166"/>
      <c r="AL1567" s="166"/>
      <c r="AM1567" s="166"/>
      <c r="AN1567" s="166"/>
      <c r="AO1567" s="166"/>
      <c r="AP1567" s="166"/>
      <c r="AQ1567" s="166"/>
      <c r="AR1567" s="166"/>
      <c r="AS1567" s="166"/>
      <c r="AT1567" s="166"/>
      <c r="AU1567" s="166"/>
      <c r="AV1567" s="166"/>
      <c r="AW1567" s="166"/>
      <c r="AX1567" s="166"/>
      <c r="AY1567" s="166"/>
      <c r="AZ1567" s="166"/>
      <c r="BA1567" s="166"/>
      <c r="BB1567" s="166"/>
      <c r="BC1567" s="166"/>
      <c r="BD1567" s="166"/>
      <c r="BE1567" s="166"/>
      <c r="BF1567" s="166"/>
      <c r="BG1567" s="166"/>
      <c r="BH1567" s="166"/>
      <c r="BI1567" s="166"/>
      <c r="BJ1567" s="166"/>
      <c r="BK1567" s="166"/>
      <c r="BL1567" s="166"/>
      <c r="BM1567" s="166"/>
    </row>
    <row r="1568" ht="22.5" customHeight="1">
      <c r="A1568" s="190" t="s">
        <v>16834</v>
      </c>
      <c r="B1568" s="188"/>
      <c r="C1568" s="191" t="b">
        <v>0</v>
      </c>
      <c r="D1568" s="192"/>
      <c r="E1568" s="189"/>
      <c r="F1568" s="189"/>
      <c r="G1568" s="189"/>
      <c r="H1568" s="102"/>
      <c r="I1568" s="166"/>
      <c r="J1568" s="166"/>
      <c r="K1568" s="193"/>
      <c r="L1568" s="193"/>
      <c r="M1568" s="166"/>
      <c r="N1568" s="166"/>
      <c r="O1568" s="166"/>
      <c r="P1568" s="166"/>
      <c r="Q1568" s="166"/>
      <c r="R1568" s="188"/>
      <c r="S1568" s="188"/>
      <c r="T1568" s="189"/>
      <c r="U1568" s="188"/>
      <c r="V1568" s="188"/>
      <c r="W1568" s="193"/>
      <c r="X1568" s="194"/>
      <c r="Y1568" s="194"/>
      <c r="Z1568" s="166"/>
      <c r="AA1568" s="166"/>
      <c r="AB1568" s="166"/>
      <c r="AC1568" s="166"/>
      <c r="AD1568" s="166"/>
      <c r="AE1568" s="166"/>
      <c r="AF1568" s="166"/>
      <c r="AG1568" s="166"/>
      <c r="AH1568" s="166"/>
      <c r="AI1568" s="166"/>
      <c r="AJ1568" s="166"/>
      <c r="AK1568" s="166"/>
      <c r="AL1568" s="166"/>
      <c r="AM1568" s="166"/>
      <c r="AN1568" s="166"/>
      <c r="AO1568" s="166"/>
      <c r="AP1568" s="166"/>
      <c r="AQ1568" s="166"/>
      <c r="AR1568" s="166"/>
      <c r="AS1568" s="166"/>
      <c r="AT1568" s="166"/>
      <c r="AU1568" s="166"/>
      <c r="AV1568" s="166"/>
      <c r="AW1568" s="166"/>
      <c r="AX1568" s="166"/>
      <c r="AY1568" s="166"/>
      <c r="AZ1568" s="166"/>
      <c r="BA1568" s="166"/>
      <c r="BB1568" s="166"/>
      <c r="BC1568" s="166"/>
      <c r="BD1568" s="166"/>
      <c r="BE1568" s="166"/>
      <c r="BF1568" s="166"/>
      <c r="BG1568" s="166"/>
      <c r="BH1568" s="166"/>
      <c r="BI1568" s="166"/>
      <c r="BJ1568" s="166"/>
      <c r="BK1568" s="166"/>
      <c r="BL1568" s="166"/>
      <c r="BM1568" s="166"/>
    </row>
    <row r="1569" ht="22.5" customHeight="1">
      <c r="A1569" s="190" t="s">
        <v>16835</v>
      </c>
      <c r="B1569" s="188"/>
      <c r="C1569" s="191" t="b">
        <v>0</v>
      </c>
      <c r="D1569" s="192"/>
      <c r="E1569" s="189"/>
      <c r="F1569" s="189"/>
      <c r="G1569" s="189"/>
      <c r="H1569" s="102"/>
      <c r="I1569" s="166"/>
      <c r="J1569" s="166"/>
      <c r="K1569" s="193"/>
      <c r="L1569" s="193"/>
      <c r="M1569" s="166"/>
      <c r="N1569" s="166"/>
      <c r="O1569" s="166"/>
      <c r="P1569" s="166"/>
      <c r="Q1569" s="166"/>
      <c r="R1569" s="188"/>
      <c r="S1569" s="188"/>
      <c r="T1569" s="189"/>
      <c r="U1569" s="188"/>
      <c r="V1569" s="188"/>
      <c r="W1569" s="193"/>
      <c r="X1569" s="194"/>
      <c r="Y1569" s="194"/>
      <c r="Z1569" s="166"/>
      <c r="AA1569" s="166"/>
      <c r="AB1569" s="166"/>
      <c r="AC1569" s="166"/>
      <c r="AD1569" s="166"/>
      <c r="AE1569" s="166"/>
      <c r="AF1569" s="166"/>
      <c r="AG1569" s="166"/>
      <c r="AH1569" s="166"/>
      <c r="AI1569" s="166"/>
      <c r="AJ1569" s="166"/>
      <c r="AK1569" s="166"/>
      <c r="AL1569" s="166"/>
      <c r="AM1569" s="166"/>
      <c r="AN1569" s="166"/>
      <c r="AO1569" s="166"/>
      <c r="AP1569" s="166"/>
      <c r="AQ1569" s="166"/>
      <c r="AR1569" s="166"/>
      <c r="AS1569" s="166"/>
      <c r="AT1569" s="166"/>
      <c r="AU1569" s="166"/>
      <c r="AV1569" s="166"/>
      <c r="AW1569" s="166"/>
      <c r="AX1569" s="166"/>
      <c r="AY1569" s="166"/>
      <c r="AZ1569" s="166"/>
      <c r="BA1569" s="166"/>
      <c r="BB1569" s="166"/>
      <c r="BC1569" s="166"/>
      <c r="BD1569" s="166"/>
      <c r="BE1569" s="166"/>
      <c r="BF1569" s="166"/>
      <c r="BG1569" s="166"/>
      <c r="BH1569" s="166"/>
      <c r="BI1569" s="166"/>
      <c r="BJ1569" s="166"/>
      <c r="BK1569" s="166"/>
      <c r="BL1569" s="166"/>
      <c r="BM1569" s="166"/>
    </row>
    <row r="1570" ht="22.5" customHeight="1">
      <c r="A1570" s="190" t="s">
        <v>16836</v>
      </c>
      <c r="B1570" s="188"/>
      <c r="C1570" s="191" t="b">
        <v>0</v>
      </c>
      <c r="D1570" s="192"/>
      <c r="E1570" s="189"/>
      <c r="F1570" s="189"/>
      <c r="G1570" s="189"/>
      <c r="H1570" s="102"/>
      <c r="I1570" s="166"/>
      <c r="J1570" s="166"/>
      <c r="K1570" s="193"/>
      <c r="L1570" s="193"/>
      <c r="M1570" s="166"/>
      <c r="N1570" s="166"/>
      <c r="O1570" s="166"/>
      <c r="P1570" s="166"/>
      <c r="Q1570" s="166"/>
      <c r="R1570" s="188"/>
      <c r="S1570" s="188"/>
      <c r="T1570" s="189"/>
      <c r="U1570" s="188"/>
      <c r="V1570" s="188"/>
      <c r="W1570" s="193"/>
      <c r="X1570" s="194"/>
      <c r="Y1570" s="194"/>
      <c r="Z1570" s="166"/>
      <c r="AA1570" s="166"/>
      <c r="AB1570" s="166"/>
      <c r="AC1570" s="166"/>
      <c r="AD1570" s="166"/>
      <c r="AE1570" s="166"/>
      <c r="AF1570" s="166"/>
      <c r="AG1570" s="166"/>
      <c r="AH1570" s="166"/>
      <c r="AI1570" s="166"/>
      <c r="AJ1570" s="166"/>
      <c r="AK1570" s="166"/>
      <c r="AL1570" s="166"/>
      <c r="AM1570" s="166"/>
      <c r="AN1570" s="166"/>
      <c r="AO1570" s="166"/>
      <c r="AP1570" s="166"/>
      <c r="AQ1570" s="166"/>
      <c r="AR1570" s="166"/>
      <c r="AS1570" s="166"/>
      <c r="AT1570" s="166"/>
      <c r="AU1570" s="166"/>
      <c r="AV1570" s="166"/>
      <c r="AW1570" s="166"/>
      <c r="AX1570" s="166"/>
      <c r="AY1570" s="166"/>
      <c r="AZ1570" s="166"/>
      <c r="BA1570" s="166"/>
      <c r="BB1570" s="166"/>
      <c r="BC1570" s="166"/>
      <c r="BD1570" s="166"/>
      <c r="BE1570" s="166"/>
      <c r="BF1570" s="166"/>
      <c r="BG1570" s="166"/>
      <c r="BH1570" s="166"/>
      <c r="BI1570" s="166"/>
      <c r="BJ1570" s="166"/>
      <c r="BK1570" s="166"/>
      <c r="BL1570" s="166"/>
      <c r="BM1570" s="166"/>
    </row>
    <row r="1571" ht="22.5" customHeight="1">
      <c r="A1571" s="190" t="s">
        <v>16837</v>
      </c>
      <c r="B1571" s="188"/>
      <c r="C1571" s="191" t="b">
        <v>0</v>
      </c>
      <c r="D1571" s="192"/>
      <c r="E1571" s="189"/>
      <c r="F1571" s="189"/>
      <c r="G1571" s="189"/>
      <c r="H1571" s="102"/>
      <c r="I1571" s="166"/>
      <c r="J1571" s="166"/>
      <c r="K1571" s="193"/>
      <c r="L1571" s="193"/>
      <c r="M1571" s="166"/>
      <c r="N1571" s="166"/>
      <c r="O1571" s="166"/>
      <c r="P1571" s="166"/>
      <c r="Q1571" s="166"/>
      <c r="R1571" s="188"/>
      <c r="S1571" s="188"/>
      <c r="T1571" s="189"/>
      <c r="U1571" s="188"/>
      <c r="V1571" s="188"/>
      <c r="W1571" s="193"/>
      <c r="X1571" s="194"/>
      <c r="Y1571" s="194"/>
      <c r="Z1571" s="166"/>
      <c r="AA1571" s="166"/>
      <c r="AB1571" s="166"/>
      <c r="AC1571" s="166"/>
      <c r="AD1571" s="166"/>
      <c r="AE1571" s="166"/>
      <c r="AF1571" s="166"/>
      <c r="AG1571" s="166"/>
      <c r="AH1571" s="166"/>
      <c r="AI1571" s="166"/>
      <c r="AJ1571" s="166"/>
      <c r="AK1571" s="166"/>
      <c r="AL1571" s="166"/>
      <c r="AM1571" s="166"/>
      <c r="AN1571" s="166"/>
      <c r="AO1571" s="166"/>
      <c r="AP1571" s="166"/>
      <c r="AQ1571" s="166"/>
      <c r="AR1571" s="166"/>
      <c r="AS1571" s="166"/>
      <c r="AT1571" s="166"/>
      <c r="AU1571" s="166"/>
      <c r="AV1571" s="166"/>
      <c r="AW1571" s="166"/>
      <c r="AX1571" s="166"/>
      <c r="AY1571" s="166"/>
      <c r="AZ1571" s="166"/>
      <c r="BA1571" s="166"/>
      <c r="BB1571" s="166"/>
      <c r="BC1571" s="166"/>
      <c r="BD1571" s="166"/>
      <c r="BE1571" s="166"/>
      <c r="BF1571" s="166"/>
      <c r="BG1571" s="166"/>
      <c r="BH1571" s="166"/>
      <c r="BI1571" s="166"/>
      <c r="BJ1571" s="166"/>
      <c r="BK1571" s="166"/>
      <c r="BL1571" s="166"/>
      <c r="BM1571" s="166"/>
    </row>
    <row r="1572" ht="22.5" customHeight="1">
      <c r="A1572" s="190" t="s">
        <v>16838</v>
      </c>
      <c r="B1572" s="188"/>
      <c r="C1572" s="191" t="b">
        <v>0</v>
      </c>
      <c r="D1572" s="192"/>
      <c r="E1572" s="189"/>
      <c r="F1572" s="189"/>
      <c r="G1572" s="189"/>
      <c r="H1572" s="102"/>
      <c r="I1572" s="166"/>
      <c r="J1572" s="166"/>
      <c r="K1572" s="193"/>
      <c r="L1572" s="193"/>
      <c r="M1572" s="166"/>
      <c r="N1572" s="166"/>
      <c r="O1572" s="166"/>
      <c r="P1572" s="166"/>
      <c r="Q1572" s="166"/>
      <c r="R1572" s="188"/>
      <c r="S1572" s="188"/>
      <c r="T1572" s="189"/>
      <c r="U1572" s="188"/>
      <c r="V1572" s="188"/>
      <c r="W1572" s="193"/>
      <c r="X1572" s="194"/>
      <c r="Y1572" s="194"/>
      <c r="Z1572" s="166"/>
      <c r="AA1572" s="166"/>
      <c r="AB1572" s="166"/>
      <c r="AC1572" s="166"/>
      <c r="AD1572" s="166"/>
      <c r="AE1572" s="166"/>
      <c r="AF1572" s="166"/>
      <c r="AG1572" s="166"/>
      <c r="AH1572" s="166"/>
      <c r="AI1572" s="166"/>
      <c r="AJ1572" s="166"/>
      <c r="AK1572" s="166"/>
      <c r="AL1572" s="166"/>
      <c r="AM1572" s="166"/>
      <c r="AN1572" s="166"/>
      <c r="AO1572" s="166"/>
      <c r="AP1572" s="166"/>
      <c r="AQ1572" s="166"/>
      <c r="AR1572" s="166"/>
      <c r="AS1572" s="166"/>
      <c r="AT1572" s="166"/>
      <c r="AU1572" s="166"/>
      <c r="AV1572" s="166"/>
      <c r="AW1572" s="166"/>
      <c r="AX1572" s="166"/>
      <c r="AY1572" s="166"/>
      <c r="AZ1572" s="166"/>
      <c r="BA1572" s="166"/>
      <c r="BB1572" s="166"/>
      <c r="BC1572" s="166"/>
      <c r="BD1572" s="166"/>
      <c r="BE1572" s="166"/>
      <c r="BF1572" s="166"/>
      <c r="BG1572" s="166"/>
      <c r="BH1572" s="166"/>
      <c r="BI1572" s="166"/>
      <c r="BJ1572" s="166"/>
      <c r="BK1572" s="166"/>
      <c r="BL1572" s="166"/>
      <c r="BM1572" s="166"/>
    </row>
    <row r="1573" ht="22.5" customHeight="1">
      <c r="A1573" s="190" t="s">
        <v>16839</v>
      </c>
      <c r="B1573" s="188"/>
      <c r="C1573" s="191" t="b">
        <v>0</v>
      </c>
      <c r="D1573" s="192"/>
      <c r="E1573" s="189"/>
      <c r="F1573" s="189"/>
      <c r="G1573" s="189"/>
      <c r="H1573" s="102"/>
      <c r="I1573" s="166"/>
      <c r="J1573" s="166"/>
      <c r="K1573" s="193"/>
      <c r="L1573" s="193"/>
      <c r="M1573" s="166"/>
      <c r="N1573" s="166"/>
      <c r="O1573" s="166"/>
      <c r="P1573" s="166"/>
      <c r="Q1573" s="166"/>
      <c r="R1573" s="188"/>
      <c r="S1573" s="188"/>
      <c r="T1573" s="189"/>
      <c r="U1573" s="188"/>
      <c r="V1573" s="188"/>
      <c r="W1573" s="193"/>
      <c r="X1573" s="194"/>
      <c r="Y1573" s="194"/>
      <c r="Z1573" s="166"/>
      <c r="AA1573" s="166"/>
      <c r="AB1573" s="166"/>
      <c r="AC1573" s="166"/>
      <c r="AD1573" s="166"/>
      <c r="AE1573" s="166"/>
      <c r="AF1573" s="166"/>
      <c r="AG1573" s="166"/>
      <c r="AH1573" s="166"/>
      <c r="AI1573" s="166"/>
      <c r="AJ1573" s="166"/>
      <c r="AK1573" s="166"/>
      <c r="AL1573" s="166"/>
      <c r="AM1573" s="166"/>
      <c r="AN1573" s="166"/>
      <c r="AO1573" s="166"/>
      <c r="AP1573" s="166"/>
      <c r="AQ1573" s="166"/>
      <c r="AR1573" s="166"/>
      <c r="AS1573" s="166"/>
      <c r="AT1573" s="166"/>
      <c r="AU1573" s="166"/>
      <c r="AV1573" s="166"/>
      <c r="AW1573" s="166"/>
      <c r="AX1573" s="166"/>
      <c r="AY1573" s="166"/>
      <c r="AZ1573" s="166"/>
      <c r="BA1573" s="166"/>
      <c r="BB1573" s="166"/>
      <c r="BC1573" s="166"/>
      <c r="BD1573" s="166"/>
      <c r="BE1573" s="166"/>
      <c r="BF1573" s="166"/>
      <c r="BG1573" s="166"/>
      <c r="BH1573" s="166"/>
      <c r="BI1573" s="166"/>
      <c r="BJ1573" s="166"/>
      <c r="BK1573" s="166"/>
      <c r="BL1573" s="166"/>
      <c r="BM1573" s="166"/>
    </row>
    <row r="1574" ht="22.5" customHeight="1">
      <c r="A1574" s="190" t="s">
        <v>16840</v>
      </c>
      <c r="B1574" s="188"/>
      <c r="C1574" s="191" t="b">
        <v>0</v>
      </c>
      <c r="D1574" s="192"/>
      <c r="E1574" s="189"/>
      <c r="F1574" s="189"/>
      <c r="G1574" s="189"/>
      <c r="H1574" s="102"/>
      <c r="I1574" s="166"/>
      <c r="J1574" s="166"/>
      <c r="K1574" s="193"/>
      <c r="L1574" s="193"/>
      <c r="M1574" s="166"/>
      <c r="N1574" s="166"/>
      <c r="O1574" s="166"/>
      <c r="P1574" s="166"/>
      <c r="Q1574" s="166"/>
      <c r="R1574" s="188"/>
      <c r="S1574" s="188"/>
      <c r="T1574" s="189"/>
      <c r="U1574" s="188"/>
      <c r="V1574" s="188"/>
      <c r="W1574" s="193"/>
      <c r="X1574" s="194"/>
      <c r="Y1574" s="194"/>
      <c r="Z1574" s="166"/>
      <c r="AA1574" s="166"/>
      <c r="AB1574" s="166"/>
      <c r="AC1574" s="166"/>
      <c r="AD1574" s="166"/>
      <c r="AE1574" s="166"/>
      <c r="AF1574" s="166"/>
      <c r="AG1574" s="166"/>
      <c r="AH1574" s="166"/>
      <c r="AI1574" s="166"/>
      <c r="AJ1574" s="166"/>
      <c r="AK1574" s="166"/>
      <c r="AL1574" s="166"/>
      <c r="AM1574" s="166"/>
      <c r="AN1574" s="166"/>
      <c r="AO1574" s="166"/>
      <c r="AP1574" s="166"/>
      <c r="AQ1574" s="166"/>
      <c r="AR1574" s="166"/>
      <c r="AS1574" s="166"/>
      <c r="AT1574" s="166"/>
      <c r="AU1574" s="166"/>
      <c r="AV1574" s="166"/>
      <c r="AW1574" s="166"/>
      <c r="AX1574" s="166"/>
      <c r="AY1574" s="166"/>
      <c r="AZ1574" s="166"/>
      <c r="BA1574" s="166"/>
      <c r="BB1574" s="166"/>
      <c r="BC1574" s="166"/>
      <c r="BD1574" s="166"/>
      <c r="BE1574" s="166"/>
      <c r="BF1574" s="166"/>
      <c r="BG1574" s="166"/>
      <c r="BH1574" s="166"/>
      <c r="BI1574" s="166"/>
      <c r="BJ1574" s="166"/>
      <c r="BK1574" s="166"/>
      <c r="BL1574" s="166"/>
      <c r="BM1574" s="166"/>
    </row>
    <row r="1575" ht="22.5" customHeight="1">
      <c r="A1575" s="190" t="s">
        <v>16841</v>
      </c>
      <c r="B1575" s="188"/>
      <c r="C1575" s="191" t="b">
        <v>0</v>
      </c>
      <c r="D1575" s="192"/>
      <c r="E1575" s="189"/>
      <c r="F1575" s="189"/>
      <c r="G1575" s="189"/>
      <c r="H1575" s="102"/>
      <c r="I1575" s="166"/>
      <c r="J1575" s="166"/>
      <c r="K1575" s="193"/>
      <c r="L1575" s="193"/>
      <c r="M1575" s="166"/>
      <c r="N1575" s="166"/>
      <c r="O1575" s="166"/>
      <c r="P1575" s="166"/>
      <c r="Q1575" s="166"/>
      <c r="R1575" s="188"/>
      <c r="S1575" s="188"/>
      <c r="T1575" s="189"/>
      <c r="U1575" s="188"/>
      <c r="V1575" s="188"/>
      <c r="W1575" s="193"/>
      <c r="X1575" s="194"/>
      <c r="Y1575" s="194"/>
      <c r="Z1575" s="166"/>
      <c r="AA1575" s="166"/>
      <c r="AB1575" s="166"/>
      <c r="AC1575" s="166"/>
      <c r="AD1575" s="166"/>
      <c r="AE1575" s="166"/>
      <c r="AF1575" s="166"/>
      <c r="AG1575" s="166"/>
      <c r="AH1575" s="166"/>
      <c r="AI1575" s="166"/>
      <c r="AJ1575" s="166"/>
      <c r="AK1575" s="166"/>
      <c r="AL1575" s="166"/>
      <c r="AM1575" s="166"/>
      <c r="AN1575" s="166"/>
      <c r="AO1575" s="166"/>
      <c r="AP1575" s="166"/>
      <c r="AQ1575" s="166"/>
      <c r="AR1575" s="166"/>
      <c r="AS1575" s="166"/>
      <c r="AT1575" s="166"/>
      <c r="AU1575" s="166"/>
      <c r="AV1575" s="166"/>
      <c r="AW1575" s="166"/>
      <c r="AX1575" s="166"/>
      <c r="AY1575" s="166"/>
      <c r="AZ1575" s="166"/>
      <c r="BA1575" s="166"/>
      <c r="BB1575" s="166"/>
      <c r="BC1575" s="166"/>
      <c r="BD1575" s="166"/>
      <c r="BE1575" s="166"/>
      <c r="BF1575" s="166"/>
      <c r="BG1575" s="166"/>
      <c r="BH1575" s="166"/>
      <c r="BI1575" s="166"/>
      <c r="BJ1575" s="166"/>
      <c r="BK1575" s="166"/>
      <c r="BL1575" s="166"/>
      <c r="BM1575" s="166"/>
    </row>
    <row r="1576" ht="22.5" customHeight="1">
      <c r="A1576" s="190" t="s">
        <v>16842</v>
      </c>
      <c r="B1576" s="188"/>
      <c r="C1576" s="191" t="b">
        <v>0</v>
      </c>
      <c r="D1576" s="192"/>
      <c r="E1576" s="189"/>
      <c r="F1576" s="189"/>
      <c r="G1576" s="189"/>
      <c r="H1576" s="102"/>
      <c r="I1576" s="166"/>
      <c r="J1576" s="166"/>
      <c r="K1576" s="193"/>
      <c r="L1576" s="193"/>
      <c r="M1576" s="166"/>
      <c r="N1576" s="166"/>
      <c r="O1576" s="166"/>
      <c r="P1576" s="166"/>
      <c r="Q1576" s="166"/>
      <c r="R1576" s="188"/>
      <c r="S1576" s="188"/>
      <c r="T1576" s="189"/>
      <c r="U1576" s="188"/>
      <c r="V1576" s="188"/>
      <c r="W1576" s="193"/>
      <c r="X1576" s="194"/>
      <c r="Y1576" s="194"/>
      <c r="Z1576" s="166"/>
      <c r="AA1576" s="166"/>
      <c r="AB1576" s="166"/>
      <c r="AC1576" s="166"/>
      <c r="AD1576" s="166"/>
      <c r="AE1576" s="166"/>
      <c r="AF1576" s="166"/>
      <c r="AG1576" s="166"/>
      <c r="AH1576" s="166"/>
      <c r="AI1576" s="166"/>
      <c r="AJ1576" s="166"/>
      <c r="AK1576" s="166"/>
      <c r="AL1576" s="166"/>
      <c r="AM1576" s="166"/>
      <c r="AN1576" s="166"/>
      <c r="AO1576" s="166"/>
      <c r="AP1576" s="166"/>
      <c r="AQ1576" s="166"/>
      <c r="AR1576" s="166"/>
      <c r="AS1576" s="166"/>
      <c r="AT1576" s="166"/>
      <c r="AU1576" s="166"/>
      <c r="AV1576" s="166"/>
      <c r="AW1576" s="166"/>
      <c r="AX1576" s="166"/>
      <c r="AY1576" s="166"/>
      <c r="AZ1576" s="166"/>
      <c r="BA1576" s="166"/>
      <c r="BB1576" s="166"/>
      <c r="BC1576" s="166"/>
      <c r="BD1576" s="166"/>
      <c r="BE1576" s="166"/>
      <c r="BF1576" s="166"/>
      <c r="BG1576" s="166"/>
      <c r="BH1576" s="166"/>
      <c r="BI1576" s="166"/>
      <c r="BJ1576" s="166"/>
      <c r="BK1576" s="166"/>
      <c r="BL1576" s="166"/>
      <c r="BM1576" s="166"/>
    </row>
    <row r="1577" ht="22.5" customHeight="1">
      <c r="A1577" s="190" t="s">
        <v>16843</v>
      </c>
      <c r="B1577" s="188"/>
      <c r="C1577" s="191" t="b">
        <v>0</v>
      </c>
      <c r="D1577" s="192"/>
      <c r="E1577" s="189"/>
      <c r="F1577" s="189"/>
      <c r="G1577" s="189"/>
      <c r="H1577" s="102"/>
      <c r="I1577" s="166"/>
      <c r="J1577" s="166"/>
      <c r="K1577" s="193"/>
      <c r="L1577" s="193"/>
      <c r="M1577" s="166"/>
      <c r="N1577" s="166"/>
      <c r="O1577" s="166"/>
      <c r="P1577" s="166"/>
      <c r="Q1577" s="166"/>
      <c r="R1577" s="188"/>
      <c r="S1577" s="188"/>
      <c r="T1577" s="189"/>
      <c r="U1577" s="188"/>
      <c r="V1577" s="188"/>
      <c r="W1577" s="193"/>
      <c r="X1577" s="194"/>
      <c r="Y1577" s="194"/>
      <c r="Z1577" s="166"/>
      <c r="AA1577" s="166"/>
      <c r="AB1577" s="166"/>
      <c r="AC1577" s="166"/>
      <c r="AD1577" s="166"/>
      <c r="AE1577" s="166"/>
      <c r="AF1577" s="166"/>
      <c r="AG1577" s="166"/>
      <c r="AH1577" s="166"/>
      <c r="AI1577" s="166"/>
      <c r="AJ1577" s="166"/>
      <c r="AK1577" s="166"/>
      <c r="AL1577" s="166"/>
      <c r="AM1577" s="166"/>
      <c r="AN1577" s="166"/>
      <c r="AO1577" s="166"/>
      <c r="AP1577" s="166"/>
      <c r="AQ1577" s="166"/>
      <c r="AR1577" s="166"/>
      <c r="AS1577" s="166"/>
      <c r="AT1577" s="166"/>
      <c r="AU1577" s="166"/>
      <c r="AV1577" s="166"/>
      <c r="AW1577" s="166"/>
      <c r="AX1577" s="166"/>
      <c r="AY1577" s="166"/>
      <c r="AZ1577" s="166"/>
      <c r="BA1577" s="166"/>
      <c r="BB1577" s="166"/>
      <c r="BC1577" s="166"/>
      <c r="BD1577" s="166"/>
      <c r="BE1577" s="166"/>
      <c r="BF1577" s="166"/>
      <c r="BG1577" s="166"/>
      <c r="BH1577" s="166"/>
      <c r="BI1577" s="166"/>
      <c r="BJ1577" s="166"/>
      <c r="BK1577" s="166"/>
      <c r="BL1577" s="166"/>
      <c r="BM1577" s="166"/>
    </row>
    <row r="1578" ht="22.5" customHeight="1">
      <c r="A1578" s="190" t="s">
        <v>16844</v>
      </c>
      <c r="B1578" s="188"/>
      <c r="C1578" s="191" t="b">
        <v>0</v>
      </c>
      <c r="D1578" s="192"/>
      <c r="E1578" s="189"/>
      <c r="F1578" s="189"/>
      <c r="G1578" s="189"/>
      <c r="H1578" s="102"/>
      <c r="I1578" s="166"/>
      <c r="J1578" s="166"/>
      <c r="K1578" s="193"/>
      <c r="L1578" s="193"/>
      <c r="M1578" s="166"/>
      <c r="N1578" s="166"/>
      <c r="O1578" s="166"/>
      <c r="P1578" s="166"/>
      <c r="Q1578" s="166"/>
      <c r="R1578" s="188"/>
      <c r="S1578" s="188"/>
      <c r="T1578" s="189"/>
      <c r="U1578" s="188"/>
      <c r="V1578" s="188"/>
      <c r="W1578" s="193"/>
      <c r="X1578" s="194"/>
      <c r="Y1578" s="194"/>
      <c r="Z1578" s="166"/>
      <c r="AA1578" s="166"/>
      <c r="AB1578" s="166"/>
      <c r="AC1578" s="166"/>
      <c r="AD1578" s="166"/>
      <c r="AE1578" s="166"/>
      <c r="AF1578" s="166"/>
      <c r="AG1578" s="166"/>
      <c r="AH1578" s="166"/>
      <c r="AI1578" s="166"/>
      <c r="AJ1578" s="166"/>
      <c r="AK1578" s="166"/>
      <c r="AL1578" s="166"/>
      <c r="AM1578" s="166"/>
      <c r="AN1578" s="166"/>
      <c r="AO1578" s="166"/>
      <c r="AP1578" s="166"/>
      <c r="AQ1578" s="166"/>
      <c r="AR1578" s="166"/>
      <c r="AS1578" s="166"/>
      <c r="AT1578" s="166"/>
      <c r="AU1578" s="166"/>
      <c r="AV1578" s="166"/>
      <c r="AW1578" s="166"/>
      <c r="AX1578" s="166"/>
      <c r="AY1578" s="166"/>
      <c r="AZ1578" s="166"/>
      <c r="BA1578" s="166"/>
      <c r="BB1578" s="166"/>
      <c r="BC1578" s="166"/>
      <c r="BD1578" s="166"/>
      <c r="BE1578" s="166"/>
      <c r="BF1578" s="166"/>
      <c r="BG1578" s="166"/>
      <c r="BH1578" s="166"/>
      <c r="BI1578" s="166"/>
      <c r="BJ1578" s="166"/>
      <c r="BK1578" s="166"/>
      <c r="BL1578" s="166"/>
      <c r="BM1578" s="166"/>
    </row>
    <row r="1579" ht="22.5" customHeight="1">
      <c r="A1579" s="190" t="s">
        <v>16845</v>
      </c>
      <c r="B1579" s="188"/>
      <c r="C1579" s="191" t="b">
        <v>0</v>
      </c>
      <c r="D1579" s="192"/>
      <c r="E1579" s="189"/>
      <c r="F1579" s="189"/>
      <c r="G1579" s="189"/>
      <c r="H1579" s="102"/>
      <c r="I1579" s="166"/>
      <c r="J1579" s="166"/>
      <c r="K1579" s="193"/>
      <c r="L1579" s="193"/>
      <c r="M1579" s="166"/>
      <c r="N1579" s="166"/>
      <c r="O1579" s="166"/>
      <c r="P1579" s="166"/>
      <c r="Q1579" s="166"/>
      <c r="R1579" s="188"/>
      <c r="S1579" s="188"/>
      <c r="T1579" s="189"/>
      <c r="U1579" s="188"/>
      <c r="V1579" s="188"/>
      <c r="W1579" s="193"/>
      <c r="X1579" s="194"/>
      <c r="Y1579" s="194"/>
      <c r="Z1579" s="166"/>
      <c r="AA1579" s="166"/>
      <c r="AB1579" s="166"/>
      <c r="AC1579" s="166"/>
      <c r="AD1579" s="166"/>
      <c r="AE1579" s="166"/>
      <c r="AF1579" s="166"/>
      <c r="AG1579" s="166"/>
      <c r="AH1579" s="166"/>
      <c r="AI1579" s="166"/>
      <c r="AJ1579" s="166"/>
      <c r="AK1579" s="166"/>
      <c r="AL1579" s="166"/>
      <c r="AM1579" s="166"/>
      <c r="AN1579" s="166"/>
      <c r="AO1579" s="166"/>
      <c r="AP1579" s="166"/>
      <c r="AQ1579" s="166"/>
      <c r="AR1579" s="166"/>
      <c r="AS1579" s="166"/>
      <c r="AT1579" s="166"/>
      <c r="AU1579" s="166"/>
      <c r="AV1579" s="166"/>
      <c r="AW1579" s="166"/>
      <c r="AX1579" s="166"/>
      <c r="AY1579" s="166"/>
      <c r="AZ1579" s="166"/>
      <c r="BA1579" s="166"/>
      <c r="BB1579" s="166"/>
      <c r="BC1579" s="166"/>
      <c r="BD1579" s="166"/>
      <c r="BE1579" s="166"/>
      <c r="BF1579" s="166"/>
      <c r="BG1579" s="166"/>
      <c r="BH1579" s="166"/>
      <c r="BI1579" s="166"/>
      <c r="BJ1579" s="166"/>
      <c r="BK1579" s="166"/>
      <c r="BL1579" s="166"/>
      <c r="BM1579" s="166"/>
    </row>
    <row r="1580" ht="22.5" customHeight="1">
      <c r="A1580" s="190" t="s">
        <v>16846</v>
      </c>
      <c r="B1580" s="188"/>
      <c r="C1580" s="191" t="b">
        <v>0</v>
      </c>
      <c r="D1580" s="192"/>
      <c r="E1580" s="189"/>
      <c r="F1580" s="189"/>
      <c r="G1580" s="189"/>
      <c r="H1580" s="102"/>
      <c r="I1580" s="166"/>
      <c r="J1580" s="166"/>
      <c r="K1580" s="193"/>
      <c r="L1580" s="193"/>
      <c r="M1580" s="166"/>
      <c r="N1580" s="166"/>
      <c r="O1580" s="166"/>
      <c r="P1580" s="166"/>
      <c r="Q1580" s="166"/>
      <c r="R1580" s="188"/>
      <c r="S1580" s="188"/>
      <c r="T1580" s="189"/>
      <c r="U1580" s="188"/>
      <c r="V1580" s="188"/>
      <c r="W1580" s="193"/>
      <c r="X1580" s="194"/>
      <c r="Y1580" s="194"/>
      <c r="Z1580" s="166"/>
      <c r="AA1580" s="166"/>
      <c r="AB1580" s="166"/>
      <c r="AC1580" s="166"/>
      <c r="AD1580" s="166"/>
      <c r="AE1580" s="166"/>
      <c r="AF1580" s="166"/>
      <c r="AG1580" s="166"/>
      <c r="AH1580" s="166"/>
      <c r="AI1580" s="166"/>
      <c r="AJ1580" s="166"/>
      <c r="AK1580" s="166"/>
      <c r="AL1580" s="166"/>
      <c r="AM1580" s="166"/>
      <c r="AN1580" s="166"/>
      <c r="AO1580" s="166"/>
      <c r="AP1580" s="166"/>
      <c r="AQ1580" s="166"/>
      <c r="AR1580" s="166"/>
      <c r="AS1580" s="166"/>
      <c r="AT1580" s="166"/>
      <c r="AU1580" s="166"/>
      <c r="AV1580" s="166"/>
      <c r="AW1580" s="166"/>
      <c r="AX1580" s="166"/>
      <c r="AY1580" s="166"/>
      <c r="AZ1580" s="166"/>
      <c r="BA1580" s="166"/>
      <c r="BB1580" s="166"/>
      <c r="BC1580" s="166"/>
      <c r="BD1580" s="166"/>
      <c r="BE1580" s="166"/>
      <c r="BF1580" s="166"/>
      <c r="BG1580" s="166"/>
      <c r="BH1580" s="166"/>
      <c r="BI1580" s="166"/>
      <c r="BJ1580" s="166"/>
      <c r="BK1580" s="166"/>
      <c r="BL1580" s="166"/>
      <c r="BM1580" s="166"/>
    </row>
    <row r="1581" ht="22.5" customHeight="1">
      <c r="A1581" s="190" t="s">
        <v>16847</v>
      </c>
      <c r="B1581" s="188"/>
      <c r="C1581" s="191" t="b">
        <v>0</v>
      </c>
      <c r="D1581" s="192"/>
      <c r="E1581" s="189"/>
      <c r="F1581" s="189"/>
      <c r="G1581" s="189"/>
      <c r="H1581" s="102"/>
      <c r="I1581" s="166"/>
      <c r="J1581" s="166"/>
      <c r="K1581" s="193"/>
      <c r="L1581" s="193"/>
      <c r="M1581" s="166"/>
      <c r="N1581" s="166"/>
      <c r="O1581" s="166"/>
      <c r="P1581" s="166"/>
      <c r="Q1581" s="166"/>
      <c r="R1581" s="188"/>
      <c r="S1581" s="188"/>
      <c r="T1581" s="189"/>
      <c r="U1581" s="188"/>
      <c r="V1581" s="188"/>
      <c r="W1581" s="193"/>
      <c r="X1581" s="194"/>
      <c r="Y1581" s="194"/>
      <c r="Z1581" s="166"/>
      <c r="AA1581" s="166"/>
      <c r="AB1581" s="166"/>
      <c r="AC1581" s="166"/>
      <c r="AD1581" s="166"/>
      <c r="AE1581" s="166"/>
      <c r="AF1581" s="166"/>
      <c r="AG1581" s="166"/>
      <c r="AH1581" s="166"/>
      <c r="AI1581" s="166"/>
      <c r="AJ1581" s="166"/>
      <c r="AK1581" s="166"/>
      <c r="AL1581" s="166"/>
      <c r="AM1581" s="166"/>
      <c r="AN1581" s="166"/>
      <c r="AO1581" s="166"/>
      <c r="AP1581" s="166"/>
      <c r="AQ1581" s="166"/>
      <c r="AR1581" s="166"/>
      <c r="AS1581" s="166"/>
      <c r="AT1581" s="166"/>
      <c r="AU1581" s="166"/>
      <c r="AV1581" s="166"/>
      <c r="AW1581" s="166"/>
      <c r="AX1581" s="166"/>
      <c r="AY1581" s="166"/>
      <c r="AZ1581" s="166"/>
      <c r="BA1581" s="166"/>
      <c r="BB1581" s="166"/>
      <c r="BC1581" s="166"/>
      <c r="BD1581" s="166"/>
      <c r="BE1581" s="166"/>
      <c r="BF1581" s="166"/>
      <c r="BG1581" s="166"/>
      <c r="BH1581" s="166"/>
      <c r="BI1581" s="166"/>
      <c r="BJ1581" s="166"/>
      <c r="BK1581" s="166"/>
      <c r="BL1581" s="166"/>
      <c r="BM1581" s="166"/>
    </row>
    <row r="1582" ht="22.5" customHeight="1">
      <c r="A1582" s="190" t="s">
        <v>16848</v>
      </c>
      <c r="B1582" s="188"/>
      <c r="C1582" s="191" t="b">
        <v>0</v>
      </c>
      <c r="D1582" s="192"/>
      <c r="E1582" s="189"/>
      <c r="F1582" s="189"/>
      <c r="G1582" s="189"/>
      <c r="H1582" s="102"/>
      <c r="I1582" s="166"/>
      <c r="J1582" s="166"/>
      <c r="K1582" s="193"/>
      <c r="L1582" s="193"/>
      <c r="M1582" s="166"/>
      <c r="N1582" s="166"/>
      <c r="O1582" s="166"/>
      <c r="P1582" s="166"/>
      <c r="Q1582" s="166"/>
      <c r="R1582" s="188"/>
      <c r="S1582" s="188"/>
      <c r="T1582" s="189"/>
      <c r="U1582" s="188"/>
      <c r="V1582" s="188"/>
      <c r="W1582" s="193"/>
      <c r="X1582" s="194"/>
      <c r="Y1582" s="194"/>
      <c r="Z1582" s="166"/>
      <c r="AA1582" s="166"/>
      <c r="AB1582" s="166"/>
      <c r="AC1582" s="166"/>
      <c r="AD1582" s="166"/>
      <c r="AE1582" s="166"/>
      <c r="AF1582" s="166"/>
      <c r="AG1582" s="166"/>
      <c r="AH1582" s="166"/>
      <c r="AI1582" s="166"/>
      <c r="AJ1582" s="166"/>
      <c r="AK1582" s="166"/>
      <c r="AL1582" s="166"/>
      <c r="AM1582" s="166"/>
      <c r="AN1582" s="166"/>
      <c r="AO1582" s="166"/>
      <c r="AP1582" s="166"/>
      <c r="AQ1582" s="166"/>
      <c r="AR1582" s="166"/>
      <c r="AS1582" s="166"/>
      <c r="AT1582" s="166"/>
      <c r="AU1582" s="166"/>
      <c r="AV1582" s="166"/>
      <c r="AW1582" s="166"/>
      <c r="AX1582" s="166"/>
      <c r="AY1582" s="166"/>
      <c r="AZ1582" s="166"/>
      <c r="BA1582" s="166"/>
      <c r="BB1582" s="166"/>
      <c r="BC1582" s="166"/>
      <c r="BD1582" s="166"/>
      <c r="BE1582" s="166"/>
      <c r="BF1582" s="166"/>
      <c r="BG1582" s="166"/>
      <c r="BH1582" s="166"/>
      <c r="BI1582" s="166"/>
      <c r="BJ1582" s="166"/>
      <c r="BK1582" s="166"/>
      <c r="BL1582" s="166"/>
      <c r="BM1582" s="166"/>
    </row>
    <row r="1583" ht="22.5" customHeight="1">
      <c r="A1583" s="190" t="s">
        <v>16849</v>
      </c>
      <c r="B1583" s="188"/>
      <c r="C1583" s="191" t="b">
        <v>0</v>
      </c>
      <c r="D1583" s="192"/>
      <c r="E1583" s="189"/>
      <c r="F1583" s="189"/>
      <c r="G1583" s="189"/>
      <c r="H1583" s="102"/>
      <c r="I1583" s="166"/>
      <c r="J1583" s="166"/>
      <c r="K1583" s="193"/>
      <c r="L1583" s="193"/>
      <c r="M1583" s="166"/>
      <c r="N1583" s="166"/>
      <c r="O1583" s="166"/>
      <c r="P1583" s="166"/>
      <c r="Q1583" s="166"/>
      <c r="R1583" s="188"/>
      <c r="S1583" s="188"/>
      <c r="T1583" s="189"/>
      <c r="U1583" s="188"/>
      <c r="V1583" s="188"/>
      <c r="W1583" s="193"/>
      <c r="X1583" s="194"/>
      <c r="Y1583" s="194"/>
      <c r="Z1583" s="166"/>
      <c r="AA1583" s="166"/>
      <c r="AB1583" s="166"/>
      <c r="AC1583" s="166"/>
      <c r="AD1583" s="166"/>
      <c r="AE1583" s="166"/>
      <c r="AF1583" s="166"/>
      <c r="AG1583" s="166"/>
      <c r="AH1583" s="166"/>
      <c r="AI1583" s="166"/>
      <c r="AJ1583" s="166"/>
      <c r="AK1583" s="166"/>
      <c r="AL1583" s="166"/>
      <c r="AM1583" s="166"/>
      <c r="AN1583" s="166"/>
      <c r="AO1583" s="166"/>
      <c r="AP1583" s="166"/>
      <c r="AQ1583" s="166"/>
      <c r="AR1583" s="166"/>
      <c r="AS1583" s="166"/>
      <c r="AT1583" s="166"/>
      <c r="AU1583" s="166"/>
      <c r="AV1583" s="166"/>
      <c r="AW1583" s="166"/>
      <c r="AX1583" s="166"/>
      <c r="AY1583" s="166"/>
      <c r="AZ1583" s="166"/>
      <c r="BA1583" s="166"/>
      <c r="BB1583" s="166"/>
      <c r="BC1583" s="166"/>
      <c r="BD1583" s="166"/>
      <c r="BE1583" s="166"/>
      <c r="BF1583" s="166"/>
      <c r="BG1583" s="166"/>
      <c r="BH1583" s="166"/>
      <c r="BI1583" s="166"/>
      <c r="BJ1583" s="166"/>
      <c r="BK1583" s="166"/>
      <c r="BL1583" s="166"/>
      <c r="BM1583" s="166"/>
    </row>
    <row r="1584" ht="22.5" customHeight="1">
      <c r="A1584" s="190" t="s">
        <v>16850</v>
      </c>
      <c r="B1584" s="188"/>
      <c r="C1584" s="191" t="b">
        <v>0</v>
      </c>
      <c r="D1584" s="192"/>
      <c r="E1584" s="189"/>
      <c r="F1584" s="189"/>
      <c r="G1584" s="189"/>
      <c r="H1584" s="102"/>
      <c r="I1584" s="166"/>
      <c r="J1584" s="166"/>
      <c r="K1584" s="193"/>
      <c r="L1584" s="193"/>
      <c r="M1584" s="166"/>
      <c r="N1584" s="166"/>
      <c r="O1584" s="166"/>
      <c r="P1584" s="166"/>
      <c r="Q1584" s="166"/>
      <c r="R1584" s="188"/>
      <c r="S1584" s="188"/>
      <c r="T1584" s="189"/>
      <c r="U1584" s="188"/>
      <c r="V1584" s="188"/>
      <c r="W1584" s="193"/>
      <c r="X1584" s="194"/>
      <c r="Y1584" s="194"/>
      <c r="Z1584" s="166"/>
      <c r="AA1584" s="166"/>
      <c r="AB1584" s="166"/>
      <c r="AC1584" s="166"/>
      <c r="AD1584" s="166"/>
      <c r="AE1584" s="166"/>
      <c r="AF1584" s="166"/>
      <c r="AG1584" s="166"/>
      <c r="AH1584" s="166"/>
      <c r="AI1584" s="166"/>
      <c r="AJ1584" s="166"/>
      <c r="AK1584" s="166"/>
      <c r="AL1584" s="166"/>
      <c r="AM1584" s="166"/>
      <c r="AN1584" s="166"/>
      <c r="AO1584" s="166"/>
      <c r="AP1584" s="166"/>
      <c r="AQ1584" s="166"/>
      <c r="AR1584" s="166"/>
      <c r="AS1584" s="166"/>
      <c r="AT1584" s="166"/>
      <c r="AU1584" s="166"/>
      <c r="AV1584" s="166"/>
      <c r="AW1584" s="166"/>
      <c r="AX1584" s="166"/>
      <c r="AY1584" s="166"/>
      <c r="AZ1584" s="166"/>
      <c r="BA1584" s="166"/>
      <c r="BB1584" s="166"/>
      <c r="BC1584" s="166"/>
      <c r="BD1584" s="166"/>
      <c r="BE1584" s="166"/>
      <c r="BF1584" s="166"/>
      <c r="BG1584" s="166"/>
      <c r="BH1584" s="166"/>
      <c r="BI1584" s="166"/>
      <c r="BJ1584" s="166"/>
      <c r="BK1584" s="166"/>
      <c r="BL1584" s="166"/>
      <c r="BM1584" s="166"/>
    </row>
    <row r="1585" ht="22.5" customHeight="1">
      <c r="A1585" s="190" t="s">
        <v>16851</v>
      </c>
      <c r="B1585" s="188"/>
      <c r="C1585" s="191" t="b">
        <v>0</v>
      </c>
      <c r="D1585" s="192"/>
      <c r="E1585" s="189"/>
      <c r="F1585" s="189"/>
      <c r="G1585" s="189"/>
      <c r="H1585" s="102"/>
      <c r="I1585" s="166"/>
      <c r="J1585" s="166"/>
      <c r="K1585" s="193"/>
      <c r="L1585" s="193"/>
      <c r="M1585" s="166"/>
      <c r="N1585" s="166"/>
      <c r="O1585" s="166"/>
      <c r="P1585" s="166"/>
      <c r="Q1585" s="166"/>
      <c r="R1585" s="188"/>
      <c r="S1585" s="188"/>
      <c r="T1585" s="189"/>
      <c r="U1585" s="188"/>
      <c r="V1585" s="188"/>
      <c r="W1585" s="193"/>
      <c r="X1585" s="194"/>
      <c r="Y1585" s="194"/>
      <c r="Z1585" s="166"/>
      <c r="AA1585" s="166"/>
      <c r="AB1585" s="166"/>
      <c r="AC1585" s="166"/>
      <c r="AD1585" s="166"/>
      <c r="AE1585" s="166"/>
      <c r="AF1585" s="166"/>
      <c r="AG1585" s="166"/>
      <c r="AH1585" s="166"/>
      <c r="AI1585" s="166"/>
      <c r="AJ1585" s="166"/>
      <c r="AK1585" s="166"/>
      <c r="AL1585" s="166"/>
      <c r="AM1585" s="166"/>
      <c r="AN1585" s="166"/>
      <c r="AO1585" s="166"/>
      <c r="AP1585" s="166"/>
      <c r="AQ1585" s="166"/>
      <c r="AR1585" s="166"/>
      <c r="AS1585" s="166"/>
      <c r="AT1585" s="166"/>
      <c r="AU1585" s="166"/>
      <c r="AV1585" s="166"/>
      <c r="AW1585" s="166"/>
      <c r="AX1585" s="166"/>
      <c r="AY1585" s="166"/>
      <c r="AZ1585" s="166"/>
      <c r="BA1585" s="166"/>
      <c r="BB1585" s="166"/>
      <c r="BC1585" s="166"/>
      <c r="BD1585" s="166"/>
      <c r="BE1585" s="166"/>
      <c r="BF1585" s="166"/>
      <c r="BG1585" s="166"/>
      <c r="BH1585" s="166"/>
      <c r="BI1585" s="166"/>
      <c r="BJ1585" s="166"/>
      <c r="BK1585" s="166"/>
      <c r="BL1585" s="166"/>
      <c r="BM1585" s="166"/>
    </row>
    <row r="1586" ht="22.5" customHeight="1">
      <c r="A1586" s="190" t="s">
        <v>16852</v>
      </c>
      <c r="B1586" s="188"/>
      <c r="C1586" s="191" t="b">
        <v>0</v>
      </c>
      <c r="D1586" s="192"/>
      <c r="E1586" s="189"/>
      <c r="F1586" s="189"/>
      <c r="G1586" s="189"/>
      <c r="H1586" s="102"/>
      <c r="I1586" s="166"/>
      <c r="J1586" s="166"/>
      <c r="K1586" s="193"/>
      <c r="L1586" s="193"/>
      <c r="M1586" s="166"/>
      <c r="N1586" s="166"/>
      <c r="O1586" s="166"/>
      <c r="P1586" s="166"/>
      <c r="Q1586" s="166"/>
      <c r="R1586" s="188"/>
      <c r="S1586" s="188"/>
      <c r="T1586" s="189"/>
      <c r="U1586" s="188"/>
      <c r="V1586" s="188"/>
      <c r="W1586" s="193"/>
      <c r="X1586" s="194"/>
      <c r="Y1586" s="194"/>
      <c r="Z1586" s="166"/>
      <c r="AA1586" s="166"/>
      <c r="AB1586" s="166"/>
      <c r="AC1586" s="166"/>
      <c r="AD1586" s="166"/>
      <c r="AE1586" s="166"/>
      <c r="AF1586" s="166"/>
      <c r="AG1586" s="166"/>
      <c r="AH1586" s="166"/>
      <c r="AI1586" s="166"/>
      <c r="AJ1586" s="166"/>
      <c r="AK1586" s="166"/>
      <c r="AL1586" s="166"/>
      <c r="AM1586" s="166"/>
      <c r="AN1586" s="166"/>
      <c r="AO1586" s="166"/>
      <c r="AP1586" s="166"/>
      <c r="AQ1586" s="166"/>
      <c r="AR1586" s="166"/>
      <c r="AS1586" s="166"/>
      <c r="AT1586" s="166"/>
      <c r="AU1586" s="166"/>
      <c r="AV1586" s="166"/>
      <c r="AW1586" s="166"/>
      <c r="AX1586" s="166"/>
      <c r="AY1586" s="166"/>
      <c r="AZ1586" s="166"/>
      <c r="BA1586" s="166"/>
      <c r="BB1586" s="166"/>
      <c r="BC1586" s="166"/>
      <c r="BD1586" s="166"/>
      <c r="BE1586" s="166"/>
      <c r="BF1586" s="166"/>
      <c r="BG1586" s="166"/>
      <c r="BH1586" s="166"/>
      <c r="BI1586" s="166"/>
      <c r="BJ1586" s="166"/>
      <c r="BK1586" s="166"/>
      <c r="BL1586" s="166"/>
      <c r="BM1586" s="166"/>
    </row>
    <row r="1587" ht="22.5" customHeight="1">
      <c r="A1587" s="190" t="s">
        <v>16853</v>
      </c>
      <c r="B1587" s="188"/>
      <c r="C1587" s="191" t="b">
        <v>0</v>
      </c>
      <c r="D1587" s="192"/>
      <c r="E1587" s="189"/>
      <c r="F1587" s="189"/>
      <c r="G1587" s="189"/>
      <c r="H1587" s="102"/>
      <c r="I1587" s="166"/>
      <c r="J1587" s="166"/>
      <c r="K1587" s="193"/>
      <c r="L1587" s="193"/>
      <c r="M1587" s="166"/>
      <c r="N1587" s="166"/>
      <c r="O1587" s="166"/>
      <c r="P1587" s="166"/>
      <c r="Q1587" s="166"/>
      <c r="R1587" s="188"/>
      <c r="S1587" s="188"/>
      <c r="T1587" s="189"/>
      <c r="U1587" s="188"/>
      <c r="V1587" s="188"/>
      <c r="W1587" s="193"/>
      <c r="X1587" s="194"/>
      <c r="Y1587" s="194"/>
      <c r="Z1587" s="166"/>
      <c r="AA1587" s="166"/>
      <c r="AB1587" s="166"/>
      <c r="AC1587" s="166"/>
      <c r="AD1587" s="166"/>
      <c r="AE1587" s="166"/>
      <c r="AF1587" s="166"/>
      <c r="AG1587" s="166"/>
      <c r="AH1587" s="166"/>
      <c r="AI1587" s="166"/>
      <c r="AJ1587" s="166"/>
      <c r="AK1587" s="166"/>
      <c r="AL1587" s="166"/>
      <c r="AM1587" s="166"/>
      <c r="AN1587" s="166"/>
      <c r="AO1587" s="166"/>
      <c r="AP1587" s="166"/>
      <c r="AQ1587" s="166"/>
      <c r="AR1587" s="166"/>
      <c r="AS1587" s="166"/>
      <c r="AT1587" s="166"/>
      <c r="AU1587" s="166"/>
      <c r="AV1587" s="166"/>
      <c r="AW1587" s="166"/>
      <c r="AX1587" s="166"/>
      <c r="AY1587" s="166"/>
      <c r="AZ1587" s="166"/>
      <c r="BA1587" s="166"/>
      <c r="BB1587" s="166"/>
      <c r="BC1587" s="166"/>
      <c r="BD1587" s="166"/>
      <c r="BE1587" s="166"/>
      <c r="BF1587" s="166"/>
      <c r="BG1587" s="166"/>
      <c r="BH1587" s="166"/>
      <c r="BI1587" s="166"/>
      <c r="BJ1587" s="166"/>
      <c r="BK1587" s="166"/>
      <c r="BL1587" s="166"/>
      <c r="BM1587" s="166"/>
    </row>
    <row r="1588" ht="22.5" customHeight="1">
      <c r="A1588" s="190" t="s">
        <v>16854</v>
      </c>
      <c r="B1588" s="188"/>
      <c r="C1588" s="191" t="b">
        <v>0</v>
      </c>
      <c r="D1588" s="192"/>
      <c r="E1588" s="189"/>
      <c r="F1588" s="189"/>
      <c r="G1588" s="189"/>
      <c r="H1588" s="102"/>
      <c r="I1588" s="166"/>
      <c r="J1588" s="166"/>
      <c r="K1588" s="193"/>
      <c r="L1588" s="193"/>
      <c r="M1588" s="166"/>
      <c r="N1588" s="166"/>
      <c r="O1588" s="166"/>
      <c r="P1588" s="166"/>
      <c r="Q1588" s="166"/>
      <c r="R1588" s="188"/>
      <c r="S1588" s="188"/>
      <c r="T1588" s="189"/>
      <c r="U1588" s="188"/>
      <c r="V1588" s="188"/>
      <c r="W1588" s="193"/>
      <c r="X1588" s="194"/>
      <c r="Y1588" s="194"/>
      <c r="Z1588" s="166"/>
      <c r="AA1588" s="166"/>
      <c r="AB1588" s="166"/>
      <c r="AC1588" s="166"/>
      <c r="AD1588" s="166"/>
      <c r="AE1588" s="166"/>
      <c r="AF1588" s="166"/>
      <c r="AG1588" s="166"/>
      <c r="AH1588" s="166"/>
      <c r="AI1588" s="166"/>
      <c r="AJ1588" s="166"/>
      <c r="AK1588" s="166"/>
      <c r="AL1588" s="166"/>
      <c r="AM1588" s="166"/>
      <c r="AN1588" s="166"/>
      <c r="AO1588" s="166"/>
      <c r="AP1588" s="166"/>
      <c r="AQ1588" s="166"/>
      <c r="AR1588" s="166"/>
      <c r="AS1588" s="166"/>
      <c r="AT1588" s="166"/>
      <c r="AU1588" s="166"/>
      <c r="AV1588" s="166"/>
      <c r="AW1588" s="166"/>
      <c r="AX1588" s="166"/>
      <c r="AY1588" s="166"/>
      <c r="AZ1588" s="166"/>
      <c r="BA1588" s="166"/>
      <c r="BB1588" s="166"/>
      <c r="BC1588" s="166"/>
      <c r="BD1588" s="166"/>
      <c r="BE1588" s="166"/>
      <c r="BF1588" s="166"/>
      <c r="BG1588" s="166"/>
      <c r="BH1588" s="166"/>
      <c r="BI1588" s="166"/>
      <c r="BJ1588" s="166"/>
      <c r="BK1588" s="166"/>
      <c r="BL1588" s="166"/>
      <c r="BM1588" s="166"/>
    </row>
    <row r="1589" ht="22.5" customHeight="1">
      <c r="A1589" s="190" t="s">
        <v>16855</v>
      </c>
      <c r="B1589" s="188"/>
      <c r="C1589" s="191" t="b">
        <v>0</v>
      </c>
      <c r="D1589" s="192"/>
      <c r="E1589" s="189"/>
      <c r="F1589" s="189"/>
      <c r="G1589" s="189"/>
      <c r="H1589" s="102"/>
      <c r="I1589" s="166"/>
      <c r="J1589" s="166"/>
      <c r="K1589" s="193"/>
      <c r="L1589" s="193"/>
      <c r="M1589" s="166"/>
      <c r="N1589" s="166"/>
      <c r="O1589" s="166"/>
      <c r="P1589" s="166"/>
      <c r="Q1589" s="166"/>
      <c r="R1589" s="188"/>
      <c r="S1589" s="188"/>
      <c r="T1589" s="189"/>
      <c r="U1589" s="188"/>
      <c r="V1589" s="188"/>
      <c r="W1589" s="193"/>
      <c r="X1589" s="194"/>
      <c r="Y1589" s="194"/>
      <c r="Z1589" s="166"/>
      <c r="AA1589" s="166"/>
      <c r="AB1589" s="166"/>
      <c r="AC1589" s="166"/>
      <c r="AD1589" s="166"/>
      <c r="AE1589" s="166"/>
      <c r="AF1589" s="166"/>
      <c r="AG1589" s="166"/>
      <c r="AH1589" s="166"/>
      <c r="AI1589" s="166"/>
      <c r="AJ1589" s="166"/>
      <c r="AK1589" s="166"/>
      <c r="AL1589" s="166"/>
      <c r="AM1589" s="166"/>
      <c r="AN1589" s="166"/>
      <c r="AO1589" s="166"/>
      <c r="AP1589" s="166"/>
      <c r="AQ1589" s="166"/>
      <c r="AR1589" s="166"/>
      <c r="AS1589" s="166"/>
      <c r="AT1589" s="166"/>
      <c r="AU1589" s="166"/>
      <c r="AV1589" s="166"/>
      <c r="AW1589" s="166"/>
      <c r="AX1589" s="166"/>
      <c r="AY1589" s="166"/>
      <c r="AZ1589" s="166"/>
      <c r="BA1589" s="166"/>
      <c r="BB1589" s="166"/>
      <c r="BC1589" s="166"/>
      <c r="BD1589" s="166"/>
      <c r="BE1589" s="166"/>
      <c r="BF1589" s="166"/>
      <c r="BG1589" s="166"/>
      <c r="BH1589" s="166"/>
      <c r="BI1589" s="166"/>
      <c r="BJ1589" s="166"/>
      <c r="BK1589" s="166"/>
      <c r="BL1589" s="166"/>
      <c r="BM1589" s="166"/>
    </row>
    <row r="1590" ht="22.5" customHeight="1">
      <c r="A1590" s="190" t="s">
        <v>16856</v>
      </c>
      <c r="B1590" s="188"/>
      <c r="C1590" s="191" t="b">
        <v>0</v>
      </c>
      <c r="D1590" s="192"/>
      <c r="E1590" s="189"/>
      <c r="F1590" s="189"/>
      <c r="G1590" s="189"/>
      <c r="H1590" s="102"/>
      <c r="I1590" s="166"/>
      <c r="J1590" s="166"/>
      <c r="K1590" s="193"/>
      <c r="L1590" s="193"/>
      <c r="M1590" s="166"/>
      <c r="N1590" s="166"/>
      <c r="O1590" s="166"/>
      <c r="P1590" s="166"/>
      <c r="Q1590" s="166"/>
      <c r="R1590" s="188"/>
      <c r="S1590" s="188"/>
      <c r="T1590" s="189"/>
      <c r="U1590" s="188"/>
      <c r="V1590" s="188"/>
      <c r="W1590" s="193"/>
      <c r="X1590" s="194"/>
      <c r="Y1590" s="194"/>
      <c r="Z1590" s="166"/>
      <c r="AA1590" s="166"/>
      <c r="AB1590" s="166"/>
      <c r="AC1590" s="166"/>
      <c r="AD1590" s="166"/>
      <c r="AE1590" s="166"/>
      <c r="AF1590" s="166"/>
      <c r="AG1590" s="166"/>
      <c r="AH1590" s="166"/>
      <c r="AI1590" s="166"/>
      <c r="AJ1590" s="166"/>
      <c r="AK1590" s="166"/>
      <c r="AL1590" s="166"/>
      <c r="AM1590" s="166"/>
      <c r="AN1590" s="166"/>
      <c r="AO1590" s="166"/>
      <c r="AP1590" s="166"/>
      <c r="AQ1590" s="166"/>
      <c r="AR1590" s="166"/>
      <c r="AS1590" s="166"/>
      <c r="AT1590" s="166"/>
      <c r="AU1590" s="166"/>
      <c r="AV1590" s="166"/>
      <c r="AW1590" s="166"/>
      <c r="AX1590" s="166"/>
      <c r="AY1590" s="166"/>
      <c r="AZ1590" s="166"/>
      <c r="BA1590" s="166"/>
      <c r="BB1590" s="166"/>
      <c r="BC1590" s="166"/>
      <c r="BD1590" s="166"/>
      <c r="BE1590" s="166"/>
      <c r="BF1590" s="166"/>
      <c r="BG1590" s="166"/>
      <c r="BH1590" s="166"/>
      <c r="BI1590" s="166"/>
      <c r="BJ1590" s="166"/>
      <c r="BK1590" s="166"/>
      <c r="BL1590" s="166"/>
      <c r="BM1590" s="166"/>
    </row>
    <row r="1591" ht="22.5" customHeight="1">
      <c r="A1591" s="190" t="s">
        <v>16857</v>
      </c>
      <c r="B1591" s="188"/>
      <c r="C1591" s="191" t="b">
        <v>0</v>
      </c>
      <c r="D1591" s="192"/>
      <c r="E1591" s="189"/>
      <c r="F1591" s="189"/>
      <c r="G1591" s="189"/>
      <c r="H1591" s="102"/>
      <c r="I1591" s="166"/>
      <c r="J1591" s="166"/>
      <c r="K1591" s="193"/>
      <c r="L1591" s="193"/>
      <c r="M1591" s="166"/>
      <c r="N1591" s="166"/>
      <c r="O1591" s="166"/>
      <c r="P1591" s="166"/>
      <c r="Q1591" s="166"/>
      <c r="R1591" s="188"/>
      <c r="S1591" s="188"/>
      <c r="T1591" s="189"/>
      <c r="U1591" s="188"/>
      <c r="V1591" s="188"/>
      <c r="W1591" s="193"/>
      <c r="X1591" s="194"/>
      <c r="Y1591" s="194"/>
      <c r="Z1591" s="166"/>
      <c r="AA1591" s="166"/>
      <c r="AB1591" s="166"/>
      <c r="AC1591" s="166"/>
      <c r="AD1591" s="166"/>
      <c r="AE1591" s="166"/>
      <c r="AF1591" s="166"/>
      <c r="AG1591" s="166"/>
      <c r="AH1591" s="166"/>
      <c r="AI1591" s="166"/>
      <c r="AJ1591" s="166"/>
      <c r="AK1591" s="166"/>
      <c r="AL1591" s="166"/>
      <c r="AM1591" s="166"/>
      <c r="AN1591" s="166"/>
      <c r="AO1591" s="166"/>
      <c r="AP1591" s="166"/>
      <c r="AQ1591" s="166"/>
      <c r="AR1591" s="166"/>
      <c r="AS1591" s="166"/>
      <c r="AT1591" s="166"/>
      <c r="AU1591" s="166"/>
      <c r="AV1591" s="166"/>
      <c r="AW1591" s="166"/>
      <c r="AX1591" s="166"/>
      <c r="AY1591" s="166"/>
      <c r="AZ1591" s="166"/>
      <c r="BA1591" s="166"/>
      <c r="BB1591" s="166"/>
      <c r="BC1591" s="166"/>
      <c r="BD1591" s="166"/>
      <c r="BE1591" s="166"/>
      <c r="BF1591" s="166"/>
      <c r="BG1591" s="166"/>
      <c r="BH1591" s="166"/>
      <c r="BI1591" s="166"/>
      <c r="BJ1591" s="166"/>
      <c r="BK1591" s="166"/>
      <c r="BL1591" s="166"/>
      <c r="BM1591" s="166"/>
    </row>
    <row r="1592" ht="22.5" customHeight="1">
      <c r="A1592" s="190" t="s">
        <v>16858</v>
      </c>
      <c r="B1592" s="188"/>
      <c r="C1592" s="191" t="b">
        <v>0</v>
      </c>
      <c r="D1592" s="192"/>
      <c r="E1592" s="189"/>
      <c r="F1592" s="189"/>
      <c r="G1592" s="189"/>
      <c r="H1592" s="102"/>
      <c r="I1592" s="166"/>
      <c r="J1592" s="166"/>
      <c r="K1592" s="193"/>
      <c r="L1592" s="193"/>
      <c r="M1592" s="166"/>
      <c r="N1592" s="166"/>
      <c r="O1592" s="166"/>
      <c r="P1592" s="166"/>
      <c r="Q1592" s="166"/>
      <c r="R1592" s="188"/>
      <c r="S1592" s="188"/>
      <c r="T1592" s="189"/>
      <c r="U1592" s="188"/>
      <c r="V1592" s="188"/>
      <c r="W1592" s="193"/>
      <c r="X1592" s="194"/>
      <c r="Y1592" s="194"/>
      <c r="Z1592" s="166"/>
      <c r="AA1592" s="166"/>
      <c r="AB1592" s="166"/>
      <c r="AC1592" s="166"/>
      <c r="AD1592" s="166"/>
      <c r="AE1592" s="166"/>
      <c r="AF1592" s="166"/>
      <c r="AG1592" s="166"/>
      <c r="AH1592" s="166"/>
      <c r="AI1592" s="166"/>
      <c r="AJ1592" s="166"/>
      <c r="AK1592" s="166"/>
      <c r="AL1592" s="166"/>
      <c r="AM1592" s="166"/>
      <c r="AN1592" s="166"/>
      <c r="AO1592" s="166"/>
      <c r="AP1592" s="166"/>
      <c r="AQ1592" s="166"/>
      <c r="AR1592" s="166"/>
      <c r="AS1592" s="166"/>
      <c r="AT1592" s="166"/>
      <c r="AU1592" s="166"/>
      <c r="AV1592" s="166"/>
      <c r="AW1592" s="166"/>
      <c r="AX1592" s="166"/>
      <c r="AY1592" s="166"/>
      <c r="AZ1592" s="166"/>
      <c r="BA1592" s="166"/>
      <c r="BB1592" s="166"/>
      <c r="BC1592" s="166"/>
      <c r="BD1592" s="166"/>
      <c r="BE1592" s="166"/>
      <c r="BF1592" s="166"/>
      <c r="BG1592" s="166"/>
      <c r="BH1592" s="166"/>
      <c r="BI1592" s="166"/>
      <c r="BJ1592" s="166"/>
      <c r="BK1592" s="166"/>
      <c r="BL1592" s="166"/>
      <c r="BM1592" s="166"/>
    </row>
    <row r="1593" ht="22.5" customHeight="1">
      <c r="A1593" s="190" t="s">
        <v>16859</v>
      </c>
      <c r="B1593" s="188"/>
      <c r="C1593" s="191" t="b">
        <v>0</v>
      </c>
      <c r="D1593" s="192"/>
      <c r="E1593" s="189"/>
      <c r="F1593" s="189"/>
      <c r="G1593" s="189"/>
      <c r="H1593" s="102"/>
      <c r="I1593" s="166"/>
      <c r="J1593" s="166"/>
      <c r="K1593" s="193"/>
      <c r="L1593" s="193"/>
      <c r="M1593" s="166"/>
      <c r="N1593" s="166"/>
      <c r="O1593" s="166"/>
      <c r="P1593" s="166"/>
      <c r="Q1593" s="166"/>
      <c r="R1593" s="188"/>
      <c r="S1593" s="188"/>
      <c r="T1593" s="189"/>
      <c r="U1593" s="188"/>
      <c r="V1593" s="188"/>
      <c r="W1593" s="193"/>
      <c r="X1593" s="194"/>
      <c r="Y1593" s="194"/>
      <c r="Z1593" s="166"/>
      <c r="AA1593" s="166"/>
      <c r="AB1593" s="166"/>
      <c r="AC1593" s="166"/>
      <c r="AD1593" s="166"/>
      <c r="AE1593" s="166"/>
      <c r="AF1593" s="166"/>
      <c r="AG1593" s="166"/>
      <c r="AH1593" s="166"/>
      <c r="AI1593" s="166"/>
      <c r="AJ1593" s="166"/>
      <c r="AK1593" s="166"/>
      <c r="AL1593" s="166"/>
      <c r="AM1593" s="166"/>
      <c r="AN1593" s="166"/>
      <c r="AO1593" s="166"/>
      <c r="AP1593" s="166"/>
      <c r="AQ1593" s="166"/>
      <c r="AR1593" s="166"/>
      <c r="AS1593" s="166"/>
      <c r="AT1593" s="166"/>
      <c r="AU1593" s="166"/>
      <c r="AV1593" s="166"/>
      <c r="AW1593" s="166"/>
      <c r="AX1593" s="166"/>
      <c r="AY1593" s="166"/>
      <c r="AZ1593" s="166"/>
      <c r="BA1593" s="166"/>
      <c r="BB1593" s="166"/>
      <c r="BC1593" s="166"/>
      <c r="BD1593" s="166"/>
      <c r="BE1593" s="166"/>
      <c r="BF1593" s="166"/>
      <c r="BG1593" s="166"/>
      <c r="BH1593" s="166"/>
      <c r="BI1593" s="166"/>
      <c r="BJ1593" s="166"/>
      <c r="BK1593" s="166"/>
      <c r="BL1593" s="166"/>
      <c r="BM1593" s="166"/>
    </row>
    <row r="1594" ht="22.5" customHeight="1">
      <c r="A1594" s="190" t="s">
        <v>16860</v>
      </c>
      <c r="B1594" s="188"/>
      <c r="C1594" s="191" t="b">
        <v>0</v>
      </c>
      <c r="D1594" s="192"/>
      <c r="E1594" s="189"/>
      <c r="F1594" s="189"/>
      <c r="G1594" s="189"/>
      <c r="H1594" s="102"/>
      <c r="I1594" s="166"/>
      <c r="J1594" s="166"/>
      <c r="K1594" s="193"/>
      <c r="L1594" s="193"/>
      <c r="M1594" s="166"/>
      <c r="N1594" s="166"/>
      <c r="O1594" s="166"/>
      <c r="P1594" s="166"/>
      <c r="Q1594" s="166"/>
      <c r="R1594" s="188"/>
      <c r="S1594" s="188"/>
      <c r="T1594" s="189"/>
      <c r="U1594" s="188"/>
      <c r="V1594" s="188"/>
      <c r="W1594" s="193"/>
      <c r="X1594" s="194"/>
      <c r="Y1594" s="194"/>
      <c r="Z1594" s="166"/>
      <c r="AA1594" s="166"/>
      <c r="AB1594" s="166"/>
      <c r="AC1594" s="166"/>
      <c r="AD1594" s="166"/>
      <c r="AE1594" s="166"/>
      <c r="AF1594" s="166"/>
      <c r="AG1594" s="166"/>
      <c r="AH1594" s="166"/>
      <c r="AI1594" s="166"/>
      <c r="AJ1594" s="166"/>
      <c r="AK1594" s="166"/>
      <c r="AL1594" s="166"/>
      <c r="AM1594" s="166"/>
      <c r="AN1594" s="166"/>
      <c r="AO1594" s="166"/>
      <c r="AP1594" s="166"/>
      <c r="AQ1594" s="166"/>
      <c r="AR1594" s="166"/>
      <c r="AS1594" s="166"/>
      <c r="AT1594" s="166"/>
      <c r="AU1594" s="166"/>
      <c r="AV1594" s="166"/>
      <c r="AW1594" s="166"/>
      <c r="AX1594" s="166"/>
      <c r="AY1594" s="166"/>
      <c r="AZ1594" s="166"/>
      <c r="BA1594" s="166"/>
      <c r="BB1594" s="166"/>
      <c r="BC1594" s="166"/>
      <c r="BD1594" s="166"/>
      <c r="BE1594" s="166"/>
      <c r="BF1594" s="166"/>
      <c r="BG1594" s="166"/>
      <c r="BH1594" s="166"/>
      <c r="BI1594" s="166"/>
      <c r="BJ1594" s="166"/>
      <c r="BK1594" s="166"/>
      <c r="BL1594" s="166"/>
      <c r="BM1594" s="166"/>
    </row>
    <row r="1595" ht="22.5" customHeight="1">
      <c r="A1595" s="190" t="s">
        <v>16861</v>
      </c>
      <c r="B1595" s="188"/>
      <c r="C1595" s="191" t="b">
        <v>0</v>
      </c>
      <c r="D1595" s="192"/>
      <c r="E1595" s="189"/>
      <c r="F1595" s="189"/>
      <c r="G1595" s="189"/>
      <c r="H1595" s="102"/>
      <c r="I1595" s="166"/>
      <c r="J1595" s="166"/>
      <c r="K1595" s="193"/>
      <c r="L1595" s="193"/>
      <c r="M1595" s="166"/>
      <c r="N1595" s="166"/>
      <c r="O1595" s="166"/>
      <c r="P1595" s="166"/>
      <c r="Q1595" s="166"/>
      <c r="R1595" s="188"/>
      <c r="S1595" s="188"/>
      <c r="T1595" s="189"/>
      <c r="U1595" s="188"/>
      <c r="V1595" s="188"/>
      <c r="W1595" s="193"/>
      <c r="X1595" s="194"/>
      <c r="Y1595" s="194"/>
      <c r="Z1595" s="166"/>
      <c r="AA1595" s="166"/>
      <c r="AB1595" s="166"/>
      <c r="AC1595" s="166"/>
      <c r="AD1595" s="166"/>
      <c r="AE1595" s="166"/>
      <c r="AF1595" s="166"/>
      <c r="AG1595" s="166"/>
      <c r="AH1595" s="166"/>
      <c r="AI1595" s="166"/>
      <c r="AJ1595" s="166"/>
      <c r="AK1595" s="166"/>
      <c r="AL1595" s="166"/>
      <c r="AM1595" s="166"/>
      <c r="AN1595" s="166"/>
      <c r="AO1595" s="166"/>
      <c r="AP1595" s="166"/>
      <c r="AQ1595" s="166"/>
      <c r="AR1595" s="166"/>
      <c r="AS1595" s="166"/>
      <c r="AT1595" s="166"/>
      <c r="AU1595" s="166"/>
      <c r="AV1595" s="166"/>
      <c r="AW1595" s="166"/>
      <c r="AX1595" s="166"/>
      <c r="AY1595" s="166"/>
      <c r="AZ1595" s="166"/>
      <c r="BA1595" s="166"/>
      <c r="BB1595" s="166"/>
      <c r="BC1595" s="166"/>
      <c r="BD1595" s="166"/>
      <c r="BE1595" s="166"/>
      <c r="BF1595" s="166"/>
      <c r="BG1595" s="166"/>
      <c r="BH1595" s="166"/>
      <c r="BI1595" s="166"/>
      <c r="BJ1595" s="166"/>
      <c r="BK1595" s="166"/>
      <c r="BL1595" s="166"/>
      <c r="BM1595" s="166"/>
    </row>
    <row r="1596" ht="22.5" customHeight="1">
      <c r="A1596" s="190" t="s">
        <v>16862</v>
      </c>
      <c r="B1596" s="188"/>
      <c r="C1596" s="191" t="b">
        <v>0</v>
      </c>
      <c r="D1596" s="192"/>
      <c r="E1596" s="189"/>
      <c r="F1596" s="189"/>
      <c r="G1596" s="189"/>
      <c r="H1596" s="102"/>
      <c r="I1596" s="166"/>
      <c r="J1596" s="166"/>
      <c r="K1596" s="193"/>
      <c r="L1596" s="193"/>
      <c r="M1596" s="166"/>
      <c r="N1596" s="166"/>
      <c r="O1596" s="166"/>
      <c r="P1596" s="166"/>
      <c r="Q1596" s="166"/>
      <c r="R1596" s="188"/>
      <c r="S1596" s="188"/>
      <c r="T1596" s="189"/>
      <c r="U1596" s="188"/>
      <c r="V1596" s="188"/>
      <c r="W1596" s="193"/>
      <c r="X1596" s="194"/>
      <c r="Y1596" s="194"/>
      <c r="Z1596" s="166"/>
      <c r="AA1596" s="166"/>
      <c r="AB1596" s="166"/>
      <c r="AC1596" s="166"/>
      <c r="AD1596" s="166"/>
      <c r="AE1596" s="166"/>
      <c r="AF1596" s="166"/>
      <c r="AG1596" s="166"/>
      <c r="AH1596" s="166"/>
      <c r="AI1596" s="166"/>
      <c r="AJ1596" s="166"/>
      <c r="AK1596" s="166"/>
      <c r="AL1596" s="166"/>
      <c r="AM1596" s="166"/>
      <c r="AN1596" s="166"/>
      <c r="AO1596" s="166"/>
      <c r="AP1596" s="166"/>
      <c r="AQ1596" s="166"/>
      <c r="AR1596" s="166"/>
      <c r="AS1596" s="166"/>
      <c r="AT1596" s="166"/>
      <c r="AU1596" s="166"/>
      <c r="AV1596" s="166"/>
      <c r="AW1596" s="166"/>
      <c r="AX1596" s="166"/>
      <c r="AY1596" s="166"/>
      <c r="AZ1596" s="166"/>
      <c r="BA1596" s="166"/>
      <c r="BB1596" s="166"/>
      <c r="BC1596" s="166"/>
      <c r="BD1596" s="166"/>
      <c r="BE1596" s="166"/>
      <c r="BF1596" s="166"/>
      <c r="BG1596" s="166"/>
      <c r="BH1596" s="166"/>
      <c r="BI1596" s="166"/>
      <c r="BJ1596" s="166"/>
      <c r="BK1596" s="166"/>
      <c r="BL1596" s="166"/>
      <c r="BM1596" s="166"/>
    </row>
    <row r="1597" ht="22.5" customHeight="1">
      <c r="A1597" s="190" t="s">
        <v>16863</v>
      </c>
      <c r="B1597" s="188"/>
      <c r="C1597" s="191" t="b">
        <v>0</v>
      </c>
      <c r="D1597" s="192"/>
      <c r="E1597" s="189"/>
      <c r="F1597" s="189"/>
      <c r="G1597" s="189"/>
      <c r="H1597" s="102"/>
      <c r="I1597" s="166"/>
      <c r="J1597" s="166"/>
      <c r="K1597" s="193"/>
      <c r="L1597" s="193"/>
      <c r="M1597" s="166"/>
      <c r="N1597" s="166"/>
      <c r="O1597" s="166"/>
      <c r="P1597" s="166"/>
      <c r="Q1597" s="166"/>
      <c r="R1597" s="188"/>
      <c r="S1597" s="188"/>
      <c r="T1597" s="189"/>
      <c r="U1597" s="188"/>
      <c r="V1597" s="188"/>
      <c r="W1597" s="193"/>
      <c r="X1597" s="194"/>
      <c r="Y1597" s="194"/>
      <c r="Z1597" s="166"/>
      <c r="AA1597" s="166"/>
      <c r="AB1597" s="166"/>
      <c r="AC1597" s="166"/>
      <c r="AD1597" s="166"/>
      <c r="AE1597" s="166"/>
      <c r="AF1597" s="166"/>
      <c r="AG1597" s="166"/>
      <c r="AH1597" s="166"/>
      <c r="AI1597" s="166"/>
      <c r="AJ1597" s="166"/>
      <c r="AK1597" s="166"/>
      <c r="AL1597" s="166"/>
      <c r="AM1597" s="166"/>
      <c r="AN1597" s="166"/>
      <c r="AO1597" s="166"/>
      <c r="AP1597" s="166"/>
      <c r="AQ1597" s="166"/>
      <c r="AR1597" s="166"/>
      <c r="AS1597" s="166"/>
      <c r="AT1597" s="166"/>
      <c r="AU1597" s="166"/>
      <c r="AV1597" s="166"/>
      <c r="AW1597" s="166"/>
      <c r="AX1597" s="166"/>
      <c r="AY1597" s="166"/>
      <c r="AZ1597" s="166"/>
      <c r="BA1597" s="166"/>
      <c r="BB1597" s="166"/>
      <c r="BC1597" s="166"/>
      <c r="BD1597" s="166"/>
      <c r="BE1597" s="166"/>
      <c r="BF1597" s="166"/>
      <c r="BG1597" s="166"/>
      <c r="BH1597" s="166"/>
      <c r="BI1597" s="166"/>
      <c r="BJ1597" s="166"/>
      <c r="BK1597" s="166"/>
      <c r="BL1597" s="166"/>
      <c r="BM1597" s="166"/>
    </row>
    <row r="1598" ht="22.5" customHeight="1">
      <c r="A1598" s="190" t="s">
        <v>16864</v>
      </c>
      <c r="B1598" s="188"/>
      <c r="C1598" s="191" t="b">
        <v>0</v>
      </c>
      <c r="D1598" s="192"/>
      <c r="E1598" s="189"/>
      <c r="F1598" s="189"/>
      <c r="G1598" s="189"/>
      <c r="H1598" s="102"/>
      <c r="I1598" s="166"/>
      <c r="J1598" s="166"/>
      <c r="K1598" s="193"/>
      <c r="L1598" s="193"/>
      <c r="M1598" s="166"/>
      <c r="N1598" s="166"/>
      <c r="O1598" s="166"/>
      <c r="P1598" s="166"/>
      <c r="Q1598" s="166"/>
      <c r="R1598" s="188"/>
      <c r="S1598" s="188"/>
      <c r="T1598" s="189"/>
      <c r="U1598" s="188"/>
      <c r="V1598" s="188"/>
      <c r="W1598" s="193"/>
      <c r="X1598" s="194"/>
      <c r="Y1598" s="194"/>
      <c r="Z1598" s="166"/>
      <c r="AA1598" s="166"/>
      <c r="AB1598" s="166"/>
      <c r="AC1598" s="166"/>
      <c r="AD1598" s="166"/>
      <c r="AE1598" s="166"/>
      <c r="AF1598" s="166"/>
      <c r="AG1598" s="166"/>
      <c r="AH1598" s="166"/>
      <c r="AI1598" s="166"/>
      <c r="AJ1598" s="166"/>
      <c r="AK1598" s="166"/>
      <c r="AL1598" s="166"/>
      <c r="AM1598" s="166"/>
      <c r="AN1598" s="166"/>
      <c r="AO1598" s="166"/>
      <c r="AP1598" s="166"/>
      <c r="AQ1598" s="166"/>
      <c r="AR1598" s="166"/>
      <c r="AS1598" s="166"/>
      <c r="AT1598" s="166"/>
      <c r="AU1598" s="166"/>
      <c r="AV1598" s="166"/>
      <c r="AW1598" s="166"/>
      <c r="AX1598" s="166"/>
      <c r="AY1598" s="166"/>
      <c r="AZ1598" s="166"/>
      <c r="BA1598" s="166"/>
      <c r="BB1598" s="166"/>
      <c r="BC1598" s="166"/>
      <c r="BD1598" s="166"/>
      <c r="BE1598" s="166"/>
      <c r="BF1598" s="166"/>
      <c r="BG1598" s="166"/>
      <c r="BH1598" s="166"/>
      <c r="BI1598" s="166"/>
      <c r="BJ1598" s="166"/>
      <c r="BK1598" s="166"/>
      <c r="BL1598" s="166"/>
      <c r="BM1598" s="166"/>
    </row>
    <row r="1599" ht="22.5" customHeight="1">
      <c r="A1599" s="190" t="s">
        <v>16865</v>
      </c>
      <c r="B1599" s="188"/>
      <c r="C1599" s="191" t="b">
        <v>0</v>
      </c>
      <c r="D1599" s="192"/>
      <c r="E1599" s="189"/>
      <c r="F1599" s="189"/>
      <c r="G1599" s="189"/>
      <c r="H1599" s="102"/>
      <c r="I1599" s="166"/>
      <c r="J1599" s="166"/>
      <c r="K1599" s="193"/>
      <c r="L1599" s="193"/>
      <c r="M1599" s="166"/>
      <c r="N1599" s="166"/>
      <c r="O1599" s="166"/>
      <c r="P1599" s="166"/>
      <c r="Q1599" s="166"/>
      <c r="R1599" s="188"/>
      <c r="S1599" s="188"/>
      <c r="T1599" s="189"/>
      <c r="U1599" s="188"/>
      <c r="V1599" s="188"/>
      <c r="W1599" s="193"/>
      <c r="X1599" s="194"/>
      <c r="Y1599" s="194"/>
      <c r="Z1599" s="166"/>
      <c r="AA1599" s="166"/>
      <c r="AB1599" s="166"/>
      <c r="AC1599" s="166"/>
      <c r="AD1599" s="166"/>
      <c r="AE1599" s="166"/>
      <c r="AF1599" s="166"/>
      <c r="AG1599" s="166"/>
      <c r="AH1599" s="166"/>
      <c r="AI1599" s="166"/>
      <c r="AJ1599" s="166"/>
      <c r="AK1599" s="166"/>
      <c r="AL1599" s="166"/>
      <c r="AM1599" s="166"/>
      <c r="AN1599" s="166"/>
      <c r="AO1599" s="166"/>
      <c r="AP1599" s="166"/>
      <c r="AQ1599" s="166"/>
      <c r="AR1599" s="166"/>
      <c r="AS1599" s="166"/>
      <c r="AT1599" s="166"/>
      <c r="AU1599" s="166"/>
      <c r="AV1599" s="166"/>
      <c r="AW1599" s="166"/>
      <c r="AX1599" s="166"/>
      <c r="AY1599" s="166"/>
      <c r="AZ1599" s="166"/>
      <c r="BA1599" s="166"/>
      <c r="BB1599" s="166"/>
      <c r="BC1599" s="166"/>
      <c r="BD1599" s="166"/>
      <c r="BE1599" s="166"/>
      <c r="BF1599" s="166"/>
      <c r="BG1599" s="166"/>
      <c r="BH1599" s="166"/>
      <c r="BI1599" s="166"/>
      <c r="BJ1599" s="166"/>
      <c r="BK1599" s="166"/>
      <c r="BL1599" s="166"/>
      <c r="BM1599" s="166"/>
    </row>
    <row r="1600" ht="22.5" customHeight="1">
      <c r="A1600" s="190" t="s">
        <v>16866</v>
      </c>
      <c r="B1600" s="188"/>
      <c r="C1600" s="191" t="b">
        <v>0</v>
      </c>
      <c r="D1600" s="192"/>
      <c r="E1600" s="189"/>
      <c r="F1600" s="189"/>
      <c r="G1600" s="189"/>
      <c r="H1600" s="102"/>
      <c r="I1600" s="166"/>
      <c r="J1600" s="166"/>
      <c r="K1600" s="193"/>
      <c r="L1600" s="193"/>
      <c r="M1600" s="166"/>
      <c r="N1600" s="166"/>
      <c r="O1600" s="166"/>
      <c r="P1600" s="166"/>
      <c r="Q1600" s="166"/>
      <c r="R1600" s="188"/>
      <c r="S1600" s="188"/>
      <c r="T1600" s="189"/>
      <c r="U1600" s="188"/>
      <c r="V1600" s="188"/>
      <c r="W1600" s="193"/>
      <c r="X1600" s="194"/>
      <c r="Y1600" s="194"/>
      <c r="Z1600" s="166"/>
      <c r="AA1600" s="166"/>
      <c r="AB1600" s="166"/>
      <c r="AC1600" s="166"/>
      <c r="AD1600" s="166"/>
      <c r="AE1600" s="166"/>
      <c r="AF1600" s="166"/>
      <c r="AG1600" s="166"/>
      <c r="AH1600" s="166"/>
      <c r="AI1600" s="166"/>
      <c r="AJ1600" s="166"/>
      <c r="AK1600" s="166"/>
      <c r="AL1600" s="166"/>
      <c r="AM1600" s="166"/>
      <c r="AN1600" s="166"/>
      <c r="AO1600" s="166"/>
      <c r="AP1600" s="166"/>
      <c r="AQ1600" s="166"/>
      <c r="AR1600" s="166"/>
      <c r="AS1600" s="166"/>
      <c r="AT1600" s="166"/>
      <c r="AU1600" s="166"/>
      <c r="AV1600" s="166"/>
      <c r="AW1600" s="166"/>
      <c r="AX1600" s="166"/>
      <c r="AY1600" s="166"/>
      <c r="AZ1600" s="166"/>
      <c r="BA1600" s="166"/>
      <c r="BB1600" s="166"/>
      <c r="BC1600" s="166"/>
      <c r="BD1600" s="166"/>
      <c r="BE1600" s="166"/>
      <c r="BF1600" s="166"/>
      <c r="BG1600" s="166"/>
      <c r="BH1600" s="166"/>
      <c r="BI1600" s="166"/>
      <c r="BJ1600" s="166"/>
      <c r="BK1600" s="166"/>
      <c r="BL1600" s="166"/>
      <c r="BM1600" s="166"/>
    </row>
    <row r="1601" ht="22.5" customHeight="1">
      <c r="A1601" s="190" t="s">
        <v>16867</v>
      </c>
      <c r="B1601" s="188"/>
      <c r="C1601" s="191" t="b">
        <v>0</v>
      </c>
      <c r="D1601" s="192"/>
      <c r="E1601" s="189"/>
      <c r="F1601" s="189"/>
      <c r="G1601" s="189"/>
      <c r="H1601" s="102"/>
      <c r="I1601" s="166"/>
      <c r="J1601" s="166"/>
      <c r="K1601" s="193"/>
      <c r="L1601" s="193"/>
      <c r="M1601" s="166"/>
      <c r="N1601" s="166"/>
      <c r="O1601" s="166"/>
      <c r="P1601" s="166"/>
      <c r="Q1601" s="166"/>
      <c r="R1601" s="188"/>
      <c r="S1601" s="188"/>
      <c r="T1601" s="189"/>
      <c r="U1601" s="188"/>
      <c r="V1601" s="188"/>
      <c r="W1601" s="193"/>
      <c r="X1601" s="194"/>
      <c r="Y1601" s="194"/>
      <c r="Z1601" s="166"/>
      <c r="AA1601" s="166"/>
      <c r="AB1601" s="166"/>
      <c r="AC1601" s="166"/>
      <c r="AD1601" s="166"/>
      <c r="AE1601" s="166"/>
      <c r="AF1601" s="166"/>
      <c r="AG1601" s="166"/>
      <c r="AH1601" s="166"/>
      <c r="AI1601" s="166"/>
      <c r="AJ1601" s="166"/>
      <c r="AK1601" s="166"/>
      <c r="AL1601" s="166"/>
      <c r="AM1601" s="166"/>
      <c r="AN1601" s="166"/>
      <c r="AO1601" s="166"/>
      <c r="AP1601" s="166"/>
      <c r="AQ1601" s="166"/>
      <c r="AR1601" s="166"/>
      <c r="AS1601" s="166"/>
      <c r="AT1601" s="166"/>
      <c r="AU1601" s="166"/>
      <c r="AV1601" s="166"/>
      <c r="AW1601" s="166"/>
      <c r="AX1601" s="166"/>
      <c r="AY1601" s="166"/>
      <c r="AZ1601" s="166"/>
      <c r="BA1601" s="166"/>
      <c r="BB1601" s="166"/>
      <c r="BC1601" s="166"/>
      <c r="BD1601" s="166"/>
      <c r="BE1601" s="166"/>
      <c r="BF1601" s="166"/>
      <c r="BG1601" s="166"/>
      <c r="BH1601" s="166"/>
      <c r="BI1601" s="166"/>
      <c r="BJ1601" s="166"/>
      <c r="BK1601" s="166"/>
      <c r="BL1601" s="166"/>
      <c r="BM1601" s="166"/>
    </row>
    <row r="1602" ht="22.5" customHeight="1">
      <c r="A1602" s="190" t="s">
        <v>16868</v>
      </c>
      <c r="B1602" s="188"/>
      <c r="C1602" s="191" t="b">
        <v>0</v>
      </c>
      <c r="D1602" s="192"/>
      <c r="E1602" s="189"/>
      <c r="F1602" s="189"/>
      <c r="G1602" s="189"/>
      <c r="H1602" s="102"/>
      <c r="I1602" s="166"/>
      <c r="J1602" s="166"/>
      <c r="K1602" s="193"/>
      <c r="L1602" s="193"/>
      <c r="M1602" s="166"/>
      <c r="N1602" s="166"/>
      <c r="O1602" s="166"/>
      <c r="P1602" s="166"/>
      <c r="Q1602" s="166"/>
      <c r="R1602" s="188"/>
      <c r="S1602" s="188"/>
      <c r="T1602" s="189"/>
      <c r="U1602" s="188"/>
      <c r="V1602" s="188"/>
      <c r="W1602" s="193"/>
      <c r="X1602" s="194"/>
      <c r="Y1602" s="194"/>
      <c r="Z1602" s="166"/>
      <c r="AA1602" s="166"/>
      <c r="AB1602" s="166"/>
      <c r="AC1602" s="166"/>
      <c r="AD1602" s="166"/>
      <c r="AE1602" s="166"/>
      <c r="AF1602" s="166"/>
      <c r="AG1602" s="166"/>
      <c r="AH1602" s="166"/>
      <c r="AI1602" s="166"/>
      <c r="AJ1602" s="166"/>
      <c r="AK1602" s="166"/>
      <c r="AL1602" s="166"/>
      <c r="AM1602" s="166"/>
      <c r="AN1602" s="166"/>
      <c r="AO1602" s="166"/>
      <c r="AP1602" s="166"/>
      <c r="AQ1602" s="166"/>
      <c r="AR1602" s="166"/>
      <c r="AS1602" s="166"/>
      <c r="AT1602" s="166"/>
      <c r="AU1602" s="166"/>
      <c r="AV1602" s="166"/>
      <c r="AW1602" s="166"/>
      <c r="AX1602" s="166"/>
      <c r="AY1602" s="166"/>
      <c r="AZ1602" s="166"/>
      <c r="BA1602" s="166"/>
      <c r="BB1602" s="166"/>
      <c r="BC1602" s="166"/>
      <c r="BD1602" s="166"/>
      <c r="BE1602" s="166"/>
      <c r="BF1602" s="166"/>
      <c r="BG1602" s="166"/>
      <c r="BH1602" s="166"/>
      <c r="BI1602" s="166"/>
      <c r="BJ1602" s="166"/>
      <c r="BK1602" s="166"/>
      <c r="BL1602" s="166"/>
      <c r="BM1602" s="166"/>
    </row>
    <row r="1603" ht="22.5" customHeight="1">
      <c r="A1603" s="190" t="s">
        <v>16869</v>
      </c>
      <c r="B1603" s="188"/>
      <c r="C1603" s="191" t="b">
        <v>0</v>
      </c>
      <c r="D1603" s="192"/>
      <c r="E1603" s="189"/>
      <c r="F1603" s="189"/>
      <c r="G1603" s="189"/>
      <c r="H1603" s="102"/>
      <c r="I1603" s="166"/>
      <c r="J1603" s="166"/>
      <c r="K1603" s="193"/>
      <c r="L1603" s="193"/>
      <c r="M1603" s="166"/>
      <c r="N1603" s="166"/>
      <c r="O1603" s="166"/>
      <c r="P1603" s="166"/>
      <c r="Q1603" s="166"/>
      <c r="R1603" s="188"/>
      <c r="S1603" s="188"/>
      <c r="T1603" s="189"/>
      <c r="U1603" s="188"/>
      <c r="V1603" s="188"/>
      <c r="W1603" s="193"/>
      <c r="X1603" s="194"/>
      <c r="Y1603" s="194"/>
      <c r="Z1603" s="166"/>
      <c r="AA1603" s="166"/>
      <c r="AB1603" s="166"/>
      <c r="AC1603" s="166"/>
      <c r="AD1603" s="166"/>
      <c r="AE1603" s="166"/>
      <c r="AF1603" s="166"/>
      <c r="AG1603" s="166"/>
      <c r="AH1603" s="166"/>
      <c r="AI1603" s="166"/>
      <c r="AJ1603" s="166"/>
      <c r="AK1603" s="166"/>
      <c r="AL1603" s="166"/>
      <c r="AM1603" s="166"/>
      <c r="AN1603" s="166"/>
      <c r="AO1603" s="166"/>
      <c r="AP1603" s="166"/>
      <c r="AQ1603" s="166"/>
      <c r="AR1603" s="166"/>
      <c r="AS1603" s="166"/>
      <c r="AT1603" s="166"/>
      <c r="AU1603" s="166"/>
      <c r="AV1603" s="166"/>
      <c r="AW1603" s="166"/>
      <c r="AX1603" s="166"/>
      <c r="AY1603" s="166"/>
      <c r="AZ1603" s="166"/>
      <c r="BA1603" s="166"/>
      <c r="BB1603" s="166"/>
      <c r="BC1603" s="166"/>
      <c r="BD1603" s="166"/>
      <c r="BE1603" s="166"/>
      <c r="BF1603" s="166"/>
      <c r="BG1603" s="166"/>
      <c r="BH1603" s="166"/>
      <c r="BI1603" s="166"/>
      <c r="BJ1603" s="166"/>
      <c r="BK1603" s="166"/>
      <c r="BL1603" s="166"/>
      <c r="BM1603" s="166"/>
    </row>
    <row r="1604" ht="22.5" customHeight="1">
      <c r="A1604" s="190" t="s">
        <v>16870</v>
      </c>
      <c r="B1604" s="188"/>
      <c r="C1604" s="191" t="b">
        <v>0</v>
      </c>
      <c r="D1604" s="192"/>
      <c r="E1604" s="189"/>
      <c r="F1604" s="189"/>
      <c r="G1604" s="189"/>
      <c r="H1604" s="102"/>
      <c r="I1604" s="166"/>
      <c r="J1604" s="166"/>
      <c r="K1604" s="193"/>
      <c r="L1604" s="193"/>
      <c r="M1604" s="166"/>
      <c r="N1604" s="166"/>
      <c r="O1604" s="166"/>
      <c r="P1604" s="166"/>
      <c r="Q1604" s="166"/>
      <c r="R1604" s="188"/>
      <c r="S1604" s="188"/>
      <c r="T1604" s="189"/>
      <c r="U1604" s="188"/>
      <c r="V1604" s="188"/>
      <c r="W1604" s="193"/>
      <c r="X1604" s="194"/>
      <c r="Y1604" s="194"/>
      <c r="Z1604" s="166"/>
      <c r="AA1604" s="166"/>
      <c r="AB1604" s="166"/>
      <c r="AC1604" s="166"/>
      <c r="AD1604" s="166"/>
      <c r="AE1604" s="166"/>
      <c r="AF1604" s="166"/>
      <c r="AG1604" s="166"/>
      <c r="AH1604" s="166"/>
      <c r="AI1604" s="166"/>
      <c r="AJ1604" s="166"/>
      <c r="AK1604" s="166"/>
      <c r="AL1604" s="166"/>
      <c r="AM1604" s="166"/>
      <c r="AN1604" s="166"/>
      <c r="AO1604" s="166"/>
      <c r="AP1604" s="166"/>
      <c r="AQ1604" s="166"/>
      <c r="AR1604" s="166"/>
      <c r="AS1604" s="166"/>
      <c r="AT1604" s="166"/>
      <c r="AU1604" s="166"/>
      <c r="AV1604" s="166"/>
      <c r="AW1604" s="166"/>
      <c r="AX1604" s="166"/>
      <c r="AY1604" s="166"/>
      <c r="AZ1604" s="166"/>
      <c r="BA1604" s="166"/>
      <c r="BB1604" s="166"/>
      <c r="BC1604" s="166"/>
      <c r="BD1604" s="166"/>
      <c r="BE1604" s="166"/>
      <c r="BF1604" s="166"/>
      <c r="BG1604" s="166"/>
      <c r="BH1604" s="166"/>
      <c r="BI1604" s="166"/>
      <c r="BJ1604" s="166"/>
      <c r="BK1604" s="166"/>
      <c r="BL1604" s="166"/>
      <c r="BM1604" s="166"/>
    </row>
    <row r="1605" ht="22.5" customHeight="1">
      <c r="A1605" s="190" t="s">
        <v>16871</v>
      </c>
      <c r="B1605" s="188"/>
      <c r="C1605" s="191" t="b">
        <v>0</v>
      </c>
      <c r="D1605" s="192"/>
      <c r="E1605" s="189"/>
      <c r="F1605" s="189"/>
      <c r="G1605" s="189"/>
      <c r="H1605" s="102"/>
      <c r="I1605" s="166"/>
      <c r="J1605" s="166"/>
      <c r="K1605" s="193"/>
      <c r="L1605" s="193"/>
      <c r="M1605" s="166"/>
      <c r="N1605" s="166"/>
      <c r="O1605" s="166"/>
      <c r="P1605" s="166"/>
      <c r="Q1605" s="166"/>
      <c r="R1605" s="188"/>
      <c r="S1605" s="188"/>
      <c r="T1605" s="189"/>
      <c r="U1605" s="188"/>
      <c r="V1605" s="188"/>
      <c r="W1605" s="193"/>
      <c r="X1605" s="194"/>
      <c r="Y1605" s="194"/>
      <c r="Z1605" s="166"/>
      <c r="AA1605" s="166"/>
      <c r="AB1605" s="166"/>
      <c r="AC1605" s="166"/>
      <c r="AD1605" s="166"/>
      <c r="AE1605" s="166"/>
      <c r="AF1605" s="166"/>
      <c r="AG1605" s="166"/>
      <c r="AH1605" s="166"/>
      <c r="AI1605" s="166"/>
      <c r="AJ1605" s="166"/>
      <c r="AK1605" s="166"/>
      <c r="AL1605" s="166"/>
      <c r="AM1605" s="166"/>
      <c r="AN1605" s="166"/>
      <c r="AO1605" s="166"/>
      <c r="AP1605" s="166"/>
      <c r="AQ1605" s="166"/>
      <c r="AR1605" s="166"/>
      <c r="AS1605" s="166"/>
      <c r="AT1605" s="166"/>
      <c r="AU1605" s="166"/>
      <c r="AV1605" s="166"/>
      <c r="AW1605" s="166"/>
      <c r="AX1605" s="166"/>
      <c r="AY1605" s="166"/>
      <c r="AZ1605" s="166"/>
      <c r="BA1605" s="166"/>
      <c r="BB1605" s="166"/>
      <c r="BC1605" s="166"/>
      <c r="BD1605" s="166"/>
      <c r="BE1605" s="166"/>
      <c r="BF1605" s="166"/>
      <c r="BG1605" s="166"/>
      <c r="BH1605" s="166"/>
      <c r="BI1605" s="166"/>
      <c r="BJ1605" s="166"/>
      <c r="BK1605" s="166"/>
      <c r="BL1605" s="166"/>
      <c r="BM1605" s="166"/>
    </row>
    <row r="1606" ht="22.5" customHeight="1">
      <c r="A1606" s="190" t="s">
        <v>16872</v>
      </c>
      <c r="B1606" s="188"/>
      <c r="C1606" s="191" t="b">
        <v>0</v>
      </c>
      <c r="D1606" s="192"/>
      <c r="E1606" s="189"/>
      <c r="F1606" s="189"/>
      <c r="G1606" s="189"/>
      <c r="H1606" s="102"/>
      <c r="I1606" s="166"/>
      <c r="J1606" s="166"/>
      <c r="K1606" s="193"/>
      <c r="L1606" s="193"/>
      <c r="M1606" s="166"/>
      <c r="N1606" s="166"/>
      <c r="O1606" s="166"/>
      <c r="P1606" s="166"/>
      <c r="Q1606" s="166"/>
      <c r="R1606" s="188"/>
      <c r="S1606" s="188"/>
      <c r="T1606" s="189"/>
      <c r="U1606" s="188"/>
      <c r="V1606" s="188"/>
      <c r="W1606" s="193"/>
      <c r="X1606" s="194"/>
      <c r="Y1606" s="194"/>
      <c r="Z1606" s="166"/>
      <c r="AA1606" s="166"/>
      <c r="AB1606" s="166"/>
      <c r="AC1606" s="166"/>
      <c r="AD1606" s="166"/>
      <c r="AE1606" s="166"/>
      <c r="AF1606" s="166"/>
      <c r="AG1606" s="166"/>
      <c r="AH1606" s="166"/>
      <c r="AI1606" s="166"/>
      <c r="AJ1606" s="166"/>
      <c r="AK1606" s="166"/>
      <c r="AL1606" s="166"/>
      <c r="AM1606" s="166"/>
      <c r="AN1606" s="166"/>
      <c r="AO1606" s="166"/>
      <c r="AP1606" s="166"/>
      <c r="AQ1606" s="166"/>
      <c r="AR1606" s="166"/>
      <c r="AS1606" s="166"/>
      <c r="AT1606" s="166"/>
      <c r="AU1606" s="166"/>
      <c r="AV1606" s="166"/>
      <c r="AW1606" s="166"/>
      <c r="AX1606" s="166"/>
      <c r="AY1606" s="166"/>
      <c r="AZ1606" s="166"/>
      <c r="BA1606" s="166"/>
      <c r="BB1606" s="166"/>
      <c r="BC1606" s="166"/>
      <c r="BD1606" s="166"/>
      <c r="BE1606" s="166"/>
      <c r="BF1606" s="166"/>
      <c r="BG1606" s="166"/>
      <c r="BH1606" s="166"/>
      <c r="BI1606" s="166"/>
      <c r="BJ1606" s="166"/>
      <c r="BK1606" s="166"/>
      <c r="BL1606" s="166"/>
      <c r="BM1606" s="166"/>
    </row>
    <row r="1607" ht="22.5" customHeight="1">
      <c r="A1607" s="190" t="s">
        <v>16873</v>
      </c>
      <c r="B1607" s="188"/>
      <c r="C1607" s="191" t="b">
        <v>0</v>
      </c>
      <c r="D1607" s="192"/>
      <c r="E1607" s="189"/>
      <c r="F1607" s="189"/>
      <c r="G1607" s="189"/>
      <c r="H1607" s="102"/>
      <c r="I1607" s="166"/>
      <c r="J1607" s="166"/>
      <c r="K1607" s="193"/>
      <c r="L1607" s="193"/>
      <c r="M1607" s="166"/>
      <c r="N1607" s="166"/>
      <c r="O1607" s="166"/>
      <c r="P1607" s="166"/>
      <c r="Q1607" s="166"/>
      <c r="R1607" s="188"/>
      <c r="S1607" s="188"/>
      <c r="T1607" s="189"/>
      <c r="U1607" s="188"/>
      <c r="V1607" s="188"/>
      <c r="W1607" s="193"/>
      <c r="X1607" s="194"/>
      <c r="Y1607" s="194"/>
      <c r="Z1607" s="166"/>
      <c r="AA1607" s="166"/>
      <c r="AB1607" s="166"/>
      <c r="AC1607" s="166"/>
      <c r="AD1607" s="166"/>
      <c r="AE1607" s="166"/>
      <c r="AF1607" s="166"/>
      <c r="AG1607" s="166"/>
      <c r="AH1607" s="166"/>
      <c r="AI1607" s="166"/>
      <c r="AJ1607" s="166"/>
      <c r="AK1607" s="166"/>
      <c r="AL1607" s="166"/>
      <c r="AM1607" s="166"/>
      <c r="AN1607" s="166"/>
      <c r="AO1607" s="166"/>
      <c r="AP1607" s="166"/>
      <c r="AQ1607" s="166"/>
      <c r="AR1607" s="166"/>
      <c r="AS1607" s="166"/>
      <c r="AT1607" s="166"/>
      <c r="AU1607" s="166"/>
      <c r="AV1607" s="166"/>
      <c r="AW1607" s="166"/>
      <c r="AX1607" s="166"/>
      <c r="AY1607" s="166"/>
      <c r="AZ1607" s="166"/>
      <c r="BA1607" s="166"/>
      <c r="BB1607" s="166"/>
      <c r="BC1607" s="166"/>
      <c r="BD1607" s="166"/>
      <c r="BE1607" s="166"/>
      <c r="BF1607" s="166"/>
      <c r="BG1607" s="166"/>
      <c r="BH1607" s="166"/>
      <c r="BI1607" s="166"/>
      <c r="BJ1607" s="166"/>
      <c r="BK1607" s="166"/>
      <c r="BL1607" s="166"/>
      <c r="BM1607" s="166"/>
    </row>
    <row r="1608" ht="22.5" customHeight="1">
      <c r="A1608" s="190" t="s">
        <v>16874</v>
      </c>
      <c r="B1608" s="188"/>
      <c r="C1608" s="191" t="b">
        <v>0</v>
      </c>
      <c r="D1608" s="192"/>
      <c r="E1608" s="189"/>
      <c r="F1608" s="189"/>
      <c r="G1608" s="189"/>
      <c r="H1608" s="102"/>
      <c r="I1608" s="166"/>
      <c r="J1608" s="166"/>
      <c r="K1608" s="193"/>
      <c r="L1608" s="193"/>
      <c r="M1608" s="166"/>
      <c r="N1608" s="166"/>
      <c r="O1608" s="166"/>
      <c r="P1608" s="166"/>
      <c r="Q1608" s="166"/>
      <c r="R1608" s="188"/>
      <c r="S1608" s="188"/>
      <c r="T1608" s="189"/>
      <c r="U1608" s="188"/>
      <c r="V1608" s="188"/>
      <c r="W1608" s="193"/>
      <c r="X1608" s="194"/>
      <c r="Y1608" s="194"/>
      <c r="Z1608" s="166"/>
      <c r="AA1608" s="166"/>
      <c r="AB1608" s="166"/>
      <c r="AC1608" s="166"/>
      <c r="AD1608" s="166"/>
      <c r="AE1608" s="166"/>
      <c r="AF1608" s="166"/>
      <c r="AG1608" s="166"/>
      <c r="AH1608" s="166"/>
      <c r="AI1608" s="166"/>
      <c r="AJ1608" s="166"/>
      <c r="AK1608" s="166"/>
      <c r="AL1608" s="166"/>
      <c r="AM1608" s="166"/>
      <c r="AN1608" s="166"/>
      <c r="AO1608" s="166"/>
      <c r="AP1608" s="166"/>
      <c r="AQ1608" s="166"/>
      <c r="AR1608" s="166"/>
      <c r="AS1608" s="166"/>
      <c r="AT1608" s="166"/>
      <c r="AU1608" s="166"/>
      <c r="AV1608" s="166"/>
      <c r="AW1608" s="166"/>
      <c r="AX1608" s="166"/>
      <c r="AY1608" s="166"/>
      <c r="AZ1608" s="166"/>
      <c r="BA1608" s="166"/>
      <c r="BB1608" s="166"/>
      <c r="BC1608" s="166"/>
      <c r="BD1608" s="166"/>
      <c r="BE1608" s="166"/>
      <c r="BF1608" s="166"/>
      <c r="BG1608" s="166"/>
      <c r="BH1608" s="166"/>
      <c r="BI1608" s="166"/>
      <c r="BJ1608" s="166"/>
      <c r="BK1608" s="166"/>
      <c r="BL1608" s="166"/>
      <c r="BM1608" s="166"/>
    </row>
    <row r="1609" ht="22.5" customHeight="1">
      <c r="A1609" s="190" t="s">
        <v>16875</v>
      </c>
      <c r="B1609" s="188"/>
      <c r="C1609" s="191" t="b">
        <v>0</v>
      </c>
      <c r="D1609" s="192"/>
      <c r="E1609" s="189"/>
      <c r="F1609" s="189"/>
      <c r="G1609" s="189"/>
      <c r="H1609" s="102"/>
      <c r="I1609" s="166"/>
      <c r="J1609" s="166"/>
      <c r="K1609" s="193"/>
      <c r="L1609" s="193"/>
      <c r="M1609" s="166"/>
      <c r="N1609" s="166"/>
      <c r="O1609" s="166"/>
      <c r="P1609" s="166"/>
      <c r="Q1609" s="166"/>
      <c r="R1609" s="188"/>
      <c r="S1609" s="188"/>
      <c r="T1609" s="189"/>
      <c r="U1609" s="188"/>
      <c r="V1609" s="188"/>
      <c r="W1609" s="193"/>
      <c r="X1609" s="194"/>
      <c r="Y1609" s="194"/>
      <c r="Z1609" s="166"/>
      <c r="AA1609" s="166"/>
      <c r="AB1609" s="166"/>
      <c r="AC1609" s="166"/>
      <c r="AD1609" s="166"/>
      <c r="AE1609" s="166"/>
      <c r="AF1609" s="166"/>
      <c r="AG1609" s="166"/>
      <c r="AH1609" s="166"/>
      <c r="AI1609" s="166"/>
      <c r="AJ1609" s="166"/>
      <c r="AK1609" s="166"/>
      <c r="AL1609" s="166"/>
      <c r="AM1609" s="166"/>
      <c r="AN1609" s="166"/>
      <c r="AO1609" s="166"/>
      <c r="AP1609" s="166"/>
      <c r="AQ1609" s="166"/>
      <c r="AR1609" s="166"/>
      <c r="AS1609" s="166"/>
      <c r="AT1609" s="166"/>
      <c r="AU1609" s="166"/>
      <c r="AV1609" s="166"/>
      <c r="AW1609" s="166"/>
      <c r="AX1609" s="166"/>
      <c r="AY1609" s="166"/>
      <c r="AZ1609" s="166"/>
      <c r="BA1609" s="166"/>
      <c r="BB1609" s="166"/>
      <c r="BC1609" s="166"/>
      <c r="BD1609" s="166"/>
      <c r="BE1609" s="166"/>
      <c r="BF1609" s="166"/>
      <c r="BG1609" s="166"/>
      <c r="BH1609" s="166"/>
      <c r="BI1609" s="166"/>
      <c r="BJ1609" s="166"/>
      <c r="BK1609" s="166"/>
      <c r="BL1609" s="166"/>
      <c r="BM1609" s="166"/>
    </row>
    <row r="1610" ht="22.5" customHeight="1">
      <c r="A1610" s="190" t="s">
        <v>16876</v>
      </c>
      <c r="B1610" s="188"/>
      <c r="C1610" s="191" t="b">
        <v>0</v>
      </c>
      <c r="D1610" s="192"/>
      <c r="E1610" s="189"/>
      <c r="F1610" s="189"/>
      <c r="G1610" s="189"/>
      <c r="H1610" s="102"/>
      <c r="I1610" s="166"/>
      <c r="J1610" s="166"/>
      <c r="K1610" s="193"/>
      <c r="L1610" s="193"/>
      <c r="M1610" s="166"/>
      <c r="N1610" s="166"/>
      <c r="O1610" s="166"/>
      <c r="P1610" s="166"/>
      <c r="Q1610" s="166"/>
      <c r="R1610" s="188"/>
      <c r="S1610" s="188"/>
      <c r="T1610" s="189"/>
      <c r="U1610" s="188"/>
      <c r="V1610" s="188"/>
      <c r="W1610" s="193"/>
      <c r="X1610" s="194"/>
      <c r="Y1610" s="194"/>
      <c r="Z1610" s="166"/>
      <c r="AA1610" s="166"/>
      <c r="AB1610" s="166"/>
      <c r="AC1610" s="166"/>
      <c r="AD1610" s="166"/>
      <c r="AE1610" s="166"/>
      <c r="AF1610" s="166"/>
      <c r="AG1610" s="166"/>
      <c r="AH1610" s="166"/>
      <c r="AI1610" s="166"/>
      <c r="AJ1610" s="166"/>
      <c r="AK1610" s="166"/>
      <c r="AL1610" s="166"/>
      <c r="AM1610" s="166"/>
      <c r="AN1610" s="166"/>
      <c r="AO1610" s="166"/>
      <c r="AP1610" s="166"/>
      <c r="AQ1610" s="166"/>
      <c r="AR1610" s="166"/>
      <c r="AS1610" s="166"/>
      <c r="AT1610" s="166"/>
      <c r="AU1610" s="166"/>
      <c r="AV1610" s="166"/>
      <c r="AW1610" s="166"/>
      <c r="AX1610" s="166"/>
      <c r="AY1610" s="166"/>
      <c r="AZ1610" s="166"/>
      <c r="BA1610" s="166"/>
      <c r="BB1610" s="166"/>
      <c r="BC1610" s="166"/>
      <c r="BD1610" s="166"/>
      <c r="BE1610" s="166"/>
      <c r="BF1610" s="166"/>
      <c r="BG1610" s="166"/>
      <c r="BH1610" s="166"/>
      <c r="BI1610" s="166"/>
      <c r="BJ1610" s="166"/>
      <c r="BK1610" s="166"/>
      <c r="BL1610" s="166"/>
      <c r="BM1610" s="166"/>
    </row>
    <row r="1611" ht="22.5" customHeight="1">
      <c r="A1611" s="190" t="s">
        <v>16877</v>
      </c>
      <c r="B1611" s="188"/>
      <c r="C1611" s="191" t="b">
        <v>0</v>
      </c>
      <c r="D1611" s="192"/>
      <c r="E1611" s="189"/>
      <c r="F1611" s="189"/>
      <c r="G1611" s="189"/>
      <c r="H1611" s="102"/>
      <c r="I1611" s="166"/>
      <c r="J1611" s="166"/>
      <c r="K1611" s="193"/>
      <c r="L1611" s="193"/>
      <c r="M1611" s="166"/>
      <c r="N1611" s="166"/>
      <c r="O1611" s="166"/>
      <c r="P1611" s="166"/>
      <c r="Q1611" s="166"/>
      <c r="R1611" s="188"/>
      <c r="S1611" s="188"/>
      <c r="T1611" s="189"/>
      <c r="U1611" s="188"/>
      <c r="V1611" s="188"/>
      <c r="W1611" s="193"/>
      <c r="X1611" s="194"/>
      <c r="Y1611" s="194"/>
      <c r="Z1611" s="166"/>
      <c r="AA1611" s="166"/>
      <c r="AB1611" s="166"/>
      <c r="AC1611" s="166"/>
      <c r="AD1611" s="166"/>
      <c r="AE1611" s="166"/>
      <c r="AF1611" s="166"/>
      <c r="AG1611" s="166"/>
      <c r="AH1611" s="166"/>
      <c r="AI1611" s="166"/>
      <c r="AJ1611" s="166"/>
      <c r="AK1611" s="166"/>
      <c r="AL1611" s="166"/>
      <c r="AM1611" s="166"/>
      <c r="AN1611" s="166"/>
      <c r="AO1611" s="166"/>
      <c r="AP1611" s="166"/>
      <c r="AQ1611" s="166"/>
      <c r="AR1611" s="166"/>
      <c r="AS1611" s="166"/>
      <c r="AT1611" s="166"/>
      <c r="AU1611" s="166"/>
      <c r="AV1611" s="166"/>
      <c r="AW1611" s="166"/>
      <c r="AX1611" s="166"/>
      <c r="AY1611" s="166"/>
      <c r="AZ1611" s="166"/>
      <c r="BA1611" s="166"/>
      <c r="BB1611" s="166"/>
      <c r="BC1611" s="166"/>
      <c r="BD1611" s="166"/>
      <c r="BE1611" s="166"/>
      <c r="BF1611" s="166"/>
      <c r="BG1611" s="166"/>
      <c r="BH1611" s="166"/>
      <c r="BI1611" s="166"/>
      <c r="BJ1611" s="166"/>
      <c r="BK1611" s="166"/>
      <c r="BL1611" s="166"/>
      <c r="BM1611" s="166"/>
    </row>
    <row r="1612" ht="22.5" customHeight="1">
      <c r="A1612" s="190" t="s">
        <v>16878</v>
      </c>
      <c r="B1612" s="188"/>
      <c r="C1612" s="191" t="b">
        <v>0</v>
      </c>
      <c r="D1612" s="192"/>
      <c r="E1612" s="189"/>
      <c r="F1612" s="189"/>
      <c r="G1612" s="189"/>
      <c r="H1612" s="102"/>
      <c r="I1612" s="166"/>
      <c r="J1612" s="166"/>
      <c r="K1612" s="193"/>
      <c r="L1612" s="193"/>
      <c r="M1612" s="166"/>
      <c r="N1612" s="166"/>
      <c r="O1612" s="166"/>
      <c r="P1612" s="166"/>
      <c r="Q1612" s="166"/>
      <c r="R1612" s="188"/>
      <c r="S1612" s="188"/>
      <c r="T1612" s="189"/>
      <c r="U1612" s="188"/>
      <c r="V1612" s="188"/>
      <c r="W1612" s="193"/>
      <c r="X1612" s="194"/>
      <c r="Y1612" s="194"/>
      <c r="Z1612" s="166"/>
      <c r="AA1612" s="166"/>
      <c r="AB1612" s="166"/>
      <c r="AC1612" s="166"/>
      <c r="AD1612" s="166"/>
      <c r="AE1612" s="166"/>
      <c r="AF1612" s="166"/>
      <c r="AG1612" s="166"/>
      <c r="AH1612" s="166"/>
      <c r="AI1612" s="166"/>
      <c r="AJ1612" s="166"/>
      <c r="AK1612" s="166"/>
      <c r="AL1612" s="166"/>
      <c r="AM1612" s="166"/>
      <c r="AN1612" s="166"/>
      <c r="AO1612" s="166"/>
      <c r="AP1612" s="166"/>
      <c r="AQ1612" s="166"/>
      <c r="AR1612" s="166"/>
      <c r="AS1612" s="166"/>
      <c r="AT1612" s="166"/>
      <c r="AU1612" s="166"/>
      <c r="AV1612" s="166"/>
      <c r="AW1612" s="166"/>
      <c r="AX1612" s="166"/>
      <c r="AY1612" s="166"/>
      <c r="AZ1612" s="166"/>
      <c r="BA1612" s="166"/>
      <c r="BB1612" s="166"/>
      <c r="BC1612" s="166"/>
      <c r="BD1612" s="166"/>
      <c r="BE1612" s="166"/>
      <c r="BF1612" s="166"/>
      <c r="BG1612" s="166"/>
      <c r="BH1612" s="166"/>
      <c r="BI1612" s="166"/>
      <c r="BJ1612" s="166"/>
      <c r="BK1612" s="166"/>
      <c r="BL1612" s="166"/>
      <c r="BM1612" s="166"/>
    </row>
    <row r="1613" ht="22.5" customHeight="1">
      <c r="A1613" s="190" t="s">
        <v>16879</v>
      </c>
      <c r="B1613" s="188"/>
      <c r="C1613" s="191" t="b">
        <v>0</v>
      </c>
      <c r="D1613" s="192"/>
      <c r="E1613" s="189"/>
      <c r="F1613" s="189"/>
      <c r="G1613" s="189"/>
      <c r="H1613" s="102"/>
      <c r="I1613" s="166"/>
      <c r="J1613" s="166"/>
      <c r="K1613" s="193"/>
      <c r="L1613" s="193"/>
      <c r="M1613" s="166"/>
      <c r="N1613" s="166"/>
      <c r="O1613" s="166"/>
      <c r="P1613" s="166"/>
      <c r="Q1613" s="166"/>
      <c r="R1613" s="188"/>
      <c r="S1613" s="188"/>
      <c r="T1613" s="189"/>
      <c r="U1613" s="188"/>
      <c r="V1613" s="188"/>
      <c r="W1613" s="193"/>
      <c r="X1613" s="194"/>
      <c r="Y1613" s="194"/>
      <c r="Z1613" s="166"/>
      <c r="AA1613" s="166"/>
      <c r="AB1613" s="166"/>
      <c r="AC1613" s="166"/>
      <c r="AD1613" s="166"/>
      <c r="AE1613" s="166"/>
      <c r="AF1613" s="166"/>
      <c r="AG1613" s="166"/>
      <c r="AH1613" s="166"/>
      <c r="AI1613" s="166"/>
      <c r="AJ1613" s="166"/>
      <c r="AK1613" s="166"/>
      <c r="AL1613" s="166"/>
      <c r="AM1613" s="166"/>
      <c r="AN1613" s="166"/>
      <c r="AO1613" s="166"/>
      <c r="AP1613" s="166"/>
      <c r="AQ1613" s="166"/>
      <c r="AR1613" s="166"/>
      <c r="AS1613" s="166"/>
      <c r="AT1613" s="166"/>
      <c r="AU1613" s="166"/>
      <c r="AV1613" s="166"/>
      <c r="AW1613" s="166"/>
      <c r="AX1613" s="166"/>
      <c r="AY1613" s="166"/>
      <c r="AZ1613" s="166"/>
      <c r="BA1613" s="166"/>
      <c r="BB1613" s="166"/>
      <c r="BC1613" s="166"/>
      <c r="BD1613" s="166"/>
      <c r="BE1613" s="166"/>
      <c r="BF1613" s="166"/>
      <c r="BG1613" s="166"/>
      <c r="BH1613" s="166"/>
      <c r="BI1613" s="166"/>
      <c r="BJ1613" s="166"/>
      <c r="BK1613" s="166"/>
      <c r="BL1613" s="166"/>
      <c r="BM1613" s="166"/>
    </row>
    <row r="1614" ht="22.5" customHeight="1">
      <c r="A1614" s="190" t="s">
        <v>16880</v>
      </c>
      <c r="B1614" s="188"/>
      <c r="C1614" s="191" t="b">
        <v>0</v>
      </c>
      <c r="D1614" s="192"/>
      <c r="E1614" s="189"/>
      <c r="F1614" s="189"/>
      <c r="G1614" s="189"/>
      <c r="H1614" s="102"/>
      <c r="I1614" s="166"/>
      <c r="J1614" s="166"/>
      <c r="K1614" s="193"/>
      <c r="L1614" s="193"/>
      <c r="M1614" s="166"/>
      <c r="N1614" s="166"/>
      <c r="O1614" s="166"/>
      <c r="P1614" s="166"/>
      <c r="Q1614" s="166"/>
      <c r="R1614" s="188"/>
      <c r="S1614" s="188"/>
      <c r="T1614" s="189"/>
      <c r="U1614" s="188"/>
      <c r="V1614" s="188"/>
      <c r="W1614" s="193"/>
      <c r="X1614" s="194"/>
      <c r="Y1614" s="194"/>
      <c r="Z1614" s="166"/>
      <c r="AA1614" s="166"/>
      <c r="AB1614" s="166"/>
      <c r="AC1614" s="166"/>
      <c r="AD1614" s="166"/>
      <c r="AE1614" s="166"/>
      <c r="AF1614" s="166"/>
      <c r="AG1614" s="166"/>
      <c r="AH1614" s="166"/>
      <c r="AI1614" s="166"/>
      <c r="AJ1614" s="166"/>
      <c r="AK1614" s="166"/>
      <c r="AL1614" s="166"/>
      <c r="AM1614" s="166"/>
      <c r="AN1614" s="166"/>
      <c r="AO1614" s="166"/>
      <c r="AP1614" s="166"/>
      <c r="AQ1614" s="166"/>
      <c r="AR1614" s="166"/>
      <c r="AS1614" s="166"/>
      <c r="AT1614" s="166"/>
      <c r="AU1614" s="166"/>
      <c r="AV1614" s="166"/>
      <c r="AW1614" s="166"/>
      <c r="AX1614" s="166"/>
      <c r="AY1614" s="166"/>
      <c r="AZ1614" s="166"/>
      <c r="BA1614" s="166"/>
      <c r="BB1614" s="166"/>
      <c r="BC1614" s="166"/>
      <c r="BD1614" s="166"/>
      <c r="BE1614" s="166"/>
      <c r="BF1614" s="166"/>
      <c r="BG1614" s="166"/>
      <c r="BH1614" s="166"/>
      <c r="BI1614" s="166"/>
      <c r="BJ1614" s="166"/>
      <c r="BK1614" s="166"/>
      <c r="BL1614" s="166"/>
      <c r="BM1614" s="166"/>
    </row>
    <row r="1615" ht="22.5" customHeight="1">
      <c r="A1615" s="190" t="s">
        <v>16881</v>
      </c>
      <c r="B1615" s="188"/>
      <c r="C1615" s="191" t="b">
        <v>0</v>
      </c>
      <c r="D1615" s="192"/>
      <c r="E1615" s="189"/>
      <c r="F1615" s="189"/>
      <c r="G1615" s="189"/>
      <c r="H1615" s="102"/>
      <c r="I1615" s="166"/>
      <c r="J1615" s="166"/>
      <c r="K1615" s="193"/>
      <c r="L1615" s="193"/>
      <c r="M1615" s="166"/>
      <c r="N1615" s="166"/>
      <c r="O1615" s="166"/>
      <c r="P1615" s="166"/>
      <c r="Q1615" s="166"/>
      <c r="R1615" s="188"/>
      <c r="S1615" s="188"/>
      <c r="T1615" s="189"/>
      <c r="U1615" s="188"/>
      <c r="V1615" s="188"/>
      <c r="W1615" s="193"/>
      <c r="X1615" s="194"/>
      <c r="Y1615" s="194"/>
      <c r="Z1615" s="166"/>
      <c r="AA1615" s="166"/>
      <c r="AB1615" s="166"/>
      <c r="AC1615" s="166"/>
      <c r="AD1615" s="166"/>
      <c r="AE1615" s="166"/>
      <c r="AF1615" s="166"/>
      <c r="AG1615" s="166"/>
      <c r="AH1615" s="166"/>
      <c r="AI1615" s="166"/>
      <c r="AJ1615" s="166"/>
      <c r="AK1615" s="166"/>
      <c r="AL1615" s="166"/>
      <c r="AM1615" s="166"/>
      <c r="AN1615" s="166"/>
      <c r="AO1615" s="166"/>
      <c r="AP1615" s="166"/>
      <c r="AQ1615" s="166"/>
      <c r="AR1615" s="166"/>
      <c r="AS1615" s="166"/>
      <c r="AT1615" s="166"/>
      <c r="AU1615" s="166"/>
      <c r="AV1615" s="166"/>
      <c r="AW1615" s="166"/>
      <c r="AX1615" s="166"/>
      <c r="AY1615" s="166"/>
      <c r="AZ1615" s="166"/>
      <c r="BA1615" s="166"/>
      <c r="BB1615" s="166"/>
      <c r="BC1615" s="166"/>
      <c r="BD1615" s="166"/>
      <c r="BE1615" s="166"/>
      <c r="BF1615" s="166"/>
      <c r="BG1615" s="166"/>
      <c r="BH1615" s="166"/>
      <c r="BI1615" s="166"/>
      <c r="BJ1615" s="166"/>
      <c r="BK1615" s="166"/>
      <c r="BL1615" s="166"/>
      <c r="BM1615" s="166"/>
    </row>
    <row r="1616" ht="22.5" customHeight="1">
      <c r="A1616" s="190" t="s">
        <v>16882</v>
      </c>
      <c r="B1616" s="188"/>
      <c r="C1616" s="191" t="b">
        <v>0</v>
      </c>
      <c r="D1616" s="192"/>
      <c r="E1616" s="189"/>
      <c r="F1616" s="189"/>
      <c r="G1616" s="189"/>
      <c r="H1616" s="102"/>
      <c r="I1616" s="166"/>
      <c r="J1616" s="166"/>
      <c r="K1616" s="193"/>
      <c r="L1616" s="193"/>
      <c r="M1616" s="166"/>
      <c r="N1616" s="166"/>
      <c r="O1616" s="166"/>
      <c r="P1616" s="166"/>
      <c r="Q1616" s="166"/>
      <c r="R1616" s="188"/>
      <c r="S1616" s="188"/>
      <c r="T1616" s="189"/>
      <c r="U1616" s="188"/>
      <c r="V1616" s="188"/>
      <c r="W1616" s="193"/>
      <c r="X1616" s="194"/>
      <c r="Y1616" s="194"/>
      <c r="Z1616" s="166"/>
      <c r="AA1616" s="166"/>
      <c r="AB1616" s="166"/>
      <c r="AC1616" s="166"/>
      <c r="AD1616" s="166"/>
      <c r="AE1616" s="166"/>
      <c r="AF1616" s="166"/>
      <c r="AG1616" s="166"/>
      <c r="AH1616" s="166"/>
      <c r="AI1616" s="166"/>
      <c r="AJ1616" s="166"/>
      <c r="AK1616" s="166"/>
      <c r="AL1616" s="166"/>
      <c r="AM1616" s="166"/>
      <c r="AN1616" s="166"/>
      <c r="AO1616" s="166"/>
      <c r="AP1616" s="166"/>
      <c r="AQ1616" s="166"/>
      <c r="AR1616" s="166"/>
      <c r="AS1616" s="166"/>
      <c r="AT1616" s="166"/>
      <c r="AU1616" s="166"/>
      <c r="AV1616" s="166"/>
      <c r="AW1616" s="166"/>
      <c r="AX1616" s="166"/>
      <c r="AY1616" s="166"/>
      <c r="AZ1616" s="166"/>
      <c r="BA1616" s="166"/>
      <c r="BB1616" s="166"/>
      <c r="BC1616" s="166"/>
      <c r="BD1616" s="166"/>
      <c r="BE1616" s="166"/>
      <c r="BF1616" s="166"/>
      <c r="BG1616" s="166"/>
      <c r="BH1616" s="166"/>
      <c r="BI1616" s="166"/>
      <c r="BJ1616" s="166"/>
      <c r="BK1616" s="166"/>
      <c r="BL1616" s="166"/>
      <c r="BM1616" s="166"/>
    </row>
    <row r="1617" ht="22.5" customHeight="1">
      <c r="A1617" s="190" t="s">
        <v>16883</v>
      </c>
      <c r="B1617" s="188"/>
      <c r="C1617" s="191" t="b">
        <v>0</v>
      </c>
      <c r="D1617" s="192"/>
      <c r="E1617" s="189"/>
      <c r="F1617" s="189"/>
      <c r="G1617" s="189"/>
      <c r="H1617" s="102"/>
      <c r="I1617" s="166"/>
      <c r="J1617" s="166"/>
      <c r="K1617" s="193"/>
      <c r="L1617" s="193"/>
      <c r="M1617" s="166"/>
      <c r="N1617" s="166"/>
      <c r="O1617" s="166"/>
      <c r="P1617" s="166"/>
      <c r="Q1617" s="166"/>
      <c r="R1617" s="188"/>
      <c r="S1617" s="188"/>
      <c r="T1617" s="189"/>
      <c r="U1617" s="188"/>
      <c r="V1617" s="188"/>
      <c r="W1617" s="193"/>
      <c r="X1617" s="194"/>
      <c r="Y1617" s="194"/>
      <c r="Z1617" s="166"/>
      <c r="AA1617" s="166"/>
      <c r="AB1617" s="166"/>
      <c r="AC1617" s="166"/>
      <c r="AD1617" s="166"/>
      <c r="AE1617" s="166"/>
      <c r="AF1617" s="166"/>
      <c r="AG1617" s="166"/>
      <c r="AH1617" s="166"/>
      <c r="AI1617" s="166"/>
      <c r="AJ1617" s="166"/>
      <c r="AK1617" s="166"/>
      <c r="AL1617" s="166"/>
      <c r="AM1617" s="166"/>
      <c r="AN1617" s="166"/>
      <c r="AO1617" s="166"/>
      <c r="AP1617" s="166"/>
      <c r="AQ1617" s="166"/>
      <c r="AR1617" s="166"/>
      <c r="AS1617" s="166"/>
      <c r="AT1617" s="166"/>
      <c r="AU1617" s="166"/>
      <c r="AV1617" s="166"/>
      <c r="AW1617" s="166"/>
      <c r="AX1617" s="166"/>
      <c r="AY1617" s="166"/>
      <c r="AZ1617" s="166"/>
      <c r="BA1617" s="166"/>
      <c r="BB1617" s="166"/>
      <c r="BC1617" s="166"/>
      <c r="BD1617" s="166"/>
      <c r="BE1617" s="166"/>
      <c r="BF1617" s="166"/>
      <c r="BG1617" s="166"/>
      <c r="BH1617" s="166"/>
      <c r="BI1617" s="166"/>
      <c r="BJ1617" s="166"/>
      <c r="BK1617" s="166"/>
      <c r="BL1617" s="166"/>
      <c r="BM1617" s="166"/>
    </row>
    <row r="1618" ht="22.5" customHeight="1">
      <c r="A1618" s="190" t="s">
        <v>16884</v>
      </c>
      <c r="B1618" s="188"/>
      <c r="C1618" s="191" t="b">
        <v>0</v>
      </c>
      <c r="D1618" s="192"/>
      <c r="E1618" s="189"/>
      <c r="F1618" s="189"/>
      <c r="G1618" s="189"/>
      <c r="H1618" s="102"/>
      <c r="I1618" s="166"/>
      <c r="J1618" s="166"/>
      <c r="K1618" s="193"/>
      <c r="L1618" s="193"/>
      <c r="M1618" s="166"/>
      <c r="N1618" s="166"/>
      <c r="O1618" s="166"/>
      <c r="P1618" s="166"/>
      <c r="Q1618" s="166"/>
      <c r="R1618" s="188"/>
      <c r="S1618" s="188"/>
      <c r="T1618" s="189"/>
      <c r="U1618" s="188"/>
      <c r="V1618" s="188"/>
      <c r="W1618" s="193"/>
      <c r="X1618" s="194"/>
      <c r="Y1618" s="194"/>
      <c r="Z1618" s="166"/>
      <c r="AA1618" s="166"/>
      <c r="AB1618" s="166"/>
      <c r="AC1618" s="166"/>
      <c r="AD1618" s="166"/>
      <c r="AE1618" s="166"/>
      <c r="AF1618" s="166"/>
      <c r="AG1618" s="166"/>
      <c r="AH1618" s="166"/>
      <c r="AI1618" s="166"/>
      <c r="AJ1618" s="166"/>
      <c r="AK1618" s="166"/>
      <c r="AL1618" s="166"/>
      <c r="AM1618" s="166"/>
      <c r="AN1618" s="166"/>
      <c r="AO1618" s="166"/>
      <c r="AP1618" s="166"/>
      <c r="AQ1618" s="166"/>
      <c r="AR1618" s="166"/>
      <c r="AS1618" s="166"/>
      <c r="AT1618" s="166"/>
      <c r="AU1618" s="166"/>
      <c r="AV1618" s="166"/>
      <c r="AW1618" s="166"/>
      <c r="AX1618" s="166"/>
      <c r="AY1618" s="166"/>
      <c r="AZ1618" s="166"/>
      <c r="BA1618" s="166"/>
      <c r="BB1618" s="166"/>
      <c r="BC1618" s="166"/>
      <c r="BD1618" s="166"/>
      <c r="BE1618" s="166"/>
      <c r="BF1618" s="166"/>
      <c r="BG1618" s="166"/>
      <c r="BH1618" s="166"/>
      <c r="BI1618" s="166"/>
      <c r="BJ1618" s="166"/>
      <c r="BK1618" s="166"/>
      <c r="BL1618" s="166"/>
      <c r="BM1618" s="166"/>
    </row>
    <row r="1619" ht="22.5" customHeight="1">
      <c r="A1619" s="190" t="s">
        <v>16885</v>
      </c>
      <c r="B1619" s="188"/>
      <c r="C1619" s="191" t="b">
        <v>0</v>
      </c>
      <c r="D1619" s="192"/>
      <c r="E1619" s="189"/>
      <c r="F1619" s="189"/>
      <c r="G1619" s="189"/>
      <c r="H1619" s="102"/>
      <c r="I1619" s="166"/>
      <c r="J1619" s="166"/>
      <c r="K1619" s="193"/>
      <c r="L1619" s="193"/>
      <c r="M1619" s="166"/>
      <c r="N1619" s="166"/>
      <c r="O1619" s="166"/>
      <c r="P1619" s="166"/>
      <c r="Q1619" s="166"/>
      <c r="R1619" s="188"/>
      <c r="S1619" s="188"/>
      <c r="T1619" s="189"/>
      <c r="U1619" s="188"/>
      <c r="V1619" s="188"/>
      <c r="W1619" s="193"/>
      <c r="X1619" s="194"/>
      <c r="Y1619" s="194"/>
      <c r="Z1619" s="166"/>
      <c r="AA1619" s="166"/>
      <c r="AB1619" s="166"/>
      <c r="AC1619" s="166"/>
      <c r="AD1619" s="166"/>
      <c r="AE1619" s="166"/>
      <c r="AF1619" s="166"/>
      <c r="AG1619" s="166"/>
      <c r="AH1619" s="166"/>
      <c r="AI1619" s="166"/>
      <c r="AJ1619" s="166"/>
      <c r="AK1619" s="166"/>
      <c r="AL1619" s="166"/>
      <c r="AM1619" s="166"/>
      <c r="AN1619" s="166"/>
      <c r="AO1619" s="166"/>
      <c r="AP1619" s="166"/>
      <c r="AQ1619" s="166"/>
      <c r="AR1619" s="166"/>
      <c r="AS1619" s="166"/>
      <c r="AT1619" s="166"/>
      <c r="AU1619" s="166"/>
      <c r="AV1619" s="166"/>
      <c r="AW1619" s="166"/>
      <c r="AX1619" s="166"/>
      <c r="AY1619" s="166"/>
      <c r="AZ1619" s="166"/>
      <c r="BA1619" s="166"/>
      <c r="BB1619" s="166"/>
      <c r="BC1619" s="166"/>
      <c r="BD1619" s="166"/>
      <c r="BE1619" s="166"/>
      <c r="BF1619" s="166"/>
      <c r="BG1619" s="166"/>
      <c r="BH1619" s="166"/>
      <c r="BI1619" s="166"/>
      <c r="BJ1619" s="166"/>
      <c r="BK1619" s="166"/>
      <c r="BL1619" s="166"/>
      <c r="BM1619" s="166"/>
    </row>
    <row r="1620" ht="22.5" customHeight="1">
      <c r="A1620" s="190" t="s">
        <v>16886</v>
      </c>
      <c r="B1620" s="188"/>
      <c r="C1620" s="191" t="b">
        <v>0</v>
      </c>
      <c r="D1620" s="192"/>
      <c r="E1620" s="189"/>
      <c r="F1620" s="189"/>
      <c r="G1620" s="189"/>
      <c r="H1620" s="102"/>
      <c r="I1620" s="166"/>
      <c r="J1620" s="166"/>
      <c r="K1620" s="193"/>
      <c r="L1620" s="193"/>
      <c r="M1620" s="166"/>
      <c r="N1620" s="166"/>
      <c r="O1620" s="166"/>
      <c r="P1620" s="166"/>
      <c r="Q1620" s="166"/>
      <c r="R1620" s="188"/>
      <c r="S1620" s="188"/>
      <c r="T1620" s="189"/>
      <c r="U1620" s="188"/>
      <c r="V1620" s="188"/>
      <c r="W1620" s="193"/>
      <c r="X1620" s="194"/>
      <c r="Y1620" s="194"/>
      <c r="Z1620" s="166"/>
      <c r="AA1620" s="166"/>
      <c r="AB1620" s="166"/>
      <c r="AC1620" s="166"/>
      <c r="AD1620" s="166"/>
      <c r="AE1620" s="166"/>
      <c r="AF1620" s="166"/>
      <c r="AG1620" s="166"/>
      <c r="AH1620" s="166"/>
      <c r="AI1620" s="166"/>
      <c r="AJ1620" s="166"/>
      <c r="AK1620" s="166"/>
      <c r="AL1620" s="166"/>
      <c r="AM1620" s="166"/>
      <c r="AN1620" s="166"/>
      <c r="AO1620" s="166"/>
      <c r="AP1620" s="166"/>
      <c r="AQ1620" s="166"/>
      <c r="AR1620" s="166"/>
      <c r="AS1620" s="166"/>
      <c r="AT1620" s="166"/>
      <c r="AU1620" s="166"/>
      <c r="AV1620" s="166"/>
      <c r="AW1620" s="166"/>
      <c r="AX1620" s="166"/>
      <c r="AY1620" s="166"/>
      <c r="AZ1620" s="166"/>
      <c r="BA1620" s="166"/>
      <c r="BB1620" s="166"/>
      <c r="BC1620" s="166"/>
      <c r="BD1620" s="166"/>
      <c r="BE1620" s="166"/>
      <c r="BF1620" s="166"/>
      <c r="BG1620" s="166"/>
      <c r="BH1620" s="166"/>
      <c r="BI1620" s="166"/>
      <c r="BJ1620" s="166"/>
      <c r="BK1620" s="166"/>
      <c r="BL1620" s="166"/>
      <c r="BM1620" s="166"/>
    </row>
    <row r="1621" ht="22.5" customHeight="1">
      <c r="A1621" s="190" t="s">
        <v>16887</v>
      </c>
      <c r="B1621" s="188"/>
      <c r="C1621" s="191" t="b">
        <v>0</v>
      </c>
      <c r="D1621" s="192"/>
      <c r="E1621" s="189"/>
      <c r="F1621" s="189"/>
      <c r="G1621" s="189"/>
      <c r="H1621" s="102"/>
      <c r="I1621" s="166"/>
      <c r="J1621" s="166"/>
      <c r="K1621" s="193"/>
      <c r="L1621" s="193"/>
      <c r="M1621" s="166"/>
      <c r="N1621" s="166"/>
      <c r="O1621" s="166"/>
      <c r="P1621" s="166"/>
      <c r="Q1621" s="166"/>
      <c r="R1621" s="188"/>
      <c r="S1621" s="188"/>
      <c r="T1621" s="189"/>
      <c r="U1621" s="188"/>
      <c r="V1621" s="188"/>
      <c r="W1621" s="193"/>
      <c r="X1621" s="194"/>
      <c r="Y1621" s="194"/>
      <c r="Z1621" s="166"/>
      <c r="AA1621" s="166"/>
      <c r="AB1621" s="166"/>
      <c r="AC1621" s="166"/>
      <c r="AD1621" s="166"/>
      <c r="AE1621" s="166"/>
      <c r="AF1621" s="166"/>
      <c r="AG1621" s="166"/>
      <c r="AH1621" s="166"/>
      <c r="AI1621" s="166"/>
      <c r="AJ1621" s="166"/>
      <c r="AK1621" s="166"/>
      <c r="AL1621" s="166"/>
      <c r="AM1621" s="166"/>
      <c r="AN1621" s="166"/>
      <c r="AO1621" s="166"/>
      <c r="AP1621" s="166"/>
      <c r="AQ1621" s="166"/>
      <c r="AR1621" s="166"/>
      <c r="AS1621" s="166"/>
      <c r="AT1621" s="166"/>
      <c r="AU1621" s="166"/>
      <c r="AV1621" s="166"/>
      <c r="AW1621" s="166"/>
      <c r="AX1621" s="166"/>
      <c r="AY1621" s="166"/>
      <c r="AZ1621" s="166"/>
      <c r="BA1621" s="166"/>
      <c r="BB1621" s="166"/>
      <c r="BC1621" s="166"/>
      <c r="BD1621" s="166"/>
      <c r="BE1621" s="166"/>
      <c r="BF1621" s="166"/>
      <c r="BG1621" s="166"/>
      <c r="BH1621" s="166"/>
      <c r="BI1621" s="166"/>
      <c r="BJ1621" s="166"/>
      <c r="BK1621" s="166"/>
      <c r="BL1621" s="166"/>
      <c r="BM1621" s="166"/>
    </row>
    <row r="1622" ht="22.5" customHeight="1">
      <c r="A1622" s="190" t="s">
        <v>16888</v>
      </c>
      <c r="B1622" s="188"/>
      <c r="C1622" s="191" t="b">
        <v>0</v>
      </c>
      <c r="D1622" s="192"/>
      <c r="E1622" s="189"/>
      <c r="F1622" s="189"/>
      <c r="G1622" s="189"/>
      <c r="H1622" s="102"/>
      <c r="I1622" s="166"/>
      <c r="J1622" s="166"/>
      <c r="K1622" s="193"/>
      <c r="L1622" s="193"/>
      <c r="M1622" s="166"/>
      <c r="N1622" s="166"/>
      <c r="O1622" s="166"/>
      <c r="P1622" s="166"/>
      <c r="Q1622" s="166"/>
      <c r="R1622" s="188"/>
      <c r="S1622" s="188"/>
      <c r="T1622" s="189"/>
      <c r="U1622" s="188"/>
      <c r="V1622" s="188"/>
      <c r="W1622" s="193"/>
      <c r="X1622" s="194"/>
      <c r="Y1622" s="194"/>
      <c r="Z1622" s="166"/>
      <c r="AA1622" s="166"/>
      <c r="AB1622" s="166"/>
      <c r="AC1622" s="166"/>
      <c r="AD1622" s="166"/>
      <c r="AE1622" s="166"/>
      <c r="AF1622" s="166"/>
      <c r="AG1622" s="166"/>
      <c r="AH1622" s="166"/>
      <c r="AI1622" s="166"/>
      <c r="AJ1622" s="166"/>
      <c r="AK1622" s="166"/>
      <c r="AL1622" s="166"/>
      <c r="AM1622" s="166"/>
      <c r="AN1622" s="166"/>
      <c r="AO1622" s="166"/>
      <c r="AP1622" s="166"/>
      <c r="AQ1622" s="166"/>
      <c r="AR1622" s="166"/>
      <c r="AS1622" s="166"/>
      <c r="AT1622" s="166"/>
      <c r="AU1622" s="166"/>
      <c r="AV1622" s="166"/>
      <c r="AW1622" s="166"/>
      <c r="AX1622" s="166"/>
      <c r="AY1622" s="166"/>
      <c r="AZ1622" s="166"/>
      <c r="BA1622" s="166"/>
      <c r="BB1622" s="166"/>
      <c r="BC1622" s="166"/>
      <c r="BD1622" s="166"/>
      <c r="BE1622" s="166"/>
      <c r="BF1622" s="166"/>
      <c r="BG1622" s="166"/>
      <c r="BH1622" s="166"/>
      <c r="BI1622" s="166"/>
      <c r="BJ1622" s="166"/>
      <c r="BK1622" s="166"/>
      <c r="BL1622" s="166"/>
      <c r="BM1622" s="166"/>
    </row>
    <row r="1623" ht="22.5" customHeight="1">
      <c r="A1623" s="190" t="s">
        <v>16889</v>
      </c>
      <c r="B1623" s="188"/>
      <c r="C1623" s="191" t="b">
        <v>0</v>
      </c>
      <c r="D1623" s="192"/>
      <c r="E1623" s="189"/>
      <c r="F1623" s="189"/>
      <c r="G1623" s="189"/>
      <c r="H1623" s="102"/>
      <c r="I1623" s="166"/>
      <c r="J1623" s="166"/>
      <c r="K1623" s="193"/>
      <c r="L1623" s="193"/>
      <c r="M1623" s="166"/>
      <c r="N1623" s="166"/>
      <c r="O1623" s="166"/>
      <c r="P1623" s="166"/>
      <c r="Q1623" s="166"/>
      <c r="R1623" s="188"/>
      <c r="S1623" s="188"/>
      <c r="T1623" s="189"/>
      <c r="U1623" s="188"/>
      <c r="V1623" s="188"/>
      <c r="W1623" s="193"/>
      <c r="X1623" s="194"/>
      <c r="Y1623" s="194"/>
      <c r="Z1623" s="166"/>
      <c r="AA1623" s="166"/>
      <c r="AB1623" s="166"/>
      <c r="AC1623" s="166"/>
      <c r="AD1623" s="166"/>
      <c r="AE1623" s="166"/>
      <c r="AF1623" s="166"/>
      <c r="AG1623" s="166"/>
      <c r="AH1623" s="166"/>
      <c r="AI1623" s="166"/>
      <c r="AJ1623" s="166"/>
      <c r="AK1623" s="166"/>
      <c r="AL1623" s="166"/>
      <c r="AM1623" s="166"/>
      <c r="AN1623" s="166"/>
      <c r="AO1623" s="166"/>
      <c r="AP1623" s="166"/>
      <c r="AQ1623" s="166"/>
      <c r="AR1623" s="166"/>
      <c r="AS1623" s="166"/>
      <c r="AT1623" s="166"/>
      <c r="AU1623" s="166"/>
      <c r="AV1623" s="166"/>
      <c r="AW1623" s="166"/>
      <c r="AX1623" s="166"/>
      <c r="AY1623" s="166"/>
      <c r="AZ1623" s="166"/>
      <c r="BA1623" s="166"/>
      <c r="BB1623" s="166"/>
      <c r="BC1623" s="166"/>
      <c r="BD1623" s="166"/>
      <c r="BE1623" s="166"/>
      <c r="BF1623" s="166"/>
      <c r="BG1623" s="166"/>
      <c r="BH1623" s="166"/>
      <c r="BI1623" s="166"/>
      <c r="BJ1623" s="166"/>
      <c r="BK1623" s="166"/>
      <c r="BL1623" s="166"/>
      <c r="BM1623" s="166"/>
    </row>
    <row r="1624" ht="22.5" customHeight="1">
      <c r="A1624" s="190" t="s">
        <v>16890</v>
      </c>
      <c r="B1624" s="188"/>
      <c r="C1624" s="191" t="b">
        <v>0</v>
      </c>
      <c r="D1624" s="192"/>
      <c r="E1624" s="189"/>
      <c r="F1624" s="189"/>
      <c r="G1624" s="189"/>
      <c r="H1624" s="102"/>
      <c r="I1624" s="166"/>
      <c r="J1624" s="166"/>
      <c r="K1624" s="193"/>
      <c r="L1624" s="193"/>
      <c r="M1624" s="166"/>
      <c r="N1624" s="166"/>
      <c r="O1624" s="166"/>
      <c r="P1624" s="166"/>
      <c r="Q1624" s="166"/>
      <c r="R1624" s="188"/>
      <c r="S1624" s="188"/>
      <c r="T1624" s="189"/>
      <c r="U1624" s="188"/>
      <c r="V1624" s="188"/>
      <c r="W1624" s="193"/>
      <c r="X1624" s="194"/>
      <c r="Y1624" s="194"/>
      <c r="Z1624" s="166"/>
      <c r="AA1624" s="166"/>
      <c r="AB1624" s="166"/>
      <c r="AC1624" s="166"/>
      <c r="AD1624" s="166"/>
      <c r="AE1624" s="166"/>
      <c r="AF1624" s="166"/>
      <c r="AG1624" s="166"/>
      <c r="AH1624" s="166"/>
      <c r="AI1624" s="166"/>
      <c r="AJ1624" s="166"/>
      <c r="AK1624" s="166"/>
      <c r="AL1624" s="166"/>
      <c r="AM1624" s="166"/>
      <c r="AN1624" s="166"/>
      <c r="AO1624" s="166"/>
      <c r="AP1624" s="166"/>
      <c r="AQ1624" s="166"/>
      <c r="AR1624" s="166"/>
      <c r="AS1624" s="166"/>
      <c r="AT1624" s="166"/>
      <c r="AU1624" s="166"/>
      <c r="AV1624" s="166"/>
      <c r="AW1624" s="166"/>
      <c r="AX1624" s="166"/>
      <c r="AY1624" s="166"/>
      <c r="AZ1624" s="166"/>
      <c r="BA1624" s="166"/>
      <c r="BB1624" s="166"/>
      <c r="BC1624" s="166"/>
      <c r="BD1624" s="166"/>
      <c r="BE1624" s="166"/>
      <c r="BF1624" s="166"/>
      <c r="BG1624" s="166"/>
      <c r="BH1624" s="166"/>
      <c r="BI1624" s="166"/>
      <c r="BJ1624" s="166"/>
      <c r="BK1624" s="166"/>
      <c r="BL1624" s="166"/>
      <c r="BM1624" s="166"/>
    </row>
    <row r="1625" ht="22.5" customHeight="1">
      <c r="A1625" s="190" t="s">
        <v>16891</v>
      </c>
      <c r="B1625" s="188"/>
      <c r="C1625" s="191" t="b">
        <v>0</v>
      </c>
      <c r="D1625" s="192"/>
      <c r="E1625" s="189"/>
      <c r="F1625" s="189"/>
      <c r="G1625" s="189"/>
      <c r="H1625" s="102"/>
      <c r="I1625" s="166"/>
      <c r="J1625" s="166"/>
      <c r="K1625" s="193"/>
      <c r="L1625" s="193"/>
      <c r="M1625" s="166"/>
      <c r="N1625" s="166"/>
      <c r="O1625" s="166"/>
      <c r="P1625" s="166"/>
      <c r="Q1625" s="166"/>
      <c r="R1625" s="188"/>
      <c r="S1625" s="188"/>
      <c r="T1625" s="189"/>
      <c r="U1625" s="188"/>
      <c r="V1625" s="188"/>
      <c r="W1625" s="193"/>
      <c r="X1625" s="194"/>
      <c r="Y1625" s="194"/>
      <c r="Z1625" s="166"/>
      <c r="AA1625" s="166"/>
      <c r="AB1625" s="166"/>
      <c r="AC1625" s="166"/>
      <c r="AD1625" s="166"/>
      <c r="AE1625" s="166"/>
      <c r="AF1625" s="166"/>
      <c r="AG1625" s="166"/>
      <c r="AH1625" s="166"/>
      <c r="AI1625" s="166"/>
      <c r="AJ1625" s="166"/>
      <c r="AK1625" s="166"/>
      <c r="AL1625" s="166"/>
      <c r="AM1625" s="166"/>
      <c r="AN1625" s="166"/>
      <c r="AO1625" s="166"/>
      <c r="AP1625" s="166"/>
      <c r="AQ1625" s="166"/>
      <c r="AR1625" s="166"/>
      <c r="AS1625" s="166"/>
      <c r="AT1625" s="166"/>
      <c r="AU1625" s="166"/>
      <c r="AV1625" s="166"/>
      <c r="AW1625" s="166"/>
      <c r="AX1625" s="166"/>
      <c r="AY1625" s="166"/>
      <c r="AZ1625" s="166"/>
      <c r="BA1625" s="166"/>
      <c r="BB1625" s="166"/>
      <c r="BC1625" s="166"/>
      <c r="BD1625" s="166"/>
      <c r="BE1625" s="166"/>
      <c r="BF1625" s="166"/>
      <c r="BG1625" s="166"/>
      <c r="BH1625" s="166"/>
      <c r="BI1625" s="166"/>
      <c r="BJ1625" s="166"/>
      <c r="BK1625" s="166"/>
      <c r="BL1625" s="166"/>
      <c r="BM1625" s="166"/>
    </row>
    <row r="1626" ht="22.5" customHeight="1">
      <c r="A1626" s="190" t="s">
        <v>16892</v>
      </c>
      <c r="B1626" s="188"/>
      <c r="C1626" s="191" t="b">
        <v>0</v>
      </c>
      <c r="D1626" s="192"/>
      <c r="E1626" s="189"/>
      <c r="F1626" s="189"/>
      <c r="G1626" s="189"/>
      <c r="H1626" s="102"/>
      <c r="I1626" s="166"/>
      <c r="J1626" s="166"/>
      <c r="K1626" s="193"/>
      <c r="L1626" s="193"/>
      <c r="M1626" s="166"/>
      <c r="N1626" s="166"/>
      <c r="O1626" s="166"/>
      <c r="P1626" s="166"/>
      <c r="Q1626" s="166"/>
      <c r="R1626" s="188"/>
      <c r="S1626" s="188"/>
      <c r="T1626" s="189"/>
      <c r="U1626" s="188"/>
      <c r="V1626" s="188"/>
      <c r="W1626" s="193"/>
      <c r="X1626" s="194"/>
      <c r="Y1626" s="194"/>
      <c r="Z1626" s="166"/>
      <c r="AA1626" s="166"/>
      <c r="AB1626" s="166"/>
      <c r="AC1626" s="166"/>
      <c r="AD1626" s="166"/>
      <c r="AE1626" s="166"/>
      <c r="AF1626" s="166"/>
      <c r="AG1626" s="166"/>
      <c r="AH1626" s="166"/>
      <c r="AI1626" s="166"/>
      <c r="AJ1626" s="166"/>
      <c r="AK1626" s="166"/>
      <c r="AL1626" s="166"/>
      <c r="AM1626" s="166"/>
      <c r="AN1626" s="166"/>
      <c r="AO1626" s="166"/>
      <c r="AP1626" s="166"/>
      <c r="AQ1626" s="166"/>
      <c r="AR1626" s="166"/>
      <c r="AS1626" s="166"/>
      <c r="AT1626" s="166"/>
      <c r="AU1626" s="166"/>
      <c r="AV1626" s="166"/>
      <c r="AW1626" s="166"/>
      <c r="AX1626" s="166"/>
      <c r="AY1626" s="166"/>
      <c r="AZ1626" s="166"/>
      <c r="BA1626" s="166"/>
      <c r="BB1626" s="166"/>
      <c r="BC1626" s="166"/>
      <c r="BD1626" s="166"/>
      <c r="BE1626" s="166"/>
      <c r="BF1626" s="166"/>
      <c r="BG1626" s="166"/>
      <c r="BH1626" s="166"/>
      <c r="BI1626" s="166"/>
      <c r="BJ1626" s="166"/>
      <c r="BK1626" s="166"/>
      <c r="BL1626" s="166"/>
      <c r="BM1626" s="166"/>
    </row>
    <row r="1627" ht="22.5" customHeight="1">
      <c r="A1627" s="190" t="s">
        <v>16893</v>
      </c>
      <c r="B1627" s="188"/>
      <c r="C1627" s="191" t="b">
        <v>0</v>
      </c>
      <c r="D1627" s="192"/>
      <c r="E1627" s="189"/>
      <c r="F1627" s="189"/>
      <c r="G1627" s="189"/>
      <c r="H1627" s="102"/>
      <c r="I1627" s="166"/>
      <c r="J1627" s="166"/>
      <c r="K1627" s="193"/>
      <c r="L1627" s="193"/>
      <c r="M1627" s="166"/>
      <c r="N1627" s="166"/>
      <c r="O1627" s="166"/>
      <c r="P1627" s="166"/>
      <c r="Q1627" s="166"/>
      <c r="R1627" s="188"/>
      <c r="S1627" s="188"/>
      <c r="T1627" s="189"/>
      <c r="U1627" s="188"/>
      <c r="V1627" s="188"/>
      <c r="W1627" s="193"/>
      <c r="X1627" s="194"/>
      <c r="Y1627" s="194"/>
      <c r="Z1627" s="166"/>
      <c r="AA1627" s="166"/>
      <c r="AB1627" s="166"/>
      <c r="AC1627" s="166"/>
      <c r="AD1627" s="166"/>
      <c r="AE1627" s="166"/>
      <c r="AF1627" s="166"/>
      <c r="AG1627" s="166"/>
      <c r="AH1627" s="166"/>
      <c r="AI1627" s="166"/>
      <c r="AJ1627" s="166"/>
      <c r="AK1627" s="166"/>
      <c r="AL1627" s="166"/>
      <c r="AM1627" s="166"/>
      <c r="AN1627" s="166"/>
      <c r="AO1627" s="166"/>
      <c r="AP1627" s="166"/>
      <c r="AQ1627" s="166"/>
      <c r="AR1627" s="166"/>
      <c r="AS1627" s="166"/>
      <c r="AT1627" s="166"/>
      <c r="AU1627" s="166"/>
      <c r="AV1627" s="166"/>
      <c r="AW1627" s="166"/>
      <c r="AX1627" s="166"/>
      <c r="AY1627" s="166"/>
      <c r="AZ1627" s="166"/>
      <c r="BA1627" s="166"/>
      <c r="BB1627" s="166"/>
      <c r="BC1627" s="166"/>
      <c r="BD1627" s="166"/>
      <c r="BE1627" s="166"/>
      <c r="BF1627" s="166"/>
      <c r="BG1627" s="166"/>
      <c r="BH1627" s="166"/>
      <c r="BI1627" s="166"/>
      <c r="BJ1627" s="166"/>
      <c r="BK1627" s="166"/>
      <c r="BL1627" s="166"/>
      <c r="BM1627" s="166"/>
    </row>
    <row r="1628" ht="22.5" customHeight="1">
      <c r="A1628" s="190" t="s">
        <v>16894</v>
      </c>
      <c r="B1628" s="188"/>
      <c r="C1628" s="191" t="b">
        <v>0</v>
      </c>
      <c r="D1628" s="192"/>
      <c r="E1628" s="189"/>
      <c r="F1628" s="189"/>
      <c r="G1628" s="189"/>
      <c r="H1628" s="102"/>
      <c r="I1628" s="166"/>
      <c r="J1628" s="166"/>
      <c r="K1628" s="193"/>
      <c r="L1628" s="193"/>
      <c r="M1628" s="166"/>
      <c r="N1628" s="166"/>
      <c r="O1628" s="166"/>
      <c r="P1628" s="166"/>
      <c r="Q1628" s="166"/>
      <c r="R1628" s="188"/>
      <c r="S1628" s="188"/>
      <c r="T1628" s="189"/>
      <c r="U1628" s="188"/>
      <c r="V1628" s="188"/>
      <c r="W1628" s="193"/>
      <c r="X1628" s="194"/>
      <c r="Y1628" s="194"/>
      <c r="Z1628" s="166"/>
      <c r="AA1628" s="166"/>
      <c r="AB1628" s="166"/>
      <c r="AC1628" s="166"/>
      <c r="AD1628" s="166"/>
      <c r="AE1628" s="166"/>
      <c r="AF1628" s="166"/>
      <c r="AG1628" s="166"/>
      <c r="AH1628" s="166"/>
      <c r="AI1628" s="166"/>
      <c r="AJ1628" s="166"/>
      <c r="AK1628" s="166"/>
      <c r="AL1628" s="166"/>
      <c r="AM1628" s="166"/>
      <c r="AN1628" s="166"/>
      <c r="AO1628" s="166"/>
      <c r="AP1628" s="166"/>
      <c r="AQ1628" s="166"/>
      <c r="AR1628" s="166"/>
      <c r="AS1628" s="166"/>
      <c r="AT1628" s="166"/>
      <c r="AU1628" s="166"/>
      <c r="AV1628" s="166"/>
      <c r="AW1628" s="166"/>
      <c r="AX1628" s="166"/>
      <c r="AY1628" s="166"/>
      <c r="AZ1628" s="166"/>
      <c r="BA1628" s="166"/>
      <c r="BB1628" s="166"/>
      <c r="BC1628" s="166"/>
      <c r="BD1628" s="166"/>
      <c r="BE1628" s="166"/>
      <c r="BF1628" s="166"/>
      <c r="BG1628" s="166"/>
      <c r="BH1628" s="166"/>
      <c r="BI1628" s="166"/>
      <c r="BJ1628" s="166"/>
      <c r="BK1628" s="166"/>
      <c r="BL1628" s="166"/>
      <c r="BM1628" s="166"/>
    </row>
    <row r="1629" ht="22.5" customHeight="1">
      <c r="A1629" s="190" t="s">
        <v>16895</v>
      </c>
      <c r="B1629" s="188"/>
      <c r="C1629" s="191" t="b">
        <v>0</v>
      </c>
      <c r="D1629" s="192"/>
      <c r="E1629" s="189"/>
      <c r="F1629" s="189"/>
      <c r="G1629" s="189"/>
      <c r="H1629" s="102"/>
      <c r="I1629" s="166"/>
      <c r="J1629" s="166"/>
      <c r="K1629" s="193"/>
      <c r="L1629" s="193"/>
      <c r="M1629" s="166"/>
      <c r="N1629" s="166"/>
      <c r="O1629" s="166"/>
      <c r="P1629" s="166"/>
      <c r="Q1629" s="166"/>
      <c r="R1629" s="188"/>
      <c r="S1629" s="188"/>
      <c r="T1629" s="189"/>
      <c r="U1629" s="188"/>
      <c r="V1629" s="188"/>
      <c r="W1629" s="193"/>
      <c r="X1629" s="194"/>
      <c r="Y1629" s="194"/>
      <c r="Z1629" s="166"/>
      <c r="AA1629" s="166"/>
      <c r="AB1629" s="166"/>
      <c r="AC1629" s="166"/>
      <c r="AD1629" s="166"/>
      <c r="AE1629" s="166"/>
      <c r="AF1629" s="166"/>
      <c r="AG1629" s="166"/>
      <c r="AH1629" s="166"/>
      <c r="AI1629" s="166"/>
      <c r="AJ1629" s="166"/>
      <c r="AK1629" s="166"/>
      <c r="AL1629" s="166"/>
      <c r="AM1629" s="166"/>
      <c r="AN1629" s="166"/>
      <c r="AO1629" s="166"/>
      <c r="AP1629" s="166"/>
      <c r="AQ1629" s="166"/>
      <c r="AR1629" s="166"/>
      <c r="AS1629" s="166"/>
      <c r="AT1629" s="166"/>
      <c r="AU1629" s="166"/>
      <c r="AV1629" s="166"/>
      <c r="AW1629" s="166"/>
      <c r="AX1629" s="166"/>
      <c r="AY1629" s="166"/>
      <c r="AZ1629" s="166"/>
      <c r="BA1629" s="166"/>
      <c r="BB1629" s="166"/>
      <c r="BC1629" s="166"/>
      <c r="BD1629" s="166"/>
      <c r="BE1629" s="166"/>
      <c r="BF1629" s="166"/>
      <c r="BG1629" s="166"/>
      <c r="BH1629" s="166"/>
      <c r="BI1629" s="166"/>
      <c r="BJ1629" s="166"/>
      <c r="BK1629" s="166"/>
      <c r="BL1629" s="166"/>
      <c r="BM1629" s="166"/>
    </row>
    <row r="1630" ht="22.5" customHeight="1">
      <c r="A1630" s="190" t="s">
        <v>16896</v>
      </c>
      <c r="B1630" s="188"/>
      <c r="C1630" s="191" t="b">
        <v>0</v>
      </c>
      <c r="D1630" s="192"/>
      <c r="E1630" s="189"/>
      <c r="F1630" s="189"/>
      <c r="G1630" s="189"/>
      <c r="H1630" s="102"/>
      <c r="I1630" s="166"/>
      <c r="J1630" s="166"/>
      <c r="K1630" s="193"/>
      <c r="L1630" s="193"/>
      <c r="M1630" s="166"/>
      <c r="N1630" s="166"/>
      <c r="O1630" s="166"/>
      <c r="P1630" s="166"/>
      <c r="Q1630" s="166"/>
      <c r="R1630" s="188"/>
      <c r="S1630" s="188"/>
      <c r="T1630" s="189"/>
      <c r="U1630" s="188"/>
      <c r="V1630" s="188"/>
      <c r="W1630" s="193"/>
      <c r="X1630" s="194"/>
      <c r="Y1630" s="194"/>
      <c r="Z1630" s="166"/>
      <c r="AA1630" s="166"/>
      <c r="AB1630" s="166"/>
      <c r="AC1630" s="166"/>
      <c r="AD1630" s="166"/>
      <c r="AE1630" s="166"/>
      <c r="AF1630" s="166"/>
      <c r="AG1630" s="166"/>
      <c r="AH1630" s="166"/>
      <c r="AI1630" s="166"/>
      <c r="AJ1630" s="166"/>
      <c r="AK1630" s="166"/>
      <c r="AL1630" s="166"/>
      <c r="AM1630" s="166"/>
      <c r="AN1630" s="166"/>
      <c r="AO1630" s="166"/>
      <c r="AP1630" s="166"/>
      <c r="AQ1630" s="166"/>
      <c r="AR1630" s="166"/>
      <c r="AS1630" s="166"/>
      <c r="AT1630" s="166"/>
      <c r="AU1630" s="166"/>
      <c r="AV1630" s="166"/>
      <c r="AW1630" s="166"/>
      <c r="AX1630" s="166"/>
      <c r="AY1630" s="166"/>
      <c r="AZ1630" s="166"/>
      <c r="BA1630" s="166"/>
      <c r="BB1630" s="166"/>
      <c r="BC1630" s="166"/>
      <c r="BD1630" s="166"/>
      <c r="BE1630" s="166"/>
      <c r="BF1630" s="166"/>
      <c r="BG1630" s="166"/>
      <c r="BH1630" s="166"/>
      <c r="BI1630" s="166"/>
      <c r="BJ1630" s="166"/>
      <c r="BK1630" s="166"/>
      <c r="BL1630" s="166"/>
      <c r="BM1630" s="166"/>
    </row>
    <row r="1631" ht="22.5" customHeight="1">
      <c r="A1631" s="190" t="s">
        <v>16897</v>
      </c>
      <c r="B1631" s="188"/>
      <c r="C1631" s="191" t="b">
        <v>0</v>
      </c>
      <c r="D1631" s="192"/>
      <c r="E1631" s="189"/>
      <c r="F1631" s="189"/>
      <c r="G1631" s="189"/>
      <c r="H1631" s="102"/>
      <c r="I1631" s="166"/>
      <c r="J1631" s="166"/>
      <c r="K1631" s="193"/>
      <c r="L1631" s="193"/>
      <c r="M1631" s="166"/>
      <c r="N1631" s="166"/>
      <c r="O1631" s="166"/>
      <c r="P1631" s="166"/>
      <c r="Q1631" s="166"/>
      <c r="R1631" s="188"/>
      <c r="S1631" s="188"/>
      <c r="T1631" s="189"/>
      <c r="U1631" s="188"/>
      <c r="V1631" s="188"/>
      <c r="W1631" s="193"/>
      <c r="X1631" s="194"/>
      <c r="Y1631" s="194"/>
      <c r="Z1631" s="166"/>
      <c r="AA1631" s="166"/>
      <c r="AB1631" s="166"/>
      <c r="AC1631" s="166"/>
      <c r="AD1631" s="166"/>
      <c r="AE1631" s="166"/>
      <c r="AF1631" s="166"/>
      <c r="AG1631" s="166"/>
      <c r="AH1631" s="166"/>
      <c r="AI1631" s="166"/>
      <c r="AJ1631" s="166"/>
      <c r="AK1631" s="166"/>
      <c r="AL1631" s="166"/>
      <c r="AM1631" s="166"/>
      <c r="AN1631" s="166"/>
      <c r="AO1631" s="166"/>
      <c r="AP1631" s="166"/>
      <c r="AQ1631" s="166"/>
      <c r="AR1631" s="166"/>
      <c r="AS1631" s="166"/>
      <c r="AT1631" s="166"/>
      <c r="AU1631" s="166"/>
      <c r="AV1631" s="166"/>
      <c r="AW1631" s="166"/>
      <c r="AX1631" s="166"/>
      <c r="AY1631" s="166"/>
      <c r="AZ1631" s="166"/>
      <c r="BA1631" s="166"/>
      <c r="BB1631" s="166"/>
      <c r="BC1631" s="166"/>
      <c r="BD1631" s="166"/>
      <c r="BE1631" s="166"/>
      <c r="BF1631" s="166"/>
      <c r="BG1631" s="166"/>
      <c r="BH1631" s="166"/>
      <c r="BI1631" s="166"/>
      <c r="BJ1631" s="166"/>
      <c r="BK1631" s="166"/>
      <c r="BL1631" s="166"/>
      <c r="BM1631" s="166"/>
    </row>
    <row r="1632" ht="22.5" customHeight="1">
      <c r="A1632" s="190" t="s">
        <v>16898</v>
      </c>
      <c r="B1632" s="188"/>
      <c r="C1632" s="191" t="b">
        <v>0</v>
      </c>
      <c r="D1632" s="192"/>
      <c r="E1632" s="189"/>
      <c r="F1632" s="189"/>
      <c r="G1632" s="189"/>
      <c r="H1632" s="102"/>
      <c r="I1632" s="166"/>
      <c r="J1632" s="166"/>
      <c r="K1632" s="193"/>
      <c r="L1632" s="193"/>
      <c r="M1632" s="166"/>
      <c r="N1632" s="166"/>
      <c r="O1632" s="166"/>
      <c r="P1632" s="166"/>
      <c r="Q1632" s="166"/>
      <c r="R1632" s="188"/>
      <c r="S1632" s="188"/>
      <c r="T1632" s="189"/>
      <c r="U1632" s="188"/>
      <c r="V1632" s="188"/>
      <c r="W1632" s="193"/>
      <c r="X1632" s="194"/>
      <c r="Y1632" s="194"/>
      <c r="Z1632" s="166"/>
      <c r="AA1632" s="166"/>
      <c r="AB1632" s="166"/>
      <c r="AC1632" s="166"/>
      <c r="AD1632" s="166"/>
      <c r="AE1632" s="166"/>
      <c r="AF1632" s="166"/>
      <c r="AG1632" s="166"/>
      <c r="AH1632" s="166"/>
      <c r="AI1632" s="166"/>
      <c r="AJ1632" s="166"/>
      <c r="AK1632" s="166"/>
      <c r="AL1632" s="166"/>
      <c r="AM1632" s="166"/>
      <c r="AN1632" s="166"/>
      <c r="AO1632" s="166"/>
      <c r="AP1632" s="166"/>
      <c r="AQ1632" s="166"/>
      <c r="AR1632" s="166"/>
      <c r="AS1632" s="166"/>
      <c r="AT1632" s="166"/>
      <c r="AU1632" s="166"/>
      <c r="AV1632" s="166"/>
      <c r="AW1632" s="166"/>
      <c r="AX1632" s="166"/>
      <c r="AY1632" s="166"/>
      <c r="AZ1632" s="166"/>
      <c r="BA1632" s="166"/>
      <c r="BB1632" s="166"/>
      <c r="BC1632" s="166"/>
      <c r="BD1632" s="166"/>
      <c r="BE1632" s="166"/>
      <c r="BF1632" s="166"/>
      <c r="BG1632" s="166"/>
      <c r="BH1632" s="166"/>
      <c r="BI1632" s="166"/>
      <c r="BJ1632" s="166"/>
      <c r="BK1632" s="166"/>
      <c r="BL1632" s="166"/>
      <c r="BM1632" s="166"/>
    </row>
    <row r="1633" ht="22.5" customHeight="1">
      <c r="A1633" s="190" t="s">
        <v>16899</v>
      </c>
      <c r="B1633" s="188"/>
      <c r="C1633" s="191" t="b">
        <v>0</v>
      </c>
      <c r="D1633" s="192"/>
      <c r="E1633" s="189"/>
      <c r="F1633" s="189"/>
      <c r="G1633" s="189"/>
      <c r="H1633" s="102"/>
      <c r="I1633" s="166"/>
      <c r="J1633" s="166"/>
      <c r="K1633" s="193"/>
      <c r="L1633" s="193"/>
      <c r="M1633" s="166"/>
      <c r="N1633" s="166"/>
      <c r="O1633" s="166"/>
      <c r="P1633" s="166"/>
      <c r="Q1633" s="166"/>
      <c r="R1633" s="188"/>
      <c r="S1633" s="188"/>
      <c r="T1633" s="189"/>
      <c r="U1633" s="188"/>
      <c r="V1633" s="188"/>
      <c r="W1633" s="193"/>
      <c r="X1633" s="194"/>
      <c r="Y1633" s="194"/>
      <c r="Z1633" s="166"/>
      <c r="AA1633" s="166"/>
      <c r="AB1633" s="166"/>
      <c r="AC1633" s="166"/>
      <c r="AD1633" s="166"/>
      <c r="AE1633" s="166"/>
      <c r="AF1633" s="166"/>
      <c r="AG1633" s="166"/>
      <c r="AH1633" s="166"/>
      <c r="AI1633" s="166"/>
      <c r="AJ1633" s="166"/>
      <c r="AK1633" s="166"/>
      <c r="AL1633" s="166"/>
      <c r="AM1633" s="166"/>
      <c r="AN1633" s="166"/>
      <c r="AO1633" s="166"/>
      <c r="AP1633" s="166"/>
      <c r="AQ1633" s="166"/>
      <c r="AR1633" s="166"/>
      <c r="AS1633" s="166"/>
      <c r="AT1633" s="166"/>
      <c r="AU1633" s="166"/>
      <c r="AV1633" s="166"/>
      <c r="AW1633" s="166"/>
      <c r="AX1633" s="166"/>
      <c r="AY1633" s="166"/>
      <c r="AZ1633" s="166"/>
      <c r="BA1633" s="166"/>
      <c r="BB1633" s="166"/>
      <c r="BC1633" s="166"/>
      <c r="BD1633" s="166"/>
      <c r="BE1633" s="166"/>
      <c r="BF1633" s="166"/>
      <c r="BG1633" s="166"/>
      <c r="BH1633" s="166"/>
      <c r="BI1633" s="166"/>
      <c r="BJ1633" s="166"/>
      <c r="BK1633" s="166"/>
      <c r="BL1633" s="166"/>
      <c r="BM1633" s="166"/>
    </row>
    <row r="1634" ht="22.5" customHeight="1">
      <c r="A1634" s="190" t="s">
        <v>16900</v>
      </c>
      <c r="B1634" s="188"/>
      <c r="C1634" s="191" t="b">
        <v>0</v>
      </c>
      <c r="D1634" s="192"/>
      <c r="E1634" s="189"/>
      <c r="F1634" s="189"/>
      <c r="G1634" s="189"/>
      <c r="H1634" s="102"/>
      <c r="I1634" s="166"/>
      <c r="J1634" s="166"/>
      <c r="K1634" s="193"/>
      <c r="L1634" s="193"/>
      <c r="M1634" s="166"/>
      <c r="N1634" s="166"/>
      <c r="O1634" s="166"/>
      <c r="P1634" s="166"/>
      <c r="Q1634" s="166"/>
      <c r="R1634" s="188"/>
      <c r="S1634" s="188"/>
      <c r="T1634" s="189"/>
      <c r="U1634" s="188"/>
      <c r="V1634" s="188"/>
      <c r="W1634" s="193"/>
      <c r="X1634" s="194"/>
      <c r="Y1634" s="194"/>
      <c r="Z1634" s="166"/>
      <c r="AA1634" s="166"/>
      <c r="AB1634" s="166"/>
      <c r="AC1634" s="166"/>
      <c r="AD1634" s="166"/>
      <c r="AE1634" s="166"/>
      <c r="AF1634" s="166"/>
      <c r="AG1634" s="166"/>
      <c r="AH1634" s="166"/>
      <c r="AI1634" s="166"/>
      <c r="AJ1634" s="166"/>
      <c r="AK1634" s="166"/>
      <c r="AL1634" s="166"/>
      <c r="AM1634" s="166"/>
      <c r="AN1634" s="166"/>
      <c r="AO1634" s="166"/>
      <c r="AP1634" s="166"/>
      <c r="AQ1634" s="166"/>
      <c r="AR1634" s="166"/>
      <c r="AS1634" s="166"/>
      <c r="AT1634" s="166"/>
      <c r="AU1634" s="166"/>
      <c r="AV1634" s="166"/>
      <c r="AW1634" s="166"/>
      <c r="AX1634" s="166"/>
      <c r="AY1634" s="166"/>
      <c r="AZ1634" s="166"/>
      <c r="BA1634" s="166"/>
      <c r="BB1634" s="166"/>
      <c r="BC1634" s="166"/>
      <c r="BD1634" s="166"/>
      <c r="BE1634" s="166"/>
      <c r="BF1634" s="166"/>
      <c r="BG1634" s="166"/>
      <c r="BH1634" s="166"/>
      <c r="BI1634" s="166"/>
      <c r="BJ1634" s="166"/>
      <c r="BK1634" s="166"/>
      <c r="BL1634" s="166"/>
      <c r="BM1634" s="166"/>
    </row>
    <row r="1635" ht="22.5" customHeight="1">
      <c r="A1635" s="190" t="s">
        <v>16901</v>
      </c>
      <c r="B1635" s="188"/>
      <c r="C1635" s="191" t="b">
        <v>0</v>
      </c>
      <c r="D1635" s="192"/>
      <c r="E1635" s="189"/>
      <c r="F1635" s="189"/>
      <c r="G1635" s="189"/>
      <c r="H1635" s="102"/>
      <c r="I1635" s="166"/>
      <c r="J1635" s="166"/>
      <c r="K1635" s="193"/>
      <c r="L1635" s="193"/>
      <c r="M1635" s="166"/>
      <c r="N1635" s="166"/>
      <c r="O1635" s="166"/>
      <c r="P1635" s="166"/>
      <c r="Q1635" s="166"/>
      <c r="R1635" s="188"/>
      <c r="S1635" s="188"/>
      <c r="T1635" s="189"/>
      <c r="U1635" s="188"/>
      <c r="V1635" s="188"/>
      <c r="W1635" s="193"/>
      <c r="X1635" s="194"/>
      <c r="Y1635" s="194"/>
      <c r="Z1635" s="166"/>
      <c r="AA1635" s="166"/>
      <c r="AB1635" s="166"/>
      <c r="AC1635" s="166"/>
      <c r="AD1635" s="166"/>
      <c r="AE1635" s="166"/>
      <c r="AF1635" s="166"/>
      <c r="AG1635" s="166"/>
      <c r="AH1635" s="166"/>
      <c r="AI1635" s="166"/>
      <c r="AJ1635" s="166"/>
      <c r="AK1635" s="166"/>
      <c r="AL1635" s="166"/>
      <c r="AM1635" s="166"/>
      <c r="AN1635" s="166"/>
      <c r="AO1635" s="166"/>
      <c r="AP1635" s="166"/>
      <c r="AQ1635" s="166"/>
      <c r="AR1635" s="166"/>
      <c r="AS1635" s="166"/>
      <c r="AT1635" s="166"/>
      <c r="AU1635" s="166"/>
      <c r="AV1635" s="166"/>
      <c r="AW1635" s="166"/>
      <c r="AX1635" s="166"/>
      <c r="AY1635" s="166"/>
      <c r="AZ1635" s="166"/>
      <c r="BA1635" s="166"/>
      <c r="BB1635" s="166"/>
      <c r="BC1635" s="166"/>
      <c r="BD1635" s="166"/>
      <c r="BE1635" s="166"/>
      <c r="BF1635" s="166"/>
      <c r="BG1635" s="166"/>
      <c r="BH1635" s="166"/>
      <c r="BI1635" s="166"/>
      <c r="BJ1635" s="166"/>
      <c r="BK1635" s="166"/>
      <c r="BL1635" s="166"/>
      <c r="BM1635" s="166"/>
    </row>
    <row r="1636" ht="22.5" customHeight="1">
      <c r="A1636" s="190" t="s">
        <v>16902</v>
      </c>
      <c r="B1636" s="188"/>
      <c r="C1636" s="191" t="b">
        <v>0</v>
      </c>
      <c r="D1636" s="192"/>
      <c r="E1636" s="189"/>
      <c r="F1636" s="189"/>
      <c r="G1636" s="189"/>
      <c r="H1636" s="102"/>
      <c r="I1636" s="166"/>
      <c r="J1636" s="166"/>
      <c r="K1636" s="193"/>
      <c r="L1636" s="193"/>
      <c r="M1636" s="166"/>
      <c r="N1636" s="166"/>
      <c r="O1636" s="166"/>
      <c r="P1636" s="166"/>
      <c r="Q1636" s="166"/>
      <c r="R1636" s="188"/>
      <c r="S1636" s="188"/>
      <c r="T1636" s="189"/>
      <c r="U1636" s="188"/>
      <c r="V1636" s="188"/>
      <c r="W1636" s="193"/>
      <c r="X1636" s="194"/>
      <c r="Y1636" s="194"/>
      <c r="Z1636" s="166"/>
      <c r="AA1636" s="166"/>
      <c r="AB1636" s="166"/>
      <c r="AC1636" s="166"/>
      <c r="AD1636" s="166"/>
      <c r="AE1636" s="166"/>
      <c r="AF1636" s="166"/>
      <c r="AG1636" s="166"/>
      <c r="AH1636" s="166"/>
      <c r="AI1636" s="166"/>
      <c r="AJ1636" s="166"/>
      <c r="AK1636" s="166"/>
      <c r="AL1636" s="166"/>
      <c r="AM1636" s="166"/>
      <c r="AN1636" s="166"/>
      <c r="AO1636" s="166"/>
      <c r="AP1636" s="166"/>
      <c r="AQ1636" s="166"/>
      <c r="AR1636" s="166"/>
      <c r="AS1636" s="166"/>
      <c r="AT1636" s="166"/>
      <c r="AU1636" s="166"/>
      <c r="AV1636" s="166"/>
      <c r="AW1636" s="166"/>
      <c r="AX1636" s="166"/>
      <c r="AY1636" s="166"/>
      <c r="AZ1636" s="166"/>
      <c r="BA1636" s="166"/>
      <c r="BB1636" s="166"/>
      <c r="BC1636" s="166"/>
      <c r="BD1636" s="166"/>
      <c r="BE1636" s="166"/>
      <c r="BF1636" s="166"/>
      <c r="BG1636" s="166"/>
      <c r="BH1636" s="166"/>
      <c r="BI1636" s="166"/>
      <c r="BJ1636" s="166"/>
      <c r="BK1636" s="166"/>
      <c r="BL1636" s="166"/>
      <c r="BM1636" s="166"/>
    </row>
    <row r="1637" ht="22.5" customHeight="1">
      <c r="A1637" s="190" t="s">
        <v>16903</v>
      </c>
      <c r="B1637" s="188"/>
      <c r="C1637" s="191" t="b">
        <v>0</v>
      </c>
      <c r="D1637" s="192"/>
      <c r="E1637" s="189"/>
      <c r="F1637" s="189"/>
      <c r="G1637" s="189"/>
      <c r="H1637" s="102"/>
      <c r="I1637" s="166"/>
      <c r="J1637" s="166"/>
      <c r="K1637" s="193"/>
      <c r="L1637" s="193"/>
      <c r="M1637" s="166"/>
      <c r="N1637" s="166"/>
      <c r="O1637" s="166"/>
      <c r="P1637" s="166"/>
      <c r="Q1637" s="166"/>
      <c r="R1637" s="188"/>
      <c r="S1637" s="188"/>
      <c r="T1637" s="189"/>
      <c r="U1637" s="188"/>
      <c r="V1637" s="188"/>
      <c r="W1637" s="193"/>
      <c r="X1637" s="194"/>
      <c r="Y1637" s="194"/>
      <c r="Z1637" s="166"/>
      <c r="AA1637" s="166"/>
      <c r="AB1637" s="166"/>
      <c r="AC1637" s="166"/>
      <c r="AD1637" s="166"/>
      <c r="AE1637" s="166"/>
      <c r="AF1637" s="166"/>
      <c r="AG1637" s="166"/>
      <c r="AH1637" s="166"/>
      <c r="AI1637" s="166"/>
      <c r="AJ1637" s="166"/>
      <c r="AK1637" s="166"/>
      <c r="AL1637" s="166"/>
      <c r="AM1637" s="166"/>
      <c r="AN1637" s="166"/>
      <c r="AO1637" s="166"/>
      <c r="AP1637" s="166"/>
      <c r="AQ1637" s="166"/>
      <c r="AR1637" s="166"/>
      <c r="AS1637" s="166"/>
      <c r="AT1637" s="166"/>
      <c r="AU1637" s="166"/>
      <c r="AV1637" s="166"/>
      <c r="AW1637" s="166"/>
      <c r="AX1637" s="166"/>
      <c r="AY1637" s="166"/>
      <c r="AZ1637" s="166"/>
      <c r="BA1637" s="166"/>
      <c r="BB1637" s="166"/>
      <c r="BC1637" s="166"/>
      <c r="BD1637" s="166"/>
      <c r="BE1637" s="166"/>
      <c r="BF1637" s="166"/>
      <c r="BG1637" s="166"/>
      <c r="BH1637" s="166"/>
      <c r="BI1637" s="166"/>
      <c r="BJ1637" s="166"/>
      <c r="BK1637" s="166"/>
      <c r="BL1637" s="166"/>
      <c r="BM1637" s="166"/>
    </row>
    <row r="1638" ht="22.5" customHeight="1">
      <c r="A1638" s="190" t="s">
        <v>16904</v>
      </c>
      <c r="B1638" s="188"/>
      <c r="C1638" s="191" t="b">
        <v>0</v>
      </c>
      <c r="D1638" s="192"/>
      <c r="E1638" s="189"/>
      <c r="F1638" s="189"/>
      <c r="G1638" s="189"/>
      <c r="H1638" s="102"/>
      <c r="I1638" s="166"/>
      <c r="J1638" s="166"/>
      <c r="K1638" s="193"/>
      <c r="L1638" s="193"/>
      <c r="M1638" s="166"/>
      <c r="N1638" s="166"/>
      <c r="O1638" s="166"/>
      <c r="P1638" s="166"/>
      <c r="Q1638" s="166"/>
      <c r="R1638" s="188"/>
      <c r="S1638" s="188"/>
      <c r="T1638" s="189"/>
      <c r="U1638" s="188"/>
      <c r="V1638" s="188"/>
      <c r="W1638" s="193"/>
      <c r="X1638" s="194"/>
      <c r="Y1638" s="194"/>
      <c r="Z1638" s="166"/>
      <c r="AA1638" s="166"/>
      <c r="AB1638" s="166"/>
      <c r="AC1638" s="166"/>
      <c r="AD1638" s="166"/>
      <c r="AE1638" s="166"/>
      <c r="AF1638" s="166"/>
      <c r="AG1638" s="166"/>
      <c r="AH1638" s="166"/>
      <c r="AI1638" s="166"/>
      <c r="AJ1638" s="166"/>
      <c r="AK1638" s="166"/>
      <c r="AL1638" s="166"/>
      <c r="AM1638" s="166"/>
      <c r="AN1638" s="166"/>
      <c r="AO1638" s="166"/>
      <c r="AP1638" s="166"/>
      <c r="AQ1638" s="166"/>
      <c r="AR1638" s="166"/>
      <c r="AS1638" s="166"/>
      <c r="AT1638" s="166"/>
      <c r="AU1638" s="166"/>
      <c r="AV1638" s="166"/>
      <c r="AW1638" s="166"/>
      <c r="AX1638" s="166"/>
      <c r="AY1638" s="166"/>
      <c r="AZ1638" s="166"/>
      <c r="BA1638" s="166"/>
      <c r="BB1638" s="166"/>
      <c r="BC1638" s="166"/>
      <c r="BD1638" s="166"/>
      <c r="BE1638" s="166"/>
      <c r="BF1638" s="166"/>
      <c r="BG1638" s="166"/>
      <c r="BH1638" s="166"/>
      <c r="BI1638" s="166"/>
      <c r="BJ1638" s="166"/>
      <c r="BK1638" s="166"/>
      <c r="BL1638" s="166"/>
      <c r="BM1638" s="166"/>
    </row>
    <row r="1639" ht="22.5" customHeight="1">
      <c r="A1639" s="190" t="s">
        <v>16905</v>
      </c>
      <c r="B1639" s="188"/>
      <c r="C1639" s="191" t="b">
        <v>0</v>
      </c>
      <c r="D1639" s="192"/>
      <c r="E1639" s="189"/>
      <c r="F1639" s="189"/>
      <c r="G1639" s="189"/>
      <c r="H1639" s="102"/>
      <c r="I1639" s="166"/>
      <c r="J1639" s="166"/>
      <c r="K1639" s="193"/>
      <c r="L1639" s="193"/>
      <c r="M1639" s="166"/>
      <c r="N1639" s="166"/>
      <c r="O1639" s="166"/>
      <c r="P1639" s="166"/>
      <c r="Q1639" s="166"/>
      <c r="R1639" s="188"/>
      <c r="S1639" s="188"/>
      <c r="T1639" s="189"/>
      <c r="U1639" s="188"/>
      <c r="V1639" s="188"/>
      <c r="W1639" s="193"/>
      <c r="X1639" s="194"/>
      <c r="Y1639" s="194"/>
      <c r="Z1639" s="166"/>
      <c r="AA1639" s="166"/>
      <c r="AB1639" s="166"/>
      <c r="AC1639" s="166"/>
      <c r="AD1639" s="166"/>
      <c r="AE1639" s="166"/>
      <c r="AF1639" s="166"/>
      <c r="AG1639" s="166"/>
      <c r="AH1639" s="166"/>
      <c r="AI1639" s="166"/>
      <c r="AJ1639" s="166"/>
      <c r="AK1639" s="166"/>
      <c r="AL1639" s="166"/>
      <c r="AM1639" s="166"/>
      <c r="AN1639" s="166"/>
      <c r="AO1639" s="166"/>
      <c r="AP1639" s="166"/>
      <c r="AQ1639" s="166"/>
      <c r="AR1639" s="166"/>
      <c r="AS1639" s="166"/>
      <c r="AT1639" s="166"/>
      <c r="AU1639" s="166"/>
      <c r="AV1639" s="166"/>
      <c r="AW1639" s="166"/>
      <c r="AX1639" s="166"/>
      <c r="AY1639" s="166"/>
      <c r="AZ1639" s="166"/>
      <c r="BA1639" s="166"/>
      <c r="BB1639" s="166"/>
      <c r="BC1639" s="166"/>
      <c r="BD1639" s="166"/>
      <c r="BE1639" s="166"/>
      <c r="BF1639" s="166"/>
      <c r="BG1639" s="166"/>
      <c r="BH1639" s="166"/>
      <c r="BI1639" s="166"/>
      <c r="BJ1639" s="166"/>
      <c r="BK1639" s="166"/>
      <c r="BL1639" s="166"/>
      <c r="BM1639" s="166"/>
    </row>
    <row r="1640" ht="22.5" customHeight="1">
      <c r="A1640" s="190" t="s">
        <v>16906</v>
      </c>
      <c r="B1640" s="188"/>
      <c r="C1640" s="191" t="b">
        <v>0</v>
      </c>
      <c r="D1640" s="192"/>
      <c r="E1640" s="189"/>
      <c r="F1640" s="189"/>
      <c r="G1640" s="189"/>
      <c r="H1640" s="102"/>
      <c r="I1640" s="166"/>
      <c r="J1640" s="166"/>
      <c r="K1640" s="193"/>
      <c r="L1640" s="193"/>
      <c r="M1640" s="166"/>
      <c r="N1640" s="166"/>
      <c r="O1640" s="166"/>
      <c r="P1640" s="166"/>
      <c r="Q1640" s="166"/>
      <c r="R1640" s="188"/>
      <c r="S1640" s="188"/>
      <c r="T1640" s="189"/>
      <c r="U1640" s="188"/>
      <c r="V1640" s="188"/>
      <c r="W1640" s="193"/>
      <c r="X1640" s="194"/>
      <c r="Y1640" s="194"/>
      <c r="Z1640" s="166"/>
      <c r="AA1640" s="166"/>
      <c r="AB1640" s="166"/>
      <c r="AC1640" s="166"/>
      <c r="AD1640" s="166"/>
      <c r="AE1640" s="166"/>
      <c r="AF1640" s="166"/>
      <c r="AG1640" s="166"/>
      <c r="AH1640" s="166"/>
      <c r="AI1640" s="166"/>
      <c r="AJ1640" s="166"/>
      <c r="AK1640" s="166"/>
      <c r="AL1640" s="166"/>
      <c r="AM1640" s="166"/>
      <c r="AN1640" s="166"/>
      <c r="AO1640" s="166"/>
      <c r="AP1640" s="166"/>
      <c r="AQ1640" s="166"/>
      <c r="AR1640" s="166"/>
      <c r="AS1640" s="166"/>
      <c r="AT1640" s="166"/>
      <c r="AU1640" s="166"/>
      <c r="AV1640" s="166"/>
      <c r="AW1640" s="166"/>
      <c r="AX1640" s="166"/>
      <c r="AY1640" s="166"/>
      <c r="AZ1640" s="166"/>
      <c r="BA1640" s="166"/>
      <c r="BB1640" s="166"/>
      <c r="BC1640" s="166"/>
      <c r="BD1640" s="166"/>
      <c r="BE1640" s="166"/>
      <c r="BF1640" s="166"/>
      <c r="BG1640" s="166"/>
      <c r="BH1640" s="166"/>
      <c r="BI1640" s="166"/>
      <c r="BJ1640" s="166"/>
      <c r="BK1640" s="166"/>
      <c r="BL1640" s="166"/>
      <c r="BM1640" s="166"/>
    </row>
    <row r="1641" ht="22.5" customHeight="1">
      <c r="A1641" s="190" t="s">
        <v>16907</v>
      </c>
      <c r="B1641" s="188"/>
      <c r="C1641" s="191" t="b">
        <v>0</v>
      </c>
      <c r="D1641" s="192"/>
      <c r="E1641" s="189"/>
      <c r="F1641" s="189"/>
      <c r="G1641" s="189"/>
      <c r="H1641" s="102"/>
      <c r="I1641" s="166"/>
      <c r="J1641" s="166"/>
      <c r="K1641" s="193"/>
      <c r="L1641" s="193"/>
      <c r="M1641" s="166"/>
      <c r="N1641" s="166"/>
      <c r="O1641" s="166"/>
      <c r="P1641" s="166"/>
      <c r="Q1641" s="166"/>
      <c r="R1641" s="188"/>
      <c r="S1641" s="188"/>
      <c r="T1641" s="189"/>
      <c r="U1641" s="188"/>
      <c r="V1641" s="188"/>
      <c r="W1641" s="193"/>
      <c r="X1641" s="194"/>
      <c r="Y1641" s="194"/>
      <c r="Z1641" s="166"/>
      <c r="AA1641" s="166"/>
      <c r="AB1641" s="166"/>
      <c r="AC1641" s="166"/>
      <c r="AD1641" s="166"/>
      <c r="AE1641" s="166"/>
      <c r="AF1641" s="166"/>
      <c r="AG1641" s="166"/>
      <c r="AH1641" s="166"/>
      <c r="AI1641" s="166"/>
      <c r="AJ1641" s="166"/>
      <c r="AK1641" s="166"/>
      <c r="AL1641" s="166"/>
      <c r="AM1641" s="166"/>
      <c r="AN1641" s="166"/>
      <c r="AO1641" s="166"/>
      <c r="AP1641" s="166"/>
      <c r="AQ1641" s="166"/>
      <c r="AR1641" s="166"/>
      <c r="AS1641" s="166"/>
      <c r="AT1641" s="166"/>
      <c r="AU1641" s="166"/>
      <c r="AV1641" s="166"/>
      <c r="AW1641" s="166"/>
      <c r="AX1641" s="166"/>
      <c r="AY1641" s="166"/>
      <c r="AZ1641" s="166"/>
      <c r="BA1641" s="166"/>
      <c r="BB1641" s="166"/>
      <c r="BC1641" s="166"/>
      <c r="BD1641" s="166"/>
      <c r="BE1641" s="166"/>
      <c r="BF1641" s="166"/>
      <c r="BG1641" s="166"/>
      <c r="BH1641" s="166"/>
      <c r="BI1641" s="166"/>
      <c r="BJ1641" s="166"/>
      <c r="BK1641" s="166"/>
      <c r="BL1641" s="166"/>
      <c r="BM1641" s="166"/>
    </row>
    <row r="1642" ht="22.5" customHeight="1">
      <c r="A1642" s="190" t="s">
        <v>16908</v>
      </c>
      <c r="B1642" s="188"/>
      <c r="C1642" s="191" t="b">
        <v>0</v>
      </c>
      <c r="D1642" s="192"/>
      <c r="E1642" s="189"/>
      <c r="F1642" s="189"/>
      <c r="G1642" s="189"/>
      <c r="H1642" s="102"/>
      <c r="I1642" s="166"/>
      <c r="J1642" s="166"/>
      <c r="K1642" s="193"/>
      <c r="L1642" s="193"/>
      <c r="M1642" s="166"/>
      <c r="N1642" s="166"/>
      <c r="O1642" s="166"/>
      <c r="P1642" s="166"/>
      <c r="Q1642" s="166"/>
      <c r="R1642" s="188"/>
      <c r="S1642" s="188"/>
      <c r="T1642" s="189"/>
      <c r="U1642" s="188"/>
      <c r="V1642" s="188"/>
      <c r="W1642" s="193"/>
      <c r="X1642" s="194"/>
      <c r="Y1642" s="194"/>
      <c r="Z1642" s="166"/>
      <c r="AA1642" s="166"/>
      <c r="AB1642" s="166"/>
      <c r="AC1642" s="166"/>
      <c r="AD1642" s="166"/>
      <c r="AE1642" s="166"/>
      <c r="AF1642" s="166"/>
      <c r="AG1642" s="166"/>
      <c r="AH1642" s="166"/>
      <c r="AI1642" s="166"/>
      <c r="AJ1642" s="166"/>
      <c r="AK1642" s="166"/>
      <c r="AL1642" s="166"/>
      <c r="AM1642" s="166"/>
      <c r="AN1642" s="166"/>
      <c r="AO1642" s="166"/>
      <c r="AP1642" s="166"/>
      <c r="AQ1642" s="166"/>
      <c r="AR1642" s="166"/>
      <c r="AS1642" s="166"/>
      <c r="AT1642" s="166"/>
      <c r="AU1642" s="166"/>
      <c r="AV1642" s="166"/>
      <c r="AW1642" s="166"/>
      <c r="AX1642" s="166"/>
      <c r="AY1642" s="166"/>
      <c r="AZ1642" s="166"/>
      <c r="BA1642" s="166"/>
      <c r="BB1642" s="166"/>
      <c r="BC1642" s="166"/>
      <c r="BD1642" s="166"/>
      <c r="BE1642" s="166"/>
      <c r="BF1642" s="166"/>
      <c r="BG1642" s="166"/>
      <c r="BH1642" s="166"/>
      <c r="BI1642" s="166"/>
      <c r="BJ1642" s="166"/>
      <c r="BK1642" s="166"/>
      <c r="BL1642" s="166"/>
      <c r="BM1642" s="166"/>
    </row>
    <row r="1643" ht="22.5" customHeight="1">
      <c r="A1643" s="190" t="s">
        <v>16909</v>
      </c>
      <c r="B1643" s="188"/>
      <c r="C1643" s="191" t="b">
        <v>0</v>
      </c>
      <c r="D1643" s="192"/>
      <c r="E1643" s="189"/>
      <c r="F1643" s="189"/>
      <c r="G1643" s="189"/>
      <c r="H1643" s="102"/>
      <c r="I1643" s="166"/>
      <c r="J1643" s="166"/>
      <c r="K1643" s="193"/>
      <c r="L1643" s="193"/>
      <c r="M1643" s="166"/>
      <c r="N1643" s="166"/>
      <c r="O1643" s="166"/>
      <c r="P1643" s="166"/>
      <c r="Q1643" s="166"/>
      <c r="R1643" s="188"/>
      <c r="S1643" s="188"/>
      <c r="T1643" s="189"/>
      <c r="U1643" s="188"/>
      <c r="V1643" s="188"/>
      <c r="W1643" s="193"/>
      <c r="X1643" s="194"/>
      <c r="Y1643" s="194"/>
      <c r="Z1643" s="166"/>
      <c r="AA1643" s="166"/>
      <c r="AB1643" s="166"/>
      <c r="AC1643" s="166"/>
      <c r="AD1643" s="166"/>
      <c r="AE1643" s="166"/>
      <c r="AF1643" s="166"/>
      <c r="AG1643" s="166"/>
      <c r="AH1643" s="166"/>
      <c r="AI1643" s="166"/>
      <c r="AJ1643" s="166"/>
      <c r="AK1643" s="166"/>
      <c r="AL1643" s="166"/>
      <c r="AM1643" s="166"/>
      <c r="AN1643" s="166"/>
      <c r="AO1643" s="166"/>
      <c r="AP1643" s="166"/>
      <c r="AQ1643" s="166"/>
      <c r="AR1643" s="166"/>
      <c r="AS1643" s="166"/>
      <c r="AT1643" s="166"/>
      <c r="AU1643" s="166"/>
      <c r="AV1643" s="166"/>
      <c r="AW1643" s="166"/>
      <c r="AX1643" s="166"/>
      <c r="AY1643" s="166"/>
      <c r="AZ1643" s="166"/>
      <c r="BA1643" s="166"/>
      <c r="BB1643" s="166"/>
      <c r="BC1643" s="166"/>
      <c r="BD1643" s="166"/>
      <c r="BE1643" s="166"/>
      <c r="BF1643" s="166"/>
      <c r="BG1643" s="166"/>
      <c r="BH1643" s="166"/>
      <c r="BI1643" s="166"/>
      <c r="BJ1643" s="166"/>
      <c r="BK1643" s="166"/>
      <c r="BL1643" s="166"/>
      <c r="BM1643" s="166"/>
    </row>
    <row r="1644" ht="22.5" customHeight="1">
      <c r="A1644" s="190" t="s">
        <v>16910</v>
      </c>
      <c r="B1644" s="188"/>
      <c r="C1644" s="191" t="b">
        <v>0</v>
      </c>
      <c r="D1644" s="192"/>
      <c r="E1644" s="189"/>
      <c r="F1644" s="189"/>
      <c r="G1644" s="189"/>
      <c r="H1644" s="102"/>
      <c r="I1644" s="166"/>
      <c r="J1644" s="166"/>
      <c r="K1644" s="193"/>
      <c r="L1644" s="193"/>
      <c r="M1644" s="166"/>
      <c r="N1644" s="166"/>
      <c r="O1644" s="166"/>
      <c r="P1644" s="166"/>
      <c r="Q1644" s="166"/>
      <c r="R1644" s="188"/>
      <c r="S1644" s="188"/>
      <c r="T1644" s="189"/>
      <c r="U1644" s="188"/>
      <c r="V1644" s="188"/>
      <c r="W1644" s="193"/>
      <c r="X1644" s="194"/>
      <c r="Y1644" s="194"/>
      <c r="Z1644" s="166"/>
      <c r="AA1644" s="166"/>
      <c r="AB1644" s="166"/>
      <c r="AC1644" s="166"/>
      <c r="AD1644" s="166"/>
      <c r="AE1644" s="166"/>
      <c r="AF1644" s="166"/>
      <c r="AG1644" s="166"/>
      <c r="AH1644" s="166"/>
      <c r="AI1644" s="166"/>
      <c r="AJ1644" s="166"/>
      <c r="AK1644" s="166"/>
      <c r="AL1644" s="166"/>
      <c r="AM1644" s="166"/>
      <c r="AN1644" s="166"/>
      <c r="AO1644" s="166"/>
      <c r="AP1644" s="166"/>
      <c r="AQ1644" s="166"/>
      <c r="AR1644" s="166"/>
      <c r="AS1644" s="166"/>
      <c r="AT1644" s="166"/>
      <c r="AU1644" s="166"/>
      <c r="AV1644" s="166"/>
      <c r="AW1644" s="166"/>
      <c r="AX1644" s="166"/>
      <c r="AY1644" s="166"/>
      <c r="AZ1644" s="166"/>
      <c r="BA1644" s="166"/>
      <c r="BB1644" s="166"/>
      <c r="BC1644" s="166"/>
      <c r="BD1644" s="166"/>
      <c r="BE1644" s="166"/>
      <c r="BF1644" s="166"/>
      <c r="BG1644" s="166"/>
      <c r="BH1644" s="166"/>
      <c r="BI1644" s="166"/>
      <c r="BJ1644" s="166"/>
      <c r="BK1644" s="166"/>
      <c r="BL1644" s="166"/>
      <c r="BM1644" s="166"/>
    </row>
    <row r="1645" ht="22.5" customHeight="1">
      <c r="A1645" s="190" t="s">
        <v>16911</v>
      </c>
      <c r="B1645" s="188"/>
      <c r="C1645" s="191" t="b">
        <v>0</v>
      </c>
      <c r="D1645" s="192"/>
      <c r="E1645" s="189"/>
      <c r="F1645" s="189"/>
      <c r="G1645" s="189"/>
      <c r="H1645" s="102"/>
      <c r="I1645" s="166"/>
      <c r="J1645" s="166"/>
      <c r="K1645" s="193"/>
      <c r="L1645" s="193"/>
      <c r="M1645" s="166"/>
      <c r="N1645" s="166"/>
      <c r="O1645" s="166"/>
      <c r="P1645" s="166"/>
      <c r="Q1645" s="166"/>
      <c r="R1645" s="188"/>
      <c r="S1645" s="188"/>
      <c r="T1645" s="189"/>
      <c r="U1645" s="188"/>
      <c r="V1645" s="188"/>
      <c r="W1645" s="193"/>
      <c r="X1645" s="194"/>
      <c r="Y1645" s="194"/>
      <c r="Z1645" s="166"/>
      <c r="AA1645" s="166"/>
      <c r="AB1645" s="166"/>
      <c r="AC1645" s="166"/>
      <c r="AD1645" s="166"/>
      <c r="AE1645" s="166"/>
      <c r="AF1645" s="166"/>
      <c r="AG1645" s="166"/>
      <c r="AH1645" s="166"/>
      <c r="AI1645" s="166"/>
      <c r="AJ1645" s="166"/>
      <c r="AK1645" s="166"/>
      <c r="AL1645" s="166"/>
      <c r="AM1645" s="166"/>
      <c r="AN1645" s="166"/>
      <c r="AO1645" s="166"/>
      <c r="AP1645" s="166"/>
      <c r="AQ1645" s="166"/>
      <c r="AR1645" s="166"/>
      <c r="AS1645" s="166"/>
      <c r="AT1645" s="166"/>
      <c r="AU1645" s="166"/>
      <c r="AV1645" s="166"/>
      <c r="AW1645" s="166"/>
      <c r="AX1645" s="166"/>
      <c r="AY1645" s="166"/>
      <c r="AZ1645" s="166"/>
      <c r="BA1645" s="166"/>
      <c r="BB1645" s="166"/>
      <c r="BC1645" s="166"/>
      <c r="BD1645" s="166"/>
      <c r="BE1645" s="166"/>
      <c r="BF1645" s="166"/>
      <c r="BG1645" s="166"/>
      <c r="BH1645" s="166"/>
      <c r="BI1645" s="166"/>
      <c r="BJ1645" s="166"/>
      <c r="BK1645" s="166"/>
      <c r="BL1645" s="166"/>
      <c r="BM1645" s="166"/>
    </row>
    <row r="1646" ht="22.5" customHeight="1">
      <c r="A1646" s="190" t="s">
        <v>16912</v>
      </c>
      <c r="B1646" s="188"/>
      <c r="C1646" s="191" t="b">
        <v>0</v>
      </c>
      <c r="D1646" s="192"/>
      <c r="E1646" s="189"/>
      <c r="F1646" s="189"/>
      <c r="G1646" s="189"/>
      <c r="H1646" s="102"/>
      <c r="I1646" s="166"/>
      <c r="J1646" s="166"/>
      <c r="K1646" s="193"/>
      <c r="L1646" s="193"/>
      <c r="M1646" s="166"/>
      <c r="N1646" s="166"/>
      <c r="O1646" s="166"/>
      <c r="P1646" s="166"/>
      <c r="Q1646" s="166"/>
      <c r="R1646" s="188"/>
      <c r="S1646" s="188"/>
      <c r="T1646" s="189"/>
      <c r="U1646" s="188"/>
      <c r="V1646" s="188"/>
      <c r="W1646" s="193"/>
      <c r="X1646" s="194"/>
      <c r="Y1646" s="194"/>
      <c r="Z1646" s="166"/>
      <c r="AA1646" s="166"/>
      <c r="AB1646" s="166"/>
      <c r="AC1646" s="166"/>
      <c r="AD1646" s="166"/>
      <c r="AE1646" s="166"/>
      <c r="AF1646" s="166"/>
      <c r="AG1646" s="166"/>
      <c r="AH1646" s="166"/>
      <c r="AI1646" s="166"/>
      <c r="AJ1646" s="166"/>
      <c r="AK1646" s="166"/>
      <c r="AL1646" s="166"/>
      <c r="AM1646" s="166"/>
      <c r="AN1646" s="166"/>
      <c r="AO1646" s="166"/>
      <c r="AP1646" s="166"/>
      <c r="AQ1646" s="166"/>
      <c r="AR1646" s="166"/>
      <c r="AS1646" s="166"/>
      <c r="AT1646" s="166"/>
      <c r="AU1646" s="166"/>
      <c r="AV1646" s="166"/>
      <c r="AW1646" s="166"/>
      <c r="AX1646" s="166"/>
      <c r="AY1646" s="166"/>
      <c r="AZ1646" s="166"/>
      <c r="BA1646" s="166"/>
      <c r="BB1646" s="166"/>
      <c r="BC1646" s="166"/>
      <c r="BD1646" s="166"/>
      <c r="BE1646" s="166"/>
      <c r="BF1646" s="166"/>
      <c r="BG1646" s="166"/>
      <c r="BH1646" s="166"/>
      <c r="BI1646" s="166"/>
      <c r="BJ1646" s="166"/>
      <c r="BK1646" s="166"/>
      <c r="BL1646" s="166"/>
      <c r="BM1646" s="166"/>
    </row>
    <row r="1647" ht="22.5" customHeight="1">
      <c r="A1647" s="190" t="s">
        <v>16913</v>
      </c>
      <c r="B1647" s="188"/>
      <c r="C1647" s="191" t="b">
        <v>0</v>
      </c>
      <c r="D1647" s="192"/>
      <c r="E1647" s="189"/>
      <c r="F1647" s="189"/>
      <c r="G1647" s="189"/>
      <c r="H1647" s="102"/>
      <c r="I1647" s="166"/>
      <c r="J1647" s="166"/>
      <c r="K1647" s="193"/>
      <c r="L1647" s="193"/>
      <c r="M1647" s="166"/>
      <c r="N1647" s="166"/>
      <c r="O1647" s="166"/>
      <c r="P1647" s="166"/>
      <c r="Q1647" s="166"/>
      <c r="R1647" s="188"/>
      <c r="S1647" s="188"/>
      <c r="T1647" s="189"/>
      <c r="U1647" s="188"/>
      <c r="V1647" s="188"/>
      <c r="W1647" s="193"/>
      <c r="X1647" s="194"/>
      <c r="Y1647" s="194"/>
      <c r="Z1647" s="166"/>
      <c r="AA1647" s="166"/>
      <c r="AB1647" s="166"/>
      <c r="AC1647" s="166"/>
      <c r="AD1647" s="166"/>
      <c r="AE1647" s="166"/>
      <c r="AF1647" s="166"/>
      <c r="AG1647" s="166"/>
      <c r="AH1647" s="166"/>
      <c r="AI1647" s="166"/>
      <c r="AJ1647" s="166"/>
      <c r="AK1647" s="166"/>
      <c r="AL1647" s="166"/>
      <c r="AM1647" s="166"/>
      <c r="AN1647" s="166"/>
      <c r="AO1647" s="166"/>
      <c r="AP1647" s="166"/>
      <c r="AQ1647" s="166"/>
      <c r="AR1647" s="166"/>
      <c r="AS1647" s="166"/>
      <c r="AT1647" s="166"/>
      <c r="AU1647" s="166"/>
      <c r="AV1647" s="166"/>
      <c r="AW1647" s="166"/>
      <c r="AX1647" s="166"/>
      <c r="AY1647" s="166"/>
      <c r="AZ1647" s="166"/>
      <c r="BA1647" s="166"/>
      <c r="BB1647" s="166"/>
      <c r="BC1647" s="166"/>
      <c r="BD1647" s="166"/>
      <c r="BE1647" s="166"/>
      <c r="BF1647" s="166"/>
      <c r="BG1647" s="166"/>
      <c r="BH1647" s="166"/>
      <c r="BI1647" s="166"/>
      <c r="BJ1647" s="166"/>
      <c r="BK1647" s="166"/>
      <c r="BL1647" s="166"/>
      <c r="BM1647" s="166"/>
    </row>
    <row r="1648" ht="22.5" customHeight="1">
      <c r="A1648" s="190" t="s">
        <v>16914</v>
      </c>
      <c r="B1648" s="188"/>
      <c r="C1648" s="191" t="b">
        <v>0</v>
      </c>
      <c r="D1648" s="192"/>
      <c r="E1648" s="189"/>
      <c r="F1648" s="189"/>
      <c r="G1648" s="189"/>
      <c r="H1648" s="102"/>
      <c r="I1648" s="166"/>
      <c r="J1648" s="166"/>
      <c r="K1648" s="193"/>
      <c r="L1648" s="193"/>
      <c r="M1648" s="166"/>
      <c r="N1648" s="166"/>
      <c r="O1648" s="166"/>
      <c r="P1648" s="166"/>
      <c r="Q1648" s="166"/>
      <c r="R1648" s="188"/>
      <c r="S1648" s="188"/>
      <c r="T1648" s="189"/>
      <c r="U1648" s="188"/>
      <c r="V1648" s="188"/>
      <c r="W1648" s="193"/>
      <c r="X1648" s="194"/>
      <c r="Y1648" s="194"/>
      <c r="Z1648" s="166"/>
      <c r="AA1648" s="166"/>
      <c r="AB1648" s="166"/>
      <c r="AC1648" s="166"/>
      <c r="AD1648" s="166"/>
      <c r="AE1648" s="166"/>
      <c r="AF1648" s="166"/>
      <c r="AG1648" s="166"/>
      <c r="AH1648" s="166"/>
      <c r="AI1648" s="166"/>
      <c r="AJ1648" s="166"/>
      <c r="AK1648" s="166"/>
      <c r="AL1648" s="166"/>
      <c r="AM1648" s="166"/>
      <c r="AN1648" s="166"/>
      <c r="AO1648" s="166"/>
      <c r="AP1648" s="166"/>
      <c r="AQ1648" s="166"/>
      <c r="AR1648" s="166"/>
      <c r="AS1648" s="166"/>
      <c r="AT1648" s="166"/>
      <c r="AU1648" s="166"/>
      <c r="AV1648" s="166"/>
      <c r="AW1648" s="166"/>
      <c r="AX1648" s="166"/>
      <c r="AY1648" s="166"/>
      <c r="AZ1648" s="166"/>
      <c r="BA1648" s="166"/>
      <c r="BB1648" s="166"/>
      <c r="BC1648" s="166"/>
      <c r="BD1648" s="166"/>
      <c r="BE1648" s="166"/>
      <c r="BF1648" s="166"/>
      <c r="BG1648" s="166"/>
      <c r="BH1648" s="166"/>
      <c r="BI1648" s="166"/>
      <c r="BJ1648" s="166"/>
      <c r="BK1648" s="166"/>
      <c r="BL1648" s="166"/>
      <c r="BM1648" s="166"/>
    </row>
    <row r="1649" ht="22.5" customHeight="1">
      <c r="A1649" s="190" t="s">
        <v>16915</v>
      </c>
      <c r="B1649" s="188"/>
      <c r="C1649" s="191" t="b">
        <v>0</v>
      </c>
      <c r="D1649" s="192"/>
      <c r="E1649" s="189"/>
      <c r="F1649" s="189"/>
      <c r="G1649" s="189"/>
      <c r="H1649" s="102"/>
      <c r="I1649" s="166"/>
      <c r="J1649" s="166"/>
      <c r="K1649" s="193"/>
      <c r="L1649" s="193"/>
      <c r="M1649" s="166"/>
      <c r="N1649" s="166"/>
      <c r="O1649" s="166"/>
      <c r="P1649" s="166"/>
      <c r="Q1649" s="166"/>
      <c r="R1649" s="188"/>
      <c r="S1649" s="188"/>
      <c r="T1649" s="189"/>
      <c r="U1649" s="188"/>
      <c r="V1649" s="188"/>
      <c r="W1649" s="193"/>
      <c r="X1649" s="194"/>
      <c r="Y1649" s="194"/>
      <c r="Z1649" s="166"/>
      <c r="AA1649" s="166"/>
      <c r="AB1649" s="166"/>
      <c r="AC1649" s="166"/>
      <c r="AD1649" s="166"/>
      <c r="AE1649" s="166"/>
      <c r="AF1649" s="166"/>
      <c r="AG1649" s="166"/>
      <c r="AH1649" s="166"/>
      <c r="AI1649" s="166"/>
      <c r="AJ1649" s="166"/>
      <c r="AK1649" s="166"/>
      <c r="AL1649" s="166"/>
      <c r="AM1649" s="166"/>
      <c r="AN1649" s="166"/>
      <c r="AO1649" s="166"/>
      <c r="AP1649" s="166"/>
      <c r="AQ1649" s="166"/>
      <c r="AR1649" s="166"/>
      <c r="AS1649" s="166"/>
      <c r="AT1649" s="166"/>
      <c r="AU1649" s="166"/>
      <c r="AV1649" s="166"/>
      <c r="AW1649" s="166"/>
      <c r="AX1649" s="166"/>
      <c r="AY1649" s="166"/>
      <c r="AZ1649" s="166"/>
      <c r="BA1649" s="166"/>
      <c r="BB1649" s="166"/>
      <c r="BC1649" s="166"/>
      <c r="BD1649" s="166"/>
      <c r="BE1649" s="166"/>
      <c r="BF1649" s="166"/>
      <c r="BG1649" s="166"/>
      <c r="BH1649" s="166"/>
      <c r="BI1649" s="166"/>
      <c r="BJ1649" s="166"/>
      <c r="BK1649" s="166"/>
      <c r="BL1649" s="166"/>
      <c r="BM1649" s="166"/>
    </row>
    <row r="1650" ht="22.5" customHeight="1">
      <c r="A1650" s="190" t="s">
        <v>16916</v>
      </c>
      <c r="B1650" s="188"/>
      <c r="C1650" s="191" t="b">
        <v>0</v>
      </c>
      <c r="D1650" s="192"/>
      <c r="E1650" s="189"/>
      <c r="F1650" s="189"/>
      <c r="G1650" s="189"/>
      <c r="H1650" s="102"/>
      <c r="I1650" s="166"/>
      <c r="J1650" s="166"/>
      <c r="K1650" s="193"/>
      <c r="L1650" s="193"/>
      <c r="M1650" s="166"/>
      <c r="N1650" s="166"/>
      <c r="O1650" s="166"/>
      <c r="P1650" s="166"/>
      <c r="Q1650" s="166"/>
      <c r="R1650" s="188"/>
      <c r="S1650" s="188"/>
      <c r="T1650" s="189"/>
      <c r="U1650" s="188"/>
      <c r="V1650" s="188"/>
      <c r="W1650" s="193"/>
      <c r="X1650" s="194"/>
      <c r="Y1650" s="194"/>
      <c r="Z1650" s="166"/>
      <c r="AA1650" s="166"/>
      <c r="AB1650" s="166"/>
      <c r="AC1650" s="166"/>
      <c r="AD1650" s="166"/>
      <c r="AE1650" s="166"/>
      <c r="AF1650" s="166"/>
      <c r="AG1650" s="166"/>
      <c r="AH1650" s="166"/>
      <c r="AI1650" s="166"/>
      <c r="AJ1650" s="166"/>
      <c r="AK1650" s="166"/>
      <c r="AL1650" s="166"/>
      <c r="AM1650" s="166"/>
      <c r="AN1650" s="166"/>
      <c r="AO1650" s="166"/>
      <c r="AP1650" s="166"/>
      <c r="AQ1650" s="166"/>
      <c r="AR1650" s="166"/>
      <c r="AS1650" s="166"/>
      <c r="AT1650" s="166"/>
      <c r="AU1650" s="166"/>
      <c r="AV1650" s="166"/>
      <c r="AW1650" s="166"/>
      <c r="AX1650" s="166"/>
      <c r="AY1650" s="166"/>
      <c r="AZ1650" s="166"/>
      <c r="BA1650" s="166"/>
      <c r="BB1650" s="166"/>
      <c r="BC1650" s="166"/>
      <c r="BD1650" s="166"/>
      <c r="BE1650" s="166"/>
      <c r="BF1650" s="166"/>
      <c r="BG1650" s="166"/>
      <c r="BH1650" s="166"/>
      <c r="BI1650" s="166"/>
      <c r="BJ1650" s="166"/>
      <c r="BK1650" s="166"/>
      <c r="BL1650" s="166"/>
      <c r="BM1650" s="166"/>
    </row>
    <row r="1651" ht="22.5" customHeight="1">
      <c r="A1651" s="190" t="s">
        <v>16917</v>
      </c>
      <c r="B1651" s="188"/>
      <c r="C1651" s="191" t="b">
        <v>0</v>
      </c>
      <c r="D1651" s="192"/>
      <c r="E1651" s="189"/>
      <c r="F1651" s="189"/>
      <c r="G1651" s="189"/>
      <c r="H1651" s="102"/>
      <c r="I1651" s="166"/>
      <c r="J1651" s="166"/>
      <c r="K1651" s="193"/>
      <c r="L1651" s="193"/>
      <c r="M1651" s="166"/>
      <c r="N1651" s="166"/>
      <c r="O1651" s="166"/>
      <c r="P1651" s="166"/>
      <c r="Q1651" s="166"/>
      <c r="R1651" s="188"/>
      <c r="S1651" s="188"/>
      <c r="T1651" s="189"/>
      <c r="U1651" s="188"/>
      <c r="V1651" s="188"/>
      <c r="W1651" s="193"/>
      <c r="X1651" s="194"/>
      <c r="Y1651" s="194"/>
      <c r="Z1651" s="166"/>
      <c r="AA1651" s="166"/>
      <c r="AB1651" s="166"/>
      <c r="AC1651" s="166"/>
      <c r="AD1651" s="166"/>
      <c r="AE1651" s="166"/>
      <c r="AF1651" s="166"/>
      <c r="AG1651" s="166"/>
      <c r="AH1651" s="166"/>
      <c r="AI1651" s="166"/>
      <c r="AJ1651" s="166"/>
      <c r="AK1651" s="166"/>
      <c r="AL1651" s="166"/>
      <c r="AM1651" s="166"/>
      <c r="AN1651" s="166"/>
      <c r="AO1651" s="166"/>
      <c r="AP1651" s="166"/>
      <c r="AQ1651" s="166"/>
      <c r="AR1651" s="166"/>
      <c r="AS1651" s="166"/>
      <c r="AT1651" s="166"/>
      <c r="AU1651" s="166"/>
      <c r="AV1651" s="166"/>
      <c r="AW1651" s="166"/>
      <c r="AX1651" s="166"/>
      <c r="AY1651" s="166"/>
      <c r="AZ1651" s="166"/>
      <c r="BA1651" s="166"/>
      <c r="BB1651" s="166"/>
      <c r="BC1651" s="166"/>
      <c r="BD1651" s="166"/>
      <c r="BE1651" s="166"/>
      <c r="BF1651" s="166"/>
      <c r="BG1651" s="166"/>
      <c r="BH1651" s="166"/>
      <c r="BI1651" s="166"/>
      <c r="BJ1651" s="166"/>
      <c r="BK1651" s="166"/>
      <c r="BL1651" s="166"/>
      <c r="BM1651" s="166"/>
    </row>
    <row r="1652" ht="22.5" customHeight="1">
      <c r="A1652" s="190" t="s">
        <v>16918</v>
      </c>
      <c r="B1652" s="188"/>
      <c r="C1652" s="191" t="b">
        <v>0</v>
      </c>
      <c r="D1652" s="192"/>
      <c r="E1652" s="189"/>
      <c r="F1652" s="189"/>
      <c r="G1652" s="189"/>
      <c r="H1652" s="102"/>
      <c r="I1652" s="166"/>
      <c r="J1652" s="166"/>
      <c r="K1652" s="193"/>
      <c r="L1652" s="193"/>
      <c r="M1652" s="166"/>
      <c r="N1652" s="166"/>
      <c r="O1652" s="166"/>
      <c r="P1652" s="166"/>
      <c r="Q1652" s="166"/>
      <c r="R1652" s="188"/>
      <c r="S1652" s="188"/>
      <c r="T1652" s="189"/>
      <c r="U1652" s="188"/>
      <c r="V1652" s="188"/>
      <c r="W1652" s="193"/>
      <c r="X1652" s="194"/>
      <c r="Y1652" s="194"/>
      <c r="Z1652" s="166"/>
      <c r="AA1652" s="166"/>
      <c r="AB1652" s="166"/>
      <c r="AC1652" s="166"/>
      <c r="AD1652" s="166"/>
      <c r="AE1652" s="166"/>
      <c r="AF1652" s="166"/>
      <c r="AG1652" s="166"/>
      <c r="AH1652" s="166"/>
      <c r="AI1652" s="166"/>
      <c r="AJ1652" s="166"/>
      <c r="AK1652" s="166"/>
      <c r="AL1652" s="166"/>
      <c r="AM1652" s="166"/>
      <c r="AN1652" s="166"/>
      <c r="AO1652" s="166"/>
      <c r="AP1652" s="166"/>
      <c r="AQ1652" s="166"/>
      <c r="AR1652" s="166"/>
      <c r="AS1652" s="166"/>
      <c r="AT1652" s="166"/>
      <c r="AU1652" s="166"/>
      <c r="AV1652" s="166"/>
      <c r="AW1652" s="166"/>
      <c r="AX1652" s="166"/>
      <c r="AY1652" s="166"/>
      <c r="AZ1652" s="166"/>
      <c r="BA1652" s="166"/>
      <c r="BB1652" s="166"/>
      <c r="BC1652" s="166"/>
      <c r="BD1652" s="166"/>
      <c r="BE1652" s="166"/>
      <c r="BF1652" s="166"/>
      <c r="BG1652" s="166"/>
      <c r="BH1652" s="166"/>
      <c r="BI1652" s="166"/>
      <c r="BJ1652" s="166"/>
      <c r="BK1652" s="166"/>
      <c r="BL1652" s="166"/>
      <c r="BM1652" s="166"/>
    </row>
    <row r="1653" ht="22.5" customHeight="1">
      <c r="A1653" s="190" t="s">
        <v>16919</v>
      </c>
      <c r="B1653" s="188"/>
      <c r="C1653" s="191" t="b">
        <v>0</v>
      </c>
      <c r="D1653" s="192"/>
      <c r="E1653" s="189"/>
      <c r="F1653" s="189"/>
      <c r="G1653" s="189"/>
      <c r="H1653" s="102"/>
      <c r="I1653" s="166"/>
      <c r="J1653" s="166"/>
      <c r="K1653" s="193"/>
      <c r="L1653" s="193"/>
      <c r="M1653" s="166"/>
      <c r="N1653" s="166"/>
      <c r="O1653" s="166"/>
      <c r="P1653" s="166"/>
      <c r="Q1653" s="166"/>
      <c r="R1653" s="188"/>
      <c r="S1653" s="188"/>
      <c r="T1653" s="189"/>
      <c r="U1653" s="188"/>
      <c r="V1653" s="188"/>
      <c r="W1653" s="193"/>
      <c r="X1653" s="194"/>
      <c r="Y1653" s="194"/>
      <c r="Z1653" s="166"/>
      <c r="AA1653" s="166"/>
      <c r="AB1653" s="166"/>
      <c r="AC1653" s="166"/>
      <c r="AD1653" s="166"/>
      <c r="AE1653" s="166"/>
      <c r="AF1653" s="166"/>
      <c r="AG1653" s="166"/>
      <c r="AH1653" s="166"/>
      <c r="AI1653" s="166"/>
      <c r="AJ1653" s="166"/>
      <c r="AK1653" s="166"/>
      <c r="AL1653" s="166"/>
      <c r="AM1653" s="166"/>
      <c r="AN1653" s="166"/>
      <c r="AO1653" s="166"/>
      <c r="AP1653" s="166"/>
      <c r="AQ1653" s="166"/>
      <c r="AR1653" s="166"/>
      <c r="AS1653" s="166"/>
      <c r="AT1653" s="166"/>
      <c r="AU1653" s="166"/>
      <c r="AV1653" s="166"/>
      <c r="AW1653" s="166"/>
      <c r="AX1653" s="166"/>
      <c r="AY1653" s="166"/>
      <c r="AZ1653" s="166"/>
      <c r="BA1653" s="166"/>
      <c r="BB1653" s="166"/>
      <c r="BC1653" s="166"/>
      <c r="BD1653" s="166"/>
      <c r="BE1653" s="166"/>
      <c r="BF1653" s="166"/>
      <c r="BG1653" s="166"/>
      <c r="BH1653" s="166"/>
      <c r="BI1653" s="166"/>
      <c r="BJ1653" s="166"/>
      <c r="BK1653" s="166"/>
      <c r="BL1653" s="166"/>
      <c r="BM1653" s="166"/>
    </row>
    <row r="1654" ht="22.5" customHeight="1">
      <c r="A1654" s="190" t="s">
        <v>16920</v>
      </c>
      <c r="B1654" s="188"/>
      <c r="C1654" s="191" t="b">
        <v>0</v>
      </c>
      <c r="D1654" s="192"/>
      <c r="E1654" s="189"/>
      <c r="F1654" s="189"/>
      <c r="G1654" s="189"/>
      <c r="H1654" s="102"/>
      <c r="I1654" s="166"/>
      <c r="J1654" s="166"/>
      <c r="K1654" s="193"/>
      <c r="L1654" s="193"/>
      <c r="M1654" s="166"/>
      <c r="N1654" s="166"/>
      <c r="O1654" s="166"/>
      <c r="P1654" s="166"/>
      <c r="Q1654" s="166"/>
      <c r="R1654" s="188"/>
      <c r="S1654" s="188"/>
      <c r="T1654" s="189"/>
      <c r="U1654" s="188"/>
      <c r="V1654" s="188"/>
      <c r="W1654" s="193"/>
      <c r="X1654" s="194"/>
      <c r="Y1654" s="194"/>
      <c r="Z1654" s="166"/>
      <c r="AA1654" s="166"/>
      <c r="AB1654" s="166"/>
      <c r="AC1654" s="166"/>
      <c r="AD1654" s="166"/>
      <c r="AE1654" s="166"/>
      <c r="AF1654" s="166"/>
      <c r="AG1654" s="166"/>
      <c r="AH1654" s="166"/>
      <c r="AI1654" s="166"/>
      <c r="AJ1654" s="166"/>
      <c r="AK1654" s="166"/>
      <c r="AL1654" s="166"/>
      <c r="AM1654" s="166"/>
      <c r="AN1654" s="166"/>
      <c r="AO1654" s="166"/>
      <c r="AP1654" s="166"/>
      <c r="AQ1654" s="166"/>
      <c r="AR1654" s="166"/>
      <c r="AS1654" s="166"/>
      <c r="AT1654" s="166"/>
      <c r="AU1654" s="166"/>
      <c r="AV1654" s="166"/>
      <c r="AW1654" s="166"/>
      <c r="AX1654" s="166"/>
      <c r="AY1654" s="166"/>
      <c r="AZ1654" s="166"/>
      <c r="BA1654" s="166"/>
      <c r="BB1654" s="166"/>
      <c r="BC1654" s="166"/>
      <c r="BD1654" s="166"/>
      <c r="BE1654" s="166"/>
      <c r="BF1654" s="166"/>
      <c r="BG1654" s="166"/>
      <c r="BH1654" s="166"/>
      <c r="BI1654" s="166"/>
      <c r="BJ1654" s="166"/>
      <c r="BK1654" s="166"/>
      <c r="BL1654" s="166"/>
      <c r="BM1654" s="166"/>
    </row>
    <row r="1655" ht="22.5" customHeight="1">
      <c r="A1655" s="190" t="s">
        <v>16921</v>
      </c>
      <c r="B1655" s="188"/>
      <c r="C1655" s="191" t="b">
        <v>0</v>
      </c>
      <c r="D1655" s="192"/>
      <c r="E1655" s="189"/>
      <c r="F1655" s="189"/>
      <c r="G1655" s="189"/>
      <c r="H1655" s="102"/>
      <c r="I1655" s="166"/>
      <c r="J1655" s="166"/>
      <c r="K1655" s="193"/>
      <c r="L1655" s="193"/>
      <c r="M1655" s="166"/>
      <c r="N1655" s="166"/>
      <c r="O1655" s="166"/>
      <c r="P1655" s="166"/>
      <c r="Q1655" s="166"/>
      <c r="R1655" s="188"/>
      <c r="S1655" s="188"/>
      <c r="T1655" s="189"/>
      <c r="U1655" s="188"/>
      <c r="V1655" s="188"/>
      <c r="W1655" s="193"/>
      <c r="X1655" s="194"/>
      <c r="Y1655" s="194"/>
      <c r="Z1655" s="166"/>
      <c r="AA1655" s="166"/>
      <c r="AB1655" s="166"/>
      <c r="AC1655" s="166"/>
      <c r="AD1655" s="166"/>
      <c r="AE1655" s="166"/>
      <c r="AF1655" s="166"/>
      <c r="AG1655" s="166"/>
      <c r="AH1655" s="166"/>
      <c r="AI1655" s="166"/>
      <c r="AJ1655" s="166"/>
      <c r="AK1655" s="166"/>
      <c r="AL1655" s="166"/>
      <c r="AM1655" s="166"/>
      <c r="AN1655" s="166"/>
      <c r="AO1655" s="166"/>
      <c r="AP1655" s="166"/>
      <c r="AQ1655" s="166"/>
      <c r="AR1655" s="166"/>
      <c r="AS1655" s="166"/>
      <c r="AT1655" s="166"/>
      <c r="AU1655" s="166"/>
      <c r="AV1655" s="166"/>
      <c r="AW1655" s="166"/>
      <c r="AX1655" s="166"/>
      <c r="AY1655" s="166"/>
      <c r="AZ1655" s="166"/>
      <c r="BA1655" s="166"/>
      <c r="BB1655" s="166"/>
      <c r="BC1655" s="166"/>
      <c r="BD1655" s="166"/>
      <c r="BE1655" s="166"/>
      <c r="BF1655" s="166"/>
      <c r="BG1655" s="166"/>
      <c r="BH1655" s="166"/>
      <c r="BI1655" s="166"/>
      <c r="BJ1655" s="166"/>
      <c r="BK1655" s="166"/>
      <c r="BL1655" s="166"/>
      <c r="BM1655" s="166"/>
    </row>
    <row r="1656" ht="22.5" customHeight="1">
      <c r="A1656" s="190" t="s">
        <v>16922</v>
      </c>
      <c r="B1656" s="188"/>
      <c r="C1656" s="191" t="b">
        <v>0</v>
      </c>
      <c r="D1656" s="192"/>
      <c r="E1656" s="189"/>
      <c r="F1656" s="189"/>
      <c r="G1656" s="189"/>
      <c r="H1656" s="102"/>
      <c r="I1656" s="166"/>
      <c r="J1656" s="166"/>
      <c r="K1656" s="193"/>
      <c r="L1656" s="193"/>
      <c r="M1656" s="166"/>
      <c r="N1656" s="166"/>
      <c r="O1656" s="166"/>
      <c r="P1656" s="166"/>
      <c r="Q1656" s="166"/>
      <c r="R1656" s="188"/>
      <c r="S1656" s="188"/>
      <c r="T1656" s="189"/>
      <c r="U1656" s="188"/>
      <c r="V1656" s="188"/>
      <c r="W1656" s="193"/>
      <c r="X1656" s="194"/>
      <c r="Y1656" s="194"/>
      <c r="Z1656" s="166"/>
      <c r="AA1656" s="166"/>
      <c r="AB1656" s="166"/>
      <c r="AC1656" s="166"/>
      <c r="AD1656" s="166"/>
      <c r="AE1656" s="166"/>
      <c r="AF1656" s="166"/>
      <c r="AG1656" s="166"/>
      <c r="AH1656" s="166"/>
      <c r="AI1656" s="166"/>
      <c r="AJ1656" s="166"/>
      <c r="AK1656" s="166"/>
      <c r="AL1656" s="166"/>
      <c r="AM1656" s="166"/>
      <c r="AN1656" s="166"/>
      <c r="AO1656" s="166"/>
      <c r="AP1656" s="166"/>
      <c r="AQ1656" s="166"/>
      <c r="AR1656" s="166"/>
      <c r="AS1656" s="166"/>
      <c r="AT1656" s="166"/>
      <c r="AU1656" s="166"/>
      <c r="AV1656" s="166"/>
      <c r="AW1656" s="166"/>
      <c r="AX1656" s="166"/>
      <c r="AY1656" s="166"/>
      <c r="AZ1656" s="166"/>
      <c r="BA1656" s="166"/>
      <c r="BB1656" s="166"/>
      <c r="BC1656" s="166"/>
      <c r="BD1656" s="166"/>
      <c r="BE1656" s="166"/>
      <c r="BF1656" s="166"/>
      <c r="BG1656" s="166"/>
      <c r="BH1656" s="166"/>
      <c r="BI1656" s="166"/>
      <c r="BJ1656" s="166"/>
      <c r="BK1656" s="166"/>
      <c r="BL1656" s="166"/>
      <c r="BM1656" s="166"/>
    </row>
    <row r="1657" ht="22.5" customHeight="1">
      <c r="A1657" s="190" t="s">
        <v>16923</v>
      </c>
      <c r="B1657" s="188"/>
      <c r="C1657" s="191" t="b">
        <v>0</v>
      </c>
      <c r="D1657" s="192"/>
      <c r="E1657" s="189"/>
      <c r="F1657" s="189"/>
      <c r="G1657" s="189"/>
      <c r="H1657" s="102"/>
      <c r="I1657" s="166"/>
      <c r="J1657" s="166"/>
      <c r="K1657" s="193"/>
      <c r="L1657" s="193"/>
      <c r="M1657" s="166"/>
      <c r="N1657" s="166"/>
      <c r="O1657" s="166"/>
      <c r="P1657" s="166"/>
      <c r="Q1657" s="166"/>
      <c r="R1657" s="188"/>
      <c r="S1657" s="188"/>
      <c r="T1657" s="189"/>
      <c r="U1657" s="188"/>
      <c r="V1657" s="188"/>
      <c r="W1657" s="193"/>
      <c r="X1657" s="194"/>
      <c r="Y1657" s="194"/>
      <c r="Z1657" s="166"/>
      <c r="AA1657" s="166"/>
      <c r="AB1657" s="166"/>
      <c r="AC1657" s="166"/>
      <c r="AD1657" s="166"/>
      <c r="AE1657" s="166"/>
      <c r="AF1657" s="166"/>
      <c r="AG1657" s="166"/>
      <c r="AH1657" s="166"/>
      <c r="AI1657" s="166"/>
      <c r="AJ1657" s="166"/>
      <c r="AK1657" s="166"/>
      <c r="AL1657" s="166"/>
      <c r="AM1657" s="166"/>
      <c r="AN1657" s="166"/>
      <c r="AO1657" s="166"/>
      <c r="AP1657" s="166"/>
      <c r="AQ1657" s="166"/>
      <c r="AR1657" s="166"/>
      <c r="AS1657" s="166"/>
      <c r="AT1657" s="166"/>
      <c r="AU1657" s="166"/>
      <c r="AV1657" s="166"/>
      <c r="AW1657" s="166"/>
      <c r="AX1657" s="166"/>
      <c r="AY1657" s="166"/>
      <c r="AZ1657" s="166"/>
      <c r="BA1657" s="166"/>
      <c r="BB1657" s="166"/>
      <c r="BC1657" s="166"/>
      <c r="BD1657" s="166"/>
      <c r="BE1657" s="166"/>
      <c r="BF1657" s="166"/>
      <c r="BG1657" s="166"/>
      <c r="BH1657" s="166"/>
      <c r="BI1657" s="166"/>
      <c r="BJ1657" s="166"/>
      <c r="BK1657" s="166"/>
      <c r="BL1657" s="166"/>
      <c r="BM1657" s="166"/>
    </row>
    <row r="1658" ht="22.5" customHeight="1">
      <c r="A1658" s="190" t="s">
        <v>16924</v>
      </c>
      <c r="B1658" s="188"/>
      <c r="C1658" s="191" t="b">
        <v>0</v>
      </c>
      <c r="D1658" s="192"/>
      <c r="E1658" s="189"/>
      <c r="F1658" s="189"/>
      <c r="G1658" s="189"/>
      <c r="H1658" s="102"/>
      <c r="I1658" s="166"/>
      <c r="J1658" s="166"/>
      <c r="K1658" s="193"/>
      <c r="L1658" s="193"/>
      <c r="M1658" s="166"/>
      <c r="N1658" s="166"/>
      <c r="O1658" s="166"/>
      <c r="P1658" s="166"/>
      <c r="Q1658" s="166"/>
      <c r="R1658" s="188"/>
      <c r="S1658" s="188"/>
      <c r="T1658" s="189"/>
      <c r="U1658" s="188"/>
      <c r="V1658" s="188"/>
      <c r="W1658" s="193"/>
      <c r="X1658" s="194"/>
      <c r="Y1658" s="194"/>
      <c r="Z1658" s="166"/>
      <c r="AA1658" s="166"/>
      <c r="AB1658" s="166"/>
      <c r="AC1658" s="166"/>
      <c r="AD1658" s="166"/>
      <c r="AE1658" s="166"/>
      <c r="AF1658" s="166"/>
      <c r="AG1658" s="166"/>
      <c r="AH1658" s="166"/>
      <c r="AI1658" s="166"/>
      <c r="AJ1658" s="166"/>
      <c r="AK1658" s="166"/>
      <c r="AL1658" s="166"/>
      <c r="AM1658" s="166"/>
      <c r="AN1658" s="166"/>
      <c r="AO1658" s="166"/>
      <c r="AP1658" s="166"/>
      <c r="AQ1658" s="166"/>
      <c r="AR1658" s="166"/>
      <c r="AS1658" s="166"/>
      <c r="AT1658" s="166"/>
      <c r="AU1658" s="166"/>
      <c r="AV1658" s="166"/>
      <c r="AW1658" s="166"/>
      <c r="AX1658" s="166"/>
      <c r="AY1658" s="166"/>
      <c r="AZ1658" s="166"/>
      <c r="BA1658" s="166"/>
      <c r="BB1658" s="166"/>
      <c r="BC1658" s="166"/>
      <c r="BD1658" s="166"/>
      <c r="BE1658" s="166"/>
      <c r="BF1658" s="166"/>
      <c r="BG1658" s="166"/>
      <c r="BH1658" s="166"/>
      <c r="BI1658" s="166"/>
      <c r="BJ1658" s="166"/>
      <c r="BK1658" s="166"/>
      <c r="BL1658" s="166"/>
      <c r="BM1658" s="166"/>
    </row>
    <row r="1659" ht="22.5" customHeight="1">
      <c r="A1659" s="190" t="s">
        <v>16925</v>
      </c>
      <c r="B1659" s="188"/>
      <c r="C1659" s="191" t="b">
        <v>0</v>
      </c>
      <c r="D1659" s="192"/>
      <c r="E1659" s="189"/>
      <c r="F1659" s="189"/>
      <c r="G1659" s="189"/>
      <c r="H1659" s="102"/>
      <c r="I1659" s="166"/>
      <c r="J1659" s="166"/>
      <c r="K1659" s="193"/>
      <c r="L1659" s="193"/>
      <c r="M1659" s="166"/>
      <c r="N1659" s="166"/>
      <c r="O1659" s="166"/>
      <c r="P1659" s="166"/>
      <c r="Q1659" s="166"/>
      <c r="R1659" s="188"/>
      <c r="S1659" s="188"/>
      <c r="T1659" s="189"/>
      <c r="U1659" s="188"/>
      <c r="V1659" s="188"/>
      <c r="W1659" s="193"/>
      <c r="X1659" s="194"/>
      <c r="Y1659" s="194"/>
      <c r="Z1659" s="166"/>
      <c r="AA1659" s="166"/>
      <c r="AB1659" s="166"/>
      <c r="AC1659" s="166"/>
      <c r="AD1659" s="166"/>
      <c r="AE1659" s="166"/>
      <c r="AF1659" s="166"/>
      <c r="AG1659" s="166"/>
      <c r="AH1659" s="166"/>
      <c r="AI1659" s="166"/>
      <c r="AJ1659" s="166"/>
      <c r="AK1659" s="166"/>
      <c r="AL1659" s="166"/>
      <c r="AM1659" s="166"/>
      <c r="AN1659" s="166"/>
      <c r="AO1659" s="166"/>
      <c r="AP1659" s="166"/>
      <c r="AQ1659" s="166"/>
      <c r="AR1659" s="166"/>
      <c r="AS1659" s="166"/>
      <c r="AT1659" s="166"/>
      <c r="AU1659" s="166"/>
      <c r="AV1659" s="166"/>
      <c r="AW1659" s="166"/>
      <c r="AX1659" s="166"/>
      <c r="AY1659" s="166"/>
      <c r="AZ1659" s="166"/>
      <c r="BA1659" s="166"/>
      <c r="BB1659" s="166"/>
      <c r="BC1659" s="166"/>
      <c r="BD1659" s="166"/>
      <c r="BE1659" s="166"/>
      <c r="BF1659" s="166"/>
      <c r="BG1659" s="166"/>
      <c r="BH1659" s="166"/>
      <c r="BI1659" s="166"/>
      <c r="BJ1659" s="166"/>
      <c r="BK1659" s="166"/>
      <c r="BL1659" s="166"/>
      <c r="BM1659" s="166"/>
    </row>
    <row r="1660" ht="22.5" customHeight="1">
      <c r="A1660" s="190" t="s">
        <v>16926</v>
      </c>
      <c r="B1660" s="188"/>
      <c r="C1660" s="191" t="b">
        <v>0</v>
      </c>
      <c r="D1660" s="192"/>
      <c r="E1660" s="189"/>
      <c r="F1660" s="189"/>
      <c r="G1660" s="189"/>
      <c r="H1660" s="102"/>
      <c r="I1660" s="166"/>
      <c r="J1660" s="166"/>
      <c r="K1660" s="193"/>
      <c r="L1660" s="193"/>
      <c r="M1660" s="166"/>
      <c r="N1660" s="166"/>
      <c r="O1660" s="166"/>
      <c r="P1660" s="166"/>
      <c r="Q1660" s="166"/>
      <c r="R1660" s="188"/>
      <c r="S1660" s="188"/>
      <c r="T1660" s="189"/>
      <c r="U1660" s="188"/>
      <c r="V1660" s="188"/>
      <c r="W1660" s="193"/>
      <c r="X1660" s="194"/>
      <c r="Y1660" s="194"/>
      <c r="Z1660" s="166"/>
      <c r="AA1660" s="166"/>
      <c r="AB1660" s="166"/>
      <c r="AC1660" s="166"/>
      <c r="AD1660" s="166"/>
      <c r="AE1660" s="166"/>
      <c r="AF1660" s="166"/>
      <c r="AG1660" s="166"/>
      <c r="AH1660" s="166"/>
      <c r="AI1660" s="166"/>
      <c r="AJ1660" s="166"/>
      <c r="AK1660" s="166"/>
      <c r="AL1660" s="166"/>
      <c r="AM1660" s="166"/>
      <c r="AN1660" s="166"/>
      <c r="AO1660" s="166"/>
      <c r="AP1660" s="166"/>
      <c r="AQ1660" s="166"/>
      <c r="AR1660" s="166"/>
      <c r="AS1660" s="166"/>
      <c r="AT1660" s="166"/>
      <c r="AU1660" s="166"/>
      <c r="AV1660" s="166"/>
      <c r="AW1660" s="166"/>
      <c r="AX1660" s="166"/>
      <c r="AY1660" s="166"/>
      <c r="AZ1660" s="166"/>
      <c r="BA1660" s="166"/>
      <c r="BB1660" s="166"/>
      <c r="BC1660" s="166"/>
      <c r="BD1660" s="166"/>
      <c r="BE1660" s="166"/>
      <c r="BF1660" s="166"/>
      <c r="BG1660" s="166"/>
      <c r="BH1660" s="166"/>
      <c r="BI1660" s="166"/>
      <c r="BJ1660" s="166"/>
      <c r="BK1660" s="166"/>
      <c r="BL1660" s="166"/>
      <c r="BM1660" s="166"/>
    </row>
    <row r="1661" ht="22.5" customHeight="1">
      <c r="A1661" s="190" t="s">
        <v>16927</v>
      </c>
      <c r="B1661" s="188"/>
      <c r="C1661" s="191" t="b">
        <v>0</v>
      </c>
      <c r="D1661" s="192"/>
      <c r="E1661" s="189"/>
      <c r="F1661" s="189"/>
      <c r="G1661" s="189"/>
      <c r="H1661" s="102"/>
      <c r="I1661" s="166"/>
      <c r="J1661" s="166"/>
      <c r="K1661" s="193"/>
      <c r="L1661" s="193"/>
      <c r="M1661" s="166"/>
      <c r="N1661" s="166"/>
      <c r="O1661" s="166"/>
      <c r="P1661" s="166"/>
      <c r="Q1661" s="166"/>
      <c r="R1661" s="188"/>
      <c r="S1661" s="188"/>
      <c r="T1661" s="189"/>
      <c r="U1661" s="188"/>
      <c r="V1661" s="188"/>
      <c r="W1661" s="193"/>
      <c r="X1661" s="194"/>
      <c r="Y1661" s="194"/>
      <c r="Z1661" s="166"/>
      <c r="AA1661" s="166"/>
      <c r="AB1661" s="166"/>
      <c r="AC1661" s="166"/>
      <c r="AD1661" s="166"/>
      <c r="AE1661" s="166"/>
      <c r="AF1661" s="166"/>
      <c r="AG1661" s="166"/>
      <c r="AH1661" s="166"/>
      <c r="AI1661" s="166"/>
      <c r="AJ1661" s="166"/>
      <c r="AK1661" s="166"/>
      <c r="AL1661" s="166"/>
      <c r="AM1661" s="166"/>
      <c r="AN1661" s="166"/>
      <c r="AO1661" s="166"/>
      <c r="AP1661" s="166"/>
      <c r="AQ1661" s="166"/>
      <c r="AR1661" s="166"/>
      <c r="AS1661" s="166"/>
      <c r="AT1661" s="166"/>
      <c r="AU1661" s="166"/>
      <c r="AV1661" s="166"/>
      <c r="AW1661" s="166"/>
      <c r="AX1661" s="166"/>
      <c r="AY1661" s="166"/>
      <c r="AZ1661" s="166"/>
      <c r="BA1661" s="166"/>
      <c r="BB1661" s="166"/>
      <c r="BC1661" s="166"/>
      <c r="BD1661" s="166"/>
      <c r="BE1661" s="166"/>
      <c r="BF1661" s="166"/>
      <c r="BG1661" s="166"/>
      <c r="BH1661" s="166"/>
      <c r="BI1661" s="166"/>
      <c r="BJ1661" s="166"/>
      <c r="BK1661" s="166"/>
      <c r="BL1661" s="166"/>
      <c r="BM1661" s="166"/>
    </row>
    <row r="1662" ht="22.5" customHeight="1">
      <c r="A1662" s="190" t="s">
        <v>16928</v>
      </c>
      <c r="B1662" s="188"/>
      <c r="C1662" s="191" t="b">
        <v>0</v>
      </c>
      <c r="D1662" s="192"/>
      <c r="E1662" s="189"/>
      <c r="F1662" s="189"/>
      <c r="G1662" s="189"/>
      <c r="H1662" s="102"/>
      <c r="I1662" s="166"/>
      <c r="J1662" s="166"/>
      <c r="K1662" s="193"/>
      <c r="L1662" s="193"/>
      <c r="M1662" s="166"/>
      <c r="N1662" s="166"/>
      <c r="O1662" s="166"/>
      <c r="P1662" s="166"/>
      <c r="Q1662" s="166"/>
      <c r="R1662" s="188"/>
      <c r="S1662" s="188"/>
      <c r="T1662" s="189"/>
      <c r="U1662" s="188"/>
      <c r="V1662" s="188"/>
      <c r="W1662" s="193"/>
      <c r="X1662" s="194"/>
      <c r="Y1662" s="194"/>
      <c r="Z1662" s="166"/>
      <c r="AA1662" s="166"/>
      <c r="AB1662" s="166"/>
      <c r="AC1662" s="166"/>
      <c r="AD1662" s="166"/>
      <c r="AE1662" s="166"/>
      <c r="AF1662" s="166"/>
      <c r="AG1662" s="166"/>
      <c r="AH1662" s="166"/>
      <c r="AI1662" s="166"/>
      <c r="AJ1662" s="166"/>
      <c r="AK1662" s="166"/>
      <c r="AL1662" s="166"/>
      <c r="AM1662" s="166"/>
      <c r="AN1662" s="166"/>
      <c r="AO1662" s="166"/>
      <c r="AP1662" s="166"/>
      <c r="AQ1662" s="166"/>
      <c r="AR1662" s="166"/>
      <c r="AS1662" s="166"/>
      <c r="AT1662" s="166"/>
      <c r="AU1662" s="166"/>
      <c r="AV1662" s="166"/>
      <c r="AW1662" s="166"/>
      <c r="AX1662" s="166"/>
      <c r="AY1662" s="166"/>
      <c r="AZ1662" s="166"/>
      <c r="BA1662" s="166"/>
      <c r="BB1662" s="166"/>
      <c r="BC1662" s="166"/>
      <c r="BD1662" s="166"/>
      <c r="BE1662" s="166"/>
      <c r="BF1662" s="166"/>
      <c r="BG1662" s="166"/>
      <c r="BH1662" s="166"/>
      <c r="BI1662" s="166"/>
      <c r="BJ1662" s="166"/>
      <c r="BK1662" s="166"/>
      <c r="BL1662" s="166"/>
      <c r="BM1662" s="166"/>
    </row>
    <row r="1663" ht="22.5" customHeight="1">
      <c r="A1663" s="190" t="s">
        <v>16929</v>
      </c>
      <c r="B1663" s="188"/>
      <c r="C1663" s="191" t="b">
        <v>0</v>
      </c>
      <c r="D1663" s="192"/>
      <c r="E1663" s="189"/>
      <c r="F1663" s="189"/>
      <c r="G1663" s="189"/>
      <c r="H1663" s="102"/>
      <c r="I1663" s="166"/>
      <c r="J1663" s="166"/>
      <c r="K1663" s="193"/>
      <c r="L1663" s="193"/>
      <c r="M1663" s="166"/>
      <c r="N1663" s="166"/>
      <c r="O1663" s="166"/>
      <c r="P1663" s="166"/>
      <c r="Q1663" s="166"/>
      <c r="R1663" s="188"/>
      <c r="S1663" s="188"/>
      <c r="T1663" s="189"/>
      <c r="U1663" s="188"/>
      <c r="V1663" s="188"/>
      <c r="W1663" s="193"/>
      <c r="X1663" s="194"/>
      <c r="Y1663" s="194"/>
      <c r="Z1663" s="166"/>
      <c r="AA1663" s="166"/>
      <c r="AB1663" s="166"/>
      <c r="AC1663" s="166"/>
      <c r="AD1663" s="166"/>
      <c r="AE1663" s="166"/>
      <c r="AF1663" s="166"/>
      <c r="AG1663" s="166"/>
      <c r="AH1663" s="166"/>
      <c r="AI1663" s="166"/>
      <c r="AJ1663" s="166"/>
      <c r="AK1663" s="166"/>
      <c r="AL1663" s="166"/>
      <c r="AM1663" s="166"/>
      <c r="AN1663" s="166"/>
      <c r="AO1663" s="166"/>
      <c r="AP1663" s="166"/>
      <c r="AQ1663" s="166"/>
      <c r="AR1663" s="166"/>
      <c r="AS1663" s="166"/>
      <c r="AT1663" s="166"/>
      <c r="AU1663" s="166"/>
      <c r="AV1663" s="166"/>
      <c r="AW1663" s="166"/>
      <c r="AX1663" s="166"/>
      <c r="AY1663" s="166"/>
      <c r="AZ1663" s="166"/>
      <c r="BA1663" s="166"/>
      <c r="BB1663" s="166"/>
      <c r="BC1663" s="166"/>
      <c r="BD1663" s="166"/>
      <c r="BE1663" s="166"/>
      <c r="BF1663" s="166"/>
      <c r="BG1663" s="166"/>
      <c r="BH1663" s="166"/>
      <c r="BI1663" s="166"/>
      <c r="BJ1663" s="166"/>
      <c r="BK1663" s="166"/>
      <c r="BL1663" s="166"/>
      <c r="BM1663" s="166"/>
    </row>
    <row r="1664" ht="22.5" customHeight="1">
      <c r="A1664" s="190" t="s">
        <v>16930</v>
      </c>
      <c r="B1664" s="188"/>
      <c r="C1664" s="191" t="b">
        <v>0</v>
      </c>
      <c r="D1664" s="192"/>
      <c r="E1664" s="189"/>
      <c r="F1664" s="189"/>
      <c r="G1664" s="189"/>
      <c r="H1664" s="102"/>
      <c r="I1664" s="166"/>
      <c r="J1664" s="166"/>
      <c r="K1664" s="193"/>
      <c r="L1664" s="193"/>
      <c r="M1664" s="166"/>
      <c r="N1664" s="166"/>
      <c r="O1664" s="166"/>
      <c r="P1664" s="166"/>
      <c r="Q1664" s="166"/>
      <c r="R1664" s="188"/>
      <c r="S1664" s="188"/>
      <c r="T1664" s="189"/>
      <c r="U1664" s="188"/>
      <c r="V1664" s="188"/>
      <c r="W1664" s="193"/>
      <c r="X1664" s="194"/>
      <c r="Y1664" s="194"/>
      <c r="Z1664" s="166"/>
      <c r="AA1664" s="166"/>
      <c r="AB1664" s="166"/>
      <c r="AC1664" s="166"/>
      <c r="AD1664" s="166"/>
      <c r="AE1664" s="166"/>
      <c r="AF1664" s="166"/>
      <c r="AG1664" s="166"/>
      <c r="AH1664" s="166"/>
      <c r="AI1664" s="166"/>
      <c r="AJ1664" s="166"/>
      <c r="AK1664" s="166"/>
      <c r="AL1664" s="166"/>
      <c r="AM1664" s="166"/>
      <c r="AN1664" s="166"/>
      <c r="AO1664" s="166"/>
      <c r="AP1664" s="166"/>
      <c r="AQ1664" s="166"/>
      <c r="AR1664" s="166"/>
      <c r="AS1664" s="166"/>
      <c r="AT1664" s="166"/>
      <c r="AU1664" s="166"/>
      <c r="AV1664" s="166"/>
      <c r="AW1664" s="166"/>
      <c r="AX1664" s="166"/>
      <c r="AY1664" s="166"/>
      <c r="AZ1664" s="166"/>
      <c r="BA1664" s="166"/>
      <c r="BB1664" s="166"/>
      <c r="BC1664" s="166"/>
      <c r="BD1664" s="166"/>
      <c r="BE1664" s="166"/>
      <c r="BF1664" s="166"/>
      <c r="BG1664" s="166"/>
      <c r="BH1664" s="166"/>
      <c r="BI1664" s="166"/>
      <c r="BJ1664" s="166"/>
      <c r="BK1664" s="166"/>
      <c r="BL1664" s="166"/>
      <c r="BM1664" s="166"/>
    </row>
    <row r="1665" ht="22.5" customHeight="1">
      <c r="A1665" s="190" t="s">
        <v>16931</v>
      </c>
      <c r="B1665" s="188"/>
      <c r="C1665" s="191" t="b">
        <v>0</v>
      </c>
      <c r="D1665" s="192"/>
      <c r="E1665" s="189"/>
      <c r="F1665" s="189"/>
      <c r="G1665" s="189"/>
      <c r="H1665" s="102"/>
      <c r="I1665" s="166"/>
      <c r="J1665" s="166"/>
      <c r="K1665" s="193"/>
      <c r="L1665" s="193"/>
      <c r="M1665" s="166"/>
      <c r="N1665" s="166"/>
      <c r="O1665" s="166"/>
      <c r="P1665" s="166"/>
      <c r="Q1665" s="166"/>
      <c r="R1665" s="188"/>
      <c r="S1665" s="188"/>
      <c r="T1665" s="189"/>
      <c r="U1665" s="188"/>
      <c r="V1665" s="188"/>
      <c r="W1665" s="193"/>
      <c r="X1665" s="194"/>
      <c r="Y1665" s="194"/>
      <c r="Z1665" s="166"/>
      <c r="AA1665" s="166"/>
      <c r="AB1665" s="166"/>
      <c r="AC1665" s="166"/>
      <c r="AD1665" s="166"/>
      <c r="AE1665" s="166"/>
      <c r="AF1665" s="166"/>
      <c r="AG1665" s="166"/>
      <c r="AH1665" s="166"/>
      <c r="AI1665" s="166"/>
      <c r="AJ1665" s="166"/>
      <c r="AK1665" s="166"/>
      <c r="AL1665" s="166"/>
      <c r="AM1665" s="166"/>
      <c r="AN1665" s="166"/>
      <c r="AO1665" s="166"/>
      <c r="AP1665" s="166"/>
      <c r="AQ1665" s="166"/>
      <c r="AR1665" s="166"/>
      <c r="AS1665" s="166"/>
      <c r="AT1665" s="166"/>
      <c r="AU1665" s="166"/>
      <c r="AV1665" s="166"/>
      <c r="AW1665" s="166"/>
      <c r="AX1665" s="166"/>
      <c r="AY1665" s="166"/>
      <c r="AZ1665" s="166"/>
      <c r="BA1665" s="166"/>
      <c r="BB1665" s="166"/>
      <c r="BC1665" s="166"/>
      <c r="BD1665" s="166"/>
      <c r="BE1665" s="166"/>
      <c r="BF1665" s="166"/>
      <c r="BG1665" s="166"/>
      <c r="BH1665" s="166"/>
      <c r="BI1665" s="166"/>
      <c r="BJ1665" s="166"/>
      <c r="BK1665" s="166"/>
      <c r="BL1665" s="166"/>
      <c r="BM1665" s="166"/>
    </row>
    <row r="1666" ht="22.5" customHeight="1">
      <c r="A1666" s="190" t="s">
        <v>16932</v>
      </c>
      <c r="B1666" s="188"/>
      <c r="C1666" s="191" t="b">
        <v>0</v>
      </c>
      <c r="D1666" s="192"/>
      <c r="E1666" s="189"/>
      <c r="F1666" s="189"/>
      <c r="G1666" s="189"/>
      <c r="H1666" s="102"/>
      <c r="I1666" s="166"/>
      <c r="J1666" s="166"/>
      <c r="K1666" s="193"/>
      <c r="L1666" s="193"/>
      <c r="M1666" s="166"/>
      <c r="N1666" s="166"/>
      <c r="O1666" s="166"/>
      <c r="P1666" s="166"/>
      <c r="Q1666" s="166"/>
      <c r="R1666" s="188"/>
      <c r="S1666" s="188"/>
      <c r="T1666" s="189"/>
      <c r="U1666" s="188"/>
      <c r="V1666" s="188"/>
      <c r="W1666" s="193"/>
      <c r="X1666" s="194"/>
      <c r="Y1666" s="194"/>
      <c r="Z1666" s="166"/>
      <c r="AA1666" s="166"/>
      <c r="AB1666" s="166"/>
      <c r="AC1666" s="166"/>
      <c r="AD1666" s="166"/>
      <c r="AE1666" s="166"/>
      <c r="AF1666" s="166"/>
      <c r="AG1666" s="166"/>
      <c r="AH1666" s="166"/>
      <c r="AI1666" s="166"/>
      <c r="AJ1666" s="166"/>
      <c r="AK1666" s="166"/>
      <c r="AL1666" s="166"/>
      <c r="AM1666" s="166"/>
      <c r="AN1666" s="166"/>
      <c r="AO1666" s="166"/>
      <c r="AP1666" s="166"/>
      <c r="AQ1666" s="166"/>
      <c r="AR1666" s="166"/>
      <c r="AS1666" s="166"/>
      <c r="AT1666" s="166"/>
      <c r="AU1666" s="166"/>
      <c r="AV1666" s="166"/>
      <c r="AW1666" s="166"/>
      <c r="AX1666" s="166"/>
      <c r="AY1666" s="166"/>
      <c r="AZ1666" s="166"/>
      <c r="BA1666" s="166"/>
      <c r="BB1666" s="166"/>
      <c r="BC1666" s="166"/>
      <c r="BD1666" s="166"/>
      <c r="BE1666" s="166"/>
      <c r="BF1666" s="166"/>
      <c r="BG1666" s="166"/>
      <c r="BH1666" s="166"/>
      <c r="BI1666" s="166"/>
      <c r="BJ1666" s="166"/>
      <c r="BK1666" s="166"/>
      <c r="BL1666" s="166"/>
      <c r="BM1666" s="166"/>
    </row>
    <row r="1667" ht="22.5" customHeight="1">
      <c r="A1667" s="190" t="s">
        <v>16933</v>
      </c>
      <c r="B1667" s="188"/>
      <c r="C1667" s="191" t="b">
        <v>0</v>
      </c>
      <c r="D1667" s="192"/>
      <c r="E1667" s="189"/>
      <c r="F1667" s="189"/>
      <c r="G1667" s="189"/>
      <c r="H1667" s="102"/>
      <c r="I1667" s="166"/>
      <c r="J1667" s="166"/>
      <c r="K1667" s="193"/>
      <c r="L1667" s="193"/>
      <c r="M1667" s="166"/>
      <c r="N1667" s="166"/>
      <c r="O1667" s="166"/>
      <c r="P1667" s="166"/>
      <c r="Q1667" s="166"/>
      <c r="R1667" s="188"/>
      <c r="S1667" s="188"/>
      <c r="T1667" s="189"/>
      <c r="U1667" s="188"/>
      <c r="V1667" s="188"/>
      <c r="W1667" s="193"/>
      <c r="X1667" s="194"/>
      <c r="Y1667" s="194"/>
      <c r="Z1667" s="166"/>
      <c r="AA1667" s="166"/>
      <c r="AB1667" s="166"/>
      <c r="AC1667" s="166"/>
      <c r="AD1667" s="166"/>
      <c r="AE1667" s="166"/>
      <c r="AF1667" s="166"/>
      <c r="AG1667" s="166"/>
      <c r="AH1667" s="166"/>
      <c r="AI1667" s="166"/>
      <c r="AJ1667" s="166"/>
      <c r="AK1667" s="166"/>
      <c r="AL1667" s="166"/>
      <c r="AM1667" s="166"/>
      <c r="AN1667" s="166"/>
      <c r="AO1667" s="166"/>
      <c r="AP1667" s="166"/>
      <c r="AQ1667" s="166"/>
      <c r="AR1667" s="166"/>
      <c r="AS1667" s="166"/>
      <c r="AT1667" s="166"/>
      <c r="AU1667" s="166"/>
      <c r="AV1667" s="166"/>
      <c r="AW1667" s="166"/>
      <c r="AX1667" s="166"/>
      <c r="AY1667" s="166"/>
      <c r="AZ1667" s="166"/>
      <c r="BA1667" s="166"/>
      <c r="BB1667" s="166"/>
      <c r="BC1667" s="166"/>
      <c r="BD1667" s="166"/>
      <c r="BE1667" s="166"/>
      <c r="BF1667" s="166"/>
      <c r="BG1667" s="166"/>
      <c r="BH1667" s="166"/>
      <c r="BI1667" s="166"/>
      <c r="BJ1667" s="166"/>
      <c r="BK1667" s="166"/>
      <c r="BL1667" s="166"/>
      <c r="BM1667" s="166"/>
    </row>
    <row r="1668" ht="22.5" customHeight="1">
      <c r="A1668" s="190" t="s">
        <v>16934</v>
      </c>
      <c r="B1668" s="188"/>
      <c r="C1668" s="191" t="b">
        <v>0</v>
      </c>
      <c r="D1668" s="192"/>
      <c r="E1668" s="189"/>
      <c r="F1668" s="189"/>
      <c r="G1668" s="189"/>
      <c r="H1668" s="102"/>
      <c r="I1668" s="166"/>
      <c r="J1668" s="166"/>
      <c r="K1668" s="193"/>
      <c r="L1668" s="193"/>
      <c r="M1668" s="166"/>
      <c r="N1668" s="166"/>
      <c r="O1668" s="166"/>
      <c r="P1668" s="166"/>
      <c r="Q1668" s="166"/>
      <c r="R1668" s="188"/>
      <c r="S1668" s="188"/>
      <c r="T1668" s="189"/>
      <c r="U1668" s="188"/>
      <c r="V1668" s="188"/>
      <c r="W1668" s="193"/>
      <c r="X1668" s="194"/>
      <c r="Y1668" s="194"/>
      <c r="Z1668" s="166"/>
      <c r="AA1668" s="166"/>
      <c r="AB1668" s="166"/>
      <c r="AC1668" s="166"/>
      <c r="AD1668" s="166"/>
      <c r="AE1668" s="166"/>
      <c r="AF1668" s="166"/>
      <c r="AG1668" s="166"/>
      <c r="AH1668" s="166"/>
      <c r="AI1668" s="166"/>
      <c r="AJ1668" s="166"/>
      <c r="AK1668" s="166"/>
      <c r="AL1668" s="166"/>
      <c r="AM1668" s="166"/>
      <c r="AN1668" s="166"/>
      <c r="AO1668" s="166"/>
      <c r="AP1668" s="166"/>
      <c r="AQ1668" s="166"/>
      <c r="AR1668" s="166"/>
      <c r="AS1668" s="166"/>
      <c r="AT1668" s="166"/>
      <c r="AU1668" s="166"/>
      <c r="AV1668" s="166"/>
      <c r="AW1668" s="166"/>
      <c r="AX1668" s="166"/>
      <c r="AY1668" s="166"/>
      <c r="AZ1668" s="166"/>
      <c r="BA1668" s="166"/>
      <c r="BB1668" s="166"/>
      <c r="BC1668" s="166"/>
      <c r="BD1668" s="166"/>
      <c r="BE1668" s="166"/>
      <c r="BF1668" s="166"/>
      <c r="BG1668" s="166"/>
      <c r="BH1668" s="166"/>
      <c r="BI1668" s="166"/>
      <c r="BJ1668" s="166"/>
      <c r="BK1668" s="166"/>
      <c r="BL1668" s="166"/>
      <c r="BM1668" s="166"/>
    </row>
    <row r="1669" ht="22.5" customHeight="1">
      <c r="A1669" s="190" t="s">
        <v>16935</v>
      </c>
      <c r="B1669" s="188"/>
      <c r="C1669" s="191" t="b">
        <v>0</v>
      </c>
      <c r="D1669" s="192"/>
      <c r="E1669" s="189"/>
      <c r="F1669" s="189"/>
      <c r="G1669" s="189"/>
      <c r="H1669" s="102"/>
      <c r="I1669" s="166"/>
      <c r="J1669" s="166"/>
      <c r="K1669" s="193"/>
      <c r="L1669" s="193"/>
      <c r="M1669" s="166"/>
      <c r="N1669" s="166"/>
      <c r="O1669" s="166"/>
      <c r="P1669" s="166"/>
      <c r="Q1669" s="166"/>
      <c r="R1669" s="188"/>
      <c r="S1669" s="188"/>
      <c r="T1669" s="189"/>
      <c r="U1669" s="188"/>
      <c r="V1669" s="188"/>
      <c r="W1669" s="193"/>
      <c r="X1669" s="194"/>
      <c r="Y1669" s="194"/>
      <c r="Z1669" s="166"/>
      <c r="AA1669" s="166"/>
      <c r="AB1669" s="166"/>
      <c r="AC1669" s="166"/>
      <c r="AD1669" s="166"/>
      <c r="AE1669" s="166"/>
      <c r="AF1669" s="166"/>
      <c r="AG1669" s="166"/>
      <c r="AH1669" s="166"/>
      <c r="AI1669" s="166"/>
      <c r="AJ1669" s="166"/>
      <c r="AK1669" s="166"/>
      <c r="AL1669" s="166"/>
      <c r="AM1669" s="166"/>
      <c r="AN1669" s="166"/>
      <c r="AO1669" s="166"/>
      <c r="AP1669" s="166"/>
      <c r="AQ1669" s="166"/>
      <c r="AR1669" s="166"/>
      <c r="AS1669" s="166"/>
      <c r="AT1669" s="166"/>
      <c r="AU1669" s="166"/>
      <c r="AV1669" s="166"/>
      <c r="AW1669" s="166"/>
      <c r="AX1669" s="166"/>
      <c r="AY1669" s="166"/>
      <c r="AZ1669" s="166"/>
      <c r="BA1669" s="166"/>
      <c r="BB1669" s="166"/>
      <c r="BC1669" s="166"/>
      <c r="BD1669" s="166"/>
      <c r="BE1669" s="166"/>
      <c r="BF1669" s="166"/>
      <c r="BG1669" s="166"/>
      <c r="BH1669" s="166"/>
      <c r="BI1669" s="166"/>
      <c r="BJ1669" s="166"/>
      <c r="BK1669" s="166"/>
      <c r="BL1669" s="166"/>
      <c r="BM1669" s="166"/>
    </row>
    <row r="1670" ht="22.5" customHeight="1">
      <c r="A1670" s="190" t="s">
        <v>16936</v>
      </c>
      <c r="B1670" s="188"/>
      <c r="C1670" s="191" t="b">
        <v>0</v>
      </c>
      <c r="D1670" s="192"/>
      <c r="E1670" s="189"/>
      <c r="F1670" s="189"/>
      <c r="G1670" s="189"/>
      <c r="H1670" s="102"/>
      <c r="I1670" s="166"/>
      <c r="J1670" s="166"/>
      <c r="K1670" s="193"/>
      <c r="L1670" s="193"/>
      <c r="M1670" s="166"/>
      <c r="N1670" s="166"/>
      <c r="O1670" s="166"/>
      <c r="P1670" s="166"/>
      <c r="Q1670" s="166"/>
      <c r="R1670" s="188"/>
      <c r="S1670" s="188"/>
      <c r="T1670" s="189"/>
      <c r="U1670" s="188"/>
      <c r="V1670" s="188"/>
      <c r="W1670" s="193"/>
      <c r="X1670" s="194"/>
      <c r="Y1670" s="194"/>
      <c r="Z1670" s="166"/>
      <c r="AA1670" s="166"/>
      <c r="AB1670" s="166"/>
      <c r="AC1670" s="166"/>
      <c r="AD1670" s="166"/>
      <c r="AE1670" s="166"/>
      <c r="AF1670" s="166"/>
      <c r="AG1670" s="166"/>
      <c r="AH1670" s="166"/>
      <c r="AI1670" s="166"/>
      <c r="AJ1670" s="166"/>
      <c r="AK1670" s="166"/>
      <c r="AL1670" s="166"/>
      <c r="AM1670" s="166"/>
      <c r="AN1670" s="166"/>
      <c r="AO1670" s="166"/>
      <c r="AP1670" s="166"/>
      <c r="AQ1670" s="166"/>
      <c r="AR1670" s="166"/>
      <c r="AS1670" s="166"/>
      <c r="AT1670" s="166"/>
      <c r="AU1670" s="166"/>
      <c r="AV1670" s="166"/>
      <c r="AW1670" s="166"/>
      <c r="AX1670" s="166"/>
      <c r="AY1670" s="166"/>
      <c r="AZ1670" s="166"/>
      <c r="BA1670" s="166"/>
      <c r="BB1670" s="166"/>
      <c r="BC1670" s="166"/>
      <c r="BD1670" s="166"/>
      <c r="BE1670" s="166"/>
      <c r="BF1670" s="166"/>
      <c r="BG1670" s="166"/>
      <c r="BH1670" s="166"/>
      <c r="BI1670" s="166"/>
      <c r="BJ1670" s="166"/>
      <c r="BK1670" s="166"/>
      <c r="BL1670" s="166"/>
      <c r="BM1670" s="166"/>
    </row>
    <row r="1671" ht="22.5" customHeight="1">
      <c r="A1671" s="190" t="s">
        <v>16937</v>
      </c>
      <c r="B1671" s="188"/>
      <c r="C1671" s="191" t="b">
        <v>0</v>
      </c>
      <c r="D1671" s="192"/>
      <c r="E1671" s="189"/>
      <c r="F1671" s="189"/>
      <c r="G1671" s="189"/>
      <c r="H1671" s="102"/>
      <c r="I1671" s="166"/>
      <c r="J1671" s="166"/>
      <c r="K1671" s="193"/>
      <c r="L1671" s="193"/>
      <c r="M1671" s="166"/>
      <c r="N1671" s="166"/>
      <c r="O1671" s="166"/>
      <c r="P1671" s="166"/>
      <c r="Q1671" s="166"/>
      <c r="R1671" s="188"/>
      <c r="S1671" s="188"/>
      <c r="T1671" s="189"/>
      <c r="U1671" s="188"/>
      <c r="V1671" s="188"/>
      <c r="W1671" s="193"/>
      <c r="X1671" s="194"/>
      <c r="Y1671" s="194"/>
      <c r="Z1671" s="166"/>
      <c r="AA1671" s="166"/>
      <c r="AB1671" s="166"/>
      <c r="AC1671" s="166"/>
      <c r="AD1671" s="166"/>
      <c r="AE1671" s="166"/>
      <c r="AF1671" s="166"/>
      <c r="AG1671" s="166"/>
      <c r="AH1671" s="166"/>
      <c r="AI1671" s="166"/>
      <c r="AJ1671" s="166"/>
      <c r="AK1671" s="166"/>
      <c r="AL1671" s="166"/>
      <c r="AM1671" s="166"/>
      <c r="AN1671" s="166"/>
      <c r="AO1671" s="166"/>
      <c r="AP1671" s="166"/>
      <c r="AQ1671" s="166"/>
      <c r="AR1671" s="166"/>
      <c r="AS1671" s="166"/>
      <c r="AT1671" s="166"/>
      <c r="AU1671" s="166"/>
      <c r="AV1671" s="166"/>
      <c r="AW1671" s="166"/>
      <c r="AX1671" s="166"/>
      <c r="AY1671" s="166"/>
      <c r="AZ1671" s="166"/>
      <c r="BA1671" s="166"/>
      <c r="BB1671" s="166"/>
      <c r="BC1671" s="166"/>
      <c r="BD1671" s="166"/>
      <c r="BE1671" s="166"/>
      <c r="BF1671" s="166"/>
      <c r="BG1671" s="166"/>
      <c r="BH1671" s="166"/>
      <c r="BI1671" s="166"/>
      <c r="BJ1671" s="166"/>
      <c r="BK1671" s="166"/>
      <c r="BL1671" s="166"/>
      <c r="BM1671" s="166"/>
    </row>
    <row r="1672" ht="22.5" customHeight="1">
      <c r="A1672" s="190" t="s">
        <v>16938</v>
      </c>
      <c r="B1672" s="188"/>
      <c r="C1672" s="191" t="b">
        <v>0</v>
      </c>
      <c r="D1672" s="192"/>
      <c r="E1672" s="189"/>
      <c r="F1672" s="189"/>
      <c r="G1672" s="189"/>
      <c r="H1672" s="102"/>
      <c r="I1672" s="166"/>
      <c r="J1672" s="166"/>
      <c r="K1672" s="193"/>
      <c r="L1672" s="193"/>
      <c r="M1672" s="166"/>
      <c r="N1672" s="166"/>
      <c r="O1672" s="166"/>
      <c r="P1672" s="166"/>
      <c r="Q1672" s="166"/>
      <c r="R1672" s="188"/>
      <c r="S1672" s="188"/>
      <c r="T1672" s="189"/>
      <c r="U1672" s="188"/>
      <c r="V1672" s="188"/>
      <c r="W1672" s="193"/>
      <c r="X1672" s="194"/>
      <c r="Y1672" s="194"/>
      <c r="Z1672" s="166"/>
      <c r="AA1672" s="166"/>
      <c r="AB1672" s="166"/>
      <c r="AC1672" s="166"/>
      <c r="AD1672" s="166"/>
      <c r="AE1672" s="166"/>
      <c r="AF1672" s="166"/>
      <c r="AG1672" s="166"/>
      <c r="AH1672" s="166"/>
      <c r="AI1672" s="166"/>
      <c r="AJ1672" s="166"/>
      <c r="AK1672" s="166"/>
      <c r="AL1672" s="166"/>
      <c r="AM1672" s="166"/>
      <c r="AN1672" s="166"/>
      <c r="AO1672" s="166"/>
      <c r="AP1672" s="166"/>
      <c r="AQ1672" s="166"/>
      <c r="AR1672" s="166"/>
      <c r="AS1672" s="166"/>
      <c r="AT1672" s="166"/>
      <c r="AU1672" s="166"/>
      <c r="AV1672" s="166"/>
      <c r="AW1672" s="166"/>
      <c r="AX1672" s="166"/>
      <c r="AY1672" s="166"/>
      <c r="AZ1672" s="166"/>
      <c r="BA1672" s="166"/>
      <c r="BB1672" s="166"/>
      <c r="BC1672" s="166"/>
      <c r="BD1672" s="166"/>
      <c r="BE1672" s="166"/>
      <c r="BF1672" s="166"/>
      <c r="BG1672" s="166"/>
      <c r="BH1672" s="166"/>
      <c r="BI1672" s="166"/>
      <c r="BJ1672" s="166"/>
      <c r="BK1672" s="166"/>
      <c r="BL1672" s="166"/>
      <c r="BM1672" s="166"/>
    </row>
    <row r="1673" ht="22.5" customHeight="1">
      <c r="A1673" s="190" t="s">
        <v>16939</v>
      </c>
      <c r="B1673" s="188"/>
      <c r="C1673" s="191" t="b">
        <v>0</v>
      </c>
      <c r="D1673" s="192"/>
      <c r="E1673" s="189"/>
      <c r="F1673" s="189"/>
      <c r="G1673" s="189"/>
      <c r="H1673" s="102"/>
      <c r="I1673" s="166"/>
      <c r="J1673" s="166"/>
      <c r="K1673" s="193"/>
      <c r="L1673" s="193"/>
      <c r="M1673" s="166"/>
      <c r="N1673" s="166"/>
      <c r="O1673" s="166"/>
      <c r="P1673" s="166"/>
      <c r="Q1673" s="166"/>
      <c r="R1673" s="188"/>
      <c r="S1673" s="188"/>
      <c r="T1673" s="189"/>
      <c r="U1673" s="188"/>
      <c r="V1673" s="188"/>
      <c r="W1673" s="193"/>
      <c r="X1673" s="194"/>
      <c r="Y1673" s="194"/>
      <c r="Z1673" s="166"/>
      <c r="AA1673" s="166"/>
      <c r="AB1673" s="166"/>
      <c r="AC1673" s="166"/>
      <c r="AD1673" s="166"/>
      <c r="AE1673" s="166"/>
      <c r="AF1673" s="166"/>
      <c r="AG1673" s="166"/>
      <c r="AH1673" s="166"/>
      <c r="AI1673" s="166"/>
      <c r="AJ1673" s="166"/>
      <c r="AK1673" s="166"/>
      <c r="AL1673" s="166"/>
      <c r="AM1673" s="166"/>
      <c r="AN1673" s="166"/>
      <c r="AO1673" s="166"/>
      <c r="AP1673" s="166"/>
      <c r="AQ1673" s="166"/>
      <c r="AR1673" s="166"/>
      <c r="AS1673" s="166"/>
      <c r="AT1673" s="166"/>
      <c r="AU1673" s="166"/>
      <c r="AV1673" s="166"/>
      <c r="AW1673" s="166"/>
      <c r="AX1673" s="166"/>
      <c r="AY1673" s="166"/>
      <c r="AZ1673" s="166"/>
      <c r="BA1673" s="166"/>
      <c r="BB1673" s="166"/>
      <c r="BC1673" s="166"/>
      <c r="BD1673" s="166"/>
      <c r="BE1673" s="166"/>
      <c r="BF1673" s="166"/>
      <c r="BG1673" s="166"/>
      <c r="BH1673" s="166"/>
      <c r="BI1673" s="166"/>
      <c r="BJ1673" s="166"/>
      <c r="BK1673" s="166"/>
      <c r="BL1673" s="166"/>
      <c r="BM1673" s="166"/>
    </row>
    <row r="1674" ht="22.5" customHeight="1">
      <c r="A1674" s="190" t="s">
        <v>16940</v>
      </c>
      <c r="B1674" s="188"/>
      <c r="C1674" s="191" t="b">
        <v>0</v>
      </c>
      <c r="D1674" s="192"/>
      <c r="E1674" s="189"/>
      <c r="F1674" s="189"/>
      <c r="G1674" s="189"/>
      <c r="H1674" s="102"/>
      <c r="I1674" s="166"/>
      <c r="J1674" s="166"/>
      <c r="K1674" s="193"/>
      <c r="L1674" s="193"/>
      <c r="M1674" s="166"/>
      <c r="N1674" s="166"/>
      <c r="O1674" s="166"/>
      <c r="P1674" s="166"/>
      <c r="Q1674" s="166"/>
      <c r="R1674" s="188"/>
      <c r="S1674" s="188"/>
      <c r="T1674" s="189"/>
      <c r="U1674" s="188"/>
      <c r="V1674" s="188"/>
      <c r="W1674" s="193"/>
      <c r="X1674" s="194"/>
      <c r="Y1674" s="194"/>
      <c r="Z1674" s="166"/>
      <c r="AA1674" s="166"/>
      <c r="AB1674" s="166"/>
      <c r="AC1674" s="166"/>
      <c r="AD1674" s="166"/>
      <c r="AE1674" s="166"/>
      <c r="AF1674" s="166"/>
      <c r="AG1674" s="166"/>
      <c r="AH1674" s="166"/>
      <c r="AI1674" s="166"/>
      <c r="AJ1674" s="166"/>
      <c r="AK1674" s="166"/>
      <c r="AL1674" s="166"/>
      <c r="AM1674" s="166"/>
      <c r="AN1674" s="166"/>
      <c r="AO1674" s="166"/>
      <c r="AP1674" s="166"/>
      <c r="AQ1674" s="166"/>
      <c r="AR1674" s="166"/>
      <c r="AS1674" s="166"/>
      <c r="AT1674" s="166"/>
      <c r="AU1674" s="166"/>
      <c r="AV1674" s="166"/>
      <c r="AW1674" s="166"/>
      <c r="AX1674" s="166"/>
      <c r="AY1674" s="166"/>
      <c r="AZ1674" s="166"/>
      <c r="BA1674" s="166"/>
      <c r="BB1674" s="166"/>
      <c r="BC1674" s="166"/>
      <c r="BD1674" s="166"/>
      <c r="BE1674" s="166"/>
      <c r="BF1674" s="166"/>
      <c r="BG1674" s="166"/>
      <c r="BH1674" s="166"/>
      <c r="BI1674" s="166"/>
      <c r="BJ1674" s="166"/>
      <c r="BK1674" s="166"/>
      <c r="BL1674" s="166"/>
      <c r="BM1674" s="166"/>
    </row>
    <row r="1675" ht="22.5" customHeight="1">
      <c r="A1675" s="190" t="s">
        <v>16941</v>
      </c>
      <c r="B1675" s="188"/>
      <c r="C1675" s="191" t="b">
        <v>0</v>
      </c>
      <c r="D1675" s="192"/>
      <c r="E1675" s="189"/>
      <c r="F1675" s="189"/>
      <c r="G1675" s="189"/>
      <c r="H1675" s="102"/>
      <c r="I1675" s="166"/>
      <c r="J1675" s="166"/>
      <c r="K1675" s="193"/>
      <c r="L1675" s="193"/>
      <c r="M1675" s="166"/>
      <c r="N1675" s="166"/>
      <c r="O1675" s="166"/>
      <c r="P1675" s="166"/>
      <c r="Q1675" s="166"/>
      <c r="R1675" s="188"/>
      <c r="S1675" s="188"/>
      <c r="T1675" s="189"/>
      <c r="U1675" s="188"/>
      <c r="V1675" s="188"/>
      <c r="W1675" s="193"/>
      <c r="X1675" s="194"/>
      <c r="Y1675" s="194"/>
      <c r="Z1675" s="166"/>
      <c r="AA1675" s="166"/>
      <c r="AB1675" s="166"/>
      <c r="AC1675" s="166"/>
      <c r="AD1675" s="166"/>
      <c r="AE1675" s="166"/>
      <c r="AF1675" s="166"/>
      <c r="AG1675" s="166"/>
      <c r="AH1675" s="166"/>
      <c r="AI1675" s="166"/>
      <c r="AJ1675" s="166"/>
      <c r="AK1675" s="166"/>
      <c r="AL1675" s="166"/>
      <c r="AM1675" s="166"/>
      <c r="AN1675" s="166"/>
      <c r="AO1675" s="166"/>
      <c r="AP1675" s="166"/>
      <c r="AQ1675" s="166"/>
      <c r="AR1675" s="166"/>
      <c r="AS1675" s="166"/>
      <c r="AT1675" s="166"/>
      <c r="AU1675" s="166"/>
      <c r="AV1675" s="166"/>
      <c r="AW1675" s="166"/>
      <c r="AX1675" s="166"/>
      <c r="AY1675" s="166"/>
      <c r="AZ1675" s="166"/>
      <c r="BA1675" s="166"/>
      <c r="BB1675" s="166"/>
      <c r="BC1675" s="166"/>
      <c r="BD1675" s="166"/>
      <c r="BE1675" s="166"/>
      <c r="BF1675" s="166"/>
      <c r="BG1675" s="166"/>
      <c r="BH1675" s="166"/>
      <c r="BI1675" s="166"/>
      <c r="BJ1675" s="166"/>
      <c r="BK1675" s="166"/>
      <c r="BL1675" s="166"/>
      <c r="BM1675" s="166"/>
    </row>
    <row r="1676" ht="22.5" customHeight="1">
      <c r="A1676" s="190" t="s">
        <v>16942</v>
      </c>
      <c r="B1676" s="188"/>
      <c r="C1676" s="191" t="b">
        <v>0</v>
      </c>
      <c r="D1676" s="192"/>
      <c r="E1676" s="189"/>
      <c r="F1676" s="189"/>
      <c r="G1676" s="189"/>
      <c r="H1676" s="102"/>
      <c r="I1676" s="166"/>
      <c r="J1676" s="166"/>
      <c r="K1676" s="193"/>
      <c r="L1676" s="193"/>
      <c r="M1676" s="166"/>
      <c r="N1676" s="166"/>
      <c r="O1676" s="166"/>
      <c r="P1676" s="166"/>
      <c r="Q1676" s="166"/>
      <c r="R1676" s="188"/>
      <c r="S1676" s="188"/>
      <c r="T1676" s="189"/>
      <c r="U1676" s="188"/>
      <c r="V1676" s="188"/>
      <c r="W1676" s="193"/>
      <c r="X1676" s="194"/>
      <c r="Y1676" s="194"/>
      <c r="Z1676" s="166"/>
      <c r="AA1676" s="166"/>
      <c r="AB1676" s="166"/>
      <c r="AC1676" s="166"/>
      <c r="AD1676" s="166"/>
      <c r="AE1676" s="166"/>
      <c r="AF1676" s="166"/>
      <c r="AG1676" s="166"/>
      <c r="AH1676" s="166"/>
      <c r="AI1676" s="166"/>
      <c r="AJ1676" s="166"/>
      <c r="AK1676" s="166"/>
      <c r="AL1676" s="166"/>
      <c r="AM1676" s="166"/>
      <c r="AN1676" s="166"/>
      <c r="AO1676" s="166"/>
      <c r="AP1676" s="166"/>
      <c r="AQ1676" s="166"/>
      <c r="AR1676" s="166"/>
      <c r="AS1676" s="166"/>
      <c r="AT1676" s="166"/>
      <c r="AU1676" s="166"/>
      <c r="AV1676" s="166"/>
      <c r="AW1676" s="166"/>
      <c r="AX1676" s="166"/>
      <c r="AY1676" s="166"/>
      <c r="AZ1676" s="166"/>
      <c r="BA1676" s="166"/>
      <c r="BB1676" s="166"/>
      <c r="BC1676" s="166"/>
      <c r="BD1676" s="166"/>
      <c r="BE1676" s="166"/>
      <c r="BF1676" s="166"/>
      <c r="BG1676" s="166"/>
      <c r="BH1676" s="166"/>
      <c r="BI1676" s="166"/>
      <c r="BJ1676" s="166"/>
      <c r="BK1676" s="166"/>
      <c r="BL1676" s="166"/>
      <c r="BM1676" s="166"/>
    </row>
    <row r="1677" ht="22.5" customHeight="1">
      <c r="A1677" s="190" t="s">
        <v>16943</v>
      </c>
      <c r="B1677" s="188"/>
      <c r="C1677" s="191" t="b">
        <v>0</v>
      </c>
      <c r="D1677" s="192"/>
      <c r="E1677" s="189"/>
      <c r="F1677" s="189"/>
      <c r="G1677" s="189"/>
      <c r="H1677" s="102"/>
      <c r="I1677" s="166"/>
      <c r="J1677" s="166"/>
      <c r="K1677" s="193"/>
      <c r="L1677" s="193"/>
      <c r="M1677" s="166"/>
      <c r="N1677" s="166"/>
      <c r="O1677" s="166"/>
      <c r="P1677" s="166"/>
      <c r="Q1677" s="166"/>
      <c r="R1677" s="188"/>
      <c r="S1677" s="188"/>
      <c r="T1677" s="189"/>
      <c r="U1677" s="188"/>
      <c r="V1677" s="188"/>
      <c r="W1677" s="193"/>
      <c r="X1677" s="194"/>
      <c r="Y1677" s="194"/>
      <c r="Z1677" s="166"/>
      <c r="AA1677" s="166"/>
      <c r="AB1677" s="166"/>
      <c r="AC1677" s="166"/>
      <c r="AD1677" s="166"/>
      <c r="AE1677" s="166"/>
      <c r="AF1677" s="166"/>
      <c r="AG1677" s="166"/>
      <c r="AH1677" s="166"/>
      <c r="AI1677" s="166"/>
      <c r="AJ1677" s="166"/>
      <c r="AK1677" s="166"/>
      <c r="AL1677" s="166"/>
      <c r="AM1677" s="166"/>
      <c r="AN1677" s="166"/>
      <c r="AO1677" s="166"/>
      <c r="AP1677" s="166"/>
      <c r="AQ1677" s="166"/>
      <c r="AR1677" s="166"/>
      <c r="AS1677" s="166"/>
      <c r="AT1677" s="166"/>
      <c r="AU1677" s="166"/>
      <c r="AV1677" s="166"/>
      <c r="AW1677" s="166"/>
      <c r="AX1677" s="166"/>
      <c r="AY1677" s="166"/>
      <c r="AZ1677" s="166"/>
      <c r="BA1677" s="166"/>
      <c r="BB1677" s="166"/>
      <c r="BC1677" s="166"/>
      <c r="BD1677" s="166"/>
      <c r="BE1677" s="166"/>
      <c r="BF1677" s="166"/>
      <c r="BG1677" s="166"/>
      <c r="BH1677" s="166"/>
      <c r="BI1677" s="166"/>
      <c r="BJ1677" s="166"/>
      <c r="BK1677" s="166"/>
      <c r="BL1677" s="166"/>
      <c r="BM1677" s="166"/>
    </row>
    <row r="1678" ht="22.5" customHeight="1">
      <c r="A1678" s="190" t="s">
        <v>16944</v>
      </c>
      <c r="B1678" s="188"/>
      <c r="C1678" s="191" t="b">
        <v>0</v>
      </c>
      <c r="D1678" s="192"/>
      <c r="E1678" s="189"/>
      <c r="F1678" s="189"/>
      <c r="G1678" s="189"/>
      <c r="H1678" s="102"/>
      <c r="I1678" s="166"/>
      <c r="J1678" s="166"/>
      <c r="K1678" s="193"/>
      <c r="L1678" s="193"/>
      <c r="M1678" s="166"/>
      <c r="N1678" s="166"/>
      <c r="O1678" s="166"/>
      <c r="P1678" s="166"/>
      <c r="Q1678" s="166"/>
      <c r="R1678" s="188"/>
      <c r="S1678" s="188"/>
      <c r="T1678" s="189"/>
      <c r="U1678" s="188"/>
      <c r="V1678" s="188"/>
      <c r="W1678" s="193"/>
      <c r="X1678" s="194"/>
      <c r="Y1678" s="194"/>
      <c r="Z1678" s="166"/>
      <c r="AA1678" s="166"/>
      <c r="AB1678" s="166"/>
      <c r="AC1678" s="166"/>
      <c r="AD1678" s="166"/>
      <c r="AE1678" s="166"/>
      <c r="AF1678" s="166"/>
      <c r="AG1678" s="166"/>
      <c r="AH1678" s="166"/>
      <c r="AI1678" s="166"/>
      <c r="AJ1678" s="166"/>
      <c r="AK1678" s="166"/>
      <c r="AL1678" s="166"/>
      <c r="AM1678" s="166"/>
      <c r="AN1678" s="166"/>
      <c r="AO1678" s="166"/>
      <c r="AP1678" s="166"/>
      <c r="AQ1678" s="166"/>
      <c r="AR1678" s="166"/>
      <c r="AS1678" s="166"/>
      <c r="AT1678" s="166"/>
      <c r="AU1678" s="166"/>
      <c r="AV1678" s="166"/>
      <c r="AW1678" s="166"/>
      <c r="AX1678" s="166"/>
      <c r="AY1678" s="166"/>
      <c r="AZ1678" s="166"/>
      <c r="BA1678" s="166"/>
      <c r="BB1678" s="166"/>
      <c r="BC1678" s="166"/>
      <c r="BD1678" s="166"/>
      <c r="BE1678" s="166"/>
      <c r="BF1678" s="166"/>
      <c r="BG1678" s="166"/>
      <c r="BH1678" s="166"/>
      <c r="BI1678" s="166"/>
      <c r="BJ1678" s="166"/>
      <c r="BK1678" s="166"/>
      <c r="BL1678" s="166"/>
      <c r="BM1678" s="166"/>
    </row>
    <row r="1679" ht="22.5" customHeight="1">
      <c r="A1679" s="190" t="s">
        <v>16945</v>
      </c>
      <c r="B1679" s="188"/>
      <c r="C1679" s="191" t="b">
        <v>0</v>
      </c>
      <c r="D1679" s="192"/>
      <c r="E1679" s="189"/>
      <c r="F1679" s="189"/>
      <c r="G1679" s="189"/>
      <c r="H1679" s="102"/>
      <c r="I1679" s="166"/>
      <c r="J1679" s="166"/>
      <c r="K1679" s="193"/>
      <c r="L1679" s="193"/>
      <c r="M1679" s="166"/>
      <c r="N1679" s="166"/>
      <c r="O1679" s="166"/>
      <c r="P1679" s="166"/>
      <c r="Q1679" s="166"/>
      <c r="R1679" s="188"/>
      <c r="S1679" s="188"/>
      <c r="T1679" s="189"/>
      <c r="U1679" s="188"/>
      <c r="V1679" s="188"/>
      <c r="W1679" s="193"/>
      <c r="X1679" s="194"/>
      <c r="Y1679" s="194"/>
      <c r="Z1679" s="166"/>
      <c r="AA1679" s="166"/>
      <c r="AB1679" s="166"/>
      <c r="AC1679" s="166"/>
      <c r="AD1679" s="166"/>
      <c r="AE1679" s="166"/>
      <c r="AF1679" s="166"/>
      <c r="AG1679" s="166"/>
      <c r="AH1679" s="166"/>
      <c r="AI1679" s="166"/>
      <c r="AJ1679" s="166"/>
      <c r="AK1679" s="166"/>
      <c r="AL1679" s="166"/>
      <c r="AM1679" s="166"/>
      <c r="AN1679" s="166"/>
      <c r="AO1679" s="166"/>
      <c r="AP1679" s="166"/>
      <c r="AQ1679" s="166"/>
      <c r="AR1679" s="166"/>
      <c r="AS1679" s="166"/>
      <c r="AT1679" s="166"/>
      <c r="AU1679" s="166"/>
      <c r="AV1679" s="166"/>
      <c r="AW1679" s="166"/>
      <c r="AX1679" s="166"/>
      <c r="AY1679" s="166"/>
      <c r="AZ1679" s="166"/>
      <c r="BA1679" s="166"/>
      <c r="BB1679" s="166"/>
      <c r="BC1679" s="166"/>
      <c r="BD1679" s="166"/>
      <c r="BE1679" s="166"/>
      <c r="BF1679" s="166"/>
      <c r="BG1679" s="166"/>
      <c r="BH1679" s="166"/>
      <c r="BI1679" s="166"/>
      <c r="BJ1679" s="166"/>
      <c r="BK1679" s="166"/>
      <c r="BL1679" s="166"/>
      <c r="BM1679" s="166"/>
    </row>
    <row r="1680" ht="22.5" customHeight="1">
      <c r="A1680" s="190" t="s">
        <v>16946</v>
      </c>
      <c r="B1680" s="188"/>
      <c r="C1680" s="191" t="b">
        <v>0</v>
      </c>
      <c r="D1680" s="192"/>
      <c r="E1680" s="189"/>
      <c r="F1680" s="189"/>
      <c r="G1680" s="189"/>
      <c r="H1680" s="102"/>
      <c r="I1680" s="166"/>
      <c r="J1680" s="166"/>
      <c r="K1680" s="193"/>
      <c r="L1680" s="193"/>
      <c r="M1680" s="166"/>
      <c r="N1680" s="166"/>
      <c r="O1680" s="166"/>
      <c r="P1680" s="166"/>
      <c r="Q1680" s="166"/>
      <c r="R1680" s="188"/>
      <c r="S1680" s="188"/>
      <c r="T1680" s="189"/>
      <c r="U1680" s="188"/>
      <c r="V1680" s="188"/>
      <c r="W1680" s="193"/>
      <c r="X1680" s="194"/>
      <c r="Y1680" s="194"/>
      <c r="Z1680" s="166"/>
      <c r="AA1680" s="166"/>
      <c r="AB1680" s="166"/>
      <c r="AC1680" s="166"/>
      <c r="AD1680" s="166"/>
      <c r="AE1680" s="166"/>
      <c r="AF1680" s="166"/>
      <c r="AG1680" s="166"/>
      <c r="AH1680" s="166"/>
      <c r="AI1680" s="166"/>
      <c r="AJ1680" s="166"/>
      <c r="AK1680" s="166"/>
      <c r="AL1680" s="166"/>
      <c r="AM1680" s="166"/>
      <c r="AN1680" s="166"/>
      <c r="AO1680" s="166"/>
      <c r="AP1680" s="166"/>
      <c r="AQ1680" s="166"/>
      <c r="AR1680" s="166"/>
      <c r="AS1680" s="166"/>
      <c r="AT1680" s="166"/>
      <c r="AU1680" s="166"/>
      <c r="AV1680" s="166"/>
      <c r="AW1680" s="166"/>
      <c r="AX1680" s="166"/>
      <c r="AY1680" s="166"/>
      <c r="AZ1680" s="166"/>
      <c r="BA1680" s="166"/>
      <c r="BB1680" s="166"/>
      <c r="BC1680" s="166"/>
      <c r="BD1680" s="166"/>
      <c r="BE1680" s="166"/>
      <c r="BF1680" s="166"/>
      <c r="BG1680" s="166"/>
      <c r="BH1680" s="166"/>
      <c r="BI1680" s="166"/>
      <c r="BJ1680" s="166"/>
      <c r="BK1680" s="166"/>
      <c r="BL1680" s="166"/>
      <c r="BM1680" s="166"/>
    </row>
    <row r="1681" ht="22.5" customHeight="1">
      <c r="A1681" s="190" t="s">
        <v>16947</v>
      </c>
      <c r="B1681" s="188"/>
      <c r="C1681" s="191" t="b">
        <v>0</v>
      </c>
      <c r="D1681" s="192"/>
      <c r="E1681" s="189"/>
      <c r="F1681" s="189"/>
      <c r="G1681" s="189"/>
      <c r="H1681" s="102"/>
      <c r="I1681" s="166"/>
      <c r="J1681" s="166"/>
      <c r="K1681" s="193"/>
      <c r="L1681" s="193"/>
      <c r="M1681" s="166"/>
      <c r="N1681" s="166"/>
      <c r="O1681" s="166"/>
      <c r="P1681" s="166"/>
      <c r="Q1681" s="166"/>
      <c r="R1681" s="188"/>
      <c r="S1681" s="188"/>
      <c r="T1681" s="189"/>
      <c r="U1681" s="188"/>
      <c r="V1681" s="188"/>
      <c r="W1681" s="193"/>
      <c r="X1681" s="194"/>
      <c r="Y1681" s="194"/>
      <c r="Z1681" s="166"/>
      <c r="AA1681" s="166"/>
      <c r="AB1681" s="166"/>
      <c r="AC1681" s="166"/>
      <c r="AD1681" s="166"/>
      <c r="AE1681" s="166"/>
      <c r="AF1681" s="166"/>
      <c r="AG1681" s="166"/>
      <c r="AH1681" s="166"/>
      <c r="AI1681" s="166"/>
      <c r="AJ1681" s="166"/>
      <c r="AK1681" s="166"/>
      <c r="AL1681" s="166"/>
      <c r="AM1681" s="166"/>
      <c r="AN1681" s="166"/>
      <c r="AO1681" s="166"/>
      <c r="AP1681" s="166"/>
      <c r="AQ1681" s="166"/>
      <c r="AR1681" s="166"/>
      <c r="AS1681" s="166"/>
      <c r="AT1681" s="166"/>
      <c r="AU1681" s="166"/>
      <c r="AV1681" s="166"/>
      <c r="AW1681" s="166"/>
      <c r="AX1681" s="166"/>
      <c r="AY1681" s="166"/>
      <c r="AZ1681" s="166"/>
      <c r="BA1681" s="166"/>
      <c r="BB1681" s="166"/>
      <c r="BC1681" s="166"/>
      <c r="BD1681" s="166"/>
      <c r="BE1681" s="166"/>
      <c r="BF1681" s="166"/>
      <c r="BG1681" s="166"/>
      <c r="BH1681" s="166"/>
      <c r="BI1681" s="166"/>
      <c r="BJ1681" s="166"/>
      <c r="BK1681" s="166"/>
      <c r="BL1681" s="166"/>
      <c r="BM1681" s="166"/>
    </row>
    <row r="1682" ht="22.5" customHeight="1">
      <c r="A1682" s="190" t="s">
        <v>16948</v>
      </c>
      <c r="B1682" s="188"/>
      <c r="C1682" s="191" t="b">
        <v>0</v>
      </c>
      <c r="D1682" s="192"/>
      <c r="E1682" s="189"/>
      <c r="F1682" s="189"/>
      <c r="G1682" s="189"/>
      <c r="H1682" s="102"/>
      <c r="I1682" s="166"/>
      <c r="J1682" s="166"/>
      <c r="K1682" s="193"/>
      <c r="L1682" s="193"/>
      <c r="M1682" s="166"/>
      <c r="N1682" s="166"/>
      <c r="O1682" s="166"/>
      <c r="P1682" s="166"/>
      <c r="Q1682" s="166"/>
      <c r="R1682" s="188"/>
      <c r="S1682" s="188"/>
      <c r="T1682" s="189"/>
      <c r="U1682" s="188"/>
      <c r="V1682" s="188"/>
      <c r="W1682" s="193"/>
      <c r="X1682" s="194"/>
      <c r="Y1682" s="194"/>
      <c r="Z1682" s="166"/>
      <c r="AA1682" s="166"/>
      <c r="AB1682" s="166"/>
      <c r="AC1682" s="166"/>
      <c r="AD1682" s="166"/>
      <c r="AE1682" s="166"/>
      <c r="AF1682" s="166"/>
      <c r="AG1682" s="166"/>
      <c r="AH1682" s="166"/>
      <c r="AI1682" s="166"/>
      <c r="AJ1682" s="166"/>
      <c r="AK1682" s="166"/>
      <c r="AL1682" s="166"/>
      <c r="AM1682" s="166"/>
      <c r="AN1682" s="166"/>
      <c r="AO1682" s="166"/>
      <c r="AP1682" s="166"/>
      <c r="AQ1682" s="166"/>
      <c r="AR1682" s="166"/>
      <c r="AS1682" s="166"/>
      <c r="AT1682" s="166"/>
      <c r="AU1682" s="166"/>
      <c r="AV1682" s="166"/>
      <c r="AW1682" s="166"/>
      <c r="AX1682" s="166"/>
      <c r="AY1682" s="166"/>
      <c r="AZ1682" s="166"/>
      <c r="BA1682" s="166"/>
      <c r="BB1682" s="166"/>
      <c r="BC1682" s="166"/>
      <c r="BD1682" s="166"/>
      <c r="BE1682" s="166"/>
      <c r="BF1682" s="166"/>
      <c r="BG1682" s="166"/>
      <c r="BH1682" s="166"/>
      <c r="BI1682" s="166"/>
      <c r="BJ1682" s="166"/>
      <c r="BK1682" s="166"/>
      <c r="BL1682" s="166"/>
      <c r="BM1682" s="166"/>
    </row>
    <row r="1683" ht="22.5" customHeight="1">
      <c r="A1683" s="190" t="s">
        <v>16949</v>
      </c>
      <c r="B1683" s="188"/>
      <c r="C1683" s="191" t="b">
        <v>0</v>
      </c>
      <c r="D1683" s="192"/>
      <c r="E1683" s="189"/>
      <c r="F1683" s="189"/>
      <c r="G1683" s="189"/>
      <c r="H1683" s="102"/>
      <c r="I1683" s="166"/>
      <c r="J1683" s="166"/>
      <c r="K1683" s="193"/>
      <c r="L1683" s="193"/>
      <c r="M1683" s="166"/>
      <c r="N1683" s="166"/>
      <c r="O1683" s="166"/>
      <c r="P1683" s="166"/>
      <c r="Q1683" s="166"/>
      <c r="R1683" s="188"/>
      <c r="S1683" s="188"/>
      <c r="T1683" s="189"/>
      <c r="U1683" s="188"/>
      <c r="V1683" s="188"/>
      <c r="W1683" s="193"/>
      <c r="X1683" s="194"/>
      <c r="Y1683" s="194"/>
      <c r="Z1683" s="166"/>
      <c r="AA1683" s="166"/>
      <c r="AB1683" s="166"/>
      <c r="AC1683" s="166"/>
      <c r="AD1683" s="166"/>
      <c r="AE1683" s="166"/>
      <c r="AF1683" s="166"/>
      <c r="AG1683" s="166"/>
      <c r="AH1683" s="166"/>
      <c r="AI1683" s="166"/>
      <c r="AJ1683" s="166"/>
      <c r="AK1683" s="166"/>
      <c r="AL1683" s="166"/>
      <c r="AM1683" s="166"/>
      <c r="AN1683" s="166"/>
      <c r="AO1683" s="166"/>
      <c r="AP1683" s="166"/>
      <c r="AQ1683" s="166"/>
      <c r="AR1683" s="166"/>
      <c r="AS1683" s="166"/>
      <c r="AT1683" s="166"/>
      <c r="AU1683" s="166"/>
      <c r="AV1683" s="166"/>
      <c r="AW1683" s="166"/>
      <c r="AX1683" s="166"/>
      <c r="AY1683" s="166"/>
      <c r="AZ1683" s="166"/>
      <c r="BA1683" s="166"/>
      <c r="BB1683" s="166"/>
      <c r="BC1683" s="166"/>
      <c r="BD1683" s="166"/>
      <c r="BE1683" s="166"/>
      <c r="BF1683" s="166"/>
      <c r="BG1683" s="166"/>
      <c r="BH1683" s="166"/>
      <c r="BI1683" s="166"/>
      <c r="BJ1683" s="166"/>
      <c r="BK1683" s="166"/>
      <c r="BL1683" s="166"/>
      <c r="BM1683" s="166"/>
    </row>
    <row r="1684" ht="22.5" customHeight="1">
      <c r="A1684" s="190" t="s">
        <v>16950</v>
      </c>
      <c r="B1684" s="188"/>
      <c r="C1684" s="191" t="b">
        <v>0</v>
      </c>
      <c r="D1684" s="192"/>
      <c r="E1684" s="189"/>
      <c r="F1684" s="189"/>
      <c r="G1684" s="189"/>
      <c r="H1684" s="102"/>
      <c r="I1684" s="166"/>
      <c r="J1684" s="166"/>
      <c r="K1684" s="193"/>
      <c r="L1684" s="193"/>
      <c r="M1684" s="166"/>
      <c r="N1684" s="166"/>
      <c r="O1684" s="166"/>
      <c r="P1684" s="166"/>
      <c r="Q1684" s="166"/>
      <c r="R1684" s="188"/>
      <c r="S1684" s="188"/>
      <c r="T1684" s="189"/>
      <c r="U1684" s="188"/>
      <c r="V1684" s="188"/>
      <c r="W1684" s="193"/>
      <c r="X1684" s="194"/>
      <c r="Y1684" s="194"/>
      <c r="Z1684" s="166"/>
      <c r="AA1684" s="166"/>
      <c r="AB1684" s="166"/>
      <c r="AC1684" s="166"/>
      <c r="AD1684" s="166"/>
      <c r="AE1684" s="166"/>
      <c r="AF1684" s="166"/>
      <c r="AG1684" s="166"/>
      <c r="AH1684" s="166"/>
      <c r="AI1684" s="166"/>
      <c r="AJ1684" s="166"/>
      <c r="AK1684" s="166"/>
      <c r="AL1684" s="166"/>
      <c r="AM1684" s="166"/>
      <c r="AN1684" s="166"/>
      <c r="AO1684" s="166"/>
      <c r="AP1684" s="166"/>
      <c r="AQ1684" s="166"/>
      <c r="AR1684" s="166"/>
      <c r="AS1684" s="166"/>
      <c r="AT1684" s="166"/>
      <c r="AU1684" s="166"/>
      <c r="AV1684" s="166"/>
      <c r="AW1684" s="166"/>
      <c r="AX1684" s="166"/>
      <c r="AY1684" s="166"/>
      <c r="AZ1684" s="166"/>
      <c r="BA1684" s="166"/>
      <c r="BB1684" s="166"/>
      <c r="BC1684" s="166"/>
      <c r="BD1684" s="166"/>
      <c r="BE1684" s="166"/>
      <c r="BF1684" s="166"/>
      <c r="BG1684" s="166"/>
      <c r="BH1684" s="166"/>
      <c r="BI1684" s="166"/>
      <c r="BJ1684" s="166"/>
      <c r="BK1684" s="166"/>
      <c r="BL1684" s="166"/>
      <c r="BM1684" s="166"/>
    </row>
    <row r="1685" ht="22.5" customHeight="1">
      <c r="A1685" s="190" t="s">
        <v>16951</v>
      </c>
      <c r="B1685" s="188"/>
      <c r="C1685" s="191" t="b">
        <v>0</v>
      </c>
      <c r="D1685" s="192"/>
      <c r="E1685" s="189"/>
      <c r="F1685" s="189"/>
      <c r="G1685" s="189"/>
      <c r="H1685" s="102"/>
      <c r="I1685" s="166"/>
      <c r="J1685" s="166"/>
      <c r="K1685" s="193"/>
      <c r="L1685" s="193"/>
      <c r="M1685" s="166"/>
      <c r="N1685" s="166"/>
      <c r="O1685" s="166"/>
      <c r="P1685" s="166"/>
      <c r="Q1685" s="166"/>
      <c r="R1685" s="188"/>
      <c r="S1685" s="188"/>
      <c r="T1685" s="189"/>
      <c r="U1685" s="188"/>
      <c r="V1685" s="188"/>
      <c r="W1685" s="193"/>
      <c r="X1685" s="194"/>
      <c r="Y1685" s="194"/>
      <c r="Z1685" s="166"/>
      <c r="AA1685" s="166"/>
      <c r="AB1685" s="166"/>
      <c r="AC1685" s="166"/>
      <c r="AD1685" s="166"/>
      <c r="AE1685" s="166"/>
      <c r="AF1685" s="166"/>
      <c r="AG1685" s="166"/>
      <c r="AH1685" s="166"/>
      <c r="AI1685" s="166"/>
      <c r="AJ1685" s="166"/>
      <c r="AK1685" s="166"/>
      <c r="AL1685" s="166"/>
      <c r="AM1685" s="166"/>
      <c r="AN1685" s="166"/>
      <c r="AO1685" s="166"/>
      <c r="AP1685" s="166"/>
      <c r="AQ1685" s="166"/>
      <c r="AR1685" s="166"/>
      <c r="AS1685" s="166"/>
      <c r="AT1685" s="166"/>
      <c r="AU1685" s="166"/>
      <c r="AV1685" s="166"/>
      <c r="AW1685" s="166"/>
      <c r="AX1685" s="166"/>
      <c r="AY1685" s="166"/>
      <c r="AZ1685" s="166"/>
      <c r="BA1685" s="166"/>
      <c r="BB1685" s="166"/>
      <c r="BC1685" s="166"/>
      <c r="BD1685" s="166"/>
      <c r="BE1685" s="166"/>
      <c r="BF1685" s="166"/>
      <c r="BG1685" s="166"/>
      <c r="BH1685" s="166"/>
      <c r="BI1685" s="166"/>
      <c r="BJ1685" s="166"/>
      <c r="BK1685" s="166"/>
      <c r="BL1685" s="166"/>
      <c r="BM1685" s="166"/>
    </row>
    <row r="1686" ht="22.5" customHeight="1">
      <c r="A1686" s="190" t="s">
        <v>16952</v>
      </c>
      <c r="B1686" s="188"/>
      <c r="C1686" s="191" t="b">
        <v>0</v>
      </c>
      <c r="D1686" s="192"/>
      <c r="E1686" s="189"/>
      <c r="F1686" s="189"/>
      <c r="G1686" s="189"/>
      <c r="H1686" s="102"/>
      <c r="I1686" s="166"/>
      <c r="J1686" s="166"/>
      <c r="K1686" s="193"/>
      <c r="L1686" s="193"/>
      <c r="M1686" s="166"/>
      <c r="N1686" s="166"/>
      <c r="O1686" s="166"/>
      <c r="P1686" s="166"/>
      <c r="Q1686" s="166"/>
      <c r="R1686" s="188"/>
      <c r="S1686" s="188"/>
      <c r="T1686" s="189"/>
      <c r="U1686" s="188"/>
      <c r="V1686" s="188"/>
      <c r="W1686" s="193"/>
      <c r="X1686" s="194"/>
      <c r="Y1686" s="194"/>
      <c r="Z1686" s="166"/>
      <c r="AA1686" s="166"/>
      <c r="AB1686" s="166"/>
      <c r="AC1686" s="166"/>
      <c r="AD1686" s="166"/>
      <c r="AE1686" s="166"/>
      <c r="AF1686" s="166"/>
      <c r="AG1686" s="166"/>
      <c r="AH1686" s="166"/>
      <c r="AI1686" s="166"/>
      <c r="AJ1686" s="166"/>
      <c r="AK1686" s="166"/>
      <c r="AL1686" s="166"/>
      <c r="AM1686" s="166"/>
      <c r="AN1686" s="166"/>
      <c r="AO1686" s="166"/>
      <c r="AP1686" s="166"/>
      <c r="AQ1686" s="166"/>
      <c r="AR1686" s="166"/>
      <c r="AS1686" s="166"/>
      <c r="AT1686" s="166"/>
      <c r="AU1686" s="166"/>
      <c r="AV1686" s="166"/>
      <c r="AW1686" s="166"/>
      <c r="AX1686" s="166"/>
      <c r="AY1686" s="166"/>
      <c r="AZ1686" s="166"/>
      <c r="BA1686" s="166"/>
      <c r="BB1686" s="166"/>
      <c r="BC1686" s="166"/>
      <c r="BD1686" s="166"/>
      <c r="BE1686" s="166"/>
      <c r="BF1686" s="166"/>
      <c r="BG1686" s="166"/>
      <c r="BH1686" s="166"/>
      <c r="BI1686" s="166"/>
      <c r="BJ1686" s="166"/>
      <c r="BK1686" s="166"/>
      <c r="BL1686" s="166"/>
      <c r="BM1686" s="166"/>
    </row>
    <row r="1687" ht="22.5" customHeight="1">
      <c r="A1687" s="190" t="s">
        <v>16953</v>
      </c>
      <c r="B1687" s="188"/>
      <c r="C1687" s="191" t="b">
        <v>0</v>
      </c>
      <c r="D1687" s="192"/>
      <c r="E1687" s="189"/>
      <c r="F1687" s="189"/>
      <c r="G1687" s="189"/>
      <c r="H1687" s="102"/>
      <c r="I1687" s="166"/>
      <c r="J1687" s="166"/>
      <c r="K1687" s="193"/>
      <c r="L1687" s="193"/>
      <c r="M1687" s="166"/>
      <c r="N1687" s="166"/>
      <c r="O1687" s="166"/>
      <c r="P1687" s="166"/>
      <c r="Q1687" s="166"/>
      <c r="R1687" s="188"/>
      <c r="S1687" s="188"/>
      <c r="T1687" s="189"/>
      <c r="U1687" s="188"/>
      <c r="V1687" s="188"/>
      <c r="W1687" s="193"/>
      <c r="X1687" s="194"/>
      <c r="Y1687" s="194"/>
      <c r="Z1687" s="166"/>
      <c r="AA1687" s="166"/>
      <c r="AB1687" s="166"/>
      <c r="AC1687" s="166"/>
      <c r="AD1687" s="166"/>
      <c r="AE1687" s="166"/>
      <c r="AF1687" s="166"/>
      <c r="AG1687" s="166"/>
      <c r="AH1687" s="166"/>
      <c r="AI1687" s="166"/>
      <c r="AJ1687" s="166"/>
      <c r="AK1687" s="166"/>
      <c r="AL1687" s="166"/>
      <c r="AM1687" s="166"/>
      <c r="AN1687" s="166"/>
      <c r="AO1687" s="166"/>
      <c r="AP1687" s="166"/>
      <c r="AQ1687" s="166"/>
      <c r="AR1687" s="166"/>
      <c r="AS1687" s="166"/>
      <c r="AT1687" s="166"/>
      <c r="AU1687" s="166"/>
      <c r="AV1687" s="166"/>
      <c r="AW1687" s="166"/>
      <c r="AX1687" s="166"/>
      <c r="AY1687" s="166"/>
      <c r="AZ1687" s="166"/>
      <c r="BA1687" s="166"/>
      <c r="BB1687" s="166"/>
      <c r="BC1687" s="166"/>
      <c r="BD1687" s="166"/>
      <c r="BE1687" s="166"/>
      <c r="BF1687" s="166"/>
      <c r="BG1687" s="166"/>
      <c r="BH1687" s="166"/>
      <c r="BI1687" s="166"/>
      <c r="BJ1687" s="166"/>
      <c r="BK1687" s="166"/>
      <c r="BL1687" s="166"/>
      <c r="BM1687" s="166"/>
    </row>
    <row r="1688" ht="22.5" customHeight="1">
      <c r="A1688" s="190" t="s">
        <v>16954</v>
      </c>
      <c r="B1688" s="188"/>
      <c r="C1688" s="191" t="b">
        <v>0</v>
      </c>
      <c r="D1688" s="192"/>
      <c r="E1688" s="189"/>
      <c r="F1688" s="189"/>
      <c r="G1688" s="189"/>
      <c r="H1688" s="102"/>
      <c r="I1688" s="166"/>
      <c r="J1688" s="166"/>
      <c r="K1688" s="193"/>
      <c r="L1688" s="193"/>
      <c r="M1688" s="166"/>
      <c r="N1688" s="166"/>
      <c r="O1688" s="166"/>
      <c r="P1688" s="166"/>
      <c r="Q1688" s="166"/>
      <c r="R1688" s="188"/>
      <c r="S1688" s="188"/>
      <c r="T1688" s="189"/>
      <c r="U1688" s="188"/>
      <c r="V1688" s="188"/>
      <c r="W1688" s="193"/>
      <c r="X1688" s="194"/>
      <c r="Y1688" s="194"/>
      <c r="Z1688" s="166"/>
      <c r="AA1688" s="166"/>
      <c r="AB1688" s="166"/>
      <c r="AC1688" s="166"/>
      <c r="AD1688" s="166"/>
      <c r="AE1688" s="166"/>
      <c r="AF1688" s="166"/>
      <c r="AG1688" s="166"/>
      <c r="AH1688" s="166"/>
      <c r="AI1688" s="166"/>
      <c r="AJ1688" s="166"/>
      <c r="AK1688" s="166"/>
      <c r="AL1688" s="166"/>
      <c r="AM1688" s="166"/>
      <c r="AN1688" s="166"/>
      <c r="AO1688" s="166"/>
      <c r="AP1688" s="166"/>
      <c r="AQ1688" s="166"/>
      <c r="AR1688" s="166"/>
      <c r="AS1688" s="166"/>
      <c r="AT1688" s="166"/>
      <c r="AU1688" s="166"/>
      <c r="AV1688" s="166"/>
      <c r="AW1688" s="166"/>
      <c r="AX1688" s="166"/>
      <c r="AY1688" s="166"/>
      <c r="AZ1688" s="166"/>
      <c r="BA1688" s="166"/>
      <c r="BB1688" s="166"/>
      <c r="BC1688" s="166"/>
      <c r="BD1688" s="166"/>
      <c r="BE1688" s="166"/>
      <c r="BF1688" s="166"/>
      <c r="BG1688" s="166"/>
      <c r="BH1688" s="166"/>
      <c r="BI1688" s="166"/>
      <c r="BJ1688" s="166"/>
      <c r="BK1688" s="166"/>
      <c r="BL1688" s="166"/>
      <c r="BM1688" s="166"/>
    </row>
    <row r="1689" ht="22.5" customHeight="1">
      <c r="A1689" s="190" t="s">
        <v>16955</v>
      </c>
      <c r="B1689" s="188"/>
      <c r="C1689" s="191" t="b">
        <v>0</v>
      </c>
      <c r="D1689" s="192"/>
      <c r="E1689" s="189"/>
      <c r="F1689" s="189"/>
      <c r="G1689" s="189"/>
      <c r="H1689" s="102"/>
      <c r="I1689" s="166"/>
      <c r="J1689" s="166"/>
      <c r="K1689" s="193"/>
      <c r="L1689" s="193"/>
      <c r="M1689" s="166"/>
      <c r="N1689" s="166"/>
      <c r="O1689" s="166"/>
      <c r="P1689" s="166"/>
      <c r="Q1689" s="166"/>
      <c r="R1689" s="188"/>
      <c r="S1689" s="188"/>
      <c r="T1689" s="189"/>
      <c r="U1689" s="188"/>
      <c r="V1689" s="188"/>
      <c r="W1689" s="193"/>
      <c r="X1689" s="194"/>
      <c r="Y1689" s="194"/>
      <c r="Z1689" s="166"/>
      <c r="AA1689" s="166"/>
      <c r="AB1689" s="166"/>
      <c r="AC1689" s="166"/>
      <c r="AD1689" s="166"/>
      <c r="AE1689" s="166"/>
      <c r="AF1689" s="166"/>
      <c r="AG1689" s="166"/>
      <c r="AH1689" s="166"/>
      <c r="AI1689" s="166"/>
      <c r="AJ1689" s="166"/>
      <c r="AK1689" s="166"/>
      <c r="AL1689" s="166"/>
      <c r="AM1689" s="166"/>
      <c r="AN1689" s="166"/>
      <c r="AO1689" s="166"/>
      <c r="AP1689" s="166"/>
      <c r="AQ1689" s="166"/>
      <c r="AR1689" s="166"/>
      <c r="AS1689" s="166"/>
      <c r="AT1689" s="166"/>
      <c r="AU1689" s="166"/>
      <c r="AV1689" s="166"/>
      <c r="AW1689" s="166"/>
      <c r="AX1689" s="166"/>
      <c r="AY1689" s="166"/>
      <c r="AZ1689" s="166"/>
      <c r="BA1689" s="166"/>
      <c r="BB1689" s="166"/>
      <c r="BC1689" s="166"/>
      <c r="BD1689" s="166"/>
      <c r="BE1689" s="166"/>
      <c r="BF1689" s="166"/>
      <c r="BG1689" s="166"/>
      <c r="BH1689" s="166"/>
      <c r="BI1689" s="166"/>
      <c r="BJ1689" s="166"/>
      <c r="BK1689" s="166"/>
      <c r="BL1689" s="166"/>
      <c r="BM1689" s="166"/>
    </row>
    <row r="1690" ht="22.5" customHeight="1">
      <c r="A1690" s="190" t="s">
        <v>16956</v>
      </c>
      <c r="B1690" s="188"/>
      <c r="C1690" s="191" t="b">
        <v>0</v>
      </c>
      <c r="D1690" s="192"/>
      <c r="E1690" s="189"/>
      <c r="F1690" s="189"/>
      <c r="G1690" s="189"/>
      <c r="H1690" s="102"/>
      <c r="I1690" s="166"/>
      <c r="J1690" s="166"/>
      <c r="K1690" s="193"/>
      <c r="L1690" s="193"/>
      <c r="M1690" s="166"/>
      <c r="N1690" s="166"/>
      <c r="O1690" s="166"/>
      <c r="P1690" s="166"/>
      <c r="Q1690" s="166"/>
      <c r="R1690" s="188"/>
      <c r="S1690" s="188"/>
      <c r="T1690" s="189"/>
      <c r="U1690" s="188"/>
      <c r="V1690" s="188"/>
      <c r="W1690" s="193"/>
      <c r="X1690" s="194"/>
      <c r="Y1690" s="194"/>
      <c r="Z1690" s="166"/>
      <c r="AA1690" s="166"/>
      <c r="AB1690" s="166"/>
      <c r="AC1690" s="166"/>
      <c r="AD1690" s="166"/>
      <c r="AE1690" s="166"/>
      <c r="AF1690" s="166"/>
      <c r="AG1690" s="166"/>
      <c r="AH1690" s="166"/>
      <c r="AI1690" s="166"/>
      <c r="AJ1690" s="166"/>
      <c r="AK1690" s="166"/>
      <c r="AL1690" s="166"/>
      <c r="AM1690" s="166"/>
      <c r="AN1690" s="166"/>
      <c r="AO1690" s="166"/>
      <c r="AP1690" s="166"/>
      <c r="AQ1690" s="166"/>
      <c r="AR1690" s="166"/>
      <c r="AS1690" s="166"/>
      <c r="AT1690" s="166"/>
      <c r="AU1690" s="166"/>
      <c r="AV1690" s="166"/>
      <c r="AW1690" s="166"/>
      <c r="AX1690" s="166"/>
      <c r="AY1690" s="166"/>
      <c r="AZ1690" s="166"/>
      <c r="BA1690" s="166"/>
      <c r="BB1690" s="166"/>
      <c r="BC1690" s="166"/>
      <c r="BD1690" s="166"/>
      <c r="BE1690" s="166"/>
      <c r="BF1690" s="166"/>
      <c r="BG1690" s="166"/>
      <c r="BH1690" s="166"/>
      <c r="BI1690" s="166"/>
      <c r="BJ1690" s="166"/>
      <c r="BK1690" s="166"/>
      <c r="BL1690" s="166"/>
      <c r="BM1690" s="166"/>
    </row>
    <row r="1691" ht="22.5" customHeight="1">
      <c r="A1691" s="190" t="s">
        <v>16957</v>
      </c>
      <c r="B1691" s="188"/>
      <c r="C1691" s="191" t="b">
        <v>0</v>
      </c>
      <c r="D1691" s="192"/>
      <c r="E1691" s="189"/>
      <c r="F1691" s="189"/>
      <c r="G1691" s="189"/>
      <c r="H1691" s="102"/>
      <c r="I1691" s="166"/>
      <c r="J1691" s="166"/>
      <c r="K1691" s="193"/>
      <c r="L1691" s="193"/>
      <c r="M1691" s="166"/>
      <c r="N1691" s="166"/>
      <c r="O1691" s="166"/>
      <c r="P1691" s="166"/>
      <c r="Q1691" s="166"/>
      <c r="R1691" s="188"/>
      <c r="S1691" s="188"/>
      <c r="T1691" s="189"/>
      <c r="U1691" s="188"/>
      <c r="V1691" s="188"/>
      <c r="W1691" s="193"/>
      <c r="X1691" s="194"/>
      <c r="Y1691" s="194"/>
      <c r="Z1691" s="166"/>
      <c r="AA1691" s="166"/>
      <c r="AB1691" s="166"/>
      <c r="AC1691" s="166"/>
      <c r="AD1691" s="166"/>
      <c r="AE1691" s="166"/>
      <c r="AF1691" s="166"/>
      <c r="AG1691" s="166"/>
      <c r="AH1691" s="166"/>
      <c r="AI1691" s="166"/>
      <c r="AJ1691" s="166"/>
      <c r="AK1691" s="166"/>
      <c r="AL1691" s="166"/>
      <c r="AM1691" s="166"/>
      <c r="AN1691" s="166"/>
      <c r="AO1691" s="166"/>
      <c r="AP1691" s="166"/>
      <c r="AQ1691" s="166"/>
      <c r="AR1691" s="166"/>
      <c r="AS1691" s="166"/>
      <c r="AT1691" s="166"/>
      <c r="AU1691" s="166"/>
      <c r="AV1691" s="166"/>
      <c r="AW1691" s="166"/>
      <c r="AX1691" s="166"/>
      <c r="AY1691" s="166"/>
      <c r="AZ1691" s="166"/>
      <c r="BA1691" s="166"/>
      <c r="BB1691" s="166"/>
      <c r="BC1691" s="166"/>
      <c r="BD1691" s="166"/>
      <c r="BE1691" s="166"/>
      <c r="BF1691" s="166"/>
      <c r="BG1691" s="166"/>
      <c r="BH1691" s="166"/>
      <c r="BI1691" s="166"/>
      <c r="BJ1691" s="166"/>
      <c r="BK1691" s="166"/>
      <c r="BL1691" s="166"/>
      <c r="BM1691" s="166"/>
    </row>
    <row r="1692" ht="22.5" customHeight="1">
      <c r="A1692" s="190" t="s">
        <v>16958</v>
      </c>
      <c r="B1692" s="188"/>
      <c r="C1692" s="191" t="b">
        <v>0</v>
      </c>
      <c r="D1692" s="192"/>
      <c r="E1692" s="189"/>
      <c r="F1692" s="189"/>
      <c r="G1692" s="189"/>
      <c r="H1692" s="102"/>
      <c r="I1692" s="166"/>
      <c r="J1692" s="166"/>
      <c r="K1692" s="193"/>
      <c r="L1692" s="193"/>
      <c r="M1692" s="166"/>
      <c r="N1692" s="166"/>
      <c r="O1692" s="166"/>
      <c r="P1692" s="166"/>
      <c r="Q1692" s="166"/>
      <c r="R1692" s="188"/>
      <c r="S1692" s="188"/>
      <c r="T1692" s="189"/>
      <c r="U1692" s="188"/>
      <c r="V1692" s="188"/>
      <c r="W1692" s="193"/>
      <c r="X1692" s="194"/>
      <c r="Y1692" s="194"/>
      <c r="Z1692" s="166"/>
      <c r="AA1692" s="166"/>
      <c r="AB1692" s="166"/>
      <c r="AC1692" s="166"/>
      <c r="AD1692" s="166"/>
      <c r="AE1692" s="166"/>
      <c r="AF1692" s="166"/>
      <c r="AG1692" s="166"/>
      <c r="AH1692" s="166"/>
      <c r="AI1692" s="166"/>
      <c r="AJ1692" s="166"/>
      <c r="AK1692" s="166"/>
      <c r="AL1692" s="166"/>
      <c r="AM1692" s="166"/>
      <c r="AN1692" s="166"/>
      <c r="AO1692" s="166"/>
      <c r="AP1692" s="166"/>
      <c r="AQ1692" s="166"/>
      <c r="AR1692" s="166"/>
      <c r="AS1692" s="166"/>
      <c r="AT1692" s="166"/>
      <c r="AU1692" s="166"/>
      <c r="AV1692" s="166"/>
      <c r="AW1692" s="166"/>
      <c r="AX1692" s="166"/>
      <c r="AY1692" s="166"/>
      <c r="AZ1692" s="166"/>
      <c r="BA1692" s="166"/>
      <c r="BB1692" s="166"/>
      <c r="BC1692" s="166"/>
      <c r="BD1692" s="166"/>
      <c r="BE1692" s="166"/>
      <c r="BF1692" s="166"/>
      <c r="BG1692" s="166"/>
      <c r="BH1692" s="166"/>
      <c r="BI1692" s="166"/>
      <c r="BJ1692" s="166"/>
      <c r="BK1692" s="166"/>
      <c r="BL1692" s="166"/>
      <c r="BM1692" s="166"/>
    </row>
    <row r="1693" ht="22.5" customHeight="1">
      <c r="A1693" s="190" t="s">
        <v>16959</v>
      </c>
      <c r="B1693" s="188"/>
      <c r="C1693" s="191" t="b">
        <v>0</v>
      </c>
      <c r="D1693" s="192"/>
      <c r="E1693" s="189"/>
      <c r="F1693" s="189"/>
      <c r="G1693" s="189"/>
      <c r="H1693" s="102"/>
      <c r="I1693" s="166"/>
      <c r="J1693" s="166"/>
      <c r="K1693" s="193"/>
      <c r="L1693" s="193"/>
      <c r="M1693" s="166"/>
      <c r="N1693" s="166"/>
      <c r="O1693" s="166"/>
      <c r="P1693" s="166"/>
      <c r="Q1693" s="166"/>
      <c r="R1693" s="188"/>
      <c r="S1693" s="188"/>
      <c r="T1693" s="189"/>
      <c r="U1693" s="188"/>
      <c r="V1693" s="188"/>
      <c r="W1693" s="193"/>
      <c r="X1693" s="194"/>
      <c r="Y1693" s="194"/>
      <c r="Z1693" s="166"/>
      <c r="AA1693" s="166"/>
      <c r="AB1693" s="166"/>
      <c r="AC1693" s="166"/>
      <c r="AD1693" s="166"/>
      <c r="AE1693" s="166"/>
      <c r="AF1693" s="166"/>
      <c r="AG1693" s="166"/>
      <c r="AH1693" s="166"/>
      <c r="AI1693" s="166"/>
      <c r="AJ1693" s="166"/>
      <c r="AK1693" s="166"/>
      <c r="AL1693" s="166"/>
      <c r="AM1693" s="166"/>
      <c r="AN1693" s="166"/>
      <c r="AO1693" s="166"/>
      <c r="AP1693" s="166"/>
      <c r="AQ1693" s="166"/>
      <c r="AR1693" s="166"/>
      <c r="AS1693" s="166"/>
      <c r="AT1693" s="166"/>
      <c r="AU1693" s="166"/>
      <c r="AV1693" s="166"/>
      <c r="AW1693" s="166"/>
      <c r="AX1693" s="166"/>
      <c r="AY1693" s="166"/>
      <c r="AZ1693" s="166"/>
      <c r="BA1693" s="166"/>
      <c r="BB1693" s="166"/>
      <c r="BC1693" s="166"/>
      <c r="BD1693" s="166"/>
      <c r="BE1693" s="166"/>
      <c r="BF1693" s="166"/>
      <c r="BG1693" s="166"/>
      <c r="BH1693" s="166"/>
      <c r="BI1693" s="166"/>
      <c r="BJ1693" s="166"/>
      <c r="BK1693" s="166"/>
      <c r="BL1693" s="166"/>
      <c r="BM1693" s="166"/>
    </row>
    <row r="1694" ht="22.5" customHeight="1">
      <c r="A1694" s="190" t="s">
        <v>16960</v>
      </c>
      <c r="B1694" s="188"/>
      <c r="C1694" s="191" t="b">
        <v>0</v>
      </c>
      <c r="D1694" s="192"/>
      <c r="E1694" s="189"/>
      <c r="F1694" s="189"/>
      <c r="G1694" s="189"/>
      <c r="H1694" s="102"/>
      <c r="I1694" s="166"/>
      <c r="J1694" s="166"/>
      <c r="K1694" s="193"/>
      <c r="L1694" s="193"/>
      <c r="M1694" s="166"/>
      <c r="N1694" s="166"/>
      <c r="O1694" s="166"/>
      <c r="P1694" s="166"/>
      <c r="Q1694" s="166"/>
      <c r="R1694" s="188"/>
      <c r="S1694" s="188"/>
      <c r="T1694" s="189"/>
      <c r="U1694" s="188"/>
      <c r="V1694" s="188"/>
      <c r="W1694" s="193"/>
      <c r="X1694" s="194"/>
      <c r="Y1694" s="194"/>
      <c r="Z1694" s="166"/>
      <c r="AA1694" s="166"/>
      <c r="AB1694" s="166"/>
      <c r="AC1694" s="166"/>
      <c r="AD1694" s="166"/>
      <c r="AE1694" s="166"/>
      <c r="AF1694" s="166"/>
      <c r="AG1694" s="166"/>
      <c r="AH1694" s="166"/>
      <c r="AI1694" s="166"/>
      <c r="AJ1694" s="166"/>
      <c r="AK1694" s="166"/>
      <c r="AL1694" s="166"/>
      <c r="AM1694" s="166"/>
      <c r="AN1694" s="166"/>
      <c r="AO1694" s="166"/>
      <c r="AP1694" s="166"/>
      <c r="AQ1694" s="166"/>
      <c r="AR1694" s="166"/>
      <c r="AS1694" s="166"/>
      <c r="AT1694" s="166"/>
      <c r="AU1694" s="166"/>
      <c r="AV1694" s="166"/>
      <c r="AW1694" s="166"/>
      <c r="AX1694" s="166"/>
      <c r="AY1694" s="166"/>
      <c r="AZ1694" s="166"/>
      <c r="BA1694" s="166"/>
      <c r="BB1694" s="166"/>
      <c r="BC1694" s="166"/>
      <c r="BD1694" s="166"/>
      <c r="BE1694" s="166"/>
      <c r="BF1694" s="166"/>
      <c r="BG1694" s="166"/>
      <c r="BH1694" s="166"/>
      <c r="BI1694" s="166"/>
      <c r="BJ1694" s="166"/>
      <c r="BK1694" s="166"/>
      <c r="BL1694" s="166"/>
      <c r="BM1694" s="166"/>
    </row>
    <row r="1695" ht="22.5" customHeight="1">
      <c r="A1695" s="190" t="s">
        <v>16961</v>
      </c>
      <c r="B1695" s="188"/>
      <c r="C1695" s="191" t="b">
        <v>0</v>
      </c>
      <c r="D1695" s="192"/>
      <c r="E1695" s="189"/>
      <c r="F1695" s="189"/>
      <c r="G1695" s="189"/>
      <c r="H1695" s="102"/>
      <c r="I1695" s="166"/>
      <c r="J1695" s="166"/>
      <c r="K1695" s="193"/>
      <c r="L1695" s="193"/>
      <c r="M1695" s="166"/>
      <c r="N1695" s="166"/>
      <c r="O1695" s="166"/>
      <c r="P1695" s="166"/>
      <c r="Q1695" s="166"/>
      <c r="R1695" s="188"/>
      <c r="S1695" s="188"/>
      <c r="T1695" s="189"/>
      <c r="U1695" s="188"/>
      <c r="V1695" s="188"/>
      <c r="W1695" s="193"/>
      <c r="X1695" s="194"/>
      <c r="Y1695" s="194"/>
      <c r="Z1695" s="166"/>
      <c r="AA1695" s="166"/>
      <c r="AB1695" s="166"/>
      <c r="AC1695" s="166"/>
      <c r="AD1695" s="166"/>
      <c r="AE1695" s="166"/>
      <c r="AF1695" s="166"/>
      <c r="AG1695" s="166"/>
      <c r="AH1695" s="166"/>
      <c r="AI1695" s="166"/>
      <c r="AJ1695" s="166"/>
      <c r="AK1695" s="166"/>
      <c r="AL1695" s="166"/>
      <c r="AM1695" s="166"/>
      <c r="AN1695" s="166"/>
      <c r="AO1695" s="166"/>
      <c r="AP1695" s="166"/>
      <c r="AQ1695" s="166"/>
      <c r="AR1695" s="166"/>
      <c r="AS1695" s="166"/>
      <c r="AT1695" s="166"/>
      <c r="AU1695" s="166"/>
      <c r="AV1695" s="166"/>
      <c r="AW1695" s="166"/>
      <c r="AX1695" s="166"/>
      <c r="AY1695" s="166"/>
      <c r="AZ1695" s="166"/>
      <c r="BA1695" s="166"/>
      <c r="BB1695" s="166"/>
      <c r="BC1695" s="166"/>
      <c r="BD1695" s="166"/>
      <c r="BE1695" s="166"/>
      <c r="BF1695" s="166"/>
      <c r="BG1695" s="166"/>
      <c r="BH1695" s="166"/>
      <c r="BI1695" s="166"/>
      <c r="BJ1695" s="166"/>
      <c r="BK1695" s="166"/>
      <c r="BL1695" s="166"/>
      <c r="BM1695" s="166"/>
    </row>
    <row r="1696" ht="22.5" customHeight="1">
      <c r="A1696" s="190" t="s">
        <v>16962</v>
      </c>
      <c r="B1696" s="188"/>
      <c r="C1696" s="191" t="b">
        <v>0</v>
      </c>
      <c r="D1696" s="192"/>
      <c r="E1696" s="189"/>
      <c r="F1696" s="189"/>
      <c r="G1696" s="189"/>
      <c r="H1696" s="102"/>
      <c r="I1696" s="166"/>
      <c r="J1696" s="166"/>
      <c r="K1696" s="193"/>
      <c r="L1696" s="193"/>
      <c r="M1696" s="166"/>
      <c r="N1696" s="166"/>
      <c r="O1696" s="166"/>
      <c r="P1696" s="166"/>
      <c r="Q1696" s="166"/>
      <c r="R1696" s="188"/>
      <c r="S1696" s="188"/>
      <c r="T1696" s="189"/>
      <c r="U1696" s="188"/>
      <c r="V1696" s="188"/>
      <c r="W1696" s="193"/>
      <c r="X1696" s="194"/>
      <c r="Y1696" s="194"/>
      <c r="Z1696" s="166"/>
      <c r="AA1696" s="166"/>
      <c r="AB1696" s="166"/>
      <c r="AC1696" s="166"/>
      <c r="AD1696" s="166"/>
      <c r="AE1696" s="166"/>
      <c r="AF1696" s="166"/>
      <c r="AG1696" s="166"/>
      <c r="AH1696" s="166"/>
      <c r="AI1696" s="166"/>
      <c r="AJ1696" s="166"/>
      <c r="AK1696" s="166"/>
      <c r="AL1696" s="166"/>
      <c r="AM1696" s="166"/>
      <c r="AN1696" s="166"/>
      <c r="AO1696" s="166"/>
      <c r="AP1696" s="166"/>
      <c r="AQ1696" s="166"/>
      <c r="AR1696" s="166"/>
      <c r="AS1696" s="166"/>
      <c r="AT1696" s="166"/>
      <c r="AU1696" s="166"/>
      <c r="AV1696" s="166"/>
      <c r="AW1696" s="166"/>
      <c r="AX1696" s="166"/>
      <c r="AY1696" s="166"/>
      <c r="AZ1696" s="166"/>
      <c r="BA1696" s="166"/>
      <c r="BB1696" s="166"/>
      <c r="BC1696" s="166"/>
      <c r="BD1696" s="166"/>
      <c r="BE1696" s="166"/>
      <c r="BF1696" s="166"/>
      <c r="BG1696" s="166"/>
      <c r="BH1696" s="166"/>
      <c r="BI1696" s="166"/>
      <c r="BJ1696" s="166"/>
      <c r="BK1696" s="166"/>
      <c r="BL1696" s="166"/>
      <c r="BM1696" s="166"/>
    </row>
    <row r="1697" ht="22.5" customHeight="1">
      <c r="A1697" s="190" t="s">
        <v>16963</v>
      </c>
      <c r="B1697" s="188"/>
      <c r="C1697" s="191" t="b">
        <v>0</v>
      </c>
      <c r="D1697" s="192"/>
      <c r="E1697" s="189"/>
      <c r="F1697" s="189"/>
      <c r="G1697" s="189"/>
      <c r="H1697" s="102"/>
      <c r="I1697" s="166"/>
      <c r="J1697" s="166"/>
      <c r="K1697" s="193"/>
      <c r="L1697" s="193"/>
      <c r="M1697" s="166"/>
      <c r="N1697" s="166"/>
      <c r="O1697" s="166"/>
      <c r="P1697" s="166"/>
      <c r="Q1697" s="166"/>
      <c r="R1697" s="188"/>
      <c r="S1697" s="188"/>
      <c r="T1697" s="189"/>
      <c r="U1697" s="188"/>
      <c r="V1697" s="188"/>
      <c r="W1697" s="193"/>
      <c r="X1697" s="194"/>
      <c r="Y1697" s="194"/>
      <c r="Z1697" s="166"/>
      <c r="AA1697" s="166"/>
      <c r="AB1697" s="166"/>
      <c r="AC1697" s="166"/>
      <c r="AD1697" s="166"/>
      <c r="AE1697" s="166"/>
      <c r="AF1697" s="166"/>
      <c r="AG1697" s="166"/>
      <c r="AH1697" s="166"/>
      <c r="AI1697" s="166"/>
      <c r="AJ1697" s="166"/>
      <c r="AK1697" s="166"/>
      <c r="AL1697" s="166"/>
      <c r="AM1697" s="166"/>
      <c r="AN1697" s="166"/>
      <c r="AO1697" s="166"/>
      <c r="AP1697" s="166"/>
      <c r="AQ1697" s="166"/>
      <c r="AR1697" s="166"/>
      <c r="AS1697" s="166"/>
      <c r="AT1697" s="166"/>
      <c r="AU1697" s="166"/>
      <c r="AV1697" s="166"/>
      <c r="AW1697" s="166"/>
      <c r="AX1697" s="166"/>
      <c r="AY1697" s="166"/>
      <c r="AZ1697" s="166"/>
      <c r="BA1697" s="166"/>
      <c r="BB1697" s="166"/>
      <c r="BC1697" s="166"/>
      <c r="BD1697" s="166"/>
      <c r="BE1697" s="166"/>
      <c r="BF1697" s="166"/>
      <c r="BG1697" s="166"/>
      <c r="BH1697" s="166"/>
      <c r="BI1697" s="166"/>
      <c r="BJ1697" s="166"/>
      <c r="BK1697" s="166"/>
      <c r="BL1697" s="166"/>
      <c r="BM1697" s="166"/>
    </row>
    <row r="1698" ht="22.5" customHeight="1">
      <c r="A1698" s="190" t="s">
        <v>16964</v>
      </c>
      <c r="B1698" s="188"/>
      <c r="C1698" s="191" t="b">
        <v>0</v>
      </c>
      <c r="D1698" s="192"/>
      <c r="E1698" s="189"/>
      <c r="F1698" s="189"/>
      <c r="G1698" s="189"/>
      <c r="H1698" s="102"/>
      <c r="I1698" s="166"/>
      <c r="J1698" s="166"/>
      <c r="K1698" s="193"/>
      <c r="L1698" s="193"/>
      <c r="M1698" s="166"/>
      <c r="N1698" s="166"/>
      <c r="O1698" s="166"/>
      <c r="P1698" s="166"/>
      <c r="Q1698" s="166"/>
      <c r="R1698" s="188"/>
      <c r="S1698" s="188"/>
      <c r="T1698" s="189"/>
      <c r="U1698" s="188"/>
      <c r="V1698" s="188"/>
      <c r="W1698" s="193"/>
      <c r="X1698" s="194"/>
      <c r="Y1698" s="194"/>
      <c r="Z1698" s="166"/>
      <c r="AA1698" s="166"/>
      <c r="AB1698" s="166"/>
      <c r="AC1698" s="166"/>
      <c r="AD1698" s="166"/>
      <c r="AE1698" s="166"/>
      <c r="AF1698" s="166"/>
      <c r="AG1698" s="166"/>
      <c r="AH1698" s="166"/>
      <c r="AI1698" s="166"/>
      <c r="AJ1698" s="166"/>
      <c r="AK1698" s="166"/>
      <c r="AL1698" s="166"/>
      <c r="AM1698" s="166"/>
      <c r="AN1698" s="166"/>
      <c r="AO1698" s="166"/>
      <c r="AP1698" s="166"/>
      <c r="AQ1698" s="166"/>
      <c r="AR1698" s="166"/>
      <c r="AS1698" s="166"/>
      <c r="AT1698" s="166"/>
      <c r="AU1698" s="166"/>
      <c r="AV1698" s="166"/>
      <c r="AW1698" s="166"/>
      <c r="AX1698" s="166"/>
      <c r="AY1698" s="166"/>
      <c r="AZ1698" s="166"/>
      <c r="BA1698" s="166"/>
      <c r="BB1698" s="166"/>
      <c r="BC1698" s="166"/>
      <c r="BD1698" s="166"/>
      <c r="BE1698" s="166"/>
      <c r="BF1698" s="166"/>
      <c r="BG1698" s="166"/>
      <c r="BH1698" s="166"/>
      <c r="BI1698" s="166"/>
      <c r="BJ1698" s="166"/>
      <c r="BK1698" s="166"/>
      <c r="BL1698" s="166"/>
      <c r="BM1698" s="166"/>
    </row>
    <row r="1699" ht="22.5" customHeight="1">
      <c r="A1699" s="190" t="s">
        <v>16965</v>
      </c>
      <c r="B1699" s="188"/>
      <c r="C1699" s="191" t="b">
        <v>0</v>
      </c>
      <c r="D1699" s="192"/>
      <c r="E1699" s="189"/>
      <c r="F1699" s="189"/>
      <c r="G1699" s="189"/>
      <c r="H1699" s="102"/>
      <c r="I1699" s="166"/>
      <c r="J1699" s="166"/>
      <c r="K1699" s="193"/>
      <c r="L1699" s="193"/>
      <c r="M1699" s="166"/>
      <c r="N1699" s="166"/>
      <c r="O1699" s="166"/>
      <c r="P1699" s="166"/>
      <c r="Q1699" s="166"/>
      <c r="R1699" s="188"/>
      <c r="S1699" s="188"/>
      <c r="T1699" s="189"/>
      <c r="U1699" s="188"/>
      <c r="V1699" s="188"/>
      <c r="W1699" s="193"/>
      <c r="X1699" s="194"/>
      <c r="Y1699" s="194"/>
      <c r="Z1699" s="166"/>
      <c r="AA1699" s="166"/>
      <c r="AB1699" s="166"/>
      <c r="AC1699" s="166"/>
      <c r="AD1699" s="166"/>
      <c r="AE1699" s="166"/>
      <c r="AF1699" s="166"/>
      <c r="AG1699" s="166"/>
      <c r="AH1699" s="166"/>
      <c r="AI1699" s="166"/>
      <c r="AJ1699" s="166"/>
      <c r="AK1699" s="166"/>
      <c r="AL1699" s="166"/>
      <c r="AM1699" s="166"/>
      <c r="AN1699" s="166"/>
      <c r="AO1699" s="166"/>
      <c r="AP1699" s="166"/>
      <c r="AQ1699" s="166"/>
      <c r="AR1699" s="166"/>
      <c r="AS1699" s="166"/>
      <c r="AT1699" s="166"/>
      <c r="AU1699" s="166"/>
      <c r="AV1699" s="166"/>
      <c r="AW1699" s="166"/>
      <c r="AX1699" s="166"/>
      <c r="AY1699" s="166"/>
      <c r="AZ1699" s="166"/>
      <c r="BA1699" s="166"/>
      <c r="BB1699" s="166"/>
      <c r="BC1699" s="166"/>
      <c r="BD1699" s="166"/>
      <c r="BE1699" s="166"/>
      <c r="BF1699" s="166"/>
      <c r="BG1699" s="166"/>
      <c r="BH1699" s="166"/>
      <c r="BI1699" s="166"/>
      <c r="BJ1699" s="166"/>
      <c r="BK1699" s="166"/>
      <c r="BL1699" s="166"/>
      <c r="BM1699" s="166"/>
    </row>
    <row r="1700" ht="22.5" customHeight="1">
      <c r="A1700" s="190" t="s">
        <v>16966</v>
      </c>
      <c r="B1700" s="188"/>
      <c r="C1700" s="191" t="b">
        <v>0</v>
      </c>
      <c r="D1700" s="192"/>
      <c r="E1700" s="189"/>
      <c r="F1700" s="189"/>
      <c r="G1700" s="189"/>
      <c r="H1700" s="102"/>
      <c r="I1700" s="166"/>
      <c r="J1700" s="166"/>
      <c r="K1700" s="193"/>
      <c r="L1700" s="193"/>
      <c r="M1700" s="166"/>
      <c r="N1700" s="166"/>
      <c r="O1700" s="166"/>
      <c r="P1700" s="166"/>
      <c r="Q1700" s="166"/>
      <c r="R1700" s="188"/>
      <c r="S1700" s="188"/>
      <c r="T1700" s="189"/>
      <c r="U1700" s="188"/>
      <c r="V1700" s="188"/>
      <c r="W1700" s="193"/>
      <c r="X1700" s="194"/>
      <c r="Y1700" s="194"/>
      <c r="Z1700" s="166"/>
      <c r="AA1700" s="166"/>
      <c r="AB1700" s="166"/>
      <c r="AC1700" s="166"/>
      <c r="AD1700" s="166"/>
      <c r="AE1700" s="166"/>
      <c r="AF1700" s="166"/>
      <c r="AG1700" s="166"/>
      <c r="AH1700" s="166"/>
      <c r="AI1700" s="166"/>
      <c r="AJ1700" s="166"/>
      <c r="AK1700" s="166"/>
      <c r="AL1700" s="166"/>
      <c r="AM1700" s="166"/>
      <c r="AN1700" s="166"/>
      <c r="AO1700" s="166"/>
      <c r="AP1700" s="166"/>
      <c r="AQ1700" s="166"/>
      <c r="AR1700" s="166"/>
      <c r="AS1700" s="166"/>
      <c r="AT1700" s="166"/>
      <c r="AU1700" s="166"/>
      <c r="AV1700" s="166"/>
      <c r="AW1700" s="166"/>
      <c r="AX1700" s="166"/>
      <c r="AY1700" s="166"/>
      <c r="AZ1700" s="166"/>
      <c r="BA1700" s="166"/>
      <c r="BB1700" s="166"/>
      <c r="BC1700" s="166"/>
      <c r="BD1700" s="166"/>
      <c r="BE1700" s="166"/>
      <c r="BF1700" s="166"/>
      <c r="BG1700" s="166"/>
      <c r="BH1700" s="166"/>
      <c r="BI1700" s="166"/>
      <c r="BJ1700" s="166"/>
      <c r="BK1700" s="166"/>
      <c r="BL1700" s="166"/>
      <c r="BM1700" s="166"/>
    </row>
    <row r="1701" ht="22.5" customHeight="1">
      <c r="A1701" s="190" t="s">
        <v>16967</v>
      </c>
      <c r="B1701" s="188"/>
      <c r="C1701" s="191" t="b">
        <v>0</v>
      </c>
      <c r="D1701" s="192"/>
      <c r="E1701" s="189"/>
      <c r="F1701" s="189"/>
      <c r="G1701" s="189"/>
      <c r="H1701" s="102"/>
      <c r="I1701" s="166"/>
      <c r="J1701" s="166"/>
      <c r="K1701" s="193"/>
      <c r="L1701" s="193"/>
      <c r="M1701" s="166"/>
      <c r="N1701" s="166"/>
      <c r="O1701" s="166"/>
      <c r="P1701" s="166"/>
      <c r="Q1701" s="166"/>
      <c r="R1701" s="188"/>
      <c r="S1701" s="188"/>
      <c r="T1701" s="189"/>
      <c r="U1701" s="188"/>
      <c r="V1701" s="188"/>
      <c r="W1701" s="193"/>
      <c r="X1701" s="194"/>
      <c r="Y1701" s="194"/>
      <c r="Z1701" s="166"/>
      <c r="AA1701" s="166"/>
      <c r="AB1701" s="166"/>
      <c r="AC1701" s="166"/>
      <c r="AD1701" s="166"/>
      <c r="AE1701" s="166"/>
      <c r="AF1701" s="166"/>
      <c r="AG1701" s="166"/>
      <c r="AH1701" s="166"/>
      <c r="AI1701" s="166"/>
      <c r="AJ1701" s="166"/>
      <c r="AK1701" s="166"/>
      <c r="AL1701" s="166"/>
      <c r="AM1701" s="166"/>
      <c r="AN1701" s="166"/>
      <c r="AO1701" s="166"/>
      <c r="AP1701" s="166"/>
      <c r="AQ1701" s="166"/>
      <c r="AR1701" s="166"/>
      <c r="AS1701" s="166"/>
      <c r="AT1701" s="166"/>
      <c r="AU1701" s="166"/>
      <c r="AV1701" s="166"/>
      <c r="AW1701" s="166"/>
      <c r="AX1701" s="166"/>
      <c r="AY1701" s="166"/>
      <c r="AZ1701" s="166"/>
      <c r="BA1701" s="166"/>
      <c r="BB1701" s="166"/>
      <c r="BC1701" s="166"/>
      <c r="BD1701" s="166"/>
      <c r="BE1701" s="166"/>
      <c r="BF1701" s="166"/>
      <c r="BG1701" s="166"/>
      <c r="BH1701" s="166"/>
      <c r="BI1701" s="166"/>
      <c r="BJ1701" s="166"/>
      <c r="BK1701" s="166"/>
      <c r="BL1701" s="166"/>
      <c r="BM1701" s="166"/>
    </row>
    <row r="1702" ht="22.5" customHeight="1">
      <c r="A1702" s="190" t="s">
        <v>16968</v>
      </c>
      <c r="B1702" s="188"/>
      <c r="C1702" s="191" t="b">
        <v>0</v>
      </c>
      <c r="D1702" s="192"/>
      <c r="E1702" s="189"/>
      <c r="F1702" s="189"/>
      <c r="G1702" s="189"/>
      <c r="H1702" s="102"/>
      <c r="I1702" s="166"/>
      <c r="J1702" s="166"/>
      <c r="K1702" s="193"/>
      <c r="L1702" s="193"/>
      <c r="M1702" s="166"/>
      <c r="N1702" s="166"/>
      <c r="O1702" s="166"/>
      <c r="P1702" s="166"/>
      <c r="Q1702" s="166"/>
      <c r="R1702" s="188"/>
      <c r="S1702" s="188"/>
      <c r="T1702" s="189"/>
      <c r="U1702" s="188"/>
      <c r="V1702" s="188"/>
      <c r="W1702" s="193"/>
      <c r="X1702" s="194"/>
      <c r="Y1702" s="194"/>
      <c r="Z1702" s="166"/>
      <c r="AA1702" s="166"/>
      <c r="AB1702" s="166"/>
      <c r="AC1702" s="166"/>
      <c r="AD1702" s="166"/>
      <c r="AE1702" s="166"/>
      <c r="AF1702" s="166"/>
      <c r="AG1702" s="166"/>
      <c r="AH1702" s="166"/>
      <c r="AI1702" s="166"/>
      <c r="AJ1702" s="166"/>
      <c r="AK1702" s="166"/>
      <c r="AL1702" s="166"/>
      <c r="AM1702" s="166"/>
      <c r="AN1702" s="166"/>
      <c r="AO1702" s="166"/>
      <c r="AP1702" s="166"/>
      <c r="AQ1702" s="166"/>
      <c r="AR1702" s="166"/>
      <c r="AS1702" s="166"/>
      <c r="AT1702" s="166"/>
      <c r="AU1702" s="166"/>
      <c r="AV1702" s="166"/>
      <c r="AW1702" s="166"/>
      <c r="AX1702" s="166"/>
      <c r="AY1702" s="166"/>
      <c r="AZ1702" s="166"/>
      <c r="BA1702" s="166"/>
      <c r="BB1702" s="166"/>
      <c r="BC1702" s="166"/>
      <c r="BD1702" s="166"/>
      <c r="BE1702" s="166"/>
      <c r="BF1702" s="166"/>
      <c r="BG1702" s="166"/>
      <c r="BH1702" s="166"/>
      <c r="BI1702" s="166"/>
      <c r="BJ1702" s="166"/>
      <c r="BK1702" s="166"/>
      <c r="BL1702" s="166"/>
      <c r="BM1702" s="166"/>
    </row>
    <row r="1703" ht="22.5" customHeight="1">
      <c r="A1703" s="190" t="s">
        <v>16969</v>
      </c>
      <c r="B1703" s="188"/>
      <c r="C1703" s="191" t="b">
        <v>0</v>
      </c>
      <c r="D1703" s="192"/>
      <c r="E1703" s="189"/>
      <c r="F1703" s="189"/>
      <c r="G1703" s="189"/>
      <c r="H1703" s="102"/>
      <c r="I1703" s="166"/>
      <c r="J1703" s="166"/>
      <c r="K1703" s="193"/>
      <c r="L1703" s="193"/>
      <c r="M1703" s="166"/>
      <c r="N1703" s="166"/>
      <c r="O1703" s="166"/>
      <c r="P1703" s="166"/>
      <c r="Q1703" s="166"/>
      <c r="R1703" s="188"/>
      <c r="S1703" s="188"/>
      <c r="T1703" s="189"/>
      <c r="U1703" s="188"/>
      <c r="V1703" s="188"/>
      <c r="W1703" s="193"/>
      <c r="X1703" s="194"/>
      <c r="Y1703" s="194"/>
      <c r="Z1703" s="166"/>
      <c r="AA1703" s="166"/>
      <c r="AB1703" s="166"/>
      <c r="AC1703" s="166"/>
      <c r="AD1703" s="166"/>
      <c r="AE1703" s="166"/>
      <c r="AF1703" s="166"/>
      <c r="AG1703" s="166"/>
      <c r="AH1703" s="166"/>
      <c r="AI1703" s="166"/>
      <c r="AJ1703" s="166"/>
      <c r="AK1703" s="166"/>
      <c r="AL1703" s="166"/>
      <c r="AM1703" s="166"/>
      <c r="AN1703" s="166"/>
      <c r="AO1703" s="166"/>
      <c r="AP1703" s="166"/>
      <c r="AQ1703" s="166"/>
      <c r="AR1703" s="166"/>
      <c r="AS1703" s="166"/>
      <c r="AT1703" s="166"/>
      <c r="AU1703" s="166"/>
      <c r="AV1703" s="166"/>
      <c r="AW1703" s="166"/>
      <c r="AX1703" s="166"/>
      <c r="AY1703" s="166"/>
      <c r="AZ1703" s="166"/>
      <c r="BA1703" s="166"/>
      <c r="BB1703" s="166"/>
      <c r="BC1703" s="166"/>
      <c r="BD1703" s="166"/>
      <c r="BE1703" s="166"/>
      <c r="BF1703" s="166"/>
      <c r="BG1703" s="166"/>
      <c r="BH1703" s="166"/>
      <c r="BI1703" s="166"/>
      <c r="BJ1703" s="166"/>
      <c r="BK1703" s="166"/>
      <c r="BL1703" s="166"/>
      <c r="BM1703" s="166"/>
    </row>
    <row r="1704" ht="22.5" customHeight="1">
      <c r="A1704" s="190" t="s">
        <v>16970</v>
      </c>
      <c r="B1704" s="188"/>
      <c r="C1704" s="191" t="b">
        <v>0</v>
      </c>
      <c r="D1704" s="192"/>
      <c r="E1704" s="189"/>
      <c r="F1704" s="189"/>
      <c r="G1704" s="189"/>
      <c r="H1704" s="102"/>
      <c r="I1704" s="166"/>
      <c r="J1704" s="166"/>
      <c r="K1704" s="193"/>
      <c r="L1704" s="193"/>
      <c r="M1704" s="166"/>
      <c r="N1704" s="166"/>
      <c r="O1704" s="166"/>
      <c r="P1704" s="166"/>
      <c r="Q1704" s="166"/>
      <c r="R1704" s="188"/>
      <c r="S1704" s="188"/>
      <c r="T1704" s="189"/>
      <c r="U1704" s="188"/>
      <c r="V1704" s="188"/>
      <c r="W1704" s="193"/>
      <c r="X1704" s="194"/>
      <c r="Y1704" s="194"/>
      <c r="Z1704" s="166"/>
      <c r="AA1704" s="166"/>
      <c r="AB1704" s="166"/>
      <c r="AC1704" s="166"/>
      <c r="AD1704" s="166"/>
      <c r="AE1704" s="166"/>
      <c r="AF1704" s="166"/>
      <c r="AG1704" s="166"/>
      <c r="AH1704" s="166"/>
      <c r="AI1704" s="166"/>
      <c r="AJ1704" s="166"/>
      <c r="AK1704" s="166"/>
      <c r="AL1704" s="166"/>
      <c r="AM1704" s="166"/>
      <c r="AN1704" s="166"/>
      <c r="AO1704" s="166"/>
      <c r="AP1704" s="166"/>
      <c r="AQ1704" s="166"/>
      <c r="AR1704" s="166"/>
      <c r="AS1704" s="166"/>
      <c r="AT1704" s="166"/>
      <c r="AU1704" s="166"/>
      <c r="AV1704" s="166"/>
      <c r="AW1704" s="166"/>
      <c r="AX1704" s="166"/>
      <c r="AY1704" s="166"/>
      <c r="AZ1704" s="166"/>
      <c r="BA1704" s="166"/>
      <c r="BB1704" s="166"/>
      <c r="BC1704" s="166"/>
      <c r="BD1704" s="166"/>
      <c r="BE1704" s="166"/>
      <c r="BF1704" s="166"/>
      <c r="BG1704" s="166"/>
      <c r="BH1704" s="166"/>
      <c r="BI1704" s="166"/>
      <c r="BJ1704" s="166"/>
      <c r="BK1704" s="166"/>
      <c r="BL1704" s="166"/>
      <c r="BM1704" s="166"/>
    </row>
    <row r="1705" ht="22.5" customHeight="1">
      <c r="A1705" s="190" t="s">
        <v>16971</v>
      </c>
      <c r="B1705" s="188"/>
      <c r="C1705" s="191" t="b">
        <v>0</v>
      </c>
      <c r="D1705" s="192"/>
      <c r="E1705" s="189"/>
      <c r="F1705" s="189"/>
      <c r="G1705" s="189"/>
      <c r="H1705" s="102"/>
      <c r="I1705" s="166"/>
      <c r="J1705" s="166"/>
      <c r="K1705" s="193"/>
      <c r="L1705" s="193"/>
      <c r="M1705" s="166"/>
      <c r="N1705" s="166"/>
      <c r="O1705" s="166"/>
      <c r="P1705" s="166"/>
      <c r="Q1705" s="166"/>
      <c r="R1705" s="188"/>
      <c r="S1705" s="188"/>
      <c r="T1705" s="189"/>
      <c r="U1705" s="188"/>
      <c r="V1705" s="188"/>
      <c r="W1705" s="193"/>
      <c r="X1705" s="194"/>
      <c r="Y1705" s="194"/>
      <c r="Z1705" s="166"/>
      <c r="AA1705" s="166"/>
      <c r="AB1705" s="166"/>
      <c r="AC1705" s="166"/>
      <c r="AD1705" s="166"/>
      <c r="AE1705" s="166"/>
      <c r="AF1705" s="166"/>
      <c r="AG1705" s="166"/>
      <c r="AH1705" s="166"/>
      <c r="AI1705" s="166"/>
      <c r="AJ1705" s="166"/>
      <c r="AK1705" s="166"/>
      <c r="AL1705" s="166"/>
      <c r="AM1705" s="166"/>
      <c r="AN1705" s="166"/>
      <c r="AO1705" s="166"/>
      <c r="AP1705" s="166"/>
      <c r="AQ1705" s="166"/>
      <c r="AR1705" s="166"/>
      <c r="AS1705" s="166"/>
      <c r="AT1705" s="166"/>
      <c r="AU1705" s="166"/>
      <c r="AV1705" s="166"/>
      <c r="AW1705" s="166"/>
      <c r="AX1705" s="166"/>
      <c r="AY1705" s="166"/>
      <c r="AZ1705" s="166"/>
      <c r="BA1705" s="166"/>
      <c r="BB1705" s="166"/>
      <c r="BC1705" s="166"/>
      <c r="BD1705" s="166"/>
      <c r="BE1705" s="166"/>
      <c r="BF1705" s="166"/>
      <c r="BG1705" s="166"/>
      <c r="BH1705" s="166"/>
      <c r="BI1705" s="166"/>
      <c r="BJ1705" s="166"/>
      <c r="BK1705" s="166"/>
      <c r="BL1705" s="166"/>
      <c r="BM1705" s="166"/>
    </row>
    <row r="1706" ht="22.5" customHeight="1">
      <c r="A1706" s="190" t="s">
        <v>16972</v>
      </c>
      <c r="B1706" s="188"/>
      <c r="C1706" s="191" t="b">
        <v>0</v>
      </c>
      <c r="D1706" s="192"/>
      <c r="E1706" s="189"/>
      <c r="F1706" s="189"/>
      <c r="G1706" s="189"/>
      <c r="H1706" s="102"/>
      <c r="I1706" s="166"/>
      <c r="J1706" s="166"/>
      <c r="K1706" s="193"/>
      <c r="L1706" s="193"/>
      <c r="M1706" s="166"/>
      <c r="N1706" s="166"/>
      <c r="O1706" s="166"/>
      <c r="P1706" s="166"/>
      <c r="Q1706" s="166"/>
      <c r="R1706" s="188"/>
      <c r="S1706" s="188"/>
      <c r="T1706" s="189"/>
      <c r="U1706" s="188"/>
      <c r="V1706" s="188"/>
      <c r="W1706" s="193"/>
      <c r="X1706" s="194"/>
      <c r="Y1706" s="194"/>
      <c r="Z1706" s="166"/>
      <c r="AA1706" s="166"/>
      <c r="AB1706" s="166"/>
      <c r="AC1706" s="166"/>
      <c r="AD1706" s="166"/>
      <c r="AE1706" s="166"/>
      <c r="AF1706" s="166"/>
      <c r="AG1706" s="166"/>
      <c r="AH1706" s="166"/>
      <c r="AI1706" s="166"/>
      <c r="AJ1706" s="166"/>
      <c r="AK1706" s="166"/>
      <c r="AL1706" s="166"/>
      <c r="AM1706" s="166"/>
      <c r="AN1706" s="166"/>
      <c r="AO1706" s="166"/>
      <c r="AP1706" s="166"/>
      <c r="AQ1706" s="166"/>
      <c r="AR1706" s="166"/>
      <c r="AS1706" s="166"/>
      <c r="AT1706" s="166"/>
      <c r="AU1706" s="166"/>
      <c r="AV1706" s="166"/>
      <c r="AW1706" s="166"/>
      <c r="AX1706" s="166"/>
      <c r="AY1706" s="166"/>
      <c r="AZ1706" s="166"/>
      <c r="BA1706" s="166"/>
      <c r="BB1706" s="166"/>
      <c r="BC1706" s="166"/>
      <c r="BD1706" s="166"/>
      <c r="BE1706" s="166"/>
      <c r="BF1706" s="166"/>
      <c r="BG1706" s="166"/>
      <c r="BH1706" s="166"/>
      <c r="BI1706" s="166"/>
      <c r="BJ1706" s="166"/>
      <c r="BK1706" s="166"/>
      <c r="BL1706" s="166"/>
      <c r="BM1706" s="166"/>
    </row>
    <row r="1707" ht="22.5" customHeight="1">
      <c r="A1707" s="190" t="s">
        <v>16973</v>
      </c>
      <c r="B1707" s="188"/>
      <c r="C1707" s="191" t="b">
        <v>0</v>
      </c>
      <c r="D1707" s="192"/>
      <c r="E1707" s="189"/>
      <c r="F1707" s="189"/>
      <c r="G1707" s="189"/>
      <c r="H1707" s="102"/>
      <c r="I1707" s="166"/>
      <c r="J1707" s="166"/>
      <c r="K1707" s="193"/>
      <c r="L1707" s="193"/>
      <c r="M1707" s="166"/>
      <c r="N1707" s="166"/>
      <c r="O1707" s="166"/>
      <c r="P1707" s="166"/>
      <c r="Q1707" s="166"/>
      <c r="R1707" s="188"/>
      <c r="S1707" s="188"/>
      <c r="T1707" s="189"/>
      <c r="U1707" s="188"/>
      <c r="V1707" s="188"/>
      <c r="W1707" s="193"/>
      <c r="X1707" s="194"/>
      <c r="Y1707" s="194"/>
      <c r="Z1707" s="166"/>
      <c r="AA1707" s="166"/>
      <c r="AB1707" s="166"/>
      <c r="AC1707" s="166"/>
      <c r="AD1707" s="166"/>
      <c r="AE1707" s="166"/>
      <c r="AF1707" s="166"/>
      <c r="AG1707" s="166"/>
      <c r="AH1707" s="166"/>
      <c r="AI1707" s="166"/>
      <c r="AJ1707" s="166"/>
      <c r="AK1707" s="166"/>
      <c r="AL1707" s="166"/>
      <c r="AM1707" s="166"/>
      <c r="AN1707" s="166"/>
      <c r="AO1707" s="166"/>
      <c r="AP1707" s="166"/>
      <c r="AQ1707" s="166"/>
      <c r="AR1707" s="166"/>
      <c r="AS1707" s="166"/>
      <c r="AT1707" s="166"/>
      <c r="AU1707" s="166"/>
      <c r="AV1707" s="166"/>
      <c r="AW1707" s="166"/>
      <c r="AX1707" s="166"/>
      <c r="AY1707" s="166"/>
      <c r="AZ1707" s="166"/>
      <c r="BA1707" s="166"/>
      <c r="BB1707" s="166"/>
      <c r="BC1707" s="166"/>
      <c r="BD1707" s="166"/>
      <c r="BE1707" s="166"/>
      <c r="BF1707" s="166"/>
      <c r="BG1707" s="166"/>
      <c r="BH1707" s="166"/>
      <c r="BI1707" s="166"/>
      <c r="BJ1707" s="166"/>
      <c r="BK1707" s="166"/>
      <c r="BL1707" s="166"/>
      <c r="BM1707" s="166"/>
    </row>
    <row r="1708" ht="22.5" customHeight="1">
      <c r="A1708" s="190" t="s">
        <v>16974</v>
      </c>
      <c r="B1708" s="188"/>
      <c r="C1708" s="191" t="b">
        <v>0</v>
      </c>
      <c r="D1708" s="192"/>
      <c r="E1708" s="189"/>
      <c r="F1708" s="189"/>
      <c r="G1708" s="189"/>
      <c r="H1708" s="102"/>
      <c r="I1708" s="166"/>
      <c r="J1708" s="166"/>
      <c r="K1708" s="193"/>
      <c r="L1708" s="193"/>
      <c r="M1708" s="166"/>
      <c r="N1708" s="166"/>
      <c r="O1708" s="166"/>
      <c r="P1708" s="166"/>
      <c r="Q1708" s="166"/>
      <c r="R1708" s="188"/>
      <c r="S1708" s="188"/>
      <c r="T1708" s="189"/>
      <c r="U1708" s="188"/>
      <c r="V1708" s="188"/>
      <c r="W1708" s="193"/>
      <c r="X1708" s="194"/>
      <c r="Y1708" s="194"/>
      <c r="Z1708" s="166"/>
      <c r="AA1708" s="166"/>
      <c r="AB1708" s="166"/>
      <c r="AC1708" s="166"/>
      <c r="AD1708" s="166"/>
      <c r="AE1708" s="166"/>
      <c r="AF1708" s="166"/>
      <c r="AG1708" s="166"/>
      <c r="AH1708" s="166"/>
      <c r="AI1708" s="166"/>
      <c r="AJ1708" s="166"/>
      <c r="AK1708" s="166"/>
      <c r="AL1708" s="166"/>
      <c r="AM1708" s="166"/>
      <c r="AN1708" s="166"/>
      <c r="AO1708" s="166"/>
      <c r="AP1708" s="166"/>
      <c r="AQ1708" s="166"/>
      <c r="AR1708" s="166"/>
      <c r="AS1708" s="166"/>
      <c r="AT1708" s="166"/>
      <c r="AU1708" s="166"/>
      <c r="AV1708" s="166"/>
      <c r="AW1708" s="166"/>
      <c r="AX1708" s="166"/>
      <c r="AY1708" s="166"/>
      <c r="AZ1708" s="166"/>
      <c r="BA1708" s="166"/>
      <c r="BB1708" s="166"/>
      <c r="BC1708" s="166"/>
      <c r="BD1708" s="166"/>
      <c r="BE1708" s="166"/>
      <c r="BF1708" s="166"/>
      <c r="BG1708" s="166"/>
      <c r="BH1708" s="166"/>
      <c r="BI1708" s="166"/>
      <c r="BJ1708" s="166"/>
      <c r="BK1708" s="166"/>
      <c r="BL1708" s="166"/>
      <c r="BM1708" s="166"/>
    </row>
    <row r="1709" ht="22.5" customHeight="1">
      <c r="A1709" s="190" t="s">
        <v>16975</v>
      </c>
      <c r="B1709" s="188"/>
      <c r="C1709" s="191" t="b">
        <v>0</v>
      </c>
      <c r="D1709" s="192"/>
      <c r="E1709" s="189"/>
      <c r="F1709" s="189"/>
      <c r="G1709" s="189"/>
      <c r="H1709" s="102"/>
      <c r="I1709" s="166"/>
      <c r="J1709" s="166"/>
      <c r="K1709" s="193"/>
      <c r="L1709" s="193"/>
      <c r="M1709" s="166"/>
      <c r="N1709" s="166"/>
      <c r="O1709" s="166"/>
      <c r="P1709" s="166"/>
      <c r="Q1709" s="166"/>
      <c r="R1709" s="188"/>
      <c r="S1709" s="188"/>
      <c r="T1709" s="189"/>
      <c r="U1709" s="188"/>
      <c r="V1709" s="188"/>
      <c r="W1709" s="193"/>
      <c r="X1709" s="194"/>
      <c r="Y1709" s="194"/>
      <c r="Z1709" s="166"/>
      <c r="AA1709" s="166"/>
      <c r="AB1709" s="166"/>
      <c r="AC1709" s="166"/>
      <c r="AD1709" s="166"/>
      <c r="AE1709" s="166"/>
      <c r="AF1709" s="166"/>
      <c r="AG1709" s="166"/>
      <c r="AH1709" s="166"/>
      <c r="AI1709" s="166"/>
      <c r="AJ1709" s="166"/>
      <c r="AK1709" s="166"/>
      <c r="AL1709" s="166"/>
      <c r="AM1709" s="166"/>
      <c r="AN1709" s="166"/>
      <c r="AO1709" s="166"/>
      <c r="AP1709" s="166"/>
      <c r="AQ1709" s="166"/>
      <c r="AR1709" s="166"/>
      <c r="AS1709" s="166"/>
      <c r="AT1709" s="166"/>
      <c r="AU1709" s="166"/>
      <c r="AV1709" s="166"/>
      <c r="AW1709" s="166"/>
      <c r="AX1709" s="166"/>
      <c r="AY1709" s="166"/>
      <c r="AZ1709" s="166"/>
      <c r="BA1709" s="166"/>
      <c r="BB1709" s="166"/>
      <c r="BC1709" s="166"/>
      <c r="BD1709" s="166"/>
      <c r="BE1709" s="166"/>
      <c r="BF1709" s="166"/>
      <c r="BG1709" s="166"/>
      <c r="BH1709" s="166"/>
      <c r="BI1709" s="166"/>
      <c r="BJ1709" s="166"/>
      <c r="BK1709" s="166"/>
      <c r="BL1709" s="166"/>
      <c r="BM1709" s="166"/>
    </row>
    <row r="1710" ht="22.5" customHeight="1">
      <c r="A1710" s="190" t="s">
        <v>16976</v>
      </c>
      <c r="B1710" s="188"/>
      <c r="C1710" s="191" t="b">
        <v>0</v>
      </c>
      <c r="D1710" s="192"/>
      <c r="E1710" s="189"/>
      <c r="F1710" s="189"/>
      <c r="G1710" s="189"/>
      <c r="H1710" s="102"/>
      <c r="I1710" s="166"/>
      <c r="J1710" s="166"/>
      <c r="K1710" s="193"/>
      <c r="L1710" s="193"/>
      <c r="M1710" s="166"/>
      <c r="N1710" s="166"/>
      <c r="O1710" s="166"/>
      <c r="P1710" s="166"/>
      <c r="Q1710" s="166"/>
      <c r="R1710" s="188"/>
      <c r="S1710" s="188"/>
      <c r="T1710" s="189"/>
      <c r="U1710" s="188"/>
      <c r="V1710" s="188"/>
      <c r="W1710" s="193"/>
      <c r="X1710" s="194"/>
      <c r="Y1710" s="194"/>
      <c r="Z1710" s="166"/>
      <c r="AA1710" s="166"/>
      <c r="AB1710" s="166"/>
      <c r="AC1710" s="166"/>
      <c r="AD1710" s="166"/>
      <c r="AE1710" s="166"/>
      <c r="AF1710" s="166"/>
      <c r="AG1710" s="166"/>
      <c r="AH1710" s="166"/>
      <c r="AI1710" s="166"/>
      <c r="AJ1710" s="166"/>
      <c r="AK1710" s="166"/>
      <c r="AL1710" s="166"/>
      <c r="AM1710" s="166"/>
      <c r="AN1710" s="166"/>
      <c r="AO1710" s="166"/>
      <c r="AP1710" s="166"/>
      <c r="AQ1710" s="166"/>
      <c r="AR1710" s="166"/>
      <c r="AS1710" s="166"/>
      <c r="AT1710" s="166"/>
      <c r="AU1710" s="166"/>
      <c r="AV1710" s="166"/>
      <c r="AW1710" s="166"/>
      <c r="AX1710" s="166"/>
      <c r="AY1710" s="166"/>
      <c r="AZ1710" s="166"/>
      <c r="BA1710" s="166"/>
      <c r="BB1710" s="166"/>
      <c r="BC1710" s="166"/>
      <c r="BD1710" s="166"/>
      <c r="BE1710" s="166"/>
      <c r="BF1710" s="166"/>
      <c r="BG1710" s="166"/>
      <c r="BH1710" s="166"/>
      <c r="BI1710" s="166"/>
      <c r="BJ1710" s="166"/>
      <c r="BK1710" s="166"/>
      <c r="BL1710" s="166"/>
      <c r="BM1710" s="166"/>
    </row>
    <row r="1711" ht="22.5" customHeight="1">
      <c r="A1711" s="190" t="s">
        <v>16977</v>
      </c>
      <c r="B1711" s="188"/>
      <c r="C1711" s="191" t="b">
        <v>0</v>
      </c>
      <c r="D1711" s="192"/>
      <c r="E1711" s="189"/>
      <c r="F1711" s="189"/>
      <c r="G1711" s="189"/>
      <c r="H1711" s="102"/>
      <c r="I1711" s="166"/>
      <c r="J1711" s="166"/>
      <c r="K1711" s="193"/>
      <c r="L1711" s="193"/>
      <c r="M1711" s="166"/>
      <c r="N1711" s="166"/>
      <c r="O1711" s="166"/>
      <c r="P1711" s="166"/>
      <c r="Q1711" s="166"/>
      <c r="R1711" s="188"/>
      <c r="S1711" s="188"/>
      <c r="T1711" s="189"/>
      <c r="U1711" s="188"/>
      <c r="V1711" s="188"/>
      <c r="W1711" s="193"/>
      <c r="X1711" s="194"/>
      <c r="Y1711" s="194"/>
      <c r="Z1711" s="166"/>
      <c r="AA1711" s="166"/>
      <c r="AB1711" s="166"/>
      <c r="AC1711" s="166"/>
      <c r="AD1711" s="166"/>
      <c r="AE1711" s="166"/>
      <c r="AF1711" s="166"/>
      <c r="AG1711" s="166"/>
      <c r="AH1711" s="166"/>
      <c r="AI1711" s="166"/>
      <c r="AJ1711" s="166"/>
      <c r="AK1711" s="166"/>
      <c r="AL1711" s="166"/>
      <c r="AM1711" s="166"/>
      <c r="AN1711" s="166"/>
      <c r="AO1711" s="166"/>
      <c r="AP1711" s="166"/>
      <c r="AQ1711" s="166"/>
      <c r="AR1711" s="166"/>
      <c r="AS1711" s="166"/>
      <c r="AT1711" s="166"/>
      <c r="AU1711" s="166"/>
      <c r="AV1711" s="166"/>
      <c r="AW1711" s="166"/>
      <c r="AX1711" s="166"/>
      <c r="AY1711" s="166"/>
      <c r="AZ1711" s="166"/>
      <c r="BA1711" s="166"/>
      <c r="BB1711" s="166"/>
      <c r="BC1711" s="166"/>
      <c r="BD1711" s="166"/>
      <c r="BE1711" s="166"/>
      <c r="BF1711" s="166"/>
      <c r="BG1711" s="166"/>
      <c r="BH1711" s="166"/>
      <c r="BI1711" s="166"/>
      <c r="BJ1711" s="166"/>
      <c r="BK1711" s="166"/>
      <c r="BL1711" s="166"/>
      <c r="BM1711" s="166"/>
    </row>
    <row r="1712" ht="22.5" customHeight="1">
      <c r="A1712" s="190" t="s">
        <v>16978</v>
      </c>
      <c r="B1712" s="188"/>
      <c r="C1712" s="191" t="b">
        <v>0</v>
      </c>
      <c r="D1712" s="192"/>
      <c r="E1712" s="189"/>
      <c r="F1712" s="189"/>
      <c r="G1712" s="189"/>
      <c r="H1712" s="102"/>
      <c r="I1712" s="166"/>
      <c r="J1712" s="166"/>
      <c r="K1712" s="193"/>
      <c r="L1712" s="193"/>
      <c r="M1712" s="166"/>
      <c r="N1712" s="166"/>
      <c r="O1712" s="166"/>
      <c r="P1712" s="166"/>
      <c r="Q1712" s="166"/>
      <c r="R1712" s="188"/>
      <c r="S1712" s="188"/>
      <c r="T1712" s="189"/>
      <c r="U1712" s="188"/>
      <c r="V1712" s="188"/>
      <c r="W1712" s="193"/>
      <c r="X1712" s="194"/>
      <c r="Y1712" s="194"/>
      <c r="Z1712" s="166"/>
      <c r="AA1712" s="166"/>
      <c r="AB1712" s="166"/>
      <c r="AC1712" s="166"/>
      <c r="AD1712" s="166"/>
      <c r="AE1712" s="166"/>
      <c r="AF1712" s="166"/>
      <c r="AG1712" s="166"/>
      <c r="AH1712" s="166"/>
      <c r="AI1712" s="166"/>
      <c r="AJ1712" s="166"/>
      <c r="AK1712" s="166"/>
      <c r="AL1712" s="166"/>
      <c r="AM1712" s="166"/>
      <c r="AN1712" s="166"/>
      <c r="AO1712" s="166"/>
      <c r="AP1712" s="166"/>
      <c r="AQ1712" s="166"/>
      <c r="AR1712" s="166"/>
      <c r="AS1712" s="166"/>
      <c r="AT1712" s="166"/>
      <c r="AU1712" s="166"/>
      <c r="AV1712" s="166"/>
      <c r="AW1712" s="166"/>
      <c r="AX1712" s="166"/>
      <c r="AY1712" s="166"/>
      <c r="AZ1712" s="166"/>
      <c r="BA1712" s="166"/>
      <c r="BB1712" s="166"/>
      <c r="BC1712" s="166"/>
      <c r="BD1712" s="166"/>
      <c r="BE1712" s="166"/>
      <c r="BF1712" s="166"/>
      <c r="BG1712" s="166"/>
      <c r="BH1712" s="166"/>
      <c r="BI1712" s="166"/>
      <c r="BJ1712" s="166"/>
      <c r="BK1712" s="166"/>
      <c r="BL1712" s="166"/>
      <c r="BM1712" s="166"/>
    </row>
    <row r="1713" ht="22.5" customHeight="1">
      <c r="A1713" s="190" t="s">
        <v>16979</v>
      </c>
      <c r="B1713" s="188"/>
      <c r="C1713" s="191" t="b">
        <v>0</v>
      </c>
      <c r="D1713" s="192"/>
      <c r="E1713" s="189"/>
      <c r="F1713" s="189"/>
      <c r="G1713" s="189"/>
      <c r="H1713" s="102"/>
      <c r="I1713" s="166"/>
      <c r="J1713" s="166"/>
      <c r="K1713" s="193"/>
      <c r="L1713" s="193"/>
      <c r="M1713" s="166"/>
      <c r="N1713" s="166"/>
      <c r="O1713" s="166"/>
      <c r="P1713" s="166"/>
      <c r="Q1713" s="166"/>
      <c r="R1713" s="188"/>
      <c r="S1713" s="188"/>
      <c r="T1713" s="189"/>
      <c r="U1713" s="188"/>
      <c r="V1713" s="188"/>
      <c r="W1713" s="193"/>
      <c r="X1713" s="194"/>
      <c r="Y1713" s="194"/>
      <c r="Z1713" s="166"/>
      <c r="AA1713" s="166"/>
      <c r="AB1713" s="166"/>
      <c r="AC1713" s="166"/>
      <c r="AD1713" s="166"/>
      <c r="AE1713" s="166"/>
      <c r="AF1713" s="166"/>
      <c r="AG1713" s="166"/>
      <c r="AH1713" s="166"/>
      <c r="AI1713" s="166"/>
      <c r="AJ1713" s="166"/>
      <c r="AK1713" s="166"/>
      <c r="AL1713" s="166"/>
      <c r="AM1713" s="166"/>
      <c r="AN1713" s="166"/>
      <c r="AO1713" s="166"/>
      <c r="AP1713" s="166"/>
      <c r="AQ1713" s="166"/>
      <c r="AR1713" s="166"/>
      <c r="AS1713" s="166"/>
      <c r="AT1713" s="166"/>
      <c r="AU1713" s="166"/>
      <c r="AV1713" s="166"/>
      <c r="AW1713" s="166"/>
      <c r="AX1713" s="166"/>
      <c r="AY1713" s="166"/>
      <c r="AZ1713" s="166"/>
      <c r="BA1713" s="166"/>
      <c r="BB1713" s="166"/>
      <c r="BC1713" s="166"/>
      <c r="BD1713" s="166"/>
      <c r="BE1713" s="166"/>
      <c r="BF1713" s="166"/>
      <c r="BG1713" s="166"/>
      <c r="BH1713" s="166"/>
      <c r="BI1713" s="166"/>
      <c r="BJ1713" s="166"/>
      <c r="BK1713" s="166"/>
      <c r="BL1713" s="166"/>
      <c r="BM1713" s="166"/>
    </row>
    <row r="1714" ht="22.5" customHeight="1">
      <c r="A1714" s="190" t="s">
        <v>16980</v>
      </c>
      <c r="B1714" s="188"/>
      <c r="C1714" s="191" t="b">
        <v>0</v>
      </c>
      <c r="D1714" s="192"/>
      <c r="E1714" s="189"/>
      <c r="F1714" s="189"/>
      <c r="G1714" s="189"/>
      <c r="H1714" s="102"/>
      <c r="I1714" s="166"/>
      <c r="J1714" s="166"/>
      <c r="K1714" s="193"/>
      <c r="L1714" s="193"/>
      <c r="M1714" s="166"/>
      <c r="N1714" s="166"/>
      <c r="O1714" s="166"/>
      <c r="P1714" s="166"/>
      <c r="Q1714" s="166"/>
      <c r="R1714" s="188"/>
      <c r="S1714" s="188"/>
      <c r="T1714" s="189"/>
      <c r="U1714" s="188"/>
      <c r="V1714" s="188"/>
      <c r="W1714" s="193"/>
      <c r="X1714" s="194"/>
      <c r="Y1714" s="194"/>
      <c r="Z1714" s="166"/>
      <c r="AA1714" s="166"/>
      <c r="AB1714" s="166"/>
      <c r="AC1714" s="166"/>
      <c r="AD1714" s="166"/>
      <c r="AE1714" s="166"/>
      <c r="AF1714" s="166"/>
      <c r="AG1714" s="166"/>
      <c r="AH1714" s="166"/>
      <c r="AI1714" s="166"/>
      <c r="AJ1714" s="166"/>
      <c r="AK1714" s="166"/>
      <c r="AL1714" s="166"/>
      <c r="AM1714" s="166"/>
      <c r="AN1714" s="166"/>
      <c r="AO1714" s="166"/>
      <c r="AP1714" s="166"/>
      <c r="AQ1714" s="166"/>
      <c r="AR1714" s="166"/>
      <c r="AS1714" s="166"/>
      <c r="AT1714" s="166"/>
      <c r="AU1714" s="166"/>
      <c r="AV1714" s="166"/>
      <c r="AW1714" s="166"/>
      <c r="AX1714" s="166"/>
      <c r="AY1714" s="166"/>
      <c r="AZ1714" s="166"/>
      <c r="BA1714" s="166"/>
      <c r="BB1714" s="166"/>
      <c r="BC1714" s="166"/>
      <c r="BD1714" s="166"/>
      <c r="BE1714" s="166"/>
      <c r="BF1714" s="166"/>
      <c r="BG1714" s="166"/>
      <c r="BH1714" s="166"/>
      <c r="BI1714" s="166"/>
      <c r="BJ1714" s="166"/>
      <c r="BK1714" s="166"/>
      <c r="BL1714" s="166"/>
      <c r="BM1714" s="166"/>
    </row>
    <row r="1715" ht="22.5" customHeight="1">
      <c r="A1715" s="190" t="s">
        <v>16981</v>
      </c>
      <c r="B1715" s="188"/>
      <c r="C1715" s="191" t="b">
        <v>0</v>
      </c>
      <c r="D1715" s="192"/>
      <c r="E1715" s="189"/>
      <c r="F1715" s="189"/>
      <c r="G1715" s="189"/>
      <c r="H1715" s="102"/>
      <c r="I1715" s="166"/>
      <c r="J1715" s="166"/>
      <c r="K1715" s="193"/>
      <c r="L1715" s="193"/>
      <c r="M1715" s="166"/>
      <c r="N1715" s="166"/>
      <c r="O1715" s="166"/>
      <c r="P1715" s="166"/>
      <c r="Q1715" s="166"/>
      <c r="R1715" s="188"/>
      <c r="S1715" s="188"/>
      <c r="T1715" s="189"/>
      <c r="U1715" s="188"/>
      <c r="V1715" s="188"/>
      <c r="W1715" s="193"/>
      <c r="X1715" s="194"/>
      <c r="Y1715" s="194"/>
      <c r="Z1715" s="166"/>
      <c r="AA1715" s="166"/>
      <c r="AB1715" s="166"/>
      <c r="AC1715" s="166"/>
      <c r="AD1715" s="166"/>
      <c r="AE1715" s="166"/>
      <c r="AF1715" s="166"/>
      <c r="AG1715" s="166"/>
      <c r="AH1715" s="166"/>
      <c r="AI1715" s="166"/>
      <c r="AJ1715" s="166"/>
      <c r="AK1715" s="166"/>
      <c r="AL1715" s="166"/>
      <c r="AM1715" s="166"/>
      <c r="AN1715" s="166"/>
      <c r="AO1715" s="166"/>
      <c r="AP1715" s="166"/>
      <c r="AQ1715" s="166"/>
      <c r="AR1715" s="166"/>
      <c r="AS1715" s="166"/>
      <c r="AT1715" s="166"/>
      <c r="AU1715" s="166"/>
      <c r="AV1715" s="166"/>
      <c r="AW1715" s="166"/>
      <c r="AX1715" s="166"/>
      <c r="AY1715" s="166"/>
      <c r="AZ1715" s="166"/>
      <c r="BA1715" s="166"/>
      <c r="BB1715" s="166"/>
      <c r="BC1715" s="166"/>
      <c r="BD1715" s="166"/>
      <c r="BE1715" s="166"/>
      <c r="BF1715" s="166"/>
      <c r="BG1715" s="166"/>
      <c r="BH1715" s="166"/>
      <c r="BI1715" s="166"/>
      <c r="BJ1715" s="166"/>
      <c r="BK1715" s="166"/>
      <c r="BL1715" s="166"/>
      <c r="BM1715" s="166"/>
    </row>
    <row r="1716" ht="22.5" customHeight="1">
      <c r="A1716" s="190" t="s">
        <v>16982</v>
      </c>
      <c r="B1716" s="188"/>
      <c r="C1716" s="191" t="b">
        <v>0</v>
      </c>
      <c r="D1716" s="192"/>
      <c r="E1716" s="189"/>
      <c r="F1716" s="189"/>
      <c r="G1716" s="189"/>
      <c r="H1716" s="102"/>
      <c r="I1716" s="166"/>
      <c r="J1716" s="166"/>
      <c r="K1716" s="193"/>
      <c r="L1716" s="193"/>
      <c r="M1716" s="166"/>
      <c r="N1716" s="166"/>
      <c r="O1716" s="166"/>
      <c r="P1716" s="166"/>
      <c r="Q1716" s="166"/>
      <c r="R1716" s="188"/>
      <c r="S1716" s="188"/>
      <c r="T1716" s="189"/>
      <c r="U1716" s="188"/>
      <c r="V1716" s="188"/>
      <c r="W1716" s="193"/>
      <c r="X1716" s="194"/>
      <c r="Y1716" s="194"/>
      <c r="Z1716" s="166"/>
      <c r="AA1716" s="166"/>
      <c r="AB1716" s="166"/>
      <c r="AC1716" s="166"/>
      <c r="AD1716" s="166"/>
      <c r="AE1716" s="166"/>
      <c r="AF1716" s="166"/>
      <c r="AG1716" s="166"/>
      <c r="AH1716" s="166"/>
      <c r="AI1716" s="166"/>
      <c r="AJ1716" s="166"/>
      <c r="AK1716" s="166"/>
      <c r="AL1716" s="166"/>
      <c r="AM1716" s="166"/>
      <c r="AN1716" s="166"/>
      <c r="AO1716" s="166"/>
      <c r="AP1716" s="166"/>
      <c r="AQ1716" s="166"/>
      <c r="AR1716" s="166"/>
      <c r="AS1716" s="166"/>
      <c r="AT1716" s="166"/>
      <c r="AU1716" s="166"/>
      <c r="AV1716" s="166"/>
      <c r="AW1716" s="166"/>
      <c r="AX1716" s="166"/>
      <c r="AY1716" s="166"/>
      <c r="AZ1716" s="166"/>
      <c r="BA1716" s="166"/>
      <c r="BB1716" s="166"/>
      <c r="BC1716" s="166"/>
      <c r="BD1716" s="166"/>
      <c r="BE1716" s="166"/>
      <c r="BF1716" s="166"/>
      <c r="BG1716" s="166"/>
      <c r="BH1716" s="166"/>
      <c r="BI1716" s="166"/>
      <c r="BJ1716" s="166"/>
      <c r="BK1716" s="166"/>
      <c r="BL1716" s="166"/>
      <c r="BM1716" s="166"/>
    </row>
    <row r="1717" ht="22.5" customHeight="1">
      <c r="A1717" s="190" t="s">
        <v>16983</v>
      </c>
      <c r="B1717" s="188"/>
      <c r="C1717" s="191" t="b">
        <v>0</v>
      </c>
      <c r="D1717" s="192"/>
      <c r="E1717" s="189"/>
      <c r="F1717" s="189"/>
      <c r="G1717" s="189"/>
      <c r="H1717" s="102"/>
      <c r="I1717" s="166"/>
      <c r="J1717" s="166"/>
      <c r="K1717" s="193"/>
      <c r="L1717" s="193"/>
      <c r="M1717" s="166"/>
      <c r="N1717" s="166"/>
      <c r="O1717" s="166"/>
      <c r="P1717" s="166"/>
      <c r="Q1717" s="166"/>
      <c r="R1717" s="188"/>
      <c r="S1717" s="188"/>
      <c r="T1717" s="189"/>
      <c r="U1717" s="188"/>
      <c r="V1717" s="188"/>
      <c r="W1717" s="193"/>
      <c r="X1717" s="194"/>
      <c r="Y1717" s="194"/>
      <c r="Z1717" s="166"/>
      <c r="AA1717" s="166"/>
      <c r="AB1717" s="166"/>
      <c r="AC1717" s="166"/>
      <c r="AD1717" s="166"/>
      <c r="AE1717" s="166"/>
      <c r="AF1717" s="166"/>
      <c r="AG1717" s="166"/>
      <c r="AH1717" s="166"/>
      <c r="AI1717" s="166"/>
      <c r="AJ1717" s="166"/>
      <c r="AK1717" s="166"/>
      <c r="AL1717" s="166"/>
      <c r="AM1717" s="166"/>
      <c r="AN1717" s="166"/>
      <c r="AO1717" s="166"/>
      <c r="AP1717" s="166"/>
      <c r="AQ1717" s="166"/>
      <c r="AR1717" s="166"/>
      <c r="AS1717" s="166"/>
      <c r="AT1717" s="166"/>
      <c r="AU1717" s="166"/>
      <c r="AV1717" s="166"/>
      <c r="AW1717" s="166"/>
      <c r="AX1717" s="166"/>
      <c r="AY1717" s="166"/>
      <c r="AZ1717" s="166"/>
      <c r="BA1717" s="166"/>
      <c r="BB1717" s="166"/>
      <c r="BC1717" s="166"/>
      <c r="BD1717" s="166"/>
      <c r="BE1717" s="166"/>
      <c r="BF1717" s="166"/>
      <c r="BG1717" s="166"/>
      <c r="BH1717" s="166"/>
      <c r="BI1717" s="166"/>
      <c r="BJ1717" s="166"/>
      <c r="BK1717" s="166"/>
      <c r="BL1717" s="166"/>
      <c r="BM1717" s="166"/>
    </row>
    <row r="1718" ht="22.5" customHeight="1">
      <c r="A1718" s="190" t="s">
        <v>16984</v>
      </c>
      <c r="B1718" s="188"/>
      <c r="C1718" s="191" t="b">
        <v>0</v>
      </c>
      <c r="D1718" s="192"/>
      <c r="E1718" s="189"/>
      <c r="F1718" s="189"/>
      <c r="G1718" s="189"/>
      <c r="H1718" s="102"/>
      <c r="I1718" s="166"/>
      <c r="J1718" s="166"/>
      <c r="K1718" s="193"/>
      <c r="L1718" s="193"/>
      <c r="M1718" s="166"/>
      <c r="N1718" s="166"/>
      <c r="O1718" s="166"/>
      <c r="P1718" s="166"/>
      <c r="Q1718" s="166"/>
      <c r="R1718" s="188"/>
      <c r="S1718" s="188"/>
      <c r="T1718" s="189"/>
      <c r="U1718" s="188"/>
      <c r="V1718" s="188"/>
      <c r="W1718" s="193"/>
      <c r="X1718" s="194"/>
      <c r="Y1718" s="194"/>
      <c r="Z1718" s="166"/>
      <c r="AA1718" s="166"/>
      <c r="AB1718" s="166"/>
      <c r="AC1718" s="166"/>
      <c r="AD1718" s="166"/>
      <c r="AE1718" s="166"/>
      <c r="AF1718" s="166"/>
      <c r="AG1718" s="166"/>
      <c r="AH1718" s="166"/>
      <c r="AI1718" s="166"/>
      <c r="AJ1718" s="166"/>
      <c r="AK1718" s="166"/>
      <c r="AL1718" s="166"/>
      <c r="AM1718" s="166"/>
      <c r="AN1718" s="166"/>
      <c r="AO1718" s="166"/>
      <c r="AP1718" s="166"/>
      <c r="AQ1718" s="166"/>
      <c r="AR1718" s="166"/>
      <c r="AS1718" s="166"/>
      <c r="AT1718" s="166"/>
      <c r="AU1718" s="166"/>
      <c r="AV1718" s="166"/>
      <c r="AW1718" s="166"/>
      <c r="AX1718" s="166"/>
      <c r="AY1718" s="166"/>
      <c r="AZ1718" s="166"/>
      <c r="BA1718" s="166"/>
      <c r="BB1718" s="166"/>
      <c r="BC1718" s="166"/>
      <c r="BD1718" s="166"/>
      <c r="BE1718" s="166"/>
      <c r="BF1718" s="166"/>
      <c r="BG1718" s="166"/>
      <c r="BH1718" s="166"/>
      <c r="BI1718" s="166"/>
      <c r="BJ1718" s="166"/>
      <c r="BK1718" s="166"/>
      <c r="BL1718" s="166"/>
      <c r="BM1718" s="166"/>
    </row>
    <row r="1719" ht="22.5" customHeight="1">
      <c r="A1719" s="190" t="s">
        <v>16985</v>
      </c>
      <c r="B1719" s="188"/>
      <c r="C1719" s="191" t="b">
        <v>0</v>
      </c>
      <c r="D1719" s="192"/>
      <c r="E1719" s="189"/>
      <c r="F1719" s="189"/>
      <c r="G1719" s="189"/>
      <c r="H1719" s="102"/>
      <c r="I1719" s="166"/>
      <c r="J1719" s="166"/>
      <c r="K1719" s="193"/>
      <c r="L1719" s="193"/>
      <c r="M1719" s="166"/>
      <c r="N1719" s="166"/>
      <c r="O1719" s="166"/>
      <c r="P1719" s="166"/>
      <c r="Q1719" s="166"/>
      <c r="R1719" s="188"/>
      <c r="S1719" s="188"/>
      <c r="T1719" s="189"/>
      <c r="U1719" s="188"/>
      <c r="V1719" s="188"/>
      <c r="W1719" s="193"/>
      <c r="X1719" s="194"/>
      <c r="Y1719" s="194"/>
      <c r="Z1719" s="166"/>
      <c r="AA1719" s="166"/>
      <c r="AB1719" s="166"/>
      <c r="AC1719" s="166"/>
      <c r="AD1719" s="166"/>
      <c r="AE1719" s="166"/>
      <c r="AF1719" s="166"/>
      <c r="AG1719" s="166"/>
      <c r="AH1719" s="166"/>
      <c r="AI1719" s="166"/>
      <c r="AJ1719" s="166"/>
      <c r="AK1719" s="166"/>
      <c r="AL1719" s="166"/>
      <c r="AM1719" s="166"/>
      <c r="AN1719" s="166"/>
      <c r="AO1719" s="166"/>
      <c r="AP1719" s="166"/>
      <c r="AQ1719" s="166"/>
      <c r="AR1719" s="166"/>
      <c r="AS1719" s="166"/>
      <c r="AT1719" s="166"/>
      <c r="AU1719" s="166"/>
      <c r="AV1719" s="166"/>
      <c r="AW1719" s="166"/>
      <c r="AX1719" s="166"/>
      <c r="AY1719" s="166"/>
      <c r="AZ1719" s="166"/>
      <c r="BA1719" s="166"/>
      <c r="BB1719" s="166"/>
      <c r="BC1719" s="166"/>
      <c r="BD1719" s="166"/>
      <c r="BE1719" s="166"/>
      <c r="BF1719" s="166"/>
      <c r="BG1719" s="166"/>
      <c r="BH1719" s="166"/>
      <c r="BI1719" s="166"/>
      <c r="BJ1719" s="166"/>
      <c r="BK1719" s="166"/>
      <c r="BL1719" s="166"/>
      <c r="BM1719" s="166"/>
    </row>
    <row r="1720" ht="22.5" customHeight="1">
      <c r="A1720" s="190" t="s">
        <v>16986</v>
      </c>
      <c r="B1720" s="188"/>
      <c r="C1720" s="191" t="b">
        <v>0</v>
      </c>
      <c r="D1720" s="192"/>
      <c r="E1720" s="189"/>
      <c r="F1720" s="189"/>
      <c r="G1720" s="189"/>
      <c r="H1720" s="102"/>
      <c r="I1720" s="166"/>
      <c r="J1720" s="166"/>
      <c r="K1720" s="193"/>
      <c r="L1720" s="193"/>
      <c r="M1720" s="166"/>
      <c r="N1720" s="166"/>
      <c r="O1720" s="166"/>
      <c r="P1720" s="166"/>
      <c r="Q1720" s="166"/>
      <c r="R1720" s="188"/>
      <c r="S1720" s="188"/>
      <c r="T1720" s="189"/>
      <c r="U1720" s="188"/>
      <c r="V1720" s="188"/>
      <c r="W1720" s="193"/>
      <c r="X1720" s="194"/>
      <c r="Y1720" s="194"/>
      <c r="Z1720" s="166"/>
      <c r="AA1720" s="166"/>
      <c r="AB1720" s="166"/>
      <c r="AC1720" s="166"/>
      <c r="AD1720" s="166"/>
      <c r="AE1720" s="166"/>
      <c r="AF1720" s="166"/>
      <c r="AG1720" s="166"/>
      <c r="AH1720" s="166"/>
      <c r="AI1720" s="166"/>
      <c r="AJ1720" s="166"/>
      <c r="AK1720" s="166"/>
      <c r="AL1720" s="166"/>
      <c r="AM1720" s="166"/>
      <c r="AN1720" s="166"/>
      <c r="AO1720" s="166"/>
      <c r="AP1720" s="166"/>
      <c r="AQ1720" s="166"/>
      <c r="AR1720" s="166"/>
      <c r="AS1720" s="166"/>
      <c r="AT1720" s="166"/>
      <c r="AU1720" s="166"/>
      <c r="AV1720" s="166"/>
      <c r="AW1720" s="166"/>
      <c r="AX1720" s="166"/>
      <c r="AY1720" s="166"/>
      <c r="AZ1720" s="166"/>
      <c r="BA1720" s="166"/>
      <c r="BB1720" s="166"/>
      <c r="BC1720" s="166"/>
      <c r="BD1720" s="166"/>
      <c r="BE1720" s="166"/>
      <c r="BF1720" s="166"/>
      <c r="BG1720" s="166"/>
      <c r="BH1720" s="166"/>
      <c r="BI1720" s="166"/>
      <c r="BJ1720" s="166"/>
      <c r="BK1720" s="166"/>
      <c r="BL1720" s="166"/>
      <c r="BM1720" s="166"/>
    </row>
    <row r="1721" ht="22.5" customHeight="1">
      <c r="A1721" s="190" t="s">
        <v>16987</v>
      </c>
      <c r="B1721" s="188"/>
      <c r="C1721" s="191" t="b">
        <v>0</v>
      </c>
      <c r="D1721" s="192"/>
      <c r="E1721" s="189"/>
      <c r="F1721" s="189"/>
      <c r="G1721" s="189"/>
      <c r="H1721" s="102"/>
      <c r="I1721" s="166"/>
      <c r="J1721" s="166"/>
      <c r="K1721" s="193"/>
      <c r="L1721" s="193"/>
      <c r="M1721" s="166"/>
      <c r="N1721" s="166"/>
      <c r="O1721" s="166"/>
      <c r="P1721" s="166"/>
      <c r="Q1721" s="166"/>
      <c r="R1721" s="188"/>
      <c r="S1721" s="188"/>
      <c r="T1721" s="189"/>
      <c r="U1721" s="188"/>
      <c r="V1721" s="188"/>
      <c r="W1721" s="193"/>
      <c r="X1721" s="194"/>
      <c r="Y1721" s="194"/>
      <c r="Z1721" s="166"/>
      <c r="AA1721" s="166"/>
      <c r="AB1721" s="166"/>
      <c r="AC1721" s="166"/>
      <c r="AD1721" s="166"/>
      <c r="AE1721" s="166"/>
      <c r="AF1721" s="166"/>
      <c r="AG1721" s="166"/>
      <c r="AH1721" s="166"/>
      <c r="AI1721" s="166"/>
      <c r="AJ1721" s="166"/>
      <c r="AK1721" s="166"/>
      <c r="AL1721" s="166"/>
      <c r="AM1721" s="166"/>
      <c r="AN1721" s="166"/>
      <c r="AO1721" s="166"/>
      <c r="AP1721" s="166"/>
      <c r="AQ1721" s="166"/>
      <c r="AR1721" s="166"/>
      <c r="AS1721" s="166"/>
      <c r="AT1721" s="166"/>
      <c r="AU1721" s="166"/>
      <c r="AV1721" s="166"/>
      <c r="AW1721" s="166"/>
      <c r="AX1721" s="166"/>
      <c r="AY1721" s="166"/>
      <c r="AZ1721" s="166"/>
      <c r="BA1721" s="166"/>
      <c r="BB1721" s="166"/>
      <c r="BC1721" s="166"/>
      <c r="BD1721" s="166"/>
      <c r="BE1721" s="166"/>
      <c r="BF1721" s="166"/>
      <c r="BG1721" s="166"/>
      <c r="BH1721" s="166"/>
      <c r="BI1721" s="166"/>
      <c r="BJ1721" s="166"/>
      <c r="BK1721" s="166"/>
      <c r="BL1721" s="166"/>
      <c r="BM1721" s="166"/>
    </row>
    <row r="1722" ht="22.5" customHeight="1">
      <c r="A1722" s="190" t="s">
        <v>16988</v>
      </c>
      <c r="B1722" s="188"/>
      <c r="C1722" s="191" t="b">
        <v>0</v>
      </c>
      <c r="D1722" s="192"/>
      <c r="E1722" s="189"/>
      <c r="F1722" s="189"/>
      <c r="G1722" s="189"/>
      <c r="H1722" s="102"/>
      <c r="I1722" s="166"/>
      <c r="J1722" s="166"/>
      <c r="K1722" s="193"/>
      <c r="L1722" s="193"/>
      <c r="M1722" s="166"/>
      <c r="N1722" s="166"/>
      <c r="O1722" s="166"/>
      <c r="P1722" s="166"/>
      <c r="Q1722" s="166"/>
      <c r="R1722" s="188"/>
      <c r="S1722" s="188"/>
      <c r="T1722" s="189"/>
      <c r="U1722" s="188"/>
      <c r="V1722" s="188"/>
      <c r="W1722" s="193"/>
      <c r="X1722" s="194"/>
      <c r="Y1722" s="194"/>
      <c r="Z1722" s="166"/>
      <c r="AA1722" s="166"/>
      <c r="AB1722" s="166"/>
      <c r="AC1722" s="166"/>
      <c r="AD1722" s="166"/>
      <c r="AE1722" s="166"/>
      <c r="AF1722" s="166"/>
      <c r="AG1722" s="166"/>
      <c r="AH1722" s="166"/>
      <c r="AI1722" s="166"/>
      <c r="AJ1722" s="166"/>
      <c r="AK1722" s="166"/>
      <c r="AL1722" s="166"/>
      <c r="AM1722" s="166"/>
      <c r="AN1722" s="166"/>
      <c r="AO1722" s="166"/>
      <c r="AP1722" s="166"/>
      <c r="AQ1722" s="166"/>
      <c r="AR1722" s="166"/>
      <c r="AS1722" s="166"/>
      <c r="AT1722" s="166"/>
      <c r="AU1722" s="166"/>
      <c r="AV1722" s="166"/>
      <c r="AW1722" s="166"/>
      <c r="AX1722" s="166"/>
      <c r="AY1722" s="166"/>
      <c r="AZ1722" s="166"/>
      <c r="BA1722" s="166"/>
      <c r="BB1722" s="166"/>
      <c r="BC1722" s="166"/>
      <c r="BD1722" s="166"/>
      <c r="BE1722" s="166"/>
      <c r="BF1722" s="166"/>
      <c r="BG1722" s="166"/>
      <c r="BH1722" s="166"/>
      <c r="BI1722" s="166"/>
      <c r="BJ1722" s="166"/>
      <c r="BK1722" s="166"/>
      <c r="BL1722" s="166"/>
      <c r="BM1722" s="166"/>
    </row>
    <row r="1723" ht="22.5" customHeight="1">
      <c r="A1723" s="190" t="s">
        <v>16989</v>
      </c>
      <c r="B1723" s="188"/>
      <c r="C1723" s="191" t="b">
        <v>0</v>
      </c>
      <c r="D1723" s="192"/>
      <c r="E1723" s="189"/>
      <c r="F1723" s="189"/>
      <c r="G1723" s="189"/>
      <c r="H1723" s="102"/>
      <c r="I1723" s="166"/>
      <c r="J1723" s="166"/>
      <c r="K1723" s="193"/>
      <c r="L1723" s="193"/>
      <c r="M1723" s="166"/>
      <c r="N1723" s="166"/>
      <c r="O1723" s="166"/>
      <c r="P1723" s="166"/>
      <c r="Q1723" s="166"/>
      <c r="R1723" s="188"/>
      <c r="S1723" s="188"/>
      <c r="T1723" s="189"/>
      <c r="U1723" s="188"/>
      <c r="V1723" s="188"/>
      <c r="W1723" s="193"/>
      <c r="X1723" s="194"/>
      <c r="Y1723" s="194"/>
      <c r="Z1723" s="166"/>
      <c r="AA1723" s="166"/>
      <c r="AB1723" s="166"/>
      <c r="AC1723" s="166"/>
      <c r="AD1723" s="166"/>
      <c r="AE1723" s="166"/>
      <c r="AF1723" s="166"/>
      <c r="AG1723" s="166"/>
      <c r="AH1723" s="166"/>
      <c r="AI1723" s="166"/>
      <c r="AJ1723" s="166"/>
      <c r="AK1723" s="166"/>
      <c r="AL1723" s="166"/>
      <c r="AM1723" s="166"/>
      <c r="AN1723" s="166"/>
      <c r="AO1723" s="166"/>
      <c r="AP1723" s="166"/>
      <c r="AQ1723" s="166"/>
      <c r="AR1723" s="166"/>
      <c r="AS1723" s="166"/>
      <c r="AT1723" s="166"/>
      <c r="AU1723" s="166"/>
      <c r="AV1723" s="166"/>
      <c r="AW1723" s="166"/>
      <c r="AX1723" s="166"/>
      <c r="AY1723" s="166"/>
      <c r="AZ1723" s="166"/>
      <c r="BA1723" s="166"/>
      <c r="BB1723" s="166"/>
      <c r="BC1723" s="166"/>
      <c r="BD1723" s="166"/>
      <c r="BE1723" s="166"/>
      <c r="BF1723" s="166"/>
      <c r="BG1723" s="166"/>
      <c r="BH1723" s="166"/>
      <c r="BI1723" s="166"/>
      <c r="BJ1723" s="166"/>
      <c r="BK1723" s="166"/>
      <c r="BL1723" s="166"/>
      <c r="BM1723" s="166"/>
    </row>
    <row r="1724" ht="22.5" customHeight="1">
      <c r="A1724" s="190" t="s">
        <v>16990</v>
      </c>
      <c r="B1724" s="188"/>
      <c r="C1724" s="191" t="b">
        <v>0</v>
      </c>
      <c r="D1724" s="192"/>
      <c r="E1724" s="189"/>
      <c r="F1724" s="189"/>
      <c r="G1724" s="189"/>
      <c r="H1724" s="102"/>
      <c r="I1724" s="166"/>
      <c r="J1724" s="166"/>
      <c r="K1724" s="193"/>
      <c r="L1724" s="193"/>
      <c r="M1724" s="166"/>
      <c r="N1724" s="166"/>
      <c r="O1724" s="166"/>
      <c r="P1724" s="166"/>
      <c r="Q1724" s="166"/>
      <c r="R1724" s="188"/>
      <c r="S1724" s="188"/>
      <c r="T1724" s="189"/>
      <c r="U1724" s="188"/>
      <c r="V1724" s="188"/>
      <c r="W1724" s="193"/>
      <c r="X1724" s="194"/>
      <c r="Y1724" s="194"/>
      <c r="Z1724" s="166"/>
      <c r="AA1724" s="166"/>
      <c r="AB1724" s="166"/>
      <c r="AC1724" s="166"/>
      <c r="AD1724" s="166"/>
      <c r="AE1724" s="166"/>
      <c r="AF1724" s="166"/>
      <c r="AG1724" s="166"/>
      <c r="AH1724" s="166"/>
      <c r="AI1724" s="166"/>
      <c r="AJ1724" s="166"/>
      <c r="AK1724" s="166"/>
      <c r="AL1724" s="166"/>
      <c r="AM1724" s="166"/>
      <c r="AN1724" s="166"/>
      <c r="AO1724" s="166"/>
      <c r="AP1724" s="166"/>
      <c r="AQ1724" s="166"/>
      <c r="AR1724" s="166"/>
      <c r="AS1724" s="166"/>
      <c r="AT1724" s="166"/>
      <c r="AU1724" s="166"/>
      <c r="AV1724" s="166"/>
      <c r="AW1724" s="166"/>
      <c r="AX1724" s="166"/>
      <c r="AY1724" s="166"/>
      <c r="AZ1724" s="166"/>
      <c r="BA1724" s="166"/>
      <c r="BB1724" s="166"/>
      <c r="BC1724" s="166"/>
      <c r="BD1724" s="166"/>
      <c r="BE1724" s="166"/>
      <c r="BF1724" s="166"/>
      <c r="BG1724" s="166"/>
      <c r="BH1724" s="166"/>
      <c r="BI1724" s="166"/>
      <c r="BJ1724" s="166"/>
      <c r="BK1724" s="166"/>
      <c r="BL1724" s="166"/>
      <c r="BM1724" s="166"/>
    </row>
    <row r="1725" ht="22.5" customHeight="1">
      <c r="A1725" s="190" t="s">
        <v>16991</v>
      </c>
      <c r="B1725" s="188"/>
      <c r="C1725" s="191" t="b">
        <v>0</v>
      </c>
      <c r="D1725" s="192"/>
      <c r="E1725" s="189"/>
      <c r="F1725" s="189"/>
      <c r="G1725" s="189"/>
      <c r="H1725" s="102"/>
      <c r="I1725" s="166"/>
      <c r="J1725" s="166"/>
      <c r="K1725" s="193"/>
      <c r="L1725" s="193"/>
      <c r="M1725" s="166"/>
      <c r="N1725" s="166"/>
      <c r="O1725" s="166"/>
      <c r="P1725" s="166"/>
      <c r="Q1725" s="166"/>
      <c r="R1725" s="188"/>
      <c r="S1725" s="188"/>
      <c r="T1725" s="189"/>
      <c r="U1725" s="188"/>
      <c r="V1725" s="188"/>
      <c r="W1725" s="193"/>
      <c r="X1725" s="194"/>
      <c r="Y1725" s="194"/>
      <c r="Z1725" s="166"/>
      <c r="AA1725" s="166"/>
      <c r="AB1725" s="166"/>
      <c r="AC1725" s="166"/>
      <c r="AD1725" s="166"/>
      <c r="AE1725" s="166"/>
      <c r="AF1725" s="166"/>
      <c r="AG1725" s="166"/>
      <c r="AH1725" s="166"/>
      <c r="AI1725" s="166"/>
      <c r="AJ1725" s="166"/>
      <c r="AK1725" s="166"/>
      <c r="AL1725" s="166"/>
      <c r="AM1725" s="166"/>
      <c r="AN1725" s="166"/>
      <c r="AO1725" s="166"/>
      <c r="AP1725" s="166"/>
      <c r="AQ1725" s="166"/>
      <c r="AR1725" s="166"/>
      <c r="AS1725" s="166"/>
      <c r="AT1725" s="166"/>
      <c r="AU1725" s="166"/>
      <c r="AV1725" s="166"/>
      <c r="AW1725" s="166"/>
      <c r="AX1725" s="166"/>
      <c r="AY1725" s="166"/>
      <c r="AZ1725" s="166"/>
      <c r="BA1725" s="166"/>
      <c r="BB1725" s="166"/>
      <c r="BC1725" s="166"/>
      <c r="BD1725" s="166"/>
      <c r="BE1725" s="166"/>
      <c r="BF1725" s="166"/>
      <c r="BG1725" s="166"/>
      <c r="BH1725" s="166"/>
      <c r="BI1725" s="166"/>
      <c r="BJ1725" s="166"/>
      <c r="BK1725" s="166"/>
      <c r="BL1725" s="166"/>
      <c r="BM1725" s="166"/>
    </row>
    <row r="1726" ht="22.5" customHeight="1">
      <c r="A1726" s="190" t="s">
        <v>16992</v>
      </c>
      <c r="B1726" s="188"/>
      <c r="C1726" s="191" t="b">
        <v>0</v>
      </c>
      <c r="D1726" s="192"/>
      <c r="E1726" s="189"/>
      <c r="F1726" s="189"/>
      <c r="G1726" s="189"/>
      <c r="H1726" s="102"/>
      <c r="I1726" s="166"/>
      <c r="J1726" s="166"/>
      <c r="K1726" s="193"/>
      <c r="L1726" s="193"/>
      <c r="M1726" s="166"/>
      <c r="N1726" s="166"/>
      <c r="O1726" s="166"/>
      <c r="P1726" s="166"/>
      <c r="Q1726" s="166"/>
      <c r="R1726" s="188"/>
      <c r="S1726" s="188"/>
      <c r="T1726" s="189"/>
      <c r="U1726" s="188"/>
      <c r="V1726" s="188"/>
      <c r="W1726" s="193"/>
      <c r="X1726" s="194"/>
      <c r="Y1726" s="194"/>
      <c r="Z1726" s="166"/>
      <c r="AA1726" s="166"/>
      <c r="AB1726" s="166"/>
      <c r="AC1726" s="166"/>
      <c r="AD1726" s="166"/>
      <c r="AE1726" s="166"/>
      <c r="AF1726" s="166"/>
      <c r="AG1726" s="166"/>
      <c r="AH1726" s="166"/>
      <c r="AI1726" s="166"/>
      <c r="AJ1726" s="166"/>
      <c r="AK1726" s="166"/>
      <c r="AL1726" s="166"/>
      <c r="AM1726" s="166"/>
      <c r="AN1726" s="166"/>
      <c r="AO1726" s="166"/>
      <c r="AP1726" s="166"/>
      <c r="AQ1726" s="166"/>
      <c r="AR1726" s="166"/>
      <c r="AS1726" s="166"/>
      <c r="AT1726" s="166"/>
      <c r="AU1726" s="166"/>
      <c r="AV1726" s="166"/>
      <c r="AW1726" s="166"/>
      <c r="AX1726" s="166"/>
      <c r="AY1726" s="166"/>
      <c r="AZ1726" s="166"/>
      <c r="BA1726" s="166"/>
      <c r="BB1726" s="166"/>
      <c r="BC1726" s="166"/>
      <c r="BD1726" s="166"/>
      <c r="BE1726" s="166"/>
      <c r="BF1726" s="166"/>
      <c r="BG1726" s="166"/>
      <c r="BH1726" s="166"/>
      <c r="BI1726" s="166"/>
      <c r="BJ1726" s="166"/>
      <c r="BK1726" s="166"/>
      <c r="BL1726" s="166"/>
      <c r="BM1726" s="166"/>
    </row>
    <row r="1727" ht="22.5" customHeight="1">
      <c r="A1727" s="190" t="s">
        <v>16993</v>
      </c>
      <c r="B1727" s="188"/>
      <c r="C1727" s="191" t="b">
        <v>0</v>
      </c>
      <c r="D1727" s="192"/>
      <c r="E1727" s="189"/>
      <c r="F1727" s="189"/>
      <c r="G1727" s="189"/>
      <c r="H1727" s="102"/>
      <c r="I1727" s="166"/>
      <c r="J1727" s="166"/>
      <c r="K1727" s="193"/>
      <c r="L1727" s="193"/>
      <c r="M1727" s="166"/>
      <c r="N1727" s="166"/>
      <c r="O1727" s="166"/>
      <c r="P1727" s="166"/>
      <c r="Q1727" s="166"/>
      <c r="R1727" s="188"/>
      <c r="S1727" s="188"/>
      <c r="T1727" s="189"/>
      <c r="U1727" s="188"/>
      <c r="V1727" s="188"/>
      <c r="W1727" s="193"/>
      <c r="X1727" s="194"/>
      <c r="Y1727" s="194"/>
      <c r="Z1727" s="166"/>
      <c r="AA1727" s="166"/>
      <c r="AB1727" s="166"/>
      <c r="AC1727" s="166"/>
      <c r="AD1727" s="166"/>
      <c r="AE1727" s="166"/>
      <c r="AF1727" s="166"/>
      <c r="AG1727" s="166"/>
      <c r="AH1727" s="166"/>
      <c r="AI1727" s="166"/>
      <c r="AJ1727" s="166"/>
      <c r="AK1727" s="166"/>
      <c r="AL1727" s="166"/>
      <c r="AM1727" s="166"/>
      <c r="AN1727" s="166"/>
      <c r="AO1727" s="166"/>
      <c r="AP1727" s="166"/>
      <c r="AQ1727" s="166"/>
      <c r="AR1727" s="166"/>
      <c r="AS1727" s="166"/>
      <c r="AT1727" s="166"/>
      <c r="AU1727" s="166"/>
      <c r="AV1727" s="166"/>
      <c r="AW1727" s="166"/>
      <c r="AX1727" s="166"/>
      <c r="AY1727" s="166"/>
      <c r="AZ1727" s="166"/>
      <c r="BA1727" s="166"/>
      <c r="BB1727" s="166"/>
      <c r="BC1727" s="166"/>
      <c r="BD1727" s="166"/>
      <c r="BE1727" s="166"/>
      <c r="BF1727" s="166"/>
      <c r="BG1727" s="166"/>
      <c r="BH1727" s="166"/>
      <c r="BI1727" s="166"/>
      <c r="BJ1727" s="166"/>
      <c r="BK1727" s="166"/>
      <c r="BL1727" s="166"/>
      <c r="BM1727" s="166"/>
    </row>
    <row r="1728" ht="22.5" customHeight="1">
      <c r="A1728" s="190" t="s">
        <v>16994</v>
      </c>
      <c r="B1728" s="188"/>
      <c r="C1728" s="191" t="b">
        <v>0</v>
      </c>
      <c r="D1728" s="192"/>
      <c r="E1728" s="189"/>
      <c r="F1728" s="189"/>
      <c r="G1728" s="189"/>
      <c r="H1728" s="102"/>
      <c r="I1728" s="166"/>
      <c r="J1728" s="166"/>
      <c r="K1728" s="193"/>
      <c r="L1728" s="193"/>
      <c r="M1728" s="166"/>
      <c r="N1728" s="166"/>
      <c r="O1728" s="166"/>
      <c r="P1728" s="166"/>
      <c r="Q1728" s="166"/>
      <c r="R1728" s="188"/>
      <c r="S1728" s="188"/>
      <c r="T1728" s="189"/>
      <c r="U1728" s="188"/>
      <c r="V1728" s="188"/>
      <c r="W1728" s="193"/>
      <c r="X1728" s="194"/>
      <c r="Y1728" s="194"/>
      <c r="Z1728" s="166"/>
      <c r="AA1728" s="166"/>
      <c r="AB1728" s="166"/>
      <c r="AC1728" s="166"/>
      <c r="AD1728" s="166"/>
      <c r="AE1728" s="166"/>
      <c r="AF1728" s="166"/>
      <c r="AG1728" s="166"/>
      <c r="AH1728" s="166"/>
      <c r="AI1728" s="166"/>
      <c r="AJ1728" s="166"/>
      <c r="AK1728" s="166"/>
      <c r="AL1728" s="166"/>
      <c r="AM1728" s="166"/>
      <c r="AN1728" s="166"/>
      <c r="AO1728" s="166"/>
      <c r="AP1728" s="166"/>
      <c r="AQ1728" s="166"/>
      <c r="AR1728" s="166"/>
      <c r="AS1728" s="166"/>
      <c r="AT1728" s="166"/>
      <c r="AU1728" s="166"/>
      <c r="AV1728" s="166"/>
      <c r="AW1728" s="166"/>
      <c r="AX1728" s="166"/>
      <c r="AY1728" s="166"/>
      <c r="AZ1728" s="166"/>
      <c r="BA1728" s="166"/>
      <c r="BB1728" s="166"/>
      <c r="BC1728" s="166"/>
      <c r="BD1728" s="166"/>
      <c r="BE1728" s="166"/>
      <c r="BF1728" s="166"/>
      <c r="BG1728" s="166"/>
      <c r="BH1728" s="166"/>
      <c r="BI1728" s="166"/>
      <c r="BJ1728" s="166"/>
      <c r="BK1728" s="166"/>
      <c r="BL1728" s="166"/>
      <c r="BM1728" s="166"/>
    </row>
    <row r="1729" ht="22.5" customHeight="1">
      <c r="A1729" s="190" t="s">
        <v>16995</v>
      </c>
      <c r="B1729" s="188"/>
      <c r="C1729" s="191" t="b">
        <v>0</v>
      </c>
      <c r="D1729" s="192"/>
      <c r="E1729" s="189"/>
      <c r="F1729" s="189"/>
      <c r="G1729" s="189"/>
      <c r="H1729" s="102"/>
      <c r="I1729" s="166"/>
      <c r="J1729" s="166"/>
      <c r="K1729" s="193"/>
      <c r="L1729" s="193"/>
      <c r="M1729" s="166"/>
      <c r="N1729" s="166"/>
      <c r="O1729" s="166"/>
      <c r="P1729" s="166"/>
      <c r="Q1729" s="166"/>
      <c r="R1729" s="188"/>
      <c r="S1729" s="188"/>
      <c r="T1729" s="189"/>
      <c r="U1729" s="188"/>
      <c r="V1729" s="188"/>
      <c r="W1729" s="193"/>
      <c r="X1729" s="194"/>
      <c r="Y1729" s="194"/>
      <c r="Z1729" s="166"/>
      <c r="AA1729" s="166"/>
      <c r="AB1729" s="166"/>
      <c r="AC1729" s="166"/>
      <c r="AD1729" s="166"/>
      <c r="AE1729" s="166"/>
      <c r="AF1729" s="166"/>
      <c r="AG1729" s="166"/>
      <c r="AH1729" s="166"/>
      <c r="AI1729" s="166"/>
      <c r="AJ1729" s="166"/>
      <c r="AK1729" s="166"/>
      <c r="AL1729" s="166"/>
      <c r="AM1729" s="166"/>
      <c r="AN1729" s="166"/>
      <c r="AO1729" s="166"/>
      <c r="AP1729" s="166"/>
      <c r="AQ1729" s="166"/>
      <c r="AR1729" s="166"/>
      <c r="AS1729" s="166"/>
      <c r="AT1729" s="166"/>
      <c r="AU1729" s="166"/>
      <c r="AV1729" s="166"/>
      <c r="AW1729" s="166"/>
      <c r="AX1729" s="166"/>
      <c r="AY1729" s="166"/>
      <c r="AZ1729" s="166"/>
      <c r="BA1729" s="166"/>
      <c r="BB1729" s="166"/>
      <c r="BC1729" s="166"/>
      <c r="BD1729" s="166"/>
      <c r="BE1729" s="166"/>
      <c r="BF1729" s="166"/>
      <c r="BG1729" s="166"/>
      <c r="BH1729" s="166"/>
      <c r="BI1729" s="166"/>
      <c r="BJ1729" s="166"/>
      <c r="BK1729" s="166"/>
      <c r="BL1729" s="166"/>
      <c r="BM1729" s="166"/>
    </row>
    <row r="1730" ht="22.5" customHeight="1">
      <c r="A1730" s="190" t="s">
        <v>16996</v>
      </c>
      <c r="B1730" s="188"/>
      <c r="C1730" s="191" t="b">
        <v>0</v>
      </c>
      <c r="D1730" s="192"/>
      <c r="E1730" s="189"/>
      <c r="F1730" s="189"/>
      <c r="G1730" s="189"/>
      <c r="H1730" s="102"/>
      <c r="I1730" s="166"/>
      <c r="J1730" s="166"/>
      <c r="K1730" s="193"/>
      <c r="L1730" s="193"/>
      <c r="M1730" s="166"/>
      <c r="N1730" s="166"/>
      <c r="O1730" s="166"/>
      <c r="P1730" s="166"/>
      <c r="Q1730" s="166"/>
      <c r="R1730" s="188"/>
      <c r="S1730" s="188"/>
      <c r="T1730" s="189"/>
      <c r="U1730" s="188"/>
      <c r="V1730" s="188"/>
      <c r="W1730" s="193"/>
      <c r="X1730" s="194"/>
      <c r="Y1730" s="194"/>
      <c r="Z1730" s="166"/>
      <c r="AA1730" s="166"/>
      <c r="AB1730" s="166"/>
      <c r="AC1730" s="166"/>
      <c r="AD1730" s="166"/>
      <c r="AE1730" s="166"/>
      <c r="AF1730" s="166"/>
      <c r="AG1730" s="166"/>
      <c r="AH1730" s="166"/>
      <c r="AI1730" s="166"/>
      <c r="AJ1730" s="166"/>
      <c r="AK1730" s="166"/>
      <c r="AL1730" s="166"/>
      <c r="AM1730" s="166"/>
      <c r="AN1730" s="166"/>
      <c r="AO1730" s="166"/>
      <c r="AP1730" s="166"/>
      <c r="AQ1730" s="166"/>
      <c r="AR1730" s="166"/>
      <c r="AS1730" s="166"/>
      <c r="AT1730" s="166"/>
      <c r="AU1730" s="166"/>
      <c r="AV1730" s="166"/>
      <c r="AW1730" s="166"/>
      <c r="AX1730" s="166"/>
      <c r="AY1730" s="166"/>
      <c r="AZ1730" s="166"/>
      <c r="BA1730" s="166"/>
      <c r="BB1730" s="166"/>
      <c r="BC1730" s="166"/>
      <c r="BD1730" s="166"/>
      <c r="BE1730" s="166"/>
      <c r="BF1730" s="166"/>
      <c r="BG1730" s="166"/>
      <c r="BH1730" s="166"/>
      <c r="BI1730" s="166"/>
      <c r="BJ1730" s="166"/>
      <c r="BK1730" s="166"/>
      <c r="BL1730" s="166"/>
      <c r="BM1730" s="166"/>
    </row>
    <row r="1731" ht="22.5" customHeight="1">
      <c r="A1731" s="190" t="s">
        <v>16997</v>
      </c>
      <c r="B1731" s="188"/>
      <c r="C1731" s="191" t="b">
        <v>0</v>
      </c>
      <c r="D1731" s="192"/>
      <c r="E1731" s="189"/>
      <c r="F1731" s="189"/>
      <c r="G1731" s="189"/>
      <c r="H1731" s="102"/>
      <c r="I1731" s="166"/>
      <c r="J1731" s="166"/>
      <c r="K1731" s="193"/>
      <c r="L1731" s="193"/>
      <c r="M1731" s="166"/>
      <c r="N1731" s="166"/>
      <c r="O1731" s="166"/>
      <c r="P1731" s="166"/>
      <c r="Q1731" s="166"/>
      <c r="R1731" s="188"/>
      <c r="S1731" s="188"/>
      <c r="T1731" s="189"/>
      <c r="U1731" s="188"/>
      <c r="V1731" s="188"/>
      <c r="W1731" s="193"/>
      <c r="X1731" s="194"/>
      <c r="Y1731" s="194"/>
      <c r="Z1731" s="166"/>
      <c r="AA1731" s="166"/>
      <c r="AB1731" s="166"/>
      <c r="AC1731" s="166"/>
      <c r="AD1731" s="166"/>
      <c r="AE1731" s="166"/>
      <c r="AF1731" s="166"/>
      <c r="AG1731" s="166"/>
      <c r="AH1731" s="166"/>
      <c r="AI1731" s="166"/>
      <c r="AJ1731" s="166"/>
      <c r="AK1731" s="166"/>
      <c r="AL1731" s="166"/>
      <c r="AM1731" s="166"/>
      <c r="AN1731" s="166"/>
      <c r="AO1731" s="166"/>
      <c r="AP1731" s="166"/>
      <c r="AQ1731" s="166"/>
      <c r="AR1731" s="166"/>
      <c r="AS1731" s="166"/>
      <c r="AT1731" s="166"/>
      <c r="AU1731" s="166"/>
      <c r="AV1731" s="166"/>
      <c r="AW1731" s="166"/>
      <c r="AX1731" s="166"/>
      <c r="AY1731" s="166"/>
      <c r="AZ1731" s="166"/>
      <c r="BA1731" s="166"/>
      <c r="BB1731" s="166"/>
      <c r="BC1731" s="166"/>
      <c r="BD1731" s="166"/>
      <c r="BE1731" s="166"/>
      <c r="BF1731" s="166"/>
      <c r="BG1731" s="166"/>
      <c r="BH1731" s="166"/>
      <c r="BI1731" s="166"/>
      <c r="BJ1731" s="166"/>
      <c r="BK1731" s="166"/>
      <c r="BL1731" s="166"/>
      <c r="BM1731" s="166"/>
    </row>
    <row r="1732" ht="22.5" customHeight="1">
      <c r="A1732" s="190" t="s">
        <v>16998</v>
      </c>
      <c r="B1732" s="188"/>
      <c r="C1732" s="191" t="b">
        <v>0</v>
      </c>
      <c r="D1732" s="192"/>
      <c r="E1732" s="189"/>
      <c r="F1732" s="189"/>
      <c r="G1732" s="189"/>
      <c r="H1732" s="102"/>
      <c r="I1732" s="166"/>
      <c r="J1732" s="166"/>
      <c r="K1732" s="193"/>
      <c r="L1732" s="193"/>
      <c r="M1732" s="166"/>
      <c r="N1732" s="166"/>
      <c r="O1732" s="166"/>
      <c r="P1732" s="166"/>
      <c r="Q1732" s="166"/>
      <c r="R1732" s="188"/>
      <c r="S1732" s="188"/>
      <c r="T1732" s="189"/>
      <c r="U1732" s="188"/>
      <c r="V1732" s="188"/>
      <c r="W1732" s="193"/>
      <c r="X1732" s="194"/>
      <c r="Y1732" s="194"/>
      <c r="Z1732" s="166"/>
      <c r="AA1732" s="166"/>
      <c r="AB1732" s="166"/>
      <c r="AC1732" s="166"/>
      <c r="AD1732" s="166"/>
      <c r="AE1732" s="166"/>
      <c r="AF1732" s="166"/>
      <c r="AG1732" s="166"/>
      <c r="AH1732" s="166"/>
      <c r="AI1732" s="166"/>
      <c r="AJ1732" s="166"/>
      <c r="AK1732" s="166"/>
      <c r="AL1732" s="166"/>
      <c r="AM1732" s="166"/>
      <c r="AN1732" s="166"/>
      <c r="AO1732" s="166"/>
      <c r="AP1732" s="166"/>
      <c r="AQ1732" s="166"/>
      <c r="AR1732" s="166"/>
      <c r="AS1732" s="166"/>
      <c r="AT1732" s="166"/>
      <c r="AU1732" s="166"/>
      <c r="AV1732" s="166"/>
      <c r="AW1732" s="166"/>
      <c r="AX1732" s="166"/>
      <c r="AY1732" s="166"/>
      <c r="AZ1732" s="166"/>
      <c r="BA1732" s="166"/>
      <c r="BB1732" s="166"/>
      <c r="BC1732" s="166"/>
      <c r="BD1732" s="166"/>
      <c r="BE1732" s="166"/>
      <c r="BF1732" s="166"/>
      <c r="BG1732" s="166"/>
      <c r="BH1732" s="166"/>
      <c r="BI1732" s="166"/>
      <c r="BJ1732" s="166"/>
      <c r="BK1732" s="166"/>
      <c r="BL1732" s="166"/>
      <c r="BM1732" s="166"/>
    </row>
    <row r="1733" ht="22.5" customHeight="1">
      <c r="A1733" s="190" t="s">
        <v>16999</v>
      </c>
      <c r="B1733" s="188"/>
      <c r="C1733" s="191" t="b">
        <v>0</v>
      </c>
      <c r="D1733" s="192"/>
      <c r="E1733" s="189"/>
      <c r="F1733" s="189"/>
      <c r="G1733" s="189"/>
      <c r="H1733" s="102"/>
      <c r="I1733" s="166"/>
      <c r="J1733" s="166"/>
      <c r="K1733" s="193"/>
      <c r="L1733" s="193"/>
      <c r="M1733" s="166"/>
      <c r="N1733" s="166"/>
      <c r="O1733" s="166"/>
      <c r="P1733" s="166"/>
      <c r="Q1733" s="166"/>
      <c r="R1733" s="188"/>
      <c r="S1733" s="188"/>
      <c r="T1733" s="189"/>
      <c r="U1733" s="188"/>
      <c r="V1733" s="188"/>
      <c r="W1733" s="193"/>
      <c r="X1733" s="194"/>
      <c r="Y1733" s="194"/>
      <c r="Z1733" s="166"/>
      <c r="AA1733" s="166"/>
      <c r="AB1733" s="166"/>
      <c r="AC1733" s="166"/>
      <c r="AD1733" s="166"/>
      <c r="AE1733" s="166"/>
      <c r="AF1733" s="166"/>
      <c r="AG1733" s="166"/>
      <c r="AH1733" s="166"/>
      <c r="AI1733" s="166"/>
      <c r="AJ1733" s="166"/>
      <c r="AK1733" s="166"/>
      <c r="AL1733" s="166"/>
      <c r="AM1733" s="166"/>
      <c r="AN1733" s="166"/>
      <c r="AO1733" s="166"/>
      <c r="AP1733" s="166"/>
      <c r="AQ1733" s="166"/>
      <c r="AR1733" s="166"/>
      <c r="AS1733" s="166"/>
      <c r="AT1733" s="166"/>
      <c r="AU1733" s="166"/>
      <c r="AV1733" s="166"/>
      <c r="AW1733" s="166"/>
      <c r="AX1733" s="166"/>
      <c r="AY1733" s="166"/>
      <c r="AZ1733" s="166"/>
      <c r="BA1733" s="166"/>
      <c r="BB1733" s="166"/>
      <c r="BC1733" s="166"/>
      <c r="BD1733" s="166"/>
      <c r="BE1733" s="166"/>
      <c r="BF1733" s="166"/>
      <c r="BG1733" s="166"/>
      <c r="BH1733" s="166"/>
      <c r="BI1733" s="166"/>
      <c r="BJ1733" s="166"/>
      <c r="BK1733" s="166"/>
      <c r="BL1733" s="166"/>
      <c r="BM1733" s="166"/>
    </row>
    <row r="1734" ht="22.5" customHeight="1">
      <c r="A1734" s="190" t="s">
        <v>17000</v>
      </c>
      <c r="B1734" s="188"/>
      <c r="C1734" s="191" t="b">
        <v>0</v>
      </c>
      <c r="D1734" s="192"/>
      <c r="E1734" s="189"/>
      <c r="F1734" s="189"/>
      <c r="G1734" s="189"/>
      <c r="H1734" s="102"/>
      <c r="I1734" s="166"/>
      <c r="J1734" s="166"/>
      <c r="K1734" s="193"/>
      <c r="L1734" s="193"/>
      <c r="M1734" s="166"/>
      <c r="N1734" s="166"/>
      <c r="O1734" s="166"/>
      <c r="P1734" s="166"/>
      <c r="Q1734" s="166"/>
      <c r="R1734" s="188"/>
      <c r="S1734" s="188"/>
      <c r="T1734" s="189"/>
      <c r="U1734" s="188"/>
      <c r="V1734" s="188"/>
      <c r="W1734" s="193"/>
      <c r="X1734" s="194"/>
      <c r="Y1734" s="194"/>
      <c r="Z1734" s="166"/>
      <c r="AA1734" s="166"/>
      <c r="AB1734" s="166"/>
      <c r="AC1734" s="166"/>
      <c r="AD1734" s="166"/>
      <c r="AE1734" s="166"/>
      <c r="AF1734" s="166"/>
      <c r="AG1734" s="166"/>
      <c r="AH1734" s="166"/>
      <c r="AI1734" s="166"/>
      <c r="AJ1734" s="166"/>
      <c r="AK1734" s="166"/>
      <c r="AL1734" s="166"/>
      <c r="AM1734" s="166"/>
      <c r="AN1734" s="166"/>
      <c r="AO1734" s="166"/>
      <c r="AP1734" s="166"/>
      <c r="AQ1734" s="166"/>
      <c r="AR1734" s="166"/>
      <c r="AS1734" s="166"/>
      <c r="AT1734" s="166"/>
      <c r="AU1734" s="166"/>
      <c r="AV1734" s="166"/>
      <c r="AW1734" s="166"/>
      <c r="AX1734" s="166"/>
      <c r="AY1734" s="166"/>
      <c r="AZ1734" s="166"/>
      <c r="BA1734" s="166"/>
      <c r="BB1734" s="166"/>
      <c r="BC1734" s="166"/>
      <c r="BD1734" s="166"/>
      <c r="BE1734" s="166"/>
      <c r="BF1734" s="166"/>
      <c r="BG1734" s="166"/>
      <c r="BH1734" s="166"/>
      <c r="BI1734" s="166"/>
      <c r="BJ1734" s="166"/>
      <c r="BK1734" s="166"/>
      <c r="BL1734" s="166"/>
      <c r="BM1734" s="166"/>
    </row>
    <row r="1735" ht="22.5" customHeight="1">
      <c r="A1735" s="190" t="s">
        <v>17001</v>
      </c>
      <c r="B1735" s="188"/>
      <c r="C1735" s="191" t="b">
        <v>0</v>
      </c>
      <c r="D1735" s="192"/>
      <c r="E1735" s="189"/>
      <c r="F1735" s="189"/>
      <c r="G1735" s="189"/>
      <c r="H1735" s="102"/>
      <c r="I1735" s="166"/>
      <c r="J1735" s="166"/>
      <c r="K1735" s="193"/>
      <c r="L1735" s="193"/>
      <c r="M1735" s="166"/>
      <c r="N1735" s="166"/>
      <c r="O1735" s="166"/>
      <c r="P1735" s="166"/>
      <c r="Q1735" s="166"/>
      <c r="R1735" s="188"/>
      <c r="S1735" s="188"/>
      <c r="T1735" s="189"/>
      <c r="U1735" s="188"/>
      <c r="V1735" s="188"/>
      <c r="W1735" s="193"/>
      <c r="X1735" s="194"/>
      <c r="Y1735" s="194"/>
      <c r="Z1735" s="166"/>
      <c r="AA1735" s="166"/>
      <c r="AB1735" s="166"/>
      <c r="AC1735" s="166"/>
      <c r="AD1735" s="166"/>
      <c r="AE1735" s="166"/>
      <c r="AF1735" s="166"/>
      <c r="AG1735" s="166"/>
      <c r="AH1735" s="166"/>
      <c r="AI1735" s="166"/>
      <c r="AJ1735" s="166"/>
      <c r="AK1735" s="166"/>
      <c r="AL1735" s="166"/>
      <c r="AM1735" s="166"/>
      <c r="AN1735" s="166"/>
      <c r="AO1735" s="166"/>
      <c r="AP1735" s="166"/>
      <c r="AQ1735" s="166"/>
      <c r="AR1735" s="166"/>
      <c r="AS1735" s="166"/>
      <c r="AT1735" s="166"/>
      <c r="AU1735" s="166"/>
      <c r="AV1735" s="166"/>
      <c r="AW1735" s="166"/>
      <c r="AX1735" s="166"/>
      <c r="AY1735" s="166"/>
      <c r="AZ1735" s="166"/>
      <c r="BA1735" s="166"/>
      <c r="BB1735" s="166"/>
      <c r="BC1735" s="166"/>
      <c r="BD1735" s="166"/>
      <c r="BE1735" s="166"/>
      <c r="BF1735" s="166"/>
      <c r="BG1735" s="166"/>
      <c r="BH1735" s="166"/>
      <c r="BI1735" s="166"/>
      <c r="BJ1735" s="166"/>
      <c r="BK1735" s="166"/>
      <c r="BL1735" s="166"/>
      <c r="BM1735" s="166"/>
    </row>
    <row r="1736" ht="22.5" customHeight="1">
      <c r="A1736" s="190" t="s">
        <v>17002</v>
      </c>
      <c r="B1736" s="188"/>
      <c r="C1736" s="191" t="b">
        <v>0</v>
      </c>
      <c r="D1736" s="192"/>
      <c r="E1736" s="189"/>
      <c r="F1736" s="189"/>
      <c r="G1736" s="189"/>
      <c r="H1736" s="102"/>
      <c r="I1736" s="166"/>
      <c r="J1736" s="166"/>
      <c r="K1736" s="193"/>
      <c r="L1736" s="193"/>
      <c r="M1736" s="166"/>
      <c r="N1736" s="166"/>
      <c r="O1736" s="166"/>
      <c r="P1736" s="166"/>
      <c r="Q1736" s="166"/>
      <c r="R1736" s="188"/>
      <c r="S1736" s="188"/>
      <c r="T1736" s="189"/>
      <c r="U1736" s="188"/>
      <c r="V1736" s="188"/>
      <c r="W1736" s="193"/>
      <c r="X1736" s="194"/>
      <c r="Y1736" s="194"/>
      <c r="Z1736" s="166"/>
      <c r="AA1736" s="166"/>
      <c r="AB1736" s="166"/>
      <c r="AC1736" s="166"/>
      <c r="AD1736" s="166"/>
      <c r="AE1736" s="166"/>
      <c r="AF1736" s="166"/>
      <c r="AG1736" s="166"/>
      <c r="AH1736" s="166"/>
      <c r="AI1736" s="166"/>
      <c r="AJ1736" s="166"/>
      <c r="AK1736" s="166"/>
      <c r="AL1736" s="166"/>
      <c r="AM1736" s="166"/>
      <c r="AN1736" s="166"/>
      <c r="AO1736" s="166"/>
      <c r="AP1736" s="166"/>
      <c r="AQ1736" s="166"/>
      <c r="AR1736" s="166"/>
      <c r="AS1736" s="166"/>
      <c r="AT1736" s="166"/>
      <c r="AU1736" s="166"/>
      <c r="AV1736" s="166"/>
      <c r="AW1736" s="166"/>
      <c r="AX1736" s="166"/>
      <c r="AY1736" s="166"/>
      <c r="AZ1736" s="166"/>
      <c r="BA1736" s="166"/>
      <c r="BB1736" s="166"/>
      <c r="BC1736" s="166"/>
      <c r="BD1736" s="166"/>
      <c r="BE1736" s="166"/>
      <c r="BF1736" s="166"/>
      <c r="BG1736" s="166"/>
      <c r="BH1736" s="166"/>
      <c r="BI1736" s="166"/>
      <c r="BJ1736" s="166"/>
      <c r="BK1736" s="166"/>
      <c r="BL1736" s="166"/>
      <c r="BM1736" s="166"/>
    </row>
    <row r="1737" ht="22.5" customHeight="1">
      <c r="A1737" s="190" t="s">
        <v>17003</v>
      </c>
      <c r="B1737" s="188"/>
      <c r="C1737" s="191" t="b">
        <v>0</v>
      </c>
      <c r="D1737" s="192"/>
      <c r="E1737" s="189"/>
      <c r="F1737" s="189"/>
      <c r="G1737" s="189"/>
      <c r="H1737" s="102"/>
      <c r="I1737" s="166"/>
      <c r="J1737" s="166"/>
      <c r="K1737" s="193"/>
      <c r="L1737" s="193"/>
      <c r="M1737" s="166"/>
      <c r="N1737" s="166"/>
      <c r="O1737" s="166"/>
      <c r="P1737" s="166"/>
      <c r="Q1737" s="166"/>
      <c r="R1737" s="188"/>
      <c r="S1737" s="188"/>
      <c r="T1737" s="189"/>
      <c r="U1737" s="188"/>
      <c r="V1737" s="188"/>
      <c r="W1737" s="193"/>
      <c r="X1737" s="194"/>
      <c r="Y1737" s="194"/>
      <c r="Z1737" s="166"/>
      <c r="AA1737" s="166"/>
      <c r="AB1737" s="166"/>
      <c r="AC1737" s="166"/>
      <c r="AD1737" s="166"/>
      <c r="AE1737" s="166"/>
      <c r="AF1737" s="166"/>
      <c r="AG1737" s="166"/>
      <c r="AH1737" s="166"/>
      <c r="AI1737" s="166"/>
      <c r="AJ1737" s="166"/>
      <c r="AK1737" s="166"/>
      <c r="AL1737" s="166"/>
      <c r="AM1737" s="166"/>
      <c r="AN1737" s="166"/>
      <c r="AO1737" s="166"/>
      <c r="AP1737" s="166"/>
      <c r="AQ1737" s="166"/>
      <c r="AR1737" s="166"/>
      <c r="AS1737" s="166"/>
      <c r="AT1737" s="166"/>
      <c r="AU1737" s="166"/>
      <c r="AV1737" s="166"/>
      <c r="AW1737" s="166"/>
      <c r="AX1737" s="166"/>
      <c r="AY1737" s="166"/>
      <c r="AZ1737" s="166"/>
      <c r="BA1737" s="166"/>
      <c r="BB1737" s="166"/>
      <c r="BC1737" s="166"/>
      <c r="BD1737" s="166"/>
      <c r="BE1737" s="166"/>
      <c r="BF1737" s="166"/>
      <c r="BG1737" s="166"/>
      <c r="BH1737" s="166"/>
      <c r="BI1737" s="166"/>
      <c r="BJ1737" s="166"/>
      <c r="BK1737" s="166"/>
      <c r="BL1737" s="166"/>
      <c r="BM1737" s="166"/>
    </row>
    <row r="1738" ht="22.5" customHeight="1">
      <c r="A1738" s="190" t="s">
        <v>17004</v>
      </c>
      <c r="B1738" s="188"/>
      <c r="C1738" s="191" t="b">
        <v>0</v>
      </c>
      <c r="D1738" s="192"/>
      <c r="E1738" s="189"/>
      <c r="F1738" s="189"/>
      <c r="G1738" s="189"/>
      <c r="H1738" s="102"/>
      <c r="I1738" s="166"/>
      <c r="J1738" s="166"/>
      <c r="K1738" s="193"/>
      <c r="L1738" s="193"/>
      <c r="M1738" s="166"/>
      <c r="N1738" s="166"/>
      <c r="O1738" s="166"/>
      <c r="P1738" s="166"/>
      <c r="Q1738" s="166"/>
      <c r="R1738" s="188"/>
      <c r="S1738" s="188"/>
      <c r="T1738" s="189"/>
      <c r="U1738" s="188"/>
      <c r="V1738" s="188"/>
      <c r="W1738" s="193"/>
      <c r="X1738" s="194"/>
      <c r="Y1738" s="194"/>
      <c r="Z1738" s="166"/>
      <c r="AA1738" s="166"/>
      <c r="AB1738" s="166"/>
      <c r="AC1738" s="166"/>
      <c r="AD1738" s="166"/>
      <c r="AE1738" s="166"/>
      <c r="AF1738" s="166"/>
      <c r="AG1738" s="166"/>
      <c r="AH1738" s="166"/>
      <c r="AI1738" s="166"/>
      <c r="AJ1738" s="166"/>
      <c r="AK1738" s="166"/>
      <c r="AL1738" s="166"/>
      <c r="AM1738" s="166"/>
      <c r="AN1738" s="166"/>
      <c r="AO1738" s="166"/>
      <c r="AP1738" s="166"/>
      <c r="AQ1738" s="166"/>
      <c r="AR1738" s="166"/>
      <c r="AS1738" s="166"/>
      <c r="AT1738" s="166"/>
      <c r="AU1738" s="166"/>
      <c r="AV1738" s="166"/>
      <c r="AW1738" s="166"/>
      <c r="AX1738" s="166"/>
      <c r="AY1738" s="166"/>
      <c r="AZ1738" s="166"/>
      <c r="BA1738" s="166"/>
      <c r="BB1738" s="166"/>
      <c r="BC1738" s="166"/>
      <c r="BD1738" s="166"/>
      <c r="BE1738" s="166"/>
      <c r="BF1738" s="166"/>
      <c r="BG1738" s="166"/>
      <c r="BH1738" s="166"/>
      <c r="BI1738" s="166"/>
      <c r="BJ1738" s="166"/>
      <c r="BK1738" s="166"/>
      <c r="BL1738" s="166"/>
      <c r="BM1738" s="166"/>
    </row>
    <row r="1739" ht="22.5" customHeight="1">
      <c r="A1739" s="190" t="s">
        <v>17005</v>
      </c>
      <c r="B1739" s="188"/>
      <c r="C1739" s="191" t="b">
        <v>0</v>
      </c>
      <c r="D1739" s="192"/>
      <c r="E1739" s="189"/>
      <c r="F1739" s="189"/>
      <c r="G1739" s="189"/>
      <c r="H1739" s="102"/>
      <c r="I1739" s="166"/>
      <c r="J1739" s="166"/>
      <c r="K1739" s="193"/>
      <c r="L1739" s="193"/>
      <c r="M1739" s="166"/>
      <c r="N1739" s="166"/>
      <c r="O1739" s="166"/>
      <c r="P1739" s="166"/>
      <c r="Q1739" s="166"/>
      <c r="R1739" s="188"/>
      <c r="S1739" s="188"/>
      <c r="T1739" s="189"/>
      <c r="U1739" s="188"/>
      <c r="V1739" s="188"/>
      <c r="W1739" s="193"/>
      <c r="X1739" s="194"/>
      <c r="Y1739" s="194"/>
      <c r="Z1739" s="166"/>
      <c r="AA1739" s="166"/>
      <c r="AB1739" s="166"/>
      <c r="AC1739" s="166"/>
      <c r="AD1739" s="166"/>
      <c r="AE1739" s="166"/>
      <c r="AF1739" s="166"/>
      <c r="AG1739" s="166"/>
      <c r="AH1739" s="166"/>
      <c r="AI1739" s="166"/>
      <c r="AJ1739" s="166"/>
      <c r="AK1739" s="166"/>
      <c r="AL1739" s="166"/>
      <c r="AM1739" s="166"/>
      <c r="AN1739" s="166"/>
      <c r="AO1739" s="166"/>
      <c r="AP1739" s="166"/>
      <c r="AQ1739" s="166"/>
      <c r="AR1739" s="166"/>
      <c r="AS1739" s="166"/>
      <c r="AT1739" s="166"/>
      <c r="AU1739" s="166"/>
      <c r="AV1739" s="166"/>
      <c r="AW1739" s="166"/>
      <c r="AX1739" s="166"/>
      <c r="AY1739" s="166"/>
      <c r="AZ1739" s="166"/>
      <c r="BA1739" s="166"/>
      <c r="BB1739" s="166"/>
      <c r="BC1739" s="166"/>
      <c r="BD1739" s="166"/>
      <c r="BE1739" s="166"/>
      <c r="BF1739" s="166"/>
      <c r="BG1739" s="166"/>
      <c r="BH1739" s="166"/>
      <c r="BI1739" s="166"/>
      <c r="BJ1739" s="166"/>
      <c r="BK1739" s="166"/>
      <c r="BL1739" s="166"/>
      <c r="BM1739" s="166"/>
    </row>
    <row r="1740" ht="22.5" customHeight="1">
      <c r="A1740" s="190" t="s">
        <v>17006</v>
      </c>
      <c r="B1740" s="188"/>
      <c r="C1740" s="191" t="b">
        <v>0</v>
      </c>
      <c r="D1740" s="192"/>
      <c r="E1740" s="189"/>
      <c r="F1740" s="189"/>
      <c r="G1740" s="189"/>
      <c r="H1740" s="102"/>
      <c r="I1740" s="166"/>
      <c r="J1740" s="166"/>
      <c r="K1740" s="193"/>
      <c r="L1740" s="193"/>
      <c r="M1740" s="166"/>
      <c r="N1740" s="166"/>
      <c r="O1740" s="166"/>
      <c r="P1740" s="166"/>
      <c r="Q1740" s="166"/>
      <c r="R1740" s="188"/>
      <c r="S1740" s="188"/>
      <c r="T1740" s="189"/>
      <c r="U1740" s="188"/>
      <c r="V1740" s="188"/>
      <c r="W1740" s="193"/>
      <c r="X1740" s="194"/>
      <c r="Y1740" s="194"/>
      <c r="Z1740" s="166"/>
      <c r="AA1740" s="166"/>
      <c r="AB1740" s="166"/>
      <c r="AC1740" s="166"/>
      <c r="AD1740" s="166"/>
      <c r="AE1740" s="166"/>
      <c r="AF1740" s="166"/>
      <c r="AG1740" s="166"/>
      <c r="AH1740" s="166"/>
      <c r="AI1740" s="166"/>
      <c r="AJ1740" s="166"/>
      <c r="AK1740" s="166"/>
      <c r="AL1740" s="166"/>
      <c r="AM1740" s="166"/>
      <c r="AN1740" s="166"/>
      <c r="AO1740" s="166"/>
      <c r="AP1740" s="166"/>
      <c r="AQ1740" s="166"/>
      <c r="AR1740" s="166"/>
      <c r="AS1740" s="166"/>
      <c r="AT1740" s="166"/>
      <c r="AU1740" s="166"/>
      <c r="AV1740" s="166"/>
      <c r="AW1740" s="166"/>
      <c r="AX1740" s="166"/>
      <c r="AY1740" s="166"/>
      <c r="AZ1740" s="166"/>
      <c r="BA1740" s="166"/>
      <c r="BB1740" s="166"/>
      <c r="BC1740" s="166"/>
      <c r="BD1740" s="166"/>
      <c r="BE1740" s="166"/>
      <c r="BF1740" s="166"/>
      <c r="BG1740" s="166"/>
      <c r="BH1740" s="166"/>
      <c r="BI1740" s="166"/>
      <c r="BJ1740" s="166"/>
      <c r="BK1740" s="166"/>
      <c r="BL1740" s="166"/>
      <c r="BM1740" s="166"/>
    </row>
    <row r="1741" ht="22.5" customHeight="1">
      <c r="A1741" s="190" t="s">
        <v>17007</v>
      </c>
      <c r="B1741" s="188"/>
      <c r="C1741" s="191" t="b">
        <v>0</v>
      </c>
      <c r="D1741" s="192"/>
      <c r="E1741" s="189"/>
      <c r="F1741" s="189"/>
      <c r="G1741" s="189"/>
      <c r="H1741" s="102"/>
      <c r="I1741" s="166"/>
      <c r="J1741" s="166"/>
      <c r="K1741" s="193"/>
      <c r="L1741" s="193"/>
      <c r="M1741" s="166"/>
      <c r="N1741" s="166"/>
      <c r="O1741" s="166"/>
      <c r="P1741" s="166"/>
      <c r="Q1741" s="166"/>
      <c r="R1741" s="188"/>
      <c r="S1741" s="188"/>
      <c r="T1741" s="189"/>
      <c r="U1741" s="188"/>
      <c r="V1741" s="188"/>
      <c r="W1741" s="193"/>
      <c r="X1741" s="194"/>
      <c r="Y1741" s="194"/>
      <c r="Z1741" s="166"/>
      <c r="AA1741" s="166"/>
      <c r="AB1741" s="166"/>
      <c r="AC1741" s="166"/>
      <c r="AD1741" s="166"/>
      <c r="AE1741" s="166"/>
      <c r="AF1741" s="166"/>
      <c r="AG1741" s="166"/>
      <c r="AH1741" s="166"/>
      <c r="AI1741" s="166"/>
      <c r="AJ1741" s="166"/>
      <c r="AK1741" s="166"/>
      <c r="AL1741" s="166"/>
      <c r="AM1741" s="166"/>
      <c r="AN1741" s="166"/>
      <c r="AO1741" s="166"/>
      <c r="AP1741" s="166"/>
      <c r="AQ1741" s="166"/>
      <c r="AR1741" s="166"/>
      <c r="AS1741" s="166"/>
      <c r="AT1741" s="166"/>
      <c r="AU1741" s="166"/>
      <c r="AV1741" s="166"/>
      <c r="AW1741" s="166"/>
      <c r="AX1741" s="166"/>
      <c r="AY1741" s="166"/>
      <c r="AZ1741" s="166"/>
      <c r="BA1741" s="166"/>
      <c r="BB1741" s="166"/>
      <c r="BC1741" s="166"/>
      <c r="BD1741" s="166"/>
      <c r="BE1741" s="166"/>
      <c r="BF1741" s="166"/>
      <c r="BG1741" s="166"/>
      <c r="BH1741" s="166"/>
      <c r="BI1741" s="166"/>
      <c r="BJ1741" s="166"/>
      <c r="BK1741" s="166"/>
      <c r="BL1741" s="166"/>
      <c r="BM1741" s="166"/>
    </row>
    <row r="1742" ht="22.5" customHeight="1">
      <c r="A1742" s="190" t="s">
        <v>17008</v>
      </c>
      <c r="B1742" s="188"/>
      <c r="C1742" s="191" t="b">
        <v>0</v>
      </c>
      <c r="D1742" s="192"/>
      <c r="E1742" s="189"/>
      <c r="F1742" s="189"/>
      <c r="G1742" s="189"/>
      <c r="H1742" s="102"/>
      <c r="I1742" s="166"/>
      <c r="J1742" s="166"/>
      <c r="K1742" s="193"/>
      <c r="L1742" s="193"/>
      <c r="M1742" s="166"/>
      <c r="N1742" s="166"/>
      <c r="O1742" s="166"/>
      <c r="P1742" s="166"/>
      <c r="Q1742" s="166"/>
      <c r="R1742" s="188"/>
      <c r="S1742" s="188"/>
      <c r="T1742" s="189"/>
      <c r="U1742" s="188"/>
      <c r="V1742" s="188"/>
      <c r="W1742" s="193"/>
      <c r="X1742" s="194"/>
      <c r="Y1742" s="194"/>
      <c r="Z1742" s="166"/>
      <c r="AA1742" s="166"/>
      <c r="AB1742" s="166"/>
      <c r="AC1742" s="166"/>
      <c r="AD1742" s="166"/>
      <c r="AE1742" s="166"/>
      <c r="AF1742" s="166"/>
      <c r="AG1742" s="166"/>
      <c r="AH1742" s="166"/>
      <c r="AI1742" s="166"/>
      <c r="AJ1742" s="166"/>
      <c r="AK1742" s="166"/>
      <c r="AL1742" s="166"/>
      <c r="AM1742" s="166"/>
      <c r="AN1742" s="166"/>
      <c r="AO1742" s="166"/>
      <c r="AP1742" s="166"/>
      <c r="AQ1742" s="166"/>
      <c r="AR1742" s="166"/>
      <c r="AS1742" s="166"/>
      <c r="AT1742" s="166"/>
      <c r="AU1742" s="166"/>
      <c r="AV1742" s="166"/>
      <c r="AW1742" s="166"/>
      <c r="AX1742" s="166"/>
      <c r="AY1742" s="166"/>
      <c r="AZ1742" s="166"/>
      <c r="BA1742" s="166"/>
      <c r="BB1742" s="166"/>
      <c r="BC1742" s="166"/>
      <c r="BD1742" s="166"/>
      <c r="BE1742" s="166"/>
      <c r="BF1742" s="166"/>
      <c r="BG1742" s="166"/>
      <c r="BH1742" s="166"/>
      <c r="BI1742" s="166"/>
      <c r="BJ1742" s="166"/>
      <c r="BK1742" s="166"/>
      <c r="BL1742" s="166"/>
      <c r="BM1742" s="166"/>
    </row>
    <row r="1743" ht="22.5" customHeight="1">
      <c r="A1743" s="190" t="s">
        <v>17009</v>
      </c>
      <c r="B1743" s="188"/>
      <c r="C1743" s="191" t="b">
        <v>0</v>
      </c>
      <c r="D1743" s="192"/>
      <c r="E1743" s="189"/>
      <c r="F1743" s="189"/>
      <c r="G1743" s="189"/>
      <c r="H1743" s="102"/>
      <c r="I1743" s="166"/>
      <c r="J1743" s="166"/>
      <c r="K1743" s="193"/>
      <c r="L1743" s="193"/>
      <c r="M1743" s="166"/>
      <c r="N1743" s="166"/>
      <c r="O1743" s="166"/>
      <c r="P1743" s="166"/>
      <c r="Q1743" s="166"/>
      <c r="R1743" s="188"/>
      <c r="S1743" s="188"/>
      <c r="T1743" s="189"/>
      <c r="U1743" s="188"/>
      <c r="V1743" s="188"/>
      <c r="W1743" s="193"/>
      <c r="X1743" s="194"/>
      <c r="Y1743" s="194"/>
      <c r="Z1743" s="166"/>
      <c r="AA1743" s="166"/>
      <c r="AB1743" s="166"/>
      <c r="AC1743" s="166"/>
      <c r="AD1743" s="166"/>
      <c r="AE1743" s="166"/>
      <c r="AF1743" s="166"/>
      <c r="AG1743" s="166"/>
      <c r="AH1743" s="166"/>
      <c r="AI1743" s="166"/>
      <c r="AJ1743" s="166"/>
      <c r="AK1743" s="166"/>
      <c r="AL1743" s="166"/>
      <c r="AM1743" s="166"/>
      <c r="AN1743" s="166"/>
      <c r="AO1743" s="166"/>
      <c r="AP1743" s="166"/>
      <c r="AQ1743" s="166"/>
      <c r="AR1743" s="166"/>
      <c r="AS1743" s="166"/>
      <c r="AT1743" s="166"/>
      <c r="AU1743" s="166"/>
      <c r="AV1743" s="166"/>
      <c r="AW1743" s="166"/>
      <c r="AX1743" s="166"/>
      <c r="AY1743" s="166"/>
      <c r="AZ1743" s="166"/>
      <c r="BA1743" s="166"/>
      <c r="BB1743" s="166"/>
      <c r="BC1743" s="166"/>
      <c r="BD1743" s="166"/>
      <c r="BE1743" s="166"/>
      <c r="BF1743" s="166"/>
      <c r="BG1743" s="166"/>
      <c r="BH1743" s="166"/>
      <c r="BI1743" s="166"/>
      <c r="BJ1743" s="166"/>
      <c r="BK1743" s="166"/>
      <c r="BL1743" s="166"/>
      <c r="BM1743" s="166"/>
    </row>
    <row r="1744" ht="22.5" customHeight="1">
      <c r="A1744" s="190" t="s">
        <v>17010</v>
      </c>
      <c r="B1744" s="188"/>
      <c r="C1744" s="191" t="b">
        <v>0</v>
      </c>
      <c r="D1744" s="192"/>
      <c r="E1744" s="189"/>
      <c r="F1744" s="189"/>
      <c r="G1744" s="189"/>
      <c r="H1744" s="102"/>
      <c r="I1744" s="166"/>
      <c r="J1744" s="166"/>
      <c r="K1744" s="193"/>
      <c r="L1744" s="193"/>
      <c r="M1744" s="166"/>
      <c r="N1744" s="166"/>
      <c r="O1744" s="166"/>
      <c r="P1744" s="166"/>
      <c r="Q1744" s="166"/>
      <c r="R1744" s="188"/>
      <c r="S1744" s="188"/>
      <c r="T1744" s="189"/>
      <c r="U1744" s="188"/>
      <c r="V1744" s="188"/>
      <c r="W1744" s="193"/>
      <c r="X1744" s="194"/>
      <c r="Y1744" s="194"/>
      <c r="Z1744" s="166"/>
      <c r="AA1744" s="166"/>
      <c r="AB1744" s="166"/>
      <c r="AC1744" s="166"/>
      <c r="AD1744" s="166"/>
      <c r="AE1744" s="166"/>
      <c r="AF1744" s="166"/>
      <c r="AG1744" s="166"/>
      <c r="AH1744" s="166"/>
      <c r="AI1744" s="166"/>
      <c r="AJ1744" s="166"/>
      <c r="AK1744" s="166"/>
      <c r="AL1744" s="166"/>
      <c r="AM1744" s="166"/>
      <c r="AN1744" s="166"/>
      <c r="AO1744" s="166"/>
      <c r="AP1744" s="166"/>
      <c r="AQ1744" s="166"/>
      <c r="AR1744" s="166"/>
      <c r="AS1744" s="166"/>
      <c r="AT1744" s="166"/>
      <c r="AU1744" s="166"/>
      <c r="AV1744" s="166"/>
      <c r="AW1744" s="166"/>
      <c r="AX1744" s="166"/>
      <c r="AY1744" s="166"/>
      <c r="AZ1744" s="166"/>
      <c r="BA1744" s="166"/>
      <c r="BB1744" s="166"/>
      <c r="BC1744" s="166"/>
      <c r="BD1744" s="166"/>
      <c r="BE1744" s="166"/>
      <c r="BF1744" s="166"/>
      <c r="BG1744" s="166"/>
      <c r="BH1744" s="166"/>
      <c r="BI1744" s="166"/>
      <c r="BJ1744" s="166"/>
      <c r="BK1744" s="166"/>
      <c r="BL1744" s="166"/>
      <c r="BM1744" s="166"/>
    </row>
    <row r="1745" ht="22.5" customHeight="1">
      <c r="A1745" s="190" t="s">
        <v>17011</v>
      </c>
      <c r="B1745" s="188"/>
      <c r="C1745" s="191" t="b">
        <v>0</v>
      </c>
      <c r="D1745" s="192"/>
      <c r="E1745" s="189"/>
      <c r="F1745" s="189"/>
      <c r="G1745" s="189"/>
      <c r="H1745" s="102"/>
      <c r="I1745" s="166"/>
      <c r="J1745" s="166"/>
      <c r="K1745" s="193"/>
      <c r="L1745" s="193"/>
      <c r="M1745" s="166"/>
      <c r="N1745" s="166"/>
      <c r="O1745" s="166"/>
      <c r="P1745" s="166"/>
      <c r="Q1745" s="166"/>
      <c r="R1745" s="188"/>
      <c r="S1745" s="188"/>
      <c r="T1745" s="189"/>
      <c r="U1745" s="188"/>
      <c r="V1745" s="188"/>
      <c r="W1745" s="193"/>
      <c r="X1745" s="194"/>
      <c r="Y1745" s="194"/>
      <c r="Z1745" s="166"/>
      <c r="AA1745" s="166"/>
      <c r="AB1745" s="166"/>
      <c r="AC1745" s="166"/>
      <c r="AD1745" s="166"/>
      <c r="AE1745" s="166"/>
      <c r="AF1745" s="166"/>
      <c r="AG1745" s="166"/>
      <c r="AH1745" s="166"/>
      <c r="AI1745" s="166"/>
      <c r="AJ1745" s="166"/>
      <c r="AK1745" s="166"/>
      <c r="AL1745" s="166"/>
      <c r="AM1745" s="166"/>
      <c r="AN1745" s="166"/>
      <c r="AO1745" s="166"/>
      <c r="AP1745" s="166"/>
      <c r="AQ1745" s="166"/>
      <c r="AR1745" s="166"/>
      <c r="AS1745" s="166"/>
      <c r="AT1745" s="166"/>
      <c r="AU1745" s="166"/>
      <c r="AV1745" s="166"/>
      <c r="AW1745" s="166"/>
      <c r="AX1745" s="166"/>
      <c r="AY1745" s="166"/>
      <c r="AZ1745" s="166"/>
      <c r="BA1745" s="166"/>
      <c r="BB1745" s="166"/>
      <c r="BC1745" s="166"/>
      <c r="BD1745" s="166"/>
      <c r="BE1745" s="166"/>
      <c r="BF1745" s="166"/>
      <c r="BG1745" s="166"/>
      <c r="BH1745" s="166"/>
      <c r="BI1745" s="166"/>
      <c r="BJ1745" s="166"/>
      <c r="BK1745" s="166"/>
      <c r="BL1745" s="166"/>
      <c r="BM1745" s="166"/>
    </row>
    <row r="1746" ht="22.5" customHeight="1">
      <c r="A1746" s="190" t="s">
        <v>17012</v>
      </c>
      <c r="B1746" s="188"/>
      <c r="C1746" s="191" t="b">
        <v>0</v>
      </c>
      <c r="D1746" s="192"/>
      <c r="E1746" s="189"/>
      <c r="F1746" s="189"/>
      <c r="G1746" s="189"/>
      <c r="H1746" s="102"/>
      <c r="I1746" s="166"/>
      <c r="J1746" s="166"/>
      <c r="K1746" s="193"/>
      <c r="L1746" s="193"/>
      <c r="M1746" s="166"/>
      <c r="N1746" s="166"/>
      <c r="O1746" s="166"/>
      <c r="P1746" s="166"/>
      <c r="Q1746" s="166"/>
      <c r="R1746" s="188"/>
      <c r="S1746" s="188"/>
      <c r="T1746" s="189"/>
      <c r="U1746" s="188"/>
      <c r="V1746" s="188"/>
      <c r="W1746" s="193"/>
      <c r="X1746" s="194"/>
      <c r="Y1746" s="194"/>
      <c r="Z1746" s="166"/>
      <c r="AA1746" s="166"/>
      <c r="AB1746" s="166"/>
      <c r="AC1746" s="166"/>
      <c r="AD1746" s="166"/>
      <c r="AE1746" s="166"/>
      <c r="AF1746" s="166"/>
      <c r="AG1746" s="166"/>
      <c r="AH1746" s="166"/>
      <c r="AI1746" s="166"/>
      <c r="AJ1746" s="166"/>
      <c r="AK1746" s="166"/>
      <c r="AL1746" s="166"/>
      <c r="AM1746" s="166"/>
      <c r="AN1746" s="166"/>
      <c r="AO1746" s="166"/>
      <c r="AP1746" s="166"/>
      <c r="AQ1746" s="166"/>
      <c r="AR1746" s="166"/>
      <c r="AS1746" s="166"/>
      <c r="AT1746" s="166"/>
      <c r="AU1746" s="166"/>
      <c r="AV1746" s="166"/>
      <c r="AW1746" s="166"/>
      <c r="AX1746" s="166"/>
      <c r="AY1746" s="166"/>
      <c r="AZ1746" s="166"/>
      <c r="BA1746" s="166"/>
      <c r="BB1746" s="166"/>
      <c r="BC1746" s="166"/>
      <c r="BD1746" s="166"/>
      <c r="BE1746" s="166"/>
      <c r="BF1746" s="166"/>
      <c r="BG1746" s="166"/>
      <c r="BH1746" s="166"/>
      <c r="BI1746" s="166"/>
      <c r="BJ1746" s="166"/>
      <c r="BK1746" s="166"/>
      <c r="BL1746" s="166"/>
      <c r="BM1746" s="166"/>
    </row>
    <row r="1747" ht="22.5" customHeight="1">
      <c r="A1747" s="190" t="s">
        <v>17013</v>
      </c>
      <c r="B1747" s="188"/>
      <c r="C1747" s="191" t="b">
        <v>0</v>
      </c>
      <c r="D1747" s="192"/>
      <c r="E1747" s="189"/>
      <c r="F1747" s="189"/>
      <c r="G1747" s="189"/>
      <c r="H1747" s="102"/>
      <c r="I1747" s="166"/>
      <c r="J1747" s="166"/>
      <c r="K1747" s="193"/>
      <c r="L1747" s="193"/>
      <c r="M1747" s="166"/>
      <c r="N1747" s="166"/>
      <c r="O1747" s="166"/>
      <c r="P1747" s="166"/>
      <c r="Q1747" s="166"/>
      <c r="R1747" s="188"/>
      <c r="S1747" s="188"/>
      <c r="T1747" s="189"/>
      <c r="U1747" s="188"/>
      <c r="V1747" s="188"/>
      <c r="W1747" s="193"/>
      <c r="X1747" s="194"/>
      <c r="Y1747" s="194"/>
      <c r="Z1747" s="166"/>
      <c r="AA1747" s="166"/>
      <c r="AB1747" s="166"/>
      <c r="AC1747" s="166"/>
      <c r="AD1747" s="166"/>
      <c r="AE1747" s="166"/>
      <c r="AF1747" s="166"/>
      <c r="AG1747" s="166"/>
      <c r="AH1747" s="166"/>
      <c r="AI1747" s="166"/>
      <c r="AJ1747" s="166"/>
      <c r="AK1747" s="166"/>
      <c r="AL1747" s="166"/>
      <c r="AM1747" s="166"/>
      <c r="AN1747" s="166"/>
      <c r="AO1747" s="166"/>
      <c r="AP1747" s="166"/>
      <c r="AQ1747" s="166"/>
      <c r="AR1747" s="166"/>
      <c r="AS1747" s="166"/>
      <c r="AT1747" s="166"/>
      <c r="AU1747" s="166"/>
      <c r="AV1747" s="166"/>
      <c r="AW1747" s="166"/>
      <c r="AX1747" s="166"/>
      <c r="AY1747" s="166"/>
      <c r="AZ1747" s="166"/>
      <c r="BA1747" s="166"/>
      <c r="BB1747" s="166"/>
      <c r="BC1747" s="166"/>
      <c r="BD1747" s="166"/>
      <c r="BE1747" s="166"/>
      <c r="BF1747" s="166"/>
      <c r="BG1747" s="166"/>
      <c r="BH1747" s="166"/>
      <c r="BI1747" s="166"/>
      <c r="BJ1747" s="166"/>
      <c r="BK1747" s="166"/>
      <c r="BL1747" s="166"/>
      <c r="BM1747" s="166"/>
    </row>
    <row r="1748" ht="22.5" customHeight="1">
      <c r="A1748" s="190" t="s">
        <v>17014</v>
      </c>
      <c r="B1748" s="188"/>
      <c r="C1748" s="191" t="b">
        <v>0</v>
      </c>
      <c r="D1748" s="192"/>
      <c r="E1748" s="189"/>
      <c r="F1748" s="189"/>
      <c r="G1748" s="189"/>
      <c r="H1748" s="102"/>
      <c r="I1748" s="166"/>
      <c r="J1748" s="166"/>
      <c r="K1748" s="193"/>
      <c r="L1748" s="193"/>
      <c r="M1748" s="166"/>
      <c r="N1748" s="166"/>
      <c r="O1748" s="166"/>
      <c r="P1748" s="166"/>
      <c r="Q1748" s="166"/>
      <c r="R1748" s="188"/>
      <c r="S1748" s="188"/>
      <c r="T1748" s="189"/>
      <c r="U1748" s="188"/>
      <c r="V1748" s="188"/>
      <c r="W1748" s="193"/>
      <c r="X1748" s="194"/>
      <c r="Y1748" s="194"/>
      <c r="Z1748" s="166"/>
      <c r="AA1748" s="166"/>
      <c r="AB1748" s="166"/>
      <c r="AC1748" s="166"/>
      <c r="AD1748" s="166"/>
      <c r="AE1748" s="166"/>
      <c r="AF1748" s="166"/>
      <c r="AG1748" s="166"/>
      <c r="AH1748" s="166"/>
      <c r="AI1748" s="166"/>
      <c r="AJ1748" s="166"/>
      <c r="AK1748" s="166"/>
      <c r="AL1748" s="166"/>
      <c r="AM1748" s="166"/>
      <c r="AN1748" s="166"/>
      <c r="AO1748" s="166"/>
      <c r="AP1748" s="166"/>
      <c r="AQ1748" s="166"/>
      <c r="AR1748" s="166"/>
      <c r="AS1748" s="166"/>
      <c r="AT1748" s="166"/>
      <c r="AU1748" s="166"/>
      <c r="AV1748" s="166"/>
      <c r="AW1748" s="166"/>
      <c r="AX1748" s="166"/>
      <c r="AY1748" s="166"/>
      <c r="AZ1748" s="166"/>
      <c r="BA1748" s="166"/>
      <c r="BB1748" s="166"/>
      <c r="BC1748" s="166"/>
      <c r="BD1748" s="166"/>
      <c r="BE1748" s="166"/>
      <c r="BF1748" s="166"/>
      <c r="BG1748" s="166"/>
      <c r="BH1748" s="166"/>
      <c r="BI1748" s="166"/>
      <c r="BJ1748" s="166"/>
      <c r="BK1748" s="166"/>
      <c r="BL1748" s="166"/>
      <c r="BM1748" s="166"/>
    </row>
    <row r="1749" ht="22.5" customHeight="1">
      <c r="A1749" s="190" t="s">
        <v>17015</v>
      </c>
      <c r="B1749" s="188"/>
      <c r="C1749" s="191" t="b">
        <v>0</v>
      </c>
      <c r="D1749" s="192"/>
      <c r="E1749" s="189"/>
      <c r="F1749" s="189"/>
      <c r="G1749" s="189"/>
      <c r="H1749" s="102"/>
      <c r="I1749" s="166"/>
      <c r="J1749" s="166"/>
      <c r="K1749" s="193"/>
      <c r="L1749" s="193"/>
      <c r="M1749" s="166"/>
      <c r="N1749" s="166"/>
      <c r="O1749" s="166"/>
      <c r="P1749" s="166"/>
      <c r="Q1749" s="166"/>
      <c r="R1749" s="188"/>
      <c r="S1749" s="188"/>
      <c r="T1749" s="189"/>
      <c r="U1749" s="188"/>
      <c r="V1749" s="188"/>
      <c r="W1749" s="193"/>
      <c r="X1749" s="194"/>
      <c r="Y1749" s="194"/>
      <c r="Z1749" s="166"/>
      <c r="AA1749" s="166"/>
      <c r="AB1749" s="166"/>
      <c r="AC1749" s="166"/>
      <c r="AD1749" s="166"/>
      <c r="AE1749" s="166"/>
      <c r="AF1749" s="166"/>
      <c r="AG1749" s="166"/>
      <c r="AH1749" s="166"/>
      <c r="AI1749" s="166"/>
      <c r="AJ1749" s="166"/>
      <c r="AK1749" s="166"/>
      <c r="AL1749" s="166"/>
      <c r="AM1749" s="166"/>
      <c r="AN1749" s="166"/>
      <c r="AO1749" s="166"/>
      <c r="AP1749" s="166"/>
      <c r="AQ1749" s="166"/>
      <c r="AR1749" s="166"/>
      <c r="AS1749" s="166"/>
      <c r="AT1749" s="166"/>
      <c r="AU1749" s="166"/>
      <c r="AV1749" s="166"/>
      <c r="AW1749" s="166"/>
      <c r="AX1749" s="166"/>
      <c r="AY1749" s="166"/>
      <c r="AZ1749" s="166"/>
      <c r="BA1749" s="166"/>
      <c r="BB1749" s="166"/>
      <c r="BC1749" s="166"/>
      <c r="BD1749" s="166"/>
      <c r="BE1749" s="166"/>
      <c r="BF1749" s="166"/>
      <c r="BG1749" s="166"/>
      <c r="BH1749" s="166"/>
      <c r="BI1749" s="166"/>
      <c r="BJ1749" s="166"/>
      <c r="BK1749" s="166"/>
      <c r="BL1749" s="166"/>
      <c r="BM1749" s="166"/>
    </row>
    <row r="1750" ht="22.5" customHeight="1">
      <c r="A1750" s="190" t="s">
        <v>17016</v>
      </c>
      <c r="B1750" s="188"/>
      <c r="C1750" s="191" t="b">
        <v>0</v>
      </c>
      <c r="D1750" s="192"/>
      <c r="E1750" s="189"/>
      <c r="F1750" s="189"/>
      <c r="G1750" s="189"/>
      <c r="H1750" s="102"/>
      <c r="I1750" s="166"/>
      <c r="J1750" s="166"/>
      <c r="K1750" s="193"/>
      <c r="L1750" s="193"/>
      <c r="M1750" s="166"/>
      <c r="N1750" s="166"/>
      <c r="O1750" s="166"/>
      <c r="P1750" s="166"/>
      <c r="Q1750" s="166"/>
      <c r="R1750" s="188"/>
      <c r="S1750" s="188"/>
      <c r="T1750" s="189"/>
      <c r="U1750" s="188"/>
      <c r="V1750" s="188"/>
      <c r="W1750" s="193"/>
      <c r="X1750" s="194"/>
      <c r="Y1750" s="194"/>
      <c r="Z1750" s="166"/>
      <c r="AA1750" s="166"/>
      <c r="AB1750" s="166"/>
      <c r="AC1750" s="166"/>
      <c r="AD1750" s="166"/>
      <c r="AE1750" s="166"/>
      <c r="AF1750" s="166"/>
      <c r="AG1750" s="166"/>
      <c r="AH1750" s="166"/>
      <c r="AI1750" s="166"/>
      <c r="AJ1750" s="166"/>
      <c r="AK1750" s="166"/>
      <c r="AL1750" s="166"/>
      <c r="AM1750" s="166"/>
      <c r="AN1750" s="166"/>
      <c r="AO1750" s="166"/>
      <c r="AP1750" s="166"/>
      <c r="AQ1750" s="166"/>
      <c r="AR1750" s="166"/>
      <c r="AS1750" s="166"/>
      <c r="AT1750" s="166"/>
      <c r="AU1750" s="166"/>
      <c r="AV1750" s="166"/>
      <c r="AW1750" s="166"/>
      <c r="AX1750" s="166"/>
      <c r="AY1750" s="166"/>
      <c r="AZ1750" s="166"/>
      <c r="BA1750" s="166"/>
      <c r="BB1750" s="166"/>
      <c r="BC1750" s="166"/>
      <c r="BD1750" s="166"/>
      <c r="BE1750" s="166"/>
      <c r="BF1750" s="166"/>
      <c r="BG1750" s="166"/>
      <c r="BH1750" s="166"/>
      <c r="BI1750" s="166"/>
      <c r="BJ1750" s="166"/>
      <c r="BK1750" s="166"/>
      <c r="BL1750" s="166"/>
      <c r="BM1750" s="166"/>
    </row>
    <row r="1751" ht="22.5" customHeight="1">
      <c r="A1751" s="190" t="s">
        <v>17017</v>
      </c>
      <c r="B1751" s="188"/>
      <c r="C1751" s="191" t="b">
        <v>0</v>
      </c>
      <c r="D1751" s="192"/>
      <c r="E1751" s="189"/>
      <c r="F1751" s="189"/>
      <c r="G1751" s="189"/>
      <c r="H1751" s="102"/>
      <c r="I1751" s="166"/>
      <c r="J1751" s="166"/>
      <c r="K1751" s="193"/>
      <c r="L1751" s="193"/>
      <c r="M1751" s="166"/>
      <c r="N1751" s="166"/>
      <c r="O1751" s="166"/>
      <c r="P1751" s="166"/>
      <c r="Q1751" s="166"/>
      <c r="R1751" s="188"/>
      <c r="S1751" s="188"/>
      <c r="T1751" s="189"/>
      <c r="U1751" s="188"/>
      <c r="V1751" s="188"/>
      <c r="W1751" s="193"/>
      <c r="X1751" s="194"/>
      <c r="Y1751" s="194"/>
      <c r="Z1751" s="166"/>
      <c r="AA1751" s="166"/>
      <c r="AB1751" s="166"/>
      <c r="AC1751" s="166"/>
      <c r="AD1751" s="166"/>
      <c r="AE1751" s="166"/>
      <c r="AF1751" s="166"/>
      <c r="AG1751" s="166"/>
      <c r="AH1751" s="166"/>
      <c r="AI1751" s="166"/>
      <c r="AJ1751" s="166"/>
      <c r="AK1751" s="166"/>
      <c r="AL1751" s="166"/>
      <c r="AM1751" s="166"/>
      <c r="AN1751" s="166"/>
      <c r="AO1751" s="166"/>
      <c r="AP1751" s="166"/>
      <c r="AQ1751" s="166"/>
      <c r="AR1751" s="166"/>
      <c r="AS1751" s="166"/>
      <c r="AT1751" s="166"/>
      <c r="AU1751" s="166"/>
      <c r="AV1751" s="166"/>
      <c r="AW1751" s="166"/>
      <c r="AX1751" s="166"/>
      <c r="AY1751" s="166"/>
      <c r="AZ1751" s="166"/>
      <c r="BA1751" s="166"/>
      <c r="BB1751" s="166"/>
      <c r="BC1751" s="166"/>
      <c r="BD1751" s="166"/>
      <c r="BE1751" s="166"/>
      <c r="BF1751" s="166"/>
      <c r="BG1751" s="166"/>
      <c r="BH1751" s="166"/>
      <c r="BI1751" s="166"/>
      <c r="BJ1751" s="166"/>
      <c r="BK1751" s="166"/>
      <c r="BL1751" s="166"/>
      <c r="BM1751" s="166"/>
    </row>
    <row r="1752" ht="22.5" customHeight="1">
      <c r="A1752" s="190" t="s">
        <v>17018</v>
      </c>
      <c r="B1752" s="188"/>
      <c r="C1752" s="191" t="b">
        <v>0</v>
      </c>
      <c r="D1752" s="192"/>
      <c r="E1752" s="189"/>
      <c r="F1752" s="189"/>
      <c r="G1752" s="189"/>
      <c r="H1752" s="102"/>
      <c r="I1752" s="166"/>
      <c r="J1752" s="166"/>
      <c r="K1752" s="193"/>
      <c r="L1752" s="193"/>
      <c r="M1752" s="166"/>
      <c r="N1752" s="166"/>
      <c r="O1752" s="166"/>
      <c r="P1752" s="166"/>
      <c r="Q1752" s="166"/>
      <c r="R1752" s="188"/>
      <c r="S1752" s="188"/>
      <c r="T1752" s="189"/>
      <c r="U1752" s="188"/>
      <c r="V1752" s="188"/>
      <c r="W1752" s="193"/>
      <c r="X1752" s="194"/>
      <c r="Y1752" s="194"/>
      <c r="Z1752" s="166"/>
      <c r="AA1752" s="166"/>
      <c r="AB1752" s="166"/>
      <c r="AC1752" s="166"/>
      <c r="AD1752" s="166"/>
      <c r="AE1752" s="166"/>
      <c r="AF1752" s="166"/>
      <c r="AG1752" s="166"/>
      <c r="AH1752" s="166"/>
      <c r="AI1752" s="166"/>
      <c r="AJ1752" s="166"/>
      <c r="AK1752" s="166"/>
      <c r="AL1752" s="166"/>
      <c r="AM1752" s="166"/>
      <c r="AN1752" s="166"/>
      <c r="AO1752" s="166"/>
      <c r="AP1752" s="166"/>
      <c r="AQ1752" s="166"/>
      <c r="AR1752" s="166"/>
      <c r="AS1752" s="166"/>
      <c r="AT1752" s="166"/>
      <c r="AU1752" s="166"/>
      <c r="AV1752" s="166"/>
      <c r="AW1752" s="166"/>
      <c r="AX1752" s="166"/>
      <c r="AY1752" s="166"/>
      <c r="AZ1752" s="166"/>
      <c r="BA1752" s="166"/>
      <c r="BB1752" s="166"/>
      <c r="BC1752" s="166"/>
      <c r="BD1752" s="166"/>
      <c r="BE1752" s="166"/>
      <c r="BF1752" s="166"/>
      <c r="BG1752" s="166"/>
      <c r="BH1752" s="166"/>
      <c r="BI1752" s="166"/>
      <c r="BJ1752" s="166"/>
      <c r="BK1752" s="166"/>
      <c r="BL1752" s="166"/>
      <c r="BM1752" s="166"/>
    </row>
    <row r="1753" ht="22.5" customHeight="1">
      <c r="A1753" s="190" t="s">
        <v>17019</v>
      </c>
      <c r="B1753" s="188"/>
      <c r="C1753" s="191" t="b">
        <v>0</v>
      </c>
      <c r="D1753" s="192"/>
      <c r="E1753" s="189"/>
      <c r="F1753" s="189"/>
      <c r="G1753" s="189"/>
      <c r="H1753" s="102"/>
      <c r="I1753" s="166"/>
      <c r="J1753" s="166"/>
      <c r="K1753" s="193"/>
      <c r="L1753" s="193"/>
      <c r="M1753" s="166"/>
      <c r="N1753" s="166"/>
      <c r="O1753" s="166"/>
      <c r="P1753" s="166"/>
      <c r="Q1753" s="166"/>
      <c r="R1753" s="188"/>
      <c r="S1753" s="188"/>
      <c r="T1753" s="189"/>
      <c r="U1753" s="188"/>
      <c r="V1753" s="188"/>
      <c r="W1753" s="193"/>
      <c r="X1753" s="194"/>
      <c r="Y1753" s="194"/>
      <c r="Z1753" s="166"/>
      <c r="AA1753" s="166"/>
      <c r="AB1753" s="166"/>
      <c r="AC1753" s="166"/>
      <c r="AD1753" s="166"/>
      <c r="AE1753" s="166"/>
      <c r="AF1753" s="166"/>
      <c r="AG1753" s="166"/>
      <c r="AH1753" s="166"/>
      <c r="AI1753" s="166"/>
      <c r="AJ1753" s="166"/>
      <c r="AK1753" s="166"/>
      <c r="AL1753" s="166"/>
      <c r="AM1753" s="166"/>
      <c r="AN1753" s="166"/>
      <c r="AO1753" s="166"/>
      <c r="AP1753" s="166"/>
      <c r="AQ1753" s="166"/>
      <c r="AR1753" s="166"/>
      <c r="AS1753" s="166"/>
      <c r="AT1753" s="166"/>
      <c r="AU1753" s="166"/>
      <c r="AV1753" s="166"/>
      <c r="AW1753" s="166"/>
      <c r="AX1753" s="166"/>
      <c r="AY1753" s="166"/>
      <c r="AZ1753" s="166"/>
      <c r="BA1753" s="166"/>
      <c r="BB1753" s="166"/>
      <c r="BC1753" s="166"/>
      <c r="BD1753" s="166"/>
      <c r="BE1753" s="166"/>
      <c r="BF1753" s="166"/>
      <c r="BG1753" s="166"/>
      <c r="BH1753" s="166"/>
      <c r="BI1753" s="166"/>
      <c r="BJ1753" s="166"/>
      <c r="BK1753" s="166"/>
      <c r="BL1753" s="166"/>
      <c r="BM1753" s="166"/>
    </row>
    <row r="1754" ht="22.5" customHeight="1">
      <c r="A1754" s="190" t="s">
        <v>17020</v>
      </c>
      <c r="B1754" s="188"/>
      <c r="C1754" s="191" t="b">
        <v>0</v>
      </c>
      <c r="D1754" s="192"/>
      <c r="E1754" s="189"/>
      <c r="F1754" s="189"/>
      <c r="G1754" s="189"/>
      <c r="H1754" s="102"/>
      <c r="I1754" s="166"/>
      <c r="J1754" s="166"/>
      <c r="K1754" s="193"/>
      <c r="L1754" s="193"/>
      <c r="M1754" s="166"/>
      <c r="N1754" s="166"/>
      <c r="O1754" s="166"/>
      <c r="P1754" s="166"/>
      <c r="Q1754" s="166"/>
      <c r="R1754" s="188"/>
      <c r="S1754" s="188"/>
      <c r="T1754" s="189"/>
      <c r="U1754" s="188"/>
      <c r="V1754" s="188"/>
      <c r="W1754" s="193"/>
      <c r="X1754" s="194"/>
      <c r="Y1754" s="194"/>
      <c r="Z1754" s="166"/>
      <c r="AA1754" s="166"/>
      <c r="AB1754" s="166"/>
      <c r="AC1754" s="166"/>
      <c r="AD1754" s="166"/>
      <c r="AE1754" s="166"/>
      <c r="AF1754" s="166"/>
      <c r="AG1754" s="166"/>
      <c r="AH1754" s="166"/>
      <c r="AI1754" s="166"/>
      <c r="AJ1754" s="166"/>
      <c r="AK1754" s="166"/>
      <c r="AL1754" s="166"/>
      <c r="AM1754" s="166"/>
      <c r="AN1754" s="166"/>
      <c r="AO1754" s="166"/>
      <c r="AP1754" s="166"/>
      <c r="AQ1754" s="166"/>
      <c r="AR1754" s="166"/>
      <c r="AS1754" s="166"/>
      <c r="AT1754" s="166"/>
      <c r="AU1754" s="166"/>
      <c r="AV1754" s="166"/>
      <c r="AW1754" s="166"/>
      <c r="AX1754" s="166"/>
      <c r="AY1754" s="166"/>
      <c r="AZ1754" s="166"/>
      <c r="BA1754" s="166"/>
      <c r="BB1754" s="166"/>
      <c r="BC1754" s="166"/>
      <c r="BD1754" s="166"/>
      <c r="BE1754" s="166"/>
      <c r="BF1754" s="166"/>
      <c r="BG1754" s="166"/>
      <c r="BH1754" s="166"/>
      <c r="BI1754" s="166"/>
      <c r="BJ1754" s="166"/>
      <c r="BK1754" s="166"/>
      <c r="BL1754" s="166"/>
      <c r="BM1754" s="166"/>
    </row>
    <row r="1755" ht="22.5" customHeight="1">
      <c r="A1755" s="190" t="s">
        <v>17021</v>
      </c>
      <c r="B1755" s="188"/>
      <c r="C1755" s="191" t="b">
        <v>0</v>
      </c>
      <c r="D1755" s="192"/>
      <c r="E1755" s="189"/>
      <c r="F1755" s="189"/>
      <c r="G1755" s="189"/>
      <c r="H1755" s="102"/>
      <c r="I1755" s="166"/>
      <c r="J1755" s="166"/>
      <c r="K1755" s="193"/>
      <c r="L1755" s="193"/>
      <c r="M1755" s="166"/>
      <c r="N1755" s="166"/>
      <c r="O1755" s="166"/>
      <c r="P1755" s="166"/>
      <c r="Q1755" s="166"/>
      <c r="R1755" s="188"/>
      <c r="S1755" s="188"/>
      <c r="T1755" s="189"/>
      <c r="U1755" s="188"/>
      <c r="V1755" s="188"/>
      <c r="W1755" s="193"/>
      <c r="X1755" s="194"/>
      <c r="Y1755" s="194"/>
      <c r="Z1755" s="166"/>
      <c r="AA1755" s="166"/>
      <c r="AB1755" s="166"/>
      <c r="AC1755" s="166"/>
      <c r="AD1755" s="166"/>
      <c r="AE1755" s="166"/>
      <c r="AF1755" s="166"/>
      <c r="AG1755" s="166"/>
      <c r="AH1755" s="166"/>
      <c r="AI1755" s="166"/>
      <c r="AJ1755" s="166"/>
      <c r="AK1755" s="166"/>
      <c r="AL1755" s="166"/>
      <c r="AM1755" s="166"/>
      <c r="AN1755" s="166"/>
      <c r="AO1755" s="166"/>
      <c r="AP1755" s="166"/>
      <c r="AQ1755" s="166"/>
      <c r="AR1755" s="166"/>
      <c r="AS1755" s="166"/>
      <c r="AT1755" s="166"/>
      <c r="AU1755" s="166"/>
      <c r="AV1755" s="166"/>
      <c r="AW1755" s="166"/>
      <c r="AX1755" s="166"/>
      <c r="AY1755" s="166"/>
      <c r="AZ1755" s="166"/>
      <c r="BA1755" s="166"/>
      <c r="BB1755" s="166"/>
      <c r="BC1755" s="166"/>
      <c r="BD1755" s="166"/>
      <c r="BE1755" s="166"/>
      <c r="BF1755" s="166"/>
      <c r="BG1755" s="166"/>
      <c r="BH1755" s="166"/>
      <c r="BI1755" s="166"/>
      <c r="BJ1755" s="166"/>
      <c r="BK1755" s="166"/>
      <c r="BL1755" s="166"/>
      <c r="BM1755" s="166"/>
    </row>
    <row r="1756" ht="22.5" customHeight="1">
      <c r="A1756" s="190" t="s">
        <v>17022</v>
      </c>
      <c r="B1756" s="188"/>
      <c r="C1756" s="191" t="b">
        <v>0</v>
      </c>
      <c r="D1756" s="192"/>
      <c r="E1756" s="189"/>
      <c r="F1756" s="189"/>
      <c r="G1756" s="189"/>
      <c r="H1756" s="102"/>
      <c r="I1756" s="166"/>
      <c r="J1756" s="166"/>
      <c r="K1756" s="193"/>
      <c r="L1756" s="193"/>
      <c r="M1756" s="166"/>
      <c r="N1756" s="166"/>
      <c r="O1756" s="166"/>
      <c r="P1756" s="166"/>
      <c r="Q1756" s="166"/>
      <c r="R1756" s="188"/>
      <c r="S1756" s="188"/>
      <c r="T1756" s="189"/>
      <c r="U1756" s="188"/>
      <c r="V1756" s="188"/>
      <c r="W1756" s="193"/>
      <c r="X1756" s="194"/>
      <c r="Y1756" s="194"/>
      <c r="Z1756" s="166"/>
      <c r="AA1756" s="166"/>
      <c r="AB1756" s="166"/>
      <c r="AC1756" s="166"/>
      <c r="AD1756" s="166"/>
      <c r="AE1756" s="166"/>
      <c r="AF1756" s="166"/>
      <c r="AG1756" s="166"/>
      <c r="AH1756" s="166"/>
      <c r="AI1756" s="166"/>
      <c r="AJ1756" s="166"/>
      <c r="AK1756" s="166"/>
      <c r="AL1756" s="166"/>
      <c r="AM1756" s="166"/>
      <c r="AN1756" s="166"/>
      <c r="AO1756" s="166"/>
      <c r="AP1756" s="166"/>
      <c r="AQ1756" s="166"/>
      <c r="AR1756" s="166"/>
      <c r="AS1756" s="166"/>
      <c r="AT1756" s="166"/>
      <c r="AU1756" s="166"/>
      <c r="AV1756" s="166"/>
      <c r="AW1756" s="166"/>
      <c r="AX1756" s="166"/>
      <c r="AY1756" s="166"/>
      <c r="AZ1756" s="166"/>
      <c r="BA1756" s="166"/>
      <c r="BB1756" s="166"/>
      <c r="BC1756" s="166"/>
      <c r="BD1756" s="166"/>
      <c r="BE1756" s="166"/>
      <c r="BF1756" s="166"/>
      <c r="BG1756" s="166"/>
      <c r="BH1756" s="166"/>
      <c r="BI1756" s="166"/>
      <c r="BJ1756" s="166"/>
      <c r="BK1756" s="166"/>
      <c r="BL1756" s="166"/>
      <c r="BM1756" s="166"/>
    </row>
    <row r="1757" ht="22.5" customHeight="1">
      <c r="A1757" s="190" t="s">
        <v>17023</v>
      </c>
      <c r="B1757" s="188"/>
      <c r="C1757" s="191" t="b">
        <v>0</v>
      </c>
      <c r="D1757" s="192"/>
      <c r="E1757" s="189"/>
      <c r="F1757" s="189"/>
      <c r="G1757" s="189"/>
      <c r="H1757" s="102"/>
      <c r="I1757" s="166"/>
      <c r="J1757" s="166"/>
      <c r="K1757" s="193"/>
      <c r="L1757" s="193"/>
      <c r="M1757" s="166"/>
      <c r="N1757" s="166"/>
      <c r="O1757" s="166"/>
      <c r="P1757" s="166"/>
      <c r="Q1757" s="166"/>
      <c r="R1757" s="188"/>
      <c r="S1757" s="188"/>
      <c r="T1757" s="189"/>
      <c r="U1757" s="188"/>
      <c r="V1757" s="188"/>
      <c r="W1757" s="193"/>
      <c r="X1757" s="194"/>
      <c r="Y1757" s="194"/>
      <c r="Z1757" s="166"/>
      <c r="AA1757" s="166"/>
      <c r="AB1757" s="166"/>
      <c r="AC1757" s="166"/>
      <c r="AD1757" s="166"/>
      <c r="AE1757" s="166"/>
      <c r="AF1757" s="166"/>
      <c r="AG1757" s="166"/>
      <c r="AH1757" s="166"/>
      <c r="AI1757" s="166"/>
      <c r="AJ1757" s="166"/>
      <c r="AK1757" s="166"/>
      <c r="AL1757" s="166"/>
      <c r="AM1757" s="166"/>
      <c r="AN1757" s="166"/>
      <c r="AO1757" s="166"/>
      <c r="AP1757" s="166"/>
      <c r="AQ1757" s="166"/>
      <c r="AR1757" s="166"/>
      <c r="AS1757" s="166"/>
      <c r="AT1757" s="166"/>
      <c r="AU1757" s="166"/>
      <c r="AV1757" s="166"/>
      <c r="AW1757" s="166"/>
      <c r="AX1757" s="166"/>
      <c r="AY1757" s="166"/>
      <c r="AZ1757" s="166"/>
      <c r="BA1757" s="166"/>
      <c r="BB1757" s="166"/>
      <c r="BC1757" s="166"/>
      <c r="BD1757" s="166"/>
      <c r="BE1757" s="166"/>
      <c r="BF1757" s="166"/>
      <c r="BG1757" s="166"/>
      <c r="BH1757" s="166"/>
      <c r="BI1757" s="166"/>
      <c r="BJ1757" s="166"/>
      <c r="BK1757" s="166"/>
      <c r="BL1757" s="166"/>
      <c r="BM1757" s="166"/>
    </row>
    <row r="1758" ht="22.5" customHeight="1">
      <c r="A1758" s="190" t="s">
        <v>17024</v>
      </c>
      <c r="B1758" s="188"/>
      <c r="C1758" s="191" t="b">
        <v>0</v>
      </c>
      <c r="D1758" s="192"/>
      <c r="E1758" s="189"/>
      <c r="F1758" s="189"/>
      <c r="G1758" s="189"/>
      <c r="H1758" s="102"/>
      <c r="I1758" s="166"/>
      <c r="J1758" s="166"/>
      <c r="K1758" s="193"/>
      <c r="L1758" s="193"/>
      <c r="M1758" s="166"/>
      <c r="N1758" s="166"/>
      <c r="O1758" s="166"/>
      <c r="P1758" s="166"/>
      <c r="Q1758" s="166"/>
      <c r="R1758" s="188"/>
      <c r="S1758" s="188"/>
      <c r="T1758" s="189"/>
      <c r="U1758" s="188"/>
      <c r="V1758" s="188"/>
      <c r="W1758" s="193"/>
      <c r="X1758" s="194"/>
      <c r="Y1758" s="194"/>
      <c r="Z1758" s="166"/>
      <c r="AA1758" s="166"/>
      <c r="AB1758" s="166"/>
      <c r="AC1758" s="166"/>
      <c r="AD1758" s="166"/>
      <c r="AE1758" s="166"/>
      <c r="AF1758" s="166"/>
      <c r="AG1758" s="166"/>
      <c r="AH1758" s="166"/>
      <c r="AI1758" s="166"/>
      <c r="AJ1758" s="166"/>
      <c r="AK1758" s="166"/>
      <c r="AL1758" s="166"/>
      <c r="AM1758" s="166"/>
      <c r="AN1758" s="166"/>
      <c r="AO1758" s="166"/>
      <c r="AP1758" s="166"/>
      <c r="AQ1758" s="166"/>
      <c r="AR1758" s="166"/>
      <c r="AS1758" s="166"/>
      <c r="AT1758" s="166"/>
      <c r="AU1758" s="166"/>
      <c r="AV1758" s="166"/>
      <c r="AW1758" s="166"/>
      <c r="AX1758" s="166"/>
      <c r="AY1758" s="166"/>
      <c r="AZ1758" s="166"/>
      <c r="BA1758" s="166"/>
      <c r="BB1758" s="166"/>
      <c r="BC1758" s="166"/>
      <c r="BD1758" s="166"/>
      <c r="BE1758" s="166"/>
      <c r="BF1758" s="166"/>
      <c r="BG1758" s="166"/>
      <c r="BH1758" s="166"/>
      <c r="BI1758" s="166"/>
      <c r="BJ1758" s="166"/>
      <c r="BK1758" s="166"/>
      <c r="BL1758" s="166"/>
      <c r="BM1758" s="166"/>
    </row>
    <row r="1759" ht="22.5" customHeight="1">
      <c r="A1759" s="190" t="s">
        <v>17025</v>
      </c>
      <c r="B1759" s="188"/>
      <c r="C1759" s="191" t="b">
        <v>0</v>
      </c>
      <c r="D1759" s="192"/>
      <c r="E1759" s="189"/>
      <c r="F1759" s="189"/>
      <c r="G1759" s="189"/>
      <c r="H1759" s="102"/>
      <c r="I1759" s="166"/>
      <c r="J1759" s="166"/>
      <c r="K1759" s="193"/>
      <c r="L1759" s="193"/>
      <c r="M1759" s="166"/>
      <c r="N1759" s="166"/>
      <c r="O1759" s="166"/>
      <c r="P1759" s="166"/>
      <c r="Q1759" s="166"/>
      <c r="R1759" s="188"/>
      <c r="S1759" s="188"/>
      <c r="T1759" s="189"/>
      <c r="U1759" s="188"/>
      <c r="V1759" s="188"/>
      <c r="W1759" s="193"/>
      <c r="X1759" s="194"/>
      <c r="Y1759" s="194"/>
      <c r="Z1759" s="166"/>
      <c r="AA1759" s="166"/>
      <c r="AB1759" s="166"/>
      <c r="AC1759" s="166"/>
      <c r="AD1759" s="166"/>
      <c r="AE1759" s="166"/>
      <c r="AF1759" s="166"/>
      <c r="AG1759" s="166"/>
      <c r="AH1759" s="166"/>
      <c r="AI1759" s="166"/>
      <c r="AJ1759" s="166"/>
      <c r="AK1759" s="166"/>
      <c r="AL1759" s="166"/>
      <c r="AM1759" s="166"/>
      <c r="AN1759" s="166"/>
      <c r="AO1759" s="166"/>
      <c r="AP1759" s="166"/>
      <c r="AQ1759" s="166"/>
      <c r="AR1759" s="166"/>
      <c r="AS1759" s="166"/>
      <c r="AT1759" s="166"/>
      <c r="AU1759" s="166"/>
      <c r="AV1759" s="166"/>
      <c r="AW1759" s="166"/>
      <c r="AX1759" s="166"/>
      <c r="AY1759" s="166"/>
      <c r="AZ1759" s="166"/>
      <c r="BA1759" s="166"/>
      <c r="BB1759" s="166"/>
      <c r="BC1759" s="166"/>
      <c r="BD1759" s="166"/>
      <c r="BE1759" s="166"/>
      <c r="BF1759" s="166"/>
      <c r="BG1759" s="166"/>
      <c r="BH1759" s="166"/>
      <c r="BI1759" s="166"/>
      <c r="BJ1759" s="166"/>
      <c r="BK1759" s="166"/>
      <c r="BL1759" s="166"/>
      <c r="BM1759" s="166"/>
    </row>
    <row r="1760" ht="22.5" customHeight="1">
      <c r="A1760" s="190" t="s">
        <v>17026</v>
      </c>
      <c r="B1760" s="188"/>
      <c r="C1760" s="191" t="b">
        <v>0</v>
      </c>
      <c r="D1760" s="192"/>
      <c r="E1760" s="189"/>
      <c r="F1760" s="189"/>
      <c r="G1760" s="189"/>
      <c r="H1760" s="102"/>
      <c r="I1760" s="166"/>
      <c r="J1760" s="166"/>
      <c r="K1760" s="193"/>
      <c r="L1760" s="193"/>
      <c r="M1760" s="166"/>
      <c r="N1760" s="166"/>
      <c r="O1760" s="166"/>
      <c r="P1760" s="166"/>
      <c r="Q1760" s="166"/>
      <c r="R1760" s="188"/>
      <c r="S1760" s="188"/>
      <c r="T1760" s="189"/>
      <c r="U1760" s="188"/>
      <c r="V1760" s="188"/>
      <c r="W1760" s="193"/>
      <c r="X1760" s="194"/>
      <c r="Y1760" s="194"/>
      <c r="Z1760" s="166"/>
      <c r="AA1760" s="166"/>
      <c r="AB1760" s="166"/>
      <c r="AC1760" s="166"/>
      <c r="AD1760" s="166"/>
      <c r="AE1760" s="166"/>
      <c r="AF1760" s="166"/>
      <c r="AG1760" s="166"/>
      <c r="AH1760" s="166"/>
      <c r="AI1760" s="166"/>
      <c r="AJ1760" s="166"/>
      <c r="AK1760" s="166"/>
      <c r="AL1760" s="166"/>
      <c r="AM1760" s="166"/>
      <c r="AN1760" s="166"/>
      <c r="AO1760" s="166"/>
      <c r="AP1760" s="166"/>
      <c r="AQ1760" s="166"/>
      <c r="AR1760" s="166"/>
      <c r="AS1760" s="166"/>
      <c r="AT1760" s="166"/>
      <c r="AU1760" s="166"/>
      <c r="AV1760" s="166"/>
      <c r="AW1760" s="166"/>
      <c r="AX1760" s="166"/>
      <c r="AY1760" s="166"/>
      <c r="AZ1760" s="166"/>
      <c r="BA1760" s="166"/>
      <c r="BB1760" s="166"/>
      <c r="BC1760" s="166"/>
      <c r="BD1760" s="166"/>
      <c r="BE1760" s="166"/>
      <c r="BF1760" s="166"/>
      <c r="BG1760" s="166"/>
      <c r="BH1760" s="166"/>
      <c r="BI1760" s="166"/>
      <c r="BJ1760" s="166"/>
      <c r="BK1760" s="166"/>
      <c r="BL1760" s="166"/>
      <c r="BM1760" s="166"/>
    </row>
    <row r="1761" ht="22.5" customHeight="1">
      <c r="A1761" s="190" t="s">
        <v>17027</v>
      </c>
      <c r="B1761" s="188"/>
      <c r="C1761" s="191" t="b">
        <v>0</v>
      </c>
      <c r="D1761" s="192"/>
      <c r="E1761" s="189"/>
      <c r="F1761" s="189"/>
      <c r="G1761" s="189"/>
      <c r="H1761" s="102"/>
      <c r="I1761" s="166"/>
      <c r="J1761" s="166"/>
      <c r="K1761" s="193"/>
      <c r="L1761" s="193"/>
      <c r="M1761" s="166"/>
      <c r="N1761" s="166"/>
      <c r="O1761" s="166"/>
      <c r="P1761" s="166"/>
      <c r="Q1761" s="166"/>
      <c r="R1761" s="188"/>
      <c r="S1761" s="188"/>
      <c r="T1761" s="189"/>
      <c r="U1761" s="188"/>
      <c r="V1761" s="188"/>
      <c r="W1761" s="193"/>
      <c r="X1761" s="194"/>
      <c r="Y1761" s="194"/>
      <c r="Z1761" s="166"/>
      <c r="AA1761" s="166"/>
      <c r="AB1761" s="166"/>
      <c r="AC1761" s="166"/>
      <c r="AD1761" s="166"/>
      <c r="AE1761" s="166"/>
      <c r="AF1761" s="166"/>
      <c r="AG1761" s="166"/>
      <c r="AH1761" s="166"/>
      <c r="AI1761" s="166"/>
      <c r="AJ1761" s="166"/>
      <c r="AK1761" s="166"/>
      <c r="AL1761" s="166"/>
      <c r="AM1761" s="166"/>
      <c r="AN1761" s="166"/>
      <c r="AO1761" s="166"/>
      <c r="AP1761" s="166"/>
      <c r="AQ1761" s="166"/>
      <c r="AR1761" s="166"/>
      <c r="AS1761" s="166"/>
      <c r="AT1761" s="166"/>
      <c r="AU1761" s="166"/>
      <c r="AV1761" s="166"/>
      <c r="AW1761" s="166"/>
      <c r="AX1761" s="166"/>
      <c r="AY1761" s="166"/>
      <c r="AZ1761" s="166"/>
      <c r="BA1761" s="166"/>
      <c r="BB1761" s="166"/>
      <c r="BC1761" s="166"/>
      <c r="BD1761" s="166"/>
      <c r="BE1761" s="166"/>
      <c r="BF1761" s="166"/>
      <c r="BG1761" s="166"/>
      <c r="BH1761" s="166"/>
      <c r="BI1761" s="166"/>
      <c r="BJ1761" s="166"/>
      <c r="BK1761" s="166"/>
      <c r="BL1761" s="166"/>
      <c r="BM1761" s="166"/>
    </row>
    <row r="1762" ht="22.5" customHeight="1">
      <c r="A1762" s="190" t="s">
        <v>17028</v>
      </c>
      <c r="B1762" s="188"/>
      <c r="C1762" s="191" t="b">
        <v>0</v>
      </c>
      <c r="D1762" s="192"/>
      <c r="E1762" s="189"/>
      <c r="F1762" s="189"/>
      <c r="G1762" s="189"/>
      <c r="H1762" s="102"/>
      <c r="I1762" s="166"/>
      <c r="J1762" s="166"/>
      <c r="K1762" s="193"/>
      <c r="L1762" s="193"/>
      <c r="M1762" s="166"/>
      <c r="N1762" s="166"/>
      <c r="O1762" s="166"/>
      <c r="P1762" s="166"/>
      <c r="Q1762" s="166"/>
      <c r="R1762" s="188"/>
      <c r="S1762" s="188"/>
      <c r="T1762" s="189"/>
      <c r="U1762" s="188"/>
      <c r="V1762" s="188"/>
      <c r="W1762" s="193"/>
      <c r="X1762" s="194"/>
      <c r="Y1762" s="194"/>
      <c r="Z1762" s="166"/>
      <c r="AA1762" s="166"/>
      <c r="AB1762" s="166"/>
      <c r="AC1762" s="166"/>
      <c r="AD1762" s="166"/>
      <c r="AE1762" s="166"/>
      <c r="AF1762" s="166"/>
      <c r="AG1762" s="166"/>
      <c r="AH1762" s="166"/>
      <c r="AI1762" s="166"/>
      <c r="AJ1762" s="166"/>
      <c r="AK1762" s="166"/>
      <c r="AL1762" s="166"/>
      <c r="AM1762" s="166"/>
      <c r="AN1762" s="166"/>
      <c r="AO1762" s="166"/>
      <c r="AP1762" s="166"/>
      <c r="AQ1762" s="166"/>
      <c r="AR1762" s="166"/>
      <c r="AS1762" s="166"/>
      <c r="AT1762" s="166"/>
      <c r="AU1762" s="166"/>
      <c r="AV1762" s="166"/>
      <c r="AW1762" s="166"/>
      <c r="AX1762" s="166"/>
      <c r="AY1762" s="166"/>
      <c r="AZ1762" s="166"/>
      <c r="BA1762" s="166"/>
      <c r="BB1762" s="166"/>
      <c r="BC1762" s="166"/>
      <c r="BD1762" s="166"/>
      <c r="BE1762" s="166"/>
      <c r="BF1762" s="166"/>
      <c r="BG1762" s="166"/>
      <c r="BH1762" s="166"/>
      <c r="BI1762" s="166"/>
      <c r="BJ1762" s="166"/>
      <c r="BK1762" s="166"/>
      <c r="BL1762" s="166"/>
      <c r="BM1762" s="166"/>
    </row>
    <row r="1763" ht="22.5" customHeight="1">
      <c r="A1763" s="190" t="s">
        <v>17029</v>
      </c>
      <c r="B1763" s="188"/>
      <c r="C1763" s="191" t="b">
        <v>0</v>
      </c>
      <c r="D1763" s="192"/>
      <c r="E1763" s="189"/>
      <c r="F1763" s="189"/>
      <c r="G1763" s="189"/>
      <c r="H1763" s="102"/>
      <c r="I1763" s="166"/>
      <c r="J1763" s="166"/>
      <c r="K1763" s="193"/>
      <c r="L1763" s="193"/>
      <c r="M1763" s="166"/>
      <c r="N1763" s="166"/>
      <c r="O1763" s="166"/>
      <c r="P1763" s="166"/>
      <c r="Q1763" s="166"/>
      <c r="R1763" s="188"/>
      <c r="S1763" s="188"/>
      <c r="T1763" s="189"/>
      <c r="U1763" s="188"/>
      <c r="V1763" s="188"/>
      <c r="W1763" s="193"/>
      <c r="X1763" s="194"/>
      <c r="Y1763" s="194"/>
      <c r="Z1763" s="166"/>
      <c r="AA1763" s="166"/>
      <c r="AB1763" s="166"/>
      <c r="AC1763" s="166"/>
      <c r="AD1763" s="166"/>
      <c r="AE1763" s="166"/>
      <c r="AF1763" s="166"/>
      <c r="AG1763" s="166"/>
      <c r="AH1763" s="166"/>
      <c r="AI1763" s="166"/>
      <c r="AJ1763" s="166"/>
      <c r="AK1763" s="166"/>
      <c r="AL1763" s="166"/>
      <c r="AM1763" s="166"/>
      <c r="AN1763" s="166"/>
      <c r="AO1763" s="166"/>
      <c r="AP1763" s="166"/>
      <c r="AQ1763" s="166"/>
      <c r="AR1763" s="166"/>
      <c r="AS1763" s="166"/>
      <c r="AT1763" s="166"/>
      <c r="AU1763" s="166"/>
      <c r="AV1763" s="166"/>
      <c r="AW1763" s="166"/>
      <c r="AX1763" s="166"/>
      <c r="AY1763" s="166"/>
      <c r="AZ1763" s="166"/>
      <c r="BA1763" s="166"/>
      <c r="BB1763" s="166"/>
      <c r="BC1763" s="166"/>
      <c r="BD1763" s="166"/>
      <c r="BE1763" s="166"/>
      <c r="BF1763" s="166"/>
      <c r="BG1763" s="166"/>
      <c r="BH1763" s="166"/>
      <c r="BI1763" s="166"/>
      <c r="BJ1763" s="166"/>
      <c r="BK1763" s="166"/>
      <c r="BL1763" s="166"/>
      <c r="BM1763" s="166"/>
    </row>
    <row r="1764" ht="22.5" customHeight="1">
      <c r="A1764" s="190" t="s">
        <v>17030</v>
      </c>
      <c r="B1764" s="188"/>
      <c r="C1764" s="191" t="b">
        <v>0</v>
      </c>
      <c r="D1764" s="192"/>
      <c r="E1764" s="189"/>
      <c r="F1764" s="189"/>
      <c r="G1764" s="189"/>
      <c r="H1764" s="102"/>
      <c r="I1764" s="166"/>
      <c r="J1764" s="166"/>
      <c r="K1764" s="193"/>
      <c r="L1764" s="193"/>
      <c r="M1764" s="166"/>
      <c r="N1764" s="166"/>
      <c r="O1764" s="166"/>
      <c r="P1764" s="166"/>
      <c r="Q1764" s="166"/>
      <c r="R1764" s="188"/>
      <c r="S1764" s="188"/>
      <c r="T1764" s="189"/>
      <c r="U1764" s="188"/>
      <c r="V1764" s="188"/>
      <c r="W1764" s="193"/>
      <c r="X1764" s="194"/>
      <c r="Y1764" s="194"/>
      <c r="Z1764" s="166"/>
      <c r="AA1764" s="166"/>
      <c r="AB1764" s="166"/>
      <c r="AC1764" s="166"/>
      <c r="AD1764" s="166"/>
      <c r="AE1764" s="166"/>
      <c r="AF1764" s="166"/>
      <c r="AG1764" s="166"/>
      <c r="AH1764" s="166"/>
      <c r="AI1764" s="166"/>
      <c r="AJ1764" s="166"/>
      <c r="AK1764" s="166"/>
      <c r="AL1764" s="166"/>
      <c r="AM1764" s="166"/>
      <c r="AN1764" s="166"/>
      <c r="AO1764" s="166"/>
      <c r="AP1764" s="166"/>
      <c r="AQ1764" s="166"/>
      <c r="AR1764" s="166"/>
      <c r="AS1764" s="166"/>
      <c r="AT1764" s="166"/>
      <c r="AU1764" s="166"/>
      <c r="AV1764" s="166"/>
      <c r="AW1764" s="166"/>
      <c r="AX1764" s="166"/>
      <c r="AY1764" s="166"/>
      <c r="AZ1764" s="166"/>
      <c r="BA1764" s="166"/>
      <c r="BB1764" s="166"/>
      <c r="BC1764" s="166"/>
      <c r="BD1764" s="166"/>
      <c r="BE1764" s="166"/>
      <c r="BF1764" s="166"/>
      <c r="BG1764" s="166"/>
      <c r="BH1764" s="166"/>
      <c r="BI1764" s="166"/>
      <c r="BJ1764" s="166"/>
      <c r="BK1764" s="166"/>
      <c r="BL1764" s="166"/>
      <c r="BM1764" s="166"/>
    </row>
    <row r="1765" ht="22.5" customHeight="1">
      <c r="A1765" s="190" t="s">
        <v>17031</v>
      </c>
      <c r="B1765" s="188"/>
      <c r="C1765" s="191" t="b">
        <v>0</v>
      </c>
      <c r="D1765" s="192"/>
      <c r="E1765" s="189"/>
      <c r="F1765" s="189"/>
      <c r="G1765" s="189"/>
      <c r="H1765" s="102"/>
      <c r="I1765" s="166"/>
      <c r="J1765" s="166"/>
      <c r="K1765" s="193"/>
      <c r="L1765" s="193"/>
      <c r="M1765" s="166"/>
      <c r="N1765" s="166"/>
      <c r="O1765" s="166"/>
      <c r="P1765" s="166"/>
      <c r="Q1765" s="166"/>
      <c r="R1765" s="188"/>
      <c r="S1765" s="188"/>
      <c r="T1765" s="189"/>
      <c r="U1765" s="188"/>
      <c r="V1765" s="188"/>
      <c r="W1765" s="193"/>
      <c r="X1765" s="194"/>
      <c r="Y1765" s="194"/>
      <c r="Z1765" s="166"/>
      <c r="AA1765" s="166"/>
      <c r="AB1765" s="166"/>
      <c r="AC1765" s="166"/>
      <c r="AD1765" s="166"/>
      <c r="AE1765" s="166"/>
      <c r="AF1765" s="166"/>
      <c r="AG1765" s="166"/>
      <c r="AH1765" s="166"/>
      <c r="AI1765" s="166"/>
      <c r="AJ1765" s="166"/>
      <c r="AK1765" s="166"/>
      <c r="AL1765" s="166"/>
      <c r="AM1765" s="166"/>
      <c r="AN1765" s="166"/>
      <c r="AO1765" s="166"/>
      <c r="AP1765" s="166"/>
      <c r="AQ1765" s="166"/>
      <c r="AR1765" s="166"/>
      <c r="AS1765" s="166"/>
      <c r="AT1765" s="166"/>
      <c r="AU1765" s="166"/>
      <c r="AV1765" s="166"/>
      <c r="AW1765" s="166"/>
      <c r="AX1765" s="166"/>
      <c r="AY1765" s="166"/>
      <c r="AZ1765" s="166"/>
      <c r="BA1765" s="166"/>
      <c r="BB1765" s="166"/>
      <c r="BC1765" s="166"/>
      <c r="BD1765" s="166"/>
      <c r="BE1765" s="166"/>
      <c r="BF1765" s="166"/>
      <c r="BG1765" s="166"/>
      <c r="BH1765" s="166"/>
      <c r="BI1765" s="166"/>
      <c r="BJ1765" s="166"/>
      <c r="BK1765" s="166"/>
      <c r="BL1765" s="166"/>
      <c r="BM1765" s="166"/>
    </row>
    <row r="1766" ht="22.5" customHeight="1">
      <c r="A1766" s="190" t="s">
        <v>17032</v>
      </c>
      <c r="B1766" s="188"/>
      <c r="C1766" s="191" t="b">
        <v>0</v>
      </c>
      <c r="D1766" s="192"/>
      <c r="E1766" s="189"/>
      <c r="F1766" s="189"/>
      <c r="G1766" s="189"/>
      <c r="H1766" s="102"/>
      <c r="I1766" s="166"/>
      <c r="J1766" s="166"/>
      <c r="K1766" s="193"/>
      <c r="L1766" s="193"/>
      <c r="M1766" s="166"/>
      <c r="N1766" s="166"/>
      <c r="O1766" s="166"/>
      <c r="P1766" s="166"/>
      <c r="Q1766" s="166"/>
      <c r="R1766" s="188"/>
      <c r="S1766" s="188"/>
      <c r="T1766" s="189"/>
      <c r="U1766" s="188"/>
      <c r="V1766" s="188"/>
      <c r="W1766" s="193"/>
      <c r="X1766" s="194"/>
      <c r="Y1766" s="194"/>
      <c r="Z1766" s="166"/>
      <c r="AA1766" s="166"/>
      <c r="AB1766" s="166"/>
      <c r="AC1766" s="166"/>
      <c r="AD1766" s="166"/>
      <c r="AE1766" s="166"/>
      <c r="AF1766" s="166"/>
      <c r="AG1766" s="166"/>
      <c r="AH1766" s="166"/>
      <c r="AI1766" s="166"/>
      <c r="AJ1766" s="166"/>
      <c r="AK1766" s="166"/>
      <c r="AL1766" s="166"/>
      <c r="AM1766" s="166"/>
      <c r="AN1766" s="166"/>
      <c r="AO1766" s="166"/>
      <c r="AP1766" s="166"/>
      <c r="AQ1766" s="166"/>
      <c r="AR1766" s="166"/>
      <c r="AS1766" s="166"/>
      <c r="AT1766" s="166"/>
      <c r="AU1766" s="166"/>
      <c r="AV1766" s="166"/>
      <c r="AW1766" s="166"/>
      <c r="AX1766" s="166"/>
      <c r="AY1766" s="166"/>
      <c r="AZ1766" s="166"/>
      <c r="BA1766" s="166"/>
      <c r="BB1766" s="166"/>
      <c r="BC1766" s="166"/>
      <c r="BD1766" s="166"/>
      <c r="BE1766" s="166"/>
      <c r="BF1766" s="166"/>
      <c r="BG1766" s="166"/>
      <c r="BH1766" s="166"/>
      <c r="BI1766" s="166"/>
      <c r="BJ1766" s="166"/>
      <c r="BK1766" s="166"/>
      <c r="BL1766" s="166"/>
      <c r="BM1766" s="166"/>
    </row>
    <row r="1767" ht="22.5" customHeight="1">
      <c r="A1767" s="190" t="s">
        <v>17033</v>
      </c>
      <c r="B1767" s="188"/>
      <c r="C1767" s="191" t="b">
        <v>0</v>
      </c>
      <c r="D1767" s="192"/>
      <c r="E1767" s="189"/>
      <c r="F1767" s="189"/>
      <c r="G1767" s="189"/>
      <c r="H1767" s="102"/>
      <c r="I1767" s="166"/>
      <c r="J1767" s="166"/>
      <c r="K1767" s="193"/>
      <c r="L1767" s="193"/>
      <c r="M1767" s="166"/>
      <c r="N1767" s="166"/>
      <c r="O1767" s="166"/>
      <c r="P1767" s="166"/>
      <c r="Q1767" s="166"/>
      <c r="R1767" s="188"/>
      <c r="S1767" s="188"/>
      <c r="T1767" s="189"/>
      <c r="U1767" s="188"/>
      <c r="V1767" s="188"/>
      <c r="W1767" s="193"/>
      <c r="X1767" s="194"/>
      <c r="Y1767" s="194"/>
      <c r="Z1767" s="166"/>
      <c r="AA1767" s="166"/>
      <c r="AB1767" s="166"/>
      <c r="AC1767" s="166"/>
      <c r="AD1767" s="166"/>
      <c r="AE1767" s="166"/>
      <c r="AF1767" s="166"/>
      <c r="AG1767" s="166"/>
      <c r="AH1767" s="166"/>
      <c r="AI1767" s="166"/>
      <c r="AJ1767" s="166"/>
      <c r="AK1767" s="166"/>
      <c r="AL1767" s="166"/>
      <c r="AM1767" s="166"/>
      <c r="AN1767" s="166"/>
      <c r="AO1767" s="166"/>
      <c r="AP1767" s="166"/>
      <c r="AQ1767" s="166"/>
      <c r="AR1767" s="166"/>
      <c r="AS1767" s="166"/>
      <c r="AT1767" s="166"/>
      <c r="AU1767" s="166"/>
      <c r="AV1767" s="166"/>
      <c r="AW1767" s="166"/>
      <c r="AX1767" s="166"/>
      <c r="AY1767" s="166"/>
      <c r="AZ1767" s="166"/>
      <c r="BA1767" s="166"/>
      <c r="BB1767" s="166"/>
      <c r="BC1767" s="166"/>
      <c r="BD1767" s="166"/>
      <c r="BE1767" s="166"/>
      <c r="BF1767" s="166"/>
      <c r="BG1767" s="166"/>
      <c r="BH1767" s="166"/>
      <c r="BI1767" s="166"/>
      <c r="BJ1767" s="166"/>
      <c r="BK1767" s="166"/>
      <c r="BL1767" s="166"/>
      <c r="BM1767" s="166"/>
    </row>
    <row r="1768" ht="22.5" customHeight="1">
      <c r="A1768" s="190" t="s">
        <v>17034</v>
      </c>
      <c r="B1768" s="188"/>
      <c r="C1768" s="191" t="b">
        <v>0</v>
      </c>
      <c r="D1768" s="192"/>
      <c r="E1768" s="189"/>
      <c r="F1768" s="189"/>
      <c r="G1768" s="189"/>
      <c r="H1768" s="102"/>
      <c r="I1768" s="166"/>
      <c r="J1768" s="166"/>
      <c r="K1768" s="193"/>
      <c r="L1768" s="193"/>
      <c r="M1768" s="166"/>
      <c r="N1768" s="166"/>
      <c r="O1768" s="166"/>
      <c r="P1768" s="166"/>
      <c r="Q1768" s="166"/>
      <c r="R1768" s="188"/>
      <c r="S1768" s="188"/>
      <c r="T1768" s="189"/>
      <c r="U1768" s="188"/>
      <c r="V1768" s="188"/>
      <c r="W1768" s="193"/>
      <c r="X1768" s="194"/>
      <c r="Y1768" s="194"/>
      <c r="Z1768" s="166"/>
      <c r="AA1768" s="166"/>
      <c r="AB1768" s="166"/>
      <c r="AC1768" s="166"/>
      <c r="AD1768" s="166"/>
      <c r="AE1768" s="166"/>
      <c r="AF1768" s="166"/>
      <c r="AG1768" s="166"/>
      <c r="AH1768" s="166"/>
      <c r="AI1768" s="166"/>
      <c r="AJ1768" s="166"/>
      <c r="AK1768" s="166"/>
      <c r="AL1768" s="166"/>
      <c r="AM1768" s="166"/>
      <c r="AN1768" s="166"/>
      <c r="AO1768" s="166"/>
      <c r="AP1768" s="166"/>
      <c r="AQ1768" s="166"/>
      <c r="AR1768" s="166"/>
      <c r="AS1768" s="166"/>
      <c r="AT1768" s="166"/>
      <c r="AU1768" s="166"/>
      <c r="AV1768" s="166"/>
      <c r="AW1768" s="166"/>
      <c r="AX1768" s="166"/>
      <c r="AY1768" s="166"/>
      <c r="AZ1768" s="166"/>
      <c r="BA1768" s="166"/>
      <c r="BB1768" s="166"/>
      <c r="BC1768" s="166"/>
      <c r="BD1768" s="166"/>
      <c r="BE1768" s="166"/>
      <c r="BF1768" s="166"/>
      <c r="BG1768" s="166"/>
      <c r="BH1768" s="166"/>
      <c r="BI1768" s="166"/>
      <c r="BJ1768" s="166"/>
      <c r="BK1768" s="166"/>
      <c r="BL1768" s="166"/>
      <c r="BM1768" s="166"/>
    </row>
    <row r="1769" ht="22.5" customHeight="1">
      <c r="A1769" s="190" t="s">
        <v>17035</v>
      </c>
      <c r="B1769" s="188"/>
      <c r="C1769" s="191" t="b">
        <v>0</v>
      </c>
      <c r="D1769" s="192"/>
      <c r="E1769" s="189"/>
      <c r="F1769" s="189"/>
      <c r="G1769" s="189"/>
      <c r="H1769" s="102"/>
      <c r="I1769" s="166"/>
      <c r="J1769" s="166"/>
      <c r="K1769" s="193"/>
      <c r="L1769" s="193"/>
      <c r="M1769" s="166"/>
      <c r="N1769" s="166"/>
      <c r="O1769" s="166"/>
      <c r="P1769" s="166"/>
      <c r="Q1769" s="166"/>
      <c r="R1769" s="188"/>
      <c r="S1769" s="188"/>
      <c r="T1769" s="189"/>
      <c r="U1769" s="188"/>
      <c r="V1769" s="188"/>
      <c r="W1769" s="193"/>
      <c r="X1769" s="194"/>
      <c r="Y1769" s="194"/>
      <c r="Z1769" s="166"/>
      <c r="AA1769" s="166"/>
      <c r="AB1769" s="166"/>
      <c r="AC1769" s="166"/>
      <c r="AD1769" s="166"/>
      <c r="AE1769" s="166"/>
      <c r="AF1769" s="166"/>
      <c r="AG1769" s="166"/>
      <c r="AH1769" s="166"/>
      <c r="AI1769" s="166"/>
      <c r="AJ1769" s="166"/>
      <c r="AK1769" s="166"/>
      <c r="AL1769" s="166"/>
      <c r="AM1769" s="166"/>
      <c r="AN1769" s="166"/>
      <c r="AO1769" s="166"/>
      <c r="AP1769" s="166"/>
      <c r="AQ1769" s="166"/>
      <c r="AR1769" s="166"/>
      <c r="AS1769" s="166"/>
      <c r="AT1769" s="166"/>
      <c r="AU1769" s="166"/>
      <c r="AV1769" s="166"/>
      <c r="AW1769" s="166"/>
      <c r="AX1769" s="166"/>
      <c r="AY1769" s="166"/>
      <c r="AZ1769" s="166"/>
      <c r="BA1769" s="166"/>
      <c r="BB1769" s="166"/>
      <c r="BC1769" s="166"/>
      <c r="BD1769" s="166"/>
      <c r="BE1769" s="166"/>
      <c r="BF1769" s="166"/>
      <c r="BG1769" s="166"/>
      <c r="BH1769" s="166"/>
      <c r="BI1769" s="166"/>
      <c r="BJ1769" s="166"/>
      <c r="BK1769" s="166"/>
      <c r="BL1769" s="166"/>
      <c r="BM1769" s="166"/>
    </row>
    <row r="1770" ht="22.5" customHeight="1">
      <c r="A1770" s="190" t="s">
        <v>17036</v>
      </c>
      <c r="B1770" s="188"/>
      <c r="C1770" s="191" t="b">
        <v>0</v>
      </c>
      <c r="D1770" s="192"/>
      <c r="E1770" s="189"/>
      <c r="F1770" s="189"/>
      <c r="G1770" s="189"/>
      <c r="H1770" s="102"/>
      <c r="I1770" s="166"/>
      <c r="J1770" s="166"/>
      <c r="K1770" s="193"/>
      <c r="L1770" s="193"/>
      <c r="M1770" s="166"/>
      <c r="N1770" s="166"/>
      <c r="O1770" s="166"/>
      <c r="P1770" s="166"/>
      <c r="Q1770" s="166"/>
      <c r="R1770" s="188"/>
      <c r="S1770" s="188"/>
      <c r="T1770" s="189"/>
      <c r="U1770" s="188"/>
      <c r="V1770" s="188"/>
      <c r="W1770" s="193"/>
      <c r="X1770" s="194"/>
      <c r="Y1770" s="194"/>
      <c r="Z1770" s="166"/>
      <c r="AA1770" s="166"/>
      <c r="AB1770" s="166"/>
      <c r="AC1770" s="166"/>
      <c r="AD1770" s="166"/>
      <c r="AE1770" s="166"/>
      <c r="AF1770" s="166"/>
      <c r="AG1770" s="166"/>
      <c r="AH1770" s="166"/>
      <c r="AI1770" s="166"/>
      <c r="AJ1770" s="166"/>
      <c r="AK1770" s="166"/>
      <c r="AL1770" s="166"/>
      <c r="AM1770" s="166"/>
      <c r="AN1770" s="166"/>
      <c r="AO1770" s="166"/>
      <c r="AP1770" s="166"/>
      <c r="AQ1770" s="166"/>
      <c r="AR1770" s="166"/>
      <c r="AS1770" s="166"/>
      <c r="AT1770" s="166"/>
      <c r="AU1770" s="166"/>
      <c r="AV1770" s="166"/>
      <c r="AW1770" s="166"/>
      <c r="AX1770" s="166"/>
      <c r="AY1770" s="166"/>
      <c r="AZ1770" s="166"/>
      <c r="BA1770" s="166"/>
      <c r="BB1770" s="166"/>
      <c r="BC1770" s="166"/>
      <c r="BD1770" s="166"/>
      <c r="BE1770" s="166"/>
      <c r="BF1770" s="166"/>
      <c r="BG1770" s="166"/>
      <c r="BH1770" s="166"/>
      <c r="BI1770" s="166"/>
      <c r="BJ1770" s="166"/>
      <c r="BK1770" s="166"/>
      <c r="BL1770" s="166"/>
      <c r="BM1770" s="166"/>
    </row>
    <row r="1771" ht="22.5" customHeight="1">
      <c r="A1771" s="190" t="s">
        <v>17037</v>
      </c>
      <c r="B1771" s="188"/>
      <c r="C1771" s="191" t="b">
        <v>0</v>
      </c>
      <c r="D1771" s="192"/>
      <c r="E1771" s="189"/>
      <c r="F1771" s="189"/>
      <c r="G1771" s="189"/>
      <c r="H1771" s="102"/>
      <c r="I1771" s="166"/>
      <c r="J1771" s="166"/>
      <c r="K1771" s="193"/>
      <c r="L1771" s="193"/>
      <c r="M1771" s="166"/>
      <c r="N1771" s="166"/>
      <c r="O1771" s="166"/>
      <c r="P1771" s="166"/>
      <c r="Q1771" s="166"/>
      <c r="R1771" s="188"/>
      <c r="S1771" s="188"/>
      <c r="T1771" s="189"/>
      <c r="U1771" s="188"/>
      <c r="V1771" s="188"/>
      <c r="W1771" s="193"/>
      <c r="X1771" s="194"/>
      <c r="Y1771" s="194"/>
      <c r="Z1771" s="166"/>
      <c r="AA1771" s="166"/>
      <c r="AB1771" s="166"/>
      <c r="AC1771" s="166"/>
      <c r="AD1771" s="166"/>
      <c r="AE1771" s="166"/>
      <c r="AF1771" s="166"/>
      <c r="AG1771" s="166"/>
      <c r="AH1771" s="166"/>
      <c r="AI1771" s="166"/>
      <c r="AJ1771" s="166"/>
      <c r="AK1771" s="166"/>
      <c r="AL1771" s="166"/>
      <c r="AM1771" s="166"/>
      <c r="AN1771" s="166"/>
      <c r="AO1771" s="166"/>
      <c r="AP1771" s="166"/>
      <c r="AQ1771" s="166"/>
      <c r="AR1771" s="166"/>
      <c r="AS1771" s="166"/>
      <c r="AT1771" s="166"/>
      <c r="AU1771" s="166"/>
      <c r="AV1771" s="166"/>
      <c r="AW1771" s="166"/>
      <c r="AX1771" s="166"/>
      <c r="AY1771" s="166"/>
      <c r="AZ1771" s="166"/>
      <c r="BA1771" s="166"/>
      <c r="BB1771" s="166"/>
      <c r="BC1771" s="166"/>
      <c r="BD1771" s="166"/>
      <c r="BE1771" s="166"/>
      <c r="BF1771" s="166"/>
      <c r="BG1771" s="166"/>
      <c r="BH1771" s="166"/>
      <c r="BI1771" s="166"/>
      <c r="BJ1771" s="166"/>
      <c r="BK1771" s="166"/>
      <c r="BL1771" s="166"/>
      <c r="BM1771" s="166"/>
    </row>
    <row r="1772" ht="22.5" customHeight="1">
      <c r="A1772" s="190" t="s">
        <v>17038</v>
      </c>
      <c r="B1772" s="188"/>
      <c r="C1772" s="191" t="b">
        <v>0</v>
      </c>
      <c r="D1772" s="192"/>
      <c r="E1772" s="189"/>
      <c r="F1772" s="189"/>
      <c r="G1772" s="189"/>
      <c r="H1772" s="102"/>
      <c r="I1772" s="166"/>
      <c r="J1772" s="166"/>
      <c r="K1772" s="193"/>
      <c r="L1772" s="193"/>
      <c r="M1772" s="166"/>
      <c r="N1772" s="166"/>
      <c r="O1772" s="166"/>
      <c r="P1772" s="166"/>
      <c r="Q1772" s="166"/>
      <c r="R1772" s="188"/>
      <c r="S1772" s="188"/>
      <c r="T1772" s="189"/>
      <c r="U1772" s="188"/>
      <c r="V1772" s="188"/>
      <c r="W1772" s="193"/>
      <c r="X1772" s="194"/>
      <c r="Y1772" s="194"/>
      <c r="Z1772" s="166"/>
      <c r="AA1772" s="166"/>
      <c r="AB1772" s="166"/>
      <c r="AC1772" s="166"/>
      <c r="AD1772" s="166"/>
      <c r="AE1772" s="166"/>
      <c r="AF1772" s="166"/>
      <c r="AG1772" s="166"/>
      <c r="AH1772" s="166"/>
      <c r="AI1772" s="166"/>
      <c r="AJ1772" s="166"/>
      <c r="AK1772" s="166"/>
      <c r="AL1772" s="166"/>
      <c r="AM1772" s="166"/>
      <c r="AN1772" s="166"/>
      <c r="AO1772" s="166"/>
      <c r="AP1772" s="166"/>
      <c r="AQ1772" s="166"/>
      <c r="AR1772" s="166"/>
      <c r="AS1772" s="166"/>
      <c r="AT1772" s="166"/>
      <c r="AU1772" s="166"/>
      <c r="AV1772" s="166"/>
      <c r="AW1772" s="166"/>
      <c r="AX1772" s="166"/>
      <c r="AY1772" s="166"/>
      <c r="AZ1772" s="166"/>
      <c r="BA1772" s="166"/>
      <c r="BB1772" s="166"/>
      <c r="BC1772" s="166"/>
      <c r="BD1772" s="166"/>
      <c r="BE1772" s="166"/>
      <c r="BF1772" s="166"/>
      <c r="BG1772" s="166"/>
      <c r="BH1772" s="166"/>
      <c r="BI1772" s="166"/>
      <c r="BJ1772" s="166"/>
      <c r="BK1772" s="166"/>
      <c r="BL1772" s="166"/>
      <c r="BM1772" s="166"/>
    </row>
    <row r="1773" ht="22.5" customHeight="1">
      <c r="A1773" s="190" t="s">
        <v>17039</v>
      </c>
      <c r="B1773" s="188"/>
      <c r="C1773" s="191" t="b">
        <v>0</v>
      </c>
      <c r="D1773" s="192"/>
      <c r="E1773" s="189"/>
      <c r="F1773" s="189"/>
      <c r="G1773" s="189"/>
      <c r="H1773" s="102"/>
      <c r="I1773" s="166"/>
      <c r="J1773" s="166"/>
      <c r="K1773" s="193"/>
      <c r="L1773" s="193"/>
      <c r="M1773" s="166"/>
      <c r="N1773" s="166"/>
      <c r="O1773" s="166"/>
      <c r="P1773" s="166"/>
      <c r="Q1773" s="166"/>
      <c r="R1773" s="188"/>
      <c r="S1773" s="188"/>
      <c r="T1773" s="189"/>
      <c r="U1773" s="188"/>
      <c r="V1773" s="188"/>
      <c r="W1773" s="193"/>
      <c r="X1773" s="194"/>
      <c r="Y1773" s="194"/>
      <c r="Z1773" s="166"/>
      <c r="AA1773" s="166"/>
      <c r="AB1773" s="166"/>
      <c r="AC1773" s="166"/>
      <c r="AD1773" s="166"/>
      <c r="AE1773" s="166"/>
      <c r="AF1773" s="166"/>
      <c r="AG1773" s="166"/>
      <c r="AH1773" s="166"/>
      <c r="AI1773" s="166"/>
      <c r="AJ1773" s="166"/>
      <c r="AK1773" s="166"/>
      <c r="AL1773" s="166"/>
      <c r="AM1773" s="166"/>
      <c r="AN1773" s="166"/>
      <c r="AO1773" s="166"/>
      <c r="AP1773" s="166"/>
      <c r="AQ1773" s="166"/>
      <c r="AR1773" s="166"/>
      <c r="AS1773" s="166"/>
      <c r="AT1773" s="166"/>
      <c r="AU1773" s="166"/>
      <c r="AV1773" s="166"/>
      <c r="AW1773" s="166"/>
      <c r="AX1773" s="166"/>
      <c r="AY1773" s="166"/>
      <c r="AZ1773" s="166"/>
      <c r="BA1773" s="166"/>
      <c r="BB1773" s="166"/>
      <c r="BC1773" s="166"/>
      <c r="BD1773" s="166"/>
      <c r="BE1773" s="166"/>
      <c r="BF1773" s="166"/>
      <c r="BG1773" s="166"/>
      <c r="BH1773" s="166"/>
      <c r="BI1773" s="166"/>
      <c r="BJ1773" s="166"/>
      <c r="BK1773" s="166"/>
      <c r="BL1773" s="166"/>
      <c r="BM1773" s="166"/>
    </row>
    <row r="1774" ht="22.5" customHeight="1">
      <c r="A1774" s="190" t="s">
        <v>17040</v>
      </c>
      <c r="B1774" s="188"/>
      <c r="C1774" s="191" t="b">
        <v>0</v>
      </c>
      <c r="D1774" s="192"/>
      <c r="E1774" s="189"/>
      <c r="F1774" s="189"/>
      <c r="G1774" s="189"/>
      <c r="H1774" s="102"/>
      <c r="I1774" s="166"/>
      <c r="J1774" s="166"/>
      <c r="K1774" s="193"/>
      <c r="L1774" s="193"/>
      <c r="M1774" s="166"/>
      <c r="N1774" s="166"/>
      <c r="O1774" s="166"/>
      <c r="P1774" s="166"/>
      <c r="Q1774" s="166"/>
      <c r="R1774" s="188"/>
      <c r="S1774" s="188"/>
      <c r="T1774" s="189"/>
      <c r="U1774" s="188"/>
      <c r="V1774" s="188"/>
      <c r="W1774" s="193"/>
      <c r="X1774" s="194"/>
      <c r="Y1774" s="194"/>
      <c r="Z1774" s="166"/>
      <c r="AA1774" s="166"/>
      <c r="AB1774" s="166"/>
      <c r="AC1774" s="166"/>
      <c r="AD1774" s="166"/>
      <c r="AE1774" s="166"/>
      <c r="AF1774" s="166"/>
      <c r="AG1774" s="166"/>
      <c r="AH1774" s="166"/>
      <c r="AI1774" s="166"/>
      <c r="AJ1774" s="166"/>
      <c r="AK1774" s="166"/>
      <c r="AL1774" s="166"/>
      <c r="AM1774" s="166"/>
      <c r="AN1774" s="166"/>
      <c r="AO1774" s="166"/>
      <c r="AP1774" s="166"/>
      <c r="AQ1774" s="166"/>
      <c r="AR1774" s="166"/>
      <c r="AS1774" s="166"/>
      <c r="AT1774" s="166"/>
      <c r="AU1774" s="166"/>
      <c r="AV1774" s="166"/>
      <c r="AW1774" s="166"/>
      <c r="AX1774" s="166"/>
      <c r="AY1774" s="166"/>
      <c r="AZ1774" s="166"/>
      <c r="BA1774" s="166"/>
      <c r="BB1774" s="166"/>
      <c r="BC1774" s="166"/>
      <c r="BD1774" s="166"/>
      <c r="BE1774" s="166"/>
      <c r="BF1774" s="166"/>
      <c r="BG1774" s="166"/>
      <c r="BH1774" s="166"/>
      <c r="BI1774" s="166"/>
      <c r="BJ1774" s="166"/>
      <c r="BK1774" s="166"/>
      <c r="BL1774" s="166"/>
      <c r="BM1774" s="166"/>
    </row>
    <row r="1775" ht="22.5" customHeight="1">
      <c r="A1775" s="190" t="s">
        <v>17041</v>
      </c>
      <c r="B1775" s="188"/>
      <c r="C1775" s="191" t="b">
        <v>0</v>
      </c>
      <c r="D1775" s="192"/>
      <c r="E1775" s="189"/>
      <c r="F1775" s="189"/>
      <c r="G1775" s="189"/>
      <c r="H1775" s="102"/>
      <c r="I1775" s="166"/>
      <c r="J1775" s="166"/>
      <c r="K1775" s="193"/>
      <c r="L1775" s="193"/>
      <c r="M1775" s="166"/>
      <c r="N1775" s="166"/>
      <c r="O1775" s="166"/>
      <c r="P1775" s="166"/>
      <c r="Q1775" s="166"/>
      <c r="R1775" s="188"/>
      <c r="S1775" s="188"/>
      <c r="T1775" s="189"/>
      <c r="U1775" s="188"/>
      <c r="V1775" s="188"/>
      <c r="W1775" s="193"/>
      <c r="X1775" s="194"/>
      <c r="Y1775" s="194"/>
      <c r="Z1775" s="166"/>
      <c r="AA1775" s="166"/>
      <c r="AB1775" s="166"/>
      <c r="AC1775" s="166"/>
      <c r="AD1775" s="166"/>
      <c r="AE1775" s="166"/>
      <c r="AF1775" s="166"/>
      <c r="AG1775" s="166"/>
      <c r="AH1775" s="166"/>
      <c r="AI1775" s="166"/>
      <c r="AJ1775" s="166"/>
      <c r="AK1775" s="166"/>
      <c r="AL1775" s="166"/>
      <c r="AM1775" s="166"/>
      <c r="AN1775" s="166"/>
      <c r="AO1775" s="166"/>
      <c r="AP1775" s="166"/>
      <c r="AQ1775" s="166"/>
      <c r="AR1775" s="166"/>
      <c r="AS1775" s="166"/>
      <c r="AT1775" s="166"/>
      <c r="AU1775" s="166"/>
      <c r="AV1775" s="166"/>
      <c r="AW1775" s="166"/>
      <c r="AX1775" s="166"/>
      <c r="AY1775" s="166"/>
      <c r="AZ1775" s="166"/>
      <c r="BA1775" s="166"/>
      <c r="BB1775" s="166"/>
      <c r="BC1775" s="166"/>
      <c r="BD1775" s="166"/>
      <c r="BE1775" s="166"/>
      <c r="BF1775" s="166"/>
      <c r="BG1775" s="166"/>
      <c r="BH1775" s="166"/>
      <c r="BI1775" s="166"/>
      <c r="BJ1775" s="166"/>
      <c r="BK1775" s="166"/>
      <c r="BL1775" s="166"/>
      <c r="BM1775" s="166"/>
    </row>
    <row r="1776" ht="22.5" customHeight="1">
      <c r="A1776" s="190" t="s">
        <v>17042</v>
      </c>
      <c r="B1776" s="188"/>
      <c r="C1776" s="191" t="b">
        <v>0</v>
      </c>
      <c r="D1776" s="192"/>
      <c r="E1776" s="189"/>
      <c r="F1776" s="189"/>
      <c r="G1776" s="189"/>
      <c r="H1776" s="102"/>
      <c r="I1776" s="166"/>
      <c r="J1776" s="166"/>
      <c r="K1776" s="193"/>
      <c r="L1776" s="193"/>
      <c r="M1776" s="166"/>
      <c r="N1776" s="166"/>
      <c r="O1776" s="166"/>
      <c r="P1776" s="166"/>
      <c r="Q1776" s="166"/>
      <c r="R1776" s="188"/>
      <c r="S1776" s="188"/>
      <c r="T1776" s="189"/>
      <c r="U1776" s="188"/>
      <c r="V1776" s="188"/>
      <c r="W1776" s="193"/>
      <c r="X1776" s="194"/>
      <c r="Y1776" s="194"/>
      <c r="Z1776" s="166"/>
      <c r="AA1776" s="166"/>
      <c r="AB1776" s="166"/>
      <c r="AC1776" s="166"/>
      <c r="AD1776" s="166"/>
      <c r="AE1776" s="166"/>
      <c r="AF1776" s="166"/>
      <c r="AG1776" s="166"/>
      <c r="AH1776" s="166"/>
      <c r="AI1776" s="166"/>
      <c r="AJ1776" s="166"/>
      <c r="AK1776" s="166"/>
      <c r="AL1776" s="166"/>
      <c r="AM1776" s="166"/>
      <c r="AN1776" s="166"/>
      <c r="AO1776" s="166"/>
      <c r="AP1776" s="166"/>
      <c r="AQ1776" s="166"/>
      <c r="AR1776" s="166"/>
      <c r="AS1776" s="166"/>
      <c r="AT1776" s="166"/>
      <c r="AU1776" s="166"/>
      <c r="AV1776" s="166"/>
      <c r="AW1776" s="166"/>
      <c r="AX1776" s="166"/>
      <c r="AY1776" s="166"/>
      <c r="AZ1776" s="166"/>
      <c r="BA1776" s="166"/>
      <c r="BB1776" s="166"/>
      <c r="BC1776" s="166"/>
      <c r="BD1776" s="166"/>
      <c r="BE1776" s="166"/>
      <c r="BF1776" s="166"/>
      <c r="BG1776" s="166"/>
      <c r="BH1776" s="166"/>
      <c r="BI1776" s="166"/>
      <c r="BJ1776" s="166"/>
      <c r="BK1776" s="166"/>
      <c r="BL1776" s="166"/>
      <c r="BM1776" s="166"/>
    </row>
    <row r="1777" ht="22.5" customHeight="1">
      <c r="A1777" s="190" t="s">
        <v>17043</v>
      </c>
      <c r="B1777" s="188"/>
      <c r="C1777" s="191" t="b">
        <v>0</v>
      </c>
      <c r="D1777" s="192"/>
      <c r="E1777" s="189"/>
      <c r="F1777" s="189"/>
      <c r="G1777" s="189"/>
      <c r="H1777" s="102"/>
      <c r="I1777" s="166"/>
      <c r="J1777" s="166"/>
      <c r="K1777" s="193"/>
      <c r="L1777" s="193"/>
      <c r="M1777" s="166"/>
      <c r="N1777" s="166"/>
      <c r="O1777" s="166"/>
      <c r="P1777" s="166"/>
      <c r="Q1777" s="166"/>
      <c r="R1777" s="188"/>
      <c r="S1777" s="188"/>
      <c r="T1777" s="189"/>
      <c r="U1777" s="188"/>
      <c r="V1777" s="188"/>
      <c r="W1777" s="193"/>
      <c r="X1777" s="194"/>
      <c r="Y1777" s="194"/>
      <c r="Z1777" s="166"/>
      <c r="AA1777" s="166"/>
      <c r="AB1777" s="166"/>
      <c r="AC1777" s="166"/>
      <c r="AD1777" s="166"/>
      <c r="AE1777" s="166"/>
      <c r="AF1777" s="166"/>
      <c r="AG1777" s="166"/>
      <c r="AH1777" s="166"/>
      <c r="AI1777" s="166"/>
      <c r="AJ1777" s="166"/>
      <c r="AK1777" s="166"/>
      <c r="AL1777" s="166"/>
      <c r="AM1777" s="166"/>
      <c r="AN1777" s="166"/>
      <c r="AO1777" s="166"/>
      <c r="AP1777" s="166"/>
      <c r="AQ1777" s="166"/>
      <c r="AR1777" s="166"/>
      <c r="AS1777" s="166"/>
      <c r="AT1777" s="166"/>
      <c r="AU1777" s="166"/>
      <c r="AV1777" s="166"/>
      <c r="AW1777" s="166"/>
      <c r="AX1777" s="166"/>
      <c r="AY1777" s="166"/>
      <c r="AZ1777" s="166"/>
      <c r="BA1777" s="166"/>
      <c r="BB1777" s="166"/>
      <c r="BC1777" s="166"/>
      <c r="BD1777" s="166"/>
      <c r="BE1777" s="166"/>
      <c r="BF1777" s="166"/>
      <c r="BG1777" s="166"/>
      <c r="BH1777" s="166"/>
      <c r="BI1777" s="166"/>
      <c r="BJ1777" s="166"/>
      <c r="BK1777" s="166"/>
      <c r="BL1777" s="166"/>
      <c r="BM1777" s="166"/>
    </row>
    <row r="1778" ht="22.5" customHeight="1">
      <c r="A1778" s="190" t="s">
        <v>17044</v>
      </c>
      <c r="B1778" s="188"/>
      <c r="C1778" s="191" t="b">
        <v>0</v>
      </c>
      <c r="D1778" s="192"/>
      <c r="E1778" s="189"/>
      <c r="F1778" s="189"/>
      <c r="G1778" s="189"/>
      <c r="H1778" s="102"/>
      <c r="I1778" s="166"/>
      <c r="J1778" s="166"/>
      <c r="K1778" s="193"/>
      <c r="L1778" s="193"/>
      <c r="M1778" s="166"/>
      <c r="N1778" s="166"/>
      <c r="O1778" s="166"/>
      <c r="P1778" s="166"/>
      <c r="Q1778" s="166"/>
      <c r="R1778" s="188"/>
      <c r="S1778" s="188"/>
      <c r="T1778" s="189"/>
      <c r="U1778" s="188"/>
      <c r="V1778" s="188"/>
      <c r="W1778" s="193"/>
      <c r="X1778" s="194"/>
      <c r="Y1778" s="194"/>
      <c r="Z1778" s="166"/>
      <c r="AA1778" s="166"/>
      <c r="AB1778" s="166"/>
      <c r="AC1778" s="166"/>
      <c r="AD1778" s="166"/>
      <c r="AE1778" s="166"/>
      <c r="AF1778" s="166"/>
      <c r="AG1778" s="166"/>
      <c r="AH1778" s="166"/>
      <c r="AI1778" s="166"/>
      <c r="AJ1778" s="166"/>
      <c r="AK1778" s="166"/>
      <c r="AL1778" s="166"/>
      <c r="AM1778" s="166"/>
      <c r="AN1778" s="166"/>
      <c r="AO1778" s="166"/>
      <c r="AP1778" s="166"/>
      <c r="AQ1778" s="166"/>
      <c r="AR1778" s="166"/>
      <c r="AS1778" s="166"/>
      <c r="AT1778" s="166"/>
      <c r="AU1778" s="166"/>
      <c r="AV1778" s="166"/>
      <c r="AW1778" s="166"/>
      <c r="AX1778" s="166"/>
      <c r="AY1778" s="166"/>
      <c r="AZ1778" s="166"/>
      <c r="BA1778" s="166"/>
      <c r="BB1778" s="166"/>
      <c r="BC1778" s="166"/>
      <c r="BD1778" s="166"/>
      <c r="BE1778" s="166"/>
      <c r="BF1778" s="166"/>
      <c r="BG1778" s="166"/>
      <c r="BH1778" s="166"/>
      <c r="BI1778" s="166"/>
      <c r="BJ1778" s="166"/>
      <c r="BK1778" s="166"/>
      <c r="BL1778" s="166"/>
      <c r="BM1778" s="166"/>
    </row>
    <row r="1779" ht="22.5" customHeight="1">
      <c r="A1779" s="190" t="s">
        <v>17045</v>
      </c>
      <c r="B1779" s="188"/>
      <c r="C1779" s="191" t="b">
        <v>0</v>
      </c>
      <c r="D1779" s="192"/>
      <c r="E1779" s="189"/>
      <c r="F1779" s="189"/>
      <c r="G1779" s="189"/>
      <c r="H1779" s="102"/>
      <c r="I1779" s="166"/>
      <c r="J1779" s="166"/>
      <c r="K1779" s="193"/>
      <c r="L1779" s="193"/>
      <c r="M1779" s="166"/>
      <c r="N1779" s="166"/>
      <c r="O1779" s="166"/>
      <c r="P1779" s="166"/>
      <c r="Q1779" s="166"/>
      <c r="R1779" s="188"/>
      <c r="S1779" s="188"/>
      <c r="T1779" s="189"/>
      <c r="U1779" s="188"/>
      <c r="V1779" s="188"/>
      <c r="W1779" s="193"/>
      <c r="X1779" s="194"/>
      <c r="Y1779" s="194"/>
      <c r="Z1779" s="166"/>
      <c r="AA1779" s="166"/>
      <c r="AB1779" s="166"/>
      <c r="AC1779" s="166"/>
      <c r="AD1779" s="166"/>
      <c r="AE1779" s="166"/>
      <c r="AF1779" s="166"/>
      <c r="AG1779" s="166"/>
      <c r="AH1779" s="166"/>
      <c r="AI1779" s="166"/>
      <c r="AJ1779" s="166"/>
      <c r="AK1779" s="166"/>
      <c r="AL1779" s="166"/>
      <c r="AM1779" s="166"/>
      <c r="AN1779" s="166"/>
      <c r="AO1779" s="166"/>
      <c r="AP1779" s="166"/>
      <c r="AQ1779" s="166"/>
      <c r="AR1779" s="166"/>
      <c r="AS1779" s="166"/>
      <c r="AT1779" s="166"/>
      <c r="AU1779" s="166"/>
      <c r="AV1779" s="166"/>
      <c r="AW1779" s="166"/>
      <c r="AX1779" s="166"/>
      <c r="AY1779" s="166"/>
      <c r="AZ1779" s="166"/>
      <c r="BA1779" s="166"/>
      <c r="BB1779" s="166"/>
      <c r="BC1779" s="166"/>
      <c r="BD1779" s="166"/>
      <c r="BE1779" s="166"/>
      <c r="BF1779" s="166"/>
      <c r="BG1779" s="166"/>
      <c r="BH1779" s="166"/>
      <c r="BI1779" s="166"/>
      <c r="BJ1779" s="166"/>
      <c r="BK1779" s="166"/>
      <c r="BL1779" s="166"/>
      <c r="BM1779" s="166"/>
    </row>
    <row r="1780" ht="22.5" customHeight="1">
      <c r="A1780" s="190" t="s">
        <v>17046</v>
      </c>
      <c r="B1780" s="188"/>
      <c r="C1780" s="191" t="b">
        <v>0</v>
      </c>
      <c r="D1780" s="192"/>
      <c r="E1780" s="189"/>
      <c r="F1780" s="189"/>
      <c r="G1780" s="189"/>
      <c r="H1780" s="102"/>
      <c r="I1780" s="166"/>
      <c r="J1780" s="166"/>
      <c r="K1780" s="193"/>
      <c r="L1780" s="193"/>
      <c r="M1780" s="166"/>
      <c r="N1780" s="166"/>
      <c r="O1780" s="166"/>
      <c r="P1780" s="166"/>
      <c r="Q1780" s="166"/>
      <c r="R1780" s="188"/>
      <c r="S1780" s="188"/>
      <c r="T1780" s="189"/>
      <c r="U1780" s="188"/>
      <c r="V1780" s="188"/>
      <c r="W1780" s="193"/>
      <c r="X1780" s="194"/>
      <c r="Y1780" s="194"/>
      <c r="Z1780" s="166"/>
      <c r="AA1780" s="166"/>
      <c r="AB1780" s="166"/>
      <c r="AC1780" s="166"/>
      <c r="AD1780" s="166"/>
      <c r="AE1780" s="166"/>
      <c r="AF1780" s="166"/>
      <c r="AG1780" s="166"/>
      <c r="AH1780" s="166"/>
      <c r="AI1780" s="166"/>
      <c r="AJ1780" s="166"/>
      <c r="AK1780" s="166"/>
      <c r="AL1780" s="166"/>
      <c r="AM1780" s="166"/>
      <c r="AN1780" s="166"/>
      <c r="AO1780" s="166"/>
      <c r="AP1780" s="166"/>
      <c r="AQ1780" s="166"/>
      <c r="AR1780" s="166"/>
      <c r="AS1780" s="166"/>
      <c r="AT1780" s="166"/>
      <c r="AU1780" s="166"/>
      <c r="AV1780" s="166"/>
      <c r="AW1780" s="166"/>
      <c r="AX1780" s="166"/>
      <c r="AY1780" s="166"/>
      <c r="AZ1780" s="166"/>
      <c r="BA1780" s="166"/>
      <c r="BB1780" s="166"/>
      <c r="BC1780" s="166"/>
      <c r="BD1780" s="166"/>
      <c r="BE1780" s="166"/>
      <c r="BF1780" s="166"/>
      <c r="BG1780" s="166"/>
      <c r="BH1780" s="166"/>
      <c r="BI1780" s="166"/>
      <c r="BJ1780" s="166"/>
      <c r="BK1780" s="166"/>
      <c r="BL1780" s="166"/>
      <c r="BM1780" s="166"/>
    </row>
    <row r="1781" ht="22.5" customHeight="1">
      <c r="A1781" s="190" t="s">
        <v>17047</v>
      </c>
      <c r="B1781" s="188"/>
      <c r="C1781" s="191" t="b">
        <v>0</v>
      </c>
      <c r="D1781" s="192"/>
      <c r="E1781" s="189"/>
      <c r="F1781" s="189"/>
      <c r="G1781" s="189"/>
      <c r="H1781" s="102"/>
      <c r="I1781" s="166"/>
      <c r="J1781" s="166"/>
      <c r="K1781" s="193"/>
      <c r="L1781" s="193"/>
      <c r="M1781" s="166"/>
      <c r="N1781" s="166"/>
      <c r="O1781" s="166"/>
      <c r="P1781" s="166"/>
      <c r="Q1781" s="166"/>
      <c r="R1781" s="188"/>
      <c r="S1781" s="188"/>
      <c r="T1781" s="189"/>
      <c r="U1781" s="188"/>
      <c r="V1781" s="188"/>
      <c r="W1781" s="193"/>
      <c r="X1781" s="194"/>
      <c r="Y1781" s="194"/>
      <c r="Z1781" s="166"/>
      <c r="AA1781" s="166"/>
      <c r="AB1781" s="166"/>
      <c r="AC1781" s="166"/>
      <c r="AD1781" s="166"/>
      <c r="AE1781" s="166"/>
      <c r="AF1781" s="166"/>
      <c r="AG1781" s="166"/>
      <c r="AH1781" s="166"/>
      <c r="AI1781" s="166"/>
      <c r="AJ1781" s="166"/>
      <c r="AK1781" s="166"/>
      <c r="AL1781" s="166"/>
      <c r="AM1781" s="166"/>
      <c r="AN1781" s="166"/>
      <c r="AO1781" s="166"/>
      <c r="AP1781" s="166"/>
      <c r="AQ1781" s="166"/>
      <c r="AR1781" s="166"/>
      <c r="AS1781" s="166"/>
      <c r="AT1781" s="166"/>
      <c r="AU1781" s="166"/>
      <c r="AV1781" s="166"/>
      <c r="AW1781" s="166"/>
      <c r="AX1781" s="166"/>
      <c r="AY1781" s="166"/>
      <c r="AZ1781" s="166"/>
      <c r="BA1781" s="166"/>
      <c r="BB1781" s="166"/>
      <c r="BC1781" s="166"/>
      <c r="BD1781" s="166"/>
      <c r="BE1781" s="166"/>
      <c r="BF1781" s="166"/>
      <c r="BG1781" s="166"/>
      <c r="BH1781" s="166"/>
      <c r="BI1781" s="166"/>
      <c r="BJ1781" s="166"/>
      <c r="BK1781" s="166"/>
      <c r="BL1781" s="166"/>
      <c r="BM1781" s="166"/>
    </row>
    <row r="1782" ht="22.5" customHeight="1">
      <c r="A1782" s="190" t="s">
        <v>17048</v>
      </c>
      <c r="B1782" s="188"/>
      <c r="C1782" s="191" t="b">
        <v>0</v>
      </c>
      <c r="D1782" s="192"/>
      <c r="E1782" s="189"/>
      <c r="F1782" s="189"/>
      <c r="G1782" s="189"/>
      <c r="H1782" s="102"/>
      <c r="I1782" s="166"/>
      <c r="J1782" s="166"/>
      <c r="K1782" s="193"/>
      <c r="L1782" s="193"/>
      <c r="M1782" s="166"/>
      <c r="N1782" s="166"/>
      <c r="O1782" s="166"/>
      <c r="P1782" s="166"/>
      <c r="Q1782" s="166"/>
      <c r="R1782" s="188"/>
      <c r="S1782" s="188"/>
      <c r="T1782" s="189"/>
      <c r="U1782" s="188"/>
      <c r="V1782" s="188"/>
      <c r="W1782" s="193"/>
      <c r="X1782" s="194"/>
      <c r="Y1782" s="194"/>
      <c r="Z1782" s="166"/>
      <c r="AA1782" s="166"/>
      <c r="AB1782" s="166"/>
      <c r="AC1782" s="166"/>
      <c r="AD1782" s="166"/>
      <c r="AE1782" s="166"/>
      <c r="AF1782" s="166"/>
      <c r="AG1782" s="166"/>
      <c r="AH1782" s="166"/>
      <c r="AI1782" s="166"/>
      <c r="AJ1782" s="166"/>
      <c r="AK1782" s="166"/>
      <c r="AL1782" s="166"/>
      <c r="AM1782" s="166"/>
      <c r="AN1782" s="166"/>
      <c r="AO1782" s="166"/>
      <c r="AP1782" s="166"/>
      <c r="AQ1782" s="166"/>
      <c r="AR1782" s="166"/>
      <c r="AS1782" s="166"/>
      <c r="AT1782" s="166"/>
      <c r="AU1782" s="166"/>
      <c r="AV1782" s="166"/>
      <c r="AW1782" s="166"/>
      <c r="AX1782" s="166"/>
      <c r="AY1782" s="166"/>
      <c r="AZ1782" s="166"/>
      <c r="BA1782" s="166"/>
      <c r="BB1782" s="166"/>
      <c r="BC1782" s="166"/>
      <c r="BD1782" s="166"/>
      <c r="BE1782" s="166"/>
      <c r="BF1782" s="166"/>
      <c r="BG1782" s="166"/>
      <c r="BH1782" s="166"/>
      <c r="BI1782" s="166"/>
      <c r="BJ1782" s="166"/>
      <c r="BK1782" s="166"/>
      <c r="BL1782" s="166"/>
      <c r="BM1782" s="166"/>
    </row>
    <row r="1783" ht="22.5" customHeight="1">
      <c r="A1783" s="190" t="s">
        <v>17049</v>
      </c>
      <c r="B1783" s="188"/>
      <c r="C1783" s="191" t="b">
        <v>0</v>
      </c>
      <c r="D1783" s="192"/>
      <c r="E1783" s="189"/>
      <c r="F1783" s="189"/>
      <c r="G1783" s="189"/>
      <c r="H1783" s="102"/>
      <c r="I1783" s="166"/>
      <c r="J1783" s="166"/>
      <c r="K1783" s="193"/>
      <c r="L1783" s="193"/>
      <c r="M1783" s="166"/>
      <c r="N1783" s="166"/>
      <c r="O1783" s="166"/>
      <c r="P1783" s="166"/>
      <c r="Q1783" s="166"/>
      <c r="R1783" s="188"/>
      <c r="S1783" s="188"/>
      <c r="T1783" s="189"/>
      <c r="U1783" s="188"/>
      <c r="V1783" s="188"/>
      <c r="W1783" s="193"/>
      <c r="X1783" s="194"/>
      <c r="Y1783" s="194"/>
      <c r="Z1783" s="166"/>
      <c r="AA1783" s="166"/>
      <c r="AB1783" s="166"/>
      <c r="AC1783" s="166"/>
      <c r="AD1783" s="166"/>
      <c r="AE1783" s="166"/>
      <c r="AF1783" s="166"/>
      <c r="AG1783" s="166"/>
      <c r="AH1783" s="166"/>
      <c r="AI1783" s="166"/>
      <c r="AJ1783" s="166"/>
      <c r="AK1783" s="166"/>
      <c r="AL1783" s="166"/>
      <c r="AM1783" s="166"/>
      <c r="AN1783" s="166"/>
      <c r="AO1783" s="166"/>
      <c r="AP1783" s="166"/>
      <c r="AQ1783" s="166"/>
      <c r="AR1783" s="166"/>
      <c r="AS1783" s="166"/>
      <c r="AT1783" s="166"/>
      <c r="AU1783" s="166"/>
      <c r="AV1783" s="166"/>
      <c r="AW1783" s="166"/>
      <c r="AX1783" s="166"/>
      <c r="AY1783" s="166"/>
      <c r="AZ1783" s="166"/>
      <c r="BA1783" s="166"/>
      <c r="BB1783" s="166"/>
      <c r="BC1783" s="166"/>
      <c r="BD1783" s="166"/>
      <c r="BE1783" s="166"/>
      <c r="BF1783" s="166"/>
      <c r="BG1783" s="166"/>
      <c r="BH1783" s="166"/>
      <c r="BI1783" s="166"/>
      <c r="BJ1783" s="166"/>
      <c r="BK1783" s="166"/>
      <c r="BL1783" s="166"/>
      <c r="BM1783" s="166"/>
    </row>
    <row r="1784" ht="22.5" customHeight="1">
      <c r="A1784" s="190" t="s">
        <v>17050</v>
      </c>
      <c r="B1784" s="188"/>
      <c r="C1784" s="191" t="b">
        <v>0</v>
      </c>
      <c r="D1784" s="192"/>
      <c r="E1784" s="189"/>
      <c r="F1784" s="189"/>
      <c r="G1784" s="189"/>
      <c r="H1784" s="102"/>
      <c r="I1784" s="166"/>
      <c r="J1784" s="166"/>
      <c r="K1784" s="193"/>
      <c r="L1784" s="193"/>
      <c r="M1784" s="166"/>
      <c r="N1784" s="166"/>
      <c r="O1784" s="166"/>
      <c r="P1784" s="166"/>
      <c r="Q1784" s="166"/>
      <c r="R1784" s="188"/>
      <c r="S1784" s="188"/>
      <c r="T1784" s="189"/>
      <c r="U1784" s="188"/>
      <c r="V1784" s="188"/>
      <c r="W1784" s="193"/>
      <c r="X1784" s="194"/>
      <c r="Y1784" s="194"/>
      <c r="Z1784" s="166"/>
      <c r="AA1784" s="166"/>
      <c r="AB1784" s="166"/>
      <c r="AC1784" s="166"/>
      <c r="AD1784" s="166"/>
      <c r="AE1784" s="166"/>
      <c r="AF1784" s="166"/>
      <c r="AG1784" s="166"/>
      <c r="AH1784" s="166"/>
      <c r="AI1784" s="166"/>
      <c r="AJ1784" s="166"/>
      <c r="AK1784" s="166"/>
      <c r="AL1784" s="166"/>
      <c r="AM1784" s="166"/>
      <c r="AN1784" s="166"/>
      <c r="AO1784" s="166"/>
      <c r="AP1784" s="166"/>
      <c r="AQ1784" s="166"/>
      <c r="AR1784" s="166"/>
      <c r="AS1784" s="166"/>
      <c r="AT1784" s="166"/>
      <c r="AU1784" s="166"/>
      <c r="AV1784" s="166"/>
      <c r="AW1784" s="166"/>
      <c r="AX1784" s="166"/>
      <c r="AY1784" s="166"/>
      <c r="AZ1784" s="166"/>
      <c r="BA1784" s="166"/>
      <c r="BB1784" s="166"/>
      <c r="BC1784" s="166"/>
      <c r="BD1784" s="166"/>
      <c r="BE1784" s="166"/>
      <c r="BF1784" s="166"/>
      <c r="BG1784" s="166"/>
      <c r="BH1784" s="166"/>
      <c r="BI1784" s="166"/>
      <c r="BJ1784" s="166"/>
      <c r="BK1784" s="166"/>
      <c r="BL1784" s="166"/>
      <c r="BM1784" s="166"/>
    </row>
    <row r="1785" ht="22.5" customHeight="1">
      <c r="A1785" s="190" t="s">
        <v>17051</v>
      </c>
      <c r="B1785" s="188"/>
      <c r="C1785" s="191" t="b">
        <v>0</v>
      </c>
      <c r="D1785" s="192"/>
      <c r="E1785" s="189"/>
      <c r="F1785" s="189"/>
      <c r="G1785" s="189"/>
      <c r="H1785" s="102"/>
      <c r="I1785" s="166"/>
      <c r="J1785" s="166"/>
      <c r="K1785" s="193"/>
      <c r="L1785" s="193"/>
      <c r="M1785" s="166"/>
      <c r="N1785" s="166"/>
      <c r="O1785" s="166"/>
      <c r="P1785" s="166"/>
      <c r="Q1785" s="166"/>
      <c r="R1785" s="188"/>
      <c r="S1785" s="188"/>
      <c r="T1785" s="189"/>
      <c r="U1785" s="188"/>
      <c r="V1785" s="188"/>
      <c r="W1785" s="193"/>
      <c r="X1785" s="194"/>
      <c r="Y1785" s="194"/>
      <c r="Z1785" s="166"/>
      <c r="AA1785" s="166"/>
      <c r="AB1785" s="166"/>
      <c r="AC1785" s="166"/>
      <c r="AD1785" s="166"/>
      <c r="AE1785" s="166"/>
      <c r="AF1785" s="166"/>
      <c r="AG1785" s="166"/>
      <c r="AH1785" s="166"/>
      <c r="AI1785" s="166"/>
      <c r="AJ1785" s="166"/>
      <c r="AK1785" s="166"/>
      <c r="AL1785" s="166"/>
      <c r="AM1785" s="166"/>
      <c r="AN1785" s="166"/>
      <c r="AO1785" s="166"/>
      <c r="AP1785" s="166"/>
      <c r="AQ1785" s="166"/>
      <c r="AR1785" s="166"/>
      <c r="AS1785" s="166"/>
      <c r="AT1785" s="166"/>
      <c r="AU1785" s="166"/>
      <c r="AV1785" s="166"/>
      <c r="AW1785" s="166"/>
      <c r="AX1785" s="166"/>
      <c r="AY1785" s="166"/>
      <c r="AZ1785" s="166"/>
      <c r="BA1785" s="166"/>
      <c r="BB1785" s="166"/>
      <c r="BC1785" s="166"/>
      <c r="BD1785" s="166"/>
      <c r="BE1785" s="166"/>
      <c r="BF1785" s="166"/>
      <c r="BG1785" s="166"/>
      <c r="BH1785" s="166"/>
      <c r="BI1785" s="166"/>
      <c r="BJ1785" s="166"/>
      <c r="BK1785" s="166"/>
      <c r="BL1785" s="166"/>
      <c r="BM1785" s="166"/>
    </row>
    <row r="1786" ht="22.5" customHeight="1">
      <c r="A1786" s="190" t="s">
        <v>17052</v>
      </c>
      <c r="B1786" s="188"/>
      <c r="C1786" s="191" t="b">
        <v>0</v>
      </c>
      <c r="D1786" s="192"/>
      <c r="E1786" s="189"/>
      <c r="F1786" s="189"/>
      <c r="G1786" s="189"/>
      <c r="H1786" s="102"/>
      <c r="I1786" s="166"/>
      <c r="J1786" s="166"/>
      <c r="K1786" s="193"/>
      <c r="L1786" s="193"/>
      <c r="M1786" s="166"/>
      <c r="N1786" s="166"/>
      <c r="O1786" s="166"/>
      <c r="P1786" s="166"/>
      <c r="Q1786" s="166"/>
      <c r="R1786" s="188"/>
      <c r="S1786" s="188"/>
      <c r="T1786" s="189"/>
      <c r="U1786" s="188"/>
      <c r="V1786" s="188"/>
      <c r="W1786" s="193"/>
      <c r="X1786" s="194"/>
      <c r="Y1786" s="194"/>
      <c r="Z1786" s="166"/>
      <c r="AA1786" s="166"/>
      <c r="AB1786" s="166"/>
      <c r="AC1786" s="166"/>
      <c r="AD1786" s="166"/>
      <c r="AE1786" s="166"/>
      <c r="AF1786" s="166"/>
      <c r="AG1786" s="166"/>
      <c r="AH1786" s="166"/>
      <c r="AI1786" s="166"/>
      <c r="AJ1786" s="166"/>
      <c r="AK1786" s="166"/>
      <c r="AL1786" s="166"/>
      <c r="AM1786" s="166"/>
      <c r="AN1786" s="166"/>
      <c r="AO1786" s="166"/>
      <c r="AP1786" s="166"/>
      <c r="AQ1786" s="166"/>
      <c r="AR1786" s="166"/>
      <c r="AS1786" s="166"/>
      <c r="AT1786" s="166"/>
      <c r="AU1786" s="166"/>
      <c r="AV1786" s="166"/>
      <c r="AW1786" s="166"/>
      <c r="AX1786" s="166"/>
      <c r="AY1786" s="166"/>
      <c r="AZ1786" s="166"/>
      <c r="BA1786" s="166"/>
      <c r="BB1786" s="166"/>
      <c r="BC1786" s="166"/>
      <c r="BD1786" s="166"/>
      <c r="BE1786" s="166"/>
      <c r="BF1786" s="166"/>
      <c r="BG1786" s="166"/>
      <c r="BH1786" s="166"/>
      <c r="BI1786" s="166"/>
      <c r="BJ1786" s="166"/>
      <c r="BK1786" s="166"/>
      <c r="BL1786" s="166"/>
      <c r="BM1786" s="166"/>
    </row>
    <row r="1787" ht="22.5" customHeight="1">
      <c r="A1787" s="190" t="s">
        <v>17053</v>
      </c>
      <c r="B1787" s="188"/>
      <c r="C1787" s="191" t="b">
        <v>0</v>
      </c>
      <c r="D1787" s="192"/>
      <c r="E1787" s="189"/>
      <c r="F1787" s="189"/>
      <c r="G1787" s="189"/>
      <c r="H1787" s="102"/>
      <c r="I1787" s="166"/>
      <c r="J1787" s="166"/>
      <c r="K1787" s="193"/>
      <c r="L1787" s="193"/>
      <c r="M1787" s="166"/>
      <c r="N1787" s="166"/>
      <c r="O1787" s="166"/>
      <c r="P1787" s="166"/>
      <c r="Q1787" s="166"/>
      <c r="R1787" s="188"/>
      <c r="S1787" s="188"/>
      <c r="T1787" s="189"/>
      <c r="U1787" s="188"/>
      <c r="V1787" s="188"/>
      <c r="W1787" s="193"/>
      <c r="X1787" s="194"/>
      <c r="Y1787" s="194"/>
      <c r="Z1787" s="166"/>
      <c r="AA1787" s="166"/>
      <c r="AB1787" s="166"/>
      <c r="AC1787" s="166"/>
      <c r="AD1787" s="166"/>
      <c r="AE1787" s="166"/>
      <c r="AF1787" s="166"/>
      <c r="AG1787" s="166"/>
      <c r="AH1787" s="166"/>
      <c r="AI1787" s="166"/>
      <c r="AJ1787" s="166"/>
      <c r="AK1787" s="166"/>
      <c r="AL1787" s="166"/>
      <c r="AM1787" s="166"/>
      <c r="AN1787" s="166"/>
      <c r="AO1787" s="166"/>
      <c r="AP1787" s="166"/>
      <c r="AQ1787" s="166"/>
      <c r="AR1787" s="166"/>
      <c r="AS1787" s="166"/>
      <c r="AT1787" s="166"/>
      <c r="AU1787" s="166"/>
      <c r="AV1787" s="166"/>
      <c r="AW1787" s="166"/>
      <c r="AX1787" s="166"/>
      <c r="AY1787" s="166"/>
      <c r="AZ1787" s="166"/>
      <c r="BA1787" s="166"/>
      <c r="BB1787" s="166"/>
      <c r="BC1787" s="166"/>
      <c r="BD1787" s="166"/>
      <c r="BE1787" s="166"/>
      <c r="BF1787" s="166"/>
      <c r="BG1787" s="166"/>
      <c r="BH1787" s="166"/>
      <c r="BI1787" s="166"/>
      <c r="BJ1787" s="166"/>
      <c r="BK1787" s="166"/>
      <c r="BL1787" s="166"/>
      <c r="BM1787" s="166"/>
    </row>
    <row r="1788" ht="22.5" customHeight="1">
      <c r="A1788" s="190" t="s">
        <v>17054</v>
      </c>
      <c r="B1788" s="188"/>
      <c r="C1788" s="191" t="b">
        <v>0</v>
      </c>
      <c r="D1788" s="192"/>
      <c r="E1788" s="189"/>
      <c r="F1788" s="189"/>
      <c r="G1788" s="189"/>
      <c r="H1788" s="102"/>
      <c r="I1788" s="166"/>
      <c r="J1788" s="166"/>
      <c r="K1788" s="193"/>
      <c r="L1788" s="193"/>
      <c r="M1788" s="166"/>
      <c r="N1788" s="166"/>
      <c r="O1788" s="166"/>
      <c r="P1788" s="166"/>
      <c r="Q1788" s="166"/>
      <c r="R1788" s="188"/>
      <c r="S1788" s="188"/>
      <c r="T1788" s="189"/>
      <c r="U1788" s="188"/>
      <c r="V1788" s="188"/>
      <c r="W1788" s="193"/>
      <c r="X1788" s="194"/>
      <c r="Y1788" s="194"/>
      <c r="Z1788" s="166"/>
      <c r="AA1788" s="166"/>
      <c r="AB1788" s="166"/>
      <c r="AC1788" s="166"/>
      <c r="AD1788" s="166"/>
      <c r="AE1788" s="166"/>
      <c r="AF1788" s="166"/>
      <c r="AG1788" s="166"/>
      <c r="AH1788" s="166"/>
      <c r="AI1788" s="166"/>
      <c r="AJ1788" s="166"/>
      <c r="AK1788" s="166"/>
      <c r="AL1788" s="166"/>
      <c r="AM1788" s="166"/>
      <c r="AN1788" s="166"/>
      <c r="AO1788" s="166"/>
      <c r="AP1788" s="166"/>
      <c r="AQ1788" s="166"/>
      <c r="AR1788" s="166"/>
      <c r="AS1788" s="166"/>
      <c r="AT1788" s="166"/>
      <c r="AU1788" s="166"/>
      <c r="AV1788" s="166"/>
      <c r="AW1788" s="166"/>
      <c r="AX1788" s="166"/>
      <c r="AY1788" s="166"/>
      <c r="AZ1788" s="166"/>
      <c r="BA1788" s="166"/>
      <c r="BB1788" s="166"/>
      <c r="BC1788" s="166"/>
      <c r="BD1788" s="166"/>
      <c r="BE1788" s="166"/>
      <c r="BF1788" s="166"/>
      <c r="BG1788" s="166"/>
      <c r="BH1788" s="166"/>
      <c r="BI1788" s="166"/>
      <c r="BJ1788" s="166"/>
      <c r="BK1788" s="166"/>
      <c r="BL1788" s="166"/>
      <c r="BM1788" s="166"/>
    </row>
    <row r="1789" ht="22.5" customHeight="1">
      <c r="A1789" s="190" t="s">
        <v>17055</v>
      </c>
      <c r="B1789" s="188"/>
      <c r="C1789" s="191" t="b">
        <v>0</v>
      </c>
      <c r="D1789" s="192"/>
      <c r="E1789" s="189"/>
      <c r="F1789" s="189"/>
      <c r="G1789" s="189"/>
      <c r="H1789" s="102"/>
      <c r="I1789" s="166"/>
      <c r="J1789" s="166"/>
      <c r="K1789" s="193"/>
      <c r="L1789" s="193"/>
      <c r="M1789" s="166"/>
      <c r="N1789" s="166"/>
      <c r="O1789" s="166"/>
      <c r="P1789" s="166"/>
      <c r="Q1789" s="166"/>
      <c r="R1789" s="188"/>
      <c r="S1789" s="188"/>
      <c r="T1789" s="189"/>
      <c r="U1789" s="188"/>
      <c r="V1789" s="188"/>
      <c r="W1789" s="193"/>
      <c r="X1789" s="194"/>
      <c r="Y1789" s="194"/>
      <c r="Z1789" s="166"/>
      <c r="AA1789" s="166"/>
      <c r="AB1789" s="166"/>
      <c r="AC1789" s="166"/>
      <c r="AD1789" s="166"/>
      <c r="AE1789" s="166"/>
      <c r="AF1789" s="166"/>
      <c r="AG1789" s="166"/>
      <c r="AH1789" s="166"/>
      <c r="AI1789" s="166"/>
      <c r="AJ1789" s="166"/>
      <c r="AK1789" s="166"/>
      <c r="AL1789" s="166"/>
      <c r="AM1789" s="166"/>
      <c r="AN1789" s="166"/>
      <c r="AO1789" s="166"/>
      <c r="AP1789" s="166"/>
      <c r="AQ1789" s="166"/>
      <c r="AR1789" s="166"/>
      <c r="AS1789" s="166"/>
      <c r="AT1789" s="166"/>
      <c r="AU1789" s="166"/>
      <c r="AV1789" s="166"/>
      <c r="AW1789" s="166"/>
      <c r="AX1789" s="166"/>
      <c r="AY1789" s="166"/>
      <c r="AZ1789" s="166"/>
      <c r="BA1789" s="166"/>
      <c r="BB1789" s="166"/>
      <c r="BC1789" s="166"/>
      <c r="BD1789" s="166"/>
      <c r="BE1789" s="166"/>
      <c r="BF1789" s="166"/>
      <c r="BG1789" s="166"/>
      <c r="BH1789" s="166"/>
      <c r="BI1789" s="166"/>
      <c r="BJ1789" s="166"/>
      <c r="BK1789" s="166"/>
      <c r="BL1789" s="166"/>
      <c r="BM1789" s="166"/>
    </row>
    <row r="1790" ht="22.5" customHeight="1">
      <c r="A1790" s="190" t="s">
        <v>17056</v>
      </c>
      <c r="B1790" s="188"/>
      <c r="C1790" s="191" t="b">
        <v>0</v>
      </c>
      <c r="D1790" s="192"/>
      <c r="E1790" s="189"/>
      <c r="F1790" s="189"/>
      <c r="G1790" s="189"/>
      <c r="H1790" s="102"/>
      <c r="I1790" s="166"/>
      <c r="J1790" s="166"/>
      <c r="K1790" s="193"/>
      <c r="L1790" s="193"/>
      <c r="M1790" s="166"/>
      <c r="N1790" s="166"/>
      <c r="O1790" s="166"/>
      <c r="P1790" s="166"/>
      <c r="Q1790" s="166"/>
      <c r="R1790" s="188"/>
      <c r="S1790" s="188"/>
      <c r="T1790" s="189"/>
      <c r="U1790" s="188"/>
      <c r="V1790" s="188"/>
      <c r="W1790" s="193"/>
      <c r="X1790" s="194"/>
      <c r="Y1790" s="194"/>
      <c r="Z1790" s="166"/>
      <c r="AA1790" s="166"/>
      <c r="AB1790" s="166"/>
      <c r="AC1790" s="166"/>
      <c r="AD1790" s="166"/>
      <c r="AE1790" s="166"/>
      <c r="AF1790" s="166"/>
      <c r="AG1790" s="166"/>
      <c r="AH1790" s="166"/>
      <c r="AI1790" s="166"/>
      <c r="AJ1790" s="166"/>
      <c r="AK1790" s="166"/>
      <c r="AL1790" s="166"/>
      <c r="AM1790" s="166"/>
      <c r="AN1790" s="166"/>
      <c r="AO1790" s="166"/>
      <c r="AP1790" s="166"/>
      <c r="AQ1790" s="166"/>
      <c r="AR1790" s="166"/>
      <c r="AS1790" s="166"/>
      <c r="AT1790" s="166"/>
      <c r="AU1790" s="166"/>
      <c r="AV1790" s="166"/>
      <c r="AW1790" s="166"/>
      <c r="AX1790" s="166"/>
      <c r="AY1790" s="166"/>
      <c r="AZ1790" s="166"/>
      <c r="BA1790" s="166"/>
      <c r="BB1790" s="166"/>
      <c r="BC1790" s="166"/>
      <c r="BD1790" s="166"/>
      <c r="BE1790" s="166"/>
      <c r="BF1790" s="166"/>
      <c r="BG1790" s="166"/>
      <c r="BH1790" s="166"/>
      <c r="BI1790" s="166"/>
      <c r="BJ1790" s="166"/>
      <c r="BK1790" s="166"/>
      <c r="BL1790" s="166"/>
      <c r="BM1790" s="166"/>
    </row>
    <row r="1791" ht="22.5" customHeight="1">
      <c r="A1791" s="190" t="s">
        <v>17057</v>
      </c>
      <c r="B1791" s="188"/>
      <c r="C1791" s="191" t="b">
        <v>0</v>
      </c>
      <c r="D1791" s="192"/>
      <c r="E1791" s="189"/>
      <c r="F1791" s="189"/>
      <c r="G1791" s="189"/>
      <c r="H1791" s="102"/>
      <c r="I1791" s="166"/>
      <c r="J1791" s="166"/>
      <c r="K1791" s="193"/>
      <c r="L1791" s="193"/>
      <c r="M1791" s="166"/>
      <c r="N1791" s="166"/>
      <c r="O1791" s="166"/>
      <c r="P1791" s="166"/>
      <c r="Q1791" s="166"/>
      <c r="R1791" s="188"/>
      <c r="S1791" s="188"/>
      <c r="T1791" s="189"/>
      <c r="U1791" s="188"/>
      <c r="V1791" s="188"/>
      <c r="W1791" s="193"/>
      <c r="X1791" s="194"/>
      <c r="Y1791" s="194"/>
      <c r="Z1791" s="166"/>
      <c r="AA1791" s="166"/>
      <c r="AB1791" s="166"/>
      <c r="AC1791" s="166"/>
      <c r="AD1791" s="166"/>
      <c r="AE1791" s="166"/>
      <c r="AF1791" s="166"/>
      <c r="AG1791" s="166"/>
      <c r="AH1791" s="166"/>
      <c r="AI1791" s="166"/>
      <c r="AJ1791" s="166"/>
      <c r="AK1791" s="166"/>
      <c r="AL1791" s="166"/>
      <c r="AM1791" s="166"/>
      <c r="AN1791" s="166"/>
      <c r="AO1791" s="166"/>
      <c r="AP1791" s="166"/>
      <c r="AQ1791" s="166"/>
      <c r="AR1791" s="166"/>
      <c r="AS1791" s="166"/>
      <c r="AT1791" s="166"/>
      <c r="AU1791" s="166"/>
      <c r="AV1791" s="166"/>
      <c r="AW1791" s="166"/>
      <c r="AX1791" s="166"/>
      <c r="AY1791" s="166"/>
      <c r="AZ1791" s="166"/>
      <c r="BA1791" s="166"/>
      <c r="BB1791" s="166"/>
      <c r="BC1791" s="166"/>
      <c r="BD1791" s="166"/>
      <c r="BE1791" s="166"/>
      <c r="BF1791" s="166"/>
      <c r="BG1791" s="166"/>
      <c r="BH1791" s="166"/>
      <c r="BI1791" s="166"/>
      <c r="BJ1791" s="166"/>
      <c r="BK1791" s="166"/>
      <c r="BL1791" s="166"/>
      <c r="BM1791" s="166"/>
    </row>
    <row r="1792" ht="22.5" customHeight="1">
      <c r="A1792" s="190" t="s">
        <v>17058</v>
      </c>
      <c r="B1792" s="188"/>
      <c r="C1792" s="191" t="b">
        <v>0</v>
      </c>
      <c r="D1792" s="192"/>
      <c r="E1792" s="189"/>
      <c r="F1792" s="189"/>
      <c r="G1792" s="189"/>
      <c r="H1792" s="102"/>
      <c r="I1792" s="166"/>
      <c r="J1792" s="166"/>
      <c r="K1792" s="193"/>
      <c r="L1792" s="193"/>
      <c r="M1792" s="166"/>
      <c r="N1792" s="166"/>
      <c r="O1792" s="166"/>
      <c r="P1792" s="166"/>
      <c r="Q1792" s="166"/>
      <c r="R1792" s="188"/>
      <c r="S1792" s="188"/>
      <c r="T1792" s="189"/>
      <c r="U1792" s="188"/>
      <c r="V1792" s="188"/>
      <c r="W1792" s="193"/>
      <c r="X1792" s="194"/>
      <c r="Y1792" s="194"/>
      <c r="Z1792" s="166"/>
      <c r="AA1792" s="166"/>
      <c r="AB1792" s="166"/>
      <c r="AC1792" s="166"/>
      <c r="AD1792" s="166"/>
      <c r="AE1792" s="166"/>
      <c r="AF1792" s="166"/>
      <c r="AG1792" s="166"/>
      <c r="AH1792" s="166"/>
      <c r="AI1792" s="166"/>
      <c r="AJ1792" s="166"/>
      <c r="AK1792" s="166"/>
      <c r="AL1792" s="166"/>
      <c r="AM1792" s="166"/>
      <c r="AN1792" s="166"/>
      <c r="AO1792" s="166"/>
      <c r="AP1792" s="166"/>
      <c r="AQ1792" s="166"/>
      <c r="AR1792" s="166"/>
      <c r="AS1792" s="166"/>
      <c r="AT1792" s="166"/>
      <c r="AU1792" s="166"/>
      <c r="AV1792" s="166"/>
      <c r="AW1792" s="166"/>
      <c r="AX1792" s="166"/>
      <c r="AY1792" s="166"/>
      <c r="AZ1792" s="166"/>
      <c r="BA1792" s="166"/>
      <c r="BB1792" s="166"/>
      <c r="BC1792" s="166"/>
      <c r="BD1792" s="166"/>
      <c r="BE1792" s="166"/>
      <c r="BF1792" s="166"/>
      <c r="BG1792" s="166"/>
      <c r="BH1792" s="166"/>
      <c r="BI1792" s="166"/>
      <c r="BJ1792" s="166"/>
      <c r="BK1792" s="166"/>
      <c r="BL1792" s="166"/>
      <c r="BM1792" s="166"/>
    </row>
    <row r="1793" ht="22.5" customHeight="1">
      <c r="A1793" s="190" t="s">
        <v>17059</v>
      </c>
      <c r="B1793" s="188"/>
      <c r="C1793" s="191" t="b">
        <v>0</v>
      </c>
      <c r="D1793" s="192"/>
      <c r="E1793" s="189"/>
      <c r="F1793" s="189"/>
      <c r="G1793" s="189"/>
      <c r="H1793" s="102"/>
      <c r="I1793" s="166"/>
      <c r="J1793" s="166"/>
      <c r="K1793" s="193"/>
      <c r="L1793" s="193"/>
      <c r="M1793" s="166"/>
      <c r="N1793" s="166"/>
      <c r="O1793" s="166"/>
      <c r="P1793" s="166"/>
      <c r="Q1793" s="166"/>
      <c r="R1793" s="188"/>
      <c r="S1793" s="188"/>
      <c r="T1793" s="189"/>
      <c r="U1793" s="188"/>
      <c r="V1793" s="188"/>
      <c r="W1793" s="193"/>
      <c r="X1793" s="194"/>
      <c r="Y1793" s="194"/>
      <c r="Z1793" s="166"/>
      <c r="AA1793" s="166"/>
      <c r="AB1793" s="166"/>
      <c r="AC1793" s="166"/>
      <c r="AD1793" s="166"/>
      <c r="AE1793" s="166"/>
      <c r="AF1793" s="166"/>
      <c r="AG1793" s="166"/>
      <c r="AH1793" s="166"/>
      <c r="AI1793" s="166"/>
      <c r="AJ1793" s="166"/>
      <c r="AK1793" s="166"/>
      <c r="AL1793" s="166"/>
      <c r="AM1793" s="166"/>
      <c r="AN1793" s="166"/>
      <c r="AO1793" s="166"/>
      <c r="AP1793" s="166"/>
      <c r="AQ1793" s="166"/>
      <c r="AR1793" s="166"/>
      <c r="AS1793" s="166"/>
      <c r="AT1793" s="166"/>
      <c r="AU1793" s="166"/>
      <c r="AV1793" s="166"/>
      <c r="AW1793" s="166"/>
      <c r="AX1793" s="166"/>
      <c r="AY1793" s="166"/>
      <c r="AZ1793" s="166"/>
      <c r="BA1793" s="166"/>
      <c r="BB1793" s="166"/>
      <c r="BC1793" s="166"/>
      <c r="BD1793" s="166"/>
      <c r="BE1793" s="166"/>
      <c r="BF1793" s="166"/>
      <c r="BG1793" s="166"/>
      <c r="BH1793" s="166"/>
      <c r="BI1793" s="166"/>
      <c r="BJ1793" s="166"/>
      <c r="BK1793" s="166"/>
      <c r="BL1793" s="166"/>
      <c r="BM1793" s="166"/>
    </row>
    <row r="1794" ht="22.5" customHeight="1">
      <c r="A1794" s="190" t="s">
        <v>17060</v>
      </c>
      <c r="B1794" s="188"/>
      <c r="C1794" s="191" t="b">
        <v>0</v>
      </c>
      <c r="D1794" s="192"/>
      <c r="E1794" s="189"/>
      <c r="F1794" s="189"/>
      <c r="G1794" s="189"/>
      <c r="H1794" s="102"/>
      <c r="I1794" s="166"/>
      <c r="J1794" s="166"/>
      <c r="K1794" s="193"/>
      <c r="L1794" s="193"/>
      <c r="M1794" s="166"/>
      <c r="N1794" s="166"/>
      <c r="O1794" s="166"/>
      <c r="P1794" s="166"/>
      <c r="Q1794" s="166"/>
      <c r="R1794" s="188"/>
      <c r="S1794" s="188"/>
      <c r="T1794" s="189"/>
      <c r="U1794" s="188"/>
      <c r="V1794" s="188"/>
      <c r="W1794" s="193"/>
      <c r="X1794" s="194"/>
      <c r="Y1794" s="194"/>
      <c r="Z1794" s="166"/>
      <c r="AA1794" s="166"/>
      <c r="AB1794" s="166"/>
      <c r="AC1794" s="166"/>
      <c r="AD1794" s="166"/>
      <c r="AE1794" s="166"/>
      <c r="AF1794" s="166"/>
      <c r="AG1794" s="166"/>
      <c r="AH1794" s="166"/>
      <c r="AI1794" s="166"/>
      <c r="AJ1794" s="166"/>
      <c r="AK1794" s="166"/>
      <c r="AL1794" s="166"/>
      <c r="AM1794" s="166"/>
      <c r="AN1794" s="166"/>
      <c r="AO1794" s="166"/>
      <c r="AP1794" s="166"/>
      <c r="AQ1794" s="166"/>
      <c r="AR1794" s="166"/>
      <c r="AS1794" s="166"/>
      <c r="AT1794" s="166"/>
      <c r="AU1794" s="166"/>
      <c r="AV1794" s="166"/>
      <c r="AW1794" s="166"/>
      <c r="AX1794" s="166"/>
      <c r="AY1794" s="166"/>
      <c r="AZ1794" s="166"/>
      <c r="BA1794" s="166"/>
      <c r="BB1794" s="166"/>
      <c r="BC1794" s="166"/>
      <c r="BD1794" s="166"/>
      <c r="BE1794" s="166"/>
      <c r="BF1794" s="166"/>
      <c r="BG1794" s="166"/>
      <c r="BH1794" s="166"/>
      <c r="BI1794" s="166"/>
      <c r="BJ1794" s="166"/>
      <c r="BK1794" s="166"/>
      <c r="BL1794" s="166"/>
      <c r="BM1794" s="166"/>
    </row>
    <row r="1795" ht="22.5" customHeight="1">
      <c r="A1795" s="190" t="s">
        <v>17061</v>
      </c>
      <c r="B1795" s="188"/>
      <c r="C1795" s="191" t="b">
        <v>0</v>
      </c>
      <c r="D1795" s="192"/>
      <c r="E1795" s="189"/>
      <c r="F1795" s="189"/>
      <c r="G1795" s="189"/>
      <c r="H1795" s="102"/>
      <c r="I1795" s="166"/>
      <c r="J1795" s="166"/>
      <c r="K1795" s="193"/>
      <c r="L1795" s="193"/>
      <c r="M1795" s="166"/>
      <c r="N1795" s="166"/>
      <c r="O1795" s="166"/>
      <c r="P1795" s="166"/>
      <c r="Q1795" s="166"/>
      <c r="R1795" s="188"/>
      <c r="S1795" s="188"/>
      <c r="T1795" s="189"/>
      <c r="U1795" s="188"/>
      <c r="V1795" s="188"/>
      <c r="W1795" s="193"/>
      <c r="X1795" s="194"/>
      <c r="Y1795" s="194"/>
      <c r="Z1795" s="166"/>
      <c r="AA1795" s="166"/>
      <c r="AB1795" s="166"/>
      <c r="AC1795" s="166"/>
      <c r="AD1795" s="166"/>
      <c r="AE1795" s="166"/>
      <c r="AF1795" s="166"/>
      <c r="AG1795" s="166"/>
      <c r="AH1795" s="166"/>
      <c r="AI1795" s="166"/>
      <c r="AJ1795" s="166"/>
      <c r="AK1795" s="166"/>
      <c r="AL1795" s="166"/>
      <c r="AM1795" s="166"/>
      <c r="AN1795" s="166"/>
      <c r="AO1795" s="166"/>
      <c r="AP1795" s="166"/>
      <c r="AQ1795" s="166"/>
      <c r="AR1795" s="166"/>
      <c r="AS1795" s="166"/>
      <c r="AT1795" s="166"/>
      <c r="AU1795" s="166"/>
      <c r="AV1795" s="166"/>
      <c r="AW1795" s="166"/>
      <c r="AX1795" s="166"/>
      <c r="AY1795" s="166"/>
      <c r="AZ1795" s="166"/>
      <c r="BA1795" s="166"/>
      <c r="BB1795" s="166"/>
      <c r="BC1795" s="166"/>
      <c r="BD1795" s="166"/>
      <c r="BE1795" s="166"/>
      <c r="BF1795" s="166"/>
      <c r="BG1795" s="166"/>
      <c r="BH1795" s="166"/>
      <c r="BI1795" s="166"/>
      <c r="BJ1795" s="166"/>
      <c r="BK1795" s="166"/>
      <c r="BL1795" s="166"/>
      <c r="BM1795" s="166"/>
    </row>
    <row r="1796" ht="22.5" customHeight="1">
      <c r="A1796" s="190" t="s">
        <v>17062</v>
      </c>
      <c r="B1796" s="188"/>
      <c r="C1796" s="191" t="b">
        <v>0</v>
      </c>
      <c r="D1796" s="192"/>
      <c r="E1796" s="189"/>
      <c r="F1796" s="189"/>
      <c r="G1796" s="189"/>
      <c r="H1796" s="102"/>
      <c r="I1796" s="166"/>
      <c r="J1796" s="166"/>
      <c r="K1796" s="193"/>
      <c r="L1796" s="193"/>
      <c r="M1796" s="166"/>
      <c r="N1796" s="166"/>
      <c r="O1796" s="166"/>
      <c r="P1796" s="166"/>
      <c r="Q1796" s="166"/>
      <c r="R1796" s="188"/>
      <c r="S1796" s="188"/>
      <c r="T1796" s="189"/>
      <c r="U1796" s="188"/>
      <c r="V1796" s="188"/>
      <c r="W1796" s="193"/>
      <c r="X1796" s="194"/>
      <c r="Y1796" s="194"/>
      <c r="Z1796" s="166"/>
      <c r="AA1796" s="166"/>
      <c r="AB1796" s="166"/>
      <c r="AC1796" s="166"/>
      <c r="AD1796" s="166"/>
      <c r="AE1796" s="166"/>
      <c r="AF1796" s="166"/>
      <c r="AG1796" s="166"/>
      <c r="AH1796" s="166"/>
      <c r="AI1796" s="166"/>
      <c r="AJ1796" s="166"/>
      <c r="AK1796" s="166"/>
      <c r="AL1796" s="166"/>
      <c r="AM1796" s="166"/>
      <c r="AN1796" s="166"/>
      <c r="AO1796" s="166"/>
      <c r="AP1796" s="166"/>
      <c r="AQ1796" s="166"/>
      <c r="AR1796" s="166"/>
      <c r="AS1796" s="166"/>
      <c r="AT1796" s="166"/>
      <c r="AU1796" s="166"/>
      <c r="AV1796" s="166"/>
      <c r="AW1796" s="166"/>
      <c r="AX1796" s="166"/>
      <c r="AY1796" s="166"/>
      <c r="AZ1796" s="166"/>
      <c r="BA1796" s="166"/>
      <c r="BB1796" s="166"/>
      <c r="BC1796" s="166"/>
      <c r="BD1796" s="166"/>
      <c r="BE1796" s="166"/>
      <c r="BF1796" s="166"/>
      <c r="BG1796" s="166"/>
      <c r="BH1796" s="166"/>
      <c r="BI1796" s="166"/>
      <c r="BJ1796" s="166"/>
      <c r="BK1796" s="166"/>
      <c r="BL1796" s="166"/>
      <c r="BM1796" s="166"/>
    </row>
    <row r="1797" ht="22.5" customHeight="1">
      <c r="A1797" s="190" t="s">
        <v>17063</v>
      </c>
      <c r="B1797" s="188"/>
      <c r="C1797" s="191" t="b">
        <v>0</v>
      </c>
      <c r="D1797" s="192"/>
      <c r="E1797" s="189"/>
      <c r="F1797" s="189"/>
      <c r="G1797" s="189"/>
      <c r="H1797" s="102"/>
      <c r="I1797" s="166"/>
      <c r="J1797" s="166"/>
      <c r="K1797" s="193"/>
      <c r="L1797" s="193"/>
      <c r="M1797" s="166"/>
      <c r="N1797" s="166"/>
      <c r="O1797" s="166"/>
      <c r="P1797" s="166"/>
      <c r="Q1797" s="166"/>
      <c r="R1797" s="188"/>
      <c r="S1797" s="188"/>
      <c r="T1797" s="189"/>
      <c r="U1797" s="188"/>
      <c r="V1797" s="188"/>
      <c r="W1797" s="193"/>
      <c r="X1797" s="194"/>
      <c r="Y1797" s="194"/>
      <c r="Z1797" s="166"/>
      <c r="AA1797" s="166"/>
      <c r="AB1797" s="166"/>
      <c r="AC1797" s="166"/>
      <c r="AD1797" s="166"/>
      <c r="AE1797" s="166"/>
      <c r="AF1797" s="166"/>
      <c r="AG1797" s="166"/>
      <c r="AH1797" s="166"/>
      <c r="AI1797" s="166"/>
      <c r="AJ1797" s="166"/>
      <c r="AK1797" s="166"/>
      <c r="AL1797" s="166"/>
      <c r="AM1797" s="166"/>
      <c r="AN1797" s="166"/>
      <c r="AO1797" s="166"/>
      <c r="AP1797" s="166"/>
      <c r="AQ1797" s="166"/>
      <c r="AR1797" s="166"/>
      <c r="AS1797" s="166"/>
      <c r="AT1797" s="166"/>
      <c r="AU1797" s="166"/>
      <c r="AV1797" s="166"/>
      <c r="AW1797" s="166"/>
      <c r="AX1797" s="166"/>
      <c r="AY1797" s="166"/>
      <c r="AZ1797" s="166"/>
      <c r="BA1797" s="166"/>
      <c r="BB1797" s="166"/>
      <c r="BC1797" s="166"/>
      <c r="BD1797" s="166"/>
      <c r="BE1797" s="166"/>
      <c r="BF1797" s="166"/>
      <c r="BG1797" s="166"/>
      <c r="BH1797" s="166"/>
      <c r="BI1797" s="166"/>
      <c r="BJ1797" s="166"/>
      <c r="BK1797" s="166"/>
      <c r="BL1797" s="166"/>
      <c r="BM1797" s="166"/>
    </row>
    <row r="1798" ht="22.5" customHeight="1">
      <c r="A1798" s="190" t="s">
        <v>17064</v>
      </c>
      <c r="B1798" s="188"/>
      <c r="C1798" s="191" t="b">
        <v>0</v>
      </c>
      <c r="D1798" s="192"/>
      <c r="E1798" s="189"/>
      <c r="F1798" s="189"/>
      <c r="G1798" s="189"/>
      <c r="H1798" s="102"/>
      <c r="I1798" s="166"/>
      <c r="J1798" s="166"/>
      <c r="K1798" s="193"/>
      <c r="L1798" s="193"/>
      <c r="M1798" s="166"/>
      <c r="N1798" s="166"/>
      <c r="O1798" s="166"/>
      <c r="P1798" s="166"/>
      <c r="Q1798" s="166"/>
      <c r="R1798" s="188"/>
      <c r="S1798" s="188"/>
      <c r="T1798" s="189"/>
      <c r="U1798" s="188"/>
      <c r="V1798" s="188"/>
      <c r="W1798" s="193"/>
      <c r="X1798" s="194"/>
      <c r="Y1798" s="194"/>
      <c r="Z1798" s="166"/>
      <c r="AA1798" s="166"/>
      <c r="AB1798" s="166"/>
      <c r="AC1798" s="166"/>
      <c r="AD1798" s="166"/>
      <c r="AE1798" s="166"/>
      <c r="AF1798" s="166"/>
      <c r="AG1798" s="166"/>
      <c r="AH1798" s="166"/>
      <c r="AI1798" s="166"/>
      <c r="AJ1798" s="166"/>
      <c r="AK1798" s="166"/>
      <c r="AL1798" s="166"/>
      <c r="AM1798" s="166"/>
      <c r="AN1798" s="166"/>
      <c r="AO1798" s="166"/>
      <c r="AP1798" s="166"/>
      <c r="AQ1798" s="166"/>
      <c r="AR1798" s="166"/>
      <c r="AS1798" s="166"/>
      <c r="AT1798" s="166"/>
      <c r="AU1798" s="166"/>
      <c r="AV1798" s="166"/>
      <c r="AW1798" s="166"/>
      <c r="AX1798" s="166"/>
      <c r="AY1798" s="166"/>
      <c r="AZ1798" s="166"/>
      <c r="BA1798" s="166"/>
      <c r="BB1798" s="166"/>
      <c r="BC1798" s="166"/>
      <c r="BD1798" s="166"/>
      <c r="BE1798" s="166"/>
      <c r="BF1798" s="166"/>
      <c r="BG1798" s="166"/>
      <c r="BH1798" s="166"/>
      <c r="BI1798" s="166"/>
      <c r="BJ1798" s="166"/>
      <c r="BK1798" s="166"/>
      <c r="BL1798" s="166"/>
      <c r="BM1798" s="166"/>
    </row>
    <row r="1799" ht="22.5" customHeight="1">
      <c r="A1799" s="190" t="s">
        <v>17065</v>
      </c>
      <c r="B1799" s="188"/>
      <c r="C1799" s="191" t="b">
        <v>0</v>
      </c>
      <c r="D1799" s="192"/>
      <c r="E1799" s="189"/>
      <c r="F1799" s="189"/>
      <c r="G1799" s="189"/>
      <c r="H1799" s="102"/>
      <c r="I1799" s="166"/>
      <c r="J1799" s="166"/>
      <c r="K1799" s="193"/>
      <c r="L1799" s="193"/>
      <c r="M1799" s="166"/>
      <c r="N1799" s="166"/>
      <c r="O1799" s="166"/>
      <c r="P1799" s="166"/>
      <c r="Q1799" s="166"/>
      <c r="R1799" s="188"/>
      <c r="S1799" s="188"/>
      <c r="T1799" s="189"/>
      <c r="U1799" s="188"/>
      <c r="V1799" s="188"/>
      <c r="W1799" s="193"/>
      <c r="X1799" s="194"/>
      <c r="Y1799" s="194"/>
      <c r="Z1799" s="166"/>
      <c r="AA1799" s="166"/>
      <c r="AB1799" s="166"/>
      <c r="AC1799" s="166"/>
      <c r="AD1799" s="166"/>
      <c r="AE1799" s="166"/>
      <c r="AF1799" s="166"/>
      <c r="AG1799" s="166"/>
      <c r="AH1799" s="166"/>
      <c r="AI1799" s="166"/>
      <c r="AJ1799" s="166"/>
      <c r="AK1799" s="166"/>
      <c r="AL1799" s="166"/>
      <c r="AM1799" s="166"/>
      <c r="AN1799" s="166"/>
      <c r="AO1799" s="166"/>
      <c r="AP1799" s="166"/>
      <c r="AQ1799" s="166"/>
      <c r="AR1799" s="166"/>
      <c r="AS1799" s="166"/>
      <c r="AT1799" s="166"/>
      <c r="AU1799" s="166"/>
      <c r="AV1799" s="166"/>
      <c r="AW1799" s="166"/>
      <c r="AX1799" s="166"/>
      <c r="AY1799" s="166"/>
      <c r="AZ1799" s="166"/>
      <c r="BA1799" s="166"/>
      <c r="BB1799" s="166"/>
      <c r="BC1799" s="166"/>
      <c r="BD1799" s="166"/>
      <c r="BE1799" s="166"/>
      <c r="BF1799" s="166"/>
      <c r="BG1799" s="166"/>
      <c r="BH1799" s="166"/>
      <c r="BI1799" s="166"/>
      <c r="BJ1799" s="166"/>
      <c r="BK1799" s="166"/>
      <c r="BL1799" s="166"/>
      <c r="BM1799" s="166"/>
    </row>
    <row r="1800" ht="22.5" customHeight="1">
      <c r="A1800" s="190" t="s">
        <v>17066</v>
      </c>
      <c r="B1800" s="188"/>
      <c r="C1800" s="191" t="b">
        <v>0</v>
      </c>
      <c r="D1800" s="192"/>
      <c r="E1800" s="189"/>
      <c r="F1800" s="189"/>
      <c r="G1800" s="189"/>
      <c r="H1800" s="102"/>
      <c r="I1800" s="166"/>
      <c r="J1800" s="166"/>
      <c r="K1800" s="193"/>
      <c r="L1800" s="193"/>
      <c r="M1800" s="166"/>
      <c r="N1800" s="166"/>
      <c r="O1800" s="166"/>
      <c r="P1800" s="166"/>
      <c r="Q1800" s="166"/>
      <c r="R1800" s="188"/>
      <c r="S1800" s="188"/>
      <c r="T1800" s="189"/>
      <c r="U1800" s="188"/>
      <c r="V1800" s="188"/>
      <c r="W1800" s="193"/>
      <c r="X1800" s="194"/>
      <c r="Y1800" s="194"/>
      <c r="Z1800" s="166"/>
      <c r="AA1800" s="166"/>
      <c r="AB1800" s="166"/>
      <c r="AC1800" s="166"/>
      <c r="AD1800" s="166"/>
      <c r="AE1800" s="166"/>
      <c r="AF1800" s="166"/>
      <c r="AG1800" s="166"/>
      <c r="AH1800" s="166"/>
      <c r="AI1800" s="166"/>
      <c r="AJ1800" s="166"/>
      <c r="AK1800" s="166"/>
      <c r="AL1800" s="166"/>
      <c r="AM1800" s="166"/>
      <c r="AN1800" s="166"/>
      <c r="AO1800" s="166"/>
      <c r="AP1800" s="166"/>
      <c r="AQ1800" s="166"/>
      <c r="AR1800" s="166"/>
      <c r="AS1800" s="166"/>
      <c r="AT1800" s="166"/>
      <c r="AU1800" s="166"/>
      <c r="AV1800" s="166"/>
      <c r="AW1800" s="166"/>
      <c r="AX1800" s="166"/>
      <c r="AY1800" s="166"/>
      <c r="AZ1800" s="166"/>
      <c r="BA1800" s="166"/>
      <c r="BB1800" s="166"/>
      <c r="BC1800" s="166"/>
      <c r="BD1800" s="166"/>
      <c r="BE1800" s="166"/>
      <c r="BF1800" s="166"/>
      <c r="BG1800" s="166"/>
      <c r="BH1800" s="166"/>
      <c r="BI1800" s="166"/>
      <c r="BJ1800" s="166"/>
      <c r="BK1800" s="166"/>
      <c r="BL1800" s="166"/>
      <c r="BM1800" s="166"/>
    </row>
    <row r="1801" ht="22.5" customHeight="1">
      <c r="A1801" s="190" t="s">
        <v>17067</v>
      </c>
      <c r="B1801" s="188"/>
      <c r="C1801" s="191" t="b">
        <v>0</v>
      </c>
      <c r="D1801" s="192"/>
      <c r="E1801" s="189"/>
      <c r="F1801" s="189"/>
      <c r="G1801" s="189"/>
      <c r="H1801" s="102"/>
      <c r="I1801" s="166"/>
      <c r="J1801" s="166"/>
      <c r="K1801" s="193"/>
      <c r="L1801" s="193"/>
      <c r="M1801" s="166"/>
      <c r="N1801" s="166"/>
      <c r="O1801" s="166"/>
      <c r="P1801" s="166"/>
      <c r="Q1801" s="166"/>
      <c r="R1801" s="188"/>
      <c r="S1801" s="188"/>
      <c r="T1801" s="189"/>
      <c r="U1801" s="188"/>
      <c r="V1801" s="188"/>
      <c r="W1801" s="193"/>
      <c r="X1801" s="194"/>
      <c r="Y1801" s="194"/>
      <c r="Z1801" s="166"/>
      <c r="AA1801" s="166"/>
      <c r="AB1801" s="166"/>
      <c r="AC1801" s="166"/>
      <c r="AD1801" s="166"/>
      <c r="AE1801" s="166"/>
      <c r="AF1801" s="166"/>
      <c r="AG1801" s="166"/>
      <c r="AH1801" s="166"/>
      <c r="AI1801" s="166"/>
      <c r="AJ1801" s="166"/>
      <c r="AK1801" s="166"/>
      <c r="AL1801" s="166"/>
      <c r="AM1801" s="166"/>
      <c r="AN1801" s="166"/>
      <c r="AO1801" s="166"/>
      <c r="AP1801" s="166"/>
      <c r="AQ1801" s="166"/>
      <c r="AR1801" s="166"/>
      <c r="AS1801" s="166"/>
      <c r="AT1801" s="166"/>
      <c r="AU1801" s="166"/>
      <c r="AV1801" s="166"/>
      <c r="AW1801" s="166"/>
      <c r="AX1801" s="166"/>
      <c r="AY1801" s="166"/>
      <c r="AZ1801" s="166"/>
      <c r="BA1801" s="166"/>
      <c r="BB1801" s="166"/>
      <c r="BC1801" s="166"/>
      <c r="BD1801" s="166"/>
      <c r="BE1801" s="166"/>
      <c r="BF1801" s="166"/>
      <c r="BG1801" s="166"/>
      <c r="BH1801" s="166"/>
      <c r="BI1801" s="166"/>
      <c r="BJ1801" s="166"/>
      <c r="BK1801" s="166"/>
      <c r="BL1801" s="166"/>
      <c r="BM1801" s="166"/>
    </row>
    <row r="1802" ht="22.5" customHeight="1">
      <c r="A1802" s="190" t="s">
        <v>17068</v>
      </c>
      <c r="B1802" s="188"/>
      <c r="C1802" s="191" t="b">
        <v>0</v>
      </c>
      <c r="D1802" s="192"/>
      <c r="E1802" s="189"/>
      <c r="F1802" s="189"/>
      <c r="G1802" s="189"/>
      <c r="H1802" s="102"/>
      <c r="I1802" s="166"/>
      <c r="J1802" s="166"/>
      <c r="K1802" s="193"/>
      <c r="L1802" s="193"/>
      <c r="M1802" s="166"/>
      <c r="N1802" s="166"/>
      <c r="O1802" s="166"/>
      <c r="P1802" s="166"/>
      <c r="Q1802" s="166"/>
      <c r="R1802" s="188"/>
      <c r="S1802" s="188"/>
      <c r="T1802" s="189"/>
      <c r="U1802" s="188"/>
      <c r="V1802" s="188"/>
      <c r="W1802" s="193"/>
      <c r="X1802" s="194"/>
      <c r="Y1802" s="194"/>
      <c r="Z1802" s="166"/>
      <c r="AA1802" s="166"/>
      <c r="AB1802" s="166"/>
      <c r="AC1802" s="166"/>
      <c r="AD1802" s="166"/>
      <c r="AE1802" s="166"/>
      <c r="AF1802" s="166"/>
      <c r="AG1802" s="166"/>
      <c r="AH1802" s="166"/>
      <c r="AI1802" s="166"/>
      <c r="AJ1802" s="166"/>
      <c r="AK1802" s="166"/>
      <c r="AL1802" s="166"/>
      <c r="AM1802" s="166"/>
      <c r="AN1802" s="166"/>
      <c r="AO1802" s="166"/>
      <c r="AP1802" s="166"/>
      <c r="AQ1802" s="166"/>
      <c r="AR1802" s="166"/>
      <c r="AS1802" s="166"/>
      <c r="AT1802" s="166"/>
      <c r="AU1802" s="166"/>
      <c r="AV1802" s="166"/>
      <c r="AW1802" s="166"/>
      <c r="AX1802" s="166"/>
      <c r="AY1802" s="166"/>
      <c r="AZ1802" s="166"/>
      <c r="BA1802" s="166"/>
      <c r="BB1802" s="166"/>
      <c r="BC1802" s="166"/>
      <c r="BD1802" s="166"/>
      <c r="BE1802" s="166"/>
      <c r="BF1802" s="166"/>
      <c r="BG1802" s="166"/>
      <c r="BH1802" s="166"/>
      <c r="BI1802" s="166"/>
      <c r="BJ1802" s="166"/>
      <c r="BK1802" s="166"/>
      <c r="BL1802" s="166"/>
      <c r="BM1802" s="166"/>
    </row>
    <row r="1803" ht="22.5" customHeight="1">
      <c r="A1803" s="190" t="s">
        <v>17069</v>
      </c>
      <c r="B1803" s="188"/>
      <c r="C1803" s="191" t="b">
        <v>0</v>
      </c>
      <c r="D1803" s="192"/>
      <c r="E1803" s="189"/>
      <c r="F1803" s="189"/>
      <c r="G1803" s="189"/>
      <c r="H1803" s="102"/>
      <c r="I1803" s="166"/>
      <c r="J1803" s="166"/>
      <c r="K1803" s="193"/>
      <c r="L1803" s="193"/>
      <c r="M1803" s="166"/>
      <c r="N1803" s="166"/>
      <c r="O1803" s="166"/>
      <c r="P1803" s="166"/>
      <c r="Q1803" s="166"/>
      <c r="R1803" s="188"/>
      <c r="S1803" s="188"/>
      <c r="T1803" s="189"/>
      <c r="U1803" s="188"/>
      <c r="V1803" s="188"/>
      <c r="W1803" s="193"/>
      <c r="X1803" s="194"/>
      <c r="Y1803" s="194"/>
      <c r="Z1803" s="166"/>
      <c r="AA1803" s="166"/>
      <c r="AB1803" s="166"/>
      <c r="AC1803" s="166"/>
      <c r="AD1803" s="166"/>
      <c r="AE1803" s="166"/>
      <c r="AF1803" s="166"/>
      <c r="AG1803" s="166"/>
      <c r="AH1803" s="166"/>
      <c r="AI1803" s="166"/>
      <c r="AJ1803" s="166"/>
      <c r="AK1803" s="166"/>
      <c r="AL1803" s="166"/>
      <c r="AM1803" s="166"/>
      <c r="AN1803" s="166"/>
      <c r="AO1803" s="166"/>
      <c r="AP1803" s="166"/>
      <c r="AQ1803" s="166"/>
      <c r="AR1803" s="166"/>
      <c r="AS1803" s="166"/>
      <c r="AT1803" s="166"/>
      <c r="AU1803" s="166"/>
      <c r="AV1803" s="166"/>
      <c r="AW1803" s="166"/>
      <c r="AX1803" s="166"/>
      <c r="AY1803" s="166"/>
      <c r="AZ1803" s="166"/>
      <c r="BA1803" s="166"/>
      <c r="BB1803" s="166"/>
      <c r="BC1803" s="166"/>
      <c r="BD1803" s="166"/>
      <c r="BE1803" s="166"/>
      <c r="BF1803" s="166"/>
      <c r="BG1803" s="166"/>
      <c r="BH1803" s="166"/>
      <c r="BI1803" s="166"/>
      <c r="BJ1803" s="166"/>
      <c r="BK1803" s="166"/>
      <c r="BL1803" s="166"/>
      <c r="BM1803" s="166"/>
    </row>
    <row r="1804" ht="22.5" customHeight="1">
      <c r="A1804" s="190" t="s">
        <v>17070</v>
      </c>
      <c r="B1804" s="188"/>
      <c r="C1804" s="191" t="b">
        <v>0</v>
      </c>
      <c r="D1804" s="192"/>
      <c r="E1804" s="189"/>
      <c r="F1804" s="189"/>
      <c r="G1804" s="189"/>
      <c r="H1804" s="102"/>
      <c r="I1804" s="166"/>
      <c r="J1804" s="166"/>
      <c r="K1804" s="193"/>
      <c r="L1804" s="193"/>
      <c r="M1804" s="166"/>
      <c r="N1804" s="166"/>
      <c r="O1804" s="166"/>
      <c r="P1804" s="166"/>
      <c r="Q1804" s="166"/>
      <c r="R1804" s="188"/>
      <c r="S1804" s="188"/>
      <c r="T1804" s="189"/>
      <c r="U1804" s="188"/>
      <c r="V1804" s="188"/>
      <c r="W1804" s="193"/>
      <c r="X1804" s="194"/>
      <c r="Y1804" s="194"/>
      <c r="Z1804" s="166"/>
      <c r="AA1804" s="166"/>
      <c r="AB1804" s="166"/>
      <c r="AC1804" s="166"/>
      <c r="AD1804" s="166"/>
      <c r="AE1804" s="166"/>
      <c r="AF1804" s="166"/>
      <c r="AG1804" s="166"/>
      <c r="AH1804" s="166"/>
      <c r="AI1804" s="166"/>
      <c r="AJ1804" s="166"/>
      <c r="AK1804" s="166"/>
      <c r="AL1804" s="166"/>
      <c r="AM1804" s="166"/>
      <c r="AN1804" s="166"/>
      <c r="AO1804" s="166"/>
      <c r="AP1804" s="166"/>
      <c r="AQ1804" s="166"/>
      <c r="AR1804" s="166"/>
      <c r="AS1804" s="166"/>
      <c r="AT1804" s="166"/>
      <c r="AU1804" s="166"/>
      <c r="AV1804" s="166"/>
      <c r="AW1804" s="166"/>
      <c r="AX1804" s="166"/>
      <c r="AY1804" s="166"/>
      <c r="AZ1804" s="166"/>
      <c r="BA1804" s="166"/>
      <c r="BB1804" s="166"/>
      <c r="BC1804" s="166"/>
      <c r="BD1804" s="166"/>
      <c r="BE1804" s="166"/>
      <c r="BF1804" s="166"/>
      <c r="BG1804" s="166"/>
      <c r="BH1804" s="166"/>
      <c r="BI1804" s="166"/>
      <c r="BJ1804" s="166"/>
      <c r="BK1804" s="166"/>
      <c r="BL1804" s="166"/>
      <c r="BM1804" s="166"/>
    </row>
    <row r="1805" ht="22.5" customHeight="1">
      <c r="A1805" s="190" t="s">
        <v>17071</v>
      </c>
      <c r="B1805" s="188"/>
      <c r="C1805" s="191" t="b">
        <v>0</v>
      </c>
      <c r="D1805" s="192"/>
      <c r="E1805" s="189"/>
      <c r="F1805" s="189"/>
      <c r="G1805" s="189"/>
      <c r="H1805" s="102"/>
      <c r="I1805" s="166"/>
      <c r="J1805" s="166"/>
      <c r="K1805" s="193"/>
      <c r="L1805" s="193"/>
      <c r="M1805" s="166"/>
      <c r="N1805" s="166"/>
      <c r="O1805" s="166"/>
      <c r="P1805" s="166"/>
      <c r="Q1805" s="166"/>
      <c r="R1805" s="188"/>
      <c r="S1805" s="188"/>
      <c r="T1805" s="189"/>
      <c r="U1805" s="188"/>
      <c r="V1805" s="188"/>
      <c r="W1805" s="193"/>
      <c r="X1805" s="194"/>
      <c r="Y1805" s="194"/>
      <c r="Z1805" s="166"/>
      <c r="AA1805" s="166"/>
      <c r="AB1805" s="166"/>
      <c r="AC1805" s="166"/>
      <c r="AD1805" s="166"/>
      <c r="AE1805" s="166"/>
      <c r="AF1805" s="166"/>
      <c r="AG1805" s="166"/>
      <c r="AH1805" s="166"/>
      <c r="AI1805" s="166"/>
      <c r="AJ1805" s="166"/>
      <c r="AK1805" s="166"/>
      <c r="AL1805" s="166"/>
      <c r="AM1805" s="166"/>
      <c r="AN1805" s="166"/>
      <c r="AO1805" s="166"/>
      <c r="AP1805" s="166"/>
      <c r="AQ1805" s="166"/>
      <c r="AR1805" s="166"/>
      <c r="AS1805" s="166"/>
      <c r="AT1805" s="166"/>
      <c r="AU1805" s="166"/>
      <c r="AV1805" s="166"/>
      <c r="AW1805" s="166"/>
      <c r="AX1805" s="166"/>
      <c r="AY1805" s="166"/>
      <c r="AZ1805" s="166"/>
      <c r="BA1805" s="166"/>
      <c r="BB1805" s="166"/>
      <c r="BC1805" s="166"/>
      <c r="BD1805" s="166"/>
      <c r="BE1805" s="166"/>
      <c r="BF1805" s="166"/>
      <c r="BG1805" s="166"/>
      <c r="BH1805" s="166"/>
      <c r="BI1805" s="166"/>
      <c r="BJ1805" s="166"/>
      <c r="BK1805" s="166"/>
      <c r="BL1805" s="166"/>
      <c r="BM1805" s="166"/>
    </row>
    <row r="1806" ht="22.5" customHeight="1">
      <c r="A1806" s="190" t="s">
        <v>17072</v>
      </c>
      <c r="B1806" s="188"/>
      <c r="C1806" s="191" t="b">
        <v>0</v>
      </c>
      <c r="D1806" s="192"/>
      <c r="E1806" s="189"/>
      <c r="F1806" s="189"/>
      <c r="G1806" s="189"/>
      <c r="H1806" s="102"/>
      <c r="I1806" s="166"/>
      <c r="J1806" s="166"/>
      <c r="K1806" s="193"/>
      <c r="L1806" s="193"/>
      <c r="M1806" s="166"/>
      <c r="N1806" s="166"/>
      <c r="O1806" s="166"/>
      <c r="P1806" s="166"/>
      <c r="Q1806" s="166"/>
      <c r="R1806" s="188"/>
      <c r="S1806" s="188"/>
      <c r="T1806" s="189"/>
      <c r="U1806" s="188"/>
      <c r="V1806" s="188"/>
      <c r="W1806" s="193"/>
      <c r="X1806" s="194"/>
      <c r="Y1806" s="194"/>
      <c r="Z1806" s="166"/>
      <c r="AA1806" s="166"/>
      <c r="AB1806" s="166"/>
      <c r="AC1806" s="166"/>
      <c r="AD1806" s="166"/>
      <c r="AE1806" s="166"/>
      <c r="AF1806" s="166"/>
      <c r="AG1806" s="166"/>
      <c r="AH1806" s="166"/>
      <c r="AI1806" s="166"/>
      <c r="AJ1806" s="166"/>
      <c r="AK1806" s="166"/>
      <c r="AL1806" s="166"/>
      <c r="AM1806" s="166"/>
      <c r="AN1806" s="166"/>
      <c r="AO1806" s="166"/>
      <c r="AP1806" s="166"/>
      <c r="AQ1806" s="166"/>
      <c r="AR1806" s="166"/>
      <c r="AS1806" s="166"/>
      <c r="AT1806" s="166"/>
      <c r="AU1806" s="166"/>
      <c r="AV1806" s="166"/>
      <c r="AW1806" s="166"/>
      <c r="AX1806" s="166"/>
      <c r="AY1806" s="166"/>
      <c r="AZ1806" s="166"/>
      <c r="BA1806" s="166"/>
      <c r="BB1806" s="166"/>
      <c r="BC1806" s="166"/>
      <c r="BD1806" s="166"/>
      <c r="BE1806" s="166"/>
      <c r="BF1806" s="166"/>
      <c r="BG1806" s="166"/>
      <c r="BH1806" s="166"/>
      <c r="BI1806" s="166"/>
      <c r="BJ1806" s="166"/>
      <c r="BK1806" s="166"/>
      <c r="BL1806" s="166"/>
      <c r="BM1806" s="166"/>
    </row>
    <row r="1807" ht="22.5" customHeight="1">
      <c r="A1807" s="190" t="s">
        <v>17073</v>
      </c>
      <c r="B1807" s="188"/>
      <c r="C1807" s="191" t="b">
        <v>0</v>
      </c>
      <c r="D1807" s="192"/>
      <c r="E1807" s="189"/>
      <c r="F1807" s="189"/>
      <c r="G1807" s="189"/>
      <c r="H1807" s="102"/>
      <c r="I1807" s="166"/>
      <c r="J1807" s="166"/>
      <c r="K1807" s="193"/>
      <c r="L1807" s="193"/>
      <c r="M1807" s="166"/>
      <c r="N1807" s="166"/>
      <c r="O1807" s="166"/>
      <c r="P1807" s="166"/>
      <c r="Q1807" s="166"/>
      <c r="R1807" s="188"/>
      <c r="S1807" s="188"/>
      <c r="T1807" s="189"/>
      <c r="U1807" s="188"/>
      <c r="V1807" s="188"/>
      <c r="W1807" s="193"/>
      <c r="X1807" s="194"/>
      <c r="Y1807" s="194"/>
      <c r="Z1807" s="166"/>
      <c r="AA1807" s="166"/>
      <c r="AB1807" s="166"/>
      <c r="AC1807" s="166"/>
      <c r="AD1807" s="166"/>
      <c r="AE1807" s="166"/>
      <c r="AF1807" s="166"/>
      <c r="AG1807" s="166"/>
      <c r="AH1807" s="166"/>
      <c r="AI1807" s="166"/>
      <c r="AJ1807" s="166"/>
      <c r="AK1807" s="166"/>
      <c r="AL1807" s="166"/>
      <c r="AM1807" s="166"/>
      <c r="AN1807" s="166"/>
      <c r="AO1807" s="166"/>
      <c r="AP1807" s="166"/>
      <c r="AQ1807" s="166"/>
      <c r="AR1807" s="166"/>
      <c r="AS1807" s="166"/>
      <c r="AT1807" s="166"/>
      <c r="AU1807" s="166"/>
      <c r="AV1807" s="166"/>
      <c r="AW1807" s="166"/>
      <c r="AX1807" s="166"/>
      <c r="AY1807" s="166"/>
      <c r="AZ1807" s="166"/>
      <c r="BA1807" s="166"/>
      <c r="BB1807" s="166"/>
      <c r="BC1807" s="166"/>
      <c r="BD1807" s="166"/>
      <c r="BE1807" s="166"/>
      <c r="BF1807" s="166"/>
      <c r="BG1807" s="166"/>
      <c r="BH1807" s="166"/>
      <c r="BI1807" s="166"/>
      <c r="BJ1807" s="166"/>
      <c r="BK1807" s="166"/>
      <c r="BL1807" s="166"/>
      <c r="BM1807" s="166"/>
    </row>
    <row r="1808" ht="22.5" customHeight="1">
      <c r="A1808" s="190" t="s">
        <v>17074</v>
      </c>
      <c r="B1808" s="188"/>
      <c r="C1808" s="191" t="b">
        <v>0</v>
      </c>
      <c r="D1808" s="192"/>
      <c r="E1808" s="189"/>
      <c r="F1808" s="189"/>
      <c r="G1808" s="189"/>
      <c r="H1808" s="102"/>
      <c r="I1808" s="166"/>
      <c r="J1808" s="166"/>
      <c r="K1808" s="193"/>
      <c r="L1808" s="193"/>
      <c r="M1808" s="166"/>
      <c r="N1808" s="166"/>
      <c r="O1808" s="166"/>
      <c r="P1808" s="166"/>
      <c r="Q1808" s="166"/>
      <c r="R1808" s="188"/>
      <c r="S1808" s="188"/>
      <c r="T1808" s="189"/>
      <c r="U1808" s="188"/>
      <c r="V1808" s="188"/>
      <c r="W1808" s="193"/>
      <c r="X1808" s="194"/>
      <c r="Y1808" s="194"/>
      <c r="Z1808" s="166"/>
      <c r="AA1808" s="166"/>
      <c r="AB1808" s="166"/>
      <c r="AC1808" s="166"/>
      <c r="AD1808" s="166"/>
      <c r="AE1808" s="166"/>
      <c r="AF1808" s="166"/>
      <c r="AG1808" s="166"/>
      <c r="AH1808" s="166"/>
      <c r="AI1808" s="166"/>
      <c r="AJ1808" s="166"/>
      <c r="AK1808" s="166"/>
      <c r="AL1808" s="166"/>
      <c r="AM1808" s="166"/>
      <c r="AN1808" s="166"/>
      <c r="AO1808" s="166"/>
      <c r="AP1808" s="166"/>
      <c r="AQ1808" s="166"/>
      <c r="AR1808" s="166"/>
      <c r="AS1808" s="166"/>
      <c r="AT1808" s="166"/>
      <c r="AU1808" s="166"/>
      <c r="AV1808" s="166"/>
      <c r="AW1808" s="166"/>
      <c r="AX1808" s="166"/>
      <c r="AY1808" s="166"/>
      <c r="AZ1808" s="166"/>
      <c r="BA1808" s="166"/>
      <c r="BB1808" s="166"/>
      <c r="BC1808" s="166"/>
      <c r="BD1808" s="166"/>
      <c r="BE1808" s="166"/>
      <c r="BF1808" s="166"/>
      <c r="BG1808" s="166"/>
      <c r="BH1808" s="166"/>
      <c r="BI1808" s="166"/>
      <c r="BJ1808" s="166"/>
      <c r="BK1808" s="166"/>
      <c r="BL1808" s="166"/>
      <c r="BM1808" s="166"/>
    </row>
    <row r="1809" ht="22.5" customHeight="1">
      <c r="A1809" s="190" t="s">
        <v>17075</v>
      </c>
      <c r="B1809" s="188"/>
      <c r="C1809" s="191" t="b">
        <v>0</v>
      </c>
      <c r="D1809" s="192"/>
      <c r="E1809" s="189"/>
      <c r="F1809" s="189"/>
      <c r="G1809" s="189"/>
      <c r="H1809" s="102"/>
      <c r="I1809" s="166"/>
      <c r="J1809" s="166"/>
      <c r="K1809" s="193"/>
      <c r="L1809" s="193"/>
      <c r="M1809" s="166"/>
      <c r="N1809" s="166"/>
      <c r="O1809" s="166"/>
      <c r="P1809" s="166"/>
      <c r="Q1809" s="166"/>
      <c r="R1809" s="188"/>
      <c r="S1809" s="188"/>
      <c r="T1809" s="189"/>
      <c r="U1809" s="188"/>
      <c r="V1809" s="188"/>
      <c r="W1809" s="193"/>
      <c r="X1809" s="194"/>
      <c r="Y1809" s="194"/>
      <c r="Z1809" s="166"/>
      <c r="AA1809" s="166"/>
      <c r="AB1809" s="166"/>
      <c r="AC1809" s="166"/>
      <c r="AD1809" s="166"/>
      <c r="AE1809" s="166"/>
      <c r="AF1809" s="166"/>
      <c r="AG1809" s="166"/>
      <c r="AH1809" s="166"/>
      <c r="AI1809" s="166"/>
      <c r="AJ1809" s="166"/>
      <c r="AK1809" s="166"/>
      <c r="AL1809" s="166"/>
      <c r="AM1809" s="166"/>
      <c r="AN1809" s="166"/>
      <c r="AO1809" s="166"/>
      <c r="AP1809" s="166"/>
      <c r="AQ1809" s="166"/>
      <c r="AR1809" s="166"/>
      <c r="AS1809" s="166"/>
      <c r="AT1809" s="166"/>
      <c r="AU1809" s="166"/>
      <c r="AV1809" s="166"/>
      <c r="AW1809" s="166"/>
      <c r="AX1809" s="166"/>
      <c r="AY1809" s="166"/>
      <c r="AZ1809" s="166"/>
      <c r="BA1809" s="166"/>
      <c r="BB1809" s="166"/>
      <c r="BC1809" s="166"/>
      <c r="BD1809" s="166"/>
      <c r="BE1809" s="166"/>
      <c r="BF1809" s="166"/>
      <c r="BG1809" s="166"/>
      <c r="BH1809" s="166"/>
      <c r="BI1809" s="166"/>
      <c r="BJ1809" s="166"/>
      <c r="BK1809" s="166"/>
      <c r="BL1809" s="166"/>
      <c r="BM1809" s="166"/>
    </row>
    <row r="1810" ht="22.5" customHeight="1">
      <c r="A1810" s="190" t="s">
        <v>17076</v>
      </c>
      <c r="B1810" s="188"/>
      <c r="C1810" s="191" t="b">
        <v>0</v>
      </c>
      <c r="D1810" s="192"/>
      <c r="E1810" s="189"/>
      <c r="F1810" s="189"/>
      <c r="G1810" s="189"/>
      <c r="H1810" s="102"/>
      <c r="I1810" s="166"/>
      <c r="J1810" s="166"/>
      <c r="K1810" s="193"/>
      <c r="L1810" s="193"/>
      <c r="M1810" s="166"/>
      <c r="N1810" s="166"/>
      <c r="O1810" s="166"/>
      <c r="P1810" s="166"/>
      <c r="Q1810" s="166"/>
      <c r="R1810" s="188"/>
      <c r="S1810" s="188"/>
      <c r="T1810" s="189"/>
      <c r="U1810" s="188"/>
      <c r="V1810" s="188"/>
      <c r="W1810" s="193"/>
      <c r="X1810" s="194"/>
      <c r="Y1810" s="194"/>
      <c r="Z1810" s="166"/>
      <c r="AA1810" s="166"/>
      <c r="AB1810" s="166"/>
      <c r="AC1810" s="166"/>
      <c r="AD1810" s="166"/>
      <c r="AE1810" s="166"/>
      <c r="AF1810" s="166"/>
      <c r="AG1810" s="166"/>
      <c r="AH1810" s="166"/>
      <c r="AI1810" s="166"/>
      <c r="AJ1810" s="166"/>
      <c r="AK1810" s="166"/>
      <c r="AL1810" s="166"/>
      <c r="AM1810" s="166"/>
      <c r="AN1810" s="166"/>
      <c r="AO1810" s="166"/>
      <c r="AP1810" s="166"/>
      <c r="AQ1810" s="166"/>
      <c r="AR1810" s="166"/>
      <c r="AS1810" s="166"/>
      <c r="AT1810" s="166"/>
      <c r="AU1810" s="166"/>
      <c r="AV1810" s="166"/>
      <c r="AW1810" s="166"/>
      <c r="AX1810" s="166"/>
      <c r="AY1810" s="166"/>
      <c r="AZ1810" s="166"/>
      <c r="BA1810" s="166"/>
      <c r="BB1810" s="166"/>
      <c r="BC1810" s="166"/>
      <c r="BD1810" s="166"/>
      <c r="BE1810" s="166"/>
      <c r="BF1810" s="166"/>
      <c r="BG1810" s="166"/>
      <c r="BH1810" s="166"/>
      <c r="BI1810" s="166"/>
      <c r="BJ1810" s="166"/>
      <c r="BK1810" s="166"/>
      <c r="BL1810" s="166"/>
      <c r="BM1810" s="166"/>
    </row>
    <row r="1811" ht="22.5" customHeight="1">
      <c r="A1811" s="190" t="s">
        <v>17077</v>
      </c>
      <c r="B1811" s="188"/>
      <c r="C1811" s="191" t="b">
        <v>0</v>
      </c>
      <c r="D1811" s="192"/>
      <c r="E1811" s="189"/>
      <c r="F1811" s="189"/>
      <c r="G1811" s="189"/>
      <c r="H1811" s="102"/>
      <c r="I1811" s="166"/>
      <c r="J1811" s="166"/>
      <c r="K1811" s="193"/>
      <c r="L1811" s="193"/>
      <c r="M1811" s="166"/>
      <c r="N1811" s="166"/>
      <c r="O1811" s="166"/>
      <c r="P1811" s="166"/>
      <c r="Q1811" s="166"/>
      <c r="R1811" s="188"/>
      <c r="S1811" s="188"/>
      <c r="T1811" s="189"/>
      <c r="U1811" s="188"/>
      <c r="V1811" s="188"/>
      <c r="W1811" s="193"/>
      <c r="X1811" s="194"/>
      <c r="Y1811" s="194"/>
      <c r="Z1811" s="166"/>
      <c r="AA1811" s="166"/>
      <c r="AB1811" s="166"/>
      <c r="AC1811" s="166"/>
      <c r="AD1811" s="166"/>
      <c r="AE1811" s="166"/>
      <c r="AF1811" s="166"/>
      <c r="AG1811" s="166"/>
      <c r="AH1811" s="166"/>
      <c r="AI1811" s="166"/>
      <c r="AJ1811" s="166"/>
      <c r="AK1811" s="166"/>
      <c r="AL1811" s="166"/>
      <c r="AM1811" s="166"/>
      <c r="AN1811" s="166"/>
      <c r="AO1811" s="166"/>
      <c r="AP1811" s="166"/>
      <c r="AQ1811" s="166"/>
      <c r="AR1811" s="166"/>
      <c r="AS1811" s="166"/>
      <c r="AT1811" s="166"/>
      <c r="AU1811" s="166"/>
      <c r="AV1811" s="166"/>
      <c r="AW1811" s="166"/>
      <c r="AX1811" s="166"/>
      <c r="AY1811" s="166"/>
      <c r="AZ1811" s="166"/>
      <c r="BA1811" s="166"/>
      <c r="BB1811" s="166"/>
      <c r="BC1811" s="166"/>
      <c r="BD1811" s="166"/>
      <c r="BE1811" s="166"/>
      <c r="BF1811" s="166"/>
      <c r="BG1811" s="166"/>
      <c r="BH1811" s="166"/>
      <c r="BI1811" s="166"/>
      <c r="BJ1811" s="166"/>
      <c r="BK1811" s="166"/>
      <c r="BL1811" s="166"/>
      <c r="BM1811" s="166"/>
    </row>
    <row r="1812" ht="22.5" customHeight="1">
      <c r="A1812" s="190" t="s">
        <v>17078</v>
      </c>
      <c r="B1812" s="188"/>
      <c r="C1812" s="191" t="b">
        <v>0</v>
      </c>
      <c r="D1812" s="192"/>
      <c r="E1812" s="189"/>
      <c r="F1812" s="189"/>
      <c r="G1812" s="189"/>
      <c r="H1812" s="102"/>
      <c r="I1812" s="166"/>
      <c r="J1812" s="166"/>
      <c r="K1812" s="193"/>
      <c r="L1812" s="193"/>
      <c r="M1812" s="166"/>
      <c r="N1812" s="166"/>
      <c r="O1812" s="166"/>
      <c r="P1812" s="166"/>
      <c r="Q1812" s="166"/>
      <c r="R1812" s="188"/>
      <c r="S1812" s="188"/>
      <c r="T1812" s="189"/>
      <c r="U1812" s="188"/>
      <c r="V1812" s="188"/>
      <c r="W1812" s="193"/>
      <c r="X1812" s="194"/>
      <c r="Y1812" s="194"/>
      <c r="Z1812" s="166"/>
      <c r="AA1812" s="166"/>
      <c r="AB1812" s="166"/>
      <c r="AC1812" s="166"/>
      <c r="AD1812" s="166"/>
      <c r="AE1812" s="166"/>
      <c r="AF1812" s="166"/>
      <c r="AG1812" s="166"/>
      <c r="AH1812" s="166"/>
      <c r="AI1812" s="166"/>
      <c r="AJ1812" s="166"/>
      <c r="AK1812" s="166"/>
      <c r="AL1812" s="166"/>
      <c r="AM1812" s="166"/>
      <c r="AN1812" s="166"/>
      <c r="AO1812" s="166"/>
      <c r="AP1812" s="166"/>
      <c r="AQ1812" s="166"/>
      <c r="AR1812" s="166"/>
      <c r="AS1812" s="166"/>
      <c r="AT1812" s="166"/>
      <c r="AU1812" s="166"/>
      <c r="AV1812" s="166"/>
      <c r="AW1812" s="166"/>
      <c r="AX1812" s="166"/>
      <c r="AY1812" s="166"/>
      <c r="AZ1812" s="166"/>
      <c r="BA1812" s="166"/>
      <c r="BB1812" s="166"/>
      <c r="BC1812" s="166"/>
      <c r="BD1812" s="166"/>
      <c r="BE1812" s="166"/>
      <c r="BF1812" s="166"/>
      <c r="BG1812" s="166"/>
      <c r="BH1812" s="166"/>
      <c r="BI1812" s="166"/>
      <c r="BJ1812" s="166"/>
      <c r="BK1812" s="166"/>
      <c r="BL1812" s="166"/>
      <c r="BM1812" s="166"/>
    </row>
    <row r="1813" ht="22.5" customHeight="1">
      <c r="A1813" s="190" t="s">
        <v>17079</v>
      </c>
      <c r="B1813" s="188"/>
      <c r="C1813" s="191" t="b">
        <v>0</v>
      </c>
      <c r="D1813" s="192"/>
      <c r="E1813" s="189"/>
      <c r="F1813" s="189"/>
      <c r="G1813" s="189"/>
      <c r="H1813" s="102"/>
      <c r="I1813" s="166"/>
      <c r="J1813" s="166"/>
      <c r="K1813" s="193"/>
      <c r="L1813" s="193"/>
      <c r="M1813" s="166"/>
      <c r="N1813" s="166"/>
      <c r="O1813" s="166"/>
      <c r="P1813" s="166"/>
      <c r="Q1813" s="166"/>
      <c r="R1813" s="188"/>
      <c r="S1813" s="188"/>
      <c r="T1813" s="189"/>
      <c r="U1813" s="188"/>
      <c r="V1813" s="188"/>
      <c r="W1813" s="193"/>
      <c r="X1813" s="194"/>
      <c r="Y1813" s="194"/>
      <c r="Z1813" s="166"/>
      <c r="AA1813" s="166"/>
      <c r="AB1813" s="166"/>
      <c r="AC1813" s="166"/>
      <c r="AD1813" s="166"/>
      <c r="AE1813" s="166"/>
      <c r="AF1813" s="166"/>
      <c r="AG1813" s="166"/>
      <c r="AH1813" s="166"/>
      <c r="AI1813" s="166"/>
      <c r="AJ1813" s="166"/>
      <c r="AK1813" s="166"/>
      <c r="AL1813" s="166"/>
      <c r="AM1813" s="166"/>
      <c r="AN1813" s="166"/>
      <c r="AO1813" s="166"/>
      <c r="AP1813" s="166"/>
      <c r="AQ1813" s="166"/>
      <c r="AR1813" s="166"/>
      <c r="AS1813" s="166"/>
      <c r="AT1813" s="166"/>
      <c r="AU1813" s="166"/>
      <c r="AV1813" s="166"/>
      <c r="AW1813" s="166"/>
      <c r="AX1813" s="166"/>
      <c r="AY1813" s="166"/>
      <c r="AZ1813" s="166"/>
      <c r="BA1813" s="166"/>
      <c r="BB1813" s="166"/>
      <c r="BC1813" s="166"/>
      <c r="BD1813" s="166"/>
      <c r="BE1813" s="166"/>
      <c r="BF1813" s="166"/>
      <c r="BG1813" s="166"/>
      <c r="BH1813" s="166"/>
      <c r="BI1813" s="166"/>
      <c r="BJ1813" s="166"/>
      <c r="BK1813" s="166"/>
      <c r="BL1813" s="166"/>
      <c r="BM1813" s="166"/>
    </row>
    <row r="1814" ht="22.5" customHeight="1">
      <c r="A1814" s="190" t="s">
        <v>17080</v>
      </c>
      <c r="B1814" s="188"/>
      <c r="C1814" s="191" t="b">
        <v>0</v>
      </c>
      <c r="D1814" s="192"/>
      <c r="E1814" s="189"/>
      <c r="F1814" s="189"/>
      <c r="G1814" s="189"/>
      <c r="H1814" s="102"/>
      <c r="I1814" s="166"/>
      <c r="J1814" s="166"/>
      <c r="K1814" s="193"/>
      <c r="L1814" s="193"/>
      <c r="M1814" s="166"/>
      <c r="N1814" s="166"/>
      <c r="O1814" s="166"/>
      <c r="P1814" s="166"/>
      <c r="Q1814" s="166"/>
      <c r="R1814" s="188"/>
      <c r="S1814" s="188"/>
      <c r="T1814" s="189"/>
      <c r="U1814" s="188"/>
      <c r="V1814" s="188"/>
      <c r="W1814" s="193"/>
      <c r="X1814" s="194"/>
      <c r="Y1814" s="194"/>
      <c r="Z1814" s="166"/>
      <c r="AA1814" s="166"/>
      <c r="AB1814" s="166"/>
      <c r="AC1814" s="166"/>
      <c r="AD1814" s="166"/>
      <c r="AE1814" s="166"/>
      <c r="AF1814" s="166"/>
      <c r="AG1814" s="166"/>
      <c r="AH1814" s="166"/>
      <c r="AI1814" s="166"/>
      <c r="AJ1814" s="166"/>
      <c r="AK1814" s="166"/>
      <c r="AL1814" s="166"/>
      <c r="AM1814" s="166"/>
      <c r="AN1814" s="166"/>
      <c r="AO1814" s="166"/>
      <c r="AP1814" s="166"/>
      <c r="AQ1814" s="166"/>
      <c r="AR1814" s="166"/>
      <c r="AS1814" s="166"/>
      <c r="AT1814" s="166"/>
      <c r="AU1814" s="166"/>
      <c r="AV1814" s="166"/>
      <c r="AW1814" s="166"/>
      <c r="AX1814" s="166"/>
      <c r="AY1814" s="166"/>
      <c r="AZ1814" s="166"/>
      <c r="BA1814" s="166"/>
      <c r="BB1814" s="166"/>
      <c r="BC1814" s="166"/>
      <c r="BD1814" s="166"/>
      <c r="BE1814" s="166"/>
      <c r="BF1814" s="166"/>
      <c r="BG1814" s="166"/>
      <c r="BH1814" s="166"/>
      <c r="BI1814" s="166"/>
      <c r="BJ1814" s="166"/>
      <c r="BK1814" s="166"/>
      <c r="BL1814" s="166"/>
      <c r="BM1814" s="166"/>
    </row>
    <row r="1815" ht="22.5" customHeight="1">
      <c r="A1815" s="190" t="s">
        <v>17081</v>
      </c>
      <c r="B1815" s="188"/>
      <c r="C1815" s="191" t="b">
        <v>0</v>
      </c>
      <c r="D1815" s="192"/>
      <c r="E1815" s="189"/>
      <c r="F1815" s="189"/>
      <c r="G1815" s="189"/>
      <c r="H1815" s="102"/>
      <c r="I1815" s="166"/>
      <c r="J1815" s="166"/>
      <c r="K1815" s="193"/>
      <c r="L1815" s="193"/>
      <c r="M1815" s="166"/>
      <c r="N1815" s="166"/>
      <c r="O1815" s="166"/>
      <c r="P1815" s="166"/>
      <c r="Q1815" s="166"/>
      <c r="R1815" s="188"/>
      <c r="S1815" s="188"/>
      <c r="T1815" s="189"/>
      <c r="U1815" s="188"/>
      <c r="V1815" s="188"/>
      <c r="W1815" s="193"/>
      <c r="X1815" s="194"/>
      <c r="Y1815" s="194"/>
      <c r="Z1815" s="166"/>
      <c r="AA1815" s="166"/>
      <c r="AB1815" s="166"/>
      <c r="AC1815" s="166"/>
      <c r="AD1815" s="166"/>
      <c r="AE1815" s="166"/>
      <c r="AF1815" s="166"/>
      <c r="AG1815" s="166"/>
      <c r="AH1815" s="166"/>
      <c r="AI1815" s="166"/>
      <c r="AJ1815" s="166"/>
      <c r="AK1815" s="166"/>
      <c r="AL1815" s="166"/>
      <c r="AM1815" s="166"/>
      <c r="AN1815" s="166"/>
      <c r="AO1815" s="166"/>
      <c r="AP1815" s="166"/>
      <c r="AQ1815" s="166"/>
      <c r="AR1815" s="166"/>
      <c r="AS1815" s="166"/>
      <c r="AT1815" s="166"/>
      <c r="AU1815" s="166"/>
      <c r="AV1815" s="166"/>
      <c r="AW1815" s="166"/>
      <c r="AX1815" s="166"/>
      <c r="AY1815" s="166"/>
      <c r="AZ1815" s="166"/>
      <c r="BA1815" s="166"/>
      <c r="BB1815" s="166"/>
      <c r="BC1815" s="166"/>
      <c r="BD1815" s="166"/>
      <c r="BE1815" s="166"/>
      <c r="BF1815" s="166"/>
      <c r="BG1815" s="166"/>
      <c r="BH1815" s="166"/>
      <c r="BI1815" s="166"/>
      <c r="BJ1815" s="166"/>
      <c r="BK1815" s="166"/>
      <c r="BL1815" s="166"/>
      <c r="BM1815" s="166"/>
    </row>
    <row r="1816" ht="22.5" customHeight="1">
      <c r="A1816" s="190" t="s">
        <v>17082</v>
      </c>
      <c r="B1816" s="188"/>
      <c r="C1816" s="191" t="b">
        <v>0</v>
      </c>
      <c r="D1816" s="192"/>
      <c r="E1816" s="189"/>
      <c r="F1816" s="189"/>
      <c r="G1816" s="189"/>
      <c r="H1816" s="102"/>
      <c r="I1816" s="166"/>
      <c r="J1816" s="166"/>
      <c r="K1816" s="193"/>
      <c r="L1816" s="193"/>
      <c r="M1816" s="166"/>
      <c r="N1816" s="166"/>
      <c r="O1816" s="166"/>
      <c r="P1816" s="166"/>
      <c r="Q1816" s="166"/>
      <c r="R1816" s="188"/>
      <c r="S1816" s="188"/>
      <c r="T1816" s="189"/>
      <c r="U1816" s="188"/>
      <c r="V1816" s="188"/>
      <c r="W1816" s="193"/>
      <c r="X1816" s="194"/>
      <c r="Y1816" s="194"/>
      <c r="Z1816" s="166"/>
      <c r="AA1816" s="166"/>
      <c r="AB1816" s="166"/>
      <c r="AC1816" s="166"/>
      <c r="AD1816" s="166"/>
      <c r="AE1816" s="166"/>
      <c r="AF1816" s="166"/>
      <c r="AG1816" s="166"/>
      <c r="AH1816" s="166"/>
      <c r="AI1816" s="166"/>
      <c r="AJ1816" s="166"/>
      <c r="AK1816" s="166"/>
      <c r="AL1816" s="166"/>
      <c r="AM1816" s="166"/>
      <c r="AN1816" s="166"/>
      <c r="AO1816" s="166"/>
      <c r="AP1816" s="166"/>
      <c r="AQ1816" s="166"/>
      <c r="AR1816" s="166"/>
      <c r="AS1816" s="166"/>
      <c r="AT1816" s="166"/>
      <c r="AU1816" s="166"/>
      <c r="AV1816" s="166"/>
      <c r="AW1816" s="166"/>
      <c r="AX1816" s="166"/>
      <c r="AY1816" s="166"/>
      <c r="AZ1816" s="166"/>
      <c r="BA1816" s="166"/>
      <c r="BB1816" s="166"/>
      <c r="BC1816" s="166"/>
      <c r="BD1816" s="166"/>
      <c r="BE1816" s="166"/>
      <c r="BF1816" s="166"/>
      <c r="BG1816" s="166"/>
      <c r="BH1816" s="166"/>
      <c r="BI1816" s="166"/>
      <c r="BJ1816" s="166"/>
      <c r="BK1816" s="166"/>
      <c r="BL1816" s="166"/>
      <c r="BM1816" s="166"/>
    </row>
    <row r="1817" ht="22.5" customHeight="1">
      <c r="A1817" s="190" t="s">
        <v>17083</v>
      </c>
      <c r="B1817" s="188"/>
      <c r="C1817" s="191" t="b">
        <v>0</v>
      </c>
      <c r="D1817" s="192"/>
      <c r="E1817" s="189"/>
      <c r="F1817" s="189"/>
      <c r="G1817" s="189"/>
      <c r="H1817" s="102"/>
      <c r="I1817" s="166"/>
      <c r="J1817" s="166"/>
      <c r="K1817" s="193"/>
      <c r="L1817" s="193"/>
      <c r="M1817" s="166"/>
      <c r="N1817" s="166"/>
      <c r="O1817" s="166"/>
      <c r="P1817" s="166"/>
      <c r="Q1817" s="166"/>
      <c r="R1817" s="188"/>
      <c r="S1817" s="188"/>
      <c r="T1817" s="189"/>
      <c r="U1817" s="188"/>
      <c r="V1817" s="188"/>
      <c r="W1817" s="193"/>
      <c r="X1817" s="194"/>
      <c r="Y1817" s="194"/>
      <c r="Z1817" s="166"/>
      <c r="AA1817" s="166"/>
      <c r="AB1817" s="166"/>
      <c r="AC1817" s="166"/>
      <c r="AD1817" s="166"/>
      <c r="AE1817" s="166"/>
      <c r="AF1817" s="166"/>
      <c r="AG1817" s="166"/>
      <c r="AH1817" s="166"/>
      <c r="AI1817" s="166"/>
      <c r="AJ1817" s="166"/>
      <c r="AK1817" s="166"/>
      <c r="AL1817" s="166"/>
      <c r="AM1817" s="166"/>
      <c r="AN1817" s="166"/>
      <c r="AO1817" s="166"/>
      <c r="AP1817" s="166"/>
      <c r="AQ1817" s="166"/>
      <c r="AR1817" s="166"/>
      <c r="AS1817" s="166"/>
      <c r="AT1817" s="166"/>
      <c r="AU1817" s="166"/>
      <c r="AV1817" s="166"/>
      <c r="AW1817" s="166"/>
      <c r="AX1817" s="166"/>
      <c r="AY1817" s="166"/>
      <c r="AZ1817" s="166"/>
      <c r="BA1817" s="166"/>
      <c r="BB1817" s="166"/>
      <c r="BC1817" s="166"/>
      <c r="BD1817" s="166"/>
      <c r="BE1817" s="166"/>
      <c r="BF1817" s="166"/>
      <c r="BG1817" s="166"/>
      <c r="BH1817" s="166"/>
      <c r="BI1817" s="166"/>
      <c r="BJ1817" s="166"/>
      <c r="BK1817" s="166"/>
      <c r="BL1817" s="166"/>
      <c r="BM1817" s="166"/>
    </row>
    <row r="1818" ht="22.5" customHeight="1">
      <c r="A1818" s="190" t="s">
        <v>17084</v>
      </c>
      <c r="B1818" s="188"/>
      <c r="C1818" s="191" t="b">
        <v>0</v>
      </c>
      <c r="D1818" s="192"/>
      <c r="E1818" s="189"/>
      <c r="F1818" s="189"/>
      <c r="G1818" s="189"/>
      <c r="H1818" s="102"/>
      <c r="I1818" s="166"/>
      <c r="J1818" s="166"/>
      <c r="K1818" s="193"/>
      <c r="L1818" s="193"/>
      <c r="M1818" s="166"/>
      <c r="N1818" s="166"/>
      <c r="O1818" s="166"/>
      <c r="P1818" s="166"/>
      <c r="Q1818" s="166"/>
      <c r="R1818" s="188"/>
      <c r="S1818" s="188"/>
      <c r="T1818" s="189"/>
      <c r="U1818" s="188"/>
      <c r="V1818" s="188"/>
      <c r="W1818" s="193"/>
      <c r="X1818" s="194"/>
      <c r="Y1818" s="194"/>
      <c r="Z1818" s="166"/>
      <c r="AA1818" s="166"/>
      <c r="AB1818" s="166"/>
      <c r="AC1818" s="166"/>
      <c r="AD1818" s="166"/>
      <c r="AE1818" s="166"/>
      <c r="AF1818" s="166"/>
      <c r="AG1818" s="166"/>
      <c r="AH1818" s="166"/>
      <c r="AI1818" s="166"/>
      <c r="AJ1818" s="166"/>
      <c r="AK1818" s="166"/>
      <c r="AL1818" s="166"/>
      <c r="AM1818" s="166"/>
      <c r="AN1818" s="166"/>
      <c r="AO1818" s="166"/>
      <c r="AP1818" s="166"/>
      <c r="AQ1818" s="166"/>
      <c r="AR1818" s="166"/>
      <c r="AS1818" s="166"/>
      <c r="AT1818" s="166"/>
      <c r="AU1818" s="166"/>
      <c r="AV1818" s="166"/>
      <c r="AW1818" s="166"/>
      <c r="AX1818" s="166"/>
      <c r="AY1818" s="166"/>
      <c r="AZ1818" s="166"/>
      <c r="BA1818" s="166"/>
      <c r="BB1818" s="166"/>
      <c r="BC1818" s="166"/>
      <c r="BD1818" s="166"/>
      <c r="BE1818" s="166"/>
      <c r="BF1818" s="166"/>
      <c r="BG1818" s="166"/>
      <c r="BH1818" s="166"/>
      <c r="BI1818" s="166"/>
      <c r="BJ1818" s="166"/>
      <c r="BK1818" s="166"/>
      <c r="BL1818" s="166"/>
      <c r="BM1818" s="166"/>
    </row>
    <row r="1819" ht="22.5" customHeight="1">
      <c r="A1819" s="190" t="s">
        <v>17085</v>
      </c>
      <c r="B1819" s="188"/>
      <c r="C1819" s="191" t="b">
        <v>0</v>
      </c>
      <c r="D1819" s="192"/>
      <c r="E1819" s="189"/>
      <c r="F1819" s="189"/>
      <c r="G1819" s="189"/>
      <c r="H1819" s="102"/>
      <c r="I1819" s="166"/>
      <c r="J1819" s="166"/>
      <c r="K1819" s="193"/>
      <c r="L1819" s="193"/>
      <c r="M1819" s="166"/>
      <c r="N1819" s="166"/>
      <c r="O1819" s="166"/>
      <c r="P1819" s="166"/>
      <c r="Q1819" s="166"/>
      <c r="R1819" s="188"/>
      <c r="S1819" s="188"/>
      <c r="T1819" s="189"/>
      <c r="U1819" s="188"/>
      <c r="V1819" s="188"/>
      <c r="W1819" s="193"/>
      <c r="X1819" s="194"/>
      <c r="Y1819" s="194"/>
      <c r="Z1819" s="166"/>
      <c r="AA1819" s="166"/>
      <c r="AB1819" s="166"/>
      <c r="AC1819" s="166"/>
      <c r="AD1819" s="166"/>
      <c r="AE1819" s="166"/>
      <c r="AF1819" s="166"/>
      <c r="AG1819" s="166"/>
      <c r="AH1819" s="166"/>
      <c r="AI1819" s="166"/>
      <c r="AJ1819" s="166"/>
      <c r="AK1819" s="166"/>
      <c r="AL1819" s="166"/>
      <c r="AM1819" s="166"/>
      <c r="AN1819" s="166"/>
      <c r="AO1819" s="166"/>
      <c r="AP1819" s="166"/>
      <c r="AQ1819" s="166"/>
      <c r="AR1819" s="166"/>
      <c r="AS1819" s="166"/>
      <c r="AT1819" s="166"/>
      <c r="AU1819" s="166"/>
      <c r="AV1819" s="166"/>
      <c r="AW1819" s="166"/>
      <c r="AX1819" s="166"/>
      <c r="AY1819" s="166"/>
      <c r="AZ1819" s="166"/>
      <c r="BA1819" s="166"/>
      <c r="BB1819" s="166"/>
      <c r="BC1819" s="166"/>
      <c r="BD1819" s="166"/>
      <c r="BE1819" s="166"/>
      <c r="BF1819" s="166"/>
      <c r="BG1819" s="166"/>
      <c r="BH1819" s="166"/>
      <c r="BI1819" s="166"/>
      <c r="BJ1819" s="166"/>
      <c r="BK1819" s="166"/>
      <c r="BL1819" s="166"/>
      <c r="BM1819" s="166"/>
    </row>
    <row r="1820" ht="22.5" customHeight="1">
      <c r="A1820" s="190" t="s">
        <v>17086</v>
      </c>
      <c r="B1820" s="188"/>
      <c r="C1820" s="191" t="b">
        <v>0</v>
      </c>
      <c r="D1820" s="192"/>
      <c r="E1820" s="189"/>
      <c r="F1820" s="189"/>
      <c r="G1820" s="189"/>
      <c r="H1820" s="102"/>
      <c r="I1820" s="166"/>
      <c r="J1820" s="166"/>
      <c r="K1820" s="193"/>
      <c r="L1820" s="193"/>
      <c r="M1820" s="166"/>
      <c r="N1820" s="166"/>
      <c r="O1820" s="166"/>
      <c r="P1820" s="166"/>
      <c r="Q1820" s="166"/>
      <c r="R1820" s="188"/>
      <c r="S1820" s="188"/>
      <c r="T1820" s="189"/>
      <c r="U1820" s="188"/>
      <c r="V1820" s="188"/>
      <c r="W1820" s="193"/>
      <c r="X1820" s="194"/>
      <c r="Y1820" s="194"/>
      <c r="Z1820" s="166"/>
      <c r="AA1820" s="166"/>
      <c r="AB1820" s="166"/>
      <c r="AC1820" s="166"/>
      <c r="AD1820" s="166"/>
      <c r="AE1820" s="166"/>
      <c r="AF1820" s="166"/>
      <c r="AG1820" s="166"/>
      <c r="AH1820" s="166"/>
      <c r="AI1820" s="166"/>
      <c r="AJ1820" s="166"/>
      <c r="AK1820" s="166"/>
      <c r="AL1820" s="166"/>
      <c r="AM1820" s="166"/>
      <c r="AN1820" s="166"/>
      <c r="AO1820" s="166"/>
      <c r="AP1820" s="166"/>
      <c r="AQ1820" s="166"/>
      <c r="AR1820" s="166"/>
      <c r="AS1820" s="166"/>
      <c r="AT1820" s="166"/>
      <c r="AU1820" s="166"/>
      <c r="AV1820" s="166"/>
      <c r="AW1820" s="166"/>
      <c r="AX1820" s="166"/>
      <c r="AY1820" s="166"/>
      <c r="AZ1820" s="166"/>
      <c r="BA1820" s="166"/>
      <c r="BB1820" s="166"/>
      <c r="BC1820" s="166"/>
      <c r="BD1820" s="166"/>
      <c r="BE1820" s="166"/>
      <c r="BF1820" s="166"/>
      <c r="BG1820" s="166"/>
      <c r="BH1820" s="166"/>
      <c r="BI1820" s="166"/>
      <c r="BJ1820" s="166"/>
      <c r="BK1820" s="166"/>
      <c r="BL1820" s="166"/>
      <c r="BM1820" s="166"/>
    </row>
    <row r="1821" ht="22.5" customHeight="1">
      <c r="A1821" s="190" t="s">
        <v>17087</v>
      </c>
      <c r="B1821" s="188"/>
      <c r="C1821" s="191" t="b">
        <v>0</v>
      </c>
      <c r="D1821" s="192"/>
      <c r="E1821" s="189"/>
      <c r="F1821" s="189"/>
      <c r="G1821" s="189"/>
      <c r="H1821" s="102"/>
      <c r="I1821" s="166"/>
      <c r="J1821" s="166"/>
      <c r="K1821" s="193"/>
      <c r="L1821" s="193"/>
      <c r="M1821" s="166"/>
      <c r="N1821" s="166"/>
      <c r="O1821" s="166"/>
      <c r="P1821" s="166"/>
      <c r="Q1821" s="166"/>
      <c r="R1821" s="188"/>
      <c r="S1821" s="188"/>
      <c r="T1821" s="189"/>
      <c r="U1821" s="188"/>
      <c r="V1821" s="188"/>
      <c r="W1821" s="193"/>
      <c r="X1821" s="194"/>
      <c r="Y1821" s="194"/>
      <c r="Z1821" s="166"/>
      <c r="AA1821" s="166"/>
      <c r="AB1821" s="166"/>
      <c r="AC1821" s="166"/>
      <c r="AD1821" s="166"/>
      <c r="AE1821" s="166"/>
      <c r="AF1821" s="166"/>
      <c r="AG1821" s="166"/>
      <c r="AH1821" s="166"/>
      <c r="AI1821" s="166"/>
      <c r="AJ1821" s="166"/>
      <c r="AK1821" s="166"/>
      <c r="AL1821" s="166"/>
      <c r="AM1821" s="166"/>
      <c r="AN1821" s="166"/>
      <c r="AO1821" s="166"/>
      <c r="AP1821" s="166"/>
      <c r="AQ1821" s="166"/>
      <c r="AR1821" s="166"/>
      <c r="AS1821" s="166"/>
      <c r="AT1821" s="166"/>
      <c r="AU1821" s="166"/>
      <c r="AV1821" s="166"/>
      <c r="AW1821" s="166"/>
      <c r="AX1821" s="166"/>
      <c r="AY1821" s="166"/>
      <c r="AZ1821" s="166"/>
      <c r="BA1821" s="166"/>
      <c r="BB1821" s="166"/>
      <c r="BC1821" s="166"/>
      <c r="BD1821" s="166"/>
      <c r="BE1821" s="166"/>
      <c r="BF1821" s="166"/>
      <c r="BG1821" s="166"/>
      <c r="BH1821" s="166"/>
      <c r="BI1821" s="166"/>
      <c r="BJ1821" s="166"/>
      <c r="BK1821" s="166"/>
      <c r="BL1821" s="166"/>
      <c r="BM1821" s="166"/>
    </row>
    <row r="1822" ht="22.5" customHeight="1">
      <c r="A1822" s="190" t="s">
        <v>17088</v>
      </c>
      <c r="B1822" s="188"/>
      <c r="C1822" s="191" t="b">
        <v>0</v>
      </c>
      <c r="D1822" s="192"/>
      <c r="E1822" s="189"/>
      <c r="F1822" s="189"/>
      <c r="G1822" s="189"/>
      <c r="H1822" s="102"/>
      <c r="I1822" s="166"/>
      <c r="J1822" s="166"/>
      <c r="K1822" s="193"/>
      <c r="L1822" s="193"/>
      <c r="M1822" s="166"/>
      <c r="N1822" s="166"/>
      <c r="O1822" s="166"/>
      <c r="P1822" s="166"/>
      <c r="Q1822" s="166"/>
      <c r="R1822" s="188"/>
      <c r="S1822" s="188"/>
      <c r="T1822" s="189"/>
      <c r="U1822" s="188"/>
      <c r="V1822" s="188"/>
      <c r="W1822" s="193"/>
      <c r="X1822" s="194"/>
      <c r="Y1822" s="194"/>
      <c r="Z1822" s="166"/>
      <c r="AA1822" s="166"/>
      <c r="AB1822" s="166"/>
      <c r="AC1822" s="166"/>
      <c r="AD1822" s="166"/>
      <c r="AE1822" s="166"/>
      <c r="AF1822" s="166"/>
      <c r="AG1822" s="166"/>
      <c r="AH1822" s="166"/>
      <c r="AI1822" s="166"/>
      <c r="AJ1822" s="166"/>
      <c r="AK1822" s="166"/>
      <c r="AL1822" s="166"/>
      <c r="AM1822" s="166"/>
      <c r="AN1822" s="166"/>
      <c r="AO1822" s="166"/>
      <c r="AP1822" s="166"/>
      <c r="AQ1822" s="166"/>
      <c r="AR1822" s="166"/>
      <c r="AS1822" s="166"/>
      <c r="AT1822" s="166"/>
      <c r="AU1822" s="166"/>
      <c r="AV1822" s="166"/>
      <c r="AW1822" s="166"/>
      <c r="AX1822" s="166"/>
      <c r="AY1822" s="166"/>
      <c r="AZ1822" s="166"/>
      <c r="BA1822" s="166"/>
      <c r="BB1822" s="166"/>
      <c r="BC1822" s="166"/>
      <c r="BD1822" s="166"/>
      <c r="BE1822" s="166"/>
      <c r="BF1822" s="166"/>
      <c r="BG1822" s="166"/>
      <c r="BH1822" s="166"/>
      <c r="BI1822" s="166"/>
      <c r="BJ1822" s="166"/>
      <c r="BK1822" s="166"/>
      <c r="BL1822" s="166"/>
      <c r="BM1822" s="166"/>
    </row>
    <row r="1823" ht="22.5" customHeight="1">
      <c r="A1823" s="190" t="s">
        <v>17089</v>
      </c>
      <c r="B1823" s="188"/>
      <c r="C1823" s="191" t="b">
        <v>0</v>
      </c>
      <c r="D1823" s="192"/>
      <c r="E1823" s="189"/>
      <c r="F1823" s="189"/>
      <c r="G1823" s="189"/>
      <c r="H1823" s="102"/>
      <c r="I1823" s="166"/>
      <c r="J1823" s="166"/>
      <c r="K1823" s="193"/>
      <c r="L1823" s="193"/>
      <c r="M1823" s="166"/>
      <c r="N1823" s="166"/>
      <c r="O1823" s="166"/>
      <c r="P1823" s="166"/>
      <c r="Q1823" s="166"/>
      <c r="R1823" s="188"/>
      <c r="S1823" s="188"/>
      <c r="T1823" s="189"/>
      <c r="U1823" s="188"/>
      <c r="V1823" s="188"/>
      <c r="W1823" s="193"/>
      <c r="X1823" s="194"/>
      <c r="Y1823" s="194"/>
      <c r="Z1823" s="166"/>
      <c r="AA1823" s="166"/>
      <c r="AB1823" s="166"/>
      <c r="AC1823" s="166"/>
      <c r="AD1823" s="166"/>
      <c r="AE1823" s="166"/>
      <c r="AF1823" s="166"/>
      <c r="AG1823" s="166"/>
      <c r="AH1823" s="166"/>
      <c r="AI1823" s="166"/>
      <c r="AJ1823" s="166"/>
      <c r="AK1823" s="166"/>
      <c r="AL1823" s="166"/>
      <c r="AM1823" s="166"/>
      <c r="AN1823" s="166"/>
      <c r="AO1823" s="166"/>
      <c r="AP1823" s="166"/>
      <c r="AQ1823" s="166"/>
      <c r="AR1823" s="166"/>
      <c r="AS1823" s="166"/>
      <c r="AT1823" s="166"/>
      <c r="AU1823" s="166"/>
      <c r="AV1823" s="166"/>
      <c r="AW1823" s="166"/>
      <c r="AX1823" s="166"/>
      <c r="AY1823" s="166"/>
      <c r="AZ1823" s="166"/>
      <c r="BA1823" s="166"/>
      <c r="BB1823" s="166"/>
      <c r="BC1823" s="166"/>
      <c r="BD1823" s="166"/>
      <c r="BE1823" s="166"/>
      <c r="BF1823" s="166"/>
      <c r="BG1823" s="166"/>
      <c r="BH1823" s="166"/>
      <c r="BI1823" s="166"/>
      <c r="BJ1823" s="166"/>
      <c r="BK1823" s="166"/>
      <c r="BL1823" s="166"/>
      <c r="BM1823" s="166"/>
    </row>
    <row r="1824" ht="22.5" customHeight="1">
      <c r="A1824" s="190" t="s">
        <v>17090</v>
      </c>
      <c r="B1824" s="188"/>
      <c r="C1824" s="191" t="b">
        <v>0</v>
      </c>
      <c r="D1824" s="192"/>
      <c r="E1824" s="189"/>
      <c r="F1824" s="189"/>
      <c r="G1824" s="189"/>
      <c r="H1824" s="102"/>
      <c r="I1824" s="166"/>
      <c r="J1824" s="166"/>
      <c r="K1824" s="193"/>
      <c r="L1824" s="193"/>
      <c r="M1824" s="166"/>
      <c r="N1824" s="166"/>
      <c r="O1824" s="166"/>
      <c r="P1824" s="166"/>
      <c r="Q1824" s="166"/>
      <c r="R1824" s="188"/>
      <c r="S1824" s="188"/>
      <c r="T1824" s="189"/>
      <c r="U1824" s="188"/>
      <c r="V1824" s="188"/>
      <c r="W1824" s="193"/>
      <c r="X1824" s="194"/>
      <c r="Y1824" s="194"/>
      <c r="Z1824" s="166"/>
      <c r="AA1824" s="166"/>
      <c r="AB1824" s="166"/>
      <c r="AC1824" s="166"/>
      <c r="AD1824" s="166"/>
      <c r="AE1824" s="166"/>
      <c r="AF1824" s="166"/>
      <c r="AG1824" s="166"/>
      <c r="AH1824" s="166"/>
      <c r="AI1824" s="166"/>
      <c r="AJ1824" s="166"/>
      <c r="AK1824" s="166"/>
      <c r="AL1824" s="166"/>
      <c r="AM1824" s="166"/>
      <c r="AN1824" s="166"/>
      <c r="AO1824" s="166"/>
      <c r="AP1824" s="166"/>
      <c r="AQ1824" s="166"/>
      <c r="AR1824" s="166"/>
      <c r="AS1824" s="166"/>
      <c r="AT1824" s="166"/>
      <c r="AU1824" s="166"/>
      <c r="AV1824" s="166"/>
      <c r="AW1824" s="166"/>
      <c r="AX1824" s="166"/>
      <c r="AY1824" s="166"/>
      <c r="AZ1824" s="166"/>
      <c r="BA1824" s="166"/>
      <c r="BB1824" s="166"/>
      <c r="BC1824" s="166"/>
      <c r="BD1824" s="166"/>
      <c r="BE1824" s="166"/>
      <c r="BF1824" s="166"/>
      <c r="BG1824" s="166"/>
      <c r="BH1824" s="166"/>
      <c r="BI1824" s="166"/>
      <c r="BJ1824" s="166"/>
      <c r="BK1824" s="166"/>
      <c r="BL1824" s="166"/>
      <c r="BM1824" s="166"/>
    </row>
    <row r="1825" ht="22.5" customHeight="1">
      <c r="A1825" s="190" t="s">
        <v>17091</v>
      </c>
      <c r="B1825" s="188"/>
      <c r="C1825" s="191" t="b">
        <v>0</v>
      </c>
      <c r="D1825" s="192"/>
      <c r="E1825" s="189"/>
      <c r="F1825" s="189"/>
      <c r="G1825" s="189"/>
      <c r="H1825" s="102"/>
      <c r="I1825" s="166"/>
      <c r="J1825" s="166"/>
      <c r="K1825" s="193"/>
      <c r="L1825" s="193"/>
      <c r="M1825" s="166"/>
      <c r="N1825" s="166"/>
      <c r="O1825" s="166"/>
      <c r="P1825" s="166"/>
      <c r="Q1825" s="166"/>
      <c r="R1825" s="188"/>
      <c r="S1825" s="188"/>
      <c r="T1825" s="189"/>
      <c r="U1825" s="188"/>
      <c r="V1825" s="188"/>
      <c r="W1825" s="193"/>
      <c r="X1825" s="194"/>
      <c r="Y1825" s="194"/>
      <c r="Z1825" s="166"/>
      <c r="AA1825" s="166"/>
      <c r="AB1825" s="166"/>
      <c r="AC1825" s="166"/>
      <c r="AD1825" s="166"/>
      <c r="AE1825" s="166"/>
      <c r="AF1825" s="166"/>
      <c r="AG1825" s="166"/>
      <c r="AH1825" s="166"/>
      <c r="AI1825" s="166"/>
      <c r="AJ1825" s="166"/>
      <c r="AK1825" s="166"/>
      <c r="AL1825" s="166"/>
      <c r="AM1825" s="166"/>
      <c r="AN1825" s="166"/>
      <c r="AO1825" s="166"/>
      <c r="AP1825" s="166"/>
      <c r="AQ1825" s="166"/>
      <c r="AR1825" s="166"/>
      <c r="AS1825" s="166"/>
      <c r="AT1825" s="166"/>
      <c r="AU1825" s="166"/>
      <c r="AV1825" s="166"/>
      <c r="AW1825" s="166"/>
      <c r="AX1825" s="166"/>
      <c r="AY1825" s="166"/>
      <c r="AZ1825" s="166"/>
      <c r="BA1825" s="166"/>
      <c r="BB1825" s="166"/>
      <c r="BC1825" s="166"/>
      <c r="BD1825" s="166"/>
      <c r="BE1825" s="166"/>
      <c r="BF1825" s="166"/>
      <c r="BG1825" s="166"/>
      <c r="BH1825" s="166"/>
      <c r="BI1825" s="166"/>
      <c r="BJ1825" s="166"/>
      <c r="BK1825" s="166"/>
      <c r="BL1825" s="166"/>
      <c r="BM1825" s="166"/>
    </row>
    <row r="1826" ht="22.5" customHeight="1">
      <c r="A1826" s="190" t="s">
        <v>17092</v>
      </c>
      <c r="B1826" s="188"/>
      <c r="C1826" s="191" t="b">
        <v>0</v>
      </c>
      <c r="D1826" s="192"/>
      <c r="E1826" s="189"/>
      <c r="F1826" s="189"/>
      <c r="G1826" s="189"/>
      <c r="H1826" s="102"/>
      <c r="I1826" s="166"/>
      <c r="J1826" s="166"/>
      <c r="K1826" s="193"/>
      <c r="L1826" s="193"/>
      <c r="M1826" s="166"/>
      <c r="N1826" s="166"/>
      <c r="O1826" s="166"/>
      <c r="P1826" s="166"/>
      <c r="Q1826" s="166"/>
      <c r="R1826" s="188"/>
      <c r="S1826" s="188"/>
      <c r="T1826" s="189"/>
      <c r="U1826" s="188"/>
      <c r="V1826" s="188"/>
      <c r="W1826" s="193"/>
      <c r="X1826" s="194"/>
      <c r="Y1826" s="194"/>
      <c r="Z1826" s="166"/>
      <c r="AA1826" s="166"/>
      <c r="AB1826" s="166"/>
      <c r="AC1826" s="166"/>
      <c r="AD1826" s="166"/>
      <c r="AE1826" s="166"/>
      <c r="AF1826" s="166"/>
      <c r="AG1826" s="166"/>
      <c r="AH1826" s="166"/>
      <c r="AI1826" s="166"/>
      <c r="AJ1826" s="166"/>
      <c r="AK1826" s="166"/>
      <c r="AL1826" s="166"/>
      <c r="AM1826" s="166"/>
      <c r="AN1826" s="166"/>
      <c r="AO1826" s="166"/>
      <c r="AP1826" s="166"/>
      <c r="AQ1826" s="166"/>
      <c r="AR1826" s="166"/>
      <c r="AS1826" s="166"/>
      <c r="AT1826" s="166"/>
      <c r="AU1826" s="166"/>
      <c r="AV1826" s="166"/>
      <c r="AW1826" s="166"/>
      <c r="AX1826" s="166"/>
      <c r="AY1826" s="166"/>
      <c r="AZ1826" s="166"/>
      <c r="BA1826" s="166"/>
      <c r="BB1826" s="166"/>
      <c r="BC1826" s="166"/>
      <c r="BD1826" s="166"/>
      <c r="BE1826" s="166"/>
      <c r="BF1826" s="166"/>
      <c r="BG1826" s="166"/>
      <c r="BH1826" s="166"/>
      <c r="BI1826" s="166"/>
      <c r="BJ1826" s="166"/>
      <c r="BK1826" s="166"/>
      <c r="BL1826" s="166"/>
      <c r="BM1826" s="166"/>
    </row>
    <row r="1827" ht="22.5" customHeight="1">
      <c r="A1827" s="190" t="s">
        <v>17093</v>
      </c>
      <c r="B1827" s="188"/>
      <c r="C1827" s="191" t="b">
        <v>0</v>
      </c>
      <c r="D1827" s="192"/>
      <c r="E1827" s="189"/>
      <c r="F1827" s="189"/>
      <c r="G1827" s="189"/>
      <c r="H1827" s="102"/>
      <c r="I1827" s="166"/>
      <c r="J1827" s="166"/>
      <c r="K1827" s="193"/>
      <c r="L1827" s="193"/>
      <c r="M1827" s="166"/>
      <c r="N1827" s="166"/>
      <c r="O1827" s="166"/>
      <c r="P1827" s="166"/>
      <c r="Q1827" s="166"/>
      <c r="R1827" s="188"/>
      <c r="S1827" s="188"/>
      <c r="T1827" s="189"/>
      <c r="U1827" s="188"/>
      <c r="V1827" s="188"/>
      <c r="W1827" s="193"/>
      <c r="X1827" s="194"/>
      <c r="Y1827" s="194"/>
      <c r="Z1827" s="166"/>
      <c r="AA1827" s="166"/>
      <c r="AB1827" s="166"/>
      <c r="AC1827" s="166"/>
      <c r="AD1827" s="166"/>
      <c r="AE1827" s="166"/>
      <c r="AF1827" s="166"/>
      <c r="AG1827" s="166"/>
      <c r="AH1827" s="166"/>
      <c r="AI1827" s="166"/>
      <c r="AJ1827" s="166"/>
      <c r="AK1827" s="166"/>
      <c r="AL1827" s="166"/>
      <c r="AM1827" s="166"/>
      <c r="AN1827" s="166"/>
      <c r="AO1827" s="166"/>
      <c r="AP1827" s="166"/>
      <c r="AQ1827" s="166"/>
      <c r="AR1827" s="166"/>
      <c r="AS1827" s="166"/>
      <c r="AT1827" s="166"/>
      <c r="AU1827" s="166"/>
      <c r="AV1827" s="166"/>
      <c r="AW1827" s="166"/>
      <c r="AX1827" s="166"/>
      <c r="AY1827" s="166"/>
      <c r="AZ1827" s="166"/>
      <c r="BA1827" s="166"/>
      <c r="BB1827" s="166"/>
      <c r="BC1827" s="166"/>
      <c r="BD1827" s="166"/>
      <c r="BE1827" s="166"/>
      <c r="BF1827" s="166"/>
      <c r="BG1827" s="166"/>
      <c r="BH1827" s="166"/>
      <c r="BI1827" s="166"/>
      <c r="BJ1827" s="166"/>
      <c r="BK1827" s="166"/>
      <c r="BL1827" s="166"/>
      <c r="BM1827" s="166"/>
    </row>
    <row r="1828" ht="22.5" customHeight="1">
      <c r="A1828" s="190" t="s">
        <v>17094</v>
      </c>
      <c r="B1828" s="188"/>
      <c r="C1828" s="191" t="b">
        <v>0</v>
      </c>
      <c r="D1828" s="192"/>
      <c r="E1828" s="189"/>
      <c r="F1828" s="189"/>
      <c r="G1828" s="189"/>
      <c r="H1828" s="102"/>
      <c r="I1828" s="166"/>
      <c r="J1828" s="166"/>
      <c r="K1828" s="193"/>
      <c r="L1828" s="193"/>
      <c r="M1828" s="166"/>
      <c r="N1828" s="166"/>
      <c r="O1828" s="166"/>
      <c r="P1828" s="166"/>
      <c r="Q1828" s="166"/>
      <c r="R1828" s="188"/>
      <c r="S1828" s="188"/>
      <c r="T1828" s="189"/>
      <c r="U1828" s="188"/>
      <c r="V1828" s="188"/>
      <c r="W1828" s="193"/>
      <c r="X1828" s="194"/>
      <c r="Y1828" s="194"/>
      <c r="Z1828" s="166"/>
      <c r="AA1828" s="166"/>
      <c r="AB1828" s="166"/>
      <c r="AC1828" s="166"/>
      <c r="AD1828" s="166"/>
      <c r="AE1828" s="166"/>
      <c r="AF1828" s="166"/>
      <c r="AG1828" s="166"/>
      <c r="AH1828" s="166"/>
      <c r="AI1828" s="166"/>
      <c r="AJ1828" s="166"/>
      <c r="AK1828" s="166"/>
      <c r="AL1828" s="166"/>
      <c r="AM1828" s="166"/>
      <c r="AN1828" s="166"/>
      <c r="AO1828" s="166"/>
      <c r="AP1828" s="166"/>
      <c r="AQ1828" s="166"/>
      <c r="AR1828" s="166"/>
      <c r="AS1828" s="166"/>
      <c r="AT1828" s="166"/>
      <c r="AU1828" s="166"/>
      <c r="AV1828" s="166"/>
      <c r="AW1828" s="166"/>
      <c r="AX1828" s="166"/>
      <c r="AY1828" s="166"/>
      <c r="AZ1828" s="166"/>
      <c r="BA1828" s="166"/>
      <c r="BB1828" s="166"/>
      <c r="BC1828" s="166"/>
      <c r="BD1828" s="166"/>
      <c r="BE1828" s="166"/>
      <c r="BF1828" s="166"/>
      <c r="BG1828" s="166"/>
      <c r="BH1828" s="166"/>
      <c r="BI1828" s="166"/>
      <c r="BJ1828" s="166"/>
      <c r="BK1828" s="166"/>
      <c r="BL1828" s="166"/>
      <c r="BM1828" s="166"/>
    </row>
    <row r="1829" ht="22.5" customHeight="1">
      <c r="A1829" s="190" t="s">
        <v>17095</v>
      </c>
      <c r="B1829" s="188"/>
      <c r="C1829" s="191" t="b">
        <v>0</v>
      </c>
      <c r="D1829" s="192"/>
      <c r="E1829" s="189"/>
      <c r="F1829" s="189"/>
      <c r="G1829" s="189"/>
      <c r="H1829" s="102"/>
      <c r="I1829" s="166"/>
      <c r="J1829" s="166"/>
      <c r="K1829" s="193"/>
      <c r="L1829" s="193"/>
      <c r="M1829" s="166"/>
      <c r="N1829" s="166"/>
      <c r="O1829" s="166"/>
      <c r="P1829" s="166"/>
      <c r="Q1829" s="166"/>
      <c r="R1829" s="188"/>
      <c r="S1829" s="188"/>
      <c r="T1829" s="189"/>
      <c r="U1829" s="188"/>
      <c r="V1829" s="188"/>
      <c r="W1829" s="193"/>
      <c r="X1829" s="194"/>
      <c r="Y1829" s="194"/>
      <c r="Z1829" s="166"/>
      <c r="AA1829" s="166"/>
      <c r="AB1829" s="166"/>
      <c r="AC1829" s="166"/>
      <c r="AD1829" s="166"/>
      <c r="AE1829" s="166"/>
      <c r="AF1829" s="166"/>
      <c r="AG1829" s="166"/>
      <c r="AH1829" s="166"/>
      <c r="AI1829" s="166"/>
      <c r="AJ1829" s="166"/>
      <c r="AK1829" s="166"/>
      <c r="AL1829" s="166"/>
      <c r="AM1829" s="166"/>
      <c r="AN1829" s="166"/>
      <c r="AO1829" s="166"/>
      <c r="AP1829" s="166"/>
      <c r="AQ1829" s="166"/>
      <c r="AR1829" s="166"/>
      <c r="AS1829" s="166"/>
      <c r="AT1829" s="166"/>
      <c r="AU1829" s="166"/>
      <c r="AV1829" s="166"/>
      <c r="AW1829" s="166"/>
      <c r="AX1829" s="166"/>
      <c r="AY1829" s="166"/>
      <c r="AZ1829" s="166"/>
      <c r="BA1829" s="166"/>
      <c r="BB1829" s="166"/>
      <c r="BC1829" s="166"/>
      <c r="BD1829" s="166"/>
      <c r="BE1829" s="166"/>
      <c r="BF1829" s="166"/>
      <c r="BG1829" s="166"/>
      <c r="BH1829" s="166"/>
      <c r="BI1829" s="166"/>
      <c r="BJ1829" s="166"/>
      <c r="BK1829" s="166"/>
      <c r="BL1829" s="166"/>
      <c r="BM1829" s="166"/>
    </row>
    <row r="1830" ht="22.5" customHeight="1">
      <c r="A1830" s="190" t="s">
        <v>17096</v>
      </c>
      <c r="B1830" s="188"/>
      <c r="C1830" s="191" t="b">
        <v>0</v>
      </c>
      <c r="D1830" s="192"/>
      <c r="E1830" s="189"/>
      <c r="F1830" s="189"/>
      <c r="G1830" s="189"/>
      <c r="H1830" s="102"/>
      <c r="I1830" s="166"/>
      <c r="J1830" s="166"/>
      <c r="K1830" s="193"/>
      <c r="L1830" s="193"/>
      <c r="M1830" s="166"/>
      <c r="N1830" s="166"/>
      <c r="O1830" s="166"/>
      <c r="P1830" s="166"/>
      <c r="Q1830" s="166"/>
      <c r="R1830" s="188"/>
      <c r="S1830" s="188"/>
      <c r="T1830" s="189"/>
      <c r="U1830" s="188"/>
      <c r="V1830" s="188"/>
      <c r="W1830" s="193"/>
      <c r="X1830" s="194"/>
      <c r="Y1830" s="194"/>
      <c r="Z1830" s="166"/>
      <c r="AA1830" s="166"/>
      <c r="AB1830" s="166"/>
      <c r="AC1830" s="166"/>
      <c r="AD1830" s="166"/>
      <c r="AE1830" s="166"/>
      <c r="AF1830" s="166"/>
      <c r="AG1830" s="166"/>
      <c r="AH1830" s="166"/>
      <c r="AI1830" s="166"/>
      <c r="AJ1830" s="166"/>
      <c r="AK1830" s="166"/>
      <c r="AL1830" s="166"/>
      <c r="AM1830" s="166"/>
      <c r="AN1830" s="166"/>
      <c r="AO1830" s="166"/>
      <c r="AP1830" s="166"/>
      <c r="AQ1830" s="166"/>
      <c r="AR1830" s="166"/>
      <c r="AS1830" s="166"/>
      <c r="AT1830" s="166"/>
      <c r="AU1830" s="166"/>
      <c r="AV1830" s="166"/>
      <c r="AW1830" s="166"/>
      <c r="AX1830" s="166"/>
      <c r="AY1830" s="166"/>
      <c r="AZ1830" s="166"/>
      <c r="BA1830" s="166"/>
      <c r="BB1830" s="166"/>
      <c r="BC1830" s="166"/>
      <c r="BD1830" s="166"/>
      <c r="BE1830" s="166"/>
      <c r="BF1830" s="166"/>
      <c r="BG1830" s="166"/>
      <c r="BH1830" s="166"/>
      <c r="BI1830" s="166"/>
      <c r="BJ1830" s="166"/>
      <c r="BK1830" s="166"/>
      <c r="BL1830" s="166"/>
      <c r="BM1830" s="166"/>
    </row>
    <row r="1831" ht="22.5" customHeight="1">
      <c r="A1831" s="190" t="s">
        <v>17097</v>
      </c>
      <c r="B1831" s="188"/>
      <c r="C1831" s="191" t="b">
        <v>0</v>
      </c>
      <c r="D1831" s="192"/>
      <c r="E1831" s="189"/>
      <c r="F1831" s="189"/>
      <c r="G1831" s="189"/>
      <c r="H1831" s="102"/>
      <c r="I1831" s="166"/>
      <c r="J1831" s="166"/>
      <c r="K1831" s="193"/>
      <c r="L1831" s="193"/>
      <c r="M1831" s="166"/>
      <c r="N1831" s="166"/>
      <c r="O1831" s="166"/>
      <c r="P1831" s="166"/>
      <c r="Q1831" s="166"/>
      <c r="R1831" s="188"/>
      <c r="S1831" s="188"/>
      <c r="T1831" s="189"/>
      <c r="U1831" s="188"/>
      <c r="V1831" s="188"/>
      <c r="W1831" s="193"/>
      <c r="X1831" s="194"/>
      <c r="Y1831" s="194"/>
      <c r="Z1831" s="166"/>
      <c r="AA1831" s="166"/>
      <c r="AB1831" s="166"/>
      <c r="AC1831" s="166"/>
      <c r="AD1831" s="166"/>
      <c r="AE1831" s="166"/>
      <c r="AF1831" s="166"/>
      <c r="AG1831" s="166"/>
      <c r="AH1831" s="166"/>
      <c r="AI1831" s="166"/>
      <c r="AJ1831" s="166"/>
      <c r="AK1831" s="166"/>
      <c r="AL1831" s="166"/>
      <c r="AM1831" s="166"/>
      <c r="AN1831" s="166"/>
      <c r="AO1831" s="166"/>
      <c r="AP1831" s="166"/>
      <c r="AQ1831" s="166"/>
      <c r="AR1831" s="166"/>
      <c r="AS1831" s="166"/>
      <c r="AT1831" s="166"/>
      <c r="AU1831" s="166"/>
      <c r="AV1831" s="166"/>
      <c r="AW1831" s="166"/>
      <c r="AX1831" s="166"/>
      <c r="AY1831" s="166"/>
      <c r="AZ1831" s="166"/>
      <c r="BA1831" s="166"/>
      <c r="BB1831" s="166"/>
      <c r="BC1831" s="166"/>
      <c r="BD1831" s="166"/>
      <c r="BE1831" s="166"/>
      <c r="BF1831" s="166"/>
      <c r="BG1831" s="166"/>
      <c r="BH1831" s="166"/>
      <c r="BI1831" s="166"/>
      <c r="BJ1831" s="166"/>
      <c r="BK1831" s="166"/>
      <c r="BL1831" s="166"/>
      <c r="BM1831" s="166"/>
    </row>
    <row r="1832" ht="22.5" customHeight="1">
      <c r="A1832" s="190" t="s">
        <v>17098</v>
      </c>
      <c r="B1832" s="188"/>
      <c r="C1832" s="191" t="b">
        <v>0</v>
      </c>
      <c r="D1832" s="192"/>
      <c r="E1832" s="189"/>
      <c r="F1832" s="189"/>
      <c r="G1832" s="189"/>
      <c r="H1832" s="102"/>
      <c r="I1832" s="166"/>
      <c r="J1832" s="166"/>
      <c r="K1832" s="193"/>
      <c r="L1832" s="193"/>
      <c r="M1832" s="166"/>
      <c r="N1832" s="166"/>
      <c r="O1832" s="166"/>
      <c r="P1832" s="166"/>
      <c r="Q1832" s="166"/>
      <c r="R1832" s="188"/>
      <c r="S1832" s="188"/>
      <c r="T1832" s="189"/>
      <c r="U1832" s="188"/>
      <c r="V1832" s="188"/>
      <c r="W1832" s="193"/>
      <c r="X1832" s="194"/>
      <c r="Y1832" s="194"/>
      <c r="Z1832" s="166"/>
      <c r="AA1832" s="166"/>
      <c r="AB1832" s="166"/>
      <c r="AC1832" s="166"/>
      <c r="AD1832" s="166"/>
      <c r="AE1832" s="166"/>
      <c r="AF1832" s="166"/>
      <c r="AG1832" s="166"/>
      <c r="AH1832" s="166"/>
      <c r="AI1832" s="166"/>
      <c r="AJ1832" s="166"/>
      <c r="AK1832" s="166"/>
      <c r="AL1832" s="166"/>
      <c r="AM1832" s="166"/>
      <c r="AN1832" s="166"/>
      <c r="AO1832" s="166"/>
      <c r="AP1832" s="166"/>
      <c r="AQ1832" s="166"/>
      <c r="AR1832" s="166"/>
      <c r="AS1832" s="166"/>
      <c r="AT1832" s="166"/>
      <c r="AU1832" s="166"/>
      <c r="AV1832" s="166"/>
      <c r="AW1832" s="166"/>
      <c r="AX1832" s="166"/>
      <c r="AY1832" s="166"/>
      <c r="AZ1832" s="166"/>
      <c r="BA1832" s="166"/>
      <c r="BB1832" s="166"/>
      <c r="BC1832" s="166"/>
      <c r="BD1832" s="166"/>
      <c r="BE1832" s="166"/>
      <c r="BF1832" s="166"/>
      <c r="BG1832" s="166"/>
      <c r="BH1832" s="166"/>
      <c r="BI1832" s="166"/>
      <c r="BJ1832" s="166"/>
      <c r="BK1832" s="166"/>
      <c r="BL1832" s="166"/>
      <c r="BM1832" s="166"/>
    </row>
    <row r="1833" ht="22.5" customHeight="1">
      <c r="A1833" s="190" t="s">
        <v>17099</v>
      </c>
      <c r="B1833" s="188"/>
      <c r="C1833" s="191" t="b">
        <v>0</v>
      </c>
      <c r="D1833" s="192"/>
      <c r="E1833" s="189"/>
      <c r="F1833" s="189"/>
      <c r="G1833" s="189"/>
      <c r="H1833" s="102"/>
      <c r="I1833" s="166"/>
      <c r="J1833" s="166"/>
      <c r="K1833" s="193"/>
      <c r="L1833" s="193"/>
      <c r="M1833" s="166"/>
      <c r="N1833" s="166"/>
      <c r="O1833" s="166"/>
      <c r="P1833" s="166"/>
      <c r="Q1833" s="166"/>
      <c r="R1833" s="188"/>
      <c r="S1833" s="188"/>
      <c r="T1833" s="189"/>
      <c r="U1833" s="188"/>
      <c r="V1833" s="188"/>
      <c r="W1833" s="193"/>
      <c r="X1833" s="194"/>
      <c r="Y1833" s="194"/>
      <c r="Z1833" s="166"/>
      <c r="AA1833" s="166"/>
      <c r="AB1833" s="166"/>
      <c r="AC1833" s="166"/>
      <c r="AD1833" s="166"/>
      <c r="AE1833" s="166"/>
      <c r="AF1833" s="166"/>
      <c r="AG1833" s="166"/>
      <c r="AH1833" s="166"/>
      <c r="AI1833" s="166"/>
      <c r="AJ1833" s="166"/>
      <c r="AK1833" s="166"/>
      <c r="AL1833" s="166"/>
      <c r="AM1833" s="166"/>
      <c r="AN1833" s="166"/>
      <c r="AO1833" s="166"/>
      <c r="AP1833" s="166"/>
      <c r="AQ1833" s="166"/>
      <c r="AR1833" s="166"/>
      <c r="AS1833" s="166"/>
      <c r="AT1833" s="166"/>
      <c r="AU1833" s="166"/>
      <c r="AV1833" s="166"/>
      <c r="AW1833" s="166"/>
      <c r="AX1833" s="166"/>
      <c r="AY1833" s="166"/>
      <c r="AZ1833" s="166"/>
      <c r="BA1833" s="166"/>
      <c r="BB1833" s="166"/>
      <c r="BC1833" s="166"/>
      <c r="BD1833" s="166"/>
      <c r="BE1833" s="166"/>
      <c r="BF1833" s="166"/>
      <c r="BG1833" s="166"/>
      <c r="BH1833" s="166"/>
      <c r="BI1833" s="166"/>
      <c r="BJ1833" s="166"/>
      <c r="BK1833" s="166"/>
      <c r="BL1833" s="166"/>
      <c r="BM1833" s="166"/>
    </row>
    <row r="1834" ht="22.5" customHeight="1">
      <c r="A1834" s="190" t="s">
        <v>17100</v>
      </c>
      <c r="B1834" s="188"/>
      <c r="C1834" s="191" t="b">
        <v>0</v>
      </c>
      <c r="D1834" s="192"/>
      <c r="E1834" s="189"/>
      <c r="F1834" s="189"/>
      <c r="G1834" s="189"/>
      <c r="H1834" s="102"/>
      <c r="I1834" s="166"/>
      <c r="J1834" s="166"/>
      <c r="K1834" s="193"/>
      <c r="L1834" s="193"/>
      <c r="M1834" s="166"/>
      <c r="N1834" s="166"/>
      <c r="O1834" s="166"/>
      <c r="P1834" s="166"/>
      <c r="Q1834" s="166"/>
      <c r="R1834" s="188"/>
      <c r="S1834" s="188"/>
      <c r="T1834" s="189"/>
      <c r="U1834" s="188"/>
      <c r="V1834" s="188"/>
      <c r="W1834" s="193"/>
      <c r="X1834" s="194"/>
      <c r="Y1834" s="194"/>
      <c r="Z1834" s="166"/>
      <c r="AA1834" s="166"/>
      <c r="AB1834" s="166"/>
      <c r="AC1834" s="166"/>
      <c r="AD1834" s="166"/>
      <c r="AE1834" s="166"/>
      <c r="AF1834" s="166"/>
      <c r="AG1834" s="166"/>
      <c r="AH1834" s="166"/>
      <c r="AI1834" s="166"/>
      <c r="AJ1834" s="166"/>
      <c r="AK1834" s="166"/>
      <c r="AL1834" s="166"/>
      <c r="AM1834" s="166"/>
      <c r="AN1834" s="166"/>
      <c r="AO1834" s="166"/>
      <c r="AP1834" s="166"/>
      <c r="AQ1834" s="166"/>
      <c r="AR1834" s="166"/>
      <c r="AS1834" s="166"/>
      <c r="AT1834" s="166"/>
      <c r="AU1834" s="166"/>
      <c r="AV1834" s="166"/>
      <c r="AW1834" s="166"/>
      <c r="AX1834" s="166"/>
      <c r="AY1834" s="166"/>
      <c r="AZ1834" s="166"/>
      <c r="BA1834" s="166"/>
      <c r="BB1834" s="166"/>
      <c r="BC1834" s="166"/>
      <c r="BD1834" s="166"/>
      <c r="BE1834" s="166"/>
      <c r="BF1834" s="166"/>
      <c r="BG1834" s="166"/>
      <c r="BH1834" s="166"/>
      <c r="BI1834" s="166"/>
      <c r="BJ1834" s="166"/>
      <c r="BK1834" s="166"/>
      <c r="BL1834" s="166"/>
      <c r="BM1834" s="166"/>
    </row>
    <row r="1835" ht="22.5" customHeight="1">
      <c r="A1835" s="190" t="s">
        <v>17101</v>
      </c>
      <c r="B1835" s="188"/>
      <c r="C1835" s="191" t="b">
        <v>0</v>
      </c>
      <c r="D1835" s="192"/>
      <c r="E1835" s="189"/>
      <c r="F1835" s="189"/>
      <c r="G1835" s="189"/>
      <c r="H1835" s="102"/>
      <c r="I1835" s="166"/>
      <c r="J1835" s="166"/>
      <c r="K1835" s="193"/>
      <c r="L1835" s="193"/>
      <c r="M1835" s="166"/>
      <c r="N1835" s="166"/>
      <c r="O1835" s="166"/>
      <c r="P1835" s="166"/>
      <c r="Q1835" s="166"/>
      <c r="R1835" s="188"/>
      <c r="S1835" s="188"/>
      <c r="T1835" s="189"/>
      <c r="U1835" s="188"/>
      <c r="V1835" s="188"/>
      <c r="W1835" s="193"/>
      <c r="X1835" s="194"/>
      <c r="Y1835" s="194"/>
      <c r="Z1835" s="166"/>
      <c r="AA1835" s="166"/>
      <c r="AB1835" s="166"/>
      <c r="AC1835" s="166"/>
      <c r="AD1835" s="166"/>
      <c r="AE1835" s="166"/>
      <c r="AF1835" s="166"/>
      <c r="AG1835" s="166"/>
      <c r="AH1835" s="166"/>
      <c r="AI1835" s="166"/>
      <c r="AJ1835" s="166"/>
      <c r="AK1835" s="166"/>
      <c r="AL1835" s="166"/>
      <c r="AM1835" s="166"/>
      <c r="AN1835" s="166"/>
      <c r="AO1835" s="166"/>
      <c r="AP1835" s="166"/>
      <c r="AQ1835" s="166"/>
      <c r="AR1835" s="166"/>
      <c r="AS1835" s="166"/>
      <c r="AT1835" s="166"/>
      <c r="AU1835" s="166"/>
      <c r="AV1835" s="166"/>
      <c r="AW1835" s="166"/>
      <c r="AX1835" s="166"/>
      <c r="AY1835" s="166"/>
      <c r="AZ1835" s="166"/>
      <c r="BA1835" s="166"/>
      <c r="BB1835" s="166"/>
      <c r="BC1835" s="166"/>
      <c r="BD1835" s="166"/>
      <c r="BE1835" s="166"/>
      <c r="BF1835" s="166"/>
      <c r="BG1835" s="166"/>
      <c r="BH1835" s="166"/>
      <c r="BI1835" s="166"/>
      <c r="BJ1835" s="166"/>
      <c r="BK1835" s="166"/>
      <c r="BL1835" s="166"/>
      <c r="BM1835" s="166"/>
    </row>
    <row r="1836" ht="22.5" customHeight="1">
      <c r="A1836" s="190" t="s">
        <v>17102</v>
      </c>
      <c r="B1836" s="188"/>
      <c r="C1836" s="191" t="b">
        <v>0</v>
      </c>
      <c r="D1836" s="192"/>
      <c r="E1836" s="189"/>
      <c r="F1836" s="189"/>
      <c r="G1836" s="189"/>
      <c r="H1836" s="102"/>
      <c r="I1836" s="166"/>
      <c r="J1836" s="166"/>
      <c r="K1836" s="193"/>
      <c r="L1836" s="193"/>
      <c r="M1836" s="166"/>
      <c r="N1836" s="166"/>
      <c r="O1836" s="166"/>
      <c r="P1836" s="166"/>
      <c r="Q1836" s="166"/>
      <c r="R1836" s="188"/>
      <c r="S1836" s="188"/>
      <c r="T1836" s="189"/>
      <c r="U1836" s="188"/>
      <c r="V1836" s="188"/>
      <c r="W1836" s="193"/>
      <c r="X1836" s="194"/>
      <c r="Y1836" s="194"/>
      <c r="Z1836" s="166"/>
      <c r="AA1836" s="166"/>
      <c r="AB1836" s="166"/>
      <c r="AC1836" s="166"/>
      <c r="AD1836" s="166"/>
      <c r="AE1836" s="166"/>
      <c r="AF1836" s="166"/>
      <c r="AG1836" s="166"/>
      <c r="AH1836" s="166"/>
      <c r="AI1836" s="166"/>
      <c r="AJ1836" s="166"/>
      <c r="AK1836" s="166"/>
      <c r="AL1836" s="166"/>
      <c r="AM1836" s="166"/>
      <c r="AN1836" s="166"/>
      <c r="AO1836" s="166"/>
      <c r="AP1836" s="166"/>
      <c r="AQ1836" s="166"/>
      <c r="AR1836" s="166"/>
      <c r="AS1836" s="166"/>
      <c r="AT1836" s="166"/>
      <c r="AU1836" s="166"/>
      <c r="AV1836" s="166"/>
      <c r="AW1836" s="166"/>
      <c r="AX1836" s="166"/>
      <c r="AY1836" s="166"/>
      <c r="AZ1836" s="166"/>
      <c r="BA1836" s="166"/>
      <c r="BB1836" s="166"/>
      <c r="BC1836" s="166"/>
      <c r="BD1836" s="166"/>
      <c r="BE1836" s="166"/>
      <c r="BF1836" s="166"/>
      <c r="BG1836" s="166"/>
      <c r="BH1836" s="166"/>
      <c r="BI1836" s="166"/>
      <c r="BJ1836" s="166"/>
      <c r="BK1836" s="166"/>
      <c r="BL1836" s="166"/>
      <c r="BM1836" s="166"/>
    </row>
    <row r="1837" ht="22.5" customHeight="1">
      <c r="A1837" s="190" t="s">
        <v>17103</v>
      </c>
      <c r="B1837" s="188"/>
      <c r="C1837" s="191" t="b">
        <v>0</v>
      </c>
      <c r="D1837" s="192"/>
      <c r="E1837" s="189"/>
      <c r="F1837" s="189"/>
      <c r="G1837" s="189"/>
      <c r="H1837" s="102"/>
      <c r="I1837" s="166"/>
      <c r="J1837" s="166"/>
      <c r="K1837" s="193"/>
      <c r="L1837" s="193"/>
      <c r="M1837" s="166"/>
      <c r="N1837" s="166"/>
      <c r="O1837" s="166"/>
      <c r="P1837" s="166"/>
      <c r="Q1837" s="166"/>
      <c r="R1837" s="188"/>
      <c r="S1837" s="188"/>
      <c r="T1837" s="189"/>
      <c r="U1837" s="188"/>
      <c r="V1837" s="188"/>
      <c r="W1837" s="193"/>
      <c r="X1837" s="194"/>
      <c r="Y1837" s="194"/>
      <c r="Z1837" s="166"/>
      <c r="AA1837" s="166"/>
      <c r="AB1837" s="166"/>
      <c r="AC1837" s="166"/>
      <c r="AD1837" s="166"/>
      <c r="AE1837" s="166"/>
      <c r="AF1837" s="166"/>
      <c r="AG1837" s="166"/>
      <c r="AH1837" s="166"/>
      <c r="AI1837" s="166"/>
      <c r="AJ1837" s="166"/>
      <c r="AK1837" s="166"/>
      <c r="AL1837" s="166"/>
      <c r="AM1837" s="166"/>
      <c r="AN1837" s="166"/>
      <c r="AO1837" s="166"/>
      <c r="AP1837" s="166"/>
      <c r="AQ1837" s="166"/>
      <c r="AR1837" s="166"/>
      <c r="AS1837" s="166"/>
      <c r="AT1837" s="166"/>
      <c r="AU1837" s="166"/>
      <c r="AV1837" s="166"/>
      <c r="AW1837" s="166"/>
      <c r="AX1837" s="166"/>
      <c r="AY1837" s="166"/>
      <c r="AZ1837" s="166"/>
      <c r="BA1837" s="166"/>
      <c r="BB1837" s="166"/>
      <c r="BC1837" s="166"/>
      <c r="BD1837" s="166"/>
      <c r="BE1837" s="166"/>
      <c r="BF1837" s="166"/>
      <c r="BG1837" s="166"/>
      <c r="BH1837" s="166"/>
      <c r="BI1837" s="166"/>
      <c r="BJ1837" s="166"/>
      <c r="BK1837" s="166"/>
      <c r="BL1837" s="166"/>
      <c r="BM1837" s="166"/>
    </row>
    <row r="1838" ht="22.5" customHeight="1">
      <c r="A1838" s="190" t="s">
        <v>17104</v>
      </c>
      <c r="B1838" s="188"/>
      <c r="C1838" s="191" t="b">
        <v>0</v>
      </c>
      <c r="D1838" s="192"/>
      <c r="E1838" s="189"/>
      <c r="F1838" s="189"/>
      <c r="G1838" s="189"/>
      <c r="H1838" s="102"/>
      <c r="I1838" s="166"/>
      <c r="J1838" s="166"/>
      <c r="K1838" s="193"/>
      <c r="L1838" s="193"/>
      <c r="M1838" s="166"/>
      <c r="N1838" s="166"/>
      <c r="O1838" s="166"/>
      <c r="P1838" s="166"/>
      <c r="Q1838" s="166"/>
      <c r="R1838" s="188"/>
      <c r="S1838" s="188"/>
      <c r="T1838" s="189"/>
      <c r="U1838" s="188"/>
      <c r="V1838" s="188"/>
      <c r="W1838" s="193"/>
      <c r="X1838" s="194"/>
      <c r="Y1838" s="194"/>
      <c r="Z1838" s="166"/>
      <c r="AA1838" s="166"/>
      <c r="AB1838" s="166"/>
      <c r="AC1838" s="166"/>
      <c r="AD1838" s="166"/>
      <c r="AE1838" s="166"/>
      <c r="AF1838" s="166"/>
      <c r="AG1838" s="166"/>
      <c r="AH1838" s="166"/>
      <c r="AI1838" s="166"/>
      <c r="AJ1838" s="166"/>
      <c r="AK1838" s="166"/>
      <c r="AL1838" s="166"/>
      <c r="AM1838" s="166"/>
      <c r="AN1838" s="166"/>
      <c r="AO1838" s="166"/>
      <c r="AP1838" s="166"/>
      <c r="AQ1838" s="166"/>
      <c r="AR1838" s="166"/>
      <c r="AS1838" s="166"/>
      <c r="AT1838" s="166"/>
      <c r="AU1838" s="166"/>
      <c r="AV1838" s="166"/>
      <c r="AW1838" s="166"/>
      <c r="AX1838" s="166"/>
      <c r="AY1838" s="166"/>
      <c r="AZ1838" s="166"/>
      <c r="BA1838" s="166"/>
      <c r="BB1838" s="166"/>
      <c r="BC1838" s="166"/>
      <c r="BD1838" s="166"/>
      <c r="BE1838" s="166"/>
      <c r="BF1838" s="166"/>
      <c r="BG1838" s="166"/>
      <c r="BH1838" s="166"/>
      <c r="BI1838" s="166"/>
      <c r="BJ1838" s="166"/>
      <c r="BK1838" s="166"/>
      <c r="BL1838" s="166"/>
      <c r="BM1838" s="166"/>
    </row>
    <row r="1839" ht="22.5" customHeight="1">
      <c r="A1839" s="190" t="s">
        <v>17105</v>
      </c>
      <c r="B1839" s="188"/>
      <c r="C1839" s="191" t="b">
        <v>0</v>
      </c>
      <c r="D1839" s="192"/>
      <c r="E1839" s="189"/>
      <c r="F1839" s="189"/>
      <c r="G1839" s="189"/>
      <c r="H1839" s="102"/>
      <c r="I1839" s="166"/>
      <c r="J1839" s="166"/>
      <c r="K1839" s="193"/>
      <c r="L1839" s="193"/>
      <c r="M1839" s="166"/>
      <c r="N1839" s="166"/>
      <c r="O1839" s="166"/>
      <c r="P1839" s="166"/>
      <c r="Q1839" s="166"/>
      <c r="R1839" s="188"/>
      <c r="S1839" s="188"/>
      <c r="T1839" s="189"/>
      <c r="U1839" s="188"/>
      <c r="V1839" s="188"/>
      <c r="W1839" s="193"/>
      <c r="X1839" s="194"/>
      <c r="Y1839" s="194"/>
      <c r="Z1839" s="166"/>
      <c r="AA1839" s="166"/>
      <c r="AB1839" s="166"/>
      <c r="AC1839" s="166"/>
      <c r="AD1839" s="166"/>
      <c r="AE1839" s="166"/>
      <c r="AF1839" s="166"/>
      <c r="AG1839" s="166"/>
      <c r="AH1839" s="166"/>
      <c r="AI1839" s="166"/>
      <c r="AJ1839" s="166"/>
      <c r="AK1839" s="166"/>
      <c r="AL1839" s="166"/>
      <c r="AM1839" s="166"/>
      <c r="AN1839" s="166"/>
      <c r="AO1839" s="166"/>
      <c r="AP1839" s="166"/>
      <c r="AQ1839" s="166"/>
      <c r="AR1839" s="166"/>
      <c r="AS1839" s="166"/>
      <c r="AT1839" s="166"/>
      <c r="AU1839" s="166"/>
      <c r="AV1839" s="166"/>
      <c r="AW1839" s="166"/>
      <c r="AX1839" s="166"/>
      <c r="AY1839" s="166"/>
      <c r="AZ1839" s="166"/>
      <c r="BA1839" s="166"/>
      <c r="BB1839" s="166"/>
      <c r="BC1839" s="166"/>
      <c r="BD1839" s="166"/>
      <c r="BE1839" s="166"/>
      <c r="BF1839" s="166"/>
      <c r="BG1839" s="166"/>
      <c r="BH1839" s="166"/>
      <c r="BI1839" s="166"/>
      <c r="BJ1839" s="166"/>
      <c r="BK1839" s="166"/>
      <c r="BL1839" s="166"/>
      <c r="BM1839" s="166"/>
    </row>
    <row r="1840" ht="22.5" customHeight="1">
      <c r="A1840" s="190" t="s">
        <v>17106</v>
      </c>
      <c r="B1840" s="188"/>
      <c r="C1840" s="191" t="b">
        <v>0</v>
      </c>
      <c r="D1840" s="192"/>
      <c r="E1840" s="189"/>
      <c r="F1840" s="189"/>
      <c r="G1840" s="189"/>
      <c r="H1840" s="102"/>
      <c r="I1840" s="166"/>
      <c r="J1840" s="166"/>
      <c r="K1840" s="193"/>
      <c r="L1840" s="193"/>
      <c r="M1840" s="166"/>
      <c r="N1840" s="166"/>
      <c r="O1840" s="166"/>
      <c r="P1840" s="166"/>
      <c r="Q1840" s="166"/>
      <c r="R1840" s="188"/>
      <c r="S1840" s="188"/>
      <c r="T1840" s="189"/>
      <c r="U1840" s="188"/>
      <c r="V1840" s="188"/>
      <c r="W1840" s="193"/>
      <c r="X1840" s="194"/>
      <c r="Y1840" s="194"/>
      <c r="Z1840" s="166"/>
      <c r="AA1840" s="166"/>
      <c r="AB1840" s="166"/>
      <c r="AC1840" s="166"/>
      <c r="AD1840" s="166"/>
      <c r="AE1840" s="166"/>
      <c r="AF1840" s="166"/>
      <c r="AG1840" s="166"/>
      <c r="AH1840" s="166"/>
      <c r="AI1840" s="166"/>
      <c r="AJ1840" s="166"/>
      <c r="AK1840" s="166"/>
      <c r="AL1840" s="166"/>
      <c r="AM1840" s="166"/>
      <c r="AN1840" s="166"/>
      <c r="AO1840" s="166"/>
      <c r="AP1840" s="166"/>
      <c r="AQ1840" s="166"/>
      <c r="AR1840" s="166"/>
      <c r="AS1840" s="166"/>
      <c r="AT1840" s="166"/>
      <c r="AU1840" s="166"/>
      <c r="AV1840" s="166"/>
      <c r="AW1840" s="166"/>
      <c r="AX1840" s="166"/>
      <c r="AY1840" s="166"/>
      <c r="AZ1840" s="166"/>
      <c r="BA1840" s="166"/>
      <c r="BB1840" s="166"/>
      <c r="BC1840" s="166"/>
      <c r="BD1840" s="166"/>
      <c r="BE1840" s="166"/>
      <c r="BF1840" s="166"/>
      <c r="BG1840" s="166"/>
      <c r="BH1840" s="166"/>
      <c r="BI1840" s="166"/>
      <c r="BJ1840" s="166"/>
      <c r="BK1840" s="166"/>
      <c r="BL1840" s="166"/>
      <c r="BM1840" s="166"/>
    </row>
    <row r="1841" ht="22.5" customHeight="1">
      <c r="A1841" s="190" t="s">
        <v>17107</v>
      </c>
      <c r="B1841" s="188"/>
      <c r="C1841" s="191" t="b">
        <v>0</v>
      </c>
      <c r="D1841" s="192"/>
      <c r="E1841" s="189"/>
      <c r="F1841" s="189"/>
      <c r="G1841" s="189"/>
      <c r="H1841" s="102"/>
      <c r="I1841" s="166"/>
      <c r="J1841" s="166"/>
      <c r="K1841" s="193"/>
      <c r="L1841" s="193"/>
      <c r="M1841" s="166"/>
      <c r="N1841" s="166"/>
      <c r="O1841" s="166"/>
      <c r="P1841" s="166"/>
      <c r="Q1841" s="166"/>
      <c r="R1841" s="188"/>
      <c r="S1841" s="188"/>
      <c r="T1841" s="189"/>
      <c r="U1841" s="188"/>
      <c r="V1841" s="188"/>
      <c r="W1841" s="193"/>
      <c r="X1841" s="194"/>
      <c r="Y1841" s="194"/>
      <c r="Z1841" s="166"/>
      <c r="AA1841" s="166"/>
      <c r="AB1841" s="166"/>
      <c r="AC1841" s="166"/>
      <c r="AD1841" s="166"/>
      <c r="AE1841" s="166"/>
      <c r="AF1841" s="166"/>
      <c r="AG1841" s="166"/>
      <c r="AH1841" s="166"/>
      <c r="AI1841" s="166"/>
      <c r="AJ1841" s="166"/>
      <c r="AK1841" s="166"/>
      <c r="AL1841" s="166"/>
      <c r="AM1841" s="166"/>
      <c r="AN1841" s="166"/>
      <c r="AO1841" s="166"/>
      <c r="AP1841" s="166"/>
      <c r="AQ1841" s="166"/>
      <c r="AR1841" s="166"/>
      <c r="AS1841" s="166"/>
      <c r="AT1841" s="166"/>
      <c r="AU1841" s="166"/>
      <c r="AV1841" s="166"/>
      <c r="AW1841" s="166"/>
      <c r="AX1841" s="166"/>
      <c r="AY1841" s="166"/>
      <c r="AZ1841" s="166"/>
      <c r="BA1841" s="166"/>
      <c r="BB1841" s="166"/>
      <c r="BC1841" s="166"/>
      <c r="BD1841" s="166"/>
      <c r="BE1841" s="166"/>
      <c r="BF1841" s="166"/>
      <c r="BG1841" s="166"/>
      <c r="BH1841" s="166"/>
      <c r="BI1841" s="166"/>
      <c r="BJ1841" s="166"/>
      <c r="BK1841" s="166"/>
      <c r="BL1841" s="166"/>
      <c r="BM1841" s="166"/>
    </row>
    <row r="1842" ht="22.5" customHeight="1">
      <c r="A1842" s="190" t="s">
        <v>17108</v>
      </c>
      <c r="B1842" s="188"/>
      <c r="C1842" s="191" t="b">
        <v>0</v>
      </c>
      <c r="D1842" s="192"/>
      <c r="E1842" s="189"/>
      <c r="F1842" s="189"/>
      <c r="G1842" s="189"/>
      <c r="H1842" s="102"/>
      <c r="I1842" s="166"/>
      <c r="J1842" s="166"/>
      <c r="K1842" s="193"/>
      <c r="L1842" s="193"/>
      <c r="M1842" s="166"/>
      <c r="N1842" s="166"/>
      <c r="O1842" s="166"/>
      <c r="P1842" s="166"/>
      <c r="Q1842" s="166"/>
      <c r="R1842" s="188"/>
      <c r="S1842" s="188"/>
      <c r="T1842" s="189"/>
      <c r="U1842" s="188"/>
      <c r="V1842" s="188"/>
      <c r="W1842" s="193"/>
      <c r="X1842" s="194"/>
      <c r="Y1842" s="194"/>
      <c r="Z1842" s="166"/>
      <c r="AA1842" s="166"/>
      <c r="AB1842" s="166"/>
      <c r="AC1842" s="166"/>
      <c r="AD1842" s="166"/>
      <c r="AE1842" s="166"/>
      <c r="AF1842" s="166"/>
      <c r="AG1842" s="166"/>
      <c r="AH1842" s="166"/>
      <c r="AI1842" s="166"/>
      <c r="AJ1842" s="166"/>
      <c r="AK1842" s="166"/>
      <c r="AL1842" s="166"/>
      <c r="AM1842" s="166"/>
      <c r="AN1842" s="166"/>
      <c r="AO1842" s="166"/>
      <c r="AP1842" s="166"/>
      <c r="AQ1842" s="166"/>
      <c r="AR1842" s="166"/>
      <c r="AS1842" s="166"/>
      <c r="AT1842" s="166"/>
      <c r="AU1842" s="166"/>
      <c r="AV1842" s="166"/>
      <c r="AW1842" s="166"/>
      <c r="AX1842" s="166"/>
      <c r="AY1842" s="166"/>
      <c r="AZ1842" s="166"/>
      <c r="BA1842" s="166"/>
      <c r="BB1842" s="166"/>
      <c r="BC1842" s="166"/>
      <c r="BD1842" s="166"/>
      <c r="BE1842" s="166"/>
      <c r="BF1842" s="166"/>
      <c r="BG1842" s="166"/>
      <c r="BH1842" s="166"/>
      <c r="BI1842" s="166"/>
      <c r="BJ1842" s="166"/>
      <c r="BK1842" s="166"/>
      <c r="BL1842" s="166"/>
      <c r="BM1842" s="166"/>
    </row>
    <row r="1843" ht="22.5" customHeight="1">
      <c r="A1843" s="190" t="s">
        <v>17109</v>
      </c>
      <c r="B1843" s="188"/>
      <c r="C1843" s="191" t="b">
        <v>0</v>
      </c>
      <c r="D1843" s="192"/>
      <c r="E1843" s="189"/>
      <c r="F1843" s="189"/>
      <c r="G1843" s="189"/>
      <c r="H1843" s="102"/>
      <c r="I1843" s="166"/>
      <c r="J1843" s="166"/>
      <c r="K1843" s="193"/>
      <c r="L1843" s="193"/>
      <c r="M1843" s="166"/>
      <c r="N1843" s="166"/>
      <c r="O1843" s="166"/>
      <c r="P1843" s="166"/>
      <c r="Q1843" s="166"/>
      <c r="R1843" s="188"/>
      <c r="S1843" s="188"/>
      <c r="T1843" s="189"/>
      <c r="U1843" s="188"/>
      <c r="V1843" s="188"/>
      <c r="W1843" s="193"/>
      <c r="X1843" s="194"/>
      <c r="Y1843" s="194"/>
      <c r="Z1843" s="166"/>
      <c r="AA1843" s="166"/>
      <c r="AB1843" s="166"/>
      <c r="AC1843" s="166"/>
      <c r="AD1843" s="166"/>
      <c r="AE1843" s="166"/>
      <c r="AF1843" s="166"/>
      <c r="AG1843" s="166"/>
      <c r="AH1843" s="166"/>
      <c r="AI1843" s="166"/>
      <c r="AJ1843" s="166"/>
      <c r="AK1843" s="166"/>
      <c r="AL1843" s="166"/>
      <c r="AM1843" s="166"/>
      <c r="AN1843" s="166"/>
      <c r="AO1843" s="166"/>
      <c r="AP1843" s="166"/>
      <c r="AQ1843" s="166"/>
      <c r="AR1843" s="166"/>
      <c r="AS1843" s="166"/>
      <c r="AT1843" s="166"/>
      <c r="AU1843" s="166"/>
      <c r="AV1843" s="166"/>
      <c r="AW1843" s="166"/>
      <c r="AX1843" s="166"/>
      <c r="AY1843" s="166"/>
      <c r="AZ1843" s="166"/>
      <c r="BA1843" s="166"/>
      <c r="BB1843" s="166"/>
      <c r="BC1843" s="166"/>
      <c r="BD1843" s="166"/>
      <c r="BE1843" s="166"/>
      <c r="BF1843" s="166"/>
      <c r="BG1843" s="166"/>
      <c r="BH1843" s="166"/>
      <c r="BI1843" s="166"/>
      <c r="BJ1843" s="166"/>
      <c r="BK1843" s="166"/>
      <c r="BL1843" s="166"/>
      <c r="BM1843" s="166"/>
    </row>
    <row r="1844" ht="22.5" customHeight="1">
      <c r="A1844" s="190" t="s">
        <v>17110</v>
      </c>
      <c r="B1844" s="188"/>
      <c r="C1844" s="191" t="b">
        <v>0</v>
      </c>
      <c r="D1844" s="192"/>
      <c r="E1844" s="189"/>
      <c r="F1844" s="189"/>
      <c r="G1844" s="189"/>
      <c r="H1844" s="102"/>
      <c r="I1844" s="166"/>
      <c r="J1844" s="166"/>
      <c r="K1844" s="193"/>
      <c r="L1844" s="193"/>
      <c r="M1844" s="166"/>
      <c r="N1844" s="166"/>
      <c r="O1844" s="166"/>
      <c r="P1844" s="166"/>
      <c r="Q1844" s="166"/>
      <c r="R1844" s="188"/>
      <c r="S1844" s="188"/>
      <c r="T1844" s="189"/>
      <c r="U1844" s="188"/>
      <c r="V1844" s="188"/>
      <c r="W1844" s="193"/>
      <c r="X1844" s="194"/>
      <c r="Y1844" s="194"/>
      <c r="Z1844" s="166"/>
      <c r="AA1844" s="166"/>
      <c r="AB1844" s="166"/>
      <c r="AC1844" s="166"/>
      <c r="AD1844" s="166"/>
      <c r="AE1844" s="166"/>
      <c r="AF1844" s="166"/>
      <c r="AG1844" s="166"/>
      <c r="AH1844" s="166"/>
      <c r="AI1844" s="166"/>
      <c r="AJ1844" s="166"/>
      <c r="AK1844" s="166"/>
      <c r="AL1844" s="166"/>
      <c r="AM1844" s="166"/>
      <c r="AN1844" s="166"/>
      <c r="AO1844" s="166"/>
      <c r="AP1844" s="166"/>
      <c r="AQ1844" s="166"/>
      <c r="AR1844" s="166"/>
      <c r="AS1844" s="166"/>
      <c r="AT1844" s="166"/>
      <c r="AU1844" s="166"/>
      <c r="AV1844" s="166"/>
      <c r="AW1844" s="166"/>
      <c r="AX1844" s="166"/>
      <c r="AY1844" s="166"/>
      <c r="AZ1844" s="166"/>
      <c r="BA1844" s="166"/>
      <c r="BB1844" s="166"/>
      <c r="BC1844" s="166"/>
      <c r="BD1844" s="166"/>
      <c r="BE1844" s="166"/>
      <c r="BF1844" s="166"/>
      <c r="BG1844" s="166"/>
      <c r="BH1844" s="166"/>
      <c r="BI1844" s="166"/>
      <c r="BJ1844" s="166"/>
      <c r="BK1844" s="166"/>
      <c r="BL1844" s="166"/>
      <c r="BM1844" s="166"/>
    </row>
    <row r="1845" ht="22.5" customHeight="1">
      <c r="A1845" s="190" t="s">
        <v>17111</v>
      </c>
      <c r="B1845" s="188"/>
      <c r="C1845" s="191" t="b">
        <v>0</v>
      </c>
      <c r="D1845" s="192"/>
      <c r="E1845" s="189"/>
      <c r="F1845" s="189"/>
      <c r="G1845" s="189"/>
      <c r="H1845" s="102"/>
      <c r="I1845" s="166"/>
      <c r="J1845" s="166"/>
      <c r="K1845" s="193"/>
      <c r="L1845" s="193"/>
      <c r="M1845" s="166"/>
      <c r="N1845" s="166"/>
      <c r="O1845" s="166"/>
      <c r="P1845" s="166"/>
      <c r="Q1845" s="166"/>
      <c r="R1845" s="188"/>
      <c r="S1845" s="188"/>
      <c r="T1845" s="189"/>
      <c r="U1845" s="188"/>
      <c r="V1845" s="188"/>
      <c r="W1845" s="193"/>
      <c r="X1845" s="194"/>
      <c r="Y1845" s="194"/>
      <c r="Z1845" s="166"/>
      <c r="AA1845" s="166"/>
      <c r="AB1845" s="166"/>
      <c r="AC1845" s="166"/>
      <c r="AD1845" s="166"/>
      <c r="AE1845" s="166"/>
      <c r="AF1845" s="166"/>
      <c r="AG1845" s="166"/>
      <c r="AH1845" s="166"/>
      <c r="AI1845" s="166"/>
      <c r="AJ1845" s="166"/>
      <c r="AK1845" s="166"/>
      <c r="AL1845" s="166"/>
      <c r="AM1845" s="166"/>
      <c r="AN1845" s="166"/>
      <c r="AO1845" s="166"/>
      <c r="AP1845" s="166"/>
      <c r="AQ1845" s="166"/>
      <c r="AR1845" s="166"/>
      <c r="AS1845" s="166"/>
      <c r="AT1845" s="166"/>
      <c r="AU1845" s="166"/>
      <c r="AV1845" s="166"/>
      <c r="AW1845" s="166"/>
      <c r="AX1845" s="166"/>
      <c r="AY1845" s="166"/>
      <c r="AZ1845" s="166"/>
      <c r="BA1845" s="166"/>
      <c r="BB1845" s="166"/>
      <c r="BC1845" s="166"/>
      <c r="BD1845" s="166"/>
      <c r="BE1845" s="166"/>
      <c r="BF1845" s="166"/>
      <c r="BG1845" s="166"/>
      <c r="BH1845" s="166"/>
      <c r="BI1845" s="166"/>
      <c r="BJ1845" s="166"/>
      <c r="BK1845" s="166"/>
      <c r="BL1845" s="166"/>
      <c r="BM1845" s="166"/>
    </row>
    <row r="1846" ht="22.5" customHeight="1">
      <c r="A1846" s="190" t="s">
        <v>17112</v>
      </c>
      <c r="B1846" s="188"/>
      <c r="C1846" s="191" t="b">
        <v>0</v>
      </c>
      <c r="D1846" s="192"/>
      <c r="E1846" s="189"/>
      <c r="F1846" s="189"/>
      <c r="G1846" s="189"/>
      <c r="H1846" s="102"/>
      <c r="I1846" s="166"/>
      <c r="J1846" s="166"/>
      <c r="K1846" s="193"/>
      <c r="L1846" s="193"/>
      <c r="M1846" s="166"/>
      <c r="N1846" s="166"/>
      <c r="O1846" s="166"/>
      <c r="P1846" s="166"/>
      <c r="Q1846" s="166"/>
      <c r="R1846" s="188"/>
      <c r="S1846" s="188"/>
      <c r="T1846" s="189"/>
      <c r="U1846" s="188"/>
      <c r="V1846" s="188"/>
      <c r="W1846" s="193"/>
      <c r="X1846" s="194"/>
      <c r="Y1846" s="194"/>
      <c r="Z1846" s="166"/>
      <c r="AA1846" s="166"/>
      <c r="AB1846" s="166"/>
      <c r="AC1846" s="166"/>
      <c r="AD1846" s="166"/>
      <c r="AE1846" s="166"/>
      <c r="AF1846" s="166"/>
      <c r="AG1846" s="166"/>
      <c r="AH1846" s="166"/>
      <c r="AI1846" s="166"/>
      <c r="AJ1846" s="166"/>
      <c r="AK1846" s="166"/>
      <c r="AL1846" s="166"/>
      <c r="AM1846" s="166"/>
      <c r="AN1846" s="166"/>
      <c r="AO1846" s="166"/>
      <c r="AP1846" s="166"/>
      <c r="AQ1846" s="166"/>
      <c r="AR1846" s="166"/>
      <c r="AS1846" s="166"/>
      <c r="AT1846" s="166"/>
      <c r="AU1846" s="166"/>
      <c r="AV1846" s="166"/>
      <c r="AW1846" s="166"/>
      <c r="AX1846" s="166"/>
      <c r="AY1846" s="166"/>
      <c r="AZ1846" s="166"/>
      <c r="BA1846" s="166"/>
      <c r="BB1846" s="166"/>
      <c r="BC1846" s="166"/>
      <c r="BD1846" s="166"/>
      <c r="BE1846" s="166"/>
      <c r="BF1846" s="166"/>
      <c r="BG1846" s="166"/>
      <c r="BH1846" s="166"/>
      <c r="BI1846" s="166"/>
      <c r="BJ1846" s="166"/>
      <c r="BK1846" s="166"/>
      <c r="BL1846" s="166"/>
      <c r="BM1846" s="166"/>
    </row>
    <row r="1847" ht="22.5" customHeight="1">
      <c r="A1847" s="190" t="s">
        <v>17113</v>
      </c>
      <c r="B1847" s="188"/>
      <c r="C1847" s="191" t="b">
        <v>0</v>
      </c>
      <c r="D1847" s="192"/>
      <c r="E1847" s="189"/>
      <c r="F1847" s="189"/>
      <c r="G1847" s="189"/>
      <c r="H1847" s="102"/>
      <c r="I1847" s="166"/>
      <c r="J1847" s="166"/>
      <c r="K1847" s="193"/>
      <c r="L1847" s="193"/>
      <c r="M1847" s="166"/>
      <c r="N1847" s="166"/>
      <c r="O1847" s="166"/>
      <c r="P1847" s="166"/>
      <c r="Q1847" s="166"/>
      <c r="R1847" s="188"/>
      <c r="S1847" s="188"/>
      <c r="T1847" s="189"/>
      <c r="U1847" s="188"/>
      <c r="V1847" s="188"/>
      <c r="W1847" s="193"/>
      <c r="X1847" s="194"/>
      <c r="Y1847" s="194"/>
      <c r="Z1847" s="166"/>
      <c r="AA1847" s="166"/>
      <c r="AB1847" s="166"/>
      <c r="AC1847" s="166"/>
      <c r="AD1847" s="166"/>
      <c r="AE1847" s="166"/>
      <c r="AF1847" s="166"/>
      <c r="AG1847" s="166"/>
      <c r="AH1847" s="166"/>
      <c r="AI1847" s="166"/>
      <c r="AJ1847" s="166"/>
      <c r="AK1847" s="166"/>
      <c r="AL1847" s="166"/>
      <c r="AM1847" s="166"/>
      <c r="AN1847" s="166"/>
      <c r="AO1847" s="166"/>
      <c r="AP1847" s="166"/>
      <c r="AQ1847" s="166"/>
      <c r="AR1847" s="166"/>
      <c r="AS1847" s="166"/>
      <c r="AT1847" s="166"/>
      <c r="AU1847" s="166"/>
      <c r="AV1847" s="166"/>
      <c r="AW1847" s="166"/>
      <c r="AX1847" s="166"/>
      <c r="AY1847" s="166"/>
      <c r="AZ1847" s="166"/>
      <c r="BA1847" s="166"/>
      <c r="BB1847" s="166"/>
      <c r="BC1847" s="166"/>
      <c r="BD1847" s="166"/>
      <c r="BE1847" s="166"/>
      <c r="BF1847" s="166"/>
      <c r="BG1847" s="166"/>
      <c r="BH1847" s="166"/>
      <c r="BI1847" s="166"/>
      <c r="BJ1847" s="166"/>
      <c r="BK1847" s="166"/>
      <c r="BL1847" s="166"/>
      <c r="BM1847" s="166"/>
    </row>
    <row r="1848" ht="22.5" customHeight="1">
      <c r="A1848" s="190" t="s">
        <v>17114</v>
      </c>
      <c r="B1848" s="188"/>
      <c r="C1848" s="191" t="b">
        <v>0</v>
      </c>
      <c r="D1848" s="192"/>
      <c r="E1848" s="189"/>
      <c r="F1848" s="189"/>
      <c r="G1848" s="189"/>
      <c r="H1848" s="102"/>
      <c r="I1848" s="166"/>
      <c r="J1848" s="166"/>
      <c r="K1848" s="193"/>
      <c r="L1848" s="193"/>
      <c r="M1848" s="166"/>
      <c r="N1848" s="166"/>
      <c r="O1848" s="166"/>
      <c r="P1848" s="166"/>
      <c r="Q1848" s="166"/>
      <c r="R1848" s="188"/>
      <c r="S1848" s="188"/>
      <c r="T1848" s="189"/>
      <c r="U1848" s="188"/>
      <c r="V1848" s="188"/>
      <c r="W1848" s="193"/>
      <c r="X1848" s="194"/>
      <c r="Y1848" s="194"/>
      <c r="Z1848" s="166"/>
      <c r="AA1848" s="166"/>
      <c r="AB1848" s="166"/>
      <c r="AC1848" s="166"/>
      <c r="AD1848" s="166"/>
      <c r="AE1848" s="166"/>
      <c r="AF1848" s="166"/>
      <c r="AG1848" s="166"/>
      <c r="AH1848" s="166"/>
      <c r="AI1848" s="166"/>
      <c r="AJ1848" s="166"/>
      <c r="AK1848" s="166"/>
      <c r="AL1848" s="166"/>
      <c r="AM1848" s="166"/>
      <c r="AN1848" s="166"/>
      <c r="AO1848" s="166"/>
      <c r="AP1848" s="166"/>
      <c r="AQ1848" s="166"/>
      <c r="AR1848" s="166"/>
      <c r="AS1848" s="166"/>
      <c r="AT1848" s="166"/>
      <c r="AU1848" s="166"/>
      <c r="AV1848" s="166"/>
      <c r="AW1848" s="166"/>
      <c r="AX1848" s="166"/>
      <c r="AY1848" s="166"/>
      <c r="AZ1848" s="166"/>
      <c r="BA1848" s="166"/>
      <c r="BB1848" s="166"/>
      <c r="BC1848" s="166"/>
      <c r="BD1848" s="166"/>
      <c r="BE1848" s="166"/>
      <c r="BF1848" s="166"/>
      <c r="BG1848" s="166"/>
      <c r="BH1848" s="166"/>
      <c r="BI1848" s="166"/>
      <c r="BJ1848" s="166"/>
      <c r="BK1848" s="166"/>
      <c r="BL1848" s="166"/>
      <c r="BM1848" s="166"/>
    </row>
    <row r="1849" ht="22.5" customHeight="1">
      <c r="A1849" s="190" t="s">
        <v>17115</v>
      </c>
      <c r="B1849" s="188"/>
      <c r="C1849" s="191" t="b">
        <v>0</v>
      </c>
      <c r="D1849" s="192"/>
      <c r="E1849" s="189"/>
      <c r="F1849" s="189"/>
      <c r="G1849" s="189"/>
      <c r="H1849" s="102"/>
      <c r="I1849" s="166"/>
      <c r="J1849" s="166"/>
      <c r="K1849" s="193"/>
      <c r="L1849" s="193"/>
      <c r="M1849" s="166"/>
      <c r="N1849" s="166"/>
      <c r="O1849" s="166"/>
      <c r="P1849" s="166"/>
      <c r="Q1849" s="166"/>
      <c r="R1849" s="188"/>
      <c r="S1849" s="188"/>
      <c r="T1849" s="189"/>
      <c r="U1849" s="188"/>
      <c r="V1849" s="188"/>
      <c r="W1849" s="193"/>
      <c r="X1849" s="194"/>
      <c r="Y1849" s="194"/>
      <c r="Z1849" s="166"/>
      <c r="AA1849" s="166"/>
      <c r="AB1849" s="166"/>
      <c r="AC1849" s="166"/>
      <c r="AD1849" s="166"/>
      <c r="AE1849" s="166"/>
      <c r="AF1849" s="166"/>
      <c r="AG1849" s="166"/>
      <c r="AH1849" s="166"/>
      <c r="AI1849" s="166"/>
      <c r="AJ1849" s="166"/>
      <c r="AK1849" s="166"/>
      <c r="AL1849" s="166"/>
      <c r="AM1849" s="166"/>
      <c r="AN1849" s="166"/>
      <c r="AO1849" s="166"/>
      <c r="AP1849" s="166"/>
      <c r="AQ1849" s="166"/>
      <c r="AR1849" s="166"/>
      <c r="AS1849" s="166"/>
      <c r="AT1849" s="166"/>
      <c r="AU1849" s="166"/>
      <c r="AV1849" s="166"/>
      <c r="AW1849" s="166"/>
      <c r="AX1849" s="166"/>
      <c r="AY1849" s="166"/>
      <c r="AZ1849" s="166"/>
      <c r="BA1849" s="166"/>
      <c r="BB1849" s="166"/>
      <c r="BC1849" s="166"/>
      <c r="BD1849" s="166"/>
      <c r="BE1849" s="166"/>
      <c r="BF1849" s="166"/>
      <c r="BG1849" s="166"/>
      <c r="BH1849" s="166"/>
      <c r="BI1849" s="166"/>
      <c r="BJ1849" s="166"/>
      <c r="BK1849" s="166"/>
      <c r="BL1849" s="166"/>
      <c r="BM1849" s="166"/>
    </row>
    <row r="1850" ht="22.5" customHeight="1">
      <c r="A1850" s="190" t="s">
        <v>17116</v>
      </c>
      <c r="B1850" s="188"/>
      <c r="C1850" s="191" t="b">
        <v>0</v>
      </c>
      <c r="D1850" s="192"/>
      <c r="E1850" s="189"/>
      <c r="F1850" s="189"/>
      <c r="G1850" s="189"/>
      <c r="H1850" s="102"/>
      <c r="I1850" s="166"/>
      <c r="J1850" s="166"/>
      <c r="K1850" s="193"/>
      <c r="L1850" s="193"/>
      <c r="M1850" s="166"/>
      <c r="N1850" s="166"/>
      <c r="O1850" s="166"/>
      <c r="P1850" s="166"/>
      <c r="Q1850" s="166"/>
      <c r="R1850" s="188"/>
      <c r="S1850" s="188"/>
      <c r="T1850" s="189"/>
      <c r="U1850" s="188"/>
      <c r="V1850" s="188"/>
      <c r="W1850" s="193"/>
      <c r="X1850" s="194"/>
      <c r="Y1850" s="194"/>
      <c r="Z1850" s="166"/>
      <c r="AA1850" s="166"/>
      <c r="AB1850" s="166"/>
      <c r="AC1850" s="166"/>
      <c r="AD1850" s="166"/>
      <c r="AE1850" s="166"/>
      <c r="AF1850" s="166"/>
      <c r="AG1850" s="166"/>
      <c r="AH1850" s="166"/>
      <c r="AI1850" s="166"/>
      <c r="AJ1850" s="166"/>
      <c r="AK1850" s="166"/>
      <c r="AL1850" s="166"/>
      <c r="AM1850" s="166"/>
      <c r="AN1850" s="166"/>
      <c r="AO1850" s="166"/>
      <c r="AP1850" s="166"/>
      <c r="AQ1850" s="166"/>
      <c r="AR1850" s="166"/>
      <c r="AS1850" s="166"/>
      <c r="AT1850" s="166"/>
      <c r="AU1850" s="166"/>
      <c r="AV1850" s="166"/>
      <c r="AW1850" s="166"/>
      <c r="AX1850" s="166"/>
      <c r="AY1850" s="166"/>
      <c r="AZ1850" s="166"/>
      <c r="BA1850" s="166"/>
      <c r="BB1850" s="166"/>
      <c r="BC1850" s="166"/>
      <c r="BD1850" s="166"/>
      <c r="BE1850" s="166"/>
      <c r="BF1850" s="166"/>
      <c r="BG1850" s="166"/>
      <c r="BH1850" s="166"/>
      <c r="BI1850" s="166"/>
      <c r="BJ1850" s="166"/>
      <c r="BK1850" s="166"/>
      <c r="BL1850" s="166"/>
      <c r="BM1850" s="166"/>
    </row>
    <row r="1851" ht="22.5" customHeight="1">
      <c r="A1851" s="190" t="s">
        <v>17117</v>
      </c>
      <c r="B1851" s="188"/>
      <c r="C1851" s="191" t="b">
        <v>0</v>
      </c>
      <c r="D1851" s="192"/>
      <c r="E1851" s="189"/>
      <c r="F1851" s="189"/>
      <c r="G1851" s="189"/>
      <c r="H1851" s="102"/>
      <c r="I1851" s="166"/>
      <c r="J1851" s="166"/>
      <c r="K1851" s="193"/>
      <c r="L1851" s="193"/>
      <c r="M1851" s="166"/>
      <c r="N1851" s="166"/>
      <c r="O1851" s="166"/>
      <c r="P1851" s="166"/>
      <c r="Q1851" s="166"/>
      <c r="R1851" s="188"/>
      <c r="S1851" s="188"/>
      <c r="T1851" s="189"/>
      <c r="U1851" s="188"/>
      <c r="V1851" s="188"/>
      <c r="W1851" s="193"/>
      <c r="X1851" s="194"/>
      <c r="Y1851" s="194"/>
      <c r="Z1851" s="166"/>
      <c r="AA1851" s="166"/>
      <c r="AB1851" s="166"/>
      <c r="AC1851" s="166"/>
      <c r="AD1851" s="166"/>
      <c r="AE1851" s="166"/>
      <c r="AF1851" s="166"/>
      <c r="AG1851" s="166"/>
      <c r="AH1851" s="166"/>
      <c r="AI1851" s="166"/>
      <c r="AJ1851" s="166"/>
      <c r="AK1851" s="166"/>
      <c r="AL1851" s="166"/>
      <c r="AM1851" s="166"/>
      <c r="AN1851" s="166"/>
      <c r="AO1851" s="166"/>
      <c r="AP1851" s="166"/>
      <c r="AQ1851" s="166"/>
      <c r="AR1851" s="166"/>
      <c r="AS1851" s="166"/>
      <c r="AT1851" s="166"/>
      <c r="AU1851" s="166"/>
      <c r="AV1851" s="166"/>
      <c r="AW1851" s="166"/>
      <c r="AX1851" s="166"/>
      <c r="AY1851" s="166"/>
      <c r="AZ1851" s="166"/>
      <c r="BA1851" s="166"/>
      <c r="BB1851" s="166"/>
      <c r="BC1851" s="166"/>
      <c r="BD1851" s="166"/>
      <c r="BE1851" s="166"/>
      <c r="BF1851" s="166"/>
      <c r="BG1851" s="166"/>
      <c r="BH1851" s="166"/>
      <c r="BI1851" s="166"/>
      <c r="BJ1851" s="166"/>
      <c r="BK1851" s="166"/>
      <c r="BL1851" s="166"/>
      <c r="BM1851" s="166"/>
    </row>
    <row r="1852" ht="22.5" customHeight="1">
      <c r="A1852" s="190" t="s">
        <v>17118</v>
      </c>
      <c r="B1852" s="188"/>
      <c r="C1852" s="191" t="b">
        <v>0</v>
      </c>
      <c r="D1852" s="192"/>
      <c r="E1852" s="189"/>
      <c r="F1852" s="189"/>
      <c r="G1852" s="189"/>
      <c r="H1852" s="102"/>
      <c r="I1852" s="166"/>
      <c r="J1852" s="166"/>
      <c r="K1852" s="193"/>
      <c r="L1852" s="193"/>
      <c r="M1852" s="166"/>
      <c r="N1852" s="166"/>
      <c r="O1852" s="166"/>
      <c r="P1852" s="166"/>
      <c r="Q1852" s="166"/>
      <c r="R1852" s="188"/>
      <c r="S1852" s="188"/>
      <c r="T1852" s="189"/>
      <c r="U1852" s="188"/>
      <c r="V1852" s="188"/>
      <c r="W1852" s="193"/>
      <c r="X1852" s="194"/>
      <c r="Y1852" s="194"/>
      <c r="Z1852" s="166"/>
      <c r="AA1852" s="166"/>
      <c r="AB1852" s="166"/>
      <c r="AC1852" s="166"/>
      <c r="AD1852" s="166"/>
      <c r="AE1852" s="166"/>
      <c r="AF1852" s="166"/>
      <c r="AG1852" s="166"/>
      <c r="AH1852" s="166"/>
      <c r="AI1852" s="166"/>
      <c r="AJ1852" s="166"/>
      <c r="AK1852" s="166"/>
      <c r="AL1852" s="166"/>
      <c r="AM1852" s="166"/>
      <c r="AN1852" s="166"/>
      <c r="AO1852" s="166"/>
      <c r="AP1852" s="166"/>
      <c r="AQ1852" s="166"/>
      <c r="AR1852" s="166"/>
      <c r="AS1852" s="166"/>
      <c r="AT1852" s="166"/>
      <c r="AU1852" s="166"/>
      <c r="AV1852" s="166"/>
      <c r="AW1852" s="166"/>
      <c r="AX1852" s="166"/>
      <c r="AY1852" s="166"/>
      <c r="AZ1852" s="166"/>
      <c r="BA1852" s="166"/>
      <c r="BB1852" s="166"/>
      <c r="BC1852" s="166"/>
      <c r="BD1852" s="166"/>
      <c r="BE1852" s="166"/>
      <c r="BF1852" s="166"/>
      <c r="BG1852" s="166"/>
      <c r="BH1852" s="166"/>
      <c r="BI1852" s="166"/>
      <c r="BJ1852" s="166"/>
      <c r="BK1852" s="166"/>
      <c r="BL1852" s="166"/>
      <c r="BM1852" s="166"/>
    </row>
    <row r="1853" ht="22.5" customHeight="1">
      <c r="A1853" s="190" t="s">
        <v>17119</v>
      </c>
      <c r="B1853" s="188"/>
      <c r="C1853" s="191" t="b">
        <v>0</v>
      </c>
      <c r="D1853" s="192"/>
      <c r="E1853" s="189"/>
      <c r="F1853" s="189"/>
      <c r="G1853" s="189"/>
      <c r="H1853" s="102"/>
      <c r="I1853" s="166"/>
      <c r="J1853" s="166"/>
      <c r="K1853" s="193"/>
      <c r="L1853" s="193"/>
      <c r="M1853" s="166"/>
      <c r="N1853" s="166"/>
      <c r="O1853" s="166"/>
      <c r="P1853" s="166"/>
      <c r="Q1853" s="166"/>
      <c r="R1853" s="188"/>
      <c r="S1853" s="188"/>
      <c r="T1853" s="189"/>
      <c r="U1853" s="188"/>
      <c r="V1853" s="188"/>
      <c r="W1853" s="193"/>
      <c r="X1853" s="194"/>
      <c r="Y1853" s="194"/>
      <c r="Z1853" s="166"/>
      <c r="AA1853" s="166"/>
      <c r="AB1853" s="166"/>
      <c r="AC1853" s="166"/>
      <c r="AD1853" s="166"/>
      <c r="AE1853" s="166"/>
      <c r="AF1853" s="166"/>
      <c r="AG1853" s="166"/>
      <c r="AH1853" s="166"/>
      <c r="AI1853" s="166"/>
      <c r="AJ1853" s="166"/>
      <c r="AK1853" s="166"/>
      <c r="AL1853" s="166"/>
      <c r="AM1853" s="166"/>
      <c r="AN1853" s="166"/>
      <c r="AO1853" s="166"/>
      <c r="AP1853" s="166"/>
      <c r="AQ1853" s="166"/>
      <c r="AR1853" s="166"/>
      <c r="AS1853" s="166"/>
      <c r="AT1853" s="166"/>
      <c r="AU1853" s="166"/>
      <c r="AV1853" s="166"/>
      <c r="AW1853" s="166"/>
      <c r="AX1853" s="166"/>
      <c r="AY1853" s="166"/>
      <c r="AZ1853" s="166"/>
      <c r="BA1853" s="166"/>
      <c r="BB1853" s="166"/>
      <c r="BC1853" s="166"/>
      <c r="BD1853" s="166"/>
      <c r="BE1853" s="166"/>
      <c r="BF1853" s="166"/>
      <c r="BG1853" s="166"/>
      <c r="BH1853" s="166"/>
      <c r="BI1853" s="166"/>
      <c r="BJ1853" s="166"/>
      <c r="BK1853" s="166"/>
      <c r="BL1853" s="166"/>
      <c r="BM1853" s="166"/>
    </row>
    <row r="1854" ht="22.5" customHeight="1">
      <c r="A1854" s="190" t="s">
        <v>17120</v>
      </c>
      <c r="B1854" s="188"/>
      <c r="C1854" s="191" t="b">
        <v>0</v>
      </c>
      <c r="D1854" s="192"/>
      <c r="E1854" s="189"/>
      <c r="F1854" s="189"/>
      <c r="G1854" s="189"/>
      <c r="H1854" s="102"/>
      <c r="I1854" s="166"/>
      <c r="J1854" s="166"/>
      <c r="K1854" s="193"/>
      <c r="L1854" s="193"/>
      <c r="M1854" s="166"/>
      <c r="N1854" s="166"/>
      <c r="O1854" s="166"/>
      <c r="P1854" s="166"/>
      <c r="Q1854" s="166"/>
      <c r="R1854" s="188"/>
      <c r="S1854" s="188"/>
      <c r="T1854" s="189"/>
      <c r="U1854" s="188"/>
      <c r="V1854" s="188"/>
      <c r="W1854" s="193"/>
      <c r="X1854" s="194"/>
      <c r="Y1854" s="194"/>
      <c r="Z1854" s="166"/>
      <c r="AA1854" s="166"/>
      <c r="AB1854" s="166"/>
      <c r="AC1854" s="166"/>
      <c r="AD1854" s="166"/>
      <c r="AE1854" s="166"/>
      <c r="AF1854" s="166"/>
      <c r="AG1854" s="166"/>
      <c r="AH1854" s="166"/>
      <c r="AI1854" s="166"/>
      <c r="AJ1854" s="166"/>
      <c r="AK1854" s="166"/>
      <c r="AL1854" s="166"/>
      <c r="AM1854" s="166"/>
      <c r="AN1854" s="166"/>
      <c r="AO1854" s="166"/>
      <c r="AP1854" s="166"/>
      <c r="AQ1854" s="166"/>
      <c r="AR1854" s="166"/>
      <c r="AS1854" s="166"/>
      <c r="AT1854" s="166"/>
      <c r="AU1854" s="166"/>
      <c r="AV1854" s="166"/>
      <c r="AW1854" s="166"/>
      <c r="AX1854" s="166"/>
      <c r="AY1854" s="166"/>
      <c r="AZ1854" s="166"/>
      <c r="BA1854" s="166"/>
      <c r="BB1854" s="166"/>
      <c r="BC1854" s="166"/>
      <c r="BD1854" s="166"/>
      <c r="BE1854" s="166"/>
      <c r="BF1854" s="166"/>
      <c r="BG1854" s="166"/>
      <c r="BH1854" s="166"/>
      <c r="BI1854" s="166"/>
      <c r="BJ1854" s="166"/>
      <c r="BK1854" s="166"/>
      <c r="BL1854" s="166"/>
      <c r="BM1854" s="166"/>
    </row>
    <row r="1855" ht="22.5" customHeight="1">
      <c r="A1855" s="190" t="s">
        <v>17121</v>
      </c>
      <c r="B1855" s="188"/>
      <c r="C1855" s="191" t="b">
        <v>0</v>
      </c>
      <c r="D1855" s="192"/>
      <c r="E1855" s="189"/>
      <c r="F1855" s="189"/>
      <c r="G1855" s="189"/>
      <c r="H1855" s="102"/>
      <c r="I1855" s="166"/>
      <c r="J1855" s="166"/>
      <c r="K1855" s="193"/>
      <c r="L1855" s="193"/>
      <c r="M1855" s="166"/>
      <c r="N1855" s="166"/>
      <c r="O1855" s="166"/>
      <c r="P1855" s="166"/>
      <c r="Q1855" s="166"/>
      <c r="R1855" s="188"/>
      <c r="S1855" s="188"/>
      <c r="T1855" s="189"/>
      <c r="U1855" s="188"/>
      <c r="V1855" s="188"/>
      <c r="W1855" s="193"/>
      <c r="X1855" s="194"/>
      <c r="Y1855" s="194"/>
      <c r="Z1855" s="166"/>
      <c r="AA1855" s="166"/>
      <c r="AB1855" s="166"/>
      <c r="AC1855" s="166"/>
      <c r="AD1855" s="166"/>
      <c r="AE1855" s="166"/>
      <c r="AF1855" s="166"/>
      <c r="AG1855" s="166"/>
      <c r="AH1855" s="166"/>
      <c r="AI1855" s="166"/>
      <c r="AJ1855" s="166"/>
      <c r="AK1855" s="166"/>
      <c r="AL1855" s="166"/>
      <c r="AM1855" s="166"/>
      <c r="AN1855" s="166"/>
      <c r="AO1855" s="166"/>
      <c r="AP1855" s="166"/>
      <c r="AQ1855" s="166"/>
      <c r="AR1855" s="166"/>
      <c r="AS1855" s="166"/>
      <c r="AT1855" s="166"/>
      <c r="AU1855" s="166"/>
      <c r="AV1855" s="166"/>
      <c r="AW1855" s="166"/>
      <c r="AX1855" s="166"/>
      <c r="AY1855" s="166"/>
      <c r="AZ1855" s="166"/>
      <c r="BA1855" s="166"/>
      <c r="BB1855" s="166"/>
      <c r="BC1855" s="166"/>
      <c r="BD1855" s="166"/>
      <c r="BE1855" s="166"/>
      <c r="BF1855" s="166"/>
      <c r="BG1855" s="166"/>
      <c r="BH1855" s="166"/>
      <c r="BI1855" s="166"/>
      <c r="BJ1855" s="166"/>
      <c r="BK1855" s="166"/>
      <c r="BL1855" s="166"/>
      <c r="BM1855" s="166"/>
    </row>
    <row r="1856" ht="22.5" customHeight="1">
      <c r="A1856" s="190" t="s">
        <v>17122</v>
      </c>
      <c r="B1856" s="188"/>
      <c r="C1856" s="191" t="b">
        <v>0</v>
      </c>
      <c r="D1856" s="192"/>
      <c r="E1856" s="189"/>
      <c r="F1856" s="189"/>
      <c r="G1856" s="189"/>
      <c r="H1856" s="102"/>
      <c r="I1856" s="166"/>
      <c r="J1856" s="166"/>
      <c r="K1856" s="193"/>
      <c r="L1856" s="193"/>
      <c r="M1856" s="166"/>
      <c r="N1856" s="166"/>
      <c r="O1856" s="166"/>
      <c r="P1856" s="166"/>
      <c r="Q1856" s="166"/>
      <c r="R1856" s="188"/>
      <c r="S1856" s="188"/>
      <c r="T1856" s="189"/>
      <c r="U1856" s="188"/>
      <c r="V1856" s="188"/>
      <c r="W1856" s="193"/>
      <c r="X1856" s="194"/>
      <c r="Y1856" s="194"/>
      <c r="Z1856" s="166"/>
      <c r="AA1856" s="166"/>
      <c r="AB1856" s="166"/>
      <c r="AC1856" s="166"/>
      <c r="AD1856" s="166"/>
      <c r="AE1856" s="166"/>
      <c r="AF1856" s="166"/>
      <c r="AG1856" s="166"/>
      <c r="AH1856" s="166"/>
      <c r="AI1856" s="166"/>
      <c r="AJ1856" s="166"/>
      <c r="AK1856" s="166"/>
      <c r="AL1856" s="166"/>
      <c r="AM1856" s="166"/>
      <c r="AN1856" s="166"/>
      <c r="AO1856" s="166"/>
      <c r="AP1856" s="166"/>
      <c r="AQ1856" s="166"/>
      <c r="AR1856" s="166"/>
      <c r="AS1856" s="166"/>
      <c r="AT1856" s="166"/>
      <c r="AU1856" s="166"/>
      <c r="AV1856" s="166"/>
      <c r="AW1856" s="166"/>
      <c r="AX1856" s="166"/>
      <c r="AY1856" s="166"/>
      <c r="AZ1856" s="166"/>
      <c r="BA1856" s="166"/>
      <c r="BB1856" s="166"/>
      <c r="BC1856" s="166"/>
      <c r="BD1856" s="166"/>
      <c r="BE1856" s="166"/>
      <c r="BF1856" s="166"/>
      <c r="BG1856" s="166"/>
      <c r="BH1856" s="166"/>
      <c r="BI1856" s="166"/>
      <c r="BJ1856" s="166"/>
      <c r="BK1856" s="166"/>
      <c r="BL1856" s="166"/>
      <c r="BM1856" s="166"/>
    </row>
    <row r="1857" ht="22.5" customHeight="1">
      <c r="A1857" s="190" t="s">
        <v>17123</v>
      </c>
      <c r="B1857" s="188"/>
      <c r="C1857" s="191" t="b">
        <v>0</v>
      </c>
      <c r="D1857" s="192"/>
      <c r="E1857" s="189"/>
      <c r="F1857" s="189"/>
      <c r="G1857" s="189"/>
      <c r="H1857" s="102"/>
      <c r="I1857" s="166"/>
      <c r="J1857" s="166"/>
      <c r="K1857" s="193"/>
      <c r="L1857" s="193"/>
      <c r="M1857" s="166"/>
      <c r="N1857" s="166"/>
      <c r="O1857" s="166"/>
      <c r="P1857" s="166"/>
      <c r="Q1857" s="166"/>
      <c r="R1857" s="188"/>
      <c r="S1857" s="188"/>
      <c r="T1857" s="189"/>
      <c r="U1857" s="188"/>
      <c r="V1857" s="188"/>
      <c r="W1857" s="193"/>
      <c r="X1857" s="194"/>
      <c r="Y1857" s="194"/>
      <c r="Z1857" s="166"/>
      <c r="AA1857" s="166"/>
      <c r="AB1857" s="166"/>
      <c r="AC1857" s="166"/>
      <c r="AD1857" s="166"/>
      <c r="AE1857" s="166"/>
      <c r="AF1857" s="166"/>
      <c r="AG1857" s="166"/>
      <c r="AH1857" s="166"/>
      <c r="AI1857" s="166"/>
      <c r="AJ1857" s="166"/>
      <c r="AK1857" s="166"/>
      <c r="AL1857" s="166"/>
      <c r="AM1857" s="166"/>
      <c r="AN1857" s="166"/>
      <c r="AO1857" s="166"/>
      <c r="AP1857" s="166"/>
      <c r="AQ1857" s="166"/>
      <c r="AR1857" s="166"/>
      <c r="AS1857" s="166"/>
      <c r="AT1857" s="166"/>
      <c r="AU1857" s="166"/>
      <c r="AV1857" s="166"/>
      <c r="AW1857" s="166"/>
      <c r="AX1857" s="166"/>
      <c r="AY1857" s="166"/>
      <c r="AZ1857" s="166"/>
      <c r="BA1857" s="166"/>
      <c r="BB1857" s="166"/>
      <c r="BC1857" s="166"/>
      <c r="BD1857" s="166"/>
      <c r="BE1857" s="166"/>
      <c r="BF1857" s="166"/>
      <c r="BG1857" s="166"/>
      <c r="BH1857" s="166"/>
      <c r="BI1857" s="166"/>
      <c r="BJ1857" s="166"/>
      <c r="BK1857" s="166"/>
      <c r="BL1857" s="166"/>
      <c r="BM1857" s="166"/>
    </row>
    <row r="1858" ht="22.5" customHeight="1">
      <c r="A1858" s="190" t="s">
        <v>17124</v>
      </c>
      <c r="B1858" s="188"/>
      <c r="C1858" s="191" t="b">
        <v>0</v>
      </c>
      <c r="D1858" s="192"/>
      <c r="E1858" s="189"/>
      <c r="F1858" s="189"/>
      <c r="G1858" s="189"/>
      <c r="H1858" s="102"/>
      <c r="I1858" s="166"/>
      <c r="J1858" s="166"/>
      <c r="K1858" s="193"/>
      <c r="L1858" s="193"/>
      <c r="M1858" s="166"/>
      <c r="N1858" s="166"/>
      <c r="O1858" s="166"/>
      <c r="P1858" s="166"/>
      <c r="Q1858" s="166"/>
      <c r="R1858" s="188"/>
      <c r="S1858" s="188"/>
      <c r="T1858" s="189"/>
      <c r="U1858" s="188"/>
      <c r="V1858" s="188"/>
      <c r="W1858" s="193"/>
      <c r="X1858" s="194"/>
      <c r="Y1858" s="194"/>
      <c r="Z1858" s="166"/>
      <c r="AA1858" s="166"/>
      <c r="AB1858" s="166"/>
      <c r="AC1858" s="166"/>
      <c r="AD1858" s="166"/>
      <c r="AE1858" s="166"/>
      <c r="AF1858" s="166"/>
      <c r="AG1858" s="166"/>
      <c r="AH1858" s="166"/>
      <c r="AI1858" s="166"/>
      <c r="AJ1858" s="166"/>
      <c r="AK1858" s="166"/>
      <c r="AL1858" s="166"/>
      <c r="AM1858" s="166"/>
      <c r="AN1858" s="166"/>
      <c r="AO1858" s="166"/>
      <c r="AP1858" s="166"/>
      <c r="AQ1858" s="166"/>
      <c r="AR1858" s="166"/>
      <c r="AS1858" s="166"/>
      <c r="AT1858" s="166"/>
      <c r="AU1858" s="166"/>
      <c r="AV1858" s="166"/>
      <c r="AW1858" s="166"/>
      <c r="AX1858" s="166"/>
      <c r="AY1858" s="166"/>
      <c r="AZ1858" s="166"/>
      <c r="BA1858" s="166"/>
      <c r="BB1858" s="166"/>
      <c r="BC1858" s="166"/>
      <c r="BD1858" s="166"/>
      <c r="BE1858" s="166"/>
      <c r="BF1858" s="166"/>
      <c r="BG1858" s="166"/>
      <c r="BH1858" s="166"/>
      <c r="BI1858" s="166"/>
      <c r="BJ1858" s="166"/>
      <c r="BK1858" s="166"/>
      <c r="BL1858" s="166"/>
      <c r="BM1858" s="166"/>
    </row>
    <row r="1859" ht="22.5" customHeight="1">
      <c r="A1859" s="190" t="s">
        <v>17125</v>
      </c>
      <c r="B1859" s="188"/>
      <c r="C1859" s="191" t="b">
        <v>0</v>
      </c>
      <c r="D1859" s="192"/>
      <c r="E1859" s="189"/>
      <c r="F1859" s="189"/>
      <c r="G1859" s="189"/>
      <c r="H1859" s="102"/>
      <c r="I1859" s="166"/>
      <c r="J1859" s="166"/>
      <c r="K1859" s="193"/>
      <c r="L1859" s="193"/>
      <c r="M1859" s="166"/>
      <c r="N1859" s="166"/>
      <c r="O1859" s="166"/>
      <c r="P1859" s="166"/>
      <c r="Q1859" s="166"/>
      <c r="R1859" s="188"/>
      <c r="S1859" s="188"/>
      <c r="T1859" s="189"/>
      <c r="U1859" s="188"/>
      <c r="V1859" s="188"/>
      <c r="W1859" s="193"/>
      <c r="X1859" s="194"/>
      <c r="Y1859" s="194"/>
      <c r="Z1859" s="166"/>
      <c r="AA1859" s="166"/>
      <c r="AB1859" s="166"/>
      <c r="AC1859" s="166"/>
      <c r="AD1859" s="166"/>
      <c r="AE1859" s="166"/>
      <c r="AF1859" s="166"/>
      <c r="AG1859" s="166"/>
      <c r="AH1859" s="166"/>
      <c r="AI1859" s="166"/>
      <c r="AJ1859" s="166"/>
      <c r="AK1859" s="166"/>
      <c r="AL1859" s="166"/>
      <c r="AM1859" s="166"/>
      <c r="AN1859" s="166"/>
      <c r="AO1859" s="166"/>
      <c r="AP1859" s="166"/>
      <c r="AQ1859" s="166"/>
      <c r="AR1859" s="166"/>
      <c r="AS1859" s="166"/>
      <c r="AT1859" s="166"/>
      <c r="AU1859" s="166"/>
      <c r="AV1859" s="166"/>
      <c r="AW1859" s="166"/>
      <c r="AX1859" s="166"/>
      <c r="AY1859" s="166"/>
      <c r="AZ1859" s="166"/>
      <c r="BA1859" s="166"/>
      <c r="BB1859" s="166"/>
      <c r="BC1859" s="166"/>
      <c r="BD1859" s="166"/>
      <c r="BE1859" s="166"/>
      <c r="BF1859" s="166"/>
      <c r="BG1859" s="166"/>
      <c r="BH1859" s="166"/>
      <c r="BI1859" s="166"/>
      <c r="BJ1859" s="166"/>
      <c r="BK1859" s="166"/>
      <c r="BL1859" s="166"/>
      <c r="BM1859" s="166"/>
    </row>
    <row r="1860" ht="22.5" customHeight="1">
      <c r="A1860" s="190" t="s">
        <v>17126</v>
      </c>
      <c r="B1860" s="188"/>
      <c r="C1860" s="191" t="b">
        <v>0</v>
      </c>
      <c r="D1860" s="192"/>
      <c r="E1860" s="189"/>
      <c r="F1860" s="189"/>
      <c r="G1860" s="189"/>
      <c r="H1860" s="102"/>
      <c r="I1860" s="166"/>
      <c r="J1860" s="166"/>
      <c r="K1860" s="193"/>
      <c r="L1860" s="193"/>
      <c r="M1860" s="166"/>
      <c r="N1860" s="166"/>
      <c r="O1860" s="166"/>
      <c r="P1860" s="166"/>
      <c r="Q1860" s="166"/>
      <c r="R1860" s="188"/>
      <c r="S1860" s="188"/>
      <c r="T1860" s="189"/>
      <c r="U1860" s="188"/>
      <c r="V1860" s="188"/>
      <c r="W1860" s="193"/>
      <c r="X1860" s="194"/>
      <c r="Y1860" s="194"/>
      <c r="Z1860" s="166"/>
      <c r="AA1860" s="166"/>
      <c r="AB1860" s="166"/>
      <c r="AC1860" s="166"/>
      <c r="AD1860" s="166"/>
      <c r="AE1860" s="166"/>
      <c r="AF1860" s="166"/>
      <c r="AG1860" s="166"/>
      <c r="AH1860" s="166"/>
      <c r="AI1860" s="166"/>
      <c r="AJ1860" s="166"/>
      <c r="AK1860" s="166"/>
      <c r="AL1860" s="166"/>
      <c r="AM1860" s="166"/>
      <c r="AN1860" s="166"/>
      <c r="AO1860" s="166"/>
      <c r="AP1860" s="166"/>
      <c r="AQ1860" s="166"/>
      <c r="AR1860" s="166"/>
      <c r="AS1860" s="166"/>
      <c r="AT1860" s="166"/>
      <c r="AU1860" s="166"/>
      <c r="AV1860" s="166"/>
      <c r="AW1860" s="166"/>
      <c r="AX1860" s="166"/>
      <c r="AY1860" s="166"/>
      <c r="AZ1860" s="166"/>
      <c r="BA1860" s="166"/>
      <c r="BB1860" s="166"/>
      <c r="BC1860" s="166"/>
      <c r="BD1860" s="166"/>
      <c r="BE1860" s="166"/>
      <c r="BF1860" s="166"/>
      <c r="BG1860" s="166"/>
      <c r="BH1860" s="166"/>
      <c r="BI1860" s="166"/>
      <c r="BJ1860" s="166"/>
      <c r="BK1860" s="166"/>
      <c r="BL1860" s="166"/>
      <c r="BM1860" s="166"/>
    </row>
    <row r="1861" ht="22.5" customHeight="1">
      <c r="A1861" s="190" t="s">
        <v>17127</v>
      </c>
      <c r="B1861" s="188"/>
      <c r="C1861" s="191" t="b">
        <v>0</v>
      </c>
      <c r="D1861" s="192"/>
      <c r="E1861" s="189"/>
      <c r="F1861" s="189"/>
      <c r="G1861" s="189"/>
      <c r="H1861" s="102"/>
      <c r="I1861" s="166"/>
      <c r="J1861" s="166"/>
      <c r="K1861" s="193"/>
      <c r="L1861" s="193"/>
      <c r="M1861" s="166"/>
      <c r="N1861" s="166"/>
      <c r="O1861" s="166"/>
      <c r="P1861" s="166"/>
      <c r="Q1861" s="166"/>
      <c r="R1861" s="188"/>
      <c r="S1861" s="188"/>
      <c r="T1861" s="189"/>
      <c r="U1861" s="188"/>
      <c r="V1861" s="188"/>
      <c r="W1861" s="193"/>
      <c r="X1861" s="194"/>
      <c r="Y1861" s="194"/>
      <c r="Z1861" s="166"/>
      <c r="AA1861" s="166"/>
      <c r="AB1861" s="166"/>
      <c r="AC1861" s="166"/>
      <c r="AD1861" s="166"/>
      <c r="AE1861" s="166"/>
      <c r="AF1861" s="166"/>
      <c r="AG1861" s="166"/>
      <c r="AH1861" s="166"/>
      <c r="AI1861" s="166"/>
      <c r="AJ1861" s="166"/>
      <c r="AK1861" s="166"/>
      <c r="AL1861" s="166"/>
      <c r="AM1861" s="166"/>
      <c r="AN1861" s="166"/>
      <c r="AO1861" s="166"/>
      <c r="AP1861" s="166"/>
      <c r="AQ1861" s="166"/>
      <c r="AR1861" s="166"/>
      <c r="AS1861" s="166"/>
      <c r="AT1861" s="166"/>
      <c r="AU1861" s="166"/>
      <c r="AV1861" s="166"/>
      <c r="AW1861" s="166"/>
      <c r="AX1861" s="166"/>
      <c r="AY1861" s="166"/>
      <c r="AZ1861" s="166"/>
      <c r="BA1861" s="166"/>
      <c r="BB1861" s="166"/>
      <c r="BC1861" s="166"/>
      <c r="BD1861" s="166"/>
      <c r="BE1861" s="166"/>
      <c r="BF1861" s="166"/>
      <c r="BG1861" s="166"/>
      <c r="BH1861" s="166"/>
      <c r="BI1861" s="166"/>
      <c r="BJ1861" s="166"/>
      <c r="BK1861" s="166"/>
      <c r="BL1861" s="166"/>
      <c r="BM1861" s="166"/>
    </row>
    <row r="1862" ht="22.5" customHeight="1">
      <c r="A1862" s="190" t="s">
        <v>17128</v>
      </c>
      <c r="B1862" s="188"/>
      <c r="C1862" s="191" t="b">
        <v>0</v>
      </c>
      <c r="D1862" s="192"/>
      <c r="E1862" s="189"/>
      <c r="F1862" s="189"/>
      <c r="G1862" s="189"/>
      <c r="H1862" s="102"/>
      <c r="I1862" s="166"/>
      <c r="J1862" s="166"/>
      <c r="K1862" s="193"/>
      <c r="L1862" s="193"/>
      <c r="M1862" s="166"/>
      <c r="N1862" s="166"/>
      <c r="O1862" s="166"/>
      <c r="P1862" s="166"/>
      <c r="Q1862" s="166"/>
      <c r="R1862" s="188"/>
      <c r="S1862" s="188"/>
      <c r="T1862" s="189"/>
      <c r="U1862" s="188"/>
      <c r="V1862" s="188"/>
      <c r="W1862" s="193"/>
      <c r="X1862" s="194"/>
      <c r="Y1862" s="194"/>
      <c r="Z1862" s="166"/>
      <c r="AA1862" s="166"/>
      <c r="AB1862" s="166"/>
      <c r="AC1862" s="166"/>
      <c r="AD1862" s="166"/>
      <c r="AE1862" s="166"/>
      <c r="AF1862" s="166"/>
      <c r="AG1862" s="166"/>
      <c r="AH1862" s="166"/>
      <c r="AI1862" s="166"/>
      <c r="AJ1862" s="166"/>
      <c r="AK1862" s="166"/>
      <c r="AL1862" s="166"/>
      <c r="AM1862" s="166"/>
      <c r="AN1862" s="166"/>
      <c r="AO1862" s="166"/>
      <c r="AP1862" s="166"/>
      <c r="AQ1862" s="166"/>
      <c r="AR1862" s="166"/>
      <c r="AS1862" s="166"/>
      <c r="AT1862" s="166"/>
      <c r="AU1862" s="166"/>
      <c r="AV1862" s="166"/>
      <c r="AW1862" s="166"/>
      <c r="AX1862" s="166"/>
      <c r="AY1862" s="166"/>
      <c r="AZ1862" s="166"/>
      <c r="BA1862" s="166"/>
      <c r="BB1862" s="166"/>
      <c r="BC1862" s="166"/>
      <c r="BD1862" s="166"/>
      <c r="BE1862" s="166"/>
      <c r="BF1862" s="166"/>
      <c r="BG1862" s="166"/>
      <c r="BH1862" s="166"/>
      <c r="BI1862" s="166"/>
      <c r="BJ1862" s="166"/>
      <c r="BK1862" s="166"/>
      <c r="BL1862" s="166"/>
      <c r="BM1862" s="166"/>
    </row>
    <row r="1863" ht="22.5" customHeight="1">
      <c r="A1863" s="190" t="s">
        <v>17129</v>
      </c>
      <c r="B1863" s="188"/>
      <c r="C1863" s="191" t="b">
        <v>0</v>
      </c>
      <c r="D1863" s="192"/>
      <c r="E1863" s="189"/>
      <c r="F1863" s="189"/>
      <c r="G1863" s="189"/>
      <c r="H1863" s="102"/>
      <c r="I1863" s="166"/>
      <c r="J1863" s="166"/>
      <c r="K1863" s="193"/>
      <c r="L1863" s="193"/>
      <c r="M1863" s="166"/>
      <c r="N1863" s="166"/>
      <c r="O1863" s="166"/>
      <c r="P1863" s="166"/>
      <c r="Q1863" s="166"/>
      <c r="R1863" s="188"/>
      <c r="S1863" s="188"/>
      <c r="T1863" s="189"/>
      <c r="U1863" s="188"/>
      <c r="V1863" s="188"/>
      <c r="W1863" s="193"/>
      <c r="X1863" s="194"/>
      <c r="Y1863" s="194"/>
      <c r="Z1863" s="166"/>
      <c r="AA1863" s="166"/>
      <c r="AB1863" s="166"/>
      <c r="AC1863" s="166"/>
      <c r="AD1863" s="166"/>
      <c r="AE1863" s="166"/>
      <c r="AF1863" s="166"/>
      <c r="AG1863" s="166"/>
      <c r="AH1863" s="166"/>
      <c r="AI1863" s="166"/>
      <c r="AJ1863" s="166"/>
      <c r="AK1863" s="166"/>
      <c r="AL1863" s="166"/>
      <c r="AM1863" s="166"/>
      <c r="AN1863" s="166"/>
      <c r="AO1863" s="166"/>
      <c r="AP1863" s="166"/>
      <c r="AQ1863" s="166"/>
      <c r="AR1863" s="166"/>
      <c r="AS1863" s="166"/>
      <c r="AT1863" s="166"/>
      <c r="AU1863" s="166"/>
      <c r="AV1863" s="166"/>
      <c r="AW1863" s="166"/>
      <c r="AX1863" s="166"/>
      <c r="AY1863" s="166"/>
      <c r="AZ1863" s="166"/>
      <c r="BA1863" s="166"/>
      <c r="BB1863" s="166"/>
      <c r="BC1863" s="166"/>
      <c r="BD1863" s="166"/>
      <c r="BE1863" s="166"/>
      <c r="BF1863" s="166"/>
      <c r="BG1863" s="166"/>
      <c r="BH1863" s="166"/>
      <c r="BI1863" s="166"/>
      <c r="BJ1863" s="166"/>
      <c r="BK1863" s="166"/>
      <c r="BL1863" s="166"/>
      <c r="BM1863" s="166"/>
    </row>
    <row r="1864" ht="22.5" customHeight="1">
      <c r="A1864" s="190" t="s">
        <v>17130</v>
      </c>
      <c r="B1864" s="188"/>
      <c r="C1864" s="191" t="b">
        <v>0</v>
      </c>
      <c r="D1864" s="192"/>
      <c r="E1864" s="189"/>
      <c r="F1864" s="189"/>
      <c r="G1864" s="189"/>
      <c r="H1864" s="102"/>
      <c r="I1864" s="166"/>
      <c r="J1864" s="166"/>
      <c r="K1864" s="193"/>
      <c r="L1864" s="193"/>
      <c r="M1864" s="166"/>
      <c r="N1864" s="166"/>
      <c r="O1864" s="166"/>
      <c r="P1864" s="166"/>
      <c r="Q1864" s="166"/>
      <c r="R1864" s="188"/>
      <c r="S1864" s="188"/>
      <c r="T1864" s="189"/>
      <c r="U1864" s="188"/>
      <c r="V1864" s="188"/>
      <c r="W1864" s="193"/>
      <c r="X1864" s="194"/>
      <c r="Y1864" s="194"/>
      <c r="Z1864" s="166"/>
      <c r="AA1864" s="166"/>
      <c r="AB1864" s="166"/>
      <c r="AC1864" s="166"/>
      <c r="AD1864" s="166"/>
      <c r="AE1864" s="166"/>
      <c r="AF1864" s="166"/>
      <c r="AG1864" s="166"/>
      <c r="AH1864" s="166"/>
      <c r="AI1864" s="166"/>
      <c r="AJ1864" s="166"/>
      <c r="AK1864" s="166"/>
      <c r="AL1864" s="166"/>
      <c r="AM1864" s="166"/>
      <c r="AN1864" s="166"/>
      <c r="AO1864" s="166"/>
      <c r="AP1864" s="166"/>
      <c r="AQ1864" s="166"/>
      <c r="AR1864" s="166"/>
      <c r="AS1864" s="166"/>
      <c r="AT1864" s="166"/>
      <c r="AU1864" s="166"/>
      <c r="AV1864" s="166"/>
      <c r="AW1864" s="166"/>
      <c r="AX1864" s="166"/>
      <c r="AY1864" s="166"/>
      <c r="AZ1864" s="166"/>
      <c r="BA1864" s="166"/>
      <c r="BB1864" s="166"/>
      <c r="BC1864" s="166"/>
      <c r="BD1864" s="166"/>
      <c r="BE1864" s="166"/>
      <c r="BF1864" s="166"/>
      <c r="BG1864" s="166"/>
      <c r="BH1864" s="166"/>
      <c r="BI1864" s="166"/>
      <c r="BJ1864" s="166"/>
      <c r="BK1864" s="166"/>
      <c r="BL1864" s="166"/>
      <c r="BM1864" s="166"/>
    </row>
    <row r="1865" ht="22.5" customHeight="1">
      <c r="A1865" s="190" t="s">
        <v>17131</v>
      </c>
      <c r="B1865" s="188"/>
      <c r="C1865" s="191" t="b">
        <v>0</v>
      </c>
      <c r="D1865" s="192"/>
      <c r="E1865" s="189"/>
      <c r="F1865" s="189"/>
      <c r="G1865" s="189"/>
      <c r="H1865" s="102"/>
      <c r="I1865" s="166"/>
      <c r="J1865" s="166"/>
      <c r="K1865" s="193"/>
      <c r="L1865" s="193"/>
      <c r="M1865" s="166"/>
      <c r="N1865" s="166"/>
      <c r="O1865" s="166"/>
      <c r="P1865" s="166"/>
      <c r="Q1865" s="166"/>
      <c r="R1865" s="188"/>
      <c r="S1865" s="188"/>
      <c r="T1865" s="189"/>
      <c r="U1865" s="188"/>
      <c r="V1865" s="188"/>
      <c r="W1865" s="193"/>
      <c r="X1865" s="194"/>
      <c r="Y1865" s="194"/>
      <c r="Z1865" s="166"/>
      <c r="AA1865" s="166"/>
      <c r="AB1865" s="166"/>
      <c r="AC1865" s="166"/>
      <c r="AD1865" s="166"/>
      <c r="AE1865" s="166"/>
      <c r="AF1865" s="166"/>
      <c r="AG1865" s="166"/>
      <c r="AH1865" s="166"/>
      <c r="AI1865" s="166"/>
      <c r="AJ1865" s="166"/>
      <c r="AK1865" s="166"/>
      <c r="AL1865" s="166"/>
      <c r="AM1865" s="166"/>
      <c r="AN1865" s="166"/>
      <c r="AO1865" s="166"/>
      <c r="AP1865" s="166"/>
      <c r="AQ1865" s="166"/>
      <c r="AR1865" s="166"/>
      <c r="AS1865" s="166"/>
      <c r="AT1865" s="166"/>
      <c r="AU1865" s="166"/>
      <c r="AV1865" s="166"/>
      <c r="AW1865" s="166"/>
      <c r="AX1865" s="166"/>
      <c r="AY1865" s="166"/>
      <c r="AZ1865" s="166"/>
      <c r="BA1865" s="166"/>
      <c r="BB1865" s="166"/>
      <c r="BC1865" s="166"/>
      <c r="BD1865" s="166"/>
      <c r="BE1865" s="166"/>
      <c r="BF1865" s="166"/>
      <c r="BG1865" s="166"/>
      <c r="BH1865" s="166"/>
      <c r="BI1865" s="166"/>
      <c r="BJ1865" s="166"/>
      <c r="BK1865" s="166"/>
      <c r="BL1865" s="166"/>
      <c r="BM1865" s="166"/>
    </row>
    <row r="1866" ht="22.5" customHeight="1">
      <c r="A1866" s="190" t="s">
        <v>17132</v>
      </c>
      <c r="B1866" s="188"/>
      <c r="C1866" s="191" t="b">
        <v>0</v>
      </c>
      <c r="D1866" s="192"/>
      <c r="E1866" s="189"/>
      <c r="F1866" s="189"/>
      <c r="G1866" s="189"/>
      <c r="H1866" s="102"/>
      <c r="I1866" s="166"/>
      <c r="J1866" s="166"/>
      <c r="K1866" s="193"/>
      <c r="L1866" s="193"/>
      <c r="M1866" s="166"/>
      <c r="N1866" s="166"/>
      <c r="O1866" s="166"/>
      <c r="P1866" s="166"/>
      <c r="Q1866" s="166"/>
      <c r="R1866" s="188"/>
      <c r="S1866" s="188"/>
      <c r="T1866" s="189"/>
      <c r="U1866" s="188"/>
      <c r="V1866" s="188"/>
      <c r="W1866" s="193"/>
      <c r="X1866" s="194"/>
      <c r="Y1866" s="194"/>
      <c r="Z1866" s="166"/>
      <c r="AA1866" s="166"/>
      <c r="AB1866" s="166"/>
      <c r="AC1866" s="166"/>
      <c r="AD1866" s="166"/>
      <c r="AE1866" s="166"/>
      <c r="AF1866" s="166"/>
      <c r="AG1866" s="166"/>
      <c r="AH1866" s="166"/>
      <c r="AI1866" s="166"/>
      <c r="AJ1866" s="166"/>
      <c r="AK1866" s="166"/>
      <c r="AL1866" s="166"/>
      <c r="AM1866" s="166"/>
      <c r="AN1866" s="166"/>
      <c r="AO1866" s="166"/>
      <c r="AP1866" s="166"/>
      <c r="AQ1866" s="166"/>
      <c r="AR1866" s="166"/>
      <c r="AS1866" s="166"/>
      <c r="AT1866" s="166"/>
      <c r="AU1866" s="166"/>
      <c r="AV1866" s="166"/>
      <c r="AW1866" s="166"/>
      <c r="AX1866" s="166"/>
      <c r="AY1866" s="166"/>
      <c r="AZ1866" s="166"/>
      <c r="BA1866" s="166"/>
      <c r="BB1866" s="166"/>
      <c r="BC1866" s="166"/>
      <c r="BD1866" s="166"/>
      <c r="BE1866" s="166"/>
      <c r="BF1866" s="166"/>
      <c r="BG1866" s="166"/>
      <c r="BH1866" s="166"/>
      <c r="BI1866" s="166"/>
      <c r="BJ1866" s="166"/>
      <c r="BK1866" s="166"/>
      <c r="BL1866" s="166"/>
      <c r="BM1866" s="166"/>
    </row>
    <row r="1867" ht="22.5" customHeight="1">
      <c r="A1867" s="190" t="s">
        <v>17133</v>
      </c>
      <c r="B1867" s="188"/>
      <c r="C1867" s="191" t="b">
        <v>0</v>
      </c>
      <c r="D1867" s="192"/>
      <c r="E1867" s="189"/>
      <c r="F1867" s="189"/>
      <c r="G1867" s="189"/>
      <c r="H1867" s="102"/>
      <c r="I1867" s="166"/>
      <c r="J1867" s="166"/>
      <c r="K1867" s="193"/>
      <c r="L1867" s="193"/>
      <c r="M1867" s="166"/>
      <c r="N1867" s="166"/>
      <c r="O1867" s="166"/>
      <c r="P1867" s="166"/>
      <c r="Q1867" s="166"/>
      <c r="R1867" s="188"/>
      <c r="S1867" s="188"/>
      <c r="T1867" s="189"/>
      <c r="U1867" s="188"/>
      <c r="V1867" s="188"/>
      <c r="W1867" s="193"/>
      <c r="X1867" s="194"/>
      <c r="Y1867" s="194"/>
      <c r="Z1867" s="166"/>
      <c r="AA1867" s="166"/>
      <c r="AB1867" s="166"/>
      <c r="AC1867" s="166"/>
      <c r="AD1867" s="166"/>
      <c r="AE1867" s="166"/>
      <c r="AF1867" s="166"/>
      <c r="AG1867" s="166"/>
      <c r="AH1867" s="166"/>
      <c r="AI1867" s="166"/>
      <c r="AJ1867" s="166"/>
      <c r="AK1867" s="166"/>
      <c r="AL1867" s="166"/>
      <c r="AM1867" s="166"/>
      <c r="AN1867" s="166"/>
      <c r="AO1867" s="166"/>
      <c r="AP1867" s="166"/>
      <c r="AQ1867" s="166"/>
      <c r="AR1867" s="166"/>
      <c r="AS1867" s="166"/>
      <c r="AT1867" s="166"/>
      <c r="AU1867" s="166"/>
      <c r="AV1867" s="166"/>
      <c r="AW1867" s="166"/>
      <c r="AX1867" s="166"/>
      <c r="AY1867" s="166"/>
      <c r="AZ1867" s="166"/>
      <c r="BA1867" s="166"/>
      <c r="BB1867" s="166"/>
      <c r="BC1867" s="166"/>
      <c r="BD1867" s="166"/>
      <c r="BE1867" s="166"/>
      <c r="BF1867" s="166"/>
      <c r="BG1867" s="166"/>
      <c r="BH1867" s="166"/>
      <c r="BI1867" s="166"/>
      <c r="BJ1867" s="166"/>
      <c r="BK1867" s="166"/>
      <c r="BL1867" s="166"/>
      <c r="BM1867" s="166"/>
    </row>
    <row r="1868" ht="22.5" customHeight="1">
      <c r="A1868" s="190" t="s">
        <v>17134</v>
      </c>
      <c r="B1868" s="188"/>
      <c r="C1868" s="191" t="b">
        <v>0</v>
      </c>
      <c r="D1868" s="192"/>
      <c r="E1868" s="189"/>
      <c r="F1868" s="189"/>
      <c r="G1868" s="189"/>
      <c r="H1868" s="102"/>
      <c r="I1868" s="166"/>
      <c r="J1868" s="166"/>
      <c r="K1868" s="193"/>
      <c r="L1868" s="193"/>
      <c r="M1868" s="166"/>
      <c r="N1868" s="166"/>
      <c r="O1868" s="166"/>
      <c r="P1868" s="166"/>
      <c r="Q1868" s="166"/>
      <c r="R1868" s="188"/>
      <c r="S1868" s="188"/>
      <c r="T1868" s="189"/>
      <c r="U1868" s="188"/>
      <c r="V1868" s="188"/>
      <c r="W1868" s="193"/>
      <c r="X1868" s="194"/>
      <c r="Y1868" s="194"/>
      <c r="Z1868" s="166"/>
      <c r="AA1868" s="166"/>
      <c r="AB1868" s="166"/>
      <c r="AC1868" s="166"/>
      <c r="AD1868" s="166"/>
      <c r="AE1868" s="166"/>
      <c r="AF1868" s="166"/>
      <c r="AG1868" s="166"/>
      <c r="AH1868" s="166"/>
      <c r="AI1868" s="166"/>
      <c r="AJ1868" s="166"/>
      <c r="AK1868" s="166"/>
      <c r="AL1868" s="166"/>
      <c r="AM1868" s="166"/>
      <c r="AN1868" s="166"/>
      <c r="AO1868" s="166"/>
      <c r="AP1868" s="166"/>
      <c r="AQ1868" s="166"/>
      <c r="AR1868" s="166"/>
      <c r="AS1868" s="166"/>
      <c r="AT1868" s="166"/>
      <c r="AU1868" s="166"/>
      <c r="AV1868" s="166"/>
      <c r="AW1868" s="166"/>
      <c r="AX1868" s="166"/>
      <c r="AY1868" s="166"/>
      <c r="AZ1868" s="166"/>
      <c r="BA1868" s="166"/>
      <c r="BB1868" s="166"/>
      <c r="BC1868" s="166"/>
      <c r="BD1868" s="166"/>
      <c r="BE1868" s="166"/>
      <c r="BF1868" s="166"/>
      <c r="BG1868" s="166"/>
      <c r="BH1868" s="166"/>
      <c r="BI1868" s="166"/>
      <c r="BJ1868" s="166"/>
      <c r="BK1868" s="166"/>
      <c r="BL1868" s="166"/>
      <c r="BM1868" s="166"/>
    </row>
    <row r="1869" ht="22.5" customHeight="1">
      <c r="A1869" s="190" t="s">
        <v>17135</v>
      </c>
      <c r="B1869" s="188"/>
      <c r="C1869" s="191" t="b">
        <v>0</v>
      </c>
      <c r="D1869" s="192"/>
      <c r="E1869" s="189"/>
      <c r="F1869" s="189"/>
      <c r="G1869" s="189"/>
      <c r="H1869" s="102"/>
      <c r="I1869" s="166"/>
      <c r="J1869" s="166"/>
      <c r="K1869" s="193"/>
      <c r="L1869" s="193"/>
      <c r="M1869" s="166"/>
      <c r="N1869" s="166"/>
      <c r="O1869" s="166"/>
      <c r="P1869" s="166"/>
      <c r="Q1869" s="166"/>
      <c r="R1869" s="188"/>
      <c r="S1869" s="188"/>
      <c r="T1869" s="189"/>
      <c r="U1869" s="188"/>
      <c r="V1869" s="188"/>
      <c r="W1869" s="193"/>
      <c r="X1869" s="194"/>
      <c r="Y1869" s="194"/>
      <c r="Z1869" s="166"/>
      <c r="AA1869" s="166"/>
      <c r="AB1869" s="166"/>
      <c r="AC1869" s="166"/>
      <c r="AD1869" s="166"/>
      <c r="AE1869" s="166"/>
      <c r="AF1869" s="166"/>
      <c r="AG1869" s="166"/>
      <c r="AH1869" s="166"/>
      <c r="AI1869" s="166"/>
      <c r="AJ1869" s="166"/>
      <c r="AK1869" s="166"/>
      <c r="AL1869" s="166"/>
      <c r="AM1869" s="166"/>
      <c r="AN1869" s="166"/>
      <c r="AO1869" s="166"/>
      <c r="AP1869" s="166"/>
      <c r="AQ1869" s="166"/>
      <c r="AR1869" s="166"/>
      <c r="AS1869" s="166"/>
      <c r="AT1869" s="166"/>
      <c r="AU1869" s="166"/>
      <c r="AV1869" s="166"/>
      <c r="AW1869" s="166"/>
      <c r="AX1869" s="166"/>
      <c r="AY1869" s="166"/>
      <c r="AZ1869" s="166"/>
      <c r="BA1869" s="166"/>
      <c r="BB1869" s="166"/>
      <c r="BC1869" s="166"/>
      <c r="BD1869" s="166"/>
      <c r="BE1869" s="166"/>
      <c r="BF1869" s="166"/>
      <c r="BG1869" s="166"/>
      <c r="BH1869" s="166"/>
      <c r="BI1869" s="166"/>
      <c r="BJ1869" s="166"/>
      <c r="BK1869" s="166"/>
      <c r="BL1869" s="166"/>
      <c r="BM1869" s="166"/>
    </row>
    <row r="1870" ht="22.5" customHeight="1">
      <c r="A1870" s="190" t="s">
        <v>17136</v>
      </c>
      <c r="B1870" s="188"/>
      <c r="C1870" s="191" t="b">
        <v>0</v>
      </c>
      <c r="D1870" s="192"/>
      <c r="E1870" s="189"/>
      <c r="F1870" s="189"/>
      <c r="G1870" s="189"/>
      <c r="H1870" s="102"/>
      <c r="I1870" s="166"/>
      <c r="J1870" s="166"/>
      <c r="K1870" s="193"/>
      <c r="L1870" s="193"/>
      <c r="M1870" s="166"/>
      <c r="N1870" s="166"/>
      <c r="O1870" s="166"/>
      <c r="P1870" s="166"/>
      <c r="Q1870" s="166"/>
      <c r="R1870" s="188"/>
      <c r="S1870" s="188"/>
      <c r="T1870" s="189"/>
      <c r="U1870" s="188"/>
      <c r="V1870" s="188"/>
      <c r="W1870" s="193"/>
      <c r="X1870" s="194"/>
      <c r="Y1870" s="194"/>
      <c r="Z1870" s="166"/>
      <c r="AA1870" s="166"/>
      <c r="AB1870" s="166"/>
      <c r="AC1870" s="166"/>
      <c r="AD1870" s="166"/>
      <c r="AE1870" s="166"/>
      <c r="AF1870" s="166"/>
      <c r="AG1870" s="166"/>
      <c r="AH1870" s="166"/>
      <c r="AI1870" s="166"/>
      <c r="AJ1870" s="166"/>
      <c r="AK1870" s="166"/>
      <c r="AL1870" s="166"/>
      <c r="AM1870" s="166"/>
      <c r="AN1870" s="166"/>
      <c r="AO1870" s="166"/>
      <c r="AP1870" s="166"/>
      <c r="AQ1870" s="166"/>
      <c r="AR1870" s="166"/>
      <c r="AS1870" s="166"/>
      <c r="AT1870" s="166"/>
      <c r="AU1870" s="166"/>
      <c r="AV1870" s="166"/>
      <c r="AW1870" s="166"/>
      <c r="AX1870" s="166"/>
      <c r="AY1870" s="166"/>
      <c r="AZ1870" s="166"/>
      <c r="BA1870" s="166"/>
      <c r="BB1870" s="166"/>
      <c r="BC1870" s="166"/>
      <c r="BD1870" s="166"/>
      <c r="BE1870" s="166"/>
      <c r="BF1870" s="166"/>
      <c r="BG1870" s="166"/>
      <c r="BH1870" s="166"/>
      <c r="BI1870" s="166"/>
      <c r="BJ1870" s="166"/>
      <c r="BK1870" s="166"/>
      <c r="BL1870" s="166"/>
      <c r="BM1870" s="166"/>
    </row>
    <row r="1871" ht="22.5" customHeight="1">
      <c r="A1871" s="190" t="s">
        <v>17137</v>
      </c>
      <c r="B1871" s="188"/>
      <c r="C1871" s="191" t="b">
        <v>0</v>
      </c>
      <c r="D1871" s="192"/>
      <c r="E1871" s="189"/>
      <c r="F1871" s="189"/>
      <c r="G1871" s="189"/>
      <c r="H1871" s="102"/>
      <c r="I1871" s="166"/>
      <c r="J1871" s="166"/>
      <c r="K1871" s="193"/>
      <c r="L1871" s="193"/>
      <c r="M1871" s="166"/>
      <c r="N1871" s="166"/>
      <c r="O1871" s="166"/>
      <c r="P1871" s="166"/>
      <c r="Q1871" s="166"/>
      <c r="R1871" s="188"/>
      <c r="S1871" s="188"/>
      <c r="T1871" s="189"/>
      <c r="U1871" s="188"/>
      <c r="V1871" s="188"/>
      <c r="W1871" s="193"/>
      <c r="X1871" s="194"/>
      <c r="Y1871" s="194"/>
      <c r="Z1871" s="166"/>
      <c r="AA1871" s="166"/>
      <c r="AB1871" s="166"/>
      <c r="AC1871" s="166"/>
      <c r="AD1871" s="166"/>
      <c r="AE1871" s="166"/>
      <c r="AF1871" s="166"/>
      <c r="AG1871" s="166"/>
      <c r="AH1871" s="166"/>
      <c r="AI1871" s="166"/>
      <c r="AJ1871" s="166"/>
      <c r="AK1871" s="166"/>
      <c r="AL1871" s="166"/>
      <c r="AM1871" s="166"/>
      <c r="AN1871" s="166"/>
      <c r="AO1871" s="166"/>
      <c r="AP1871" s="166"/>
      <c r="AQ1871" s="166"/>
      <c r="AR1871" s="166"/>
      <c r="AS1871" s="166"/>
      <c r="AT1871" s="166"/>
      <c r="AU1871" s="166"/>
      <c r="AV1871" s="166"/>
      <c r="AW1871" s="166"/>
      <c r="AX1871" s="166"/>
      <c r="AY1871" s="166"/>
      <c r="AZ1871" s="166"/>
      <c r="BA1871" s="166"/>
      <c r="BB1871" s="166"/>
      <c r="BC1871" s="166"/>
      <c r="BD1871" s="166"/>
      <c r="BE1871" s="166"/>
      <c r="BF1871" s="166"/>
      <c r="BG1871" s="166"/>
      <c r="BH1871" s="166"/>
      <c r="BI1871" s="166"/>
      <c r="BJ1871" s="166"/>
      <c r="BK1871" s="166"/>
      <c r="BL1871" s="166"/>
      <c r="BM1871" s="166"/>
    </row>
    <row r="1872" ht="22.5" customHeight="1">
      <c r="A1872" s="190" t="s">
        <v>17138</v>
      </c>
      <c r="B1872" s="188"/>
      <c r="C1872" s="191" t="b">
        <v>0</v>
      </c>
      <c r="D1872" s="192"/>
      <c r="E1872" s="189"/>
      <c r="F1872" s="189"/>
      <c r="G1872" s="189"/>
      <c r="H1872" s="102"/>
      <c r="I1872" s="166"/>
      <c r="J1872" s="166"/>
      <c r="K1872" s="193"/>
      <c r="L1872" s="193"/>
      <c r="M1872" s="166"/>
      <c r="N1872" s="166"/>
      <c r="O1872" s="166"/>
      <c r="P1872" s="166"/>
      <c r="Q1872" s="166"/>
      <c r="R1872" s="188"/>
      <c r="S1872" s="188"/>
      <c r="T1872" s="189"/>
      <c r="U1872" s="188"/>
      <c r="V1872" s="188"/>
      <c r="W1872" s="193"/>
      <c r="X1872" s="194"/>
      <c r="Y1872" s="194"/>
      <c r="Z1872" s="166"/>
      <c r="AA1872" s="166"/>
      <c r="AB1872" s="166"/>
      <c r="AC1872" s="166"/>
      <c r="AD1872" s="166"/>
      <c r="AE1872" s="166"/>
      <c r="AF1872" s="166"/>
      <c r="AG1872" s="166"/>
      <c r="AH1872" s="166"/>
      <c r="AI1872" s="166"/>
      <c r="AJ1872" s="166"/>
      <c r="AK1872" s="166"/>
      <c r="AL1872" s="166"/>
      <c r="AM1872" s="166"/>
      <c r="AN1872" s="166"/>
      <c r="AO1872" s="166"/>
      <c r="AP1872" s="166"/>
      <c r="AQ1872" s="166"/>
      <c r="AR1872" s="166"/>
      <c r="AS1872" s="166"/>
      <c r="AT1872" s="166"/>
      <c r="AU1872" s="166"/>
      <c r="AV1872" s="166"/>
      <c r="AW1872" s="166"/>
      <c r="AX1872" s="166"/>
      <c r="AY1872" s="166"/>
      <c r="AZ1872" s="166"/>
      <c r="BA1872" s="166"/>
      <c r="BB1872" s="166"/>
      <c r="BC1872" s="166"/>
      <c r="BD1872" s="166"/>
      <c r="BE1872" s="166"/>
      <c r="BF1872" s="166"/>
      <c r="BG1872" s="166"/>
      <c r="BH1872" s="166"/>
      <c r="BI1872" s="166"/>
      <c r="BJ1872" s="166"/>
      <c r="BK1872" s="166"/>
      <c r="BL1872" s="166"/>
      <c r="BM1872" s="166"/>
    </row>
    <row r="1873" ht="22.5" customHeight="1">
      <c r="A1873" s="190" t="s">
        <v>17139</v>
      </c>
      <c r="B1873" s="188"/>
      <c r="C1873" s="191" t="b">
        <v>0</v>
      </c>
      <c r="D1873" s="192"/>
      <c r="E1873" s="189"/>
      <c r="F1873" s="189"/>
      <c r="G1873" s="189"/>
      <c r="H1873" s="102"/>
      <c r="I1873" s="166"/>
      <c r="J1873" s="166"/>
      <c r="K1873" s="193"/>
      <c r="L1873" s="193"/>
      <c r="M1873" s="166"/>
      <c r="N1873" s="166"/>
      <c r="O1873" s="166"/>
      <c r="P1873" s="166"/>
      <c r="Q1873" s="166"/>
      <c r="R1873" s="188"/>
      <c r="S1873" s="188"/>
      <c r="T1873" s="189"/>
      <c r="U1873" s="188"/>
      <c r="V1873" s="188"/>
      <c r="W1873" s="193"/>
      <c r="X1873" s="194"/>
      <c r="Y1873" s="194"/>
      <c r="Z1873" s="166"/>
      <c r="AA1873" s="166"/>
      <c r="AB1873" s="166"/>
      <c r="AC1873" s="166"/>
      <c r="AD1873" s="166"/>
      <c r="AE1873" s="166"/>
      <c r="AF1873" s="166"/>
      <c r="AG1873" s="166"/>
      <c r="AH1873" s="166"/>
      <c r="AI1873" s="166"/>
      <c r="AJ1873" s="166"/>
      <c r="AK1873" s="166"/>
      <c r="AL1873" s="166"/>
      <c r="AM1873" s="166"/>
      <c r="AN1873" s="166"/>
      <c r="AO1873" s="166"/>
      <c r="AP1873" s="166"/>
      <c r="AQ1873" s="166"/>
      <c r="AR1873" s="166"/>
      <c r="AS1873" s="166"/>
      <c r="AT1873" s="166"/>
      <c r="AU1873" s="166"/>
      <c r="AV1873" s="166"/>
      <c r="AW1873" s="166"/>
      <c r="AX1873" s="166"/>
      <c r="AY1873" s="166"/>
      <c r="AZ1873" s="166"/>
      <c r="BA1873" s="166"/>
      <c r="BB1873" s="166"/>
      <c r="BC1873" s="166"/>
      <c r="BD1873" s="166"/>
      <c r="BE1873" s="166"/>
      <c r="BF1873" s="166"/>
      <c r="BG1873" s="166"/>
      <c r="BH1873" s="166"/>
      <c r="BI1873" s="166"/>
      <c r="BJ1873" s="166"/>
      <c r="BK1873" s="166"/>
      <c r="BL1873" s="166"/>
      <c r="BM1873" s="166"/>
    </row>
    <row r="1874" ht="22.5" customHeight="1">
      <c r="A1874" s="190" t="s">
        <v>17140</v>
      </c>
      <c r="B1874" s="188"/>
      <c r="C1874" s="191" t="b">
        <v>0</v>
      </c>
      <c r="D1874" s="192"/>
      <c r="E1874" s="189"/>
      <c r="F1874" s="189"/>
      <c r="G1874" s="189"/>
      <c r="H1874" s="102"/>
      <c r="I1874" s="166"/>
      <c r="J1874" s="166"/>
      <c r="K1874" s="193"/>
      <c r="L1874" s="193"/>
      <c r="M1874" s="166"/>
      <c r="N1874" s="166"/>
      <c r="O1874" s="166"/>
      <c r="P1874" s="166"/>
      <c r="Q1874" s="166"/>
      <c r="R1874" s="188"/>
      <c r="S1874" s="188"/>
      <c r="T1874" s="189"/>
      <c r="U1874" s="188"/>
      <c r="V1874" s="188"/>
      <c r="W1874" s="193"/>
      <c r="X1874" s="194"/>
      <c r="Y1874" s="194"/>
      <c r="Z1874" s="166"/>
      <c r="AA1874" s="166"/>
      <c r="AB1874" s="166"/>
      <c r="AC1874" s="166"/>
      <c r="AD1874" s="166"/>
      <c r="AE1874" s="166"/>
      <c r="AF1874" s="166"/>
      <c r="AG1874" s="166"/>
      <c r="AH1874" s="166"/>
      <c r="AI1874" s="166"/>
      <c r="AJ1874" s="166"/>
      <c r="AK1874" s="166"/>
      <c r="AL1874" s="166"/>
      <c r="AM1874" s="166"/>
      <c r="AN1874" s="166"/>
      <c r="AO1874" s="166"/>
      <c r="AP1874" s="166"/>
      <c r="AQ1874" s="166"/>
      <c r="AR1874" s="166"/>
      <c r="AS1874" s="166"/>
      <c r="AT1874" s="166"/>
      <c r="AU1874" s="166"/>
      <c r="AV1874" s="166"/>
      <c r="AW1874" s="166"/>
      <c r="AX1874" s="166"/>
      <c r="AY1874" s="166"/>
      <c r="AZ1874" s="166"/>
      <c r="BA1874" s="166"/>
      <c r="BB1874" s="166"/>
      <c r="BC1874" s="166"/>
      <c r="BD1874" s="166"/>
      <c r="BE1874" s="166"/>
      <c r="BF1874" s="166"/>
      <c r="BG1874" s="166"/>
      <c r="BH1874" s="166"/>
      <c r="BI1874" s="166"/>
      <c r="BJ1874" s="166"/>
      <c r="BK1874" s="166"/>
      <c r="BL1874" s="166"/>
      <c r="BM1874" s="166"/>
    </row>
    <row r="1875" ht="22.5" customHeight="1">
      <c r="A1875" s="190" t="s">
        <v>17141</v>
      </c>
      <c r="B1875" s="188"/>
      <c r="C1875" s="191" t="b">
        <v>0</v>
      </c>
      <c r="D1875" s="192"/>
      <c r="E1875" s="189"/>
      <c r="F1875" s="189"/>
      <c r="G1875" s="189"/>
      <c r="H1875" s="102"/>
      <c r="I1875" s="166"/>
      <c r="J1875" s="166"/>
      <c r="K1875" s="193"/>
      <c r="L1875" s="193"/>
      <c r="M1875" s="166"/>
      <c r="N1875" s="166"/>
      <c r="O1875" s="166"/>
      <c r="P1875" s="166"/>
      <c r="Q1875" s="166"/>
      <c r="R1875" s="188"/>
      <c r="S1875" s="188"/>
      <c r="T1875" s="189"/>
      <c r="U1875" s="188"/>
      <c r="V1875" s="188"/>
      <c r="W1875" s="193"/>
      <c r="X1875" s="194"/>
      <c r="Y1875" s="194"/>
      <c r="Z1875" s="166"/>
      <c r="AA1875" s="166"/>
      <c r="AB1875" s="166"/>
      <c r="AC1875" s="166"/>
      <c r="AD1875" s="166"/>
      <c r="AE1875" s="166"/>
      <c r="AF1875" s="166"/>
      <c r="AG1875" s="166"/>
      <c r="AH1875" s="166"/>
      <c r="AI1875" s="166"/>
      <c r="AJ1875" s="166"/>
      <c r="AK1875" s="166"/>
      <c r="AL1875" s="166"/>
      <c r="AM1875" s="166"/>
      <c r="AN1875" s="166"/>
      <c r="AO1875" s="166"/>
      <c r="AP1875" s="166"/>
      <c r="AQ1875" s="166"/>
      <c r="AR1875" s="166"/>
      <c r="AS1875" s="166"/>
      <c r="AT1875" s="166"/>
      <c r="AU1875" s="166"/>
      <c r="AV1875" s="166"/>
      <c r="AW1875" s="166"/>
      <c r="AX1875" s="166"/>
      <c r="AY1875" s="166"/>
      <c r="AZ1875" s="166"/>
      <c r="BA1875" s="166"/>
      <c r="BB1875" s="166"/>
      <c r="BC1875" s="166"/>
      <c r="BD1875" s="166"/>
      <c r="BE1875" s="166"/>
      <c r="BF1875" s="166"/>
      <c r="BG1875" s="166"/>
      <c r="BH1875" s="166"/>
      <c r="BI1875" s="166"/>
      <c r="BJ1875" s="166"/>
      <c r="BK1875" s="166"/>
      <c r="BL1875" s="166"/>
      <c r="BM1875" s="166"/>
    </row>
    <row r="1876" ht="22.5" customHeight="1">
      <c r="A1876" s="190" t="s">
        <v>17142</v>
      </c>
      <c r="B1876" s="188"/>
      <c r="C1876" s="191" t="b">
        <v>0</v>
      </c>
      <c r="D1876" s="192"/>
      <c r="E1876" s="189"/>
      <c r="F1876" s="189"/>
      <c r="G1876" s="189"/>
      <c r="H1876" s="102"/>
      <c r="I1876" s="166"/>
      <c r="J1876" s="166"/>
      <c r="K1876" s="193"/>
      <c r="L1876" s="193"/>
      <c r="M1876" s="166"/>
      <c r="N1876" s="166"/>
      <c r="O1876" s="166"/>
      <c r="P1876" s="166"/>
      <c r="Q1876" s="166"/>
      <c r="R1876" s="188"/>
      <c r="S1876" s="188"/>
      <c r="T1876" s="189"/>
      <c r="U1876" s="188"/>
      <c r="V1876" s="188"/>
      <c r="W1876" s="193"/>
      <c r="X1876" s="194"/>
      <c r="Y1876" s="194"/>
      <c r="Z1876" s="166"/>
      <c r="AA1876" s="166"/>
      <c r="AB1876" s="166"/>
      <c r="AC1876" s="166"/>
      <c r="AD1876" s="166"/>
      <c r="AE1876" s="166"/>
      <c r="AF1876" s="166"/>
      <c r="AG1876" s="166"/>
      <c r="AH1876" s="166"/>
      <c r="AI1876" s="166"/>
      <c r="AJ1876" s="166"/>
      <c r="AK1876" s="166"/>
      <c r="AL1876" s="166"/>
      <c r="AM1876" s="166"/>
      <c r="AN1876" s="166"/>
      <c r="AO1876" s="166"/>
      <c r="AP1876" s="166"/>
      <c r="AQ1876" s="166"/>
      <c r="AR1876" s="166"/>
      <c r="AS1876" s="166"/>
      <c r="AT1876" s="166"/>
      <c r="AU1876" s="166"/>
      <c r="AV1876" s="166"/>
      <c r="AW1876" s="166"/>
      <c r="AX1876" s="166"/>
      <c r="AY1876" s="166"/>
      <c r="AZ1876" s="166"/>
      <c r="BA1876" s="166"/>
      <c r="BB1876" s="166"/>
      <c r="BC1876" s="166"/>
      <c r="BD1876" s="166"/>
      <c r="BE1876" s="166"/>
      <c r="BF1876" s="166"/>
      <c r="BG1876" s="166"/>
      <c r="BH1876" s="166"/>
      <c r="BI1876" s="166"/>
      <c r="BJ1876" s="166"/>
      <c r="BK1876" s="166"/>
      <c r="BL1876" s="166"/>
      <c r="BM1876" s="166"/>
    </row>
    <row r="1877" ht="22.5" customHeight="1">
      <c r="A1877" s="190" t="s">
        <v>17143</v>
      </c>
      <c r="B1877" s="188"/>
      <c r="C1877" s="191" t="b">
        <v>0</v>
      </c>
      <c r="D1877" s="192"/>
      <c r="E1877" s="189"/>
      <c r="F1877" s="189"/>
      <c r="G1877" s="189"/>
      <c r="H1877" s="102"/>
      <c r="I1877" s="166"/>
      <c r="J1877" s="166"/>
      <c r="K1877" s="193"/>
      <c r="L1877" s="193"/>
      <c r="M1877" s="166"/>
      <c r="N1877" s="166"/>
      <c r="O1877" s="166"/>
      <c r="P1877" s="166"/>
      <c r="Q1877" s="166"/>
      <c r="R1877" s="188"/>
      <c r="S1877" s="188"/>
      <c r="T1877" s="189"/>
      <c r="U1877" s="188"/>
      <c r="V1877" s="188"/>
      <c r="W1877" s="193"/>
      <c r="X1877" s="194"/>
      <c r="Y1877" s="194"/>
      <c r="Z1877" s="166"/>
      <c r="AA1877" s="166"/>
      <c r="AB1877" s="166"/>
      <c r="AC1877" s="166"/>
      <c r="AD1877" s="166"/>
      <c r="AE1877" s="166"/>
      <c r="AF1877" s="166"/>
      <c r="AG1877" s="166"/>
      <c r="AH1877" s="166"/>
      <c r="AI1877" s="166"/>
      <c r="AJ1877" s="166"/>
      <c r="AK1877" s="166"/>
      <c r="AL1877" s="166"/>
      <c r="AM1877" s="166"/>
      <c r="AN1877" s="166"/>
      <c r="AO1877" s="166"/>
      <c r="AP1877" s="166"/>
      <c r="AQ1877" s="166"/>
      <c r="AR1877" s="166"/>
      <c r="AS1877" s="166"/>
      <c r="AT1877" s="166"/>
      <c r="AU1877" s="166"/>
      <c r="AV1877" s="166"/>
      <c r="AW1877" s="166"/>
      <c r="AX1877" s="166"/>
      <c r="AY1877" s="166"/>
      <c r="AZ1877" s="166"/>
      <c r="BA1877" s="166"/>
      <c r="BB1877" s="166"/>
      <c r="BC1877" s="166"/>
      <c r="BD1877" s="166"/>
      <c r="BE1877" s="166"/>
      <c r="BF1877" s="166"/>
      <c r="BG1877" s="166"/>
      <c r="BH1877" s="166"/>
      <c r="BI1877" s="166"/>
      <c r="BJ1877" s="166"/>
      <c r="BK1877" s="166"/>
      <c r="BL1877" s="166"/>
      <c r="BM1877" s="166"/>
    </row>
    <row r="1878" ht="22.5" customHeight="1">
      <c r="A1878" s="190" t="s">
        <v>17144</v>
      </c>
      <c r="B1878" s="188"/>
      <c r="C1878" s="191" t="b">
        <v>0</v>
      </c>
      <c r="D1878" s="192"/>
      <c r="E1878" s="189"/>
      <c r="F1878" s="189"/>
      <c r="G1878" s="189"/>
      <c r="H1878" s="102"/>
      <c r="I1878" s="166"/>
      <c r="J1878" s="166"/>
      <c r="K1878" s="193"/>
      <c r="L1878" s="193"/>
      <c r="M1878" s="166"/>
      <c r="N1878" s="166"/>
      <c r="O1878" s="166"/>
      <c r="P1878" s="166"/>
      <c r="Q1878" s="166"/>
      <c r="R1878" s="188"/>
      <c r="S1878" s="188"/>
      <c r="T1878" s="189"/>
      <c r="U1878" s="188"/>
      <c r="V1878" s="188"/>
      <c r="W1878" s="193"/>
      <c r="X1878" s="194"/>
      <c r="Y1878" s="194"/>
      <c r="Z1878" s="166"/>
      <c r="AA1878" s="166"/>
      <c r="AB1878" s="166"/>
      <c r="AC1878" s="166"/>
      <c r="AD1878" s="166"/>
      <c r="AE1878" s="166"/>
      <c r="AF1878" s="166"/>
      <c r="AG1878" s="166"/>
      <c r="AH1878" s="166"/>
      <c r="AI1878" s="166"/>
      <c r="AJ1878" s="166"/>
      <c r="AK1878" s="166"/>
      <c r="AL1878" s="166"/>
      <c r="AM1878" s="166"/>
      <c r="AN1878" s="166"/>
      <c r="AO1878" s="166"/>
      <c r="AP1878" s="166"/>
      <c r="AQ1878" s="166"/>
      <c r="AR1878" s="166"/>
      <c r="AS1878" s="166"/>
      <c r="AT1878" s="166"/>
      <c r="AU1878" s="166"/>
      <c r="AV1878" s="166"/>
      <c r="AW1878" s="166"/>
      <c r="AX1878" s="166"/>
      <c r="AY1878" s="166"/>
      <c r="AZ1878" s="166"/>
      <c r="BA1878" s="166"/>
      <c r="BB1878" s="166"/>
      <c r="BC1878" s="166"/>
      <c r="BD1878" s="166"/>
      <c r="BE1878" s="166"/>
      <c r="BF1878" s="166"/>
      <c r="BG1878" s="166"/>
      <c r="BH1878" s="166"/>
      <c r="BI1878" s="166"/>
      <c r="BJ1878" s="166"/>
      <c r="BK1878" s="166"/>
      <c r="BL1878" s="166"/>
      <c r="BM1878" s="166"/>
    </row>
    <row r="1879" ht="22.5" customHeight="1">
      <c r="A1879" s="190" t="s">
        <v>17145</v>
      </c>
      <c r="B1879" s="188"/>
      <c r="C1879" s="191" t="b">
        <v>0</v>
      </c>
      <c r="D1879" s="192"/>
      <c r="E1879" s="189"/>
      <c r="F1879" s="189"/>
      <c r="G1879" s="189"/>
      <c r="H1879" s="102"/>
      <c r="I1879" s="166"/>
      <c r="J1879" s="166"/>
      <c r="K1879" s="193"/>
      <c r="L1879" s="193"/>
      <c r="M1879" s="166"/>
      <c r="N1879" s="166"/>
      <c r="O1879" s="166"/>
      <c r="P1879" s="166"/>
      <c r="Q1879" s="166"/>
      <c r="R1879" s="188"/>
      <c r="S1879" s="188"/>
      <c r="T1879" s="189"/>
      <c r="U1879" s="188"/>
      <c r="V1879" s="188"/>
      <c r="W1879" s="193"/>
      <c r="X1879" s="194"/>
      <c r="Y1879" s="194"/>
      <c r="Z1879" s="166"/>
      <c r="AA1879" s="166"/>
      <c r="AB1879" s="166"/>
      <c r="AC1879" s="166"/>
      <c r="AD1879" s="166"/>
      <c r="AE1879" s="166"/>
      <c r="AF1879" s="166"/>
      <c r="AG1879" s="166"/>
      <c r="AH1879" s="166"/>
      <c r="AI1879" s="166"/>
      <c r="AJ1879" s="166"/>
      <c r="AK1879" s="166"/>
      <c r="AL1879" s="166"/>
      <c r="AM1879" s="166"/>
      <c r="AN1879" s="166"/>
      <c r="AO1879" s="166"/>
      <c r="AP1879" s="166"/>
      <c r="AQ1879" s="166"/>
      <c r="AR1879" s="166"/>
      <c r="AS1879" s="166"/>
      <c r="AT1879" s="166"/>
      <c r="AU1879" s="166"/>
      <c r="AV1879" s="166"/>
      <c r="AW1879" s="166"/>
      <c r="AX1879" s="166"/>
      <c r="AY1879" s="166"/>
      <c r="AZ1879" s="166"/>
      <c r="BA1879" s="166"/>
      <c r="BB1879" s="166"/>
      <c r="BC1879" s="166"/>
      <c r="BD1879" s="166"/>
      <c r="BE1879" s="166"/>
      <c r="BF1879" s="166"/>
      <c r="BG1879" s="166"/>
      <c r="BH1879" s="166"/>
      <c r="BI1879" s="166"/>
      <c r="BJ1879" s="166"/>
      <c r="BK1879" s="166"/>
      <c r="BL1879" s="166"/>
      <c r="BM1879" s="166"/>
    </row>
    <row r="1880" ht="22.5" customHeight="1">
      <c r="A1880" s="190" t="s">
        <v>17146</v>
      </c>
      <c r="B1880" s="188"/>
      <c r="C1880" s="191" t="b">
        <v>0</v>
      </c>
      <c r="D1880" s="192"/>
      <c r="E1880" s="189"/>
      <c r="F1880" s="189"/>
      <c r="G1880" s="189"/>
      <c r="H1880" s="102"/>
      <c r="I1880" s="166"/>
      <c r="J1880" s="166"/>
      <c r="K1880" s="193"/>
      <c r="L1880" s="193"/>
      <c r="M1880" s="166"/>
      <c r="N1880" s="166"/>
      <c r="O1880" s="166"/>
      <c r="P1880" s="166"/>
      <c r="Q1880" s="166"/>
      <c r="R1880" s="188"/>
      <c r="S1880" s="188"/>
      <c r="T1880" s="189"/>
      <c r="U1880" s="188"/>
      <c r="V1880" s="188"/>
      <c r="W1880" s="193"/>
      <c r="X1880" s="194"/>
      <c r="Y1880" s="194"/>
      <c r="Z1880" s="166"/>
      <c r="AA1880" s="166"/>
      <c r="AB1880" s="166"/>
      <c r="AC1880" s="166"/>
      <c r="AD1880" s="166"/>
      <c r="AE1880" s="166"/>
      <c r="AF1880" s="166"/>
      <c r="AG1880" s="166"/>
      <c r="AH1880" s="166"/>
      <c r="AI1880" s="166"/>
      <c r="AJ1880" s="166"/>
      <c r="AK1880" s="166"/>
      <c r="AL1880" s="166"/>
      <c r="AM1880" s="166"/>
      <c r="AN1880" s="166"/>
      <c r="AO1880" s="166"/>
      <c r="AP1880" s="166"/>
      <c r="AQ1880" s="166"/>
      <c r="AR1880" s="166"/>
      <c r="AS1880" s="166"/>
      <c r="AT1880" s="166"/>
      <c r="AU1880" s="166"/>
      <c r="AV1880" s="166"/>
      <c r="AW1880" s="166"/>
      <c r="AX1880" s="166"/>
      <c r="AY1880" s="166"/>
      <c r="AZ1880" s="166"/>
      <c r="BA1880" s="166"/>
      <c r="BB1880" s="166"/>
      <c r="BC1880" s="166"/>
      <c r="BD1880" s="166"/>
      <c r="BE1880" s="166"/>
      <c r="BF1880" s="166"/>
      <c r="BG1880" s="166"/>
      <c r="BH1880" s="166"/>
      <c r="BI1880" s="166"/>
      <c r="BJ1880" s="166"/>
      <c r="BK1880" s="166"/>
      <c r="BL1880" s="166"/>
      <c r="BM1880" s="166"/>
    </row>
    <row r="1881" ht="22.5" customHeight="1">
      <c r="A1881" s="190" t="s">
        <v>17147</v>
      </c>
      <c r="B1881" s="188"/>
      <c r="C1881" s="191" t="b">
        <v>0</v>
      </c>
      <c r="D1881" s="192"/>
      <c r="E1881" s="189"/>
      <c r="F1881" s="189"/>
      <c r="G1881" s="189"/>
      <c r="H1881" s="102"/>
      <c r="I1881" s="166"/>
      <c r="J1881" s="166"/>
      <c r="K1881" s="193"/>
      <c r="L1881" s="193"/>
      <c r="M1881" s="166"/>
      <c r="N1881" s="166"/>
      <c r="O1881" s="166"/>
      <c r="P1881" s="166"/>
      <c r="Q1881" s="166"/>
      <c r="R1881" s="188"/>
      <c r="S1881" s="188"/>
      <c r="T1881" s="189"/>
      <c r="U1881" s="188"/>
      <c r="V1881" s="188"/>
      <c r="W1881" s="193"/>
      <c r="X1881" s="194"/>
      <c r="Y1881" s="194"/>
      <c r="Z1881" s="166"/>
      <c r="AA1881" s="166"/>
      <c r="AB1881" s="166"/>
      <c r="AC1881" s="166"/>
      <c r="AD1881" s="166"/>
      <c r="AE1881" s="166"/>
      <c r="AF1881" s="166"/>
      <c r="AG1881" s="166"/>
      <c r="AH1881" s="166"/>
      <c r="AI1881" s="166"/>
      <c r="AJ1881" s="166"/>
      <c r="AK1881" s="166"/>
      <c r="AL1881" s="166"/>
      <c r="AM1881" s="166"/>
      <c r="AN1881" s="166"/>
      <c r="AO1881" s="166"/>
      <c r="AP1881" s="166"/>
      <c r="AQ1881" s="166"/>
      <c r="AR1881" s="166"/>
      <c r="AS1881" s="166"/>
      <c r="AT1881" s="166"/>
      <c r="AU1881" s="166"/>
      <c r="AV1881" s="166"/>
      <c r="AW1881" s="166"/>
      <c r="AX1881" s="166"/>
      <c r="AY1881" s="166"/>
      <c r="AZ1881" s="166"/>
      <c r="BA1881" s="166"/>
      <c r="BB1881" s="166"/>
      <c r="BC1881" s="166"/>
      <c r="BD1881" s="166"/>
      <c r="BE1881" s="166"/>
      <c r="BF1881" s="166"/>
      <c r="BG1881" s="166"/>
      <c r="BH1881" s="166"/>
      <c r="BI1881" s="166"/>
      <c r="BJ1881" s="166"/>
      <c r="BK1881" s="166"/>
      <c r="BL1881" s="166"/>
      <c r="BM1881" s="166"/>
    </row>
    <row r="1882" ht="22.5" customHeight="1">
      <c r="A1882" s="190" t="s">
        <v>17148</v>
      </c>
      <c r="B1882" s="188"/>
      <c r="C1882" s="191" t="b">
        <v>0</v>
      </c>
      <c r="D1882" s="192"/>
      <c r="E1882" s="189"/>
      <c r="F1882" s="189"/>
      <c r="G1882" s="189"/>
      <c r="H1882" s="102"/>
      <c r="I1882" s="166"/>
      <c r="J1882" s="166"/>
      <c r="K1882" s="193"/>
      <c r="L1882" s="193"/>
      <c r="M1882" s="166"/>
      <c r="N1882" s="166"/>
      <c r="O1882" s="166"/>
      <c r="P1882" s="166"/>
      <c r="Q1882" s="166"/>
      <c r="R1882" s="188"/>
      <c r="S1882" s="188"/>
      <c r="T1882" s="189"/>
      <c r="U1882" s="188"/>
      <c r="V1882" s="188"/>
      <c r="W1882" s="193"/>
      <c r="X1882" s="194"/>
      <c r="Y1882" s="194"/>
      <c r="Z1882" s="166"/>
      <c r="AA1882" s="166"/>
      <c r="AB1882" s="166"/>
      <c r="AC1882" s="166"/>
      <c r="AD1882" s="166"/>
      <c r="AE1882" s="166"/>
      <c r="AF1882" s="166"/>
      <c r="AG1882" s="166"/>
      <c r="AH1882" s="166"/>
      <c r="AI1882" s="166"/>
      <c r="AJ1882" s="166"/>
      <c r="AK1882" s="166"/>
      <c r="AL1882" s="166"/>
      <c r="AM1882" s="166"/>
      <c r="AN1882" s="166"/>
      <c r="AO1882" s="166"/>
      <c r="AP1882" s="166"/>
      <c r="AQ1882" s="166"/>
      <c r="AR1882" s="166"/>
      <c r="AS1882" s="166"/>
      <c r="AT1882" s="166"/>
      <c r="AU1882" s="166"/>
      <c r="AV1882" s="166"/>
      <c r="AW1882" s="166"/>
      <c r="AX1882" s="166"/>
      <c r="AY1882" s="166"/>
      <c r="AZ1882" s="166"/>
      <c r="BA1882" s="166"/>
      <c r="BB1882" s="166"/>
      <c r="BC1882" s="166"/>
      <c r="BD1882" s="166"/>
      <c r="BE1882" s="166"/>
      <c r="BF1882" s="166"/>
      <c r="BG1882" s="166"/>
      <c r="BH1882" s="166"/>
      <c r="BI1882" s="166"/>
      <c r="BJ1882" s="166"/>
      <c r="BK1882" s="166"/>
      <c r="BL1882" s="166"/>
      <c r="BM1882" s="166"/>
    </row>
    <row r="1883" ht="22.5" customHeight="1">
      <c r="A1883" s="190" t="s">
        <v>17149</v>
      </c>
      <c r="B1883" s="188"/>
      <c r="C1883" s="191" t="b">
        <v>0</v>
      </c>
      <c r="D1883" s="192"/>
      <c r="E1883" s="189"/>
      <c r="F1883" s="189"/>
      <c r="G1883" s="189"/>
      <c r="H1883" s="102"/>
      <c r="I1883" s="166"/>
      <c r="J1883" s="166"/>
      <c r="K1883" s="193"/>
      <c r="L1883" s="193"/>
      <c r="M1883" s="166"/>
      <c r="N1883" s="166"/>
      <c r="O1883" s="166"/>
      <c r="P1883" s="166"/>
      <c r="Q1883" s="166"/>
      <c r="R1883" s="188"/>
      <c r="S1883" s="188"/>
      <c r="T1883" s="189"/>
      <c r="U1883" s="188"/>
      <c r="V1883" s="188"/>
      <c r="W1883" s="193"/>
      <c r="X1883" s="194"/>
      <c r="Y1883" s="194"/>
      <c r="Z1883" s="166"/>
      <c r="AA1883" s="166"/>
      <c r="AB1883" s="166"/>
      <c r="AC1883" s="166"/>
      <c r="AD1883" s="166"/>
      <c r="AE1883" s="166"/>
      <c r="AF1883" s="166"/>
      <c r="AG1883" s="166"/>
      <c r="AH1883" s="166"/>
      <c r="AI1883" s="166"/>
      <c r="AJ1883" s="166"/>
      <c r="AK1883" s="166"/>
      <c r="AL1883" s="166"/>
      <c r="AM1883" s="166"/>
      <c r="AN1883" s="166"/>
      <c r="AO1883" s="166"/>
      <c r="AP1883" s="166"/>
      <c r="AQ1883" s="166"/>
      <c r="AR1883" s="166"/>
      <c r="AS1883" s="166"/>
      <c r="AT1883" s="166"/>
      <c r="AU1883" s="166"/>
      <c r="AV1883" s="166"/>
      <c r="AW1883" s="166"/>
      <c r="AX1883" s="166"/>
      <c r="AY1883" s="166"/>
      <c r="AZ1883" s="166"/>
      <c r="BA1883" s="166"/>
      <c r="BB1883" s="166"/>
      <c r="BC1883" s="166"/>
      <c r="BD1883" s="166"/>
      <c r="BE1883" s="166"/>
      <c r="BF1883" s="166"/>
      <c r="BG1883" s="166"/>
      <c r="BH1883" s="166"/>
      <c r="BI1883" s="166"/>
      <c r="BJ1883" s="166"/>
      <c r="BK1883" s="166"/>
      <c r="BL1883" s="166"/>
      <c r="BM1883" s="166"/>
    </row>
    <row r="1884" ht="22.5" customHeight="1">
      <c r="A1884" s="190" t="s">
        <v>17150</v>
      </c>
      <c r="B1884" s="188"/>
      <c r="C1884" s="191" t="b">
        <v>0</v>
      </c>
      <c r="D1884" s="192"/>
      <c r="E1884" s="189"/>
      <c r="F1884" s="189"/>
      <c r="G1884" s="189"/>
      <c r="H1884" s="102"/>
      <c r="I1884" s="166"/>
      <c r="J1884" s="166"/>
      <c r="K1884" s="193"/>
      <c r="L1884" s="193"/>
      <c r="M1884" s="166"/>
      <c r="N1884" s="166"/>
      <c r="O1884" s="166"/>
      <c r="P1884" s="166"/>
      <c r="Q1884" s="166"/>
      <c r="R1884" s="188"/>
      <c r="S1884" s="188"/>
      <c r="T1884" s="189"/>
      <c r="U1884" s="188"/>
      <c r="V1884" s="188"/>
      <c r="W1884" s="193"/>
      <c r="X1884" s="194"/>
      <c r="Y1884" s="194"/>
      <c r="Z1884" s="166"/>
      <c r="AA1884" s="166"/>
      <c r="AB1884" s="166"/>
      <c r="AC1884" s="166"/>
      <c r="AD1884" s="166"/>
      <c r="AE1884" s="166"/>
      <c r="AF1884" s="166"/>
      <c r="AG1884" s="166"/>
      <c r="AH1884" s="166"/>
      <c r="AI1884" s="166"/>
      <c r="AJ1884" s="166"/>
      <c r="AK1884" s="166"/>
      <c r="AL1884" s="166"/>
      <c r="AM1884" s="166"/>
      <c r="AN1884" s="166"/>
      <c r="AO1884" s="166"/>
      <c r="AP1884" s="166"/>
      <c r="AQ1884" s="166"/>
      <c r="AR1884" s="166"/>
      <c r="AS1884" s="166"/>
      <c r="AT1884" s="166"/>
      <c r="AU1884" s="166"/>
      <c r="AV1884" s="166"/>
      <c r="AW1884" s="166"/>
      <c r="AX1884" s="166"/>
      <c r="AY1884" s="166"/>
      <c r="AZ1884" s="166"/>
      <c r="BA1884" s="166"/>
      <c r="BB1884" s="166"/>
      <c r="BC1884" s="166"/>
      <c r="BD1884" s="166"/>
      <c r="BE1884" s="166"/>
      <c r="BF1884" s="166"/>
      <c r="BG1884" s="166"/>
      <c r="BH1884" s="166"/>
      <c r="BI1884" s="166"/>
      <c r="BJ1884" s="166"/>
      <c r="BK1884" s="166"/>
      <c r="BL1884" s="166"/>
      <c r="BM1884" s="166"/>
    </row>
    <row r="1885" ht="22.5" customHeight="1">
      <c r="A1885" s="190" t="s">
        <v>17151</v>
      </c>
      <c r="B1885" s="188"/>
      <c r="C1885" s="191" t="b">
        <v>0</v>
      </c>
      <c r="D1885" s="192"/>
      <c r="E1885" s="189"/>
      <c r="F1885" s="189"/>
      <c r="G1885" s="189"/>
      <c r="H1885" s="102"/>
      <c r="I1885" s="166"/>
      <c r="J1885" s="166"/>
      <c r="K1885" s="193"/>
      <c r="L1885" s="193"/>
      <c r="M1885" s="166"/>
      <c r="N1885" s="166"/>
      <c r="O1885" s="166"/>
      <c r="P1885" s="166"/>
      <c r="Q1885" s="166"/>
      <c r="R1885" s="188"/>
      <c r="S1885" s="188"/>
      <c r="T1885" s="189"/>
      <c r="U1885" s="188"/>
      <c r="V1885" s="188"/>
      <c r="W1885" s="193"/>
      <c r="X1885" s="194"/>
      <c r="Y1885" s="194"/>
      <c r="Z1885" s="166"/>
      <c r="AA1885" s="166"/>
      <c r="AB1885" s="166"/>
      <c r="AC1885" s="166"/>
      <c r="AD1885" s="166"/>
      <c r="AE1885" s="166"/>
      <c r="AF1885" s="166"/>
      <c r="AG1885" s="166"/>
      <c r="AH1885" s="166"/>
      <c r="AI1885" s="166"/>
      <c r="AJ1885" s="166"/>
      <c r="AK1885" s="166"/>
      <c r="AL1885" s="166"/>
      <c r="AM1885" s="166"/>
      <c r="AN1885" s="166"/>
      <c r="AO1885" s="166"/>
      <c r="AP1885" s="166"/>
      <c r="AQ1885" s="166"/>
      <c r="AR1885" s="166"/>
      <c r="AS1885" s="166"/>
      <c r="AT1885" s="166"/>
      <c r="AU1885" s="166"/>
      <c r="AV1885" s="166"/>
      <c r="AW1885" s="166"/>
      <c r="AX1885" s="166"/>
      <c r="AY1885" s="166"/>
      <c r="AZ1885" s="166"/>
      <c r="BA1885" s="166"/>
      <c r="BB1885" s="166"/>
      <c r="BC1885" s="166"/>
      <c r="BD1885" s="166"/>
      <c r="BE1885" s="166"/>
      <c r="BF1885" s="166"/>
      <c r="BG1885" s="166"/>
      <c r="BH1885" s="166"/>
      <c r="BI1885" s="166"/>
      <c r="BJ1885" s="166"/>
      <c r="BK1885" s="166"/>
      <c r="BL1885" s="166"/>
      <c r="BM1885" s="166"/>
    </row>
    <row r="1886" ht="22.5" customHeight="1">
      <c r="A1886" s="190" t="s">
        <v>17152</v>
      </c>
      <c r="B1886" s="188"/>
      <c r="C1886" s="191" t="b">
        <v>0</v>
      </c>
      <c r="D1886" s="192"/>
      <c r="E1886" s="189"/>
      <c r="F1886" s="189"/>
      <c r="G1886" s="189"/>
      <c r="H1886" s="102"/>
      <c r="I1886" s="166"/>
      <c r="J1886" s="166"/>
      <c r="K1886" s="193"/>
      <c r="L1886" s="193"/>
      <c r="M1886" s="166"/>
      <c r="N1886" s="166"/>
      <c r="O1886" s="166"/>
      <c r="P1886" s="166"/>
      <c r="Q1886" s="166"/>
      <c r="R1886" s="188"/>
      <c r="S1886" s="188"/>
      <c r="T1886" s="189"/>
      <c r="U1886" s="188"/>
      <c r="V1886" s="188"/>
      <c r="W1886" s="193"/>
      <c r="X1886" s="194"/>
      <c r="Y1886" s="194"/>
      <c r="Z1886" s="166"/>
      <c r="AA1886" s="166"/>
      <c r="AB1886" s="166"/>
      <c r="AC1886" s="166"/>
      <c r="AD1886" s="166"/>
      <c r="AE1886" s="166"/>
      <c r="AF1886" s="166"/>
      <c r="AG1886" s="166"/>
      <c r="AH1886" s="166"/>
      <c r="AI1886" s="166"/>
      <c r="AJ1886" s="166"/>
      <c r="AK1886" s="166"/>
      <c r="AL1886" s="166"/>
      <c r="AM1886" s="166"/>
      <c r="AN1886" s="166"/>
      <c r="AO1886" s="166"/>
      <c r="AP1886" s="166"/>
      <c r="AQ1886" s="166"/>
      <c r="AR1886" s="166"/>
      <c r="AS1886" s="166"/>
      <c r="AT1886" s="166"/>
      <c r="AU1886" s="166"/>
      <c r="AV1886" s="166"/>
      <c r="AW1886" s="166"/>
      <c r="AX1886" s="166"/>
      <c r="AY1886" s="166"/>
      <c r="AZ1886" s="166"/>
      <c r="BA1886" s="166"/>
      <c r="BB1886" s="166"/>
      <c r="BC1886" s="166"/>
      <c r="BD1886" s="166"/>
      <c r="BE1886" s="166"/>
      <c r="BF1886" s="166"/>
      <c r="BG1886" s="166"/>
      <c r="BH1886" s="166"/>
      <c r="BI1886" s="166"/>
      <c r="BJ1886" s="166"/>
      <c r="BK1886" s="166"/>
      <c r="BL1886" s="166"/>
      <c r="BM1886" s="166"/>
    </row>
    <row r="1887" ht="22.5" customHeight="1">
      <c r="A1887" s="190" t="s">
        <v>17153</v>
      </c>
      <c r="B1887" s="188"/>
      <c r="C1887" s="191" t="b">
        <v>0</v>
      </c>
      <c r="D1887" s="192"/>
      <c r="E1887" s="189"/>
      <c r="F1887" s="189"/>
      <c r="G1887" s="189"/>
      <c r="H1887" s="102"/>
      <c r="I1887" s="166"/>
      <c r="J1887" s="166"/>
      <c r="K1887" s="193"/>
      <c r="L1887" s="193"/>
      <c r="M1887" s="166"/>
      <c r="N1887" s="166"/>
      <c r="O1887" s="166"/>
      <c r="P1887" s="166"/>
      <c r="Q1887" s="166"/>
      <c r="R1887" s="188"/>
      <c r="S1887" s="188"/>
      <c r="T1887" s="189"/>
      <c r="U1887" s="188"/>
      <c r="V1887" s="188"/>
      <c r="W1887" s="193"/>
      <c r="X1887" s="194"/>
      <c r="Y1887" s="194"/>
      <c r="Z1887" s="166"/>
      <c r="AA1887" s="166"/>
      <c r="AB1887" s="166"/>
      <c r="AC1887" s="166"/>
      <c r="AD1887" s="166"/>
      <c r="AE1887" s="166"/>
      <c r="AF1887" s="166"/>
      <c r="AG1887" s="166"/>
      <c r="AH1887" s="166"/>
      <c r="AI1887" s="166"/>
      <c r="AJ1887" s="166"/>
      <c r="AK1887" s="166"/>
      <c r="AL1887" s="166"/>
      <c r="AM1887" s="166"/>
      <c r="AN1887" s="166"/>
      <c r="AO1887" s="166"/>
      <c r="AP1887" s="166"/>
      <c r="AQ1887" s="166"/>
      <c r="AR1887" s="166"/>
      <c r="AS1887" s="166"/>
      <c r="AT1887" s="166"/>
      <c r="AU1887" s="166"/>
      <c r="AV1887" s="166"/>
      <c r="AW1887" s="166"/>
      <c r="AX1887" s="166"/>
      <c r="AY1887" s="166"/>
      <c r="AZ1887" s="166"/>
      <c r="BA1887" s="166"/>
      <c r="BB1887" s="166"/>
      <c r="BC1887" s="166"/>
      <c r="BD1887" s="166"/>
      <c r="BE1887" s="166"/>
      <c r="BF1887" s="166"/>
      <c r="BG1887" s="166"/>
      <c r="BH1887" s="166"/>
      <c r="BI1887" s="166"/>
      <c r="BJ1887" s="166"/>
      <c r="BK1887" s="166"/>
      <c r="BL1887" s="166"/>
      <c r="BM1887" s="166"/>
    </row>
    <row r="1888" ht="22.5" customHeight="1">
      <c r="A1888" s="190" t="s">
        <v>17154</v>
      </c>
      <c r="B1888" s="188"/>
      <c r="C1888" s="191" t="b">
        <v>0</v>
      </c>
      <c r="D1888" s="192"/>
      <c r="E1888" s="189"/>
      <c r="F1888" s="189"/>
      <c r="G1888" s="189"/>
      <c r="H1888" s="102"/>
      <c r="I1888" s="166"/>
      <c r="J1888" s="166"/>
      <c r="K1888" s="193"/>
      <c r="L1888" s="193"/>
      <c r="M1888" s="166"/>
      <c r="N1888" s="166"/>
      <c r="O1888" s="166"/>
      <c r="P1888" s="166"/>
      <c r="Q1888" s="166"/>
      <c r="R1888" s="188"/>
      <c r="S1888" s="188"/>
      <c r="T1888" s="189"/>
      <c r="U1888" s="188"/>
      <c r="V1888" s="188"/>
      <c r="W1888" s="193"/>
      <c r="X1888" s="194"/>
      <c r="Y1888" s="194"/>
      <c r="Z1888" s="166"/>
      <c r="AA1888" s="166"/>
      <c r="AB1888" s="166"/>
      <c r="AC1888" s="166"/>
      <c r="AD1888" s="166"/>
      <c r="AE1888" s="166"/>
      <c r="AF1888" s="166"/>
      <c r="AG1888" s="166"/>
      <c r="AH1888" s="166"/>
      <c r="AI1888" s="166"/>
      <c r="AJ1888" s="166"/>
      <c r="AK1888" s="166"/>
      <c r="AL1888" s="166"/>
      <c r="AM1888" s="166"/>
      <c r="AN1888" s="166"/>
      <c r="AO1888" s="166"/>
      <c r="AP1888" s="166"/>
      <c r="AQ1888" s="166"/>
      <c r="AR1888" s="166"/>
      <c r="AS1888" s="166"/>
      <c r="AT1888" s="166"/>
      <c r="AU1888" s="166"/>
      <c r="AV1888" s="166"/>
      <c r="AW1888" s="166"/>
      <c r="AX1888" s="166"/>
      <c r="AY1888" s="166"/>
      <c r="AZ1888" s="166"/>
      <c r="BA1888" s="166"/>
      <c r="BB1888" s="166"/>
      <c r="BC1888" s="166"/>
      <c r="BD1888" s="166"/>
      <c r="BE1888" s="166"/>
      <c r="BF1888" s="166"/>
      <c r="BG1888" s="166"/>
      <c r="BH1888" s="166"/>
      <c r="BI1888" s="166"/>
      <c r="BJ1888" s="166"/>
      <c r="BK1888" s="166"/>
      <c r="BL1888" s="166"/>
      <c r="BM1888" s="166"/>
    </row>
    <row r="1889" ht="22.5" customHeight="1">
      <c r="A1889" s="190" t="s">
        <v>17155</v>
      </c>
      <c r="B1889" s="188"/>
      <c r="C1889" s="191" t="b">
        <v>0</v>
      </c>
      <c r="D1889" s="192"/>
      <c r="E1889" s="189"/>
      <c r="F1889" s="189"/>
      <c r="G1889" s="189"/>
      <c r="H1889" s="102"/>
      <c r="I1889" s="166"/>
      <c r="J1889" s="166"/>
      <c r="K1889" s="193"/>
      <c r="L1889" s="193"/>
      <c r="M1889" s="166"/>
      <c r="N1889" s="166"/>
      <c r="O1889" s="166"/>
      <c r="P1889" s="166"/>
      <c r="Q1889" s="166"/>
      <c r="R1889" s="188"/>
      <c r="S1889" s="188"/>
      <c r="T1889" s="189"/>
      <c r="U1889" s="188"/>
      <c r="V1889" s="188"/>
      <c r="W1889" s="193"/>
      <c r="X1889" s="194"/>
      <c r="Y1889" s="194"/>
      <c r="Z1889" s="166"/>
      <c r="AA1889" s="166"/>
      <c r="AB1889" s="166"/>
      <c r="AC1889" s="166"/>
      <c r="AD1889" s="166"/>
      <c r="AE1889" s="166"/>
      <c r="AF1889" s="166"/>
      <c r="AG1889" s="166"/>
      <c r="AH1889" s="166"/>
      <c r="AI1889" s="166"/>
      <c r="AJ1889" s="166"/>
      <c r="AK1889" s="166"/>
      <c r="AL1889" s="166"/>
      <c r="AM1889" s="166"/>
      <c r="AN1889" s="166"/>
      <c r="AO1889" s="166"/>
      <c r="AP1889" s="166"/>
      <c r="AQ1889" s="166"/>
      <c r="AR1889" s="166"/>
      <c r="AS1889" s="166"/>
      <c r="AT1889" s="166"/>
      <c r="AU1889" s="166"/>
      <c r="AV1889" s="166"/>
      <c r="AW1889" s="166"/>
      <c r="AX1889" s="166"/>
      <c r="AY1889" s="166"/>
      <c r="AZ1889" s="166"/>
      <c r="BA1889" s="166"/>
      <c r="BB1889" s="166"/>
      <c r="BC1889" s="166"/>
      <c r="BD1889" s="166"/>
      <c r="BE1889" s="166"/>
      <c r="BF1889" s="166"/>
      <c r="BG1889" s="166"/>
      <c r="BH1889" s="166"/>
      <c r="BI1889" s="166"/>
      <c r="BJ1889" s="166"/>
      <c r="BK1889" s="166"/>
      <c r="BL1889" s="166"/>
      <c r="BM1889" s="166"/>
    </row>
    <row r="1890" ht="22.5" customHeight="1">
      <c r="A1890" s="190" t="s">
        <v>17156</v>
      </c>
      <c r="B1890" s="188"/>
      <c r="C1890" s="191" t="b">
        <v>0</v>
      </c>
      <c r="D1890" s="192"/>
      <c r="E1890" s="189"/>
      <c r="F1890" s="189"/>
      <c r="G1890" s="189"/>
      <c r="H1890" s="102"/>
      <c r="I1890" s="166"/>
      <c r="J1890" s="166"/>
      <c r="K1890" s="193"/>
      <c r="L1890" s="193"/>
      <c r="M1890" s="166"/>
      <c r="N1890" s="166"/>
      <c r="O1890" s="166"/>
      <c r="P1890" s="166"/>
      <c r="Q1890" s="166"/>
      <c r="R1890" s="188"/>
      <c r="S1890" s="188"/>
      <c r="T1890" s="189"/>
      <c r="U1890" s="188"/>
      <c r="V1890" s="188"/>
      <c r="W1890" s="193"/>
      <c r="X1890" s="194"/>
      <c r="Y1890" s="194"/>
      <c r="Z1890" s="166"/>
      <c r="AA1890" s="166"/>
      <c r="AB1890" s="166"/>
      <c r="AC1890" s="166"/>
      <c r="AD1890" s="166"/>
      <c r="AE1890" s="166"/>
      <c r="AF1890" s="166"/>
      <c r="AG1890" s="166"/>
      <c r="AH1890" s="166"/>
      <c r="AI1890" s="166"/>
      <c r="AJ1890" s="166"/>
      <c r="AK1890" s="166"/>
      <c r="AL1890" s="166"/>
      <c r="AM1890" s="166"/>
      <c r="AN1890" s="166"/>
      <c r="AO1890" s="166"/>
      <c r="AP1890" s="166"/>
      <c r="AQ1890" s="166"/>
      <c r="AR1890" s="166"/>
      <c r="AS1890" s="166"/>
      <c r="AT1890" s="166"/>
      <c r="AU1890" s="166"/>
      <c r="AV1890" s="166"/>
      <c r="AW1890" s="166"/>
      <c r="AX1890" s="166"/>
      <c r="AY1890" s="166"/>
      <c r="AZ1890" s="166"/>
      <c r="BA1890" s="166"/>
      <c r="BB1890" s="166"/>
      <c r="BC1890" s="166"/>
      <c r="BD1890" s="166"/>
      <c r="BE1890" s="166"/>
      <c r="BF1890" s="166"/>
      <c r="BG1890" s="166"/>
      <c r="BH1890" s="166"/>
      <c r="BI1890" s="166"/>
      <c r="BJ1890" s="166"/>
      <c r="BK1890" s="166"/>
      <c r="BL1890" s="166"/>
      <c r="BM1890" s="166"/>
    </row>
    <row r="1891" ht="22.5" customHeight="1">
      <c r="A1891" s="190" t="s">
        <v>17157</v>
      </c>
      <c r="B1891" s="188"/>
      <c r="C1891" s="191" t="b">
        <v>0</v>
      </c>
      <c r="D1891" s="192"/>
      <c r="E1891" s="189"/>
      <c r="F1891" s="189"/>
      <c r="G1891" s="189"/>
      <c r="H1891" s="102"/>
      <c r="I1891" s="166"/>
      <c r="J1891" s="166"/>
      <c r="K1891" s="193"/>
      <c r="L1891" s="193"/>
      <c r="M1891" s="166"/>
      <c r="N1891" s="166"/>
      <c r="O1891" s="166"/>
      <c r="P1891" s="166"/>
      <c r="Q1891" s="166"/>
      <c r="R1891" s="188"/>
      <c r="S1891" s="188"/>
      <c r="T1891" s="189"/>
      <c r="U1891" s="188"/>
      <c r="V1891" s="188"/>
      <c r="W1891" s="193"/>
      <c r="X1891" s="194"/>
      <c r="Y1891" s="194"/>
      <c r="Z1891" s="166"/>
      <c r="AA1891" s="166"/>
      <c r="AB1891" s="166"/>
      <c r="AC1891" s="166"/>
      <c r="AD1891" s="166"/>
      <c r="AE1891" s="166"/>
      <c r="AF1891" s="166"/>
      <c r="AG1891" s="166"/>
      <c r="AH1891" s="166"/>
      <c r="AI1891" s="166"/>
      <c r="AJ1891" s="166"/>
      <c r="AK1891" s="166"/>
      <c r="AL1891" s="166"/>
      <c r="AM1891" s="166"/>
      <c r="AN1891" s="166"/>
      <c r="AO1891" s="166"/>
      <c r="AP1891" s="166"/>
      <c r="AQ1891" s="166"/>
      <c r="AR1891" s="166"/>
      <c r="AS1891" s="166"/>
      <c r="AT1891" s="166"/>
      <c r="AU1891" s="166"/>
      <c r="AV1891" s="166"/>
      <c r="AW1891" s="166"/>
      <c r="AX1891" s="166"/>
      <c r="AY1891" s="166"/>
      <c r="AZ1891" s="166"/>
      <c r="BA1891" s="166"/>
      <c r="BB1891" s="166"/>
      <c r="BC1891" s="166"/>
      <c r="BD1891" s="166"/>
      <c r="BE1891" s="166"/>
      <c r="BF1891" s="166"/>
      <c r="BG1891" s="166"/>
      <c r="BH1891" s="166"/>
      <c r="BI1891" s="166"/>
      <c r="BJ1891" s="166"/>
      <c r="BK1891" s="166"/>
      <c r="BL1891" s="166"/>
      <c r="BM1891" s="166"/>
    </row>
    <row r="1892" ht="22.5" customHeight="1">
      <c r="A1892" s="190" t="s">
        <v>17158</v>
      </c>
      <c r="B1892" s="188"/>
      <c r="C1892" s="191" t="b">
        <v>0</v>
      </c>
      <c r="D1892" s="192"/>
      <c r="E1892" s="189"/>
      <c r="F1892" s="189"/>
      <c r="G1892" s="189"/>
      <c r="H1892" s="102"/>
      <c r="I1892" s="166"/>
      <c r="J1892" s="166"/>
      <c r="K1892" s="193"/>
      <c r="L1892" s="193"/>
      <c r="M1892" s="166"/>
      <c r="N1892" s="166"/>
      <c r="O1892" s="166"/>
      <c r="P1892" s="166"/>
      <c r="Q1892" s="166"/>
      <c r="R1892" s="188"/>
      <c r="S1892" s="188"/>
      <c r="T1892" s="189"/>
      <c r="U1892" s="188"/>
      <c r="V1892" s="188"/>
      <c r="W1892" s="193"/>
      <c r="X1892" s="194"/>
      <c r="Y1892" s="194"/>
      <c r="Z1892" s="166"/>
      <c r="AA1892" s="166"/>
      <c r="AB1892" s="166"/>
      <c r="AC1892" s="166"/>
      <c r="AD1892" s="166"/>
      <c r="AE1892" s="166"/>
      <c r="AF1892" s="166"/>
      <c r="AG1892" s="166"/>
      <c r="AH1892" s="166"/>
      <c r="AI1892" s="166"/>
      <c r="AJ1892" s="166"/>
      <c r="AK1892" s="166"/>
      <c r="AL1892" s="166"/>
      <c r="AM1892" s="166"/>
      <c r="AN1892" s="166"/>
      <c r="AO1892" s="166"/>
      <c r="AP1892" s="166"/>
      <c r="AQ1892" s="166"/>
      <c r="AR1892" s="166"/>
      <c r="AS1892" s="166"/>
      <c r="AT1892" s="166"/>
      <c r="AU1892" s="166"/>
      <c r="AV1892" s="166"/>
      <c r="AW1892" s="166"/>
      <c r="AX1892" s="166"/>
      <c r="AY1892" s="166"/>
      <c r="AZ1892" s="166"/>
      <c r="BA1892" s="166"/>
      <c r="BB1892" s="166"/>
      <c r="BC1892" s="166"/>
      <c r="BD1892" s="166"/>
      <c r="BE1892" s="166"/>
      <c r="BF1892" s="166"/>
      <c r="BG1892" s="166"/>
      <c r="BH1892" s="166"/>
      <c r="BI1892" s="166"/>
      <c r="BJ1892" s="166"/>
      <c r="BK1892" s="166"/>
      <c r="BL1892" s="166"/>
      <c r="BM1892" s="166"/>
    </row>
    <row r="1893" ht="22.5" customHeight="1">
      <c r="A1893" s="190" t="s">
        <v>17159</v>
      </c>
      <c r="B1893" s="188"/>
      <c r="C1893" s="191" t="b">
        <v>0</v>
      </c>
      <c r="D1893" s="192"/>
      <c r="E1893" s="189"/>
      <c r="F1893" s="189"/>
      <c r="G1893" s="189"/>
      <c r="H1893" s="102"/>
      <c r="I1893" s="166"/>
      <c r="J1893" s="166"/>
      <c r="K1893" s="193"/>
      <c r="L1893" s="193"/>
      <c r="M1893" s="166"/>
      <c r="N1893" s="166"/>
      <c r="O1893" s="166"/>
      <c r="P1893" s="166"/>
      <c r="Q1893" s="166"/>
      <c r="R1893" s="188"/>
      <c r="S1893" s="188"/>
      <c r="T1893" s="189"/>
      <c r="U1893" s="188"/>
      <c r="V1893" s="188"/>
      <c r="W1893" s="193"/>
      <c r="X1893" s="194"/>
      <c r="Y1893" s="194"/>
      <c r="Z1893" s="166"/>
      <c r="AA1893" s="166"/>
      <c r="AB1893" s="166"/>
      <c r="AC1893" s="166"/>
      <c r="AD1893" s="166"/>
      <c r="AE1893" s="166"/>
      <c r="AF1893" s="166"/>
      <c r="AG1893" s="166"/>
      <c r="AH1893" s="166"/>
      <c r="AI1893" s="166"/>
      <c r="AJ1893" s="166"/>
      <c r="AK1893" s="166"/>
      <c r="AL1893" s="166"/>
      <c r="AM1893" s="166"/>
      <c r="AN1893" s="166"/>
      <c r="AO1893" s="166"/>
      <c r="AP1893" s="166"/>
      <c r="AQ1893" s="166"/>
      <c r="AR1893" s="166"/>
      <c r="AS1893" s="166"/>
      <c r="AT1893" s="166"/>
      <c r="AU1893" s="166"/>
      <c r="AV1893" s="166"/>
      <c r="AW1893" s="166"/>
      <c r="AX1893" s="166"/>
      <c r="AY1893" s="166"/>
      <c r="AZ1893" s="166"/>
      <c r="BA1893" s="166"/>
      <c r="BB1893" s="166"/>
      <c r="BC1893" s="166"/>
      <c r="BD1893" s="166"/>
      <c r="BE1893" s="166"/>
      <c r="BF1893" s="166"/>
      <c r="BG1893" s="166"/>
      <c r="BH1893" s="166"/>
      <c r="BI1893" s="166"/>
      <c r="BJ1893" s="166"/>
      <c r="BK1893" s="166"/>
      <c r="BL1893" s="166"/>
      <c r="BM1893" s="166"/>
    </row>
    <row r="1894" ht="22.5" customHeight="1">
      <c r="A1894" s="190" t="s">
        <v>17160</v>
      </c>
      <c r="B1894" s="188"/>
      <c r="C1894" s="191" t="b">
        <v>0</v>
      </c>
      <c r="D1894" s="192"/>
      <c r="E1894" s="189"/>
      <c r="F1894" s="189"/>
      <c r="G1894" s="189"/>
      <c r="H1894" s="102"/>
      <c r="I1894" s="166"/>
      <c r="J1894" s="166"/>
      <c r="K1894" s="193"/>
      <c r="L1894" s="193"/>
      <c r="M1894" s="166"/>
      <c r="N1894" s="166"/>
      <c r="O1894" s="166"/>
      <c r="P1894" s="166"/>
      <c r="Q1894" s="166"/>
      <c r="R1894" s="188"/>
      <c r="S1894" s="188"/>
      <c r="T1894" s="189"/>
      <c r="U1894" s="188"/>
      <c r="V1894" s="188"/>
      <c r="W1894" s="193"/>
      <c r="X1894" s="194"/>
      <c r="Y1894" s="194"/>
      <c r="Z1894" s="166"/>
      <c r="AA1894" s="166"/>
      <c r="AB1894" s="166"/>
      <c r="AC1894" s="166"/>
      <c r="AD1894" s="166"/>
      <c r="AE1894" s="166"/>
      <c r="AF1894" s="166"/>
      <c r="AG1894" s="166"/>
      <c r="AH1894" s="166"/>
      <c r="AI1894" s="166"/>
      <c r="AJ1894" s="166"/>
      <c r="AK1894" s="166"/>
      <c r="AL1894" s="166"/>
      <c r="AM1894" s="166"/>
      <c r="AN1894" s="166"/>
      <c r="AO1894" s="166"/>
      <c r="AP1894" s="166"/>
      <c r="AQ1894" s="166"/>
      <c r="AR1894" s="166"/>
      <c r="AS1894" s="166"/>
      <c r="AT1894" s="166"/>
      <c r="AU1894" s="166"/>
      <c r="AV1894" s="166"/>
      <c r="AW1894" s="166"/>
      <c r="AX1894" s="166"/>
      <c r="AY1894" s="166"/>
      <c r="AZ1894" s="166"/>
      <c r="BA1894" s="166"/>
      <c r="BB1894" s="166"/>
      <c r="BC1894" s="166"/>
      <c r="BD1894" s="166"/>
      <c r="BE1894" s="166"/>
      <c r="BF1894" s="166"/>
      <c r="BG1894" s="166"/>
      <c r="BH1894" s="166"/>
      <c r="BI1894" s="166"/>
      <c r="BJ1894" s="166"/>
      <c r="BK1894" s="166"/>
      <c r="BL1894" s="166"/>
      <c r="BM1894" s="166"/>
    </row>
    <row r="1895" ht="22.5" customHeight="1">
      <c r="A1895" s="190" t="s">
        <v>17161</v>
      </c>
      <c r="B1895" s="188"/>
      <c r="C1895" s="191" t="b">
        <v>0</v>
      </c>
      <c r="D1895" s="192"/>
      <c r="E1895" s="189"/>
      <c r="F1895" s="189"/>
      <c r="G1895" s="189"/>
      <c r="H1895" s="102"/>
      <c r="I1895" s="166"/>
      <c r="J1895" s="166"/>
      <c r="K1895" s="193"/>
      <c r="L1895" s="193"/>
      <c r="M1895" s="166"/>
      <c r="N1895" s="166"/>
      <c r="O1895" s="166"/>
      <c r="P1895" s="166"/>
      <c r="Q1895" s="166"/>
      <c r="R1895" s="188"/>
      <c r="S1895" s="188"/>
      <c r="T1895" s="189"/>
      <c r="U1895" s="188"/>
      <c r="V1895" s="188"/>
      <c r="W1895" s="193"/>
      <c r="X1895" s="194"/>
      <c r="Y1895" s="194"/>
      <c r="Z1895" s="166"/>
      <c r="AA1895" s="166"/>
      <c r="AB1895" s="166"/>
      <c r="AC1895" s="166"/>
      <c r="AD1895" s="166"/>
      <c r="AE1895" s="166"/>
      <c r="AF1895" s="166"/>
      <c r="AG1895" s="166"/>
      <c r="AH1895" s="166"/>
      <c r="AI1895" s="166"/>
      <c r="AJ1895" s="166"/>
      <c r="AK1895" s="166"/>
      <c r="AL1895" s="166"/>
      <c r="AM1895" s="166"/>
      <c r="AN1895" s="166"/>
      <c r="AO1895" s="166"/>
      <c r="AP1895" s="166"/>
      <c r="AQ1895" s="166"/>
      <c r="AR1895" s="166"/>
      <c r="AS1895" s="166"/>
      <c r="AT1895" s="166"/>
      <c r="AU1895" s="166"/>
      <c r="AV1895" s="166"/>
      <c r="AW1895" s="166"/>
      <c r="AX1895" s="166"/>
      <c r="AY1895" s="166"/>
      <c r="AZ1895" s="166"/>
      <c r="BA1895" s="166"/>
      <c r="BB1895" s="166"/>
      <c r="BC1895" s="166"/>
      <c r="BD1895" s="166"/>
      <c r="BE1895" s="166"/>
      <c r="BF1895" s="166"/>
      <c r="BG1895" s="166"/>
      <c r="BH1895" s="166"/>
      <c r="BI1895" s="166"/>
      <c r="BJ1895" s="166"/>
      <c r="BK1895" s="166"/>
      <c r="BL1895" s="166"/>
      <c r="BM1895" s="166"/>
    </row>
    <row r="1896" ht="22.5" customHeight="1">
      <c r="A1896" s="190" t="s">
        <v>17162</v>
      </c>
      <c r="B1896" s="188"/>
      <c r="C1896" s="191" t="b">
        <v>0</v>
      </c>
      <c r="D1896" s="192"/>
      <c r="E1896" s="189"/>
      <c r="F1896" s="189"/>
      <c r="G1896" s="189"/>
      <c r="H1896" s="102"/>
      <c r="I1896" s="166"/>
      <c r="J1896" s="166"/>
      <c r="K1896" s="193"/>
      <c r="L1896" s="193"/>
      <c r="M1896" s="166"/>
      <c r="N1896" s="166"/>
      <c r="O1896" s="166"/>
      <c r="P1896" s="166"/>
      <c r="Q1896" s="166"/>
      <c r="R1896" s="188"/>
      <c r="S1896" s="188"/>
      <c r="T1896" s="189"/>
      <c r="U1896" s="188"/>
      <c r="V1896" s="188"/>
      <c r="W1896" s="193"/>
      <c r="X1896" s="194"/>
      <c r="Y1896" s="194"/>
      <c r="Z1896" s="166"/>
      <c r="AA1896" s="166"/>
      <c r="AB1896" s="166"/>
      <c r="AC1896" s="166"/>
      <c r="AD1896" s="166"/>
      <c r="AE1896" s="166"/>
      <c r="AF1896" s="166"/>
      <c r="AG1896" s="166"/>
      <c r="AH1896" s="166"/>
      <c r="AI1896" s="166"/>
      <c r="AJ1896" s="166"/>
      <c r="AK1896" s="166"/>
      <c r="AL1896" s="166"/>
      <c r="AM1896" s="166"/>
      <c r="AN1896" s="166"/>
      <c r="AO1896" s="166"/>
      <c r="AP1896" s="166"/>
      <c r="AQ1896" s="166"/>
      <c r="AR1896" s="166"/>
      <c r="AS1896" s="166"/>
      <c r="AT1896" s="166"/>
      <c r="AU1896" s="166"/>
      <c r="AV1896" s="166"/>
      <c r="AW1896" s="166"/>
      <c r="AX1896" s="166"/>
      <c r="AY1896" s="166"/>
      <c r="AZ1896" s="166"/>
      <c r="BA1896" s="166"/>
      <c r="BB1896" s="166"/>
      <c r="BC1896" s="166"/>
      <c r="BD1896" s="166"/>
      <c r="BE1896" s="166"/>
      <c r="BF1896" s="166"/>
      <c r="BG1896" s="166"/>
      <c r="BH1896" s="166"/>
      <c r="BI1896" s="166"/>
      <c r="BJ1896" s="166"/>
      <c r="BK1896" s="166"/>
      <c r="BL1896" s="166"/>
      <c r="BM1896" s="166"/>
    </row>
    <row r="1897" ht="22.5" customHeight="1">
      <c r="A1897" s="190" t="s">
        <v>17163</v>
      </c>
      <c r="B1897" s="188"/>
      <c r="C1897" s="191" t="b">
        <v>0</v>
      </c>
      <c r="D1897" s="192"/>
      <c r="E1897" s="189"/>
      <c r="F1897" s="189"/>
      <c r="G1897" s="189"/>
      <c r="H1897" s="102"/>
      <c r="I1897" s="166"/>
      <c r="J1897" s="166"/>
      <c r="K1897" s="193"/>
      <c r="L1897" s="193"/>
      <c r="M1897" s="166"/>
      <c r="N1897" s="166"/>
      <c r="O1897" s="166"/>
      <c r="P1897" s="166"/>
      <c r="Q1897" s="166"/>
      <c r="R1897" s="188"/>
      <c r="S1897" s="188"/>
      <c r="T1897" s="189"/>
      <c r="U1897" s="188"/>
      <c r="V1897" s="188"/>
      <c r="W1897" s="193"/>
      <c r="X1897" s="194"/>
      <c r="Y1897" s="194"/>
      <c r="Z1897" s="166"/>
      <c r="AA1897" s="166"/>
      <c r="AB1897" s="166"/>
      <c r="AC1897" s="166"/>
      <c r="AD1897" s="166"/>
      <c r="AE1897" s="166"/>
      <c r="AF1897" s="166"/>
      <c r="AG1897" s="166"/>
      <c r="AH1897" s="166"/>
      <c r="AI1897" s="166"/>
      <c r="AJ1897" s="166"/>
      <c r="AK1897" s="166"/>
      <c r="AL1897" s="166"/>
      <c r="AM1897" s="166"/>
      <c r="AN1897" s="166"/>
      <c r="AO1897" s="166"/>
      <c r="AP1897" s="166"/>
      <c r="AQ1897" s="166"/>
      <c r="AR1897" s="166"/>
      <c r="AS1897" s="166"/>
      <c r="AT1897" s="166"/>
      <c r="AU1897" s="166"/>
      <c r="AV1897" s="166"/>
      <c r="AW1897" s="166"/>
      <c r="AX1897" s="166"/>
      <c r="AY1897" s="166"/>
      <c r="AZ1897" s="166"/>
      <c r="BA1897" s="166"/>
      <c r="BB1897" s="166"/>
      <c r="BC1897" s="166"/>
      <c r="BD1897" s="166"/>
      <c r="BE1897" s="166"/>
      <c r="BF1897" s="166"/>
      <c r="BG1897" s="166"/>
      <c r="BH1897" s="166"/>
      <c r="BI1897" s="166"/>
      <c r="BJ1897" s="166"/>
      <c r="BK1897" s="166"/>
      <c r="BL1897" s="166"/>
      <c r="BM1897" s="166"/>
    </row>
    <row r="1898" ht="22.5" customHeight="1">
      <c r="A1898" s="190" t="s">
        <v>17164</v>
      </c>
      <c r="B1898" s="188"/>
      <c r="C1898" s="191" t="b">
        <v>0</v>
      </c>
      <c r="D1898" s="192"/>
      <c r="E1898" s="189"/>
      <c r="F1898" s="189"/>
      <c r="G1898" s="189"/>
      <c r="H1898" s="102"/>
      <c r="I1898" s="166"/>
      <c r="J1898" s="166"/>
      <c r="K1898" s="193"/>
      <c r="L1898" s="193"/>
      <c r="M1898" s="166"/>
      <c r="N1898" s="166"/>
      <c r="O1898" s="166"/>
      <c r="P1898" s="166"/>
      <c r="Q1898" s="166"/>
      <c r="R1898" s="188"/>
      <c r="S1898" s="188"/>
      <c r="T1898" s="189"/>
      <c r="U1898" s="188"/>
      <c r="V1898" s="188"/>
      <c r="W1898" s="193"/>
      <c r="X1898" s="194"/>
      <c r="Y1898" s="194"/>
      <c r="Z1898" s="166"/>
      <c r="AA1898" s="166"/>
      <c r="AB1898" s="166"/>
      <c r="AC1898" s="166"/>
      <c r="AD1898" s="166"/>
      <c r="AE1898" s="166"/>
      <c r="AF1898" s="166"/>
      <c r="AG1898" s="166"/>
      <c r="AH1898" s="166"/>
      <c r="AI1898" s="166"/>
      <c r="AJ1898" s="166"/>
      <c r="AK1898" s="166"/>
      <c r="AL1898" s="166"/>
      <c r="AM1898" s="166"/>
      <c r="AN1898" s="166"/>
      <c r="AO1898" s="166"/>
      <c r="AP1898" s="166"/>
      <c r="AQ1898" s="166"/>
      <c r="AR1898" s="166"/>
      <c r="AS1898" s="166"/>
      <c r="AT1898" s="166"/>
      <c r="AU1898" s="166"/>
      <c r="AV1898" s="166"/>
      <c r="AW1898" s="166"/>
      <c r="AX1898" s="166"/>
      <c r="AY1898" s="166"/>
      <c r="AZ1898" s="166"/>
      <c r="BA1898" s="166"/>
      <c r="BB1898" s="166"/>
      <c r="BC1898" s="166"/>
      <c r="BD1898" s="166"/>
      <c r="BE1898" s="166"/>
      <c r="BF1898" s="166"/>
      <c r="BG1898" s="166"/>
      <c r="BH1898" s="166"/>
      <c r="BI1898" s="166"/>
      <c r="BJ1898" s="166"/>
      <c r="BK1898" s="166"/>
      <c r="BL1898" s="166"/>
      <c r="BM1898" s="166"/>
    </row>
    <row r="1899" ht="22.5" customHeight="1">
      <c r="A1899" s="190" t="s">
        <v>17165</v>
      </c>
      <c r="B1899" s="188"/>
      <c r="C1899" s="191" t="b">
        <v>0</v>
      </c>
      <c r="D1899" s="192"/>
      <c r="E1899" s="189"/>
      <c r="F1899" s="189"/>
      <c r="G1899" s="189"/>
      <c r="H1899" s="102"/>
      <c r="I1899" s="166"/>
      <c r="J1899" s="166"/>
      <c r="K1899" s="193"/>
      <c r="L1899" s="193"/>
      <c r="M1899" s="166"/>
      <c r="N1899" s="166"/>
      <c r="O1899" s="166"/>
      <c r="P1899" s="166"/>
      <c r="Q1899" s="166"/>
      <c r="R1899" s="188"/>
      <c r="S1899" s="188"/>
      <c r="T1899" s="189"/>
      <c r="U1899" s="188"/>
      <c r="V1899" s="188"/>
      <c r="W1899" s="193"/>
      <c r="X1899" s="194"/>
      <c r="Y1899" s="194"/>
      <c r="Z1899" s="166"/>
      <c r="AA1899" s="166"/>
      <c r="AB1899" s="166"/>
      <c r="AC1899" s="166"/>
      <c r="AD1899" s="166"/>
      <c r="AE1899" s="166"/>
      <c r="AF1899" s="166"/>
      <c r="AG1899" s="166"/>
      <c r="AH1899" s="166"/>
      <c r="AI1899" s="166"/>
      <c r="AJ1899" s="166"/>
      <c r="AK1899" s="166"/>
      <c r="AL1899" s="166"/>
      <c r="AM1899" s="166"/>
      <c r="AN1899" s="166"/>
      <c r="AO1899" s="166"/>
      <c r="AP1899" s="166"/>
      <c r="AQ1899" s="166"/>
      <c r="AR1899" s="166"/>
      <c r="AS1899" s="166"/>
      <c r="AT1899" s="166"/>
      <c r="AU1899" s="166"/>
      <c r="AV1899" s="166"/>
      <c r="AW1899" s="166"/>
      <c r="AX1899" s="166"/>
      <c r="AY1899" s="166"/>
      <c r="AZ1899" s="166"/>
      <c r="BA1899" s="166"/>
      <c r="BB1899" s="166"/>
      <c r="BC1899" s="166"/>
      <c r="BD1899" s="166"/>
      <c r="BE1899" s="166"/>
      <c r="BF1899" s="166"/>
      <c r="BG1899" s="166"/>
      <c r="BH1899" s="166"/>
      <c r="BI1899" s="166"/>
      <c r="BJ1899" s="166"/>
      <c r="BK1899" s="166"/>
      <c r="BL1899" s="166"/>
      <c r="BM1899" s="166"/>
    </row>
    <row r="1900" ht="22.5" customHeight="1">
      <c r="A1900" s="190" t="s">
        <v>17166</v>
      </c>
      <c r="B1900" s="188"/>
      <c r="C1900" s="191" t="b">
        <v>0</v>
      </c>
      <c r="D1900" s="192"/>
      <c r="E1900" s="189"/>
      <c r="F1900" s="189"/>
      <c r="G1900" s="189"/>
      <c r="H1900" s="102"/>
      <c r="I1900" s="166"/>
      <c r="J1900" s="166"/>
      <c r="K1900" s="193"/>
      <c r="L1900" s="193"/>
      <c r="M1900" s="166"/>
      <c r="N1900" s="166"/>
      <c r="O1900" s="166"/>
      <c r="P1900" s="166"/>
      <c r="Q1900" s="166"/>
      <c r="R1900" s="188"/>
      <c r="S1900" s="188"/>
      <c r="T1900" s="189"/>
      <c r="U1900" s="188"/>
      <c r="V1900" s="188"/>
      <c r="W1900" s="193"/>
      <c r="X1900" s="194"/>
      <c r="Y1900" s="194"/>
      <c r="Z1900" s="166"/>
      <c r="AA1900" s="166"/>
      <c r="AB1900" s="166"/>
      <c r="AC1900" s="166"/>
      <c r="AD1900" s="166"/>
      <c r="AE1900" s="166"/>
      <c r="AF1900" s="166"/>
      <c r="AG1900" s="166"/>
      <c r="AH1900" s="166"/>
      <c r="AI1900" s="166"/>
      <c r="AJ1900" s="166"/>
      <c r="AK1900" s="166"/>
      <c r="AL1900" s="166"/>
      <c r="AM1900" s="166"/>
      <c r="AN1900" s="166"/>
      <c r="AO1900" s="166"/>
      <c r="AP1900" s="166"/>
      <c r="AQ1900" s="166"/>
      <c r="AR1900" s="166"/>
      <c r="AS1900" s="166"/>
      <c r="AT1900" s="166"/>
      <c r="AU1900" s="166"/>
      <c r="AV1900" s="166"/>
      <c r="AW1900" s="166"/>
      <c r="AX1900" s="166"/>
      <c r="AY1900" s="166"/>
      <c r="AZ1900" s="166"/>
      <c r="BA1900" s="166"/>
      <c r="BB1900" s="166"/>
      <c r="BC1900" s="166"/>
      <c r="BD1900" s="166"/>
      <c r="BE1900" s="166"/>
      <c r="BF1900" s="166"/>
      <c r="BG1900" s="166"/>
      <c r="BH1900" s="166"/>
      <c r="BI1900" s="166"/>
      <c r="BJ1900" s="166"/>
      <c r="BK1900" s="166"/>
      <c r="BL1900" s="166"/>
      <c r="BM1900" s="166"/>
    </row>
    <row r="1901" ht="22.5" customHeight="1">
      <c r="A1901" s="190" t="s">
        <v>17167</v>
      </c>
      <c r="B1901" s="188"/>
      <c r="C1901" s="191" t="b">
        <v>0</v>
      </c>
      <c r="D1901" s="192"/>
      <c r="E1901" s="189"/>
      <c r="F1901" s="189"/>
      <c r="G1901" s="189"/>
      <c r="H1901" s="102"/>
      <c r="I1901" s="166"/>
      <c r="J1901" s="166"/>
      <c r="K1901" s="193"/>
      <c r="L1901" s="193"/>
      <c r="M1901" s="166"/>
      <c r="N1901" s="166"/>
      <c r="O1901" s="166"/>
      <c r="P1901" s="166"/>
      <c r="Q1901" s="166"/>
      <c r="R1901" s="188"/>
      <c r="S1901" s="188"/>
      <c r="T1901" s="189"/>
      <c r="U1901" s="188"/>
      <c r="V1901" s="188"/>
      <c r="W1901" s="193"/>
      <c r="X1901" s="194"/>
      <c r="Y1901" s="194"/>
      <c r="Z1901" s="166"/>
      <c r="AA1901" s="166"/>
      <c r="AB1901" s="166"/>
      <c r="AC1901" s="166"/>
      <c r="AD1901" s="166"/>
      <c r="AE1901" s="166"/>
      <c r="AF1901" s="166"/>
      <c r="AG1901" s="166"/>
      <c r="AH1901" s="166"/>
      <c r="AI1901" s="166"/>
      <c r="AJ1901" s="166"/>
      <c r="AK1901" s="166"/>
      <c r="AL1901" s="166"/>
      <c r="AM1901" s="166"/>
      <c r="AN1901" s="166"/>
      <c r="AO1901" s="166"/>
      <c r="AP1901" s="166"/>
      <c r="AQ1901" s="166"/>
      <c r="AR1901" s="166"/>
      <c r="AS1901" s="166"/>
      <c r="AT1901" s="166"/>
      <c r="AU1901" s="166"/>
      <c r="AV1901" s="166"/>
      <c r="AW1901" s="166"/>
      <c r="AX1901" s="166"/>
      <c r="AY1901" s="166"/>
      <c r="AZ1901" s="166"/>
      <c r="BA1901" s="166"/>
      <c r="BB1901" s="166"/>
      <c r="BC1901" s="166"/>
      <c r="BD1901" s="166"/>
      <c r="BE1901" s="166"/>
      <c r="BF1901" s="166"/>
      <c r="BG1901" s="166"/>
      <c r="BH1901" s="166"/>
      <c r="BI1901" s="166"/>
      <c r="BJ1901" s="166"/>
      <c r="BK1901" s="166"/>
      <c r="BL1901" s="166"/>
      <c r="BM1901" s="166"/>
    </row>
    <row r="1902" ht="22.5" customHeight="1">
      <c r="A1902" s="190" t="s">
        <v>17168</v>
      </c>
      <c r="B1902" s="188"/>
      <c r="C1902" s="191" t="b">
        <v>0</v>
      </c>
      <c r="D1902" s="192"/>
      <c r="E1902" s="189"/>
      <c r="F1902" s="189"/>
      <c r="G1902" s="189"/>
      <c r="H1902" s="102"/>
      <c r="I1902" s="166"/>
      <c r="J1902" s="166"/>
      <c r="K1902" s="193"/>
      <c r="L1902" s="193"/>
      <c r="M1902" s="166"/>
      <c r="N1902" s="166"/>
      <c r="O1902" s="166"/>
      <c r="P1902" s="166"/>
      <c r="Q1902" s="166"/>
      <c r="R1902" s="188"/>
      <c r="S1902" s="188"/>
      <c r="T1902" s="189"/>
      <c r="U1902" s="188"/>
      <c r="V1902" s="188"/>
      <c r="W1902" s="193"/>
      <c r="X1902" s="194"/>
      <c r="Y1902" s="194"/>
      <c r="Z1902" s="166"/>
      <c r="AA1902" s="166"/>
      <c r="AB1902" s="166"/>
      <c r="AC1902" s="166"/>
      <c r="AD1902" s="166"/>
      <c r="AE1902" s="166"/>
      <c r="AF1902" s="166"/>
      <c r="AG1902" s="166"/>
      <c r="AH1902" s="166"/>
      <c r="AI1902" s="166"/>
      <c r="AJ1902" s="166"/>
      <c r="AK1902" s="166"/>
      <c r="AL1902" s="166"/>
      <c r="AM1902" s="166"/>
      <c r="AN1902" s="166"/>
      <c r="AO1902" s="166"/>
      <c r="AP1902" s="166"/>
      <c r="AQ1902" s="166"/>
      <c r="AR1902" s="166"/>
      <c r="AS1902" s="166"/>
      <c r="AT1902" s="166"/>
      <c r="AU1902" s="166"/>
      <c r="AV1902" s="166"/>
      <c r="AW1902" s="166"/>
      <c r="AX1902" s="166"/>
      <c r="AY1902" s="166"/>
      <c r="AZ1902" s="166"/>
      <c r="BA1902" s="166"/>
      <c r="BB1902" s="166"/>
      <c r="BC1902" s="166"/>
      <c r="BD1902" s="166"/>
      <c r="BE1902" s="166"/>
      <c r="BF1902" s="166"/>
      <c r="BG1902" s="166"/>
      <c r="BH1902" s="166"/>
      <c r="BI1902" s="166"/>
      <c r="BJ1902" s="166"/>
      <c r="BK1902" s="166"/>
      <c r="BL1902" s="166"/>
      <c r="BM1902" s="166"/>
    </row>
    <row r="1903" ht="22.5" customHeight="1">
      <c r="A1903" s="190" t="s">
        <v>17169</v>
      </c>
      <c r="B1903" s="188"/>
      <c r="C1903" s="191" t="b">
        <v>0</v>
      </c>
      <c r="D1903" s="192"/>
      <c r="E1903" s="189"/>
      <c r="F1903" s="189"/>
      <c r="G1903" s="189"/>
      <c r="H1903" s="102"/>
      <c r="I1903" s="166"/>
      <c r="J1903" s="166"/>
      <c r="K1903" s="193"/>
      <c r="L1903" s="193"/>
      <c r="M1903" s="166"/>
      <c r="N1903" s="166"/>
      <c r="O1903" s="166"/>
      <c r="P1903" s="166"/>
      <c r="Q1903" s="166"/>
      <c r="R1903" s="188"/>
      <c r="S1903" s="188"/>
      <c r="T1903" s="189"/>
      <c r="U1903" s="188"/>
      <c r="V1903" s="188"/>
      <c r="W1903" s="193"/>
      <c r="X1903" s="194"/>
      <c r="Y1903" s="194"/>
      <c r="Z1903" s="166"/>
      <c r="AA1903" s="166"/>
      <c r="AB1903" s="166"/>
      <c r="AC1903" s="166"/>
      <c r="AD1903" s="166"/>
      <c r="AE1903" s="166"/>
      <c r="AF1903" s="166"/>
      <c r="AG1903" s="166"/>
      <c r="AH1903" s="166"/>
      <c r="AI1903" s="166"/>
      <c r="AJ1903" s="166"/>
      <c r="AK1903" s="166"/>
      <c r="AL1903" s="166"/>
      <c r="AM1903" s="166"/>
      <c r="AN1903" s="166"/>
      <c r="AO1903" s="166"/>
      <c r="AP1903" s="166"/>
      <c r="AQ1903" s="166"/>
      <c r="AR1903" s="166"/>
      <c r="AS1903" s="166"/>
      <c r="AT1903" s="166"/>
      <c r="AU1903" s="166"/>
      <c r="AV1903" s="166"/>
      <c r="AW1903" s="166"/>
      <c r="AX1903" s="166"/>
      <c r="AY1903" s="166"/>
      <c r="AZ1903" s="166"/>
      <c r="BA1903" s="166"/>
      <c r="BB1903" s="166"/>
      <c r="BC1903" s="166"/>
      <c r="BD1903" s="166"/>
      <c r="BE1903" s="166"/>
      <c r="BF1903" s="166"/>
      <c r="BG1903" s="166"/>
      <c r="BH1903" s="166"/>
      <c r="BI1903" s="166"/>
      <c r="BJ1903" s="166"/>
      <c r="BK1903" s="166"/>
      <c r="BL1903" s="166"/>
      <c r="BM1903" s="166"/>
    </row>
    <row r="1904" ht="22.5" customHeight="1">
      <c r="A1904" s="190" t="s">
        <v>17170</v>
      </c>
      <c r="B1904" s="188"/>
      <c r="C1904" s="191" t="b">
        <v>0</v>
      </c>
      <c r="D1904" s="192"/>
      <c r="E1904" s="189"/>
      <c r="F1904" s="189"/>
      <c r="G1904" s="189"/>
      <c r="H1904" s="102"/>
      <c r="I1904" s="166"/>
      <c r="J1904" s="166"/>
      <c r="K1904" s="193"/>
      <c r="L1904" s="193"/>
      <c r="M1904" s="166"/>
      <c r="N1904" s="166"/>
      <c r="O1904" s="166"/>
      <c r="P1904" s="166"/>
      <c r="Q1904" s="166"/>
      <c r="R1904" s="188"/>
      <c r="S1904" s="188"/>
      <c r="T1904" s="189"/>
      <c r="U1904" s="188"/>
      <c r="V1904" s="188"/>
      <c r="W1904" s="193"/>
      <c r="X1904" s="194"/>
      <c r="Y1904" s="194"/>
      <c r="Z1904" s="166"/>
      <c r="AA1904" s="166"/>
      <c r="AB1904" s="166"/>
      <c r="AC1904" s="166"/>
      <c r="AD1904" s="166"/>
      <c r="AE1904" s="166"/>
      <c r="AF1904" s="166"/>
      <c r="AG1904" s="166"/>
      <c r="AH1904" s="166"/>
      <c r="AI1904" s="166"/>
      <c r="AJ1904" s="166"/>
      <c r="AK1904" s="166"/>
      <c r="AL1904" s="166"/>
      <c r="AM1904" s="166"/>
      <c r="AN1904" s="166"/>
      <c r="AO1904" s="166"/>
      <c r="AP1904" s="166"/>
      <c r="AQ1904" s="166"/>
      <c r="AR1904" s="166"/>
      <c r="AS1904" s="166"/>
      <c r="AT1904" s="166"/>
      <c r="AU1904" s="166"/>
      <c r="AV1904" s="166"/>
      <c r="AW1904" s="166"/>
      <c r="AX1904" s="166"/>
      <c r="AY1904" s="166"/>
      <c r="AZ1904" s="166"/>
      <c r="BA1904" s="166"/>
      <c r="BB1904" s="166"/>
      <c r="BC1904" s="166"/>
      <c r="BD1904" s="166"/>
      <c r="BE1904" s="166"/>
      <c r="BF1904" s="166"/>
      <c r="BG1904" s="166"/>
      <c r="BH1904" s="166"/>
      <c r="BI1904" s="166"/>
      <c r="BJ1904" s="166"/>
      <c r="BK1904" s="166"/>
      <c r="BL1904" s="166"/>
      <c r="BM1904" s="166"/>
    </row>
    <row r="1905" ht="22.5" customHeight="1">
      <c r="A1905" s="190" t="s">
        <v>17171</v>
      </c>
      <c r="B1905" s="188"/>
      <c r="C1905" s="191" t="b">
        <v>0</v>
      </c>
      <c r="D1905" s="192"/>
      <c r="E1905" s="189"/>
      <c r="F1905" s="189"/>
      <c r="G1905" s="189"/>
      <c r="H1905" s="102"/>
      <c r="I1905" s="166"/>
      <c r="J1905" s="166"/>
      <c r="K1905" s="193"/>
      <c r="L1905" s="193"/>
      <c r="M1905" s="166"/>
      <c r="N1905" s="166"/>
      <c r="O1905" s="166"/>
      <c r="P1905" s="166"/>
      <c r="Q1905" s="166"/>
      <c r="R1905" s="188"/>
      <c r="S1905" s="188"/>
      <c r="T1905" s="189"/>
      <c r="U1905" s="188"/>
      <c r="V1905" s="188"/>
      <c r="W1905" s="193"/>
      <c r="X1905" s="194"/>
      <c r="Y1905" s="194"/>
      <c r="Z1905" s="166"/>
      <c r="AA1905" s="166"/>
      <c r="AB1905" s="166"/>
      <c r="AC1905" s="166"/>
      <c r="AD1905" s="166"/>
      <c r="AE1905" s="166"/>
      <c r="AF1905" s="166"/>
      <c r="AG1905" s="166"/>
      <c r="AH1905" s="166"/>
      <c r="AI1905" s="166"/>
      <c r="AJ1905" s="166"/>
      <c r="AK1905" s="166"/>
      <c r="AL1905" s="166"/>
      <c r="AM1905" s="166"/>
      <c r="AN1905" s="166"/>
      <c r="AO1905" s="166"/>
      <c r="AP1905" s="166"/>
      <c r="AQ1905" s="166"/>
      <c r="AR1905" s="166"/>
      <c r="AS1905" s="166"/>
      <c r="AT1905" s="166"/>
      <c r="AU1905" s="166"/>
      <c r="AV1905" s="166"/>
      <c r="AW1905" s="166"/>
      <c r="AX1905" s="166"/>
      <c r="AY1905" s="166"/>
      <c r="AZ1905" s="166"/>
      <c r="BA1905" s="166"/>
      <c r="BB1905" s="166"/>
      <c r="BC1905" s="166"/>
      <c r="BD1905" s="166"/>
      <c r="BE1905" s="166"/>
      <c r="BF1905" s="166"/>
      <c r="BG1905" s="166"/>
      <c r="BH1905" s="166"/>
      <c r="BI1905" s="166"/>
      <c r="BJ1905" s="166"/>
      <c r="BK1905" s="166"/>
      <c r="BL1905" s="166"/>
      <c r="BM1905" s="166"/>
    </row>
    <row r="1906" ht="22.5" customHeight="1">
      <c r="A1906" s="190" t="s">
        <v>17172</v>
      </c>
      <c r="B1906" s="188"/>
      <c r="C1906" s="191" t="b">
        <v>0</v>
      </c>
      <c r="D1906" s="192"/>
      <c r="E1906" s="189"/>
      <c r="F1906" s="189"/>
      <c r="G1906" s="189"/>
      <c r="H1906" s="102"/>
      <c r="I1906" s="166"/>
      <c r="J1906" s="166"/>
      <c r="K1906" s="193"/>
      <c r="L1906" s="193"/>
      <c r="M1906" s="166"/>
      <c r="N1906" s="166"/>
      <c r="O1906" s="166"/>
      <c r="P1906" s="166"/>
      <c r="Q1906" s="166"/>
      <c r="R1906" s="188"/>
      <c r="S1906" s="188"/>
      <c r="T1906" s="189"/>
      <c r="U1906" s="188"/>
      <c r="V1906" s="188"/>
      <c r="W1906" s="193"/>
      <c r="X1906" s="194"/>
      <c r="Y1906" s="194"/>
      <c r="Z1906" s="166"/>
      <c r="AA1906" s="166"/>
      <c r="AB1906" s="166"/>
      <c r="AC1906" s="166"/>
      <c r="AD1906" s="166"/>
      <c r="AE1906" s="166"/>
      <c r="AF1906" s="166"/>
      <c r="AG1906" s="166"/>
      <c r="AH1906" s="166"/>
      <c r="AI1906" s="166"/>
      <c r="AJ1906" s="166"/>
      <c r="AK1906" s="166"/>
      <c r="AL1906" s="166"/>
      <c r="AM1906" s="166"/>
      <c r="AN1906" s="166"/>
      <c r="AO1906" s="166"/>
      <c r="AP1906" s="166"/>
      <c r="AQ1906" s="166"/>
      <c r="AR1906" s="166"/>
      <c r="AS1906" s="166"/>
      <c r="AT1906" s="166"/>
      <c r="AU1906" s="166"/>
      <c r="AV1906" s="166"/>
      <c r="AW1906" s="166"/>
      <c r="AX1906" s="166"/>
      <c r="AY1906" s="166"/>
      <c r="AZ1906" s="166"/>
      <c r="BA1906" s="166"/>
      <c r="BB1906" s="166"/>
      <c r="BC1906" s="166"/>
      <c r="BD1906" s="166"/>
      <c r="BE1906" s="166"/>
      <c r="BF1906" s="166"/>
      <c r="BG1906" s="166"/>
      <c r="BH1906" s="166"/>
      <c r="BI1906" s="166"/>
      <c r="BJ1906" s="166"/>
      <c r="BK1906" s="166"/>
      <c r="BL1906" s="166"/>
      <c r="BM1906" s="166"/>
    </row>
    <row r="1907" ht="22.5" customHeight="1">
      <c r="A1907" s="190" t="s">
        <v>17173</v>
      </c>
      <c r="B1907" s="188"/>
      <c r="C1907" s="191" t="b">
        <v>0</v>
      </c>
      <c r="D1907" s="192"/>
      <c r="E1907" s="189"/>
      <c r="F1907" s="189"/>
      <c r="G1907" s="189"/>
      <c r="H1907" s="102"/>
      <c r="I1907" s="166"/>
      <c r="J1907" s="166"/>
      <c r="K1907" s="193"/>
      <c r="L1907" s="193"/>
      <c r="M1907" s="166"/>
      <c r="N1907" s="166"/>
      <c r="O1907" s="166"/>
      <c r="P1907" s="166"/>
      <c r="Q1907" s="166"/>
      <c r="R1907" s="188"/>
      <c r="S1907" s="188"/>
      <c r="T1907" s="189"/>
      <c r="U1907" s="188"/>
      <c r="V1907" s="188"/>
      <c r="W1907" s="193"/>
      <c r="X1907" s="194"/>
      <c r="Y1907" s="194"/>
      <c r="Z1907" s="166"/>
      <c r="AA1907" s="166"/>
      <c r="AB1907" s="166"/>
      <c r="AC1907" s="166"/>
      <c r="AD1907" s="166"/>
      <c r="AE1907" s="166"/>
      <c r="AF1907" s="166"/>
      <c r="AG1907" s="166"/>
      <c r="AH1907" s="166"/>
      <c r="AI1907" s="166"/>
      <c r="AJ1907" s="166"/>
      <c r="AK1907" s="166"/>
      <c r="AL1907" s="166"/>
      <c r="AM1907" s="166"/>
      <c r="AN1907" s="166"/>
      <c r="AO1907" s="166"/>
      <c r="AP1907" s="166"/>
      <c r="AQ1907" s="166"/>
      <c r="AR1907" s="166"/>
      <c r="AS1907" s="166"/>
      <c r="AT1907" s="166"/>
      <c r="AU1907" s="166"/>
      <c r="AV1907" s="166"/>
      <c r="AW1907" s="166"/>
      <c r="AX1907" s="166"/>
      <c r="AY1907" s="166"/>
      <c r="AZ1907" s="166"/>
      <c r="BA1907" s="166"/>
      <c r="BB1907" s="166"/>
      <c r="BC1907" s="166"/>
      <c r="BD1907" s="166"/>
      <c r="BE1907" s="166"/>
      <c r="BF1907" s="166"/>
      <c r="BG1907" s="166"/>
      <c r="BH1907" s="166"/>
      <c r="BI1907" s="166"/>
      <c r="BJ1907" s="166"/>
      <c r="BK1907" s="166"/>
      <c r="BL1907" s="166"/>
      <c r="BM1907" s="166"/>
    </row>
    <row r="1908" ht="22.5" customHeight="1">
      <c r="A1908" s="190" t="s">
        <v>17174</v>
      </c>
      <c r="B1908" s="188"/>
      <c r="C1908" s="191" t="b">
        <v>0</v>
      </c>
      <c r="D1908" s="192"/>
      <c r="E1908" s="189"/>
      <c r="F1908" s="189"/>
      <c r="G1908" s="189"/>
      <c r="H1908" s="102"/>
      <c r="I1908" s="166"/>
      <c r="J1908" s="166"/>
      <c r="K1908" s="193"/>
      <c r="L1908" s="193"/>
      <c r="M1908" s="166"/>
      <c r="N1908" s="166"/>
      <c r="O1908" s="166"/>
      <c r="P1908" s="166"/>
      <c r="Q1908" s="166"/>
      <c r="R1908" s="188"/>
      <c r="S1908" s="188"/>
      <c r="T1908" s="189"/>
      <c r="U1908" s="188"/>
      <c r="V1908" s="188"/>
      <c r="W1908" s="193"/>
      <c r="X1908" s="194"/>
      <c r="Y1908" s="194"/>
      <c r="Z1908" s="166"/>
      <c r="AA1908" s="166"/>
      <c r="AB1908" s="166"/>
      <c r="AC1908" s="166"/>
      <c r="AD1908" s="166"/>
      <c r="AE1908" s="166"/>
      <c r="AF1908" s="166"/>
      <c r="AG1908" s="166"/>
      <c r="AH1908" s="166"/>
      <c r="AI1908" s="166"/>
      <c r="AJ1908" s="166"/>
      <c r="AK1908" s="166"/>
      <c r="AL1908" s="166"/>
      <c r="AM1908" s="166"/>
      <c r="AN1908" s="166"/>
      <c r="AO1908" s="166"/>
      <c r="AP1908" s="166"/>
      <c r="AQ1908" s="166"/>
      <c r="AR1908" s="166"/>
      <c r="AS1908" s="166"/>
      <c r="AT1908" s="166"/>
      <c r="AU1908" s="166"/>
      <c r="AV1908" s="166"/>
      <c r="AW1908" s="166"/>
      <c r="AX1908" s="166"/>
      <c r="AY1908" s="166"/>
      <c r="AZ1908" s="166"/>
      <c r="BA1908" s="166"/>
      <c r="BB1908" s="166"/>
      <c r="BC1908" s="166"/>
      <c r="BD1908" s="166"/>
      <c r="BE1908" s="166"/>
      <c r="BF1908" s="166"/>
      <c r="BG1908" s="166"/>
      <c r="BH1908" s="166"/>
      <c r="BI1908" s="166"/>
      <c r="BJ1908" s="166"/>
      <c r="BK1908" s="166"/>
      <c r="BL1908" s="166"/>
      <c r="BM1908" s="166"/>
    </row>
    <row r="1909" ht="22.5" customHeight="1">
      <c r="A1909" s="190" t="s">
        <v>17175</v>
      </c>
      <c r="B1909" s="188"/>
      <c r="C1909" s="191" t="b">
        <v>0</v>
      </c>
      <c r="D1909" s="192"/>
      <c r="E1909" s="189"/>
      <c r="F1909" s="189"/>
      <c r="G1909" s="189"/>
      <c r="H1909" s="102"/>
      <c r="I1909" s="166"/>
      <c r="J1909" s="166"/>
      <c r="K1909" s="193"/>
      <c r="L1909" s="193"/>
      <c r="M1909" s="166"/>
      <c r="N1909" s="166"/>
      <c r="O1909" s="166"/>
      <c r="P1909" s="166"/>
      <c r="Q1909" s="166"/>
      <c r="R1909" s="188"/>
      <c r="S1909" s="188"/>
      <c r="T1909" s="189"/>
      <c r="U1909" s="188"/>
      <c r="V1909" s="188"/>
      <c r="W1909" s="193"/>
      <c r="X1909" s="194"/>
      <c r="Y1909" s="194"/>
      <c r="Z1909" s="166"/>
      <c r="AA1909" s="166"/>
      <c r="AB1909" s="166"/>
      <c r="AC1909" s="166"/>
      <c r="AD1909" s="166"/>
      <c r="AE1909" s="166"/>
      <c r="AF1909" s="166"/>
      <c r="AG1909" s="166"/>
      <c r="AH1909" s="166"/>
      <c r="AI1909" s="166"/>
      <c r="AJ1909" s="166"/>
      <c r="AK1909" s="166"/>
      <c r="AL1909" s="166"/>
      <c r="AM1909" s="166"/>
      <c r="AN1909" s="166"/>
      <c r="AO1909" s="166"/>
      <c r="AP1909" s="166"/>
      <c r="AQ1909" s="166"/>
      <c r="AR1909" s="166"/>
      <c r="AS1909" s="166"/>
      <c r="AT1909" s="166"/>
      <c r="AU1909" s="166"/>
      <c r="AV1909" s="166"/>
      <c r="AW1909" s="166"/>
      <c r="AX1909" s="166"/>
      <c r="AY1909" s="166"/>
      <c r="AZ1909" s="166"/>
      <c r="BA1909" s="166"/>
      <c r="BB1909" s="166"/>
      <c r="BC1909" s="166"/>
      <c r="BD1909" s="166"/>
      <c r="BE1909" s="166"/>
      <c r="BF1909" s="166"/>
      <c r="BG1909" s="166"/>
      <c r="BH1909" s="166"/>
      <c r="BI1909" s="166"/>
      <c r="BJ1909" s="166"/>
      <c r="BK1909" s="166"/>
      <c r="BL1909" s="166"/>
      <c r="BM1909" s="166"/>
    </row>
    <row r="1910" ht="22.5" customHeight="1">
      <c r="A1910" s="190" t="s">
        <v>17176</v>
      </c>
      <c r="B1910" s="188"/>
      <c r="C1910" s="191" t="b">
        <v>0</v>
      </c>
      <c r="D1910" s="192"/>
      <c r="E1910" s="189"/>
      <c r="F1910" s="189"/>
      <c r="G1910" s="189"/>
      <c r="H1910" s="102"/>
      <c r="I1910" s="166"/>
      <c r="J1910" s="166"/>
      <c r="K1910" s="193"/>
      <c r="L1910" s="193"/>
      <c r="M1910" s="166"/>
      <c r="N1910" s="166"/>
      <c r="O1910" s="166"/>
      <c r="P1910" s="166"/>
      <c r="Q1910" s="166"/>
      <c r="R1910" s="188"/>
      <c r="S1910" s="188"/>
      <c r="T1910" s="189"/>
      <c r="U1910" s="188"/>
      <c r="V1910" s="188"/>
      <c r="W1910" s="193"/>
      <c r="X1910" s="194"/>
      <c r="Y1910" s="194"/>
      <c r="Z1910" s="166"/>
      <c r="AA1910" s="166"/>
      <c r="AB1910" s="166"/>
      <c r="AC1910" s="166"/>
      <c r="AD1910" s="166"/>
      <c r="AE1910" s="166"/>
      <c r="AF1910" s="166"/>
      <c r="AG1910" s="166"/>
      <c r="AH1910" s="166"/>
      <c r="AI1910" s="166"/>
      <c r="AJ1910" s="166"/>
      <c r="AK1910" s="166"/>
      <c r="AL1910" s="166"/>
      <c r="AM1910" s="166"/>
      <c r="AN1910" s="166"/>
      <c r="AO1910" s="166"/>
      <c r="AP1910" s="166"/>
      <c r="AQ1910" s="166"/>
      <c r="AR1910" s="166"/>
      <c r="AS1910" s="166"/>
      <c r="AT1910" s="166"/>
      <c r="AU1910" s="166"/>
      <c r="AV1910" s="166"/>
      <c r="AW1910" s="166"/>
      <c r="AX1910" s="166"/>
      <c r="AY1910" s="166"/>
      <c r="AZ1910" s="166"/>
      <c r="BA1910" s="166"/>
      <c r="BB1910" s="166"/>
      <c r="BC1910" s="166"/>
      <c r="BD1910" s="166"/>
      <c r="BE1910" s="166"/>
      <c r="BF1910" s="166"/>
      <c r="BG1910" s="166"/>
      <c r="BH1910" s="166"/>
      <c r="BI1910" s="166"/>
      <c r="BJ1910" s="166"/>
      <c r="BK1910" s="166"/>
      <c r="BL1910" s="166"/>
      <c r="BM1910" s="166"/>
    </row>
    <row r="1911" ht="22.5" customHeight="1">
      <c r="A1911" s="190" t="s">
        <v>17177</v>
      </c>
      <c r="B1911" s="188"/>
      <c r="C1911" s="191" t="b">
        <v>0</v>
      </c>
      <c r="D1911" s="192"/>
      <c r="E1911" s="189"/>
      <c r="F1911" s="189"/>
      <c r="G1911" s="189"/>
      <c r="H1911" s="102"/>
      <c r="I1911" s="166"/>
      <c r="J1911" s="166"/>
      <c r="K1911" s="193"/>
      <c r="L1911" s="193"/>
      <c r="M1911" s="166"/>
      <c r="N1911" s="166"/>
      <c r="O1911" s="166"/>
      <c r="P1911" s="166"/>
      <c r="Q1911" s="166"/>
      <c r="R1911" s="188"/>
      <c r="S1911" s="188"/>
      <c r="T1911" s="189"/>
      <c r="U1911" s="188"/>
      <c r="V1911" s="188"/>
      <c r="W1911" s="193"/>
      <c r="X1911" s="194"/>
      <c r="Y1911" s="194"/>
      <c r="Z1911" s="166"/>
      <c r="AA1911" s="166"/>
      <c r="AB1911" s="166"/>
      <c r="AC1911" s="166"/>
      <c r="AD1911" s="166"/>
      <c r="AE1911" s="166"/>
      <c r="AF1911" s="166"/>
      <c r="AG1911" s="166"/>
      <c r="AH1911" s="166"/>
      <c r="AI1911" s="166"/>
      <c r="AJ1911" s="166"/>
      <c r="AK1911" s="166"/>
      <c r="AL1911" s="166"/>
      <c r="AM1911" s="166"/>
      <c r="AN1911" s="166"/>
      <c r="AO1911" s="166"/>
      <c r="AP1911" s="166"/>
      <c r="AQ1911" s="166"/>
      <c r="AR1911" s="166"/>
      <c r="AS1911" s="166"/>
      <c r="AT1911" s="166"/>
      <c r="AU1911" s="166"/>
      <c r="AV1911" s="166"/>
      <c r="AW1911" s="166"/>
      <c r="AX1911" s="166"/>
      <c r="AY1911" s="166"/>
      <c r="AZ1911" s="166"/>
      <c r="BA1911" s="166"/>
      <c r="BB1911" s="166"/>
      <c r="BC1911" s="166"/>
      <c r="BD1911" s="166"/>
      <c r="BE1911" s="166"/>
      <c r="BF1911" s="166"/>
      <c r="BG1911" s="166"/>
      <c r="BH1911" s="166"/>
      <c r="BI1911" s="166"/>
      <c r="BJ1911" s="166"/>
      <c r="BK1911" s="166"/>
      <c r="BL1911" s="166"/>
      <c r="BM1911" s="166"/>
    </row>
    <row r="1912" ht="22.5" customHeight="1">
      <c r="A1912" s="190" t="s">
        <v>17178</v>
      </c>
      <c r="B1912" s="188"/>
      <c r="C1912" s="191" t="b">
        <v>0</v>
      </c>
      <c r="D1912" s="192"/>
      <c r="E1912" s="189"/>
      <c r="F1912" s="189"/>
      <c r="G1912" s="189"/>
      <c r="H1912" s="102"/>
      <c r="I1912" s="166"/>
      <c r="J1912" s="166"/>
      <c r="K1912" s="193"/>
      <c r="L1912" s="193"/>
      <c r="M1912" s="166"/>
      <c r="N1912" s="166"/>
      <c r="O1912" s="166"/>
      <c r="P1912" s="166"/>
      <c r="Q1912" s="166"/>
      <c r="R1912" s="188"/>
      <c r="S1912" s="188"/>
      <c r="T1912" s="189"/>
      <c r="U1912" s="188"/>
      <c r="V1912" s="188"/>
      <c r="W1912" s="193"/>
      <c r="X1912" s="194"/>
      <c r="Y1912" s="194"/>
      <c r="Z1912" s="166"/>
      <c r="AA1912" s="166"/>
      <c r="AB1912" s="166"/>
      <c r="AC1912" s="166"/>
      <c r="AD1912" s="166"/>
      <c r="AE1912" s="166"/>
      <c r="AF1912" s="166"/>
      <c r="AG1912" s="166"/>
      <c r="AH1912" s="166"/>
      <c r="AI1912" s="166"/>
      <c r="AJ1912" s="166"/>
      <c r="AK1912" s="166"/>
      <c r="AL1912" s="166"/>
      <c r="AM1912" s="166"/>
      <c r="AN1912" s="166"/>
      <c r="AO1912" s="166"/>
      <c r="AP1912" s="166"/>
      <c r="AQ1912" s="166"/>
      <c r="AR1912" s="166"/>
      <c r="AS1912" s="166"/>
      <c r="AT1912" s="166"/>
      <c r="AU1912" s="166"/>
      <c r="AV1912" s="166"/>
      <c r="AW1912" s="166"/>
      <c r="AX1912" s="166"/>
      <c r="AY1912" s="166"/>
      <c r="AZ1912" s="166"/>
      <c r="BA1912" s="166"/>
      <c r="BB1912" s="166"/>
      <c r="BC1912" s="166"/>
      <c r="BD1912" s="166"/>
      <c r="BE1912" s="166"/>
      <c r="BF1912" s="166"/>
      <c r="BG1912" s="166"/>
      <c r="BH1912" s="166"/>
      <c r="BI1912" s="166"/>
      <c r="BJ1912" s="166"/>
      <c r="BK1912" s="166"/>
      <c r="BL1912" s="166"/>
      <c r="BM1912" s="166"/>
    </row>
    <row r="1913" ht="22.5" customHeight="1">
      <c r="A1913" s="190" t="s">
        <v>17179</v>
      </c>
      <c r="B1913" s="188"/>
      <c r="C1913" s="191" t="b">
        <v>0</v>
      </c>
      <c r="D1913" s="192"/>
      <c r="E1913" s="189"/>
      <c r="F1913" s="189"/>
      <c r="G1913" s="189"/>
      <c r="H1913" s="102"/>
      <c r="I1913" s="166"/>
      <c r="J1913" s="166"/>
      <c r="K1913" s="193"/>
      <c r="L1913" s="193"/>
      <c r="M1913" s="166"/>
      <c r="N1913" s="166"/>
      <c r="O1913" s="166"/>
      <c r="P1913" s="166"/>
      <c r="Q1913" s="166"/>
      <c r="R1913" s="188"/>
      <c r="S1913" s="188"/>
      <c r="T1913" s="189"/>
      <c r="U1913" s="188"/>
      <c r="V1913" s="188"/>
      <c r="W1913" s="193"/>
      <c r="X1913" s="194"/>
      <c r="Y1913" s="194"/>
      <c r="Z1913" s="166"/>
      <c r="AA1913" s="166"/>
      <c r="AB1913" s="166"/>
      <c r="AC1913" s="166"/>
      <c r="AD1913" s="166"/>
      <c r="AE1913" s="166"/>
      <c r="AF1913" s="166"/>
      <c r="AG1913" s="166"/>
      <c r="AH1913" s="166"/>
      <c r="AI1913" s="166"/>
      <c r="AJ1913" s="166"/>
      <c r="AK1913" s="166"/>
      <c r="AL1913" s="166"/>
      <c r="AM1913" s="166"/>
      <c r="AN1913" s="166"/>
      <c r="AO1913" s="166"/>
      <c r="AP1913" s="166"/>
      <c r="AQ1913" s="166"/>
      <c r="AR1913" s="166"/>
      <c r="AS1913" s="166"/>
      <c r="AT1913" s="166"/>
      <c r="AU1913" s="166"/>
      <c r="AV1913" s="166"/>
      <c r="AW1913" s="166"/>
      <c r="AX1913" s="166"/>
      <c r="AY1913" s="166"/>
      <c r="AZ1913" s="166"/>
      <c r="BA1913" s="166"/>
      <c r="BB1913" s="166"/>
      <c r="BC1913" s="166"/>
      <c r="BD1913" s="166"/>
      <c r="BE1913" s="166"/>
      <c r="BF1913" s="166"/>
      <c r="BG1913" s="166"/>
      <c r="BH1913" s="166"/>
      <c r="BI1913" s="166"/>
      <c r="BJ1913" s="166"/>
      <c r="BK1913" s="166"/>
      <c r="BL1913" s="166"/>
      <c r="BM1913" s="166"/>
    </row>
    <row r="1914" ht="22.5" customHeight="1">
      <c r="A1914" s="190" t="s">
        <v>17180</v>
      </c>
      <c r="B1914" s="188"/>
      <c r="C1914" s="191" t="b">
        <v>0</v>
      </c>
      <c r="D1914" s="192"/>
      <c r="E1914" s="189"/>
      <c r="F1914" s="189"/>
      <c r="G1914" s="189"/>
      <c r="H1914" s="102"/>
      <c r="I1914" s="166"/>
      <c r="J1914" s="166"/>
      <c r="K1914" s="193"/>
      <c r="L1914" s="193"/>
      <c r="M1914" s="166"/>
      <c r="N1914" s="166"/>
      <c r="O1914" s="166"/>
      <c r="P1914" s="166"/>
      <c r="Q1914" s="166"/>
      <c r="R1914" s="188"/>
      <c r="S1914" s="188"/>
      <c r="T1914" s="189"/>
      <c r="U1914" s="188"/>
      <c r="V1914" s="188"/>
      <c r="W1914" s="193"/>
      <c r="X1914" s="194"/>
      <c r="Y1914" s="194"/>
      <c r="Z1914" s="166"/>
      <c r="AA1914" s="166"/>
      <c r="AB1914" s="166"/>
      <c r="AC1914" s="166"/>
      <c r="AD1914" s="166"/>
      <c r="AE1914" s="166"/>
      <c r="AF1914" s="166"/>
      <c r="AG1914" s="166"/>
      <c r="AH1914" s="166"/>
      <c r="AI1914" s="166"/>
      <c r="AJ1914" s="166"/>
      <c r="AK1914" s="166"/>
      <c r="AL1914" s="166"/>
      <c r="AM1914" s="166"/>
      <c r="AN1914" s="166"/>
      <c r="AO1914" s="166"/>
      <c r="AP1914" s="166"/>
      <c r="AQ1914" s="166"/>
      <c r="AR1914" s="166"/>
      <c r="AS1914" s="166"/>
      <c r="AT1914" s="166"/>
      <c r="AU1914" s="166"/>
      <c r="AV1914" s="166"/>
      <c r="AW1914" s="166"/>
      <c r="AX1914" s="166"/>
      <c r="AY1914" s="166"/>
      <c r="AZ1914" s="166"/>
      <c r="BA1914" s="166"/>
      <c r="BB1914" s="166"/>
      <c r="BC1914" s="166"/>
      <c r="BD1914" s="166"/>
      <c r="BE1914" s="166"/>
      <c r="BF1914" s="166"/>
      <c r="BG1914" s="166"/>
      <c r="BH1914" s="166"/>
      <c r="BI1914" s="166"/>
      <c r="BJ1914" s="166"/>
      <c r="BK1914" s="166"/>
      <c r="BL1914" s="166"/>
      <c r="BM1914" s="166"/>
    </row>
    <row r="1915" ht="22.5" customHeight="1">
      <c r="A1915" s="190" t="s">
        <v>17181</v>
      </c>
      <c r="B1915" s="188"/>
      <c r="C1915" s="191" t="b">
        <v>0</v>
      </c>
      <c r="D1915" s="192"/>
      <c r="E1915" s="189"/>
      <c r="F1915" s="189"/>
      <c r="G1915" s="189"/>
      <c r="H1915" s="102"/>
      <c r="I1915" s="166"/>
      <c r="J1915" s="166"/>
      <c r="K1915" s="193"/>
      <c r="L1915" s="193"/>
      <c r="M1915" s="166"/>
      <c r="N1915" s="166"/>
      <c r="O1915" s="166"/>
      <c r="P1915" s="166"/>
      <c r="Q1915" s="166"/>
      <c r="R1915" s="188"/>
      <c r="S1915" s="188"/>
      <c r="T1915" s="189"/>
      <c r="U1915" s="188"/>
      <c r="V1915" s="188"/>
      <c r="W1915" s="193"/>
      <c r="X1915" s="194"/>
      <c r="Y1915" s="194"/>
      <c r="Z1915" s="166"/>
      <c r="AA1915" s="166"/>
      <c r="AB1915" s="166"/>
      <c r="AC1915" s="166"/>
      <c r="AD1915" s="166"/>
      <c r="AE1915" s="166"/>
      <c r="AF1915" s="166"/>
      <c r="AG1915" s="166"/>
      <c r="AH1915" s="166"/>
      <c r="AI1915" s="166"/>
      <c r="AJ1915" s="166"/>
      <c r="AK1915" s="166"/>
      <c r="AL1915" s="166"/>
      <c r="AM1915" s="166"/>
      <c r="AN1915" s="166"/>
      <c r="AO1915" s="166"/>
      <c r="AP1915" s="166"/>
      <c r="AQ1915" s="166"/>
      <c r="AR1915" s="166"/>
      <c r="AS1915" s="166"/>
      <c r="AT1915" s="166"/>
      <c r="AU1915" s="166"/>
      <c r="AV1915" s="166"/>
      <c r="AW1915" s="166"/>
      <c r="AX1915" s="166"/>
      <c r="AY1915" s="166"/>
      <c r="AZ1915" s="166"/>
      <c r="BA1915" s="166"/>
      <c r="BB1915" s="166"/>
      <c r="BC1915" s="166"/>
      <c r="BD1915" s="166"/>
      <c r="BE1915" s="166"/>
      <c r="BF1915" s="166"/>
      <c r="BG1915" s="166"/>
      <c r="BH1915" s="166"/>
      <c r="BI1915" s="166"/>
      <c r="BJ1915" s="166"/>
      <c r="BK1915" s="166"/>
      <c r="BL1915" s="166"/>
      <c r="BM1915" s="166"/>
    </row>
    <row r="1916" ht="22.5" customHeight="1">
      <c r="A1916" s="190" t="s">
        <v>17182</v>
      </c>
      <c r="B1916" s="188"/>
      <c r="C1916" s="191" t="b">
        <v>0</v>
      </c>
      <c r="D1916" s="192"/>
      <c r="E1916" s="189"/>
      <c r="F1916" s="189"/>
      <c r="G1916" s="189"/>
      <c r="H1916" s="102"/>
      <c r="I1916" s="166"/>
      <c r="J1916" s="166"/>
      <c r="K1916" s="193"/>
      <c r="L1916" s="193"/>
      <c r="M1916" s="166"/>
      <c r="N1916" s="166"/>
      <c r="O1916" s="166"/>
      <c r="P1916" s="166"/>
      <c r="Q1916" s="166"/>
      <c r="R1916" s="188"/>
      <c r="S1916" s="188"/>
      <c r="T1916" s="189"/>
      <c r="U1916" s="188"/>
      <c r="V1916" s="188"/>
      <c r="W1916" s="193"/>
      <c r="X1916" s="194"/>
      <c r="Y1916" s="194"/>
      <c r="Z1916" s="166"/>
      <c r="AA1916" s="166"/>
      <c r="AB1916" s="166"/>
      <c r="AC1916" s="166"/>
      <c r="AD1916" s="166"/>
      <c r="AE1916" s="166"/>
      <c r="AF1916" s="166"/>
      <c r="AG1916" s="166"/>
      <c r="AH1916" s="166"/>
      <c r="AI1916" s="166"/>
      <c r="AJ1916" s="166"/>
      <c r="AK1916" s="166"/>
      <c r="AL1916" s="166"/>
      <c r="AM1916" s="166"/>
      <c r="AN1916" s="166"/>
      <c r="AO1916" s="166"/>
      <c r="AP1916" s="166"/>
      <c r="AQ1916" s="166"/>
      <c r="AR1916" s="166"/>
      <c r="AS1916" s="166"/>
      <c r="AT1916" s="166"/>
      <c r="AU1916" s="166"/>
      <c r="AV1916" s="166"/>
      <c r="AW1916" s="166"/>
      <c r="AX1916" s="166"/>
      <c r="AY1916" s="166"/>
      <c r="AZ1916" s="166"/>
      <c r="BA1916" s="166"/>
      <c r="BB1916" s="166"/>
      <c r="BC1916" s="166"/>
      <c r="BD1916" s="166"/>
      <c r="BE1916" s="166"/>
      <c r="BF1916" s="166"/>
      <c r="BG1916" s="166"/>
      <c r="BH1916" s="166"/>
      <c r="BI1916" s="166"/>
      <c r="BJ1916" s="166"/>
      <c r="BK1916" s="166"/>
      <c r="BL1916" s="166"/>
      <c r="BM1916" s="166"/>
    </row>
    <row r="1917" ht="22.5" customHeight="1">
      <c r="A1917" s="190" t="s">
        <v>17183</v>
      </c>
      <c r="B1917" s="188"/>
      <c r="C1917" s="191" t="b">
        <v>0</v>
      </c>
      <c r="D1917" s="192"/>
      <c r="E1917" s="189"/>
      <c r="F1917" s="189"/>
      <c r="G1917" s="189"/>
      <c r="H1917" s="102"/>
      <c r="I1917" s="166"/>
      <c r="J1917" s="166"/>
      <c r="K1917" s="193"/>
      <c r="L1917" s="193"/>
      <c r="M1917" s="166"/>
      <c r="N1917" s="166"/>
      <c r="O1917" s="166"/>
      <c r="P1917" s="166"/>
      <c r="Q1917" s="166"/>
      <c r="R1917" s="188"/>
      <c r="S1917" s="188"/>
      <c r="T1917" s="189"/>
      <c r="U1917" s="188"/>
      <c r="V1917" s="188"/>
      <c r="W1917" s="193"/>
      <c r="X1917" s="194"/>
      <c r="Y1917" s="194"/>
      <c r="Z1917" s="166"/>
      <c r="AA1917" s="166"/>
      <c r="AB1917" s="166"/>
      <c r="AC1917" s="166"/>
      <c r="AD1917" s="166"/>
      <c r="AE1917" s="166"/>
      <c r="AF1917" s="166"/>
      <c r="AG1917" s="166"/>
      <c r="AH1917" s="166"/>
      <c r="AI1917" s="166"/>
      <c r="AJ1917" s="166"/>
      <c r="AK1917" s="166"/>
      <c r="AL1917" s="166"/>
      <c r="AM1917" s="166"/>
      <c r="AN1917" s="166"/>
      <c r="AO1917" s="166"/>
      <c r="AP1917" s="166"/>
      <c r="AQ1917" s="166"/>
      <c r="AR1917" s="166"/>
      <c r="AS1917" s="166"/>
      <c r="AT1917" s="166"/>
      <c r="AU1917" s="166"/>
      <c r="AV1917" s="166"/>
      <c r="AW1917" s="166"/>
      <c r="AX1917" s="166"/>
      <c r="AY1917" s="166"/>
      <c r="AZ1917" s="166"/>
      <c r="BA1917" s="166"/>
      <c r="BB1917" s="166"/>
      <c r="BC1917" s="166"/>
      <c r="BD1917" s="166"/>
      <c r="BE1917" s="166"/>
      <c r="BF1917" s="166"/>
      <c r="BG1917" s="166"/>
      <c r="BH1917" s="166"/>
      <c r="BI1917" s="166"/>
      <c r="BJ1917" s="166"/>
      <c r="BK1917" s="166"/>
      <c r="BL1917" s="166"/>
      <c r="BM1917" s="166"/>
    </row>
    <row r="1918" ht="22.5" customHeight="1">
      <c r="A1918" s="190" t="s">
        <v>17184</v>
      </c>
      <c r="B1918" s="188"/>
      <c r="C1918" s="191" t="b">
        <v>0</v>
      </c>
      <c r="D1918" s="192"/>
      <c r="E1918" s="189"/>
      <c r="F1918" s="189"/>
      <c r="G1918" s="189"/>
      <c r="H1918" s="102"/>
      <c r="I1918" s="166"/>
      <c r="J1918" s="166"/>
      <c r="K1918" s="193"/>
      <c r="L1918" s="193"/>
      <c r="M1918" s="166"/>
      <c r="N1918" s="166"/>
      <c r="O1918" s="166"/>
      <c r="P1918" s="166"/>
      <c r="Q1918" s="166"/>
      <c r="R1918" s="188"/>
      <c r="S1918" s="188"/>
      <c r="T1918" s="189"/>
      <c r="U1918" s="188"/>
      <c r="V1918" s="188"/>
      <c r="W1918" s="193"/>
      <c r="X1918" s="194"/>
      <c r="Y1918" s="194"/>
      <c r="Z1918" s="166"/>
      <c r="AA1918" s="166"/>
      <c r="AB1918" s="166"/>
      <c r="AC1918" s="166"/>
      <c r="AD1918" s="166"/>
      <c r="AE1918" s="166"/>
      <c r="AF1918" s="166"/>
      <c r="AG1918" s="166"/>
      <c r="AH1918" s="166"/>
      <c r="AI1918" s="166"/>
      <c r="AJ1918" s="166"/>
      <c r="AK1918" s="166"/>
      <c r="AL1918" s="166"/>
      <c r="AM1918" s="166"/>
      <c r="AN1918" s="166"/>
      <c r="AO1918" s="166"/>
      <c r="AP1918" s="166"/>
      <c r="AQ1918" s="166"/>
      <c r="AR1918" s="166"/>
      <c r="AS1918" s="166"/>
      <c r="AT1918" s="166"/>
      <c r="AU1918" s="166"/>
      <c r="AV1918" s="166"/>
      <c r="AW1918" s="166"/>
      <c r="AX1918" s="166"/>
      <c r="AY1918" s="166"/>
      <c r="AZ1918" s="166"/>
      <c r="BA1918" s="166"/>
      <c r="BB1918" s="166"/>
      <c r="BC1918" s="166"/>
      <c r="BD1918" s="166"/>
      <c r="BE1918" s="166"/>
      <c r="BF1918" s="166"/>
      <c r="BG1918" s="166"/>
      <c r="BH1918" s="166"/>
      <c r="BI1918" s="166"/>
      <c r="BJ1918" s="166"/>
      <c r="BK1918" s="166"/>
      <c r="BL1918" s="166"/>
      <c r="BM1918" s="166"/>
    </row>
    <row r="1919" ht="22.5" customHeight="1">
      <c r="A1919" s="190" t="s">
        <v>17185</v>
      </c>
      <c r="B1919" s="188"/>
      <c r="C1919" s="191" t="b">
        <v>0</v>
      </c>
      <c r="D1919" s="192"/>
      <c r="E1919" s="189"/>
      <c r="F1919" s="189"/>
      <c r="G1919" s="189"/>
      <c r="H1919" s="102"/>
      <c r="I1919" s="166"/>
      <c r="J1919" s="166"/>
      <c r="K1919" s="193"/>
      <c r="L1919" s="193"/>
      <c r="M1919" s="166"/>
      <c r="N1919" s="166"/>
      <c r="O1919" s="166"/>
      <c r="P1919" s="166"/>
      <c r="Q1919" s="166"/>
      <c r="R1919" s="188"/>
      <c r="S1919" s="188"/>
      <c r="T1919" s="189"/>
      <c r="U1919" s="188"/>
      <c r="V1919" s="188"/>
      <c r="W1919" s="193"/>
      <c r="X1919" s="194"/>
      <c r="Y1919" s="194"/>
      <c r="Z1919" s="166"/>
      <c r="AA1919" s="166"/>
      <c r="AB1919" s="166"/>
      <c r="AC1919" s="166"/>
      <c r="AD1919" s="166"/>
      <c r="AE1919" s="166"/>
      <c r="AF1919" s="166"/>
      <c r="AG1919" s="166"/>
      <c r="AH1919" s="166"/>
      <c r="AI1919" s="166"/>
      <c r="AJ1919" s="166"/>
      <c r="AK1919" s="166"/>
      <c r="AL1919" s="166"/>
      <c r="AM1919" s="166"/>
      <c r="AN1919" s="166"/>
      <c r="AO1919" s="166"/>
      <c r="AP1919" s="166"/>
      <c r="AQ1919" s="166"/>
      <c r="AR1919" s="166"/>
      <c r="AS1919" s="166"/>
      <c r="AT1919" s="166"/>
      <c r="AU1919" s="166"/>
      <c r="AV1919" s="166"/>
      <c r="AW1919" s="166"/>
      <c r="AX1919" s="166"/>
      <c r="AY1919" s="166"/>
      <c r="AZ1919" s="166"/>
      <c r="BA1919" s="166"/>
      <c r="BB1919" s="166"/>
      <c r="BC1919" s="166"/>
      <c r="BD1919" s="166"/>
      <c r="BE1919" s="166"/>
      <c r="BF1919" s="166"/>
      <c r="BG1919" s="166"/>
      <c r="BH1919" s="166"/>
      <c r="BI1919" s="166"/>
      <c r="BJ1919" s="166"/>
      <c r="BK1919" s="166"/>
      <c r="BL1919" s="166"/>
      <c r="BM1919" s="166"/>
    </row>
    <row r="1920" ht="22.5" customHeight="1">
      <c r="A1920" s="190" t="s">
        <v>17186</v>
      </c>
      <c r="B1920" s="188"/>
      <c r="C1920" s="191" t="b">
        <v>0</v>
      </c>
      <c r="D1920" s="192"/>
      <c r="E1920" s="189"/>
      <c r="F1920" s="189"/>
      <c r="G1920" s="189"/>
      <c r="H1920" s="102"/>
      <c r="I1920" s="166"/>
      <c r="J1920" s="166"/>
      <c r="K1920" s="193"/>
      <c r="L1920" s="193"/>
      <c r="M1920" s="166"/>
      <c r="N1920" s="166"/>
      <c r="O1920" s="166"/>
      <c r="P1920" s="166"/>
      <c r="Q1920" s="166"/>
      <c r="R1920" s="188"/>
      <c r="S1920" s="188"/>
      <c r="T1920" s="189"/>
      <c r="U1920" s="188"/>
      <c r="V1920" s="188"/>
      <c r="W1920" s="193"/>
      <c r="X1920" s="194"/>
      <c r="Y1920" s="194"/>
      <c r="Z1920" s="166"/>
      <c r="AA1920" s="166"/>
      <c r="AB1920" s="166"/>
      <c r="AC1920" s="166"/>
      <c r="AD1920" s="166"/>
      <c r="AE1920" s="166"/>
      <c r="AF1920" s="166"/>
      <c r="AG1920" s="166"/>
      <c r="AH1920" s="166"/>
      <c r="AI1920" s="166"/>
      <c r="AJ1920" s="166"/>
      <c r="AK1920" s="166"/>
      <c r="AL1920" s="166"/>
      <c r="AM1920" s="166"/>
      <c r="AN1920" s="166"/>
      <c r="AO1920" s="166"/>
      <c r="AP1920" s="166"/>
      <c r="AQ1920" s="166"/>
      <c r="AR1920" s="166"/>
      <c r="AS1920" s="166"/>
      <c r="AT1920" s="166"/>
      <c r="AU1920" s="166"/>
      <c r="AV1920" s="166"/>
      <c r="AW1920" s="166"/>
      <c r="AX1920" s="166"/>
      <c r="AY1920" s="166"/>
      <c r="AZ1920" s="166"/>
      <c r="BA1920" s="166"/>
      <c r="BB1920" s="166"/>
      <c r="BC1920" s="166"/>
      <c r="BD1920" s="166"/>
      <c r="BE1920" s="166"/>
      <c r="BF1920" s="166"/>
      <c r="BG1920" s="166"/>
      <c r="BH1920" s="166"/>
      <c r="BI1920" s="166"/>
      <c r="BJ1920" s="166"/>
      <c r="BK1920" s="166"/>
      <c r="BL1920" s="166"/>
      <c r="BM1920" s="166"/>
    </row>
    <row r="1921" ht="22.5" customHeight="1">
      <c r="A1921" s="190" t="s">
        <v>17187</v>
      </c>
      <c r="B1921" s="188"/>
      <c r="C1921" s="191" t="b">
        <v>0</v>
      </c>
      <c r="D1921" s="192"/>
      <c r="E1921" s="189"/>
      <c r="F1921" s="189"/>
      <c r="G1921" s="189"/>
      <c r="H1921" s="102"/>
      <c r="I1921" s="166"/>
      <c r="J1921" s="166"/>
      <c r="K1921" s="193"/>
      <c r="L1921" s="193"/>
      <c r="M1921" s="166"/>
      <c r="N1921" s="166"/>
      <c r="O1921" s="166"/>
      <c r="P1921" s="166"/>
      <c r="Q1921" s="166"/>
      <c r="R1921" s="188"/>
      <c r="S1921" s="188"/>
      <c r="T1921" s="189"/>
      <c r="U1921" s="188"/>
      <c r="V1921" s="188"/>
      <c r="W1921" s="193"/>
      <c r="X1921" s="194"/>
      <c r="Y1921" s="194"/>
      <c r="Z1921" s="166"/>
      <c r="AA1921" s="166"/>
      <c r="AB1921" s="166"/>
      <c r="AC1921" s="166"/>
      <c r="AD1921" s="166"/>
      <c r="AE1921" s="166"/>
      <c r="AF1921" s="166"/>
      <c r="AG1921" s="166"/>
      <c r="AH1921" s="166"/>
      <c r="AI1921" s="166"/>
      <c r="AJ1921" s="166"/>
      <c r="AK1921" s="166"/>
      <c r="AL1921" s="166"/>
      <c r="AM1921" s="166"/>
      <c r="AN1921" s="166"/>
      <c r="AO1921" s="166"/>
      <c r="AP1921" s="166"/>
      <c r="AQ1921" s="166"/>
      <c r="AR1921" s="166"/>
      <c r="AS1921" s="166"/>
      <c r="AT1921" s="166"/>
      <c r="AU1921" s="166"/>
      <c r="AV1921" s="166"/>
      <c r="AW1921" s="166"/>
      <c r="AX1921" s="166"/>
      <c r="AY1921" s="166"/>
      <c r="AZ1921" s="166"/>
      <c r="BA1921" s="166"/>
      <c r="BB1921" s="166"/>
      <c r="BC1921" s="166"/>
      <c r="BD1921" s="166"/>
      <c r="BE1921" s="166"/>
      <c r="BF1921" s="166"/>
      <c r="BG1921" s="166"/>
      <c r="BH1921" s="166"/>
      <c r="BI1921" s="166"/>
      <c r="BJ1921" s="166"/>
      <c r="BK1921" s="166"/>
      <c r="BL1921" s="166"/>
      <c r="BM1921" s="166"/>
    </row>
    <row r="1922" ht="22.5" customHeight="1">
      <c r="A1922" s="190" t="s">
        <v>17188</v>
      </c>
      <c r="B1922" s="188"/>
      <c r="C1922" s="191" t="b">
        <v>0</v>
      </c>
      <c r="D1922" s="192"/>
      <c r="E1922" s="189"/>
      <c r="F1922" s="189"/>
      <c r="G1922" s="189"/>
      <c r="H1922" s="102"/>
      <c r="I1922" s="166"/>
      <c r="J1922" s="166"/>
      <c r="K1922" s="193"/>
      <c r="L1922" s="193"/>
      <c r="M1922" s="166"/>
      <c r="N1922" s="166"/>
      <c r="O1922" s="166"/>
      <c r="P1922" s="166"/>
      <c r="Q1922" s="166"/>
      <c r="R1922" s="188"/>
      <c r="S1922" s="188"/>
      <c r="T1922" s="189"/>
      <c r="U1922" s="188"/>
      <c r="V1922" s="188"/>
      <c r="W1922" s="193"/>
      <c r="X1922" s="194"/>
      <c r="Y1922" s="194"/>
      <c r="Z1922" s="166"/>
      <c r="AA1922" s="166"/>
      <c r="AB1922" s="166"/>
      <c r="AC1922" s="166"/>
      <c r="AD1922" s="166"/>
      <c r="AE1922" s="166"/>
      <c r="AF1922" s="166"/>
      <c r="AG1922" s="166"/>
      <c r="AH1922" s="166"/>
      <c r="AI1922" s="166"/>
      <c r="AJ1922" s="166"/>
      <c r="AK1922" s="166"/>
      <c r="AL1922" s="166"/>
      <c r="AM1922" s="166"/>
      <c r="AN1922" s="166"/>
      <c r="AO1922" s="166"/>
      <c r="AP1922" s="166"/>
      <c r="AQ1922" s="166"/>
      <c r="AR1922" s="166"/>
      <c r="AS1922" s="166"/>
      <c r="AT1922" s="166"/>
      <c r="AU1922" s="166"/>
      <c r="AV1922" s="166"/>
      <c r="AW1922" s="166"/>
      <c r="AX1922" s="166"/>
      <c r="AY1922" s="166"/>
      <c r="AZ1922" s="166"/>
      <c r="BA1922" s="166"/>
      <c r="BB1922" s="166"/>
      <c r="BC1922" s="166"/>
      <c r="BD1922" s="166"/>
      <c r="BE1922" s="166"/>
      <c r="BF1922" s="166"/>
      <c r="BG1922" s="166"/>
      <c r="BH1922" s="166"/>
      <c r="BI1922" s="166"/>
      <c r="BJ1922" s="166"/>
      <c r="BK1922" s="166"/>
      <c r="BL1922" s="166"/>
      <c r="BM1922" s="166"/>
    </row>
    <row r="1923" ht="22.5" customHeight="1">
      <c r="A1923" s="190" t="s">
        <v>17189</v>
      </c>
      <c r="B1923" s="188"/>
      <c r="C1923" s="191" t="b">
        <v>0</v>
      </c>
      <c r="D1923" s="192"/>
      <c r="E1923" s="189"/>
      <c r="F1923" s="189"/>
      <c r="G1923" s="189"/>
      <c r="H1923" s="102"/>
      <c r="I1923" s="166"/>
      <c r="J1923" s="166"/>
      <c r="K1923" s="193"/>
      <c r="L1923" s="193"/>
      <c r="M1923" s="166"/>
      <c r="N1923" s="166"/>
      <c r="O1923" s="166"/>
      <c r="P1923" s="166"/>
      <c r="Q1923" s="166"/>
      <c r="R1923" s="188"/>
      <c r="S1923" s="188"/>
      <c r="T1923" s="189"/>
      <c r="U1923" s="188"/>
      <c r="V1923" s="188"/>
      <c r="W1923" s="193"/>
      <c r="X1923" s="194"/>
      <c r="Y1923" s="194"/>
      <c r="Z1923" s="166"/>
      <c r="AA1923" s="166"/>
      <c r="AB1923" s="166"/>
      <c r="AC1923" s="166"/>
      <c r="AD1923" s="166"/>
      <c r="AE1923" s="166"/>
      <c r="AF1923" s="166"/>
      <c r="AG1923" s="166"/>
      <c r="AH1923" s="166"/>
      <c r="AI1923" s="166"/>
      <c r="AJ1923" s="166"/>
      <c r="AK1923" s="166"/>
      <c r="AL1923" s="166"/>
      <c r="AM1923" s="166"/>
      <c r="AN1923" s="166"/>
      <c r="AO1923" s="166"/>
      <c r="AP1923" s="166"/>
      <c r="AQ1923" s="166"/>
      <c r="AR1923" s="166"/>
      <c r="AS1923" s="166"/>
      <c r="AT1923" s="166"/>
      <c r="AU1923" s="166"/>
      <c r="AV1923" s="166"/>
      <c r="AW1923" s="166"/>
      <c r="AX1923" s="166"/>
      <c r="AY1923" s="166"/>
      <c r="AZ1923" s="166"/>
      <c r="BA1923" s="166"/>
      <c r="BB1923" s="166"/>
      <c r="BC1923" s="166"/>
      <c r="BD1923" s="166"/>
      <c r="BE1923" s="166"/>
      <c r="BF1923" s="166"/>
      <c r="BG1923" s="166"/>
      <c r="BH1923" s="166"/>
      <c r="BI1923" s="166"/>
      <c r="BJ1923" s="166"/>
      <c r="BK1923" s="166"/>
      <c r="BL1923" s="166"/>
      <c r="BM1923" s="166"/>
    </row>
    <row r="1924" ht="22.5" customHeight="1">
      <c r="A1924" s="190" t="s">
        <v>17190</v>
      </c>
      <c r="B1924" s="188"/>
      <c r="C1924" s="191" t="b">
        <v>0</v>
      </c>
      <c r="D1924" s="192"/>
      <c r="E1924" s="189"/>
      <c r="F1924" s="189"/>
      <c r="G1924" s="189"/>
      <c r="H1924" s="102"/>
      <c r="I1924" s="166"/>
      <c r="J1924" s="166"/>
      <c r="K1924" s="193"/>
      <c r="L1924" s="193"/>
      <c r="M1924" s="166"/>
      <c r="N1924" s="166"/>
      <c r="O1924" s="166"/>
      <c r="P1924" s="166"/>
      <c r="Q1924" s="166"/>
      <c r="R1924" s="188"/>
      <c r="S1924" s="188"/>
      <c r="T1924" s="189"/>
      <c r="U1924" s="188"/>
      <c r="V1924" s="188"/>
      <c r="W1924" s="193"/>
      <c r="X1924" s="194"/>
      <c r="Y1924" s="194"/>
      <c r="Z1924" s="166"/>
      <c r="AA1924" s="166"/>
      <c r="AB1924" s="166"/>
      <c r="AC1924" s="166"/>
      <c r="AD1924" s="166"/>
      <c r="AE1924" s="166"/>
      <c r="AF1924" s="166"/>
      <c r="AG1924" s="166"/>
      <c r="AH1924" s="166"/>
      <c r="AI1924" s="166"/>
      <c r="AJ1924" s="166"/>
      <c r="AK1924" s="166"/>
      <c r="AL1924" s="166"/>
      <c r="AM1924" s="166"/>
      <c r="AN1924" s="166"/>
      <c r="AO1924" s="166"/>
      <c r="AP1924" s="166"/>
      <c r="AQ1924" s="166"/>
      <c r="AR1924" s="166"/>
      <c r="AS1924" s="166"/>
      <c r="AT1924" s="166"/>
      <c r="AU1924" s="166"/>
      <c r="AV1924" s="166"/>
      <c r="AW1924" s="166"/>
      <c r="AX1924" s="166"/>
      <c r="AY1924" s="166"/>
      <c r="AZ1924" s="166"/>
      <c r="BA1924" s="166"/>
      <c r="BB1924" s="166"/>
      <c r="BC1924" s="166"/>
      <c r="BD1924" s="166"/>
      <c r="BE1924" s="166"/>
      <c r="BF1924" s="166"/>
      <c r="BG1924" s="166"/>
      <c r="BH1924" s="166"/>
      <c r="BI1924" s="166"/>
      <c r="BJ1924" s="166"/>
      <c r="BK1924" s="166"/>
      <c r="BL1924" s="166"/>
      <c r="BM1924" s="166"/>
    </row>
    <row r="1925" ht="22.5" customHeight="1">
      <c r="A1925" s="190" t="s">
        <v>17191</v>
      </c>
      <c r="B1925" s="188"/>
      <c r="C1925" s="191" t="b">
        <v>0</v>
      </c>
      <c r="D1925" s="192"/>
      <c r="E1925" s="189"/>
      <c r="F1925" s="189"/>
      <c r="G1925" s="189"/>
      <c r="H1925" s="102"/>
      <c r="I1925" s="166"/>
      <c r="J1925" s="166"/>
      <c r="K1925" s="193"/>
      <c r="L1925" s="193"/>
      <c r="M1925" s="166"/>
      <c r="N1925" s="166"/>
      <c r="O1925" s="166"/>
      <c r="P1925" s="166"/>
      <c r="Q1925" s="166"/>
      <c r="R1925" s="188"/>
      <c r="S1925" s="188"/>
      <c r="T1925" s="189"/>
      <c r="U1925" s="188"/>
      <c r="V1925" s="188"/>
      <c r="W1925" s="193"/>
      <c r="X1925" s="194"/>
      <c r="Y1925" s="194"/>
      <c r="Z1925" s="166"/>
      <c r="AA1925" s="166"/>
      <c r="AB1925" s="166"/>
      <c r="AC1925" s="166"/>
      <c r="AD1925" s="166"/>
      <c r="AE1925" s="166"/>
      <c r="AF1925" s="166"/>
      <c r="AG1925" s="166"/>
      <c r="AH1925" s="166"/>
      <c r="AI1925" s="166"/>
      <c r="AJ1925" s="166"/>
      <c r="AK1925" s="166"/>
      <c r="AL1925" s="166"/>
      <c r="AM1925" s="166"/>
      <c r="AN1925" s="166"/>
      <c r="AO1925" s="166"/>
      <c r="AP1925" s="166"/>
      <c r="AQ1925" s="166"/>
      <c r="AR1925" s="166"/>
      <c r="AS1925" s="166"/>
      <c r="AT1925" s="166"/>
      <c r="AU1925" s="166"/>
      <c r="AV1925" s="166"/>
      <c r="AW1925" s="166"/>
      <c r="AX1925" s="166"/>
      <c r="AY1925" s="166"/>
      <c r="AZ1925" s="166"/>
      <c r="BA1925" s="166"/>
      <c r="BB1925" s="166"/>
      <c r="BC1925" s="166"/>
      <c r="BD1925" s="166"/>
      <c r="BE1925" s="166"/>
      <c r="BF1925" s="166"/>
      <c r="BG1925" s="166"/>
      <c r="BH1925" s="166"/>
      <c r="BI1925" s="166"/>
      <c r="BJ1925" s="166"/>
      <c r="BK1925" s="166"/>
      <c r="BL1925" s="166"/>
      <c r="BM1925" s="166"/>
    </row>
    <row r="1926" ht="22.5" customHeight="1">
      <c r="A1926" s="190" t="s">
        <v>17192</v>
      </c>
      <c r="B1926" s="188"/>
      <c r="C1926" s="191" t="b">
        <v>0</v>
      </c>
      <c r="D1926" s="192"/>
      <c r="E1926" s="189"/>
      <c r="F1926" s="189"/>
      <c r="G1926" s="189"/>
      <c r="H1926" s="102"/>
      <c r="I1926" s="166"/>
      <c r="J1926" s="166"/>
      <c r="K1926" s="193"/>
      <c r="L1926" s="193"/>
      <c r="M1926" s="166"/>
      <c r="N1926" s="166"/>
      <c r="O1926" s="166"/>
      <c r="P1926" s="166"/>
      <c r="Q1926" s="166"/>
      <c r="R1926" s="188"/>
      <c r="S1926" s="188"/>
      <c r="T1926" s="189"/>
      <c r="U1926" s="188"/>
      <c r="V1926" s="188"/>
      <c r="W1926" s="193"/>
      <c r="X1926" s="194"/>
      <c r="Y1926" s="194"/>
      <c r="Z1926" s="166"/>
      <c r="AA1926" s="166"/>
      <c r="AB1926" s="166"/>
      <c r="AC1926" s="166"/>
      <c r="AD1926" s="166"/>
      <c r="AE1926" s="166"/>
      <c r="AF1926" s="166"/>
      <c r="AG1926" s="166"/>
      <c r="AH1926" s="166"/>
      <c r="AI1926" s="166"/>
      <c r="AJ1926" s="166"/>
      <c r="AK1926" s="166"/>
      <c r="AL1926" s="166"/>
      <c r="AM1926" s="166"/>
      <c r="AN1926" s="166"/>
      <c r="AO1926" s="166"/>
      <c r="AP1926" s="166"/>
      <c r="AQ1926" s="166"/>
      <c r="AR1926" s="166"/>
      <c r="AS1926" s="166"/>
      <c r="AT1926" s="166"/>
      <c r="AU1926" s="166"/>
      <c r="AV1926" s="166"/>
      <c r="AW1926" s="166"/>
      <c r="AX1926" s="166"/>
      <c r="AY1926" s="166"/>
      <c r="AZ1926" s="166"/>
      <c r="BA1926" s="166"/>
      <c r="BB1926" s="166"/>
      <c r="BC1926" s="166"/>
      <c r="BD1926" s="166"/>
      <c r="BE1926" s="166"/>
      <c r="BF1926" s="166"/>
      <c r="BG1926" s="166"/>
      <c r="BH1926" s="166"/>
      <c r="BI1926" s="166"/>
      <c r="BJ1926" s="166"/>
      <c r="BK1926" s="166"/>
      <c r="BL1926" s="166"/>
      <c r="BM1926" s="166"/>
    </row>
    <row r="1927" ht="22.5" customHeight="1">
      <c r="A1927" s="190" t="s">
        <v>17193</v>
      </c>
      <c r="B1927" s="188"/>
      <c r="C1927" s="191" t="b">
        <v>0</v>
      </c>
      <c r="D1927" s="192"/>
      <c r="E1927" s="189"/>
      <c r="F1927" s="189"/>
      <c r="G1927" s="189"/>
      <c r="H1927" s="102"/>
      <c r="I1927" s="166"/>
      <c r="J1927" s="166"/>
      <c r="K1927" s="193"/>
      <c r="L1927" s="193"/>
      <c r="M1927" s="166"/>
      <c r="N1927" s="166"/>
      <c r="O1927" s="166"/>
      <c r="P1927" s="166"/>
      <c r="Q1927" s="166"/>
      <c r="R1927" s="188"/>
      <c r="S1927" s="188"/>
      <c r="T1927" s="189"/>
      <c r="U1927" s="188"/>
      <c r="V1927" s="188"/>
      <c r="W1927" s="193"/>
      <c r="X1927" s="194"/>
      <c r="Y1927" s="194"/>
      <c r="Z1927" s="166"/>
      <c r="AA1927" s="166"/>
      <c r="AB1927" s="166"/>
      <c r="AC1927" s="166"/>
      <c r="AD1927" s="166"/>
      <c r="AE1927" s="166"/>
      <c r="AF1927" s="166"/>
      <c r="AG1927" s="166"/>
      <c r="AH1927" s="166"/>
      <c r="AI1927" s="166"/>
      <c r="AJ1927" s="166"/>
      <c r="AK1927" s="166"/>
      <c r="AL1927" s="166"/>
      <c r="AM1927" s="166"/>
      <c r="AN1927" s="166"/>
      <c r="AO1927" s="166"/>
      <c r="AP1927" s="166"/>
      <c r="AQ1927" s="166"/>
      <c r="AR1927" s="166"/>
      <c r="AS1927" s="166"/>
      <c r="AT1927" s="166"/>
      <c r="AU1927" s="166"/>
      <c r="AV1927" s="166"/>
      <c r="AW1927" s="166"/>
      <c r="AX1927" s="166"/>
      <c r="AY1927" s="166"/>
      <c r="AZ1927" s="166"/>
      <c r="BA1927" s="166"/>
      <c r="BB1927" s="166"/>
      <c r="BC1927" s="166"/>
      <c r="BD1927" s="166"/>
      <c r="BE1927" s="166"/>
      <c r="BF1927" s="166"/>
      <c r="BG1927" s="166"/>
      <c r="BH1927" s="166"/>
      <c r="BI1927" s="166"/>
      <c r="BJ1927" s="166"/>
      <c r="BK1927" s="166"/>
      <c r="BL1927" s="166"/>
      <c r="BM1927" s="166"/>
    </row>
    <row r="1928" ht="22.5" customHeight="1">
      <c r="A1928" s="190" t="s">
        <v>17194</v>
      </c>
      <c r="B1928" s="188"/>
      <c r="C1928" s="191" t="b">
        <v>0</v>
      </c>
      <c r="D1928" s="192"/>
      <c r="E1928" s="189"/>
      <c r="F1928" s="189"/>
      <c r="G1928" s="189"/>
      <c r="H1928" s="102"/>
      <c r="I1928" s="166"/>
      <c r="J1928" s="166"/>
      <c r="K1928" s="193"/>
      <c r="L1928" s="193"/>
      <c r="M1928" s="166"/>
      <c r="N1928" s="166"/>
      <c r="O1928" s="166"/>
      <c r="P1928" s="166"/>
      <c r="Q1928" s="166"/>
      <c r="R1928" s="188"/>
      <c r="S1928" s="188"/>
      <c r="T1928" s="189"/>
      <c r="U1928" s="188"/>
      <c r="V1928" s="188"/>
      <c r="W1928" s="193"/>
      <c r="X1928" s="194"/>
      <c r="Y1928" s="194"/>
      <c r="Z1928" s="166"/>
      <c r="AA1928" s="166"/>
      <c r="AB1928" s="166"/>
      <c r="AC1928" s="166"/>
      <c r="AD1928" s="166"/>
      <c r="AE1928" s="166"/>
      <c r="AF1928" s="166"/>
      <c r="AG1928" s="166"/>
      <c r="AH1928" s="166"/>
      <c r="AI1928" s="166"/>
      <c r="AJ1928" s="166"/>
      <c r="AK1928" s="166"/>
      <c r="AL1928" s="166"/>
      <c r="AM1928" s="166"/>
      <c r="AN1928" s="166"/>
      <c r="AO1928" s="166"/>
      <c r="AP1928" s="166"/>
      <c r="AQ1928" s="166"/>
      <c r="AR1928" s="166"/>
      <c r="AS1928" s="166"/>
      <c r="AT1928" s="166"/>
      <c r="AU1928" s="166"/>
      <c r="AV1928" s="166"/>
      <c r="AW1928" s="166"/>
      <c r="AX1928" s="166"/>
      <c r="AY1928" s="166"/>
      <c r="AZ1928" s="166"/>
      <c r="BA1928" s="166"/>
      <c r="BB1928" s="166"/>
      <c r="BC1928" s="166"/>
      <c r="BD1928" s="166"/>
      <c r="BE1928" s="166"/>
      <c r="BF1928" s="166"/>
      <c r="BG1928" s="166"/>
      <c r="BH1928" s="166"/>
      <c r="BI1928" s="166"/>
      <c r="BJ1928" s="166"/>
      <c r="BK1928" s="166"/>
      <c r="BL1928" s="166"/>
      <c r="BM1928" s="166"/>
    </row>
    <row r="1929" ht="22.5" customHeight="1">
      <c r="A1929" s="190" t="s">
        <v>17195</v>
      </c>
      <c r="B1929" s="188"/>
      <c r="C1929" s="191" t="b">
        <v>0</v>
      </c>
      <c r="D1929" s="192"/>
      <c r="E1929" s="189"/>
      <c r="F1929" s="189"/>
      <c r="G1929" s="189"/>
      <c r="H1929" s="102"/>
      <c r="I1929" s="166"/>
      <c r="J1929" s="166"/>
      <c r="K1929" s="193"/>
      <c r="L1929" s="193"/>
      <c r="M1929" s="166"/>
      <c r="N1929" s="166"/>
      <c r="O1929" s="166"/>
      <c r="P1929" s="166"/>
      <c r="Q1929" s="166"/>
      <c r="R1929" s="188"/>
      <c r="S1929" s="188"/>
      <c r="T1929" s="189"/>
      <c r="U1929" s="188"/>
      <c r="V1929" s="188"/>
      <c r="W1929" s="193"/>
      <c r="X1929" s="194"/>
      <c r="Y1929" s="194"/>
      <c r="Z1929" s="166"/>
      <c r="AA1929" s="166"/>
      <c r="AB1929" s="166"/>
      <c r="AC1929" s="166"/>
      <c r="AD1929" s="166"/>
      <c r="AE1929" s="166"/>
      <c r="AF1929" s="166"/>
      <c r="AG1929" s="166"/>
      <c r="AH1929" s="166"/>
      <c r="AI1929" s="166"/>
      <c r="AJ1929" s="166"/>
      <c r="AK1929" s="166"/>
      <c r="AL1929" s="166"/>
      <c r="AM1929" s="166"/>
      <c r="AN1929" s="166"/>
      <c r="AO1929" s="166"/>
      <c r="AP1929" s="166"/>
      <c r="AQ1929" s="166"/>
      <c r="AR1929" s="166"/>
      <c r="AS1929" s="166"/>
      <c r="AT1929" s="166"/>
      <c r="AU1929" s="166"/>
      <c r="AV1929" s="166"/>
      <c r="AW1929" s="166"/>
      <c r="AX1929" s="166"/>
      <c r="AY1929" s="166"/>
      <c r="AZ1929" s="166"/>
      <c r="BA1929" s="166"/>
      <c r="BB1929" s="166"/>
      <c r="BC1929" s="166"/>
      <c r="BD1929" s="166"/>
      <c r="BE1929" s="166"/>
      <c r="BF1929" s="166"/>
      <c r="BG1929" s="166"/>
      <c r="BH1929" s="166"/>
      <c r="BI1929" s="166"/>
      <c r="BJ1929" s="166"/>
      <c r="BK1929" s="166"/>
      <c r="BL1929" s="166"/>
      <c r="BM1929" s="166"/>
    </row>
    <row r="1930" ht="22.5" customHeight="1">
      <c r="A1930" s="190" t="s">
        <v>17196</v>
      </c>
      <c r="B1930" s="188"/>
      <c r="C1930" s="191" t="b">
        <v>0</v>
      </c>
      <c r="D1930" s="192"/>
      <c r="E1930" s="189"/>
      <c r="F1930" s="189"/>
      <c r="G1930" s="189"/>
      <c r="H1930" s="102"/>
      <c r="I1930" s="166"/>
      <c r="J1930" s="166"/>
      <c r="K1930" s="193"/>
      <c r="L1930" s="193"/>
      <c r="M1930" s="166"/>
      <c r="N1930" s="166"/>
      <c r="O1930" s="166"/>
      <c r="P1930" s="166"/>
      <c r="Q1930" s="166"/>
      <c r="R1930" s="188"/>
      <c r="S1930" s="188"/>
      <c r="T1930" s="189"/>
      <c r="U1930" s="188"/>
      <c r="V1930" s="188"/>
      <c r="W1930" s="193"/>
      <c r="X1930" s="194"/>
      <c r="Y1930" s="194"/>
      <c r="Z1930" s="166"/>
      <c r="AA1930" s="166"/>
      <c r="AB1930" s="166"/>
      <c r="AC1930" s="166"/>
      <c r="AD1930" s="166"/>
      <c r="AE1930" s="166"/>
      <c r="AF1930" s="166"/>
      <c r="AG1930" s="166"/>
      <c r="AH1930" s="166"/>
      <c r="AI1930" s="166"/>
      <c r="AJ1930" s="166"/>
      <c r="AK1930" s="166"/>
      <c r="AL1930" s="166"/>
      <c r="AM1930" s="166"/>
      <c r="AN1930" s="166"/>
      <c r="AO1930" s="166"/>
      <c r="AP1930" s="166"/>
      <c r="AQ1930" s="166"/>
      <c r="AR1930" s="166"/>
      <c r="AS1930" s="166"/>
      <c r="AT1930" s="166"/>
      <c r="AU1930" s="166"/>
      <c r="AV1930" s="166"/>
      <c r="AW1930" s="166"/>
      <c r="AX1930" s="166"/>
      <c r="AY1930" s="166"/>
      <c r="AZ1930" s="166"/>
      <c r="BA1930" s="166"/>
      <c r="BB1930" s="166"/>
      <c r="BC1930" s="166"/>
      <c r="BD1930" s="166"/>
      <c r="BE1930" s="166"/>
      <c r="BF1930" s="166"/>
      <c r="BG1930" s="166"/>
      <c r="BH1930" s="166"/>
      <c r="BI1930" s="166"/>
      <c r="BJ1930" s="166"/>
      <c r="BK1930" s="166"/>
      <c r="BL1930" s="166"/>
      <c r="BM1930" s="166"/>
    </row>
    <row r="1931" ht="22.5" customHeight="1">
      <c r="A1931" s="190" t="s">
        <v>17197</v>
      </c>
      <c r="B1931" s="188"/>
      <c r="C1931" s="191" t="b">
        <v>0</v>
      </c>
      <c r="D1931" s="192"/>
      <c r="E1931" s="189"/>
      <c r="F1931" s="189"/>
      <c r="G1931" s="189"/>
      <c r="H1931" s="102"/>
      <c r="I1931" s="166"/>
      <c r="J1931" s="166"/>
      <c r="K1931" s="193"/>
      <c r="L1931" s="193"/>
      <c r="M1931" s="166"/>
      <c r="N1931" s="166"/>
      <c r="O1931" s="166"/>
      <c r="P1931" s="166"/>
      <c r="Q1931" s="166"/>
      <c r="R1931" s="188"/>
      <c r="S1931" s="188"/>
      <c r="T1931" s="189"/>
      <c r="U1931" s="188"/>
      <c r="V1931" s="188"/>
      <c r="W1931" s="193"/>
      <c r="X1931" s="194"/>
      <c r="Y1931" s="194"/>
      <c r="Z1931" s="166"/>
      <c r="AA1931" s="166"/>
      <c r="AB1931" s="166"/>
      <c r="AC1931" s="166"/>
      <c r="AD1931" s="166"/>
      <c r="AE1931" s="166"/>
      <c r="AF1931" s="166"/>
      <c r="AG1931" s="166"/>
      <c r="AH1931" s="166"/>
      <c r="AI1931" s="166"/>
      <c r="AJ1931" s="166"/>
      <c r="AK1931" s="166"/>
      <c r="AL1931" s="166"/>
      <c r="AM1931" s="166"/>
      <c r="AN1931" s="166"/>
      <c r="AO1931" s="166"/>
      <c r="AP1931" s="166"/>
      <c r="AQ1931" s="166"/>
      <c r="AR1931" s="166"/>
      <c r="AS1931" s="166"/>
      <c r="AT1931" s="166"/>
      <c r="AU1931" s="166"/>
      <c r="AV1931" s="166"/>
      <c r="AW1931" s="166"/>
      <c r="AX1931" s="166"/>
      <c r="AY1931" s="166"/>
      <c r="AZ1931" s="166"/>
      <c r="BA1931" s="166"/>
      <c r="BB1931" s="166"/>
      <c r="BC1931" s="166"/>
      <c r="BD1931" s="166"/>
      <c r="BE1931" s="166"/>
      <c r="BF1931" s="166"/>
      <c r="BG1931" s="166"/>
      <c r="BH1931" s="166"/>
      <c r="BI1931" s="166"/>
      <c r="BJ1931" s="166"/>
      <c r="BK1931" s="166"/>
      <c r="BL1931" s="166"/>
      <c r="BM1931" s="166"/>
    </row>
    <row r="1932" ht="22.5" customHeight="1">
      <c r="A1932" s="190" t="s">
        <v>17198</v>
      </c>
      <c r="B1932" s="188"/>
      <c r="C1932" s="191" t="b">
        <v>0</v>
      </c>
      <c r="D1932" s="192"/>
      <c r="E1932" s="189"/>
      <c r="F1932" s="189"/>
      <c r="G1932" s="189"/>
      <c r="H1932" s="102"/>
      <c r="I1932" s="166"/>
      <c r="J1932" s="166"/>
      <c r="K1932" s="193"/>
      <c r="L1932" s="193"/>
      <c r="M1932" s="166"/>
      <c r="N1932" s="166"/>
      <c r="O1932" s="166"/>
      <c r="P1932" s="166"/>
      <c r="Q1932" s="166"/>
      <c r="R1932" s="188"/>
      <c r="S1932" s="188"/>
      <c r="T1932" s="189"/>
      <c r="U1932" s="188"/>
      <c r="V1932" s="188"/>
      <c r="W1932" s="193"/>
      <c r="X1932" s="194"/>
      <c r="Y1932" s="194"/>
      <c r="Z1932" s="166"/>
      <c r="AA1932" s="166"/>
      <c r="AB1932" s="166"/>
      <c r="AC1932" s="166"/>
      <c r="AD1932" s="166"/>
      <c r="AE1932" s="166"/>
      <c r="AF1932" s="166"/>
      <c r="AG1932" s="166"/>
      <c r="AH1932" s="166"/>
      <c r="AI1932" s="166"/>
      <c r="AJ1932" s="166"/>
      <c r="AK1932" s="166"/>
      <c r="AL1932" s="166"/>
      <c r="AM1932" s="166"/>
      <c r="AN1932" s="166"/>
      <c r="AO1932" s="166"/>
      <c r="AP1932" s="166"/>
      <c r="AQ1932" s="166"/>
      <c r="AR1932" s="166"/>
      <c r="AS1932" s="166"/>
      <c r="AT1932" s="166"/>
      <c r="AU1932" s="166"/>
      <c r="AV1932" s="166"/>
      <c r="AW1932" s="166"/>
      <c r="AX1932" s="166"/>
      <c r="AY1932" s="166"/>
      <c r="AZ1932" s="166"/>
      <c r="BA1932" s="166"/>
      <c r="BB1932" s="166"/>
      <c r="BC1932" s="166"/>
      <c r="BD1932" s="166"/>
      <c r="BE1932" s="166"/>
      <c r="BF1932" s="166"/>
      <c r="BG1932" s="166"/>
      <c r="BH1932" s="166"/>
      <c r="BI1932" s="166"/>
      <c r="BJ1932" s="166"/>
      <c r="BK1932" s="166"/>
      <c r="BL1932" s="166"/>
      <c r="BM1932" s="166"/>
    </row>
    <row r="1933" ht="22.5" customHeight="1">
      <c r="A1933" s="190" t="s">
        <v>17199</v>
      </c>
      <c r="B1933" s="188"/>
      <c r="C1933" s="191" t="b">
        <v>0</v>
      </c>
      <c r="D1933" s="192"/>
      <c r="E1933" s="189"/>
      <c r="F1933" s="189"/>
      <c r="G1933" s="189"/>
      <c r="H1933" s="102"/>
      <c r="I1933" s="166"/>
      <c r="J1933" s="166"/>
      <c r="K1933" s="193"/>
      <c r="L1933" s="193"/>
      <c r="M1933" s="166"/>
      <c r="N1933" s="166"/>
      <c r="O1933" s="166"/>
      <c r="P1933" s="166"/>
      <c r="Q1933" s="166"/>
      <c r="R1933" s="188"/>
      <c r="S1933" s="188"/>
      <c r="T1933" s="189"/>
      <c r="U1933" s="188"/>
      <c r="V1933" s="188"/>
      <c r="W1933" s="193"/>
      <c r="X1933" s="194"/>
      <c r="Y1933" s="194"/>
      <c r="Z1933" s="166"/>
      <c r="AA1933" s="166"/>
      <c r="AB1933" s="166"/>
      <c r="AC1933" s="166"/>
      <c r="AD1933" s="166"/>
      <c r="AE1933" s="166"/>
      <c r="AF1933" s="166"/>
      <c r="AG1933" s="166"/>
      <c r="AH1933" s="166"/>
      <c r="AI1933" s="166"/>
      <c r="AJ1933" s="166"/>
      <c r="AK1933" s="166"/>
      <c r="AL1933" s="166"/>
      <c r="AM1933" s="166"/>
      <c r="AN1933" s="166"/>
      <c r="AO1933" s="166"/>
      <c r="AP1933" s="166"/>
      <c r="AQ1933" s="166"/>
      <c r="AR1933" s="166"/>
      <c r="AS1933" s="166"/>
      <c r="AT1933" s="166"/>
      <c r="AU1933" s="166"/>
      <c r="AV1933" s="166"/>
      <c r="AW1933" s="166"/>
      <c r="AX1933" s="166"/>
      <c r="AY1933" s="166"/>
      <c r="AZ1933" s="166"/>
      <c r="BA1933" s="166"/>
      <c r="BB1933" s="166"/>
      <c r="BC1933" s="166"/>
      <c r="BD1933" s="166"/>
      <c r="BE1933" s="166"/>
      <c r="BF1933" s="166"/>
      <c r="BG1933" s="166"/>
      <c r="BH1933" s="166"/>
      <c r="BI1933" s="166"/>
      <c r="BJ1933" s="166"/>
      <c r="BK1933" s="166"/>
      <c r="BL1933" s="166"/>
      <c r="BM1933" s="166"/>
    </row>
    <row r="1934" ht="22.5" customHeight="1">
      <c r="A1934" s="190" t="s">
        <v>17200</v>
      </c>
      <c r="B1934" s="188"/>
      <c r="C1934" s="191" t="b">
        <v>0</v>
      </c>
      <c r="D1934" s="192"/>
      <c r="E1934" s="189"/>
      <c r="F1934" s="189"/>
      <c r="G1934" s="189"/>
      <c r="H1934" s="102"/>
      <c r="I1934" s="166"/>
      <c r="J1934" s="166"/>
      <c r="K1934" s="193"/>
      <c r="L1934" s="193"/>
      <c r="M1934" s="166"/>
      <c r="N1934" s="166"/>
      <c r="O1934" s="166"/>
      <c r="P1934" s="166"/>
      <c r="Q1934" s="166"/>
      <c r="R1934" s="188"/>
      <c r="S1934" s="188"/>
      <c r="T1934" s="189"/>
      <c r="U1934" s="188"/>
      <c r="V1934" s="188"/>
      <c r="W1934" s="193"/>
      <c r="X1934" s="194"/>
      <c r="Y1934" s="194"/>
      <c r="Z1934" s="166"/>
      <c r="AA1934" s="166"/>
      <c r="AB1934" s="166"/>
      <c r="AC1934" s="166"/>
      <c r="AD1934" s="166"/>
      <c r="AE1934" s="166"/>
      <c r="AF1934" s="166"/>
      <c r="AG1934" s="166"/>
      <c r="AH1934" s="166"/>
      <c r="AI1934" s="166"/>
      <c r="AJ1934" s="166"/>
      <c r="AK1934" s="166"/>
      <c r="AL1934" s="166"/>
      <c r="AM1934" s="166"/>
      <c r="AN1934" s="166"/>
      <c r="AO1934" s="166"/>
      <c r="AP1934" s="166"/>
      <c r="AQ1934" s="166"/>
      <c r="AR1934" s="166"/>
      <c r="AS1934" s="166"/>
      <c r="AT1934" s="166"/>
      <c r="AU1934" s="166"/>
      <c r="AV1934" s="166"/>
      <c r="AW1934" s="166"/>
      <c r="AX1934" s="166"/>
      <c r="AY1934" s="166"/>
      <c r="AZ1934" s="166"/>
      <c r="BA1934" s="166"/>
      <c r="BB1934" s="166"/>
      <c r="BC1934" s="166"/>
      <c r="BD1934" s="166"/>
      <c r="BE1934" s="166"/>
      <c r="BF1934" s="166"/>
      <c r="BG1934" s="166"/>
      <c r="BH1934" s="166"/>
      <c r="BI1934" s="166"/>
      <c r="BJ1934" s="166"/>
      <c r="BK1934" s="166"/>
      <c r="BL1934" s="166"/>
      <c r="BM1934" s="166"/>
    </row>
    <row r="1935" ht="22.5" customHeight="1">
      <c r="A1935" s="190" t="s">
        <v>17201</v>
      </c>
      <c r="B1935" s="188"/>
      <c r="C1935" s="191" t="b">
        <v>0</v>
      </c>
      <c r="D1935" s="192"/>
      <c r="E1935" s="189"/>
      <c r="F1935" s="189"/>
      <c r="G1935" s="189"/>
      <c r="H1935" s="102"/>
      <c r="I1935" s="166"/>
      <c r="J1935" s="166"/>
      <c r="K1935" s="193"/>
      <c r="L1935" s="193"/>
      <c r="M1935" s="166"/>
      <c r="N1935" s="166"/>
      <c r="O1935" s="166"/>
      <c r="P1935" s="166"/>
      <c r="Q1935" s="166"/>
      <c r="R1935" s="188"/>
      <c r="S1935" s="188"/>
      <c r="T1935" s="189"/>
      <c r="U1935" s="188"/>
      <c r="V1935" s="188"/>
      <c r="W1935" s="193"/>
      <c r="X1935" s="194"/>
      <c r="Y1935" s="194"/>
      <c r="Z1935" s="166"/>
      <c r="AA1935" s="166"/>
      <c r="AB1935" s="166"/>
      <c r="AC1935" s="166"/>
      <c r="AD1935" s="166"/>
      <c r="AE1935" s="166"/>
      <c r="AF1935" s="166"/>
      <c r="AG1935" s="166"/>
      <c r="AH1935" s="166"/>
      <c r="AI1935" s="166"/>
      <c r="AJ1935" s="166"/>
      <c r="AK1935" s="166"/>
      <c r="AL1935" s="166"/>
      <c r="AM1935" s="166"/>
      <c r="AN1935" s="166"/>
      <c r="AO1935" s="166"/>
      <c r="AP1935" s="166"/>
      <c r="AQ1935" s="166"/>
      <c r="AR1935" s="166"/>
      <c r="AS1935" s="166"/>
      <c r="AT1935" s="166"/>
      <c r="AU1935" s="166"/>
      <c r="AV1935" s="166"/>
      <c r="AW1935" s="166"/>
      <c r="AX1935" s="166"/>
      <c r="AY1935" s="166"/>
      <c r="AZ1935" s="166"/>
      <c r="BA1935" s="166"/>
      <c r="BB1935" s="166"/>
      <c r="BC1935" s="166"/>
      <c r="BD1935" s="166"/>
      <c r="BE1935" s="166"/>
      <c r="BF1935" s="166"/>
      <c r="BG1935" s="166"/>
      <c r="BH1935" s="166"/>
      <c r="BI1935" s="166"/>
      <c r="BJ1935" s="166"/>
      <c r="BK1935" s="166"/>
      <c r="BL1935" s="166"/>
      <c r="BM1935" s="166"/>
    </row>
    <row r="1936" ht="22.5" customHeight="1">
      <c r="A1936" s="190" t="s">
        <v>17202</v>
      </c>
      <c r="B1936" s="188"/>
      <c r="C1936" s="191" t="b">
        <v>0</v>
      </c>
      <c r="D1936" s="192"/>
      <c r="E1936" s="189"/>
      <c r="F1936" s="189"/>
      <c r="G1936" s="189"/>
      <c r="H1936" s="102"/>
      <c r="I1936" s="166"/>
      <c r="J1936" s="166"/>
      <c r="K1936" s="193"/>
      <c r="L1936" s="193"/>
      <c r="M1936" s="166"/>
      <c r="N1936" s="166"/>
      <c r="O1936" s="166"/>
      <c r="P1936" s="166"/>
      <c r="Q1936" s="166"/>
      <c r="R1936" s="188"/>
      <c r="S1936" s="188"/>
      <c r="T1936" s="189"/>
      <c r="U1936" s="188"/>
      <c r="V1936" s="188"/>
      <c r="W1936" s="193"/>
      <c r="X1936" s="194"/>
      <c r="Y1936" s="194"/>
      <c r="Z1936" s="166"/>
      <c r="AA1936" s="166"/>
      <c r="AB1936" s="166"/>
      <c r="AC1936" s="166"/>
      <c r="AD1936" s="166"/>
      <c r="AE1936" s="166"/>
      <c r="AF1936" s="166"/>
      <c r="AG1936" s="166"/>
      <c r="AH1936" s="166"/>
      <c r="AI1936" s="166"/>
      <c r="AJ1936" s="166"/>
      <c r="AK1936" s="166"/>
      <c r="AL1936" s="166"/>
      <c r="AM1936" s="166"/>
      <c r="AN1936" s="166"/>
      <c r="AO1936" s="166"/>
      <c r="AP1936" s="166"/>
      <c r="AQ1936" s="166"/>
      <c r="AR1936" s="166"/>
      <c r="AS1936" s="166"/>
      <c r="AT1936" s="166"/>
      <c r="AU1936" s="166"/>
      <c r="AV1936" s="166"/>
      <c r="AW1936" s="166"/>
      <c r="AX1936" s="166"/>
      <c r="AY1936" s="166"/>
      <c r="AZ1936" s="166"/>
      <c r="BA1936" s="166"/>
      <c r="BB1936" s="166"/>
      <c r="BC1936" s="166"/>
      <c r="BD1936" s="166"/>
      <c r="BE1936" s="166"/>
      <c r="BF1936" s="166"/>
      <c r="BG1936" s="166"/>
      <c r="BH1936" s="166"/>
      <c r="BI1936" s="166"/>
      <c r="BJ1936" s="166"/>
      <c r="BK1936" s="166"/>
      <c r="BL1936" s="166"/>
      <c r="BM1936" s="166"/>
    </row>
    <row r="1937" ht="22.5" customHeight="1">
      <c r="A1937" s="190" t="s">
        <v>17203</v>
      </c>
      <c r="B1937" s="188"/>
      <c r="C1937" s="191" t="b">
        <v>0</v>
      </c>
      <c r="D1937" s="192"/>
      <c r="E1937" s="189"/>
      <c r="F1937" s="189"/>
      <c r="G1937" s="189"/>
      <c r="H1937" s="102"/>
      <c r="I1937" s="166"/>
      <c r="J1937" s="166"/>
      <c r="K1937" s="193"/>
      <c r="L1937" s="193"/>
      <c r="M1937" s="166"/>
      <c r="N1937" s="166"/>
      <c r="O1937" s="166"/>
      <c r="P1937" s="166"/>
      <c r="Q1937" s="166"/>
      <c r="R1937" s="188"/>
      <c r="S1937" s="188"/>
      <c r="T1937" s="189"/>
      <c r="U1937" s="188"/>
      <c r="V1937" s="188"/>
      <c r="W1937" s="193"/>
      <c r="X1937" s="194"/>
      <c r="Y1937" s="194"/>
      <c r="Z1937" s="166"/>
      <c r="AA1937" s="166"/>
      <c r="AB1937" s="166"/>
      <c r="AC1937" s="166"/>
      <c r="AD1937" s="166"/>
      <c r="AE1937" s="166"/>
      <c r="AF1937" s="166"/>
      <c r="AG1937" s="166"/>
      <c r="AH1937" s="166"/>
      <c r="AI1937" s="166"/>
      <c r="AJ1937" s="166"/>
      <c r="AK1937" s="166"/>
      <c r="AL1937" s="166"/>
      <c r="AM1937" s="166"/>
      <c r="AN1937" s="166"/>
      <c r="AO1937" s="166"/>
      <c r="AP1937" s="166"/>
      <c r="AQ1937" s="166"/>
      <c r="AR1937" s="166"/>
      <c r="AS1937" s="166"/>
      <c r="AT1937" s="166"/>
      <c r="AU1937" s="166"/>
      <c r="AV1937" s="166"/>
      <c r="AW1937" s="166"/>
      <c r="AX1937" s="166"/>
      <c r="AY1937" s="166"/>
      <c r="AZ1937" s="166"/>
      <c r="BA1937" s="166"/>
      <c r="BB1937" s="166"/>
      <c r="BC1937" s="166"/>
      <c r="BD1937" s="166"/>
      <c r="BE1937" s="166"/>
      <c r="BF1937" s="166"/>
      <c r="BG1937" s="166"/>
      <c r="BH1937" s="166"/>
      <c r="BI1937" s="166"/>
      <c r="BJ1937" s="166"/>
      <c r="BK1937" s="166"/>
      <c r="BL1937" s="166"/>
      <c r="BM1937" s="166"/>
    </row>
    <row r="1938" ht="22.5" customHeight="1">
      <c r="A1938" s="190" t="s">
        <v>17204</v>
      </c>
      <c r="B1938" s="188"/>
      <c r="C1938" s="191" t="b">
        <v>0</v>
      </c>
      <c r="D1938" s="192"/>
      <c r="E1938" s="189"/>
      <c r="F1938" s="189"/>
      <c r="G1938" s="189"/>
      <c r="H1938" s="102"/>
      <c r="I1938" s="166"/>
      <c r="J1938" s="166"/>
      <c r="K1938" s="193"/>
      <c r="L1938" s="193"/>
      <c r="M1938" s="166"/>
      <c r="N1938" s="166"/>
      <c r="O1938" s="166"/>
      <c r="P1938" s="166"/>
      <c r="Q1938" s="166"/>
      <c r="R1938" s="188"/>
      <c r="S1938" s="188"/>
      <c r="T1938" s="189"/>
      <c r="U1938" s="188"/>
      <c r="V1938" s="188"/>
      <c r="W1938" s="193"/>
      <c r="X1938" s="194"/>
      <c r="Y1938" s="194"/>
      <c r="Z1938" s="166"/>
      <c r="AA1938" s="166"/>
      <c r="AB1938" s="166"/>
      <c r="AC1938" s="166"/>
      <c r="AD1938" s="166"/>
      <c r="AE1938" s="166"/>
      <c r="AF1938" s="166"/>
      <c r="AG1938" s="166"/>
      <c r="AH1938" s="166"/>
      <c r="AI1938" s="166"/>
      <c r="AJ1938" s="166"/>
      <c r="AK1938" s="166"/>
      <c r="AL1938" s="166"/>
      <c r="AM1938" s="166"/>
      <c r="AN1938" s="166"/>
      <c r="AO1938" s="166"/>
      <c r="AP1938" s="166"/>
      <c r="AQ1938" s="166"/>
      <c r="AR1938" s="166"/>
      <c r="AS1938" s="166"/>
      <c r="AT1938" s="166"/>
      <c r="AU1938" s="166"/>
      <c r="AV1938" s="166"/>
      <c r="AW1938" s="166"/>
      <c r="AX1938" s="166"/>
      <c r="AY1938" s="166"/>
      <c r="AZ1938" s="166"/>
      <c r="BA1938" s="166"/>
      <c r="BB1938" s="166"/>
      <c r="BC1938" s="166"/>
      <c r="BD1938" s="166"/>
      <c r="BE1938" s="166"/>
      <c r="BF1938" s="166"/>
      <c r="BG1938" s="166"/>
      <c r="BH1938" s="166"/>
      <c r="BI1938" s="166"/>
      <c r="BJ1938" s="166"/>
      <c r="BK1938" s="166"/>
      <c r="BL1938" s="166"/>
      <c r="BM1938" s="166"/>
    </row>
    <row r="1939" ht="22.5" customHeight="1">
      <c r="A1939" s="190" t="s">
        <v>17205</v>
      </c>
      <c r="B1939" s="188"/>
      <c r="C1939" s="191" t="b">
        <v>0</v>
      </c>
      <c r="D1939" s="192"/>
      <c r="E1939" s="189"/>
      <c r="F1939" s="189"/>
      <c r="G1939" s="189"/>
      <c r="H1939" s="102"/>
      <c r="I1939" s="166"/>
      <c r="J1939" s="166"/>
      <c r="K1939" s="193"/>
      <c r="L1939" s="193"/>
      <c r="M1939" s="166"/>
      <c r="N1939" s="166"/>
      <c r="O1939" s="166"/>
      <c r="P1939" s="166"/>
      <c r="Q1939" s="166"/>
      <c r="R1939" s="188"/>
      <c r="S1939" s="188"/>
      <c r="T1939" s="189"/>
      <c r="U1939" s="188"/>
      <c r="V1939" s="188"/>
      <c r="W1939" s="193"/>
      <c r="X1939" s="194"/>
      <c r="Y1939" s="194"/>
      <c r="Z1939" s="166"/>
      <c r="AA1939" s="166"/>
      <c r="AB1939" s="166"/>
      <c r="AC1939" s="166"/>
      <c r="AD1939" s="166"/>
      <c r="AE1939" s="166"/>
      <c r="AF1939" s="166"/>
      <c r="AG1939" s="166"/>
      <c r="AH1939" s="166"/>
      <c r="AI1939" s="166"/>
      <c r="AJ1939" s="166"/>
      <c r="AK1939" s="166"/>
      <c r="AL1939" s="166"/>
      <c r="AM1939" s="166"/>
      <c r="AN1939" s="166"/>
      <c r="AO1939" s="166"/>
      <c r="AP1939" s="166"/>
      <c r="AQ1939" s="166"/>
      <c r="AR1939" s="166"/>
      <c r="AS1939" s="166"/>
      <c r="AT1939" s="166"/>
      <c r="AU1939" s="166"/>
      <c r="AV1939" s="166"/>
      <c r="AW1939" s="166"/>
      <c r="AX1939" s="166"/>
      <c r="AY1939" s="166"/>
      <c r="AZ1939" s="166"/>
      <c r="BA1939" s="166"/>
      <c r="BB1939" s="166"/>
      <c r="BC1939" s="166"/>
      <c r="BD1939" s="166"/>
      <c r="BE1939" s="166"/>
      <c r="BF1939" s="166"/>
      <c r="BG1939" s="166"/>
      <c r="BH1939" s="166"/>
      <c r="BI1939" s="166"/>
      <c r="BJ1939" s="166"/>
      <c r="BK1939" s="166"/>
      <c r="BL1939" s="166"/>
      <c r="BM1939" s="166"/>
    </row>
    <row r="1940" ht="22.5" customHeight="1">
      <c r="A1940" s="190" t="s">
        <v>17206</v>
      </c>
      <c r="B1940" s="188"/>
      <c r="C1940" s="191" t="b">
        <v>0</v>
      </c>
      <c r="D1940" s="192"/>
      <c r="E1940" s="189"/>
      <c r="F1940" s="189"/>
      <c r="G1940" s="189"/>
      <c r="H1940" s="102"/>
      <c r="I1940" s="166"/>
      <c r="J1940" s="166"/>
      <c r="K1940" s="193"/>
      <c r="L1940" s="193"/>
      <c r="M1940" s="166"/>
      <c r="N1940" s="166"/>
      <c r="O1940" s="166"/>
      <c r="P1940" s="166"/>
      <c r="Q1940" s="166"/>
      <c r="R1940" s="188"/>
      <c r="S1940" s="188"/>
      <c r="T1940" s="189"/>
      <c r="U1940" s="188"/>
      <c r="V1940" s="188"/>
      <c r="W1940" s="193"/>
      <c r="X1940" s="194"/>
      <c r="Y1940" s="194"/>
      <c r="Z1940" s="166"/>
      <c r="AA1940" s="166"/>
      <c r="AB1940" s="166"/>
      <c r="AC1940" s="166"/>
      <c r="AD1940" s="166"/>
      <c r="AE1940" s="166"/>
      <c r="AF1940" s="166"/>
      <c r="AG1940" s="166"/>
      <c r="AH1940" s="166"/>
      <c r="AI1940" s="166"/>
      <c r="AJ1940" s="166"/>
      <c r="AK1940" s="166"/>
      <c r="AL1940" s="166"/>
      <c r="AM1940" s="166"/>
      <c r="AN1940" s="166"/>
      <c r="AO1940" s="166"/>
      <c r="AP1940" s="166"/>
      <c r="AQ1940" s="166"/>
      <c r="AR1940" s="166"/>
      <c r="AS1940" s="166"/>
      <c r="AT1940" s="166"/>
      <c r="AU1940" s="166"/>
      <c r="AV1940" s="166"/>
      <c r="AW1940" s="166"/>
      <c r="AX1940" s="166"/>
      <c r="AY1940" s="166"/>
      <c r="AZ1940" s="166"/>
      <c r="BA1940" s="166"/>
      <c r="BB1940" s="166"/>
      <c r="BC1940" s="166"/>
      <c r="BD1940" s="166"/>
      <c r="BE1940" s="166"/>
      <c r="BF1940" s="166"/>
      <c r="BG1940" s="166"/>
      <c r="BH1940" s="166"/>
      <c r="BI1940" s="166"/>
      <c r="BJ1940" s="166"/>
      <c r="BK1940" s="166"/>
      <c r="BL1940" s="166"/>
      <c r="BM1940" s="166"/>
    </row>
    <row r="1941" ht="22.5" customHeight="1">
      <c r="A1941" s="190" t="s">
        <v>17207</v>
      </c>
      <c r="B1941" s="188"/>
      <c r="C1941" s="191" t="b">
        <v>0</v>
      </c>
      <c r="D1941" s="192"/>
      <c r="E1941" s="189"/>
      <c r="F1941" s="189"/>
      <c r="G1941" s="189"/>
      <c r="H1941" s="102"/>
      <c r="I1941" s="166"/>
      <c r="J1941" s="166"/>
      <c r="K1941" s="193"/>
      <c r="L1941" s="193"/>
      <c r="M1941" s="166"/>
      <c r="N1941" s="166"/>
      <c r="O1941" s="166"/>
      <c r="P1941" s="166"/>
      <c r="Q1941" s="166"/>
      <c r="R1941" s="188"/>
      <c r="S1941" s="188"/>
      <c r="T1941" s="189"/>
      <c r="U1941" s="188"/>
      <c r="V1941" s="188"/>
      <c r="W1941" s="193"/>
      <c r="X1941" s="194"/>
      <c r="Y1941" s="194"/>
      <c r="Z1941" s="166"/>
      <c r="AA1941" s="166"/>
      <c r="AB1941" s="166"/>
      <c r="AC1941" s="166"/>
      <c r="AD1941" s="166"/>
      <c r="AE1941" s="166"/>
      <c r="AF1941" s="166"/>
      <c r="AG1941" s="166"/>
      <c r="AH1941" s="166"/>
      <c r="AI1941" s="166"/>
      <c r="AJ1941" s="166"/>
      <c r="AK1941" s="166"/>
      <c r="AL1941" s="166"/>
      <c r="AM1941" s="166"/>
      <c r="AN1941" s="166"/>
      <c r="AO1941" s="166"/>
      <c r="AP1941" s="166"/>
      <c r="AQ1941" s="166"/>
      <c r="AR1941" s="166"/>
      <c r="AS1941" s="166"/>
      <c r="AT1941" s="166"/>
      <c r="AU1941" s="166"/>
      <c r="AV1941" s="166"/>
      <c r="AW1941" s="166"/>
      <c r="AX1941" s="166"/>
      <c r="AY1941" s="166"/>
      <c r="AZ1941" s="166"/>
      <c r="BA1941" s="166"/>
      <c r="BB1941" s="166"/>
      <c r="BC1941" s="166"/>
      <c r="BD1941" s="166"/>
      <c r="BE1941" s="166"/>
      <c r="BF1941" s="166"/>
      <c r="BG1941" s="166"/>
      <c r="BH1941" s="166"/>
      <c r="BI1941" s="166"/>
      <c r="BJ1941" s="166"/>
      <c r="BK1941" s="166"/>
      <c r="BL1941" s="166"/>
      <c r="BM1941" s="166"/>
    </row>
    <row r="1942" ht="22.5" customHeight="1">
      <c r="A1942" s="190" t="s">
        <v>17208</v>
      </c>
      <c r="B1942" s="188"/>
      <c r="C1942" s="191" t="b">
        <v>0</v>
      </c>
      <c r="D1942" s="192"/>
      <c r="E1942" s="189"/>
      <c r="F1942" s="189"/>
      <c r="G1942" s="189"/>
      <c r="H1942" s="102"/>
      <c r="I1942" s="166"/>
      <c r="J1942" s="166"/>
      <c r="K1942" s="193"/>
      <c r="L1942" s="193"/>
      <c r="M1942" s="166"/>
      <c r="N1942" s="166"/>
      <c r="O1942" s="166"/>
      <c r="P1942" s="166"/>
      <c r="Q1942" s="166"/>
      <c r="R1942" s="188"/>
      <c r="S1942" s="188"/>
      <c r="T1942" s="189"/>
      <c r="U1942" s="188"/>
      <c r="V1942" s="188"/>
      <c r="W1942" s="193"/>
      <c r="X1942" s="194"/>
      <c r="Y1942" s="194"/>
      <c r="Z1942" s="166"/>
      <c r="AA1942" s="166"/>
      <c r="AB1942" s="166"/>
      <c r="AC1942" s="166"/>
      <c r="AD1942" s="166"/>
      <c r="AE1942" s="166"/>
      <c r="AF1942" s="166"/>
      <c r="AG1942" s="166"/>
      <c r="AH1942" s="166"/>
      <c r="AI1942" s="166"/>
      <c r="AJ1942" s="166"/>
      <c r="AK1942" s="166"/>
      <c r="AL1942" s="166"/>
      <c r="AM1942" s="166"/>
      <c r="AN1942" s="166"/>
      <c r="AO1942" s="166"/>
      <c r="AP1942" s="166"/>
      <c r="AQ1942" s="166"/>
      <c r="AR1942" s="166"/>
      <c r="AS1942" s="166"/>
      <c r="AT1942" s="166"/>
      <c r="AU1942" s="166"/>
      <c r="AV1942" s="166"/>
      <c r="AW1942" s="166"/>
      <c r="AX1942" s="166"/>
      <c r="AY1942" s="166"/>
      <c r="AZ1942" s="166"/>
      <c r="BA1942" s="166"/>
      <c r="BB1942" s="166"/>
      <c r="BC1942" s="166"/>
      <c r="BD1942" s="166"/>
      <c r="BE1942" s="166"/>
      <c r="BF1942" s="166"/>
      <c r="BG1942" s="166"/>
      <c r="BH1942" s="166"/>
      <c r="BI1942" s="166"/>
      <c r="BJ1942" s="166"/>
      <c r="BK1942" s="166"/>
      <c r="BL1942" s="166"/>
      <c r="BM1942" s="166"/>
    </row>
    <row r="1943" ht="22.5" customHeight="1">
      <c r="A1943" s="190" t="s">
        <v>17209</v>
      </c>
      <c r="B1943" s="188"/>
      <c r="C1943" s="191" t="b">
        <v>0</v>
      </c>
      <c r="D1943" s="192"/>
      <c r="E1943" s="189"/>
      <c r="F1943" s="189"/>
      <c r="G1943" s="189"/>
      <c r="H1943" s="102"/>
      <c r="I1943" s="166"/>
      <c r="J1943" s="166"/>
      <c r="K1943" s="193"/>
      <c r="L1943" s="193"/>
      <c r="M1943" s="166"/>
      <c r="N1943" s="166"/>
      <c r="O1943" s="166"/>
      <c r="P1943" s="166"/>
      <c r="Q1943" s="166"/>
      <c r="R1943" s="188"/>
      <c r="S1943" s="188"/>
      <c r="T1943" s="189"/>
      <c r="U1943" s="188"/>
      <c r="V1943" s="188"/>
      <c r="W1943" s="193"/>
      <c r="X1943" s="194"/>
      <c r="Y1943" s="194"/>
      <c r="Z1943" s="166"/>
      <c r="AA1943" s="166"/>
      <c r="AB1943" s="166"/>
      <c r="AC1943" s="166"/>
      <c r="AD1943" s="166"/>
      <c r="AE1943" s="166"/>
      <c r="AF1943" s="166"/>
      <c r="AG1943" s="166"/>
      <c r="AH1943" s="166"/>
      <c r="AI1943" s="166"/>
      <c r="AJ1943" s="166"/>
      <c r="AK1943" s="166"/>
      <c r="AL1943" s="166"/>
      <c r="AM1943" s="166"/>
      <c r="AN1943" s="166"/>
      <c r="AO1943" s="166"/>
      <c r="AP1943" s="166"/>
      <c r="AQ1943" s="166"/>
      <c r="AR1943" s="166"/>
      <c r="AS1943" s="166"/>
      <c r="AT1943" s="166"/>
      <c r="AU1943" s="166"/>
      <c r="AV1943" s="166"/>
      <c r="AW1943" s="166"/>
      <c r="AX1943" s="166"/>
      <c r="AY1943" s="166"/>
      <c r="AZ1943" s="166"/>
      <c r="BA1943" s="166"/>
      <c r="BB1943" s="166"/>
      <c r="BC1943" s="166"/>
      <c r="BD1943" s="166"/>
      <c r="BE1943" s="166"/>
      <c r="BF1943" s="166"/>
      <c r="BG1943" s="166"/>
      <c r="BH1943" s="166"/>
      <c r="BI1943" s="166"/>
      <c r="BJ1943" s="166"/>
      <c r="BK1943" s="166"/>
      <c r="BL1943" s="166"/>
      <c r="BM1943" s="166"/>
    </row>
    <row r="1944" ht="22.5" customHeight="1">
      <c r="A1944" s="190" t="s">
        <v>17210</v>
      </c>
      <c r="B1944" s="188"/>
      <c r="C1944" s="191" t="b">
        <v>0</v>
      </c>
      <c r="D1944" s="192"/>
      <c r="E1944" s="189"/>
      <c r="F1944" s="189"/>
      <c r="G1944" s="189"/>
      <c r="H1944" s="102"/>
      <c r="I1944" s="166"/>
      <c r="J1944" s="166"/>
      <c r="K1944" s="193"/>
      <c r="L1944" s="193"/>
      <c r="M1944" s="166"/>
      <c r="N1944" s="166"/>
      <c r="O1944" s="166"/>
      <c r="P1944" s="166"/>
      <c r="Q1944" s="166"/>
      <c r="R1944" s="188"/>
      <c r="S1944" s="188"/>
      <c r="T1944" s="189"/>
      <c r="U1944" s="188"/>
      <c r="V1944" s="188"/>
      <c r="W1944" s="193"/>
      <c r="X1944" s="194"/>
      <c r="Y1944" s="194"/>
      <c r="Z1944" s="166"/>
      <c r="AA1944" s="166"/>
      <c r="AB1944" s="166"/>
      <c r="AC1944" s="166"/>
      <c r="AD1944" s="166"/>
      <c r="AE1944" s="166"/>
      <c r="AF1944" s="166"/>
      <c r="AG1944" s="166"/>
      <c r="AH1944" s="166"/>
      <c r="AI1944" s="166"/>
      <c r="AJ1944" s="166"/>
      <c r="AK1944" s="166"/>
      <c r="AL1944" s="166"/>
      <c r="AM1944" s="166"/>
      <c r="AN1944" s="166"/>
      <c r="AO1944" s="166"/>
      <c r="AP1944" s="166"/>
      <c r="AQ1944" s="166"/>
      <c r="AR1944" s="166"/>
      <c r="AS1944" s="166"/>
      <c r="AT1944" s="166"/>
      <c r="AU1944" s="166"/>
      <c r="AV1944" s="166"/>
      <c r="AW1944" s="166"/>
      <c r="AX1944" s="166"/>
      <c r="AY1944" s="166"/>
      <c r="AZ1944" s="166"/>
      <c r="BA1944" s="166"/>
      <c r="BB1944" s="166"/>
      <c r="BC1944" s="166"/>
      <c r="BD1944" s="166"/>
      <c r="BE1944" s="166"/>
      <c r="BF1944" s="166"/>
      <c r="BG1944" s="166"/>
      <c r="BH1944" s="166"/>
      <c r="BI1944" s="166"/>
      <c r="BJ1944" s="166"/>
      <c r="BK1944" s="166"/>
      <c r="BL1944" s="166"/>
      <c r="BM1944" s="166"/>
    </row>
    <row r="1945" ht="22.5" customHeight="1">
      <c r="A1945" s="190" t="s">
        <v>17211</v>
      </c>
      <c r="B1945" s="188"/>
      <c r="C1945" s="191" t="b">
        <v>0</v>
      </c>
      <c r="D1945" s="192"/>
      <c r="E1945" s="189"/>
      <c r="F1945" s="189"/>
      <c r="G1945" s="189"/>
      <c r="H1945" s="102"/>
      <c r="I1945" s="166"/>
      <c r="J1945" s="166"/>
      <c r="K1945" s="193"/>
      <c r="L1945" s="193"/>
      <c r="M1945" s="166"/>
      <c r="N1945" s="166"/>
      <c r="O1945" s="166"/>
      <c r="P1945" s="166"/>
      <c r="Q1945" s="166"/>
      <c r="R1945" s="188"/>
      <c r="S1945" s="188"/>
      <c r="T1945" s="189"/>
      <c r="U1945" s="188"/>
      <c r="V1945" s="188"/>
      <c r="W1945" s="193"/>
      <c r="X1945" s="194"/>
      <c r="Y1945" s="194"/>
      <c r="Z1945" s="166"/>
      <c r="AA1945" s="166"/>
      <c r="AB1945" s="166"/>
      <c r="AC1945" s="166"/>
      <c r="AD1945" s="166"/>
      <c r="AE1945" s="166"/>
      <c r="AF1945" s="166"/>
      <c r="AG1945" s="166"/>
      <c r="AH1945" s="166"/>
      <c r="AI1945" s="166"/>
      <c r="AJ1945" s="166"/>
      <c r="AK1945" s="166"/>
      <c r="AL1945" s="166"/>
      <c r="AM1945" s="166"/>
      <c r="AN1945" s="166"/>
      <c r="AO1945" s="166"/>
      <c r="AP1945" s="166"/>
      <c r="AQ1945" s="166"/>
      <c r="AR1945" s="166"/>
      <c r="AS1945" s="166"/>
      <c r="AT1945" s="166"/>
      <c r="AU1945" s="166"/>
      <c r="AV1945" s="166"/>
      <c r="AW1945" s="166"/>
      <c r="AX1945" s="166"/>
      <c r="AY1945" s="166"/>
      <c r="AZ1945" s="166"/>
      <c r="BA1945" s="166"/>
      <c r="BB1945" s="166"/>
      <c r="BC1945" s="166"/>
      <c r="BD1945" s="166"/>
      <c r="BE1945" s="166"/>
      <c r="BF1945" s="166"/>
      <c r="BG1945" s="166"/>
      <c r="BH1945" s="166"/>
      <c r="BI1945" s="166"/>
      <c r="BJ1945" s="166"/>
      <c r="BK1945" s="166"/>
      <c r="BL1945" s="166"/>
      <c r="BM1945" s="166"/>
    </row>
    <row r="1946" ht="22.5" customHeight="1">
      <c r="A1946" s="190" t="s">
        <v>17212</v>
      </c>
      <c r="B1946" s="188"/>
      <c r="C1946" s="191" t="b">
        <v>0</v>
      </c>
      <c r="D1946" s="192"/>
      <c r="E1946" s="189"/>
      <c r="F1946" s="189"/>
      <c r="G1946" s="189"/>
      <c r="H1946" s="102"/>
      <c r="I1946" s="166"/>
      <c r="J1946" s="166"/>
      <c r="K1946" s="193"/>
      <c r="L1946" s="193"/>
      <c r="M1946" s="166"/>
      <c r="N1946" s="166"/>
      <c r="O1946" s="166"/>
      <c r="P1946" s="166"/>
      <c r="Q1946" s="166"/>
      <c r="R1946" s="188"/>
      <c r="S1946" s="188"/>
      <c r="T1946" s="189"/>
      <c r="U1946" s="188"/>
      <c r="V1946" s="188"/>
      <c r="W1946" s="193"/>
      <c r="X1946" s="194"/>
      <c r="Y1946" s="194"/>
      <c r="Z1946" s="166"/>
      <c r="AA1946" s="166"/>
      <c r="AB1946" s="166"/>
      <c r="AC1946" s="166"/>
      <c r="AD1946" s="166"/>
      <c r="AE1946" s="166"/>
      <c r="AF1946" s="166"/>
      <c r="AG1946" s="166"/>
      <c r="AH1946" s="166"/>
      <c r="AI1946" s="166"/>
      <c r="AJ1946" s="166"/>
      <c r="AK1946" s="166"/>
      <c r="AL1946" s="166"/>
      <c r="AM1946" s="166"/>
      <c r="AN1946" s="166"/>
      <c r="AO1946" s="166"/>
      <c r="AP1946" s="166"/>
      <c r="AQ1946" s="166"/>
      <c r="AR1946" s="166"/>
      <c r="AS1946" s="166"/>
      <c r="AT1946" s="166"/>
      <c r="AU1946" s="166"/>
      <c r="AV1946" s="166"/>
      <c r="AW1946" s="166"/>
      <c r="AX1946" s="166"/>
      <c r="AY1946" s="166"/>
      <c r="AZ1946" s="166"/>
      <c r="BA1946" s="166"/>
      <c r="BB1946" s="166"/>
      <c r="BC1946" s="166"/>
      <c r="BD1946" s="166"/>
      <c r="BE1946" s="166"/>
      <c r="BF1946" s="166"/>
      <c r="BG1946" s="166"/>
      <c r="BH1946" s="166"/>
      <c r="BI1946" s="166"/>
      <c r="BJ1946" s="166"/>
      <c r="BK1946" s="166"/>
      <c r="BL1946" s="166"/>
      <c r="BM1946" s="166"/>
    </row>
    <row r="1947" ht="22.5" customHeight="1">
      <c r="A1947" s="190" t="s">
        <v>17213</v>
      </c>
      <c r="B1947" s="188"/>
      <c r="C1947" s="191" t="b">
        <v>0</v>
      </c>
      <c r="D1947" s="192"/>
      <c r="E1947" s="189"/>
      <c r="F1947" s="189"/>
      <c r="G1947" s="189"/>
      <c r="H1947" s="102"/>
      <c r="I1947" s="166"/>
      <c r="J1947" s="166"/>
      <c r="K1947" s="193"/>
      <c r="L1947" s="193"/>
      <c r="M1947" s="166"/>
      <c r="N1947" s="166"/>
      <c r="O1947" s="166"/>
      <c r="P1947" s="166"/>
      <c r="Q1947" s="166"/>
      <c r="R1947" s="188"/>
      <c r="S1947" s="188"/>
      <c r="T1947" s="189"/>
      <c r="U1947" s="188"/>
      <c r="V1947" s="188"/>
      <c r="W1947" s="193"/>
      <c r="X1947" s="194"/>
      <c r="Y1947" s="194"/>
      <c r="Z1947" s="166"/>
      <c r="AA1947" s="166"/>
      <c r="AB1947" s="166"/>
      <c r="AC1947" s="166"/>
      <c r="AD1947" s="166"/>
      <c r="AE1947" s="166"/>
      <c r="AF1947" s="166"/>
      <c r="AG1947" s="166"/>
      <c r="AH1947" s="166"/>
      <c r="AI1947" s="166"/>
      <c r="AJ1947" s="166"/>
      <c r="AK1947" s="166"/>
      <c r="AL1947" s="166"/>
      <c r="AM1947" s="166"/>
      <c r="AN1947" s="166"/>
      <c r="AO1947" s="166"/>
      <c r="AP1947" s="166"/>
      <c r="AQ1947" s="166"/>
      <c r="AR1947" s="166"/>
      <c r="AS1947" s="166"/>
      <c r="AT1947" s="166"/>
      <c r="AU1947" s="166"/>
      <c r="AV1947" s="166"/>
      <c r="AW1947" s="166"/>
      <c r="AX1947" s="166"/>
      <c r="AY1947" s="166"/>
      <c r="AZ1947" s="166"/>
      <c r="BA1947" s="166"/>
      <c r="BB1947" s="166"/>
      <c r="BC1947" s="166"/>
      <c r="BD1947" s="166"/>
      <c r="BE1947" s="166"/>
      <c r="BF1947" s="166"/>
      <c r="BG1947" s="166"/>
      <c r="BH1947" s="166"/>
      <c r="BI1947" s="166"/>
      <c r="BJ1947" s="166"/>
      <c r="BK1947" s="166"/>
      <c r="BL1947" s="166"/>
      <c r="BM1947" s="166"/>
    </row>
    <row r="1948" ht="22.5" customHeight="1">
      <c r="A1948" s="190" t="s">
        <v>17214</v>
      </c>
      <c r="B1948" s="188"/>
      <c r="C1948" s="191" t="b">
        <v>0</v>
      </c>
      <c r="D1948" s="192"/>
      <c r="E1948" s="189"/>
      <c r="F1948" s="189"/>
      <c r="G1948" s="189"/>
      <c r="H1948" s="102"/>
      <c r="I1948" s="166"/>
      <c r="J1948" s="166"/>
      <c r="K1948" s="193"/>
      <c r="L1948" s="193"/>
      <c r="M1948" s="166"/>
      <c r="N1948" s="166"/>
      <c r="O1948" s="166"/>
      <c r="P1948" s="166"/>
      <c r="Q1948" s="166"/>
      <c r="R1948" s="188"/>
      <c r="S1948" s="188"/>
      <c r="T1948" s="189"/>
      <c r="U1948" s="188"/>
      <c r="V1948" s="188"/>
      <c r="W1948" s="193"/>
      <c r="X1948" s="194"/>
      <c r="Y1948" s="194"/>
      <c r="Z1948" s="166"/>
      <c r="AA1948" s="166"/>
      <c r="AB1948" s="166"/>
      <c r="AC1948" s="166"/>
      <c r="AD1948" s="166"/>
      <c r="AE1948" s="166"/>
      <c r="AF1948" s="166"/>
      <c r="AG1948" s="166"/>
      <c r="AH1948" s="166"/>
      <c r="AI1948" s="166"/>
      <c r="AJ1948" s="166"/>
      <c r="AK1948" s="166"/>
      <c r="AL1948" s="166"/>
      <c r="AM1948" s="166"/>
      <c r="AN1948" s="166"/>
      <c r="AO1948" s="166"/>
      <c r="AP1948" s="166"/>
      <c r="AQ1948" s="166"/>
      <c r="AR1948" s="166"/>
      <c r="AS1948" s="166"/>
      <c r="AT1948" s="166"/>
      <c r="AU1948" s="166"/>
      <c r="AV1948" s="166"/>
      <c r="AW1948" s="166"/>
      <c r="AX1948" s="166"/>
      <c r="AY1948" s="166"/>
      <c r="AZ1948" s="166"/>
      <c r="BA1948" s="166"/>
      <c r="BB1948" s="166"/>
      <c r="BC1948" s="166"/>
      <c r="BD1948" s="166"/>
      <c r="BE1948" s="166"/>
      <c r="BF1948" s="166"/>
      <c r="BG1948" s="166"/>
      <c r="BH1948" s="166"/>
      <c r="BI1948" s="166"/>
      <c r="BJ1948" s="166"/>
      <c r="BK1948" s="166"/>
      <c r="BL1948" s="166"/>
      <c r="BM1948" s="166"/>
    </row>
    <row r="1949" ht="22.5" customHeight="1">
      <c r="A1949" s="190" t="s">
        <v>17215</v>
      </c>
      <c r="B1949" s="188"/>
      <c r="C1949" s="191" t="b">
        <v>0</v>
      </c>
      <c r="D1949" s="192"/>
      <c r="E1949" s="189"/>
      <c r="F1949" s="189"/>
      <c r="G1949" s="189"/>
      <c r="H1949" s="102"/>
      <c r="I1949" s="166"/>
      <c r="J1949" s="166"/>
      <c r="K1949" s="193"/>
      <c r="L1949" s="193"/>
      <c r="M1949" s="166"/>
      <c r="N1949" s="166"/>
      <c r="O1949" s="166"/>
      <c r="P1949" s="166"/>
      <c r="Q1949" s="166"/>
      <c r="R1949" s="188"/>
      <c r="S1949" s="188"/>
      <c r="T1949" s="189"/>
      <c r="U1949" s="188"/>
      <c r="V1949" s="188"/>
      <c r="W1949" s="193"/>
      <c r="X1949" s="194"/>
      <c r="Y1949" s="194"/>
      <c r="Z1949" s="166"/>
      <c r="AA1949" s="166"/>
      <c r="AB1949" s="166"/>
      <c r="AC1949" s="166"/>
      <c r="AD1949" s="166"/>
      <c r="AE1949" s="166"/>
      <c r="AF1949" s="166"/>
      <c r="AG1949" s="166"/>
      <c r="AH1949" s="166"/>
      <c r="AI1949" s="166"/>
      <c r="AJ1949" s="166"/>
      <c r="AK1949" s="166"/>
      <c r="AL1949" s="166"/>
      <c r="AM1949" s="166"/>
      <c r="AN1949" s="166"/>
      <c r="AO1949" s="166"/>
      <c r="AP1949" s="166"/>
      <c r="AQ1949" s="166"/>
      <c r="AR1949" s="166"/>
      <c r="AS1949" s="166"/>
      <c r="AT1949" s="166"/>
      <c r="AU1949" s="166"/>
      <c r="AV1949" s="166"/>
      <c r="AW1949" s="166"/>
      <c r="AX1949" s="166"/>
      <c r="AY1949" s="166"/>
      <c r="AZ1949" s="166"/>
      <c r="BA1949" s="166"/>
      <c r="BB1949" s="166"/>
      <c r="BC1949" s="166"/>
      <c r="BD1949" s="166"/>
      <c r="BE1949" s="166"/>
      <c r="BF1949" s="166"/>
      <c r="BG1949" s="166"/>
      <c r="BH1949" s="166"/>
      <c r="BI1949" s="166"/>
      <c r="BJ1949" s="166"/>
      <c r="BK1949" s="166"/>
      <c r="BL1949" s="166"/>
      <c r="BM1949" s="166"/>
    </row>
    <row r="1950" ht="22.5" customHeight="1">
      <c r="A1950" s="190" t="s">
        <v>17216</v>
      </c>
      <c r="B1950" s="188"/>
      <c r="C1950" s="191" t="b">
        <v>0</v>
      </c>
      <c r="D1950" s="192"/>
      <c r="E1950" s="189"/>
      <c r="F1950" s="189"/>
      <c r="G1950" s="189"/>
      <c r="H1950" s="102"/>
      <c r="I1950" s="166"/>
      <c r="J1950" s="166"/>
      <c r="K1950" s="193"/>
      <c r="L1950" s="193"/>
      <c r="M1950" s="166"/>
      <c r="N1950" s="166"/>
      <c r="O1950" s="166"/>
      <c r="P1950" s="166"/>
      <c r="Q1950" s="166"/>
      <c r="R1950" s="188"/>
      <c r="S1950" s="188"/>
      <c r="T1950" s="189"/>
      <c r="U1950" s="188"/>
      <c r="V1950" s="188"/>
      <c r="W1950" s="193"/>
      <c r="X1950" s="194"/>
      <c r="Y1950" s="194"/>
      <c r="Z1950" s="166"/>
      <c r="AA1950" s="166"/>
      <c r="AB1950" s="166"/>
      <c r="AC1950" s="166"/>
      <c r="AD1950" s="166"/>
      <c r="AE1950" s="166"/>
      <c r="AF1950" s="166"/>
      <c r="AG1950" s="166"/>
      <c r="AH1950" s="166"/>
      <c r="AI1950" s="166"/>
      <c r="AJ1950" s="166"/>
      <c r="AK1950" s="166"/>
      <c r="AL1950" s="166"/>
      <c r="AM1950" s="166"/>
      <c r="AN1950" s="166"/>
      <c r="AO1950" s="166"/>
      <c r="AP1950" s="166"/>
      <c r="AQ1950" s="166"/>
      <c r="AR1950" s="166"/>
      <c r="AS1950" s="166"/>
      <c r="AT1950" s="166"/>
      <c r="AU1950" s="166"/>
      <c r="AV1950" s="166"/>
      <c r="AW1950" s="166"/>
      <c r="AX1950" s="166"/>
      <c r="AY1950" s="166"/>
      <c r="AZ1950" s="166"/>
      <c r="BA1950" s="166"/>
      <c r="BB1950" s="166"/>
      <c r="BC1950" s="166"/>
      <c r="BD1950" s="166"/>
      <c r="BE1950" s="166"/>
      <c r="BF1950" s="166"/>
      <c r="BG1950" s="166"/>
      <c r="BH1950" s="166"/>
      <c r="BI1950" s="166"/>
      <c r="BJ1950" s="166"/>
      <c r="BK1950" s="166"/>
      <c r="BL1950" s="166"/>
      <c r="BM1950" s="166"/>
    </row>
    <row r="1951" ht="22.5" customHeight="1">
      <c r="A1951" s="190" t="s">
        <v>17217</v>
      </c>
      <c r="B1951" s="188"/>
      <c r="C1951" s="191" t="b">
        <v>0</v>
      </c>
      <c r="D1951" s="192"/>
      <c r="E1951" s="189"/>
      <c r="F1951" s="189"/>
      <c r="G1951" s="189"/>
      <c r="H1951" s="102"/>
      <c r="I1951" s="166"/>
      <c r="J1951" s="166"/>
      <c r="K1951" s="193"/>
      <c r="L1951" s="193"/>
      <c r="M1951" s="166"/>
      <c r="N1951" s="166"/>
      <c r="O1951" s="166"/>
      <c r="P1951" s="166"/>
      <c r="Q1951" s="166"/>
      <c r="R1951" s="188"/>
      <c r="S1951" s="188"/>
      <c r="T1951" s="189"/>
      <c r="U1951" s="188"/>
      <c r="V1951" s="188"/>
      <c r="W1951" s="193"/>
      <c r="X1951" s="194"/>
      <c r="Y1951" s="194"/>
      <c r="Z1951" s="166"/>
      <c r="AA1951" s="166"/>
      <c r="AB1951" s="166"/>
      <c r="AC1951" s="166"/>
      <c r="AD1951" s="166"/>
      <c r="AE1951" s="166"/>
      <c r="AF1951" s="166"/>
      <c r="AG1951" s="166"/>
      <c r="AH1951" s="166"/>
      <c r="AI1951" s="166"/>
      <c r="AJ1951" s="166"/>
      <c r="AK1951" s="166"/>
      <c r="AL1951" s="166"/>
      <c r="AM1951" s="166"/>
      <c r="AN1951" s="166"/>
      <c r="AO1951" s="166"/>
      <c r="AP1951" s="166"/>
      <c r="AQ1951" s="166"/>
      <c r="AR1951" s="166"/>
      <c r="AS1951" s="166"/>
      <c r="AT1951" s="166"/>
      <c r="AU1951" s="166"/>
      <c r="AV1951" s="166"/>
      <c r="AW1951" s="166"/>
      <c r="AX1951" s="166"/>
      <c r="AY1951" s="166"/>
      <c r="AZ1951" s="166"/>
      <c r="BA1951" s="166"/>
      <c r="BB1951" s="166"/>
      <c r="BC1951" s="166"/>
      <c r="BD1951" s="166"/>
      <c r="BE1951" s="166"/>
      <c r="BF1951" s="166"/>
      <c r="BG1951" s="166"/>
      <c r="BH1951" s="166"/>
      <c r="BI1951" s="166"/>
      <c r="BJ1951" s="166"/>
      <c r="BK1951" s="166"/>
      <c r="BL1951" s="166"/>
      <c r="BM1951" s="166"/>
    </row>
    <row r="1952" ht="22.5" customHeight="1">
      <c r="A1952" s="190" t="s">
        <v>17218</v>
      </c>
      <c r="B1952" s="188"/>
      <c r="C1952" s="191" t="b">
        <v>0</v>
      </c>
      <c r="D1952" s="192"/>
      <c r="E1952" s="189"/>
      <c r="F1952" s="189"/>
      <c r="G1952" s="189"/>
      <c r="H1952" s="102"/>
      <c r="I1952" s="166"/>
      <c r="J1952" s="166"/>
      <c r="K1952" s="193"/>
      <c r="L1952" s="193"/>
      <c r="M1952" s="166"/>
      <c r="N1952" s="166"/>
      <c r="O1952" s="166"/>
      <c r="P1952" s="166"/>
      <c r="Q1952" s="166"/>
      <c r="R1952" s="188"/>
      <c r="S1952" s="188"/>
      <c r="T1952" s="189"/>
      <c r="U1952" s="188"/>
      <c r="V1952" s="188"/>
      <c r="W1952" s="193"/>
      <c r="X1952" s="194"/>
      <c r="Y1952" s="194"/>
      <c r="Z1952" s="166"/>
      <c r="AA1952" s="166"/>
      <c r="AB1952" s="166"/>
      <c r="AC1952" s="166"/>
      <c r="AD1952" s="166"/>
      <c r="AE1952" s="166"/>
      <c r="AF1952" s="166"/>
      <c r="AG1952" s="166"/>
      <c r="AH1952" s="166"/>
      <c r="AI1952" s="166"/>
      <c r="AJ1952" s="166"/>
      <c r="AK1952" s="166"/>
      <c r="AL1952" s="166"/>
      <c r="AM1952" s="166"/>
      <c r="AN1952" s="166"/>
      <c r="AO1952" s="166"/>
      <c r="AP1952" s="166"/>
      <c r="AQ1952" s="166"/>
      <c r="AR1952" s="166"/>
      <c r="AS1952" s="166"/>
      <c r="AT1952" s="166"/>
      <c r="AU1952" s="166"/>
      <c r="AV1952" s="166"/>
      <c r="AW1952" s="166"/>
      <c r="AX1952" s="166"/>
      <c r="AY1952" s="166"/>
      <c r="AZ1952" s="166"/>
      <c r="BA1952" s="166"/>
      <c r="BB1952" s="166"/>
      <c r="BC1952" s="166"/>
      <c r="BD1952" s="166"/>
      <c r="BE1952" s="166"/>
      <c r="BF1952" s="166"/>
      <c r="BG1952" s="166"/>
      <c r="BH1952" s="166"/>
      <c r="BI1952" s="166"/>
      <c r="BJ1952" s="166"/>
      <c r="BK1952" s="166"/>
      <c r="BL1952" s="166"/>
      <c r="BM1952" s="166"/>
    </row>
    <row r="1953" ht="22.5" customHeight="1">
      <c r="A1953" s="190" t="s">
        <v>17219</v>
      </c>
      <c r="B1953" s="188"/>
      <c r="C1953" s="191" t="b">
        <v>0</v>
      </c>
      <c r="D1953" s="192"/>
      <c r="E1953" s="189"/>
      <c r="F1953" s="189"/>
      <c r="G1953" s="189"/>
      <c r="H1953" s="102"/>
      <c r="I1953" s="166"/>
      <c r="J1953" s="166"/>
      <c r="K1953" s="193"/>
      <c r="L1953" s="193"/>
      <c r="M1953" s="166"/>
      <c r="N1953" s="166"/>
      <c r="O1953" s="166"/>
      <c r="P1953" s="166"/>
      <c r="Q1953" s="166"/>
      <c r="R1953" s="188"/>
      <c r="S1953" s="188"/>
      <c r="T1953" s="189"/>
      <c r="U1953" s="188"/>
      <c r="V1953" s="188"/>
      <c r="W1953" s="193"/>
      <c r="X1953" s="194"/>
      <c r="Y1953" s="194"/>
      <c r="Z1953" s="166"/>
      <c r="AA1953" s="166"/>
      <c r="AB1953" s="166"/>
      <c r="AC1953" s="166"/>
      <c r="AD1953" s="166"/>
      <c r="AE1953" s="166"/>
      <c r="AF1953" s="166"/>
      <c r="AG1953" s="166"/>
      <c r="AH1953" s="166"/>
      <c r="AI1953" s="166"/>
      <c r="AJ1953" s="166"/>
      <c r="AK1953" s="166"/>
      <c r="AL1953" s="166"/>
      <c r="AM1953" s="166"/>
      <c r="AN1953" s="166"/>
      <c r="AO1953" s="166"/>
      <c r="AP1953" s="166"/>
      <c r="AQ1953" s="166"/>
      <c r="AR1953" s="166"/>
      <c r="AS1953" s="166"/>
      <c r="AT1953" s="166"/>
      <c r="AU1953" s="166"/>
      <c r="AV1953" s="166"/>
      <c r="AW1953" s="166"/>
      <c r="AX1953" s="166"/>
      <c r="AY1953" s="166"/>
      <c r="AZ1953" s="166"/>
      <c r="BA1953" s="166"/>
      <c r="BB1953" s="166"/>
      <c r="BC1953" s="166"/>
      <c r="BD1953" s="166"/>
      <c r="BE1953" s="166"/>
      <c r="BF1953" s="166"/>
      <c r="BG1953" s="166"/>
      <c r="BH1953" s="166"/>
      <c r="BI1953" s="166"/>
      <c r="BJ1953" s="166"/>
      <c r="BK1953" s="166"/>
      <c r="BL1953" s="166"/>
      <c r="BM1953" s="166"/>
    </row>
    <row r="1954" ht="22.5" customHeight="1">
      <c r="A1954" s="190" t="s">
        <v>17220</v>
      </c>
      <c r="B1954" s="188"/>
      <c r="C1954" s="191" t="b">
        <v>0</v>
      </c>
      <c r="D1954" s="192"/>
      <c r="E1954" s="189"/>
      <c r="F1954" s="189"/>
      <c r="G1954" s="189"/>
      <c r="H1954" s="102"/>
      <c r="I1954" s="166"/>
      <c r="J1954" s="166"/>
      <c r="K1954" s="193"/>
      <c r="L1954" s="193"/>
      <c r="M1954" s="166"/>
      <c r="N1954" s="166"/>
      <c r="O1954" s="166"/>
      <c r="P1954" s="166"/>
      <c r="Q1954" s="166"/>
      <c r="R1954" s="188"/>
      <c r="S1954" s="188"/>
      <c r="T1954" s="189"/>
      <c r="U1954" s="188"/>
      <c r="V1954" s="188"/>
      <c r="W1954" s="193"/>
      <c r="X1954" s="194"/>
      <c r="Y1954" s="194"/>
      <c r="Z1954" s="166"/>
      <c r="AA1954" s="166"/>
      <c r="AB1954" s="166"/>
      <c r="AC1954" s="166"/>
      <c r="AD1954" s="166"/>
      <c r="AE1954" s="166"/>
      <c r="AF1954" s="166"/>
      <c r="AG1954" s="166"/>
      <c r="AH1954" s="166"/>
      <c r="AI1954" s="166"/>
      <c r="AJ1954" s="166"/>
      <c r="AK1954" s="166"/>
      <c r="AL1954" s="166"/>
      <c r="AM1954" s="166"/>
      <c r="AN1954" s="166"/>
      <c r="AO1954" s="166"/>
      <c r="AP1954" s="166"/>
      <c r="AQ1954" s="166"/>
      <c r="AR1954" s="166"/>
      <c r="AS1954" s="166"/>
      <c r="AT1954" s="166"/>
      <c r="AU1954" s="166"/>
      <c r="AV1954" s="166"/>
      <c r="AW1954" s="166"/>
      <c r="AX1954" s="166"/>
      <c r="AY1954" s="166"/>
      <c r="AZ1954" s="166"/>
      <c r="BA1954" s="166"/>
      <c r="BB1954" s="166"/>
      <c r="BC1954" s="166"/>
      <c r="BD1954" s="166"/>
      <c r="BE1954" s="166"/>
      <c r="BF1954" s="166"/>
      <c r="BG1954" s="166"/>
      <c r="BH1954" s="166"/>
      <c r="BI1954" s="166"/>
      <c r="BJ1954" s="166"/>
      <c r="BK1954" s="166"/>
      <c r="BL1954" s="166"/>
      <c r="BM1954" s="166"/>
    </row>
    <row r="1955" ht="22.5" customHeight="1">
      <c r="A1955" s="190" t="s">
        <v>17221</v>
      </c>
      <c r="B1955" s="188"/>
      <c r="C1955" s="191" t="b">
        <v>0</v>
      </c>
      <c r="D1955" s="192"/>
      <c r="E1955" s="189"/>
      <c r="F1955" s="189"/>
      <c r="G1955" s="189"/>
      <c r="H1955" s="102"/>
      <c r="I1955" s="166"/>
      <c r="J1955" s="166"/>
      <c r="K1955" s="193"/>
      <c r="L1955" s="193"/>
      <c r="M1955" s="166"/>
      <c r="N1955" s="166"/>
      <c r="O1955" s="166"/>
      <c r="P1955" s="166"/>
      <c r="Q1955" s="166"/>
      <c r="R1955" s="188"/>
      <c r="S1955" s="188"/>
      <c r="T1955" s="189"/>
      <c r="U1955" s="188"/>
      <c r="V1955" s="188"/>
      <c r="W1955" s="193"/>
      <c r="X1955" s="194"/>
      <c r="Y1955" s="194"/>
      <c r="Z1955" s="166"/>
      <c r="AA1955" s="166"/>
      <c r="AB1955" s="166"/>
      <c r="AC1955" s="166"/>
      <c r="AD1955" s="166"/>
      <c r="AE1955" s="166"/>
      <c r="AF1955" s="166"/>
      <c r="AG1955" s="166"/>
      <c r="AH1955" s="166"/>
      <c r="AI1955" s="166"/>
      <c r="AJ1955" s="166"/>
      <c r="AK1955" s="166"/>
      <c r="AL1955" s="166"/>
      <c r="AM1955" s="166"/>
      <c r="AN1955" s="166"/>
      <c r="AO1955" s="166"/>
      <c r="AP1955" s="166"/>
      <c r="AQ1955" s="166"/>
      <c r="AR1955" s="166"/>
      <c r="AS1955" s="166"/>
      <c r="AT1955" s="166"/>
      <c r="AU1955" s="166"/>
      <c r="AV1955" s="166"/>
      <c r="AW1955" s="166"/>
      <c r="AX1955" s="166"/>
      <c r="AY1955" s="166"/>
      <c r="AZ1955" s="166"/>
      <c r="BA1955" s="166"/>
      <c r="BB1955" s="166"/>
      <c r="BC1955" s="166"/>
      <c r="BD1955" s="166"/>
      <c r="BE1955" s="166"/>
      <c r="BF1955" s="166"/>
      <c r="BG1955" s="166"/>
      <c r="BH1955" s="166"/>
      <c r="BI1955" s="166"/>
      <c r="BJ1955" s="166"/>
      <c r="BK1955" s="166"/>
      <c r="BL1955" s="166"/>
      <c r="BM1955" s="166"/>
    </row>
    <row r="1956" ht="22.5" customHeight="1">
      <c r="A1956" s="190" t="s">
        <v>17222</v>
      </c>
      <c r="B1956" s="188"/>
      <c r="C1956" s="191" t="b">
        <v>0</v>
      </c>
      <c r="D1956" s="192"/>
      <c r="E1956" s="189"/>
      <c r="F1956" s="189"/>
      <c r="G1956" s="189"/>
      <c r="H1956" s="102"/>
      <c r="I1956" s="166"/>
      <c r="J1956" s="166"/>
      <c r="K1956" s="193"/>
      <c r="L1956" s="193"/>
      <c r="M1956" s="166"/>
      <c r="N1956" s="166"/>
      <c r="O1956" s="166"/>
      <c r="P1956" s="166"/>
      <c r="Q1956" s="166"/>
      <c r="R1956" s="188"/>
      <c r="S1956" s="188"/>
      <c r="T1956" s="189"/>
      <c r="U1956" s="188"/>
      <c r="V1956" s="188"/>
      <c r="W1956" s="193"/>
      <c r="X1956" s="194"/>
      <c r="Y1956" s="194"/>
      <c r="Z1956" s="166"/>
      <c r="AA1956" s="166"/>
      <c r="AB1956" s="166"/>
      <c r="AC1956" s="166"/>
      <c r="AD1956" s="166"/>
      <c r="AE1956" s="166"/>
      <c r="AF1956" s="166"/>
      <c r="AG1956" s="166"/>
      <c r="AH1956" s="166"/>
      <c r="AI1956" s="166"/>
      <c r="AJ1956" s="166"/>
      <c r="AK1956" s="166"/>
      <c r="AL1956" s="166"/>
      <c r="AM1956" s="166"/>
      <c r="AN1956" s="166"/>
      <c r="AO1956" s="166"/>
      <c r="AP1956" s="166"/>
      <c r="AQ1956" s="166"/>
      <c r="AR1956" s="166"/>
      <c r="AS1956" s="166"/>
      <c r="AT1956" s="166"/>
      <c r="AU1956" s="166"/>
      <c r="AV1956" s="166"/>
      <c r="AW1956" s="166"/>
      <c r="AX1956" s="166"/>
      <c r="AY1956" s="166"/>
      <c r="AZ1956" s="166"/>
      <c r="BA1956" s="166"/>
      <c r="BB1956" s="166"/>
      <c r="BC1956" s="166"/>
      <c r="BD1956" s="166"/>
      <c r="BE1956" s="166"/>
      <c r="BF1956" s="166"/>
      <c r="BG1956" s="166"/>
      <c r="BH1956" s="166"/>
      <c r="BI1956" s="166"/>
      <c r="BJ1956" s="166"/>
      <c r="BK1956" s="166"/>
      <c r="BL1956" s="166"/>
      <c r="BM1956" s="166"/>
    </row>
    <row r="1957" ht="22.5" customHeight="1">
      <c r="A1957" s="190" t="s">
        <v>17223</v>
      </c>
      <c r="B1957" s="188"/>
      <c r="C1957" s="191" t="b">
        <v>0</v>
      </c>
      <c r="D1957" s="192"/>
      <c r="E1957" s="189"/>
      <c r="F1957" s="189"/>
      <c r="G1957" s="189"/>
      <c r="H1957" s="102"/>
      <c r="I1957" s="166"/>
      <c r="J1957" s="166"/>
      <c r="K1957" s="193"/>
      <c r="L1957" s="193"/>
      <c r="M1957" s="166"/>
      <c r="N1957" s="166"/>
      <c r="O1957" s="166"/>
      <c r="P1957" s="166"/>
      <c r="Q1957" s="166"/>
      <c r="R1957" s="188"/>
      <c r="S1957" s="188"/>
      <c r="T1957" s="189"/>
      <c r="U1957" s="188"/>
      <c r="V1957" s="188"/>
      <c r="W1957" s="193"/>
      <c r="X1957" s="194"/>
      <c r="Y1957" s="194"/>
      <c r="Z1957" s="166"/>
      <c r="AA1957" s="166"/>
      <c r="AB1957" s="166"/>
      <c r="AC1957" s="166"/>
      <c r="AD1957" s="166"/>
      <c r="AE1957" s="166"/>
      <c r="AF1957" s="166"/>
      <c r="AG1957" s="166"/>
      <c r="AH1957" s="166"/>
      <c r="AI1957" s="166"/>
      <c r="AJ1957" s="166"/>
      <c r="AK1957" s="166"/>
      <c r="AL1957" s="166"/>
      <c r="AM1957" s="166"/>
      <c r="AN1957" s="166"/>
      <c r="AO1957" s="166"/>
      <c r="AP1957" s="166"/>
      <c r="AQ1957" s="166"/>
      <c r="AR1957" s="166"/>
      <c r="AS1957" s="166"/>
      <c r="AT1957" s="166"/>
      <c r="AU1957" s="166"/>
      <c r="AV1957" s="166"/>
      <c r="AW1957" s="166"/>
      <c r="AX1957" s="166"/>
      <c r="AY1957" s="166"/>
      <c r="AZ1957" s="166"/>
      <c r="BA1957" s="166"/>
      <c r="BB1957" s="166"/>
      <c r="BC1957" s="166"/>
      <c r="BD1957" s="166"/>
      <c r="BE1957" s="166"/>
      <c r="BF1957" s="166"/>
      <c r="BG1957" s="166"/>
      <c r="BH1957" s="166"/>
      <c r="BI1957" s="166"/>
      <c r="BJ1957" s="166"/>
      <c r="BK1957" s="166"/>
      <c r="BL1957" s="166"/>
      <c r="BM1957" s="166"/>
    </row>
    <row r="1958" ht="22.5" customHeight="1">
      <c r="A1958" s="190" t="s">
        <v>17224</v>
      </c>
      <c r="B1958" s="188"/>
      <c r="C1958" s="191" t="b">
        <v>0</v>
      </c>
      <c r="D1958" s="192"/>
      <c r="E1958" s="189"/>
      <c r="F1958" s="189"/>
      <c r="G1958" s="189"/>
      <c r="H1958" s="102"/>
      <c r="I1958" s="166"/>
      <c r="J1958" s="166"/>
      <c r="K1958" s="193"/>
      <c r="L1958" s="193"/>
      <c r="M1958" s="166"/>
      <c r="N1958" s="166"/>
      <c r="O1958" s="166"/>
      <c r="P1958" s="166"/>
      <c r="Q1958" s="166"/>
      <c r="R1958" s="188"/>
      <c r="S1958" s="188"/>
      <c r="T1958" s="189"/>
      <c r="U1958" s="188"/>
      <c r="V1958" s="188"/>
      <c r="W1958" s="193"/>
      <c r="X1958" s="194"/>
      <c r="Y1958" s="194"/>
      <c r="Z1958" s="166"/>
      <c r="AA1958" s="166"/>
      <c r="AB1958" s="166"/>
      <c r="AC1958" s="166"/>
      <c r="AD1958" s="166"/>
      <c r="AE1958" s="166"/>
      <c r="AF1958" s="166"/>
      <c r="AG1958" s="166"/>
      <c r="AH1958" s="166"/>
      <c r="AI1958" s="166"/>
      <c r="AJ1958" s="166"/>
      <c r="AK1958" s="166"/>
      <c r="AL1958" s="166"/>
      <c r="AM1958" s="166"/>
      <c r="AN1958" s="166"/>
      <c r="AO1958" s="166"/>
      <c r="AP1958" s="166"/>
      <c r="AQ1958" s="166"/>
      <c r="AR1958" s="166"/>
      <c r="AS1958" s="166"/>
      <c r="AT1958" s="166"/>
      <c r="AU1958" s="166"/>
      <c r="AV1958" s="166"/>
      <c r="AW1958" s="166"/>
      <c r="AX1958" s="166"/>
      <c r="AY1958" s="166"/>
      <c r="AZ1958" s="166"/>
      <c r="BA1958" s="166"/>
      <c r="BB1958" s="166"/>
      <c r="BC1958" s="166"/>
      <c r="BD1958" s="166"/>
      <c r="BE1958" s="166"/>
      <c r="BF1958" s="166"/>
      <c r="BG1958" s="166"/>
      <c r="BH1958" s="166"/>
      <c r="BI1958" s="166"/>
      <c r="BJ1958" s="166"/>
      <c r="BK1958" s="166"/>
      <c r="BL1958" s="166"/>
      <c r="BM1958" s="166"/>
    </row>
    <row r="1959" ht="22.5" customHeight="1">
      <c r="A1959" s="190" t="s">
        <v>17225</v>
      </c>
      <c r="B1959" s="188"/>
      <c r="C1959" s="191" t="b">
        <v>0</v>
      </c>
      <c r="D1959" s="192"/>
      <c r="E1959" s="189"/>
      <c r="F1959" s="189"/>
      <c r="G1959" s="189"/>
      <c r="H1959" s="102"/>
      <c r="I1959" s="166"/>
      <c r="J1959" s="166"/>
      <c r="K1959" s="193"/>
      <c r="L1959" s="193"/>
      <c r="M1959" s="166"/>
      <c r="N1959" s="166"/>
      <c r="O1959" s="166"/>
      <c r="P1959" s="166"/>
      <c r="Q1959" s="166"/>
      <c r="R1959" s="188"/>
      <c r="S1959" s="188"/>
      <c r="T1959" s="189"/>
      <c r="U1959" s="188"/>
      <c r="V1959" s="188"/>
      <c r="W1959" s="193"/>
      <c r="X1959" s="194"/>
      <c r="Y1959" s="194"/>
      <c r="Z1959" s="166"/>
      <c r="AA1959" s="166"/>
      <c r="AB1959" s="166"/>
      <c r="AC1959" s="166"/>
      <c r="AD1959" s="166"/>
      <c r="AE1959" s="166"/>
      <c r="AF1959" s="166"/>
      <c r="AG1959" s="166"/>
      <c r="AH1959" s="166"/>
      <c r="AI1959" s="166"/>
      <c r="AJ1959" s="166"/>
      <c r="AK1959" s="166"/>
      <c r="AL1959" s="166"/>
      <c r="AM1959" s="166"/>
      <c r="AN1959" s="166"/>
      <c r="AO1959" s="166"/>
      <c r="AP1959" s="166"/>
      <c r="AQ1959" s="166"/>
      <c r="AR1959" s="166"/>
      <c r="AS1959" s="166"/>
      <c r="AT1959" s="166"/>
      <c r="AU1959" s="166"/>
      <c r="AV1959" s="166"/>
      <c r="AW1959" s="166"/>
      <c r="AX1959" s="166"/>
      <c r="AY1959" s="166"/>
      <c r="AZ1959" s="166"/>
      <c r="BA1959" s="166"/>
      <c r="BB1959" s="166"/>
      <c r="BC1959" s="166"/>
      <c r="BD1959" s="166"/>
      <c r="BE1959" s="166"/>
      <c r="BF1959" s="166"/>
      <c r="BG1959" s="166"/>
      <c r="BH1959" s="166"/>
      <c r="BI1959" s="166"/>
      <c r="BJ1959" s="166"/>
      <c r="BK1959" s="166"/>
      <c r="BL1959" s="166"/>
      <c r="BM1959" s="166"/>
    </row>
    <row r="1960" ht="22.5" customHeight="1">
      <c r="A1960" s="190" t="s">
        <v>17226</v>
      </c>
      <c r="B1960" s="188"/>
      <c r="C1960" s="191" t="b">
        <v>0</v>
      </c>
      <c r="D1960" s="192"/>
      <c r="E1960" s="189"/>
      <c r="F1960" s="189"/>
      <c r="G1960" s="189"/>
      <c r="H1960" s="102"/>
      <c r="I1960" s="166"/>
      <c r="J1960" s="166"/>
      <c r="K1960" s="193"/>
      <c r="L1960" s="193"/>
      <c r="M1960" s="166"/>
      <c r="N1960" s="166"/>
      <c r="O1960" s="166"/>
      <c r="P1960" s="166"/>
      <c r="Q1960" s="166"/>
      <c r="R1960" s="188"/>
      <c r="S1960" s="188"/>
      <c r="T1960" s="189"/>
      <c r="U1960" s="188"/>
      <c r="V1960" s="188"/>
      <c r="W1960" s="193"/>
      <c r="X1960" s="194"/>
      <c r="Y1960" s="194"/>
      <c r="Z1960" s="166"/>
      <c r="AA1960" s="166"/>
      <c r="AB1960" s="166"/>
      <c r="AC1960" s="166"/>
      <c r="AD1960" s="166"/>
      <c r="AE1960" s="166"/>
      <c r="AF1960" s="166"/>
      <c r="AG1960" s="166"/>
      <c r="AH1960" s="166"/>
      <c r="AI1960" s="166"/>
      <c r="AJ1960" s="166"/>
      <c r="AK1960" s="166"/>
      <c r="AL1960" s="166"/>
      <c r="AM1960" s="166"/>
      <c r="AN1960" s="166"/>
      <c r="AO1960" s="166"/>
      <c r="AP1960" s="166"/>
      <c r="AQ1960" s="166"/>
      <c r="AR1960" s="166"/>
      <c r="AS1960" s="166"/>
      <c r="AT1960" s="166"/>
      <c r="AU1960" s="166"/>
      <c r="AV1960" s="166"/>
      <c r="AW1960" s="166"/>
      <c r="AX1960" s="166"/>
      <c r="AY1960" s="166"/>
      <c r="AZ1960" s="166"/>
      <c r="BA1960" s="166"/>
      <c r="BB1960" s="166"/>
      <c r="BC1960" s="166"/>
      <c r="BD1960" s="166"/>
      <c r="BE1960" s="166"/>
      <c r="BF1960" s="166"/>
      <c r="BG1960" s="166"/>
      <c r="BH1960" s="166"/>
      <c r="BI1960" s="166"/>
      <c r="BJ1960" s="166"/>
      <c r="BK1960" s="166"/>
      <c r="BL1960" s="166"/>
      <c r="BM1960" s="166"/>
    </row>
    <row r="1961" ht="22.5" customHeight="1">
      <c r="A1961" s="190" t="s">
        <v>17227</v>
      </c>
      <c r="B1961" s="188"/>
      <c r="C1961" s="191" t="b">
        <v>0</v>
      </c>
      <c r="D1961" s="192"/>
      <c r="E1961" s="189"/>
      <c r="F1961" s="189"/>
      <c r="G1961" s="189"/>
      <c r="H1961" s="102"/>
      <c r="I1961" s="166"/>
      <c r="J1961" s="166"/>
      <c r="K1961" s="193"/>
      <c r="L1961" s="193"/>
      <c r="M1961" s="166"/>
      <c r="N1961" s="166"/>
      <c r="O1961" s="166"/>
      <c r="P1961" s="166"/>
      <c r="Q1961" s="166"/>
      <c r="R1961" s="188"/>
      <c r="S1961" s="188"/>
      <c r="T1961" s="189"/>
      <c r="U1961" s="188"/>
      <c r="V1961" s="188"/>
      <c r="W1961" s="193"/>
      <c r="X1961" s="194"/>
      <c r="Y1961" s="194"/>
      <c r="Z1961" s="166"/>
      <c r="AA1961" s="166"/>
      <c r="AB1961" s="166"/>
      <c r="AC1961" s="166"/>
      <c r="AD1961" s="166"/>
      <c r="AE1961" s="166"/>
      <c r="AF1961" s="166"/>
      <c r="AG1961" s="166"/>
      <c r="AH1961" s="166"/>
      <c r="AI1961" s="166"/>
      <c r="AJ1961" s="166"/>
      <c r="AK1961" s="166"/>
      <c r="AL1961" s="166"/>
      <c r="AM1961" s="166"/>
      <c r="AN1961" s="166"/>
      <c r="AO1961" s="166"/>
      <c r="AP1961" s="166"/>
      <c r="AQ1961" s="166"/>
      <c r="AR1961" s="166"/>
      <c r="AS1961" s="166"/>
      <c r="AT1961" s="166"/>
      <c r="AU1961" s="166"/>
      <c r="AV1961" s="166"/>
      <c r="AW1961" s="166"/>
      <c r="AX1961" s="166"/>
      <c r="AY1961" s="166"/>
      <c r="AZ1961" s="166"/>
      <c r="BA1961" s="166"/>
      <c r="BB1961" s="166"/>
      <c r="BC1961" s="166"/>
      <c r="BD1961" s="166"/>
      <c r="BE1961" s="166"/>
      <c r="BF1961" s="166"/>
      <c r="BG1961" s="166"/>
      <c r="BH1961" s="166"/>
      <c r="BI1961" s="166"/>
      <c r="BJ1961" s="166"/>
      <c r="BK1961" s="166"/>
      <c r="BL1961" s="166"/>
      <c r="BM1961" s="166"/>
    </row>
    <row r="1962" ht="22.5" customHeight="1">
      <c r="A1962" s="190" t="s">
        <v>17228</v>
      </c>
      <c r="B1962" s="188"/>
      <c r="C1962" s="191" t="b">
        <v>0</v>
      </c>
      <c r="D1962" s="192"/>
      <c r="E1962" s="189"/>
      <c r="F1962" s="189"/>
      <c r="G1962" s="189"/>
      <c r="H1962" s="102"/>
      <c r="I1962" s="166"/>
      <c r="J1962" s="166"/>
      <c r="K1962" s="193"/>
      <c r="L1962" s="193"/>
      <c r="M1962" s="166"/>
      <c r="N1962" s="166"/>
      <c r="O1962" s="166"/>
      <c r="P1962" s="166"/>
      <c r="Q1962" s="166"/>
      <c r="R1962" s="188"/>
      <c r="S1962" s="188"/>
      <c r="T1962" s="189"/>
      <c r="U1962" s="188"/>
      <c r="V1962" s="188"/>
      <c r="W1962" s="193"/>
      <c r="X1962" s="194"/>
      <c r="Y1962" s="194"/>
      <c r="Z1962" s="166"/>
      <c r="AA1962" s="166"/>
      <c r="AB1962" s="166"/>
      <c r="AC1962" s="166"/>
      <c r="AD1962" s="166"/>
      <c r="AE1962" s="166"/>
      <c r="AF1962" s="166"/>
      <c r="AG1962" s="166"/>
      <c r="AH1962" s="166"/>
      <c r="AI1962" s="166"/>
      <c r="AJ1962" s="166"/>
      <c r="AK1962" s="166"/>
      <c r="AL1962" s="166"/>
      <c r="AM1962" s="166"/>
      <c r="AN1962" s="166"/>
      <c r="AO1962" s="166"/>
      <c r="AP1962" s="166"/>
      <c r="AQ1962" s="166"/>
      <c r="AR1962" s="166"/>
      <c r="AS1962" s="166"/>
      <c r="AT1962" s="166"/>
      <c r="AU1962" s="166"/>
      <c r="AV1962" s="166"/>
      <c r="AW1962" s="166"/>
      <c r="AX1962" s="166"/>
      <c r="AY1962" s="166"/>
      <c r="AZ1962" s="166"/>
      <c r="BA1962" s="166"/>
      <c r="BB1962" s="166"/>
      <c r="BC1962" s="166"/>
      <c r="BD1962" s="166"/>
      <c r="BE1962" s="166"/>
      <c r="BF1962" s="166"/>
      <c r="BG1962" s="166"/>
      <c r="BH1962" s="166"/>
      <c r="BI1962" s="166"/>
      <c r="BJ1962" s="166"/>
      <c r="BK1962" s="166"/>
      <c r="BL1962" s="166"/>
      <c r="BM1962" s="166"/>
    </row>
    <row r="1963" ht="22.5" customHeight="1">
      <c r="A1963" s="190" t="s">
        <v>17229</v>
      </c>
      <c r="B1963" s="188"/>
      <c r="C1963" s="191" t="b">
        <v>0</v>
      </c>
      <c r="D1963" s="192"/>
      <c r="E1963" s="189"/>
      <c r="F1963" s="189"/>
      <c r="G1963" s="189"/>
      <c r="H1963" s="102"/>
      <c r="I1963" s="166"/>
      <c r="J1963" s="166"/>
      <c r="K1963" s="193"/>
      <c r="L1963" s="193"/>
      <c r="M1963" s="166"/>
      <c r="N1963" s="166"/>
      <c r="O1963" s="166"/>
      <c r="P1963" s="166"/>
      <c r="Q1963" s="166"/>
      <c r="R1963" s="188"/>
      <c r="S1963" s="188"/>
      <c r="T1963" s="189"/>
      <c r="U1963" s="188"/>
      <c r="V1963" s="188"/>
      <c r="W1963" s="193"/>
      <c r="X1963" s="194"/>
      <c r="Y1963" s="194"/>
      <c r="Z1963" s="166"/>
      <c r="AA1963" s="166"/>
      <c r="AB1963" s="166"/>
      <c r="AC1963" s="166"/>
      <c r="AD1963" s="166"/>
      <c r="AE1963" s="166"/>
      <c r="AF1963" s="166"/>
      <c r="AG1963" s="166"/>
      <c r="AH1963" s="166"/>
      <c r="AI1963" s="166"/>
      <c r="AJ1963" s="166"/>
      <c r="AK1963" s="166"/>
      <c r="AL1963" s="166"/>
      <c r="AM1963" s="166"/>
      <c r="AN1963" s="166"/>
      <c r="AO1963" s="166"/>
      <c r="AP1963" s="166"/>
      <c r="AQ1963" s="166"/>
      <c r="AR1963" s="166"/>
      <c r="AS1963" s="166"/>
      <c r="AT1963" s="166"/>
      <c r="AU1963" s="166"/>
      <c r="AV1963" s="166"/>
      <c r="AW1963" s="166"/>
      <c r="AX1963" s="166"/>
      <c r="AY1963" s="166"/>
      <c r="AZ1963" s="166"/>
      <c r="BA1963" s="166"/>
      <c r="BB1963" s="166"/>
      <c r="BC1963" s="166"/>
      <c r="BD1963" s="166"/>
      <c r="BE1963" s="166"/>
      <c r="BF1963" s="166"/>
      <c r="BG1963" s="166"/>
      <c r="BH1963" s="166"/>
      <c r="BI1963" s="166"/>
      <c r="BJ1963" s="166"/>
      <c r="BK1963" s="166"/>
      <c r="BL1963" s="166"/>
      <c r="BM1963" s="166"/>
    </row>
    <row r="1964" ht="22.5" customHeight="1">
      <c r="A1964" s="190" t="s">
        <v>17230</v>
      </c>
      <c r="B1964" s="188"/>
      <c r="C1964" s="191" t="b">
        <v>0</v>
      </c>
      <c r="D1964" s="192"/>
      <c r="E1964" s="189"/>
      <c r="F1964" s="189"/>
      <c r="G1964" s="189"/>
      <c r="H1964" s="102"/>
      <c r="I1964" s="166"/>
      <c r="J1964" s="166"/>
      <c r="K1964" s="193"/>
      <c r="L1964" s="193"/>
      <c r="M1964" s="166"/>
      <c r="N1964" s="166"/>
      <c r="O1964" s="166"/>
      <c r="P1964" s="166"/>
      <c r="Q1964" s="166"/>
      <c r="R1964" s="188"/>
      <c r="S1964" s="188"/>
      <c r="T1964" s="189"/>
      <c r="U1964" s="188"/>
      <c r="V1964" s="188"/>
      <c r="W1964" s="193"/>
      <c r="X1964" s="194"/>
      <c r="Y1964" s="194"/>
      <c r="Z1964" s="166"/>
      <c r="AA1964" s="166"/>
      <c r="AB1964" s="166"/>
      <c r="AC1964" s="166"/>
      <c r="AD1964" s="166"/>
      <c r="AE1964" s="166"/>
      <c r="AF1964" s="166"/>
      <c r="AG1964" s="166"/>
      <c r="AH1964" s="166"/>
      <c r="AI1964" s="166"/>
      <c r="AJ1964" s="166"/>
      <c r="AK1964" s="166"/>
      <c r="AL1964" s="166"/>
      <c r="AM1964" s="166"/>
      <c r="AN1964" s="166"/>
      <c r="AO1964" s="166"/>
      <c r="AP1964" s="166"/>
      <c r="AQ1964" s="166"/>
      <c r="AR1964" s="166"/>
      <c r="AS1964" s="166"/>
      <c r="AT1964" s="166"/>
      <c r="AU1964" s="166"/>
      <c r="AV1964" s="166"/>
      <c r="AW1964" s="166"/>
      <c r="AX1964" s="166"/>
      <c r="AY1964" s="166"/>
      <c r="AZ1964" s="166"/>
      <c r="BA1964" s="166"/>
      <c r="BB1964" s="166"/>
      <c r="BC1964" s="166"/>
      <c r="BD1964" s="166"/>
      <c r="BE1964" s="166"/>
      <c r="BF1964" s="166"/>
      <c r="BG1964" s="166"/>
      <c r="BH1964" s="166"/>
      <c r="BI1964" s="166"/>
      <c r="BJ1964" s="166"/>
      <c r="BK1964" s="166"/>
      <c r="BL1964" s="166"/>
      <c r="BM1964" s="166"/>
    </row>
    <row r="1965" ht="22.5" customHeight="1">
      <c r="A1965" s="190" t="s">
        <v>17231</v>
      </c>
      <c r="B1965" s="188"/>
      <c r="C1965" s="191" t="b">
        <v>0</v>
      </c>
      <c r="D1965" s="192"/>
      <c r="E1965" s="189"/>
      <c r="F1965" s="189"/>
      <c r="G1965" s="189"/>
      <c r="H1965" s="102"/>
      <c r="I1965" s="166"/>
      <c r="J1965" s="166"/>
      <c r="K1965" s="193"/>
      <c r="L1965" s="193"/>
      <c r="M1965" s="166"/>
      <c r="N1965" s="166"/>
      <c r="O1965" s="166"/>
      <c r="P1965" s="166"/>
      <c r="Q1965" s="166"/>
      <c r="R1965" s="188"/>
      <c r="S1965" s="188"/>
      <c r="T1965" s="189"/>
      <c r="U1965" s="188"/>
      <c r="V1965" s="188"/>
      <c r="W1965" s="193"/>
      <c r="X1965" s="194"/>
      <c r="Y1965" s="194"/>
      <c r="Z1965" s="166"/>
      <c r="AA1965" s="166"/>
      <c r="AB1965" s="166"/>
      <c r="AC1965" s="166"/>
      <c r="AD1965" s="166"/>
      <c r="AE1965" s="166"/>
      <c r="AF1965" s="166"/>
      <c r="AG1965" s="166"/>
      <c r="AH1965" s="166"/>
      <c r="AI1965" s="166"/>
      <c r="AJ1965" s="166"/>
      <c r="AK1965" s="166"/>
      <c r="AL1965" s="166"/>
      <c r="AM1965" s="166"/>
      <c r="AN1965" s="166"/>
      <c r="AO1965" s="166"/>
      <c r="AP1965" s="166"/>
      <c r="AQ1965" s="166"/>
      <c r="AR1965" s="166"/>
      <c r="AS1965" s="166"/>
      <c r="AT1965" s="166"/>
      <c r="AU1965" s="166"/>
      <c r="AV1965" s="166"/>
      <c r="AW1965" s="166"/>
      <c r="AX1965" s="166"/>
      <c r="AY1965" s="166"/>
      <c r="AZ1965" s="166"/>
      <c r="BA1965" s="166"/>
      <c r="BB1965" s="166"/>
      <c r="BC1965" s="166"/>
      <c r="BD1965" s="166"/>
      <c r="BE1965" s="166"/>
      <c r="BF1965" s="166"/>
      <c r="BG1965" s="166"/>
      <c r="BH1965" s="166"/>
      <c r="BI1965" s="166"/>
      <c r="BJ1965" s="166"/>
      <c r="BK1965" s="166"/>
      <c r="BL1965" s="166"/>
      <c r="BM1965" s="166"/>
    </row>
    <row r="1966" ht="22.5" customHeight="1">
      <c r="A1966" s="190" t="s">
        <v>17232</v>
      </c>
      <c r="B1966" s="188"/>
      <c r="C1966" s="191" t="b">
        <v>0</v>
      </c>
      <c r="D1966" s="192"/>
      <c r="E1966" s="189"/>
      <c r="F1966" s="189"/>
      <c r="G1966" s="189"/>
      <c r="H1966" s="102"/>
      <c r="I1966" s="166"/>
      <c r="J1966" s="166"/>
      <c r="K1966" s="193"/>
      <c r="L1966" s="193"/>
      <c r="M1966" s="166"/>
      <c r="N1966" s="166"/>
      <c r="O1966" s="166"/>
      <c r="P1966" s="166"/>
      <c r="Q1966" s="166"/>
      <c r="R1966" s="188"/>
      <c r="S1966" s="188"/>
      <c r="T1966" s="189"/>
      <c r="U1966" s="188"/>
      <c r="V1966" s="188"/>
      <c r="W1966" s="193"/>
      <c r="X1966" s="194"/>
      <c r="Y1966" s="194"/>
      <c r="Z1966" s="166"/>
      <c r="AA1966" s="166"/>
      <c r="AB1966" s="166"/>
      <c r="AC1966" s="166"/>
      <c r="AD1966" s="166"/>
      <c r="AE1966" s="166"/>
      <c r="AF1966" s="166"/>
      <c r="AG1966" s="166"/>
      <c r="AH1966" s="166"/>
      <c r="AI1966" s="166"/>
      <c r="AJ1966" s="166"/>
      <c r="AK1966" s="166"/>
      <c r="AL1966" s="166"/>
      <c r="AM1966" s="166"/>
      <c r="AN1966" s="166"/>
      <c r="AO1966" s="166"/>
      <c r="AP1966" s="166"/>
      <c r="AQ1966" s="166"/>
      <c r="AR1966" s="166"/>
      <c r="AS1966" s="166"/>
      <c r="AT1966" s="166"/>
      <c r="AU1966" s="166"/>
      <c r="AV1966" s="166"/>
      <c r="AW1966" s="166"/>
      <c r="AX1966" s="166"/>
      <c r="AY1966" s="166"/>
      <c r="AZ1966" s="166"/>
      <c r="BA1966" s="166"/>
      <c r="BB1966" s="166"/>
      <c r="BC1966" s="166"/>
      <c r="BD1966" s="166"/>
      <c r="BE1966" s="166"/>
      <c r="BF1966" s="166"/>
      <c r="BG1966" s="166"/>
      <c r="BH1966" s="166"/>
      <c r="BI1966" s="166"/>
      <c r="BJ1966" s="166"/>
      <c r="BK1966" s="166"/>
      <c r="BL1966" s="166"/>
      <c r="BM1966" s="166"/>
    </row>
    <row r="1967" ht="22.5" customHeight="1">
      <c r="A1967" s="190" t="s">
        <v>17233</v>
      </c>
      <c r="B1967" s="188"/>
      <c r="C1967" s="191" t="b">
        <v>0</v>
      </c>
      <c r="D1967" s="192"/>
      <c r="E1967" s="189"/>
      <c r="F1967" s="189"/>
      <c r="G1967" s="189"/>
      <c r="H1967" s="102"/>
      <c r="I1967" s="166"/>
      <c r="J1967" s="166"/>
      <c r="K1967" s="193"/>
      <c r="L1967" s="193"/>
      <c r="M1967" s="166"/>
      <c r="N1967" s="166"/>
      <c r="O1967" s="166"/>
      <c r="P1967" s="166"/>
      <c r="Q1967" s="166"/>
      <c r="R1967" s="188"/>
      <c r="S1967" s="188"/>
      <c r="T1967" s="189"/>
      <c r="U1967" s="188"/>
      <c r="V1967" s="188"/>
      <c r="W1967" s="193"/>
      <c r="X1967" s="194"/>
      <c r="Y1967" s="194"/>
      <c r="Z1967" s="166"/>
      <c r="AA1967" s="166"/>
      <c r="AB1967" s="166"/>
      <c r="AC1967" s="166"/>
      <c r="AD1967" s="166"/>
      <c r="AE1967" s="166"/>
      <c r="AF1967" s="166"/>
      <c r="AG1967" s="166"/>
      <c r="AH1967" s="166"/>
      <c r="AI1967" s="166"/>
      <c r="AJ1967" s="166"/>
      <c r="AK1967" s="166"/>
      <c r="AL1967" s="166"/>
      <c r="AM1967" s="166"/>
      <c r="AN1967" s="166"/>
      <c r="AO1967" s="166"/>
      <c r="AP1967" s="166"/>
      <c r="AQ1967" s="166"/>
      <c r="AR1967" s="166"/>
      <c r="AS1967" s="166"/>
      <c r="AT1967" s="166"/>
      <c r="AU1967" s="166"/>
      <c r="AV1967" s="166"/>
      <c r="AW1967" s="166"/>
      <c r="AX1967" s="166"/>
      <c r="AY1967" s="166"/>
      <c r="AZ1967" s="166"/>
      <c r="BA1967" s="166"/>
      <c r="BB1967" s="166"/>
      <c r="BC1967" s="166"/>
      <c r="BD1967" s="166"/>
      <c r="BE1967" s="166"/>
      <c r="BF1967" s="166"/>
      <c r="BG1967" s="166"/>
      <c r="BH1967" s="166"/>
      <c r="BI1967" s="166"/>
      <c r="BJ1967" s="166"/>
      <c r="BK1967" s="166"/>
      <c r="BL1967" s="166"/>
      <c r="BM1967" s="166"/>
    </row>
    <row r="1968" ht="22.5" customHeight="1">
      <c r="A1968" s="190" t="s">
        <v>17234</v>
      </c>
      <c r="B1968" s="188"/>
      <c r="C1968" s="191" t="b">
        <v>0</v>
      </c>
      <c r="D1968" s="192"/>
      <c r="E1968" s="189"/>
      <c r="F1968" s="189"/>
      <c r="G1968" s="189"/>
      <c r="H1968" s="102"/>
      <c r="I1968" s="166"/>
      <c r="J1968" s="166"/>
      <c r="K1968" s="193"/>
      <c r="L1968" s="193"/>
      <c r="M1968" s="166"/>
      <c r="N1968" s="166"/>
      <c r="O1968" s="166"/>
      <c r="P1968" s="166"/>
      <c r="Q1968" s="166"/>
      <c r="R1968" s="188"/>
      <c r="S1968" s="188"/>
      <c r="T1968" s="189"/>
      <c r="U1968" s="188"/>
      <c r="V1968" s="188"/>
      <c r="W1968" s="193"/>
      <c r="X1968" s="194"/>
      <c r="Y1968" s="194"/>
      <c r="Z1968" s="166"/>
      <c r="AA1968" s="166"/>
      <c r="AB1968" s="166"/>
      <c r="AC1968" s="166"/>
      <c r="AD1968" s="166"/>
      <c r="AE1968" s="166"/>
      <c r="AF1968" s="166"/>
      <c r="AG1968" s="166"/>
      <c r="AH1968" s="166"/>
      <c r="AI1968" s="166"/>
      <c r="AJ1968" s="166"/>
      <c r="AK1968" s="166"/>
      <c r="AL1968" s="166"/>
      <c r="AM1968" s="166"/>
      <c r="AN1968" s="166"/>
      <c r="AO1968" s="166"/>
      <c r="AP1968" s="166"/>
      <c r="AQ1968" s="166"/>
      <c r="AR1968" s="166"/>
      <c r="AS1968" s="166"/>
      <c r="AT1968" s="166"/>
      <c r="AU1968" s="166"/>
      <c r="AV1968" s="166"/>
      <c r="AW1968" s="166"/>
      <c r="AX1968" s="166"/>
      <c r="AY1968" s="166"/>
      <c r="AZ1968" s="166"/>
      <c r="BA1968" s="166"/>
      <c r="BB1968" s="166"/>
      <c r="BC1968" s="166"/>
      <c r="BD1968" s="166"/>
      <c r="BE1968" s="166"/>
      <c r="BF1968" s="166"/>
      <c r="BG1968" s="166"/>
      <c r="BH1968" s="166"/>
      <c r="BI1968" s="166"/>
      <c r="BJ1968" s="166"/>
      <c r="BK1968" s="166"/>
      <c r="BL1968" s="166"/>
      <c r="BM1968" s="166"/>
    </row>
    <row r="1969" ht="22.5" customHeight="1">
      <c r="A1969" s="190" t="s">
        <v>17235</v>
      </c>
      <c r="B1969" s="188"/>
      <c r="C1969" s="191" t="b">
        <v>0</v>
      </c>
      <c r="D1969" s="192"/>
      <c r="E1969" s="189"/>
      <c r="F1969" s="189"/>
      <c r="G1969" s="189"/>
      <c r="H1969" s="102"/>
      <c r="I1969" s="166"/>
      <c r="J1969" s="166"/>
      <c r="K1969" s="193"/>
      <c r="L1969" s="193"/>
      <c r="M1969" s="166"/>
      <c r="N1969" s="166"/>
      <c r="O1969" s="166"/>
      <c r="P1969" s="166"/>
      <c r="Q1969" s="166"/>
      <c r="R1969" s="188"/>
      <c r="S1969" s="188"/>
      <c r="T1969" s="189"/>
      <c r="U1969" s="188"/>
      <c r="V1969" s="188"/>
      <c r="W1969" s="193"/>
      <c r="X1969" s="194"/>
      <c r="Y1969" s="194"/>
      <c r="Z1969" s="166"/>
      <c r="AA1969" s="166"/>
      <c r="AB1969" s="166"/>
      <c r="AC1969" s="166"/>
      <c r="AD1969" s="166"/>
      <c r="AE1969" s="166"/>
      <c r="AF1969" s="166"/>
      <c r="AG1969" s="166"/>
      <c r="AH1969" s="166"/>
      <c r="AI1969" s="166"/>
      <c r="AJ1969" s="166"/>
      <c r="AK1969" s="166"/>
      <c r="AL1969" s="166"/>
      <c r="AM1969" s="166"/>
      <c r="AN1969" s="166"/>
      <c r="AO1969" s="166"/>
      <c r="AP1969" s="166"/>
      <c r="AQ1969" s="166"/>
      <c r="AR1969" s="166"/>
      <c r="AS1969" s="166"/>
      <c r="AT1969" s="166"/>
      <c r="AU1969" s="166"/>
      <c r="AV1969" s="166"/>
      <c r="AW1969" s="166"/>
      <c r="AX1969" s="166"/>
      <c r="AY1969" s="166"/>
      <c r="AZ1969" s="166"/>
      <c r="BA1969" s="166"/>
      <c r="BB1969" s="166"/>
      <c r="BC1969" s="166"/>
      <c r="BD1969" s="166"/>
      <c r="BE1969" s="166"/>
      <c r="BF1969" s="166"/>
      <c r="BG1969" s="166"/>
      <c r="BH1969" s="166"/>
      <c r="BI1969" s="166"/>
      <c r="BJ1969" s="166"/>
      <c r="BK1969" s="166"/>
      <c r="BL1969" s="166"/>
      <c r="BM1969" s="166"/>
    </row>
    <row r="1970" ht="22.5" customHeight="1">
      <c r="A1970" s="190" t="s">
        <v>17236</v>
      </c>
      <c r="B1970" s="188"/>
      <c r="C1970" s="191" t="b">
        <v>0</v>
      </c>
      <c r="D1970" s="192"/>
      <c r="E1970" s="189"/>
      <c r="F1970" s="189"/>
      <c r="G1970" s="189"/>
      <c r="H1970" s="102"/>
      <c r="I1970" s="166"/>
      <c r="J1970" s="166"/>
      <c r="K1970" s="193"/>
      <c r="L1970" s="193"/>
      <c r="M1970" s="166"/>
      <c r="N1970" s="166"/>
      <c r="O1970" s="166"/>
      <c r="P1970" s="166"/>
      <c r="Q1970" s="166"/>
      <c r="R1970" s="188"/>
      <c r="S1970" s="188"/>
      <c r="T1970" s="189"/>
      <c r="U1970" s="188"/>
      <c r="V1970" s="188"/>
      <c r="W1970" s="193"/>
      <c r="X1970" s="194"/>
      <c r="Y1970" s="194"/>
      <c r="Z1970" s="166"/>
      <c r="AA1970" s="166"/>
      <c r="AB1970" s="166"/>
      <c r="AC1970" s="166"/>
      <c r="AD1970" s="166"/>
      <c r="AE1970" s="166"/>
      <c r="AF1970" s="166"/>
      <c r="AG1970" s="166"/>
      <c r="AH1970" s="166"/>
      <c r="AI1970" s="166"/>
      <c r="AJ1970" s="166"/>
      <c r="AK1970" s="166"/>
      <c r="AL1970" s="166"/>
      <c r="AM1970" s="166"/>
      <c r="AN1970" s="166"/>
      <c r="AO1970" s="166"/>
      <c r="AP1970" s="166"/>
      <c r="AQ1970" s="166"/>
      <c r="AR1970" s="166"/>
      <c r="AS1970" s="166"/>
      <c r="AT1970" s="166"/>
      <c r="AU1970" s="166"/>
      <c r="AV1970" s="166"/>
      <c r="AW1970" s="166"/>
      <c r="AX1970" s="166"/>
      <c r="AY1970" s="166"/>
      <c r="AZ1970" s="166"/>
      <c r="BA1970" s="166"/>
      <c r="BB1970" s="166"/>
      <c r="BC1970" s="166"/>
      <c r="BD1970" s="166"/>
      <c r="BE1970" s="166"/>
      <c r="BF1970" s="166"/>
      <c r="BG1970" s="166"/>
      <c r="BH1970" s="166"/>
      <c r="BI1970" s="166"/>
      <c r="BJ1970" s="166"/>
      <c r="BK1970" s="166"/>
      <c r="BL1970" s="166"/>
      <c r="BM1970" s="166"/>
    </row>
    <row r="1971" ht="22.5" customHeight="1">
      <c r="A1971" s="190" t="s">
        <v>17237</v>
      </c>
      <c r="B1971" s="188"/>
      <c r="C1971" s="191" t="b">
        <v>0</v>
      </c>
      <c r="D1971" s="192"/>
      <c r="E1971" s="189"/>
      <c r="F1971" s="189"/>
      <c r="G1971" s="189"/>
      <c r="H1971" s="102"/>
      <c r="I1971" s="166"/>
      <c r="J1971" s="166"/>
      <c r="K1971" s="193"/>
      <c r="L1971" s="193"/>
      <c r="M1971" s="166"/>
      <c r="N1971" s="166"/>
      <c r="O1971" s="166"/>
      <c r="P1971" s="166"/>
      <c r="Q1971" s="166"/>
      <c r="R1971" s="188"/>
      <c r="S1971" s="188"/>
      <c r="T1971" s="189"/>
      <c r="U1971" s="188"/>
      <c r="V1971" s="188"/>
      <c r="W1971" s="193"/>
      <c r="X1971" s="194"/>
      <c r="Y1971" s="194"/>
      <c r="Z1971" s="166"/>
      <c r="AA1971" s="166"/>
      <c r="AB1971" s="166"/>
      <c r="AC1971" s="166"/>
      <c r="AD1971" s="166"/>
      <c r="AE1971" s="166"/>
      <c r="AF1971" s="166"/>
      <c r="AG1971" s="166"/>
      <c r="AH1971" s="166"/>
      <c r="AI1971" s="166"/>
      <c r="AJ1971" s="166"/>
      <c r="AK1971" s="166"/>
      <c r="AL1971" s="166"/>
      <c r="AM1971" s="166"/>
      <c r="AN1971" s="166"/>
      <c r="AO1971" s="166"/>
      <c r="AP1971" s="166"/>
      <c r="AQ1971" s="166"/>
      <c r="AR1971" s="166"/>
      <c r="AS1971" s="166"/>
      <c r="AT1971" s="166"/>
      <c r="AU1971" s="166"/>
      <c r="AV1971" s="166"/>
      <c r="AW1971" s="166"/>
      <c r="AX1971" s="166"/>
      <c r="AY1971" s="166"/>
      <c r="AZ1971" s="166"/>
      <c r="BA1971" s="166"/>
      <c r="BB1971" s="166"/>
      <c r="BC1971" s="166"/>
      <c r="BD1971" s="166"/>
      <c r="BE1971" s="166"/>
      <c r="BF1971" s="166"/>
      <c r="BG1971" s="166"/>
      <c r="BH1971" s="166"/>
      <c r="BI1971" s="166"/>
      <c r="BJ1971" s="166"/>
      <c r="BK1971" s="166"/>
      <c r="BL1971" s="166"/>
      <c r="BM1971" s="166"/>
    </row>
    <row r="1972" ht="22.5" customHeight="1">
      <c r="A1972" s="190" t="s">
        <v>17238</v>
      </c>
      <c r="B1972" s="188"/>
      <c r="C1972" s="191" t="b">
        <v>0</v>
      </c>
      <c r="D1972" s="192"/>
      <c r="E1972" s="189"/>
      <c r="F1972" s="189"/>
      <c r="G1972" s="189"/>
      <c r="H1972" s="102"/>
      <c r="I1972" s="166"/>
      <c r="J1972" s="166"/>
      <c r="K1972" s="193"/>
      <c r="L1972" s="193"/>
      <c r="M1972" s="166"/>
      <c r="N1972" s="166"/>
      <c r="O1972" s="166"/>
      <c r="P1972" s="166"/>
      <c r="Q1972" s="166"/>
      <c r="R1972" s="188"/>
      <c r="S1972" s="188"/>
      <c r="T1972" s="189"/>
      <c r="U1972" s="188"/>
      <c r="V1972" s="188"/>
      <c r="W1972" s="193"/>
      <c r="X1972" s="194"/>
      <c r="Y1972" s="194"/>
      <c r="Z1972" s="166"/>
      <c r="AA1972" s="166"/>
      <c r="AB1972" s="166"/>
      <c r="AC1972" s="166"/>
      <c r="AD1972" s="166"/>
      <c r="AE1972" s="166"/>
      <c r="AF1972" s="166"/>
      <c r="AG1972" s="166"/>
      <c r="AH1972" s="166"/>
      <c r="AI1972" s="166"/>
      <c r="AJ1972" s="166"/>
      <c r="AK1972" s="166"/>
      <c r="AL1972" s="166"/>
      <c r="AM1972" s="166"/>
      <c r="AN1972" s="166"/>
      <c r="AO1972" s="166"/>
      <c r="AP1972" s="166"/>
      <c r="AQ1972" s="166"/>
      <c r="AR1972" s="166"/>
      <c r="AS1972" s="166"/>
      <c r="AT1972" s="166"/>
      <c r="AU1972" s="166"/>
      <c r="AV1972" s="166"/>
      <c r="AW1972" s="166"/>
      <c r="AX1972" s="166"/>
      <c r="AY1972" s="166"/>
      <c r="AZ1972" s="166"/>
      <c r="BA1972" s="166"/>
      <c r="BB1972" s="166"/>
      <c r="BC1972" s="166"/>
      <c r="BD1972" s="166"/>
      <c r="BE1972" s="166"/>
      <c r="BF1972" s="166"/>
      <c r="BG1972" s="166"/>
      <c r="BH1972" s="166"/>
      <c r="BI1972" s="166"/>
      <c r="BJ1972" s="166"/>
      <c r="BK1972" s="166"/>
      <c r="BL1972" s="166"/>
      <c r="BM1972" s="166"/>
    </row>
    <row r="1973" ht="22.5" customHeight="1">
      <c r="A1973" s="190" t="s">
        <v>17239</v>
      </c>
      <c r="B1973" s="188"/>
      <c r="C1973" s="191" t="b">
        <v>0</v>
      </c>
      <c r="D1973" s="192"/>
      <c r="E1973" s="189"/>
      <c r="F1973" s="189"/>
      <c r="G1973" s="189"/>
      <c r="H1973" s="102"/>
      <c r="I1973" s="166"/>
      <c r="J1973" s="166"/>
      <c r="K1973" s="193"/>
      <c r="L1973" s="193"/>
      <c r="M1973" s="166"/>
      <c r="N1973" s="166"/>
      <c r="O1973" s="166"/>
      <c r="P1973" s="166"/>
      <c r="Q1973" s="166"/>
      <c r="R1973" s="188"/>
      <c r="S1973" s="188"/>
      <c r="T1973" s="189"/>
      <c r="U1973" s="188"/>
      <c r="V1973" s="188"/>
      <c r="W1973" s="193"/>
      <c r="X1973" s="194"/>
      <c r="Y1973" s="194"/>
      <c r="Z1973" s="166"/>
      <c r="AA1973" s="166"/>
      <c r="AB1973" s="166"/>
      <c r="AC1973" s="166"/>
      <c r="AD1973" s="166"/>
      <c r="AE1973" s="166"/>
      <c r="AF1973" s="166"/>
      <c r="AG1973" s="166"/>
      <c r="AH1973" s="166"/>
      <c r="AI1973" s="166"/>
      <c r="AJ1973" s="166"/>
      <c r="AK1973" s="166"/>
      <c r="AL1973" s="166"/>
      <c r="AM1973" s="166"/>
      <c r="AN1973" s="166"/>
      <c r="AO1973" s="166"/>
      <c r="AP1973" s="166"/>
      <c r="AQ1973" s="166"/>
      <c r="AR1973" s="166"/>
      <c r="AS1973" s="166"/>
      <c r="AT1973" s="166"/>
      <c r="AU1973" s="166"/>
      <c r="AV1973" s="166"/>
      <c r="AW1973" s="166"/>
      <c r="AX1973" s="166"/>
      <c r="AY1973" s="166"/>
      <c r="AZ1973" s="166"/>
      <c r="BA1973" s="166"/>
      <c r="BB1973" s="166"/>
      <c r="BC1973" s="166"/>
      <c r="BD1973" s="166"/>
      <c r="BE1973" s="166"/>
      <c r="BF1973" s="166"/>
      <c r="BG1973" s="166"/>
      <c r="BH1973" s="166"/>
      <c r="BI1973" s="166"/>
      <c r="BJ1973" s="166"/>
      <c r="BK1973" s="166"/>
      <c r="BL1973" s="166"/>
      <c r="BM1973" s="166"/>
    </row>
    <row r="1974" ht="22.5" customHeight="1">
      <c r="A1974" s="190" t="s">
        <v>17240</v>
      </c>
      <c r="B1974" s="188"/>
      <c r="C1974" s="191" t="b">
        <v>0</v>
      </c>
      <c r="D1974" s="192"/>
      <c r="E1974" s="189"/>
      <c r="F1974" s="189"/>
      <c r="G1974" s="189"/>
      <c r="H1974" s="102"/>
      <c r="I1974" s="166"/>
      <c r="J1974" s="166"/>
      <c r="K1974" s="193"/>
      <c r="L1974" s="193"/>
      <c r="M1974" s="166"/>
      <c r="N1974" s="166"/>
      <c r="O1974" s="166"/>
      <c r="P1974" s="166"/>
      <c r="Q1974" s="166"/>
      <c r="R1974" s="188"/>
      <c r="S1974" s="188"/>
      <c r="T1974" s="189"/>
      <c r="U1974" s="188"/>
      <c r="V1974" s="188"/>
      <c r="W1974" s="193"/>
      <c r="X1974" s="194"/>
      <c r="Y1974" s="194"/>
      <c r="Z1974" s="166"/>
      <c r="AA1974" s="166"/>
      <c r="AB1974" s="166"/>
      <c r="AC1974" s="166"/>
      <c r="AD1974" s="166"/>
      <c r="AE1974" s="166"/>
      <c r="AF1974" s="166"/>
      <c r="AG1974" s="166"/>
      <c r="AH1974" s="166"/>
      <c r="AI1974" s="166"/>
      <c r="AJ1974" s="166"/>
      <c r="AK1974" s="166"/>
      <c r="AL1974" s="166"/>
      <c r="AM1974" s="166"/>
      <c r="AN1974" s="166"/>
      <c r="AO1974" s="166"/>
      <c r="AP1974" s="166"/>
      <c r="AQ1974" s="166"/>
      <c r="AR1974" s="166"/>
      <c r="AS1974" s="166"/>
      <c r="AT1974" s="166"/>
      <c r="AU1974" s="166"/>
      <c r="AV1974" s="166"/>
      <c r="AW1974" s="166"/>
      <c r="AX1974" s="166"/>
      <c r="AY1974" s="166"/>
      <c r="AZ1974" s="166"/>
      <c r="BA1974" s="166"/>
      <c r="BB1974" s="166"/>
      <c r="BC1974" s="166"/>
      <c r="BD1974" s="166"/>
      <c r="BE1974" s="166"/>
      <c r="BF1974" s="166"/>
      <c r="BG1974" s="166"/>
      <c r="BH1974" s="166"/>
      <c r="BI1974" s="166"/>
      <c r="BJ1974" s="166"/>
      <c r="BK1974" s="166"/>
      <c r="BL1974" s="166"/>
      <c r="BM1974" s="166"/>
    </row>
    <row r="1975" ht="22.5" customHeight="1">
      <c r="A1975" s="190" t="s">
        <v>17241</v>
      </c>
      <c r="B1975" s="188"/>
      <c r="C1975" s="191" t="b">
        <v>0</v>
      </c>
      <c r="D1975" s="192"/>
      <c r="E1975" s="189"/>
      <c r="F1975" s="189"/>
      <c r="G1975" s="189"/>
      <c r="H1975" s="102"/>
      <c r="I1975" s="166"/>
      <c r="J1975" s="166"/>
      <c r="K1975" s="193"/>
      <c r="L1975" s="193"/>
      <c r="M1975" s="166"/>
      <c r="N1975" s="166"/>
      <c r="O1975" s="166"/>
      <c r="P1975" s="166"/>
      <c r="Q1975" s="166"/>
      <c r="R1975" s="188"/>
      <c r="S1975" s="188"/>
      <c r="T1975" s="189"/>
      <c r="U1975" s="188"/>
      <c r="V1975" s="188"/>
      <c r="W1975" s="193"/>
      <c r="X1975" s="194"/>
      <c r="Y1975" s="194"/>
      <c r="Z1975" s="166"/>
      <c r="AA1975" s="166"/>
      <c r="AB1975" s="166"/>
      <c r="AC1975" s="166"/>
      <c r="AD1975" s="166"/>
      <c r="AE1975" s="166"/>
      <c r="AF1975" s="166"/>
      <c r="AG1975" s="166"/>
      <c r="AH1975" s="166"/>
      <c r="AI1975" s="166"/>
      <c r="AJ1975" s="166"/>
      <c r="AK1975" s="166"/>
      <c r="AL1975" s="166"/>
      <c r="AM1975" s="166"/>
      <c r="AN1975" s="166"/>
      <c r="AO1975" s="166"/>
      <c r="AP1975" s="166"/>
      <c r="AQ1975" s="166"/>
      <c r="AR1975" s="166"/>
      <c r="AS1975" s="166"/>
      <c r="AT1975" s="166"/>
      <c r="AU1975" s="166"/>
      <c r="AV1975" s="166"/>
      <c r="AW1975" s="166"/>
      <c r="AX1975" s="166"/>
      <c r="AY1975" s="166"/>
      <c r="AZ1975" s="166"/>
      <c r="BA1975" s="166"/>
      <c r="BB1975" s="166"/>
      <c r="BC1975" s="166"/>
      <c r="BD1975" s="166"/>
      <c r="BE1975" s="166"/>
      <c r="BF1975" s="166"/>
      <c r="BG1975" s="166"/>
      <c r="BH1975" s="166"/>
      <c r="BI1975" s="166"/>
      <c r="BJ1975" s="166"/>
      <c r="BK1975" s="166"/>
      <c r="BL1975" s="166"/>
      <c r="BM1975" s="166"/>
    </row>
    <row r="1976" ht="22.5" customHeight="1">
      <c r="A1976" s="190" t="s">
        <v>17242</v>
      </c>
      <c r="B1976" s="188"/>
      <c r="C1976" s="191" t="b">
        <v>0</v>
      </c>
      <c r="D1976" s="192"/>
      <c r="E1976" s="189"/>
      <c r="F1976" s="189"/>
      <c r="G1976" s="189"/>
      <c r="H1976" s="102"/>
      <c r="I1976" s="166"/>
      <c r="J1976" s="166"/>
      <c r="K1976" s="193"/>
      <c r="L1976" s="193"/>
      <c r="M1976" s="166"/>
      <c r="N1976" s="166"/>
      <c r="O1976" s="166"/>
      <c r="P1976" s="166"/>
      <c r="Q1976" s="166"/>
      <c r="R1976" s="188"/>
      <c r="S1976" s="188"/>
      <c r="T1976" s="189"/>
      <c r="U1976" s="188"/>
      <c r="V1976" s="188"/>
      <c r="W1976" s="193"/>
      <c r="X1976" s="194"/>
      <c r="Y1976" s="194"/>
      <c r="Z1976" s="166"/>
      <c r="AA1976" s="166"/>
      <c r="AB1976" s="166"/>
      <c r="AC1976" s="166"/>
      <c r="AD1976" s="166"/>
      <c r="AE1976" s="166"/>
      <c r="AF1976" s="166"/>
      <c r="AG1976" s="166"/>
      <c r="AH1976" s="166"/>
      <c r="AI1976" s="166"/>
      <c r="AJ1976" s="166"/>
      <c r="AK1976" s="166"/>
      <c r="AL1976" s="166"/>
      <c r="AM1976" s="166"/>
      <c r="AN1976" s="166"/>
      <c r="AO1976" s="166"/>
      <c r="AP1976" s="166"/>
      <c r="AQ1976" s="166"/>
      <c r="AR1976" s="166"/>
      <c r="AS1976" s="166"/>
      <c r="AT1976" s="166"/>
      <c r="AU1976" s="166"/>
      <c r="AV1976" s="166"/>
      <c r="AW1976" s="166"/>
      <c r="AX1976" s="166"/>
      <c r="AY1976" s="166"/>
      <c r="AZ1976" s="166"/>
      <c r="BA1976" s="166"/>
      <c r="BB1976" s="166"/>
      <c r="BC1976" s="166"/>
      <c r="BD1976" s="166"/>
      <c r="BE1976" s="166"/>
      <c r="BF1976" s="166"/>
      <c r="BG1976" s="166"/>
      <c r="BH1976" s="166"/>
      <c r="BI1976" s="166"/>
      <c r="BJ1976" s="166"/>
      <c r="BK1976" s="166"/>
      <c r="BL1976" s="166"/>
      <c r="BM1976" s="166"/>
    </row>
    <row r="1977" ht="22.5" customHeight="1">
      <c r="A1977" s="190" t="s">
        <v>17243</v>
      </c>
      <c r="B1977" s="188"/>
      <c r="C1977" s="191" t="b">
        <v>0</v>
      </c>
      <c r="D1977" s="192"/>
      <c r="E1977" s="189"/>
      <c r="F1977" s="189"/>
      <c r="G1977" s="189"/>
      <c r="H1977" s="102"/>
      <c r="I1977" s="166"/>
      <c r="J1977" s="166"/>
      <c r="K1977" s="193"/>
      <c r="L1977" s="193"/>
      <c r="M1977" s="166"/>
      <c r="N1977" s="166"/>
      <c r="O1977" s="166"/>
      <c r="P1977" s="166"/>
      <c r="Q1977" s="166"/>
      <c r="R1977" s="188"/>
      <c r="S1977" s="188"/>
      <c r="T1977" s="189"/>
      <c r="U1977" s="188"/>
      <c r="V1977" s="188"/>
      <c r="W1977" s="193"/>
      <c r="X1977" s="194"/>
      <c r="Y1977" s="194"/>
      <c r="Z1977" s="166"/>
      <c r="AA1977" s="166"/>
      <c r="AB1977" s="166"/>
      <c r="AC1977" s="166"/>
      <c r="AD1977" s="166"/>
      <c r="AE1977" s="166"/>
      <c r="AF1977" s="166"/>
      <c r="AG1977" s="166"/>
      <c r="AH1977" s="166"/>
      <c r="AI1977" s="166"/>
      <c r="AJ1977" s="166"/>
      <c r="AK1977" s="166"/>
      <c r="AL1977" s="166"/>
      <c r="AM1977" s="166"/>
      <c r="AN1977" s="166"/>
      <c r="AO1977" s="166"/>
      <c r="AP1977" s="166"/>
      <c r="AQ1977" s="166"/>
      <c r="AR1977" s="166"/>
      <c r="AS1977" s="166"/>
      <c r="AT1977" s="166"/>
      <c r="AU1977" s="166"/>
      <c r="AV1977" s="166"/>
      <c r="AW1977" s="166"/>
      <c r="AX1977" s="166"/>
      <c r="AY1977" s="166"/>
      <c r="AZ1977" s="166"/>
      <c r="BA1977" s="166"/>
      <c r="BB1977" s="166"/>
      <c r="BC1977" s="166"/>
      <c r="BD1977" s="166"/>
      <c r="BE1977" s="166"/>
      <c r="BF1977" s="166"/>
      <c r="BG1977" s="166"/>
      <c r="BH1977" s="166"/>
      <c r="BI1977" s="166"/>
      <c r="BJ1977" s="166"/>
      <c r="BK1977" s="166"/>
      <c r="BL1977" s="166"/>
      <c r="BM1977" s="166"/>
    </row>
    <row r="1978" ht="22.5" customHeight="1">
      <c r="A1978" s="190" t="s">
        <v>17244</v>
      </c>
      <c r="B1978" s="188"/>
      <c r="C1978" s="191" t="b">
        <v>0</v>
      </c>
      <c r="D1978" s="192"/>
      <c r="E1978" s="189"/>
      <c r="F1978" s="189"/>
      <c r="G1978" s="189"/>
      <c r="H1978" s="102"/>
      <c r="I1978" s="166"/>
      <c r="J1978" s="166"/>
      <c r="K1978" s="193"/>
      <c r="L1978" s="193"/>
      <c r="M1978" s="166"/>
      <c r="N1978" s="166"/>
      <c r="O1978" s="166"/>
      <c r="P1978" s="166"/>
      <c r="Q1978" s="166"/>
      <c r="R1978" s="188"/>
      <c r="S1978" s="188"/>
      <c r="T1978" s="189"/>
      <c r="U1978" s="188"/>
      <c r="V1978" s="188"/>
      <c r="W1978" s="193"/>
      <c r="X1978" s="194"/>
      <c r="Y1978" s="194"/>
      <c r="Z1978" s="166"/>
      <c r="AA1978" s="166"/>
      <c r="AB1978" s="166"/>
      <c r="AC1978" s="166"/>
      <c r="AD1978" s="166"/>
      <c r="AE1978" s="166"/>
      <c r="AF1978" s="166"/>
      <c r="AG1978" s="166"/>
      <c r="AH1978" s="166"/>
      <c r="AI1978" s="166"/>
      <c r="AJ1978" s="166"/>
      <c r="AK1978" s="166"/>
      <c r="AL1978" s="166"/>
      <c r="AM1978" s="166"/>
      <c r="AN1978" s="166"/>
      <c r="AO1978" s="166"/>
      <c r="AP1978" s="166"/>
      <c r="AQ1978" s="166"/>
      <c r="AR1978" s="166"/>
      <c r="AS1978" s="166"/>
      <c r="AT1978" s="166"/>
      <c r="AU1978" s="166"/>
      <c r="AV1978" s="166"/>
      <c r="AW1978" s="166"/>
      <c r="AX1978" s="166"/>
      <c r="AY1978" s="166"/>
      <c r="AZ1978" s="166"/>
      <c r="BA1978" s="166"/>
      <c r="BB1978" s="166"/>
      <c r="BC1978" s="166"/>
      <c r="BD1978" s="166"/>
      <c r="BE1978" s="166"/>
      <c r="BF1978" s="166"/>
      <c r="BG1978" s="166"/>
      <c r="BH1978" s="166"/>
      <c r="BI1978" s="166"/>
      <c r="BJ1978" s="166"/>
      <c r="BK1978" s="166"/>
      <c r="BL1978" s="166"/>
      <c r="BM1978" s="166"/>
    </row>
    <row r="1979" ht="22.5" customHeight="1">
      <c r="A1979" s="190" t="s">
        <v>17245</v>
      </c>
      <c r="B1979" s="188"/>
      <c r="C1979" s="191" t="b">
        <v>0</v>
      </c>
      <c r="D1979" s="192"/>
      <c r="E1979" s="189"/>
      <c r="F1979" s="189"/>
      <c r="G1979" s="189"/>
      <c r="H1979" s="102"/>
      <c r="I1979" s="166"/>
      <c r="J1979" s="166"/>
      <c r="K1979" s="193"/>
      <c r="L1979" s="193"/>
      <c r="M1979" s="166"/>
      <c r="N1979" s="166"/>
      <c r="O1979" s="166"/>
      <c r="P1979" s="166"/>
      <c r="Q1979" s="166"/>
      <c r="R1979" s="188"/>
      <c r="S1979" s="188"/>
      <c r="T1979" s="189"/>
      <c r="U1979" s="188"/>
      <c r="V1979" s="188"/>
      <c r="W1979" s="193"/>
      <c r="X1979" s="194"/>
      <c r="Y1979" s="194"/>
      <c r="Z1979" s="166"/>
      <c r="AA1979" s="166"/>
      <c r="AB1979" s="166"/>
      <c r="AC1979" s="166"/>
      <c r="AD1979" s="166"/>
      <c r="AE1979" s="166"/>
      <c r="AF1979" s="166"/>
      <c r="AG1979" s="166"/>
      <c r="AH1979" s="166"/>
      <c r="AI1979" s="166"/>
      <c r="AJ1979" s="166"/>
      <c r="AK1979" s="166"/>
      <c r="AL1979" s="166"/>
      <c r="AM1979" s="166"/>
      <c r="AN1979" s="166"/>
      <c r="AO1979" s="166"/>
      <c r="AP1979" s="166"/>
      <c r="AQ1979" s="166"/>
      <c r="AR1979" s="166"/>
      <c r="AS1979" s="166"/>
      <c r="AT1979" s="166"/>
      <c r="AU1979" s="166"/>
      <c r="AV1979" s="166"/>
      <c r="AW1979" s="166"/>
      <c r="AX1979" s="166"/>
      <c r="AY1979" s="166"/>
      <c r="AZ1979" s="166"/>
      <c r="BA1979" s="166"/>
      <c r="BB1979" s="166"/>
      <c r="BC1979" s="166"/>
      <c r="BD1979" s="166"/>
      <c r="BE1979" s="166"/>
      <c r="BF1979" s="166"/>
      <c r="BG1979" s="166"/>
      <c r="BH1979" s="166"/>
      <c r="BI1979" s="166"/>
      <c r="BJ1979" s="166"/>
      <c r="BK1979" s="166"/>
      <c r="BL1979" s="166"/>
      <c r="BM1979" s="166"/>
    </row>
    <row r="1980" ht="22.5" customHeight="1">
      <c r="A1980" s="190" t="s">
        <v>17246</v>
      </c>
      <c r="B1980" s="188"/>
      <c r="C1980" s="191" t="b">
        <v>0</v>
      </c>
      <c r="D1980" s="192"/>
      <c r="E1980" s="189"/>
      <c r="F1980" s="189"/>
      <c r="G1980" s="189"/>
      <c r="H1980" s="102"/>
      <c r="I1980" s="166"/>
      <c r="J1980" s="166"/>
      <c r="K1980" s="193"/>
      <c r="L1980" s="193"/>
      <c r="M1980" s="166"/>
      <c r="N1980" s="166"/>
      <c r="O1980" s="166"/>
      <c r="P1980" s="166"/>
      <c r="Q1980" s="166"/>
      <c r="R1980" s="188"/>
      <c r="S1980" s="188"/>
      <c r="T1980" s="189"/>
      <c r="U1980" s="188"/>
      <c r="V1980" s="188"/>
      <c r="W1980" s="193"/>
      <c r="X1980" s="194"/>
      <c r="Y1980" s="194"/>
      <c r="Z1980" s="166"/>
      <c r="AA1980" s="166"/>
      <c r="AB1980" s="166"/>
      <c r="AC1980" s="166"/>
      <c r="AD1980" s="166"/>
      <c r="AE1980" s="166"/>
      <c r="AF1980" s="166"/>
      <c r="AG1980" s="166"/>
      <c r="AH1980" s="166"/>
      <c r="AI1980" s="166"/>
      <c r="AJ1980" s="166"/>
      <c r="AK1980" s="166"/>
      <c r="AL1980" s="166"/>
      <c r="AM1980" s="166"/>
      <c r="AN1980" s="166"/>
      <c r="AO1980" s="166"/>
      <c r="AP1980" s="166"/>
      <c r="AQ1980" s="166"/>
      <c r="AR1980" s="166"/>
      <c r="AS1980" s="166"/>
      <c r="AT1980" s="166"/>
      <c r="AU1980" s="166"/>
      <c r="AV1980" s="166"/>
      <c r="AW1980" s="166"/>
      <c r="AX1980" s="166"/>
      <c r="AY1980" s="166"/>
      <c r="AZ1980" s="166"/>
      <c r="BA1980" s="166"/>
      <c r="BB1980" s="166"/>
      <c r="BC1980" s="166"/>
      <c r="BD1980" s="166"/>
      <c r="BE1980" s="166"/>
      <c r="BF1980" s="166"/>
      <c r="BG1980" s="166"/>
      <c r="BH1980" s="166"/>
      <c r="BI1980" s="166"/>
      <c r="BJ1980" s="166"/>
      <c r="BK1980" s="166"/>
      <c r="BL1980" s="166"/>
      <c r="BM1980" s="166"/>
    </row>
    <row r="1981" ht="22.5" customHeight="1">
      <c r="A1981" s="190" t="s">
        <v>17247</v>
      </c>
      <c r="B1981" s="188"/>
      <c r="C1981" s="191" t="b">
        <v>0</v>
      </c>
      <c r="D1981" s="192"/>
      <c r="E1981" s="189"/>
      <c r="F1981" s="189"/>
      <c r="G1981" s="189"/>
      <c r="H1981" s="102"/>
      <c r="I1981" s="166"/>
      <c r="J1981" s="166"/>
      <c r="K1981" s="193"/>
      <c r="L1981" s="193"/>
      <c r="M1981" s="166"/>
      <c r="N1981" s="166"/>
      <c r="O1981" s="166"/>
      <c r="P1981" s="166"/>
      <c r="Q1981" s="166"/>
      <c r="R1981" s="188"/>
      <c r="S1981" s="188"/>
      <c r="T1981" s="189"/>
      <c r="U1981" s="188"/>
      <c r="V1981" s="188"/>
      <c r="W1981" s="193"/>
      <c r="X1981" s="194"/>
      <c r="Y1981" s="194"/>
      <c r="Z1981" s="166"/>
      <c r="AA1981" s="166"/>
      <c r="AB1981" s="166"/>
      <c r="AC1981" s="166"/>
      <c r="AD1981" s="166"/>
      <c r="AE1981" s="166"/>
      <c r="AF1981" s="166"/>
      <c r="AG1981" s="166"/>
      <c r="AH1981" s="166"/>
      <c r="AI1981" s="166"/>
      <c r="AJ1981" s="166"/>
      <c r="AK1981" s="166"/>
      <c r="AL1981" s="166"/>
      <c r="AM1981" s="166"/>
      <c r="AN1981" s="166"/>
      <c r="AO1981" s="166"/>
      <c r="AP1981" s="166"/>
      <c r="AQ1981" s="166"/>
      <c r="AR1981" s="166"/>
      <c r="AS1981" s="166"/>
      <c r="AT1981" s="166"/>
      <c r="AU1981" s="166"/>
      <c r="AV1981" s="166"/>
      <c r="AW1981" s="166"/>
      <c r="AX1981" s="166"/>
      <c r="AY1981" s="166"/>
      <c r="AZ1981" s="166"/>
      <c r="BA1981" s="166"/>
      <c r="BB1981" s="166"/>
      <c r="BC1981" s="166"/>
      <c r="BD1981" s="166"/>
      <c r="BE1981" s="166"/>
      <c r="BF1981" s="166"/>
      <c r="BG1981" s="166"/>
      <c r="BH1981" s="166"/>
      <c r="BI1981" s="166"/>
      <c r="BJ1981" s="166"/>
      <c r="BK1981" s="166"/>
      <c r="BL1981" s="166"/>
      <c r="BM1981" s="166"/>
    </row>
    <row r="1982" ht="22.5" customHeight="1">
      <c r="A1982" s="190" t="s">
        <v>17248</v>
      </c>
      <c r="B1982" s="188"/>
      <c r="C1982" s="191" t="b">
        <v>0</v>
      </c>
      <c r="D1982" s="192"/>
      <c r="E1982" s="189"/>
      <c r="F1982" s="189"/>
      <c r="G1982" s="189"/>
      <c r="H1982" s="102"/>
      <c r="I1982" s="166"/>
      <c r="J1982" s="166"/>
      <c r="K1982" s="193"/>
      <c r="L1982" s="193"/>
      <c r="M1982" s="166"/>
      <c r="N1982" s="166"/>
      <c r="O1982" s="166"/>
      <c r="P1982" s="166"/>
      <c r="Q1982" s="166"/>
      <c r="R1982" s="188"/>
      <c r="S1982" s="188"/>
      <c r="T1982" s="189"/>
      <c r="U1982" s="188"/>
      <c r="V1982" s="188"/>
      <c r="W1982" s="193"/>
      <c r="X1982" s="194"/>
      <c r="Y1982" s="194"/>
      <c r="Z1982" s="166"/>
      <c r="AA1982" s="166"/>
      <c r="AB1982" s="166"/>
      <c r="AC1982" s="166"/>
      <c r="AD1982" s="166"/>
      <c r="AE1982" s="166"/>
      <c r="AF1982" s="166"/>
      <c r="AG1982" s="166"/>
      <c r="AH1982" s="166"/>
      <c r="AI1982" s="166"/>
      <c r="AJ1982" s="166"/>
      <c r="AK1982" s="166"/>
      <c r="AL1982" s="166"/>
      <c r="AM1982" s="166"/>
      <c r="AN1982" s="166"/>
      <c r="AO1982" s="166"/>
      <c r="AP1982" s="166"/>
      <c r="AQ1982" s="166"/>
      <c r="AR1982" s="166"/>
      <c r="AS1982" s="166"/>
      <c r="AT1982" s="166"/>
      <c r="AU1982" s="166"/>
      <c r="AV1982" s="166"/>
      <c r="AW1982" s="166"/>
      <c r="AX1982" s="166"/>
      <c r="AY1982" s="166"/>
      <c r="AZ1982" s="166"/>
      <c r="BA1982" s="166"/>
      <c r="BB1982" s="166"/>
      <c r="BC1982" s="166"/>
      <c r="BD1982" s="166"/>
      <c r="BE1982" s="166"/>
      <c r="BF1982" s="166"/>
      <c r="BG1982" s="166"/>
      <c r="BH1982" s="166"/>
      <c r="BI1982" s="166"/>
      <c r="BJ1982" s="166"/>
      <c r="BK1982" s="166"/>
      <c r="BL1982" s="166"/>
      <c r="BM1982" s="166"/>
    </row>
    <row r="1983" ht="22.5" customHeight="1">
      <c r="A1983" s="190" t="s">
        <v>17249</v>
      </c>
      <c r="B1983" s="188"/>
      <c r="C1983" s="191" t="b">
        <v>0</v>
      </c>
      <c r="D1983" s="192"/>
      <c r="E1983" s="189"/>
      <c r="F1983" s="189"/>
      <c r="G1983" s="189"/>
      <c r="H1983" s="102"/>
      <c r="I1983" s="166"/>
      <c r="J1983" s="166"/>
      <c r="K1983" s="193"/>
      <c r="L1983" s="193"/>
      <c r="M1983" s="166"/>
      <c r="N1983" s="166"/>
      <c r="O1983" s="166"/>
      <c r="P1983" s="166"/>
      <c r="Q1983" s="166"/>
      <c r="R1983" s="188"/>
      <c r="S1983" s="188"/>
      <c r="T1983" s="189"/>
      <c r="U1983" s="188"/>
      <c r="V1983" s="188"/>
      <c r="W1983" s="193"/>
      <c r="X1983" s="194"/>
      <c r="Y1983" s="194"/>
      <c r="Z1983" s="166"/>
      <c r="AA1983" s="166"/>
      <c r="AB1983" s="166"/>
      <c r="AC1983" s="166"/>
      <c r="AD1983" s="166"/>
      <c r="AE1983" s="166"/>
      <c r="AF1983" s="166"/>
      <c r="AG1983" s="166"/>
      <c r="AH1983" s="166"/>
      <c r="AI1983" s="166"/>
      <c r="AJ1983" s="166"/>
      <c r="AK1983" s="166"/>
      <c r="AL1983" s="166"/>
      <c r="AM1983" s="166"/>
      <c r="AN1983" s="166"/>
      <c r="AO1983" s="166"/>
      <c r="AP1983" s="166"/>
      <c r="AQ1983" s="166"/>
      <c r="AR1983" s="166"/>
      <c r="AS1983" s="166"/>
      <c r="AT1983" s="166"/>
      <c r="AU1983" s="166"/>
      <c r="AV1983" s="166"/>
      <c r="AW1983" s="166"/>
      <c r="AX1983" s="166"/>
      <c r="AY1983" s="166"/>
      <c r="AZ1983" s="166"/>
      <c r="BA1983" s="166"/>
      <c r="BB1983" s="166"/>
      <c r="BC1983" s="166"/>
      <c r="BD1983" s="166"/>
      <c r="BE1983" s="166"/>
      <c r="BF1983" s="166"/>
      <c r="BG1983" s="166"/>
      <c r="BH1983" s="166"/>
      <c r="BI1983" s="166"/>
      <c r="BJ1983" s="166"/>
      <c r="BK1983" s="166"/>
      <c r="BL1983" s="166"/>
      <c r="BM1983" s="166"/>
    </row>
    <row r="1984" ht="22.5" customHeight="1">
      <c r="A1984" s="190" t="s">
        <v>17250</v>
      </c>
      <c r="B1984" s="188"/>
      <c r="C1984" s="191" t="b">
        <v>0</v>
      </c>
      <c r="D1984" s="192"/>
      <c r="E1984" s="189"/>
      <c r="F1984" s="189"/>
      <c r="G1984" s="189"/>
      <c r="H1984" s="102"/>
      <c r="I1984" s="166"/>
      <c r="J1984" s="166"/>
      <c r="K1984" s="193"/>
      <c r="L1984" s="193"/>
      <c r="M1984" s="166"/>
      <c r="N1984" s="166"/>
      <c r="O1984" s="166"/>
      <c r="P1984" s="166"/>
      <c r="Q1984" s="166"/>
      <c r="R1984" s="188"/>
      <c r="S1984" s="188"/>
      <c r="T1984" s="189"/>
      <c r="U1984" s="188"/>
      <c r="V1984" s="188"/>
      <c r="W1984" s="193"/>
      <c r="X1984" s="194"/>
      <c r="Y1984" s="194"/>
      <c r="Z1984" s="166"/>
      <c r="AA1984" s="166"/>
      <c r="AB1984" s="166"/>
      <c r="AC1984" s="166"/>
      <c r="AD1984" s="166"/>
      <c r="AE1984" s="166"/>
      <c r="AF1984" s="166"/>
      <c r="AG1984" s="166"/>
      <c r="AH1984" s="166"/>
      <c r="AI1984" s="166"/>
      <c r="AJ1984" s="166"/>
      <c r="AK1984" s="166"/>
      <c r="AL1984" s="166"/>
      <c r="AM1984" s="166"/>
      <c r="AN1984" s="166"/>
      <c r="AO1984" s="166"/>
      <c r="AP1984" s="166"/>
      <c r="AQ1984" s="166"/>
      <c r="AR1984" s="166"/>
      <c r="AS1984" s="166"/>
      <c r="AT1984" s="166"/>
      <c r="AU1984" s="166"/>
      <c r="AV1984" s="166"/>
      <c r="AW1984" s="166"/>
      <c r="AX1984" s="166"/>
      <c r="AY1984" s="166"/>
      <c r="AZ1984" s="166"/>
      <c r="BA1984" s="166"/>
      <c r="BB1984" s="166"/>
      <c r="BC1984" s="166"/>
      <c r="BD1984" s="166"/>
      <c r="BE1984" s="166"/>
      <c r="BF1984" s="166"/>
      <c r="BG1984" s="166"/>
      <c r="BH1984" s="166"/>
      <c r="BI1984" s="166"/>
      <c r="BJ1984" s="166"/>
      <c r="BK1984" s="166"/>
      <c r="BL1984" s="166"/>
      <c r="BM1984" s="166"/>
    </row>
    <row r="1985" ht="22.5" customHeight="1">
      <c r="A1985" s="190" t="s">
        <v>17251</v>
      </c>
      <c r="B1985" s="188"/>
      <c r="C1985" s="191" t="b">
        <v>0</v>
      </c>
      <c r="D1985" s="192"/>
      <c r="E1985" s="189"/>
      <c r="F1985" s="189"/>
      <c r="G1985" s="189"/>
      <c r="H1985" s="102"/>
      <c r="I1985" s="166"/>
      <c r="J1985" s="166"/>
      <c r="K1985" s="193"/>
      <c r="L1985" s="193"/>
      <c r="M1985" s="166"/>
      <c r="N1985" s="166"/>
      <c r="O1985" s="166"/>
      <c r="P1985" s="166"/>
      <c r="Q1985" s="166"/>
      <c r="R1985" s="188"/>
      <c r="S1985" s="188"/>
      <c r="T1985" s="189"/>
      <c r="U1985" s="188"/>
      <c r="V1985" s="188"/>
      <c r="W1985" s="193"/>
      <c r="X1985" s="194"/>
      <c r="Y1985" s="194"/>
      <c r="Z1985" s="166"/>
      <c r="AA1985" s="166"/>
      <c r="AB1985" s="166"/>
      <c r="AC1985" s="166"/>
      <c r="AD1985" s="166"/>
      <c r="AE1985" s="166"/>
      <c r="AF1985" s="166"/>
      <c r="AG1985" s="166"/>
      <c r="AH1985" s="166"/>
      <c r="AI1985" s="166"/>
      <c r="AJ1985" s="166"/>
      <c r="AK1985" s="166"/>
      <c r="AL1985" s="166"/>
      <c r="AM1985" s="166"/>
      <c r="AN1985" s="166"/>
      <c r="AO1985" s="166"/>
      <c r="AP1985" s="166"/>
      <c r="AQ1985" s="166"/>
      <c r="AR1985" s="166"/>
      <c r="AS1985" s="166"/>
      <c r="AT1985" s="166"/>
      <c r="AU1985" s="166"/>
      <c r="AV1985" s="166"/>
      <c r="AW1985" s="166"/>
      <c r="AX1985" s="166"/>
      <c r="AY1985" s="166"/>
      <c r="AZ1985" s="166"/>
      <c r="BA1985" s="166"/>
      <c r="BB1985" s="166"/>
      <c r="BC1985" s="166"/>
      <c r="BD1985" s="166"/>
      <c r="BE1985" s="166"/>
      <c r="BF1985" s="166"/>
      <c r="BG1985" s="166"/>
      <c r="BH1985" s="166"/>
      <c r="BI1985" s="166"/>
      <c r="BJ1985" s="166"/>
      <c r="BK1985" s="166"/>
      <c r="BL1985" s="166"/>
      <c r="BM1985" s="166"/>
    </row>
    <row r="1986" ht="22.5" customHeight="1">
      <c r="A1986" s="190" t="s">
        <v>17252</v>
      </c>
      <c r="B1986" s="188"/>
      <c r="C1986" s="191" t="b">
        <v>0</v>
      </c>
      <c r="D1986" s="192"/>
      <c r="E1986" s="189"/>
      <c r="F1986" s="189"/>
      <c r="G1986" s="189"/>
      <c r="H1986" s="102"/>
      <c r="I1986" s="166"/>
      <c r="J1986" s="166"/>
      <c r="K1986" s="193"/>
      <c r="L1986" s="193"/>
      <c r="M1986" s="166"/>
      <c r="N1986" s="166"/>
      <c r="O1986" s="166"/>
      <c r="P1986" s="166"/>
      <c r="Q1986" s="166"/>
      <c r="R1986" s="188"/>
      <c r="S1986" s="188"/>
      <c r="T1986" s="189"/>
      <c r="U1986" s="188"/>
      <c r="V1986" s="188"/>
      <c r="W1986" s="193"/>
      <c r="X1986" s="194"/>
      <c r="Y1986" s="194"/>
      <c r="Z1986" s="166"/>
      <c r="AA1986" s="166"/>
      <c r="AB1986" s="166"/>
      <c r="AC1986" s="166"/>
      <c r="AD1986" s="166"/>
      <c r="AE1986" s="166"/>
      <c r="AF1986" s="166"/>
      <c r="AG1986" s="166"/>
      <c r="AH1986" s="166"/>
      <c r="AI1986" s="166"/>
      <c r="AJ1986" s="166"/>
      <c r="AK1986" s="166"/>
      <c r="AL1986" s="166"/>
      <c r="AM1986" s="166"/>
      <c r="AN1986" s="166"/>
      <c r="AO1986" s="166"/>
      <c r="AP1986" s="166"/>
      <c r="AQ1986" s="166"/>
      <c r="AR1986" s="166"/>
      <c r="AS1986" s="166"/>
      <c r="AT1986" s="166"/>
      <c r="AU1986" s="166"/>
      <c r="AV1986" s="166"/>
      <c r="AW1986" s="166"/>
      <c r="AX1986" s="166"/>
      <c r="AY1986" s="166"/>
      <c r="AZ1986" s="166"/>
      <c r="BA1986" s="166"/>
      <c r="BB1986" s="166"/>
      <c r="BC1986" s="166"/>
      <c r="BD1986" s="166"/>
      <c r="BE1986" s="166"/>
      <c r="BF1986" s="166"/>
      <c r="BG1986" s="166"/>
      <c r="BH1986" s="166"/>
      <c r="BI1986" s="166"/>
      <c r="BJ1986" s="166"/>
      <c r="BK1986" s="166"/>
      <c r="BL1986" s="166"/>
      <c r="BM1986" s="166"/>
    </row>
    <row r="1987" ht="22.5" customHeight="1">
      <c r="A1987" s="190" t="s">
        <v>17253</v>
      </c>
      <c r="B1987" s="188"/>
      <c r="C1987" s="191" t="b">
        <v>0</v>
      </c>
      <c r="D1987" s="192"/>
      <c r="E1987" s="189"/>
      <c r="F1987" s="189"/>
      <c r="G1987" s="189"/>
      <c r="H1987" s="102"/>
      <c r="I1987" s="166"/>
      <c r="J1987" s="166"/>
      <c r="K1987" s="193"/>
      <c r="L1987" s="193"/>
      <c r="M1987" s="166"/>
      <c r="N1987" s="166"/>
      <c r="O1987" s="166"/>
      <c r="P1987" s="166"/>
      <c r="Q1987" s="166"/>
      <c r="R1987" s="188"/>
      <c r="S1987" s="188"/>
      <c r="T1987" s="189"/>
      <c r="U1987" s="188"/>
      <c r="V1987" s="188"/>
      <c r="W1987" s="193"/>
      <c r="X1987" s="194"/>
      <c r="Y1987" s="194"/>
      <c r="Z1987" s="166"/>
      <c r="AA1987" s="166"/>
      <c r="AB1987" s="166"/>
      <c r="AC1987" s="166"/>
      <c r="AD1987" s="166"/>
      <c r="AE1987" s="166"/>
      <c r="AF1987" s="166"/>
      <c r="AG1987" s="166"/>
      <c r="AH1987" s="166"/>
      <c r="AI1987" s="166"/>
      <c r="AJ1987" s="166"/>
      <c r="AK1987" s="166"/>
      <c r="AL1987" s="166"/>
      <c r="AM1987" s="166"/>
      <c r="AN1987" s="166"/>
      <c r="AO1987" s="166"/>
      <c r="AP1987" s="166"/>
      <c r="AQ1987" s="166"/>
      <c r="AR1987" s="166"/>
      <c r="AS1987" s="166"/>
      <c r="AT1987" s="166"/>
      <c r="AU1987" s="166"/>
      <c r="AV1987" s="166"/>
      <c r="AW1987" s="166"/>
      <c r="AX1987" s="166"/>
      <c r="AY1987" s="166"/>
      <c r="AZ1987" s="166"/>
      <c r="BA1987" s="166"/>
      <c r="BB1987" s="166"/>
      <c r="BC1987" s="166"/>
      <c r="BD1987" s="166"/>
      <c r="BE1987" s="166"/>
      <c r="BF1987" s="166"/>
      <c r="BG1987" s="166"/>
      <c r="BH1987" s="166"/>
      <c r="BI1987" s="166"/>
      <c r="BJ1987" s="166"/>
      <c r="BK1987" s="166"/>
      <c r="BL1987" s="166"/>
      <c r="BM1987" s="166"/>
    </row>
    <row r="1988" ht="22.5" customHeight="1">
      <c r="A1988" s="190" t="s">
        <v>17254</v>
      </c>
      <c r="B1988" s="188"/>
      <c r="C1988" s="191" t="b">
        <v>0</v>
      </c>
      <c r="D1988" s="192"/>
      <c r="E1988" s="189"/>
      <c r="F1988" s="189"/>
      <c r="G1988" s="189"/>
      <c r="H1988" s="102"/>
      <c r="I1988" s="166"/>
      <c r="J1988" s="166"/>
      <c r="K1988" s="193"/>
      <c r="L1988" s="193"/>
      <c r="M1988" s="166"/>
      <c r="N1988" s="166"/>
      <c r="O1988" s="166"/>
      <c r="P1988" s="166"/>
      <c r="Q1988" s="166"/>
      <c r="R1988" s="188"/>
      <c r="S1988" s="188"/>
      <c r="T1988" s="189"/>
      <c r="U1988" s="188"/>
      <c r="V1988" s="188"/>
      <c r="W1988" s="193"/>
      <c r="X1988" s="194"/>
      <c r="Y1988" s="194"/>
      <c r="Z1988" s="166"/>
      <c r="AA1988" s="166"/>
      <c r="AB1988" s="166"/>
      <c r="AC1988" s="166"/>
      <c r="AD1988" s="166"/>
      <c r="AE1988" s="166"/>
      <c r="AF1988" s="166"/>
      <c r="AG1988" s="166"/>
      <c r="AH1988" s="166"/>
      <c r="AI1988" s="166"/>
      <c r="AJ1988" s="166"/>
      <c r="AK1988" s="166"/>
      <c r="AL1988" s="166"/>
      <c r="AM1988" s="166"/>
      <c r="AN1988" s="166"/>
      <c r="AO1988" s="166"/>
      <c r="AP1988" s="166"/>
      <c r="AQ1988" s="166"/>
      <c r="AR1988" s="166"/>
      <c r="AS1988" s="166"/>
      <c r="AT1988" s="166"/>
      <c r="AU1988" s="166"/>
      <c r="AV1988" s="166"/>
      <c r="AW1988" s="166"/>
      <c r="AX1988" s="166"/>
      <c r="AY1988" s="166"/>
      <c r="AZ1988" s="166"/>
      <c r="BA1988" s="166"/>
      <c r="BB1988" s="166"/>
      <c r="BC1988" s="166"/>
      <c r="BD1988" s="166"/>
      <c r="BE1988" s="166"/>
      <c r="BF1988" s="166"/>
      <c r="BG1988" s="166"/>
      <c r="BH1988" s="166"/>
      <c r="BI1988" s="166"/>
      <c r="BJ1988" s="166"/>
      <c r="BK1988" s="166"/>
      <c r="BL1988" s="166"/>
      <c r="BM1988" s="166"/>
    </row>
    <row r="1989" ht="22.5" customHeight="1">
      <c r="A1989" s="190" t="s">
        <v>17255</v>
      </c>
      <c r="B1989" s="188"/>
      <c r="C1989" s="191" t="b">
        <v>0</v>
      </c>
      <c r="D1989" s="192"/>
      <c r="E1989" s="189"/>
      <c r="F1989" s="189"/>
      <c r="G1989" s="189"/>
      <c r="H1989" s="102"/>
      <c r="I1989" s="166"/>
      <c r="J1989" s="166"/>
      <c r="K1989" s="193"/>
      <c r="L1989" s="193"/>
      <c r="M1989" s="166"/>
      <c r="N1989" s="166"/>
      <c r="O1989" s="166"/>
      <c r="P1989" s="166"/>
      <c r="Q1989" s="166"/>
      <c r="R1989" s="188"/>
      <c r="S1989" s="188"/>
      <c r="T1989" s="189"/>
      <c r="U1989" s="188"/>
      <c r="V1989" s="188"/>
      <c r="W1989" s="193"/>
      <c r="X1989" s="194"/>
      <c r="Y1989" s="194"/>
      <c r="Z1989" s="166"/>
      <c r="AA1989" s="166"/>
      <c r="AB1989" s="166"/>
      <c r="AC1989" s="166"/>
      <c r="AD1989" s="166"/>
      <c r="AE1989" s="166"/>
      <c r="AF1989" s="166"/>
      <c r="AG1989" s="166"/>
      <c r="AH1989" s="166"/>
      <c r="AI1989" s="166"/>
      <c r="AJ1989" s="166"/>
      <c r="AK1989" s="166"/>
      <c r="AL1989" s="166"/>
      <c r="AM1989" s="166"/>
      <c r="AN1989" s="166"/>
      <c r="AO1989" s="166"/>
      <c r="AP1989" s="166"/>
      <c r="AQ1989" s="166"/>
      <c r="AR1989" s="166"/>
      <c r="AS1989" s="166"/>
      <c r="AT1989" s="166"/>
      <c r="AU1989" s="166"/>
      <c r="AV1989" s="166"/>
      <c r="AW1989" s="166"/>
      <c r="AX1989" s="166"/>
      <c r="AY1989" s="166"/>
      <c r="AZ1989" s="166"/>
      <c r="BA1989" s="166"/>
      <c r="BB1989" s="166"/>
      <c r="BC1989" s="166"/>
      <c r="BD1989" s="166"/>
      <c r="BE1989" s="166"/>
      <c r="BF1989" s="166"/>
      <c r="BG1989" s="166"/>
      <c r="BH1989" s="166"/>
      <c r="BI1989" s="166"/>
      <c r="BJ1989" s="166"/>
      <c r="BK1989" s="166"/>
      <c r="BL1989" s="166"/>
      <c r="BM1989" s="166"/>
    </row>
    <row r="1990" ht="22.5" customHeight="1">
      <c r="A1990" s="190" t="s">
        <v>17256</v>
      </c>
      <c r="B1990" s="188"/>
      <c r="C1990" s="191" t="b">
        <v>0</v>
      </c>
      <c r="D1990" s="192"/>
      <c r="E1990" s="189"/>
      <c r="F1990" s="189"/>
      <c r="G1990" s="189"/>
      <c r="H1990" s="102"/>
      <c r="I1990" s="166"/>
      <c r="J1990" s="166"/>
      <c r="K1990" s="193"/>
      <c r="L1990" s="193"/>
      <c r="M1990" s="166"/>
      <c r="N1990" s="166"/>
      <c r="O1990" s="166"/>
      <c r="P1990" s="166"/>
      <c r="Q1990" s="166"/>
      <c r="R1990" s="188"/>
      <c r="S1990" s="188"/>
      <c r="T1990" s="189"/>
      <c r="U1990" s="188"/>
      <c r="V1990" s="188"/>
      <c r="W1990" s="193"/>
      <c r="X1990" s="194"/>
      <c r="Y1990" s="194"/>
      <c r="Z1990" s="166"/>
      <c r="AA1990" s="166"/>
      <c r="AB1990" s="166"/>
      <c r="AC1990" s="166"/>
      <c r="AD1990" s="166"/>
      <c r="AE1990" s="166"/>
      <c r="AF1990" s="166"/>
      <c r="AG1990" s="166"/>
      <c r="AH1990" s="166"/>
      <c r="AI1990" s="166"/>
      <c r="AJ1990" s="166"/>
      <c r="AK1990" s="166"/>
      <c r="AL1990" s="166"/>
      <c r="AM1990" s="166"/>
      <c r="AN1990" s="166"/>
      <c r="AO1990" s="166"/>
      <c r="AP1990" s="166"/>
      <c r="AQ1990" s="166"/>
      <c r="AR1990" s="166"/>
      <c r="AS1990" s="166"/>
      <c r="AT1990" s="166"/>
      <c r="AU1990" s="166"/>
      <c r="AV1990" s="166"/>
      <c r="AW1990" s="166"/>
      <c r="AX1990" s="166"/>
      <c r="AY1990" s="166"/>
      <c r="AZ1990" s="166"/>
      <c r="BA1990" s="166"/>
      <c r="BB1990" s="166"/>
      <c r="BC1990" s="166"/>
      <c r="BD1990" s="166"/>
      <c r="BE1990" s="166"/>
      <c r="BF1990" s="166"/>
      <c r="BG1990" s="166"/>
      <c r="BH1990" s="166"/>
      <c r="BI1990" s="166"/>
      <c r="BJ1990" s="166"/>
      <c r="BK1990" s="166"/>
      <c r="BL1990" s="166"/>
      <c r="BM1990" s="166"/>
    </row>
    <row r="1991" ht="22.5" customHeight="1">
      <c r="A1991" s="190" t="s">
        <v>17257</v>
      </c>
      <c r="B1991" s="188"/>
      <c r="C1991" s="191" t="b">
        <v>0</v>
      </c>
      <c r="D1991" s="192"/>
      <c r="E1991" s="189"/>
      <c r="F1991" s="189"/>
      <c r="G1991" s="189"/>
      <c r="H1991" s="102"/>
      <c r="I1991" s="166"/>
      <c r="J1991" s="166"/>
      <c r="K1991" s="193"/>
      <c r="L1991" s="193"/>
      <c r="M1991" s="166"/>
      <c r="N1991" s="166"/>
      <c r="O1991" s="166"/>
      <c r="P1991" s="166"/>
      <c r="Q1991" s="166"/>
      <c r="R1991" s="188"/>
      <c r="S1991" s="188"/>
      <c r="T1991" s="189"/>
      <c r="U1991" s="188"/>
      <c r="V1991" s="188"/>
      <c r="W1991" s="193"/>
      <c r="X1991" s="194"/>
      <c r="Y1991" s="194"/>
      <c r="Z1991" s="166"/>
      <c r="AA1991" s="166"/>
      <c r="AB1991" s="166"/>
      <c r="AC1991" s="166"/>
      <c r="AD1991" s="166"/>
      <c r="AE1991" s="166"/>
      <c r="AF1991" s="166"/>
      <c r="AG1991" s="166"/>
      <c r="AH1991" s="166"/>
      <c r="AI1991" s="166"/>
      <c r="AJ1991" s="166"/>
      <c r="AK1991" s="166"/>
      <c r="AL1991" s="166"/>
      <c r="AM1991" s="166"/>
      <c r="AN1991" s="166"/>
      <c r="AO1991" s="166"/>
      <c r="AP1991" s="166"/>
      <c r="AQ1991" s="166"/>
      <c r="AR1991" s="166"/>
      <c r="AS1991" s="166"/>
      <c r="AT1991" s="166"/>
      <c r="AU1991" s="166"/>
      <c r="AV1991" s="166"/>
      <c r="AW1991" s="166"/>
      <c r="AX1991" s="166"/>
      <c r="AY1991" s="166"/>
      <c r="AZ1991" s="166"/>
      <c r="BA1991" s="166"/>
      <c r="BB1991" s="166"/>
      <c r="BC1991" s="166"/>
      <c r="BD1991" s="166"/>
      <c r="BE1991" s="166"/>
      <c r="BF1991" s="166"/>
      <c r="BG1991" s="166"/>
      <c r="BH1991" s="166"/>
      <c r="BI1991" s="166"/>
      <c r="BJ1991" s="166"/>
      <c r="BK1991" s="166"/>
      <c r="BL1991" s="166"/>
      <c r="BM1991" s="166"/>
    </row>
    <row r="1992" ht="22.5" customHeight="1">
      <c r="A1992" s="190" t="s">
        <v>17258</v>
      </c>
      <c r="B1992" s="188"/>
      <c r="C1992" s="191" t="b">
        <v>0</v>
      </c>
      <c r="D1992" s="192"/>
      <c r="E1992" s="189"/>
      <c r="F1992" s="189"/>
      <c r="G1992" s="189"/>
      <c r="H1992" s="102"/>
      <c r="I1992" s="166"/>
      <c r="J1992" s="166"/>
      <c r="K1992" s="193"/>
      <c r="L1992" s="193"/>
      <c r="M1992" s="166"/>
      <c r="N1992" s="166"/>
      <c r="O1992" s="166"/>
      <c r="P1992" s="166"/>
      <c r="Q1992" s="166"/>
      <c r="R1992" s="188"/>
      <c r="S1992" s="188"/>
      <c r="T1992" s="189"/>
      <c r="U1992" s="188"/>
      <c r="V1992" s="188"/>
      <c r="W1992" s="193"/>
      <c r="X1992" s="194"/>
      <c r="Y1992" s="194"/>
      <c r="Z1992" s="166"/>
      <c r="AA1992" s="166"/>
      <c r="AB1992" s="166"/>
      <c r="AC1992" s="166"/>
      <c r="AD1992" s="166"/>
      <c r="AE1992" s="166"/>
      <c r="AF1992" s="166"/>
      <c r="AG1992" s="166"/>
      <c r="AH1992" s="166"/>
      <c r="AI1992" s="166"/>
      <c r="AJ1992" s="166"/>
      <c r="AK1992" s="166"/>
      <c r="AL1992" s="166"/>
      <c r="AM1992" s="166"/>
      <c r="AN1992" s="166"/>
      <c r="AO1992" s="166"/>
      <c r="AP1992" s="166"/>
      <c r="AQ1992" s="166"/>
      <c r="AR1992" s="166"/>
      <c r="AS1992" s="166"/>
      <c r="AT1992" s="166"/>
      <c r="AU1992" s="166"/>
      <c r="AV1992" s="166"/>
      <c r="AW1992" s="166"/>
      <c r="AX1992" s="166"/>
      <c r="AY1992" s="166"/>
      <c r="AZ1992" s="166"/>
      <c r="BA1992" s="166"/>
      <c r="BB1992" s="166"/>
      <c r="BC1992" s="166"/>
      <c r="BD1992" s="166"/>
      <c r="BE1992" s="166"/>
      <c r="BF1992" s="166"/>
      <c r="BG1992" s="166"/>
      <c r="BH1992" s="166"/>
      <c r="BI1992" s="166"/>
      <c r="BJ1992" s="166"/>
      <c r="BK1992" s="166"/>
      <c r="BL1992" s="166"/>
      <c r="BM1992" s="166"/>
    </row>
    <row r="1993" ht="22.5" customHeight="1">
      <c r="A1993" s="190" t="s">
        <v>17259</v>
      </c>
      <c r="B1993" s="188"/>
      <c r="C1993" s="191" t="b">
        <v>0</v>
      </c>
      <c r="D1993" s="192"/>
      <c r="E1993" s="189"/>
      <c r="F1993" s="189"/>
      <c r="G1993" s="189"/>
      <c r="H1993" s="102"/>
      <c r="I1993" s="166"/>
      <c r="J1993" s="166"/>
      <c r="K1993" s="193"/>
      <c r="L1993" s="193"/>
      <c r="M1993" s="166"/>
      <c r="N1993" s="166"/>
      <c r="O1993" s="166"/>
      <c r="P1993" s="166"/>
      <c r="Q1993" s="166"/>
      <c r="R1993" s="188"/>
      <c r="S1993" s="188"/>
      <c r="T1993" s="189"/>
      <c r="U1993" s="188"/>
      <c r="V1993" s="188"/>
      <c r="W1993" s="193"/>
      <c r="X1993" s="194"/>
      <c r="Y1993" s="194"/>
      <c r="Z1993" s="166"/>
      <c r="AA1993" s="166"/>
      <c r="AB1993" s="166"/>
      <c r="AC1993" s="166"/>
      <c r="AD1993" s="166"/>
      <c r="AE1993" s="166"/>
      <c r="AF1993" s="166"/>
      <c r="AG1993" s="166"/>
      <c r="AH1993" s="166"/>
      <c r="AI1993" s="166"/>
      <c r="AJ1993" s="166"/>
      <c r="AK1993" s="166"/>
      <c r="AL1993" s="166"/>
      <c r="AM1993" s="166"/>
      <c r="AN1993" s="166"/>
      <c r="AO1993" s="166"/>
      <c r="AP1993" s="166"/>
      <c r="AQ1993" s="166"/>
      <c r="AR1993" s="166"/>
      <c r="AS1993" s="166"/>
      <c r="AT1993" s="166"/>
      <c r="AU1993" s="166"/>
      <c r="AV1993" s="166"/>
      <c r="AW1993" s="166"/>
      <c r="AX1993" s="166"/>
      <c r="AY1993" s="166"/>
      <c r="AZ1993" s="166"/>
      <c r="BA1993" s="166"/>
      <c r="BB1993" s="166"/>
      <c r="BC1993" s="166"/>
      <c r="BD1993" s="166"/>
      <c r="BE1993" s="166"/>
      <c r="BF1993" s="166"/>
      <c r="BG1993" s="166"/>
      <c r="BH1993" s="166"/>
      <c r="BI1993" s="166"/>
      <c r="BJ1993" s="166"/>
      <c r="BK1993" s="166"/>
      <c r="BL1993" s="166"/>
      <c r="BM1993" s="166"/>
    </row>
    <row r="1994" ht="22.5" customHeight="1">
      <c r="A1994" s="190" t="s">
        <v>17260</v>
      </c>
      <c r="B1994" s="188"/>
      <c r="C1994" s="191" t="b">
        <v>0</v>
      </c>
      <c r="D1994" s="192"/>
      <c r="E1994" s="189"/>
      <c r="F1994" s="189"/>
      <c r="G1994" s="189"/>
      <c r="H1994" s="102"/>
      <c r="I1994" s="166"/>
      <c r="J1994" s="166"/>
      <c r="K1994" s="193"/>
      <c r="L1994" s="193"/>
      <c r="M1994" s="166"/>
      <c r="N1994" s="166"/>
      <c r="O1994" s="166"/>
      <c r="P1994" s="166"/>
      <c r="Q1994" s="166"/>
      <c r="R1994" s="188"/>
      <c r="S1994" s="188"/>
      <c r="T1994" s="189"/>
      <c r="U1994" s="188"/>
      <c r="V1994" s="188"/>
      <c r="W1994" s="193"/>
      <c r="X1994" s="194"/>
      <c r="Y1994" s="194"/>
      <c r="Z1994" s="166"/>
      <c r="AA1994" s="166"/>
      <c r="AB1994" s="166"/>
      <c r="AC1994" s="166"/>
      <c r="AD1994" s="166"/>
      <c r="AE1994" s="166"/>
      <c r="AF1994" s="166"/>
      <c r="AG1994" s="166"/>
      <c r="AH1994" s="166"/>
      <c r="AI1994" s="166"/>
      <c r="AJ1994" s="166"/>
      <c r="AK1994" s="166"/>
      <c r="AL1994" s="166"/>
      <c r="AM1994" s="166"/>
      <c r="AN1994" s="166"/>
      <c r="AO1994" s="166"/>
      <c r="AP1994" s="166"/>
      <c r="AQ1994" s="166"/>
      <c r="AR1994" s="166"/>
      <c r="AS1994" s="166"/>
      <c r="AT1994" s="166"/>
      <c r="AU1994" s="166"/>
      <c r="AV1994" s="166"/>
      <c r="AW1994" s="166"/>
      <c r="AX1994" s="166"/>
      <c r="AY1994" s="166"/>
      <c r="AZ1994" s="166"/>
      <c r="BA1994" s="166"/>
      <c r="BB1994" s="166"/>
      <c r="BC1994" s="166"/>
      <c r="BD1994" s="166"/>
      <c r="BE1994" s="166"/>
      <c r="BF1994" s="166"/>
      <c r="BG1994" s="166"/>
      <c r="BH1994" s="166"/>
      <c r="BI1994" s="166"/>
      <c r="BJ1994" s="166"/>
      <c r="BK1994" s="166"/>
      <c r="BL1994" s="166"/>
      <c r="BM1994" s="166"/>
    </row>
    <row r="1995" ht="22.5" customHeight="1">
      <c r="A1995" s="190" t="s">
        <v>17261</v>
      </c>
      <c r="B1995" s="188"/>
      <c r="C1995" s="191" t="b">
        <v>0</v>
      </c>
      <c r="D1995" s="192"/>
      <c r="E1995" s="189"/>
      <c r="F1995" s="189"/>
      <c r="G1995" s="189"/>
      <c r="H1995" s="102"/>
      <c r="I1995" s="166"/>
      <c r="J1995" s="166"/>
      <c r="K1995" s="193"/>
      <c r="L1995" s="193"/>
      <c r="M1995" s="166"/>
      <c r="N1995" s="166"/>
      <c r="O1995" s="166"/>
      <c r="P1995" s="166"/>
      <c r="Q1995" s="166"/>
      <c r="R1995" s="188"/>
      <c r="S1995" s="188"/>
      <c r="T1995" s="189"/>
      <c r="U1995" s="188"/>
      <c r="V1995" s="188"/>
      <c r="W1995" s="193"/>
      <c r="X1995" s="194"/>
      <c r="Y1995" s="194"/>
      <c r="Z1995" s="166"/>
      <c r="AA1995" s="166"/>
      <c r="AB1995" s="166"/>
      <c r="AC1995" s="166"/>
      <c r="AD1995" s="166"/>
      <c r="AE1995" s="166"/>
      <c r="AF1995" s="166"/>
      <c r="AG1995" s="166"/>
      <c r="AH1995" s="166"/>
      <c r="AI1995" s="166"/>
      <c r="AJ1995" s="166"/>
      <c r="AK1995" s="166"/>
      <c r="AL1995" s="166"/>
      <c r="AM1995" s="166"/>
      <c r="AN1995" s="166"/>
      <c r="AO1995" s="166"/>
      <c r="AP1995" s="166"/>
      <c r="AQ1995" s="166"/>
      <c r="AR1995" s="166"/>
      <c r="AS1995" s="166"/>
      <c r="AT1995" s="166"/>
      <c r="AU1995" s="166"/>
      <c r="AV1995" s="166"/>
      <c r="AW1995" s="166"/>
      <c r="AX1995" s="166"/>
      <c r="AY1995" s="166"/>
      <c r="AZ1995" s="166"/>
      <c r="BA1995" s="166"/>
      <c r="BB1995" s="166"/>
      <c r="BC1995" s="166"/>
      <c r="BD1995" s="166"/>
      <c r="BE1995" s="166"/>
      <c r="BF1995" s="166"/>
      <c r="BG1995" s="166"/>
      <c r="BH1995" s="166"/>
      <c r="BI1995" s="166"/>
      <c r="BJ1995" s="166"/>
      <c r="BK1995" s="166"/>
      <c r="BL1995" s="166"/>
      <c r="BM1995" s="166"/>
    </row>
    <row r="1996" ht="22.5" customHeight="1">
      <c r="A1996" s="190" t="s">
        <v>17262</v>
      </c>
      <c r="B1996" s="188"/>
      <c r="C1996" s="191" t="b">
        <v>0</v>
      </c>
      <c r="D1996" s="192"/>
      <c r="E1996" s="189"/>
      <c r="F1996" s="189"/>
      <c r="G1996" s="189"/>
      <c r="H1996" s="102"/>
      <c r="I1996" s="166"/>
      <c r="J1996" s="166"/>
      <c r="K1996" s="193"/>
      <c r="L1996" s="193"/>
      <c r="M1996" s="166"/>
      <c r="N1996" s="166"/>
      <c r="O1996" s="166"/>
      <c r="P1996" s="166"/>
      <c r="Q1996" s="166"/>
      <c r="R1996" s="188"/>
      <c r="S1996" s="188"/>
      <c r="T1996" s="189"/>
      <c r="U1996" s="188"/>
      <c r="V1996" s="188"/>
      <c r="W1996" s="193"/>
      <c r="X1996" s="194"/>
      <c r="Y1996" s="194"/>
      <c r="Z1996" s="166"/>
      <c r="AA1996" s="166"/>
      <c r="AB1996" s="166"/>
      <c r="AC1996" s="166"/>
      <c r="AD1996" s="166"/>
      <c r="AE1996" s="166"/>
      <c r="AF1996" s="166"/>
      <c r="AG1996" s="166"/>
      <c r="AH1996" s="166"/>
      <c r="AI1996" s="166"/>
      <c r="AJ1996" s="166"/>
      <c r="AK1996" s="166"/>
      <c r="AL1996" s="166"/>
      <c r="AM1996" s="166"/>
      <c r="AN1996" s="166"/>
      <c r="AO1996" s="166"/>
      <c r="AP1996" s="166"/>
      <c r="AQ1996" s="166"/>
      <c r="AR1996" s="166"/>
      <c r="AS1996" s="166"/>
      <c r="AT1996" s="166"/>
      <c r="AU1996" s="166"/>
      <c r="AV1996" s="166"/>
      <c r="AW1996" s="166"/>
      <c r="AX1996" s="166"/>
      <c r="AY1996" s="166"/>
      <c r="AZ1996" s="166"/>
      <c r="BA1996" s="166"/>
      <c r="BB1996" s="166"/>
      <c r="BC1996" s="166"/>
      <c r="BD1996" s="166"/>
      <c r="BE1996" s="166"/>
      <c r="BF1996" s="166"/>
      <c r="BG1996" s="166"/>
      <c r="BH1996" s="166"/>
      <c r="BI1996" s="166"/>
      <c r="BJ1996" s="166"/>
      <c r="BK1996" s="166"/>
      <c r="BL1996" s="166"/>
      <c r="BM1996" s="166"/>
    </row>
    <row r="1997" ht="22.5" customHeight="1">
      <c r="A1997" s="190" t="s">
        <v>17263</v>
      </c>
      <c r="B1997" s="188"/>
      <c r="C1997" s="191" t="b">
        <v>0</v>
      </c>
      <c r="D1997" s="192"/>
      <c r="E1997" s="189"/>
      <c r="F1997" s="189"/>
      <c r="G1997" s="189"/>
      <c r="H1997" s="102"/>
      <c r="I1997" s="166"/>
      <c r="J1997" s="166"/>
      <c r="K1997" s="193"/>
      <c r="L1997" s="193"/>
      <c r="M1997" s="166"/>
      <c r="N1997" s="166"/>
      <c r="O1997" s="166"/>
      <c r="P1997" s="166"/>
      <c r="Q1997" s="166"/>
      <c r="R1997" s="188"/>
      <c r="S1997" s="188"/>
      <c r="T1997" s="189"/>
      <c r="U1997" s="188"/>
      <c r="V1997" s="188"/>
      <c r="W1997" s="193"/>
      <c r="X1997" s="194"/>
      <c r="Y1997" s="194"/>
      <c r="Z1997" s="166"/>
      <c r="AA1997" s="166"/>
      <c r="AB1997" s="166"/>
      <c r="AC1997" s="166"/>
      <c r="AD1997" s="166"/>
      <c r="AE1997" s="166"/>
      <c r="AF1997" s="166"/>
      <c r="AG1997" s="166"/>
      <c r="AH1997" s="166"/>
      <c r="AI1997" s="166"/>
      <c r="AJ1997" s="166"/>
      <c r="AK1997" s="166"/>
      <c r="AL1997" s="166"/>
      <c r="AM1997" s="166"/>
      <c r="AN1997" s="166"/>
      <c r="AO1997" s="166"/>
      <c r="AP1997" s="166"/>
      <c r="AQ1997" s="166"/>
      <c r="AR1997" s="166"/>
      <c r="AS1997" s="166"/>
      <c r="AT1997" s="166"/>
      <c r="AU1997" s="166"/>
      <c r="AV1997" s="166"/>
      <c r="AW1997" s="166"/>
      <c r="AX1997" s="166"/>
      <c r="AY1997" s="166"/>
      <c r="AZ1997" s="166"/>
      <c r="BA1997" s="166"/>
      <c r="BB1997" s="166"/>
      <c r="BC1997" s="166"/>
      <c r="BD1997" s="166"/>
      <c r="BE1997" s="166"/>
      <c r="BF1997" s="166"/>
      <c r="BG1997" s="166"/>
      <c r="BH1997" s="166"/>
      <c r="BI1997" s="166"/>
      <c r="BJ1997" s="166"/>
      <c r="BK1997" s="166"/>
      <c r="BL1997" s="166"/>
      <c r="BM1997" s="166"/>
    </row>
    <row r="1998" ht="22.5" customHeight="1">
      <c r="A1998" s="190" t="s">
        <v>17264</v>
      </c>
      <c r="B1998" s="188"/>
      <c r="C1998" s="191" t="b">
        <v>0</v>
      </c>
      <c r="D1998" s="192"/>
      <c r="E1998" s="189"/>
      <c r="F1998" s="189"/>
      <c r="G1998" s="189"/>
      <c r="H1998" s="102"/>
      <c r="I1998" s="166"/>
      <c r="J1998" s="166"/>
      <c r="K1998" s="193"/>
      <c r="L1998" s="193"/>
      <c r="M1998" s="166"/>
      <c r="N1998" s="166"/>
      <c r="O1998" s="166"/>
      <c r="P1998" s="166"/>
      <c r="Q1998" s="166"/>
      <c r="R1998" s="188"/>
      <c r="S1998" s="188"/>
      <c r="T1998" s="189"/>
      <c r="U1998" s="188"/>
      <c r="V1998" s="188"/>
      <c r="W1998" s="193"/>
      <c r="X1998" s="194"/>
      <c r="Y1998" s="194"/>
      <c r="Z1998" s="166"/>
      <c r="AA1998" s="166"/>
      <c r="AB1998" s="166"/>
      <c r="AC1998" s="166"/>
      <c r="AD1998" s="166"/>
      <c r="AE1998" s="166"/>
      <c r="AF1998" s="166"/>
      <c r="AG1998" s="166"/>
      <c r="AH1998" s="166"/>
      <c r="AI1998" s="166"/>
      <c r="AJ1998" s="166"/>
      <c r="AK1998" s="166"/>
      <c r="AL1998" s="166"/>
      <c r="AM1998" s="166"/>
      <c r="AN1998" s="166"/>
      <c r="AO1998" s="166"/>
      <c r="AP1998" s="166"/>
      <c r="AQ1998" s="166"/>
      <c r="AR1998" s="166"/>
      <c r="AS1998" s="166"/>
      <c r="AT1998" s="166"/>
      <c r="AU1998" s="166"/>
      <c r="AV1998" s="166"/>
      <c r="AW1998" s="166"/>
      <c r="AX1998" s="166"/>
      <c r="AY1998" s="166"/>
      <c r="AZ1998" s="166"/>
      <c r="BA1998" s="166"/>
      <c r="BB1998" s="166"/>
      <c r="BC1998" s="166"/>
      <c r="BD1998" s="166"/>
      <c r="BE1998" s="166"/>
      <c r="BF1998" s="166"/>
      <c r="BG1998" s="166"/>
      <c r="BH1998" s="166"/>
      <c r="BI1998" s="166"/>
      <c r="BJ1998" s="166"/>
      <c r="BK1998" s="166"/>
      <c r="BL1998" s="166"/>
      <c r="BM1998" s="166"/>
    </row>
    <row r="1999" ht="22.5" customHeight="1">
      <c r="A1999" s="190" t="s">
        <v>17265</v>
      </c>
      <c r="B1999" s="188"/>
      <c r="C1999" s="191" t="b">
        <v>0</v>
      </c>
      <c r="D1999" s="192"/>
      <c r="E1999" s="189"/>
      <c r="F1999" s="189"/>
      <c r="G1999" s="189"/>
      <c r="H1999" s="102"/>
      <c r="I1999" s="166"/>
      <c r="J1999" s="166"/>
      <c r="K1999" s="193"/>
      <c r="L1999" s="193"/>
      <c r="M1999" s="166"/>
      <c r="N1999" s="166"/>
      <c r="O1999" s="166"/>
      <c r="P1999" s="166"/>
      <c r="Q1999" s="166"/>
      <c r="R1999" s="188"/>
      <c r="S1999" s="188"/>
      <c r="T1999" s="189"/>
      <c r="U1999" s="188"/>
      <c r="V1999" s="188"/>
      <c r="W1999" s="193"/>
      <c r="X1999" s="194"/>
      <c r="Y1999" s="194"/>
      <c r="Z1999" s="166"/>
      <c r="AA1999" s="166"/>
      <c r="AB1999" s="166"/>
      <c r="AC1999" s="166"/>
      <c r="AD1999" s="166"/>
      <c r="AE1999" s="166"/>
      <c r="AF1999" s="166"/>
      <c r="AG1999" s="166"/>
      <c r="AH1999" s="166"/>
      <c r="AI1999" s="166"/>
      <c r="AJ1999" s="166"/>
      <c r="AK1999" s="166"/>
      <c r="AL1999" s="166"/>
      <c r="AM1999" s="166"/>
      <c r="AN1999" s="166"/>
      <c r="AO1999" s="166"/>
      <c r="AP1999" s="166"/>
      <c r="AQ1999" s="166"/>
      <c r="AR1999" s="166"/>
      <c r="AS1999" s="166"/>
      <c r="AT1999" s="166"/>
      <c r="AU1999" s="166"/>
      <c r="AV1999" s="166"/>
      <c r="AW1999" s="166"/>
      <c r="AX1999" s="166"/>
      <c r="AY1999" s="166"/>
      <c r="AZ1999" s="166"/>
      <c r="BA1999" s="166"/>
      <c r="BB1999" s="166"/>
      <c r="BC1999" s="166"/>
      <c r="BD1999" s="166"/>
      <c r="BE1999" s="166"/>
      <c r="BF1999" s="166"/>
      <c r="BG1999" s="166"/>
      <c r="BH1999" s="166"/>
      <c r="BI1999" s="166"/>
      <c r="BJ1999" s="166"/>
      <c r="BK1999" s="166"/>
      <c r="BL1999" s="166"/>
      <c r="BM1999" s="166"/>
    </row>
    <row r="2000" ht="22.5" customHeight="1">
      <c r="A2000" s="190" t="s">
        <v>17266</v>
      </c>
      <c r="B2000" s="188"/>
      <c r="C2000" s="191" t="b">
        <v>0</v>
      </c>
      <c r="D2000" s="192"/>
      <c r="E2000" s="189"/>
      <c r="F2000" s="189"/>
      <c r="G2000" s="189"/>
      <c r="H2000" s="102"/>
      <c r="I2000" s="166"/>
      <c r="J2000" s="166"/>
      <c r="K2000" s="193"/>
      <c r="L2000" s="193"/>
      <c r="M2000" s="166"/>
      <c r="N2000" s="166"/>
      <c r="O2000" s="166"/>
      <c r="P2000" s="166"/>
      <c r="Q2000" s="166"/>
      <c r="R2000" s="188"/>
      <c r="S2000" s="188"/>
      <c r="T2000" s="189"/>
      <c r="U2000" s="188"/>
      <c r="V2000" s="188"/>
      <c r="W2000" s="193"/>
      <c r="X2000" s="194"/>
      <c r="Y2000" s="194"/>
      <c r="Z2000" s="166"/>
      <c r="AA2000" s="166"/>
      <c r="AB2000" s="166"/>
      <c r="AC2000" s="166"/>
      <c r="AD2000" s="166"/>
      <c r="AE2000" s="166"/>
      <c r="AF2000" s="166"/>
      <c r="AG2000" s="166"/>
      <c r="AH2000" s="166"/>
      <c r="AI2000" s="166"/>
      <c r="AJ2000" s="166"/>
      <c r="AK2000" s="166"/>
      <c r="AL2000" s="166"/>
      <c r="AM2000" s="166"/>
      <c r="AN2000" s="166"/>
      <c r="AO2000" s="166"/>
      <c r="AP2000" s="166"/>
      <c r="AQ2000" s="166"/>
      <c r="AR2000" s="166"/>
      <c r="AS2000" s="166"/>
      <c r="AT2000" s="166"/>
      <c r="AU2000" s="166"/>
      <c r="AV2000" s="166"/>
      <c r="AW2000" s="166"/>
      <c r="AX2000" s="166"/>
      <c r="AY2000" s="166"/>
      <c r="AZ2000" s="166"/>
      <c r="BA2000" s="166"/>
      <c r="BB2000" s="166"/>
      <c r="BC2000" s="166"/>
      <c r="BD2000" s="166"/>
      <c r="BE2000" s="166"/>
      <c r="BF2000" s="166"/>
      <c r="BG2000" s="166"/>
      <c r="BH2000" s="166"/>
      <c r="BI2000" s="166"/>
      <c r="BJ2000" s="166"/>
      <c r="BK2000" s="166"/>
      <c r="BL2000" s="166"/>
      <c r="BM2000" s="166"/>
    </row>
    <row r="2001" ht="22.5" customHeight="1">
      <c r="A2001" s="190" t="s">
        <v>17267</v>
      </c>
      <c r="B2001" s="188"/>
      <c r="C2001" s="191" t="b">
        <v>0</v>
      </c>
      <c r="D2001" s="192"/>
      <c r="E2001" s="189"/>
      <c r="F2001" s="189"/>
      <c r="G2001" s="189"/>
      <c r="H2001" s="102"/>
      <c r="I2001" s="166"/>
      <c r="J2001" s="166"/>
      <c r="K2001" s="193"/>
      <c r="L2001" s="193"/>
      <c r="M2001" s="166"/>
      <c r="N2001" s="166"/>
      <c r="O2001" s="166"/>
      <c r="P2001" s="166"/>
      <c r="Q2001" s="166"/>
      <c r="R2001" s="188"/>
      <c r="S2001" s="188"/>
      <c r="T2001" s="189"/>
      <c r="U2001" s="188"/>
      <c r="V2001" s="188"/>
      <c r="W2001" s="193"/>
      <c r="X2001" s="194"/>
      <c r="Y2001" s="194"/>
      <c r="Z2001" s="166"/>
      <c r="AA2001" s="166"/>
      <c r="AB2001" s="166"/>
      <c r="AC2001" s="166"/>
      <c r="AD2001" s="166"/>
      <c r="AE2001" s="166"/>
      <c r="AF2001" s="166"/>
      <c r="AG2001" s="166"/>
      <c r="AH2001" s="166"/>
      <c r="AI2001" s="166"/>
      <c r="AJ2001" s="166"/>
      <c r="AK2001" s="166"/>
      <c r="AL2001" s="166"/>
      <c r="AM2001" s="166"/>
      <c r="AN2001" s="166"/>
      <c r="AO2001" s="166"/>
      <c r="AP2001" s="166"/>
      <c r="AQ2001" s="166"/>
      <c r="AR2001" s="166"/>
      <c r="AS2001" s="166"/>
      <c r="AT2001" s="166"/>
      <c r="AU2001" s="166"/>
      <c r="AV2001" s="166"/>
      <c r="AW2001" s="166"/>
      <c r="AX2001" s="166"/>
      <c r="AY2001" s="166"/>
      <c r="AZ2001" s="166"/>
      <c r="BA2001" s="166"/>
      <c r="BB2001" s="166"/>
      <c r="BC2001" s="166"/>
      <c r="BD2001" s="166"/>
      <c r="BE2001" s="166"/>
      <c r="BF2001" s="166"/>
      <c r="BG2001" s="166"/>
      <c r="BH2001" s="166"/>
      <c r="BI2001" s="166"/>
      <c r="BJ2001" s="166"/>
      <c r="BK2001" s="166"/>
      <c r="BL2001" s="166"/>
      <c r="BM2001" s="166"/>
    </row>
    <row r="2002" ht="22.5" customHeight="1">
      <c r="A2002" s="190" t="s">
        <v>17268</v>
      </c>
      <c r="B2002" s="188"/>
      <c r="C2002" s="191" t="b">
        <v>0</v>
      </c>
      <c r="D2002" s="192"/>
      <c r="E2002" s="189"/>
      <c r="F2002" s="189"/>
      <c r="G2002" s="189"/>
      <c r="H2002" s="102"/>
      <c r="I2002" s="166"/>
      <c r="J2002" s="166"/>
      <c r="K2002" s="193"/>
      <c r="L2002" s="193"/>
      <c r="M2002" s="166"/>
      <c r="N2002" s="166"/>
      <c r="O2002" s="166"/>
      <c r="P2002" s="166"/>
      <c r="Q2002" s="166"/>
      <c r="R2002" s="188"/>
      <c r="S2002" s="188"/>
      <c r="T2002" s="189"/>
      <c r="U2002" s="188"/>
      <c r="V2002" s="188"/>
      <c r="W2002" s="193"/>
      <c r="X2002" s="194"/>
      <c r="Y2002" s="194"/>
      <c r="Z2002" s="166"/>
      <c r="AA2002" s="166"/>
      <c r="AB2002" s="166"/>
      <c r="AC2002" s="166"/>
      <c r="AD2002" s="166"/>
      <c r="AE2002" s="166"/>
      <c r="AF2002" s="166"/>
      <c r="AG2002" s="166"/>
      <c r="AH2002" s="166"/>
      <c r="AI2002" s="166"/>
      <c r="AJ2002" s="166"/>
      <c r="AK2002" s="166"/>
      <c r="AL2002" s="166"/>
      <c r="AM2002" s="166"/>
      <c r="AN2002" s="166"/>
      <c r="AO2002" s="166"/>
      <c r="AP2002" s="166"/>
      <c r="AQ2002" s="166"/>
      <c r="AR2002" s="166"/>
      <c r="AS2002" s="166"/>
      <c r="AT2002" s="166"/>
      <c r="AU2002" s="166"/>
      <c r="AV2002" s="166"/>
      <c r="AW2002" s="166"/>
      <c r="AX2002" s="166"/>
      <c r="AY2002" s="166"/>
      <c r="AZ2002" s="166"/>
      <c r="BA2002" s="166"/>
      <c r="BB2002" s="166"/>
      <c r="BC2002" s="166"/>
      <c r="BD2002" s="166"/>
      <c r="BE2002" s="166"/>
      <c r="BF2002" s="166"/>
      <c r="BG2002" s="166"/>
      <c r="BH2002" s="166"/>
      <c r="BI2002" s="166"/>
      <c r="BJ2002" s="166"/>
      <c r="BK2002" s="166"/>
      <c r="BL2002" s="166"/>
      <c r="BM2002" s="166"/>
    </row>
    <row r="2003" ht="22.5" customHeight="1">
      <c r="A2003" s="190" t="s">
        <v>17269</v>
      </c>
      <c r="B2003" s="188"/>
      <c r="C2003" s="191" t="b">
        <v>0</v>
      </c>
      <c r="D2003" s="192"/>
      <c r="E2003" s="189"/>
      <c r="F2003" s="189"/>
      <c r="G2003" s="189"/>
      <c r="H2003" s="102"/>
      <c r="I2003" s="166"/>
      <c r="J2003" s="166"/>
      <c r="K2003" s="193"/>
      <c r="L2003" s="193"/>
      <c r="M2003" s="166"/>
      <c r="N2003" s="166"/>
      <c r="O2003" s="166"/>
      <c r="P2003" s="166"/>
      <c r="Q2003" s="166"/>
      <c r="R2003" s="188"/>
      <c r="S2003" s="188"/>
      <c r="T2003" s="189"/>
      <c r="U2003" s="188"/>
      <c r="V2003" s="188"/>
      <c r="W2003" s="193"/>
      <c r="X2003" s="194"/>
      <c r="Y2003" s="194"/>
      <c r="Z2003" s="166"/>
      <c r="AA2003" s="166"/>
      <c r="AB2003" s="166"/>
      <c r="AC2003" s="166"/>
      <c r="AD2003" s="166"/>
      <c r="AE2003" s="166"/>
      <c r="AF2003" s="166"/>
      <c r="AG2003" s="166"/>
      <c r="AH2003" s="166"/>
      <c r="AI2003" s="166"/>
      <c r="AJ2003" s="166"/>
      <c r="AK2003" s="166"/>
      <c r="AL2003" s="166"/>
      <c r="AM2003" s="166"/>
      <c r="AN2003" s="166"/>
      <c r="AO2003" s="166"/>
      <c r="AP2003" s="166"/>
      <c r="AQ2003" s="166"/>
      <c r="AR2003" s="166"/>
      <c r="AS2003" s="166"/>
      <c r="AT2003" s="166"/>
      <c r="AU2003" s="166"/>
      <c r="AV2003" s="166"/>
      <c r="AW2003" s="166"/>
      <c r="AX2003" s="166"/>
      <c r="AY2003" s="166"/>
      <c r="AZ2003" s="166"/>
      <c r="BA2003" s="166"/>
      <c r="BB2003" s="166"/>
      <c r="BC2003" s="166"/>
      <c r="BD2003" s="166"/>
      <c r="BE2003" s="166"/>
      <c r="BF2003" s="166"/>
      <c r="BG2003" s="166"/>
      <c r="BH2003" s="166"/>
      <c r="BI2003" s="166"/>
      <c r="BJ2003" s="166"/>
      <c r="BK2003" s="166"/>
      <c r="BL2003" s="166"/>
      <c r="BM2003" s="166"/>
    </row>
    <row r="2004" ht="22.5" customHeight="1">
      <c r="A2004" s="190" t="s">
        <v>17270</v>
      </c>
      <c r="B2004" s="188"/>
      <c r="C2004" s="191" t="b">
        <v>0</v>
      </c>
      <c r="D2004" s="192"/>
      <c r="E2004" s="189"/>
      <c r="F2004" s="189"/>
      <c r="G2004" s="189"/>
      <c r="H2004" s="102"/>
      <c r="I2004" s="166"/>
      <c r="J2004" s="166"/>
      <c r="K2004" s="193"/>
      <c r="L2004" s="193"/>
      <c r="M2004" s="166"/>
      <c r="N2004" s="166"/>
      <c r="O2004" s="166"/>
      <c r="P2004" s="166"/>
      <c r="Q2004" s="166"/>
      <c r="R2004" s="188"/>
      <c r="S2004" s="188"/>
      <c r="T2004" s="189"/>
      <c r="U2004" s="188"/>
      <c r="V2004" s="188"/>
      <c r="W2004" s="193"/>
      <c r="X2004" s="194"/>
      <c r="Y2004" s="194"/>
      <c r="Z2004" s="166"/>
      <c r="AA2004" s="166"/>
      <c r="AB2004" s="166"/>
      <c r="AC2004" s="166"/>
      <c r="AD2004" s="166"/>
      <c r="AE2004" s="166"/>
      <c r="AF2004" s="166"/>
      <c r="AG2004" s="166"/>
      <c r="AH2004" s="166"/>
      <c r="AI2004" s="166"/>
      <c r="AJ2004" s="166"/>
      <c r="AK2004" s="166"/>
      <c r="AL2004" s="166"/>
      <c r="AM2004" s="166"/>
      <c r="AN2004" s="166"/>
      <c r="AO2004" s="166"/>
      <c r="AP2004" s="166"/>
      <c r="AQ2004" s="166"/>
      <c r="AR2004" s="166"/>
      <c r="AS2004" s="166"/>
      <c r="AT2004" s="166"/>
      <c r="AU2004" s="166"/>
      <c r="AV2004" s="166"/>
      <c r="AW2004" s="166"/>
      <c r="AX2004" s="166"/>
      <c r="AY2004" s="166"/>
      <c r="AZ2004" s="166"/>
      <c r="BA2004" s="166"/>
      <c r="BB2004" s="166"/>
      <c r="BC2004" s="166"/>
      <c r="BD2004" s="166"/>
      <c r="BE2004" s="166"/>
      <c r="BF2004" s="166"/>
      <c r="BG2004" s="166"/>
      <c r="BH2004" s="166"/>
      <c r="BI2004" s="166"/>
      <c r="BJ2004" s="166"/>
      <c r="BK2004" s="166"/>
      <c r="BL2004" s="166"/>
      <c r="BM2004" s="166"/>
    </row>
    <row r="2005" ht="22.5" customHeight="1">
      <c r="A2005" s="190" t="s">
        <v>17271</v>
      </c>
      <c r="B2005" s="188"/>
      <c r="C2005" s="191" t="b">
        <v>0</v>
      </c>
      <c r="D2005" s="192"/>
      <c r="E2005" s="189"/>
      <c r="F2005" s="189"/>
      <c r="G2005" s="189"/>
      <c r="H2005" s="102"/>
      <c r="I2005" s="166"/>
      <c r="J2005" s="166"/>
      <c r="K2005" s="193"/>
      <c r="L2005" s="193"/>
      <c r="M2005" s="166"/>
      <c r="N2005" s="166"/>
      <c r="O2005" s="166"/>
      <c r="P2005" s="166"/>
      <c r="Q2005" s="166"/>
      <c r="R2005" s="188"/>
      <c r="S2005" s="188"/>
      <c r="T2005" s="189"/>
      <c r="U2005" s="188"/>
      <c r="V2005" s="188"/>
      <c r="W2005" s="193"/>
      <c r="X2005" s="194"/>
      <c r="Y2005" s="194"/>
      <c r="Z2005" s="166"/>
      <c r="AA2005" s="166"/>
      <c r="AB2005" s="166"/>
      <c r="AC2005" s="166"/>
      <c r="AD2005" s="166"/>
      <c r="AE2005" s="166"/>
      <c r="AF2005" s="166"/>
      <c r="AG2005" s="166"/>
      <c r="AH2005" s="166"/>
      <c r="AI2005" s="166"/>
      <c r="AJ2005" s="166"/>
      <c r="AK2005" s="166"/>
      <c r="AL2005" s="166"/>
      <c r="AM2005" s="166"/>
      <c r="AN2005" s="166"/>
      <c r="AO2005" s="166"/>
      <c r="AP2005" s="166"/>
      <c r="AQ2005" s="166"/>
      <c r="AR2005" s="166"/>
      <c r="AS2005" s="166"/>
      <c r="AT2005" s="166"/>
      <c r="AU2005" s="166"/>
      <c r="AV2005" s="166"/>
      <c r="AW2005" s="166"/>
      <c r="AX2005" s="166"/>
      <c r="AY2005" s="166"/>
      <c r="AZ2005" s="166"/>
      <c r="BA2005" s="166"/>
      <c r="BB2005" s="166"/>
      <c r="BC2005" s="166"/>
      <c r="BD2005" s="166"/>
      <c r="BE2005" s="166"/>
      <c r="BF2005" s="166"/>
      <c r="BG2005" s="166"/>
      <c r="BH2005" s="166"/>
      <c r="BI2005" s="166"/>
      <c r="BJ2005" s="166"/>
      <c r="BK2005" s="166"/>
      <c r="BL2005" s="166"/>
      <c r="BM2005" s="166"/>
    </row>
    <row r="2006" ht="22.5" customHeight="1">
      <c r="A2006" s="190" t="s">
        <v>17272</v>
      </c>
      <c r="B2006" s="188"/>
      <c r="C2006" s="191" t="b">
        <v>0</v>
      </c>
      <c r="D2006" s="192"/>
      <c r="E2006" s="189"/>
      <c r="F2006" s="189"/>
      <c r="G2006" s="189"/>
      <c r="H2006" s="102"/>
      <c r="I2006" s="166"/>
      <c r="J2006" s="166"/>
      <c r="K2006" s="193"/>
      <c r="L2006" s="193"/>
      <c r="M2006" s="166"/>
      <c r="N2006" s="166"/>
      <c r="O2006" s="166"/>
      <c r="P2006" s="166"/>
      <c r="Q2006" s="166"/>
      <c r="R2006" s="188"/>
      <c r="S2006" s="188"/>
      <c r="T2006" s="189"/>
      <c r="U2006" s="188"/>
      <c r="V2006" s="188"/>
      <c r="W2006" s="193"/>
      <c r="X2006" s="194"/>
      <c r="Y2006" s="194"/>
      <c r="Z2006" s="166"/>
      <c r="AA2006" s="166"/>
      <c r="AB2006" s="166"/>
      <c r="AC2006" s="166"/>
      <c r="AD2006" s="166"/>
      <c r="AE2006" s="166"/>
      <c r="AF2006" s="166"/>
      <c r="AG2006" s="166"/>
      <c r="AH2006" s="166"/>
      <c r="AI2006" s="166"/>
      <c r="AJ2006" s="166"/>
      <c r="AK2006" s="166"/>
      <c r="AL2006" s="166"/>
      <c r="AM2006" s="166"/>
      <c r="AN2006" s="166"/>
      <c r="AO2006" s="166"/>
      <c r="AP2006" s="166"/>
      <c r="AQ2006" s="166"/>
      <c r="AR2006" s="166"/>
      <c r="AS2006" s="166"/>
      <c r="AT2006" s="166"/>
      <c r="AU2006" s="166"/>
      <c r="AV2006" s="166"/>
      <c r="AW2006" s="166"/>
      <c r="AX2006" s="166"/>
      <c r="AY2006" s="166"/>
      <c r="AZ2006" s="166"/>
      <c r="BA2006" s="166"/>
      <c r="BB2006" s="166"/>
      <c r="BC2006" s="166"/>
      <c r="BD2006" s="166"/>
      <c r="BE2006" s="166"/>
      <c r="BF2006" s="166"/>
      <c r="BG2006" s="166"/>
      <c r="BH2006" s="166"/>
      <c r="BI2006" s="166"/>
      <c r="BJ2006" s="166"/>
      <c r="BK2006" s="166"/>
      <c r="BL2006" s="166"/>
      <c r="BM2006" s="166"/>
    </row>
    <row r="2007" ht="22.5" customHeight="1">
      <c r="A2007" s="190" t="s">
        <v>17273</v>
      </c>
      <c r="B2007" s="188"/>
      <c r="C2007" s="191" t="b">
        <v>0</v>
      </c>
      <c r="D2007" s="192"/>
      <c r="E2007" s="189"/>
      <c r="F2007" s="189"/>
      <c r="G2007" s="189"/>
      <c r="H2007" s="102"/>
      <c r="I2007" s="166"/>
      <c r="J2007" s="166"/>
      <c r="K2007" s="193"/>
      <c r="L2007" s="193"/>
      <c r="M2007" s="166"/>
      <c r="N2007" s="166"/>
      <c r="O2007" s="166"/>
      <c r="P2007" s="166"/>
      <c r="Q2007" s="166"/>
      <c r="R2007" s="188"/>
      <c r="S2007" s="188"/>
      <c r="T2007" s="189"/>
      <c r="U2007" s="188"/>
      <c r="V2007" s="188"/>
      <c r="W2007" s="193"/>
      <c r="X2007" s="194"/>
      <c r="Y2007" s="194"/>
      <c r="Z2007" s="166"/>
      <c r="AA2007" s="166"/>
      <c r="AB2007" s="166"/>
      <c r="AC2007" s="166"/>
      <c r="AD2007" s="166"/>
      <c r="AE2007" s="166"/>
      <c r="AF2007" s="166"/>
      <c r="AG2007" s="166"/>
      <c r="AH2007" s="166"/>
      <c r="AI2007" s="166"/>
      <c r="AJ2007" s="166"/>
      <c r="AK2007" s="166"/>
      <c r="AL2007" s="166"/>
      <c r="AM2007" s="166"/>
      <c r="AN2007" s="166"/>
      <c r="AO2007" s="166"/>
      <c r="AP2007" s="166"/>
      <c r="AQ2007" s="166"/>
      <c r="AR2007" s="166"/>
      <c r="AS2007" s="166"/>
      <c r="AT2007" s="166"/>
      <c r="AU2007" s="166"/>
      <c r="AV2007" s="166"/>
      <c r="AW2007" s="166"/>
      <c r="AX2007" s="166"/>
      <c r="AY2007" s="166"/>
      <c r="AZ2007" s="166"/>
      <c r="BA2007" s="166"/>
      <c r="BB2007" s="166"/>
      <c r="BC2007" s="166"/>
      <c r="BD2007" s="166"/>
      <c r="BE2007" s="166"/>
      <c r="BF2007" s="166"/>
      <c r="BG2007" s="166"/>
      <c r="BH2007" s="166"/>
      <c r="BI2007" s="166"/>
      <c r="BJ2007" s="166"/>
      <c r="BK2007" s="166"/>
      <c r="BL2007" s="166"/>
      <c r="BM2007" s="166"/>
    </row>
    <row r="2008" ht="22.5" customHeight="1">
      <c r="A2008" s="190" t="s">
        <v>17274</v>
      </c>
      <c r="B2008" s="188"/>
      <c r="C2008" s="191" t="b">
        <v>0</v>
      </c>
      <c r="D2008" s="192"/>
      <c r="E2008" s="189"/>
      <c r="F2008" s="189"/>
      <c r="G2008" s="189"/>
      <c r="H2008" s="102"/>
      <c r="I2008" s="166"/>
      <c r="J2008" s="166"/>
      <c r="K2008" s="193"/>
      <c r="L2008" s="193"/>
      <c r="M2008" s="166"/>
      <c r="N2008" s="166"/>
      <c r="O2008" s="166"/>
      <c r="P2008" s="166"/>
      <c r="Q2008" s="166"/>
      <c r="R2008" s="188"/>
      <c r="S2008" s="188"/>
      <c r="T2008" s="189"/>
      <c r="U2008" s="188"/>
      <c r="V2008" s="188"/>
      <c r="W2008" s="193"/>
      <c r="X2008" s="194"/>
      <c r="Y2008" s="194"/>
      <c r="Z2008" s="166"/>
      <c r="AA2008" s="166"/>
      <c r="AB2008" s="166"/>
      <c r="AC2008" s="166"/>
      <c r="AD2008" s="166"/>
      <c r="AE2008" s="166"/>
      <c r="AF2008" s="166"/>
      <c r="AG2008" s="166"/>
      <c r="AH2008" s="166"/>
      <c r="AI2008" s="166"/>
      <c r="AJ2008" s="166"/>
      <c r="AK2008" s="166"/>
      <c r="AL2008" s="166"/>
      <c r="AM2008" s="166"/>
      <c r="AN2008" s="166"/>
      <c r="AO2008" s="166"/>
      <c r="AP2008" s="166"/>
      <c r="AQ2008" s="166"/>
      <c r="AR2008" s="166"/>
      <c r="AS2008" s="166"/>
      <c r="AT2008" s="166"/>
      <c r="AU2008" s="166"/>
      <c r="AV2008" s="166"/>
      <c r="AW2008" s="166"/>
      <c r="AX2008" s="166"/>
      <c r="AY2008" s="166"/>
      <c r="AZ2008" s="166"/>
      <c r="BA2008" s="166"/>
      <c r="BB2008" s="166"/>
      <c r="BC2008" s="166"/>
      <c r="BD2008" s="166"/>
      <c r="BE2008" s="166"/>
      <c r="BF2008" s="166"/>
      <c r="BG2008" s="166"/>
      <c r="BH2008" s="166"/>
      <c r="BI2008" s="166"/>
      <c r="BJ2008" s="166"/>
      <c r="BK2008" s="166"/>
      <c r="BL2008" s="166"/>
      <c r="BM2008" s="166"/>
    </row>
    <row r="2009" ht="22.5" customHeight="1">
      <c r="A2009" s="190" t="s">
        <v>17275</v>
      </c>
      <c r="B2009" s="188"/>
      <c r="C2009" s="191" t="b">
        <v>0</v>
      </c>
      <c r="D2009" s="192"/>
      <c r="E2009" s="189"/>
      <c r="F2009" s="189"/>
      <c r="G2009" s="189"/>
      <c r="H2009" s="102"/>
      <c r="I2009" s="166"/>
      <c r="J2009" s="166"/>
      <c r="K2009" s="193"/>
      <c r="L2009" s="193"/>
      <c r="M2009" s="166"/>
      <c r="N2009" s="166"/>
      <c r="O2009" s="166"/>
      <c r="P2009" s="166"/>
      <c r="Q2009" s="166"/>
      <c r="R2009" s="188"/>
      <c r="S2009" s="188"/>
      <c r="T2009" s="189"/>
      <c r="U2009" s="188"/>
      <c r="V2009" s="188"/>
      <c r="W2009" s="193"/>
      <c r="X2009" s="194"/>
      <c r="Y2009" s="194"/>
      <c r="Z2009" s="166"/>
      <c r="AA2009" s="166"/>
      <c r="AB2009" s="166"/>
      <c r="AC2009" s="166"/>
      <c r="AD2009" s="166"/>
      <c r="AE2009" s="166"/>
      <c r="AF2009" s="166"/>
      <c r="AG2009" s="166"/>
      <c r="AH2009" s="166"/>
      <c r="AI2009" s="166"/>
      <c r="AJ2009" s="166"/>
      <c r="AK2009" s="166"/>
      <c r="AL2009" s="166"/>
      <c r="AM2009" s="166"/>
      <c r="AN2009" s="166"/>
      <c r="AO2009" s="166"/>
      <c r="AP2009" s="166"/>
      <c r="AQ2009" s="166"/>
      <c r="AR2009" s="166"/>
      <c r="AS2009" s="166"/>
      <c r="AT2009" s="166"/>
      <c r="AU2009" s="166"/>
      <c r="AV2009" s="166"/>
      <c r="AW2009" s="166"/>
      <c r="AX2009" s="166"/>
      <c r="AY2009" s="166"/>
      <c r="AZ2009" s="166"/>
      <c r="BA2009" s="166"/>
      <c r="BB2009" s="166"/>
      <c r="BC2009" s="166"/>
      <c r="BD2009" s="166"/>
      <c r="BE2009" s="166"/>
      <c r="BF2009" s="166"/>
      <c r="BG2009" s="166"/>
      <c r="BH2009" s="166"/>
      <c r="BI2009" s="166"/>
      <c r="BJ2009" s="166"/>
      <c r="BK2009" s="166"/>
      <c r="BL2009" s="166"/>
      <c r="BM2009" s="166"/>
    </row>
    <row r="2010" ht="22.5" customHeight="1">
      <c r="A2010" s="190" t="s">
        <v>17276</v>
      </c>
      <c r="B2010" s="188"/>
      <c r="C2010" s="191" t="b">
        <v>0</v>
      </c>
      <c r="D2010" s="192"/>
      <c r="E2010" s="189"/>
      <c r="F2010" s="189"/>
      <c r="G2010" s="189"/>
      <c r="H2010" s="102"/>
      <c r="I2010" s="166"/>
      <c r="J2010" s="166"/>
      <c r="K2010" s="193"/>
      <c r="L2010" s="193"/>
      <c r="M2010" s="166"/>
      <c r="N2010" s="166"/>
      <c r="O2010" s="166"/>
      <c r="P2010" s="166"/>
      <c r="Q2010" s="166"/>
      <c r="R2010" s="188"/>
      <c r="S2010" s="188"/>
      <c r="T2010" s="189"/>
      <c r="U2010" s="188"/>
      <c r="V2010" s="188"/>
      <c r="W2010" s="193"/>
      <c r="X2010" s="194"/>
      <c r="Y2010" s="194"/>
      <c r="Z2010" s="166"/>
      <c r="AA2010" s="166"/>
      <c r="AB2010" s="166"/>
      <c r="AC2010" s="166"/>
      <c r="AD2010" s="166"/>
      <c r="AE2010" s="166"/>
      <c r="AF2010" s="166"/>
      <c r="AG2010" s="166"/>
      <c r="AH2010" s="166"/>
      <c r="AI2010" s="166"/>
      <c r="AJ2010" s="166"/>
      <c r="AK2010" s="166"/>
      <c r="AL2010" s="166"/>
      <c r="AM2010" s="166"/>
      <c r="AN2010" s="166"/>
      <c r="AO2010" s="166"/>
      <c r="AP2010" s="166"/>
      <c r="AQ2010" s="166"/>
      <c r="AR2010" s="166"/>
      <c r="AS2010" s="166"/>
      <c r="AT2010" s="166"/>
      <c r="AU2010" s="166"/>
      <c r="AV2010" s="166"/>
      <c r="AW2010" s="166"/>
      <c r="AX2010" s="166"/>
      <c r="AY2010" s="166"/>
      <c r="AZ2010" s="166"/>
      <c r="BA2010" s="166"/>
      <c r="BB2010" s="166"/>
      <c r="BC2010" s="166"/>
      <c r="BD2010" s="166"/>
      <c r="BE2010" s="166"/>
      <c r="BF2010" s="166"/>
      <c r="BG2010" s="166"/>
      <c r="BH2010" s="166"/>
      <c r="BI2010" s="166"/>
      <c r="BJ2010" s="166"/>
      <c r="BK2010" s="166"/>
      <c r="BL2010" s="166"/>
      <c r="BM2010" s="166"/>
    </row>
    <row r="2011" ht="22.5" customHeight="1">
      <c r="A2011" s="190" t="s">
        <v>17277</v>
      </c>
      <c r="B2011" s="188"/>
      <c r="C2011" s="191" t="b">
        <v>0</v>
      </c>
      <c r="D2011" s="192"/>
      <c r="E2011" s="189"/>
      <c r="F2011" s="189"/>
      <c r="G2011" s="189"/>
      <c r="H2011" s="102"/>
      <c r="I2011" s="166"/>
      <c r="J2011" s="166"/>
      <c r="K2011" s="193"/>
      <c r="L2011" s="193"/>
      <c r="M2011" s="166"/>
      <c r="N2011" s="166"/>
      <c r="O2011" s="166"/>
      <c r="P2011" s="166"/>
      <c r="Q2011" s="166"/>
      <c r="R2011" s="188"/>
      <c r="S2011" s="188"/>
      <c r="T2011" s="189"/>
      <c r="U2011" s="188"/>
      <c r="V2011" s="188"/>
      <c r="W2011" s="193"/>
      <c r="X2011" s="194"/>
      <c r="Y2011" s="194"/>
      <c r="Z2011" s="166"/>
      <c r="AA2011" s="166"/>
      <c r="AB2011" s="166"/>
      <c r="AC2011" s="166"/>
      <c r="AD2011" s="166"/>
      <c r="AE2011" s="166"/>
      <c r="AF2011" s="166"/>
      <c r="AG2011" s="166"/>
      <c r="AH2011" s="166"/>
      <c r="AI2011" s="166"/>
      <c r="AJ2011" s="166"/>
      <c r="AK2011" s="166"/>
      <c r="AL2011" s="166"/>
      <c r="AM2011" s="166"/>
      <c r="AN2011" s="166"/>
      <c r="AO2011" s="166"/>
      <c r="AP2011" s="166"/>
      <c r="AQ2011" s="166"/>
      <c r="AR2011" s="166"/>
      <c r="AS2011" s="166"/>
      <c r="AT2011" s="166"/>
      <c r="AU2011" s="166"/>
      <c r="AV2011" s="166"/>
      <c r="AW2011" s="166"/>
      <c r="AX2011" s="166"/>
      <c r="AY2011" s="166"/>
      <c r="AZ2011" s="166"/>
      <c r="BA2011" s="166"/>
      <c r="BB2011" s="166"/>
      <c r="BC2011" s="166"/>
      <c r="BD2011" s="166"/>
      <c r="BE2011" s="166"/>
      <c r="BF2011" s="166"/>
      <c r="BG2011" s="166"/>
      <c r="BH2011" s="166"/>
      <c r="BI2011" s="166"/>
      <c r="BJ2011" s="166"/>
      <c r="BK2011" s="166"/>
      <c r="BL2011" s="166"/>
      <c r="BM2011" s="166"/>
    </row>
    <row r="2012" ht="22.5" customHeight="1">
      <c r="A2012" s="190" t="s">
        <v>17278</v>
      </c>
      <c r="B2012" s="188"/>
      <c r="C2012" s="191" t="b">
        <v>0</v>
      </c>
      <c r="D2012" s="192"/>
      <c r="E2012" s="189"/>
      <c r="F2012" s="189"/>
      <c r="G2012" s="189"/>
      <c r="H2012" s="102"/>
      <c r="I2012" s="166"/>
      <c r="J2012" s="166"/>
      <c r="K2012" s="193"/>
      <c r="L2012" s="193"/>
      <c r="M2012" s="166"/>
      <c r="N2012" s="166"/>
      <c r="O2012" s="166"/>
      <c r="P2012" s="166"/>
      <c r="Q2012" s="166"/>
      <c r="R2012" s="188"/>
      <c r="S2012" s="188"/>
      <c r="T2012" s="189"/>
      <c r="U2012" s="188"/>
      <c r="V2012" s="188"/>
      <c r="W2012" s="193"/>
      <c r="X2012" s="194"/>
      <c r="Y2012" s="194"/>
      <c r="Z2012" s="166"/>
      <c r="AA2012" s="166"/>
      <c r="AB2012" s="166"/>
      <c r="AC2012" s="166"/>
      <c r="AD2012" s="166"/>
      <c r="AE2012" s="166"/>
      <c r="AF2012" s="166"/>
      <c r="AG2012" s="166"/>
      <c r="AH2012" s="166"/>
      <c r="AI2012" s="166"/>
      <c r="AJ2012" s="166"/>
      <c r="AK2012" s="166"/>
      <c r="AL2012" s="166"/>
      <c r="AM2012" s="166"/>
      <c r="AN2012" s="166"/>
      <c r="AO2012" s="166"/>
      <c r="AP2012" s="166"/>
      <c r="AQ2012" s="166"/>
      <c r="AR2012" s="166"/>
      <c r="AS2012" s="166"/>
      <c r="AT2012" s="166"/>
      <c r="AU2012" s="166"/>
      <c r="AV2012" s="166"/>
      <c r="AW2012" s="166"/>
      <c r="AX2012" s="166"/>
      <c r="AY2012" s="166"/>
      <c r="AZ2012" s="166"/>
      <c r="BA2012" s="166"/>
      <c r="BB2012" s="166"/>
      <c r="BC2012" s="166"/>
      <c r="BD2012" s="166"/>
      <c r="BE2012" s="166"/>
      <c r="BF2012" s="166"/>
      <c r="BG2012" s="166"/>
      <c r="BH2012" s="166"/>
      <c r="BI2012" s="166"/>
      <c r="BJ2012" s="166"/>
      <c r="BK2012" s="166"/>
      <c r="BL2012" s="166"/>
      <c r="BM2012" s="166"/>
    </row>
    <row r="2013" ht="22.5" customHeight="1">
      <c r="A2013" s="190" t="s">
        <v>17279</v>
      </c>
      <c r="B2013" s="188"/>
      <c r="C2013" s="191" t="b">
        <v>0</v>
      </c>
      <c r="D2013" s="192"/>
      <c r="E2013" s="189"/>
      <c r="F2013" s="189"/>
      <c r="G2013" s="189"/>
      <c r="H2013" s="102"/>
      <c r="I2013" s="166"/>
      <c r="J2013" s="166"/>
      <c r="K2013" s="193"/>
      <c r="L2013" s="193"/>
      <c r="M2013" s="166"/>
      <c r="N2013" s="166"/>
      <c r="O2013" s="166"/>
      <c r="P2013" s="166"/>
      <c r="Q2013" s="166"/>
      <c r="R2013" s="188"/>
      <c r="S2013" s="188"/>
      <c r="T2013" s="189"/>
      <c r="U2013" s="188"/>
      <c r="V2013" s="188"/>
      <c r="W2013" s="193"/>
      <c r="X2013" s="194"/>
      <c r="Y2013" s="194"/>
      <c r="Z2013" s="166"/>
      <c r="AA2013" s="166"/>
      <c r="AB2013" s="166"/>
      <c r="AC2013" s="166"/>
      <c r="AD2013" s="166"/>
      <c r="AE2013" s="166"/>
      <c r="AF2013" s="166"/>
      <c r="AG2013" s="166"/>
      <c r="AH2013" s="166"/>
      <c r="AI2013" s="166"/>
      <c r="AJ2013" s="166"/>
      <c r="AK2013" s="166"/>
      <c r="AL2013" s="166"/>
      <c r="AM2013" s="166"/>
      <c r="AN2013" s="166"/>
      <c r="AO2013" s="166"/>
      <c r="AP2013" s="166"/>
      <c r="AQ2013" s="166"/>
      <c r="AR2013" s="166"/>
      <c r="AS2013" s="166"/>
      <c r="AT2013" s="166"/>
      <c r="AU2013" s="166"/>
      <c r="AV2013" s="166"/>
      <c r="AW2013" s="166"/>
      <c r="AX2013" s="166"/>
      <c r="AY2013" s="166"/>
      <c r="AZ2013" s="166"/>
      <c r="BA2013" s="166"/>
      <c r="BB2013" s="166"/>
      <c r="BC2013" s="166"/>
      <c r="BD2013" s="166"/>
      <c r="BE2013" s="166"/>
      <c r="BF2013" s="166"/>
      <c r="BG2013" s="166"/>
      <c r="BH2013" s="166"/>
      <c r="BI2013" s="166"/>
      <c r="BJ2013" s="166"/>
      <c r="BK2013" s="166"/>
      <c r="BL2013" s="166"/>
      <c r="BM2013" s="166"/>
    </row>
    <row r="2014" ht="22.5" customHeight="1">
      <c r="A2014" s="190" t="s">
        <v>17280</v>
      </c>
      <c r="B2014" s="188"/>
      <c r="C2014" s="191" t="b">
        <v>0</v>
      </c>
      <c r="D2014" s="192"/>
      <c r="E2014" s="189"/>
      <c r="F2014" s="189"/>
      <c r="G2014" s="189"/>
      <c r="H2014" s="102"/>
      <c r="I2014" s="166"/>
      <c r="J2014" s="166"/>
      <c r="K2014" s="193"/>
      <c r="L2014" s="193"/>
      <c r="M2014" s="166"/>
      <c r="N2014" s="166"/>
      <c r="O2014" s="166"/>
      <c r="P2014" s="166"/>
      <c r="Q2014" s="166"/>
      <c r="R2014" s="188"/>
      <c r="S2014" s="188"/>
      <c r="T2014" s="189"/>
      <c r="U2014" s="188"/>
      <c r="V2014" s="188"/>
      <c r="W2014" s="193"/>
      <c r="X2014" s="194"/>
      <c r="Y2014" s="194"/>
      <c r="Z2014" s="166"/>
      <c r="AA2014" s="166"/>
      <c r="AB2014" s="166"/>
      <c r="AC2014" s="166"/>
      <c r="AD2014" s="166"/>
      <c r="AE2014" s="166"/>
      <c r="AF2014" s="166"/>
      <c r="AG2014" s="166"/>
      <c r="AH2014" s="166"/>
      <c r="AI2014" s="166"/>
      <c r="AJ2014" s="166"/>
      <c r="AK2014" s="166"/>
      <c r="AL2014" s="166"/>
      <c r="AM2014" s="166"/>
      <c r="AN2014" s="166"/>
      <c r="AO2014" s="166"/>
      <c r="AP2014" s="166"/>
      <c r="AQ2014" s="166"/>
      <c r="AR2014" s="166"/>
      <c r="AS2014" s="166"/>
      <c r="AT2014" s="166"/>
      <c r="AU2014" s="166"/>
      <c r="AV2014" s="166"/>
      <c r="AW2014" s="166"/>
      <c r="AX2014" s="166"/>
      <c r="AY2014" s="166"/>
      <c r="AZ2014" s="166"/>
      <c r="BA2014" s="166"/>
      <c r="BB2014" s="166"/>
      <c r="BC2014" s="166"/>
      <c r="BD2014" s="166"/>
      <c r="BE2014" s="166"/>
      <c r="BF2014" s="166"/>
      <c r="BG2014" s="166"/>
      <c r="BH2014" s="166"/>
      <c r="BI2014" s="166"/>
      <c r="BJ2014" s="166"/>
      <c r="BK2014" s="166"/>
      <c r="BL2014" s="166"/>
      <c r="BM2014" s="166"/>
    </row>
    <row r="2015" ht="22.5" customHeight="1">
      <c r="A2015" s="190" t="s">
        <v>17281</v>
      </c>
      <c r="B2015" s="188"/>
      <c r="C2015" s="191" t="b">
        <v>0</v>
      </c>
      <c r="D2015" s="192"/>
      <c r="E2015" s="189"/>
      <c r="F2015" s="189"/>
      <c r="G2015" s="189"/>
      <c r="H2015" s="102"/>
      <c r="I2015" s="166"/>
      <c r="J2015" s="166"/>
      <c r="K2015" s="193"/>
      <c r="L2015" s="193"/>
      <c r="M2015" s="166"/>
      <c r="N2015" s="166"/>
      <c r="O2015" s="166"/>
      <c r="P2015" s="166"/>
      <c r="Q2015" s="166"/>
      <c r="R2015" s="188"/>
      <c r="S2015" s="188"/>
      <c r="T2015" s="189"/>
      <c r="U2015" s="188"/>
      <c r="V2015" s="188"/>
      <c r="W2015" s="193"/>
      <c r="X2015" s="194"/>
      <c r="Y2015" s="194"/>
      <c r="Z2015" s="166"/>
      <c r="AA2015" s="166"/>
      <c r="AB2015" s="166"/>
      <c r="AC2015" s="166"/>
      <c r="AD2015" s="166"/>
      <c r="AE2015" s="166"/>
      <c r="AF2015" s="166"/>
      <c r="AG2015" s="166"/>
      <c r="AH2015" s="166"/>
      <c r="AI2015" s="166"/>
      <c r="AJ2015" s="166"/>
      <c r="AK2015" s="166"/>
      <c r="AL2015" s="166"/>
      <c r="AM2015" s="166"/>
      <c r="AN2015" s="166"/>
      <c r="AO2015" s="166"/>
      <c r="AP2015" s="166"/>
      <c r="AQ2015" s="166"/>
      <c r="AR2015" s="166"/>
      <c r="AS2015" s="166"/>
      <c r="AT2015" s="166"/>
      <c r="AU2015" s="166"/>
      <c r="AV2015" s="166"/>
      <c r="AW2015" s="166"/>
      <c r="AX2015" s="166"/>
      <c r="AY2015" s="166"/>
      <c r="AZ2015" s="166"/>
      <c r="BA2015" s="166"/>
      <c r="BB2015" s="166"/>
      <c r="BC2015" s="166"/>
      <c r="BD2015" s="166"/>
      <c r="BE2015" s="166"/>
      <c r="BF2015" s="166"/>
      <c r="BG2015" s="166"/>
      <c r="BH2015" s="166"/>
      <c r="BI2015" s="166"/>
      <c r="BJ2015" s="166"/>
      <c r="BK2015" s="166"/>
      <c r="BL2015" s="166"/>
      <c r="BM2015" s="166"/>
    </row>
    <row r="2016" ht="22.5" customHeight="1">
      <c r="A2016" s="190" t="s">
        <v>17282</v>
      </c>
      <c r="B2016" s="188"/>
      <c r="C2016" s="191" t="b">
        <v>0</v>
      </c>
      <c r="D2016" s="192"/>
      <c r="E2016" s="189"/>
      <c r="F2016" s="189"/>
      <c r="G2016" s="189"/>
      <c r="H2016" s="102"/>
      <c r="I2016" s="166"/>
      <c r="J2016" s="166"/>
      <c r="K2016" s="193"/>
      <c r="L2016" s="193"/>
      <c r="M2016" s="166"/>
      <c r="N2016" s="166"/>
      <c r="O2016" s="166"/>
      <c r="P2016" s="166"/>
      <c r="Q2016" s="166"/>
      <c r="R2016" s="188"/>
      <c r="S2016" s="188"/>
      <c r="T2016" s="189"/>
      <c r="U2016" s="188"/>
      <c r="V2016" s="188"/>
      <c r="W2016" s="193"/>
      <c r="X2016" s="194"/>
      <c r="Y2016" s="194"/>
      <c r="Z2016" s="166"/>
      <c r="AA2016" s="166"/>
      <c r="AB2016" s="166"/>
      <c r="AC2016" s="166"/>
      <c r="AD2016" s="166"/>
      <c r="AE2016" s="166"/>
      <c r="AF2016" s="166"/>
      <c r="AG2016" s="166"/>
      <c r="AH2016" s="166"/>
      <c r="AI2016" s="166"/>
      <c r="AJ2016" s="166"/>
      <c r="AK2016" s="166"/>
      <c r="AL2016" s="166"/>
      <c r="AM2016" s="166"/>
      <c r="AN2016" s="166"/>
      <c r="AO2016" s="166"/>
      <c r="AP2016" s="166"/>
      <c r="AQ2016" s="166"/>
      <c r="AR2016" s="166"/>
      <c r="AS2016" s="166"/>
      <c r="AT2016" s="166"/>
      <c r="AU2016" s="166"/>
      <c r="AV2016" s="166"/>
      <c r="AW2016" s="166"/>
      <c r="AX2016" s="166"/>
      <c r="AY2016" s="166"/>
      <c r="AZ2016" s="166"/>
      <c r="BA2016" s="166"/>
      <c r="BB2016" s="166"/>
      <c r="BC2016" s="166"/>
      <c r="BD2016" s="166"/>
      <c r="BE2016" s="166"/>
      <c r="BF2016" s="166"/>
      <c r="BG2016" s="166"/>
      <c r="BH2016" s="166"/>
      <c r="BI2016" s="166"/>
      <c r="BJ2016" s="166"/>
      <c r="BK2016" s="166"/>
      <c r="BL2016" s="166"/>
      <c r="BM2016" s="166"/>
    </row>
    <row r="2017" ht="22.5" customHeight="1">
      <c r="A2017" s="190" t="s">
        <v>17283</v>
      </c>
      <c r="B2017" s="188"/>
      <c r="C2017" s="191" t="b">
        <v>0</v>
      </c>
      <c r="D2017" s="192"/>
      <c r="E2017" s="189"/>
      <c r="F2017" s="189"/>
      <c r="G2017" s="189"/>
      <c r="H2017" s="102"/>
      <c r="I2017" s="166"/>
      <c r="J2017" s="166"/>
      <c r="K2017" s="193"/>
      <c r="L2017" s="193"/>
      <c r="M2017" s="166"/>
      <c r="N2017" s="166"/>
      <c r="O2017" s="166"/>
      <c r="P2017" s="166"/>
      <c r="Q2017" s="166"/>
      <c r="R2017" s="188"/>
      <c r="S2017" s="188"/>
      <c r="T2017" s="189"/>
      <c r="U2017" s="188"/>
      <c r="V2017" s="188"/>
      <c r="W2017" s="193"/>
      <c r="X2017" s="194"/>
      <c r="Y2017" s="194"/>
      <c r="Z2017" s="166"/>
      <c r="AA2017" s="166"/>
      <c r="AB2017" s="166"/>
      <c r="AC2017" s="166"/>
      <c r="AD2017" s="166"/>
      <c r="AE2017" s="166"/>
      <c r="AF2017" s="166"/>
      <c r="AG2017" s="166"/>
      <c r="AH2017" s="166"/>
      <c r="AI2017" s="166"/>
      <c r="AJ2017" s="166"/>
      <c r="AK2017" s="166"/>
      <c r="AL2017" s="166"/>
      <c r="AM2017" s="166"/>
      <c r="AN2017" s="166"/>
      <c r="AO2017" s="166"/>
      <c r="AP2017" s="166"/>
      <c r="AQ2017" s="166"/>
      <c r="AR2017" s="166"/>
      <c r="AS2017" s="166"/>
      <c r="AT2017" s="166"/>
      <c r="AU2017" s="166"/>
      <c r="AV2017" s="166"/>
      <c r="AW2017" s="166"/>
      <c r="AX2017" s="166"/>
      <c r="AY2017" s="166"/>
      <c r="AZ2017" s="166"/>
      <c r="BA2017" s="166"/>
      <c r="BB2017" s="166"/>
      <c r="BC2017" s="166"/>
      <c r="BD2017" s="166"/>
      <c r="BE2017" s="166"/>
      <c r="BF2017" s="166"/>
      <c r="BG2017" s="166"/>
      <c r="BH2017" s="166"/>
      <c r="BI2017" s="166"/>
      <c r="BJ2017" s="166"/>
      <c r="BK2017" s="166"/>
      <c r="BL2017" s="166"/>
      <c r="BM2017" s="166"/>
    </row>
    <row r="2018" ht="22.5" customHeight="1">
      <c r="A2018" s="190" t="s">
        <v>17284</v>
      </c>
      <c r="B2018" s="188"/>
      <c r="C2018" s="191" t="b">
        <v>0</v>
      </c>
      <c r="D2018" s="192"/>
      <c r="E2018" s="189"/>
      <c r="F2018" s="189"/>
      <c r="G2018" s="189"/>
      <c r="H2018" s="102"/>
      <c r="I2018" s="166"/>
      <c r="J2018" s="166"/>
      <c r="K2018" s="193"/>
      <c r="L2018" s="193"/>
      <c r="M2018" s="166"/>
      <c r="N2018" s="166"/>
      <c r="O2018" s="166"/>
      <c r="P2018" s="166"/>
      <c r="Q2018" s="166"/>
      <c r="R2018" s="188"/>
      <c r="S2018" s="188"/>
      <c r="T2018" s="189"/>
      <c r="U2018" s="188"/>
      <c r="V2018" s="188"/>
      <c r="W2018" s="193"/>
      <c r="X2018" s="194"/>
      <c r="Y2018" s="194"/>
      <c r="Z2018" s="166"/>
      <c r="AA2018" s="166"/>
      <c r="AB2018" s="166"/>
      <c r="AC2018" s="166"/>
      <c r="AD2018" s="166"/>
      <c r="AE2018" s="166"/>
      <c r="AF2018" s="166"/>
      <c r="AG2018" s="166"/>
      <c r="AH2018" s="166"/>
      <c r="AI2018" s="166"/>
      <c r="AJ2018" s="166"/>
      <c r="AK2018" s="166"/>
      <c r="AL2018" s="166"/>
      <c r="AM2018" s="166"/>
      <c r="AN2018" s="166"/>
      <c r="AO2018" s="166"/>
      <c r="AP2018" s="166"/>
      <c r="AQ2018" s="166"/>
      <c r="AR2018" s="166"/>
      <c r="AS2018" s="166"/>
      <c r="AT2018" s="166"/>
      <c r="AU2018" s="166"/>
      <c r="AV2018" s="166"/>
      <c r="AW2018" s="166"/>
      <c r="AX2018" s="166"/>
      <c r="AY2018" s="166"/>
      <c r="AZ2018" s="166"/>
      <c r="BA2018" s="166"/>
      <c r="BB2018" s="166"/>
      <c r="BC2018" s="166"/>
      <c r="BD2018" s="166"/>
      <c r="BE2018" s="166"/>
      <c r="BF2018" s="166"/>
      <c r="BG2018" s="166"/>
      <c r="BH2018" s="166"/>
      <c r="BI2018" s="166"/>
      <c r="BJ2018" s="166"/>
      <c r="BK2018" s="166"/>
      <c r="BL2018" s="166"/>
      <c r="BM2018" s="166"/>
    </row>
    <row r="2019" ht="22.5" customHeight="1">
      <c r="A2019" s="190" t="s">
        <v>17285</v>
      </c>
      <c r="B2019" s="188"/>
      <c r="C2019" s="191" t="b">
        <v>0</v>
      </c>
      <c r="D2019" s="192"/>
      <c r="E2019" s="189"/>
      <c r="F2019" s="189"/>
      <c r="G2019" s="189"/>
      <c r="H2019" s="102"/>
      <c r="I2019" s="166"/>
      <c r="J2019" s="166"/>
      <c r="K2019" s="193"/>
      <c r="L2019" s="193"/>
      <c r="M2019" s="166"/>
      <c r="N2019" s="166"/>
      <c r="O2019" s="166"/>
      <c r="P2019" s="166"/>
      <c r="Q2019" s="166"/>
      <c r="R2019" s="188"/>
      <c r="S2019" s="188"/>
      <c r="T2019" s="189"/>
      <c r="U2019" s="188"/>
      <c r="V2019" s="188"/>
      <c r="W2019" s="193"/>
      <c r="X2019" s="194"/>
      <c r="Y2019" s="194"/>
      <c r="Z2019" s="166"/>
      <c r="AA2019" s="166"/>
      <c r="AB2019" s="166"/>
      <c r="AC2019" s="166"/>
      <c r="AD2019" s="166"/>
      <c r="AE2019" s="166"/>
      <c r="AF2019" s="166"/>
      <c r="AG2019" s="166"/>
      <c r="AH2019" s="166"/>
      <c r="AI2019" s="166"/>
      <c r="AJ2019" s="166"/>
      <c r="AK2019" s="166"/>
      <c r="AL2019" s="166"/>
      <c r="AM2019" s="166"/>
      <c r="AN2019" s="166"/>
      <c r="AO2019" s="166"/>
      <c r="AP2019" s="166"/>
      <c r="AQ2019" s="166"/>
      <c r="AR2019" s="166"/>
      <c r="AS2019" s="166"/>
      <c r="AT2019" s="166"/>
      <c r="AU2019" s="166"/>
      <c r="AV2019" s="166"/>
      <c r="AW2019" s="166"/>
      <c r="AX2019" s="166"/>
      <c r="AY2019" s="166"/>
      <c r="AZ2019" s="166"/>
      <c r="BA2019" s="166"/>
      <c r="BB2019" s="166"/>
      <c r="BC2019" s="166"/>
      <c r="BD2019" s="166"/>
      <c r="BE2019" s="166"/>
      <c r="BF2019" s="166"/>
      <c r="BG2019" s="166"/>
      <c r="BH2019" s="166"/>
      <c r="BI2019" s="166"/>
      <c r="BJ2019" s="166"/>
      <c r="BK2019" s="166"/>
      <c r="BL2019" s="166"/>
      <c r="BM2019" s="166"/>
    </row>
    <row r="2020" ht="22.5" customHeight="1">
      <c r="A2020" s="190" t="s">
        <v>17286</v>
      </c>
      <c r="B2020" s="188"/>
      <c r="C2020" s="191" t="b">
        <v>0</v>
      </c>
      <c r="D2020" s="192"/>
      <c r="E2020" s="189"/>
      <c r="F2020" s="189"/>
      <c r="G2020" s="189"/>
      <c r="H2020" s="102"/>
      <c r="I2020" s="166"/>
      <c r="J2020" s="166"/>
      <c r="K2020" s="193"/>
      <c r="L2020" s="193"/>
      <c r="M2020" s="166"/>
      <c r="N2020" s="166"/>
      <c r="O2020" s="166"/>
      <c r="P2020" s="166"/>
      <c r="Q2020" s="166"/>
      <c r="R2020" s="188"/>
      <c r="S2020" s="188"/>
      <c r="T2020" s="189"/>
      <c r="U2020" s="188"/>
      <c r="V2020" s="188"/>
      <c r="W2020" s="193"/>
      <c r="X2020" s="194"/>
      <c r="Y2020" s="194"/>
      <c r="Z2020" s="166"/>
      <c r="AA2020" s="166"/>
      <c r="AB2020" s="166"/>
      <c r="AC2020" s="166"/>
      <c r="AD2020" s="166"/>
      <c r="AE2020" s="166"/>
      <c r="AF2020" s="166"/>
      <c r="AG2020" s="166"/>
      <c r="AH2020" s="166"/>
      <c r="AI2020" s="166"/>
      <c r="AJ2020" s="166"/>
      <c r="AK2020" s="166"/>
      <c r="AL2020" s="166"/>
      <c r="AM2020" s="166"/>
      <c r="AN2020" s="166"/>
      <c r="AO2020" s="166"/>
      <c r="AP2020" s="166"/>
      <c r="AQ2020" s="166"/>
      <c r="AR2020" s="166"/>
      <c r="AS2020" s="166"/>
      <c r="AT2020" s="166"/>
      <c r="AU2020" s="166"/>
      <c r="AV2020" s="166"/>
      <c r="AW2020" s="166"/>
      <c r="AX2020" s="166"/>
      <c r="AY2020" s="166"/>
      <c r="AZ2020" s="166"/>
      <c r="BA2020" s="166"/>
      <c r="BB2020" s="166"/>
      <c r="BC2020" s="166"/>
      <c r="BD2020" s="166"/>
      <c r="BE2020" s="166"/>
      <c r="BF2020" s="166"/>
      <c r="BG2020" s="166"/>
      <c r="BH2020" s="166"/>
      <c r="BI2020" s="166"/>
      <c r="BJ2020" s="166"/>
      <c r="BK2020" s="166"/>
      <c r="BL2020" s="166"/>
      <c r="BM2020" s="166"/>
    </row>
    <row r="2021" ht="22.5" customHeight="1">
      <c r="A2021" s="190" t="s">
        <v>17287</v>
      </c>
      <c r="B2021" s="188"/>
      <c r="C2021" s="191" t="b">
        <v>0</v>
      </c>
      <c r="D2021" s="192"/>
      <c r="E2021" s="189"/>
      <c r="F2021" s="189"/>
      <c r="G2021" s="189"/>
      <c r="H2021" s="102"/>
      <c r="I2021" s="166"/>
      <c r="J2021" s="166"/>
      <c r="K2021" s="193"/>
      <c r="L2021" s="193"/>
      <c r="M2021" s="166"/>
      <c r="N2021" s="166"/>
      <c r="O2021" s="166"/>
      <c r="P2021" s="166"/>
      <c r="Q2021" s="166"/>
      <c r="R2021" s="188"/>
      <c r="S2021" s="188"/>
      <c r="T2021" s="189"/>
      <c r="U2021" s="188"/>
      <c r="V2021" s="188"/>
      <c r="W2021" s="193"/>
      <c r="X2021" s="194"/>
      <c r="Y2021" s="194"/>
      <c r="Z2021" s="166"/>
      <c r="AA2021" s="166"/>
      <c r="AB2021" s="166"/>
      <c r="AC2021" s="166"/>
      <c r="AD2021" s="166"/>
      <c r="AE2021" s="166"/>
      <c r="AF2021" s="166"/>
      <c r="AG2021" s="166"/>
      <c r="AH2021" s="166"/>
      <c r="AI2021" s="166"/>
      <c r="AJ2021" s="166"/>
      <c r="AK2021" s="166"/>
      <c r="AL2021" s="166"/>
      <c r="AM2021" s="166"/>
      <c r="AN2021" s="166"/>
      <c r="AO2021" s="166"/>
      <c r="AP2021" s="166"/>
      <c r="AQ2021" s="166"/>
      <c r="AR2021" s="166"/>
      <c r="AS2021" s="166"/>
      <c r="AT2021" s="166"/>
      <c r="AU2021" s="166"/>
      <c r="AV2021" s="166"/>
      <c r="AW2021" s="166"/>
      <c r="AX2021" s="166"/>
      <c r="AY2021" s="166"/>
      <c r="AZ2021" s="166"/>
      <c r="BA2021" s="166"/>
      <c r="BB2021" s="166"/>
      <c r="BC2021" s="166"/>
      <c r="BD2021" s="166"/>
      <c r="BE2021" s="166"/>
      <c r="BF2021" s="166"/>
      <c r="BG2021" s="166"/>
      <c r="BH2021" s="166"/>
      <c r="BI2021" s="166"/>
      <c r="BJ2021" s="166"/>
      <c r="BK2021" s="166"/>
      <c r="BL2021" s="166"/>
      <c r="BM2021" s="166"/>
    </row>
    <row r="2022" ht="22.5" customHeight="1">
      <c r="A2022" s="190" t="s">
        <v>17288</v>
      </c>
      <c r="B2022" s="188"/>
      <c r="C2022" s="191" t="b">
        <v>0</v>
      </c>
      <c r="D2022" s="192"/>
      <c r="E2022" s="189"/>
      <c r="F2022" s="189"/>
      <c r="G2022" s="189"/>
      <c r="H2022" s="102"/>
      <c r="I2022" s="166"/>
      <c r="J2022" s="166"/>
      <c r="K2022" s="193"/>
      <c r="L2022" s="193"/>
      <c r="M2022" s="166"/>
      <c r="N2022" s="166"/>
      <c r="O2022" s="166"/>
      <c r="P2022" s="166"/>
      <c r="Q2022" s="166"/>
      <c r="R2022" s="188"/>
      <c r="S2022" s="188"/>
      <c r="T2022" s="189"/>
      <c r="U2022" s="188"/>
      <c r="V2022" s="188"/>
      <c r="W2022" s="193"/>
      <c r="X2022" s="194"/>
      <c r="Y2022" s="194"/>
      <c r="Z2022" s="166"/>
      <c r="AA2022" s="166"/>
      <c r="AB2022" s="166"/>
      <c r="AC2022" s="166"/>
      <c r="AD2022" s="166"/>
      <c r="AE2022" s="166"/>
      <c r="AF2022" s="166"/>
      <c r="AG2022" s="166"/>
      <c r="AH2022" s="166"/>
      <c r="AI2022" s="166"/>
      <c r="AJ2022" s="166"/>
      <c r="AK2022" s="166"/>
      <c r="AL2022" s="166"/>
      <c r="AM2022" s="166"/>
      <c r="AN2022" s="166"/>
      <c r="AO2022" s="166"/>
      <c r="AP2022" s="166"/>
      <c r="AQ2022" s="166"/>
      <c r="AR2022" s="166"/>
      <c r="AS2022" s="166"/>
      <c r="AT2022" s="166"/>
      <c r="AU2022" s="166"/>
      <c r="AV2022" s="166"/>
      <c r="AW2022" s="166"/>
      <c r="AX2022" s="166"/>
      <c r="AY2022" s="166"/>
      <c r="AZ2022" s="166"/>
      <c r="BA2022" s="166"/>
      <c r="BB2022" s="166"/>
      <c r="BC2022" s="166"/>
      <c r="BD2022" s="166"/>
      <c r="BE2022" s="166"/>
      <c r="BF2022" s="166"/>
      <c r="BG2022" s="166"/>
      <c r="BH2022" s="166"/>
      <c r="BI2022" s="166"/>
      <c r="BJ2022" s="166"/>
      <c r="BK2022" s="166"/>
      <c r="BL2022" s="166"/>
      <c r="BM2022" s="166"/>
    </row>
    <row r="2023" ht="22.5" customHeight="1">
      <c r="A2023" s="190" t="s">
        <v>17289</v>
      </c>
      <c r="B2023" s="188"/>
      <c r="C2023" s="191" t="b">
        <v>0</v>
      </c>
      <c r="D2023" s="192"/>
      <c r="E2023" s="189"/>
      <c r="F2023" s="189"/>
      <c r="G2023" s="189"/>
      <c r="H2023" s="102"/>
      <c r="I2023" s="166"/>
      <c r="J2023" s="166"/>
      <c r="K2023" s="193"/>
      <c r="L2023" s="193"/>
      <c r="M2023" s="166"/>
      <c r="N2023" s="166"/>
      <c r="O2023" s="166"/>
      <c r="P2023" s="166"/>
      <c r="Q2023" s="166"/>
      <c r="R2023" s="188"/>
      <c r="S2023" s="188"/>
      <c r="T2023" s="189"/>
      <c r="U2023" s="188"/>
      <c r="V2023" s="188"/>
      <c r="W2023" s="193"/>
      <c r="X2023" s="194"/>
      <c r="Y2023" s="194"/>
      <c r="Z2023" s="166"/>
      <c r="AA2023" s="166"/>
      <c r="AB2023" s="166"/>
      <c r="AC2023" s="166"/>
      <c r="AD2023" s="166"/>
      <c r="AE2023" s="166"/>
      <c r="AF2023" s="166"/>
      <c r="AG2023" s="166"/>
      <c r="AH2023" s="166"/>
      <c r="AI2023" s="166"/>
      <c r="AJ2023" s="166"/>
      <c r="AK2023" s="166"/>
      <c r="AL2023" s="166"/>
      <c r="AM2023" s="166"/>
      <c r="AN2023" s="166"/>
      <c r="AO2023" s="166"/>
      <c r="AP2023" s="166"/>
      <c r="AQ2023" s="166"/>
      <c r="AR2023" s="166"/>
      <c r="AS2023" s="166"/>
      <c r="AT2023" s="166"/>
      <c r="AU2023" s="166"/>
      <c r="AV2023" s="166"/>
      <c r="AW2023" s="166"/>
      <c r="AX2023" s="166"/>
      <c r="AY2023" s="166"/>
      <c r="AZ2023" s="166"/>
      <c r="BA2023" s="166"/>
      <c r="BB2023" s="166"/>
      <c r="BC2023" s="166"/>
      <c r="BD2023" s="166"/>
      <c r="BE2023" s="166"/>
      <c r="BF2023" s="166"/>
      <c r="BG2023" s="166"/>
      <c r="BH2023" s="166"/>
      <c r="BI2023" s="166"/>
      <c r="BJ2023" s="166"/>
      <c r="BK2023" s="166"/>
      <c r="BL2023" s="166"/>
      <c r="BM2023" s="166"/>
    </row>
    <row r="2024" ht="22.5" customHeight="1">
      <c r="A2024" s="190" t="s">
        <v>17290</v>
      </c>
      <c r="B2024" s="188"/>
      <c r="C2024" s="191" t="b">
        <v>0</v>
      </c>
      <c r="D2024" s="192"/>
      <c r="E2024" s="189"/>
      <c r="F2024" s="189"/>
      <c r="G2024" s="189"/>
      <c r="H2024" s="102"/>
      <c r="I2024" s="166"/>
      <c r="J2024" s="166"/>
      <c r="K2024" s="193"/>
      <c r="L2024" s="193"/>
      <c r="M2024" s="166"/>
      <c r="N2024" s="166"/>
      <c r="O2024" s="166"/>
      <c r="P2024" s="166"/>
      <c r="Q2024" s="166"/>
      <c r="R2024" s="188"/>
      <c r="S2024" s="188"/>
      <c r="T2024" s="189"/>
      <c r="U2024" s="188"/>
      <c r="V2024" s="188"/>
      <c r="W2024" s="193"/>
      <c r="X2024" s="194"/>
      <c r="Y2024" s="194"/>
      <c r="Z2024" s="166"/>
      <c r="AA2024" s="166"/>
      <c r="AB2024" s="166"/>
      <c r="AC2024" s="166"/>
      <c r="AD2024" s="166"/>
      <c r="AE2024" s="166"/>
      <c r="AF2024" s="166"/>
      <c r="AG2024" s="166"/>
      <c r="AH2024" s="166"/>
      <c r="AI2024" s="166"/>
      <c r="AJ2024" s="166"/>
      <c r="AK2024" s="166"/>
      <c r="AL2024" s="166"/>
      <c r="AM2024" s="166"/>
      <c r="AN2024" s="166"/>
      <c r="AO2024" s="166"/>
      <c r="AP2024" s="166"/>
      <c r="AQ2024" s="166"/>
      <c r="AR2024" s="166"/>
      <c r="AS2024" s="166"/>
      <c r="AT2024" s="166"/>
      <c r="AU2024" s="166"/>
      <c r="AV2024" s="166"/>
      <c r="AW2024" s="166"/>
      <c r="AX2024" s="166"/>
      <c r="AY2024" s="166"/>
      <c r="AZ2024" s="166"/>
      <c r="BA2024" s="166"/>
      <c r="BB2024" s="166"/>
      <c r="BC2024" s="166"/>
      <c r="BD2024" s="166"/>
      <c r="BE2024" s="166"/>
      <c r="BF2024" s="166"/>
      <c r="BG2024" s="166"/>
      <c r="BH2024" s="166"/>
      <c r="BI2024" s="166"/>
      <c r="BJ2024" s="166"/>
      <c r="BK2024" s="166"/>
      <c r="BL2024" s="166"/>
      <c r="BM2024" s="166"/>
    </row>
    <row r="2025" ht="22.5" customHeight="1">
      <c r="A2025" s="190" t="s">
        <v>17291</v>
      </c>
      <c r="B2025" s="188"/>
      <c r="C2025" s="191" t="b">
        <v>0</v>
      </c>
      <c r="D2025" s="192"/>
      <c r="E2025" s="189"/>
      <c r="F2025" s="189"/>
      <c r="G2025" s="189"/>
      <c r="H2025" s="102"/>
      <c r="I2025" s="166"/>
      <c r="J2025" s="166"/>
      <c r="K2025" s="193"/>
      <c r="L2025" s="193"/>
      <c r="M2025" s="166"/>
      <c r="N2025" s="166"/>
      <c r="O2025" s="166"/>
      <c r="P2025" s="166"/>
      <c r="Q2025" s="166"/>
      <c r="R2025" s="188"/>
      <c r="S2025" s="188"/>
      <c r="T2025" s="189"/>
      <c r="U2025" s="188"/>
      <c r="V2025" s="188"/>
      <c r="W2025" s="193"/>
      <c r="X2025" s="194"/>
      <c r="Y2025" s="194"/>
      <c r="Z2025" s="166"/>
      <c r="AA2025" s="166"/>
      <c r="AB2025" s="166"/>
      <c r="AC2025" s="166"/>
      <c r="AD2025" s="166"/>
      <c r="AE2025" s="166"/>
      <c r="AF2025" s="166"/>
      <c r="AG2025" s="166"/>
      <c r="AH2025" s="166"/>
      <c r="AI2025" s="166"/>
      <c r="AJ2025" s="166"/>
      <c r="AK2025" s="166"/>
      <c r="AL2025" s="166"/>
      <c r="AM2025" s="166"/>
      <c r="AN2025" s="166"/>
      <c r="AO2025" s="166"/>
      <c r="AP2025" s="166"/>
      <c r="AQ2025" s="166"/>
      <c r="AR2025" s="166"/>
      <c r="AS2025" s="166"/>
      <c r="AT2025" s="166"/>
      <c r="AU2025" s="166"/>
      <c r="AV2025" s="166"/>
      <c r="AW2025" s="166"/>
      <c r="AX2025" s="166"/>
      <c r="AY2025" s="166"/>
      <c r="AZ2025" s="166"/>
      <c r="BA2025" s="166"/>
      <c r="BB2025" s="166"/>
      <c r="BC2025" s="166"/>
      <c r="BD2025" s="166"/>
      <c r="BE2025" s="166"/>
      <c r="BF2025" s="166"/>
      <c r="BG2025" s="166"/>
      <c r="BH2025" s="166"/>
      <c r="BI2025" s="166"/>
      <c r="BJ2025" s="166"/>
      <c r="BK2025" s="166"/>
      <c r="BL2025" s="166"/>
      <c r="BM2025" s="166"/>
    </row>
    <row r="2026" ht="22.5" customHeight="1">
      <c r="A2026" s="190" t="s">
        <v>17292</v>
      </c>
      <c r="B2026" s="188"/>
      <c r="C2026" s="191" t="b">
        <v>0</v>
      </c>
      <c r="D2026" s="192"/>
      <c r="E2026" s="189"/>
      <c r="F2026" s="189"/>
      <c r="G2026" s="189"/>
      <c r="H2026" s="102"/>
      <c r="I2026" s="166"/>
      <c r="J2026" s="166"/>
      <c r="K2026" s="193"/>
      <c r="L2026" s="193"/>
      <c r="M2026" s="166"/>
      <c r="N2026" s="166"/>
      <c r="O2026" s="166"/>
      <c r="P2026" s="166"/>
      <c r="Q2026" s="166"/>
      <c r="R2026" s="188"/>
      <c r="S2026" s="188"/>
      <c r="T2026" s="189"/>
      <c r="U2026" s="188"/>
      <c r="V2026" s="188"/>
      <c r="W2026" s="193"/>
      <c r="X2026" s="194"/>
      <c r="Y2026" s="194"/>
      <c r="Z2026" s="166"/>
      <c r="AA2026" s="166"/>
      <c r="AB2026" s="166"/>
      <c r="AC2026" s="166"/>
      <c r="AD2026" s="166"/>
      <c r="AE2026" s="166"/>
      <c r="AF2026" s="166"/>
      <c r="AG2026" s="166"/>
      <c r="AH2026" s="166"/>
      <c r="AI2026" s="166"/>
      <c r="AJ2026" s="166"/>
      <c r="AK2026" s="166"/>
      <c r="AL2026" s="166"/>
      <c r="AM2026" s="166"/>
      <c r="AN2026" s="166"/>
      <c r="AO2026" s="166"/>
      <c r="AP2026" s="166"/>
      <c r="AQ2026" s="166"/>
      <c r="AR2026" s="166"/>
      <c r="AS2026" s="166"/>
      <c r="AT2026" s="166"/>
      <c r="AU2026" s="166"/>
      <c r="AV2026" s="166"/>
      <c r="AW2026" s="166"/>
      <c r="AX2026" s="166"/>
      <c r="AY2026" s="166"/>
      <c r="AZ2026" s="166"/>
      <c r="BA2026" s="166"/>
      <c r="BB2026" s="166"/>
      <c r="BC2026" s="166"/>
      <c r="BD2026" s="166"/>
      <c r="BE2026" s="166"/>
      <c r="BF2026" s="166"/>
      <c r="BG2026" s="166"/>
      <c r="BH2026" s="166"/>
      <c r="BI2026" s="166"/>
      <c r="BJ2026" s="166"/>
      <c r="BK2026" s="166"/>
      <c r="BL2026" s="166"/>
      <c r="BM2026" s="166"/>
    </row>
    <row r="2027" ht="22.5" customHeight="1">
      <c r="A2027" s="190" t="s">
        <v>17293</v>
      </c>
      <c r="B2027" s="188"/>
      <c r="C2027" s="191" t="b">
        <v>0</v>
      </c>
      <c r="D2027" s="192"/>
      <c r="E2027" s="189"/>
      <c r="F2027" s="189"/>
      <c r="G2027" s="189"/>
      <c r="H2027" s="102"/>
      <c r="I2027" s="166"/>
      <c r="J2027" s="166"/>
      <c r="K2027" s="193"/>
      <c r="L2027" s="193"/>
      <c r="M2027" s="166"/>
      <c r="N2027" s="166"/>
      <c r="O2027" s="166"/>
      <c r="P2027" s="166"/>
      <c r="Q2027" s="166"/>
      <c r="R2027" s="188"/>
      <c r="S2027" s="188"/>
      <c r="T2027" s="189"/>
      <c r="U2027" s="188"/>
      <c r="V2027" s="188"/>
      <c r="W2027" s="193"/>
      <c r="X2027" s="194"/>
      <c r="Y2027" s="194"/>
      <c r="Z2027" s="166"/>
      <c r="AA2027" s="166"/>
      <c r="AB2027" s="166"/>
      <c r="AC2027" s="166"/>
      <c r="AD2027" s="166"/>
      <c r="AE2027" s="166"/>
      <c r="AF2027" s="166"/>
      <c r="AG2027" s="166"/>
      <c r="AH2027" s="166"/>
      <c r="AI2027" s="166"/>
      <c r="AJ2027" s="166"/>
      <c r="AK2027" s="166"/>
      <c r="AL2027" s="166"/>
      <c r="AM2027" s="166"/>
      <c r="AN2027" s="166"/>
      <c r="AO2027" s="166"/>
      <c r="AP2027" s="166"/>
      <c r="AQ2027" s="166"/>
      <c r="AR2027" s="166"/>
      <c r="AS2027" s="166"/>
      <c r="AT2027" s="166"/>
      <c r="AU2027" s="166"/>
      <c r="AV2027" s="166"/>
      <c r="AW2027" s="166"/>
      <c r="AX2027" s="166"/>
      <c r="AY2027" s="166"/>
      <c r="AZ2027" s="166"/>
      <c r="BA2027" s="166"/>
      <c r="BB2027" s="166"/>
      <c r="BC2027" s="166"/>
      <c r="BD2027" s="166"/>
      <c r="BE2027" s="166"/>
      <c r="BF2027" s="166"/>
      <c r="BG2027" s="166"/>
      <c r="BH2027" s="166"/>
      <c r="BI2027" s="166"/>
      <c r="BJ2027" s="166"/>
      <c r="BK2027" s="166"/>
      <c r="BL2027" s="166"/>
      <c r="BM2027" s="166"/>
    </row>
    <row r="2028" ht="22.5" customHeight="1">
      <c r="A2028" s="190" t="s">
        <v>17294</v>
      </c>
      <c r="B2028" s="188"/>
      <c r="C2028" s="191" t="b">
        <v>0</v>
      </c>
      <c r="D2028" s="192"/>
      <c r="E2028" s="189"/>
      <c r="F2028" s="189"/>
      <c r="G2028" s="189"/>
      <c r="H2028" s="102"/>
      <c r="I2028" s="166"/>
      <c r="J2028" s="166"/>
      <c r="K2028" s="193"/>
      <c r="L2028" s="193"/>
      <c r="M2028" s="166"/>
      <c r="N2028" s="166"/>
      <c r="O2028" s="166"/>
      <c r="P2028" s="166"/>
      <c r="Q2028" s="166"/>
      <c r="R2028" s="188"/>
      <c r="S2028" s="188"/>
      <c r="T2028" s="189"/>
      <c r="U2028" s="188"/>
      <c r="V2028" s="188"/>
      <c r="W2028" s="193"/>
      <c r="X2028" s="194"/>
      <c r="Y2028" s="194"/>
      <c r="Z2028" s="166"/>
      <c r="AA2028" s="166"/>
      <c r="AB2028" s="166"/>
      <c r="AC2028" s="166"/>
      <c r="AD2028" s="166"/>
      <c r="AE2028" s="166"/>
      <c r="AF2028" s="166"/>
      <c r="AG2028" s="166"/>
      <c r="AH2028" s="166"/>
      <c r="AI2028" s="166"/>
      <c r="AJ2028" s="166"/>
      <c r="AK2028" s="166"/>
      <c r="AL2028" s="166"/>
      <c r="AM2028" s="166"/>
      <c r="AN2028" s="166"/>
      <c r="AO2028" s="166"/>
      <c r="AP2028" s="166"/>
      <c r="AQ2028" s="166"/>
      <c r="AR2028" s="166"/>
      <c r="AS2028" s="166"/>
      <c r="AT2028" s="166"/>
      <c r="AU2028" s="166"/>
      <c r="AV2028" s="166"/>
      <c r="AW2028" s="166"/>
      <c r="AX2028" s="166"/>
      <c r="AY2028" s="166"/>
      <c r="AZ2028" s="166"/>
      <c r="BA2028" s="166"/>
      <c r="BB2028" s="166"/>
      <c r="BC2028" s="166"/>
      <c r="BD2028" s="166"/>
      <c r="BE2028" s="166"/>
      <c r="BF2028" s="166"/>
      <c r="BG2028" s="166"/>
      <c r="BH2028" s="166"/>
      <c r="BI2028" s="166"/>
      <c r="BJ2028" s="166"/>
      <c r="BK2028" s="166"/>
      <c r="BL2028" s="166"/>
      <c r="BM2028" s="166"/>
    </row>
    <row r="2029" ht="22.5" customHeight="1">
      <c r="A2029" s="190" t="s">
        <v>17295</v>
      </c>
      <c r="B2029" s="188"/>
      <c r="C2029" s="191" t="b">
        <v>0</v>
      </c>
      <c r="D2029" s="192"/>
      <c r="E2029" s="189"/>
      <c r="F2029" s="189"/>
      <c r="G2029" s="189"/>
      <c r="H2029" s="102"/>
      <c r="I2029" s="166"/>
      <c r="J2029" s="166"/>
      <c r="K2029" s="193"/>
      <c r="L2029" s="193"/>
      <c r="M2029" s="166"/>
      <c r="N2029" s="166"/>
      <c r="O2029" s="166"/>
      <c r="P2029" s="166"/>
      <c r="Q2029" s="166"/>
      <c r="R2029" s="188"/>
      <c r="S2029" s="188"/>
      <c r="T2029" s="189"/>
      <c r="U2029" s="188"/>
      <c r="V2029" s="188"/>
      <c r="W2029" s="193"/>
      <c r="X2029" s="194"/>
      <c r="Y2029" s="194"/>
      <c r="Z2029" s="166"/>
      <c r="AA2029" s="166"/>
      <c r="AB2029" s="166"/>
      <c r="AC2029" s="166"/>
      <c r="AD2029" s="166"/>
      <c r="AE2029" s="166"/>
      <c r="AF2029" s="166"/>
      <c r="AG2029" s="166"/>
      <c r="AH2029" s="166"/>
      <c r="AI2029" s="166"/>
      <c r="AJ2029" s="166"/>
      <c r="AK2029" s="166"/>
      <c r="AL2029" s="166"/>
      <c r="AM2029" s="166"/>
      <c r="AN2029" s="166"/>
      <c r="AO2029" s="166"/>
      <c r="AP2029" s="166"/>
      <c r="AQ2029" s="166"/>
      <c r="AR2029" s="166"/>
      <c r="AS2029" s="166"/>
      <c r="AT2029" s="166"/>
      <c r="AU2029" s="166"/>
      <c r="AV2029" s="166"/>
      <c r="AW2029" s="166"/>
      <c r="AX2029" s="166"/>
      <c r="AY2029" s="166"/>
      <c r="AZ2029" s="166"/>
      <c r="BA2029" s="166"/>
      <c r="BB2029" s="166"/>
      <c r="BC2029" s="166"/>
      <c r="BD2029" s="166"/>
      <c r="BE2029" s="166"/>
      <c r="BF2029" s="166"/>
      <c r="BG2029" s="166"/>
      <c r="BH2029" s="166"/>
      <c r="BI2029" s="166"/>
      <c r="BJ2029" s="166"/>
      <c r="BK2029" s="166"/>
      <c r="BL2029" s="166"/>
      <c r="BM2029" s="166"/>
    </row>
    <row r="2030" ht="22.5" customHeight="1">
      <c r="A2030" s="190" t="s">
        <v>17296</v>
      </c>
      <c r="B2030" s="188"/>
      <c r="C2030" s="191" t="b">
        <v>0</v>
      </c>
      <c r="D2030" s="192"/>
      <c r="E2030" s="189"/>
      <c r="F2030" s="189"/>
      <c r="G2030" s="189"/>
      <c r="H2030" s="102"/>
      <c r="I2030" s="166"/>
      <c r="J2030" s="166"/>
      <c r="K2030" s="193"/>
      <c r="L2030" s="193"/>
      <c r="M2030" s="166"/>
      <c r="N2030" s="166"/>
      <c r="O2030" s="166"/>
      <c r="P2030" s="166"/>
      <c r="Q2030" s="166"/>
      <c r="R2030" s="188"/>
      <c r="S2030" s="188"/>
      <c r="T2030" s="189"/>
      <c r="U2030" s="188"/>
      <c r="V2030" s="188"/>
      <c r="W2030" s="193"/>
      <c r="X2030" s="194"/>
      <c r="Y2030" s="194"/>
      <c r="Z2030" s="166"/>
      <c r="AA2030" s="166"/>
      <c r="AB2030" s="166"/>
      <c r="AC2030" s="166"/>
      <c r="AD2030" s="166"/>
      <c r="AE2030" s="166"/>
      <c r="AF2030" s="166"/>
      <c r="AG2030" s="166"/>
      <c r="AH2030" s="166"/>
      <c r="AI2030" s="166"/>
      <c r="AJ2030" s="166"/>
      <c r="AK2030" s="166"/>
      <c r="AL2030" s="166"/>
      <c r="AM2030" s="166"/>
      <c r="AN2030" s="166"/>
      <c r="AO2030" s="166"/>
      <c r="AP2030" s="166"/>
      <c r="AQ2030" s="166"/>
      <c r="AR2030" s="166"/>
      <c r="AS2030" s="166"/>
      <c r="AT2030" s="166"/>
      <c r="AU2030" s="166"/>
      <c r="AV2030" s="166"/>
      <c r="AW2030" s="166"/>
      <c r="AX2030" s="166"/>
      <c r="AY2030" s="166"/>
      <c r="AZ2030" s="166"/>
      <c r="BA2030" s="166"/>
      <c r="BB2030" s="166"/>
      <c r="BC2030" s="166"/>
      <c r="BD2030" s="166"/>
      <c r="BE2030" s="166"/>
      <c r="BF2030" s="166"/>
      <c r="BG2030" s="166"/>
      <c r="BH2030" s="166"/>
      <c r="BI2030" s="166"/>
      <c r="BJ2030" s="166"/>
      <c r="BK2030" s="166"/>
      <c r="BL2030" s="166"/>
      <c r="BM2030" s="166"/>
    </row>
    <row r="2031" ht="22.5" customHeight="1">
      <c r="A2031" s="190" t="s">
        <v>17297</v>
      </c>
      <c r="B2031" s="188"/>
      <c r="C2031" s="191" t="b">
        <v>0</v>
      </c>
      <c r="D2031" s="192"/>
      <c r="E2031" s="189"/>
      <c r="F2031" s="189"/>
      <c r="G2031" s="189"/>
      <c r="H2031" s="102"/>
      <c r="I2031" s="166"/>
      <c r="J2031" s="166"/>
      <c r="K2031" s="193"/>
      <c r="L2031" s="193"/>
      <c r="M2031" s="166"/>
      <c r="N2031" s="166"/>
      <c r="O2031" s="166"/>
      <c r="P2031" s="166"/>
      <c r="Q2031" s="166"/>
      <c r="R2031" s="188"/>
      <c r="S2031" s="188"/>
      <c r="T2031" s="189"/>
      <c r="U2031" s="188"/>
      <c r="V2031" s="188"/>
      <c r="W2031" s="193"/>
      <c r="X2031" s="194"/>
      <c r="Y2031" s="194"/>
      <c r="Z2031" s="166"/>
      <c r="AA2031" s="166"/>
      <c r="AB2031" s="166"/>
      <c r="AC2031" s="166"/>
      <c r="AD2031" s="166"/>
      <c r="AE2031" s="166"/>
      <c r="AF2031" s="166"/>
      <c r="AG2031" s="166"/>
      <c r="AH2031" s="166"/>
      <c r="AI2031" s="166"/>
      <c r="AJ2031" s="166"/>
      <c r="AK2031" s="166"/>
      <c r="AL2031" s="166"/>
      <c r="AM2031" s="166"/>
      <c r="AN2031" s="166"/>
      <c r="AO2031" s="166"/>
      <c r="AP2031" s="166"/>
      <c r="AQ2031" s="166"/>
      <c r="AR2031" s="166"/>
      <c r="AS2031" s="166"/>
      <c r="AT2031" s="166"/>
      <c r="AU2031" s="166"/>
      <c r="AV2031" s="166"/>
      <c r="AW2031" s="166"/>
      <c r="AX2031" s="166"/>
      <c r="AY2031" s="166"/>
      <c r="AZ2031" s="166"/>
      <c r="BA2031" s="166"/>
      <c r="BB2031" s="166"/>
      <c r="BC2031" s="166"/>
      <c r="BD2031" s="166"/>
      <c r="BE2031" s="166"/>
      <c r="BF2031" s="166"/>
      <c r="BG2031" s="166"/>
      <c r="BH2031" s="166"/>
      <c r="BI2031" s="166"/>
      <c r="BJ2031" s="166"/>
      <c r="BK2031" s="166"/>
      <c r="BL2031" s="166"/>
      <c r="BM2031" s="166"/>
    </row>
    <row r="2032" ht="22.5" customHeight="1">
      <c r="A2032" s="190" t="s">
        <v>17298</v>
      </c>
      <c r="B2032" s="188"/>
      <c r="C2032" s="191" t="b">
        <v>0</v>
      </c>
      <c r="D2032" s="192"/>
      <c r="E2032" s="189"/>
      <c r="F2032" s="189"/>
      <c r="G2032" s="189"/>
      <c r="H2032" s="102"/>
      <c r="I2032" s="166"/>
      <c r="J2032" s="166"/>
      <c r="K2032" s="193"/>
      <c r="L2032" s="193"/>
      <c r="M2032" s="166"/>
      <c r="N2032" s="166"/>
      <c r="O2032" s="166"/>
      <c r="P2032" s="166"/>
      <c r="Q2032" s="166"/>
      <c r="R2032" s="188"/>
      <c r="S2032" s="188"/>
      <c r="T2032" s="189"/>
      <c r="U2032" s="188"/>
      <c r="V2032" s="188"/>
      <c r="W2032" s="193"/>
      <c r="X2032" s="194"/>
      <c r="Y2032" s="194"/>
      <c r="Z2032" s="166"/>
      <c r="AA2032" s="166"/>
      <c r="AB2032" s="166"/>
      <c r="AC2032" s="166"/>
      <c r="AD2032" s="166"/>
      <c r="AE2032" s="166"/>
      <c r="AF2032" s="166"/>
      <c r="AG2032" s="166"/>
      <c r="AH2032" s="166"/>
      <c r="AI2032" s="166"/>
      <c r="AJ2032" s="166"/>
      <c r="AK2032" s="166"/>
      <c r="AL2032" s="166"/>
      <c r="AM2032" s="166"/>
      <c r="AN2032" s="166"/>
      <c r="AO2032" s="166"/>
      <c r="AP2032" s="166"/>
      <c r="AQ2032" s="166"/>
      <c r="AR2032" s="166"/>
      <c r="AS2032" s="166"/>
      <c r="AT2032" s="166"/>
      <c r="AU2032" s="166"/>
      <c r="AV2032" s="166"/>
      <c r="AW2032" s="166"/>
      <c r="AX2032" s="166"/>
      <c r="AY2032" s="166"/>
      <c r="AZ2032" s="166"/>
      <c r="BA2032" s="166"/>
      <c r="BB2032" s="166"/>
      <c r="BC2032" s="166"/>
      <c r="BD2032" s="166"/>
      <c r="BE2032" s="166"/>
      <c r="BF2032" s="166"/>
      <c r="BG2032" s="166"/>
      <c r="BH2032" s="166"/>
      <c r="BI2032" s="166"/>
      <c r="BJ2032" s="166"/>
      <c r="BK2032" s="166"/>
      <c r="BL2032" s="166"/>
      <c r="BM2032" s="166"/>
    </row>
    <row r="2033" ht="22.5" customHeight="1">
      <c r="A2033" s="190" t="s">
        <v>17299</v>
      </c>
      <c r="B2033" s="188"/>
      <c r="C2033" s="191" t="b">
        <v>0</v>
      </c>
      <c r="D2033" s="192"/>
      <c r="E2033" s="189"/>
      <c r="F2033" s="189"/>
      <c r="G2033" s="189"/>
      <c r="H2033" s="102"/>
      <c r="I2033" s="166"/>
      <c r="J2033" s="166"/>
      <c r="K2033" s="193"/>
      <c r="L2033" s="193"/>
      <c r="M2033" s="166"/>
      <c r="N2033" s="166"/>
      <c r="O2033" s="166"/>
      <c r="P2033" s="166"/>
      <c r="Q2033" s="166"/>
      <c r="R2033" s="188"/>
      <c r="S2033" s="188"/>
      <c r="T2033" s="189"/>
      <c r="U2033" s="188"/>
      <c r="V2033" s="188"/>
      <c r="W2033" s="193"/>
      <c r="X2033" s="194"/>
      <c r="Y2033" s="194"/>
      <c r="Z2033" s="166"/>
      <c r="AA2033" s="166"/>
      <c r="AB2033" s="166"/>
      <c r="AC2033" s="166"/>
      <c r="AD2033" s="166"/>
      <c r="AE2033" s="166"/>
      <c r="AF2033" s="166"/>
      <c r="AG2033" s="166"/>
      <c r="AH2033" s="166"/>
      <c r="AI2033" s="166"/>
      <c r="AJ2033" s="166"/>
      <c r="AK2033" s="166"/>
      <c r="AL2033" s="166"/>
      <c r="AM2033" s="166"/>
      <c r="AN2033" s="166"/>
      <c r="AO2033" s="166"/>
      <c r="AP2033" s="166"/>
      <c r="AQ2033" s="166"/>
      <c r="AR2033" s="166"/>
      <c r="AS2033" s="166"/>
      <c r="AT2033" s="166"/>
      <c r="AU2033" s="166"/>
      <c r="AV2033" s="166"/>
      <c r="AW2033" s="166"/>
      <c r="AX2033" s="166"/>
      <c r="AY2033" s="166"/>
      <c r="AZ2033" s="166"/>
      <c r="BA2033" s="166"/>
      <c r="BB2033" s="166"/>
      <c r="BC2033" s="166"/>
      <c r="BD2033" s="166"/>
      <c r="BE2033" s="166"/>
      <c r="BF2033" s="166"/>
      <c r="BG2033" s="166"/>
      <c r="BH2033" s="166"/>
      <c r="BI2033" s="166"/>
      <c r="BJ2033" s="166"/>
      <c r="BK2033" s="166"/>
      <c r="BL2033" s="166"/>
      <c r="BM2033" s="166"/>
    </row>
    <row r="2034" ht="22.5" customHeight="1">
      <c r="A2034" s="190" t="s">
        <v>17300</v>
      </c>
      <c r="B2034" s="188"/>
      <c r="C2034" s="191" t="b">
        <v>0</v>
      </c>
      <c r="D2034" s="192"/>
      <c r="E2034" s="189"/>
      <c r="F2034" s="189"/>
      <c r="G2034" s="189"/>
      <c r="H2034" s="102"/>
      <c r="I2034" s="166"/>
      <c r="J2034" s="166"/>
      <c r="K2034" s="193"/>
      <c r="L2034" s="193"/>
      <c r="M2034" s="166"/>
      <c r="N2034" s="166"/>
      <c r="O2034" s="166"/>
      <c r="P2034" s="166"/>
      <c r="Q2034" s="166"/>
      <c r="R2034" s="188"/>
      <c r="S2034" s="188"/>
      <c r="T2034" s="189"/>
      <c r="U2034" s="188"/>
      <c r="V2034" s="188"/>
      <c r="W2034" s="193"/>
      <c r="X2034" s="194"/>
      <c r="Y2034" s="194"/>
      <c r="Z2034" s="166"/>
      <c r="AA2034" s="166"/>
      <c r="AB2034" s="166"/>
      <c r="AC2034" s="166"/>
      <c r="AD2034" s="166"/>
      <c r="AE2034" s="166"/>
      <c r="AF2034" s="166"/>
      <c r="AG2034" s="166"/>
      <c r="AH2034" s="166"/>
      <c r="AI2034" s="166"/>
      <c r="AJ2034" s="166"/>
      <c r="AK2034" s="166"/>
      <c r="AL2034" s="166"/>
      <c r="AM2034" s="166"/>
      <c r="AN2034" s="166"/>
      <c r="AO2034" s="166"/>
      <c r="AP2034" s="166"/>
      <c r="AQ2034" s="166"/>
      <c r="AR2034" s="166"/>
      <c r="AS2034" s="166"/>
      <c r="AT2034" s="166"/>
      <c r="AU2034" s="166"/>
      <c r="AV2034" s="166"/>
      <c r="AW2034" s="166"/>
      <c r="AX2034" s="166"/>
      <c r="AY2034" s="166"/>
      <c r="AZ2034" s="166"/>
      <c r="BA2034" s="166"/>
      <c r="BB2034" s="166"/>
      <c r="BC2034" s="166"/>
      <c r="BD2034" s="166"/>
      <c r="BE2034" s="166"/>
      <c r="BF2034" s="166"/>
      <c r="BG2034" s="166"/>
      <c r="BH2034" s="166"/>
      <c r="BI2034" s="166"/>
      <c r="BJ2034" s="166"/>
      <c r="BK2034" s="166"/>
      <c r="BL2034" s="166"/>
      <c r="BM2034" s="166"/>
    </row>
    <row r="2035" ht="22.5" customHeight="1">
      <c r="A2035" s="190" t="s">
        <v>17301</v>
      </c>
      <c r="B2035" s="188"/>
      <c r="C2035" s="191" t="b">
        <v>0</v>
      </c>
      <c r="D2035" s="192"/>
      <c r="E2035" s="189"/>
      <c r="F2035" s="189"/>
      <c r="G2035" s="189"/>
      <c r="H2035" s="102"/>
      <c r="I2035" s="166"/>
      <c r="J2035" s="166"/>
      <c r="K2035" s="193"/>
      <c r="L2035" s="193"/>
      <c r="M2035" s="166"/>
      <c r="N2035" s="166"/>
      <c r="O2035" s="166"/>
      <c r="P2035" s="166"/>
      <c r="Q2035" s="166"/>
      <c r="R2035" s="188"/>
      <c r="S2035" s="188"/>
      <c r="T2035" s="189"/>
      <c r="U2035" s="188"/>
      <c r="V2035" s="188"/>
      <c r="W2035" s="193"/>
      <c r="X2035" s="194"/>
      <c r="Y2035" s="194"/>
      <c r="Z2035" s="166"/>
      <c r="AA2035" s="166"/>
      <c r="AB2035" s="166"/>
      <c r="AC2035" s="166"/>
      <c r="AD2035" s="166"/>
      <c r="AE2035" s="166"/>
      <c r="AF2035" s="166"/>
      <c r="AG2035" s="166"/>
      <c r="AH2035" s="166"/>
      <c r="AI2035" s="166"/>
      <c r="AJ2035" s="166"/>
      <c r="AK2035" s="166"/>
      <c r="AL2035" s="166"/>
      <c r="AM2035" s="166"/>
      <c r="AN2035" s="166"/>
      <c r="AO2035" s="166"/>
      <c r="AP2035" s="166"/>
      <c r="AQ2035" s="166"/>
      <c r="AR2035" s="166"/>
      <c r="AS2035" s="166"/>
      <c r="AT2035" s="166"/>
      <c r="AU2035" s="166"/>
      <c r="AV2035" s="166"/>
      <c r="AW2035" s="166"/>
      <c r="AX2035" s="166"/>
      <c r="AY2035" s="166"/>
      <c r="AZ2035" s="166"/>
      <c r="BA2035" s="166"/>
      <c r="BB2035" s="166"/>
      <c r="BC2035" s="166"/>
      <c r="BD2035" s="166"/>
      <c r="BE2035" s="166"/>
      <c r="BF2035" s="166"/>
      <c r="BG2035" s="166"/>
      <c r="BH2035" s="166"/>
      <c r="BI2035" s="166"/>
      <c r="BJ2035" s="166"/>
      <c r="BK2035" s="166"/>
      <c r="BL2035" s="166"/>
      <c r="BM2035" s="166"/>
    </row>
    <row r="2036" ht="22.5" customHeight="1">
      <c r="A2036" s="190" t="s">
        <v>17302</v>
      </c>
      <c r="B2036" s="188"/>
      <c r="C2036" s="191" t="b">
        <v>0</v>
      </c>
      <c r="D2036" s="192"/>
      <c r="E2036" s="189"/>
      <c r="F2036" s="189"/>
      <c r="G2036" s="189"/>
      <c r="H2036" s="102"/>
      <c r="I2036" s="166"/>
      <c r="J2036" s="166"/>
      <c r="K2036" s="193"/>
      <c r="L2036" s="193"/>
      <c r="M2036" s="166"/>
      <c r="N2036" s="166"/>
      <c r="O2036" s="166"/>
      <c r="P2036" s="166"/>
      <c r="Q2036" s="166"/>
      <c r="R2036" s="188"/>
      <c r="S2036" s="188"/>
      <c r="T2036" s="189"/>
      <c r="U2036" s="188"/>
      <c r="V2036" s="188"/>
      <c r="W2036" s="193"/>
      <c r="X2036" s="194"/>
      <c r="Y2036" s="194"/>
      <c r="Z2036" s="166"/>
      <c r="AA2036" s="166"/>
      <c r="AB2036" s="166"/>
      <c r="AC2036" s="166"/>
      <c r="AD2036" s="166"/>
      <c r="AE2036" s="166"/>
      <c r="AF2036" s="166"/>
      <c r="AG2036" s="166"/>
      <c r="AH2036" s="166"/>
      <c r="AI2036" s="166"/>
      <c r="AJ2036" s="166"/>
      <c r="AK2036" s="166"/>
      <c r="AL2036" s="166"/>
      <c r="AM2036" s="166"/>
      <c r="AN2036" s="166"/>
      <c r="AO2036" s="166"/>
      <c r="AP2036" s="166"/>
      <c r="AQ2036" s="166"/>
      <c r="AR2036" s="166"/>
      <c r="AS2036" s="166"/>
      <c r="AT2036" s="166"/>
      <c r="AU2036" s="166"/>
      <c r="AV2036" s="166"/>
      <c r="AW2036" s="166"/>
      <c r="AX2036" s="166"/>
      <c r="AY2036" s="166"/>
      <c r="AZ2036" s="166"/>
      <c r="BA2036" s="166"/>
      <c r="BB2036" s="166"/>
      <c r="BC2036" s="166"/>
      <c r="BD2036" s="166"/>
      <c r="BE2036" s="166"/>
      <c r="BF2036" s="166"/>
      <c r="BG2036" s="166"/>
      <c r="BH2036" s="166"/>
      <c r="BI2036" s="166"/>
      <c r="BJ2036" s="166"/>
      <c r="BK2036" s="166"/>
      <c r="BL2036" s="166"/>
      <c r="BM2036" s="166"/>
    </row>
    <row r="2037" ht="22.5" customHeight="1">
      <c r="A2037" s="190" t="s">
        <v>17303</v>
      </c>
      <c r="B2037" s="188"/>
      <c r="C2037" s="191" t="b">
        <v>0</v>
      </c>
      <c r="D2037" s="192"/>
      <c r="E2037" s="189"/>
      <c r="F2037" s="189"/>
      <c r="G2037" s="189"/>
      <c r="H2037" s="102"/>
      <c r="I2037" s="166"/>
      <c r="J2037" s="166"/>
      <c r="K2037" s="193"/>
      <c r="L2037" s="193"/>
      <c r="M2037" s="166"/>
      <c r="N2037" s="166"/>
      <c r="O2037" s="166"/>
      <c r="P2037" s="166"/>
      <c r="Q2037" s="166"/>
      <c r="R2037" s="188"/>
      <c r="S2037" s="188"/>
      <c r="T2037" s="189"/>
      <c r="U2037" s="188"/>
      <c r="V2037" s="188"/>
      <c r="W2037" s="193"/>
      <c r="X2037" s="194"/>
      <c r="Y2037" s="194"/>
      <c r="Z2037" s="166"/>
      <c r="AA2037" s="166"/>
      <c r="AB2037" s="166"/>
      <c r="AC2037" s="166"/>
      <c r="AD2037" s="166"/>
      <c r="AE2037" s="166"/>
      <c r="AF2037" s="166"/>
      <c r="AG2037" s="166"/>
      <c r="AH2037" s="166"/>
      <c r="AI2037" s="166"/>
      <c r="AJ2037" s="166"/>
      <c r="AK2037" s="166"/>
      <c r="AL2037" s="166"/>
      <c r="AM2037" s="166"/>
      <c r="AN2037" s="166"/>
      <c r="AO2037" s="166"/>
      <c r="AP2037" s="166"/>
      <c r="AQ2037" s="166"/>
      <c r="AR2037" s="166"/>
      <c r="AS2037" s="166"/>
      <c r="AT2037" s="166"/>
      <c r="AU2037" s="166"/>
      <c r="AV2037" s="166"/>
      <c r="AW2037" s="166"/>
      <c r="AX2037" s="166"/>
      <c r="AY2037" s="166"/>
      <c r="AZ2037" s="166"/>
      <c r="BA2037" s="166"/>
      <c r="BB2037" s="166"/>
      <c r="BC2037" s="166"/>
      <c r="BD2037" s="166"/>
      <c r="BE2037" s="166"/>
      <c r="BF2037" s="166"/>
      <c r="BG2037" s="166"/>
      <c r="BH2037" s="166"/>
      <c r="BI2037" s="166"/>
      <c r="BJ2037" s="166"/>
      <c r="BK2037" s="166"/>
      <c r="BL2037" s="166"/>
      <c r="BM2037" s="166"/>
    </row>
    <row r="2038" ht="22.5" customHeight="1">
      <c r="A2038" s="190" t="s">
        <v>17304</v>
      </c>
      <c r="B2038" s="188"/>
      <c r="C2038" s="191" t="b">
        <v>0</v>
      </c>
      <c r="D2038" s="192"/>
      <c r="E2038" s="189"/>
      <c r="F2038" s="189"/>
      <c r="G2038" s="189"/>
      <c r="H2038" s="102"/>
      <c r="I2038" s="166"/>
      <c r="J2038" s="166"/>
      <c r="K2038" s="193"/>
      <c r="L2038" s="193"/>
      <c r="M2038" s="166"/>
      <c r="N2038" s="166"/>
      <c r="O2038" s="166"/>
      <c r="P2038" s="166"/>
      <c r="Q2038" s="166"/>
      <c r="R2038" s="188"/>
      <c r="S2038" s="188"/>
      <c r="T2038" s="189"/>
      <c r="U2038" s="188"/>
      <c r="V2038" s="188"/>
      <c r="W2038" s="193"/>
      <c r="X2038" s="194"/>
      <c r="Y2038" s="194"/>
      <c r="Z2038" s="166"/>
      <c r="AA2038" s="166"/>
      <c r="AB2038" s="166"/>
      <c r="AC2038" s="166"/>
      <c r="AD2038" s="166"/>
      <c r="AE2038" s="166"/>
      <c r="AF2038" s="166"/>
      <c r="AG2038" s="166"/>
      <c r="AH2038" s="166"/>
      <c r="AI2038" s="166"/>
      <c r="AJ2038" s="166"/>
      <c r="AK2038" s="166"/>
      <c r="AL2038" s="166"/>
      <c r="AM2038" s="166"/>
      <c r="AN2038" s="166"/>
      <c r="AO2038" s="166"/>
      <c r="AP2038" s="166"/>
      <c r="AQ2038" s="166"/>
      <c r="AR2038" s="166"/>
      <c r="AS2038" s="166"/>
      <c r="AT2038" s="166"/>
      <c r="AU2038" s="166"/>
      <c r="AV2038" s="166"/>
      <c r="AW2038" s="166"/>
      <c r="AX2038" s="166"/>
      <c r="AY2038" s="166"/>
      <c r="AZ2038" s="166"/>
      <c r="BA2038" s="166"/>
      <c r="BB2038" s="166"/>
      <c r="BC2038" s="166"/>
      <c r="BD2038" s="166"/>
      <c r="BE2038" s="166"/>
      <c r="BF2038" s="166"/>
      <c r="BG2038" s="166"/>
      <c r="BH2038" s="166"/>
      <c r="BI2038" s="166"/>
      <c r="BJ2038" s="166"/>
      <c r="BK2038" s="166"/>
      <c r="BL2038" s="166"/>
      <c r="BM2038" s="166"/>
    </row>
    <row r="2039" ht="22.5" customHeight="1">
      <c r="A2039" s="190" t="s">
        <v>17305</v>
      </c>
      <c r="B2039" s="188"/>
      <c r="C2039" s="191" t="b">
        <v>0</v>
      </c>
      <c r="D2039" s="192"/>
      <c r="E2039" s="189"/>
      <c r="F2039" s="189"/>
      <c r="G2039" s="189"/>
      <c r="H2039" s="102"/>
      <c r="I2039" s="166"/>
      <c r="J2039" s="166"/>
      <c r="K2039" s="193"/>
      <c r="L2039" s="193"/>
      <c r="M2039" s="166"/>
      <c r="N2039" s="166"/>
      <c r="O2039" s="166"/>
      <c r="P2039" s="166"/>
      <c r="Q2039" s="166"/>
      <c r="R2039" s="188"/>
      <c r="S2039" s="188"/>
      <c r="T2039" s="189"/>
      <c r="U2039" s="188"/>
      <c r="V2039" s="188"/>
      <c r="W2039" s="193"/>
      <c r="X2039" s="194"/>
      <c r="Y2039" s="194"/>
      <c r="Z2039" s="166"/>
      <c r="AA2039" s="166"/>
      <c r="AB2039" s="166"/>
      <c r="AC2039" s="166"/>
      <c r="AD2039" s="166"/>
      <c r="AE2039" s="166"/>
      <c r="AF2039" s="166"/>
      <c r="AG2039" s="166"/>
      <c r="AH2039" s="166"/>
      <c r="AI2039" s="166"/>
      <c r="AJ2039" s="166"/>
      <c r="AK2039" s="166"/>
      <c r="AL2039" s="166"/>
      <c r="AM2039" s="166"/>
      <c r="AN2039" s="166"/>
      <c r="AO2039" s="166"/>
      <c r="AP2039" s="166"/>
      <c r="AQ2039" s="166"/>
      <c r="AR2039" s="166"/>
      <c r="AS2039" s="166"/>
      <c r="AT2039" s="166"/>
      <c r="AU2039" s="166"/>
      <c r="AV2039" s="166"/>
      <c r="AW2039" s="166"/>
      <c r="AX2039" s="166"/>
      <c r="AY2039" s="166"/>
      <c r="AZ2039" s="166"/>
      <c r="BA2039" s="166"/>
      <c r="BB2039" s="166"/>
      <c r="BC2039" s="166"/>
      <c r="BD2039" s="166"/>
      <c r="BE2039" s="166"/>
      <c r="BF2039" s="166"/>
      <c r="BG2039" s="166"/>
      <c r="BH2039" s="166"/>
      <c r="BI2039" s="166"/>
      <c r="BJ2039" s="166"/>
      <c r="BK2039" s="166"/>
      <c r="BL2039" s="166"/>
      <c r="BM2039" s="166"/>
    </row>
    <row r="2040" ht="22.5" customHeight="1">
      <c r="A2040" s="190" t="s">
        <v>17306</v>
      </c>
      <c r="B2040" s="188"/>
      <c r="C2040" s="191" t="b">
        <v>0</v>
      </c>
      <c r="D2040" s="192"/>
      <c r="E2040" s="189"/>
      <c r="F2040" s="189"/>
      <c r="G2040" s="189"/>
      <c r="H2040" s="102"/>
      <c r="I2040" s="166"/>
      <c r="J2040" s="166"/>
      <c r="K2040" s="193"/>
      <c r="L2040" s="193"/>
      <c r="M2040" s="166"/>
      <c r="N2040" s="166"/>
      <c r="O2040" s="166"/>
      <c r="P2040" s="166"/>
      <c r="Q2040" s="166"/>
      <c r="R2040" s="188"/>
      <c r="S2040" s="188"/>
      <c r="T2040" s="189"/>
      <c r="U2040" s="188"/>
      <c r="V2040" s="188"/>
      <c r="W2040" s="193"/>
      <c r="X2040" s="194"/>
      <c r="Y2040" s="194"/>
      <c r="Z2040" s="166"/>
      <c r="AA2040" s="166"/>
      <c r="AB2040" s="166"/>
      <c r="AC2040" s="166"/>
      <c r="AD2040" s="166"/>
      <c r="AE2040" s="166"/>
      <c r="AF2040" s="166"/>
      <c r="AG2040" s="166"/>
      <c r="AH2040" s="166"/>
      <c r="AI2040" s="166"/>
      <c r="AJ2040" s="166"/>
      <c r="AK2040" s="166"/>
      <c r="AL2040" s="166"/>
      <c r="AM2040" s="166"/>
      <c r="AN2040" s="166"/>
      <c r="AO2040" s="166"/>
      <c r="AP2040" s="166"/>
      <c r="AQ2040" s="166"/>
      <c r="AR2040" s="166"/>
      <c r="AS2040" s="166"/>
      <c r="AT2040" s="166"/>
      <c r="AU2040" s="166"/>
      <c r="AV2040" s="166"/>
      <c r="AW2040" s="166"/>
      <c r="AX2040" s="166"/>
      <c r="AY2040" s="166"/>
      <c r="AZ2040" s="166"/>
      <c r="BA2040" s="166"/>
      <c r="BB2040" s="166"/>
      <c r="BC2040" s="166"/>
      <c r="BD2040" s="166"/>
      <c r="BE2040" s="166"/>
      <c r="BF2040" s="166"/>
      <c r="BG2040" s="166"/>
      <c r="BH2040" s="166"/>
      <c r="BI2040" s="166"/>
      <c r="BJ2040" s="166"/>
      <c r="BK2040" s="166"/>
      <c r="BL2040" s="166"/>
      <c r="BM2040" s="166"/>
    </row>
    <row r="2041" ht="22.5" customHeight="1">
      <c r="A2041" s="190" t="s">
        <v>17307</v>
      </c>
      <c r="B2041" s="188"/>
      <c r="C2041" s="191" t="b">
        <v>0</v>
      </c>
      <c r="D2041" s="192"/>
      <c r="E2041" s="189"/>
      <c r="F2041" s="189"/>
      <c r="G2041" s="189"/>
      <c r="H2041" s="102"/>
      <c r="I2041" s="166"/>
      <c r="J2041" s="166"/>
      <c r="K2041" s="193"/>
      <c r="L2041" s="193"/>
      <c r="M2041" s="166"/>
      <c r="N2041" s="166"/>
      <c r="O2041" s="166"/>
      <c r="P2041" s="166"/>
      <c r="Q2041" s="166"/>
      <c r="R2041" s="188"/>
      <c r="S2041" s="188"/>
      <c r="T2041" s="189"/>
      <c r="U2041" s="188"/>
      <c r="V2041" s="188"/>
      <c r="W2041" s="193"/>
      <c r="X2041" s="194"/>
      <c r="Y2041" s="194"/>
      <c r="Z2041" s="166"/>
      <c r="AA2041" s="166"/>
      <c r="AB2041" s="166"/>
      <c r="AC2041" s="166"/>
      <c r="AD2041" s="166"/>
      <c r="AE2041" s="166"/>
      <c r="AF2041" s="166"/>
      <c r="AG2041" s="166"/>
      <c r="AH2041" s="166"/>
      <c r="AI2041" s="166"/>
      <c r="AJ2041" s="166"/>
      <c r="AK2041" s="166"/>
      <c r="AL2041" s="166"/>
      <c r="AM2041" s="166"/>
      <c r="AN2041" s="166"/>
      <c r="AO2041" s="166"/>
      <c r="AP2041" s="166"/>
      <c r="AQ2041" s="166"/>
      <c r="AR2041" s="166"/>
      <c r="AS2041" s="166"/>
      <c r="AT2041" s="166"/>
      <c r="AU2041" s="166"/>
      <c r="AV2041" s="166"/>
      <c r="AW2041" s="166"/>
      <c r="AX2041" s="166"/>
      <c r="AY2041" s="166"/>
      <c r="AZ2041" s="166"/>
      <c r="BA2041" s="166"/>
      <c r="BB2041" s="166"/>
      <c r="BC2041" s="166"/>
      <c r="BD2041" s="166"/>
      <c r="BE2041" s="166"/>
      <c r="BF2041" s="166"/>
      <c r="BG2041" s="166"/>
      <c r="BH2041" s="166"/>
      <c r="BI2041" s="166"/>
      <c r="BJ2041" s="166"/>
      <c r="BK2041" s="166"/>
      <c r="BL2041" s="166"/>
      <c r="BM2041" s="166"/>
    </row>
    <row r="2042" ht="22.5" customHeight="1">
      <c r="A2042" s="190" t="s">
        <v>17308</v>
      </c>
      <c r="B2042" s="188"/>
      <c r="C2042" s="191" t="b">
        <v>0</v>
      </c>
      <c r="D2042" s="192"/>
      <c r="E2042" s="189"/>
      <c r="F2042" s="189"/>
      <c r="G2042" s="189"/>
      <c r="H2042" s="102"/>
      <c r="I2042" s="166"/>
      <c r="J2042" s="166"/>
      <c r="K2042" s="193"/>
      <c r="L2042" s="193"/>
      <c r="M2042" s="166"/>
      <c r="N2042" s="166"/>
      <c r="O2042" s="166"/>
      <c r="P2042" s="166"/>
      <c r="Q2042" s="166"/>
      <c r="R2042" s="188"/>
      <c r="S2042" s="188"/>
      <c r="T2042" s="189"/>
      <c r="U2042" s="188"/>
      <c r="V2042" s="188"/>
      <c r="W2042" s="193"/>
      <c r="X2042" s="194"/>
      <c r="Y2042" s="194"/>
      <c r="Z2042" s="166"/>
      <c r="AA2042" s="166"/>
      <c r="AB2042" s="166"/>
      <c r="AC2042" s="166"/>
      <c r="AD2042" s="166"/>
      <c r="AE2042" s="166"/>
      <c r="AF2042" s="166"/>
      <c r="AG2042" s="166"/>
      <c r="AH2042" s="166"/>
      <c r="AI2042" s="166"/>
      <c r="AJ2042" s="166"/>
      <c r="AK2042" s="166"/>
      <c r="AL2042" s="166"/>
      <c r="AM2042" s="166"/>
      <c r="AN2042" s="166"/>
      <c r="AO2042" s="166"/>
      <c r="AP2042" s="166"/>
      <c r="AQ2042" s="166"/>
      <c r="AR2042" s="166"/>
      <c r="AS2042" s="166"/>
      <c r="AT2042" s="166"/>
      <c r="AU2042" s="166"/>
      <c r="AV2042" s="166"/>
      <c r="AW2042" s="166"/>
      <c r="AX2042" s="166"/>
      <c r="AY2042" s="166"/>
      <c r="AZ2042" s="166"/>
      <c r="BA2042" s="166"/>
      <c r="BB2042" s="166"/>
      <c r="BC2042" s="166"/>
      <c r="BD2042" s="166"/>
      <c r="BE2042" s="166"/>
      <c r="BF2042" s="166"/>
      <c r="BG2042" s="166"/>
      <c r="BH2042" s="166"/>
      <c r="BI2042" s="166"/>
      <c r="BJ2042" s="166"/>
      <c r="BK2042" s="166"/>
      <c r="BL2042" s="166"/>
      <c r="BM2042" s="166"/>
    </row>
    <row r="2043" ht="22.5" customHeight="1">
      <c r="A2043" s="190" t="s">
        <v>17309</v>
      </c>
      <c r="B2043" s="188"/>
      <c r="C2043" s="191" t="b">
        <v>0</v>
      </c>
      <c r="D2043" s="192"/>
      <c r="E2043" s="189"/>
      <c r="F2043" s="189"/>
      <c r="G2043" s="189"/>
      <c r="H2043" s="102"/>
      <c r="I2043" s="166"/>
      <c r="J2043" s="166"/>
      <c r="K2043" s="193"/>
      <c r="L2043" s="193"/>
      <c r="M2043" s="166"/>
      <c r="N2043" s="166"/>
      <c r="O2043" s="166"/>
      <c r="P2043" s="166"/>
      <c r="Q2043" s="166"/>
      <c r="R2043" s="188"/>
      <c r="S2043" s="188"/>
      <c r="T2043" s="189"/>
      <c r="U2043" s="188"/>
      <c r="V2043" s="188"/>
      <c r="W2043" s="193"/>
      <c r="X2043" s="194"/>
      <c r="Y2043" s="194"/>
      <c r="Z2043" s="166"/>
      <c r="AA2043" s="166"/>
      <c r="AB2043" s="166"/>
      <c r="AC2043" s="166"/>
      <c r="AD2043" s="166"/>
      <c r="AE2043" s="166"/>
      <c r="AF2043" s="166"/>
      <c r="AG2043" s="166"/>
      <c r="AH2043" s="166"/>
      <c r="AI2043" s="166"/>
      <c r="AJ2043" s="166"/>
      <c r="AK2043" s="166"/>
      <c r="AL2043" s="166"/>
      <c r="AM2043" s="166"/>
      <c r="AN2043" s="166"/>
      <c r="AO2043" s="166"/>
      <c r="AP2043" s="166"/>
      <c r="AQ2043" s="166"/>
      <c r="AR2043" s="166"/>
      <c r="AS2043" s="166"/>
      <c r="AT2043" s="166"/>
      <c r="AU2043" s="166"/>
      <c r="AV2043" s="166"/>
      <c r="AW2043" s="166"/>
      <c r="AX2043" s="166"/>
      <c r="AY2043" s="166"/>
      <c r="AZ2043" s="166"/>
      <c r="BA2043" s="166"/>
      <c r="BB2043" s="166"/>
      <c r="BC2043" s="166"/>
      <c r="BD2043" s="166"/>
      <c r="BE2043" s="166"/>
      <c r="BF2043" s="166"/>
      <c r="BG2043" s="166"/>
      <c r="BH2043" s="166"/>
      <c r="BI2043" s="166"/>
      <c r="BJ2043" s="166"/>
      <c r="BK2043" s="166"/>
      <c r="BL2043" s="166"/>
      <c r="BM2043" s="166"/>
    </row>
    <row r="2044" ht="22.5" customHeight="1">
      <c r="A2044" s="190" t="s">
        <v>17310</v>
      </c>
      <c r="B2044" s="188"/>
      <c r="C2044" s="191" t="b">
        <v>0</v>
      </c>
      <c r="D2044" s="192"/>
      <c r="E2044" s="189"/>
      <c r="F2044" s="189"/>
      <c r="G2044" s="189"/>
      <c r="H2044" s="102"/>
      <c r="I2044" s="166"/>
      <c r="J2044" s="166"/>
      <c r="K2044" s="193"/>
      <c r="L2044" s="193"/>
      <c r="M2044" s="166"/>
      <c r="N2044" s="166"/>
      <c r="O2044" s="166"/>
      <c r="P2044" s="166"/>
      <c r="Q2044" s="166"/>
      <c r="R2044" s="188"/>
      <c r="S2044" s="188"/>
      <c r="T2044" s="189"/>
      <c r="U2044" s="188"/>
      <c r="V2044" s="188"/>
      <c r="W2044" s="193"/>
      <c r="X2044" s="194"/>
      <c r="Y2044" s="194"/>
      <c r="Z2044" s="166"/>
      <c r="AA2044" s="166"/>
      <c r="AB2044" s="166"/>
      <c r="AC2044" s="166"/>
      <c r="AD2044" s="166"/>
      <c r="AE2044" s="166"/>
      <c r="AF2044" s="166"/>
      <c r="AG2044" s="166"/>
      <c r="AH2044" s="166"/>
      <c r="AI2044" s="166"/>
      <c r="AJ2044" s="166"/>
      <c r="AK2044" s="166"/>
      <c r="AL2044" s="166"/>
      <c r="AM2044" s="166"/>
      <c r="AN2044" s="166"/>
      <c r="AO2044" s="166"/>
      <c r="AP2044" s="166"/>
      <c r="AQ2044" s="166"/>
      <c r="AR2044" s="166"/>
      <c r="AS2044" s="166"/>
      <c r="AT2044" s="166"/>
      <c r="AU2044" s="166"/>
      <c r="AV2044" s="166"/>
      <c r="AW2044" s="166"/>
      <c r="AX2044" s="166"/>
      <c r="AY2044" s="166"/>
      <c r="AZ2044" s="166"/>
      <c r="BA2044" s="166"/>
      <c r="BB2044" s="166"/>
      <c r="BC2044" s="166"/>
      <c r="BD2044" s="166"/>
      <c r="BE2044" s="166"/>
      <c r="BF2044" s="166"/>
      <c r="BG2044" s="166"/>
      <c r="BH2044" s="166"/>
      <c r="BI2044" s="166"/>
      <c r="BJ2044" s="166"/>
      <c r="BK2044" s="166"/>
      <c r="BL2044" s="166"/>
      <c r="BM2044" s="166"/>
    </row>
    <row r="2045" ht="22.5" customHeight="1">
      <c r="A2045" s="190" t="s">
        <v>17311</v>
      </c>
      <c r="B2045" s="188"/>
      <c r="C2045" s="191" t="b">
        <v>0</v>
      </c>
      <c r="D2045" s="192"/>
      <c r="E2045" s="189"/>
      <c r="F2045" s="189"/>
      <c r="G2045" s="189"/>
      <c r="H2045" s="102"/>
      <c r="I2045" s="166"/>
      <c r="J2045" s="166"/>
      <c r="K2045" s="193"/>
      <c r="L2045" s="193"/>
      <c r="M2045" s="166"/>
      <c r="N2045" s="166"/>
      <c r="O2045" s="166"/>
      <c r="P2045" s="166"/>
      <c r="Q2045" s="166"/>
      <c r="R2045" s="188"/>
      <c r="S2045" s="188"/>
      <c r="T2045" s="189"/>
      <c r="U2045" s="188"/>
      <c r="V2045" s="188"/>
      <c r="W2045" s="193"/>
      <c r="X2045" s="194"/>
      <c r="Y2045" s="194"/>
      <c r="Z2045" s="166"/>
      <c r="AA2045" s="166"/>
      <c r="AB2045" s="166"/>
      <c r="AC2045" s="166"/>
      <c r="AD2045" s="166"/>
      <c r="AE2045" s="166"/>
      <c r="AF2045" s="166"/>
      <c r="AG2045" s="166"/>
      <c r="AH2045" s="166"/>
      <c r="AI2045" s="166"/>
      <c r="AJ2045" s="166"/>
      <c r="AK2045" s="166"/>
      <c r="AL2045" s="166"/>
      <c r="AM2045" s="166"/>
      <c r="AN2045" s="166"/>
      <c r="AO2045" s="166"/>
      <c r="AP2045" s="166"/>
      <c r="AQ2045" s="166"/>
      <c r="AR2045" s="166"/>
      <c r="AS2045" s="166"/>
      <c r="AT2045" s="166"/>
      <c r="AU2045" s="166"/>
      <c r="AV2045" s="166"/>
      <c r="AW2045" s="166"/>
      <c r="AX2045" s="166"/>
      <c r="AY2045" s="166"/>
      <c r="AZ2045" s="166"/>
      <c r="BA2045" s="166"/>
      <c r="BB2045" s="166"/>
      <c r="BC2045" s="166"/>
      <c r="BD2045" s="166"/>
      <c r="BE2045" s="166"/>
      <c r="BF2045" s="166"/>
      <c r="BG2045" s="166"/>
      <c r="BH2045" s="166"/>
      <c r="BI2045" s="166"/>
      <c r="BJ2045" s="166"/>
      <c r="BK2045" s="166"/>
      <c r="BL2045" s="166"/>
      <c r="BM2045" s="166"/>
    </row>
    <row r="2046" ht="22.5" customHeight="1">
      <c r="A2046" s="190" t="s">
        <v>17312</v>
      </c>
      <c r="B2046" s="188"/>
      <c r="C2046" s="191" t="b">
        <v>0</v>
      </c>
      <c r="D2046" s="192"/>
      <c r="E2046" s="189"/>
      <c r="F2046" s="189"/>
      <c r="G2046" s="189"/>
      <c r="H2046" s="102"/>
      <c r="I2046" s="166"/>
      <c r="J2046" s="166"/>
      <c r="K2046" s="193"/>
      <c r="L2046" s="193"/>
      <c r="M2046" s="166"/>
      <c r="N2046" s="166"/>
      <c r="O2046" s="166"/>
      <c r="P2046" s="166"/>
      <c r="Q2046" s="166"/>
      <c r="R2046" s="188"/>
      <c r="S2046" s="188"/>
      <c r="T2046" s="189"/>
      <c r="U2046" s="188"/>
      <c r="V2046" s="188"/>
      <c r="W2046" s="193"/>
      <c r="X2046" s="194"/>
      <c r="Y2046" s="194"/>
      <c r="Z2046" s="166"/>
      <c r="AA2046" s="166"/>
      <c r="AB2046" s="166"/>
      <c r="AC2046" s="166"/>
      <c r="AD2046" s="166"/>
      <c r="AE2046" s="166"/>
      <c r="AF2046" s="166"/>
      <c r="AG2046" s="166"/>
      <c r="AH2046" s="166"/>
      <c r="AI2046" s="166"/>
      <c r="AJ2046" s="166"/>
      <c r="AK2046" s="166"/>
      <c r="AL2046" s="166"/>
      <c r="AM2046" s="166"/>
      <c r="AN2046" s="166"/>
      <c r="AO2046" s="166"/>
      <c r="AP2046" s="166"/>
      <c r="AQ2046" s="166"/>
      <c r="AR2046" s="166"/>
      <c r="AS2046" s="166"/>
      <c r="AT2046" s="166"/>
      <c r="AU2046" s="166"/>
      <c r="AV2046" s="166"/>
      <c r="AW2046" s="166"/>
      <c r="AX2046" s="166"/>
      <c r="AY2046" s="166"/>
      <c r="AZ2046" s="166"/>
      <c r="BA2046" s="166"/>
      <c r="BB2046" s="166"/>
      <c r="BC2046" s="166"/>
      <c r="BD2046" s="166"/>
      <c r="BE2046" s="166"/>
      <c r="BF2046" s="166"/>
      <c r="BG2046" s="166"/>
      <c r="BH2046" s="166"/>
      <c r="BI2046" s="166"/>
      <c r="BJ2046" s="166"/>
      <c r="BK2046" s="166"/>
      <c r="BL2046" s="166"/>
      <c r="BM2046" s="166"/>
    </row>
    <row r="2047" ht="22.5" customHeight="1">
      <c r="A2047" s="190" t="s">
        <v>17313</v>
      </c>
      <c r="B2047" s="188"/>
      <c r="C2047" s="191" t="b">
        <v>0</v>
      </c>
      <c r="D2047" s="192"/>
      <c r="E2047" s="189"/>
      <c r="F2047" s="189"/>
      <c r="G2047" s="189"/>
      <c r="H2047" s="102"/>
      <c r="I2047" s="166"/>
      <c r="J2047" s="166"/>
      <c r="K2047" s="193"/>
      <c r="L2047" s="193"/>
      <c r="M2047" s="166"/>
      <c r="N2047" s="166"/>
      <c r="O2047" s="166"/>
      <c r="P2047" s="166"/>
      <c r="Q2047" s="166"/>
      <c r="R2047" s="188"/>
      <c r="S2047" s="188"/>
      <c r="T2047" s="189"/>
      <c r="U2047" s="188"/>
      <c r="V2047" s="188"/>
      <c r="W2047" s="193"/>
      <c r="X2047" s="194"/>
      <c r="Y2047" s="194"/>
      <c r="Z2047" s="166"/>
      <c r="AA2047" s="166"/>
      <c r="AB2047" s="166"/>
      <c r="AC2047" s="166"/>
      <c r="AD2047" s="166"/>
      <c r="AE2047" s="166"/>
      <c r="AF2047" s="166"/>
      <c r="AG2047" s="166"/>
      <c r="AH2047" s="166"/>
      <c r="AI2047" s="166"/>
      <c r="AJ2047" s="166"/>
      <c r="AK2047" s="166"/>
      <c r="AL2047" s="166"/>
      <c r="AM2047" s="166"/>
      <c r="AN2047" s="166"/>
      <c r="AO2047" s="166"/>
      <c r="AP2047" s="166"/>
      <c r="AQ2047" s="166"/>
      <c r="AR2047" s="166"/>
      <c r="AS2047" s="166"/>
      <c r="AT2047" s="166"/>
      <c r="AU2047" s="166"/>
      <c r="AV2047" s="166"/>
      <c r="AW2047" s="166"/>
      <c r="AX2047" s="166"/>
      <c r="AY2047" s="166"/>
      <c r="AZ2047" s="166"/>
      <c r="BA2047" s="166"/>
      <c r="BB2047" s="166"/>
      <c r="BC2047" s="166"/>
      <c r="BD2047" s="166"/>
      <c r="BE2047" s="166"/>
      <c r="BF2047" s="166"/>
      <c r="BG2047" s="166"/>
      <c r="BH2047" s="166"/>
      <c r="BI2047" s="166"/>
      <c r="BJ2047" s="166"/>
      <c r="BK2047" s="166"/>
      <c r="BL2047" s="166"/>
      <c r="BM2047" s="166"/>
    </row>
    <row r="2048" ht="22.5" customHeight="1">
      <c r="A2048" s="190" t="s">
        <v>17314</v>
      </c>
      <c r="B2048" s="188"/>
      <c r="C2048" s="191" t="b">
        <v>0</v>
      </c>
      <c r="D2048" s="192"/>
      <c r="E2048" s="189"/>
      <c r="F2048" s="189"/>
      <c r="G2048" s="189"/>
      <c r="H2048" s="102"/>
      <c r="I2048" s="166"/>
      <c r="J2048" s="166"/>
      <c r="K2048" s="193"/>
      <c r="L2048" s="193"/>
      <c r="M2048" s="166"/>
      <c r="N2048" s="166"/>
      <c r="O2048" s="166"/>
      <c r="P2048" s="166"/>
      <c r="Q2048" s="166"/>
      <c r="R2048" s="188"/>
      <c r="S2048" s="188"/>
      <c r="T2048" s="189"/>
      <c r="U2048" s="188"/>
      <c r="V2048" s="188"/>
      <c r="W2048" s="193"/>
      <c r="X2048" s="194"/>
      <c r="Y2048" s="194"/>
      <c r="Z2048" s="166"/>
      <c r="AA2048" s="166"/>
      <c r="AB2048" s="166"/>
      <c r="AC2048" s="166"/>
      <c r="AD2048" s="166"/>
      <c r="AE2048" s="166"/>
      <c r="AF2048" s="166"/>
      <c r="AG2048" s="166"/>
      <c r="AH2048" s="166"/>
      <c r="AI2048" s="166"/>
      <c r="AJ2048" s="166"/>
      <c r="AK2048" s="166"/>
      <c r="AL2048" s="166"/>
      <c r="AM2048" s="166"/>
      <c r="AN2048" s="166"/>
      <c r="AO2048" s="166"/>
      <c r="AP2048" s="166"/>
      <c r="AQ2048" s="166"/>
      <c r="AR2048" s="166"/>
      <c r="AS2048" s="166"/>
      <c r="AT2048" s="166"/>
      <c r="AU2048" s="166"/>
      <c r="AV2048" s="166"/>
      <c r="AW2048" s="166"/>
      <c r="AX2048" s="166"/>
      <c r="AY2048" s="166"/>
      <c r="AZ2048" s="166"/>
      <c r="BA2048" s="166"/>
      <c r="BB2048" s="166"/>
      <c r="BC2048" s="166"/>
      <c r="BD2048" s="166"/>
      <c r="BE2048" s="166"/>
      <c r="BF2048" s="166"/>
      <c r="BG2048" s="166"/>
      <c r="BH2048" s="166"/>
      <c r="BI2048" s="166"/>
      <c r="BJ2048" s="166"/>
      <c r="BK2048" s="166"/>
      <c r="BL2048" s="166"/>
      <c r="BM2048" s="166"/>
    </row>
    <row r="2049" ht="22.5" customHeight="1">
      <c r="A2049" s="190" t="s">
        <v>17315</v>
      </c>
      <c r="B2049" s="188"/>
      <c r="C2049" s="191" t="b">
        <v>0</v>
      </c>
      <c r="D2049" s="192"/>
      <c r="E2049" s="189"/>
      <c r="F2049" s="189"/>
      <c r="G2049" s="189"/>
      <c r="H2049" s="102"/>
      <c r="I2049" s="166"/>
      <c r="J2049" s="166"/>
      <c r="K2049" s="193"/>
      <c r="L2049" s="193"/>
      <c r="M2049" s="166"/>
      <c r="N2049" s="166"/>
      <c r="O2049" s="166"/>
      <c r="P2049" s="166"/>
      <c r="Q2049" s="166"/>
      <c r="R2049" s="188"/>
      <c r="S2049" s="188"/>
      <c r="T2049" s="189"/>
      <c r="U2049" s="188"/>
      <c r="V2049" s="188"/>
      <c r="W2049" s="193"/>
      <c r="X2049" s="194"/>
      <c r="Y2049" s="194"/>
      <c r="Z2049" s="166"/>
      <c r="AA2049" s="166"/>
      <c r="AB2049" s="166"/>
      <c r="AC2049" s="166"/>
      <c r="AD2049" s="166"/>
      <c r="AE2049" s="166"/>
      <c r="AF2049" s="166"/>
      <c r="AG2049" s="166"/>
      <c r="AH2049" s="166"/>
      <c r="AI2049" s="166"/>
      <c r="AJ2049" s="166"/>
      <c r="AK2049" s="166"/>
      <c r="AL2049" s="166"/>
      <c r="AM2049" s="166"/>
      <c r="AN2049" s="166"/>
      <c r="AO2049" s="166"/>
      <c r="AP2049" s="166"/>
      <c r="AQ2049" s="166"/>
      <c r="AR2049" s="166"/>
      <c r="AS2049" s="166"/>
      <c r="AT2049" s="166"/>
      <c r="AU2049" s="166"/>
      <c r="AV2049" s="166"/>
      <c r="AW2049" s="166"/>
      <c r="AX2049" s="166"/>
      <c r="AY2049" s="166"/>
      <c r="AZ2049" s="166"/>
      <c r="BA2049" s="166"/>
      <c r="BB2049" s="166"/>
      <c r="BC2049" s="166"/>
      <c r="BD2049" s="166"/>
      <c r="BE2049" s="166"/>
      <c r="BF2049" s="166"/>
      <c r="BG2049" s="166"/>
      <c r="BH2049" s="166"/>
      <c r="BI2049" s="166"/>
      <c r="BJ2049" s="166"/>
      <c r="BK2049" s="166"/>
      <c r="BL2049" s="166"/>
      <c r="BM2049" s="166"/>
    </row>
    <row r="2050" ht="22.5" customHeight="1">
      <c r="A2050" s="190" t="s">
        <v>17316</v>
      </c>
      <c r="B2050" s="188"/>
      <c r="C2050" s="191" t="b">
        <v>0</v>
      </c>
      <c r="D2050" s="192"/>
      <c r="E2050" s="189"/>
      <c r="F2050" s="189"/>
      <c r="G2050" s="189"/>
      <c r="H2050" s="102"/>
      <c r="I2050" s="166"/>
      <c r="J2050" s="166"/>
      <c r="K2050" s="193"/>
      <c r="L2050" s="193"/>
      <c r="M2050" s="166"/>
      <c r="N2050" s="166"/>
      <c r="O2050" s="166"/>
      <c r="P2050" s="166"/>
      <c r="Q2050" s="166"/>
      <c r="R2050" s="188"/>
      <c r="S2050" s="188"/>
      <c r="T2050" s="189"/>
      <c r="U2050" s="188"/>
      <c r="V2050" s="188"/>
      <c r="W2050" s="193"/>
      <c r="X2050" s="194"/>
      <c r="Y2050" s="194"/>
      <c r="Z2050" s="166"/>
      <c r="AA2050" s="166"/>
      <c r="AB2050" s="166"/>
      <c r="AC2050" s="166"/>
      <c r="AD2050" s="166"/>
      <c r="AE2050" s="166"/>
      <c r="AF2050" s="166"/>
      <c r="AG2050" s="166"/>
      <c r="AH2050" s="166"/>
      <c r="AI2050" s="166"/>
      <c r="AJ2050" s="166"/>
      <c r="AK2050" s="166"/>
      <c r="AL2050" s="166"/>
      <c r="AM2050" s="166"/>
      <c r="AN2050" s="166"/>
      <c r="AO2050" s="166"/>
      <c r="AP2050" s="166"/>
      <c r="AQ2050" s="166"/>
      <c r="AR2050" s="166"/>
      <c r="AS2050" s="166"/>
      <c r="AT2050" s="166"/>
      <c r="AU2050" s="166"/>
      <c r="AV2050" s="166"/>
      <c r="AW2050" s="166"/>
      <c r="AX2050" s="166"/>
      <c r="AY2050" s="166"/>
      <c r="AZ2050" s="166"/>
      <c r="BA2050" s="166"/>
      <c r="BB2050" s="166"/>
      <c r="BC2050" s="166"/>
      <c r="BD2050" s="166"/>
      <c r="BE2050" s="166"/>
      <c r="BF2050" s="166"/>
      <c r="BG2050" s="166"/>
      <c r="BH2050" s="166"/>
      <c r="BI2050" s="166"/>
      <c r="BJ2050" s="166"/>
      <c r="BK2050" s="166"/>
      <c r="BL2050" s="166"/>
      <c r="BM2050" s="166"/>
    </row>
    <row r="2051" ht="22.5" customHeight="1">
      <c r="A2051" s="190" t="s">
        <v>17317</v>
      </c>
      <c r="B2051" s="188"/>
      <c r="C2051" s="191" t="b">
        <v>0</v>
      </c>
      <c r="D2051" s="192"/>
      <c r="E2051" s="189"/>
      <c r="F2051" s="189"/>
      <c r="G2051" s="189"/>
      <c r="H2051" s="102"/>
      <c r="I2051" s="166"/>
      <c r="J2051" s="166"/>
      <c r="K2051" s="193"/>
      <c r="L2051" s="193"/>
      <c r="M2051" s="166"/>
      <c r="N2051" s="166"/>
      <c r="O2051" s="166"/>
      <c r="P2051" s="166"/>
      <c r="Q2051" s="166"/>
      <c r="R2051" s="188"/>
      <c r="S2051" s="188"/>
      <c r="T2051" s="189"/>
      <c r="U2051" s="188"/>
      <c r="V2051" s="188"/>
      <c r="W2051" s="193"/>
      <c r="X2051" s="194"/>
      <c r="Y2051" s="194"/>
      <c r="Z2051" s="166"/>
      <c r="AA2051" s="166"/>
      <c r="AB2051" s="166"/>
      <c r="AC2051" s="166"/>
      <c r="AD2051" s="166"/>
      <c r="AE2051" s="166"/>
      <c r="AF2051" s="166"/>
      <c r="AG2051" s="166"/>
      <c r="AH2051" s="166"/>
      <c r="AI2051" s="166"/>
      <c r="AJ2051" s="166"/>
      <c r="AK2051" s="166"/>
      <c r="AL2051" s="166"/>
      <c r="AM2051" s="166"/>
      <c r="AN2051" s="166"/>
      <c r="AO2051" s="166"/>
      <c r="AP2051" s="166"/>
      <c r="AQ2051" s="166"/>
      <c r="AR2051" s="166"/>
      <c r="AS2051" s="166"/>
      <c r="AT2051" s="166"/>
      <c r="AU2051" s="166"/>
      <c r="AV2051" s="166"/>
      <c r="AW2051" s="166"/>
      <c r="AX2051" s="166"/>
      <c r="AY2051" s="166"/>
      <c r="AZ2051" s="166"/>
      <c r="BA2051" s="166"/>
      <c r="BB2051" s="166"/>
      <c r="BC2051" s="166"/>
      <c r="BD2051" s="166"/>
      <c r="BE2051" s="166"/>
      <c r="BF2051" s="166"/>
      <c r="BG2051" s="166"/>
      <c r="BH2051" s="166"/>
      <c r="BI2051" s="166"/>
      <c r="BJ2051" s="166"/>
      <c r="BK2051" s="166"/>
      <c r="BL2051" s="166"/>
      <c r="BM2051" s="166"/>
    </row>
    <row r="2052" ht="22.5" customHeight="1">
      <c r="A2052" s="190" t="s">
        <v>17318</v>
      </c>
      <c r="B2052" s="188"/>
      <c r="C2052" s="191" t="b">
        <v>0</v>
      </c>
      <c r="D2052" s="192"/>
      <c r="E2052" s="189"/>
      <c r="F2052" s="189"/>
      <c r="G2052" s="189"/>
      <c r="H2052" s="102"/>
      <c r="I2052" s="166"/>
      <c r="J2052" s="166"/>
      <c r="K2052" s="193"/>
      <c r="L2052" s="193"/>
      <c r="M2052" s="166"/>
      <c r="N2052" s="166"/>
      <c r="O2052" s="166"/>
      <c r="P2052" s="166"/>
      <c r="Q2052" s="166"/>
      <c r="R2052" s="188"/>
      <c r="S2052" s="188"/>
      <c r="T2052" s="189"/>
      <c r="U2052" s="188"/>
      <c r="V2052" s="188"/>
      <c r="W2052" s="193"/>
      <c r="X2052" s="194"/>
      <c r="Y2052" s="194"/>
      <c r="Z2052" s="166"/>
      <c r="AA2052" s="166"/>
      <c r="AB2052" s="166"/>
      <c r="AC2052" s="166"/>
      <c r="AD2052" s="166"/>
      <c r="AE2052" s="166"/>
      <c r="AF2052" s="166"/>
      <c r="AG2052" s="166"/>
      <c r="AH2052" s="166"/>
      <c r="AI2052" s="166"/>
      <c r="AJ2052" s="166"/>
      <c r="AK2052" s="166"/>
      <c r="AL2052" s="166"/>
      <c r="AM2052" s="166"/>
      <c r="AN2052" s="166"/>
      <c r="AO2052" s="166"/>
      <c r="AP2052" s="166"/>
      <c r="AQ2052" s="166"/>
      <c r="AR2052" s="166"/>
      <c r="AS2052" s="166"/>
      <c r="AT2052" s="166"/>
      <c r="AU2052" s="166"/>
      <c r="AV2052" s="166"/>
      <c r="AW2052" s="166"/>
      <c r="AX2052" s="166"/>
      <c r="AY2052" s="166"/>
      <c r="AZ2052" s="166"/>
      <c r="BA2052" s="166"/>
      <c r="BB2052" s="166"/>
      <c r="BC2052" s="166"/>
      <c r="BD2052" s="166"/>
      <c r="BE2052" s="166"/>
      <c r="BF2052" s="166"/>
      <c r="BG2052" s="166"/>
      <c r="BH2052" s="166"/>
      <c r="BI2052" s="166"/>
      <c r="BJ2052" s="166"/>
      <c r="BK2052" s="166"/>
      <c r="BL2052" s="166"/>
      <c r="BM2052" s="166"/>
    </row>
    <row r="2053" ht="22.5" customHeight="1">
      <c r="A2053" s="190" t="s">
        <v>17319</v>
      </c>
      <c r="B2053" s="188"/>
      <c r="C2053" s="191" t="b">
        <v>0</v>
      </c>
      <c r="D2053" s="192"/>
      <c r="E2053" s="189"/>
      <c r="F2053" s="189"/>
      <c r="G2053" s="189"/>
      <c r="H2053" s="102"/>
      <c r="I2053" s="166"/>
      <c r="J2053" s="166"/>
      <c r="K2053" s="193"/>
      <c r="L2053" s="193"/>
      <c r="M2053" s="166"/>
      <c r="N2053" s="166"/>
      <c r="O2053" s="166"/>
      <c r="P2053" s="166"/>
      <c r="Q2053" s="166"/>
      <c r="R2053" s="188"/>
      <c r="S2053" s="188"/>
      <c r="T2053" s="189"/>
      <c r="U2053" s="188"/>
      <c r="V2053" s="188"/>
      <c r="W2053" s="193"/>
      <c r="X2053" s="194"/>
      <c r="Y2053" s="194"/>
      <c r="Z2053" s="166"/>
      <c r="AA2053" s="166"/>
      <c r="AB2053" s="166"/>
      <c r="AC2053" s="166"/>
      <c r="AD2053" s="166"/>
      <c r="AE2053" s="166"/>
      <c r="AF2053" s="166"/>
      <c r="AG2053" s="166"/>
      <c r="AH2053" s="166"/>
      <c r="AI2053" s="166"/>
      <c r="AJ2053" s="166"/>
      <c r="AK2053" s="166"/>
      <c r="AL2053" s="166"/>
      <c r="AM2053" s="166"/>
      <c r="AN2053" s="166"/>
      <c r="AO2053" s="166"/>
      <c r="AP2053" s="166"/>
      <c r="AQ2053" s="166"/>
      <c r="AR2053" s="166"/>
      <c r="AS2053" s="166"/>
      <c r="AT2053" s="166"/>
      <c r="AU2053" s="166"/>
      <c r="AV2053" s="166"/>
      <c r="AW2053" s="166"/>
      <c r="AX2053" s="166"/>
      <c r="AY2053" s="166"/>
      <c r="AZ2053" s="166"/>
      <c r="BA2053" s="166"/>
      <c r="BB2053" s="166"/>
      <c r="BC2053" s="166"/>
      <c r="BD2053" s="166"/>
      <c r="BE2053" s="166"/>
      <c r="BF2053" s="166"/>
      <c r="BG2053" s="166"/>
      <c r="BH2053" s="166"/>
      <c r="BI2053" s="166"/>
      <c r="BJ2053" s="166"/>
      <c r="BK2053" s="166"/>
      <c r="BL2053" s="166"/>
      <c r="BM2053" s="166"/>
    </row>
    <row r="2054" ht="22.5" customHeight="1">
      <c r="A2054" s="190" t="s">
        <v>17320</v>
      </c>
      <c r="B2054" s="188"/>
      <c r="C2054" s="191" t="b">
        <v>0</v>
      </c>
      <c r="D2054" s="192"/>
      <c r="E2054" s="189"/>
      <c r="F2054" s="189"/>
      <c r="G2054" s="189"/>
      <c r="H2054" s="102"/>
      <c r="I2054" s="166"/>
      <c r="J2054" s="166"/>
      <c r="K2054" s="193"/>
      <c r="L2054" s="193"/>
      <c r="M2054" s="166"/>
      <c r="N2054" s="166"/>
      <c r="O2054" s="166"/>
      <c r="P2054" s="166"/>
      <c r="Q2054" s="166"/>
      <c r="R2054" s="188"/>
      <c r="S2054" s="188"/>
      <c r="T2054" s="189"/>
      <c r="U2054" s="188"/>
      <c r="V2054" s="188"/>
      <c r="W2054" s="193"/>
      <c r="X2054" s="194"/>
      <c r="Y2054" s="194"/>
      <c r="Z2054" s="166"/>
      <c r="AA2054" s="166"/>
      <c r="AB2054" s="166"/>
      <c r="AC2054" s="166"/>
      <c r="AD2054" s="166"/>
      <c r="AE2054" s="166"/>
      <c r="AF2054" s="166"/>
      <c r="AG2054" s="166"/>
      <c r="AH2054" s="166"/>
      <c r="AI2054" s="166"/>
      <c r="AJ2054" s="166"/>
      <c r="AK2054" s="166"/>
      <c r="AL2054" s="166"/>
      <c r="AM2054" s="166"/>
      <c r="AN2054" s="166"/>
      <c r="AO2054" s="166"/>
      <c r="AP2054" s="166"/>
      <c r="AQ2054" s="166"/>
      <c r="AR2054" s="166"/>
      <c r="AS2054" s="166"/>
      <c r="AT2054" s="166"/>
      <c r="AU2054" s="166"/>
      <c r="AV2054" s="166"/>
      <c r="AW2054" s="166"/>
      <c r="AX2054" s="166"/>
      <c r="AY2054" s="166"/>
      <c r="AZ2054" s="166"/>
      <c r="BA2054" s="166"/>
      <c r="BB2054" s="166"/>
      <c r="BC2054" s="166"/>
      <c r="BD2054" s="166"/>
      <c r="BE2054" s="166"/>
      <c r="BF2054" s="166"/>
      <c r="BG2054" s="166"/>
      <c r="BH2054" s="166"/>
      <c r="BI2054" s="166"/>
      <c r="BJ2054" s="166"/>
      <c r="BK2054" s="166"/>
      <c r="BL2054" s="166"/>
      <c r="BM2054" s="166"/>
    </row>
    <row r="2055" ht="22.5" customHeight="1">
      <c r="A2055" s="190" t="s">
        <v>17321</v>
      </c>
      <c r="B2055" s="188"/>
      <c r="C2055" s="191" t="b">
        <v>0</v>
      </c>
      <c r="D2055" s="192"/>
      <c r="E2055" s="189"/>
      <c r="F2055" s="189"/>
      <c r="G2055" s="189"/>
      <c r="H2055" s="102"/>
      <c r="I2055" s="166"/>
      <c r="J2055" s="166"/>
      <c r="K2055" s="193"/>
      <c r="L2055" s="193"/>
      <c r="M2055" s="166"/>
      <c r="N2055" s="166"/>
      <c r="O2055" s="166"/>
      <c r="P2055" s="166"/>
      <c r="Q2055" s="166"/>
      <c r="R2055" s="188"/>
      <c r="S2055" s="188"/>
      <c r="T2055" s="189"/>
      <c r="U2055" s="188"/>
      <c r="V2055" s="188"/>
      <c r="W2055" s="193"/>
      <c r="X2055" s="194"/>
      <c r="Y2055" s="194"/>
      <c r="Z2055" s="166"/>
      <c r="AA2055" s="166"/>
      <c r="AB2055" s="166"/>
      <c r="AC2055" s="166"/>
      <c r="AD2055" s="166"/>
      <c r="AE2055" s="166"/>
      <c r="AF2055" s="166"/>
      <c r="AG2055" s="166"/>
      <c r="AH2055" s="166"/>
      <c r="AI2055" s="166"/>
      <c r="AJ2055" s="166"/>
      <c r="AK2055" s="166"/>
      <c r="AL2055" s="166"/>
      <c r="AM2055" s="166"/>
      <c r="AN2055" s="166"/>
      <c r="AO2055" s="166"/>
      <c r="AP2055" s="166"/>
      <c r="AQ2055" s="166"/>
      <c r="AR2055" s="166"/>
      <c r="AS2055" s="166"/>
      <c r="AT2055" s="166"/>
      <c r="AU2055" s="166"/>
      <c r="AV2055" s="166"/>
      <c r="AW2055" s="166"/>
      <c r="AX2055" s="166"/>
      <c r="AY2055" s="166"/>
      <c r="AZ2055" s="166"/>
      <c r="BA2055" s="166"/>
      <c r="BB2055" s="166"/>
      <c r="BC2055" s="166"/>
      <c r="BD2055" s="166"/>
      <c r="BE2055" s="166"/>
      <c r="BF2055" s="166"/>
      <c r="BG2055" s="166"/>
      <c r="BH2055" s="166"/>
      <c r="BI2055" s="166"/>
      <c r="BJ2055" s="166"/>
      <c r="BK2055" s="166"/>
      <c r="BL2055" s="166"/>
      <c r="BM2055" s="166"/>
    </row>
    <row r="2056" ht="22.5" customHeight="1">
      <c r="A2056" s="190" t="s">
        <v>17322</v>
      </c>
      <c r="B2056" s="188"/>
      <c r="C2056" s="191" t="b">
        <v>0</v>
      </c>
      <c r="D2056" s="192"/>
      <c r="E2056" s="189"/>
      <c r="F2056" s="189"/>
      <c r="G2056" s="189"/>
      <c r="H2056" s="102"/>
      <c r="I2056" s="166"/>
      <c r="J2056" s="166"/>
      <c r="K2056" s="193"/>
      <c r="L2056" s="193"/>
      <c r="M2056" s="166"/>
      <c r="N2056" s="166"/>
      <c r="O2056" s="166"/>
      <c r="P2056" s="166"/>
      <c r="Q2056" s="166"/>
      <c r="R2056" s="188"/>
      <c r="S2056" s="188"/>
      <c r="T2056" s="189"/>
      <c r="U2056" s="188"/>
      <c r="V2056" s="188"/>
      <c r="W2056" s="193"/>
      <c r="X2056" s="194"/>
      <c r="Y2056" s="194"/>
      <c r="Z2056" s="166"/>
      <c r="AA2056" s="166"/>
      <c r="AB2056" s="166"/>
      <c r="AC2056" s="166"/>
      <c r="AD2056" s="166"/>
      <c r="AE2056" s="166"/>
      <c r="AF2056" s="166"/>
      <c r="AG2056" s="166"/>
      <c r="AH2056" s="166"/>
      <c r="AI2056" s="166"/>
      <c r="AJ2056" s="166"/>
      <c r="AK2056" s="166"/>
      <c r="AL2056" s="166"/>
      <c r="AM2056" s="166"/>
      <c r="AN2056" s="166"/>
      <c r="AO2056" s="166"/>
      <c r="AP2056" s="166"/>
      <c r="AQ2056" s="166"/>
      <c r="AR2056" s="166"/>
      <c r="AS2056" s="166"/>
      <c r="AT2056" s="166"/>
      <c r="AU2056" s="166"/>
      <c r="AV2056" s="166"/>
      <c r="AW2056" s="166"/>
      <c r="AX2056" s="166"/>
      <c r="AY2056" s="166"/>
      <c r="AZ2056" s="166"/>
      <c r="BA2056" s="166"/>
      <c r="BB2056" s="166"/>
      <c r="BC2056" s="166"/>
      <c r="BD2056" s="166"/>
      <c r="BE2056" s="166"/>
      <c r="BF2056" s="166"/>
      <c r="BG2056" s="166"/>
      <c r="BH2056" s="166"/>
      <c r="BI2056" s="166"/>
      <c r="BJ2056" s="166"/>
      <c r="BK2056" s="166"/>
      <c r="BL2056" s="166"/>
      <c r="BM2056" s="166"/>
    </row>
    <row r="2057" ht="22.5" customHeight="1">
      <c r="A2057" s="190" t="s">
        <v>17323</v>
      </c>
      <c r="B2057" s="188"/>
      <c r="C2057" s="191" t="b">
        <v>0</v>
      </c>
      <c r="D2057" s="192"/>
      <c r="E2057" s="189"/>
      <c r="F2057" s="189"/>
      <c r="G2057" s="189"/>
      <c r="H2057" s="102"/>
      <c r="I2057" s="166"/>
      <c r="J2057" s="166"/>
      <c r="K2057" s="193"/>
      <c r="L2057" s="193"/>
      <c r="M2057" s="166"/>
      <c r="N2057" s="166"/>
      <c r="O2057" s="166"/>
      <c r="P2057" s="166"/>
      <c r="Q2057" s="166"/>
      <c r="R2057" s="188"/>
      <c r="S2057" s="188"/>
      <c r="T2057" s="189"/>
      <c r="U2057" s="188"/>
      <c r="V2057" s="188"/>
      <c r="W2057" s="193"/>
      <c r="X2057" s="194"/>
      <c r="Y2057" s="194"/>
      <c r="Z2057" s="166"/>
      <c r="AA2057" s="166"/>
      <c r="AB2057" s="166"/>
      <c r="AC2057" s="166"/>
      <c r="AD2057" s="166"/>
      <c r="AE2057" s="166"/>
      <c r="AF2057" s="166"/>
      <c r="AG2057" s="166"/>
      <c r="AH2057" s="166"/>
      <c r="AI2057" s="166"/>
      <c r="AJ2057" s="166"/>
      <c r="AK2057" s="166"/>
      <c r="AL2057" s="166"/>
      <c r="AM2057" s="166"/>
      <c r="AN2057" s="166"/>
      <c r="AO2057" s="166"/>
      <c r="AP2057" s="166"/>
      <c r="AQ2057" s="166"/>
      <c r="AR2057" s="166"/>
      <c r="AS2057" s="166"/>
      <c r="AT2057" s="166"/>
      <c r="AU2057" s="166"/>
      <c r="AV2057" s="166"/>
      <c r="AW2057" s="166"/>
      <c r="AX2057" s="166"/>
      <c r="AY2057" s="166"/>
      <c r="AZ2057" s="166"/>
      <c r="BA2057" s="166"/>
      <c r="BB2057" s="166"/>
      <c r="BC2057" s="166"/>
      <c r="BD2057" s="166"/>
      <c r="BE2057" s="166"/>
      <c r="BF2057" s="166"/>
      <c r="BG2057" s="166"/>
      <c r="BH2057" s="166"/>
      <c r="BI2057" s="166"/>
      <c r="BJ2057" s="166"/>
      <c r="BK2057" s="166"/>
      <c r="BL2057" s="166"/>
      <c r="BM2057" s="166"/>
    </row>
    <row r="2058" ht="22.5" customHeight="1">
      <c r="A2058" s="190" t="s">
        <v>17324</v>
      </c>
      <c r="B2058" s="188"/>
      <c r="C2058" s="191" t="b">
        <v>0</v>
      </c>
      <c r="D2058" s="192"/>
      <c r="E2058" s="189"/>
      <c r="F2058" s="189"/>
      <c r="G2058" s="189"/>
      <c r="H2058" s="102"/>
      <c r="I2058" s="166"/>
      <c r="J2058" s="166"/>
      <c r="K2058" s="193"/>
      <c r="L2058" s="193"/>
      <c r="M2058" s="166"/>
      <c r="N2058" s="166"/>
      <c r="O2058" s="166"/>
      <c r="P2058" s="166"/>
      <c r="Q2058" s="166"/>
      <c r="R2058" s="188"/>
      <c r="S2058" s="188"/>
      <c r="T2058" s="189"/>
      <c r="U2058" s="188"/>
      <c r="V2058" s="188"/>
      <c r="W2058" s="193"/>
      <c r="X2058" s="194"/>
      <c r="Y2058" s="194"/>
      <c r="Z2058" s="166"/>
      <c r="AA2058" s="166"/>
      <c r="AB2058" s="166"/>
      <c r="AC2058" s="166"/>
      <c r="AD2058" s="166"/>
      <c r="AE2058" s="166"/>
      <c r="AF2058" s="166"/>
      <c r="AG2058" s="166"/>
      <c r="AH2058" s="166"/>
      <c r="AI2058" s="166"/>
      <c r="AJ2058" s="166"/>
      <c r="AK2058" s="166"/>
      <c r="AL2058" s="166"/>
      <c r="AM2058" s="166"/>
      <c r="AN2058" s="166"/>
      <c r="AO2058" s="166"/>
      <c r="AP2058" s="166"/>
      <c r="AQ2058" s="166"/>
      <c r="AR2058" s="166"/>
      <c r="AS2058" s="166"/>
      <c r="AT2058" s="166"/>
      <c r="AU2058" s="166"/>
      <c r="AV2058" s="166"/>
      <c r="AW2058" s="166"/>
      <c r="AX2058" s="166"/>
      <c r="AY2058" s="166"/>
      <c r="AZ2058" s="166"/>
      <c r="BA2058" s="166"/>
      <c r="BB2058" s="166"/>
      <c r="BC2058" s="166"/>
      <c r="BD2058" s="166"/>
      <c r="BE2058" s="166"/>
      <c r="BF2058" s="166"/>
      <c r="BG2058" s="166"/>
      <c r="BH2058" s="166"/>
      <c r="BI2058" s="166"/>
      <c r="BJ2058" s="166"/>
      <c r="BK2058" s="166"/>
      <c r="BL2058" s="166"/>
      <c r="BM2058" s="166"/>
    </row>
    <row r="2059" ht="22.5" customHeight="1">
      <c r="A2059" s="190" t="s">
        <v>17325</v>
      </c>
      <c r="B2059" s="188"/>
      <c r="C2059" s="191" t="b">
        <v>0</v>
      </c>
      <c r="D2059" s="192"/>
      <c r="E2059" s="189"/>
      <c r="F2059" s="189"/>
      <c r="G2059" s="189"/>
      <c r="H2059" s="102"/>
      <c r="I2059" s="166"/>
      <c r="J2059" s="166"/>
      <c r="K2059" s="193"/>
      <c r="L2059" s="193"/>
      <c r="M2059" s="166"/>
      <c r="N2059" s="166"/>
      <c r="O2059" s="166"/>
      <c r="P2059" s="166"/>
      <c r="Q2059" s="166"/>
      <c r="R2059" s="188"/>
      <c r="S2059" s="188"/>
      <c r="T2059" s="189"/>
      <c r="U2059" s="188"/>
      <c r="V2059" s="188"/>
      <c r="W2059" s="193"/>
      <c r="X2059" s="194"/>
      <c r="Y2059" s="194"/>
      <c r="Z2059" s="166"/>
      <c r="AA2059" s="166"/>
      <c r="AB2059" s="166"/>
      <c r="AC2059" s="166"/>
      <c r="AD2059" s="166"/>
      <c r="AE2059" s="166"/>
      <c r="AF2059" s="166"/>
      <c r="AG2059" s="166"/>
      <c r="AH2059" s="166"/>
      <c r="AI2059" s="166"/>
      <c r="AJ2059" s="166"/>
      <c r="AK2059" s="166"/>
      <c r="AL2059" s="166"/>
      <c r="AM2059" s="166"/>
      <c r="AN2059" s="166"/>
      <c r="AO2059" s="166"/>
      <c r="AP2059" s="166"/>
      <c r="AQ2059" s="166"/>
      <c r="AR2059" s="166"/>
      <c r="AS2059" s="166"/>
      <c r="AT2059" s="166"/>
      <c r="AU2059" s="166"/>
      <c r="AV2059" s="166"/>
      <c r="AW2059" s="166"/>
      <c r="AX2059" s="166"/>
      <c r="AY2059" s="166"/>
      <c r="AZ2059" s="166"/>
      <c r="BA2059" s="166"/>
      <c r="BB2059" s="166"/>
      <c r="BC2059" s="166"/>
      <c r="BD2059" s="166"/>
      <c r="BE2059" s="166"/>
      <c r="BF2059" s="166"/>
      <c r="BG2059" s="166"/>
      <c r="BH2059" s="166"/>
      <c r="BI2059" s="166"/>
      <c r="BJ2059" s="166"/>
      <c r="BK2059" s="166"/>
      <c r="BL2059" s="166"/>
      <c r="BM2059" s="166"/>
    </row>
    <row r="2060" ht="22.5" customHeight="1">
      <c r="A2060" s="190" t="s">
        <v>17326</v>
      </c>
      <c r="B2060" s="188"/>
      <c r="C2060" s="191" t="b">
        <v>0</v>
      </c>
      <c r="D2060" s="192"/>
      <c r="E2060" s="189"/>
      <c r="F2060" s="189"/>
      <c r="G2060" s="189"/>
      <c r="H2060" s="102"/>
      <c r="I2060" s="166"/>
      <c r="J2060" s="166"/>
      <c r="K2060" s="193"/>
      <c r="L2060" s="193"/>
      <c r="M2060" s="166"/>
      <c r="N2060" s="166"/>
      <c r="O2060" s="166"/>
      <c r="P2060" s="166"/>
      <c r="Q2060" s="166"/>
      <c r="R2060" s="188"/>
      <c r="S2060" s="188"/>
      <c r="T2060" s="189"/>
      <c r="U2060" s="188"/>
      <c r="V2060" s="188"/>
      <c r="W2060" s="193"/>
      <c r="X2060" s="194"/>
      <c r="Y2060" s="194"/>
      <c r="Z2060" s="166"/>
      <c r="AA2060" s="166"/>
      <c r="AB2060" s="166"/>
      <c r="AC2060" s="166"/>
      <c r="AD2060" s="166"/>
      <c r="AE2060" s="166"/>
      <c r="AF2060" s="166"/>
      <c r="AG2060" s="166"/>
      <c r="AH2060" s="166"/>
      <c r="AI2060" s="166"/>
      <c r="AJ2060" s="166"/>
      <c r="AK2060" s="166"/>
      <c r="AL2060" s="166"/>
      <c r="AM2060" s="166"/>
      <c r="AN2060" s="166"/>
      <c r="AO2060" s="166"/>
      <c r="AP2060" s="166"/>
      <c r="AQ2060" s="166"/>
      <c r="AR2060" s="166"/>
      <c r="AS2060" s="166"/>
      <c r="AT2060" s="166"/>
      <c r="AU2060" s="166"/>
      <c r="AV2060" s="166"/>
      <c r="AW2060" s="166"/>
      <c r="AX2060" s="166"/>
      <c r="AY2060" s="166"/>
      <c r="AZ2060" s="166"/>
      <c r="BA2060" s="166"/>
      <c r="BB2060" s="166"/>
      <c r="BC2060" s="166"/>
      <c r="BD2060" s="166"/>
      <c r="BE2060" s="166"/>
      <c r="BF2060" s="166"/>
      <c r="BG2060" s="166"/>
      <c r="BH2060" s="166"/>
      <c r="BI2060" s="166"/>
      <c r="BJ2060" s="166"/>
      <c r="BK2060" s="166"/>
      <c r="BL2060" s="166"/>
      <c r="BM2060" s="166"/>
    </row>
    <row r="2061" ht="22.5" customHeight="1">
      <c r="A2061" s="190" t="s">
        <v>17327</v>
      </c>
      <c r="B2061" s="188"/>
      <c r="C2061" s="191" t="b">
        <v>0</v>
      </c>
      <c r="D2061" s="192"/>
      <c r="E2061" s="189"/>
      <c r="F2061" s="189"/>
      <c r="G2061" s="189"/>
      <c r="H2061" s="102"/>
      <c r="I2061" s="166"/>
      <c r="J2061" s="166"/>
      <c r="K2061" s="193"/>
      <c r="L2061" s="193"/>
      <c r="M2061" s="166"/>
      <c r="N2061" s="166"/>
      <c r="O2061" s="166"/>
      <c r="P2061" s="166"/>
      <c r="Q2061" s="166"/>
      <c r="R2061" s="188"/>
      <c r="S2061" s="188"/>
      <c r="T2061" s="189"/>
      <c r="U2061" s="188"/>
      <c r="V2061" s="188"/>
      <c r="W2061" s="193"/>
      <c r="X2061" s="194"/>
      <c r="Y2061" s="194"/>
      <c r="Z2061" s="166"/>
      <c r="AA2061" s="166"/>
      <c r="AB2061" s="166"/>
      <c r="AC2061" s="166"/>
      <c r="AD2061" s="166"/>
      <c r="AE2061" s="166"/>
      <c r="AF2061" s="166"/>
      <c r="AG2061" s="166"/>
      <c r="AH2061" s="166"/>
      <c r="AI2061" s="166"/>
      <c r="AJ2061" s="166"/>
      <c r="AK2061" s="166"/>
      <c r="AL2061" s="166"/>
      <c r="AM2061" s="166"/>
      <c r="AN2061" s="166"/>
      <c r="AO2061" s="166"/>
      <c r="AP2061" s="166"/>
      <c r="AQ2061" s="166"/>
      <c r="AR2061" s="166"/>
      <c r="AS2061" s="166"/>
      <c r="AT2061" s="166"/>
      <c r="AU2061" s="166"/>
      <c r="AV2061" s="166"/>
      <c r="AW2061" s="166"/>
      <c r="AX2061" s="166"/>
      <c r="AY2061" s="166"/>
      <c r="AZ2061" s="166"/>
      <c r="BA2061" s="166"/>
      <c r="BB2061" s="166"/>
      <c r="BC2061" s="166"/>
      <c r="BD2061" s="166"/>
      <c r="BE2061" s="166"/>
      <c r="BF2061" s="166"/>
      <c r="BG2061" s="166"/>
      <c r="BH2061" s="166"/>
      <c r="BI2061" s="166"/>
      <c r="BJ2061" s="166"/>
      <c r="BK2061" s="166"/>
      <c r="BL2061" s="166"/>
      <c r="BM2061" s="166"/>
    </row>
    <row r="2062" ht="22.5" customHeight="1">
      <c r="A2062" s="190" t="s">
        <v>17328</v>
      </c>
      <c r="B2062" s="188"/>
      <c r="C2062" s="191" t="b">
        <v>0</v>
      </c>
      <c r="D2062" s="192"/>
      <c r="E2062" s="189"/>
      <c r="F2062" s="189"/>
      <c r="G2062" s="189"/>
      <c r="H2062" s="102"/>
      <c r="I2062" s="166"/>
      <c r="J2062" s="166"/>
      <c r="K2062" s="193"/>
      <c r="L2062" s="193"/>
      <c r="M2062" s="166"/>
      <c r="N2062" s="166"/>
      <c r="O2062" s="166"/>
      <c r="P2062" s="166"/>
      <c r="Q2062" s="166"/>
      <c r="R2062" s="188"/>
      <c r="S2062" s="188"/>
      <c r="T2062" s="189"/>
      <c r="U2062" s="188"/>
      <c r="V2062" s="188"/>
      <c r="W2062" s="193"/>
      <c r="X2062" s="194"/>
      <c r="Y2062" s="194"/>
      <c r="Z2062" s="166"/>
      <c r="AA2062" s="166"/>
      <c r="AB2062" s="166"/>
      <c r="AC2062" s="166"/>
      <c r="AD2062" s="166"/>
      <c r="AE2062" s="166"/>
      <c r="AF2062" s="166"/>
      <c r="AG2062" s="166"/>
      <c r="AH2062" s="166"/>
      <c r="AI2062" s="166"/>
      <c r="AJ2062" s="166"/>
      <c r="AK2062" s="166"/>
      <c r="AL2062" s="166"/>
      <c r="AM2062" s="166"/>
      <c r="AN2062" s="166"/>
      <c r="AO2062" s="166"/>
      <c r="AP2062" s="166"/>
      <c r="AQ2062" s="166"/>
      <c r="AR2062" s="166"/>
      <c r="AS2062" s="166"/>
      <c r="AT2062" s="166"/>
      <c r="AU2062" s="166"/>
      <c r="AV2062" s="166"/>
      <c r="AW2062" s="166"/>
      <c r="AX2062" s="166"/>
      <c r="AY2062" s="166"/>
      <c r="AZ2062" s="166"/>
      <c r="BA2062" s="166"/>
      <c r="BB2062" s="166"/>
      <c r="BC2062" s="166"/>
      <c r="BD2062" s="166"/>
      <c r="BE2062" s="166"/>
      <c r="BF2062" s="166"/>
      <c r="BG2062" s="166"/>
      <c r="BH2062" s="166"/>
      <c r="BI2062" s="166"/>
      <c r="BJ2062" s="166"/>
      <c r="BK2062" s="166"/>
      <c r="BL2062" s="166"/>
      <c r="BM2062" s="166"/>
    </row>
    <row r="2063" ht="22.5" customHeight="1">
      <c r="A2063" s="190" t="s">
        <v>17329</v>
      </c>
      <c r="B2063" s="188"/>
      <c r="C2063" s="191" t="b">
        <v>0</v>
      </c>
      <c r="D2063" s="192"/>
      <c r="E2063" s="189"/>
      <c r="F2063" s="189"/>
      <c r="G2063" s="189"/>
      <c r="H2063" s="102"/>
      <c r="I2063" s="166"/>
      <c r="J2063" s="166"/>
      <c r="K2063" s="193"/>
      <c r="L2063" s="193"/>
      <c r="M2063" s="166"/>
      <c r="N2063" s="166"/>
      <c r="O2063" s="166"/>
      <c r="P2063" s="166"/>
      <c r="Q2063" s="166"/>
      <c r="R2063" s="188"/>
      <c r="S2063" s="188"/>
      <c r="T2063" s="189"/>
      <c r="U2063" s="188"/>
      <c r="V2063" s="188"/>
      <c r="W2063" s="193"/>
      <c r="X2063" s="194"/>
      <c r="Y2063" s="194"/>
      <c r="Z2063" s="166"/>
      <c r="AA2063" s="166"/>
      <c r="AB2063" s="166"/>
      <c r="AC2063" s="166"/>
      <c r="AD2063" s="166"/>
      <c r="AE2063" s="166"/>
      <c r="AF2063" s="166"/>
      <c r="AG2063" s="166"/>
      <c r="AH2063" s="166"/>
      <c r="AI2063" s="166"/>
      <c r="AJ2063" s="166"/>
      <c r="AK2063" s="166"/>
      <c r="AL2063" s="166"/>
      <c r="AM2063" s="166"/>
      <c r="AN2063" s="166"/>
      <c r="AO2063" s="166"/>
      <c r="AP2063" s="166"/>
      <c r="AQ2063" s="166"/>
      <c r="AR2063" s="166"/>
      <c r="AS2063" s="166"/>
      <c r="AT2063" s="166"/>
      <c r="AU2063" s="166"/>
      <c r="AV2063" s="166"/>
      <c r="AW2063" s="166"/>
      <c r="AX2063" s="166"/>
      <c r="AY2063" s="166"/>
      <c r="AZ2063" s="166"/>
      <c r="BA2063" s="166"/>
      <c r="BB2063" s="166"/>
      <c r="BC2063" s="166"/>
      <c r="BD2063" s="166"/>
      <c r="BE2063" s="166"/>
      <c r="BF2063" s="166"/>
      <c r="BG2063" s="166"/>
      <c r="BH2063" s="166"/>
      <c r="BI2063" s="166"/>
      <c r="BJ2063" s="166"/>
      <c r="BK2063" s="166"/>
      <c r="BL2063" s="166"/>
      <c r="BM2063" s="166"/>
    </row>
    <row r="2064" ht="22.5" customHeight="1">
      <c r="A2064" s="190" t="s">
        <v>17330</v>
      </c>
      <c r="B2064" s="188"/>
      <c r="C2064" s="191" t="b">
        <v>0</v>
      </c>
      <c r="D2064" s="192"/>
      <c r="E2064" s="189"/>
      <c r="F2064" s="189"/>
      <c r="G2064" s="189"/>
      <c r="H2064" s="102"/>
      <c r="I2064" s="166"/>
      <c r="J2064" s="166"/>
      <c r="K2064" s="193"/>
      <c r="L2064" s="193"/>
      <c r="M2064" s="166"/>
      <c r="N2064" s="166"/>
      <c r="O2064" s="166"/>
      <c r="P2064" s="166"/>
      <c r="Q2064" s="166"/>
      <c r="R2064" s="188"/>
      <c r="S2064" s="188"/>
      <c r="T2064" s="189"/>
      <c r="U2064" s="188"/>
      <c r="V2064" s="188"/>
      <c r="W2064" s="193"/>
      <c r="X2064" s="194"/>
      <c r="Y2064" s="194"/>
      <c r="Z2064" s="166"/>
      <c r="AA2064" s="166"/>
      <c r="AB2064" s="166"/>
      <c r="AC2064" s="166"/>
      <c r="AD2064" s="166"/>
      <c r="AE2064" s="166"/>
      <c r="AF2064" s="166"/>
      <c r="AG2064" s="166"/>
      <c r="AH2064" s="166"/>
      <c r="AI2064" s="166"/>
      <c r="AJ2064" s="166"/>
      <c r="AK2064" s="166"/>
      <c r="AL2064" s="166"/>
      <c r="AM2064" s="166"/>
      <c r="AN2064" s="166"/>
      <c r="AO2064" s="166"/>
      <c r="AP2064" s="166"/>
      <c r="AQ2064" s="166"/>
      <c r="AR2064" s="166"/>
      <c r="AS2064" s="166"/>
      <c r="AT2064" s="166"/>
      <c r="AU2064" s="166"/>
      <c r="AV2064" s="166"/>
      <c r="AW2064" s="166"/>
      <c r="AX2064" s="166"/>
      <c r="AY2064" s="166"/>
      <c r="AZ2064" s="166"/>
      <c r="BA2064" s="166"/>
      <c r="BB2064" s="166"/>
      <c r="BC2064" s="166"/>
      <c r="BD2064" s="166"/>
      <c r="BE2064" s="166"/>
      <c r="BF2064" s="166"/>
      <c r="BG2064" s="166"/>
      <c r="BH2064" s="166"/>
      <c r="BI2064" s="166"/>
      <c r="BJ2064" s="166"/>
      <c r="BK2064" s="166"/>
      <c r="BL2064" s="166"/>
      <c r="BM2064" s="166"/>
    </row>
    <row r="2065" ht="22.5" customHeight="1">
      <c r="A2065" s="190" t="s">
        <v>17331</v>
      </c>
      <c r="B2065" s="188"/>
      <c r="C2065" s="191" t="b">
        <v>0</v>
      </c>
      <c r="D2065" s="192"/>
      <c r="E2065" s="189"/>
      <c r="F2065" s="189"/>
      <c r="G2065" s="189"/>
      <c r="H2065" s="102"/>
      <c r="I2065" s="166"/>
      <c r="J2065" s="166"/>
      <c r="K2065" s="193"/>
      <c r="L2065" s="193"/>
      <c r="M2065" s="166"/>
      <c r="N2065" s="166"/>
      <c r="O2065" s="166"/>
      <c r="P2065" s="166"/>
      <c r="Q2065" s="166"/>
      <c r="R2065" s="188"/>
      <c r="S2065" s="188"/>
      <c r="T2065" s="189"/>
      <c r="U2065" s="188"/>
      <c r="V2065" s="188"/>
      <c r="W2065" s="193"/>
      <c r="X2065" s="194"/>
      <c r="Y2065" s="194"/>
      <c r="Z2065" s="166"/>
      <c r="AA2065" s="166"/>
      <c r="AB2065" s="166"/>
      <c r="AC2065" s="166"/>
      <c r="AD2065" s="166"/>
      <c r="AE2065" s="166"/>
      <c r="AF2065" s="166"/>
      <c r="AG2065" s="166"/>
      <c r="AH2065" s="166"/>
      <c r="AI2065" s="166"/>
      <c r="AJ2065" s="166"/>
      <c r="AK2065" s="166"/>
      <c r="AL2065" s="166"/>
      <c r="AM2065" s="166"/>
      <c r="AN2065" s="166"/>
      <c r="AO2065" s="166"/>
      <c r="AP2065" s="166"/>
      <c r="AQ2065" s="166"/>
      <c r="AR2065" s="166"/>
      <c r="AS2065" s="166"/>
      <c r="AT2065" s="166"/>
      <c r="AU2065" s="166"/>
      <c r="AV2065" s="166"/>
      <c r="AW2065" s="166"/>
      <c r="AX2065" s="166"/>
      <c r="AY2065" s="166"/>
      <c r="AZ2065" s="166"/>
      <c r="BA2065" s="166"/>
      <c r="BB2065" s="166"/>
      <c r="BC2065" s="166"/>
      <c r="BD2065" s="166"/>
      <c r="BE2065" s="166"/>
      <c r="BF2065" s="166"/>
      <c r="BG2065" s="166"/>
      <c r="BH2065" s="166"/>
      <c r="BI2065" s="166"/>
      <c r="BJ2065" s="166"/>
      <c r="BK2065" s="166"/>
      <c r="BL2065" s="166"/>
      <c r="BM2065" s="166"/>
    </row>
    <row r="2066" ht="22.5" customHeight="1">
      <c r="A2066" s="190" t="s">
        <v>17332</v>
      </c>
      <c r="B2066" s="188"/>
      <c r="C2066" s="191" t="b">
        <v>0</v>
      </c>
      <c r="D2066" s="192"/>
      <c r="E2066" s="189"/>
      <c r="F2066" s="189"/>
      <c r="G2066" s="189"/>
      <c r="H2066" s="102"/>
      <c r="I2066" s="166"/>
      <c r="J2066" s="166"/>
      <c r="K2066" s="193"/>
      <c r="L2066" s="193"/>
      <c r="M2066" s="166"/>
      <c r="N2066" s="166"/>
      <c r="O2066" s="166"/>
      <c r="P2066" s="166"/>
      <c r="Q2066" s="166"/>
      <c r="R2066" s="188"/>
      <c r="S2066" s="188"/>
      <c r="T2066" s="189"/>
      <c r="U2066" s="188"/>
      <c r="V2066" s="188"/>
      <c r="W2066" s="193"/>
      <c r="X2066" s="194"/>
      <c r="Y2066" s="194"/>
      <c r="Z2066" s="166"/>
      <c r="AA2066" s="166"/>
      <c r="AB2066" s="166"/>
      <c r="AC2066" s="166"/>
      <c r="AD2066" s="166"/>
      <c r="AE2066" s="166"/>
      <c r="AF2066" s="166"/>
      <c r="AG2066" s="166"/>
      <c r="AH2066" s="166"/>
      <c r="AI2066" s="166"/>
      <c r="AJ2066" s="166"/>
      <c r="AK2066" s="166"/>
      <c r="AL2066" s="166"/>
      <c r="AM2066" s="166"/>
      <c r="AN2066" s="166"/>
      <c r="AO2066" s="166"/>
      <c r="AP2066" s="166"/>
      <c r="AQ2066" s="166"/>
      <c r="AR2066" s="166"/>
      <c r="AS2066" s="166"/>
      <c r="AT2066" s="166"/>
      <c r="AU2066" s="166"/>
      <c r="AV2066" s="166"/>
      <c r="AW2066" s="166"/>
      <c r="AX2066" s="166"/>
      <c r="AY2066" s="166"/>
      <c r="AZ2066" s="166"/>
      <c r="BA2066" s="166"/>
      <c r="BB2066" s="166"/>
      <c r="BC2066" s="166"/>
      <c r="BD2066" s="166"/>
      <c r="BE2066" s="166"/>
      <c r="BF2066" s="166"/>
      <c r="BG2066" s="166"/>
      <c r="BH2066" s="166"/>
      <c r="BI2066" s="166"/>
      <c r="BJ2066" s="166"/>
      <c r="BK2066" s="166"/>
      <c r="BL2066" s="166"/>
      <c r="BM2066" s="166"/>
    </row>
    <row r="2067" ht="22.5" customHeight="1">
      <c r="A2067" s="190" t="s">
        <v>17333</v>
      </c>
      <c r="B2067" s="188"/>
      <c r="C2067" s="191" t="b">
        <v>0</v>
      </c>
      <c r="D2067" s="192"/>
      <c r="E2067" s="189"/>
      <c r="F2067" s="189"/>
      <c r="G2067" s="189"/>
      <c r="H2067" s="102"/>
      <c r="I2067" s="166"/>
      <c r="J2067" s="166"/>
      <c r="K2067" s="193"/>
      <c r="L2067" s="193"/>
      <c r="M2067" s="166"/>
      <c r="N2067" s="166"/>
      <c r="O2067" s="166"/>
      <c r="P2067" s="166"/>
      <c r="Q2067" s="166"/>
      <c r="R2067" s="188"/>
      <c r="S2067" s="188"/>
      <c r="T2067" s="189"/>
      <c r="U2067" s="188"/>
      <c r="V2067" s="188"/>
      <c r="W2067" s="193"/>
      <c r="X2067" s="194"/>
      <c r="Y2067" s="194"/>
      <c r="Z2067" s="166"/>
      <c r="AA2067" s="166"/>
      <c r="AB2067" s="166"/>
      <c r="AC2067" s="166"/>
      <c r="AD2067" s="166"/>
      <c r="AE2067" s="166"/>
      <c r="AF2067" s="166"/>
      <c r="AG2067" s="166"/>
      <c r="AH2067" s="166"/>
      <c r="AI2067" s="166"/>
      <c r="AJ2067" s="166"/>
      <c r="AK2067" s="166"/>
      <c r="AL2067" s="166"/>
      <c r="AM2067" s="166"/>
      <c r="AN2067" s="166"/>
      <c r="AO2067" s="166"/>
      <c r="AP2067" s="166"/>
      <c r="AQ2067" s="166"/>
      <c r="AR2067" s="166"/>
      <c r="AS2067" s="166"/>
      <c r="AT2067" s="166"/>
      <c r="AU2067" s="166"/>
      <c r="AV2067" s="166"/>
      <c r="AW2067" s="166"/>
      <c r="AX2067" s="166"/>
      <c r="AY2067" s="166"/>
      <c r="AZ2067" s="166"/>
      <c r="BA2067" s="166"/>
      <c r="BB2067" s="166"/>
      <c r="BC2067" s="166"/>
      <c r="BD2067" s="166"/>
      <c r="BE2067" s="166"/>
      <c r="BF2067" s="166"/>
      <c r="BG2067" s="166"/>
      <c r="BH2067" s="166"/>
      <c r="BI2067" s="166"/>
      <c r="BJ2067" s="166"/>
      <c r="BK2067" s="166"/>
      <c r="BL2067" s="166"/>
      <c r="BM2067" s="166"/>
    </row>
    <row r="2068" ht="22.5" customHeight="1">
      <c r="A2068" s="190"/>
      <c r="B2068" s="188"/>
      <c r="C2068" s="191" t="b">
        <v>0</v>
      </c>
      <c r="D2068" s="192"/>
      <c r="E2068" s="189"/>
      <c r="F2068" s="189"/>
      <c r="G2068" s="189"/>
      <c r="H2068" s="102"/>
      <c r="I2068" s="166"/>
      <c r="J2068" s="166"/>
      <c r="K2068" s="193"/>
      <c r="L2068" s="193"/>
      <c r="M2068" s="166"/>
      <c r="N2068" s="166"/>
      <c r="O2068" s="166"/>
      <c r="P2068" s="166"/>
      <c r="Q2068" s="166"/>
      <c r="R2068" s="188"/>
      <c r="S2068" s="188"/>
      <c r="T2068" s="189"/>
      <c r="U2068" s="188"/>
      <c r="V2068" s="188"/>
      <c r="W2068" s="193"/>
      <c r="X2068" s="194"/>
      <c r="Y2068" s="194"/>
      <c r="Z2068" s="166"/>
      <c r="AA2068" s="166"/>
      <c r="AB2068" s="166"/>
      <c r="AC2068" s="166"/>
      <c r="AD2068" s="166"/>
      <c r="AE2068" s="166"/>
      <c r="AF2068" s="166"/>
      <c r="AG2068" s="166"/>
      <c r="AH2068" s="166"/>
      <c r="AI2068" s="166"/>
      <c r="AJ2068" s="166"/>
      <c r="AK2068" s="166"/>
      <c r="AL2068" s="166"/>
      <c r="AM2068" s="166"/>
      <c r="AN2068" s="166"/>
      <c r="AO2068" s="166"/>
      <c r="AP2068" s="166"/>
      <c r="AQ2068" s="166"/>
      <c r="AR2068" s="166"/>
      <c r="AS2068" s="166"/>
      <c r="AT2068" s="166"/>
      <c r="AU2068" s="166"/>
      <c r="AV2068" s="166"/>
      <c r="AW2068" s="166"/>
      <c r="AX2068" s="166"/>
      <c r="AY2068" s="166"/>
      <c r="AZ2068" s="166"/>
      <c r="BA2068" s="166"/>
      <c r="BB2068" s="166"/>
      <c r="BC2068" s="166"/>
      <c r="BD2068" s="166"/>
      <c r="BE2068" s="166"/>
      <c r="BF2068" s="166"/>
      <c r="BG2068" s="166"/>
      <c r="BH2068" s="166"/>
      <c r="BI2068" s="166"/>
      <c r="BJ2068" s="166"/>
      <c r="BK2068" s="166"/>
      <c r="BL2068" s="166"/>
      <c r="BM2068" s="166"/>
    </row>
    <row r="2069" ht="22.5" customHeight="1">
      <c r="A2069" s="190"/>
      <c r="B2069" s="188"/>
      <c r="C2069" s="191" t="b">
        <v>0</v>
      </c>
      <c r="D2069" s="192"/>
      <c r="E2069" s="189"/>
      <c r="F2069" s="189"/>
      <c r="G2069" s="189"/>
      <c r="H2069" s="102"/>
      <c r="I2069" s="166"/>
      <c r="J2069" s="166"/>
      <c r="K2069" s="193"/>
      <c r="L2069" s="193"/>
      <c r="M2069" s="166"/>
      <c r="N2069" s="166"/>
      <c r="O2069" s="166"/>
      <c r="P2069" s="166"/>
      <c r="Q2069" s="166"/>
      <c r="R2069" s="188"/>
      <c r="S2069" s="188"/>
      <c r="T2069" s="189"/>
      <c r="U2069" s="188"/>
      <c r="V2069" s="188"/>
      <c r="W2069" s="193"/>
      <c r="X2069" s="194"/>
      <c r="Y2069" s="194"/>
      <c r="Z2069" s="166"/>
      <c r="AA2069" s="166"/>
      <c r="AB2069" s="166"/>
      <c r="AC2069" s="166"/>
      <c r="AD2069" s="166"/>
      <c r="AE2069" s="166"/>
      <c r="AF2069" s="166"/>
      <c r="AG2069" s="166"/>
      <c r="AH2069" s="166"/>
      <c r="AI2069" s="166"/>
      <c r="AJ2069" s="166"/>
      <c r="AK2069" s="166"/>
      <c r="AL2069" s="166"/>
      <c r="AM2069" s="166"/>
      <c r="AN2069" s="166"/>
      <c r="AO2069" s="166"/>
      <c r="AP2069" s="166"/>
      <c r="AQ2069" s="166"/>
      <c r="AR2069" s="166"/>
      <c r="AS2069" s="166"/>
      <c r="AT2069" s="166"/>
      <c r="AU2069" s="166"/>
      <c r="AV2069" s="166"/>
      <c r="AW2069" s="166"/>
      <c r="AX2069" s="166"/>
      <c r="AY2069" s="166"/>
      <c r="AZ2069" s="166"/>
      <c r="BA2069" s="166"/>
      <c r="BB2069" s="166"/>
      <c r="BC2069" s="166"/>
      <c r="BD2069" s="166"/>
      <c r="BE2069" s="166"/>
      <c r="BF2069" s="166"/>
      <c r="BG2069" s="166"/>
      <c r="BH2069" s="166"/>
      <c r="BI2069" s="166"/>
      <c r="BJ2069" s="166"/>
      <c r="BK2069" s="166"/>
      <c r="BL2069" s="166"/>
      <c r="BM2069" s="166"/>
    </row>
    <row r="2070" ht="22.5" customHeight="1">
      <c r="A2070" s="190"/>
      <c r="B2070" s="188"/>
      <c r="C2070" s="191" t="b">
        <v>0</v>
      </c>
      <c r="D2070" s="192"/>
      <c r="E2070" s="189"/>
      <c r="F2070" s="189"/>
      <c r="G2070" s="189"/>
      <c r="H2070" s="102"/>
      <c r="I2070" s="166"/>
      <c r="J2070" s="166"/>
      <c r="K2070" s="193"/>
      <c r="L2070" s="193"/>
      <c r="M2070" s="166"/>
      <c r="N2070" s="166"/>
      <c r="O2070" s="166"/>
      <c r="P2070" s="166"/>
      <c r="Q2070" s="166"/>
      <c r="R2070" s="188"/>
      <c r="S2070" s="188"/>
      <c r="T2070" s="189"/>
      <c r="U2070" s="188"/>
      <c r="V2070" s="188"/>
      <c r="W2070" s="193"/>
      <c r="X2070" s="194"/>
      <c r="Y2070" s="194"/>
      <c r="Z2070" s="166"/>
      <c r="AA2070" s="166"/>
      <c r="AB2070" s="166"/>
      <c r="AC2070" s="166"/>
      <c r="AD2070" s="166"/>
      <c r="AE2070" s="166"/>
      <c r="AF2070" s="166"/>
      <c r="AG2070" s="166"/>
      <c r="AH2070" s="166"/>
      <c r="AI2070" s="166"/>
      <c r="AJ2070" s="166"/>
      <c r="AK2070" s="166"/>
      <c r="AL2070" s="166"/>
      <c r="AM2070" s="166"/>
      <c r="AN2070" s="166"/>
      <c r="AO2070" s="166"/>
      <c r="AP2070" s="166"/>
      <c r="AQ2070" s="166"/>
      <c r="AR2070" s="166"/>
      <c r="AS2070" s="166"/>
      <c r="AT2070" s="166"/>
      <c r="AU2070" s="166"/>
      <c r="AV2070" s="166"/>
      <c r="AW2070" s="166"/>
      <c r="AX2070" s="166"/>
      <c r="AY2070" s="166"/>
      <c r="AZ2070" s="166"/>
      <c r="BA2070" s="166"/>
      <c r="BB2070" s="166"/>
      <c r="BC2070" s="166"/>
      <c r="BD2070" s="166"/>
      <c r="BE2070" s="166"/>
      <c r="BF2070" s="166"/>
      <c r="BG2070" s="166"/>
      <c r="BH2070" s="166"/>
      <c r="BI2070" s="166"/>
      <c r="BJ2070" s="166"/>
      <c r="BK2070" s="166"/>
      <c r="BL2070" s="166"/>
      <c r="BM2070" s="166"/>
    </row>
    <row r="2071" ht="22.5" customHeight="1">
      <c r="A2071" s="190"/>
      <c r="B2071" s="188"/>
      <c r="C2071" s="191" t="b">
        <v>0</v>
      </c>
      <c r="D2071" s="192"/>
      <c r="E2071" s="189"/>
      <c r="F2071" s="189"/>
      <c r="G2071" s="189"/>
      <c r="H2071" s="102"/>
      <c r="I2071" s="166"/>
      <c r="J2071" s="166"/>
      <c r="K2071" s="193"/>
      <c r="L2071" s="193"/>
      <c r="M2071" s="166"/>
      <c r="N2071" s="166"/>
      <c r="O2071" s="166"/>
      <c r="P2071" s="166"/>
      <c r="Q2071" s="166"/>
      <c r="R2071" s="188"/>
      <c r="S2071" s="188"/>
      <c r="T2071" s="189"/>
      <c r="U2071" s="188"/>
      <c r="V2071" s="188"/>
      <c r="W2071" s="193"/>
      <c r="X2071" s="194"/>
      <c r="Y2071" s="194"/>
      <c r="Z2071" s="166"/>
      <c r="AA2071" s="166"/>
      <c r="AB2071" s="166"/>
      <c r="AC2071" s="166"/>
      <c r="AD2071" s="166"/>
      <c r="AE2071" s="166"/>
      <c r="AF2071" s="166"/>
      <c r="AG2071" s="166"/>
      <c r="AH2071" s="166"/>
      <c r="AI2071" s="166"/>
      <c r="AJ2071" s="166"/>
      <c r="AK2071" s="166"/>
      <c r="AL2071" s="166"/>
      <c r="AM2071" s="166"/>
      <c r="AN2071" s="166"/>
      <c r="AO2071" s="166"/>
      <c r="AP2071" s="166"/>
      <c r="AQ2071" s="166"/>
      <c r="AR2071" s="166"/>
      <c r="AS2071" s="166"/>
      <c r="AT2071" s="166"/>
      <c r="AU2071" s="166"/>
      <c r="AV2071" s="166"/>
      <c r="AW2071" s="166"/>
      <c r="AX2071" s="166"/>
      <c r="AY2071" s="166"/>
      <c r="AZ2071" s="166"/>
      <c r="BA2071" s="166"/>
      <c r="BB2071" s="166"/>
      <c r="BC2071" s="166"/>
      <c r="BD2071" s="166"/>
      <c r="BE2071" s="166"/>
      <c r="BF2071" s="166"/>
      <c r="BG2071" s="166"/>
      <c r="BH2071" s="166"/>
      <c r="BI2071" s="166"/>
      <c r="BJ2071" s="166"/>
      <c r="BK2071" s="166"/>
      <c r="BL2071" s="166"/>
      <c r="BM2071" s="166"/>
    </row>
    <row r="2072" ht="22.5" customHeight="1">
      <c r="A2072" s="190"/>
      <c r="B2072" s="188"/>
      <c r="C2072" s="191" t="b">
        <v>0</v>
      </c>
      <c r="D2072" s="192"/>
      <c r="E2072" s="189"/>
      <c r="F2072" s="189"/>
      <c r="G2072" s="189"/>
      <c r="H2072" s="102"/>
      <c r="I2072" s="166"/>
      <c r="J2072" s="166"/>
      <c r="K2072" s="193"/>
      <c r="L2072" s="193"/>
      <c r="M2072" s="166"/>
      <c r="N2072" s="166"/>
      <c r="O2072" s="166"/>
      <c r="P2072" s="166"/>
      <c r="Q2072" s="166"/>
      <c r="R2072" s="188"/>
      <c r="S2072" s="188"/>
      <c r="T2072" s="189"/>
      <c r="U2072" s="188"/>
      <c r="V2072" s="188"/>
      <c r="W2072" s="193"/>
      <c r="X2072" s="194"/>
      <c r="Y2072" s="194"/>
      <c r="Z2072" s="166"/>
      <c r="AA2072" s="166"/>
      <c r="AB2072" s="166"/>
      <c r="AC2072" s="166"/>
      <c r="AD2072" s="166"/>
      <c r="AE2072" s="166"/>
      <c r="AF2072" s="166"/>
      <c r="AG2072" s="166"/>
      <c r="AH2072" s="166"/>
      <c r="AI2072" s="166"/>
      <c r="AJ2072" s="166"/>
      <c r="AK2072" s="166"/>
      <c r="AL2072" s="166"/>
      <c r="AM2072" s="166"/>
      <c r="AN2072" s="166"/>
      <c r="AO2072" s="166"/>
      <c r="AP2072" s="166"/>
      <c r="AQ2072" s="166"/>
      <c r="AR2072" s="166"/>
      <c r="AS2072" s="166"/>
      <c r="AT2072" s="166"/>
      <c r="AU2072" s="166"/>
      <c r="AV2072" s="166"/>
      <c r="AW2072" s="166"/>
      <c r="AX2072" s="166"/>
      <c r="AY2072" s="166"/>
      <c r="AZ2072" s="166"/>
      <c r="BA2072" s="166"/>
      <c r="BB2072" s="166"/>
      <c r="BC2072" s="166"/>
      <c r="BD2072" s="166"/>
      <c r="BE2072" s="166"/>
      <c r="BF2072" s="166"/>
      <c r="BG2072" s="166"/>
      <c r="BH2072" s="166"/>
      <c r="BI2072" s="166"/>
      <c r="BJ2072" s="166"/>
      <c r="BK2072" s="166"/>
      <c r="BL2072" s="166"/>
      <c r="BM2072" s="166"/>
    </row>
    <row r="2073" ht="22.5" customHeight="1">
      <c r="A2073" s="190"/>
      <c r="B2073" s="188"/>
      <c r="C2073" s="191" t="b">
        <v>0</v>
      </c>
      <c r="D2073" s="192"/>
      <c r="E2073" s="189"/>
      <c r="F2073" s="189"/>
      <c r="G2073" s="189"/>
      <c r="H2073" s="102"/>
      <c r="I2073" s="166"/>
      <c r="J2073" s="166"/>
      <c r="K2073" s="193"/>
      <c r="L2073" s="193"/>
      <c r="M2073" s="166"/>
      <c r="N2073" s="166"/>
      <c r="O2073" s="166"/>
      <c r="P2073" s="166"/>
      <c r="Q2073" s="166"/>
      <c r="R2073" s="188"/>
      <c r="S2073" s="188"/>
      <c r="T2073" s="189"/>
      <c r="U2073" s="188"/>
      <c r="V2073" s="188"/>
      <c r="W2073" s="193"/>
      <c r="X2073" s="194"/>
      <c r="Y2073" s="194"/>
      <c r="Z2073" s="166"/>
      <c r="AA2073" s="166"/>
      <c r="AB2073" s="166"/>
      <c r="AC2073" s="166"/>
      <c r="AD2073" s="166"/>
      <c r="AE2073" s="166"/>
      <c r="AF2073" s="166"/>
      <c r="AG2073" s="166"/>
      <c r="AH2073" s="166"/>
      <c r="AI2073" s="166"/>
      <c r="AJ2073" s="166"/>
      <c r="AK2073" s="166"/>
      <c r="AL2073" s="166"/>
      <c r="AM2073" s="166"/>
      <c r="AN2073" s="166"/>
      <c r="AO2073" s="166"/>
      <c r="AP2073" s="166"/>
      <c r="AQ2073" s="166"/>
      <c r="AR2073" s="166"/>
      <c r="AS2073" s="166"/>
      <c r="AT2073" s="166"/>
      <c r="AU2073" s="166"/>
      <c r="AV2073" s="166"/>
      <c r="AW2073" s="166"/>
      <c r="AX2073" s="166"/>
      <c r="AY2073" s="166"/>
      <c r="AZ2073" s="166"/>
      <c r="BA2073" s="166"/>
      <c r="BB2073" s="166"/>
      <c r="BC2073" s="166"/>
      <c r="BD2073" s="166"/>
      <c r="BE2073" s="166"/>
      <c r="BF2073" s="166"/>
      <c r="BG2073" s="166"/>
      <c r="BH2073" s="166"/>
      <c r="BI2073" s="166"/>
      <c r="BJ2073" s="166"/>
      <c r="BK2073" s="166"/>
      <c r="BL2073" s="166"/>
      <c r="BM2073" s="166"/>
    </row>
    <row r="2074" ht="22.5" customHeight="1">
      <c r="A2074" s="190"/>
      <c r="B2074" s="188"/>
      <c r="C2074" s="191" t="b">
        <v>0</v>
      </c>
      <c r="D2074" s="192"/>
      <c r="E2074" s="189"/>
      <c r="F2074" s="189"/>
      <c r="G2074" s="189"/>
      <c r="H2074" s="102"/>
      <c r="I2074" s="166"/>
      <c r="J2074" s="166"/>
      <c r="K2074" s="193"/>
      <c r="L2074" s="193"/>
      <c r="M2074" s="166"/>
      <c r="N2074" s="166"/>
      <c r="O2074" s="166"/>
      <c r="P2074" s="166"/>
      <c r="Q2074" s="166"/>
      <c r="R2074" s="188"/>
      <c r="S2074" s="188"/>
      <c r="T2074" s="189"/>
      <c r="U2074" s="188"/>
      <c r="V2074" s="188"/>
      <c r="W2074" s="193"/>
      <c r="X2074" s="194"/>
      <c r="Y2074" s="194"/>
      <c r="Z2074" s="166"/>
      <c r="AA2074" s="166"/>
      <c r="AB2074" s="166"/>
      <c r="AC2074" s="166"/>
      <c r="AD2074" s="166"/>
      <c r="AE2074" s="166"/>
      <c r="AF2074" s="166"/>
      <c r="AG2074" s="166"/>
      <c r="AH2074" s="166"/>
      <c r="AI2074" s="166"/>
      <c r="AJ2074" s="166"/>
      <c r="AK2074" s="166"/>
      <c r="AL2074" s="166"/>
      <c r="AM2074" s="166"/>
      <c r="AN2074" s="166"/>
      <c r="AO2074" s="166"/>
      <c r="AP2074" s="166"/>
      <c r="AQ2074" s="166"/>
      <c r="AR2074" s="166"/>
      <c r="AS2074" s="166"/>
      <c r="AT2074" s="166"/>
      <c r="AU2074" s="166"/>
      <c r="AV2074" s="166"/>
      <c r="AW2074" s="166"/>
      <c r="AX2074" s="166"/>
      <c r="AY2074" s="166"/>
      <c r="AZ2074" s="166"/>
      <c r="BA2074" s="166"/>
      <c r="BB2074" s="166"/>
      <c r="BC2074" s="166"/>
      <c r="BD2074" s="166"/>
      <c r="BE2074" s="166"/>
      <c r="BF2074" s="166"/>
      <c r="BG2074" s="166"/>
      <c r="BH2074" s="166"/>
      <c r="BI2074" s="166"/>
      <c r="BJ2074" s="166"/>
      <c r="BK2074" s="166"/>
      <c r="BL2074" s="166"/>
      <c r="BM2074" s="166"/>
    </row>
    <row r="2075" ht="22.5" customHeight="1">
      <c r="A2075" s="190"/>
      <c r="B2075" s="188"/>
      <c r="C2075" s="191" t="b">
        <v>0</v>
      </c>
      <c r="D2075" s="192"/>
      <c r="E2075" s="189"/>
      <c r="F2075" s="189"/>
      <c r="G2075" s="189"/>
      <c r="H2075" s="102"/>
      <c r="I2075" s="166"/>
      <c r="J2075" s="166"/>
      <c r="K2075" s="193"/>
      <c r="L2075" s="193"/>
      <c r="M2075" s="166"/>
      <c r="N2075" s="166"/>
      <c r="O2075" s="166"/>
      <c r="P2075" s="166"/>
      <c r="Q2075" s="166"/>
      <c r="R2075" s="188"/>
      <c r="S2075" s="188"/>
      <c r="T2075" s="189"/>
      <c r="U2075" s="188"/>
      <c r="V2075" s="188"/>
      <c r="W2075" s="193"/>
      <c r="X2075" s="194"/>
      <c r="Y2075" s="194"/>
      <c r="Z2075" s="166"/>
      <c r="AA2075" s="166"/>
      <c r="AB2075" s="166"/>
      <c r="AC2075" s="166"/>
      <c r="AD2075" s="166"/>
      <c r="AE2075" s="166"/>
      <c r="AF2075" s="166"/>
      <c r="AG2075" s="166"/>
      <c r="AH2075" s="166"/>
      <c r="AI2075" s="166"/>
      <c r="AJ2075" s="166"/>
      <c r="AK2075" s="166"/>
      <c r="AL2075" s="166"/>
      <c r="AM2075" s="166"/>
      <c r="AN2075" s="166"/>
      <c r="AO2075" s="166"/>
      <c r="AP2075" s="166"/>
      <c r="AQ2075" s="166"/>
      <c r="AR2075" s="166"/>
      <c r="AS2075" s="166"/>
      <c r="AT2075" s="166"/>
      <c r="AU2075" s="166"/>
      <c r="AV2075" s="166"/>
      <c r="AW2075" s="166"/>
      <c r="AX2075" s="166"/>
      <c r="AY2075" s="166"/>
      <c r="AZ2075" s="166"/>
      <c r="BA2075" s="166"/>
      <c r="BB2075" s="166"/>
      <c r="BC2075" s="166"/>
      <c r="BD2075" s="166"/>
      <c r="BE2075" s="166"/>
      <c r="BF2075" s="166"/>
      <c r="BG2075" s="166"/>
      <c r="BH2075" s="166"/>
      <c r="BI2075" s="166"/>
      <c r="BJ2075" s="166"/>
      <c r="BK2075" s="166"/>
      <c r="BL2075" s="166"/>
      <c r="BM2075" s="166"/>
    </row>
    <row r="2076" ht="22.5" customHeight="1">
      <c r="A2076" s="190"/>
      <c r="B2076" s="188"/>
      <c r="C2076" s="191" t="b">
        <v>0</v>
      </c>
      <c r="D2076" s="192"/>
      <c r="E2076" s="189"/>
      <c r="F2076" s="189"/>
      <c r="G2076" s="189"/>
      <c r="H2076" s="102"/>
      <c r="I2076" s="166"/>
      <c r="J2076" s="166"/>
      <c r="K2076" s="193"/>
      <c r="L2076" s="193"/>
      <c r="M2076" s="166"/>
      <c r="N2076" s="166"/>
      <c r="O2076" s="166"/>
      <c r="P2076" s="166"/>
      <c r="Q2076" s="166"/>
      <c r="R2076" s="188"/>
      <c r="S2076" s="188"/>
      <c r="T2076" s="189"/>
      <c r="U2076" s="188"/>
      <c r="V2076" s="188"/>
      <c r="W2076" s="193"/>
      <c r="X2076" s="194"/>
      <c r="Y2076" s="194"/>
      <c r="Z2076" s="166"/>
      <c r="AA2076" s="166"/>
      <c r="AB2076" s="166"/>
      <c r="AC2076" s="166"/>
      <c r="AD2076" s="166"/>
      <c r="AE2076" s="166"/>
      <c r="AF2076" s="166"/>
      <c r="AG2076" s="166"/>
      <c r="AH2076" s="166"/>
      <c r="AI2076" s="166"/>
      <c r="AJ2076" s="166"/>
      <c r="AK2076" s="166"/>
      <c r="AL2076" s="166"/>
      <c r="AM2076" s="166"/>
      <c r="AN2076" s="166"/>
      <c r="AO2076" s="166"/>
      <c r="AP2076" s="166"/>
      <c r="AQ2076" s="166"/>
      <c r="AR2076" s="166"/>
      <c r="AS2076" s="166"/>
      <c r="AT2076" s="166"/>
      <c r="AU2076" s="166"/>
      <c r="AV2076" s="166"/>
      <c r="AW2076" s="166"/>
      <c r="AX2076" s="166"/>
      <c r="AY2076" s="166"/>
      <c r="AZ2076" s="166"/>
      <c r="BA2076" s="166"/>
      <c r="BB2076" s="166"/>
      <c r="BC2076" s="166"/>
      <c r="BD2076" s="166"/>
      <c r="BE2076" s="166"/>
      <c r="BF2076" s="166"/>
      <c r="BG2076" s="166"/>
      <c r="BH2076" s="166"/>
      <c r="BI2076" s="166"/>
      <c r="BJ2076" s="166"/>
      <c r="BK2076" s="166"/>
      <c r="BL2076" s="166"/>
      <c r="BM2076" s="166"/>
    </row>
    <row r="2077" ht="22.5" customHeight="1">
      <c r="A2077" s="190"/>
      <c r="B2077" s="188"/>
      <c r="C2077" s="191" t="b">
        <v>0</v>
      </c>
      <c r="D2077" s="192"/>
      <c r="E2077" s="189"/>
      <c r="F2077" s="189"/>
      <c r="G2077" s="189"/>
      <c r="H2077" s="102"/>
      <c r="I2077" s="166"/>
      <c r="J2077" s="166"/>
      <c r="K2077" s="193"/>
      <c r="L2077" s="193"/>
      <c r="M2077" s="166"/>
      <c r="N2077" s="166"/>
      <c r="O2077" s="166"/>
      <c r="P2077" s="166"/>
      <c r="Q2077" s="166"/>
      <c r="R2077" s="188"/>
      <c r="S2077" s="188"/>
      <c r="T2077" s="189"/>
      <c r="U2077" s="188"/>
      <c r="V2077" s="188"/>
      <c r="W2077" s="193"/>
      <c r="X2077" s="194"/>
      <c r="Y2077" s="194"/>
      <c r="Z2077" s="166"/>
      <c r="AA2077" s="166"/>
      <c r="AB2077" s="166"/>
      <c r="AC2077" s="166"/>
      <c r="AD2077" s="166"/>
      <c r="AE2077" s="166"/>
      <c r="AF2077" s="166"/>
      <c r="AG2077" s="166"/>
      <c r="AH2077" s="166"/>
      <c r="AI2077" s="166"/>
      <c r="AJ2077" s="166"/>
      <c r="AK2077" s="166"/>
      <c r="AL2077" s="166"/>
      <c r="AM2077" s="166"/>
      <c r="AN2077" s="166"/>
      <c r="AO2077" s="166"/>
      <c r="AP2077" s="166"/>
      <c r="AQ2077" s="166"/>
      <c r="AR2077" s="166"/>
      <c r="AS2077" s="166"/>
      <c r="AT2077" s="166"/>
      <c r="AU2077" s="166"/>
      <c r="AV2077" s="166"/>
      <c r="AW2077" s="166"/>
      <c r="AX2077" s="166"/>
      <c r="AY2077" s="166"/>
      <c r="AZ2077" s="166"/>
      <c r="BA2077" s="166"/>
      <c r="BB2077" s="166"/>
      <c r="BC2077" s="166"/>
      <c r="BD2077" s="166"/>
      <c r="BE2077" s="166"/>
      <c r="BF2077" s="166"/>
      <c r="BG2077" s="166"/>
      <c r="BH2077" s="166"/>
      <c r="BI2077" s="166"/>
      <c r="BJ2077" s="166"/>
      <c r="BK2077" s="166"/>
      <c r="BL2077" s="166"/>
      <c r="BM2077" s="166"/>
    </row>
    <row r="2078" ht="22.5" customHeight="1">
      <c r="A2078" s="190"/>
      <c r="B2078" s="188"/>
      <c r="C2078" s="191" t="b">
        <v>0</v>
      </c>
      <c r="D2078" s="192"/>
      <c r="E2078" s="189"/>
      <c r="F2078" s="189"/>
      <c r="G2078" s="189"/>
      <c r="H2078" s="102"/>
      <c r="I2078" s="166"/>
      <c r="J2078" s="166"/>
      <c r="K2078" s="193"/>
      <c r="L2078" s="193"/>
      <c r="M2078" s="166"/>
      <c r="N2078" s="166"/>
      <c r="O2078" s="166"/>
      <c r="P2078" s="166"/>
      <c r="Q2078" s="166"/>
      <c r="R2078" s="188"/>
      <c r="S2078" s="188"/>
      <c r="T2078" s="189"/>
      <c r="U2078" s="188"/>
      <c r="V2078" s="188"/>
      <c r="W2078" s="193"/>
      <c r="X2078" s="194"/>
      <c r="Y2078" s="194"/>
      <c r="Z2078" s="166"/>
      <c r="AA2078" s="166"/>
      <c r="AB2078" s="166"/>
      <c r="AC2078" s="166"/>
      <c r="AD2078" s="166"/>
      <c r="AE2078" s="166"/>
      <c r="AF2078" s="166"/>
      <c r="AG2078" s="166"/>
      <c r="AH2078" s="166"/>
      <c r="AI2078" s="166"/>
      <c r="AJ2078" s="166"/>
      <c r="AK2078" s="166"/>
      <c r="AL2078" s="166"/>
      <c r="AM2078" s="166"/>
      <c r="AN2078" s="166"/>
      <c r="AO2078" s="166"/>
      <c r="AP2078" s="166"/>
      <c r="AQ2078" s="166"/>
      <c r="AR2078" s="166"/>
      <c r="AS2078" s="166"/>
      <c r="AT2078" s="166"/>
      <c r="AU2078" s="166"/>
      <c r="AV2078" s="166"/>
      <c r="AW2078" s="166"/>
      <c r="AX2078" s="166"/>
      <c r="AY2078" s="166"/>
      <c r="AZ2078" s="166"/>
      <c r="BA2078" s="166"/>
      <c r="BB2078" s="166"/>
      <c r="BC2078" s="166"/>
      <c r="BD2078" s="166"/>
      <c r="BE2078" s="166"/>
      <c r="BF2078" s="166"/>
      <c r="BG2078" s="166"/>
      <c r="BH2078" s="166"/>
      <c r="BI2078" s="166"/>
      <c r="BJ2078" s="166"/>
      <c r="BK2078" s="166"/>
      <c r="BL2078" s="166"/>
      <c r="BM2078" s="166"/>
    </row>
    <row r="2079" ht="22.5" customHeight="1">
      <c r="A2079" s="190"/>
      <c r="B2079" s="188"/>
      <c r="C2079" s="191" t="b">
        <v>0</v>
      </c>
      <c r="D2079" s="192"/>
      <c r="E2079" s="189"/>
      <c r="F2079" s="189"/>
      <c r="G2079" s="189"/>
      <c r="H2079" s="102"/>
      <c r="I2079" s="166"/>
      <c r="J2079" s="166"/>
      <c r="K2079" s="193"/>
      <c r="L2079" s="193"/>
      <c r="M2079" s="166"/>
      <c r="N2079" s="166"/>
      <c r="O2079" s="166"/>
      <c r="P2079" s="166"/>
      <c r="Q2079" s="166"/>
      <c r="R2079" s="188"/>
      <c r="S2079" s="188"/>
      <c r="T2079" s="189"/>
      <c r="U2079" s="188"/>
      <c r="V2079" s="188"/>
      <c r="W2079" s="193"/>
      <c r="X2079" s="194"/>
      <c r="Y2079" s="194"/>
      <c r="Z2079" s="166"/>
      <c r="AA2079" s="166"/>
      <c r="AB2079" s="166"/>
      <c r="AC2079" s="166"/>
      <c r="AD2079" s="166"/>
      <c r="AE2079" s="166"/>
      <c r="AF2079" s="166"/>
      <c r="AG2079" s="166"/>
      <c r="AH2079" s="166"/>
      <c r="AI2079" s="166"/>
      <c r="AJ2079" s="166"/>
      <c r="AK2079" s="166"/>
      <c r="AL2079" s="166"/>
      <c r="AM2079" s="166"/>
      <c r="AN2079" s="166"/>
      <c r="AO2079" s="166"/>
      <c r="AP2079" s="166"/>
      <c r="AQ2079" s="166"/>
      <c r="AR2079" s="166"/>
      <c r="AS2079" s="166"/>
      <c r="AT2079" s="166"/>
      <c r="AU2079" s="166"/>
      <c r="AV2079" s="166"/>
      <c r="AW2079" s="166"/>
      <c r="AX2079" s="166"/>
      <c r="AY2079" s="166"/>
      <c r="AZ2079" s="166"/>
      <c r="BA2079" s="166"/>
      <c r="BB2079" s="166"/>
      <c r="BC2079" s="166"/>
      <c r="BD2079" s="166"/>
      <c r="BE2079" s="166"/>
      <c r="BF2079" s="166"/>
      <c r="BG2079" s="166"/>
      <c r="BH2079" s="166"/>
      <c r="BI2079" s="166"/>
      <c r="BJ2079" s="166"/>
      <c r="BK2079" s="166"/>
      <c r="BL2079" s="166"/>
      <c r="BM2079" s="166"/>
    </row>
    <row r="2080" ht="22.5" customHeight="1">
      <c r="A2080" s="190"/>
      <c r="B2080" s="188"/>
      <c r="C2080" s="191" t="b">
        <v>0</v>
      </c>
      <c r="D2080" s="192"/>
      <c r="E2080" s="189"/>
      <c r="F2080" s="189"/>
      <c r="G2080" s="189"/>
      <c r="H2080" s="102"/>
      <c r="I2080" s="166"/>
      <c r="J2080" s="166"/>
      <c r="K2080" s="193"/>
      <c r="L2080" s="193"/>
      <c r="M2080" s="166"/>
      <c r="N2080" s="166"/>
      <c r="O2080" s="166"/>
      <c r="P2080" s="166"/>
      <c r="Q2080" s="166"/>
      <c r="R2080" s="188"/>
      <c r="S2080" s="188"/>
      <c r="T2080" s="189"/>
      <c r="U2080" s="188"/>
      <c r="V2080" s="188"/>
      <c r="W2080" s="193"/>
      <c r="X2080" s="194"/>
      <c r="Y2080" s="194"/>
      <c r="Z2080" s="166"/>
      <c r="AA2080" s="166"/>
      <c r="AB2080" s="166"/>
      <c r="AC2080" s="166"/>
      <c r="AD2080" s="166"/>
      <c r="AE2080" s="166"/>
      <c r="AF2080" s="166"/>
      <c r="AG2080" s="166"/>
      <c r="AH2080" s="166"/>
      <c r="AI2080" s="166"/>
      <c r="AJ2080" s="166"/>
      <c r="AK2080" s="166"/>
      <c r="AL2080" s="166"/>
      <c r="AM2080" s="166"/>
      <c r="AN2080" s="166"/>
      <c r="AO2080" s="166"/>
      <c r="AP2080" s="166"/>
      <c r="AQ2080" s="166"/>
      <c r="AR2080" s="166"/>
      <c r="AS2080" s="166"/>
      <c r="AT2080" s="166"/>
      <c r="AU2080" s="166"/>
      <c r="AV2080" s="166"/>
      <c r="AW2080" s="166"/>
      <c r="AX2080" s="166"/>
      <c r="AY2080" s="166"/>
      <c r="AZ2080" s="166"/>
      <c r="BA2080" s="166"/>
      <c r="BB2080" s="166"/>
      <c r="BC2080" s="166"/>
      <c r="BD2080" s="166"/>
      <c r="BE2080" s="166"/>
      <c r="BF2080" s="166"/>
      <c r="BG2080" s="166"/>
      <c r="BH2080" s="166"/>
      <c r="BI2080" s="166"/>
      <c r="BJ2080" s="166"/>
      <c r="BK2080" s="166"/>
      <c r="BL2080" s="166"/>
      <c r="BM2080" s="166"/>
    </row>
    <row r="2081" ht="22.5" customHeight="1">
      <c r="A2081" s="190"/>
      <c r="B2081" s="188"/>
      <c r="C2081" s="191" t="b">
        <v>0</v>
      </c>
      <c r="D2081" s="192"/>
      <c r="E2081" s="189"/>
      <c r="F2081" s="189"/>
      <c r="G2081" s="189"/>
      <c r="H2081" s="102"/>
      <c r="I2081" s="166"/>
      <c r="J2081" s="166"/>
      <c r="K2081" s="193"/>
      <c r="L2081" s="193"/>
      <c r="M2081" s="166"/>
      <c r="N2081" s="166"/>
      <c r="O2081" s="166"/>
      <c r="P2081" s="166"/>
      <c r="Q2081" s="166"/>
      <c r="R2081" s="188"/>
      <c r="S2081" s="188"/>
      <c r="T2081" s="189"/>
      <c r="U2081" s="188"/>
      <c r="V2081" s="188"/>
      <c r="W2081" s="193"/>
      <c r="X2081" s="194"/>
      <c r="Y2081" s="194"/>
      <c r="Z2081" s="166"/>
      <c r="AA2081" s="166"/>
      <c r="AB2081" s="166"/>
      <c r="AC2081" s="166"/>
      <c r="AD2081" s="166"/>
      <c r="AE2081" s="166"/>
      <c r="AF2081" s="166"/>
      <c r="AG2081" s="166"/>
      <c r="AH2081" s="166"/>
      <c r="AI2081" s="166"/>
      <c r="AJ2081" s="166"/>
      <c r="AK2081" s="166"/>
      <c r="AL2081" s="166"/>
      <c r="AM2081" s="166"/>
      <c r="AN2081" s="166"/>
      <c r="AO2081" s="166"/>
      <c r="AP2081" s="166"/>
      <c r="AQ2081" s="166"/>
      <c r="AR2081" s="166"/>
      <c r="AS2081" s="166"/>
      <c r="AT2081" s="166"/>
      <c r="AU2081" s="166"/>
      <c r="AV2081" s="166"/>
      <c r="AW2081" s="166"/>
      <c r="AX2081" s="166"/>
      <c r="AY2081" s="166"/>
      <c r="AZ2081" s="166"/>
      <c r="BA2081" s="166"/>
      <c r="BB2081" s="166"/>
      <c r="BC2081" s="166"/>
      <c r="BD2081" s="166"/>
      <c r="BE2081" s="166"/>
      <c r="BF2081" s="166"/>
      <c r="BG2081" s="166"/>
      <c r="BH2081" s="166"/>
      <c r="BI2081" s="166"/>
      <c r="BJ2081" s="166"/>
      <c r="BK2081" s="166"/>
      <c r="BL2081" s="166"/>
      <c r="BM2081" s="166"/>
    </row>
    <row r="2082" ht="22.5" customHeight="1">
      <c r="A2082" s="190"/>
      <c r="B2082" s="188"/>
      <c r="C2082" s="191" t="b">
        <v>0</v>
      </c>
      <c r="D2082" s="192"/>
      <c r="E2082" s="189"/>
      <c r="F2082" s="189"/>
      <c r="G2082" s="189"/>
      <c r="H2082" s="102"/>
      <c r="I2082" s="166"/>
      <c r="J2082" s="166"/>
      <c r="K2082" s="193"/>
      <c r="L2082" s="193"/>
      <c r="M2082" s="166"/>
      <c r="N2082" s="166"/>
      <c r="O2082" s="166"/>
      <c r="P2082" s="166"/>
      <c r="Q2082" s="166"/>
      <c r="R2082" s="188"/>
      <c r="S2082" s="188"/>
      <c r="T2082" s="189"/>
      <c r="U2082" s="188"/>
      <c r="V2082" s="188"/>
      <c r="W2082" s="193"/>
      <c r="X2082" s="194"/>
      <c r="Y2082" s="194"/>
      <c r="Z2082" s="166"/>
      <c r="AA2082" s="166"/>
      <c r="AB2082" s="166"/>
      <c r="AC2082" s="166"/>
      <c r="AD2082" s="166"/>
      <c r="AE2082" s="166"/>
      <c r="AF2082" s="166"/>
      <c r="AG2082" s="166"/>
      <c r="AH2082" s="166"/>
      <c r="AI2082" s="166"/>
      <c r="AJ2082" s="166"/>
      <c r="AK2082" s="166"/>
      <c r="AL2082" s="166"/>
      <c r="AM2082" s="166"/>
      <c r="AN2082" s="166"/>
      <c r="AO2082" s="166"/>
      <c r="AP2082" s="166"/>
      <c r="AQ2082" s="166"/>
      <c r="AR2082" s="166"/>
      <c r="AS2082" s="166"/>
      <c r="AT2082" s="166"/>
      <c r="AU2082" s="166"/>
      <c r="AV2082" s="166"/>
      <c r="AW2082" s="166"/>
      <c r="AX2082" s="166"/>
      <c r="AY2082" s="166"/>
      <c r="AZ2082" s="166"/>
      <c r="BA2082" s="166"/>
      <c r="BB2082" s="166"/>
      <c r="BC2082" s="166"/>
      <c r="BD2082" s="166"/>
      <c r="BE2082" s="166"/>
      <c r="BF2082" s="166"/>
      <c r="BG2082" s="166"/>
      <c r="BH2082" s="166"/>
      <c r="BI2082" s="166"/>
      <c r="BJ2082" s="166"/>
      <c r="BK2082" s="166"/>
      <c r="BL2082" s="166"/>
      <c r="BM2082" s="166"/>
    </row>
    <row r="2083" ht="22.5" customHeight="1">
      <c r="A2083" s="190"/>
      <c r="B2083" s="188"/>
      <c r="C2083" s="191" t="b">
        <v>0</v>
      </c>
      <c r="D2083" s="192"/>
      <c r="E2083" s="189"/>
      <c r="F2083" s="189"/>
      <c r="G2083" s="189"/>
      <c r="H2083" s="102"/>
      <c r="I2083" s="166"/>
      <c r="J2083" s="166"/>
      <c r="K2083" s="193"/>
      <c r="L2083" s="193"/>
      <c r="M2083" s="166"/>
      <c r="N2083" s="166"/>
      <c r="O2083" s="166"/>
      <c r="P2083" s="166"/>
      <c r="Q2083" s="166"/>
      <c r="R2083" s="188"/>
      <c r="S2083" s="188"/>
      <c r="T2083" s="189"/>
      <c r="U2083" s="188"/>
      <c r="V2083" s="188"/>
      <c r="W2083" s="193"/>
      <c r="X2083" s="194"/>
      <c r="Y2083" s="194"/>
      <c r="Z2083" s="166"/>
      <c r="AA2083" s="166"/>
      <c r="AB2083" s="166"/>
      <c r="AC2083" s="166"/>
      <c r="AD2083" s="166"/>
      <c r="AE2083" s="166"/>
      <c r="AF2083" s="166"/>
      <c r="AG2083" s="166"/>
      <c r="AH2083" s="166"/>
      <c r="AI2083" s="166"/>
      <c r="AJ2083" s="166"/>
      <c r="AK2083" s="166"/>
      <c r="AL2083" s="166"/>
      <c r="AM2083" s="166"/>
      <c r="AN2083" s="166"/>
      <c r="AO2083" s="166"/>
      <c r="AP2083" s="166"/>
      <c r="AQ2083" s="166"/>
      <c r="AR2083" s="166"/>
      <c r="AS2083" s="166"/>
      <c r="AT2083" s="166"/>
      <c r="AU2083" s="166"/>
      <c r="AV2083" s="166"/>
      <c r="AW2083" s="166"/>
      <c r="AX2083" s="166"/>
      <c r="AY2083" s="166"/>
      <c r="AZ2083" s="166"/>
      <c r="BA2083" s="166"/>
      <c r="BB2083" s="166"/>
      <c r="BC2083" s="166"/>
      <c r="BD2083" s="166"/>
      <c r="BE2083" s="166"/>
      <c r="BF2083" s="166"/>
      <c r="BG2083" s="166"/>
      <c r="BH2083" s="166"/>
      <c r="BI2083" s="166"/>
      <c r="BJ2083" s="166"/>
      <c r="BK2083" s="166"/>
      <c r="BL2083" s="166"/>
      <c r="BM2083" s="166"/>
    </row>
    <row r="2084" ht="22.5" customHeight="1">
      <c r="A2084" s="190"/>
      <c r="B2084" s="188"/>
      <c r="C2084" s="191" t="b">
        <v>0</v>
      </c>
      <c r="D2084" s="192"/>
      <c r="E2084" s="189"/>
      <c r="F2084" s="189"/>
      <c r="G2084" s="189"/>
      <c r="H2084" s="102"/>
      <c r="I2084" s="166"/>
      <c r="J2084" s="166"/>
      <c r="K2084" s="193"/>
      <c r="L2084" s="193"/>
      <c r="M2084" s="166"/>
      <c r="N2084" s="166"/>
      <c r="O2084" s="166"/>
      <c r="P2084" s="166"/>
      <c r="Q2084" s="166"/>
      <c r="R2084" s="188"/>
      <c r="S2084" s="188"/>
      <c r="T2084" s="189"/>
      <c r="U2084" s="188"/>
      <c r="V2084" s="188"/>
      <c r="W2084" s="193"/>
      <c r="X2084" s="194"/>
      <c r="Y2084" s="194"/>
      <c r="Z2084" s="166"/>
      <c r="AA2084" s="166"/>
      <c r="AB2084" s="166"/>
      <c r="AC2084" s="166"/>
      <c r="AD2084" s="166"/>
      <c r="AE2084" s="166"/>
      <c r="AF2084" s="166"/>
      <c r="AG2084" s="166"/>
      <c r="AH2084" s="166"/>
      <c r="AI2084" s="166"/>
      <c r="AJ2084" s="166"/>
      <c r="AK2084" s="166"/>
      <c r="AL2084" s="166"/>
      <c r="AM2084" s="166"/>
      <c r="AN2084" s="166"/>
      <c r="AO2084" s="166"/>
      <c r="AP2084" s="166"/>
      <c r="AQ2084" s="166"/>
      <c r="AR2084" s="166"/>
      <c r="AS2084" s="166"/>
      <c r="AT2084" s="166"/>
      <c r="AU2084" s="166"/>
      <c r="AV2084" s="166"/>
      <c r="AW2084" s="166"/>
      <c r="AX2084" s="166"/>
      <c r="AY2084" s="166"/>
      <c r="AZ2084" s="166"/>
      <c r="BA2084" s="166"/>
      <c r="BB2084" s="166"/>
      <c r="BC2084" s="166"/>
      <c r="BD2084" s="166"/>
      <c r="BE2084" s="166"/>
      <c r="BF2084" s="166"/>
      <c r="BG2084" s="166"/>
      <c r="BH2084" s="166"/>
      <c r="BI2084" s="166"/>
      <c r="BJ2084" s="166"/>
      <c r="BK2084" s="166"/>
      <c r="BL2084" s="166"/>
      <c r="BM2084" s="166"/>
    </row>
    <row r="2085" ht="22.5" customHeight="1">
      <c r="A2085" s="190"/>
      <c r="B2085" s="188"/>
      <c r="C2085" s="191" t="b">
        <v>0</v>
      </c>
      <c r="D2085" s="192"/>
      <c r="E2085" s="189"/>
      <c r="F2085" s="189"/>
      <c r="G2085" s="189"/>
      <c r="H2085" s="102"/>
      <c r="I2085" s="166"/>
      <c r="J2085" s="166"/>
      <c r="K2085" s="193"/>
      <c r="L2085" s="193"/>
      <c r="M2085" s="166"/>
      <c r="N2085" s="166"/>
      <c r="O2085" s="166"/>
      <c r="P2085" s="166"/>
      <c r="Q2085" s="166"/>
      <c r="R2085" s="188"/>
      <c r="S2085" s="188"/>
      <c r="T2085" s="189"/>
      <c r="U2085" s="188"/>
      <c r="V2085" s="188"/>
      <c r="W2085" s="193"/>
      <c r="X2085" s="194"/>
      <c r="Y2085" s="194"/>
      <c r="Z2085" s="166"/>
      <c r="AA2085" s="166"/>
      <c r="AB2085" s="166"/>
      <c r="AC2085" s="166"/>
      <c r="AD2085" s="166"/>
      <c r="AE2085" s="166"/>
      <c r="AF2085" s="166"/>
      <c r="AG2085" s="166"/>
      <c r="AH2085" s="166"/>
      <c r="AI2085" s="166"/>
      <c r="AJ2085" s="166"/>
      <c r="AK2085" s="166"/>
      <c r="AL2085" s="166"/>
      <c r="AM2085" s="166"/>
      <c r="AN2085" s="166"/>
      <c r="AO2085" s="166"/>
      <c r="AP2085" s="166"/>
      <c r="AQ2085" s="166"/>
      <c r="AR2085" s="166"/>
      <c r="AS2085" s="166"/>
      <c r="AT2085" s="166"/>
      <c r="AU2085" s="166"/>
      <c r="AV2085" s="166"/>
      <c r="AW2085" s="166"/>
      <c r="AX2085" s="166"/>
      <c r="AY2085" s="166"/>
      <c r="AZ2085" s="166"/>
      <c r="BA2085" s="166"/>
      <c r="BB2085" s="166"/>
      <c r="BC2085" s="166"/>
      <c r="BD2085" s="166"/>
      <c r="BE2085" s="166"/>
      <c r="BF2085" s="166"/>
      <c r="BG2085" s="166"/>
      <c r="BH2085" s="166"/>
      <c r="BI2085" s="166"/>
      <c r="BJ2085" s="166"/>
      <c r="BK2085" s="166"/>
      <c r="BL2085" s="166"/>
      <c r="BM2085" s="166"/>
    </row>
    <row r="2086" ht="22.5" customHeight="1">
      <c r="A2086" s="190"/>
      <c r="B2086" s="188"/>
      <c r="C2086" s="191" t="b">
        <v>0</v>
      </c>
      <c r="D2086" s="192"/>
      <c r="E2086" s="189"/>
      <c r="F2086" s="189"/>
      <c r="G2086" s="189"/>
      <c r="H2086" s="102"/>
      <c r="I2086" s="166"/>
      <c r="J2086" s="166"/>
      <c r="K2086" s="193"/>
      <c r="L2086" s="193"/>
      <c r="M2086" s="166"/>
      <c r="N2086" s="166"/>
      <c r="O2086" s="166"/>
      <c r="P2086" s="166"/>
      <c r="Q2086" s="166"/>
      <c r="R2086" s="188"/>
      <c r="S2086" s="188"/>
      <c r="T2086" s="189"/>
      <c r="U2086" s="188"/>
      <c r="V2086" s="188"/>
      <c r="W2086" s="193"/>
      <c r="X2086" s="194"/>
      <c r="Y2086" s="194"/>
      <c r="Z2086" s="166"/>
      <c r="AA2086" s="166"/>
      <c r="AB2086" s="166"/>
      <c r="AC2086" s="166"/>
      <c r="AD2086" s="166"/>
      <c r="AE2086" s="166"/>
      <c r="AF2086" s="166"/>
      <c r="AG2086" s="166"/>
      <c r="AH2086" s="166"/>
      <c r="AI2086" s="166"/>
      <c r="AJ2086" s="166"/>
      <c r="AK2086" s="166"/>
      <c r="AL2086" s="166"/>
      <c r="AM2086" s="166"/>
      <c r="AN2086" s="166"/>
      <c r="AO2086" s="166"/>
      <c r="AP2086" s="166"/>
      <c r="AQ2086" s="166"/>
      <c r="AR2086" s="166"/>
      <c r="AS2086" s="166"/>
      <c r="AT2086" s="166"/>
      <c r="AU2086" s="166"/>
      <c r="AV2086" s="166"/>
      <c r="AW2086" s="166"/>
      <c r="AX2086" s="166"/>
      <c r="AY2086" s="166"/>
      <c r="AZ2086" s="166"/>
      <c r="BA2086" s="166"/>
      <c r="BB2086" s="166"/>
      <c r="BC2086" s="166"/>
      <c r="BD2086" s="166"/>
      <c r="BE2086" s="166"/>
      <c r="BF2086" s="166"/>
      <c r="BG2086" s="166"/>
      <c r="BH2086" s="166"/>
      <c r="BI2086" s="166"/>
      <c r="BJ2086" s="166"/>
      <c r="BK2086" s="166"/>
      <c r="BL2086" s="166"/>
      <c r="BM2086" s="166"/>
    </row>
    <row r="2087" ht="22.5" customHeight="1">
      <c r="A2087" s="190"/>
      <c r="B2087" s="188"/>
      <c r="C2087" s="191" t="b">
        <v>0</v>
      </c>
      <c r="D2087" s="192"/>
      <c r="E2087" s="189"/>
      <c r="F2087" s="189"/>
      <c r="G2087" s="189"/>
      <c r="H2087" s="102"/>
      <c r="I2087" s="166"/>
      <c r="J2087" s="166"/>
      <c r="K2087" s="193"/>
      <c r="L2087" s="193"/>
      <c r="M2087" s="166"/>
      <c r="N2087" s="166"/>
      <c r="O2087" s="166"/>
      <c r="P2087" s="166"/>
      <c r="Q2087" s="166"/>
      <c r="R2087" s="188"/>
      <c r="S2087" s="188"/>
      <c r="T2087" s="189"/>
      <c r="U2087" s="188"/>
      <c r="V2087" s="188"/>
      <c r="W2087" s="193"/>
      <c r="X2087" s="194"/>
      <c r="Y2087" s="194"/>
      <c r="Z2087" s="166"/>
      <c r="AA2087" s="166"/>
      <c r="AB2087" s="166"/>
      <c r="AC2087" s="166"/>
      <c r="AD2087" s="166"/>
      <c r="AE2087" s="166"/>
      <c r="AF2087" s="166"/>
      <c r="AG2087" s="166"/>
      <c r="AH2087" s="166"/>
      <c r="AI2087" s="166"/>
      <c r="AJ2087" s="166"/>
      <c r="AK2087" s="166"/>
      <c r="AL2087" s="166"/>
      <c r="AM2087" s="166"/>
      <c r="AN2087" s="166"/>
      <c r="AO2087" s="166"/>
      <c r="AP2087" s="166"/>
      <c r="AQ2087" s="166"/>
      <c r="AR2087" s="166"/>
      <c r="AS2087" s="166"/>
      <c r="AT2087" s="166"/>
      <c r="AU2087" s="166"/>
      <c r="AV2087" s="166"/>
      <c r="AW2087" s="166"/>
      <c r="AX2087" s="166"/>
      <c r="AY2087" s="166"/>
      <c r="AZ2087" s="166"/>
      <c r="BA2087" s="166"/>
      <c r="BB2087" s="166"/>
      <c r="BC2087" s="166"/>
      <c r="BD2087" s="166"/>
      <c r="BE2087" s="166"/>
      <c r="BF2087" s="166"/>
      <c r="BG2087" s="166"/>
      <c r="BH2087" s="166"/>
      <c r="BI2087" s="166"/>
      <c r="BJ2087" s="166"/>
      <c r="BK2087" s="166"/>
      <c r="BL2087" s="166"/>
      <c r="BM2087" s="166"/>
    </row>
    <row r="2088" ht="22.5" customHeight="1">
      <c r="A2088" s="190"/>
      <c r="B2088" s="188"/>
      <c r="C2088" s="191" t="b">
        <v>0</v>
      </c>
      <c r="D2088" s="192"/>
      <c r="E2088" s="189"/>
      <c r="F2088" s="189"/>
      <c r="G2088" s="189"/>
      <c r="H2088" s="102"/>
      <c r="I2088" s="166"/>
      <c r="J2088" s="166"/>
      <c r="K2088" s="193"/>
      <c r="L2088" s="193"/>
      <c r="M2088" s="166"/>
      <c r="N2088" s="166"/>
      <c r="O2088" s="166"/>
      <c r="P2088" s="166"/>
      <c r="Q2088" s="166"/>
      <c r="R2088" s="188"/>
      <c r="S2088" s="188"/>
      <c r="T2088" s="189"/>
      <c r="U2088" s="188"/>
      <c r="V2088" s="188"/>
      <c r="W2088" s="193"/>
      <c r="X2088" s="194"/>
      <c r="Y2088" s="194"/>
      <c r="Z2088" s="166"/>
      <c r="AA2088" s="166"/>
      <c r="AB2088" s="166"/>
      <c r="AC2088" s="166"/>
      <c r="AD2088" s="166"/>
      <c r="AE2088" s="166"/>
      <c r="AF2088" s="166"/>
      <c r="AG2088" s="166"/>
      <c r="AH2088" s="166"/>
      <c r="AI2088" s="166"/>
      <c r="AJ2088" s="166"/>
      <c r="AK2088" s="166"/>
      <c r="AL2088" s="166"/>
      <c r="AM2088" s="166"/>
      <c r="AN2088" s="166"/>
      <c r="AO2088" s="166"/>
      <c r="AP2088" s="166"/>
      <c r="AQ2088" s="166"/>
      <c r="AR2088" s="166"/>
      <c r="AS2088" s="166"/>
      <c r="AT2088" s="166"/>
      <c r="AU2088" s="166"/>
      <c r="AV2088" s="166"/>
      <c r="AW2088" s="166"/>
      <c r="AX2088" s="166"/>
      <c r="AY2088" s="166"/>
      <c r="AZ2088" s="166"/>
      <c r="BA2088" s="166"/>
      <c r="BB2088" s="166"/>
      <c r="BC2088" s="166"/>
      <c r="BD2088" s="166"/>
      <c r="BE2088" s="166"/>
      <c r="BF2088" s="166"/>
      <c r="BG2088" s="166"/>
      <c r="BH2088" s="166"/>
      <c r="BI2088" s="166"/>
      <c r="BJ2088" s="166"/>
      <c r="BK2088" s="166"/>
      <c r="BL2088" s="166"/>
      <c r="BM2088" s="166"/>
    </row>
    <row r="2089" ht="22.5" customHeight="1">
      <c r="A2089" s="190"/>
      <c r="B2089" s="188"/>
      <c r="C2089" s="191" t="b">
        <v>0</v>
      </c>
      <c r="D2089" s="192"/>
      <c r="E2089" s="189"/>
      <c r="F2089" s="189"/>
      <c r="G2089" s="189"/>
      <c r="H2089" s="102"/>
      <c r="I2089" s="166"/>
      <c r="J2089" s="166"/>
      <c r="K2089" s="193"/>
      <c r="L2089" s="193"/>
      <c r="M2089" s="166"/>
      <c r="N2089" s="166"/>
      <c r="O2089" s="166"/>
      <c r="P2089" s="166"/>
      <c r="Q2089" s="166"/>
      <c r="R2089" s="188"/>
      <c r="S2089" s="188"/>
      <c r="T2089" s="189"/>
      <c r="U2089" s="188"/>
      <c r="V2089" s="188"/>
      <c r="W2089" s="193"/>
      <c r="X2089" s="194"/>
      <c r="Y2089" s="194"/>
      <c r="Z2089" s="166"/>
      <c r="AA2089" s="166"/>
      <c r="AB2089" s="166"/>
      <c r="AC2089" s="166"/>
      <c r="AD2089" s="166"/>
      <c r="AE2089" s="166"/>
      <c r="AF2089" s="166"/>
      <c r="AG2089" s="166"/>
      <c r="AH2089" s="166"/>
      <c r="AI2089" s="166"/>
      <c r="AJ2089" s="166"/>
      <c r="AK2089" s="166"/>
      <c r="AL2089" s="166"/>
      <c r="AM2089" s="166"/>
      <c r="AN2089" s="166"/>
      <c r="AO2089" s="166"/>
      <c r="AP2089" s="166"/>
      <c r="AQ2089" s="166"/>
      <c r="AR2089" s="166"/>
      <c r="AS2089" s="166"/>
      <c r="AT2089" s="166"/>
      <c r="AU2089" s="166"/>
      <c r="AV2089" s="166"/>
      <c r="AW2089" s="166"/>
      <c r="AX2089" s="166"/>
      <c r="AY2089" s="166"/>
      <c r="AZ2089" s="166"/>
      <c r="BA2089" s="166"/>
      <c r="BB2089" s="166"/>
      <c r="BC2089" s="166"/>
      <c r="BD2089" s="166"/>
      <c r="BE2089" s="166"/>
      <c r="BF2089" s="166"/>
      <c r="BG2089" s="166"/>
      <c r="BH2089" s="166"/>
      <c r="BI2089" s="166"/>
      <c r="BJ2089" s="166"/>
      <c r="BK2089" s="166"/>
      <c r="BL2089" s="166"/>
      <c r="BM2089" s="166"/>
    </row>
    <row r="2090" ht="22.5" customHeight="1">
      <c r="A2090" s="190"/>
      <c r="B2090" s="188"/>
      <c r="C2090" s="191" t="b">
        <v>0</v>
      </c>
      <c r="D2090" s="192"/>
      <c r="E2090" s="189"/>
      <c r="F2090" s="189"/>
      <c r="G2090" s="189"/>
      <c r="H2090" s="102"/>
      <c r="I2090" s="166"/>
      <c r="J2090" s="166"/>
      <c r="K2090" s="193"/>
      <c r="L2090" s="193"/>
      <c r="M2090" s="166"/>
      <c r="N2090" s="166"/>
      <c r="O2090" s="166"/>
      <c r="P2090" s="166"/>
      <c r="Q2090" s="166"/>
      <c r="R2090" s="188"/>
      <c r="S2090" s="188"/>
      <c r="T2090" s="189"/>
      <c r="U2090" s="188"/>
      <c r="V2090" s="188"/>
      <c r="W2090" s="193"/>
      <c r="X2090" s="194"/>
      <c r="Y2090" s="194"/>
      <c r="Z2090" s="166"/>
      <c r="AA2090" s="166"/>
      <c r="AB2090" s="166"/>
      <c r="AC2090" s="166"/>
      <c r="AD2090" s="166"/>
      <c r="AE2090" s="166"/>
      <c r="AF2090" s="166"/>
      <c r="AG2090" s="166"/>
      <c r="AH2090" s="166"/>
      <c r="AI2090" s="166"/>
      <c r="AJ2090" s="166"/>
      <c r="AK2090" s="166"/>
      <c r="AL2090" s="166"/>
      <c r="AM2090" s="166"/>
      <c r="AN2090" s="166"/>
      <c r="AO2090" s="166"/>
      <c r="AP2090" s="166"/>
      <c r="AQ2090" s="166"/>
      <c r="AR2090" s="166"/>
      <c r="AS2090" s="166"/>
      <c r="AT2090" s="166"/>
      <c r="AU2090" s="166"/>
      <c r="AV2090" s="166"/>
      <c r="AW2090" s="166"/>
      <c r="AX2090" s="166"/>
      <c r="AY2090" s="166"/>
      <c r="AZ2090" s="166"/>
      <c r="BA2090" s="166"/>
      <c r="BB2090" s="166"/>
      <c r="BC2090" s="166"/>
      <c r="BD2090" s="166"/>
      <c r="BE2090" s="166"/>
      <c r="BF2090" s="166"/>
      <c r="BG2090" s="166"/>
      <c r="BH2090" s="166"/>
      <c r="BI2090" s="166"/>
      <c r="BJ2090" s="166"/>
      <c r="BK2090" s="166"/>
      <c r="BL2090" s="166"/>
      <c r="BM2090" s="166"/>
    </row>
    <row r="2091" ht="22.5" customHeight="1">
      <c r="A2091" s="190"/>
      <c r="B2091" s="188"/>
      <c r="C2091" s="191" t="b">
        <v>0</v>
      </c>
      <c r="D2091" s="192"/>
      <c r="E2091" s="189"/>
      <c r="F2091" s="189"/>
      <c r="G2091" s="189"/>
      <c r="H2091" s="102"/>
      <c r="I2091" s="166"/>
      <c r="J2091" s="166"/>
      <c r="K2091" s="193"/>
      <c r="L2091" s="193"/>
      <c r="M2091" s="166"/>
      <c r="N2091" s="166"/>
      <c r="O2091" s="166"/>
      <c r="P2091" s="166"/>
      <c r="Q2091" s="166"/>
      <c r="R2091" s="188"/>
      <c r="S2091" s="188"/>
      <c r="T2091" s="189"/>
      <c r="U2091" s="188"/>
      <c r="V2091" s="188"/>
      <c r="W2091" s="193"/>
      <c r="X2091" s="194"/>
      <c r="Y2091" s="194"/>
      <c r="Z2091" s="166"/>
      <c r="AA2091" s="166"/>
      <c r="AB2091" s="166"/>
      <c r="AC2091" s="166"/>
      <c r="AD2091" s="166"/>
      <c r="AE2091" s="166"/>
      <c r="AF2091" s="166"/>
      <c r="AG2091" s="166"/>
      <c r="AH2091" s="166"/>
      <c r="AI2091" s="166"/>
      <c r="AJ2091" s="166"/>
      <c r="AK2091" s="166"/>
      <c r="AL2091" s="166"/>
      <c r="AM2091" s="166"/>
      <c r="AN2091" s="166"/>
      <c r="AO2091" s="166"/>
      <c r="AP2091" s="166"/>
      <c r="AQ2091" s="166"/>
      <c r="AR2091" s="166"/>
      <c r="AS2091" s="166"/>
      <c r="AT2091" s="166"/>
      <c r="AU2091" s="166"/>
      <c r="AV2091" s="166"/>
      <c r="AW2091" s="166"/>
      <c r="AX2091" s="166"/>
      <c r="AY2091" s="166"/>
      <c r="AZ2091" s="166"/>
      <c r="BA2091" s="166"/>
      <c r="BB2091" s="166"/>
      <c r="BC2091" s="166"/>
      <c r="BD2091" s="166"/>
      <c r="BE2091" s="166"/>
      <c r="BF2091" s="166"/>
      <c r="BG2091" s="166"/>
      <c r="BH2091" s="166"/>
      <c r="BI2091" s="166"/>
      <c r="BJ2091" s="166"/>
      <c r="BK2091" s="166"/>
      <c r="BL2091" s="166"/>
      <c r="BM2091" s="166"/>
    </row>
    <row r="2092" ht="22.5" customHeight="1">
      <c r="A2092" s="190"/>
      <c r="B2092" s="188"/>
      <c r="C2092" s="191" t="b">
        <v>0</v>
      </c>
      <c r="D2092" s="192"/>
      <c r="E2092" s="189"/>
      <c r="F2092" s="189"/>
      <c r="G2092" s="189"/>
      <c r="H2092" s="102"/>
      <c r="I2092" s="166"/>
      <c r="J2092" s="166"/>
      <c r="K2092" s="193"/>
      <c r="L2092" s="193"/>
      <c r="M2092" s="166"/>
      <c r="N2092" s="166"/>
      <c r="O2092" s="166"/>
      <c r="P2092" s="166"/>
      <c r="Q2092" s="166"/>
      <c r="R2092" s="188"/>
      <c r="S2092" s="188"/>
      <c r="T2092" s="189"/>
      <c r="U2092" s="188"/>
      <c r="V2092" s="188"/>
      <c r="W2092" s="193"/>
      <c r="X2092" s="194"/>
      <c r="Y2092" s="194"/>
      <c r="Z2092" s="166"/>
      <c r="AA2092" s="166"/>
      <c r="AB2092" s="166"/>
      <c r="AC2092" s="166"/>
      <c r="AD2092" s="166"/>
      <c r="AE2092" s="166"/>
      <c r="AF2092" s="166"/>
      <c r="AG2092" s="166"/>
      <c r="AH2092" s="166"/>
      <c r="AI2092" s="166"/>
      <c r="AJ2092" s="166"/>
      <c r="AK2092" s="166"/>
      <c r="AL2092" s="166"/>
      <c r="AM2092" s="166"/>
      <c r="AN2092" s="166"/>
      <c r="AO2092" s="166"/>
      <c r="AP2092" s="166"/>
      <c r="AQ2092" s="166"/>
      <c r="AR2092" s="166"/>
      <c r="AS2092" s="166"/>
      <c r="AT2092" s="166"/>
      <c r="AU2092" s="166"/>
      <c r="AV2092" s="166"/>
      <c r="AW2092" s="166"/>
      <c r="AX2092" s="166"/>
      <c r="AY2092" s="166"/>
      <c r="AZ2092" s="166"/>
      <c r="BA2092" s="166"/>
      <c r="BB2092" s="166"/>
      <c r="BC2092" s="166"/>
      <c r="BD2092" s="166"/>
      <c r="BE2092" s="166"/>
      <c r="BF2092" s="166"/>
      <c r="BG2092" s="166"/>
      <c r="BH2092" s="166"/>
      <c r="BI2092" s="166"/>
      <c r="BJ2092" s="166"/>
      <c r="BK2092" s="166"/>
      <c r="BL2092" s="166"/>
      <c r="BM2092" s="166"/>
    </row>
    <row r="2093" ht="22.5" customHeight="1">
      <c r="A2093" s="190"/>
      <c r="B2093" s="188"/>
      <c r="C2093" s="191" t="b">
        <v>0</v>
      </c>
      <c r="D2093" s="192"/>
      <c r="E2093" s="189"/>
      <c r="F2093" s="189"/>
      <c r="G2093" s="189"/>
      <c r="H2093" s="102"/>
      <c r="I2093" s="166"/>
      <c r="J2093" s="166"/>
      <c r="K2093" s="193"/>
      <c r="L2093" s="193"/>
      <c r="M2093" s="166"/>
      <c r="N2093" s="166"/>
      <c r="O2093" s="166"/>
      <c r="P2093" s="166"/>
      <c r="Q2093" s="166"/>
      <c r="R2093" s="188"/>
      <c r="S2093" s="188"/>
      <c r="T2093" s="189"/>
      <c r="U2093" s="188"/>
      <c r="V2093" s="188"/>
      <c r="W2093" s="193"/>
      <c r="X2093" s="194"/>
      <c r="Y2093" s="194"/>
      <c r="Z2093" s="166"/>
      <c r="AA2093" s="166"/>
      <c r="AB2093" s="166"/>
      <c r="AC2093" s="166"/>
      <c r="AD2093" s="166"/>
      <c r="AE2093" s="166"/>
      <c r="AF2093" s="166"/>
      <c r="AG2093" s="166"/>
      <c r="AH2093" s="166"/>
      <c r="AI2093" s="166"/>
      <c r="AJ2093" s="166"/>
      <c r="AK2093" s="166"/>
      <c r="AL2093" s="166"/>
      <c r="AM2093" s="166"/>
      <c r="AN2093" s="166"/>
      <c r="AO2093" s="166"/>
      <c r="AP2093" s="166"/>
      <c r="AQ2093" s="166"/>
      <c r="AR2093" s="166"/>
      <c r="AS2093" s="166"/>
      <c r="AT2093" s="166"/>
      <c r="AU2093" s="166"/>
      <c r="AV2093" s="166"/>
      <c r="AW2093" s="166"/>
      <c r="AX2093" s="166"/>
      <c r="AY2093" s="166"/>
      <c r="AZ2093" s="166"/>
      <c r="BA2093" s="166"/>
      <c r="BB2093" s="166"/>
      <c r="BC2093" s="166"/>
      <c r="BD2093" s="166"/>
      <c r="BE2093" s="166"/>
      <c r="BF2093" s="166"/>
      <c r="BG2093" s="166"/>
      <c r="BH2093" s="166"/>
      <c r="BI2093" s="166"/>
      <c r="BJ2093" s="166"/>
      <c r="BK2093" s="166"/>
      <c r="BL2093" s="166"/>
      <c r="BM2093" s="166"/>
    </row>
    <row r="2094" ht="22.5" customHeight="1">
      <c r="A2094" s="190"/>
      <c r="B2094" s="188"/>
      <c r="C2094" s="191" t="b">
        <v>0</v>
      </c>
      <c r="D2094" s="192"/>
      <c r="E2094" s="189"/>
      <c r="F2094" s="189"/>
      <c r="G2094" s="189"/>
      <c r="H2094" s="102"/>
      <c r="I2094" s="166"/>
      <c r="J2094" s="166"/>
      <c r="K2094" s="193"/>
      <c r="L2094" s="193"/>
      <c r="M2094" s="166"/>
      <c r="N2094" s="166"/>
      <c r="O2094" s="166"/>
      <c r="P2094" s="166"/>
      <c r="Q2094" s="166"/>
      <c r="R2094" s="188"/>
      <c r="S2094" s="188"/>
      <c r="T2094" s="189"/>
      <c r="U2094" s="188"/>
      <c r="V2094" s="188"/>
      <c r="W2094" s="193"/>
      <c r="X2094" s="194"/>
      <c r="Y2094" s="194"/>
      <c r="Z2094" s="166"/>
      <c r="AA2094" s="166"/>
      <c r="AB2094" s="166"/>
      <c r="AC2094" s="166"/>
      <c r="AD2094" s="166"/>
      <c r="AE2094" s="166"/>
      <c r="AF2094" s="166"/>
      <c r="AG2094" s="166"/>
      <c r="AH2094" s="166"/>
      <c r="AI2094" s="166"/>
      <c r="AJ2094" s="166"/>
      <c r="AK2094" s="166"/>
      <c r="AL2094" s="166"/>
      <c r="AM2094" s="166"/>
      <c r="AN2094" s="166"/>
      <c r="AO2094" s="166"/>
      <c r="AP2094" s="166"/>
      <c r="AQ2094" s="166"/>
      <c r="AR2094" s="166"/>
      <c r="AS2094" s="166"/>
      <c r="AT2094" s="166"/>
      <c r="AU2094" s="166"/>
      <c r="AV2094" s="166"/>
      <c r="AW2094" s="166"/>
      <c r="AX2094" s="166"/>
      <c r="AY2094" s="166"/>
      <c r="AZ2094" s="166"/>
      <c r="BA2094" s="166"/>
      <c r="BB2094" s="166"/>
      <c r="BC2094" s="166"/>
      <c r="BD2094" s="166"/>
      <c r="BE2094" s="166"/>
      <c r="BF2094" s="166"/>
      <c r="BG2094" s="166"/>
      <c r="BH2094" s="166"/>
      <c r="BI2094" s="166"/>
      <c r="BJ2094" s="166"/>
      <c r="BK2094" s="166"/>
      <c r="BL2094" s="166"/>
      <c r="BM2094" s="166"/>
    </row>
    <row r="2095" ht="22.5" customHeight="1">
      <c r="A2095" s="190"/>
      <c r="B2095" s="188"/>
      <c r="C2095" s="191" t="b">
        <v>0</v>
      </c>
      <c r="D2095" s="192"/>
      <c r="E2095" s="189"/>
      <c r="F2095" s="189"/>
      <c r="G2095" s="189"/>
      <c r="H2095" s="102"/>
      <c r="I2095" s="166"/>
      <c r="J2095" s="166"/>
      <c r="K2095" s="193"/>
      <c r="L2095" s="193"/>
      <c r="M2095" s="166"/>
      <c r="N2095" s="166"/>
      <c r="O2095" s="166"/>
      <c r="P2095" s="166"/>
      <c r="Q2095" s="166"/>
      <c r="R2095" s="188"/>
      <c r="S2095" s="188"/>
      <c r="T2095" s="189"/>
      <c r="U2095" s="188"/>
      <c r="V2095" s="188"/>
      <c r="W2095" s="193"/>
      <c r="X2095" s="194"/>
      <c r="Y2095" s="194"/>
      <c r="Z2095" s="166"/>
      <c r="AA2095" s="166"/>
      <c r="AB2095" s="166"/>
      <c r="AC2095" s="166"/>
      <c r="AD2095" s="166"/>
      <c r="AE2095" s="166"/>
      <c r="AF2095" s="166"/>
      <c r="AG2095" s="166"/>
      <c r="AH2095" s="166"/>
      <c r="AI2095" s="166"/>
      <c r="AJ2095" s="166"/>
      <c r="AK2095" s="166"/>
      <c r="AL2095" s="166"/>
      <c r="AM2095" s="166"/>
      <c r="AN2095" s="166"/>
      <c r="AO2095" s="166"/>
      <c r="AP2095" s="166"/>
      <c r="AQ2095" s="166"/>
      <c r="AR2095" s="166"/>
      <c r="AS2095" s="166"/>
      <c r="AT2095" s="166"/>
      <c r="AU2095" s="166"/>
      <c r="AV2095" s="166"/>
      <c r="AW2095" s="166"/>
      <c r="AX2095" s="166"/>
      <c r="AY2095" s="166"/>
      <c r="AZ2095" s="166"/>
      <c r="BA2095" s="166"/>
      <c r="BB2095" s="166"/>
      <c r="BC2095" s="166"/>
      <c r="BD2095" s="166"/>
      <c r="BE2095" s="166"/>
      <c r="BF2095" s="166"/>
      <c r="BG2095" s="166"/>
      <c r="BH2095" s="166"/>
      <c r="BI2095" s="166"/>
      <c r="BJ2095" s="166"/>
      <c r="BK2095" s="166"/>
      <c r="BL2095" s="166"/>
      <c r="BM2095" s="166"/>
    </row>
    <row r="2096" ht="22.5" customHeight="1">
      <c r="A2096" s="190"/>
      <c r="B2096" s="188"/>
      <c r="C2096" s="191" t="b">
        <v>0</v>
      </c>
      <c r="D2096" s="192"/>
      <c r="E2096" s="189"/>
      <c r="F2096" s="189"/>
      <c r="G2096" s="189"/>
      <c r="H2096" s="102"/>
      <c r="I2096" s="166"/>
      <c r="J2096" s="166"/>
      <c r="K2096" s="193"/>
      <c r="L2096" s="193"/>
      <c r="M2096" s="166"/>
      <c r="N2096" s="166"/>
      <c r="O2096" s="166"/>
      <c r="P2096" s="166"/>
      <c r="Q2096" s="166"/>
      <c r="R2096" s="188"/>
      <c r="S2096" s="188"/>
      <c r="T2096" s="189"/>
      <c r="U2096" s="188"/>
      <c r="V2096" s="188"/>
      <c r="W2096" s="193"/>
      <c r="X2096" s="194"/>
      <c r="Y2096" s="194"/>
      <c r="Z2096" s="166"/>
      <c r="AA2096" s="166"/>
      <c r="AB2096" s="166"/>
      <c r="AC2096" s="166"/>
      <c r="AD2096" s="166"/>
      <c r="AE2096" s="166"/>
      <c r="AF2096" s="166"/>
      <c r="AG2096" s="166"/>
      <c r="AH2096" s="166"/>
      <c r="AI2096" s="166"/>
      <c r="AJ2096" s="166"/>
      <c r="AK2096" s="166"/>
      <c r="AL2096" s="166"/>
      <c r="AM2096" s="166"/>
      <c r="AN2096" s="166"/>
      <c r="AO2096" s="166"/>
      <c r="AP2096" s="166"/>
      <c r="AQ2096" s="166"/>
      <c r="AR2096" s="166"/>
      <c r="AS2096" s="166"/>
      <c r="AT2096" s="166"/>
      <c r="AU2096" s="166"/>
      <c r="AV2096" s="166"/>
      <c r="AW2096" s="166"/>
      <c r="AX2096" s="166"/>
      <c r="AY2096" s="166"/>
      <c r="AZ2096" s="166"/>
      <c r="BA2096" s="166"/>
      <c r="BB2096" s="166"/>
      <c r="BC2096" s="166"/>
      <c r="BD2096" s="166"/>
      <c r="BE2096" s="166"/>
      <c r="BF2096" s="166"/>
      <c r="BG2096" s="166"/>
      <c r="BH2096" s="166"/>
      <c r="BI2096" s="166"/>
      <c r="BJ2096" s="166"/>
      <c r="BK2096" s="166"/>
      <c r="BL2096" s="166"/>
      <c r="BM2096" s="166"/>
    </row>
    <row r="2097" ht="22.5" customHeight="1">
      <c r="A2097" s="190"/>
      <c r="B2097" s="188"/>
      <c r="C2097" s="191" t="b">
        <v>0</v>
      </c>
      <c r="D2097" s="192"/>
      <c r="E2097" s="189"/>
      <c r="F2097" s="189"/>
      <c r="G2097" s="189"/>
      <c r="H2097" s="102"/>
      <c r="I2097" s="166"/>
      <c r="J2097" s="166"/>
      <c r="K2097" s="193"/>
      <c r="L2097" s="193"/>
      <c r="M2097" s="166"/>
      <c r="N2097" s="166"/>
      <c r="O2097" s="166"/>
      <c r="P2097" s="166"/>
      <c r="Q2097" s="166"/>
      <c r="R2097" s="188"/>
      <c r="S2097" s="188"/>
      <c r="T2097" s="189"/>
      <c r="U2097" s="188"/>
      <c r="V2097" s="188"/>
      <c r="W2097" s="193"/>
      <c r="X2097" s="194"/>
      <c r="Y2097" s="194"/>
      <c r="Z2097" s="166"/>
      <c r="AA2097" s="166"/>
      <c r="AB2097" s="166"/>
      <c r="AC2097" s="166"/>
      <c r="AD2097" s="166"/>
      <c r="AE2097" s="166"/>
      <c r="AF2097" s="166"/>
      <c r="AG2097" s="166"/>
      <c r="AH2097" s="166"/>
      <c r="AI2097" s="166"/>
      <c r="AJ2097" s="166"/>
      <c r="AK2097" s="166"/>
      <c r="AL2097" s="166"/>
      <c r="AM2097" s="166"/>
      <c r="AN2097" s="166"/>
      <c r="AO2097" s="166"/>
      <c r="AP2097" s="166"/>
      <c r="AQ2097" s="166"/>
      <c r="AR2097" s="166"/>
      <c r="AS2097" s="166"/>
      <c r="AT2097" s="166"/>
      <c r="AU2097" s="166"/>
      <c r="AV2097" s="166"/>
      <c r="AW2097" s="166"/>
      <c r="AX2097" s="166"/>
      <c r="AY2097" s="166"/>
      <c r="AZ2097" s="166"/>
      <c r="BA2097" s="166"/>
      <c r="BB2097" s="166"/>
      <c r="BC2097" s="166"/>
      <c r="BD2097" s="166"/>
      <c r="BE2097" s="166"/>
      <c r="BF2097" s="166"/>
      <c r="BG2097" s="166"/>
      <c r="BH2097" s="166"/>
      <c r="BI2097" s="166"/>
      <c r="BJ2097" s="166"/>
      <c r="BK2097" s="166"/>
      <c r="BL2097" s="166"/>
      <c r="BM2097" s="166"/>
    </row>
    <row r="2098" ht="22.5" customHeight="1">
      <c r="A2098" s="190"/>
      <c r="B2098" s="188"/>
      <c r="C2098" s="191" t="b">
        <v>0</v>
      </c>
      <c r="D2098" s="192"/>
      <c r="E2098" s="189"/>
      <c r="F2098" s="189"/>
      <c r="G2098" s="189"/>
      <c r="H2098" s="102"/>
      <c r="I2098" s="166"/>
      <c r="J2098" s="166"/>
      <c r="K2098" s="193"/>
      <c r="L2098" s="193"/>
      <c r="M2098" s="166"/>
      <c r="N2098" s="166"/>
      <c r="O2098" s="166"/>
      <c r="P2098" s="166"/>
      <c r="Q2098" s="166"/>
      <c r="R2098" s="188"/>
      <c r="S2098" s="188"/>
      <c r="T2098" s="189"/>
      <c r="U2098" s="188"/>
      <c r="V2098" s="188"/>
      <c r="W2098" s="193"/>
      <c r="X2098" s="194"/>
      <c r="Y2098" s="194"/>
      <c r="Z2098" s="166"/>
      <c r="AA2098" s="166"/>
      <c r="AB2098" s="166"/>
      <c r="AC2098" s="166"/>
      <c r="AD2098" s="166"/>
      <c r="AE2098" s="166"/>
      <c r="AF2098" s="166"/>
      <c r="AG2098" s="166"/>
      <c r="AH2098" s="166"/>
      <c r="AI2098" s="166"/>
      <c r="AJ2098" s="166"/>
      <c r="AK2098" s="166"/>
      <c r="AL2098" s="166"/>
      <c r="AM2098" s="166"/>
      <c r="AN2098" s="166"/>
      <c r="AO2098" s="166"/>
      <c r="AP2098" s="166"/>
      <c r="AQ2098" s="166"/>
      <c r="AR2098" s="166"/>
      <c r="AS2098" s="166"/>
      <c r="AT2098" s="166"/>
      <c r="AU2098" s="166"/>
      <c r="AV2098" s="166"/>
      <c r="AW2098" s="166"/>
      <c r="AX2098" s="166"/>
      <c r="AY2098" s="166"/>
      <c r="AZ2098" s="166"/>
      <c r="BA2098" s="166"/>
      <c r="BB2098" s="166"/>
      <c r="BC2098" s="166"/>
      <c r="BD2098" s="166"/>
      <c r="BE2098" s="166"/>
      <c r="BF2098" s="166"/>
      <c r="BG2098" s="166"/>
      <c r="BH2098" s="166"/>
      <c r="BI2098" s="166"/>
      <c r="BJ2098" s="166"/>
      <c r="BK2098" s="166"/>
      <c r="BL2098" s="166"/>
      <c r="BM2098" s="166"/>
    </row>
    <row r="2099" ht="22.5" customHeight="1">
      <c r="A2099" s="190"/>
      <c r="B2099" s="188"/>
      <c r="C2099" s="191" t="b">
        <v>0</v>
      </c>
      <c r="D2099" s="192"/>
      <c r="E2099" s="189"/>
      <c r="F2099" s="189"/>
      <c r="G2099" s="189"/>
      <c r="H2099" s="102"/>
      <c r="I2099" s="166"/>
      <c r="J2099" s="166"/>
      <c r="K2099" s="193"/>
      <c r="L2099" s="193"/>
      <c r="M2099" s="166"/>
      <c r="N2099" s="166"/>
      <c r="O2099" s="166"/>
      <c r="P2099" s="166"/>
      <c r="Q2099" s="166"/>
      <c r="R2099" s="188"/>
      <c r="S2099" s="188"/>
      <c r="T2099" s="189"/>
      <c r="U2099" s="188"/>
      <c r="V2099" s="188"/>
      <c r="W2099" s="193"/>
      <c r="X2099" s="194"/>
      <c r="Y2099" s="194"/>
      <c r="Z2099" s="166"/>
      <c r="AA2099" s="166"/>
      <c r="AB2099" s="166"/>
      <c r="AC2099" s="166"/>
      <c r="AD2099" s="166"/>
      <c r="AE2099" s="166"/>
      <c r="AF2099" s="166"/>
      <c r="AG2099" s="166"/>
      <c r="AH2099" s="166"/>
      <c r="AI2099" s="166"/>
      <c r="AJ2099" s="166"/>
      <c r="AK2099" s="166"/>
      <c r="AL2099" s="166"/>
      <c r="AM2099" s="166"/>
      <c r="AN2099" s="166"/>
      <c r="AO2099" s="166"/>
      <c r="AP2099" s="166"/>
      <c r="AQ2099" s="166"/>
      <c r="AR2099" s="166"/>
      <c r="AS2099" s="166"/>
      <c r="AT2099" s="166"/>
      <c r="AU2099" s="166"/>
      <c r="AV2099" s="166"/>
      <c r="AW2099" s="166"/>
      <c r="AX2099" s="166"/>
      <c r="AY2099" s="166"/>
      <c r="AZ2099" s="166"/>
      <c r="BA2099" s="166"/>
      <c r="BB2099" s="166"/>
      <c r="BC2099" s="166"/>
      <c r="BD2099" s="166"/>
      <c r="BE2099" s="166"/>
      <c r="BF2099" s="166"/>
      <c r="BG2099" s="166"/>
      <c r="BH2099" s="166"/>
      <c r="BI2099" s="166"/>
      <c r="BJ2099" s="166"/>
      <c r="BK2099" s="166"/>
      <c r="BL2099" s="166"/>
      <c r="BM2099" s="166"/>
    </row>
    <row r="2100" ht="22.5" customHeight="1">
      <c r="A2100" s="190"/>
      <c r="B2100" s="188"/>
      <c r="C2100" s="191" t="b">
        <v>0</v>
      </c>
      <c r="D2100" s="192"/>
      <c r="E2100" s="189"/>
      <c r="F2100" s="189"/>
      <c r="G2100" s="189"/>
      <c r="H2100" s="102"/>
      <c r="I2100" s="166"/>
      <c r="J2100" s="166"/>
      <c r="K2100" s="193"/>
      <c r="L2100" s="193"/>
      <c r="M2100" s="166"/>
      <c r="N2100" s="166"/>
      <c r="O2100" s="166"/>
      <c r="P2100" s="166"/>
      <c r="Q2100" s="166"/>
      <c r="R2100" s="188"/>
      <c r="S2100" s="188"/>
      <c r="T2100" s="189"/>
      <c r="U2100" s="188"/>
      <c r="V2100" s="188"/>
      <c r="W2100" s="193"/>
      <c r="X2100" s="194"/>
      <c r="Y2100" s="194"/>
      <c r="Z2100" s="166"/>
      <c r="AA2100" s="166"/>
      <c r="AB2100" s="166"/>
      <c r="AC2100" s="166"/>
      <c r="AD2100" s="166"/>
      <c r="AE2100" s="166"/>
      <c r="AF2100" s="166"/>
      <c r="AG2100" s="166"/>
      <c r="AH2100" s="166"/>
      <c r="AI2100" s="166"/>
      <c r="AJ2100" s="166"/>
      <c r="AK2100" s="166"/>
      <c r="AL2100" s="166"/>
      <c r="AM2100" s="166"/>
      <c r="AN2100" s="166"/>
      <c r="AO2100" s="166"/>
      <c r="AP2100" s="166"/>
      <c r="AQ2100" s="166"/>
      <c r="AR2100" s="166"/>
      <c r="AS2100" s="166"/>
      <c r="AT2100" s="166"/>
      <c r="AU2100" s="166"/>
      <c r="AV2100" s="166"/>
      <c r="AW2100" s="166"/>
      <c r="AX2100" s="166"/>
      <c r="AY2100" s="166"/>
      <c r="AZ2100" s="166"/>
      <c r="BA2100" s="166"/>
      <c r="BB2100" s="166"/>
      <c r="BC2100" s="166"/>
      <c r="BD2100" s="166"/>
      <c r="BE2100" s="166"/>
      <c r="BF2100" s="166"/>
      <c r="BG2100" s="166"/>
      <c r="BH2100" s="166"/>
      <c r="BI2100" s="166"/>
      <c r="BJ2100" s="166"/>
      <c r="BK2100" s="166"/>
      <c r="BL2100" s="166"/>
      <c r="BM2100" s="166"/>
    </row>
    <row r="2101" ht="22.5" customHeight="1">
      <c r="A2101" s="190"/>
      <c r="B2101" s="188"/>
      <c r="C2101" s="191" t="b">
        <v>0</v>
      </c>
      <c r="D2101" s="192"/>
      <c r="E2101" s="189"/>
      <c r="F2101" s="189"/>
      <c r="G2101" s="189"/>
      <c r="H2101" s="102"/>
      <c r="I2101" s="166"/>
      <c r="J2101" s="166"/>
      <c r="K2101" s="193"/>
      <c r="L2101" s="193"/>
      <c r="M2101" s="166"/>
      <c r="N2101" s="166"/>
      <c r="O2101" s="166"/>
      <c r="P2101" s="166"/>
      <c r="Q2101" s="166"/>
      <c r="R2101" s="188"/>
      <c r="S2101" s="188"/>
      <c r="T2101" s="189"/>
      <c r="U2101" s="188"/>
      <c r="V2101" s="188"/>
      <c r="W2101" s="193"/>
      <c r="X2101" s="194"/>
      <c r="Y2101" s="194"/>
      <c r="Z2101" s="166"/>
      <c r="AA2101" s="166"/>
      <c r="AB2101" s="166"/>
      <c r="AC2101" s="166"/>
      <c r="AD2101" s="166"/>
      <c r="AE2101" s="166"/>
      <c r="AF2101" s="166"/>
      <c r="AG2101" s="166"/>
      <c r="AH2101" s="166"/>
      <c r="AI2101" s="166"/>
      <c r="AJ2101" s="166"/>
      <c r="AK2101" s="166"/>
      <c r="AL2101" s="166"/>
      <c r="AM2101" s="166"/>
      <c r="AN2101" s="166"/>
      <c r="AO2101" s="166"/>
      <c r="AP2101" s="166"/>
      <c r="AQ2101" s="166"/>
      <c r="AR2101" s="166"/>
      <c r="AS2101" s="166"/>
      <c r="AT2101" s="166"/>
      <c r="AU2101" s="166"/>
      <c r="AV2101" s="166"/>
      <c r="AW2101" s="166"/>
      <c r="AX2101" s="166"/>
      <c r="AY2101" s="166"/>
      <c r="AZ2101" s="166"/>
      <c r="BA2101" s="166"/>
      <c r="BB2101" s="166"/>
      <c r="BC2101" s="166"/>
      <c r="BD2101" s="166"/>
      <c r="BE2101" s="166"/>
      <c r="BF2101" s="166"/>
      <c r="BG2101" s="166"/>
      <c r="BH2101" s="166"/>
      <c r="BI2101" s="166"/>
      <c r="BJ2101" s="166"/>
      <c r="BK2101" s="166"/>
      <c r="BL2101" s="166"/>
      <c r="BM2101" s="166"/>
    </row>
    <row r="2102" ht="22.5" customHeight="1">
      <c r="A2102" s="190"/>
      <c r="B2102" s="188"/>
      <c r="C2102" s="191" t="b">
        <v>0</v>
      </c>
      <c r="D2102" s="192"/>
      <c r="E2102" s="189"/>
      <c r="F2102" s="189"/>
      <c r="G2102" s="189"/>
      <c r="H2102" s="102"/>
      <c r="I2102" s="166"/>
      <c r="J2102" s="166"/>
      <c r="K2102" s="193"/>
      <c r="L2102" s="193"/>
      <c r="M2102" s="166"/>
      <c r="N2102" s="166"/>
      <c r="O2102" s="166"/>
      <c r="P2102" s="166"/>
      <c r="Q2102" s="166"/>
      <c r="R2102" s="188"/>
      <c r="S2102" s="188"/>
      <c r="T2102" s="189"/>
      <c r="U2102" s="188"/>
      <c r="V2102" s="188"/>
      <c r="W2102" s="193"/>
      <c r="X2102" s="194"/>
      <c r="Y2102" s="194"/>
      <c r="Z2102" s="166"/>
      <c r="AA2102" s="166"/>
      <c r="AB2102" s="166"/>
      <c r="AC2102" s="166"/>
      <c r="AD2102" s="166"/>
      <c r="AE2102" s="166"/>
      <c r="AF2102" s="166"/>
      <c r="AG2102" s="166"/>
      <c r="AH2102" s="166"/>
      <c r="AI2102" s="166"/>
      <c r="AJ2102" s="166"/>
      <c r="AK2102" s="166"/>
      <c r="AL2102" s="166"/>
      <c r="AM2102" s="166"/>
      <c r="AN2102" s="166"/>
      <c r="AO2102" s="166"/>
      <c r="AP2102" s="166"/>
      <c r="AQ2102" s="166"/>
      <c r="AR2102" s="166"/>
      <c r="AS2102" s="166"/>
      <c r="AT2102" s="166"/>
      <c r="AU2102" s="166"/>
      <c r="AV2102" s="166"/>
      <c r="AW2102" s="166"/>
      <c r="AX2102" s="166"/>
      <c r="AY2102" s="166"/>
      <c r="AZ2102" s="166"/>
      <c r="BA2102" s="166"/>
      <c r="BB2102" s="166"/>
      <c r="BC2102" s="166"/>
      <c r="BD2102" s="166"/>
      <c r="BE2102" s="166"/>
      <c r="BF2102" s="166"/>
      <c r="BG2102" s="166"/>
      <c r="BH2102" s="166"/>
      <c r="BI2102" s="166"/>
      <c r="BJ2102" s="166"/>
      <c r="BK2102" s="166"/>
      <c r="BL2102" s="166"/>
      <c r="BM2102" s="166"/>
    </row>
  </sheetData>
  <customSheetViews>
    <customSheetView guid="{3FDFA47A-B5B7-4E52-9DFE-7B0DA0B81546}" filter="1" showAutoFilter="1">
      <autoFilter ref="$A$1:$BM$2102">
        <filterColumn colId="3">
          <filters/>
        </filterColumn>
      </autoFilter>
    </customSheetView>
    <customSheetView guid="{45AB72E5-2611-41B7-818C-8DDA80A6D70A}" filter="1" showAutoFilter="1">
      <autoFilter ref="$A$1:$BM$2102"/>
    </customSheetView>
    <customSheetView guid="{DC5A0271-17C9-4ED5-9AFF-1F40B5FEF9FE}" filter="1" showAutoFilter="1">
      <autoFilter ref="$A$1:$BM$2102">
        <filterColumn colId="3">
          <filters/>
        </filterColumn>
      </autoFilter>
    </customSheetView>
  </customSheetViews>
  <dataValidations>
    <dataValidation type="list" allowBlank="1" sqref="B2:B2102 S2:S2102 U2:V2102">
      <formula1>#REF!</formula1>
    </dataValidation>
    <dataValidation allowBlank="1" showDropDown="1" sqref="H2:I2102"/>
    <dataValidation type="list" allowBlank="1" sqref="D2:G2102 T2:T2102">
      <formula1>#REF!</formula1>
    </dataValidation>
  </dataValidations>
  <hyperlinks>
    <hyperlink r:id="rId1" ref="Q263"/>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28.25"/>
    <col customWidth="1" min="3" max="3" width="33.5"/>
    <col customWidth="1" min="4" max="4" width="24.5"/>
    <col customWidth="1" min="5" max="5" width="24.88"/>
    <col customWidth="1" min="6" max="6" width="5.5"/>
  </cols>
  <sheetData>
    <row r="1">
      <c r="A1" s="7" t="s">
        <v>20</v>
      </c>
      <c r="B1" s="7" t="s">
        <v>21</v>
      </c>
      <c r="C1" s="7" t="s">
        <v>22</v>
      </c>
      <c r="D1" s="7" t="s">
        <v>23</v>
      </c>
      <c r="E1" s="7" t="s">
        <v>24</v>
      </c>
      <c r="F1" s="9"/>
      <c r="G1" s="10"/>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row>
    <row r="2">
      <c r="A2" s="12" t="s">
        <v>25</v>
      </c>
      <c r="B2" s="12" t="s">
        <v>26</v>
      </c>
      <c r="C2" s="12" t="s">
        <v>27</v>
      </c>
      <c r="D2" s="12" t="s">
        <v>28</v>
      </c>
      <c r="E2" s="12" t="s">
        <v>29</v>
      </c>
      <c r="F2" s="13">
        <v>1.0</v>
      </c>
      <c r="G2" s="10"/>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row>
    <row r="3">
      <c r="A3" s="14" t="s">
        <v>30</v>
      </c>
      <c r="B3" s="14" t="s">
        <v>31</v>
      </c>
      <c r="C3" s="14" t="s">
        <v>32</v>
      </c>
      <c r="D3" s="14" t="s">
        <v>33</v>
      </c>
      <c r="E3" s="14" t="s">
        <v>34</v>
      </c>
      <c r="F3" s="13">
        <v>2.0</v>
      </c>
      <c r="G3" s="10"/>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r="4">
      <c r="A4" s="12" t="s">
        <v>36</v>
      </c>
      <c r="B4" s="12" t="s">
        <v>37</v>
      </c>
      <c r="C4" s="12" t="s">
        <v>38</v>
      </c>
      <c r="D4" s="12" t="s">
        <v>39</v>
      </c>
      <c r="E4" s="12" t="s">
        <v>40</v>
      </c>
      <c r="F4" s="13">
        <v>3.0</v>
      </c>
      <c r="G4" s="10"/>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c r="A5" s="12" t="s">
        <v>41</v>
      </c>
      <c r="B5" s="12" t="s">
        <v>42</v>
      </c>
      <c r="C5" s="12" t="s">
        <v>43</v>
      </c>
      <c r="D5" s="12" t="s">
        <v>44</v>
      </c>
      <c r="E5" s="12" t="s">
        <v>45</v>
      </c>
      <c r="F5" s="13">
        <v>4.0</v>
      </c>
      <c r="G5" s="10"/>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row>
    <row r="6">
      <c r="A6" s="12" t="s">
        <v>46</v>
      </c>
      <c r="B6" s="12" t="s">
        <v>47</v>
      </c>
      <c r="C6" s="12" t="s">
        <v>48</v>
      </c>
      <c r="D6" s="12" t="s">
        <v>49</v>
      </c>
      <c r="E6" s="12" t="s">
        <v>50</v>
      </c>
      <c r="F6" s="13">
        <v>5.0</v>
      </c>
      <c r="G6" s="10"/>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c r="A7" s="12" t="s">
        <v>51</v>
      </c>
      <c r="B7" s="12" t="s">
        <v>52</v>
      </c>
      <c r="C7" s="12" t="s">
        <v>53</v>
      </c>
      <c r="D7" s="12" t="s">
        <v>54</v>
      </c>
      <c r="E7" s="12" t="s">
        <v>55</v>
      </c>
      <c r="F7" s="13">
        <v>6.0</v>
      </c>
      <c r="G7" s="10"/>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row>
    <row r="8">
      <c r="A8" s="12" t="s">
        <v>57</v>
      </c>
      <c r="B8" s="12" t="s">
        <v>58</v>
      </c>
      <c r="C8" s="12" t="s">
        <v>59</v>
      </c>
      <c r="D8" s="12" t="s">
        <v>60</v>
      </c>
      <c r="E8" s="12" t="s">
        <v>61</v>
      </c>
      <c r="F8" s="13">
        <v>7.0</v>
      </c>
      <c r="G8" s="10"/>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row>
    <row r="9">
      <c r="A9" s="12" t="s">
        <v>63</v>
      </c>
      <c r="B9" s="12" t="s">
        <v>64</v>
      </c>
      <c r="C9" s="12" t="s">
        <v>66</v>
      </c>
      <c r="D9" s="12" t="s">
        <v>67</v>
      </c>
      <c r="E9" s="12" t="s">
        <v>68</v>
      </c>
      <c r="F9" s="13">
        <v>8.0</v>
      </c>
      <c r="G9" s="10"/>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row>
    <row r="10">
      <c r="A10" s="12" t="s">
        <v>72</v>
      </c>
      <c r="B10" s="12" t="s">
        <v>74</v>
      </c>
      <c r="C10" s="12" t="s">
        <v>75</v>
      </c>
      <c r="D10" s="12" t="s">
        <v>76</v>
      </c>
      <c r="E10" s="12" t="s">
        <v>77</v>
      </c>
      <c r="F10" s="13">
        <v>9.0</v>
      </c>
      <c r="G10" s="10"/>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row>
    <row r="11">
      <c r="A11" s="12" t="s">
        <v>80</v>
      </c>
      <c r="B11" s="12" t="s">
        <v>81</v>
      </c>
      <c r="C11" s="12" t="s">
        <v>83</v>
      </c>
      <c r="D11" s="12" t="s">
        <v>84</v>
      </c>
      <c r="E11" s="12" t="s">
        <v>85</v>
      </c>
      <c r="F11" s="13">
        <v>10.0</v>
      </c>
      <c r="G11" s="10"/>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row>
    <row r="12">
      <c r="A12" s="12" t="s">
        <v>86</v>
      </c>
      <c r="B12" s="12" t="s">
        <v>87</v>
      </c>
      <c r="C12" s="12" t="s">
        <v>89</v>
      </c>
      <c r="D12" s="12" t="s">
        <v>90</v>
      </c>
      <c r="E12" s="12" t="s">
        <v>92</v>
      </c>
      <c r="F12" s="13">
        <v>11.0</v>
      </c>
      <c r="G12" s="10"/>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row>
    <row r="13">
      <c r="A13" s="14" t="s">
        <v>95</v>
      </c>
      <c r="B13" s="14" t="s">
        <v>96</v>
      </c>
      <c r="C13" s="14" t="s">
        <v>97</v>
      </c>
      <c r="D13" s="14" t="s">
        <v>99</v>
      </c>
      <c r="E13" s="14" t="s">
        <v>100</v>
      </c>
      <c r="F13" s="13">
        <v>12.0</v>
      </c>
      <c r="G13" s="10"/>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row>
    <row r="14">
      <c r="A14" s="12" t="s">
        <v>104</v>
      </c>
      <c r="B14" s="12" t="s">
        <v>105</v>
      </c>
      <c r="C14" s="12" t="s">
        <v>108</v>
      </c>
      <c r="D14" s="12" t="s">
        <v>109</v>
      </c>
      <c r="E14" s="12" t="s">
        <v>111</v>
      </c>
      <c r="F14" s="13">
        <v>13.0</v>
      </c>
      <c r="G14" s="10"/>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row>
    <row r="15">
      <c r="A15" s="12" t="s">
        <v>117</v>
      </c>
      <c r="B15" s="12" t="s">
        <v>119</v>
      </c>
      <c r="C15" s="12" t="s">
        <v>121</v>
      </c>
      <c r="D15" s="12" t="s">
        <v>122</v>
      </c>
      <c r="E15" s="12" t="s">
        <v>124</v>
      </c>
      <c r="F15" s="13">
        <v>14.0</v>
      </c>
      <c r="G15" s="10"/>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row>
    <row r="16">
      <c r="A16" s="12" t="s">
        <v>130</v>
      </c>
      <c r="B16" s="12" t="s">
        <v>131</v>
      </c>
      <c r="C16" s="12" t="s">
        <v>132</v>
      </c>
      <c r="D16" s="12" t="s">
        <v>133</v>
      </c>
      <c r="E16" s="12" t="s">
        <v>134</v>
      </c>
      <c r="F16" s="13">
        <v>15.0</v>
      </c>
      <c r="G16" s="10"/>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row>
    <row r="17">
      <c r="A17" s="12" t="s">
        <v>138</v>
      </c>
      <c r="B17" s="12" t="s">
        <v>139</v>
      </c>
      <c r="C17" s="12" t="s">
        <v>142</v>
      </c>
      <c r="D17" s="12" t="s">
        <v>143</v>
      </c>
      <c r="E17" s="12" t="s">
        <v>145</v>
      </c>
      <c r="F17" s="13">
        <v>16.0</v>
      </c>
      <c r="G17" s="10"/>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row>
    <row r="18">
      <c r="A18" s="12" t="s">
        <v>149</v>
      </c>
      <c r="B18" s="12" t="s">
        <v>151</v>
      </c>
      <c r="C18" s="12" t="s">
        <v>153</v>
      </c>
      <c r="D18" s="12" t="s">
        <v>154</v>
      </c>
      <c r="E18" s="12" t="s">
        <v>157</v>
      </c>
      <c r="F18" s="13">
        <v>17.0</v>
      </c>
      <c r="G18" s="10"/>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row>
    <row r="19">
      <c r="A19" s="12" t="s">
        <v>161</v>
      </c>
      <c r="B19" s="12" t="s">
        <v>163</v>
      </c>
      <c r="C19" s="12" t="s">
        <v>164</v>
      </c>
      <c r="D19" s="12" t="s">
        <v>166</v>
      </c>
      <c r="E19" s="12" t="s">
        <v>167</v>
      </c>
      <c r="F19" s="13">
        <v>18.0</v>
      </c>
      <c r="G19" s="10"/>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c r="A20" s="12" t="s">
        <v>170</v>
      </c>
      <c r="B20" s="12" t="s">
        <v>171</v>
      </c>
      <c r="C20" s="12" t="s">
        <v>173</v>
      </c>
      <c r="D20" s="12" t="s">
        <v>174</v>
      </c>
      <c r="E20" s="12" t="s">
        <v>175</v>
      </c>
      <c r="F20" s="13">
        <v>19.0</v>
      </c>
      <c r="G20" s="10"/>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row>
    <row r="21">
      <c r="A21" s="12" t="s">
        <v>178</v>
      </c>
      <c r="B21" s="12" t="s">
        <v>179</v>
      </c>
      <c r="C21" s="12" t="s">
        <v>180</v>
      </c>
      <c r="D21" s="12" t="s">
        <v>181</v>
      </c>
      <c r="E21" s="12" t="s">
        <v>182</v>
      </c>
      <c r="F21" s="13">
        <v>20.0</v>
      </c>
      <c r="G21" s="10"/>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row>
    <row r="22">
      <c r="A22" s="12" t="s">
        <v>184</v>
      </c>
      <c r="B22" s="12" t="s">
        <v>186</v>
      </c>
      <c r="C22" s="12" t="s">
        <v>187</v>
      </c>
      <c r="D22" s="12" t="s">
        <v>188</v>
      </c>
      <c r="E22" s="12" t="s">
        <v>190</v>
      </c>
      <c r="F22" s="13">
        <v>21.0</v>
      </c>
      <c r="G22" s="10"/>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row>
    <row r="23">
      <c r="A23" s="12" t="s">
        <v>192</v>
      </c>
      <c r="B23" s="12" t="s">
        <v>194</v>
      </c>
      <c r="C23" s="12" t="s">
        <v>195</v>
      </c>
      <c r="D23" s="12" t="s">
        <v>197</v>
      </c>
      <c r="E23" s="12" t="s">
        <v>198</v>
      </c>
      <c r="F23" s="13">
        <v>22.0</v>
      </c>
      <c r="G23" s="10"/>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row>
    <row r="24">
      <c r="A24" s="12" t="s">
        <v>201</v>
      </c>
      <c r="B24" s="12" t="s">
        <v>202</v>
      </c>
      <c r="C24" s="12" t="s">
        <v>204</v>
      </c>
      <c r="D24" s="12" t="s">
        <v>205</v>
      </c>
      <c r="E24" s="7"/>
      <c r="F24" s="13">
        <v>23.0</v>
      </c>
      <c r="G24" s="10"/>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row>
    <row r="25">
      <c r="A25" s="12" t="s">
        <v>208</v>
      </c>
      <c r="B25" s="12" t="s">
        <v>210</v>
      </c>
      <c r="C25" s="12" t="s">
        <v>212</v>
      </c>
      <c r="D25" s="12" t="s">
        <v>213</v>
      </c>
      <c r="E25" s="12" t="s">
        <v>214</v>
      </c>
      <c r="F25" s="13">
        <v>24.0</v>
      </c>
      <c r="G25" s="10"/>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row>
    <row r="26">
      <c r="A26" s="12" t="s">
        <v>218</v>
      </c>
      <c r="B26" s="12" t="s">
        <v>221</v>
      </c>
      <c r="C26" s="12" t="s">
        <v>222</v>
      </c>
      <c r="D26" s="12" t="s">
        <v>224</v>
      </c>
      <c r="E26" s="7"/>
      <c r="F26" s="13">
        <v>25.0</v>
      </c>
      <c r="G26" s="10"/>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row>
    <row r="27">
      <c r="A27" s="12" t="s">
        <v>229</v>
      </c>
      <c r="B27" s="12" t="s">
        <v>232</v>
      </c>
      <c r="C27" s="12" t="s">
        <v>233</v>
      </c>
      <c r="D27" s="7"/>
      <c r="E27" s="7"/>
      <c r="F27" s="13">
        <v>26.0</v>
      </c>
      <c r="G27" s="10"/>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row>
    <row r="28">
      <c r="A28" s="12" t="s">
        <v>238</v>
      </c>
      <c r="B28" s="12" t="s">
        <v>240</v>
      </c>
      <c r="C28" s="12" t="s">
        <v>242</v>
      </c>
      <c r="D28" s="12" t="s">
        <v>243</v>
      </c>
      <c r="E28" s="12" t="s">
        <v>245</v>
      </c>
      <c r="F28" s="13">
        <v>27.0</v>
      </c>
      <c r="G28" s="10"/>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row>
    <row r="29">
      <c r="A29" s="12" t="s">
        <v>251</v>
      </c>
      <c r="B29" s="12" t="s">
        <v>253</v>
      </c>
      <c r="C29" s="12" t="s">
        <v>255</v>
      </c>
      <c r="D29" s="12" t="s">
        <v>256</v>
      </c>
      <c r="E29" s="7"/>
      <c r="F29" s="13">
        <v>28.0</v>
      </c>
      <c r="G29" s="10"/>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row>
    <row r="30">
      <c r="A30" s="12" t="s">
        <v>261</v>
      </c>
      <c r="B30" s="12" t="s">
        <v>262</v>
      </c>
      <c r="C30" s="12" t="s">
        <v>263</v>
      </c>
      <c r="D30" s="12" t="s">
        <v>265</v>
      </c>
      <c r="E30" s="7"/>
      <c r="F30" s="13">
        <v>29.0</v>
      </c>
      <c r="G30" s="10"/>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row>
    <row r="31">
      <c r="A31" s="12" t="s">
        <v>269</v>
      </c>
      <c r="B31" s="12" t="s">
        <v>271</v>
      </c>
      <c r="C31" s="12" t="s">
        <v>272</v>
      </c>
      <c r="D31" s="12" t="s">
        <v>273</v>
      </c>
      <c r="E31" s="7"/>
      <c r="F31" s="13">
        <v>30.0</v>
      </c>
      <c r="G31" s="10"/>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row>
    <row r="32">
      <c r="A32" s="12" t="s">
        <v>276</v>
      </c>
      <c r="B32" s="12" t="s">
        <v>278</v>
      </c>
      <c r="C32" s="12" t="s">
        <v>279</v>
      </c>
      <c r="D32" s="12" t="s">
        <v>281</v>
      </c>
      <c r="E32" s="7"/>
      <c r="F32" s="13">
        <v>31.0</v>
      </c>
      <c r="G32" s="10"/>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row>
    <row r="33">
      <c r="A33" s="12" t="s">
        <v>284</v>
      </c>
      <c r="B33" s="12" t="s">
        <v>286</v>
      </c>
      <c r="C33" s="12" t="s">
        <v>287</v>
      </c>
      <c r="D33" s="12" t="s">
        <v>290</v>
      </c>
      <c r="E33" s="7"/>
      <c r="F33" s="13">
        <v>32.0</v>
      </c>
      <c r="G33" s="10"/>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row>
    <row r="34">
      <c r="A34" s="12" t="s">
        <v>295</v>
      </c>
      <c r="B34" s="12" t="s">
        <v>297</v>
      </c>
      <c r="C34" s="12" t="s">
        <v>298</v>
      </c>
      <c r="D34" s="12" t="s">
        <v>301</v>
      </c>
      <c r="E34" s="7"/>
      <c r="F34" s="13">
        <v>33.0</v>
      </c>
      <c r="G34" s="10"/>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row>
    <row r="35">
      <c r="A35" s="12" t="s">
        <v>306</v>
      </c>
      <c r="B35" s="12" t="s">
        <v>308</v>
      </c>
      <c r="C35" s="12" t="s">
        <v>309</v>
      </c>
      <c r="D35" s="12" t="s">
        <v>311</v>
      </c>
      <c r="E35" s="7"/>
      <c r="F35" s="13">
        <v>34.0</v>
      </c>
      <c r="G35" s="10"/>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row>
    <row r="36">
      <c r="A36" s="54"/>
      <c r="B36" s="54"/>
      <c r="C36" s="54"/>
      <c r="D36" s="54"/>
      <c r="E36" s="54"/>
      <c r="F36" s="13">
        <v>35.0</v>
      </c>
      <c r="G36" s="10"/>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row>
    <row r="37">
      <c r="A37" s="12" t="s">
        <v>318</v>
      </c>
      <c r="B37" s="12" t="s">
        <v>320</v>
      </c>
      <c r="C37" s="12" t="s">
        <v>321</v>
      </c>
      <c r="D37" s="12" t="s">
        <v>322</v>
      </c>
      <c r="E37" s="7"/>
      <c r="F37" s="13">
        <v>36.0</v>
      </c>
      <c r="G37" s="10"/>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row>
    <row r="38">
      <c r="A38" s="12" t="s">
        <v>325</v>
      </c>
      <c r="B38" s="12" t="s">
        <v>326</v>
      </c>
      <c r="C38" s="12" t="s">
        <v>327</v>
      </c>
      <c r="D38" s="12" t="s">
        <v>329</v>
      </c>
      <c r="E38" s="7"/>
      <c r="F38" s="13">
        <v>37.0</v>
      </c>
      <c r="G38" s="10"/>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row>
    <row r="39">
      <c r="A39" s="12" t="s">
        <v>333</v>
      </c>
      <c r="B39" s="12" t="s">
        <v>334</v>
      </c>
      <c r="C39" s="12" t="s">
        <v>335</v>
      </c>
      <c r="D39" s="12" t="s">
        <v>337</v>
      </c>
      <c r="E39" s="7"/>
      <c r="F39" s="13">
        <v>38.0</v>
      </c>
      <c r="G39" s="10"/>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row>
    <row r="40">
      <c r="A40" s="12" t="s">
        <v>339</v>
      </c>
      <c r="B40" s="12" t="s">
        <v>341</v>
      </c>
      <c r="C40" s="12" t="s">
        <v>342</v>
      </c>
      <c r="D40" s="12" t="s">
        <v>344</v>
      </c>
      <c r="E40" s="7"/>
      <c r="F40" s="13">
        <v>39.0</v>
      </c>
      <c r="G40" s="10"/>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row>
    <row r="41">
      <c r="A41" s="12" t="s">
        <v>347</v>
      </c>
      <c r="B41" s="12" t="s">
        <v>349</v>
      </c>
      <c r="C41" s="12" t="s">
        <v>350</v>
      </c>
      <c r="D41" s="12" t="s">
        <v>351</v>
      </c>
      <c r="E41" s="7"/>
      <c r="F41" s="13">
        <v>40.0</v>
      </c>
      <c r="G41" s="10"/>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row>
    <row r="42">
      <c r="A42" s="12" t="s">
        <v>269</v>
      </c>
      <c r="B42" s="12" t="s">
        <v>355</v>
      </c>
      <c r="C42" s="12" t="s">
        <v>356</v>
      </c>
      <c r="D42" s="12" t="s">
        <v>358</v>
      </c>
      <c r="E42" s="7"/>
      <c r="F42" s="13">
        <v>41.0</v>
      </c>
      <c r="G42" s="10"/>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row>
    <row r="43">
      <c r="A43" s="12" t="s">
        <v>360</v>
      </c>
      <c r="B43" s="12" t="s">
        <v>361</v>
      </c>
      <c r="C43" s="12" t="s">
        <v>362</v>
      </c>
      <c r="D43" s="12" t="s">
        <v>364</v>
      </c>
      <c r="E43" s="7"/>
      <c r="F43" s="13">
        <v>42.0</v>
      </c>
      <c r="G43" s="10"/>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row>
    <row r="44">
      <c r="A44" s="12" t="s">
        <v>367</v>
      </c>
      <c r="B44" s="12" t="s">
        <v>369</v>
      </c>
      <c r="C44" s="12" t="s">
        <v>370</v>
      </c>
      <c r="D44" s="12" t="s">
        <v>371</v>
      </c>
      <c r="E44" s="7"/>
      <c r="F44" s="13">
        <v>43.0</v>
      </c>
      <c r="G44" s="10"/>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row>
    <row r="45">
      <c r="A45" s="12" t="s">
        <v>373</v>
      </c>
      <c r="B45" s="12" t="s">
        <v>375</v>
      </c>
      <c r="C45" s="12" t="s">
        <v>376</v>
      </c>
      <c r="D45" s="12" t="s">
        <v>378</v>
      </c>
      <c r="E45" s="7"/>
      <c r="F45" s="13">
        <v>44.0</v>
      </c>
      <c r="G45" s="10"/>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row>
    <row r="46">
      <c r="A46" s="12" t="s">
        <v>381</v>
      </c>
      <c r="B46" s="12" t="s">
        <v>382</v>
      </c>
      <c r="C46" s="12" t="s">
        <v>383</v>
      </c>
      <c r="D46" s="12" t="s">
        <v>384</v>
      </c>
      <c r="E46" s="7"/>
      <c r="F46" s="13">
        <v>45.0</v>
      </c>
      <c r="G46" s="10"/>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row>
    <row r="47">
      <c r="A47" s="12" t="s">
        <v>388</v>
      </c>
      <c r="B47" s="12" t="s">
        <v>389</v>
      </c>
      <c r="C47" s="12" t="s">
        <v>390</v>
      </c>
      <c r="D47" s="12" t="s">
        <v>391</v>
      </c>
      <c r="E47" s="7"/>
      <c r="F47" s="13">
        <v>46.0</v>
      </c>
      <c r="G47" s="10"/>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row>
    <row r="48">
      <c r="A48" s="12" t="s">
        <v>394</v>
      </c>
      <c r="B48" s="12" t="s">
        <v>395</v>
      </c>
      <c r="C48" s="12" t="s">
        <v>397</v>
      </c>
      <c r="D48" s="12" t="s">
        <v>398</v>
      </c>
      <c r="E48" s="7"/>
      <c r="F48" s="13">
        <v>47.0</v>
      </c>
      <c r="G48" s="10"/>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row>
    <row r="49">
      <c r="A49" s="12" t="s">
        <v>401</v>
      </c>
      <c r="B49" s="12" t="s">
        <v>402</v>
      </c>
      <c r="C49" s="12" t="s">
        <v>404</v>
      </c>
      <c r="D49" s="12" t="s">
        <v>405</v>
      </c>
      <c r="E49" s="7"/>
      <c r="F49" s="13">
        <v>48.0</v>
      </c>
      <c r="G49" s="10"/>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row>
    <row r="50">
      <c r="A50" s="12" t="s">
        <v>407</v>
      </c>
      <c r="B50" s="12" t="s">
        <v>408</v>
      </c>
      <c r="C50" s="12" t="s">
        <v>409</v>
      </c>
      <c r="D50" s="12" t="s">
        <v>411</v>
      </c>
      <c r="E50" s="7"/>
      <c r="F50" s="13">
        <v>49.0</v>
      </c>
      <c r="G50" s="10"/>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row>
    <row r="51">
      <c r="A51" s="12" t="s">
        <v>414</v>
      </c>
      <c r="B51" s="12" t="s">
        <v>416</v>
      </c>
      <c r="C51" s="12" t="s">
        <v>418</v>
      </c>
      <c r="D51" s="12" t="s">
        <v>419</v>
      </c>
      <c r="E51" s="7"/>
      <c r="F51" s="13">
        <v>50.0</v>
      </c>
      <c r="G51" s="10"/>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row>
    <row r="52">
      <c r="A52" s="12" t="s">
        <v>421</v>
      </c>
      <c r="B52" s="12" t="s">
        <v>423</v>
      </c>
      <c r="C52" s="12" t="s">
        <v>424</v>
      </c>
      <c r="D52" s="12" t="s">
        <v>425</v>
      </c>
      <c r="E52" s="7"/>
      <c r="F52" s="13">
        <v>51.0</v>
      </c>
      <c r="G52" s="10"/>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row>
    <row r="53">
      <c r="A53" s="12" t="s">
        <v>428</v>
      </c>
      <c r="B53" s="12" t="s">
        <v>429</v>
      </c>
      <c r="C53" s="12" t="s">
        <v>430</v>
      </c>
      <c r="D53" s="12" t="s">
        <v>431</v>
      </c>
      <c r="E53" s="7"/>
      <c r="F53" s="13">
        <v>52.0</v>
      </c>
      <c r="G53" s="10"/>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row>
    <row r="54">
      <c r="A54" s="12" t="s">
        <v>434</v>
      </c>
      <c r="B54" s="12" t="s">
        <v>435</v>
      </c>
      <c r="C54" s="12" t="s">
        <v>436</v>
      </c>
      <c r="D54" s="12" t="s">
        <v>437</v>
      </c>
      <c r="E54" s="7"/>
      <c r="F54" s="13">
        <v>53.0</v>
      </c>
      <c r="G54" s="10"/>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row>
    <row r="55">
      <c r="A55" s="12" t="s">
        <v>439</v>
      </c>
      <c r="B55" s="12" t="s">
        <v>440</v>
      </c>
      <c r="C55" s="12" t="s">
        <v>441</v>
      </c>
      <c r="D55" s="12" t="s">
        <v>442</v>
      </c>
      <c r="E55" s="7"/>
      <c r="F55" s="13">
        <v>54.0</v>
      </c>
      <c r="G55" s="10"/>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row>
    <row r="56">
      <c r="A56" s="12" t="s">
        <v>443</v>
      </c>
      <c r="B56" s="12" t="s">
        <v>444</v>
      </c>
      <c r="C56" s="12" t="s">
        <v>445</v>
      </c>
      <c r="D56" s="12" t="s">
        <v>447</v>
      </c>
      <c r="E56" s="7"/>
      <c r="F56" s="13">
        <v>55.0</v>
      </c>
      <c r="G56" s="10"/>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row>
    <row r="57">
      <c r="A57" s="12" t="s">
        <v>448</v>
      </c>
      <c r="B57" s="12" t="s">
        <v>449</v>
      </c>
      <c r="C57" s="12" t="s">
        <v>450</v>
      </c>
      <c r="D57" s="12" t="s">
        <v>451</v>
      </c>
      <c r="E57" s="7"/>
      <c r="F57" s="13">
        <v>56.0</v>
      </c>
      <c r="G57" s="10"/>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row>
    <row r="58">
      <c r="A58" s="12" t="s">
        <v>452</v>
      </c>
      <c r="B58" s="12" t="s">
        <v>454</v>
      </c>
      <c r="C58" s="12" t="s">
        <v>455</v>
      </c>
      <c r="D58" s="12" t="s">
        <v>456</v>
      </c>
      <c r="E58" s="7"/>
      <c r="F58" s="13">
        <v>57.0</v>
      </c>
      <c r="G58" s="10"/>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row>
    <row r="59">
      <c r="A59" s="12" t="s">
        <v>457</v>
      </c>
      <c r="B59" s="12" t="s">
        <v>458</v>
      </c>
      <c r="C59" s="12" t="s">
        <v>459</v>
      </c>
      <c r="D59" s="12" t="s">
        <v>460</v>
      </c>
      <c r="E59" s="7"/>
      <c r="F59" s="13">
        <v>58.0</v>
      </c>
      <c r="G59" s="10"/>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row>
    <row r="60">
      <c r="A60" s="12" t="s">
        <v>462</v>
      </c>
      <c r="B60" s="12" t="s">
        <v>463</v>
      </c>
      <c r="C60" s="12" t="s">
        <v>464</v>
      </c>
      <c r="D60" s="12" t="s">
        <v>465</v>
      </c>
      <c r="E60" s="7"/>
      <c r="F60" s="13">
        <v>59.0</v>
      </c>
      <c r="G60" s="10"/>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row>
    <row r="61">
      <c r="A61" s="12" t="s">
        <v>466</v>
      </c>
      <c r="B61" s="12" t="s">
        <v>467</v>
      </c>
      <c r="C61" s="12" t="s">
        <v>468</v>
      </c>
      <c r="D61" s="12" t="s">
        <v>469</v>
      </c>
      <c r="E61" s="7"/>
      <c r="F61" s="13">
        <v>60.0</v>
      </c>
      <c r="G61" s="10"/>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row>
    <row r="62">
      <c r="A62" s="12" t="s">
        <v>471</v>
      </c>
      <c r="B62" s="12" t="s">
        <v>472</v>
      </c>
      <c r="C62" s="12" t="s">
        <v>473</v>
      </c>
      <c r="D62" s="12" t="s">
        <v>474</v>
      </c>
      <c r="E62" s="7"/>
      <c r="F62" s="13">
        <v>61.0</v>
      </c>
      <c r="G62" s="10"/>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row>
    <row r="63">
      <c r="A63" s="12" t="s">
        <v>475</v>
      </c>
      <c r="B63" s="12" t="s">
        <v>476</v>
      </c>
      <c r="C63" s="12" t="s">
        <v>477</v>
      </c>
      <c r="D63" s="12" t="s">
        <v>479</v>
      </c>
      <c r="E63" s="7"/>
      <c r="F63" s="13">
        <v>62.0</v>
      </c>
      <c r="G63" s="10"/>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row>
    <row r="64">
      <c r="A64" s="12" t="s">
        <v>480</v>
      </c>
      <c r="B64" s="12" t="s">
        <v>481</v>
      </c>
      <c r="C64" s="12" t="s">
        <v>482</v>
      </c>
      <c r="D64" s="12" t="s">
        <v>483</v>
      </c>
      <c r="E64" s="7"/>
      <c r="F64" s="13">
        <v>63.0</v>
      </c>
      <c r="G64" s="10"/>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row>
    <row r="65">
      <c r="A65" s="12" t="s">
        <v>485</v>
      </c>
      <c r="B65" s="12" t="s">
        <v>486</v>
      </c>
      <c r="C65" s="12" t="s">
        <v>487</v>
      </c>
      <c r="D65" s="12" t="s">
        <v>488</v>
      </c>
      <c r="E65" s="7"/>
      <c r="F65" s="13">
        <v>64.0</v>
      </c>
      <c r="G65" s="10"/>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row>
    <row r="66">
      <c r="A66" s="12" t="s">
        <v>490</v>
      </c>
      <c r="B66" s="12" t="s">
        <v>492</v>
      </c>
      <c r="C66" s="12" t="s">
        <v>493</v>
      </c>
      <c r="D66" s="12" t="s">
        <v>494</v>
      </c>
      <c r="E66" s="7"/>
      <c r="F66" s="13">
        <v>65.0</v>
      </c>
      <c r="G66" s="10"/>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row>
    <row r="67">
      <c r="A67" s="12" t="s">
        <v>497</v>
      </c>
      <c r="B67" s="12" t="s">
        <v>498</v>
      </c>
      <c r="C67" s="12" t="s">
        <v>499</v>
      </c>
      <c r="D67" s="12" t="s">
        <v>500</v>
      </c>
      <c r="E67" s="7"/>
      <c r="F67" s="13">
        <v>66.0</v>
      </c>
      <c r="G67" s="10"/>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row>
    <row r="68">
      <c r="A68" s="12" t="s">
        <v>501</v>
      </c>
      <c r="B68" s="12" t="s">
        <v>502</v>
      </c>
      <c r="C68" s="12" t="s">
        <v>503</v>
      </c>
      <c r="D68" s="12" t="s">
        <v>505</v>
      </c>
      <c r="E68" s="7"/>
      <c r="F68" s="13">
        <v>67.0</v>
      </c>
      <c r="G68" s="10"/>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row>
    <row r="69">
      <c r="A69" s="12" t="s">
        <v>506</v>
      </c>
      <c r="B69" s="12" t="s">
        <v>507</v>
      </c>
      <c r="C69" s="12" t="s">
        <v>508</v>
      </c>
      <c r="D69" s="12" t="s">
        <v>509</v>
      </c>
      <c r="E69" s="7"/>
      <c r="F69" s="13">
        <v>68.0</v>
      </c>
      <c r="G69" s="10"/>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row>
    <row r="70">
      <c r="A70" s="12" t="s">
        <v>511</v>
      </c>
      <c r="B70" s="12" t="s">
        <v>512</v>
      </c>
      <c r="C70" s="12" t="s">
        <v>513</v>
      </c>
      <c r="D70" s="12" t="s">
        <v>514</v>
      </c>
      <c r="E70" s="7"/>
      <c r="F70" s="13">
        <v>69.0</v>
      </c>
      <c r="G70" s="10"/>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row>
    <row r="71">
      <c r="A71" s="12" t="s">
        <v>515</v>
      </c>
      <c r="B71" s="12" t="s">
        <v>516</v>
      </c>
      <c r="C71" s="12" t="s">
        <v>517</v>
      </c>
      <c r="D71" s="12" t="s">
        <v>518</v>
      </c>
      <c r="E71" s="7"/>
      <c r="F71" s="13">
        <v>70.0</v>
      </c>
      <c r="G71" s="10"/>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row>
    <row r="72">
      <c r="A72" s="12" t="s">
        <v>520</v>
      </c>
      <c r="B72" s="12" t="s">
        <v>521</v>
      </c>
      <c r="C72" s="12" t="s">
        <v>522</v>
      </c>
      <c r="D72" s="12" t="s">
        <v>523</v>
      </c>
      <c r="E72" s="7"/>
      <c r="F72" s="13">
        <v>71.0</v>
      </c>
      <c r="G72" s="10"/>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row>
    <row r="73">
      <c r="A73" s="12" t="s">
        <v>524</v>
      </c>
      <c r="B73" s="12" t="s">
        <v>525</v>
      </c>
      <c r="C73" s="12" t="s">
        <v>526</v>
      </c>
      <c r="D73" s="12" t="s">
        <v>527</v>
      </c>
      <c r="E73" s="7"/>
      <c r="F73" s="13">
        <v>72.0</v>
      </c>
      <c r="G73" s="10"/>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row>
    <row r="74">
      <c r="A74" s="12" t="s">
        <v>528</v>
      </c>
      <c r="B74" s="12" t="s">
        <v>529</v>
      </c>
      <c r="C74" s="12" t="s">
        <v>530</v>
      </c>
      <c r="D74" s="12" t="s">
        <v>531</v>
      </c>
      <c r="E74" s="7"/>
      <c r="F74" s="13">
        <v>73.0</v>
      </c>
      <c r="G74" s="10"/>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row>
    <row r="75">
      <c r="A75" s="12" t="s">
        <v>533</v>
      </c>
      <c r="B75" s="12" t="s">
        <v>534</v>
      </c>
      <c r="C75" s="12" t="s">
        <v>535</v>
      </c>
      <c r="D75" s="12" t="s">
        <v>536</v>
      </c>
      <c r="E75" s="7"/>
      <c r="F75" s="13">
        <v>74.0</v>
      </c>
      <c r="G75" s="10"/>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row>
    <row r="76">
      <c r="A76" s="12" t="s">
        <v>537</v>
      </c>
      <c r="B76" s="12" t="s">
        <v>538</v>
      </c>
      <c r="C76" s="12" t="s">
        <v>539</v>
      </c>
      <c r="D76" s="12" t="s">
        <v>540</v>
      </c>
      <c r="E76" s="7"/>
      <c r="F76" s="13">
        <v>75.0</v>
      </c>
      <c r="G76" s="10"/>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row>
    <row r="77">
      <c r="A77" s="12" t="s">
        <v>541</v>
      </c>
      <c r="B77" s="12" t="s">
        <v>542</v>
      </c>
      <c r="C77" s="12" t="s">
        <v>543</v>
      </c>
      <c r="D77" s="12" t="s">
        <v>544</v>
      </c>
      <c r="E77" s="7"/>
      <c r="F77" s="13">
        <v>76.0</v>
      </c>
      <c r="G77" s="10"/>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row>
    <row r="78">
      <c r="A78" s="12" t="s">
        <v>545</v>
      </c>
      <c r="B78" s="12" t="s">
        <v>546</v>
      </c>
      <c r="C78" s="12" t="s">
        <v>547</v>
      </c>
      <c r="D78" s="12" t="s">
        <v>548</v>
      </c>
      <c r="E78" s="7"/>
      <c r="F78" s="13">
        <v>77.0</v>
      </c>
      <c r="G78" s="10"/>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row>
    <row r="79">
      <c r="A79" s="12" t="s">
        <v>549</v>
      </c>
      <c r="B79" s="12" t="s">
        <v>550</v>
      </c>
      <c r="C79" s="12" t="s">
        <v>551</v>
      </c>
      <c r="D79" s="12" t="s">
        <v>552</v>
      </c>
      <c r="E79" s="7"/>
      <c r="F79" s="13">
        <v>78.0</v>
      </c>
      <c r="G79" s="10"/>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row>
    <row r="80">
      <c r="A80" s="12" t="s">
        <v>541</v>
      </c>
      <c r="B80" s="12" t="s">
        <v>553</v>
      </c>
      <c r="C80" s="12" t="s">
        <v>543</v>
      </c>
      <c r="D80" s="12" t="s">
        <v>554</v>
      </c>
      <c r="E80" s="7"/>
      <c r="F80" s="13">
        <v>79.0</v>
      </c>
      <c r="G80" s="10"/>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row>
    <row r="81">
      <c r="A81" s="12" t="s">
        <v>555</v>
      </c>
      <c r="B81" s="12" t="s">
        <v>557</v>
      </c>
      <c r="C81" s="12" t="s">
        <v>558</v>
      </c>
      <c r="D81" s="12" t="s">
        <v>560</v>
      </c>
      <c r="E81" s="7"/>
      <c r="F81" s="13">
        <v>80.0</v>
      </c>
      <c r="G81" s="10"/>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row>
    <row r="82">
      <c r="A82" s="12" t="s">
        <v>562</v>
      </c>
      <c r="B82" s="12" t="s">
        <v>563</v>
      </c>
      <c r="C82" s="12" t="s">
        <v>564</v>
      </c>
      <c r="D82" s="12" t="s">
        <v>565</v>
      </c>
      <c r="E82" s="7"/>
      <c r="F82" s="13">
        <v>81.0</v>
      </c>
      <c r="G82" s="10"/>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row>
    <row r="83">
      <c r="A83" s="12" t="s">
        <v>566</v>
      </c>
      <c r="B83" s="12" t="s">
        <v>567</v>
      </c>
      <c r="C83" s="12" t="s">
        <v>568</v>
      </c>
      <c r="D83" s="12" t="s">
        <v>569</v>
      </c>
      <c r="E83" s="7"/>
      <c r="F83" s="13">
        <v>82.0</v>
      </c>
      <c r="G83" s="10"/>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row>
    <row r="84">
      <c r="A84" s="12" t="s">
        <v>570</v>
      </c>
      <c r="B84" s="12" t="s">
        <v>571</v>
      </c>
      <c r="C84" s="12" t="s">
        <v>572</v>
      </c>
      <c r="D84" s="12" t="s">
        <v>573</v>
      </c>
      <c r="E84" s="7"/>
      <c r="F84" s="13">
        <v>83.0</v>
      </c>
      <c r="G84" s="10"/>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row>
    <row r="85">
      <c r="A85" s="12" t="s">
        <v>574</v>
      </c>
      <c r="B85" s="12" t="s">
        <v>575</v>
      </c>
      <c r="C85" s="12" t="s">
        <v>576</v>
      </c>
      <c r="D85" s="12" t="s">
        <v>577</v>
      </c>
      <c r="E85" s="12" t="s">
        <v>578</v>
      </c>
      <c r="F85" s="13">
        <v>84.0</v>
      </c>
      <c r="G85" s="10"/>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row>
    <row r="86">
      <c r="A86" s="12" t="s">
        <v>579</v>
      </c>
      <c r="B86" s="12" t="s">
        <v>580</v>
      </c>
      <c r="C86" s="12" t="s">
        <v>581</v>
      </c>
      <c r="D86" s="12" t="s">
        <v>582</v>
      </c>
      <c r="E86" s="12" t="s">
        <v>583</v>
      </c>
      <c r="F86" s="13">
        <v>85.0</v>
      </c>
      <c r="G86" s="10"/>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row>
    <row r="87">
      <c r="A87" s="12" t="s">
        <v>584</v>
      </c>
      <c r="B87" s="12" t="s">
        <v>585</v>
      </c>
      <c r="C87" s="12" t="s">
        <v>586</v>
      </c>
      <c r="D87" s="12" t="s">
        <v>587</v>
      </c>
      <c r="E87" s="12" t="s">
        <v>588</v>
      </c>
      <c r="F87" s="13">
        <v>86.0</v>
      </c>
      <c r="G87" s="10"/>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row>
    <row r="88">
      <c r="A88" s="12" t="s">
        <v>589</v>
      </c>
      <c r="B88" s="12" t="s">
        <v>590</v>
      </c>
      <c r="C88" s="12" t="s">
        <v>591</v>
      </c>
      <c r="D88" s="12" t="s">
        <v>592</v>
      </c>
      <c r="E88" s="7"/>
      <c r="F88" s="13">
        <v>87.0</v>
      </c>
      <c r="G88" s="10"/>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row>
    <row r="89">
      <c r="A89" s="12" t="s">
        <v>593</v>
      </c>
      <c r="B89" s="12" t="s">
        <v>594</v>
      </c>
      <c r="C89" s="12" t="s">
        <v>595</v>
      </c>
      <c r="D89" s="12" t="s">
        <v>596</v>
      </c>
      <c r="E89" s="7"/>
      <c r="F89" s="13">
        <v>88.0</v>
      </c>
      <c r="G89" s="10"/>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row>
    <row r="90">
      <c r="A90" s="12" t="s">
        <v>597</v>
      </c>
      <c r="B90" s="12" t="s">
        <v>598</v>
      </c>
      <c r="C90" s="12" t="s">
        <v>599</v>
      </c>
      <c r="D90" s="12" t="s">
        <v>600</v>
      </c>
      <c r="E90" s="7"/>
      <c r="F90" s="13">
        <v>89.0</v>
      </c>
      <c r="G90" s="10"/>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row>
    <row r="91">
      <c r="A91" s="12" t="s">
        <v>601</v>
      </c>
      <c r="B91" s="12" t="s">
        <v>602</v>
      </c>
      <c r="C91" s="12" t="s">
        <v>603</v>
      </c>
      <c r="D91" s="12" t="s">
        <v>604</v>
      </c>
      <c r="E91" s="7"/>
      <c r="F91" s="13">
        <v>90.0</v>
      </c>
      <c r="G91" s="10"/>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row>
    <row r="92">
      <c r="A92" s="12" t="s">
        <v>605</v>
      </c>
      <c r="B92" s="12" t="s">
        <v>606</v>
      </c>
      <c r="C92" s="12" t="s">
        <v>607</v>
      </c>
      <c r="D92" s="12" t="s">
        <v>608</v>
      </c>
      <c r="E92" s="12" t="s">
        <v>609</v>
      </c>
      <c r="F92" s="13">
        <v>91.0</v>
      </c>
      <c r="G92" s="10"/>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row>
    <row r="93">
      <c r="A93" s="12" t="s">
        <v>610</v>
      </c>
      <c r="B93" s="12" t="s">
        <v>611</v>
      </c>
      <c r="C93" s="12" t="s">
        <v>612</v>
      </c>
      <c r="D93" s="12" t="s">
        <v>613</v>
      </c>
      <c r="E93" s="7"/>
      <c r="F93" s="13">
        <v>92.0</v>
      </c>
      <c r="G93" s="10"/>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row>
    <row r="94">
      <c r="A94" s="12" t="s">
        <v>614</v>
      </c>
      <c r="B94" s="12" t="s">
        <v>615</v>
      </c>
      <c r="C94" s="12" t="s">
        <v>616</v>
      </c>
      <c r="D94" s="12" t="s">
        <v>617</v>
      </c>
      <c r="E94" s="12" t="s">
        <v>618</v>
      </c>
      <c r="F94" s="13">
        <v>93.0</v>
      </c>
      <c r="G94" s="10"/>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row>
    <row r="95">
      <c r="A95" s="12" t="s">
        <v>620</v>
      </c>
      <c r="B95" s="12" t="s">
        <v>621</v>
      </c>
      <c r="C95" s="12" t="s">
        <v>623</v>
      </c>
      <c r="D95" s="12" t="s">
        <v>624</v>
      </c>
      <c r="E95" s="7"/>
      <c r="F95" s="13">
        <v>94.0</v>
      </c>
      <c r="G95" s="10"/>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row>
    <row r="96">
      <c r="A96" s="12" t="s">
        <v>625</v>
      </c>
      <c r="B96" s="12" t="s">
        <v>626</v>
      </c>
      <c r="C96" s="12" t="s">
        <v>627</v>
      </c>
      <c r="D96" s="12" t="s">
        <v>628</v>
      </c>
      <c r="E96" s="7"/>
      <c r="F96" s="13">
        <v>95.0</v>
      </c>
      <c r="G96" s="10"/>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row>
    <row r="97">
      <c r="A97" s="72"/>
      <c r="B97" s="72"/>
      <c r="C97" s="72"/>
      <c r="D97" s="72"/>
      <c r="E97" s="72"/>
      <c r="F97" s="13">
        <v>96.0</v>
      </c>
      <c r="G97" s="10"/>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row>
    <row r="98">
      <c r="A98" s="12" t="s">
        <v>629</v>
      </c>
      <c r="B98" s="12" t="s">
        <v>630</v>
      </c>
      <c r="C98" s="12" t="s">
        <v>631</v>
      </c>
      <c r="D98" s="12" t="s">
        <v>632</v>
      </c>
      <c r="E98" s="12" t="s">
        <v>633</v>
      </c>
      <c r="F98" s="13">
        <v>97.0</v>
      </c>
      <c r="G98" s="10"/>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row>
    <row r="99">
      <c r="A99" s="12" t="s">
        <v>634</v>
      </c>
      <c r="B99" s="12" t="s">
        <v>635</v>
      </c>
      <c r="C99" s="12" t="s">
        <v>636</v>
      </c>
      <c r="D99" s="12" t="s">
        <v>637</v>
      </c>
      <c r="E99" s="12" t="s">
        <v>638</v>
      </c>
      <c r="F99" s="13">
        <v>98.0</v>
      </c>
      <c r="G99" s="10"/>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row>
    <row r="100">
      <c r="A100" s="12" t="s">
        <v>639</v>
      </c>
      <c r="B100" s="12" t="s">
        <v>640</v>
      </c>
      <c r="C100" s="12" t="s">
        <v>641</v>
      </c>
      <c r="D100" s="12" t="s">
        <v>642</v>
      </c>
      <c r="E100" s="12" t="s">
        <v>638</v>
      </c>
      <c r="F100" s="13">
        <v>99.0</v>
      </c>
      <c r="G100" s="10"/>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row>
    <row r="101">
      <c r="A101" s="12" t="s">
        <v>643</v>
      </c>
      <c r="B101" s="12" t="s">
        <v>644</v>
      </c>
      <c r="C101" s="12" t="s">
        <v>645</v>
      </c>
      <c r="D101" s="12" t="s">
        <v>646</v>
      </c>
      <c r="E101" s="12" t="s">
        <v>647</v>
      </c>
      <c r="F101" s="13">
        <v>100.0</v>
      </c>
      <c r="G101" s="10"/>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row>
    <row r="102">
      <c r="A102" s="12" t="s">
        <v>648</v>
      </c>
      <c r="B102" s="12" t="s">
        <v>649</v>
      </c>
      <c r="C102" s="12" t="s">
        <v>650</v>
      </c>
      <c r="D102" s="12" t="s">
        <v>651</v>
      </c>
      <c r="E102" s="12" t="s">
        <v>652</v>
      </c>
      <c r="F102" s="13">
        <v>101.0</v>
      </c>
      <c r="G102" s="10"/>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row>
    <row r="103">
      <c r="A103" s="12" t="s">
        <v>653</v>
      </c>
      <c r="B103" s="12" t="s">
        <v>654</v>
      </c>
      <c r="C103" s="12" t="s">
        <v>655</v>
      </c>
      <c r="D103" s="12" t="s">
        <v>656</v>
      </c>
      <c r="E103" s="12" t="s">
        <v>652</v>
      </c>
      <c r="F103" s="13">
        <v>102.0</v>
      </c>
      <c r="G103" s="10"/>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row>
    <row r="104">
      <c r="A104" s="12" t="s">
        <v>643</v>
      </c>
      <c r="B104" s="12" t="s">
        <v>657</v>
      </c>
      <c r="C104" s="12" t="s">
        <v>658</v>
      </c>
      <c r="D104" s="12" t="s">
        <v>659</v>
      </c>
      <c r="E104" s="12" t="s">
        <v>660</v>
      </c>
      <c r="F104" s="13">
        <v>103.0</v>
      </c>
      <c r="G104" s="10"/>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row>
    <row r="105">
      <c r="A105" s="12" t="s">
        <v>661</v>
      </c>
      <c r="B105" s="12" t="s">
        <v>662</v>
      </c>
      <c r="C105" s="12" t="s">
        <v>663</v>
      </c>
      <c r="D105" s="12" t="s">
        <v>664</v>
      </c>
      <c r="E105" s="7"/>
      <c r="F105" s="13">
        <v>104.0</v>
      </c>
      <c r="G105" s="10"/>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row>
    <row r="106">
      <c r="A106" s="12" t="s">
        <v>665</v>
      </c>
      <c r="B106" s="12" t="s">
        <v>666</v>
      </c>
      <c r="C106" s="12" t="s">
        <v>667</v>
      </c>
      <c r="D106" s="12" t="s">
        <v>668</v>
      </c>
      <c r="E106" s="12" t="s">
        <v>669</v>
      </c>
      <c r="F106" s="13">
        <v>105.0</v>
      </c>
      <c r="G106" s="10"/>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row>
    <row r="107">
      <c r="A107" s="12" t="s">
        <v>670</v>
      </c>
      <c r="B107" s="12" t="s">
        <v>671</v>
      </c>
      <c r="C107" s="12" t="s">
        <v>672</v>
      </c>
      <c r="D107" s="12" t="s">
        <v>673</v>
      </c>
      <c r="E107" s="12" t="s">
        <v>674</v>
      </c>
      <c r="F107" s="13">
        <v>106.0</v>
      </c>
      <c r="G107" s="10"/>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row>
    <row r="108">
      <c r="A108" s="12" t="s">
        <v>676</v>
      </c>
      <c r="B108" s="12" t="s">
        <v>678</v>
      </c>
      <c r="C108" s="12" t="s">
        <v>679</v>
      </c>
      <c r="D108" s="12" t="s">
        <v>680</v>
      </c>
      <c r="E108" s="7"/>
      <c r="F108" s="13">
        <v>107.0</v>
      </c>
      <c r="G108" s="10"/>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row>
    <row r="109">
      <c r="A109" s="12" t="s">
        <v>681</v>
      </c>
      <c r="B109" s="12" t="s">
        <v>682</v>
      </c>
      <c r="C109" s="12" t="s">
        <v>683</v>
      </c>
      <c r="D109" s="12" t="s">
        <v>684</v>
      </c>
      <c r="E109" s="12" t="s">
        <v>685</v>
      </c>
      <c r="F109" s="13">
        <v>108.0</v>
      </c>
      <c r="G109" s="10"/>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row>
    <row r="110">
      <c r="A110" s="12" t="s">
        <v>686</v>
      </c>
      <c r="B110" s="12" t="s">
        <v>687</v>
      </c>
      <c r="C110" s="12" t="s">
        <v>688</v>
      </c>
      <c r="D110" s="12" t="s">
        <v>689</v>
      </c>
      <c r="E110" s="7"/>
      <c r="F110" s="13">
        <v>109.0</v>
      </c>
      <c r="G110" s="10"/>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row>
    <row r="111">
      <c r="A111" s="12" t="s">
        <v>690</v>
      </c>
      <c r="B111" s="12" t="s">
        <v>691</v>
      </c>
      <c r="C111" s="12" t="s">
        <v>692</v>
      </c>
      <c r="D111" s="12" t="s">
        <v>693</v>
      </c>
      <c r="E111" s="7"/>
      <c r="F111" s="13">
        <v>110.0</v>
      </c>
      <c r="G111" s="10"/>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row>
    <row r="112">
      <c r="A112" s="12" t="s">
        <v>694</v>
      </c>
      <c r="B112" s="12" t="s">
        <v>695</v>
      </c>
      <c r="C112" s="12" t="s">
        <v>696</v>
      </c>
      <c r="D112" s="12" t="s">
        <v>697</v>
      </c>
      <c r="E112" s="7"/>
      <c r="F112" s="13">
        <v>111.0</v>
      </c>
      <c r="G112" s="10"/>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row>
    <row r="113">
      <c r="A113" s="12" t="s">
        <v>698</v>
      </c>
      <c r="B113" s="12" t="s">
        <v>699</v>
      </c>
      <c r="C113" s="12" t="s">
        <v>700</v>
      </c>
      <c r="D113" s="12" t="s">
        <v>701</v>
      </c>
      <c r="E113" s="12" t="s">
        <v>702</v>
      </c>
      <c r="F113" s="13">
        <v>112.0</v>
      </c>
      <c r="G113" s="10"/>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row>
    <row r="114">
      <c r="A114" s="12" t="s">
        <v>703</v>
      </c>
      <c r="B114" s="12" t="s">
        <v>704</v>
      </c>
      <c r="C114" s="12" t="s">
        <v>705</v>
      </c>
      <c r="D114" s="12" t="s">
        <v>706</v>
      </c>
      <c r="E114" s="7"/>
      <c r="F114" s="13">
        <v>113.0</v>
      </c>
      <c r="G114" s="10"/>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row>
    <row r="115">
      <c r="A115" s="12" t="s">
        <v>707</v>
      </c>
      <c r="B115" s="12" t="s">
        <v>708</v>
      </c>
      <c r="C115" s="12" t="s">
        <v>709</v>
      </c>
      <c r="D115" s="12" t="s">
        <v>710</v>
      </c>
      <c r="E115" s="12" t="s">
        <v>711</v>
      </c>
      <c r="F115" s="13">
        <v>114.0</v>
      </c>
      <c r="G115" s="10"/>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row>
    <row r="116">
      <c r="A116" s="12" t="s">
        <v>712</v>
      </c>
      <c r="B116" s="12" t="s">
        <v>713</v>
      </c>
      <c r="C116" s="12" t="s">
        <v>714</v>
      </c>
      <c r="D116" s="12" t="s">
        <v>715</v>
      </c>
      <c r="E116" s="7"/>
      <c r="F116" s="13">
        <v>115.0</v>
      </c>
      <c r="G116" s="10"/>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row>
    <row r="117">
      <c r="A117" s="12" t="s">
        <v>716</v>
      </c>
      <c r="B117" s="12" t="s">
        <v>717</v>
      </c>
      <c r="C117" s="12" t="s">
        <v>718</v>
      </c>
      <c r="D117" s="12" t="s">
        <v>719</v>
      </c>
      <c r="E117" s="12" t="s">
        <v>720</v>
      </c>
      <c r="F117" s="13">
        <v>116.0</v>
      </c>
      <c r="G117" s="10"/>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row>
    <row r="118">
      <c r="A118" s="12" t="s">
        <v>721</v>
      </c>
      <c r="B118" s="12" t="s">
        <v>722</v>
      </c>
      <c r="C118" s="12" t="s">
        <v>723</v>
      </c>
      <c r="D118" s="12" t="s">
        <v>724</v>
      </c>
      <c r="E118" s="12" t="s">
        <v>725</v>
      </c>
      <c r="F118" s="13">
        <v>117.0</v>
      </c>
      <c r="G118" s="10"/>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row>
    <row r="119">
      <c r="A119" s="12" t="s">
        <v>726</v>
      </c>
      <c r="B119" s="12" t="s">
        <v>727</v>
      </c>
      <c r="C119" s="12" t="s">
        <v>728</v>
      </c>
      <c r="D119" s="12" t="s">
        <v>729</v>
      </c>
      <c r="E119" s="7"/>
      <c r="F119" s="13">
        <v>118.0</v>
      </c>
      <c r="G119" s="10"/>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row>
    <row r="120">
      <c r="A120" s="12" t="s">
        <v>730</v>
      </c>
      <c r="B120" s="12" t="s">
        <v>731</v>
      </c>
      <c r="C120" s="12" t="s">
        <v>732</v>
      </c>
      <c r="D120" s="12" t="s">
        <v>733</v>
      </c>
      <c r="E120" s="7"/>
      <c r="F120" s="13">
        <v>119.0</v>
      </c>
      <c r="G120" s="10"/>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row>
    <row r="121">
      <c r="A121" s="12" t="s">
        <v>734</v>
      </c>
      <c r="B121" s="12" t="s">
        <v>735</v>
      </c>
      <c r="C121" s="12" t="s">
        <v>736</v>
      </c>
      <c r="D121" s="12" t="s">
        <v>737</v>
      </c>
      <c r="E121" s="7"/>
      <c r="F121" s="13">
        <v>120.0</v>
      </c>
      <c r="G121" s="10"/>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row>
    <row r="122">
      <c r="A122" s="12" t="s">
        <v>738</v>
      </c>
      <c r="B122" s="12" t="s">
        <v>739</v>
      </c>
      <c r="C122" s="12" t="s">
        <v>740</v>
      </c>
      <c r="D122" s="12" t="s">
        <v>741</v>
      </c>
      <c r="E122" s="12" t="s">
        <v>742</v>
      </c>
      <c r="F122" s="13">
        <v>121.0</v>
      </c>
      <c r="G122" s="10"/>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row>
    <row r="123">
      <c r="A123" s="12" t="s">
        <v>745</v>
      </c>
      <c r="B123" s="12" t="s">
        <v>746</v>
      </c>
      <c r="C123" s="12" t="s">
        <v>747</v>
      </c>
      <c r="D123" s="12" t="s">
        <v>748</v>
      </c>
      <c r="E123" s="12" t="s">
        <v>749</v>
      </c>
      <c r="F123" s="13">
        <v>122.0</v>
      </c>
      <c r="G123" s="10"/>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row>
    <row r="124">
      <c r="A124" s="12" t="s">
        <v>750</v>
      </c>
      <c r="B124" s="12" t="s">
        <v>751</v>
      </c>
      <c r="C124" s="12" t="s">
        <v>752</v>
      </c>
      <c r="D124" s="12" t="s">
        <v>753</v>
      </c>
      <c r="E124" s="12" t="s">
        <v>754</v>
      </c>
      <c r="F124" s="13">
        <v>123.0</v>
      </c>
      <c r="G124" s="10"/>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row>
    <row r="125">
      <c r="A125" s="12" t="s">
        <v>755</v>
      </c>
      <c r="B125" s="12" t="s">
        <v>756</v>
      </c>
      <c r="C125" s="12" t="s">
        <v>757</v>
      </c>
      <c r="D125" s="12" t="s">
        <v>758</v>
      </c>
      <c r="E125" s="7"/>
      <c r="F125" s="13">
        <v>124.0</v>
      </c>
      <c r="G125" s="10"/>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row>
    <row r="126">
      <c r="A126" s="12" t="s">
        <v>759</v>
      </c>
      <c r="B126" s="12" t="s">
        <v>760</v>
      </c>
      <c r="C126" s="12" t="s">
        <v>761</v>
      </c>
      <c r="D126" s="12" t="s">
        <v>762</v>
      </c>
      <c r="E126" s="12" t="s">
        <v>763</v>
      </c>
      <c r="F126" s="13">
        <v>125.0</v>
      </c>
      <c r="G126" s="10"/>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row>
    <row r="127">
      <c r="A127" s="12" t="s">
        <v>764</v>
      </c>
      <c r="B127" s="12" t="s">
        <v>765</v>
      </c>
      <c r="C127" s="12" t="s">
        <v>766</v>
      </c>
      <c r="D127" s="12" t="s">
        <v>767</v>
      </c>
      <c r="E127" s="7"/>
      <c r="F127" s="13">
        <v>126.0</v>
      </c>
      <c r="G127" s="10"/>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row>
    <row r="128">
      <c r="A128" s="12" t="s">
        <v>768</v>
      </c>
      <c r="B128" s="12" t="s">
        <v>769</v>
      </c>
      <c r="C128" s="12" t="s">
        <v>770</v>
      </c>
      <c r="D128" s="12" t="s">
        <v>771</v>
      </c>
      <c r="E128" s="12" t="s">
        <v>772</v>
      </c>
      <c r="F128" s="13">
        <v>127.0</v>
      </c>
      <c r="G128" s="10"/>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row>
    <row r="129">
      <c r="A129" s="12" t="s">
        <v>773</v>
      </c>
      <c r="B129" s="12" t="s">
        <v>774</v>
      </c>
      <c r="C129" s="12" t="s">
        <v>775</v>
      </c>
      <c r="D129" s="12" t="s">
        <v>776</v>
      </c>
      <c r="E129" s="7"/>
      <c r="F129" s="13">
        <v>128.0</v>
      </c>
      <c r="G129" s="10"/>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row>
    <row r="130">
      <c r="A130" s="12" t="s">
        <v>777</v>
      </c>
      <c r="B130" s="12" t="s">
        <v>778</v>
      </c>
      <c r="C130" s="12" t="s">
        <v>779</v>
      </c>
      <c r="D130" s="12" t="s">
        <v>780</v>
      </c>
      <c r="E130" s="12" t="s">
        <v>781</v>
      </c>
      <c r="F130" s="13">
        <v>129.0</v>
      </c>
      <c r="G130" s="10"/>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row>
    <row r="131">
      <c r="A131" s="12" t="s">
        <v>782</v>
      </c>
      <c r="B131" s="12" t="s">
        <v>783</v>
      </c>
      <c r="C131" s="12" t="s">
        <v>784</v>
      </c>
      <c r="D131" s="12" t="s">
        <v>785</v>
      </c>
      <c r="E131" s="12" t="s">
        <v>786</v>
      </c>
      <c r="F131" s="13">
        <v>130.0</v>
      </c>
      <c r="G131" s="10"/>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row>
    <row r="132">
      <c r="A132" s="12" t="s">
        <v>787</v>
      </c>
      <c r="B132" s="12" t="s">
        <v>788</v>
      </c>
      <c r="C132" s="12" t="s">
        <v>789</v>
      </c>
      <c r="D132" s="12" t="s">
        <v>791</v>
      </c>
      <c r="E132" s="12" t="s">
        <v>793</v>
      </c>
      <c r="F132" s="13">
        <v>131.0</v>
      </c>
      <c r="G132" s="10"/>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row>
    <row r="133">
      <c r="A133" s="12" t="s">
        <v>794</v>
      </c>
      <c r="B133" s="12" t="s">
        <v>795</v>
      </c>
      <c r="C133" s="12" t="s">
        <v>796</v>
      </c>
      <c r="D133" s="12" t="s">
        <v>797</v>
      </c>
      <c r="E133" s="12" t="s">
        <v>798</v>
      </c>
      <c r="F133" s="13">
        <v>132.0</v>
      </c>
      <c r="G133" s="10"/>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row>
    <row r="134">
      <c r="A134" s="12" t="s">
        <v>799</v>
      </c>
      <c r="B134" s="12" t="s">
        <v>800</v>
      </c>
      <c r="C134" s="12" t="s">
        <v>801</v>
      </c>
      <c r="D134" s="12" t="s">
        <v>802</v>
      </c>
      <c r="E134" s="12" t="s">
        <v>803</v>
      </c>
      <c r="F134" s="13">
        <v>133.0</v>
      </c>
      <c r="G134" s="10"/>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row>
    <row r="135">
      <c r="A135" s="12" t="s">
        <v>804</v>
      </c>
      <c r="B135" s="12" t="s">
        <v>805</v>
      </c>
      <c r="C135" s="12" t="s">
        <v>806</v>
      </c>
      <c r="D135" s="12" t="s">
        <v>807</v>
      </c>
      <c r="E135" s="7"/>
      <c r="F135" s="13">
        <v>134.0</v>
      </c>
      <c r="G135" s="10"/>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row>
    <row r="136">
      <c r="A136" s="12" t="s">
        <v>799</v>
      </c>
      <c r="B136" s="12" t="s">
        <v>808</v>
      </c>
      <c r="C136" s="12" t="s">
        <v>809</v>
      </c>
      <c r="D136" s="12" t="s">
        <v>810</v>
      </c>
      <c r="E136" s="12" t="s">
        <v>803</v>
      </c>
      <c r="F136" s="13">
        <v>135.0</v>
      </c>
      <c r="G136" s="10"/>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row>
    <row r="137">
      <c r="A137" s="12" t="s">
        <v>811</v>
      </c>
      <c r="B137" s="12" t="s">
        <v>812</v>
      </c>
      <c r="C137" s="12" t="s">
        <v>813</v>
      </c>
      <c r="D137" s="12" t="s">
        <v>814</v>
      </c>
      <c r="E137" s="12" t="s">
        <v>815</v>
      </c>
      <c r="F137" s="13">
        <v>136.0</v>
      </c>
      <c r="G137" s="10"/>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row>
    <row r="138">
      <c r="A138" s="12" t="s">
        <v>816</v>
      </c>
      <c r="B138" s="12" t="s">
        <v>817</v>
      </c>
      <c r="C138" s="12" t="s">
        <v>818</v>
      </c>
      <c r="D138" s="12" t="s">
        <v>819</v>
      </c>
      <c r="E138" s="7"/>
      <c r="F138" s="13">
        <v>137.0</v>
      </c>
      <c r="G138" s="10"/>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row>
    <row r="139">
      <c r="A139" s="12" t="s">
        <v>820</v>
      </c>
      <c r="B139" s="12" t="s">
        <v>821</v>
      </c>
      <c r="C139" s="12" t="s">
        <v>822</v>
      </c>
      <c r="D139" s="12" t="s">
        <v>823</v>
      </c>
      <c r="E139" s="12" t="s">
        <v>824</v>
      </c>
      <c r="F139" s="13">
        <v>138.0</v>
      </c>
      <c r="G139" s="10"/>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row>
    <row r="140">
      <c r="A140" s="12" t="s">
        <v>825</v>
      </c>
      <c r="B140" s="12" t="s">
        <v>826</v>
      </c>
      <c r="C140" s="12" t="s">
        <v>827</v>
      </c>
      <c r="D140" s="12" t="s">
        <v>828</v>
      </c>
      <c r="E140" s="7"/>
      <c r="F140" s="13">
        <v>139.0</v>
      </c>
      <c r="G140" s="10"/>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row>
    <row r="141">
      <c r="A141" s="12" t="s">
        <v>829</v>
      </c>
      <c r="B141" s="12" t="s">
        <v>821</v>
      </c>
      <c r="C141" s="12" t="s">
        <v>830</v>
      </c>
      <c r="D141" s="12" t="s">
        <v>831</v>
      </c>
      <c r="E141" s="12" t="s">
        <v>824</v>
      </c>
      <c r="F141" s="13">
        <v>140.0</v>
      </c>
      <c r="G141" s="10"/>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row>
    <row r="142">
      <c r="A142" s="12" t="s">
        <v>832</v>
      </c>
      <c r="B142" s="12" t="s">
        <v>833</v>
      </c>
      <c r="C142" s="12" t="s">
        <v>834</v>
      </c>
      <c r="D142" s="12" t="s">
        <v>835</v>
      </c>
      <c r="E142" s="12" t="s">
        <v>836</v>
      </c>
      <c r="F142" s="13">
        <v>141.0</v>
      </c>
      <c r="G142" s="10"/>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row>
    <row r="143">
      <c r="A143" s="12" t="s">
        <v>838</v>
      </c>
      <c r="B143" s="12" t="s">
        <v>839</v>
      </c>
      <c r="C143" s="12" t="s">
        <v>841</v>
      </c>
      <c r="D143" s="12" t="s">
        <v>842</v>
      </c>
      <c r="E143" s="7"/>
      <c r="F143" s="13">
        <v>142.0</v>
      </c>
      <c r="G143" s="10"/>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row>
    <row r="144">
      <c r="A144" s="12" t="s">
        <v>843</v>
      </c>
      <c r="B144" s="12" t="s">
        <v>844</v>
      </c>
      <c r="C144" s="12" t="s">
        <v>845</v>
      </c>
      <c r="D144" s="12" t="s">
        <v>846</v>
      </c>
      <c r="E144" s="12" t="s">
        <v>847</v>
      </c>
      <c r="F144" s="13">
        <v>143.0</v>
      </c>
      <c r="G144" s="10"/>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row>
    <row r="145">
      <c r="A145" s="12" t="s">
        <v>848</v>
      </c>
      <c r="B145" s="12" t="s">
        <v>849</v>
      </c>
      <c r="C145" s="12" t="s">
        <v>850</v>
      </c>
      <c r="D145" s="12" t="s">
        <v>851</v>
      </c>
      <c r="E145" s="7"/>
      <c r="F145" s="13">
        <v>144.0</v>
      </c>
      <c r="G145" s="10"/>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row>
    <row r="146">
      <c r="A146" s="12" t="s">
        <v>852</v>
      </c>
      <c r="B146" s="12" t="s">
        <v>853</v>
      </c>
      <c r="C146" s="12" t="s">
        <v>854</v>
      </c>
      <c r="D146" s="12" t="s">
        <v>855</v>
      </c>
      <c r="E146" s="12" t="s">
        <v>856</v>
      </c>
      <c r="F146" s="13">
        <v>145.0</v>
      </c>
      <c r="G146" s="10"/>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row>
    <row r="147">
      <c r="A147" s="12" t="s">
        <v>857</v>
      </c>
      <c r="B147" s="12" t="s">
        <v>858</v>
      </c>
      <c r="C147" s="12" t="s">
        <v>859</v>
      </c>
      <c r="D147" s="12" t="s">
        <v>860</v>
      </c>
      <c r="E147" s="7"/>
      <c r="F147" s="13">
        <v>146.0</v>
      </c>
      <c r="G147" s="10"/>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row>
    <row r="148">
      <c r="A148" s="12" t="s">
        <v>861</v>
      </c>
      <c r="B148" s="12" t="s">
        <v>862</v>
      </c>
      <c r="C148" s="12" t="s">
        <v>863</v>
      </c>
      <c r="D148" s="12" t="s">
        <v>864</v>
      </c>
      <c r="E148" s="12" t="s">
        <v>865</v>
      </c>
      <c r="F148" s="13">
        <v>147.0</v>
      </c>
      <c r="G148" s="10"/>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row>
    <row r="149">
      <c r="A149" s="12" t="s">
        <v>866</v>
      </c>
      <c r="B149" s="12" t="s">
        <v>867</v>
      </c>
      <c r="C149" s="12" t="s">
        <v>868</v>
      </c>
      <c r="D149" s="12" t="s">
        <v>869</v>
      </c>
      <c r="E149" s="12" t="s">
        <v>870</v>
      </c>
      <c r="F149" s="13">
        <v>148.0</v>
      </c>
      <c r="G149" s="10"/>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row>
    <row r="150">
      <c r="A150" s="12" t="s">
        <v>871</v>
      </c>
      <c r="B150" s="12" t="s">
        <v>872</v>
      </c>
      <c r="C150" s="12" t="s">
        <v>873</v>
      </c>
      <c r="D150" s="12" t="s">
        <v>874</v>
      </c>
      <c r="E150" s="12" t="s">
        <v>875</v>
      </c>
      <c r="F150" s="13">
        <v>149.0</v>
      </c>
      <c r="G150" s="10"/>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row>
    <row r="151">
      <c r="A151" s="12" t="s">
        <v>876</v>
      </c>
      <c r="B151" s="12" t="s">
        <v>877</v>
      </c>
      <c r="C151" s="12" t="s">
        <v>878</v>
      </c>
      <c r="D151" s="12" t="s">
        <v>879</v>
      </c>
      <c r="E151" s="7"/>
      <c r="F151" s="13">
        <v>150.0</v>
      </c>
      <c r="G151" s="10"/>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row>
    <row r="152">
      <c r="A152" s="12" t="s">
        <v>880</v>
      </c>
      <c r="B152" s="12" t="s">
        <v>881</v>
      </c>
      <c r="C152" s="12" t="s">
        <v>882</v>
      </c>
      <c r="D152" s="12" t="s">
        <v>883</v>
      </c>
      <c r="E152" s="12" t="s">
        <v>884</v>
      </c>
      <c r="F152" s="13">
        <v>151.0</v>
      </c>
      <c r="G152" s="10"/>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row>
    <row r="153">
      <c r="A153" s="12" t="s">
        <v>885</v>
      </c>
      <c r="B153" s="12" t="s">
        <v>886</v>
      </c>
      <c r="C153" s="12" t="s">
        <v>887</v>
      </c>
      <c r="D153" s="12" t="s">
        <v>888</v>
      </c>
      <c r="E153" s="7"/>
      <c r="F153" s="13">
        <v>152.0</v>
      </c>
      <c r="G153" s="10"/>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row>
    <row r="154">
      <c r="A154" s="12" t="s">
        <v>889</v>
      </c>
      <c r="B154" s="12" t="s">
        <v>890</v>
      </c>
      <c r="C154" s="12" t="s">
        <v>891</v>
      </c>
      <c r="D154" s="12" t="s">
        <v>892</v>
      </c>
      <c r="E154" s="7"/>
      <c r="F154" s="13">
        <v>153.0</v>
      </c>
      <c r="G154" s="10"/>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row>
    <row r="155">
      <c r="A155" s="12" t="s">
        <v>893</v>
      </c>
      <c r="B155" s="12" t="s">
        <v>894</v>
      </c>
      <c r="C155" s="12" t="s">
        <v>895</v>
      </c>
      <c r="D155" s="12" t="s">
        <v>896</v>
      </c>
      <c r="E155" s="7"/>
      <c r="F155" s="13">
        <v>154.0</v>
      </c>
      <c r="G155" s="10"/>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row>
    <row r="156">
      <c r="A156" s="12" t="s">
        <v>897</v>
      </c>
      <c r="B156" s="12" t="s">
        <v>898</v>
      </c>
      <c r="C156" s="12" t="s">
        <v>899</v>
      </c>
      <c r="D156" s="12" t="s">
        <v>900</v>
      </c>
      <c r="E156" s="7"/>
      <c r="F156" s="13">
        <v>155.0</v>
      </c>
      <c r="G156" s="10"/>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row>
    <row r="157">
      <c r="A157" s="12" t="s">
        <v>901</v>
      </c>
      <c r="B157" s="12" t="s">
        <v>902</v>
      </c>
      <c r="C157" s="12" t="s">
        <v>903</v>
      </c>
      <c r="D157" s="12" t="s">
        <v>904</v>
      </c>
      <c r="E157" s="7"/>
      <c r="F157" s="13">
        <v>156.0</v>
      </c>
      <c r="G157" s="10"/>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row>
    <row r="158">
      <c r="A158" s="12" t="s">
        <v>905</v>
      </c>
      <c r="B158" s="12" t="s">
        <v>907</v>
      </c>
      <c r="C158" s="12" t="s">
        <v>908</v>
      </c>
      <c r="D158" s="12" t="s">
        <v>909</v>
      </c>
      <c r="E158" s="12" t="s">
        <v>911</v>
      </c>
      <c r="F158" s="13">
        <v>157.0</v>
      </c>
      <c r="G158" s="10"/>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row>
    <row r="159">
      <c r="A159" s="12" t="s">
        <v>912</v>
      </c>
      <c r="B159" s="12" t="s">
        <v>913</v>
      </c>
      <c r="C159" s="12" t="s">
        <v>914</v>
      </c>
      <c r="D159" s="12" t="s">
        <v>915</v>
      </c>
      <c r="E159" s="12" t="s">
        <v>916</v>
      </c>
      <c r="F159" s="13">
        <v>158.0</v>
      </c>
      <c r="G159" s="10"/>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row>
    <row r="160">
      <c r="A160" s="12" t="s">
        <v>917</v>
      </c>
      <c r="B160" s="12" t="s">
        <v>918</v>
      </c>
      <c r="C160" s="12" t="s">
        <v>919</v>
      </c>
      <c r="D160" s="12" t="s">
        <v>920</v>
      </c>
      <c r="E160" s="12" t="s">
        <v>921</v>
      </c>
      <c r="F160" s="13">
        <v>159.0</v>
      </c>
      <c r="G160" s="10"/>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row>
    <row r="161">
      <c r="A161" s="12" t="s">
        <v>922</v>
      </c>
      <c r="B161" s="12" t="s">
        <v>923</v>
      </c>
      <c r="C161" s="12" t="s">
        <v>924</v>
      </c>
      <c r="D161" s="12" t="s">
        <v>925</v>
      </c>
      <c r="E161" s="12" t="s">
        <v>926</v>
      </c>
      <c r="F161" s="13">
        <v>160.0</v>
      </c>
      <c r="G161" s="10"/>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row>
    <row r="162">
      <c r="A162" s="12" t="s">
        <v>927</v>
      </c>
      <c r="B162" s="12" t="s">
        <v>928</v>
      </c>
      <c r="C162" s="12" t="s">
        <v>929</v>
      </c>
      <c r="D162" s="12" t="s">
        <v>930</v>
      </c>
      <c r="E162" s="12" t="s">
        <v>931</v>
      </c>
      <c r="F162" s="13">
        <v>161.0</v>
      </c>
      <c r="G162" s="10"/>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row>
    <row r="163">
      <c r="A163" s="12" t="s">
        <v>932</v>
      </c>
      <c r="B163" s="12" t="s">
        <v>933</v>
      </c>
      <c r="C163" s="12" t="s">
        <v>934</v>
      </c>
      <c r="D163" s="12" t="s">
        <v>935</v>
      </c>
      <c r="E163" s="74"/>
      <c r="F163" s="13">
        <v>162.0</v>
      </c>
      <c r="G163" s="10"/>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row>
    <row r="164">
      <c r="A164" s="12" t="s">
        <v>936</v>
      </c>
      <c r="B164" s="12" t="s">
        <v>937</v>
      </c>
      <c r="C164" s="12" t="s">
        <v>938</v>
      </c>
      <c r="D164" s="12" t="s">
        <v>939</v>
      </c>
      <c r="E164" s="74"/>
      <c r="F164" s="13">
        <v>163.0</v>
      </c>
      <c r="G164" s="10"/>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row>
    <row r="165">
      <c r="A165" s="12" t="s">
        <v>940</v>
      </c>
      <c r="B165" s="12" t="s">
        <v>941</v>
      </c>
      <c r="C165" s="12" t="s">
        <v>942</v>
      </c>
      <c r="D165" s="12" t="s">
        <v>943</v>
      </c>
      <c r="E165" s="12" t="s">
        <v>944</v>
      </c>
      <c r="F165" s="13">
        <v>164.0</v>
      </c>
      <c r="G165" s="10"/>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row>
    <row r="166">
      <c r="A166" s="75" t="s">
        <v>945</v>
      </c>
      <c r="B166" s="75" t="s">
        <v>946</v>
      </c>
      <c r="C166" s="75" t="s">
        <v>947</v>
      </c>
      <c r="D166" s="75" t="s">
        <v>948</v>
      </c>
      <c r="E166" s="75" t="s">
        <v>949</v>
      </c>
      <c r="F166" s="13">
        <v>165.0</v>
      </c>
      <c r="G166" s="10"/>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row>
    <row r="167">
      <c r="A167" s="12" t="s">
        <v>950</v>
      </c>
      <c r="B167" s="12" t="s">
        <v>951</v>
      </c>
      <c r="C167" s="12" t="s">
        <v>952</v>
      </c>
      <c r="D167" s="12" t="s">
        <v>953</v>
      </c>
      <c r="E167" s="74"/>
      <c r="F167" s="13">
        <v>166.0</v>
      </c>
      <c r="G167" s="10"/>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row>
    <row r="168">
      <c r="A168" s="12" t="s">
        <v>954</v>
      </c>
      <c r="B168" s="12" t="s">
        <v>955</v>
      </c>
      <c r="C168" s="12" t="s">
        <v>956</v>
      </c>
      <c r="D168" s="12" t="s">
        <v>957</v>
      </c>
      <c r="E168" s="12" t="s">
        <v>958</v>
      </c>
      <c r="F168" s="13">
        <v>167.0</v>
      </c>
      <c r="G168" s="10"/>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row>
    <row r="169">
      <c r="A169" s="12" t="s">
        <v>959</v>
      </c>
      <c r="B169" s="12" t="s">
        <v>960</v>
      </c>
      <c r="C169" s="12" t="s">
        <v>961</v>
      </c>
      <c r="D169" s="12" t="s">
        <v>962</v>
      </c>
      <c r="E169" s="74"/>
      <c r="F169" s="13">
        <v>168.0</v>
      </c>
      <c r="G169" s="10"/>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row>
    <row r="170">
      <c r="A170" s="12" t="s">
        <v>963</v>
      </c>
      <c r="B170" s="12" t="s">
        <v>964</v>
      </c>
      <c r="C170" s="12" t="s">
        <v>965</v>
      </c>
      <c r="D170" s="12" t="s">
        <v>966</v>
      </c>
      <c r="E170" s="12" t="s">
        <v>967</v>
      </c>
      <c r="F170" s="13">
        <v>169.0</v>
      </c>
      <c r="G170" s="10"/>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row>
    <row r="171">
      <c r="A171" s="12" t="s">
        <v>968</v>
      </c>
      <c r="B171" s="12" t="s">
        <v>969</v>
      </c>
      <c r="C171" s="12" t="s">
        <v>970</v>
      </c>
      <c r="D171" s="12" t="s">
        <v>971</v>
      </c>
      <c r="E171" s="12" t="s">
        <v>972</v>
      </c>
      <c r="F171" s="13">
        <v>170.0</v>
      </c>
      <c r="G171" s="10"/>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row>
    <row r="172">
      <c r="A172" s="12" t="s">
        <v>975</v>
      </c>
      <c r="B172" s="12" t="s">
        <v>976</v>
      </c>
      <c r="C172" s="12" t="s">
        <v>977</v>
      </c>
      <c r="D172" s="12" t="s">
        <v>978</v>
      </c>
      <c r="E172" s="12" t="s">
        <v>979</v>
      </c>
      <c r="F172" s="13">
        <v>171.0</v>
      </c>
      <c r="G172" s="10"/>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row>
    <row r="173">
      <c r="A173" s="12" t="s">
        <v>980</v>
      </c>
      <c r="B173" s="12" t="s">
        <v>981</v>
      </c>
      <c r="C173" s="12" t="s">
        <v>982</v>
      </c>
      <c r="D173" s="12" t="s">
        <v>983</v>
      </c>
      <c r="E173" s="12" t="s">
        <v>984</v>
      </c>
      <c r="F173" s="13">
        <v>172.0</v>
      </c>
      <c r="G173" s="10"/>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row>
    <row r="174">
      <c r="A174" s="12" t="s">
        <v>963</v>
      </c>
      <c r="B174" s="12" t="s">
        <v>964</v>
      </c>
      <c r="C174" s="12" t="s">
        <v>965</v>
      </c>
      <c r="D174" s="12" t="s">
        <v>985</v>
      </c>
      <c r="E174" s="12" t="s">
        <v>967</v>
      </c>
      <c r="F174" s="13">
        <v>173.0</v>
      </c>
      <c r="G174" s="10"/>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row>
    <row r="175">
      <c r="A175" s="12" t="s">
        <v>986</v>
      </c>
      <c r="B175" s="12" t="s">
        <v>987</v>
      </c>
      <c r="C175" s="12" t="s">
        <v>988</v>
      </c>
      <c r="D175" s="12" t="s">
        <v>989</v>
      </c>
      <c r="E175" s="12" t="s">
        <v>990</v>
      </c>
      <c r="F175" s="13">
        <v>174.0</v>
      </c>
      <c r="G175" s="10"/>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row>
    <row r="176">
      <c r="A176" s="12" t="s">
        <v>991</v>
      </c>
      <c r="B176" s="12" t="s">
        <v>992</v>
      </c>
      <c r="C176" s="12" t="s">
        <v>993</v>
      </c>
      <c r="D176" s="12" t="s">
        <v>994</v>
      </c>
      <c r="E176" s="12" t="s">
        <v>995</v>
      </c>
      <c r="F176" s="13">
        <v>175.0</v>
      </c>
      <c r="G176" s="10"/>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row>
    <row r="177">
      <c r="A177" s="12" t="s">
        <v>996</v>
      </c>
      <c r="B177" s="12" t="s">
        <v>997</v>
      </c>
      <c r="C177" s="12" t="s">
        <v>998</v>
      </c>
      <c r="D177" s="12" t="s">
        <v>999</v>
      </c>
      <c r="E177" s="74"/>
      <c r="F177" s="13">
        <v>176.0</v>
      </c>
      <c r="G177" s="10"/>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row>
    <row r="178">
      <c r="A178" s="12" t="s">
        <v>1000</v>
      </c>
      <c r="B178" s="12" t="s">
        <v>1001</v>
      </c>
      <c r="C178" s="12" t="s">
        <v>1002</v>
      </c>
      <c r="D178" s="12" t="s">
        <v>1003</v>
      </c>
      <c r="E178" s="12" t="s">
        <v>1004</v>
      </c>
      <c r="F178" s="13">
        <v>177.0</v>
      </c>
      <c r="G178" s="10"/>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row>
    <row r="179">
      <c r="A179" s="12" t="s">
        <v>1005</v>
      </c>
      <c r="B179" s="12" t="s">
        <v>1006</v>
      </c>
      <c r="C179" s="12" t="s">
        <v>1007</v>
      </c>
      <c r="D179" s="12" t="s">
        <v>1008</v>
      </c>
      <c r="E179" s="12" t="s">
        <v>1009</v>
      </c>
      <c r="F179" s="13">
        <v>178.0</v>
      </c>
      <c r="G179" s="10"/>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row>
    <row r="180">
      <c r="A180" s="12" t="s">
        <v>1010</v>
      </c>
      <c r="B180" s="12" t="s">
        <v>1011</v>
      </c>
      <c r="C180" s="12" t="s">
        <v>1012</v>
      </c>
      <c r="D180" s="12" t="s">
        <v>1013</v>
      </c>
      <c r="E180" s="12" t="s">
        <v>1014</v>
      </c>
      <c r="F180" s="13">
        <v>179.0</v>
      </c>
      <c r="G180" s="10"/>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row>
    <row r="181">
      <c r="A181" s="12" t="s">
        <v>996</v>
      </c>
      <c r="B181" s="12" t="s">
        <v>997</v>
      </c>
      <c r="C181" s="12" t="s">
        <v>998</v>
      </c>
      <c r="D181" s="12" t="s">
        <v>1015</v>
      </c>
      <c r="E181" s="74"/>
      <c r="F181" s="13">
        <v>180.0</v>
      </c>
      <c r="G181" s="10"/>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row>
    <row r="182">
      <c r="A182" s="12" t="s">
        <v>1016</v>
      </c>
      <c r="B182" s="12" t="s">
        <v>1017</v>
      </c>
      <c r="C182" s="12" t="s">
        <v>1018</v>
      </c>
      <c r="D182" s="12" t="s">
        <v>1019</v>
      </c>
      <c r="E182" s="12" t="s">
        <v>1020</v>
      </c>
      <c r="F182" s="13">
        <v>181.0</v>
      </c>
      <c r="G182" s="10"/>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row>
    <row r="183">
      <c r="A183" s="12" t="s">
        <v>1021</v>
      </c>
      <c r="B183" s="12" t="s">
        <v>1022</v>
      </c>
      <c r="C183" s="12" t="s">
        <v>1023</v>
      </c>
      <c r="D183" s="12" t="s">
        <v>1024</v>
      </c>
      <c r="E183" s="12" t="s">
        <v>1025</v>
      </c>
      <c r="F183" s="13">
        <v>182.0</v>
      </c>
      <c r="G183" s="10"/>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row>
    <row r="184">
      <c r="A184" s="12" t="s">
        <v>1026</v>
      </c>
      <c r="B184" s="12" t="s">
        <v>1027</v>
      </c>
      <c r="C184" s="12" t="s">
        <v>1028</v>
      </c>
      <c r="D184" s="12" t="s">
        <v>1029</v>
      </c>
      <c r="E184" s="12" t="s">
        <v>1030</v>
      </c>
      <c r="F184" s="13">
        <v>183.0</v>
      </c>
      <c r="G184" s="10"/>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row>
    <row r="185">
      <c r="A185" s="12" t="s">
        <v>1031</v>
      </c>
      <c r="B185" s="12" t="s">
        <v>1033</v>
      </c>
      <c r="C185" s="12" t="s">
        <v>1034</v>
      </c>
      <c r="D185" s="12" t="s">
        <v>1035</v>
      </c>
      <c r="E185" s="12" t="s">
        <v>1037</v>
      </c>
      <c r="F185" s="13">
        <v>184.0</v>
      </c>
      <c r="G185" s="10"/>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row>
    <row r="186">
      <c r="A186" s="12" t="s">
        <v>1038</v>
      </c>
      <c r="B186" s="12" t="s">
        <v>1039</v>
      </c>
      <c r="C186" s="12" t="s">
        <v>1040</v>
      </c>
      <c r="D186" s="12" t="s">
        <v>1041</v>
      </c>
      <c r="E186" s="12" t="s">
        <v>1042</v>
      </c>
      <c r="F186" s="13">
        <v>185.0</v>
      </c>
      <c r="G186" s="10"/>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row>
    <row r="187">
      <c r="A187" s="12" t="s">
        <v>1043</v>
      </c>
      <c r="B187" s="12" t="s">
        <v>1044</v>
      </c>
      <c r="C187" s="12" t="s">
        <v>1045</v>
      </c>
      <c r="D187" s="12" t="s">
        <v>1046</v>
      </c>
      <c r="E187" s="12" t="s">
        <v>1047</v>
      </c>
      <c r="F187" s="13">
        <v>186.0</v>
      </c>
      <c r="G187" s="10"/>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row>
    <row r="188">
      <c r="A188" s="12" t="s">
        <v>1048</v>
      </c>
      <c r="B188" s="12" t="s">
        <v>1049</v>
      </c>
      <c r="C188" s="12" t="s">
        <v>1050</v>
      </c>
      <c r="D188" s="12" t="s">
        <v>1051</v>
      </c>
      <c r="E188" s="12" t="s">
        <v>1052</v>
      </c>
      <c r="F188" s="13">
        <v>187.0</v>
      </c>
      <c r="G188" s="10"/>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row>
    <row r="189">
      <c r="A189" s="12" t="s">
        <v>1053</v>
      </c>
      <c r="B189" s="12" t="s">
        <v>1054</v>
      </c>
      <c r="C189" s="12" t="s">
        <v>1055</v>
      </c>
      <c r="D189" s="12" t="s">
        <v>1056</v>
      </c>
      <c r="E189" s="12" t="s">
        <v>1057</v>
      </c>
      <c r="F189" s="13">
        <v>188.0</v>
      </c>
      <c r="G189" s="10"/>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row>
    <row r="190">
      <c r="A190" s="12" t="s">
        <v>1058</v>
      </c>
      <c r="B190" s="12" t="s">
        <v>1059</v>
      </c>
      <c r="C190" s="12" t="s">
        <v>1060</v>
      </c>
      <c r="D190" s="12" t="s">
        <v>1061</v>
      </c>
      <c r="E190" s="12" t="s">
        <v>1062</v>
      </c>
      <c r="F190" s="13">
        <v>189.0</v>
      </c>
      <c r="G190" s="10"/>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row>
    <row r="191">
      <c r="A191" s="12" t="s">
        <v>1063</v>
      </c>
      <c r="B191" s="12" t="s">
        <v>1064</v>
      </c>
      <c r="C191" s="12" t="s">
        <v>1065</v>
      </c>
      <c r="D191" s="12" t="s">
        <v>1066</v>
      </c>
      <c r="E191" s="12" t="s">
        <v>1067</v>
      </c>
      <c r="F191" s="13">
        <v>190.0</v>
      </c>
      <c r="G191" s="10"/>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row>
    <row r="192">
      <c r="A192" s="12" t="s">
        <v>1068</v>
      </c>
      <c r="B192" s="12" t="s">
        <v>1069</v>
      </c>
      <c r="C192" s="12" t="s">
        <v>1070</v>
      </c>
      <c r="D192" s="12" t="s">
        <v>1071</v>
      </c>
      <c r="E192" s="12" t="s">
        <v>1072</v>
      </c>
      <c r="F192" s="13">
        <v>191.0</v>
      </c>
      <c r="G192" s="10"/>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row>
    <row r="193">
      <c r="A193" s="12" t="s">
        <v>1073</v>
      </c>
      <c r="B193" s="12" t="s">
        <v>1074</v>
      </c>
      <c r="C193" s="12" t="s">
        <v>1075</v>
      </c>
      <c r="D193" s="12" t="s">
        <v>1076</v>
      </c>
      <c r="E193" s="12"/>
      <c r="F193" s="13">
        <v>192.0</v>
      </c>
      <c r="G193" s="10"/>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row>
    <row r="194">
      <c r="A194" s="12" t="s">
        <v>1077</v>
      </c>
      <c r="B194" s="12" t="s">
        <v>1078</v>
      </c>
      <c r="C194" s="12" t="s">
        <v>1079</v>
      </c>
      <c r="D194" s="12" t="s">
        <v>1080</v>
      </c>
      <c r="E194" s="12" t="s">
        <v>1081</v>
      </c>
      <c r="F194" s="13">
        <v>193.0</v>
      </c>
      <c r="G194" s="10"/>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row>
    <row r="195">
      <c r="A195" s="12" t="s">
        <v>1082</v>
      </c>
      <c r="B195" s="12" t="s">
        <v>1083</v>
      </c>
      <c r="C195" s="12" t="s">
        <v>1084</v>
      </c>
      <c r="D195" s="12" t="s">
        <v>1085</v>
      </c>
      <c r="E195" s="74"/>
      <c r="F195" s="13">
        <v>194.0</v>
      </c>
      <c r="G195" s="10"/>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row>
    <row r="196">
      <c r="A196" s="12" t="s">
        <v>1086</v>
      </c>
      <c r="B196" s="12" t="s">
        <v>1087</v>
      </c>
      <c r="C196" s="12" t="s">
        <v>1088</v>
      </c>
      <c r="D196" s="12" t="s">
        <v>1089</v>
      </c>
      <c r="E196" s="12" t="s">
        <v>1090</v>
      </c>
      <c r="F196" s="13">
        <v>195.0</v>
      </c>
      <c r="G196" s="10"/>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row>
    <row r="197">
      <c r="A197" s="12" t="s">
        <v>1091</v>
      </c>
      <c r="B197" s="12" t="s">
        <v>1092</v>
      </c>
      <c r="C197" s="12" t="s">
        <v>1093</v>
      </c>
      <c r="D197" s="12" t="s">
        <v>1094</v>
      </c>
      <c r="E197" s="74"/>
      <c r="F197" s="13">
        <v>196.0</v>
      </c>
      <c r="G197" s="10"/>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row>
    <row r="198">
      <c r="A198" s="12" t="s">
        <v>1095</v>
      </c>
      <c r="B198" s="12" t="s">
        <v>1096</v>
      </c>
      <c r="C198" s="12" t="s">
        <v>1097</v>
      </c>
      <c r="D198" s="12" t="s">
        <v>1098</v>
      </c>
      <c r="E198" s="12" t="s">
        <v>1099</v>
      </c>
      <c r="F198" s="13">
        <v>197.0</v>
      </c>
      <c r="G198" s="10"/>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row>
    <row r="199">
      <c r="A199" s="12" t="s">
        <v>1100</v>
      </c>
      <c r="B199" s="12" t="s">
        <v>1101</v>
      </c>
      <c r="C199" s="12" t="s">
        <v>1102</v>
      </c>
      <c r="D199" s="12" t="s">
        <v>1103</v>
      </c>
      <c r="E199" s="74"/>
      <c r="F199" s="13">
        <v>198.0</v>
      </c>
      <c r="G199" s="10"/>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row>
    <row r="200">
      <c r="A200" s="12" t="s">
        <v>1106</v>
      </c>
      <c r="B200" s="12" t="s">
        <v>1107</v>
      </c>
      <c r="C200" s="12" t="s">
        <v>1108</v>
      </c>
      <c r="D200" s="12" t="s">
        <v>1109</v>
      </c>
      <c r="E200" s="12" t="s">
        <v>1110</v>
      </c>
      <c r="F200" s="13">
        <v>199.0</v>
      </c>
      <c r="G200" s="10"/>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row>
    <row r="201">
      <c r="A201" s="12" t="s">
        <v>1111</v>
      </c>
      <c r="B201" s="12" t="s">
        <v>1112</v>
      </c>
      <c r="C201" s="12" t="s">
        <v>1113</v>
      </c>
      <c r="D201" s="12" t="s">
        <v>1114</v>
      </c>
      <c r="E201" s="74"/>
      <c r="F201" s="13">
        <v>200.0</v>
      </c>
      <c r="G201" s="10"/>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row>
    <row r="202">
      <c r="A202" s="12" t="s">
        <v>1115</v>
      </c>
      <c r="B202" s="12" t="s">
        <v>1116</v>
      </c>
      <c r="C202" s="12" t="s">
        <v>1117</v>
      </c>
      <c r="D202" s="12" t="s">
        <v>1118</v>
      </c>
      <c r="E202" s="7"/>
      <c r="F202" s="13">
        <v>201.0</v>
      </c>
      <c r="G202" s="10"/>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row>
    <row r="203">
      <c r="A203" s="12" t="s">
        <v>1119</v>
      </c>
      <c r="B203" s="12" t="s">
        <v>1120</v>
      </c>
      <c r="C203" s="12" t="s">
        <v>1121</v>
      </c>
      <c r="D203" s="12" t="s">
        <v>1122</v>
      </c>
      <c r="E203" s="12" t="s">
        <v>1123</v>
      </c>
      <c r="F203" s="13">
        <v>202.0</v>
      </c>
      <c r="G203" s="10"/>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row>
    <row r="204">
      <c r="A204" s="12" t="s">
        <v>1124</v>
      </c>
      <c r="B204" s="12" t="s">
        <v>1125</v>
      </c>
      <c r="C204" s="12" t="s">
        <v>1126</v>
      </c>
      <c r="D204" s="12" t="s">
        <v>1127</v>
      </c>
      <c r="E204" s="12" t="s">
        <v>1128</v>
      </c>
      <c r="F204" s="13">
        <v>203.0</v>
      </c>
      <c r="G204" s="10"/>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row>
    <row r="205">
      <c r="A205" s="12" t="s">
        <v>1129</v>
      </c>
      <c r="B205" s="12" t="s">
        <v>1130</v>
      </c>
      <c r="C205" s="12" t="s">
        <v>1131</v>
      </c>
      <c r="D205" s="12" t="s">
        <v>1132</v>
      </c>
      <c r="E205" s="7"/>
      <c r="F205" s="13">
        <v>204.0</v>
      </c>
      <c r="G205" s="10"/>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row>
    <row r="206">
      <c r="A206" s="14" t="s">
        <v>1133</v>
      </c>
      <c r="B206" s="14" t="s">
        <v>1134</v>
      </c>
      <c r="C206" s="14" t="s">
        <v>1135</v>
      </c>
      <c r="D206" s="14" t="s">
        <v>1136</v>
      </c>
      <c r="E206" s="14" t="s">
        <v>1137</v>
      </c>
      <c r="F206" s="13">
        <v>205.0</v>
      </c>
      <c r="G206" s="10"/>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row>
    <row r="207">
      <c r="A207" s="76" t="s">
        <v>1138</v>
      </c>
      <c r="B207" s="76" t="s">
        <v>1139</v>
      </c>
      <c r="C207" s="76" t="s">
        <v>1140</v>
      </c>
      <c r="D207" s="76" t="s">
        <v>1141</v>
      </c>
      <c r="E207" s="7"/>
      <c r="F207" s="13">
        <v>206.0</v>
      </c>
      <c r="G207" s="10"/>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row>
    <row r="208">
      <c r="A208" s="76" t="s">
        <v>1142</v>
      </c>
      <c r="B208" s="76" t="s">
        <v>1143</v>
      </c>
      <c r="C208" s="76" t="s">
        <v>1144</v>
      </c>
      <c r="D208" s="76" t="s">
        <v>1145</v>
      </c>
      <c r="E208" s="7"/>
      <c r="F208" s="13">
        <v>207.0</v>
      </c>
      <c r="G208" s="10"/>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row>
    <row r="209">
      <c r="A209" s="14" t="s">
        <v>1146</v>
      </c>
      <c r="B209" s="14" t="s">
        <v>1147</v>
      </c>
      <c r="C209" s="14" t="s">
        <v>1148</v>
      </c>
      <c r="D209" s="14" t="s">
        <v>1149</v>
      </c>
      <c r="E209" s="14" t="s">
        <v>1150</v>
      </c>
      <c r="F209" s="13">
        <v>208.0</v>
      </c>
      <c r="G209" s="10"/>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row>
    <row r="210">
      <c r="A210" s="14" t="s">
        <v>1151</v>
      </c>
      <c r="B210" s="14" t="s">
        <v>1152</v>
      </c>
      <c r="C210" s="14" t="s">
        <v>1153</v>
      </c>
      <c r="D210" s="14" t="s">
        <v>1154</v>
      </c>
      <c r="E210" s="14" t="s">
        <v>1155</v>
      </c>
      <c r="F210" s="13">
        <v>209.0</v>
      </c>
      <c r="G210" s="10"/>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row>
    <row r="211">
      <c r="A211" s="14" t="s">
        <v>1156</v>
      </c>
      <c r="B211" s="14" t="s">
        <v>1157</v>
      </c>
      <c r="C211" s="14" t="s">
        <v>1158</v>
      </c>
      <c r="D211" s="14" t="s">
        <v>1159</v>
      </c>
      <c r="E211" s="14" t="s">
        <v>1160</v>
      </c>
      <c r="F211" s="13">
        <v>210.0</v>
      </c>
      <c r="G211" s="10"/>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row>
    <row r="212">
      <c r="A212" s="76" t="s">
        <v>1163</v>
      </c>
      <c r="B212" s="76" t="s">
        <v>1164</v>
      </c>
      <c r="C212" s="76" t="s">
        <v>1165</v>
      </c>
      <c r="D212" s="76" t="s">
        <v>1166</v>
      </c>
      <c r="E212" s="7"/>
      <c r="F212" s="13">
        <v>211.0</v>
      </c>
      <c r="G212" s="10"/>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row>
    <row r="213">
      <c r="A213" s="76" t="s">
        <v>1167</v>
      </c>
      <c r="B213" s="76" t="s">
        <v>1168</v>
      </c>
      <c r="C213" s="76" t="s">
        <v>1169</v>
      </c>
      <c r="D213" s="76" t="s">
        <v>1170</v>
      </c>
      <c r="E213" s="76" t="s">
        <v>1171</v>
      </c>
      <c r="F213" s="13">
        <v>212.0</v>
      </c>
      <c r="G213" s="10"/>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row>
    <row r="214">
      <c r="A214" s="76" t="s">
        <v>1172</v>
      </c>
      <c r="B214" s="76" t="s">
        <v>1173</v>
      </c>
      <c r="C214" s="76" t="s">
        <v>1174</v>
      </c>
      <c r="D214" s="76" t="s">
        <v>1175</v>
      </c>
      <c r="E214" s="7"/>
      <c r="F214" s="13">
        <v>213.0</v>
      </c>
      <c r="G214" s="10"/>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row>
    <row r="215">
      <c r="A215" s="14" t="s">
        <v>1176</v>
      </c>
      <c r="B215" s="14" t="s">
        <v>1177</v>
      </c>
      <c r="C215" s="14" t="s">
        <v>1178</v>
      </c>
      <c r="D215" s="14" t="s">
        <v>1179</v>
      </c>
      <c r="E215" s="14" t="s">
        <v>1180</v>
      </c>
      <c r="F215" s="13">
        <v>214.0</v>
      </c>
      <c r="G215" s="10"/>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row>
    <row r="216">
      <c r="A216" s="76" t="s">
        <v>1181</v>
      </c>
      <c r="B216" s="76" t="s">
        <v>1182</v>
      </c>
      <c r="C216" s="76" t="s">
        <v>1183</v>
      </c>
      <c r="D216" s="76" t="s">
        <v>1184</v>
      </c>
      <c r="E216" s="7"/>
      <c r="F216" s="13">
        <v>215.0</v>
      </c>
      <c r="G216" s="10"/>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row>
    <row r="217">
      <c r="A217" s="76" t="s">
        <v>1185</v>
      </c>
      <c r="B217" s="76" t="s">
        <v>1186</v>
      </c>
      <c r="C217" s="76" t="s">
        <v>1187</v>
      </c>
      <c r="D217" s="76" t="s">
        <v>1188</v>
      </c>
      <c r="E217" s="76" t="s">
        <v>1189</v>
      </c>
      <c r="F217" s="13">
        <v>216.0</v>
      </c>
      <c r="G217" s="10"/>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row>
    <row r="218">
      <c r="A218" s="14" t="s">
        <v>1190</v>
      </c>
      <c r="B218" s="14" t="s">
        <v>1191</v>
      </c>
      <c r="C218" s="14" t="s">
        <v>1192</v>
      </c>
      <c r="D218" s="14" t="s">
        <v>1193</v>
      </c>
      <c r="E218" s="14" t="s">
        <v>1194</v>
      </c>
      <c r="F218" s="13">
        <v>217.0</v>
      </c>
      <c r="G218" s="10"/>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row>
    <row r="219">
      <c r="A219" s="14" t="s">
        <v>1195</v>
      </c>
      <c r="B219" s="14" t="s">
        <v>1196</v>
      </c>
      <c r="C219" s="14" t="s">
        <v>1197</v>
      </c>
      <c r="D219" s="14" t="s">
        <v>1198</v>
      </c>
      <c r="E219" s="14" t="s">
        <v>1199</v>
      </c>
      <c r="F219" s="13">
        <v>218.0</v>
      </c>
      <c r="G219" s="10"/>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row>
    <row r="220">
      <c r="A220" s="76" t="s">
        <v>1200</v>
      </c>
      <c r="B220" s="76" t="s">
        <v>1201</v>
      </c>
      <c r="C220" s="76" t="s">
        <v>1202</v>
      </c>
      <c r="D220" s="76" t="s">
        <v>1203</v>
      </c>
      <c r="E220" s="7"/>
      <c r="F220" s="13">
        <v>219.0</v>
      </c>
      <c r="G220" s="10"/>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row>
    <row r="221">
      <c r="A221" s="14" t="s">
        <v>1204</v>
      </c>
      <c r="B221" s="14" t="s">
        <v>1205</v>
      </c>
      <c r="C221" s="14" t="s">
        <v>1206</v>
      </c>
      <c r="D221" s="14" t="s">
        <v>1207</v>
      </c>
      <c r="E221" s="14" t="s">
        <v>1208</v>
      </c>
      <c r="F221" s="13">
        <v>220.0</v>
      </c>
      <c r="G221" s="10"/>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row>
    <row r="222">
      <c r="A222" s="76" t="s">
        <v>1209</v>
      </c>
      <c r="B222" s="76" t="s">
        <v>1210</v>
      </c>
      <c r="C222" s="76" t="s">
        <v>1211</v>
      </c>
      <c r="D222" s="76" t="s">
        <v>1212</v>
      </c>
      <c r="E222" s="7"/>
      <c r="F222" s="13">
        <v>221.0</v>
      </c>
      <c r="G222" s="10"/>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row>
    <row r="223">
      <c r="A223" s="76" t="s">
        <v>1213</v>
      </c>
      <c r="B223" s="76" t="s">
        <v>1214</v>
      </c>
      <c r="C223" s="76" t="s">
        <v>1215</v>
      </c>
      <c r="D223" s="76" t="s">
        <v>1216</v>
      </c>
      <c r="E223" s="7"/>
      <c r="F223" s="13">
        <v>222.0</v>
      </c>
      <c r="G223" s="10"/>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row>
    <row r="224">
      <c r="A224" s="14" t="s">
        <v>1219</v>
      </c>
      <c r="B224" s="14" t="s">
        <v>1220</v>
      </c>
      <c r="C224" s="14" t="s">
        <v>1221</v>
      </c>
      <c r="D224" s="14" t="s">
        <v>1222</v>
      </c>
      <c r="E224" s="14" t="s">
        <v>1223</v>
      </c>
      <c r="F224" s="13">
        <v>223.0</v>
      </c>
      <c r="G224" s="10"/>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row>
    <row r="225">
      <c r="A225" s="76" t="s">
        <v>1224</v>
      </c>
      <c r="B225" s="76" t="s">
        <v>1225</v>
      </c>
      <c r="C225" s="76" t="s">
        <v>1226</v>
      </c>
      <c r="D225" s="76" t="s">
        <v>1227</v>
      </c>
      <c r="E225" s="76" t="s">
        <v>1228</v>
      </c>
      <c r="F225" s="13">
        <v>224.0</v>
      </c>
      <c r="G225" s="10"/>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row>
    <row r="226">
      <c r="A226" s="76" t="s">
        <v>1229</v>
      </c>
      <c r="B226" s="76" t="s">
        <v>1230</v>
      </c>
      <c r="C226" s="76" t="s">
        <v>1231</v>
      </c>
      <c r="D226" s="76" t="s">
        <v>1232</v>
      </c>
      <c r="E226" s="7"/>
      <c r="F226" s="13">
        <v>225.0</v>
      </c>
      <c r="G226" s="10"/>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row>
    <row r="227">
      <c r="A227" s="14" t="s">
        <v>1233</v>
      </c>
      <c r="B227" s="14" t="s">
        <v>1234</v>
      </c>
      <c r="C227" s="14" t="s">
        <v>1235</v>
      </c>
      <c r="D227" s="14" t="s">
        <v>1236</v>
      </c>
      <c r="E227" s="14" t="s">
        <v>1237</v>
      </c>
      <c r="F227" s="13">
        <v>226.0</v>
      </c>
      <c r="G227" s="10"/>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row>
    <row r="228">
      <c r="A228" s="14" t="s">
        <v>1238</v>
      </c>
      <c r="B228" s="14" t="s">
        <v>1239</v>
      </c>
      <c r="C228" s="14" t="s">
        <v>1240</v>
      </c>
      <c r="D228" s="14" t="s">
        <v>1241</v>
      </c>
      <c r="E228" s="14" t="s">
        <v>1242</v>
      </c>
      <c r="F228" s="13">
        <v>227.0</v>
      </c>
      <c r="G228" s="10"/>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row>
    <row r="229">
      <c r="A229" s="14" t="s">
        <v>1243</v>
      </c>
      <c r="B229" s="14" t="s">
        <v>1244</v>
      </c>
      <c r="C229" s="14" t="s">
        <v>1245</v>
      </c>
      <c r="D229" s="14" t="s">
        <v>1246</v>
      </c>
      <c r="E229" s="14" t="s">
        <v>1247</v>
      </c>
      <c r="F229" s="13">
        <v>228.0</v>
      </c>
      <c r="G229" s="10"/>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row>
    <row r="230">
      <c r="A230" s="14" t="s">
        <v>1248</v>
      </c>
      <c r="B230" s="14" t="s">
        <v>1249</v>
      </c>
      <c r="C230" s="14" t="s">
        <v>1250</v>
      </c>
      <c r="D230" s="14" t="s">
        <v>1251</v>
      </c>
      <c r="E230" s="14" t="s">
        <v>1252</v>
      </c>
      <c r="F230" s="13">
        <v>229.0</v>
      </c>
      <c r="G230" s="10"/>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row>
    <row r="231">
      <c r="A231" s="14" t="s">
        <v>1253</v>
      </c>
      <c r="B231" s="14" t="s">
        <v>1254</v>
      </c>
      <c r="C231" s="14" t="s">
        <v>1255</v>
      </c>
      <c r="D231" s="14" t="s">
        <v>1256</v>
      </c>
      <c r="E231" s="14" t="s">
        <v>1257</v>
      </c>
      <c r="F231" s="13">
        <v>230.0</v>
      </c>
      <c r="G231" s="10"/>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row>
    <row r="232">
      <c r="A232" s="14" t="s">
        <v>1258</v>
      </c>
      <c r="B232" s="14" t="s">
        <v>1259</v>
      </c>
      <c r="C232" s="14" t="s">
        <v>1260</v>
      </c>
      <c r="D232" s="14" t="s">
        <v>1261</v>
      </c>
      <c r="E232" s="14" t="s">
        <v>1262</v>
      </c>
      <c r="F232" s="13">
        <v>231.0</v>
      </c>
      <c r="G232" s="10"/>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row>
    <row r="233">
      <c r="A233" s="76" t="s">
        <v>1263</v>
      </c>
      <c r="B233" s="76" t="s">
        <v>1264</v>
      </c>
      <c r="C233" s="76" t="s">
        <v>1265</v>
      </c>
      <c r="D233" s="76" t="s">
        <v>1266</v>
      </c>
      <c r="E233" s="12"/>
      <c r="F233" s="13">
        <v>232.0</v>
      </c>
      <c r="G233" s="10"/>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row>
    <row r="234">
      <c r="A234" s="14" t="s">
        <v>1267</v>
      </c>
      <c r="B234" s="14" t="s">
        <v>1268</v>
      </c>
      <c r="C234" s="14" t="s">
        <v>1269</v>
      </c>
      <c r="D234" s="14" t="s">
        <v>1270</v>
      </c>
      <c r="E234" s="14" t="s">
        <v>1271</v>
      </c>
      <c r="F234" s="13">
        <v>233.0</v>
      </c>
      <c r="G234" s="10"/>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row>
    <row r="235">
      <c r="A235" s="76" t="s">
        <v>1272</v>
      </c>
      <c r="B235" s="76" t="s">
        <v>1273</v>
      </c>
      <c r="C235" s="76" t="s">
        <v>1274</v>
      </c>
      <c r="D235" s="76" t="s">
        <v>1275</v>
      </c>
      <c r="E235" s="7"/>
      <c r="F235" s="13">
        <v>234.0</v>
      </c>
      <c r="G235" s="10"/>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row>
    <row r="236">
      <c r="A236" s="14" t="s">
        <v>1276</v>
      </c>
      <c r="B236" s="14" t="s">
        <v>1277</v>
      </c>
      <c r="C236" s="14" t="s">
        <v>1279</v>
      </c>
      <c r="D236" s="14" t="s">
        <v>1280</v>
      </c>
      <c r="E236" s="14" t="s">
        <v>1282</v>
      </c>
      <c r="F236" s="13">
        <v>235.0</v>
      </c>
      <c r="G236" s="10"/>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row>
    <row r="237">
      <c r="A237" s="14" t="s">
        <v>1283</v>
      </c>
      <c r="B237" s="14" t="s">
        <v>1284</v>
      </c>
      <c r="C237" s="14" t="s">
        <v>1285</v>
      </c>
      <c r="D237" s="14" t="s">
        <v>1286</v>
      </c>
      <c r="E237" s="14" t="s">
        <v>1287</v>
      </c>
      <c r="F237" s="13">
        <v>236.0</v>
      </c>
      <c r="G237" s="10"/>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row>
    <row r="238">
      <c r="A238" s="12" t="s">
        <v>1288</v>
      </c>
      <c r="B238" s="12" t="s">
        <v>1289</v>
      </c>
      <c r="C238" s="12" t="s">
        <v>1290</v>
      </c>
      <c r="D238" s="12" t="s">
        <v>1291</v>
      </c>
      <c r="E238" s="12" t="s">
        <v>1292</v>
      </c>
      <c r="F238" s="13">
        <v>237.0</v>
      </c>
      <c r="G238" s="10"/>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row>
    <row r="239">
      <c r="A239" s="12" t="s">
        <v>1293</v>
      </c>
      <c r="B239" s="12" t="s">
        <v>1294</v>
      </c>
      <c r="C239" s="12" t="s">
        <v>1295</v>
      </c>
      <c r="D239" s="12" t="s">
        <v>1296</v>
      </c>
      <c r="E239" s="7"/>
      <c r="F239" s="13">
        <v>238.0</v>
      </c>
      <c r="G239" s="10"/>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row>
    <row r="240">
      <c r="A240" s="12" t="s">
        <v>1297</v>
      </c>
      <c r="B240" s="12" t="s">
        <v>1298</v>
      </c>
      <c r="C240" s="12" t="s">
        <v>1299</v>
      </c>
      <c r="D240" s="12" t="s">
        <v>1300</v>
      </c>
      <c r="E240" s="7"/>
      <c r="F240" s="13">
        <v>239.0</v>
      </c>
      <c r="G240" s="10"/>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row>
    <row r="241">
      <c r="A241" s="12" t="s">
        <v>1301</v>
      </c>
      <c r="B241" s="12" t="s">
        <v>1302</v>
      </c>
      <c r="C241" s="12" t="s">
        <v>1303</v>
      </c>
      <c r="D241" s="12" t="s">
        <v>1304</v>
      </c>
      <c r="E241" s="12" t="s">
        <v>1305</v>
      </c>
      <c r="F241" s="13">
        <v>240.0</v>
      </c>
      <c r="G241" s="10"/>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row>
    <row r="242">
      <c r="A242" s="12" t="s">
        <v>1306</v>
      </c>
      <c r="B242" s="12" t="s">
        <v>1307</v>
      </c>
      <c r="C242" s="12" t="s">
        <v>1308</v>
      </c>
      <c r="D242" s="12" t="s">
        <v>1309</v>
      </c>
      <c r="E242" s="12" t="s">
        <v>1310</v>
      </c>
      <c r="F242" s="13">
        <v>241.0</v>
      </c>
      <c r="G242" s="10"/>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row>
    <row r="243">
      <c r="A243" s="12" t="s">
        <v>1311</v>
      </c>
      <c r="B243" s="12" t="s">
        <v>1312</v>
      </c>
      <c r="C243" s="12" t="s">
        <v>1313</v>
      </c>
      <c r="D243" s="12" t="s">
        <v>1314</v>
      </c>
      <c r="E243" s="12" t="s">
        <v>1315</v>
      </c>
      <c r="F243" s="13">
        <v>242.0</v>
      </c>
      <c r="G243" s="10"/>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row>
    <row r="244">
      <c r="A244" s="12" t="s">
        <v>1316</v>
      </c>
      <c r="B244" s="12" t="s">
        <v>1317</v>
      </c>
      <c r="C244" s="12" t="s">
        <v>1318</v>
      </c>
      <c r="D244" s="12" t="s">
        <v>1319</v>
      </c>
      <c r="E244" s="12" t="s">
        <v>1320</v>
      </c>
      <c r="F244" s="13">
        <v>243.0</v>
      </c>
      <c r="G244" s="10"/>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row>
    <row r="245">
      <c r="A245" s="12" t="s">
        <v>1321</v>
      </c>
      <c r="B245" s="12" t="s">
        <v>1322</v>
      </c>
      <c r="C245" s="12" t="s">
        <v>1323</v>
      </c>
      <c r="D245" s="12" t="s">
        <v>1324</v>
      </c>
      <c r="E245" s="7"/>
      <c r="F245" s="13">
        <v>244.0</v>
      </c>
      <c r="G245" s="10"/>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row>
    <row r="246">
      <c r="A246" s="12" t="s">
        <v>1325</v>
      </c>
      <c r="B246" s="12" t="s">
        <v>1326</v>
      </c>
      <c r="C246" s="12" t="s">
        <v>1327</v>
      </c>
      <c r="D246" s="12" t="s">
        <v>1328</v>
      </c>
      <c r="E246" s="12" t="s">
        <v>1329</v>
      </c>
      <c r="F246" s="13">
        <v>245.0</v>
      </c>
      <c r="G246" s="10"/>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row>
    <row r="247">
      <c r="A247" s="12" t="s">
        <v>1330</v>
      </c>
      <c r="B247" s="12" t="s">
        <v>1331</v>
      </c>
      <c r="C247" s="12" t="s">
        <v>1332</v>
      </c>
      <c r="D247" s="12" t="s">
        <v>1333</v>
      </c>
      <c r="E247" s="12" t="s">
        <v>1334</v>
      </c>
      <c r="F247" s="13">
        <v>246.0</v>
      </c>
      <c r="G247" s="10"/>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row>
    <row r="248">
      <c r="A248" s="12" t="s">
        <v>1335</v>
      </c>
      <c r="B248" s="12" t="s">
        <v>1336</v>
      </c>
      <c r="C248" s="12" t="s">
        <v>1337</v>
      </c>
      <c r="D248" s="12" t="s">
        <v>1338</v>
      </c>
      <c r="E248" s="7"/>
      <c r="F248" s="13">
        <v>247.0</v>
      </c>
      <c r="G248" s="10"/>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row>
    <row r="249">
      <c r="A249" s="12" t="s">
        <v>1341</v>
      </c>
      <c r="B249" s="12" t="s">
        <v>1342</v>
      </c>
      <c r="C249" s="12" t="s">
        <v>1343</v>
      </c>
      <c r="D249" s="12" t="s">
        <v>1344</v>
      </c>
      <c r="E249" s="7"/>
      <c r="F249" s="13">
        <v>248.0</v>
      </c>
      <c r="G249" s="10"/>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row>
    <row r="250">
      <c r="A250" s="12" t="s">
        <v>1345</v>
      </c>
      <c r="B250" s="12" t="s">
        <v>1346</v>
      </c>
      <c r="C250" s="12" t="s">
        <v>1347</v>
      </c>
      <c r="D250" s="12" t="s">
        <v>1348</v>
      </c>
      <c r="E250" s="7"/>
      <c r="F250" s="13">
        <v>249.0</v>
      </c>
      <c r="G250" s="10"/>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row>
    <row r="251">
      <c r="A251" s="12" t="s">
        <v>1349</v>
      </c>
      <c r="B251" s="12" t="s">
        <v>1350</v>
      </c>
      <c r="C251" s="12" t="s">
        <v>1351</v>
      </c>
      <c r="D251" s="12" t="s">
        <v>1352</v>
      </c>
      <c r="E251" s="12" t="s">
        <v>1353</v>
      </c>
      <c r="F251" s="13">
        <v>250.0</v>
      </c>
      <c r="G251" s="10"/>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row>
    <row r="252">
      <c r="A252" s="12" t="s">
        <v>1354</v>
      </c>
      <c r="B252" s="12" t="s">
        <v>1355</v>
      </c>
      <c r="C252" s="12" t="s">
        <v>1356</v>
      </c>
      <c r="D252" s="12" t="s">
        <v>1357</v>
      </c>
      <c r="E252" s="12" t="s">
        <v>1358</v>
      </c>
      <c r="F252" s="13">
        <v>251.0</v>
      </c>
      <c r="G252" s="10"/>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row>
    <row r="253">
      <c r="A253" s="12" t="s">
        <v>1359</v>
      </c>
      <c r="B253" s="12" t="s">
        <v>1360</v>
      </c>
      <c r="C253" s="12" t="s">
        <v>1361</v>
      </c>
      <c r="D253" s="12" t="s">
        <v>1362</v>
      </c>
      <c r="E253" s="7"/>
      <c r="F253" s="13">
        <v>252.0</v>
      </c>
      <c r="G253" s="10"/>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row>
    <row r="254">
      <c r="A254" s="12" t="s">
        <v>1363</v>
      </c>
      <c r="B254" s="12" t="s">
        <v>1364</v>
      </c>
      <c r="C254" s="12" t="s">
        <v>1365</v>
      </c>
      <c r="D254" s="12" t="s">
        <v>1366</v>
      </c>
      <c r="E254" s="12" t="s">
        <v>1367</v>
      </c>
      <c r="F254" s="13">
        <v>253.0</v>
      </c>
      <c r="G254" s="10"/>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row>
    <row r="255">
      <c r="A255" s="12" t="s">
        <v>1368</v>
      </c>
      <c r="B255" s="12" t="s">
        <v>1369</v>
      </c>
      <c r="C255" s="12" t="s">
        <v>1370</v>
      </c>
      <c r="D255" s="12" t="s">
        <v>1371</v>
      </c>
      <c r="E255" s="12" t="s">
        <v>1372</v>
      </c>
      <c r="F255" s="13">
        <v>254.0</v>
      </c>
      <c r="G255" s="10"/>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row>
    <row r="256">
      <c r="A256" s="12" t="s">
        <v>1373</v>
      </c>
      <c r="B256" s="12" t="s">
        <v>1374</v>
      </c>
      <c r="C256" s="12" t="s">
        <v>1375</v>
      </c>
      <c r="D256" s="12" t="s">
        <v>1376</v>
      </c>
      <c r="E256" s="7"/>
      <c r="F256" s="13">
        <v>255.0</v>
      </c>
      <c r="G256" s="10"/>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row>
    <row r="257">
      <c r="A257" s="12" t="s">
        <v>1377</v>
      </c>
      <c r="B257" s="12" t="s">
        <v>1378</v>
      </c>
      <c r="C257" s="12" t="s">
        <v>1379</v>
      </c>
      <c r="D257" s="12" t="s">
        <v>1380</v>
      </c>
      <c r="E257" s="7"/>
      <c r="F257" s="13">
        <v>256.0</v>
      </c>
      <c r="G257" s="10"/>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row>
    <row r="258">
      <c r="A258" s="12" t="s">
        <v>1381</v>
      </c>
      <c r="B258" s="12" t="s">
        <v>1382</v>
      </c>
      <c r="C258" s="12" t="s">
        <v>1383</v>
      </c>
      <c r="D258" s="12" t="s">
        <v>1384</v>
      </c>
      <c r="E258" s="7"/>
      <c r="F258" s="13">
        <v>257.0</v>
      </c>
      <c r="G258" s="10"/>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row>
    <row r="259">
      <c r="A259" s="12" t="s">
        <v>1385</v>
      </c>
      <c r="B259" s="12" t="s">
        <v>1386</v>
      </c>
      <c r="C259" s="12" t="s">
        <v>1387</v>
      </c>
      <c r="D259" s="12" t="s">
        <v>1388</v>
      </c>
      <c r="E259" s="7"/>
      <c r="F259" s="13">
        <v>258.0</v>
      </c>
      <c r="G259" s="10"/>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row>
    <row r="260">
      <c r="A260" s="12" t="s">
        <v>1389</v>
      </c>
      <c r="B260" s="12" t="s">
        <v>1390</v>
      </c>
      <c r="C260" s="12" t="s">
        <v>1391</v>
      </c>
      <c r="D260" s="12" t="s">
        <v>1392</v>
      </c>
      <c r="E260" s="12" t="s">
        <v>1393</v>
      </c>
      <c r="F260" s="13">
        <v>259.0</v>
      </c>
      <c r="G260" s="10"/>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row>
    <row r="261">
      <c r="A261" s="12" t="s">
        <v>1394</v>
      </c>
      <c r="B261" s="12" t="s">
        <v>1395</v>
      </c>
      <c r="C261" s="12" t="s">
        <v>1396</v>
      </c>
      <c r="D261" s="12" t="s">
        <v>1397</v>
      </c>
      <c r="E261" s="12" t="s">
        <v>1398</v>
      </c>
      <c r="F261" s="13">
        <v>260.0</v>
      </c>
      <c r="G261" s="10"/>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row>
    <row r="262">
      <c r="A262" s="12" t="s">
        <v>1402</v>
      </c>
      <c r="B262" s="12" t="s">
        <v>1403</v>
      </c>
      <c r="C262" s="12" t="s">
        <v>1404</v>
      </c>
      <c r="D262" s="12" t="s">
        <v>1405</v>
      </c>
      <c r="E262" s="7"/>
      <c r="F262" s="13">
        <v>261.0</v>
      </c>
      <c r="G262" s="10"/>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row>
    <row r="263">
      <c r="A263" s="12" t="s">
        <v>1406</v>
      </c>
      <c r="B263" s="12" t="s">
        <v>1407</v>
      </c>
      <c r="C263" s="12" t="s">
        <v>1408</v>
      </c>
      <c r="D263" s="12" t="s">
        <v>1409</v>
      </c>
      <c r="E263" s="7"/>
      <c r="F263" s="13">
        <v>262.0</v>
      </c>
      <c r="G263" s="10"/>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row>
    <row r="264">
      <c r="A264" s="12" t="s">
        <v>1410</v>
      </c>
      <c r="B264" s="12" t="s">
        <v>1411</v>
      </c>
      <c r="C264" s="12" t="s">
        <v>1412</v>
      </c>
      <c r="D264" s="12" t="s">
        <v>1413</v>
      </c>
      <c r="E264" s="12" t="s">
        <v>1414</v>
      </c>
      <c r="F264" s="13">
        <v>263.0</v>
      </c>
      <c r="G264" s="10"/>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row>
    <row r="265">
      <c r="A265" s="12" t="s">
        <v>1415</v>
      </c>
      <c r="B265" s="12" t="s">
        <v>1416</v>
      </c>
      <c r="C265" s="12" t="s">
        <v>1417</v>
      </c>
      <c r="D265" s="12" t="s">
        <v>1418</v>
      </c>
      <c r="E265" s="7"/>
      <c r="F265" s="13">
        <v>264.0</v>
      </c>
      <c r="G265" s="10"/>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row>
    <row r="266">
      <c r="A266" s="12" t="s">
        <v>1419</v>
      </c>
      <c r="B266" s="12" t="s">
        <v>1420</v>
      </c>
      <c r="C266" s="12" t="s">
        <v>1421</v>
      </c>
      <c r="D266" s="12" t="s">
        <v>1422</v>
      </c>
      <c r="E266" s="12" t="s">
        <v>1423</v>
      </c>
      <c r="F266" s="13">
        <v>265.0</v>
      </c>
      <c r="G266" s="10"/>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row>
    <row r="267">
      <c r="A267" s="76" t="s">
        <v>1424</v>
      </c>
      <c r="B267" s="76" t="s">
        <v>1425</v>
      </c>
      <c r="C267" s="76" t="s">
        <v>1426</v>
      </c>
      <c r="D267" s="76" t="s">
        <v>1427</v>
      </c>
      <c r="E267" s="77"/>
      <c r="F267" s="13">
        <v>266.0</v>
      </c>
      <c r="G267" s="10"/>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row>
    <row r="268">
      <c r="A268" s="76" t="s">
        <v>1428</v>
      </c>
      <c r="B268" s="76" t="s">
        <v>1429</v>
      </c>
      <c r="C268" s="76" t="s">
        <v>1430</v>
      </c>
      <c r="D268" s="76" t="s">
        <v>1431</v>
      </c>
      <c r="E268" s="76" t="s">
        <v>1432</v>
      </c>
      <c r="F268" s="13">
        <v>267.0</v>
      </c>
      <c r="G268" s="10"/>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row>
    <row r="269">
      <c r="A269" s="76" t="s">
        <v>1433</v>
      </c>
      <c r="B269" s="76" t="s">
        <v>1434</v>
      </c>
      <c r="C269" s="76" t="s">
        <v>1435</v>
      </c>
      <c r="D269" s="76" t="s">
        <v>1436</v>
      </c>
      <c r="E269" s="77"/>
      <c r="F269" s="13">
        <v>268.0</v>
      </c>
      <c r="G269" s="10"/>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row>
    <row r="270">
      <c r="A270" s="76" t="s">
        <v>1437</v>
      </c>
      <c r="B270" s="76" t="s">
        <v>1438</v>
      </c>
      <c r="C270" s="76" t="s">
        <v>1439</v>
      </c>
      <c r="D270" s="76" t="s">
        <v>1440</v>
      </c>
      <c r="E270" s="77"/>
      <c r="F270" s="13">
        <v>269.0</v>
      </c>
      <c r="G270" s="10"/>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row>
    <row r="271">
      <c r="A271" s="76" t="s">
        <v>1441</v>
      </c>
      <c r="B271" s="76" t="s">
        <v>1442</v>
      </c>
      <c r="C271" s="76" t="s">
        <v>1443</v>
      </c>
      <c r="D271" s="76" t="s">
        <v>1444</v>
      </c>
      <c r="E271" s="76" t="s">
        <v>1445</v>
      </c>
      <c r="F271" s="13">
        <v>270.0</v>
      </c>
      <c r="G271" s="10"/>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row>
    <row r="272">
      <c r="A272" s="76" t="s">
        <v>1449</v>
      </c>
      <c r="B272" s="76" t="s">
        <v>1450</v>
      </c>
      <c r="C272" s="76" t="s">
        <v>1451</v>
      </c>
      <c r="D272" s="76" t="s">
        <v>1452</v>
      </c>
      <c r="E272" s="77"/>
      <c r="F272" s="13">
        <v>271.0</v>
      </c>
      <c r="G272" s="10"/>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row>
    <row r="273">
      <c r="A273" s="76" t="s">
        <v>1453</v>
      </c>
      <c r="B273" s="76" t="s">
        <v>1454</v>
      </c>
      <c r="C273" s="76" t="s">
        <v>1455</v>
      </c>
      <c r="D273" s="76" t="s">
        <v>1456</v>
      </c>
      <c r="E273" s="77"/>
      <c r="F273" s="13">
        <v>272.0</v>
      </c>
      <c r="G273" s="10"/>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row>
    <row r="274">
      <c r="A274" s="76" t="s">
        <v>1457</v>
      </c>
      <c r="B274" s="76" t="s">
        <v>1458</v>
      </c>
      <c r="C274" s="76" t="s">
        <v>1459</v>
      </c>
      <c r="D274" s="76" t="s">
        <v>1460</v>
      </c>
      <c r="E274" s="76" t="s">
        <v>1461</v>
      </c>
      <c r="F274" s="13">
        <v>273.0</v>
      </c>
      <c r="G274" s="10"/>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row>
    <row r="275">
      <c r="A275" s="76" t="s">
        <v>1462</v>
      </c>
      <c r="B275" s="76" t="s">
        <v>1463</v>
      </c>
      <c r="C275" s="76" t="s">
        <v>1464</v>
      </c>
      <c r="D275" s="76" t="s">
        <v>1465</v>
      </c>
      <c r="E275" s="77"/>
      <c r="F275" s="13">
        <v>274.0</v>
      </c>
      <c r="G275" s="10"/>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row>
    <row r="276">
      <c r="A276" s="76" t="s">
        <v>1466</v>
      </c>
      <c r="B276" s="76" t="s">
        <v>1467</v>
      </c>
      <c r="C276" s="76" t="s">
        <v>1468</v>
      </c>
      <c r="D276" s="76" t="s">
        <v>1469</v>
      </c>
      <c r="E276" s="76" t="s">
        <v>1470</v>
      </c>
      <c r="F276" s="13">
        <v>275.0</v>
      </c>
      <c r="G276" s="10"/>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row>
    <row r="277">
      <c r="A277" s="76" t="s">
        <v>1462</v>
      </c>
      <c r="B277" s="76" t="s">
        <v>1463</v>
      </c>
      <c r="C277" s="76" t="s">
        <v>1471</v>
      </c>
      <c r="D277" s="76" t="s">
        <v>1472</v>
      </c>
      <c r="E277" s="77"/>
      <c r="F277" s="13">
        <v>276.0</v>
      </c>
      <c r="G277" s="10"/>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row>
    <row r="278">
      <c r="A278" s="76" t="s">
        <v>1473</v>
      </c>
      <c r="B278" s="76" t="s">
        <v>1474</v>
      </c>
      <c r="C278" s="76" t="s">
        <v>1475</v>
      </c>
      <c r="D278" s="76" t="s">
        <v>1476</v>
      </c>
      <c r="E278" s="76" t="s">
        <v>1470</v>
      </c>
      <c r="F278" s="13">
        <v>277.0</v>
      </c>
      <c r="G278" s="10"/>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row>
    <row r="279">
      <c r="A279" s="76" t="s">
        <v>1477</v>
      </c>
      <c r="B279" s="76" t="s">
        <v>1478</v>
      </c>
      <c r="C279" s="76" t="s">
        <v>1479</v>
      </c>
      <c r="D279" s="76" t="s">
        <v>1480</v>
      </c>
      <c r="E279" s="77"/>
      <c r="F279" s="13">
        <v>278.0</v>
      </c>
      <c r="G279" s="10"/>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row>
    <row r="280">
      <c r="A280" s="76" t="s">
        <v>1481</v>
      </c>
      <c r="B280" s="76" t="s">
        <v>1482</v>
      </c>
      <c r="C280" s="76" t="s">
        <v>1483</v>
      </c>
      <c r="D280" s="76" t="s">
        <v>1484</v>
      </c>
      <c r="E280" s="77"/>
      <c r="F280" s="13">
        <v>279.0</v>
      </c>
      <c r="G280" s="10"/>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row>
    <row r="281">
      <c r="A281" s="76" t="s">
        <v>1485</v>
      </c>
      <c r="B281" s="76" t="s">
        <v>1486</v>
      </c>
      <c r="C281" s="76" t="s">
        <v>1487</v>
      </c>
      <c r="D281" s="76" t="s">
        <v>1488</v>
      </c>
      <c r="E281" s="77"/>
      <c r="F281" s="13">
        <v>280.0</v>
      </c>
      <c r="G281" s="10"/>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row>
    <row r="282">
      <c r="A282" s="76" t="s">
        <v>1489</v>
      </c>
      <c r="B282" s="76" t="s">
        <v>1490</v>
      </c>
      <c r="C282" s="76" t="s">
        <v>1491</v>
      </c>
      <c r="D282" s="76" t="s">
        <v>1492</v>
      </c>
      <c r="E282" s="77"/>
      <c r="F282" s="13">
        <v>281.0</v>
      </c>
      <c r="G282" s="10"/>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row>
    <row r="283">
      <c r="A283" s="76" t="s">
        <v>1493</v>
      </c>
      <c r="B283" s="76" t="s">
        <v>1494</v>
      </c>
      <c r="C283" s="76" t="s">
        <v>1495</v>
      </c>
      <c r="D283" s="76" t="s">
        <v>1496</v>
      </c>
      <c r="E283" s="76" t="s">
        <v>1497</v>
      </c>
      <c r="F283" s="13">
        <v>282.0</v>
      </c>
      <c r="G283" s="10"/>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row>
    <row r="284">
      <c r="A284" s="76" t="s">
        <v>1499</v>
      </c>
      <c r="B284" s="76" t="s">
        <v>1501</v>
      </c>
      <c r="C284" s="76" t="s">
        <v>1502</v>
      </c>
      <c r="D284" s="76" t="s">
        <v>1503</v>
      </c>
      <c r="E284" s="76" t="s">
        <v>1504</v>
      </c>
      <c r="F284" s="13">
        <v>283.0</v>
      </c>
      <c r="G284" s="10"/>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row>
    <row r="285">
      <c r="A285" s="76" t="s">
        <v>1505</v>
      </c>
      <c r="B285" s="76" t="s">
        <v>1506</v>
      </c>
      <c r="C285" s="76" t="s">
        <v>1507</v>
      </c>
      <c r="D285" s="76" t="s">
        <v>1508</v>
      </c>
      <c r="E285" s="76" t="s">
        <v>1509</v>
      </c>
      <c r="F285" s="13">
        <v>284.0</v>
      </c>
      <c r="G285" s="10"/>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row>
    <row r="286">
      <c r="A286" s="76" t="s">
        <v>1510</v>
      </c>
      <c r="B286" s="76" t="s">
        <v>1511</v>
      </c>
      <c r="C286" s="76" t="s">
        <v>1512</v>
      </c>
      <c r="D286" s="76" t="s">
        <v>1513</v>
      </c>
      <c r="E286" s="76" t="s">
        <v>1514</v>
      </c>
      <c r="F286" s="13">
        <v>285.0</v>
      </c>
      <c r="G286" s="10"/>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row>
    <row r="287">
      <c r="A287" s="76" t="s">
        <v>1515</v>
      </c>
      <c r="B287" s="76" t="s">
        <v>1516</v>
      </c>
      <c r="C287" s="76" t="s">
        <v>1517</v>
      </c>
      <c r="D287" s="76" t="s">
        <v>1518</v>
      </c>
      <c r="E287" s="77"/>
      <c r="F287" s="13">
        <v>286.0</v>
      </c>
      <c r="G287" s="10"/>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row>
    <row r="288">
      <c r="A288" s="76" t="s">
        <v>1519</v>
      </c>
      <c r="B288" s="76" t="s">
        <v>1520</v>
      </c>
      <c r="C288" s="76" t="s">
        <v>1521</v>
      </c>
      <c r="D288" s="76" t="s">
        <v>1522</v>
      </c>
      <c r="E288" s="76" t="s">
        <v>1523</v>
      </c>
      <c r="F288" s="13">
        <v>287.0</v>
      </c>
      <c r="G288" s="10"/>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row>
    <row r="289">
      <c r="A289" s="76" t="s">
        <v>1524</v>
      </c>
      <c r="B289" s="76" t="s">
        <v>1525</v>
      </c>
      <c r="C289" s="76" t="s">
        <v>1526</v>
      </c>
      <c r="D289" s="76" t="s">
        <v>1527</v>
      </c>
      <c r="E289" s="77"/>
      <c r="F289" s="13">
        <v>288.0</v>
      </c>
      <c r="G289" s="10"/>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row>
    <row r="290">
      <c r="A290" s="76" t="s">
        <v>1528</v>
      </c>
      <c r="B290" s="76" t="s">
        <v>1529</v>
      </c>
      <c r="C290" s="76" t="s">
        <v>1530</v>
      </c>
      <c r="D290" s="76" t="s">
        <v>1531</v>
      </c>
      <c r="E290" s="77"/>
      <c r="F290" s="13">
        <v>289.0</v>
      </c>
      <c r="G290" s="10"/>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row>
    <row r="291">
      <c r="A291" s="76" t="s">
        <v>1532</v>
      </c>
      <c r="B291" s="76" t="s">
        <v>1533</v>
      </c>
      <c r="C291" s="76" t="s">
        <v>1534</v>
      </c>
      <c r="D291" s="76" t="s">
        <v>1535</v>
      </c>
      <c r="E291" s="77"/>
      <c r="F291" s="13">
        <v>290.0</v>
      </c>
      <c r="G291" s="10"/>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row>
    <row r="292">
      <c r="A292" s="76" t="s">
        <v>1536</v>
      </c>
      <c r="B292" s="76" t="s">
        <v>1537</v>
      </c>
      <c r="C292" s="76" t="s">
        <v>1538</v>
      </c>
      <c r="D292" s="76" t="s">
        <v>1539</v>
      </c>
      <c r="E292" s="77"/>
      <c r="F292" s="13">
        <v>291.0</v>
      </c>
      <c r="G292" s="10"/>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row>
    <row r="293">
      <c r="A293" s="76" t="s">
        <v>1540</v>
      </c>
      <c r="B293" s="76" t="s">
        <v>1541</v>
      </c>
      <c r="C293" s="76" t="s">
        <v>1542</v>
      </c>
      <c r="D293" s="76" t="s">
        <v>1543</v>
      </c>
      <c r="E293" s="77"/>
      <c r="F293" s="13">
        <v>292.0</v>
      </c>
      <c r="G293" s="10"/>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row>
    <row r="294">
      <c r="A294" s="76" t="s">
        <v>1544</v>
      </c>
      <c r="B294" s="76" t="s">
        <v>1545</v>
      </c>
      <c r="C294" s="76" t="s">
        <v>1546</v>
      </c>
      <c r="D294" s="76" t="s">
        <v>1547</v>
      </c>
      <c r="E294" s="76" t="s">
        <v>1549</v>
      </c>
      <c r="F294" s="13">
        <v>293.0</v>
      </c>
      <c r="G294" s="10"/>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row>
    <row r="295">
      <c r="A295" s="76" t="s">
        <v>1551</v>
      </c>
      <c r="B295" s="76" t="s">
        <v>1552</v>
      </c>
      <c r="C295" s="76" t="s">
        <v>1553</v>
      </c>
      <c r="D295" s="76" t="s">
        <v>1554</v>
      </c>
      <c r="E295" s="77"/>
      <c r="F295" s="13">
        <v>294.0</v>
      </c>
      <c r="G295" s="10"/>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row>
    <row r="296">
      <c r="A296" s="76" t="s">
        <v>1555</v>
      </c>
      <c r="B296" s="76" t="s">
        <v>1556</v>
      </c>
      <c r="C296" s="76" t="s">
        <v>1557</v>
      </c>
      <c r="D296" s="76" t="s">
        <v>1558</v>
      </c>
      <c r="E296" s="77"/>
      <c r="F296" s="13">
        <v>295.0</v>
      </c>
      <c r="G296" s="10"/>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row>
    <row r="297">
      <c r="A297" s="76" t="s">
        <v>1559</v>
      </c>
      <c r="B297" s="76" t="s">
        <v>1560</v>
      </c>
      <c r="C297" s="76" t="s">
        <v>1561</v>
      </c>
      <c r="D297" s="76" t="s">
        <v>1562</v>
      </c>
      <c r="E297" s="77"/>
      <c r="F297" s="13">
        <v>296.0</v>
      </c>
      <c r="G297" s="10"/>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row>
    <row r="298">
      <c r="A298" s="76" t="s">
        <v>1563</v>
      </c>
      <c r="B298" s="76" t="s">
        <v>1564</v>
      </c>
      <c r="C298" s="76" t="s">
        <v>1565</v>
      </c>
      <c r="D298" s="76" t="s">
        <v>1566</v>
      </c>
      <c r="E298" s="77"/>
      <c r="F298" s="13">
        <v>297.0</v>
      </c>
      <c r="G298" s="10"/>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row>
    <row r="299">
      <c r="A299" s="76" t="s">
        <v>1567</v>
      </c>
      <c r="B299" s="76" t="s">
        <v>1568</v>
      </c>
      <c r="C299" s="76" t="s">
        <v>1569</v>
      </c>
      <c r="D299" s="76" t="s">
        <v>1570</v>
      </c>
      <c r="E299" s="77"/>
      <c r="F299" s="13">
        <v>298.0</v>
      </c>
      <c r="G299" s="10"/>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row>
    <row r="300">
      <c r="A300" s="76" t="s">
        <v>1571</v>
      </c>
      <c r="B300" s="76" t="s">
        <v>1572</v>
      </c>
      <c r="C300" s="76" t="s">
        <v>1538</v>
      </c>
      <c r="D300" s="76" t="s">
        <v>1573</v>
      </c>
      <c r="E300" s="77"/>
      <c r="F300" s="13">
        <v>299.0</v>
      </c>
      <c r="G300" s="10"/>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row>
    <row r="301">
      <c r="A301" s="76" t="s">
        <v>1574</v>
      </c>
      <c r="B301" s="76" t="s">
        <v>1575</v>
      </c>
      <c r="C301" s="76" t="s">
        <v>1576</v>
      </c>
      <c r="D301" s="76" t="s">
        <v>1577</v>
      </c>
      <c r="E301" s="76" t="s">
        <v>1578</v>
      </c>
      <c r="F301" s="13">
        <v>300.0</v>
      </c>
      <c r="G301" s="10"/>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row>
    <row r="302">
      <c r="A302" s="76" t="s">
        <v>1579</v>
      </c>
      <c r="B302" s="76" t="s">
        <v>1580</v>
      </c>
      <c r="C302" s="76" t="s">
        <v>1581</v>
      </c>
      <c r="D302" s="76" t="s">
        <v>1582</v>
      </c>
      <c r="E302" s="76" t="s">
        <v>1583</v>
      </c>
      <c r="F302" s="13">
        <v>301.0</v>
      </c>
      <c r="G302" s="10"/>
      <c r="H302" s="78"/>
      <c r="I302" s="78"/>
      <c r="J302" s="78"/>
      <c r="K302" s="78"/>
      <c r="L302" s="79"/>
      <c r="M302" s="11"/>
      <c r="N302" s="78"/>
      <c r="O302" s="78"/>
      <c r="P302" s="78"/>
      <c r="Q302" s="78"/>
      <c r="R302" s="78"/>
      <c r="S302" s="11"/>
      <c r="T302" s="11"/>
      <c r="U302" s="11"/>
      <c r="V302" s="11"/>
      <c r="W302" s="11"/>
      <c r="X302" s="11"/>
      <c r="Y302" s="11"/>
      <c r="Z302" s="11"/>
      <c r="AA302" s="11"/>
      <c r="AB302" s="11"/>
      <c r="AC302" s="11"/>
      <c r="AD302" s="11"/>
      <c r="AE302" s="11"/>
      <c r="AF302" s="11"/>
      <c r="AG302" s="11"/>
      <c r="AH302" s="11"/>
      <c r="AI302" s="11"/>
      <c r="AJ302" s="11"/>
    </row>
    <row r="303">
      <c r="A303" s="76" t="s">
        <v>1584</v>
      </c>
      <c r="B303" s="76" t="s">
        <v>1585</v>
      </c>
      <c r="C303" s="76" t="s">
        <v>1586</v>
      </c>
      <c r="D303" s="76" t="s">
        <v>1587</v>
      </c>
      <c r="E303" s="77"/>
      <c r="F303" s="13">
        <v>302.0</v>
      </c>
      <c r="G303" s="10"/>
      <c r="H303" s="78"/>
      <c r="I303" s="78"/>
      <c r="J303" s="78"/>
      <c r="K303" s="78"/>
      <c r="L303" s="78"/>
      <c r="M303" s="11"/>
      <c r="N303" s="78"/>
      <c r="O303" s="78"/>
      <c r="P303" s="78"/>
      <c r="Q303" s="78"/>
      <c r="R303" s="78"/>
      <c r="S303" s="11"/>
      <c r="T303" s="11"/>
      <c r="U303" s="11"/>
      <c r="V303" s="11"/>
      <c r="W303" s="11"/>
      <c r="X303" s="11"/>
      <c r="Y303" s="11"/>
      <c r="Z303" s="11"/>
      <c r="AA303" s="11"/>
      <c r="AB303" s="11"/>
      <c r="AC303" s="11"/>
      <c r="AD303" s="11"/>
      <c r="AE303" s="11"/>
      <c r="AF303" s="11"/>
      <c r="AG303" s="11"/>
      <c r="AH303" s="11"/>
      <c r="AI303" s="11"/>
      <c r="AJ303" s="11"/>
    </row>
    <row r="304">
      <c r="A304" s="76" t="s">
        <v>1588</v>
      </c>
      <c r="B304" s="76" t="s">
        <v>1589</v>
      </c>
      <c r="C304" s="76" t="s">
        <v>1590</v>
      </c>
      <c r="D304" s="76" t="s">
        <v>1591</v>
      </c>
      <c r="E304" s="76" t="s">
        <v>1592</v>
      </c>
      <c r="F304" s="13">
        <v>303.0</v>
      </c>
      <c r="G304" s="10"/>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row>
    <row r="305">
      <c r="A305" s="76" t="s">
        <v>1593</v>
      </c>
      <c r="B305" s="76" t="s">
        <v>1594</v>
      </c>
      <c r="C305" s="76" t="s">
        <v>1595</v>
      </c>
      <c r="D305" s="76" t="s">
        <v>1596</v>
      </c>
      <c r="E305" s="77"/>
      <c r="F305" s="13">
        <v>304.0</v>
      </c>
      <c r="G305" s="10"/>
      <c r="H305" s="78"/>
      <c r="I305" s="78"/>
      <c r="J305" s="78"/>
      <c r="K305" s="78"/>
      <c r="L305" s="78"/>
      <c r="M305" s="11"/>
      <c r="N305" s="78"/>
      <c r="O305" s="78"/>
      <c r="P305" s="78"/>
      <c r="Q305" s="78"/>
      <c r="R305" s="80"/>
      <c r="S305" s="11"/>
      <c r="T305" s="11"/>
      <c r="U305" s="11"/>
      <c r="V305" s="11"/>
      <c r="W305" s="11"/>
      <c r="X305" s="11"/>
      <c r="Y305" s="11"/>
      <c r="Z305" s="11"/>
      <c r="AA305" s="11"/>
      <c r="AB305" s="11"/>
      <c r="AC305" s="11"/>
      <c r="AD305" s="11"/>
      <c r="AE305" s="11"/>
      <c r="AF305" s="11"/>
      <c r="AG305" s="11"/>
      <c r="AH305" s="11"/>
      <c r="AI305" s="11"/>
      <c r="AJ305" s="11"/>
    </row>
    <row r="306">
      <c r="A306" s="76" t="s">
        <v>1597</v>
      </c>
      <c r="B306" s="76" t="s">
        <v>1599</v>
      </c>
      <c r="C306" s="76" t="s">
        <v>1600</v>
      </c>
      <c r="D306" s="76" t="s">
        <v>1602</v>
      </c>
      <c r="E306" s="77"/>
      <c r="F306" s="13">
        <v>305.0</v>
      </c>
      <c r="G306" s="10"/>
      <c r="H306" s="78"/>
      <c r="I306" s="78"/>
      <c r="J306" s="78"/>
      <c r="K306" s="78"/>
      <c r="L306" s="78"/>
      <c r="M306" s="11"/>
      <c r="N306" s="78"/>
      <c r="O306" s="78"/>
      <c r="P306" s="78"/>
      <c r="Q306" s="78"/>
      <c r="R306" s="78"/>
      <c r="S306" s="11"/>
      <c r="T306" s="11"/>
      <c r="U306" s="11"/>
      <c r="V306" s="11"/>
      <c r="W306" s="11"/>
      <c r="X306" s="11"/>
      <c r="Y306" s="11"/>
      <c r="Z306" s="11"/>
      <c r="AA306" s="11"/>
      <c r="AB306" s="11"/>
      <c r="AC306" s="11"/>
      <c r="AD306" s="11"/>
      <c r="AE306" s="11"/>
      <c r="AF306" s="11"/>
      <c r="AG306" s="11"/>
      <c r="AH306" s="11"/>
      <c r="AI306" s="11"/>
      <c r="AJ306" s="11"/>
    </row>
    <row r="307">
      <c r="A307" s="76" t="s">
        <v>1603</v>
      </c>
      <c r="B307" s="76" t="s">
        <v>1604</v>
      </c>
      <c r="C307" s="76" t="s">
        <v>1605</v>
      </c>
      <c r="D307" s="76" t="s">
        <v>1606</v>
      </c>
      <c r="E307" s="77"/>
      <c r="F307" s="13">
        <v>306.0</v>
      </c>
      <c r="G307" s="10"/>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row>
    <row r="308">
      <c r="A308" s="76" t="s">
        <v>1607</v>
      </c>
      <c r="B308" s="76" t="s">
        <v>1608</v>
      </c>
      <c r="C308" s="76" t="s">
        <v>1609</v>
      </c>
      <c r="D308" s="76" t="s">
        <v>1610</v>
      </c>
      <c r="E308" s="76" t="s">
        <v>1611</v>
      </c>
      <c r="F308" s="13">
        <v>307.0</v>
      </c>
      <c r="G308" s="10"/>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row>
    <row r="309">
      <c r="A309" s="76" t="s">
        <v>1612</v>
      </c>
      <c r="B309" s="76" t="s">
        <v>1613</v>
      </c>
      <c r="C309" s="76" t="s">
        <v>1614</v>
      </c>
      <c r="D309" s="76" t="s">
        <v>1615</v>
      </c>
      <c r="E309" s="77"/>
      <c r="F309" s="13">
        <v>308.0</v>
      </c>
      <c r="G309" s="10"/>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row>
    <row r="310">
      <c r="A310" s="76" t="s">
        <v>1616</v>
      </c>
      <c r="B310" s="76" t="s">
        <v>1617</v>
      </c>
      <c r="C310" s="76" t="s">
        <v>1618</v>
      </c>
      <c r="D310" s="76" t="s">
        <v>1619</v>
      </c>
      <c r="E310" s="77"/>
      <c r="F310" s="13">
        <v>309.0</v>
      </c>
      <c r="G310" s="10"/>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row>
    <row r="311">
      <c r="A311" s="76" t="s">
        <v>1620</v>
      </c>
      <c r="B311" s="76" t="s">
        <v>1621</v>
      </c>
      <c r="C311" s="76" t="s">
        <v>1622</v>
      </c>
      <c r="D311" s="76" t="s">
        <v>1623</v>
      </c>
      <c r="E311" s="77"/>
      <c r="F311" s="13">
        <v>310.0</v>
      </c>
      <c r="G311" s="10"/>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row>
    <row r="312">
      <c r="A312" s="76" t="s">
        <v>1624</v>
      </c>
      <c r="B312" s="76" t="s">
        <v>1625</v>
      </c>
      <c r="C312" s="76" t="s">
        <v>1626</v>
      </c>
      <c r="D312" s="76" t="s">
        <v>1627</v>
      </c>
      <c r="E312" s="76" t="s">
        <v>1628</v>
      </c>
      <c r="F312" s="13">
        <v>311.0</v>
      </c>
      <c r="G312" s="10"/>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row>
    <row r="313">
      <c r="A313" s="76" t="s">
        <v>1629</v>
      </c>
      <c r="B313" s="76" t="s">
        <v>1630</v>
      </c>
      <c r="C313" s="76" t="s">
        <v>1631</v>
      </c>
      <c r="D313" s="76" t="s">
        <v>1632</v>
      </c>
      <c r="E313" s="76" t="s">
        <v>1633</v>
      </c>
      <c r="F313" s="13">
        <v>312.0</v>
      </c>
      <c r="G313" s="10"/>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row>
    <row r="314">
      <c r="A314" s="76" t="s">
        <v>1634</v>
      </c>
      <c r="B314" s="76" t="s">
        <v>1635</v>
      </c>
      <c r="C314" s="76" t="s">
        <v>1636</v>
      </c>
      <c r="D314" s="76" t="s">
        <v>1637</v>
      </c>
      <c r="E314" s="77"/>
      <c r="F314" s="13">
        <v>313.0</v>
      </c>
      <c r="G314" s="10"/>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row>
    <row r="315">
      <c r="A315" s="76" t="s">
        <v>1638</v>
      </c>
      <c r="B315" s="76" t="s">
        <v>1639</v>
      </c>
      <c r="C315" s="76" t="s">
        <v>1640</v>
      </c>
      <c r="D315" s="76" t="s">
        <v>1641</v>
      </c>
      <c r="E315" s="77"/>
      <c r="F315" s="13">
        <v>314.0</v>
      </c>
      <c r="G315" s="10"/>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row>
    <row r="316">
      <c r="A316" s="76" t="s">
        <v>1642</v>
      </c>
      <c r="B316" s="76" t="s">
        <v>1643</v>
      </c>
      <c r="C316" s="76" t="s">
        <v>1644</v>
      </c>
      <c r="D316" s="76" t="s">
        <v>1645</v>
      </c>
      <c r="E316" s="76" t="s">
        <v>1646</v>
      </c>
      <c r="F316" s="13">
        <v>315.0</v>
      </c>
      <c r="G316" s="10"/>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row>
    <row r="317">
      <c r="A317" s="76" t="s">
        <v>1647</v>
      </c>
      <c r="B317" s="76" t="s">
        <v>1648</v>
      </c>
      <c r="C317" s="76" t="s">
        <v>1649</v>
      </c>
      <c r="D317" s="76" t="s">
        <v>1650</v>
      </c>
      <c r="E317" s="83"/>
      <c r="F317" s="13">
        <v>316.0</v>
      </c>
      <c r="G317" s="10"/>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row>
    <row r="318">
      <c r="A318" s="76" t="s">
        <v>1652</v>
      </c>
      <c r="B318" s="76" t="s">
        <v>1654</v>
      </c>
      <c r="C318" s="76" t="s">
        <v>1655</v>
      </c>
      <c r="D318" s="76" t="s">
        <v>1656</v>
      </c>
      <c r="E318" s="76" t="s">
        <v>1657</v>
      </c>
      <c r="F318" s="13">
        <v>317.0</v>
      </c>
      <c r="G318" s="10"/>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row>
    <row r="319">
      <c r="A319" s="76" t="s">
        <v>1658</v>
      </c>
      <c r="B319" s="76" t="s">
        <v>1659</v>
      </c>
      <c r="C319" s="76" t="s">
        <v>1660</v>
      </c>
      <c r="D319" s="76" t="s">
        <v>1661</v>
      </c>
      <c r="E319" s="76" t="s">
        <v>1662</v>
      </c>
      <c r="F319" s="13">
        <v>318.0</v>
      </c>
      <c r="G319" s="10"/>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row>
    <row r="320">
      <c r="A320" s="76" t="s">
        <v>1663</v>
      </c>
      <c r="B320" s="76" t="s">
        <v>1664</v>
      </c>
      <c r="C320" s="76" t="s">
        <v>1665</v>
      </c>
      <c r="D320" s="76" t="s">
        <v>1666</v>
      </c>
      <c r="E320" s="76" t="s">
        <v>1667</v>
      </c>
      <c r="F320" s="13">
        <v>319.0</v>
      </c>
      <c r="G320" s="10"/>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row>
    <row r="321">
      <c r="A321" s="76" t="s">
        <v>1668</v>
      </c>
      <c r="B321" s="76" t="s">
        <v>1669</v>
      </c>
      <c r="C321" s="76" t="s">
        <v>1670</v>
      </c>
      <c r="D321" s="76" t="s">
        <v>1671</v>
      </c>
      <c r="E321" s="76" t="s">
        <v>1633</v>
      </c>
      <c r="F321" s="13">
        <v>320.0</v>
      </c>
      <c r="G321" s="10"/>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row>
    <row r="322">
      <c r="A322" s="76" t="s">
        <v>1672</v>
      </c>
      <c r="B322" s="76" t="s">
        <v>1673</v>
      </c>
      <c r="C322" s="76" t="s">
        <v>1674</v>
      </c>
      <c r="D322" s="76" t="s">
        <v>1675</v>
      </c>
      <c r="E322" s="76" t="s">
        <v>1676</v>
      </c>
      <c r="F322" s="13">
        <v>321.0</v>
      </c>
      <c r="G322" s="10"/>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row>
    <row r="323">
      <c r="A323" s="76" t="s">
        <v>1677</v>
      </c>
      <c r="B323" s="76" t="s">
        <v>1678</v>
      </c>
      <c r="C323" s="76" t="s">
        <v>1679</v>
      </c>
      <c r="D323" s="76" t="s">
        <v>1680</v>
      </c>
      <c r="E323" s="83"/>
      <c r="F323" s="13">
        <v>322.0</v>
      </c>
      <c r="G323" s="10"/>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row>
    <row r="324">
      <c r="A324" s="76" t="s">
        <v>1681</v>
      </c>
      <c r="B324" s="76" t="s">
        <v>1682</v>
      </c>
      <c r="C324" s="76" t="s">
        <v>1683</v>
      </c>
      <c r="D324" s="76" t="s">
        <v>1684</v>
      </c>
      <c r="E324" s="83"/>
      <c r="F324" s="13">
        <v>323.0</v>
      </c>
      <c r="G324" s="10"/>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row>
    <row r="325">
      <c r="A325" s="76" t="s">
        <v>1685</v>
      </c>
      <c r="B325" s="76" t="s">
        <v>1686</v>
      </c>
      <c r="C325" s="76" t="s">
        <v>1687</v>
      </c>
      <c r="D325" s="76" t="s">
        <v>1688</v>
      </c>
      <c r="E325" s="76" t="s">
        <v>1689</v>
      </c>
      <c r="F325" s="13">
        <v>324.0</v>
      </c>
      <c r="G325" s="10"/>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row>
    <row r="326">
      <c r="A326" s="76" t="s">
        <v>1690</v>
      </c>
      <c r="B326" s="76" t="s">
        <v>1691</v>
      </c>
      <c r="C326" s="76" t="s">
        <v>1692</v>
      </c>
      <c r="D326" s="76" t="s">
        <v>1693</v>
      </c>
      <c r="E326" s="83"/>
      <c r="F326" s="13">
        <v>325.0</v>
      </c>
      <c r="G326" s="10"/>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row>
    <row r="327">
      <c r="A327" s="76" t="s">
        <v>1694</v>
      </c>
      <c r="B327" s="76" t="s">
        <v>1695</v>
      </c>
      <c r="C327" s="76" t="s">
        <v>1696</v>
      </c>
      <c r="D327" s="76" t="s">
        <v>1697</v>
      </c>
      <c r="E327" s="83"/>
      <c r="F327" s="13">
        <v>326.0</v>
      </c>
      <c r="G327" s="10"/>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row>
    <row r="328">
      <c r="A328" s="76" t="s">
        <v>1698</v>
      </c>
      <c r="B328" s="76" t="s">
        <v>1699</v>
      </c>
      <c r="C328" s="76" t="s">
        <v>1700</v>
      </c>
      <c r="D328" s="76" t="s">
        <v>1701</v>
      </c>
      <c r="E328" s="83"/>
      <c r="F328" s="13">
        <v>327.0</v>
      </c>
      <c r="G328" s="10"/>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row>
    <row r="329">
      <c r="A329" s="76" t="s">
        <v>1702</v>
      </c>
      <c r="B329" s="76" t="s">
        <v>1703</v>
      </c>
      <c r="C329" s="76" t="s">
        <v>1704</v>
      </c>
      <c r="D329" s="76" t="s">
        <v>1705</v>
      </c>
      <c r="E329" s="76" t="s">
        <v>1633</v>
      </c>
      <c r="F329" s="13">
        <v>328.0</v>
      </c>
      <c r="G329" s="10"/>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row>
    <row r="330">
      <c r="A330" s="76" t="s">
        <v>1706</v>
      </c>
      <c r="B330" s="76" t="s">
        <v>1707</v>
      </c>
      <c r="C330" s="76" t="s">
        <v>1708</v>
      </c>
      <c r="D330" s="76" t="s">
        <v>1709</v>
      </c>
      <c r="E330" s="76" t="s">
        <v>1710</v>
      </c>
      <c r="F330" s="13">
        <v>329.0</v>
      </c>
      <c r="G330" s="10"/>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row>
    <row r="331">
      <c r="A331" s="76" t="s">
        <v>1713</v>
      </c>
      <c r="B331" s="76" t="s">
        <v>1714</v>
      </c>
      <c r="C331" s="76" t="s">
        <v>1715</v>
      </c>
      <c r="D331" s="76" t="s">
        <v>1716</v>
      </c>
      <c r="E331" s="76" t="s">
        <v>1717</v>
      </c>
      <c r="F331" s="13">
        <v>330.0</v>
      </c>
      <c r="G331" s="10"/>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row>
    <row r="332">
      <c r="A332" s="76" t="s">
        <v>1718</v>
      </c>
      <c r="B332" s="76" t="s">
        <v>1719</v>
      </c>
      <c r="C332" s="76" t="s">
        <v>1720</v>
      </c>
      <c r="D332" s="76" t="s">
        <v>1721</v>
      </c>
      <c r="E332" s="76" t="s">
        <v>1722</v>
      </c>
      <c r="F332" s="13">
        <v>331.0</v>
      </c>
      <c r="G332" s="10"/>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row>
    <row r="333">
      <c r="A333" s="76" t="s">
        <v>1723</v>
      </c>
      <c r="B333" s="76" t="s">
        <v>1724</v>
      </c>
      <c r="C333" s="76" t="s">
        <v>1725</v>
      </c>
      <c r="D333" s="76" t="s">
        <v>1726</v>
      </c>
      <c r="E333" s="76" t="s">
        <v>1727</v>
      </c>
      <c r="F333" s="13">
        <v>332.0</v>
      </c>
      <c r="G333" s="10"/>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row>
    <row r="334">
      <c r="A334" s="76" t="s">
        <v>1728</v>
      </c>
      <c r="B334" s="76" t="s">
        <v>1729</v>
      </c>
      <c r="C334" s="76" t="s">
        <v>1730</v>
      </c>
      <c r="D334" s="76" t="s">
        <v>1731</v>
      </c>
      <c r="E334" s="83"/>
      <c r="F334" s="13">
        <v>333.0</v>
      </c>
      <c r="G334" s="10"/>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row>
    <row r="335">
      <c r="A335" s="75" t="s">
        <v>1732</v>
      </c>
      <c r="B335" s="75" t="s">
        <v>1733</v>
      </c>
      <c r="C335" s="75" t="s">
        <v>1734</v>
      </c>
      <c r="D335" s="75" t="s">
        <v>1735</v>
      </c>
      <c r="E335" s="75" t="s">
        <v>1736</v>
      </c>
      <c r="F335" s="13">
        <v>334.0</v>
      </c>
      <c r="G335" s="10"/>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row>
    <row r="336">
      <c r="A336" s="76" t="s">
        <v>1737</v>
      </c>
      <c r="B336" s="76" t="s">
        <v>1738</v>
      </c>
      <c r="C336" s="76" t="s">
        <v>1739</v>
      </c>
      <c r="D336" s="76" t="s">
        <v>1740</v>
      </c>
      <c r="E336" s="76" t="s">
        <v>1741</v>
      </c>
      <c r="F336" s="13">
        <v>335.0</v>
      </c>
      <c r="G336" s="10"/>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row>
    <row r="337">
      <c r="A337" s="76" t="s">
        <v>1742</v>
      </c>
      <c r="B337" s="76" t="s">
        <v>1743</v>
      </c>
      <c r="C337" s="76" t="s">
        <v>1744</v>
      </c>
      <c r="D337" s="76" t="s">
        <v>1745</v>
      </c>
      <c r="E337" s="76" t="s">
        <v>1746</v>
      </c>
      <c r="F337" s="13">
        <v>336.0</v>
      </c>
      <c r="G337" s="10"/>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row>
    <row r="338">
      <c r="A338" s="76" t="s">
        <v>1747</v>
      </c>
      <c r="B338" s="76" t="s">
        <v>1748</v>
      </c>
      <c r="C338" s="76" t="s">
        <v>1749</v>
      </c>
      <c r="D338" s="76" t="s">
        <v>1750</v>
      </c>
      <c r="E338" s="76" t="s">
        <v>1751</v>
      </c>
      <c r="F338" s="13">
        <v>337.0</v>
      </c>
      <c r="G338" s="10"/>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row>
    <row r="339">
      <c r="A339" s="76" t="s">
        <v>1752</v>
      </c>
      <c r="B339" s="76" t="s">
        <v>1753</v>
      </c>
      <c r="C339" s="76" t="s">
        <v>1754</v>
      </c>
      <c r="D339" s="76" t="s">
        <v>1755</v>
      </c>
      <c r="E339" s="76" t="s">
        <v>1756</v>
      </c>
      <c r="F339" s="13">
        <v>338.0</v>
      </c>
      <c r="G339" s="10"/>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row>
    <row r="340">
      <c r="A340" s="76" t="s">
        <v>1757</v>
      </c>
      <c r="B340" s="76" t="s">
        <v>1758</v>
      </c>
      <c r="C340" s="76" t="s">
        <v>1759</v>
      </c>
      <c r="D340" s="76" t="s">
        <v>1760</v>
      </c>
      <c r="E340" s="76" t="s">
        <v>1761</v>
      </c>
      <c r="F340" s="13">
        <v>339.0</v>
      </c>
      <c r="G340" s="10"/>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row>
    <row r="341">
      <c r="A341" s="76" t="s">
        <v>1737</v>
      </c>
      <c r="B341" s="76" t="s">
        <v>1762</v>
      </c>
      <c r="C341" s="76" t="s">
        <v>1763</v>
      </c>
      <c r="D341" s="76" t="s">
        <v>1764</v>
      </c>
      <c r="E341" s="76" t="s">
        <v>1765</v>
      </c>
      <c r="F341" s="13">
        <v>340.0</v>
      </c>
      <c r="G341" s="10"/>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row>
    <row r="342">
      <c r="A342" s="76" t="s">
        <v>1766</v>
      </c>
      <c r="B342" s="76" t="s">
        <v>1767</v>
      </c>
      <c r="C342" s="76" t="s">
        <v>1768</v>
      </c>
      <c r="D342" s="76" t="s">
        <v>1769</v>
      </c>
      <c r="E342" s="83"/>
      <c r="F342" s="13">
        <v>341.0</v>
      </c>
      <c r="G342" s="10"/>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row>
    <row r="343">
      <c r="A343" s="76" t="s">
        <v>1771</v>
      </c>
      <c r="B343" s="76" t="s">
        <v>1773</v>
      </c>
      <c r="C343" s="76" t="s">
        <v>1775</v>
      </c>
      <c r="D343" s="76" t="s">
        <v>1776</v>
      </c>
      <c r="E343" s="76" t="s">
        <v>1778</v>
      </c>
      <c r="F343" s="13">
        <v>342.0</v>
      </c>
      <c r="G343" s="10"/>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row>
    <row r="344">
      <c r="A344" s="76" t="s">
        <v>1779</v>
      </c>
      <c r="B344" s="76" t="s">
        <v>1780</v>
      </c>
      <c r="C344" s="76" t="s">
        <v>1781</v>
      </c>
      <c r="D344" s="76" t="s">
        <v>1782</v>
      </c>
      <c r="E344" s="76" t="s">
        <v>1783</v>
      </c>
      <c r="F344" s="13">
        <v>343.0</v>
      </c>
      <c r="G344" s="10"/>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row>
    <row r="345">
      <c r="A345" s="76" t="s">
        <v>1784</v>
      </c>
      <c r="B345" s="76" t="s">
        <v>1785</v>
      </c>
      <c r="C345" s="76" t="s">
        <v>1786</v>
      </c>
      <c r="D345" s="76" t="s">
        <v>1787</v>
      </c>
      <c r="E345" s="83"/>
      <c r="F345" s="13">
        <v>344.0</v>
      </c>
      <c r="G345" s="10"/>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row>
    <row r="346">
      <c r="A346" s="76" t="s">
        <v>1789</v>
      </c>
      <c r="B346" s="76" t="s">
        <v>1790</v>
      </c>
      <c r="C346" s="76" t="s">
        <v>1791</v>
      </c>
      <c r="D346" s="76" t="s">
        <v>1792</v>
      </c>
      <c r="E346" s="76" t="s">
        <v>1793</v>
      </c>
      <c r="F346" s="13">
        <v>345.0</v>
      </c>
      <c r="G346" s="10"/>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row>
    <row r="347">
      <c r="A347" s="76" t="s">
        <v>1794</v>
      </c>
      <c r="B347" s="76" t="s">
        <v>1795</v>
      </c>
      <c r="C347" s="76" t="s">
        <v>1796</v>
      </c>
      <c r="D347" s="76" t="s">
        <v>1797</v>
      </c>
      <c r="E347" s="83"/>
      <c r="F347" s="13">
        <v>346.0</v>
      </c>
      <c r="G347" s="10"/>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row>
    <row r="348">
      <c r="A348" s="76" t="s">
        <v>1798</v>
      </c>
      <c r="B348" s="76" t="s">
        <v>1799</v>
      </c>
      <c r="C348" s="76" t="s">
        <v>1800</v>
      </c>
      <c r="D348" s="76" t="s">
        <v>1801</v>
      </c>
      <c r="E348" s="83"/>
      <c r="F348" s="13">
        <v>347.0</v>
      </c>
      <c r="G348" s="10"/>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row>
    <row r="349">
      <c r="A349" s="76" t="s">
        <v>1802</v>
      </c>
      <c r="B349" s="76" t="s">
        <v>1803</v>
      </c>
      <c r="C349" s="76" t="s">
        <v>1804</v>
      </c>
      <c r="D349" s="76" t="s">
        <v>1805</v>
      </c>
      <c r="E349" s="83"/>
      <c r="F349" s="13">
        <v>348.0</v>
      </c>
      <c r="G349" s="10"/>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row>
    <row r="350">
      <c r="A350" s="76" t="s">
        <v>1784</v>
      </c>
      <c r="B350" s="76" t="s">
        <v>1806</v>
      </c>
      <c r="C350" s="76" t="s">
        <v>1807</v>
      </c>
      <c r="D350" s="76" t="s">
        <v>1808</v>
      </c>
      <c r="E350" s="83"/>
      <c r="F350" s="13">
        <v>349.0</v>
      </c>
      <c r="G350" s="10"/>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row>
    <row r="351">
      <c r="A351" s="76" t="s">
        <v>1809</v>
      </c>
      <c r="B351" s="76" t="s">
        <v>1810</v>
      </c>
      <c r="C351" s="76" t="s">
        <v>1811</v>
      </c>
      <c r="D351" s="76" t="s">
        <v>1812</v>
      </c>
      <c r="E351" s="83"/>
      <c r="F351" s="13">
        <v>350.0</v>
      </c>
      <c r="G351" s="10"/>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row>
    <row r="352">
      <c r="A352" s="76" t="s">
        <v>1813</v>
      </c>
      <c r="B352" s="76" t="s">
        <v>1814</v>
      </c>
      <c r="C352" s="76" t="s">
        <v>1815</v>
      </c>
      <c r="D352" s="76" t="s">
        <v>1816</v>
      </c>
      <c r="E352" s="76" t="s">
        <v>1817</v>
      </c>
      <c r="F352" s="13">
        <v>351.0</v>
      </c>
      <c r="G352" s="10"/>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row>
    <row r="353">
      <c r="A353" s="76" t="s">
        <v>1818</v>
      </c>
      <c r="B353" s="76" t="s">
        <v>1819</v>
      </c>
      <c r="C353" s="76" t="s">
        <v>1820</v>
      </c>
      <c r="D353" s="76" t="s">
        <v>1821</v>
      </c>
      <c r="E353" s="76" t="s">
        <v>1822</v>
      </c>
      <c r="F353" s="13">
        <v>352.0</v>
      </c>
      <c r="G353" s="10"/>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row>
    <row r="354">
      <c r="A354" s="76" t="s">
        <v>1825</v>
      </c>
      <c r="B354" s="76" t="s">
        <v>1827</v>
      </c>
      <c r="C354" s="76" t="s">
        <v>1828</v>
      </c>
      <c r="D354" s="76" t="s">
        <v>1829</v>
      </c>
      <c r="E354" s="76" t="s">
        <v>1699</v>
      </c>
      <c r="F354" s="13">
        <v>353.0</v>
      </c>
      <c r="G354" s="10"/>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row>
    <row r="355">
      <c r="A355" s="76" t="s">
        <v>1830</v>
      </c>
      <c r="B355" s="76" t="s">
        <v>1831</v>
      </c>
      <c r="C355" s="76" t="s">
        <v>1832</v>
      </c>
      <c r="D355" s="76" t="s">
        <v>1833</v>
      </c>
      <c r="E355" s="76" t="s">
        <v>1834</v>
      </c>
      <c r="F355" s="13">
        <v>354.0</v>
      </c>
      <c r="G355" s="10"/>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row>
    <row r="356">
      <c r="A356" s="76" t="s">
        <v>1835</v>
      </c>
      <c r="B356" s="76" t="s">
        <v>1836</v>
      </c>
      <c r="C356" s="76" t="s">
        <v>1837</v>
      </c>
      <c r="D356" s="76" t="s">
        <v>1838</v>
      </c>
      <c r="E356" s="83"/>
      <c r="F356" s="13">
        <v>355.0</v>
      </c>
      <c r="G356" s="10"/>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row>
    <row r="357">
      <c r="A357" s="76" t="s">
        <v>1839</v>
      </c>
      <c r="B357" s="76" t="s">
        <v>1840</v>
      </c>
      <c r="C357" s="76" t="s">
        <v>1841</v>
      </c>
      <c r="D357" s="76" t="s">
        <v>1842</v>
      </c>
      <c r="E357" s="76" t="s">
        <v>1843</v>
      </c>
      <c r="F357" s="13">
        <v>356.0</v>
      </c>
      <c r="G357" s="10"/>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row>
    <row r="358">
      <c r="A358" s="76" t="s">
        <v>1844</v>
      </c>
      <c r="B358" s="76" t="s">
        <v>1845</v>
      </c>
      <c r="C358" s="76" t="s">
        <v>1846</v>
      </c>
      <c r="D358" s="76" t="s">
        <v>1847</v>
      </c>
      <c r="E358" s="83"/>
      <c r="F358" s="13">
        <v>357.0</v>
      </c>
      <c r="G358" s="10"/>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row>
    <row r="359">
      <c r="A359" s="76" t="s">
        <v>1848</v>
      </c>
      <c r="B359" s="76" t="s">
        <v>1849</v>
      </c>
      <c r="C359" s="76" t="s">
        <v>1850</v>
      </c>
      <c r="D359" s="76" t="s">
        <v>1851</v>
      </c>
      <c r="E359" s="76" t="s">
        <v>1852</v>
      </c>
      <c r="F359" s="13">
        <v>358.0</v>
      </c>
      <c r="G359" s="10"/>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row>
    <row r="360">
      <c r="A360" s="76" t="s">
        <v>1853</v>
      </c>
      <c r="B360" s="76" t="s">
        <v>1854</v>
      </c>
      <c r="C360" s="76" t="s">
        <v>1855</v>
      </c>
      <c r="D360" s="76" t="s">
        <v>1856</v>
      </c>
      <c r="E360" s="76" t="s">
        <v>1857</v>
      </c>
      <c r="F360" s="13">
        <v>359.0</v>
      </c>
      <c r="G360" s="10"/>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row>
    <row r="361">
      <c r="A361" s="76" t="s">
        <v>1858</v>
      </c>
      <c r="B361" s="76" t="s">
        <v>1859</v>
      </c>
      <c r="C361" s="76" t="s">
        <v>1860</v>
      </c>
      <c r="D361" s="76" t="s">
        <v>1861</v>
      </c>
      <c r="E361" s="83"/>
      <c r="F361" s="13">
        <v>360.0</v>
      </c>
      <c r="G361" s="10"/>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row>
    <row r="362">
      <c r="A362" s="76" t="s">
        <v>1862</v>
      </c>
      <c r="B362" s="76" t="s">
        <v>1863</v>
      </c>
      <c r="C362" s="76" t="s">
        <v>1864</v>
      </c>
      <c r="D362" s="76" t="s">
        <v>1865</v>
      </c>
      <c r="E362" s="83"/>
      <c r="F362" s="13">
        <v>361.0</v>
      </c>
      <c r="G362" s="10"/>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row>
    <row r="363">
      <c r="A363" s="76" t="s">
        <v>1869</v>
      </c>
      <c r="B363" s="76" t="s">
        <v>1870</v>
      </c>
      <c r="C363" s="76" t="s">
        <v>1871</v>
      </c>
      <c r="D363" s="76" t="s">
        <v>1872</v>
      </c>
      <c r="E363" s="83"/>
      <c r="F363" s="13">
        <v>362.0</v>
      </c>
      <c r="G363" s="10"/>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row>
    <row r="364">
      <c r="A364" s="76" t="s">
        <v>1873</v>
      </c>
      <c r="B364" s="76" t="s">
        <v>1874</v>
      </c>
      <c r="C364" s="76" t="s">
        <v>1875</v>
      </c>
      <c r="D364" s="76" t="s">
        <v>1876</v>
      </c>
      <c r="E364" s="83"/>
      <c r="F364" s="13">
        <v>363.0</v>
      </c>
      <c r="G364" s="10"/>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row>
    <row r="365">
      <c r="A365" s="76" t="s">
        <v>1877</v>
      </c>
      <c r="B365" s="76" t="s">
        <v>1878</v>
      </c>
      <c r="C365" s="76" t="s">
        <v>1879</v>
      </c>
      <c r="D365" s="76" t="s">
        <v>1880</v>
      </c>
      <c r="E365" s="76" t="s">
        <v>1881</v>
      </c>
      <c r="F365" s="13">
        <v>364.0</v>
      </c>
      <c r="G365" s="10"/>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row>
    <row r="366">
      <c r="A366" s="76" t="s">
        <v>1882</v>
      </c>
      <c r="B366" s="76" t="s">
        <v>1883</v>
      </c>
      <c r="C366" s="76" t="s">
        <v>1884</v>
      </c>
      <c r="D366" s="76" t="s">
        <v>1885</v>
      </c>
      <c r="E366" s="83"/>
      <c r="F366" s="13">
        <v>365.0</v>
      </c>
      <c r="G366" s="10"/>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row>
    <row r="367">
      <c r="A367" s="76" t="s">
        <v>1886</v>
      </c>
      <c r="B367" s="76" t="s">
        <v>1887</v>
      </c>
      <c r="C367" s="76" t="s">
        <v>1888</v>
      </c>
      <c r="D367" s="76" t="s">
        <v>1889</v>
      </c>
      <c r="E367" s="83"/>
      <c r="F367" s="13">
        <v>366.0</v>
      </c>
      <c r="G367" s="10"/>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row>
    <row r="368">
      <c r="A368" s="76" t="s">
        <v>1890</v>
      </c>
      <c r="B368" s="76" t="s">
        <v>1891</v>
      </c>
      <c r="C368" s="76" t="s">
        <v>1892</v>
      </c>
      <c r="D368" s="76" t="s">
        <v>1893</v>
      </c>
      <c r="E368" s="83"/>
      <c r="F368" s="13">
        <v>367.0</v>
      </c>
      <c r="G368" s="10"/>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row>
    <row r="369">
      <c r="A369" s="76" t="s">
        <v>1894</v>
      </c>
      <c r="B369" s="76" t="s">
        <v>1895</v>
      </c>
      <c r="C369" s="76" t="s">
        <v>1896</v>
      </c>
      <c r="D369" s="76" t="s">
        <v>1897</v>
      </c>
      <c r="E369" s="76" t="s">
        <v>1898</v>
      </c>
      <c r="F369" s="13">
        <v>368.0</v>
      </c>
      <c r="G369" s="10"/>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row>
    <row r="370">
      <c r="A370" s="76" t="s">
        <v>1899</v>
      </c>
      <c r="B370" s="76" t="s">
        <v>1900</v>
      </c>
      <c r="C370" s="76" t="s">
        <v>1901</v>
      </c>
      <c r="D370" s="76" t="s">
        <v>1902</v>
      </c>
      <c r="E370" s="83"/>
      <c r="F370" s="13">
        <v>369.0</v>
      </c>
      <c r="G370" s="10"/>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row>
    <row r="371">
      <c r="A371" s="76" t="s">
        <v>1903</v>
      </c>
      <c r="B371" s="76" t="s">
        <v>1904</v>
      </c>
      <c r="C371" s="76" t="s">
        <v>1905</v>
      </c>
      <c r="D371" s="76" t="s">
        <v>1906</v>
      </c>
      <c r="E371" s="76" t="s">
        <v>1907</v>
      </c>
      <c r="F371" s="13">
        <v>370.0</v>
      </c>
      <c r="G371" s="10"/>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row>
    <row r="372">
      <c r="A372" s="76" t="s">
        <v>1908</v>
      </c>
      <c r="B372" s="76" t="s">
        <v>1909</v>
      </c>
      <c r="C372" s="76" t="s">
        <v>1910</v>
      </c>
      <c r="D372" s="76" t="s">
        <v>1911</v>
      </c>
      <c r="E372" s="83"/>
      <c r="F372" s="13">
        <v>371.0</v>
      </c>
      <c r="G372" s="10"/>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row>
    <row r="373">
      <c r="A373" s="76" t="s">
        <v>1913</v>
      </c>
      <c r="B373" s="76" t="s">
        <v>1915</v>
      </c>
      <c r="C373" s="76" t="s">
        <v>1916</v>
      </c>
      <c r="D373" s="76" t="s">
        <v>1917</v>
      </c>
      <c r="E373" s="76" t="s">
        <v>1918</v>
      </c>
      <c r="F373" s="13">
        <v>372.0</v>
      </c>
      <c r="G373" s="10"/>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row>
    <row r="374">
      <c r="A374" s="76" t="s">
        <v>1919</v>
      </c>
      <c r="B374" s="76" t="s">
        <v>1920</v>
      </c>
      <c r="C374" s="76" t="s">
        <v>1921</v>
      </c>
      <c r="D374" s="76" t="s">
        <v>1922</v>
      </c>
      <c r="E374" s="76" t="s">
        <v>1923</v>
      </c>
      <c r="F374" s="13">
        <v>373.0</v>
      </c>
      <c r="G374" s="10"/>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row>
    <row r="375">
      <c r="A375" s="76" t="s">
        <v>1924</v>
      </c>
      <c r="B375" s="76" t="s">
        <v>1925</v>
      </c>
      <c r="C375" s="76" t="s">
        <v>1926</v>
      </c>
      <c r="D375" s="76" t="s">
        <v>1927</v>
      </c>
      <c r="E375" s="83"/>
      <c r="F375" s="13">
        <v>374.0</v>
      </c>
      <c r="G375" s="10"/>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row>
    <row r="376">
      <c r="A376" s="76" t="s">
        <v>1928</v>
      </c>
      <c r="B376" s="76" t="s">
        <v>1929</v>
      </c>
      <c r="C376" s="76" t="s">
        <v>1930</v>
      </c>
      <c r="D376" s="76" t="s">
        <v>1931</v>
      </c>
      <c r="E376" s="83"/>
      <c r="F376" s="13">
        <v>375.0</v>
      </c>
      <c r="G376" s="10"/>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row>
    <row r="377">
      <c r="A377" s="76" t="s">
        <v>1932</v>
      </c>
      <c r="B377" s="76" t="s">
        <v>1933</v>
      </c>
      <c r="C377" s="76" t="s">
        <v>1934</v>
      </c>
      <c r="D377" s="76" t="s">
        <v>1935</v>
      </c>
      <c r="E377" s="76" t="s">
        <v>1936</v>
      </c>
      <c r="F377" s="13">
        <v>376.0</v>
      </c>
      <c r="G377" s="10"/>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row>
    <row r="378">
      <c r="A378" s="76" t="s">
        <v>1937</v>
      </c>
      <c r="B378" s="76" t="s">
        <v>1938</v>
      </c>
      <c r="C378" s="76" t="s">
        <v>1939</v>
      </c>
      <c r="D378" s="76" t="s">
        <v>1940</v>
      </c>
      <c r="E378" s="83"/>
      <c r="F378" s="13">
        <v>377.0</v>
      </c>
      <c r="G378" s="10"/>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row>
    <row r="379">
      <c r="A379" s="76" t="s">
        <v>1941</v>
      </c>
      <c r="B379" s="76" t="s">
        <v>1942</v>
      </c>
      <c r="C379" s="76" t="s">
        <v>1943</v>
      </c>
      <c r="D379" s="76" t="s">
        <v>1944</v>
      </c>
      <c r="E379" s="76" t="s">
        <v>1945</v>
      </c>
      <c r="F379" s="13">
        <v>378.0</v>
      </c>
      <c r="G379" s="10"/>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row>
    <row r="380">
      <c r="A380" s="76" t="s">
        <v>1946</v>
      </c>
      <c r="B380" s="76" t="s">
        <v>1947</v>
      </c>
      <c r="C380" s="76" t="s">
        <v>1948</v>
      </c>
      <c r="D380" s="76" t="s">
        <v>1949</v>
      </c>
      <c r="E380" s="83"/>
      <c r="F380" s="13">
        <v>379.0</v>
      </c>
      <c r="G380" s="10"/>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row>
    <row r="381">
      <c r="A381" s="76" t="s">
        <v>1950</v>
      </c>
      <c r="B381" s="76" t="s">
        <v>1951</v>
      </c>
      <c r="C381" s="76" t="s">
        <v>1952</v>
      </c>
      <c r="D381" s="76" t="s">
        <v>1953</v>
      </c>
      <c r="E381" s="76" t="s">
        <v>1954</v>
      </c>
      <c r="F381" s="13">
        <v>380.0</v>
      </c>
      <c r="G381" s="10"/>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row>
    <row r="382">
      <c r="A382" s="76" t="s">
        <v>1955</v>
      </c>
      <c r="B382" s="76" t="s">
        <v>1957</v>
      </c>
      <c r="C382" s="76" t="s">
        <v>1958</v>
      </c>
      <c r="D382" s="76" t="s">
        <v>1960</v>
      </c>
      <c r="E382" s="83"/>
      <c r="F382" s="13">
        <v>381.0</v>
      </c>
      <c r="G382" s="10"/>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row>
    <row r="383">
      <c r="A383" s="76" t="s">
        <v>1961</v>
      </c>
      <c r="B383" s="76" t="s">
        <v>1962</v>
      </c>
      <c r="C383" s="76" t="s">
        <v>1963</v>
      </c>
      <c r="D383" s="76" t="s">
        <v>1964</v>
      </c>
      <c r="E383" s="76" t="s">
        <v>1965</v>
      </c>
      <c r="F383" s="13">
        <v>382.0</v>
      </c>
      <c r="G383" s="10"/>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row>
    <row r="384">
      <c r="A384" s="76" t="s">
        <v>1966</v>
      </c>
      <c r="B384" s="76" t="s">
        <v>1967</v>
      </c>
      <c r="C384" s="76" t="s">
        <v>1968</v>
      </c>
      <c r="D384" s="76" t="s">
        <v>1969</v>
      </c>
      <c r="E384" s="76" t="s">
        <v>1970</v>
      </c>
      <c r="F384" s="13">
        <v>383.0</v>
      </c>
      <c r="G384" s="10"/>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row>
    <row r="385">
      <c r="A385" s="76" t="s">
        <v>1971</v>
      </c>
      <c r="B385" s="76" t="s">
        <v>1972</v>
      </c>
      <c r="C385" s="76" t="s">
        <v>1973</v>
      </c>
      <c r="D385" s="76" t="s">
        <v>1974</v>
      </c>
      <c r="E385" s="83"/>
      <c r="F385" s="13">
        <v>384.0</v>
      </c>
      <c r="G385" s="10"/>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row>
    <row r="386">
      <c r="A386" s="76" t="s">
        <v>1975</v>
      </c>
      <c r="B386" s="76" t="s">
        <v>1976</v>
      </c>
      <c r="C386" s="76" t="s">
        <v>1977</v>
      </c>
      <c r="D386" s="76" t="s">
        <v>1978</v>
      </c>
      <c r="E386" s="83"/>
      <c r="F386" s="13">
        <v>385.0</v>
      </c>
      <c r="G386" s="10"/>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row>
    <row r="387">
      <c r="A387" s="76" t="s">
        <v>1979</v>
      </c>
      <c r="B387" s="76" t="s">
        <v>1980</v>
      </c>
      <c r="C387" s="76" t="s">
        <v>1981</v>
      </c>
      <c r="D387" s="76" t="s">
        <v>1982</v>
      </c>
      <c r="E387" s="76" t="s">
        <v>1983</v>
      </c>
      <c r="F387" s="13">
        <v>386.0</v>
      </c>
      <c r="G387" s="10"/>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row>
    <row r="388">
      <c r="A388" s="76" t="s">
        <v>1984</v>
      </c>
      <c r="B388" s="76" t="s">
        <v>1985</v>
      </c>
      <c r="C388" s="76" t="s">
        <v>1986</v>
      </c>
      <c r="D388" s="76" t="s">
        <v>1987</v>
      </c>
      <c r="E388" s="83"/>
      <c r="F388" s="13">
        <v>387.0</v>
      </c>
      <c r="G388" s="10"/>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row>
    <row r="389">
      <c r="A389" s="76" t="s">
        <v>1988</v>
      </c>
      <c r="B389" s="76" t="s">
        <v>1989</v>
      </c>
      <c r="C389" s="76" t="s">
        <v>1990</v>
      </c>
      <c r="D389" s="76" t="s">
        <v>1991</v>
      </c>
      <c r="E389" s="76" t="s">
        <v>1992</v>
      </c>
      <c r="F389" s="13">
        <v>388.0</v>
      </c>
      <c r="G389" s="10"/>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row>
    <row r="390">
      <c r="A390" s="76" t="s">
        <v>1995</v>
      </c>
      <c r="B390" s="76" t="s">
        <v>1996</v>
      </c>
      <c r="C390" s="76" t="s">
        <v>1997</v>
      </c>
      <c r="D390" s="76" t="s">
        <v>1998</v>
      </c>
      <c r="E390" s="83"/>
      <c r="F390" s="13">
        <v>389.0</v>
      </c>
      <c r="G390" s="10"/>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row>
    <row r="391">
      <c r="A391" s="76" t="s">
        <v>1999</v>
      </c>
      <c r="B391" s="76" t="s">
        <v>2000</v>
      </c>
      <c r="C391" s="76" t="s">
        <v>2001</v>
      </c>
      <c r="D391" s="76" t="s">
        <v>2002</v>
      </c>
      <c r="E391" s="76" t="s">
        <v>2003</v>
      </c>
      <c r="F391" s="13">
        <v>390.0</v>
      </c>
      <c r="G391" s="10"/>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row>
    <row r="392">
      <c r="A392" s="76" t="s">
        <v>2004</v>
      </c>
      <c r="B392" s="76" t="s">
        <v>2005</v>
      </c>
      <c r="C392" s="76" t="s">
        <v>2006</v>
      </c>
      <c r="D392" s="76" t="s">
        <v>2007</v>
      </c>
      <c r="E392" s="77"/>
      <c r="F392" s="13">
        <v>391.0</v>
      </c>
      <c r="G392" s="10"/>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row>
    <row r="393">
      <c r="A393" s="76" t="s">
        <v>2008</v>
      </c>
      <c r="B393" s="76" t="s">
        <v>2009</v>
      </c>
      <c r="C393" s="76" t="s">
        <v>2010</v>
      </c>
      <c r="D393" s="76" t="s">
        <v>2011</v>
      </c>
      <c r="E393" s="76" t="s">
        <v>2012</v>
      </c>
      <c r="F393" s="13">
        <v>392.0</v>
      </c>
      <c r="G393" s="10"/>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row>
    <row r="394">
      <c r="A394" s="76" t="s">
        <v>2013</v>
      </c>
      <c r="B394" s="76" t="s">
        <v>2014</v>
      </c>
      <c r="C394" s="76" t="s">
        <v>2015</v>
      </c>
      <c r="D394" s="76" t="s">
        <v>2016</v>
      </c>
      <c r="E394" s="83"/>
      <c r="F394" s="13">
        <v>393.0</v>
      </c>
      <c r="G394" s="10"/>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row>
    <row r="395">
      <c r="A395" s="76" t="s">
        <v>2017</v>
      </c>
      <c r="B395" s="76" t="s">
        <v>2018</v>
      </c>
      <c r="C395" s="76" t="s">
        <v>2019</v>
      </c>
      <c r="D395" s="76" t="s">
        <v>2020</v>
      </c>
      <c r="E395" s="77"/>
      <c r="F395" s="13">
        <v>394.0</v>
      </c>
      <c r="G395" s="10"/>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row>
    <row r="396">
      <c r="A396" s="76" t="s">
        <v>2021</v>
      </c>
      <c r="B396" s="76" t="s">
        <v>2022</v>
      </c>
      <c r="C396" s="76" t="s">
        <v>2023</v>
      </c>
      <c r="D396" s="76" t="s">
        <v>2024</v>
      </c>
      <c r="E396" s="77"/>
      <c r="F396" s="13">
        <v>395.0</v>
      </c>
      <c r="G396" s="10"/>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row>
    <row r="397">
      <c r="A397" s="76" t="s">
        <v>2025</v>
      </c>
      <c r="B397" s="76" t="s">
        <v>2026</v>
      </c>
      <c r="C397" s="76" t="s">
        <v>2027</v>
      </c>
      <c r="D397" s="76" t="s">
        <v>2028</v>
      </c>
      <c r="E397" s="76" t="s">
        <v>2029</v>
      </c>
      <c r="F397" s="13">
        <v>396.0</v>
      </c>
      <c r="G397" s="10"/>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row>
    <row r="398">
      <c r="A398" s="76" t="s">
        <v>2030</v>
      </c>
      <c r="B398" s="76" t="s">
        <v>2031</v>
      </c>
      <c r="C398" s="76" t="s">
        <v>2032</v>
      </c>
      <c r="D398" s="76" t="s">
        <v>2033</v>
      </c>
      <c r="E398" s="77"/>
      <c r="F398" s="13">
        <v>397.0</v>
      </c>
      <c r="G398" s="10"/>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row>
    <row r="399">
      <c r="A399" s="76" t="s">
        <v>2034</v>
      </c>
      <c r="B399" s="76" t="s">
        <v>2035</v>
      </c>
      <c r="C399" s="76" t="s">
        <v>2037</v>
      </c>
      <c r="D399" s="76" t="s">
        <v>2039</v>
      </c>
      <c r="E399" s="76" t="s">
        <v>2040</v>
      </c>
      <c r="F399" s="13">
        <v>398.0</v>
      </c>
      <c r="G399" s="10"/>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row>
    <row r="400">
      <c r="A400" s="76" t="s">
        <v>2041</v>
      </c>
      <c r="B400" s="76" t="s">
        <v>2042</v>
      </c>
      <c r="C400" s="76" t="s">
        <v>2043</v>
      </c>
      <c r="D400" s="76" t="s">
        <v>2044</v>
      </c>
      <c r="E400" s="83"/>
      <c r="F400" s="13">
        <v>399.0</v>
      </c>
      <c r="G400" s="10"/>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row>
    <row r="401">
      <c r="A401" s="76" t="s">
        <v>2045</v>
      </c>
      <c r="B401" s="76" t="s">
        <v>2046</v>
      </c>
      <c r="C401" s="76" t="s">
        <v>2047</v>
      </c>
      <c r="D401" s="76" t="s">
        <v>2048</v>
      </c>
      <c r="E401" s="76" t="s">
        <v>2049</v>
      </c>
      <c r="F401" s="13">
        <v>400.0</v>
      </c>
      <c r="G401" s="10"/>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row>
    <row r="402">
      <c r="A402" s="76" t="s">
        <v>2050</v>
      </c>
      <c r="B402" s="76" t="s">
        <v>2051</v>
      </c>
      <c r="C402" s="76" t="s">
        <v>2052</v>
      </c>
      <c r="D402" s="76" t="s">
        <v>2053</v>
      </c>
      <c r="E402" s="77"/>
      <c r="F402" s="13">
        <v>401.0</v>
      </c>
      <c r="G402" s="10"/>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row>
    <row r="403">
      <c r="A403" s="76" t="s">
        <v>2054</v>
      </c>
      <c r="B403" s="76" t="s">
        <v>2055</v>
      </c>
      <c r="C403" s="76" t="s">
        <v>2056</v>
      </c>
      <c r="D403" s="76" t="s">
        <v>2057</v>
      </c>
      <c r="E403" s="76" t="s">
        <v>2058</v>
      </c>
      <c r="F403" s="13">
        <v>402.0</v>
      </c>
      <c r="G403" s="10"/>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row>
    <row r="404">
      <c r="A404" s="76" t="s">
        <v>2059</v>
      </c>
      <c r="B404" s="76" t="s">
        <v>2060</v>
      </c>
      <c r="C404" s="76" t="s">
        <v>2061</v>
      </c>
      <c r="D404" s="76" t="s">
        <v>2062</v>
      </c>
      <c r="E404" s="77"/>
      <c r="F404" s="13">
        <v>403.0</v>
      </c>
      <c r="G404" s="10"/>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row>
    <row r="405">
      <c r="A405" s="76" t="s">
        <v>2063</v>
      </c>
      <c r="B405" s="76" t="s">
        <v>2064</v>
      </c>
      <c r="C405" s="76" t="s">
        <v>2065</v>
      </c>
      <c r="D405" s="76" t="s">
        <v>2066</v>
      </c>
      <c r="E405" s="76" t="s">
        <v>2067</v>
      </c>
      <c r="F405" s="13">
        <v>404.0</v>
      </c>
      <c r="G405" s="10"/>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row>
    <row r="406">
      <c r="A406" s="76" t="s">
        <v>2008</v>
      </c>
      <c r="B406" s="76" t="s">
        <v>2068</v>
      </c>
      <c r="C406" s="76" t="s">
        <v>2069</v>
      </c>
      <c r="D406" s="76" t="s">
        <v>2070</v>
      </c>
      <c r="E406" s="83"/>
      <c r="F406" s="13">
        <v>405.0</v>
      </c>
      <c r="G406" s="10"/>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row>
    <row r="407">
      <c r="A407" s="76" t="s">
        <v>2071</v>
      </c>
      <c r="B407" s="76" t="s">
        <v>2072</v>
      </c>
      <c r="C407" s="76" t="s">
        <v>2073</v>
      </c>
      <c r="D407" s="76" t="s">
        <v>2074</v>
      </c>
      <c r="E407" s="76" t="s">
        <v>2075</v>
      </c>
      <c r="F407" s="13">
        <v>406.0</v>
      </c>
      <c r="G407" s="10"/>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row>
    <row r="408">
      <c r="A408" s="76" t="s">
        <v>2076</v>
      </c>
      <c r="B408" s="76" t="s">
        <v>2078</v>
      </c>
      <c r="C408" s="76" t="s">
        <v>2079</v>
      </c>
      <c r="D408" s="76" t="s">
        <v>2081</v>
      </c>
      <c r="E408" s="77"/>
      <c r="F408" s="13">
        <v>407.0</v>
      </c>
      <c r="G408" s="10"/>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row>
    <row r="409">
      <c r="A409" s="76" t="s">
        <v>2082</v>
      </c>
      <c r="B409" s="76" t="s">
        <v>2083</v>
      </c>
      <c r="C409" s="76" t="s">
        <v>2084</v>
      </c>
      <c r="D409" s="76" t="s">
        <v>2085</v>
      </c>
      <c r="E409" s="76" t="s">
        <v>2086</v>
      </c>
      <c r="F409" s="13">
        <v>408.0</v>
      </c>
      <c r="G409" s="10"/>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row>
    <row r="410">
      <c r="A410" s="76" t="s">
        <v>2087</v>
      </c>
      <c r="B410" s="76" t="s">
        <v>2088</v>
      </c>
      <c r="C410" s="76" t="s">
        <v>2089</v>
      </c>
      <c r="D410" s="76" t="s">
        <v>2090</v>
      </c>
      <c r="E410" s="77"/>
      <c r="F410" s="13">
        <v>409.0</v>
      </c>
      <c r="G410" s="10"/>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row>
    <row r="411">
      <c r="A411" s="76" t="s">
        <v>2091</v>
      </c>
      <c r="B411" s="76" t="s">
        <v>2092</v>
      </c>
      <c r="C411" s="76" t="s">
        <v>2093</v>
      </c>
      <c r="D411" s="76" t="s">
        <v>2094</v>
      </c>
      <c r="E411" s="76" t="s">
        <v>2095</v>
      </c>
      <c r="F411" s="13">
        <v>410.0</v>
      </c>
      <c r="G411" s="10"/>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row>
    <row r="412">
      <c r="A412" s="76" t="s">
        <v>2096</v>
      </c>
      <c r="B412" s="76" t="s">
        <v>2097</v>
      </c>
      <c r="C412" s="76" t="s">
        <v>2098</v>
      </c>
      <c r="D412" s="76" t="s">
        <v>2099</v>
      </c>
      <c r="E412" s="83"/>
      <c r="F412" s="13">
        <v>411.0</v>
      </c>
      <c r="G412" s="10"/>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row>
    <row r="413">
      <c r="A413" s="76" t="s">
        <v>2100</v>
      </c>
      <c r="B413" s="76" t="s">
        <v>2101</v>
      </c>
      <c r="C413" s="76" t="s">
        <v>2102</v>
      </c>
      <c r="D413" s="76" t="s">
        <v>2103</v>
      </c>
      <c r="E413" s="76" t="s">
        <v>2104</v>
      </c>
      <c r="F413" s="13">
        <v>412.0</v>
      </c>
      <c r="G413" s="10"/>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row>
    <row r="414">
      <c r="A414" s="76" t="s">
        <v>2105</v>
      </c>
      <c r="B414" s="76" t="s">
        <v>2106</v>
      </c>
      <c r="C414" s="76" t="s">
        <v>2107</v>
      </c>
      <c r="D414" s="76" t="s">
        <v>2108</v>
      </c>
      <c r="E414" s="77"/>
      <c r="F414" s="13">
        <v>413.0</v>
      </c>
      <c r="G414" s="10"/>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row>
    <row r="415">
      <c r="A415" s="76" t="s">
        <v>2109</v>
      </c>
      <c r="B415" s="76" t="s">
        <v>2110</v>
      </c>
      <c r="C415" s="76" t="s">
        <v>2111</v>
      </c>
      <c r="D415" s="76" t="s">
        <v>2112</v>
      </c>
      <c r="E415" s="76" t="s">
        <v>2113</v>
      </c>
      <c r="F415" s="13">
        <v>414.0</v>
      </c>
      <c r="G415" s="10"/>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row>
    <row r="416">
      <c r="A416" s="76" t="s">
        <v>2114</v>
      </c>
      <c r="B416" s="76" t="s">
        <v>2116</v>
      </c>
      <c r="C416" s="76" t="s">
        <v>2117</v>
      </c>
      <c r="D416" s="76" t="s">
        <v>2118</v>
      </c>
      <c r="E416" s="77"/>
      <c r="F416" s="13">
        <v>415.0</v>
      </c>
      <c r="G416" s="10"/>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row>
    <row r="417">
      <c r="A417" s="76" t="s">
        <v>2119</v>
      </c>
      <c r="B417" s="76" t="s">
        <v>2120</v>
      </c>
      <c r="C417" s="76" t="s">
        <v>2121</v>
      </c>
      <c r="D417" s="76" t="s">
        <v>2122</v>
      </c>
      <c r="E417" s="76" t="s">
        <v>2123</v>
      </c>
      <c r="F417" s="13">
        <v>416.0</v>
      </c>
      <c r="G417" s="10"/>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row>
    <row r="418">
      <c r="A418" s="76" t="s">
        <v>2124</v>
      </c>
      <c r="B418" s="76" t="s">
        <v>2125</v>
      </c>
      <c r="C418" s="76" t="s">
        <v>2126</v>
      </c>
      <c r="D418" s="76" t="s">
        <v>2127</v>
      </c>
      <c r="E418" s="83"/>
      <c r="F418" s="13">
        <v>417.0</v>
      </c>
      <c r="G418" s="10"/>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row>
    <row r="419">
      <c r="A419" s="76" t="s">
        <v>2128</v>
      </c>
      <c r="B419" s="76" t="s">
        <v>2129</v>
      </c>
      <c r="C419" s="76" t="s">
        <v>2130</v>
      </c>
      <c r="D419" s="76" t="s">
        <v>2131</v>
      </c>
      <c r="E419" s="76" t="s">
        <v>2132</v>
      </c>
      <c r="F419" s="13">
        <v>418.0</v>
      </c>
      <c r="G419" s="10"/>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row>
    <row r="420">
      <c r="A420" s="76" t="s">
        <v>2105</v>
      </c>
      <c r="B420" s="76" t="s">
        <v>2106</v>
      </c>
      <c r="C420" s="76" t="s">
        <v>2133</v>
      </c>
      <c r="D420" s="76" t="s">
        <v>2134</v>
      </c>
      <c r="E420" s="77"/>
      <c r="F420" s="13">
        <v>419.0</v>
      </c>
      <c r="G420" s="10"/>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row>
    <row r="421">
      <c r="A421" s="76" t="s">
        <v>2135</v>
      </c>
      <c r="B421" s="76" t="s">
        <v>2136</v>
      </c>
      <c r="C421" s="76" t="s">
        <v>2137</v>
      </c>
      <c r="D421" s="76" t="s">
        <v>2138</v>
      </c>
      <c r="E421" s="76" t="s">
        <v>2139</v>
      </c>
      <c r="F421" s="13">
        <v>420.0</v>
      </c>
      <c r="G421" s="10"/>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row>
    <row r="422">
      <c r="A422" s="76" t="s">
        <v>2140</v>
      </c>
      <c r="B422" s="76" t="s">
        <v>2141</v>
      </c>
      <c r="C422" s="76" t="s">
        <v>2142</v>
      </c>
      <c r="D422" s="76" t="s">
        <v>2143</v>
      </c>
      <c r="E422" s="76" t="s">
        <v>2144</v>
      </c>
      <c r="F422" s="13">
        <v>421.0</v>
      </c>
      <c r="G422" s="10"/>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row>
    <row r="423">
      <c r="A423" s="76" t="s">
        <v>2145</v>
      </c>
      <c r="B423" s="76" t="s">
        <v>2146</v>
      </c>
      <c r="C423" s="76" t="s">
        <v>2147</v>
      </c>
      <c r="D423" s="76" t="s">
        <v>2148</v>
      </c>
      <c r="E423" s="77"/>
      <c r="F423" s="13">
        <v>422.0</v>
      </c>
      <c r="G423" s="10"/>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row>
    <row r="424">
      <c r="A424" s="76" t="s">
        <v>2149</v>
      </c>
      <c r="B424" s="76" t="s">
        <v>2150</v>
      </c>
      <c r="C424" s="76" t="s">
        <v>2151</v>
      </c>
      <c r="D424" s="76" t="s">
        <v>2152</v>
      </c>
      <c r="E424" s="83"/>
      <c r="F424" s="13">
        <v>423.0</v>
      </c>
      <c r="G424" s="10"/>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row>
    <row r="425">
      <c r="A425" s="76" t="s">
        <v>2155</v>
      </c>
      <c r="B425" s="76" t="s">
        <v>2156</v>
      </c>
      <c r="C425" s="76" t="s">
        <v>2157</v>
      </c>
      <c r="D425" s="76" t="s">
        <v>2158</v>
      </c>
      <c r="E425" s="77"/>
      <c r="F425" s="13">
        <v>424.0</v>
      </c>
      <c r="G425" s="10"/>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row>
    <row r="426">
      <c r="A426" s="76" t="s">
        <v>2159</v>
      </c>
      <c r="B426" s="76" t="s">
        <v>2160</v>
      </c>
      <c r="C426" s="76" t="s">
        <v>2161</v>
      </c>
      <c r="D426" s="77" t="s">
        <v>2162</v>
      </c>
      <c r="E426" s="86"/>
      <c r="F426" s="13">
        <v>425.0</v>
      </c>
      <c r="G426" s="10"/>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row>
    <row r="427">
      <c r="A427" s="76" t="s">
        <v>2163</v>
      </c>
      <c r="B427" s="76" t="s">
        <v>2164</v>
      </c>
      <c r="C427" s="76" t="s">
        <v>2165</v>
      </c>
      <c r="D427" s="76" t="s">
        <v>2166</v>
      </c>
      <c r="E427" s="83"/>
      <c r="F427" s="13">
        <v>426.0</v>
      </c>
      <c r="G427" s="10"/>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row>
    <row r="428">
      <c r="A428" s="76" t="s">
        <v>2167</v>
      </c>
      <c r="B428" s="76" t="s">
        <v>2168</v>
      </c>
      <c r="C428" s="76" t="s">
        <v>2169</v>
      </c>
      <c r="D428" s="76" t="s">
        <v>2170</v>
      </c>
      <c r="E428" s="77"/>
      <c r="F428" s="13">
        <v>427.0</v>
      </c>
      <c r="G428" s="10"/>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row>
    <row r="429">
      <c r="A429" s="76" t="s">
        <v>2171</v>
      </c>
      <c r="B429" s="76" t="s">
        <v>2172</v>
      </c>
      <c r="C429" s="76" t="s">
        <v>2173</v>
      </c>
      <c r="D429" s="76" t="s">
        <v>2174</v>
      </c>
      <c r="E429" s="76" t="s">
        <v>2175</v>
      </c>
      <c r="F429" s="13">
        <v>428.0</v>
      </c>
      <c r="G429" s="10"/>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row>
    <row r="430">
      <c r="A430" s="76" t="s">
        <v>2176</v>
      </c>
      <c r="B430" s="76" t="s">
        <v>2177</v>
      </c>
      <c r="C430" s="76" t="s">
        <v>2178</v>
      </c>
      <c r="D430" s="76" t="s">
        <v>2179</v>
      </c>
      <c r="E430" s="83"/>
      <c r="F430" s="13">
        <v>429.0</v>
      </c>
      <c r="G430" s="10"/>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row>
    <row r="431">
      <c r="A431" s="76" t="s">
        <v>2180</v>
      </c>
      <c r="B431" s="76" t="s">
        <v>2181</v>
      </c>
      <c r="C431" s="76" t="s">
        <v>2182</v>
      </c>
      <c r="D431" s="76" t="s">
        <v>2183</v>
      </c>
      <c r="E431" s="77"/>
      <c r="F431" s="13">
        <v>430.0</v>
      </c>
      <c r="G431" s="10"/>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row>
    <row r="432">
      <c r="A432" s="76" t="s">
        <v>2184</v>
      </c>
      <c r="B432" s="76" t="s">
        <v>2185</v>
      </c>
      <c r="C432" s="76" t="s">
        <v>2186</v>
      </c>
      <c r="D432" s="76" t="s">
        <v>2187</v>
      </c>
      <c r="E432" s="77"/>
      <c r="F432" s="13">
        <v>431.0</v>
      </c>
      <c r="G432" s="10"/>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row>
    <row r="433">
      <c r="A433" s="76" t="s">
        <v>2188</v>
      </c>
      <c r="B433" s="76" t="s">
        <v>2189</v>
      </c>
      <c r="C433" s="76" t="s">
        <v>2190</v>
      </c>
      <c r="D433" s="76" t="s">
        <v>2191</v>
      </c>
      <c r="E433" s="83"/>
      <c r="F433" s="13">
        <v>432.0</v>
      </c>
      <c r="G433" s="10"/>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row>
    <row r="434">
      <c r="A434" s="76" t="s">
        <v>2194</v>
      </c>
      <c r="B434" s="76" t="s">
        <v>2196</v>
      </c>
      <c r="C434" s="76" t="s">
        <v>2197</v>
      </c>
      <c r="D434" s="76" t="s">
        <v>2199</v>
      </c>
      <c r="E434" s="77"/>
      <c r="F434" s="13">
        <v>433.0</v>
      </c>
      <c r="G434" s="10"/>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row>
    <row r="435">
      <c r="A435" s="76" t="s">
        <v>2200</v>
      </c>
      <c r="B435" s="76" t="s">
        <v>2201</v>
      </c>
      <c r="C435" s="76" t="s">
        <v>2202</v>
      </c>
      <c r="D435" s="76" t="s">
        <v>2204</v>
      </c>
      <c r="E435" s="76" t="s">
        <v>2206</v>
      </c>
      <c r="F435" s="13">
        <v>434.0</v>
      </c>
      <c r="G435" s="10"/>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row>
    <row r="436">
      <c r="A436" s="76" t="s">
        <v>2208</v>
      </c>
      <c r="B436" s="76" t="s">
        <v>2209</v>
      </c>
      <c r="C436" s="76" t="s">
        <v>2210</v>
      </c>
      <c r="D436" s="76" t="s">
        <v>2211</v>
      </c>
      <c r="E436" s="83"/>
      <c r="F436" s="13">
        <v>435.0</v>
      </c>
      <c r="G436" s="10"/>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row>
    <row r="437">
      <c r="A437" s="76" t="s">
        <v>2212</v>
      </c>
      <c r="B437" s="76" t="s">
        <v>2213</v>
      </c>
      <c r="C437" s="76" t="s">
        <v>2214</v>
      </c>
      <c r="D437" s="76" t="s">
        <v>2215</v>
      </c>
      <c r="E437" s="76" t="s">
        <v>2216</v>
      </c>
      <c r="F437" s="13">
        <v>436.0</v>
      </c>
      <c r="G437" s="10"/>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row>
    <row r="438">
      <c r="A438" s="76" t="s">
        <v>2217</v>
      </c>
      <c r="B438" s="76" t="s">
        <v>2218</v>
      </c>
      <c r="C438" s="76" t="s">
        <v>2219</v>
      </c>
      <c r="D438" s="76" t="s">
        <v>2220</v>
      </c>
      <c r="E438" s="77"/>
      <c r="F438" s="13">
        <v>437.0</v>
      </c>
      <c r="G438" s="10"/>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row>
    <row r="439">
      <c r="A439" s="76" t="s">
        <v>2221</v>
      </c>
      <c r="B439" s="76" t="s">
        <v>2222</v>
      </c>
      <c r="C439" s="76" t="s">
        <v>2223</v>
      </c>
      <c r="D439" s="76" t="s">
        <v>2224</v>
      </c>
      <c r="E439" s="76" t="s">
        <v>2225</v>
      </c>
      <c r="F439" s="13">
        <v>438.0</v>
      </c>
      <c r="G439" s="10"/>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row>
    <row r="440">
      <c r="A440" s="76" t="s">
        <v>2226</v>
      </c>
      <c r="B440" s="76" t="s">
        <v>2227</v>
      </c>
      <c r="C440" s="76" t="s">
        <v>2228</v>
      </c>
      <c r="D440" s="76" t="s">
        <v>2229</v>
      </c>
      <c r="E440" s="77"/>
      <c r="F440" s="13">
        <v>439.0</v>
      </c>
      <c r="G440" s="10"/>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row>
    <row r="441">
      <c r="A441" s="76" t="s">
        <v>2230</v>
      </c>
      <c r="B441" s="76" t="s">
        <v>2231</v>
      </c>
      <c r="C441" s="76" t="s">
        <v>2232</v>
      </c>
      <c r="D441" s="76" t="s">
        <v>2233</v>
      </c>
      <c r="E441" s="76" t="s">
        <v>2234</v>
      </c>
      <c r="F441" s="13">
        <v>440.0</v>
      </c>
      <c r="G441" s="10"/>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row>
    <row r="442">
      <c r="A442" s="76" t="s">
        <v>2235</v>
      </c>
      <c r="B442" s="76" t="s">
        <v>2236</v>
      </c>
      <c r="C442" s="76" t="s">
        <v>2237</v>
      </c>
      <c r="D442" s="76" t="s">
        <v>2238</v>
      </c>
      <c r="E442" s="83"/>
      <c r="F442" s="13">
        <v>441.0</v>
      </c>
      <c r="G442" s="10"/>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row>
    <row r="443">
      <c r="A443" s="76" t="s">
        <v>2241</v>
      </c>
      <c r="B443" s="76" t="s">
        <v>2242</v>
      </c>
      <c r="C443" s="76" t="s">
        <v>2243</v>
      </c>
      <c r="D443" s="76" t="s">
        <v>2244</v>
      </c>
      <c r="E443" s="77"/>
      <c r="F443" s="13">
        <v>442.0</v>
      </c>
      <c r="G443" s="10"/>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row>
    <row r="444">
      <c r="A444" s="76" t="s">
        <v>2245</v>
      </c>
      <c r="B444" s="76" t="s">
        <v>2246</v>
      </c>
      <c r="C444" s="76" t="s">
        <v>2247</v>
      </c>
      <c r="D444" s="76" t="s">
        <v>2248</v>
      </c>
      <c r="E444" s="77"/>
      <c r="F444" s="13">
        <v>443.0</v>
      </c>
      <c r="G444" s="10"/>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row>
    <row r="445">
      <c r="A445" s="76" t="s">
        <v>2249</v>
      </c>
      <c r="B445" s="76" t="s">
        <v>2250</v>
      </c>
      <c r="C445" s="76" t="s">
        <v>2251</v>
      </c>
      <c r="D445" s="76" t="s">
        <v>2252</v>
      </c>
      <c r="E445" s="76" t="s">
        <v>2253</v>
      </c>
      <c r="F445" s="13">
        <v>444.0</v>
      </c>
      <c r="G445" s="10"/>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row>
    <row r="446">
      <c r="A446" s="76" t="s">
        <v>2254</v>
      </c>
      <c r="B446" s="76" t="s">
        <v>2168</v>
      </c>
      <c r="C446" s="76" t="s">
        <v>2255</v>
      </c>
      <c r="D446" s="76" t="s">
        <v>2256</v>
      </c>
      <c r="E446" s="77"/>
      <c r="F446" s="13">
        <v>445.0</v>
      </c>
      <c r="G446" s="10"/>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row>
    <row r="447">
      <c r="A447" s="76" t="s">
        <v>2257</v>
      </c>
      <c r="B447" s="76" t="s">
        <v>2258</v>
      </c>
      <c r="C447" s="76" t="s">
        <v>2259</v>
      </c>
      <c r="D447" s="76" t="s">
        <v>2260</v>
      </c>
      <c r="E447" s="77"/>
      <c r="F447" s="13">
        <v>446.0</v>
      </c>
      <c r="G447" s="10"/>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row>
    <row r="448">
      <c r="A448" s="76" t="s">
        <v>2261</v>
      </c>
      <c r="B448" s="76" t="s">
        <v>2262</v>
      </c>
      <c r="C448" s="76" t="s">
        <v>2263</v>
      </c>
      <c r="D448" s="76" t="s">
        <v>2264</v>
      </c>
      <c r="E448" s="83"/>
      <c r="F448" s="13">
        <v>447.0</v>
      </c>
      <c r="G448" s="10"/>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row>
    <row r="449">
      <c r="A449" s="76" t="s">
        <v>2265</v>
      </c>
      <c r="B449" s="76" t="s">
        <v>2266</v>
      </c>
      <c r="C449" s="76" t="s">
        <v>2267</v>
      </c>
      <c r="D449" s="76" t="s">
        <v>2268</v>
      </c>
      <c r="E449" s="77"/>
      <c r="F449" s="13">
        <v>448.0</v>
      </c>
      <c r="G449" s="10"/>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row>
    <row r="450">
      <c r="A450" s="76" t="s">
        <v>2269</v>
      </c>
      <c r="B450" s="76" t="s">
        <v>2270</v>
      </c>
      <c r="C450" s="76" t="s">
        <v>2271</v>
      </c>
      <c r="D450" s="76" t="s">
        <v>2272</v>
      </c>
      <c r="E450" s="77"/>
      <c r="F450" s="13">
        <v>449.0</v>
      </c>
      <c r="G450" s="10"/>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row>
    <row r="451">
      <c r="A451" s="76" t="s">
        <v>2273</v>
      </c>
      <c r="B451" s="76" t="s">
        <v>2274</v>
      </c>
      <c r="C451" s="76" t="s">
        <v>2275</v>
      </c>
      <c r="D451" s="76" t="s">
        <v>2276</v>
      </c>
      <c r="E451" s="76" t="s">
        <v>2277</v>
      </c>
      <c r="F451" s="13">
        <v>450.0</v>
      </c>
      <c r="G451" s="10"/>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row>
    <row r="452">
      <c r="A452" s="76" t="s">
        <v>2278</v>
      </c>
      <c r="B452" s="76" t="s">
        <v>2279</v>
      </c>
      <c r="C452" s="76" t="s">
        <v>2280</v>
      </c>
      <c r="D452" s="76" t="s">
        <v>2281</v>
      </c>
      <c r="E452" s="77"/>
      <c r="F452" s="13">
        <v>451.0</v>
      </c>
      <c r="G452" s="10"/>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row>
    <row r="453">
      <c r="A453" s="76" t="s">
        <v>2282</v>
      </c>
      <c r="B453" s="76" t="s">
        <v>2283</v>
      </c>
      <c r="C453" s="76" t="s">
        <v>2284</v>
      </c>
      <c r="D453" s="76" t="s">
        <v>2285</v>
      </c>
      <c r="E453" s="76" t="s">
        <v>2286</v>
      </c>
      <c r="F453" s="13">
        <v>452.0</v>
      </c>
      <c r="G453" s="10"/>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row>
    <row r="454">
      <c r="A454" s="76" t="s">
        <v>2288</v>
      </c>
      <c r="B454" s="76" t="s">
        <v>2290</v>
      </c>
      <c r="C454" s="76" t="s">
        <v>2291</v>
      </c>
      <c r="D454" s="76" t="s">
        <v>2292</v>
      </c>
      <c r="E454" s="83"/>
      <c r="F454" s="13">
        <v>453.0</v>
      </c>
      <c r="G454" s="10"/>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row>
    <row r="455">
      <c r="A455" s="76" t="s">
        <v>2293</v>
      </c>
      <c r="B455" s="76" t="s">
        <v>2294</v>
      </c>
      <c r="C455" s="76" t="s">
        <v>2295</v>
      </c>
      <c r="D455" s="76" t="s">
        <v>2296</v>
      </c>
      <c r="E455" s="76" t="s">
        <v>2297</v>
      </c>
      <c r="F455" s="13">
        <v>454.0</v>
      </c>
      <c r="G455" s="10"/>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row>
    <row r="456">
      <c r="A456" s="76" t="s">
        <v>2261</v>
      </c>
      <c r="B456" s="76" t="s">
        <v>2298</v>
      </c>
      <c r="C456" s="76" t="s">
        <v>2263</v>
      </c>
      <c r="D456" s="76" t="s">
        <v>2299</v>
      </c>
      <c r="E456" s="77"/>
      <c r="F456" s="13">
        <v>455.0</v>
      </c>
      <c r="G456" s="10"/>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row>
    <row r="457">
      <c r="A457" s="76" t="s">
        <v>2300</v>
      </c>
      <c r="B457" s="76" t="s">
        <v>2301</v>
      </c>
      <c r="C457" s="76" t="s">
        <v>2302</v>
      </c>
      <c r="D457" s="76" t="s">
        <v>2303</v>
      </c>
      <c r="E457" s="83"/>
      <c r="F457" s="13">
        <v>456.0</v>
      </c>
      <c r="G457" s="10"/>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row>
    <row r="458">
      <c r="A458" s="76" t="s">
        <v>2304</v>
      </c>
      <c r="B458" s="76" t="s">
        <v>2305</v>
      </c>
      <c r="C458" s="76" t="s">
        <v>2306</v>
      </c>
      <c r="D458" s="76" t="s">
        <v>2307</v>
      </c>
      <c r="E458" s="77"/>
      <c r="F458" s="13">
        <v>457.0</v>
      </c>
      <c r="G458" s="10"/>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row>
    <row r="459">
      <c r="A459" s="76" t="s">
        <v>2308</v>
      </c>
      <c r="B459" s="76" t="s">
        <v>2309</v>
      </c>
      <c r="C459" s="76" t="s">
        <v>2310</v>
      </c>
      <c r="D459" s="76" t="s">
        <v>2311</v>
      </c>
      <c r="E459" s="83"/>
      <c r="F459" s="13">
        <v>458.0</v>
      </c>
      <c r="G459" s="10"/>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row>
    <row r="460">
      <c r="A460" s="76" t="s">
        <v>2312</v>
      </c>
      <c r="B460" s="76" t="s">
        <v>2313</v>
      </c>
      <c r="C460" s="76" t="s">
        <v>2314</v>
      </c>
      <c r="D460" s="76" t="s">
        <v>2315</v>
      </c>
      <c r="E460" s="77"/>
      <c r="F460" s="13">
        <v>459.0</v>
      </c>
      <c r="G460" s="10"/>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row>
    <row r="461">
      <c r="A461" s="76" t="s">
        <v>2316</v>
      </c>
      <c r="B461" s="76" t="s">
        <v>2317</v>
      </c>
      <c r="C461" s="76" t="s">
        <v>2318</v>
      </c>
      <c r="D461" s="76" t="s">
        <v>2319</v>
      </c>
      <c r="E461" s="77"/>
      <c r="F461" s="13">
        <v>460.0</v>
      </c>
      <c r="G461" s="10"/>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row>
    <row r="462">
      <c r="A462" s="76" t="s">
        <v>2320</v>
      </c>
      <c r="B462" s="76" t="s">
        <v>2321</v>
      </c>
      <c r="C462" s="76" t="s">
        <v>2322</v>
      </c>
      <c r="D462" s="76" t="s">
        <v>2323</v>
      </c>
      <c r="E462" s="83"/>
      <c r="F462" s="13">
        <v>461.0</v>
      </c>
      <c r="G462" s="10"/>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row>
    <row r="463">
      <c r="A463" s="76" t="s">
        <v>2324</v>
      </c>
      <c r="B463" s="76" t="s">
        <v>2325</v>
      </c>
      <c r="C463" s="76" t="s">
        <v>2326</v>
      </c>
      <c r="D463" s="76" t="s">
        <v>2327</v>
      </c>
      <c r="E463" s="77"/>
      <c r="F463" s="13">
        <v>462.0</v>
      </c>
      <c r="G463" s="10"/>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row>
    <row r="464">
      <c r="A464" s="76" t="s">
        <v>2328</v>
      </c>
      <c r="B464" s="76" t="s">
        <v>2329</v>
      </c>
      <c r="C464" s="76" t="s">
        <v>2330</v>
      </c>
      <c r="D464" s="76" t="s">
        <v>2331</v>
      </c>
      <c r="E464" s="83"/>
      <c r="F464" s="13">
        <v>463.0</v>
      </c>
      <c r="G464" s="10"/>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row>
    <row r="465">
      <c r="A465" s="76" t="s">
        <v>2332</v>
      </c>
      <c r="B465" s="76" t="s">
        <v>2333</v>
      </c>
      <c r="C465" s="76" t="s">
        <v>2334</v>
      </c>
      <c r="D465" s="76" t="s">
        <v>2335</v>
      </c>
      <c r="E465" s="76" t="s">
        <v>2336</v>
      </c>
      <c r="F465" s="13">
        <v>464.0</v>
      </c>
      <c r="G465" s="10"/>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row>
    <row r="466">
      <c r="A466" s="76" t="s">
        <v>2337</v>
      </c>
      <c r="B466" s="76" t="s">
        <v>2338</v>
      </c>
      <c r="C466" s="76" t="s">
        <v>2339</v>
      </c>
      <c r="D466" s="76" t="s">
        <v>2340</v>
      </c>
      <c r="E466" s="77"/>
      <c r="F466" s="13">
        <v>465.0</v>
      </c>
      <c r="G466" s="10"/>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row>
    <row r="467">
      <c r="A467" s="76" t="s">
        <v>2341</v>
      </c>
      <c r="B467" s="76" t="s">
        <v>2342</v>
      </c>
      <c r="C467" s="76" t="s">
        <v>2343</v>
      </c>
      <c r="D467" s="76" t="s">
        <v>2344</v>
      </c>
      <c r="E467" s="76" t="s">
        <v>2345</v>
      </c>
      <c r="F467" s="13">
        <v>466.0</v>
      </c>
      <c r="G467" s="10"/>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row>
    <row r="468">
      <c r="A468" s="76" t="s">
        <v>2347</v>
      </c>
      <c r="B468" s="76" t="s">
        <v>2349</v>
      </c>
      <c r="C468" s="76" t="s">
        <v>2350</v>
      </c>
      <c r="D468" s="76" t="s">
        <v>2351</v>
      </c>
      <c r="E468" s="77"/>
      <c r="F468" s="13">
        <v>467.0</v>
      </c>
      <c r="G468" s="10"/>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row>
    <row r="469">
      <c r="A469" s="76" t="s">
        <v>2352</v>
      </c>
      <c r="B469" s="76" t="s">
        <v>2353</v>
      </c>
      <c r="C469" s="76" t="s">
        <v>2354</v>
      </c>
      <c r="D469" s="76" t="s">
        <v>2355</v>
      </c>
      <c r="E469" s="83"/>
      <c r="F469" s="13">
        <v>468.0</v>
      </c>
      <c r="G469" s="10"/>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row>
    <row r="470">
      <c r="A470" s="76" t="s">
        <v>2356</v>
      </c>
      <c r="B470" s="76" t="s">
        <v>2357</v>
      </c>
      <c r="C470" s="76" t="s">
        <v>2350</v>
      </c>
      <c r="D470" s="76" t="s">
        <v>2358</v>
      </c>
      <c r="E470" s="77"/>
      <c r="F470" s="13">
        <v>469.0</v>
      </c>
      <c r="G470" s="10"/>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row>
    <row r="471">
      <c r="A471" s="76" t="s">
        <v>2359</v>
      </c>
      <c r="B471" s="76" t="s">
        <v>2360</v>
      </c>
      <c r="C471" s="76" t="s">
        <v>2361</v>
      </c>
      <c r="D471" s="76" t="s">
        <v>2362</v>
      </c>
      <c r="E471" s="83"/>
      <c r="F471" s="13">
        <v>470.0</v>
      </c>
      <c r="G471" s="10"/>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row>
    <row r="472">
      <c r="A472" s="76" t="s">
        <v>2363</v>
      </c>
      <c r="B472" s="76" t="s">
        <v>2364</v>
      </c>
      <c r="C472" s="76" t="s">
        <v>2365</v>
      </c>
      <c r="D472" s="76" t="s">
        <v>2366</v>
      </c>
      <c r="E472" s="83"/>
      <c r="F472" s="13">
        <v>471.0</v>
      </c>
      <c r="G472" s="10"/>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row>
    <row r="473">
      <c r="A473" s="76" t="s">
        <v>2367</v>
      </c>
      <c r="B473" s="76" t="s">
        <v>2368</v>
      </c>
      <c r="C473" s="76" t="s">
        <v>2369</v>
      </c>
      <c r="D473" s="76" t="s">
        <v>2370</v>
      </c>
      <c r="E473" s="76" t="s">
        <v>2371</v>
      </c>
      <c r="F473" s="13">
        <v>472.0</v>
      </c>
      <c r="G473" s="10"/>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row>
    <row r="474">
      <c r="A474" s="76" t="s">
        <v>2372</v>
      </c>
      <c r="B474" s="76" t="s">
        <v>2373</v>
      </c>
      <c r="C474" s="76" t="s">
        <v>2374</v>
      </c>
      <c r="D474" s="76" t="s">
        <v>2375</v>
      </c>
      <c r="E474" s="83"/>
      <c r="F474" s="13">
        <v>473.0</v>
      </c>
      <c r="G474" s="10"/>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row>
    <row r="475">
      <c r="A475" s="76" t="s">
        <v>2376</v>
      </c>
      <c r="B475" s="76" t="s">
        <v>2377</v>
      </c>
      <c r="C475" s="76" t="s">
        <v>2378</v>
      </c>
      <c r="D475" s="76" t="s">
        <v>2379</v>
      </c>
      <c r="E475" s="77"/>
      <c r="F475" s="13">
        <v>474.0</v>
      </c>
      <c r="G475" s="10"/>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row>
    <row r="476">
      <c r="A476" s="76" t="s">
        <v>2380</v>
      </c>
      <c r="B476" s="76" t="s">
        <v>2381</v>
      </c>
      <c r="C476" s="76" t="s">
        <v>2382</v>
      </c>
      <c r="D476" s="76" t="s">
        <v>2383</v>
      </c>
      <c r="E476" s="83"/>
      <c r="F476" s="13">
        <v>475.0</v>
      </c>
      <c r="G476" s="10"/>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row>
    <row r="477">
      <c r="A477" s="76" t="s">
        <v>2384</v>
      </c>
      <c r="B477" s="76" t="s">
        <v>2385</v>
      </c>
      <c r="C477" s="76" t="s">
        <v>2386</v>
      </c>
      <c r="D477" s="76" t="s">
        <v>2387</v>
      </c>
      <c r="E477" s="76" t="s">
        <v>2388</v>
      </c>
      <c r="F477" s="13">
        <v>476.0</v>
      </c>
      <c r="G477" s="10"/>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row>
    <row r="478">
      <c r="A478" s="76" t="s">
        <v>2389</v>
      </c>
      <c r="B478" s="76" t="s">
        <v>2390</v>
      </c>
      <c r="C478" s="76" t="s">
        <v>2391</v>
      </c>
      <c r="D478" s="76" t="s">
        <v>2392</v>
      </c>
      <c r="E478" s="76" t="s">
        <v>2393</v>
      </c>
      <c r="F478" s="13">
        <v>477.0</v>
      </c>
      <c r="G478" s="10"/>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row>
    <row r="479">
      <c r="A479" s="76" t="s">
        <v>2394</v>
      </c>
      <c r="B479" s="76" t="s">
        <v>2395</v>
      </c>
      <c r="C479" s="76" t="s">
        <v>2396</v>
      </c>
      <c r="D479" s="76" t="s">
        <v>2397</v>
      </c>
      <c r="E479" s="76" t="s">
        <v>2398</v>
      </c>
      <c r="F479" s="13">
        <v>478.0</v>
      </c>
      <c r="G479" s="10"/>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row>
    <row r="480">
      <c r="A480" s="76" t="s">
        <v>2399</v>
      </c>
      <c r="B480" s="76" t="s">
        <v>2401</v>
      </c>
      <c r="C480" s="76" t="s">
        <v>2402</v>
      </c>
      <c r="D480" s="76" t="s">
        <v>2404</v>
      </c>
      <c r="E480" s="77"/>
      <c r="F480" s="13">
        <v>479.0</v>
      </c>
      <c r="G480" s="10"/>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row>
    <row r="481">
      <c r="A481" s="76" t="s">
        <v>2405</v>
      </c>
      <c r="B481" s="76" t="s">
        <v>2406</v>
      </c>
      <c r="C481" s="76" t="s">
        <v>2407</v>
      </c>
      <c r="D481" s="76" t="s">
        <v>2408</v>
      </c>
      <c r="E481" s="76" t="s">
        <v>2409</v>
      </c>
      <c r="F481" s="13">
        <v>480.0</v>
      </c>
      <c r="G481" s="10"/>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row>
    <row r="482">
      <c r="A482" s="76" t="s">
        <v>2410</v>
      </c>
      <c r="B482" s="76" t="s">
        <v>2411</v>
      </c>
      <c r="C482" s="76" t="s">
        <v>2412</v>
      </c>
      <c r="D482" s="76" t="s">
        <v>2413</v>
      </c>
      <c r="E482" s="83"/>
      <c r="F482" s="13">
        <v>481.0</v>
      </c>
      <c r="G482" s="10"/>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row>
    <row r="483">
      <c r="A483" s="76" t="s">
        <v>2414</v>
      </c>
      <c r="B483" s="76" t="s">
        <v>2415</v>
      </c>
      <c r="C483" s="76" t="s">
        <v>2416</v>
      </c>
      <c r="D483" s="76" t="s">
        <v>2417</v>
      </c>
      <c r="E483" s="76" t="s">
        <v>2418</v>
      </c>
      <c r="F483" s="13">
        <v>482.0</v>
      </c>
      <c r="G483" s="10"/>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row>
    <row r="484">
      <c r="A484" s="76" t="s">
        <v>2399</v>
      </c>
      <c r="B484" s="76" t="s">
        <v>2419</v>
      </c>
      <c r="C484" s="76" t="s">
        <v>2420</v>
      </c>
      <c r="D484" s="76" t="s">
        <v>2421</v>
      </c>
      <c r="E484" s="83"/>
      <c r="F484" s="13">
        <v>483.0</v>
      </c>
      <c r="G484" s="10"/>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row>
    <row r="485">
      <c r="A485" s="76" t="s">
        <v>2422</v>
      </c>
      <c r="B485" s="76" t="s">
        <v>2423</v>
      </c>
      <c r="C485" s="76" t="s">
        <v>2424</v>
      </c>
      <c r="D485" s="76" t="s">
        <v>2425</v>
      </c>
      <c r="E485" s="76" t="s">
        <v>2426</v>
      </c>
      <c r="F485" s="13">
        <v>484.0</v>
      </c>
      <c r="G485" s="10"/>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row>
    <row r="486">
      <c r="A486" s="76" t="s">
        <v>2427</v>
      </c>
      <c r="B486" s="76" t="s">
        <v>2428</v>
      </c>
      <c r="C486" s="76" t="s">
        <v>2429</v>
      </c>
      <c r="D486" s="76" t="s">
        <v>2430</v>
      </c>
      <c r="E486" s="83"/>
      <c r="F486" s="13">
        <v>485.0</v>
      </c>
      <c r="G486" s="10"/>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row>
    <row r="487">
      <c r="A487" s="76" t="s">
        <v>2431</v>
      </c>
      <c r="B487" s="76" t="s">
        <v>2432</v>
      </c>
      <c r="C487" s="76" t="s">
        <v>2433</v>
      </c>
      <c r="D487" s="76" t="s">
        <v>2434</v>
      </c>
      <c r="E487" s="76" t="s">
        <v>2435</v>
      </c>
      <c r="F487" s="13">
        <v>486.0</v>
      </c>
      <c r="G487" s="10"/>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row>
    <row r="488">
      <c r="A488" s="76" t="s">
        <v>2436</v>
      </c>
      <c r="B488" s="76" t="s">
        <v>2437</v>
      </c>
      <c r="C488" s="76" t="s">
        <v>2438</v>
      </c>
      <c r="D488" s="76" t="s">
        <v>2439</v>
      </c>
      <c r="E488" s="77"/>
      <c r="F488" s="13">
        <v>487.0</v>
      </c>
      <c r="G488" s="10"/>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row>
    <row r="489">
      <c r="A489" s="76" t="s">
        <v>2440</v>
      </c>
      <c r="B489" s="76" t="s">
        <v>2441</v>
      </c>
      <c r="C489" s="76" t="s">
        <v>2442</v>
      </c>
      <c r="D489" s="76" t="s">
        <v>2443</v>
      </c>
      <c r="E489" s="83"/>
      <c r="F489" s="13">
        <v>488.0</v>
      </c>
      <c r="G489" s="10"/>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row>
    <row r="490">
      <c r="A490" s="76" t="s">
        <v>2444</v>
      </c>
      <c r="B490" s="76" t="s">
        <v>2445</v>
      </c>
      <c r="C490" s="76" t="s">
        <v>2446</v>
      </c>
      <c r="D490" s="76" t="s">
        <v>2447</v>
      </c>
      <c r="E490" s="77"/>
      <c r="F490" s="13">
        <v>489.0</v>
      </c>
      <c r="G490" s="10"/>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row>
    <row r="491">
      <c r="A491" s="76" t="s">
        <v>2448</v>
      </c>
      <c r="B491" s="76" t="s">
        <v>2449</v>
      </c>
      <c r="C491" s="76" t="s">
        <v>2450</v>
      </c>
      <c r="D491" s="76" t="s">
        <v>2451</v>
      </c>
      <c r="E491" s="83"/>
      <c r="F491" s="13">
        <v>490.0</v>
      </c>
      <c r="G491" s="10"/>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row>
    <row r="492">
      <c r="A492" s="76" t="s">
        <v>2453</v>
      </c>
      <c r="B492" s="76" t="s">
        <v>2455</v>
      </c>
      <c r="C492" s="76" t="s">
        <v>2456</v>
      </c>
      <c r="D492" s="76" t="s">
        <v>2457</v>
      </c>
      <c r="E492" s="83"/>
      <c r="F492" s="13">
        <v>491.0</v>
      </c>
      <c r="G492" s="10"/>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row>
    <row r="493">
      <c r="A493" s="76" t="s">
        <v>2458</v>
      </c>
      <c r="B493" s="76" t="s">
        <v>2459</v>
      </c>
      <c r="C493" s="76" t="s">
        <v>2460</v>
      </c>
      <c r="D493" s="76" t="s">
        <v>2461</v>
      </c>
      <c r="E493" s="77"/>
      <c r="F493" s="13">
        <v>492.0</v>
      </c>
      <c r="G493" s="10"/>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row>
    <row r="494">
      <c r="A494" s="76" t="s">
        <v>2462</v>
      </c>
      <c r="B494" s="76" t="s">
        <v>2463</v>
      </c>
      <c r="C494" s="76" t="s">
        <v>2464</v>
      </c>
      <c r="D494" s="76" t="s">
        <v>2465</v>
      </c>
      <c r="E494" s="83"/>
      <c r="F494" s="13">
        <v>493.0</v>
      </c>
      <c r="G494" s="10"/>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row>
    <row r="495">
      <c r="A495" s="76" t="s">
        <v>2466</v>
      </c>
      <c r="B495" s="76" t="s">
        <v>2467</v>
      </c>
      <c r="C495" s="76" t="s">
        <v>2468</v>
      </c>
      <c r="D495" s="76" t="s">
        <v>2469</v>
      </c>
      <c r="E495" s="76" t="s">
        <v>2470</v>
      </c>
      <c r="F495" s="13">
        <v>494.0</v>
      </c>
      <c r="G495" s="10"/>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row>
    <row r="496">
      <c r="A496" s="76" t="s">
        <v>2471</v>
      </c>
      <c r="B496" s="76" t="s">
        <v>2472</v>
      </c>
      <c r="C496" s="76" t="s">
        <v>2473</v>
      </c>
      <c r="D496" s="76" t="s">
        <v>2474</v>
      </c>
      <c r="E496" s="83"/>
      <c r="F496" s="13">
        <v>495.0</v>
      </c>
      <c r="G496" s="10"/>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row>
    <row r="497">
      <c r="A497" s="76" t="s">
        <v>2475</v>
      </c>
      <c r="B497" s="76" t="s">
        <v>2476</v>
      </c>
      <c r="C497" s="76" t="s">
        <v>2477</v>
      </c>
      <c r="D497" s="76" t="s">
        <v>2478</v>
      </c>
      <c r="E497" s="83"/>
      <c r="F497" s="13">
        <v>496.0</v>
      </c>
      <c r="G497" s="10"/>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row>
    <row r="498">
      <c r="A498" s="76" t="s">
        <v>2479</v>
      </c>
      <c r="B498" s="76" t="s">
        <v>2480</v>
      </c>
      <c r="C498" s="76" t="s">
        <v>2481</v>
      </c>
      <c r="D498" s="76" t="s">
        <v>2482</v>
      </c>
      <c r="E498" s="77"/>
      <c r="F498" s="13">
        <v>497.0</v>
      </c>
      <c r="G498" s="10"/>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row>
    <row r="499">
      <c r="A499" s="76" t="s">
        <v>2483</v>
      </c>
      <c r="B499" s="76" t="s">
        <v>2484</v>
      </c>
      <c r="C499" s="76" t="s">
        <v>2485</v>
      </c>
      <c r="D499" s="76" t="s">
        <v>2486</v>
      </c>
      <c r="E499" s="76" t="s">
        <v>2487</v>
      </c>
      <c r="F499" s="13">
        <v>498.0</v>
      </c>
      <c r="G499" s="10"/>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row>
    <row r="500">
      <c r="A500" s="76" t="s">
        <v>2488</v>
      </c>
      <c r="B500" s="76" t="s">
        <v>2489</v>
      </c>
      <c r="C500" s="76" t="s">
        <v>2490</v>
      </c>
      <c r="D500" s="76" t="s">
        <v>2491</v>
      </c>
      <c r="E500" s="77"/>
      <c r="F500" s="13">
        <v>499.0</v>
      </c>
      <c r="G500" s="10"/>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row>
    <row r="501">
      <c r="A501" s="76" t="s">
        <v>2492</v>
      </c>
      <c r="B501" s="76" t="s">
        <v>2493</v>
      </c>
      <c r="C501" s="76" t="s">
        <v>2494</v>
      </c>
      <c r="D501" s="76" t="s">
        <v>2495</v>
      </c>
      <c r="E501" s="83"/>
      <c r="F501" s="13">
        <v>500.0</v>
      </c>
      <c r="G501" s="10"/>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row>
    <row r="502">
      <c r="A502" s="76" t="s">
        <v>2496</v>
      </c>
      <c r="B502" s="76" t="s">
        <v>2497</v>
      </c>
      <c r="C502" s="76" t="s">
        <v>2498</v>
      </c>
      <c r="D502" s="76" t="s">
        <v>2499</v>
      </c>
      <c r="E502" s="83"/>
      <c r="F502" s="13">
        <v>501.0</v>
      </c>
      <c r="G502" s="10"/>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row>
    <row r="503">
      <c r="A503" s="76" t="s">
        <v>2500</v>
      </c>
      <c r="B503" s="76" t="s">
        <v>2501</v>
      </c>
      <c r="C503" s="76" t="s">
        <v>2502</v>
      </c>
      <c r="D503" s="76" t="s">
        <v>2503</v>
      </c>
      <c r="E503" s="77"/>
      <c r="F503" s="13">
        <v>502.0</v>
      </c>
      <c r="G503" s="10"/>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row>
    <row r="504">
      <c r="A504" s="76" t="s">
        <v>2504</v>
      </c>
      <c r="B504" s="76" t="s">
        <v>2505</v>
      </c>
      <c r="C504" s="76" t="s">
        <v>2506</v>
      </c>
      <c r="D504" s="76" t="s">
        <v>2507</v>
      </c>
      <c r="E504" s="83"/>
      <c r="F504" s="13">
        <v>503.0</v>
      </c>
      <c r="G504" s="10"/>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row>
    <row r="505">
      <c r="A505" s="76" t="s">
        <v>2508</v>
      </c>
      <c r="B505" s="76" t="s">
        <v>2509</v>
      </c>
      <c r="C505" s="76" t="s">
        <v>2510</v>
      </c>
      <c r="D505" s="76" t="s">
        <v>2511</v>
      </c>
      <c r="E505" s="76" t="s">
        <v>2512</v>
      </c>
      <c r="F505" s="13">
        <v>504.0</v>
      </c>
      <c r="G505" s="10"/>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row>
    <row r="506">
      <c r="A506" s="76" t="s">
        <v>2515</v>
      </c>
      <c r="B506" s="76" t="s">
        <v>2516</v>
      </c>
      <c r="C506" s="76" t="s">
        <v>2517</v>
      </c>
      <c r="D506" s="76" t="s">
        <v>2518</v>
      </c>
      <c r="E506" s="83"/>
      <c r="F506" s="13">
        <v>505.0</v>
      </c>
      <c r="G506" s="10"/>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row>
    <row r="507">
      <c r="A507" s="76" t="s">
        <v>2519</v>
      </c>
      <c r="B507" s="76" t="s">
        <v>2520</v>
      </c>
      <c r="C507" s="76" t="s">
        <v>2521</v>
      </c>
      <c r="D507" s="76" t="s">
        <v>2522</v>
      </c>
      <c r="E507" s="76" t="s">
        <v>2523</v>
      </c>
      <c r="F507" s="13">
        <v>506.0</v>
      </c>
      <c r="G507" s="10"/>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row>
    <row r="508">
      <c r="A508" s="76" t="s">
        <v>2524</v>
      </c>
      <c r="B508" s="76" t="s">
        <v>2525</v>
      </c>
      <c r="C508" s="76" t="s">
        <v>2526</v>
      </c>
      <c r="D508" s="76" t="s">
        <v>2527</v>
      </c>
      <c r="E508" s="77"/>
      <c r="F508" s="13">
        <v>507.0</v>
      </c>
      <c r="G508" s="10"/>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row>
    <row r="509">
      <c r="A509" s="76" t="s">
        <v>2528</v>
      </c>
      <c r="B509" s="76" t="s">
        <v>2529</v>
      </c>
      <c r="C509" s="76" t="s">
        <v>2530</v>
      </c>
      <c r="D509" s="76" t="s">
        <v>2531</v>
      </c>
      <c r="E509" s="83"/>
      <c r="F509" s="13">
        <v>508.0</v>
      </c>
      <c r="G509" s="10"/>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row>
    <row r="510">
      <c r="A510" s="76" t="s">
        <v>2532</v>
      </c>
      <c r="B510" s="76" t="s">
        <v>2533</v>
      </c>
      <c r="C510" s="76" t="s">
        <v>2534</v>
      </c>
      <c r="D510" s="76" t="s">
        <v>2535</v>
      </c>
      <c r="E510" s="77"/>
      <c r="F510" s="13">
        <v>509.0</v>
      </c>
      <c r="G510" s="10"/>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row>
    <row r="511">
      <c r="A511" s="76" t="s">
        <v>2536</v>
      </c>
      <c r="B511" s="76" t="s">
        <v>2537</v>
      </c>
      <c r="C511" s="76" t="s">
        <v>2538</v>
      </c>
      <c r="D511" s="76" t="s">
        <v>2539</v>
      </c>
      <c r="E511" s="83"/>
      <c r="F511" s="13">
        <v>510.0</v>
      </c>
      <c r="G511" s="10"/>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row>
    <row r="512">
      <c r="A512" s="76" t="s">
        <v>2540</v>
      </c>
      <c r="B512" s="76" t="s">
        <v>2541</v>
      </c>
      <c r="C512" s="76" t="s">
        <v>2542</v>
      </c>
      <c r="D512" s="76" t="s">
        <v>2543</v>
      </c>
      <c r="E512" s="83"/>
      <c r="F512" s="13">
        <v>511.0</v>
      </c>
      <c r="G512" s="10"/>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row>
    <row r="513">
      <c r="A513" s="76" t="s">
        <v>2544</v>
      </c>
      <c r="B513" s="76" t="s">
        <v>2545</v>
      </c>
      <c r="C513" s="76" t="s">
        <v>2546</v>
      </c>
      <c r="D513" s="76" t="s">
        <v>2547</v>
      </c>
      <c r="E513" s="76" t="s">
        <v>2548</v>
      </c>
      <c r="F513" s="13">
        <v>512.0</v>
      </c>
      <c r="G513" s="10"/>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row>
    <row r="514">
      <c r="A514" s="76" t="s">
        <v>2549</v>
      </c>
      <c r="B514" s="76" t="s">
        <v>2550</v>
      </c>
      <c r="C514" s="76" t="s">
        <v>2551</v>
      </c>
      <c r="D514" s="76" t="s">
        <v>2552</v>
      </c>
      <c r="E514" s="83"/>
      <c r="F514" s="13">
        <v>513.0</v>
      </c>
      <c r="G514" s="10"/>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row>
    <row r="515">
      <c r="A515" s="76" t="s">
        <v>2553</v>
      </c>
      <c r="B515" s="76" t="s">
        <v>2554</v>
      </c>
      <c r="C515" s="76" t="s">
        <v>2555</v>
      </c>
      <c r="D515" s="76" t="s">
        <v>2556</v>
      </c>
      <c r="E515" s="76" t="s">
        <v>2557</v>
      </c>
      <c r="F515" s="13">
        <v>514.0</v>
      </c>
      <c r="G515" s="10"/>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row>
    <row r="516">
      <c r="A516" s="76" t="s">
        <v>2558</v>
      </c>
      <c r="B516" s="76" t="s">
        <v>2559</v>
      </c>
      <c r="C516" s="76" t="s">
        <v>2560</v>
      </c>
      <c r="D516" s="76" t="s">
        <v>2561</v>
      </c>
      <c r="E516" s="83"/>
      <c r="F516" s="13">
        <v>515.0</v>
      </c>
      <c r="G516" s="10"/>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row>
    <row r="517">
      <c r="A517" s="76" t="s">
        <v>2562</v>
      </c>
      <c r="B517" s="76" t="s">
        <v>2563</v>
      </c>
      <c r="C517" s="76" t="s">
        <v>2564</v>
      </c>
      <c r="D517" s="76" t="s">
        <v>2565</v>
      </c>
      <c r="E517" s="83"/>
      <c r="F517" s="13">
        <v>516.0</v>
      </c>
      <c r="G517" s="10"/>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row>
    <row r="518">
      <c r="A518" s="76" t="s">
        <v>2566</v>
      </c>
      <c r="B518" s="76" t="s">
        <v>2567</v>
      </c>
      <c r="C518" s="76" t="s">
        <v>2568</v>
      </c>
      <c r="D518" s="76" t="s">
        <v>2570</v>
      </c>
      <c r="E518" s="77"/>
      <c r="F518" s="13">
        <v>517.0</v>
      </c>
      <c r="G518" s="10"/>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row>
    <row r="519">
      <c r="A519" s="76" t="s">
        <v>2572</v>
      </c>
      <c r="B519" s="76" t="s">
        <v>2573</v>
      </c>
      <c r="C519" s="76" t="s">
        <v>2574</v>
      </c>
      <c r="D519" s="76" t="s">
        <v>2575</v>
      </c>
      <c r="E519" s="76" t="s">
        <v>2576</v>
      </c>
      <c r="F519" s="13">
        <v>518.0</v>
      </c>
      <c r="G519" s="10"/>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row>
    <row r="520">
      <c r="A520" s="76" t="s">
        <v>2577</v>
      </c>
      <c r="B520" s="76" t="s">
        <v>2578</v>
      </c>
      <c r="C520" s="76" t="s">
        <v>2579</v>
      </c>
      <c r="D520" s="76" t="s">
        <v>2580</v>
      </c>
      <c r="E520" s="77"/>
      <c r="F520" s="13">
        <v>519.0</v>
      </c>
      <c r="G520" s="10"/>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row>
    <row r="521">
      <c r="A521" s="76" t="s">
        <v>2581</v>
      </c>
      <c r="B521" s="76" t="s">
        <v>2582</v>
      </c>
      <c r="C521" s="76" t="s">
        <v>2583</v>
      </c>
      <c r="D521" s="76" t="s">
        <v>2584</v>
      </c>
      <c r="E521" s="76" t="s">
        <v>2585</v>
      </c>
      <c r="F521" s="13">
        <v>520.0</v>
      </c>
      <c r="G521" s="10"/>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row>
    <row r="522">
      <c r="A522" s="76" t="s">
        <v>2586</v>
      </c>
      <c r="B522" s="76" t="s">
        <v>2587</v>
      </c>
      <c r="C522" s="76" t="s">
        <v>2588</v>
      </c>
      <c r="D522" s="76" t="s">
        <v>2589</v>
      </c>
      <c r="E522" s="83"/>
      <c r="F522" s="13">
        <v>521.0</v>
      </c>
      <c r="G522" s="10"/>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row>
    <row r="523">
      <c r="A523" s="76" t="s">
        <v>2590</v>
      </c>
      <c r="B523" s="76" t="s">
        <v>2591</v>
      </c>
      <c r="C523" s="76" t="s">
        <v>2592</v>
      </c>
      <c r="D523" s="76" t="s">
        <v>2593</v>
      </c>
      <c r="E523" s="76" t="s">
        <v>2594</v>
      </c>
      <c r="F523" s="13">
        <v>522.0</v>
      </c>
      <c r="G523" s="10"/>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row>
    <row r="524">
      <c r="A524" s="76" t="s">
        <v>2595</v>
      </c>
      <c r="B524" s="76" t="s">
        <v>2596</v>
      </c>
      <c r="C524" s="76" t="s">
        <v>2597</v>
      </c>
      <c r="D524" s="76" t="s">
        <v>2598</v>
      </c>
      <c r="E524" s="76" t="s">
        <v>2599</v>
      </c>
      <c r="F524" s="13">
        <v>523.0</v>
      </c>
      <c r="G524" s="10"/>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row>
    <row r="525">
      <c r="A525" s="76" t="s">
        <v>2600</v>
      </c>
      <c r="B525" s="76" t="s">
        <v>2601</v>
      </c>
      <c r="C525" s="76" t="s">
        <v>2602</v>
      </c>
      <c r="D525" s="76" t="s">
        <v>2603</v>
      </c>
      <c r="E525" s="76" t="s">
        <v>2604</v>
      </c>
      <c r="F525" s="13">
        <v>524.0</v>
      </c>
      <c r="G525" s="10"/>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row>
    <row r="526">
      <c r="A526" s="76" t="s">
        <v>2605</v>
      </c>
      <c r="B526" s="76" t="s">
        <v>2606</v>
      </c>
      <c r="C526" s="76" t="s">
        <v>2607</v>
      </c>
      <c r="D526" s="76" t="s">
        <v>2608</v>
      </c>
      <c r="E526" s="83"/>
      <c r="F526" s="13">
        <v>525.0</v>
      </c>
      <c r="G526" s="10"/>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row>
    <row r="527">
      <c r="A527" s="76" t="s">
        <v>2609</v>
      </c>
      <c r="B527" s="76" t="s">
        <v>2610</v>
      </c>
      <c r="C527" s="76" t="s">
        <v>2611</v>
      </c>
      <c r="D527" s="76" t="s">
        <v>2612</v>
      </c>
      <c r="E527" s="76" t="s">
        <v>2613</v>
      </c>
      <c r="F527" s="13">
        <v>526.0</v>
      </c>
      <c r="G527" s="10"/>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row>
    <row r="528">
      <c r="A528" s="76" t="s">
        <v>2614</v>
      </c>
      <c r="B528" s="76" t="s">
        <v>2615</v>
      </c>
      <c r="C528" s="76" t="s">
        <v>2616</v>
      </c>
      <c r="D528" s="76" t="s">
        <v>2617</v>
      </c>
      <c r="E528" s="77"/>
      <c r="F528" s="13">
        <v>527.0</v>
      </c>
      <c r="G528" s="10"/>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row>
    <row r="529">
      <c r="A529" s="76" t="s">
        <v>2618</v>
      </c>
      <c r="B529" s="76" t="s">
        <v>2619</v>
      </c>
      <c r="C529" s="76" t="s">
        <v>2620</v>
      </c>
      <c r="D529" s="76" t="s">
        <v>2621</v>
      </c>
      <c r="E529" s="76" t="s">
        <v>2622</v>
      </c>
      <c r="F529" s="13">
        <v>528.0</v>
      </c>
      <c r="G529" s="10"/>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row>
    <row r="530">
      <c r="A530" s="76" t="s">
        <v>2623</v>
      </c>
      <c r="B530" s="76" t="s">
        <v>2624</v>
      </c>
      <c r="C530" s="76" t="s">
        <v>2625</v>
      </c>
      <c r="D530" s="76" t="s">
        <v>2626</v>
      </c>
      <c r="E530" s="77"/>
      <c r="F530" s="13">
        <v>529.0</v>
      </c>
      <c r="G530" s="10"/>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row>
    <row r="531">
      <c r="A531" s="76" t="s">
        <v>2628</v>
      </c>
      <c r="B531" s="76" t="s">
        <v>2630</v>
      </c>
      <c r="C531" s="76" t="s">
        <v>2631</v>
      </c>
      <c r="D531" s="76" t="s">
        <v>2632</v>
      </c>
      <c r="E531" s="83"/>
      <c r="F531" s="13">
        <v>530.0</v>
      </c>
      <c r="G531" s="10"/>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row>
    <row r="532">
      <c r="A532" s="76" t="s">
        <v>2633</v>
      </c>
      <c r="B532" s="76" t="s">
        <v>2634</v>
      </c>
      <c r="C532" s="76" t="s">
        <v>2635</v>
      </c>
      <c r="D532" s="76" t="s">
        <v>2636</v>
      </c>
      <c r="E532" s="83"/>
      <c r="F532" s="13">
        <v>531.0</v>
      </c>
      <c r="G532" s="10"/>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row>
    <row r="533">
      <c r="A533" s="76" t="s">
        <v>2637</v>
      </c>
      <c r="B533" s="76" t="s">
        <v>2638</v>
      </c>
      <c r="C533" s="76" t="s">
        <v>2639</v>
      </c>
      <c r="D533" s="76" t="s">
        <v>2640</v>
      </c>
      <c r="E533" s="76" t="s">
        <v>2641</v>
      </c>
      <c r="F533" s="13">
        <v>532.0</v>
      </c>
      <c r="G533" s="10"/>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row>
    <row r="534">
      <c r="A534" s="76" t="s">
        <v>2642</v>
      </c>
      <c r="B534" s="76" t="s">
        <v>2643</v>
      </c>
      <c r="C534" s="76" t="s">
        <v>2644</v>
      </c>
      <c r="D534" s="76" t="s">
        <v>2645</v>
      </c>
      <c r="E534" s="83"/>
      <c r="F534" s="13">
        <v>533.0</v>
      </c>
      <c r="G534" s="10"/>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row>
    <row r="535">
      <c r="A535" s="76" t="s">
        <v>2646</v>
      </c>
      <c r="B535" s="76" t="s">
        <v>2647</v>
      </c>
      <c r="C535" s="76" t="s">
        <v>2648</v>
      </c>
      <c r="D535" s="76" t="s">
        <v>2649</v>
      </c>
      <c r="E535" s="76" t="s">
        <v>2650</v>
      </c>
      <c r="F535" s="13">
        <v>534.0</v>
      </c>
      <c r="G535" s="10"/>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row>
    <row r="536">
      <c r="A536" s="76" t="s">
        <v>2651</v>
      </c>
      <c r="B536" s="76" t="s">
        <v>2652</v>
      </c>
      <c r="C536" s="76" t="s">
        <v>2653</v>
      </c>
      <c r="D536" s="76" t="s">
        <v>2654</v>
      </c>
      <c r="E536" s="83"/>
      <c r="F536" s="13">
        <v>535.0</v>
      </c>
      <c r="G536" s="10"/>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row>
    <row r="537">
      <c r="A537" s="76" t="s">
        <v>2655</v>
      </c>
      <c r="B537" s="76" t="s">
        <v>2656</v>
      </c>
      <c r="C537" s="76" t="s">
        <v>2657</v>
      </c>
      <c r="D537" s="76" t="s">
        <v>2658</v>
      </c>
      <c r="E537" s="76" t="s">
        <v>2659</v>
      </c>
      <c r="F537" s="13">
        <v>536.0</v>
      </c>
      <c r="G537" s="10"/>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row>
    <row r="538">
      <c r="A538" s="76" t="s">
        <v>2660</v>
      </c>
      <c r="B538" s="76" t="s">
        <v>2661</v>
      </c>
      <c r="C538" s="76" t="s">
        <v>2662</v>
      </c>
      <c r="D538" s="76" t="s">
        <v>2663</v>
      </c>
      <c r="E538" s="77"/>
      <c r="F538" s="13">
        <v>537.0</v>
      </c>
      <c r="G538" s="10"/>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row>
    <row r="539">
      <c r="A539" s="76" t="s">
        <v>2664</v>
      </c>
      <c r="B539" s="76" t="s">
        <v>2665</v>
      </c>
      <c r="C539" s="76" t="s">
        <v>2666</v>
      </c>
      <c r="D539" s="76" t="s">
        <v>2667</v>
      </c>
      <c r="E539" s="76" t="s">
        <v>2668</v>
      </c>
      <c r="F539" s="13">
        <v>538.0</v>
      </c>
      <c r="G539" s="10"/>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row>
    <row r="540">
      <c r="A540" s="76" t="s">
        <v>2669</v>
      </c>
      <c r="B540" s="76" t="s">
        <v>2670</v>
      </c>
      <c r="C540" s="76" t="s">
        <v>2671</v>
      </c>
      <c r="D540" s="76" t="s">
        <v>2672</v>
      </c>
      <c r="E540" s="76" t="s">
        <v>2673</v>
      </c>
      <c r="F540" s="13">
        <v>539.0</v>
      </c>
      <c r="G540" s="10"/>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row>
    <row r="541">
      <c r="A541" s="76" t="s">
        <v>2674</v>
      </c>
      <c r="B541" s="76" t="s">
        <v>2675</v>
      </c>
      <c r="C541" s="76" t="s">
        <v>2676</v>
      </c>
      <c r="D541" s="76" t="s">
        <v>2677</v>
      </c>
      <c r="E541" s="76" t="s">
        <v>2678</v>
      </c>
      <c r="F541" s="13">
        <v>540.0</v>
      </c>
      <c r="G541" s="10"/>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row>
    <row r="542">
      <c r="A542" s="76" t="s">
        <v>2679</v>
      </c>
      <c r="B542" s="76" t="s">
        <v>2680</v>
      </c>
      <c r="C542" s="76" t="s">
        <v>2681</v>
      </c>
      <c r="D542" s="76" t="s">
        <v>2682</v>
      </c>
      <c r="E542" s="83"/>
      <c r="F542" s="13">
        <v>541.0</v>
      </c>
      <c r="G542" s="10"/>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row>
    <row r="543">
      <c r="A543" s="76" t="s">
        <v>2683</v>
      </c>
      <c r="B543" s="76" t="s">
        <v>2684</v>
      </c>
      <c r="C543" s="76" t="s">
        <v>2685</v>
      </c>
      <c r="D543" s="76" t="s">
        <v>2686</v>
      </c>
      <c r="E543" s="76" t="s">
        <v>2687</v>
      </c>
      <c r="F543" s="13">
        <v>542.0</v>
      </c>
      <c r="G543" s="10"/>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row>
    <row r="544">
      <c r="A544" s="76" t="s">
        <v>2690</v>
      </c>
      <c r="B544" s="76" t="s">
        <v>2691</v>
      </c>
      <c r="C544" s="76" t="s">
        <v>2692</v>
      </c>
      <c r="D544" s="76" t="s">
        <v>2693</v>
      </c>
      <c r="E544" s="83"/>
      <c r="F544" s="13">
        <v>543.0</v>
      </c>
      <c r="G544" s="10"/>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row>
    <row r="545">
      <c r="A545" s="76" t="s">
        <v>2694</v>
      </c>
      <c r="B545" s="76" t="s">
        <v>2695</v>
      </c>
      <c r="C545" s="76" t="s">
        <v>2696</v>
      </c>
      <c r="D545" s="76" t="s">
        <v>2697</v>
      </c>
      <c r="E545" s="76" t="s">
        <v>2698</v>
      </c>
      <c r="F545" s="13">
        <v>544.0</v>
      </c>
      <c r="G545" s="10"/>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row>
    <row r="546">
      <c r="A546" s="76" t="s">
        <v>2699</v>
      </c>
      <c r="B546" s="76" t="s">
        <v>2700</v>
      </c>
      <c r="C546" s="76" t="s">
        <v>2701</v>
      </c>
      <c r="D546" s="76" t="s">
        <v>2702</v>
      </c>
      <c r="E546" s="83"/>
      <c r="F546" s="13">
        <v>545.0</v>
      </c>
      <c r="G546" s="10"/>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row>
    <row r="547">
      <c r="A547" s="76" t="s">
        <v>2703</v>
      </c>
      <c r="B547" s="76" t="s">
        <v>2704</v>
      </c>
      <c r="C547" s="76" t="s">
        <v>2705</v>
      </c>
      <c r="D547" s="76" t="s">
        <v>2706</v>
      </c>
      <c r="E547" s="83"/>
      <c r="F547" s="13">
        <v>546.0</v>
      </c>
      <c r="G547" s="10"/>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row>
    <row r="548">
      <c r="A548" s="76" t="s">
        <v>2707</v>
      </c>
      <c r="B548" s="76" t="s">
        <v>2708</v>
      </c>
      <c r="C548" s="76" t="s">
        <v>2709</v>
      </c>
      <c r="D548" s="76" t="s">
        <v>2710</v>
      </c>
      <c r="E548" s="76" t="s">
        <v>2711</v>
      </c>
      <c r="F548" s="13">
        <v>547.0</v>
      </c>
      <c r="G548" s="10"/>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row>
    <row r="549">
      <c r="A549" s="76" t="s">
        <v>2712</v>
      </c>
      <c r="B549" s="76" t="s">
        <v>2713</v>
      </c>
      <c r="C549" s="76" t="s">
        <v>2714</v>
      </c>
      <c r="D549" s="76" t="s">
        <v>2715</v>
      </c>
      <c r="E549" s="76" t="s">
        <v>2716</v>
      </c>
      <c r="F549" s="13">
        <v>548.0</v>
      </c>
      <c r="G549" s="10"/>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row>
    <row r="550">
      <c r="A550" s="76" t="s">
        <v>2717</v>
      </c>
      <c r="B550" s="76" t="s">
        <v>2718</v>
      </c>
      <c r="C550" s="76" t="s">
        <v>2719</v>
      </c>
      <c r="D550" s="76" t="s">
        <v>2720</v>
      </c>
      <c r="E550" s="77"/>
      <c r="F550" s="13">
        <v>549.0</v>
      </c>
      <c r="G550" s="10"/>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row>
    <row r="551">
      <c r="A551" s="76" t="s">
        <v>2721</v>
      </c>
      <c r="B551" s="76" t="s">
        <v>2722</v>
      </c>
      <c r="C551" s="76" t="s">
        <v>2723</v>
      </c>
      <c r="D551" s="76" t="s">
        <v>2724</v>
      </c>
      <c r="E551" s="83"/>
      <c r="F551" s="13">
        <v>550.0</v>
      </c>
      <c r="G551" s="10"/>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row>
    <row r="552">
      <c r="A552" s="76" t="s">
        <v>2725</v>
      </c>
      <c r="B552" s="76" t="s">
        <v>2726</v>
      </c>
      <c r="C552" s="76" t="s">
        <v>2727</v>
      </c>
      <c r="D552" s="76" t="s">
        <v>2728</v>
      </c>
      <c r="E552" s="83"/>
      <c r="F552" s="13">
        <v>551.0</v>
      </c>
      <c r="G552" s="10"/>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row>
    <row r="553">
      <c r="A553" s="76" t="s">
        <v>2729</v>
      </c>
      <c r="B553" s="76" t="s">
        <v>2730</v>
      </c>
      <c r="C553" s="76" t="s">
        <v>2731</v>
      </c>
      <c r="D553" s="76" t="s">
        <v>2732</v>
      </c>
      <c r="E553" s="76" t="s">
        <v>2733</v>
      </c>
      <c r="F553" s="13">
        <v>552.0</v>
      </c>
      <c r="G553" s="10"/>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row>
    <row r="554">
      <c r="A554" s="76" t="s">
        <v>2734</v>
      </c>
      <c r="B554" s="76" t="s">
        <v>2735</v>
      </c>
      <c r="C554" s="76" t="s">
        <v>2736</v>
      </c>
      <c r="D554" s="76" t="s">
        <v>2737</v>
      </c>
      <c r="E554" s="83"/>
      <c r="F554" s="13">
        <v>553.0</v>
      </c>
      <c r="G554" s="10"/>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row>
    <row r="555">
      <c r="A555" s="76" t="s">
        <v>2738</v>
      </c>
      <c r="B555" s="76" t="s">
        <v>2739</v>
      </c>
      <c r="C555" s="76" t="s">
        <v>2740</v>
      </c>
      <c r="D555" s="76" t="s">
        <v>2741</v>
      </c>
      <c r="E555" s="76" t="s">
        <v>2742</v>
      </c>
      <c r="F555" s="13">
        <v>554.0</v>
      </c>
      <c r="G555" s="10"/>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row>
    <row r="556">
      <c r="A556" s="76" t="s">
        <v>2743</v>
      </c>
      <c r="B556" s="76" t="s">
        <v>2744</v>
      </c>
      <c r="C556" s="76" t="s">
        <v>2745</v>
      </c>
      <c r="D556" s="76" t="s">
        <v>2746</v>
      </c>
      <c r="E556" s="83"/>
      <c r="F556" s="13">
        <v>555.0</v>
      </c>
      <c r="G556" s="10"/>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row>
    <row r="557">
      <c r="A557" s="76" t="s">
        <v>2750</v>
      </c>
      <c r="B557" s="76" t="s">
        <v>2751</v>
      </c>
      <c r="C557" s="76" t="s">
        <v>2752</v>
      </c>
      <c r="D557" s="76" t="s">
        <v>2753</v>
      </c>
      <c r="E557" s="76" t="s">
        <v>2754</v>
      </c>
      <c r="F557" s="13">
        <v>556.0</v>
      </c>
      <c r="G557" s="10"/>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row>
    <row r="558">
      <c r="A558" s="76" t="s">
        <v>2755</v>
      </c>
      <c r="B558" s="76" t="s">
        <v>2756</v>
      </c>
      <c r="C558" s="76" t="s">
        <v>2757</v>
      </c>
      <c r="D558" s="76" t="s">
        <v>2758</v>
      </c>
      <c r="E558" s="77"/>
      <c r="F558" s="13">
        <v>557.0</v>
      </c>
      <c r="G558" s="10"/>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row>
    <row r="559">
      <c r="A559" s="76" t="s">
        <v>2759</v>
      </c>
      <c r="B559" s="76" t="s">
        <v>2760</v>
      </c>
      <c r="C559" s="76" t="s">
        <v>2761</v>
      </c>
      <c r="D559" s="76" t="s">
        <v>2762</v>
      </c>
      <c r="E559" s="76" t="s">
        <v>2763</v>
      </c>
      <c r="F559" s="13">
        <v>558.0</v>
      </c>
      <c r="G559" s="10"/>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row>
    <row r="560">
      <c r="A560" s="76" t="s">
        <v>2764</v>
      </c>
      <c r="B560" s="76" t="s">
        <v>2765</v>
      </c>
      <c r="C560" s="76" t="s">
        <v>2766</v>
      </c>
      <c r="D560" s="76" t="s">
        <v>2767</v>
      </c>
      <c r="E560" s="77"/>
      <c r="F560" s="13">
        <v>559.0</v>
      </c>
      <c r="G560" s="10"/>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row>
    <row r="561">
      <c r="A561" s="76" t="s">
        <v>2768</v>
      </c>
      <c r="B561" s="76" t="s">
        <v>2769</v>
      </c>
      <c r="C561" s="76" t="s">
        <v>2770</v>
      </c>
      <c r="D561" s="76" t="s">
        <v>2771</v>
      </c>
      <c r="E561" s="76" t="s">
        <v>2772</v>
      </c>
      <c r="F561" s="13">
        <v>560.0</v>
      </c>
      <c r="G561" s="10"/>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row>
    <row r="562">
      <c r="A562" s="76" t="s">
        <v>2773</v>
      </c>
      <c r="B562" s="76" t="s">
        <v>2774</v>
      </c>
      <c r="C562" s="76" t="s">
        <v>2775</v>
      </c>
      <c r="D562" s="76" t="s">
        <v>2776</v>
      </c>
      <c r="E562" s="76" t="s">
        <v>2777</v>
      </c>
      <c r="F562" s="13">
        <v>561.0</v>
      </c>
      <c r="G562" s="10"/>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row>
    <row r="563">
      <c r="A563" s="76" t="s">
        <v>2778</v>
      </c>
      <c r="B563" s="76" t="s">
        <v>2779</v>
      </c>
      <c r="C563" s="76" t="s">
        <v>2780</v>
      </c>
      <c r="D563" s="76" t="s">
        <v>2781</v>
      </c>
      <c r="E563" s="76" t="s">
        <v>2782</v>
      </c>
      <c r="F563" s="13">
        <v>562.0</v>
      </c>
      <c r="G563" s="10"/>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row>
    <row r="564">
      <c r="A564" s="76" t="s">
        <v>2783</v>
      </c>
      <c r="B564" s="76" t="s">
        <v>2784</v>
      </c>
      <c r="C564" s="76" t="s">
        <v>2785</v>
      </c>
      <c r="D564" s="76" t="s">
        <v>2786</v>
      </c>
      <c r="E564" s="83"/>
      <c r="F564" s="13">
        <v>563.0</v>
      </c>
      <c r="G564" s="10"/>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row>
    <row r="565">
      <c r="A565" s="76" t="s">
        <v>2787</v>
      </c>
      <c r="B565" s="76" t="s">
        <v>2788</v>
      </c>
      <c r="C565" s="76" t="s">
        <v>2789</v>
      </c>
      <c r="D565" s="76" t="s">
        <v>2790</v>
      </c>
      <c r="E565" s="76" t="s">
        <v>2791</v>
      </c>
      <c r="F565" s="13">
        <v>564.0</v>
      </c>
      <c r="G565" s="10"/>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row>
    <row r="566">
      <c r="A566" s="76" t="s">
        <v>2792</v>
      </c>
      <c r="B566" s="76" t="s">
        <v>2793</v>
      </c>
      <c r="C566" s="76" t="s">
        <v>2794</v>
      </c>
      <c r="D566" s="76" t="s">
        <v>2795</v>
      </c>
      <c r="E566" s="76" t="s">
        <v>2796</v>
      </c>
      <c r="F566" s="13">
        <v>565.0</v>
      </c>
      <c r="G566" s="10"/>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row>
    <row r="567">
      <c r="A567" s="76" t="s">
        <v>2797</v>
      </c>
      <c r="B567" s="76" t="s">
        <v>2798</v>
      </c>
      <c r="C567" s="76" t="s">
        <v>2799</v>
      </c>
      <c r="D567" s="76" t="s">
        <v>2800</v>
      </c>
      <c r="E567" s="76" t="s">
        <v>2801</v>
      </c>
      <c r="F567" s="13">
        <v>566.0</v>
      </c>
      <c r="G567" s="10"/>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row>
    <row r="568">
      <c r="A568" s="76" t="s">
        <v>2802</v>
      </c>
      <c r="B568" s="76" t="s">
        <v>2803</v>
      </c>
      <c r="C568" s="76" t="s">
        <v>2804</v>
      </c>
      <c r="D568" s="76" t="s">
        <v>2805</v>
      </c>
      <c r="E568" s="77"/>
      <c r="F568" s="13">
        <v>567.0</v>
      </c>
      <c r="G568" s="10"/>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row>
    <row r="569">
      <c r="A569" s="76" t="s">
        <v>2806</v>
      </c>
      <c r="B569" s="76" t="s">
        <v>2807</v>
      </c>
      <c r="C569" s="76" t="s">
        <v>2809</v>
      </c>
      <c r="D569" s="76" t="s">
        <v>2810</v>
      </c>
      <c r="E569" s="76" t="s">
        <v>2812</v>
      </c>
      <c r="F569" s="13">
        <v>568.0</v>
      </c>
      <c r="G569" s="10"/>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row>
    <row r="570">
      <c r="A570" s="76" t="s">
        <v>2813</v>
      </c>
      <c r="B570" s="76" t="s">
        <v>2814</v>
      </c>
      <c r="C570" s="76" t="s">
        <v>2815</v>
      </c>
      <c r="D570" s="76" t="s">
        <v>2816</v>
      </c>
      <c r="E570" s="77"/>
      <c r="F570" s="13">
        <v>569.0</v>
      </c>
      <c r="G570" s="10"/>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row>
    <row r="571">
      <c r="A571" s="76" t="s">
        <v>2817</v>
      </c>
      <c r="B571" s="76" t="s">
        <v>2818</v>
      </c>
      <c r="C571" s="76" t="s">
        <v>2819</v>
      </c>
      <c r="D571" s="76" t="s">
        <v>2820</v>
      </c>
      <c r="E571" s="76" t="s">
        <v>2821</v>
      </c>
      <c r="F571" s="13">
        <v>570.0</v>
      </c>
      <c r="G571" s="10"/>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row>
    <row r="572">
      <c r="A572" s="76" t="s">
        <v>2822</v>
      </c>
      <c r="B572" s="76" t="s">
        <v>2823</v>
      </c>
      <c r="C572" s="76" t="s">
        <v>2824</v>
      </c>
      <c r="D572" s="76" t="s">
        <v>2825</v>
      </c>
      <c r="E572" s="76" t="s">
        <v>2826</v>
      </c>
      <c r="F572" s="13">
        <v>571.0</v>
      </c>
      <c r="G572" s="10"/>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row>
    <row r="573">
      <c r="A573" s="76" t="s">
        <v>2827</v>
      </c>
      <c r="B573" s="76" t="s">
        <v>2828</v>
      </c>
      <c r="C573" s="76" t="s">
        <v>2829</v>
      </c>
      <c r="D573" s="76" t="s">
        <v>2830</v>
      </c>
      <c r="E573" s="76" t="s">
        <v>2831</v>
      </c>
      <c r="F573" s="13">
        <v>572.0</v>
      </c>
      <c r="G573" s="10"/>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row>
    <row r="574">
      <c r="A574" s="76" t="s">
        <v>2832</v>
      </c>
      <c r="B574" s="76" t="s">
        <v>2833</v>
      </c>
      <c r="C574" s="76" t="s">
        <v>2834</v>
      </c>
      <c r="D574" s="76" t="s">
        <v>2835</v>
      </c>
      <c r="E574" s="76" t="s">
        <v>2836</v>
      </c>
      <c r="F574" s="13">
        <v>573.0</v>
      </c>
      <c r="G574" s="10"/>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row>
    <row r="575">
      <c r="A575" s="76" t="s">
        <v>2837</v>
      </c>
      <c r="B575" s="76" t="s">
        <v>2838</v>
      </c>
      <c r="C575" s="76" t="s">
        <v>2839</v>
      </c>
      <c r="D575" s="76" t="s">
        <v>2840</v>
      </c>
      <c r="E575" s="77"/>
      <c r="F575" s="13">
        <v>574.0</v>
      </c>
      <c r="G575" s="10"/>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row>
    <row r="576">
      <c r="A576" s="76" t="s">
        <v>2841</v>
      </c>
      <c r="B576" s="76" t="s">
        <v>2842</v>
      </c>
      <c r="C576" s="76" t="s">
        <v>2843</v>
      </c>
      <c r="D576" s="76" t="s">
        <v>2844</v>
      </c>
      <c r="E576" s="83"/>
      <c r="F576" s="13">
        <v>575.0</v>
      </c>
      <c r="G576" s="10"/>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row>
    <row r="577">
      <c r="A577" s="76" t="s">
        <v>2845</v>
      </c>
      <c r="B577" s="76" t="s">
        <v>2846</v>
      </c>
      <c r="C577" s="76" t="s">
        <v>2847</v>
      </c>
      <c r="D577" s="76" t="s">
        <v>2848</v>
      </c>
      <c r="E577" s="83"/>
      <c r="F577" s="13">
        <v>576.0</v>
      </c>
      <c r="G577" s="10"/>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row>
    <row r="578">
      <c r="A578" s="76" t="s">
        <v>2849</v>
      </c>
      <c r="B578" s="76" t="s">
        <v>2850</v>
      </c>
      <c r="C578" s="76" t="s">
        <v>2851</v>
      </c>
      <c r="D578" s="76" t="s">
        <v>2852</v>
      </c>
      <c r="E578" s="77"/>
      <c r="F578" s="13">
        <v>577.0</v>
      </c>
      <c r="G578" s="10"/>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row>
    <row r="579">
      <c r="A579" s="76" t="s">
        <v>2853</v>
      </c>
      <c r="B579" s="76" t="s">
        <v>2854</v>
      </c>
      <c r="C579" s="76" t="s">
        <v>2855</v>
      </c>
      <c r="D579" s="76" t="s">
        <v>2856</v>
      </c>
      <c r="E579" s="83"/>
      <c r="F579" s="13">
        <v>578.0</v>
      </c>
      <c r="G579" s="10"/>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row>
    <row r="580">
      <c r="A580" s="76" t="s">
        <v>2858</v>
      </c>
      <c r="B580" s="76" t="s">
        <v>2860</v>
      </c>
      <c r="C580" s="76" t="s">
        <v>2861</v>
      </c>
      <c r="D580" s="76" t="s">
        <v>2862</v>
      </c>
      <c r="E580" s="76" t="s">
        <v>2863</v>
      </c>
      <c r="F580" s="13">
        <v>579.0</v>
      </c>
      <c r="G580" s="10"/>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row>
    <row r="581">
      <c r="A581" s="76" t="s">
        <v>2864</v>
      </c>
      <c r="B581" s="76" t="s">
        <v>2865</v>
      </c>
      <c r="C581" s="76" t="s">
        <v>2866</v>
      </c>
      <c r="D581" s="76" t="s">
        <v>2867</v>
      </c>
      <c r="E581" s="83"/>
      <c r="F581" s="13">
        <v>580.0</v>
      </c>
      <c r="G581" s="10"/>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row>
    <row r="582">
      <c r="A582" s="76" t="s">
        <v>2868</v>
      </c>
      <c r="B582" s="76" t="s">
        <v>2869</v>
      </c>
      <c r="C582" s="76" t="s">
        <v>2870</v>
      </c>
      <c r="D582" s="76" t="s">
        <v>2871</v>
      </c>
      <c r="E582" s="83"/>
      <c r="F582" s="13">
        <v>581.0</v>
      </c>
      <c r="G582" s="10"/>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row>
    <row r="583">
      <c r="A583" s="76" t="s">
        <v>2872</v>
      </c>
      <c r="B583" s="76" t="s">
        <v>2873</v>
      </c>
      <c r="C583" s="76" t="s">
        <v>2874</v>
      </c>
      <c r="D583" s="76" t="s">
        <v>2875</v>
      </c>
      <c r="E583" s="77"/>
      <c r="F583" s="13">
        <v>582.0</v>
      </c>
      <c r="G583" s="10"/>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row>
    <row r="584">
      <c r="A584" s="76" t="s">
        <v>2876</v>
      </c>
      <c r="B584" s="76" t="s">
        <v>2877</v>
      </c>
      <c r="C584" s="76" t="s">
        <v>2878</v>
      </c>
      <c r="D584" s="76" t="s">
        <v>2879</v>
      </c>
      <c r="E584" s="76" t="s">
        <v>2880</v>
      </c>
      <c r="F584" s="13">
        <v>583.0</v>
      </c>
      <c r="G584" s="10"/>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row>
    <row r="585">
      <c r="A585" s="76" t="s">
        <v>2881</v>
      </c>
      <c r="B585" s="76" t="s">
        <v>2882</v>
      </c>
      <c r="C585" s="76" t="s">
        <v>2883</v>
      </c>
      <c r="D585" s="76" t="s">
        <v>2884</v>
      </c>
      <c r="E585" s="76" t="s">
        <v>2885</v>
      </c>
      <c r="F585" s="13">
        <v>584.0</v>
      </c>
      <c r="G585" s="10"/>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row>
    <row r="586">
      <c r="A586" s="76" t="s">
        <v>2886</v>
      </c>
      <c r="B586" s="76" t="s">
        <v>2887</v>
      </c>
      <c r="C586" s="76" t="s">
        <v>2888</v>
      </c>
      <c r="D586" s="76" t="s">
        <v>2889</v>
      </c>
      <c r="E586" s="76" t="s">
        <v>2890</v>
      </c>
      <c r="F586" s="13">
        <v>585.0</v>
      </c>
      <c r="G586" s="10"/>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row>
    <row r="587">
      <c r="A587" s="76" t="s">
        <v>2891</v>
      </c>
      <c r="B587" s="76" t="s">
        <v>2892</v>
      </c>
      <c r="C587" s="76" t="s">
        <v>2893</v>
      </c>
      <c r="D587" s="76" t="s">
        <v>2894</v>
      </c>
      <c r="E587" s="76" t="s">
        <v>2895</v>
      </c>
      <c r="F587" s="13">
        <v>586.0</v>
      </c>
      <c r="G587" s="10"/>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row>
    <row r="588">
      <c r="A588" s="76" t="s">
        <v>2896</v>
      </c>
      <c r="B588" s="76" t="s">
        <v>2897</v>
      </c>
      <c r="C588" s="76" t="s">
        <v>2898</v>
      </c>
      <c r="D588" s="76" t="s">
        <v>2899</v>
      </c>
      <c r="E588" s="76" t="s">
        <v>2900</v>
      </c>
      <c r="F588" s="13">
        <v>587.0</v>
      </c>
      <c r="G588" s="10"/>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row>
    <row r="589">
      <c r="A589" s="76" t="s">
        <v>2901</v>
      </c>
      <c r="B589" s="76" t="s">
        <v>2902</v>
      </c>
      <c r="C589" s="76" t="s">
        <v>2903</v>
      </c>
      <c r="D589" s="76" t="s">
        <v>2904</v>
      </c>
      <c r="E589" s="76" t="s">
        <v>2905</v>
      </c>
      <c r="F589" s="13">
        <v>588.0</v>
      </c>
      <c r="G589" s="10"/>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row>
    <row r="590">
      <c r="A590" s="76" t="s">
        <v>2906</v>
      </c>
      <c r="B590" s="76" t="s">
        <v>2907</v>
      </c>
      <c r="C590" s="76" t="s">
        <v>2908</v>
      </c>
      <c r="D590" s="76" t="s">
        <v>2909</v>
      </c>
      <c r="E590" s="76" t="s">
        <v>2910</v>
      </c>
      <c r="F590" s="13">
        <v>589.0</v>
      </c>
      <c r="G590" s="10"/>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row>
    <row r="591">
      <c r="A591" s="76" t="s">
        <v>2911</v>
      </c>
      <c r="B591" s="76" t="s">
        <v>2912</v>
      </c>
      <c r="C591" s="76" t="s">
        <v>2913</v>
      </c>
      <c r="D591" s="76" t="s">
        <v>2914</v>
      </c>
      <c r="E591" s="76" t="s">
        <v>2915</v>
      </c>
      <c r="F591" s="13">
        <v>590.0</v>
      </c>
      <c r="G591" s="10"/>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row>
    <row r="592">
      <c r="A592" s="76" t="s">
        <v>2918</v>
      </c>
      <c r="B592" s="76" t="s">
        <v>2919</v>
      </c>
      <c r="C592" s="76" t="s">
        <v>2920</v>
      </c>
      <c r="D592" s="76" t="s">
        <v>2921</v>
      </c>
      <c r="E592" s="76" t="s">
        <v>2922</v>
      </c>
      <c r="F592" s="13">
        <v>591.0</v>
      </c>
      <c r="G592" s="10"/>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row>
    <row r="593">
      <c r="A593" s="76" t="s">
        <v>2923</v>
      </c>
      <c r="B593" s="76" t="s">
        <v>2924</v>
      </c>
      <c r="C593" s="76" t="s">
        <v>2925</v>
      </c>
      <c r="D593" s="76" t="s">
        <v>2926</v>
      </c>
      <c r="E593" s="77"/>
      <c r="F593" s="13">
        <v>592.0</v>
      </c>
      <c r="G593" s="10"/>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row>
    <row r="594">
      <c r="A594" s="76" t="s">
        <v>2927</v>
      </c>
      <c r="B594" s="76" t="s">
        <v>2928</v>
      </c>
      <c r="C594" s="76" t="s">
        <v>2929</v>
      </c>
      <c r="D594" s="76" t="s">
        <v>2930</v>
      </c>
      <c r="E594" s="83"/>
      <c r="F594" s="13">
        <v>593.0</v>
      </c>
      <c r="G594" s="10"/>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row>
    <row r="595">
      <c r="A595" s="76" t="s">
        <v>2931</v>
      </c>
      <c r="B595" s="76" t="s">
        <v>2932</v>
      </c>
      <c r="C595" s="76" t="s">
        <v>2933</v>
      </c>
      <c r="D595" s="76" t="s">
        <v>2934</v>
      </c>
      <c r="E595" s="76" t="s">
        <v>2935</v>
      </c>
      <c r="F595" s="13">
        <v>594.0</v>
      </c>
      <c r="G595" s="10"/>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row>
    <row r="596">
      <c r="A596" s="76" t="s">
        <v>2936</v>
      </c>
      <c r="B596" s="76" t="s">
        <v>2937</v>
      </c>
      <c r="C596" s="76" t="s">
        <v>2938</v>
      </c>
      <c r="D596" s="76" t="s">
        <v>2939</v>
      </c>
      <c r="E596" s="76" t="s">
        <v>2940</v>
      </c>
      <c r="F596" s="13">
        <v>595.0</v>
      </c>
      <c r="G596" s="10"/>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row>
    <row r="597">
      <c r="A597" s="76" t="s">
        <v>2941</v>
      </c>
      <c r="B597" s="76" t="s">
        <v>2942</v>
      </c>
      <c r="C597" s="76" t="s">
        <v>2943</v>
      </c>
      <c r="D597" s="76" t="s">
        <v>2944</v>
      </c>
      <c r="E597" s="83"/>
      <c r="F597" s="13">
        <v>596.0</v>
      </c>
      <c r="G597" s="10"/>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row>
    <row r="598">
      <c r="A598" s="76" t="s">
        <v>2945</v>
      </c>
      <c r="B598" s="76" t="s">
        <v>2946</v>
      </c>
      <c r="C598" s="76" t="s">
        <v>2947</v>
      </c>
      <c r="D598" s="76" t="s">
        <v>2948</v>
      </c>
      <c r="E598" s="77"/>
      <c r="F598" s="13">
        <v>597.0</v>
      </c>
      <c r="G598" s="10"/>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row>
    <row r="599">
      <c r="A599" s="76" t="s">
        <v>2949</v>
      </c>
      <c r="B599" s="76" t="s">
        <v>2950</v>
      </c>
      <c r="C599" s="76" t="s">
        <v>2951</v>
      </c>
      <c r="D599" s="76" t="s">
        <v>2952</v>
      </c>
      <c r="E599" s="76" t="s">
        <v>2953</v>
      </c>
      <c r="F599" s="13">
        <v>598.0</v>
      </c>
      <c r="G599" s="10"/>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row>
    <row r="600">
      <c r="A600" s="76" t="s">
        <v>2954</v>
      </c>
      <c r="B600" s="76" t="s">
        <v>2955</v>
      </c>
      <c r="C600" s="76" t="s">
        <v>2956</v>
      </c>
      <c r="D600" s="76" t="s">
        <v>2957</v>
      </c>
      <c r="E600" s="77"/>
      <c r="F600" s="13">
        <v>599.0</v>
      </c>
      <c r="G600" s="10"/>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row>
    <row r="601">
      <c r="A601" s="76" t="s">
        <v>2958</v>
      </c>
      <c r="B601" s="76" t="s">
        <v>2959</v>
      </c>
      <c r="C601" s="76" t="s">
        <v>2960</v>
      </c>
      <c r="D601" s="76" t="s">
        <v>2961</v>
      </c>
      <c r="E601" s="76" t="s">
        <v>2962</v>
      </c>
      <c r="F601" s="13">
        <v>600.0</v>
      </c>
      <c r="G601" s="10"/>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row>
    <row r="602">
      <c r="A602" s="76" t="s">
        <v>2963</v>
      </c>
      <c r="B602" s="76" t="s">
        <v>2964</v>
      </c>
      <c r="C602" s="76" t="s">
        <v>2965</v>
      </c>
      <c r="D602" s="76" t="s">
        <v>2966</v>
      </c>
      <c r="E602" s="83"/>
      <c r="F602" s="13">
        <v>601.0</v>
      </c>
      <c r="G602" s="10"/>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row>
    <row r="603">
      <c r="A603" s="76" t="s">
        <v>2967</v>
      </c>
      <c r="B603" s="76" t="s">
        <v>2968</v>
      </c>
      <c r="C603" s="76" t="s">
        <v>2969</v>
      </c>
      <c r="D603" s="76" t="s">
        <v>2970</v>
      </c>
      <c r="E603" s="77"/>
      <c r="F603" s="13">
        <v>602.0</v>
      </c>
      <c r="G603" s="10"/>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row>
    <row r="604">
      <c r="A604" s="76" t="s">
        <v>2971</v>
      </c>
      <c r="B604" s="76" t="s">
        <v>2972</v>
      </c>
      <c r="C604" s="76" t="s">
        <v>2973</v>
      </c>
      <c r="D604" s="76" t="s">
        <v>2974</v>
      </c>
      <c r="E604" s="83"/>
      <c r="F604" s="13">
        <v>603.0</v>
      </c>
      <c r="G604" s="10"/>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row>
    <row r="605">
      <c r="A605" s="76" t="s">
        <v>2976</v>
      </c>
      <c r="B605" s="76" t="s">
        <v>2978</v>
      </c>
      <c r="C605" s="76" t="s">
        <v>2979</v>
      </c>
      <c r="D605" s="76" t="s">
        <v>2980</v>
      </c>
      <c r="E605" s="77"/>
      <c r="F605" s="13">
        <v>604.0</v>
      </c>
      <c r="G605" s="10"/>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row>
    <row r="606">
      <c r="A606" s="76" t="s">
        <v>2981</v>
      </c>
      <c r="B606" s="76" t="s">
        <v>2982</v>
      </c>
      <c r="C606" s="76" t="s">
        <v>2983</v>
      </c>
      <c r="D606" s="76" t="s">
        <v>2984</v>
      </c>
      <c r="E606" s="76" t="s">
        <v>2985</v>
      </c>
      <c r="F606" s="13">
        <v>605.0</v>
      </c>
      <c r="G606" s="10"/>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row>
    <row r="607">
      <c r="A607" s="76" t="s">
        <v>2986</v>
      </c>
      <c r="B607" s="76" t="s">
        <v>2987</v>
      </c>
      <c r="C607" s="76" t="s">
        <v>2988</v>
      </c>
      <c r="D607" s="76" t="s">
        <v>2989</v>
      </c>
      <c r="E607" s="83"/>
      <c r="F607" s="13">
        <v>606.0</v>
      </c>
      <c r="G607" s="10"/>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row>
    <row r="608">
      <c r="A608" s="76" t="s">
        <v>2990</v>
      </c>
      <c r="B608" s="76" t="s">
        <v>2991</v>
      </c>
      <c r="C608" s="76" t="s">
        <v>2992</v>
      </c>
      <c r="D608" s="76" t="s">
        <v>2993</v>
      </c>
      <c r="E608" s="77"/>
      <c r="F608" s="13">
        <v>607.0</v>
      </c>
      <c r="G608" s="10"/>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row>
    <row r="609">
      <c r="A609" s="76" t="s">
        <v>2994</v>
      </c>
      <c r="B609" s="76" t="s">
        <v>2995</v>
      </c>
      <c r="C609" s="76" t="s">
        <v>2996</v>
      </c>
      <c r="D609" s="76" t="s">
        <v>2997</v>
      </c>
      <c r="E609" s="83"/>
      <c r="F609" s="13">
        <v>608.0</v>
      </c>
      <c r="G609" s="10"/>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row>
    <row r="610">
      <c r="A610" s="76" t="s">
        <v>2998</v>
      </c>
      <c r="B610" s="76" t="s">
        <v>2999</v>
      </c>
      <c r="C610" s="76" t="s">
        <v>3000</v>
      </c>
      <c r="D610" s="76" t="s">
        <v>3001</v>
      </c>
      <c r="E610" s="76" t="s">
        <v>3002</v>
      </c>
      <c r="F610" s="13">
        <v>609.0</v>
      </c>
      <c r="G610" s="10"/>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row>
    <row r="611">
      <c r="A611" s="76" t="s">
        <v>3003</v>
      </c>
      <c r="B611" s="76" t="s">
        <v>3004</v>
      </c>
      <c r="C611" s="76" t="s">
        <v>3005</v>
      </c>
      <c r="D611" s="76" t="s">
        <v>3006</v>
      </c>
      <c r="E611" s="83"/>
      <c r="F611" s="13">
        <v>610.0</v>
      </c>
      <c r="G611" s="10"/>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row>
    <row r="612">
      <c r="A612" s="76" t="s">
        <v>3007</v>
      </c>
      <c r="B612" s="76" t="s">
        <v>3008</v>
      </c>
      <c r="C612" s="76" t="s">
        <v>3009</v>
      </c>
      <c r="D612" s="76" t="s">
        <v>3010</v>
      </c>
      <c r="E612" s="83"/>
      <c r="F612" s="13">
        <v>611.0</v>
      </c>
      <c r="G612" s="10"/>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row>
    <row r="613">
      <c r="A613" s="76" t="s">
        <v>3011</v>
      </c>
      <c r="B613" s="76" t="s">
        <v>3012</v>
      </c>
      <c r="C613" s="76" t="s">
        <v>3013</v>
      </c>
      <c r="D613" s="76" t="s">
        <v>3014</v>
      </c>
      <c r="E613" s="77"/>
      <c r="F613" s="13">
        <v>612.0</v>
      </c>
      <c r="G613" s="10"/>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row>
    <row r="614">
      <c r="A614" s="93" t="s">
        <v>3015</v>
      </c>
      <c r="B614" s="93" t="s">
        <v>3016</v>
      </c>
      <c r="C614" s="93" t="s">
        <v>3017</v>
      </c>
      <c r="D614" s="93" t="s">
        <v>3018</v>
      </c>
      <c r="E614" s="93" t="s">
        <v>3019</v>
      </c>
      <c r="F614" s="13">
        <v>613.0</v>
      </c>
      <c r="G614" s="10"/>
      <c r="H614" s="94"/>
      <c r="I614" s="94"/>
      <c r="J614" s="94"/>
      <c r="K614" s="94"/>
      <c r="L614" s="94"/>
      <c r="M614" s="94"/>
      <c r="N614" s="95"/>
      <c r="O614" s="95"/>
      <c r="P614" s="95"/>
      <c r="Q614" s="96"/>
      <c r="R614" s="96"/>
      <c r="S614" s="96"/>
      <c r="T614" s="96"/>
      <c r="U614" s="96"/>
      <c r="V614" s="96"/>
      <c r="W614" s="96"/>
      <c r="X614" s="96"/>
      <c r="Y614" s="96"/>
      <c r="Z614" s="96"/>
      <c r="AA614" s="96"/>
      <c r="AB614" s="96"/>
      <c r="AC614" s="96"/>
      <c r="AD614" s="96"/>
      <c r="AE614" s="96"/>
      <c r="AF614" s="96"/>
      <c r="AG614" s="96"/>
      <c r="AH614" s="96"/>
      <c r="AI614" s="96"/>
      <c r="AJ614" s="96"/>
    </row>
    <row r="615">
      <c r="A615" s="76" t="s">
        <v>3020</v>
      </c>
      <c r="B615" s="76" t="s">
        <v>3021</v>
      </c>
      <c r="C615" s="76" t="s">
        <v>3022</v>
      </c>
      <c r="D615" s="76" t="s">
        <v>3023</v>
      </c>
      <c r="E615" s="76" t="s">
        <v>3024</v>
      </c>
      <c r="F615" s="13">
        <v>614.0</v>
      </c>
      <c r="G615" s="10"/>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row>
    <row r="616">
      <c r="A616" s="76" t="s">
        <v>3025</v>
      </c>
      <c r="B616" s="76" t="s">
        <v>3027</v>
      </c>
      <c r="C616" s="76" t="s">
        <v>3028</v>
      </c>
      <c r="D616" s="76" t="s">
        <v>3029</v>
      </c>
      <c r="E616" s="77"/>
      <c r="F616" s="13">
        <v>615.0</v>
      </c>
      <c r="G616" s="10"/>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row>
    <row r="617">
      <c r="A617" s="76" t="s">
        <v>3031</v>
      </c>
      <c r="B617" s="76" t="s">
        <v>3032</v>
      </c>
      <c r="C617" s="76" t="s">
        <v>3033</v>
      </c>
      <c r="D617" s="76" t="s">
        <v>3034</v>
      </c>
      <c r="E617" s="83"/>
      <c r="F617" s="13">
        <v>616.0</v>
      </c>
      <c r="G617" s="10"/>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row>
    <row r="618">
      <c r="A618" s="76" t="s">
        <v>3035</v>
      </c>
      <c r="B618" s="76" t="s">
        <v>3036</v>
      </c>
      <c r="C618" s="76" t="s">
        <v>3037</v>
      </c>
      <c r="D618" s="76" t="s">
        <v>3038</v>
      </c>
      <c r="E618" s="76" t="s">
        <v>3039</v>
      </c>
      <c r="F618" s="13">
        <v>617.0</v>
      </c>
      <c r="G618" s="10"/>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row>
    <row r="619">
      <c r="A619" s="76" t="s">
        <v>3040</v>
      </c>
      <c r="B619" s="76" t="s">
        <v>3041</v>
      </c>
      <c r="C619" s="76" t="s">
        <v>3042</v>
      </c>
      <c r="D619" s="76" t="s">
        <v>3043</v>
      </c>
      <c r="E619" s="76" t="s">
        <v>3044</v>
      </c>
      <c r="F619" s="13">
        <v>618.0</v>
      </c>
      <c r="G619" s="10"/>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row>
    <row r="620">
      <c r="A620" s="76" t="s">
        <v>3045</v>
      </c>
      <c r="B620" s="76" t="s">
        <v>3046</v>
      </c>
      <c r="C620" s="76" t="s">
        <v>3047</v>
      </c>
      <c r="D620" s="76" t="s">
        <v>3048</v>
      </c>
      <c r="E620" s="76" t="s">
        <v>3049</v>
      </c>
      <c r="F620" s="13">
        <v>619.0</v>
      </c>
      <c r="G620" s="10"/>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row>
    <row r="621">
      <c r="A621" s="76" t="s">
        <v>3050</v>
      </c>
      <c r="B621" s="76" t="s">
        <v>3051</v>
      </c>
      <c r="C621" s="76" t="s">
        <v>3052</v>
      </c>
      <c r="D621" s="76" t="s">
        <v>3053</v>
      </c>
      <c r="E621" s="77"/>
      <c r="F621" s="13">
        <v>620.0</v>
      </c>
      <c r="G621" s="10"/>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row>
    <row r="622">
      <c r="A622" s="76" t="s">
        <v>3054</v>
      </c>
      <c r="B622" s="76" t="s">
        <v>3055</v>
      </c>
      <c r="C622" s="76" t="s">
        <v>3056</v>
      </c>
      <c r="D622" s="76" t="s">
        <v>3057</v>
      </c>
      <c r="E622" s="83"/>
      <c r="F622" s="13">
        <v>621.0</v>
      </c>
      <c r="G622" s="10"/>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row>
    <row r="623">
      <c r="A623" s="76" t="s">
        <v>3058</v>
      </c>
      <c r="B623" s="76" t="s">
        <v>3059</v>
      </c>
      <c r="C623" s="76" t="s">
        <v>3060</v>
      </c>
      <c r="D623" s="76" t="s">
        <v>3061</v>
      </c>
      <c r="E623" s="83"/>
      <c r="F623" s="13">
        <v>622.0</v>
      </c>
      <c r="G623" s="10"/>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row>
    <row r="624">
      <c r="A624" s="76" t="s">
        <v>3062</v>
      </c>
      <c r="B624" s="76" t="s">
        <v>3063</v>
      </c>
      <c r="C624" s="76" t="s">
        <v>3064</v>
      </c>
      <c r="D624" s="76" t="s">
        <v>3065</v>
      </c>
      <c r="E624" s="76" t="s">
        <v>3066</v>
      </c>
      <c r="F624" s="13">
        <v>623.0</v>
      </c>
      <c r="G624" s="10"/>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row>
    <row r="625">
      <c r="A625" s="76" t="s">
        <v>3067</v>
      </c>
      <c r="B625" s="76" t="s">
        <v>3068</v>
      </c>
      <c r="C625" s="76" t="s">
        <v>3069</v>
      </c>
      <c r="D625" s="76" t="s">
        <v>3070</v>
      </c>
      <c r="E625" s="83"/>
      <c r="F625" s="13">
        <v>624.0</v>
      </c>
      <c r="G625" s="10"/>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row>
    <row r="626">
      <c r="A626" s="76" t="s">
        <v>3071</v>
      </c>
      <c r="B626" s="76" t="s">
        <v>3072</v>
      </c>
      <c r="C626" s="76" t="s">
        <v>3073</v>
      </c>
      <c r="D626" s="76" t="s">
        <v>3074</v>
      </c>
      <c r="E626" s="77"/>
      <c r="F626" s="13">
        <v>625.0</v>
      </c>
      <c r="G626" s="10"/>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row>
    <row r="627">
      <c r="A627" s="76" t="s">
        <v>3075</v>
      </c>
      <c r="B627" s="76" t="s">
        <v>3076</v>
      </c>
      <c r="C627" s="76" t="s">
        <v>3077</v>
      </c>
      <c r="D627" s="76" t="s">
        <v>3078</v>
      </c>
      <c r="E627" s="83"/>
      <c r="F627" s="13">
        <v>626.0</v>
      </c>
      <c r="G627" s="10"/>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row>
    <row r="628">
      <c r="A628" s="76" t="s">
        <v>3080</v>
      </c>
      <c r="B628" s="76" t="s">
        <v>3082</v>
      </c>
      <c r="C628" s="76" t="s">
        <v>3083</v>
      </c>
      <c r="D628" s="76" t="s">
        <v>3084</v>
      </c>
      <c r="E628" s="83"/>
      <c r="F628" s="13">
        <v>627.0</v>
      </c>
      <c r="G628" s="10"/>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row>
    <row r="629">
      <c r="A629" s="76" t="s">
        <v>3085</v>
      </c>
      <c r="B629" s="76" t="s">
        <v>3086</v>
      </c>
      <c r="C629" s="76" t="s">
        <v>3087</v>
      </c>
      <c r="D629" s="76" t="s">
        <v>3088</v>
      </c>
      <c r="E629" s="77"/>
      <c r="F629" s="13">
        <v>628.0</v>
      </c>
      <c r="G629" s="10"/>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row>
    <row r="630">
      <c r="A630" s="76" t="s">
        <v>3089</v>
      </c>
      <c r="B630" s="76" t="s">
        <v>3090</v>
      </c>
      <c r="C630" s="76" t="s">
        <v>3091</v>
      </c>
      <c r="D630" s="76" t="s">
        <v>3092</v>
      </c>
      <c r="E630" s="83"/>
      <c r="F630" s="13">
        <v>629.0</v>
      </c>
      <c r="G630" s="10"/>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row>
    <row r="631">
      <c r="A631" s="76" t="s">
        <v>3093</v>
      </c>
      <c r="B631" s="76" t="s">
        <v>3094</v>
      </c>
      <c r="C631" s="76" t="s">
        <v>3095</v>
      </c>
      <c r="D631" s="76" t="s">
        <v>3096</v>
      </c>
      <c r="E631" s="77"/>
      <c r="F631" s="13">
        <v>630.0</v>
      </c>
      <c r="G631" s="10"/>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row>
    <row r="632">
      <c r="A632" s="76" t="s">
        <v>3097</v>
      </c>
      <c r="B632" s="76" t="s">
        <v>3098</v>
      </c>
      <c r="C632" s="76" t="s">
        <v>3099</v>
      </c>
      <c r="D632" s="76" t="s">
        <v>3100</v>
      </c>
      <c r="E632" s="76" t="s">
        <v>3101</v>
      </c>
      <c r="F632" s="13">
        <v>631.0</v>
      </c>
      <c r="G632" s="10"/>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row>
    <row r="633">
      <c r="A633" s="76" t="s">
        <v>3102</v>
      </c>
      <c r="B633" s="76" t="s">
        <v>3103</v>
      </c>
      <c r="C633" s="76" t="s">
        <v>3104</v>
      </c>
      <c r="D633" s="76" t="s">
        <v>3105</v>
      </c>
      <c r="E633" s="76" t="s">
        <v>3106</v>
      </c>
      <c r="F633" s="13">
        <v>632.0</v>
      </c>
      <c r="G633" s="10"/>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row>
    <row r="634">
      <c r="A634" s="76" t="s">
        <v>3107</v>
      </c>
      <c r="B634" s="76" t="s">
        <v>3108</v>
      </c>
      <c r="C634" s="76" t="s">
        <v>3109</v>
      </c>
      <c r="D634" s="76" t="s">
        <v>3110</v>
      </c>
      <c r="E634" s="77"/>
      <c r="F634" s="13">
        <v>633.0</v>
      </c>
      <c r="G634" s="10"/>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row>
    <row r="635">
      <c r="A635" s="76" t="s">
        <v>3111</v>
      </c>
      <c r="B635" s="76" t="s">
        <v>3112</v>
      </c>
      <c r="C635" s="76" t="s">
        <v>3113</v>
      </c>
      <c r="D635" s="76" t="s">
        <v>3114</v>
      </c>
      <c r="E635" s="76" t="s">
        <v>3115</v>
      </c>
      <c r="F635" s="13">
        <v>634.0</v>
      </c>
      <c r="G635" s="10"/>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row>
    <row r="636">
      <c r="A636" s="76" t="s">
        <v>3116</v>
      </c>
      <c r="B636" s="76" t="s">
        <v>3117</v>
      </c>
      <c r="C636" s="76" t="s">
        <v>3118</v>
      </c>
      <c r="D636" s="76" t="s">
        <v>3119</v>
      </c>
      <c r="E636" s="76" t="s">
        <v>3120</v>
      </c>
      <c r="F636" s="13">
        <v>635.0</v>
      </c>
      <c r="G636" s="10"/>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row>
    <row r="637">
      <c r="A637" s="76" t="s">
        <v>3121</v>
      </c>
      <c r="B637" s="76" t="s">
        <v>3122</v>
      </c>
      <c r="C637" s="76" t="s">
        <v>3123</v>
      </c>
      <c r="D637" s="76" t="s">
        <v>3124</v>
      </c>
      <c r="E637" s="76" t="s">
        <v>3125</v>
      </c>
      <c r="F637" s="13">
        <v>636.0</v>
      </c>
      <c r="G637" s="10"/>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row>
    <row r="638">
      <c r="A638" s="76" t="s">
        <v>3126</v>
      </c>
      <c r="B638" s="76" t="s">
        <v>3127</v>
      </c>
      <c r="C638" s="76" t="s">
        <v>3128</v>
      </c>
      <c r="D638" s="76" t="s">
        <v>3129</v>
      </c>
      <c r="E638" s="76" t="s">
        <v>3130</v>
      </c>
      <c r="F638" s="13">
        <v>637.0</v>
      </c>
      <c r="G638" s="10"/>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row>
    <row r="639">
      <c r="A639" s="76" t="s">
        <v>3131</v>
      </c>
      <c r="B639" s="76" t="s">
        <v>3132</v>
      </c>
      <c r="C639" s="76" t="s">
        <v>3133</v>
      </c>
      <c r="D639" s="76" t="s">
        <v>3134</v>
      </c>
      <c r="E639" s="76" t="s">
        <v>3135</v>
      </c>
      <c r="F639" s="13">
        <v>638.0</v>
      </c>
      <c r="G639" s="10"/>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row>
    <row r="640">
      <c r="A640" s="76" t="s">
        <v>3136</v>
      </c>
      <c r="B640" s="76" t="s">
        <v>3137</v>
      </c>
      <c r="C640" s="76" t="s">
        <v>3138</v>
      </c>
      <c r="D640" s="76" t="s">
        <v>3139</v>
      </c>
      <c r="E640" s="76" t="s">
        <v>3140</v>
      </c>
      <c r="F640" s="13">
        <v>639.0</v>
      </c>
      <c r="G640" s="10"/>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row>
    <row r="641">
      <c r="A641" s="76" t="s">
        <v>3143</v>
      </c>
      <c r="B641" s="76" t="s">
        <v>3144</v>
      </c>
      <c r="C641" s="76" t="s">
        <v>3145</v>
      </c>
      <c r="D641" s="76" t="s">
        <v>3146</v>
      </c>
      <c r="E641" s="76" t="s">
        <v>3147</v>
      </c>
      <c r="F641" s="13">
        <v>640.0</v>
      </c>
      <c r="G641" s="10"/>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row>
    <row r="642">
      <c r="A642" s="76" t="s">
        <v>3148</v>
      </c>
      <c r="B642" s="76" t="s">
        <v>3149</v>
      </c>
      <c r="C642" s="76" t="s">
        <v>3150</v>
      </c>
      <c r="D642" s="76" t="s">
        <v>3151</v>
      </c>
      <c r="E642" s="76" t="s">
        <v>3152</v>
      </c>
      <c r="F642" s="13">
        <v>641.0</v>
      </c>
      <c r="G642" s="10"/>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row>
    <row r="643">
      <c r="A643" s="76" t="s">
        <v>3153</v>
      </c>
      <c r="B643" s="76" t="s">
        <v>3154</v>
      </c>
      <c r="C643" s="76" t="s">
        <v>3155</v>
      </c>
      <c r="D643" s="76" t="s">
        <v>3156</v>
      </c>
      <c r="E643" s="83"/>
      <c r="F643" s="13">
        <v>642.0</v>
      </c>
      <c r="G643" s="10"/>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row>
    <row r="644">
      <c r="A644" s="76" t="s">
        <v>3157</v>
      </c>
      <c r="B644" s="76" t="s">
        <v>3158</v>
      </c>
      <c r="C644" s="76" t="s">
        <v>3159</v>
      </c>
      <c r="D644" s="76" t="s">
        <v>3160</v>
      </c>
      <c r="E644" s="77"/>
      <c r="F644" s="13">
        <v>643.0</v>
      </c>
      <c r="G644" s="10"/>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row>
    <row r="645">
      <c r="A645" s="76" t="s">
        <v>3161</v>
      </c>
      <c r="B645" s="76" t="s">
        <v>3162</v>
      </c>
      <c r="C645" s="76" t="s">
        <v>3163</v>
      </c>
      <c r="D645" s="76" t="s">
        <v>3164</v>
      </c>
      <c r="E645" s="76" t="s">
        <v>3165</v>
      </c>
      <c r="F645" s="13">
        <v>644.0</v>
      </c>
      <c r="G645" s="10"/>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row>
    <row r="646">
      <c r="A646" s="76" t="s">
        <v>3166</v>
      </c>
      <c r="B646" s="76" t="s">
        <v>3167</v>
      </c>
      <c r="C646" s="76" t="s">
        <v>3168</v>
      </c>
      <c r="D646" s="76" t="s">
        <v>3169</v>
      </c>
      <c r="E646" s="77"/>
      <c r="F646" s="13">
        <v>645.0</v>
      </c>
      <c r="G646" s="10"/>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row>
    <row r="647">
      <c r="A647" s="76" t="s">
        <v>3170</v>
      </c>
      <c r="B647" s="76" t="s">
        <v>3171</v>
      </c>
      <c r="C647" s="76" t="s">
        <v>3172</v>
      </c>
      <c r="D647" s="76" t="s">
        <v>3173</v>
      </c>
      <c r="E647" s="83"/>
      <c r="F647" s="13">
        <v>646.0</v>
      </c>
      <c r="G647" s="10"/>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row>
    <row r="648">
      <c r="A648" s="76" t="s">
        <v>3174</v>
      </c>
      <c r="B648" s="76" t="s">
        <v>3175</v>
      </c>
      <c r="C648" s="76" t="s">
        <v>3176</v>
      </c>
      <c r="D648" s="76" t="s">
        <v>3177</v>
      </c>
      <c r="E648" s="83"/>
      <c r="F648" s="13">
        <v>647.0</v>
      </c>
      <c r="G648" s="10"/>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row>
    <row r="649">
      <c r="A649" s="76" t="s">
        <v>3178</v>
      </c>
      <c r="B649" s="76" t="s">
        <v>3179</v>
      </c>
      <c r="C649" s="76" t="s">
        <v>3180</v>
      </c>
      <c r="D649" s="76" t="s">
        <v>3181</v>
      </c>
      <c r="E649" s="76" t="s">
        <v>3182</v>
      </c>
      <c r="F649" s="13">
        <v>648.0</v>
      </c>
      <c r="G649" s="10"/>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row>
    <row r="650">
      <c r="A650" s="76" t="s">
        <v>3183</v>
      </c>
      <c r="B650" s="76" t="s">
        <v>3184</v>
      </c>
      <c r="C650" s="76" t="s">
        <v>3185</v>
      </c>
      <c r="D650" s="76" t="s">
        <v>3186</v>
      </c>
      <c r="E650" s="76" t="s">
        <v>3187</v>
      </c>
      <c r="F650" s="13">
        <v>649.0</v>
      </c>
      <c r="G650" s="10"/>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row>
    <row r="651">
      <c r="A651" s="76" t="s">
        <v>3188</v>
      </c>
      <c r="B651" s="76" t="s">
        <v>3189</v>
      </c>
      <c r="C651" s="76" t="s">
        <v>3190</v>
      </c>
      <c r="D651" s="76" t="s">
        <v>3191</v>
      </c>
      <c r="E651" s="77"/>
      <c r="F651" s="13">
        <v>650.0</v>
      </c>
      <c r="G651" s="10"/>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row>
    <row r="652">
      <c r="A652" s="76" t="s">
        <v>3192</v>
      </c>
      <c r="B652" s="76" t="s">
        <v>3193</v>
      </c>
      <c r="C652" s="76" t="s">
        <v>3194</v>
      </c>
      <c r="D652" s="76" t="s">
        <v>3195</v>
      </c>
      <c r="E652" s="76" t="s">
        <v>3196</v>
      </c>
      <c r="F652" s="13">
        <v>651.0</v>
      </c>
      <c r="G652" s="10"/>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row>
    <row r="653">
      <c r="A653" s="76" t="s">
        <v>3198</v>
      </c>
      <c r="B653" s="76" t="s">
        <v>3200</v>
      </c>
      <c r="C653" s="76" t="s">
        <v>3201</v>
      </c>
      <c r="D653" s="76" t="s">
        <v>3202</v>
      </c>
      <c r="E653" s="83"/>
      <c r="F653" s="13">
        <v>652.0</v>
      </c>
      <c r="G653" s="10"/>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row>
    <row r="654">
      <c r="A654" s="76" t="s">
        <v>3203</v>
      </c>
      <c r="B654" s="76" t="s">
        <v>3204</v>
      </c>
      <c r="C654" s="76" t="s">
        <v>3205</v>
      </c>
      <c r="D654" s="76" t="s">
        <v>3206</v>
      </c>
      <c r="E654" s="76" t="s">
        <v>3207</v>
      </c>
      <c r="F654" s="13">
        <v>653.0</v>
      </c>
      <c r="G654" s="10"/>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row>
    <row r="655">
      <c r="A655" s="76" t="s">
        <v>3208</v>
      </c>
      <c r="B655" s="76" t="s">
        <v>3209</v>
      </c>
      <c r="C655" s="76" t="s">
        <v>3210</v>
      </c>
      <c r="D655" s="76" t="s">
        <v>3211</v>
      </c>
      <c r="E655" s="83"/>
      <c r="F655" s="13">
        <v>654.0</v>
      </c>
      <c r="G655" s="10"/>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row>
    <row r="656">
      <c r="A656" s="76" t="s">
        <v>3212</v>
      </c>
      <c r="B656" s="76" t="s">
        <v>3213</v>
      </c>
      <c r="C656" s="76" t="s">
        <v>3214</v>
      </c>
      <c r="D656" s="76" t="s">
        <v>3215</v>
      </c>
      <c r="E656" s="77"/>
      <c r="F656" s="13">
        <v>655.0</v>
      </c>
      <c r="G656" s="10"/>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row>
    <row r="657">
      <c r="A657" s="76" t="s">
        <v>3216</v>
      </c>
      <c r="B657" s="76" t="s">
        <v>3217</v>
      </c>
      <c r="C657" s="76" t="s">
        <v>3218</v>
      </c>
      <c r="D657" s="76" t="s">
        <v>3219</v>
      </c>
      <c r="E657" s="83"/>
      <c r="F657" s="13">
        <v>656.0</v>
      </c>
      <c r="G657" s="10"/>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row>
    <row r="658">
      <c r="A658" s="76" t="s">
        <v>3220</v>
      </c>
      <c r="B658" s="76" t="s">
        <v>3221</v>
      </c>
      <c r="C658" s="76" t="s">
        <v>3222</v>
      </c>
      <c r="D658" s="76" t="s">
        <v>3223</v>
      </c>
      <c r="E658" s="83"/>
      <c r="F658" s="13">
        <v>657.0</v>
      </c>
      <c r="G658" s="10"/>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row>
    <row r="659">
      <c r="A659" s="76" t="s">
        <v>3224</v>
      </c>
      <c r="B659" s="76" t="s">
        <v>3225</v>
      </c>
      <c r="C659" s="76" t="s">
        <v>3226</v>
      </c>
      <c r="D659" s="76" t="s">
        <v>3227</v>
      </c>
      <c r="E659" s="76" t="s">
        <v>3228</v>
      </c>
      <c r="F659" s="13">
        <v>658.0</v>
      </c>
      <c r="G659" s="10"/>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row>
    <row r="660">
      <c r="A660" s="76" t="s">
        <v>3229</v>
      </c>
      <c r="B660" s="76" t="s">
        <v>3230</v>
      </c>
      <c r="C660" s="76" t="s">
        <v>3231</v>
      </c>
      <c r="D660" s="76" t="s">
        <v>3232</v>
      </c>
      <c r="E660" s="76" t="s">
        <v>3233</v>
      </c>
      <c r="F660" s="13">
        <v>659.0</v>
      </c>
      <c r="G660" s="10"/>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row>
    <row r="661">
      <c r="A661" s="76" t="s">
        <v>3234</v>
      </c>
      <c r="B661" s="76" t="s">
        <v>3235</v>
      </c>
      <c r="C661" s="76" t="s">
        <v>3236</v>
      </c>
      <c r="D661" s="76" t="s">
        <v>3237</v>
      </c>
      <c r="E661" s="76" t="s">
        <v>3238</v>
      </c>
      <c r="F661" s="13">
        <v>660.0</v>
      </c>
      <c r="G661" s="10"/>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row>
    <row r="662">
      <c r="A662" s="76" t="s">
        <v>3239</v>
      </c>
      <c r="B662" s="76" t="s">
        <v>3240</v>
      </c>
      <c r="C662" s="76" t="s">
        <v>3241</v>
      </c>
      <c r="D662" s="76" t="s">
        <v>3242</v>
      </c>
      <c r="E662" s="83"/>
      <c r="F662" s="13">
        <v>661.0</v>
      </c>
      <c r="G662" s="10"/>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row>
    <row r="663">
      <c r="A663" s="76" t="s">
        <v>3243</v>
      </c>
      <c r="B663" s="76" t="s">
        <v>3244</v>
      </c>
      <c r="C663" s="76" t="s">
        <v>3245</v>
      </c>
      <c r="D663" s="76" t="s">
        <v>3246</v>
      </c>
      <c r="E663" s="76" t="s">
        <v>3247</v>
      </c>
      <c r="F663" s="13">
        <v>662.0</v>
      </c>
      <c r="G663" s="10"/>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row>
    <row r="664">
      <c r="A664" s="76" t="s">
        <v>3248</v>
      </c>
      <c r="B664" s="76" t="s">
        <v>3249</v>
      </c>
      <c r="C664" s="76" t="s">
        <v>3250</v>
      </c>
      <c r="D664" s="76" t="s">
        <v>3251</v>
      </c>
      <c r="E664" s="77"/>
      <c r="F664" s="13">
        <v>663.0</v>
      </c>
      <c r="G664" s="10"/>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row>
    <row r="665">
      <c r="A665" s="76" t="s">
        <v>3252</v>
      </c>
      <c r="B665" s="76" t="s">
        <v>3253</v>
      </c>
      <c r="C665" s="76" t="s">
        <v>3254</v>
      </c>
      <c r="D665" s="76" t="s">
        <v>3255</v>
      </c>
      <c r="E665" s="83"/>
      <c r="F665" s="13">
        <v>664.0</v>
      </c>
      <c r="G665" s="10"/>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row>
    <row r="666">
      <c r="A666" s="76" t="s">
        <v>3256</v>
      </c>
      <c r="B666" s="76" t="s">
        <v>3257</v>
      </c>
      <c r="C666" s="76" t="s">
        <v>3258</v>
      </c>
      <c r="D666" s="76" t="s">
        <v>3259</v>
      </c>
      <c r="E666" s="77"/>
      <c r="F666" s="13">
        <v>665.0</v>
      </c>
      <c r="G666" s="10"/>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row>
    <row r="667">
      <c r="A667" s="76" t="s">
        <v>3262</v>
      </c>
      <c r="B667" s="76" t="s">
        <v>3263</v>
      </c>
      <c r="C667" s="76" t="s">
        <v>3264</v>
      </c>
      <c r="D667" s="76" t="s">
        <v>3265</v>
      </c>
      <c r="E667" s="76" t="s">
        <v>3266</v>
      </c>
      <c r="F667" s="13">
        <v>666.0</v>
      </c>
      <c r="G667" s="10"/>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row>
    <row r="668">
      <c r="A668" s="76" t="s">
        <v>3267</v>
      </c>
      <c r="B668" s="76" t="s">
        <v>3268</v>
      </c>
      <c r="C668" s="76" t="s">
        <v>3269</v>
      </c>
      <c r="D668" s="76" t="s">
        <v>3270</v>
      </c>
      <c r="E668" s="76" t="s">
        <v>3271</v>
      </c>
      <c r="F668" s="13">
        <v>667.0</v>
      </c>
      <c r="G668" s="10"/>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row>
    <row r="669">
      <c r="A669" s="76" t="s">
        <v>3272</v>
      </c>
      <c r="B669" s="76" t="s">
        <v>3273</v>
      </c>
      <c r="C669" s="76" t="s">
        <v>3274</v>
      </c>
      <c r="D669" s="76" t="s">
        <v>3275</v>
      </c>
      <c r="E669" s="76" t="s">
        <v>3276</v>
      </c>
      <c r="F669" s="13">
        <v>668.0</v>
      </c>
      <c r="G669" s="10"/>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row>
    <row r="670">
      <c r="A670" s="76" t="s">
        <v>3277</v>
      </c>
      <c r="B670" s="76" t="s">
        <v>3278</v>
      </c>
      <c r="C670" s="76" t="s">
        <v>3279</v>
      </c>
      <c r="D670" s="76" t="s">
        <v>3280</v>
      </c>
      <c r="E670" s="83"/>
      <c r="F670" s="13">
        <v>669.0</v>
      </c>
      <c r="G670" s="10"/>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row>
    <row r="671">
      <c r="A671" s="76" t="s">
        <v>3281</v>
      </c>
      <c r="B671" s="76" t="s">
        <v>3282</v>
      </c>
      <c r="C671" s="76" t="s">
        <v>3283</v>
      </c>
      <c r="D671" s="76" t="s">
        <v>3284</v>
      </c>
      <c r="E671" s="77"/>
      <c r="F671" s="13">
        <v>670.0</v>
      </c>
      <c r="G671" s="10"/>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row>
    <row r="672">
      <c r="A672" s="76" t="s">
        <v>3285</v>
      </c>
      <c r="B672" s="76" t="s">
        <v>3286</v>
      </c>
      <c r="C672" s="76" t="s">
        <v>3287</v>
      </c>
      <c r="D672" s="76" t="s">
        <v>3288</v>
      </c>
      <c r="E672" s="83"/>
      <c r="F672" s="13">
        <v>671.0</v>
      </c>
      <c r="G672" s="10"/>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row>
    <row r="673">
      <c r="A673" s="76" t="s">
        <v>3289</v>
      </c>
      <c r="B673" s="76" t="s">
        <v>3290</v>
      </c>
      <c r="C673" s="76" t="s">
        <v>3291</v>
      </c>
      <c r="D673" s="76" t="s">
        <v>3292</v>
      </c>
      <c r="E673" s="76" t="s">
        <v>3293</v>
      </c>
      <c r="F673" s="13">
        <v>672.0</v>
      </c>
      <c r="G673" s="10"/>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row>
    <row r="674">
      <c r="A674" s="76" t="s">
        <v>3294</v>
      </c>
      <c r="B674" s="76" t="s">
        <v>3295</v>
      </c>
      <c r="C674" s="76" t="s">
        <v>3296</v>
      </c>
      <c r="D674" s="76" t="s">
        <v>3297</v>
      </c>
      <c r="E674" s="77"/>
      <c r="F674" s="13">
        <v>673.0</v>
      </c>
      <c r="G674" s="10"/>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row>
    <row r="675">
      <c r="A675" s="76" t="s">
        <v>3298</v>
      </c>
      <c r="B675" s="76" t="s">
        <v>3299</v>
      </c>
      <c r="C675" s="76" t="s">
        <v>3300</v>
      </c>
      <c r="D675" s="76" t="s">
        <v>3301</v>
      </c>
      <c r="E675" s="83"/>
      <c r="F675" s="13">
        <v>674.0</v>
      </c>
      <c r="G675" s="10"/>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row>
    <row r="676">
      <c r="A676" s="76" t="s">
        <v>3302</v>
      </c>
      <c r="B676" s="76" t="s">
        <v>3303</v>
      </c>
      <c r="C676" s="76" t="s">
        <v>3304</v>
      </c>
      <c r="D676" s="76" t="s">
        <v>3305</v>
      </c>
      <c r="E676" s="77"/>
      <c r="F676" s="13">
        <v>675.0</v>
      </c>
      <c r="G676" s="10"/>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row>
    <row r="677">
      <c r="A677" s="76" t="s">
        <v>3306</v>
      </c>
      <c r="B677" s="76" t="s">
        <v>3307</v>
      </c>
      <c r="C677" s="76" t="s">
        <v>3308</v>
      </c>
      <c r="D677" s="76" t="s">
        <v>3309</v>
      </c>
      <c r="E677" s="83"/>
      <c r="F677" s="13">
        <v>676.0</v>
      </c>
      <c r="G677" s="10"/>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row>
    <row r="678">
      <c r="A678" s="76" t="s">
        <v>3310</v>
      </c>
      <c r="B678" s="76" t="s">
        <v>3311</v>
      </c>
      <c r="C678" s="76" t="s">
        <v>3312</v>
      </c>
      <c r="D678" s="76" t="s">
        <v>3313</v>
      </c>
      <c r="E678" s="83"/>
      <c r="F678" s="13">
        <v>677.0</v>
      </c>
      <c r="G678" s="10"/>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row>
    <row r="679">
      <c r="A679" s="76" t="s">
        <v>3314</v>
      </c>
      <c r="B679" s="76" t="s">
        <v>3315</v>
      </c>
      <c r="C679" s="76" t="s">
        <v>3316</v>
      </c>
      <c r="D679" s="76" t="s">
        <v>3318</v>
      </c>
      <c r="E679" s="77"/>
      <c r="F679" s="13">
        <v>678.0</v>
      </c>
      <c r="G679" s="10"/>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row>
    <row r="680">
      <c r="A680" s="76" t="s">
        <v>3320</v>
      </c>
      <c r="B680" s="76" t="s">
        <v>3321</v>
      </c>
      <c r="C680" s="76" t="s">
        <v>3322</v>
      </c>
      <c r="D680" s="76" t="s">
        <v>3323</v>
      </c>
      <c r="E680" s="83"/>
      <c r="F680" s="13">
        <v>679.0</v>
      </c>
      <c r="G680" s="10"/>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row>
    <row r="681">
      <c r="A681" s="76" t="s">
        <v>3324</v>
      </c>
      <c r="B681" s="76" t="s">
        <v>3325</v>
      </c>
      <c r="C681" s="76" t="s">
        <v>3326</v>
      </c>
      <c r="D681" s="76" t="s">
        <v>3327</v>
      </c>
      <c r="E681" s="76" t="s">
        <v>3328</v>
      </c>
      <c r="F681" s="13">
        <v>680.0</v>
      </c>
      <c r="G681" s="10"/>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row>
    <row r="682">
      <c r="A682" s="76" t="s">
        <v>3329</v>
      </c>
      <c r="B682" s="76" t="s">
        <v>3330</v>
      </c>
      <c r="C682" s="76" t="s">
        <v>3331</v>
      </c>
      <c r="D682" s="76" t="s">
        <v>3332</v>
      </c>
      <c r="E682" s="76" t="s">
        <v>3333</v>
      </c>
      <c r="F682" s="13">
        <v>681.0</v>
      </c>
      <c r="G682" s="10"/>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row>
    <row r="683">
      <c r="A683" s="76" t="s">
        <v>3334</v>
      </c>
      <c r="B683" s="76" t="s">
        <v>3335</v>
      </c>
      <c r="C683" s="76" t="s">
        <v>3336</v>
      </c>
      <c r="D683" s="76" t="s">
        <v>3337</v>
      </c>
      <c r="E683" s="76" t="s">
        <v>3338</v>
      </c>
      <c r="F683" s="13">
        <v>682.0</v>
      </c>
      <c r="G683" s="10"/>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row>
    <row r="684">
      <c r="A684" s="76" t="s">
        <v>3339</v>
      </c>
      <c r="B684" s="76" t="s">
        <v>3340</v>
      </c>
      <c r="C684" s="76" t="s">
        <v>3341</v>
      </c>
      <c r="D684" s="76" t="s">
        <v>3342</v>
      </c>
      <c r="E684" s="77"/>
      <c r="F684" s="13">
        <v>683.0</v>
      </c>
      <c r="G684" s="10"/>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row>
    <row r="685">
      <c r="A685" s="76" t="s">
        <v>3343</v>
      </c>
      <c r="B685" s="76" t="s">
        <v>3344</v>
      </c>
      <c r="C685" s="76" t="s">
        <v>3345</v>
      </c>
      <c r="D685" s="76" t="s">
        <v>3346</v>
      </c>
      <c r="E685" s="83"/>
      <c r="F685" s="13">
        <v>684.0</v>
      </c>
      <c r="G685" s="10"/>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row>
    <row r="686">
      <c r="A686" s="76" t="s">
        <v>3347</v>
      </c>
      <c r="B686" s="76" t="s">
        <v>3348</v>
      </c>
      <c r="C686" s="76" t="s">
        <v>3349</v>
      </c>
      <c r="D686" s="76" t="s">
        <v>3350</v>
      </c>
      <c r="E686" s="76" t="s">
        <v>3351</v>
      </c>
      <c r="F686" s="13">
        <v>685.0</v>
      </c>
      <c r="G686" s="10"/>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row>
    <row r="687">
      <c r="A687" s="76" t="s">
        <v>3352</v>
      </c>
      <c r="B687" s="76" t="s">
        <v>3353</v>
      </c>
      <c r="C687" s="76" t="s">
        <v>3354</v>
      </c>
      <c r="D687" s="76" t="s">
        <v>3355</v>
      </c>
      <c r="E687" s="83"/>
      <c r="F687" s="13">
        <v>686.0</v>
      </c>
      <c r="G687" s="10"/>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row>
    <row r="688">
      <c r="A688" s="76" t="s">
        <v>3356</v>
      </c>
      <c r="B688" s="76" t="s">
        <v>3357</v>
      </c>
      <c r="C688" s="76" t="s">
        <v>3358</v>
      </c>
      <c r="D688" s="76" t="s">
        <v>3359</v>
      </c>
      <c r="E688" s="83"/>
      <c r="F688" s="13">
        <v>687.0</v>
      </c>
      <c r="G688" s="10"/>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row>
    <row r="689">
      <c r="A689" s="76" t="s">
        <v>3360</v>
      </c>
      <c r="B689" s="76" t="s">
        <v>3361</v>
      </c>
      <c r="C689" s="76" t="s">
        <v>3362</v>
      </c>
      <c r="D689" s="76" t="s">
        <v>3363</v>
      </c>
      <c r="E689" s="77"/>
      <c r="F689" s="13">
        <v>688.0</v>
      </c>
      <c r="G689" s="10"/>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row>
    <row r="690">
      <c r="A690" s="76" t="s">
        <v>3364</v>
      </c>
      <c r="B690" s="76" t="s">
        <v>3365</v>
      </c>
      <c r="C690" s="76" t="s">
        <v>3366</v>
      </c>
      <c r="D690" s="76" t="s">
        <v>3367</v>
      </c>
      <c r="E690" s="83"/>
      <c r="F690" s="13">
        <v>689.0</v>
      </c>
      <c r="G690" s="10"/>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row>
    <row r="691">
      <c r="A691" s="76" t="s">
        <v>3368</v>
      </c>
      <c r="B691" s="76" t="s">
        <v>3369</v>
      </c>
      <c r="C691" s="76" t="s">
        <v>3370</v>
      </c>
      <c r="D691" s="76" t="s">
        <v>3371</v>
      </c>
      <c r="E691" s="77"/>
      <c r="F691" s="13">
        <v>690.0</v>
      </c>
      <c r="G691" s="10"/>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row>
    <row r="692">
      <c r="A692" s="76" t="s">
        <v>3373</v>
      </c>
      <c r="B692" s="76" t="s">
        <v>3375</v>
      </c>
      <c r="C692" s="76" t="s">
        <v>3376</v>
      </c>
      <c r="D692" s="76" t="s">
        <v>3377</v>
      </c>
      <c r="E692" s="76" t="s">
        <v>3378</v>
      </c>
      <c r="F692" s="13">
        <v>691.0</v>
      </c>
      <c r="G692" s="10"/>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row>
    <row r="693">
      <c r="A693" s="76" t="s">
        <v>3379</v>
      </c>
      <c r="B693" s="76" t="s">
        <v>3380</v>
      </c>
      <c r="C693" s="76" t="s">
        <v>3381</v>
      </c>
      <c r="D693" s="76" t="s">
        <v>3382</v>
      </c>
      <c r="E693" s="76" t="s">
        <v>3383</v>
      </c>
      <c r="F693" s="13">
        <v>692.0</v>
      </c>
      <c r="G693" s="10"/>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row>
    <row r="694">
      <c r="A694" s="76" t="s">
        <v>3384</v>
      </c>
      <c r="B694" s="76" t="s">
        <v>3385</v>
      </c>
      <c r="C694" s="76" t="s">
        <v>3386</v>
      </c>
      <c r="D694" s="76" t="s">
        <v>3387</v>
      </c>
      <c r="E694" s="77"/>
      <c r="F694" s="13">
        <v>693.0</v>
      </c>
      <c r="G694" s="10"/>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row>
    <row r="695">
      <c r="A695" s="76" t="s">
        <v>3388</v>
      </c>
      <c r="B695" s="76" t="s">
        <v>3389</v>
      </c>
      <c r="C695" s="76" t="s">
        <v>3390</v>
      </c>
      <c r="D695" s="76" t="s">
        <v>3391</v>
      </c>
      <c r="E695" s="83"/>
      <c r="F695" s="13">
        <v>694.0</v>
      </c>
      <c r="G695" s="10"/>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row>
    <row r="696">
      <c r="A696" s="76" t="s">
        <v>3392</v>
      </c>
      <c r="B696" s="76" t="s">
        <v>3393</v>
      </c>
      <c r="C696" s="76" t="s">
        <v>3394</v>
      </c>
      <c r="D696" s="76" t="s">
        <v>3395</v>
      </c>
      <c r="E696" s="76" t="s">
        <v>3396</v>
      </c>
      <c r="F696" s="13">
        <v>695.0</v>
      </c>
      <c r="G696" s="10"/>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row>
    <row r="697">
      <c r="A697" s="76" t="s">
        <v>3397</v>
      </c>
      <c r="B697" s="76" t="s">
        <v>3398</v>
      </c>
      <c r="C697" s="76" t="s">
        <v>3399</v>
      </c>
      <c r="D697" s="76" t="s">
        <v>3400</v>
      </c>
      <c r="E697" s="83"/>
      <c r="F697" s="13">
        <v>696.0</v>
      </c>
      <c r="G697" s="10"/>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row>
    <row r="698">
      <c r="A698" s="76" t="s">
        <v>3401</v>
      </c>
      <c r="B698" s="76" t="s">
        <v>3402</v>
      </c>
      <c r="C698" s="76" t="s">
        <v>3403</v>
      </c>
      <c r="D698" s="76" t="s">
        <v>3404</v>
      </c>
      <c r="E698" s="76" t="s">
        <v>3405</v>
      </c>
      <c r="F698" s="13">
        <v>697.0</v>
      </c>
      <c r="G698" s="10"/>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row>
    <row r="699">
      <c r="A699" s="76" t="s">
        <v>3406</v>
      </c>
      <c r="B699" s="76" t="s">
        <v>3407</v>
      </c>
      <c r="C699" s="76" t="s">
        <v>3408</v>
      </c>
      <c r="D699" s="76" t="s">
        <v>3409</v>
      </c>
      <c r="E699" s="76" t="s">
        <v>3410</v>
      </c>
      <c r="F699" s="13">
        <v>698.0</v>
      </c>
      <c r="G699" s="10"/>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row>
    <row r="700">
      <c r="A700" s="76" t="s">
        <v>3411</v>
      </c>
      <c r="B700" s="76" t="s">
        <v>3412</v>
      </c>
      <c r="C700" s="76" t="s">
        <v>3413</v>
      </c>
      <c r="D700" s="76" t="s">
        <v>3414</v>
      </c>
      <c r="E700" s="76" t="s">
        <v>3415</v>
      </c>
      <c r="F700" s="13">
        <v>699.0</v>
      </c>
      <c r="G700" s="10"/>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row>
    <row r="701">
      <c r="A701" s="97"/>
      <c r="B701" s="97"/>
      <c r="C701" s="97"/>
      <c r="D701" s="97"/>
      <c r="E701" s="97"/>
      <c r="F701" s="13">
        <v>700.0</v>
      </c>
      <c r="G701" s="10"/>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row>
    <row r="702">
      <c r="A702" s="76" t="s">
        <v>3401</v>
      </c>
      <c r="B702" s="76" t="s">
        <v>3393</v>
      </c>
      <c r="C702" s="76" t="s">
        <v>3416</v>
      </c>
      <c r="D702" s="76" t="s">
        <v>3417</v>
      </c>
      <c r="E702" s="76" t="s">
        <v>3418</v>
      </c>
      <c r="F702" s="13">
        <v>701.0</v>
      </c>
      <c r="G702" s="10"/>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row>
    <row r="703">
      <c r="A703" s="76" t="s">
        <v>3419</v>
      </c>
      <c r="B703" s="76" t="s">
        <v>3420</v>
      </c>
      <c r="C703" s="76" t="s">
        <v>3421</v>
      </c>
      <c r="D703" s="76" t="s">
        <v>3422</v>
      </c>
      <c r="E703" s="83"/>
      <c r="F703" s="13">
        <v>702.0</v>
      </c>
      <c r="G703" s="10"/>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row>
    <row r="704">
      <c r="A704" s="76" t="s">
        <v>3423</v>
      </c>
      <c r="B704" s="76" t="s">
        <v>3424</v>
      </c>
      <c r="C704" s="76" t="s">
        <v>3425</v>
      </c>
      <c r="D704" s="76" t="s">
        <v>3426</v>
      </c>
      <c r="E704" s="83"/>
      <c r="F704" s="13">
        <v>703.0</v>
      </c>
      <c r="G704" s="10"/>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row>
    <row r="705">
      <c r="A705" s="76" t="s">
        <v>3427</v>
      </c>
      <c r="B705" s="76" t="s">
        <v>3428</v>
      </c>
      <c r="C705" s="76" t="s">
        <v>3429</v>
      </c>
      <c r="D705" s="76" t="s">
        <v>3430</v>
      </c>
      <c r="E705" s="77"/>
      <c r="F705" s="13">
        <v>704.0</v>
      </c>
      <c r="G705" s="10"/>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row>
    <row r="706">
      <c r="A706" s="76" t="s">
        <v>3411</v>
      </c>
      <c r="B706" s="76" t="s">
        <v>3412</v>
      </c>
      <c r="C706" s="76" t="s">
        <v>3432</v>
      </c>
      <c r="D706" s="76" t="s">
        <v>3433</v>
      </c>
      <c r="E706" s="76" t="s">
        <v>3415</v>
      </c>
      <c r="F706" s="13">
        <v>705.0</v>
      </c>
      <c r="G706" s="10"/>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row>
    <row r="707">
      <c r="A707" s="76" t="s">
        <v>3434</v>
      </c>
      <c r="B707" s="76" t="s">
        <v>3435</v>
      </c>
      <c r="C707" s="76" t="s">
        <v>3436</v>
      </c>
      <c r="D707" s="76" t="s">
        <v>3437</v>
      </c>
      <c r="E707" s="77"/>
      <c r="F707" s="13">
        <v>706.0</v>
      </c>
      <c r="G707" s="10"/>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row>
    <row r="708">
      <c r="A708" s="76" t="s">
        <v>3438</v>
      </c>
      <c r="B708" s="76" t="s">
        <v>3439</v>
      </c>
      <c r="C708" s="76" t="s">
        <v>3440</v>
      </c>
      <c r="D708" s="76" t="s">
        <v>3441</v>
      </c>
      <c r="E708" s="76" t="s">
        <v>3442</v>
      </c>
      <c r="F708" s="13">
        <v>707.0</v>
      </c>
      <c r="G708" s="10"/>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row>
    <row r="709">
      <c r="A709" s="76" t="s">
        <v>3443</v>
      </c>
      <c r="B709" s="76" t="s">
        <v>3444</v>
      </c>
      <c r="C709" s="76" t="s">
        <v>3445</v>
      </c>
      <c r="D709" s="76" t="s">
        <v>3446</v>
      </c>
      <c r="E709" s="83"/>
      <c r="F709" s="13">
        <v>708.0</v>
      </c>
      <c r="G709" s="10"/>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row>
    <row r="710">
      <c r="A710" s="76" t="s">
        <v>3447</v>
      </c>
      <c r="B710" s="76" t="s">
        <v>3448</v>
      </c>
      <c r="C710" s="76" t="s">
        <v>3449</v>
      </c>
      <c r="D710" s="76" t="s">
        <v>3450</v>
      </c>
      <c r="E710" s="77"/>
      <c r="F710" s="13">
        <v>709.0</v>
      </c>
      <c r="G710" s="10"/>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row>
    <row r="711">
      <c r="A711" s="76" t="s">
        <v>3451</v>
      </c>
      <c r="B711" s="76" t="s">
        <v>3452</v>
      </c>
      <c r="C711" s="76" t="s">
        <v>3453</v>
      </c>
      <c r="D711" s="76" t="s">
        <v>3454</v>
      </c>
      <c r="E711" s="76" t="s">
        <v>3455</v>
      </c>
      <c r="F711" s="13">
        <v>710.0</v>
      </c>
      <c r="G711" s="10"/>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row>
    <row r="712">
      <c r="A712" s="76" t="s">
        <v>3456</v>
      </c>
      <c r="B712" s="76" t="s">
        <v>3457</v>
      </c>
      <c r="C712" s="76" t="s">
        <v>3458</v>
      </c>
      <c r="D712" s="76" t="s">
        <v>3459</v>
      </c>
      <c r="E712" s="77"/>
      <c r="F712" s="13">
        <v>711.0</v>
      </c>
      <c r="G712" s="10"/>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row>
    <row r="713">
      <c r="A713" s="76" t="s">
        <v>3460</v>
      </c>
      <c r="B713" s="76" t="s">
        <v>3461</v>
      </c>
      <c r="C713" s="76" t="s">
        <v>3462</v>
      </c>
      <c r="D713" s="76" t="s">
        <v>3463</v>
      </c>
      <c r="E713" s="83"/>
      <c r="F713" s="13">
        <v>712.0</v>
      </c>
      <c r="G713" s="10"/>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row>
    <row r="714">
      <c r="A714" s="76" t="s">
        <v>3464</v>
      </c>
      <c r="B714" s="76" t="s">
        <v>3465</v>
      </c>
      <c r="C714" s="76" t="s">
        <v>3466</v>
      </c>
      <c r="D714" s="76" t="s">
        <v>3467</v>
      </c>
      <c r="E714" s="83"/>
      <c r="F714" s="13">
        <v>713.0</v>
      </c>
      <c r="G714" s="10"/>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row>
    <row r="715">
      <c r="A715" s="76" t="s">
        <v>3468</v>
      </c>
      <c r="B715" s="76" t="s">
        <v>3469</v>
      </c>
      <c r="C715" s="76" t="s">
        <v>3470</v>
      </c>
      <c r="D715" s="76" t="s">
        <v>3471</v>
      </c>
      <c r="E715" s="77"/>
      <c r="F715" s="13">
        <v>714.0</v>
      </c>
      <c r="G715" s="10"/>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row>
    <row r="716">
      <c r="A716" s="76" t="s">
        <v>3472</v>
      </c>
      <c r="B716" s="76" t="s">
        <v>3473</v>
      </c>
      <c r="C716" s="76" t="s">
        <v>3474</v>
      </c>
      <c r="D716" s="76" t="s">
        <v>3475</v>
      </c>
      <c r="E716" s="83"/>
      <c r="F716" s="13">
        <v>715.0</v>
      </c>
      <c r="G716" s="10"/>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row>
    <row r="717">
      <c r="A717" s="76" t="s">
        <v>3476</v>
      </c>
      <c r="B717" s="76" t="s">
        <v>3477</v>
      </c>
      <c r="C717" s="76" t="s">
        <v>3478</v>
      </c>
      <c r="D717" s="76" t="s">
        <v>3479</v>
      </c>
      <c r="E717" s="77"/>
      <c r="F717" s="13">
        <v>716.0</v>
      </c>
      <c r="G717" s="10"/>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row>
    <row r="718">
      <c r="A718" s="76" t="s">
        <v>3480</v>
      </c>
      <c r="B718" s="76" t="s">
        <v>3481</v>
      </c>
      <c r="C718" s="76" t="s">
        <v>3483</v>
      </c>
      <c r="D718" s="76" t="s">
        <v>3484</v>
      </c>
      <c r="E718" s="83"/>
      <c r="F718" s="13">
        <v>717.0</v>
      </c>
      <c r="G718" s="10"/>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row>
    <row r="719">
      <c r="A719" s="76" t="s">
        <v>3486</v>
      </c>
      <c r="B719" s="76" t="s">
        <v>3487</v>
      </c>
      <c r="C719" s="76" t="s">
        <v>3488</v>
      </c>
      <c r="D719" s="76" t="s">
        <v>3489</v>
      </c>
      <c r="E719" s="83"/>
      <c r="F719" s="13">
        <v>718.0</v>
      </c>
      <c r="G719" s="10"/>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row>
    <row r="720">
      <c r="A720" s="76" t="s">
        <v>3490</v>
      </c>
      <c r="B720" s="76" t="s">
        <v>3491</v>
      </c>
      <c r="C720" s="76" t="s">
        <v>3492</v>
      </c>
      <c r="D720" s="76" t="s">
        <v>3493</v>
      </c>
      <c r="E720" s="76" t="s">
        <v>3494</v>
      </c>
      <c r="F720" s="13">
        <v>719.0</v>
      </c>
      <c r="G720" s="10"/>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row>
    <row r="721">
      <c r="A721" s="76" t="s">
        <v>3495</v>
      </c>
      <c r="B721" s="76" t="s">
        <v>3496</v>
      </c>
      <c r="C721" s="76" t="s">
        <v>3497</v>
      </c>
      <c r="D721" s="76" t="s">
        <v>3498</v>
      </c>
      <c r="E721" s="83"/>
      <c r="F721" s="13">
        <v>720.0</v>
      </c>
      <c r="G721" s="10"/>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row>
    <row r="722">
      <c r="A722" s="76" t="s">
        <v>3499</v>
      </c>
      <c r="B722" s="76" t="s">
        <v>3500</v>
      </c>
      <c r="C722" s="76" t="s">
        <v>3501</v>
      </c>
      <c r="D722" s="76" t="s">
        <v>3502</v>
      </c>
      <c r="E722" s="77"/>
      <c r="F722" s="13">
        <v>721.0</v>
      </c>
      <c r="G722" s="10"/>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row>
    <row r="723">
      <c r="A723" s="76" t="s">
        <v>3503</v>
      </c>
      <c r="B723" s="76" t="s">
        <v>3504</v>
      </c>
      <c r="C723" s="76" t="s">
        <v>3505</v>
      </c>
      <c r="D723" s="76" t="s">
        <v>3506</v>
      </c>
      <c r="E723" s="83"/>
      <c r="F723" s="13">
        <v>722.0</v>
      </c>
      <c r="G723" s="10"/>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row>
    <row r="724">
      <c r="A724" s="76" t="s">
        <v>3507</v>
      </c>
      <c r="B724" s="76" t="s">
        <v>3508</v>
      </c>
      <c r="C724" s="76" t="s">
        <v>3509</v>
      </c>
      <c r="D724" s="76" t="s">
        <v>3510</v>
      </c>
      <c r="E724" s="83"/>
      <c r="F724" s="13">
        <v>723.0</v>
      </c>
      <c r="G724" s="10"/>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row>
    <row r="725">
      <c r="A725" s="76" t="s">
        <v>3511</v>
      </c>
      <c r="B725" s="76" t="s">
        <v>3512</v>
      </c>
      <c r="C725" s="76" t="s">
        <v>3513</v>
      </c>
      <c r="D725" s="76" t="s">
        <v>3514</v>
      </c>
      <c r="E725" s="77"/>
      <c r="F725" s="13">
        <v>724.0</v>
      </c>
      <c r="G725" s="10"/>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row>
    <row r="726">
      <c r="A726" s="76" t="s">
        <v>3515</v>
      </c>
      <c r="B726" s="76" t="s">
        <v>3516</v>
      </c>
      <c r="C726" s="76" t="s">
        <v>3517</v>
      </c>
      <c r="D726" s="76" t="s">
        <v>3518</v>
      </c>
      <c r="E726" s="76" t="s">
        <v>3519</v>
      </c>
      <c r="F726" s="13">
        <v>725.0</v>
      </c>
      <c r="G726" s="10"/>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row>
    <row r="727">
      <c r="A727" s="76" t="s">
        <v>3520</v>
      </c>
      <c r="B727" s="76" t="s">
        <v>3521</v>
      </c>
      <c r="C727" s="76" t="s">
        <v>3522</v>
      </c>
      <c r="D727" s="76" t="s">
        <v>3523</v>
      </c>
      <c r="E727" s="77"/>
      <c r="F727" s="13">
        <v>726.0</v>
      </c>
      <c r="G727" s="10"/>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row>
    <row r="728">
      <c r="A728" s="76" t="s">
        <v>3524</v>
      </c>
      <c r="B728" s="76" t="s">
        <v>3525</v>
      </c>
      <c r="C728" s="76" t="s">
        <v>3526</v>
      </c>
      <c r="D728" s="76" t="s">
        <v>3527</v>
      </c>
      <c r="E728" s="83"/>
      <c r="F728" s="13">
        <v>727.0</v>
      </c>
      <c r="G728" s="10"/>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row>
    <row r="729">
      <c r="A729" s="76" t="s">
        <v>3528</v>
      </c>
      <c r="B729" s="76" t="s">
        <v>3529</v>
      </c>
      <c r="C729" s="76" t="s">
        <v>3530</v>
      </c>
      <c r="D729" s="76" t="s">
        <v>3531</v>
      </c>
      <c r="E729" s="83"/>
      <c r="F729" s="13">
        <v>728.0</v>
      </c>
      <c r="G729" s="10"/>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row>
    <row r="730">
      <c r="A730" s="76" t="s">
        <v>3532</v>
      </c>
      <c r="B730" s="76" t="s">
        <v>3533</v>
      </c>
      <c r="C730" s="76" t="s">
        <v>3534</v>
      </c>
      <c r="D730" s="76" t="s">
        <v>3535</v>
      </c>
      <c r="E730" s="77"/>
      <c r="F730" s="13">
        <v>729.0</v>
      </c>
      <c r="G730" s="10"/>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row>
    <row r="731">
      <c r="A731" s="76" t="s">
        <v>3536</v>
      </c>
      <c r="B731" s="76" t="s">
        <v>3538</v>
      </c>
      <c r="C731" s="76" t="s">
        <v>3539</v>
      </c>
      <c r="D731" s="76" t="s">
        <v>3540</v>
      </c>
      <c r="E731" s="83"/>
      <c r="F731" s="13">
        <v>730.0</v>
      </c>
      <c r="G731" s="10"/>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row>
    <row r="732">
      <c r="A732" s="76" t="s">
        <v>3542</v>
      </c>
      <c r="B732" s="76" t="s">
        <v>3543</v>
      </c>
      <c r="C732" s="76" t="s">
        <v>3544</v>
      </c>
      <c r="D732" s="76" t="s">
        <v>3545</v>
      </c>
      <c r="E732" s="76" t="s">
        <v>3546</v>
      </c>
      <c r="F732" s="13">
        <v>731.0</v>
      </c>
      <c r="G732" s="10"/>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row>
    <row r="733">
      <c r="A733" s="76" t="s">
        <v>3547</v>
      </c>
      <c r="B733" s="76" t="s">
        <v>3548</v>
      </c>
      <c r="C733" s="76" t="s">
        <v>3549</v>
      </c>
      <c r="D733" s="76" t="s">
        <v>3550</v>
      </c>
      <c r="E733" s="83"/>
      <c r="F733" s="13">
        <v>732.0</v>
      </c>
      <c r="G733" s="10"/>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row>
    <row r="734">
      <c r="A734" s="76" t="s">
        <v>3551</v>
      </c>
      <c r="B734" s="76" t="s">
        <v>3552</v>
      </c>
      <c r="C734" s="76" t="s">
        <v>3553</v>
      </c>
      <c r="D734" s="76" t="s">
        <v>3554</v>
      </c>
      <c r="E734" s="76" t="s">
        <v>3555</v>
      </c>
      <c r="F734" s="13">
        <v>733.0</v>
      </c>
      <c r="G734" s="10"/>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row>
    <row r="735">
      <c r="A735" s="76" t="s">
        <v>3556</v>
      </c>
      <c r="B735" s="76" t="s">
        <v>3557</v>
      </c>
      <c r="C735" s="76" t="s">
        <v>3558</v>
      </c>
      <c r="D735" s="76" t="s">
        <v>3559</v>
      </c>
      <c r="E735" s="77"/>
      <c r="F735" s="13">
        <v>734.0</v>
      </c>
      <c r="G735" s="10"/>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row>
    <row r="736">
      <c r="A736" s="76" t="s">
        <v>3560</v>
      </c>
      <c r="B736" s="76" t="s">
        <v>3561</v>
      </c>
      <c r="C736" s="76" t="s">
        <v>3562</v>
      </c>
      <c r="D736" s="76" t="s">
        <v>3563</v>
      </c>
      <c r="E736" s="83"/>
      <c r="F736" s="13">
        <v>735.0</v>
      </c>
      <c r="G736" s="10"/>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row>
    <row r="737">
      <c r="A737" s="76" t="s">
        <v>3564</v>
      </c>
      <c r="B737" s="76" t="s">
        <v>3565</v>
      </c>
      <c r="C737" s="76" t="s">
        <v>3566</v>
      </c>
      <c r="D737" s="76" t="s">
        <v>3567</v>
      </c>
      <c r="E737" s="77"/>
      <c r="F737" s="13">
        <v>736.0</v>
      </c>
      <c r="G737" s="10"/>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row>
    <row r="738">
      <c r="A738" s="76" t="s">
        <v>3568</v>
      </c>
      <c r="B738" s="76" t="s">
        <v>3569</v>
      </c>
      <c r="C738" s="76" t="s">
        <v>3570</v>
      </c>
      <c r="D738" s="76" t="s">
        <v>3571</v>
      </c>
      <c r="E738" s="76" t="s">
        <v>3572</v>
      </c>
      <c r="F738" s="13">
        <v>737.0</v>
      </c>
      <c r="G738" s="10"/>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row>
    <row r="739">
      <c r="A739" s="76" t="s">
        <v>3573</v>
      </c>
      <c r="B739" s="76" t="s">
        <v>3574</v>
      </c>
      <c r="C739" s="76" t="s">
        <v>3575</v>
      </c>
      <c r="D739" s="76" t="s">
        <v>3576</v>
      </c>
      <c r="E739" s="83"/>
      <c r="F739" s="13">
        <v>738.0</v>
      </c>
      <c r="G739" s="10"/>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row>
    <row r="740">
      <c r="A740" s="76" t="s">
        <v>3577</v>
      </c>
      <c r="B740" s="76" t="s">
        <v>3578</v>
      </c>
      <c r="C740" s="76" t="s">
        <v>3579</v>
      </c>
      <c r="D740" s="76" t="s">
        <v>3580</v>
      </c>
      <c r="E740" s="76" t="s">
        <v>3581</v>
      </c>
      <c r="F740" s="13">
        <v>739.0</v>
      </c>
      <c r="G740" s="10"/>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row>
    <row r="741">
      <c r="A741" s="76" t="s">
        <v>3582</v>
      </c>
      <c r="B741" s="76" t="s">
        <v>3583</v>
      </c>
      <c r="C741" s="76" t="s">
        <v>3584</v>
      </c>
      <c r="D741" s="76" t="s">
        <v>3585</v>
      </c>
      <c r="E741" s="83"/>
      <c r="F741" s="13">
        <v>740.0</v>
      </c>
      <c r="G741" s="10"/>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row>
    <row r="742">
      <c r="A742" s="76" t="s">
        <v>3586</v>
      </c>
      <c r="B742" s="76" t="s">
        <v>3587</v>
      </c>
      <c r="C742" s="76" t="s">
        <v>3588</v>
      </c>
      <c r="D742" s="76" t="s">
        <v>3589</v>
      </c>
      <c r="E742" s="77"/>
      <c r="F742" s="13">
        <v>741.0</v>
      </c>
      <c r="G742" s="10"/>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row>
    <row r="743">
      <c r="A743" s="76" t="s">
        <v>3590</v>
      </c>
      <c r="B743" s="76" t="s">
        <v>3591</v>
      </c>
      <c r="C743" s="76" t="s">
        <v>3592</v>
      </c>
      <c r="D743" s="76" t="s">
        <v>3593</v>
      </c>
      <c r="E743" s="83"/>
      <c r="F743" s="13">
        <v>742.0</v>
      </c>
      <c r="G743" s="10"/>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row>
    <row r="744">
      <c r="A744" s="76" t="s">
        <v>3595</v>
      </c>
      <c r="B744" s="76" t="s">
        <v>3597</v>
      </c>
      <c r="C744" s="76" t="s">
        <v>3598</v>
      </c>
      <c r="D744" s="76" t="s">
        <v>3599</v>
      </c>
      <c r="E744" s="83"/>
      <c r="F744" s="13">
        <v>743.0</v>
      </c>
      <c r="G744" s="10"/>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row>
    <row r="745">
      <c r="A745" s="76" t="s">
        <v>3600</v>
      </c>
      <c r="B745" s="76" t="s">
        <v>3601</v>
      </c>
      <c r="C745" s="76" t="s">
        <v>3602</v>
      </c>
      <c r="D745" s="76" t="s">
        <v>3603</v>
      </c>
      <c r="E745" s="76" t="s">
        <v>3604</v>
      </c>
      <c r="F745" s="13">
        <v>744.0</v>
      </c>
      <c r="G745" s="10"/>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row>
    <row r="746">
      <c r="A746" s="76" t="s">
        <v>3605</v>
      </c>
      <c r="B746" s="76" t="s">
        <v>3606</v>
      </c>
      <c r="C746" s="76" t="s">
        <v>3607</v>
      </c>
      <c r="D746" s="76" t="s">
        <v>3608</v>
      </c>
      <c r="E746" s="76" t="s">
        <v>3609</v>
      </c>
      <c r="F746" s="13">
        <v>745.0</v>
      </c>
      <c r="G746" s="10"/>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row>
    <row r="747">
      <c r="A747" s="76" t="s">
        <v>3610</v>
      </c>
      <c r="B747" s="76" t="s">
        <v>3611</v>
      </c>
      <c r="C747" s="76" t="s">
        <v>3612</v>
      </c>
      <c r="D747" s="76" t="s">
        <v>3613</v>
      </c>
      <c r="E747" s="77"/>
      <c r="F747" s="13">
        <v>746.0</v>
      </c>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row>
    <row r="748">
      <c r="A748" s="76" t="s">
        <v>3614</v>
      </c>
      <c r="B748" s="76" t="s">
        <v>3615</v>
      </c>
      <c r="C748" s="76" t="s">
        <v>3616</v>
      </c>
      <c r="D748" s="76" t="s">
        <v>3617</v>
      </c>
      <c r="E748" s="83"/>
      <c r="F748" s="13">
        <v>747.0</v>
      </c>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row>
    <row r="749">
      <c r="A749" s="76" t="s">
        <v>3618</v>
      </c>
      <c r="B749" s="76" t="s">
        <v>3619</v>
      </c>
      <c r="C749" s="76" t="s">
        <v>3620</v>
      </c>
      <c r="D749" s="76" t="s">
        <v>3621</v>
      </c>
      <c r="E749" s="76" t="s">
        <v>3622</v>
      </c>
      <c r="F749" s="13">
        <v>748.0</v>
      </c>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row>
    <row r="750">
      <c r="A750" s="76" t="s">
        <v>3623</v>
      </c>
      <c r="B750" s="76" t="s">
        <v>3624</v>
      </c>
      <c r="C750" s="76" t="s">
        <v>3625</v>
      </c>
      <c r="D750" s="76" t="s">
        <v>3626</v>
      </c>
      <c r="E750" s="76" t="s">
        <v>3627</v>
      </c>
      <c r="F750" s="13">
        <v>749.0</v>
      </c>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row>
    <row r="751">
      <c r="A751" s="76" t="s">
        <v>3628</v>
      </c>
      <c r="B751" s="76" t="s">
        <v>3629</v>
      </c>
      <c r="C751" s="76" t="s">
        <v>3630</v>
      </c>
      <c r="D751" s="76" t="s">
        <v>3631</v>
      </c>
      <c r="E751" s="83"/>
      <c r="F751" s="13">
        <v>750.0</v>
      </c>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row>
    <row r="752">
      <c r="A752" s="76" t="s">
        <v>3586</v>
      </c>
      <c r="B752" s="76" t="s">
        <v>3632</v>
      </c>
      <c r="C752" s="76" t="s">
        <v>3633</v>
      </c>
      <c r="D752" s="76" t="s">
        <v>3634</v>
      </c>
      <c r="E752" s="76" t="s">
        <v>3635</v>
      </c>
      <c r="F752" s="13">
        <v>751.0</v>
      </c>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row>
    <row r="753">
      <c r="A753" s="76" t="s">
        <v>3636</v>
      </c>
      <c r="B753" s="76" t="s">
        <v>3637</v>
      </c>
      <c r="C753" s="76" t="s">
        <v>3638</v>
      </c>
      <c r="D753" s="76" t="s">
        <v>3639</v>
      </c>
      <c r="E753" s="83"/>
      <c r="F753" s="13">
        <v>752.0</v>
      </c>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row>
    <row r="754">
      <c r="A754" s="76" t="s">
        <v>3640</v>
      </c>
      <c r="B754" s="76" t="s">
        <v>3641</v>
      </c>
      <c r="C754" s="76" t="s">
        <v>3642</v>
      </c>
      <c r="D754" s="76" t="s">
        <v>3643</v>
      </c>
      <c r="E754" s="83"/>
      <c r="F754" s="13">
        <v>753.0</v>
      </c>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row>
    <row r="755">
      <c r="A755" s="76" t="s">
        <v>3644</v>
      </c>
      <c r="B755" s="76" t="s">
        <v>3645</v>
      </c>
      <c r="C755" s="76" t="s">
        <v>3646</v>
      </c>
      <c r="D755" s="76" t="s">
        <v>3647</v>
      </c>
      <c r="E755" s="77"/>
      <c r="F755" s="13">
        <v>754.0</v>
      </c>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row>
    <row r="756">
      <c r="A756" s="76" t="s">
        <v>3648</v>
      </c>
      <c r="B756" s="76" t="s">
        <v>3649</v>
      </c>
      <c r="C756" s="76" t="s">
        <v>3650</v>
      </c>
      <c r="D756" s="76" t="s">
        <v>3608</v>
      </c>
      <c r="E756" s="76" t="s">
        <v>3651</v>
      </c>
      <c r="F756" s="13">
        <v>755.0</v>
      </c>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row>
    <row r="757">
      <c r="A757" s="76" t="s">
        <v>3654</v>
      </c>
      <c r="B757" s="76" t="s">
        <v>3655</v>
      </c>
      <c r="C757" s="76" t="s">
        <v>3656</v>
      </c>
      <c r="D757" s="76" t="s">
        <v>3657</v>
      </c>
      <c r="E757" s="76" t="s">
        <v>3658</v>
      </c>
      <c r="F757" s="13">
        <v>756.0</v>
      </c>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row>
    <row r="758">
      <c r="A758" s="76" t="s">
        <v>3659</v>
      </c>
      <c r="B758" s="76" t="s">
        <v>3660</v>
      </c>
      <c r="C758" s="76" t="s">
        <v>3661</v>
      </c>
      <c r="D758" s="76" t="s">
        <v>3662</v>
      </c>
      <c r="E758" s="76" t="s">
        <v>3663</v>
      </c>
      <c r="F758" s="13">
        <v>757.0</v>
      </c>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row>
    <row r="759">
      <c r="A759" s="76" t="s">
        <v>3664</v>
      </c>
      <c r="B759" s="76" t="s">
        <v>3665</v>
      </c>
      <c r="C759" s="76" t="s">
        <v>3666</v>
      </c>
      <c r="D759" s="76" t="s">
        <v>3667</v>
      </c>
      <c r="E759" s="83"/>
      <c r="F759" s="13">
        <v>758.0</v>
      </c>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row>
    <row r="760">
      <c r="A760" s="76" t="s">
        <v>3668</v>
      </c>
      <c r="B760" s="76" t="s">
        <v>3669</v>
      </c>
      <c r="C760" s="76" t="s">
        <v>3670</v>
      </c>
      <c r="D760" s="76" t="s">
        <v>3671</v>
      </c>
      <c r="E760" s="76" t="s">
        <v>3672</v>
      </c>
      <c r="F760" s="13">
        <v>759.0</v>
      </c>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row>
    <row r="761">
      <c r="A761" s="76" t="s">
        <v>3673</v>
      </c>
      <c r="B761" s="76" t="s">
        <v>3674</v>
      </c>
      <c r="C761" s="76" t="s">
        <v>3675</v>
      </c>
      <c r="D761" s="76" t="s">
        <v>3676</v>
      </c>
      <c r="E761" s="76" t="s">
        <v>3677</v>
      </c>
      <c r="F761" s="13">
        <v>760.0</v>
      </c>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row>
    <row r="762">
      <c r="A762" s="76" t="s">
        <v>3678</v>
      </c>
      <c r="B762" s="76" t="s">
        <v>3679</v>
      </c>
      <c r="C762" s="76" t="s">
        <v>3680</v>
      </c>
      <c r="D762" s="76" t="s">
        <v>3681</v>
      </c>
      <c r="E762" s="77"/>
      <c r="F762" s="13">
        <v>761.0</v>
      </c>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row>
    <row r="763">
      <c r="A763" s="76" t="s">
        <v>3682</v>
      </c>
      <c r="B763" s="76" t="s">
        <v>3683</v>
      </c>
      <c r="C763" s="76" t="s">
        <v>3684</v>
      </c>
      <c r="D763" s="76" t="s">
        <v>3685</v>
      </c>
      <c r="E763" s="76" t="s">
        <v>3686</v>
      </c>
      <c r="F763" s="13">
        <v>762.0</v>
      </c>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row>
    <row r="764">
      <c r="A764" s="76" t="s">
        <v>3687</v>
      </c>
      <c r="B764" s="76" t="s">
        <v>3688</v>
      </c>
      <c r="C764" s="76" t="s">
        <v>3689</v>
      </c>
      <c r="D764" s="76" t="s">
        <v>3690</v>
      </c>
      <c r="E764" s="83"/>
      <c r="F764" s="13">
        <v>763.0</v>
      </c>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row>
    <row r="765">
      <c r="A765" s="98" t="s">
        <v>3682</v>
      </c>
      <c r="B765" s="76" t="s">
        <v>3691</v>
      </c>
      <c r="C765" s="76" t="s">
        <v>3692</v>
      </c>
      <c r="D765" s="76" t="s">
        <v>3693</v>
      </c>
      <c r="E765" s="76" t="s">
        <v>3686</v>
      </c>
      <c r="F765" s="13">
        <v>764.0</v>
      </c>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row>
    <row r="766">
      <c r="A766" s="76" t="s">
        <v>3694</v>
      </c>
      <c r="B766" s="76" t="s">
        <v>3695</v>
      </c>
      <c r="C766" s="76" t="s">
        <v>3696</v>
      </c>
      <c r="D766" s="76" t="s">
        <v>3697</v>
      </c>
      <c r="E766" s="76" t="s">
        <v>3698</v>
      </c>
      <c r="F766" s="13">
        <v>765.0</v>
      </c>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row>
    <row r="767">
      <c r="A767" s="76" t="s">
        <v>3699</v>
      </c>
      <c r="B767" s="76" t="s">
        <v>3700</v>
      </c>
      <c r="C767" s="76" t="s">
        <v>3701</v>
      </c>
      <c r="D767" s="76" t="s">
        <v>3702</v>
      </c>
      <c r="E767" s="77"/>
      <c r="F767" s="13">
        <v>766.0</v>
      </c>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row>
    <row r="768">
      <c r="A768" s="76" t="s">
        <v>3703</v>
      </c>
      <c r="B768" s="76" t="s">
        <v>3705</v>
      </c>
      <c r="C768" s="76" t="s">
        <v>3707</v>
      </c>
      <c r="D768" s="76" t="s">
        <v>3708</v>
      </c>
      <c r="E768" s="76" t="s">
        <v>3709</v>
      </c>
      <c r="F768" s="13">
        <v>767.0</v>
      </c>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row>
    <row r="769">
      <c r="A769" s="76" t="s">
        <v>3710</v>
      </c>
      <c r="B769" s="76" t="s">
        <v>3711</v>
      </c>
      <c r="C769" s="76" t="s">
        <v>3712</v>
      </c>
      <c r="D769" s="76" t="s">
        <v>3713</v>
      </c>
      <c r="E769" s="83"/>
      <c r="F769" s="13">
        <v>768.0</v>
      </c>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row>
    <row r="770">
      <c r="A770" s="76" t="s">
        <v>3714</v>
      </c>
      <c r="B770" s="76" t="s">
        <v>3715</v>
      </c>
      <c r="C770" s="76" t="s">
        <v>3716</v>
      </c>
      <c r="D770" s="76" t="s">
        <v>3717</v>
      </c>
      <c r="E770" s="76" t="s">
        <v>3718</v>
      </c>
      <c r="F770" s="13">
        <v>769.0</v>
      </c>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row>
    <row r="771">
      <c r="A771" s="76" t="s">
        <v>3719</v>
      </c>
      <c r="B771" s="76" t="s">
        <v>3720</v>
      </c>
      <c r="C771" s="76" t="s">
        <v>3721</v>
      </c>
      <c r="D771" s="76" t="s">
        <v>3722</v>
      </c>
      <c r="E771" s="83"/>
      <c r="F771" s="13">
        <v>770.0</v>
      </c>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row>
    <row r="772">
      <c r="A772" s="76" t="s">
        <v>3723</v>
      </c>
      <c r="B772" s="76" t="s">
        <v>3724</v>
      </c>
      <c r="C772" s="76" t="s">
        <v>3725</v>
      </c>
      <c r="D772" s="76" t="s">
        <v>3726</v>
      </c>
      <c r="E772" s="77"/>
      <c r="F772" s="13">
        <v>771.0</v>
      </c>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row>
    <row r="773">
      <c r="A773" s="76" t="s">
        <v>3727</v>
      </c>
      <c r="B773" s="76" t="s">
        <v>3728</v>
      </c>
      <c r="C773" s="76" t="s">
        <v>3729</v>
      </c>
      <c r="D773" s="76" t="s">
        <v>3730</v>
      </c>
      <c r="E773" s="83"/>
      <c r="F773" s="13">
        <v>772.0</v>
      </c>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row>
    <row r="774">
      <c r="A774" s="76" t="s">
        <v>3731</v>
      </c>
      <c r="B774" s="76" t="s">
        <v>3732</v>
      </c>
      <c r="C774" s="76" t="s">
        <v>3733</v>
      </c>
      <c r="D774" s="76" t="s">
        <v>3734</v>
      </c>
      <c r="E774" s="83"/>
      <c r="F774" s="13">
        <v>773.0</v>
      </c>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row>
    <row r="775">
      <c r="A775" s="76" t="s">
        <v>3735</v>
      </c>
      <c r="B775" s="76" t="s">
        <v>3736</v>
      </c>
      <c r="C775" s="76" t="s">
        <v>3737</v>
      </c>
      <c r="D775" s="76" t="s">
        <v>3738</v>
      </c>
      <c r="E775" s="77"/>
      <c r="F775" s="13">
        <v>774.0</v>
      </c>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row>
    <row r="776">
      <c r="A776" s="76" t="s">
        <v>3739</v>
      </c>
      <c r="B776" s="76" t="s">
        <v>3740</v>
      </c>
      <c r="C776" s="76" t="s">
        <v>3741</v>
      </c>
      <c r="D776" s="76" t="s">
        <v>3742</v>
      </c>
      <c r="E776" s="83"/>
      <c r="F776" s="13">
        <v>775.0</v>
      </c>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row>
    <row r="777">
      <c r="A777" s="76" t="s">
        <v>3743</v>
      </c>
      <c r="B777" s="76" t="s">
        <v>3744</v>
      </c>
      <c r="C777" s="76" t="s">
        <v>3745</v>
      </c>
      <c r="D777" s="76" t="s">
        <v>3746</v>
      </c>
      <c r="E777" s="76" t="s">
        <v>3747</v>
      </c>
      <c r="F777" s="13">
        <v>776.0</v>
      </c>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row>
    <row r="778">
      <c r="A778" s="76" t="s">
        <v>3748</v>
      </c>
      <c r="B778" s="76" t="s">
        <v>3749</v>
      </c>
      <c r="C778" s="76" t="s">
        <v>3750</v>
      </c>
      <c r="D778" s="76" t="s">
        <v>3751</v>
      </c>
      <c r="E778" s="83"/>
      <c r="F778" s="13">
        <v>777.0</v>
      </c>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row>
    <row r="779">
      <c r="A779" s="76" t="s">
        <v>3752</v>
      </c>
      <c r="B779" s="76" t="s">
        <v>3754</v>
      </c>
      <c r="C779" s="76" t="s">
        <v>3756</v>
      </c>
      <c r="D779" s="76" t="s">
        <v>3757</v>
      </c>
      <c r="E779" s="76" t="s">
        <v>3758</v>
      </c>
      <c r="F779" s="13">
        <v>778.0</v>
      </c>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row>
    <row r="780">
      <c r="A780" s="76" t="s">
        <v>3759</v>
      </c>
      <c r="B780" s="76" t="s">
        <v>3760</v>
      </c>
      <c r="C780" s="76" t="s">
        <v>3761</v>
      </c>
      <c r="D780" s="76" t="s">
        <v>3762</v>
      </c>
      <c r="E780" s="77"/>
      <c r="F780" s="13">
        <v>779.0</v>
      </c>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row>
    <row r="781">
      <c r="A781" s="76" t="s">
        <v>3763</v>
      </c>
      <c r="B781" s="76" t="s">
        <v>3764</v>
      </c>
      <c r="C781" s="76" t="s">
        <v>3765</v>
      </c>
      <c r="D781" s="76" t="s">
        <v>3766</v>
      </c>
      <c r="E781" s="83"/>
      <c r="F781" s="13">
        <v>780.0</v>
      </c>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row>
    <row r="782">
      <c r="A782" s="76" t="s">
        <v>3767</v>
      </c>
      <c r="B782" s="76" t="s">
        <v>3768</v>
      </c>
      <c r="C782" s="76" t="s">
        <v>3769</v>
      </c>
      <c r="D782" s="76" t="s">
        <v>3770</v>
      </c>
      <c r="E782" s="76" t="s">
        <v>3771</v>
      </c>
      <c r="F782" s="13">
        <v>781.0</v>
      </c>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row>
    <row r="783">
      <c r="A783" s="76" t="s">
        <v>3772</v>
      </c>
      <c r="B783" s="76" t="s">
        <v>3773</v>
      </c>
      <c r="C783" s="76" t="s">
        <v>3774</v>
      </c>
      <c r="D783" s="76" t="s">
        <v>3775</v>
      </c>
      <c r="E783" s="83"/>
      <c r="F783" s="13">
        <v>782.0</v>
      </c>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row>
    <row r="784">
      <c r="A784" s="76" t="s">
        <v>3776</v>
      </c>
      <c r="B784" s="76" t="s">
        <v>3777</v>
      </c>
      <c r="C784" s="76" t="s">
        <v>3778</v>
      </c>
      <c r="D784" s="76" t="s">
        <v>3779</v>
      </c>
      <c r="E784" s="76" t="s">
        <v>3780</v>
      </c>
      <c r="F784" s="13">
        <v>783.0</v>
      </c>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row>
    <row r="785">
      <c r="A785" s="76" t="s">
        <v>3781</v>
      </c>
      <c r="B785" s="76" t="s">
        <v>3782</v>
      </c>
      <c r="C785" s="76" t="s">
        <v>3783</v>
      </c>
      <c r="D785" s="76" t="s">
        <v>3784</v>
      </c>
      <c r="E785" s="77"/>
      <c r="F785" s="13">
        <v>784.0</v>
      </c>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row>
    <row r="786">
      <c r="A786" s="76" t="s">
        <v>3785</v>
      </c>
      <c r="B786" s="76" t="s">
        <v>3786</v>
      </c>
      <c r="C786" s="76" t="s">
        <v>3787</v>
      </c>
      <c r="D786" s="76" t="s">
        <v>3788</v>
      </c>
      <c r="E786" s="76" t="s">
        <v>3789</v>
      </c>
      <c r="F786" s="13">
        <v>785.0</v>
      </c>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row>
    <row r="787">
      <c r="A787" s="76" t="s">
        <v>3790</v>
      </c>
      <c r="B787" s="76" t="s">
        <v>3791</v>
      </c>
      <c r="C787" s="76" t="s">
        <v>3792</v>
      </c>
      <c r="D787" s="76" t="s">
        <v>3793</v>
      </c>
      <c r="E787" s="77"/>
      <c r="F787" s="13">
        <v>786.0</v>
      </c>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row>
    <row r="788">
      <c r="A788" s="76" t="s">
        <v>3794</v>
      </c>
      <c r="B788" s="76" t="s">
        <v>3795</v>
      </c>
      <c r="C788" s="76" t="s">
        <v>3796</v>
      </c>
      <c r="D788" s="76" t="s">
        <v>3797</v>
      </c>
      <c r="E788" s="76" t="s">
        <v>3798</v>
      </c>
      <c r="F788" s="13">
        <v>787.0</v>
      </c>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row>
    <row r="789">
      <c r="A789" s="76" t="s">
        <v>3799</v>
      </c>
      <c r="B789" s="76" t="s">
        <v>3800</v>
      </c>
      <c r="C789" s="76" t="s">
        <v>3801</v>
      </c>
      <c r="D789" s="76" t="s">
        <v>3802</v>
      </c>
      <c r="E789" s="83"/>
      <c r="F789" s="13">
        <v>788.0</v>
      </c>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row>
    <row r="790">
      <c r="A790" s="76" t="s">
        <v>3803</v>
      </c>
      <c r="B790" s="76" t="s">
        <v>3804</v>
      </c>
      <c r="C790" s="76" t="s">
        <v>3805</v>
      </c>
      <c r="D790" s="76" t="s">
        <v>3806</v>
      </c>
      <c r="E790" s="77"/>
      <c r="F790" s="13">
        <v>789.0</v>
      </c>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row>
    <row r="791">
      <c r="A791" s="76" t="s">
        <v>3807</v>
      </c>
      <c r="B791" s="76" t="s">
        <v>3808</v>
      </c>
      <c r="C791" s="76" t="s">
        <v>3809</v>
      </c>
      <c r="D791" s="76" t="s">
        <v>3811</v>
      </c>
      <c r="E791" s="83"/>
      <c r="F791" s="13">
        <v>790.0</v>
      </c>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row>
    <row r="792">
      <c r="A792" s="76" t="s">
        <v>3813</v>
      </c>
      <c r="B792" s="76" t="s">
        <v>3814</v>
      </c>
      <c r="C792" s="76" t="s">
        <v>3815</v>
      </c>
      <c r="D792" s="76" t="s">
        <v>3816</v>
      </c>
      <c r="E792" s="76" t="s">
        <v>3817</v>
      </c>
      <c r="F792" s="13">
        <v>791.0</v>
      </c>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row>
    <row r="793">
      <c r="A793" s="76" t="s">
        <v>3818</v>
      </c>
      <c r="B793" s="76" t="s">
        <v>3819</v>
      </c>
      <c r="C793" s="76" t="s">
        <v>3820</v>
      </c>
      <c r="D793" s="76" t="s">
        <v>3821</v>
      </c>
      <c r="E793" s="83"/>
      <c r="F793" s="13">
        <v>792.0</v>
      </c>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row>
    <row r="794">
      <c r="A794" s="76" t="s">
        <v>3822</v>
      </c>
      <c r="B794" s="76" t="s">
        <v>3823</v>
      </c>
      <c r="C794" s="76" t="s">
        <v>3824</v>
      </c>
      <c r="D794" s="76" t="s">
        <v>3825</v>
      </c>
      <c r="E794" s="76" t="s">
        <v>3826</v>
      </c>
      <c r="F794" s="13">
        <v>793.0</v>
      </c>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row>
    <row r="795">
      <c r="A795" s="76" t="s">
        <v>3827</v>
      </c>
      <c r="B795" s="76" t="s">
        <v>3828</v>
      </c>
      <c r="C795" s="76" t="s">
        <v>3829</v>
      </c>
      <c r="D795" s="76" t="s">
        <v>3830</v>
      </c>
      <c r="E795" s="77"/>
      <c r="F795" s="13">
        <v>794.0</v>
      </c>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row>
    <row r="796">
      <c r="A796" s="76" t="s">
        <v>3831</v>
      </c>
      <c r="B796" s="76" t="s">
        <v>3832</v>
      </c>
      <c r="C796" s="76" t="s">
        <v>3833</v>
      </c>
      <c r="D796" s="76" t="s">
        <v>3834</v>
      </c>
      <c r="E796" s="83"/>
      <c r="F796" s="13">
        <v>795.0</v>
      </c>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row>
    <row r="797">
      <c r="A797" s="76" t="s">
        <v>3835</v>
      </c>
      <c r="B797" s="76" t="s">
        <v>3836</v>
      </c>
      <c r="C797" s="76" t="s">
        <v>3837</v>
      </c>
      <c r="D797" s="76" t="s">
        <v>3838</v>
      </c>
      <c r="E797" s="76" t="s">
        <v>3839</v>
      </c>
      <c r="F797" s="13">
        <v>796.0</v>
      </c>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row>
    <row r="798">
      <c r="A798" s="76" t="s">
        <v>3840</v>
      </c>
      <c r="B798" s="76" t="s">
        <v>3841</v>
      </c>
      <c r="C798" s="76" t="s">
        <v>3842</v>
      </c>
      <c r="D798" s="76" t="s">
        <v>3843</v>
      </c>
      <c r="E798" s="76" t="s">
        <v>3844</v>
      </c>
      <c r="F798" s="13">
        <v>797.0</v>
      </c>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row>
    <row r="799">
      <c r="A799" s="76" t="s">
        <v>3845</v>
      </c>
      <c r="B799" s="76" t="s">
        <v>3846</v>
      </c>
      <c r="C799" s="76" t="s">
        <v>3847</v>
      </c>
      <c r="D799" s="76" t="s">
        <v>3848</v>
      </c>
      <c r="E799" s="83"/>
      <c r="F799" s="13">
        <v>798.0</v>
      </c>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row>
    <row r="800">
      <c r="A800" s="76" t="s">
        <v>3849</v>
      </c>
      <c r="B800" s="76" t="s">
        <v>3850</v>
      </c>
      <c r="C800" s="76" t="s">
        <v>3851</v>
      </c>
      <c r="D800" s="76" t="s">
        <v>3852</v>
      </c>
      <c r="E800" s="76" t="s">
        <v>3853</v>
      </c>
      <c r="F800" s="13">
        <v>799.0</v>
      </c>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row>
    <row r="801">
      <c r="A801" s="76" t="s">
        <v>3856</v>
      </c>
      <c r="B801" s="76" t="s">
        <v>3857</v>
      </c>
      <c r="C801" s="76" t="s">
        <v>3858</v>
      </c>
      <c r="D801" s="76" t="s">
        <v>3859</v>
      </c>
      <c r="E801" s="83"/>
      <c r="F801" s="13">
        <v>800.0</v>
      </c>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row>
    <row r="802">
      <c r="A802" s="76" t="s">
        <v>3860</v>
      </c>
      <c r="B802" s="76" t="s">
        <v>3861</v>
      </c>
      <c r="C802" s="76" t="s">
        <v>3862</v>
      </c>
      <c r="D802" s="76" t="s">
        <v>3863</v>
      </c>
      <c r="E802" s="77"/>
      <c r="F802" s="13">
        <v>801.0</v>
      </c>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row>
    <row r="803">
      <c r="A803" s="76" t="s">
        <v>3864</v>
      </c>
      <c r="B803" s="76" t="s">
        <v>3865</v>
      </c>
      <c r="C803" s="76" t="s">
        <v>3866</v>
      </c>
      <c r="D803" s="76" t="s">
        <v>3867</v>
      </c>
      <c r="E803" s="76" t="s">
        <v>3868</v>
      </c>
      <c r="F803" s="13">
        <v>802.0</v>
      </c>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row>
    <row r="804">
      <c r="A804" s="76" t="s">
        <v>3869</v>
      </c>
      <c r="B804" s="76" t="s">
        <v>3870</v>
      </c>
      <c r="C804" s="76" t="s">
        <v>3871</v>
      </c>
      <c r="D804" s="76" t="s">
        <v>3872</v>
      </c>
      <c r="E804" s="76" t="s">
        <v>3873</v>
      </c>
      <c r="F804" s="13">
        <v>803.0</v>
      </c>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row>
    <row r="805">
      <c r="A805" s="76" t="s">
        <v>3874</v>
      </c>
      <c r="B805" s="76" t="s">
        <v>3875</v>
      </c>
      <c r="C805" s="76" t="s">
        <v>3876</v>
      </c>
      <c r="D805" s="76" t="s">
        <v>3877</v>
      </c>
      <c r="E805" s="77"/>
      <c r="F805" s="13">
        <v>804.0</v>
      </c>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row>
    <row r="806">
      <c r="A806" s="76" t="s">
        <v>3878</v>
      </c>
      <c r="B806" s="76" t="s">
        <v>3879</v>
      </c>
      <c r="C806" s="76" t="s">
        <v>3880</v>
      </c>
      <c r="D806" s="76" t="s">
        <v>3881</v>
      </c>
      <c r="E806" s="76" t="s">
        <v>3882</v>
      </c>
      <c r="F806" s="13">
        <v>805.0</v>
      </c>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row>
    <row r="807">
      <c r="A807" s="76" t="s">
        <v>3883</v>
      </c>
      <c r="B807" s="76" t="s">
        <v>3884</v>
      </c>
      <c r="C807" s="76" t="s">
        <v>3885</v>
      </c>
      <c r="D807" s="76" t="s">
        <v>3886</v>
      </c>
      <c r="E807" s="76" t="s">
        <v>3887</v>
      </c>
      <c r="F807" s="13">
        <v>806.0</v>
      </c>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row>
    <row r="808">
      <c r="A808" s="76" t="s">
        <v>3888</v>
      </c>
      <c r="B808" s="76" t="s">
        <v>3889</v>
      </c>
      <c r="C808" s="76" t="s">
        <v>3890</v>
      </c>
      <c r="D808" s="76" t="s">
        <v>3892</v>
      </c>
      <c r="E808" s="83"/>
      <c r="F808" s="13">
        <v>807.0</v>
      </c>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row>
    <row r="809">
      <c r="A809" s="76" t="s">
        <v>3894</v>
      </c>
      <c r="B809" s="76" t="s">
        <v>3895</v>
      </c>
      <c r="C809" s="76" t="s">
        <v>3896</v>
      </c>
      <c r="D809" s="76" t="s">
        <v>3897</v>
      </c>
      <c r="E809" s="76" t="s">
        <v>3898</v>
      </c>
      <c r="F809" s="13">
        <v>808.0</v>
      </c>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row>
    <row r="810">
      <c r="A810" s="76" t="s">
        <v>3899</v>
      </c>
      <c r="B810" s="76" t="s">
        <v>3900</v>
      </c>
      <c r="C810" s="76" t="s">
        <v>3901</v>
      </c>
      <c r="D810" s="76" t="s">
        <v>3902</v>
      </c>
      <c r="E810" s="76" t="s">
        <v>3903</v>
      </c>
      <c r="F810" s="13">
        <v>809.0</v>
      </c>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row>
    <row r="811">
      <c r="A811" s="97"/>
      <c r="B811" s="97"/>
      <c r="C811" s="97"/>
      <c r="D811" s="97"/>
      <c r="E811" s="97"/>
      <c r="F811" s="13">
        <v>810.0</v>
      </c>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c r="AE811" s="96"/>
      <c r="AF811" s="96"/>
      <c r="AG811" s="96"/>
      <c r="AH811" s="96"/>
      <c r="AI811" s="96"/>
      <c r="AJ811" s="96"/>
    </row>
    <row r="812">
      <c r="A812" s="76" t="s">
        <v>3904</v>
      </c>
      <c r="B812" s="76" t="s">
        <v>3905</v>
      </c>
      <c r="C812" s="76" t="s">
        <v>3906</v>
      </c>
      <c r="D812" s="76" t="s">
        <v>3907</v>
      </c>
      <c r="E812" s="76" t="s">
        <v>3908</v>
      </c>
      <c r="F812" s="13">
        <v>811.0</v>
      </c>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row>
    <row r="813">
      <c r="A813" s="76" t="s">
        <v>3909</v>
      </c>
      <c r="B813" s="76" t="s">
        <v>3910</v>
      </c>
      <c r="C813" s="76" t="s">
        <v>3911</v>
      </c>
      <c r="D813" s="76" t="s">
        <v>3912</v>
      </c>
      <c r="E813" s="76" t="s">
        <v>3913</v>
      </c>
      <c r="F813" s="13">
        <v>812.0</v>
      </c>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row>
    <row r="814">
      <c r="A814" s="76" t="s">
        <v>3914</v>
      </c>
      <c r="B814" s="76" t="s">
        <v>3915</v>
      </c>
      <c r="C814" s="76" t="s">
        <v>3916</v>
      </c>
      <c r="D814" s="76" t="s">
        <v>3917</v>
      </c>
      <c r="E814" s="83"/>
      <c r="F814" s="13">
        <v>813.0</v>
      </c>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row>
    <row r="815">
      <c r="A815" s="98" t="s">
        <v>3918</v>
      </c>
      <c r="B815" s="76" t="s">
        <v>3919</v>
      </c>
      <c r="C815" s="76" t="s">
        <v>3920</v>
      </c>
      <c r="D815" s="76" t="s">
        <v>3921</v>
      </c>
      <c r="E815" s="83"/>
      <c r="F815" s="13">
        <v>814.0</v>
      </c>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row>
    <row r="816">
      <c r="A816" s="98" t="s">
        <v>3914</v>
      </c>
      <c r="B816" s="76" t="s">
        <v>3922</v>
      </c>
      <c r="C816" s="76" t="s">
        <v>3923</v>
      </c>
      <c r="D816" s="76" t="s">
        <v>3924</v>
      </c>
      <c r="E816" s="76" t="s">
        <v>3925</v>
      </c>
      <c r="F816" s="13">
        <v>815.0</v>
      </c>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row>
    <row r="817">
      <c r="A817" s="76" t="s">
        <v>3926</v>
      </c>
      <c r="B817" s="76" t="s">
        <v>3928</v>
      </c>
      <c r="C817" s="76" t="s">
        <v>3929</v>
      </c>
      <c r="D817" s="76" t="s">
        <v>3931</v>
      </c>
      <c r="E817" s="76" t="s">
        <v>3932</v>
      </c>
      <c r="F817" s="13">
        <v>816.0</v>
      </c>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row>
    <row r="818">
      <c r="A818" s="76" t="s">
        <v>3933</v>
      </c>
      <c r="B818" s="76" t="s">
        <v>3934</v>
      </c>
      <c r="C818" s="76" t="s">
        <v>3935</v>
      </c>
      <c r="D818" s="76" t="s">
        <v>3936</v>
      </c>
      <c r="E818" s="77"/>
      <c r="F818" s="13">
        <v>817.0</v>
      </c>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row>
    <row r="819">
      <c r="A819" s="76" t="s">
        <v>3937</v>
      </c>
      <c r="B819" s="76" t="s">
        <v>3938</v>
      </c>
      <c r="C819" s="76" t="s">
        <v>3939</v>
      </c>
      <c r="D819" s="76" t="s">
        <v>3940</v>
      </c>
      <c r="E819" s="76" t="s">
        <v>3941</v>
      </c>
      <c r="F819" s="13">
        <v>818.0</v>
      </c>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row>
    <row r="820">
      <c r="A820" s="76" t="s">
        <v>3942</v>
      </c>
      <c r="B820" s="76" t="s">
        <v>3943</v>
      </c>
      <c r="C820" s="76" t="s">
        <v>3944</v>
      </c>
      <c r="D820" s="76" t="s">
        <v>3945</v>
      </c>
      <c r="E820" s="76" t="s">
        <v>3946</v>
      </c>
      <c r="F820" s="13">
        <v>819.0</v>
      </c>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row>
    <row r="821">
      <c r="A821" s="76" t="s">
        <v>3933</v>
      </c>
      <c r="B821" s="76" t="s">
        <v>3947</v>
      </c>
      <c r="C821" s="76" t="s">
        <v>3948</v>
      </c>
      <c r="D821" s="76" t="s">
        <v>3949</v>
      </c>
      <c r="E821" s="77"/>
      <c r="F821" s="13">
        <v>820.0</v>
      </c>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row>
    <row r="822">
      <c r="A822" s="76" t="s">
        <v>3950</v>
      </c>
      <c r="B822" s="76" t="s">
        <v>3951</v>
      </c>
      <c r="C822" s="76" t="s">
        <v>3952</v>
      </c>
      <c r="D822" s="76" t="s">
        <v>3953</v>
      </c>
      <c r="E822" s="76" t="s">
        <v>3954</v>
      </c>
      <c r="F822" s="13">
        <v>821.0</v>
      </c>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row>
    <row r="823">
      <c r="A823" s="76" t="s">
        <v>3955</v>
      </c>
      <c r="B823" s="76" t="s">
        <v>3956</v>
      </c>
      <c r="C823" s="76" t="s">
        <v>3957</v>
      </c>
      <c r="D823" s="76" t="s">
        <v>3958</v>
      </c>
      <c r="E823" s="76" t="s">
        <v>3959</v>
      </c>
      <c r="F823" s="13">
        <v>822.0</v>
      </c>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row>
    <row r="824">
      <c r="A824" s="76" t="s">
        <v>3960</v>
      </c>
      <c r="B824" s="76" t="s">
        <v>3961</v>
      </c>
      <c r="C824" s="76" t="s">
        <v>3962</v>
      </c>
      <c r="D824" s="76" t="s">
        <v>3963</v>
      </c>
      <c r="E824" s="83"/>
      <c r="F824" s="13">
        <v>823.0</v>
      </c>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row>
    <row r="825">
      <c r="A825" s="76" t="s">
        <v>3964</v>
      </c>
      <c r="B825" s="76" t="s">
        <v>3965</v>
      </c>
      <c r="C825" s="76" t="s">
        <v>3966</v>
      </c>
      <c r="D825" s="76" t="s">
        <v>3967</v>
      </c>
      <c r="E825" s="76" t="s">
        <v>3968</v>
      </c>
      <c r="F825" s="13">
        <v>824.0</v>
      </c>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row>
    <row r="826">
      <c r="A826" s="76" t="s">
        <v>3969</v>
      </c>
      <c r="B826" s="76" t="s">
        <v>3970</v>
      </c>
      <c r="C826" s="76" t="s">
        <v>3971</v>
      </c>
      <c r="D826" s="76" t="s">
        <v>3972</v>
      </c>
      <c r="E826" s="76" t="s">
        <v>3974</v>
      </c>
      <c r="F826" s="13">
        <v>825.0</v>
      </c>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row>
    <row r="827">
      <c r="A827" s="76" t="s">
        <v>3976</v>
      </c>
      <c r="B827" s="76" t="s">
        <v>3977</v>
      </c>
      <c r="C827" s="76" t="s">
        <v>3978</v>
      </c>
      <c r="D827" s="76" t="s">
        <v>3979</v>
      </c>
      <c r="E827" s="83"/>
      <c r="F827" s="13">
        <v>826.0</v>
      </c>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row>
    <row r="828">
      <c r="A828" s="76" t="s">
        <v>3980</v>
      </c>
      <c r="B828" s="76" t="s">
        <v>3981</v>
      </c>
      <c r="C828" s="76" t="s">
        <v>3982</v>
      </c>
      <c r="D828" s="76" t="s">
        <v>3983</v>
      </c>
      <c r="E828" s="76" t="s">
        <v>3984</v>
      </c>
      <c r="F828" s="13">
        <v>827.0</v>
      </c>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row>
    <row r="829">
      <c r="A829" s="76" t="s">
        <v>3985</v>
      </c>
      <c r="B829" s="76" t="s">
        <v>3986</v>
      </c>
      <c r="C829" s="76" t="s">
        <v>3987</v>
      </c>
      <c r="D829" s="76" t="s">
        <v>3988</v>
      </c>
      <c r="E829" s="76" t="s">
        <v>3989</v>
      </c>
      <c r="F829" s="13">
        <v>828.0</v>
      </c>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row>
    <row r="830">
      <c r="A830" s="76" t="s">
        <v>3990</v>
      </c>
      <c r="B830" s="76" t="s">
        <v>3991</v>
      </c>
      <c r="C830" s="76" t="s">
        <v>3992</v>
      </c>
      <c r="D830" s="76" t="s">
        <v>3993</v>
      </c>
      <c r="E830" s="83"/>
      <c r="F830" s="13">
        <v>829.0</v>
      </c>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row>
    <row r="831">
      <c r="A831" s="76" t="s">
        <v>3994</v>
      </c>
      <c r="B831" s="76" t="s">
        <v>3995</v>
      </c>
      <c r="C831" s="76" t="s">
        <v>3996</v>
      </c>
      <c r="D831" s="76" t="s">
        <v>3997</v>
      </c>
      <c r="E831" s="76" t="s">
        <v>3998</v>
      </c>
      <c r="F831" s="13">
        <v>830.0</v>
      </c>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row>
    <row r="832">
      <c r="A832" s="76" t="s">
        <v>3994</v>
      </c>
      <c r="B832" s="76" t="s">
        <v>3995</v>
      </c>
      <c r="C832" s="76" t="s">
        <v>3996</v>
      </c>
      <c r="D832" s="76" t="s">
        <v>3997</v>
      </c>
      <c r="E832" s="76" t="s">
        <v>3998</v>
      </c>
      <c r="F832" s="13">
        <v>831.0</v>
      </c>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row>
    <row r="833">
      <c r="A833" s="76" t="s">
        <v>3999</v>
      </c>
      <c r="B833" s="76" t="s">
        <v>4000</v>
      </c>
      <c r="C833" s="76" t="s">
        <v>4001</v>
      </c>
      <c r="D833" s="76" t="s">
        <v>4002</v>
      </c>
      <c r="E833" s="76" t="s">
        <v>4003</v>
      </c>
      <c r="F833" s="13">
        <v>832.0</v>
      </c>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row>
    <row r="834">
      <c r="A834" s="76" t="s">
        <v>4004</v>
      </c>
      <c r="B834" s="76" t="s">
        <v>4005</v>
      </c>
      <c r="C834" s="76" t="s">
        <v>4006</v>
      </c>
      <c r="D834" s="76" t="s">
        <v>4007</v>
      </c>
      <c r="E834" s="76" t="s">
        <v>4008</v>
      </c>
      <c r="F834" s="13">
        <v>833.0</v>
      </c>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row>
    <row r="835">
      <c r="A835" s="76" t="s">
        <v>4009</v>
      </c>
      <c r="B835" s="76" t="s">
        <v>4010</v>
      </c>
      <c r="C835" s="76" t="s">
        <v>4011</v>
      </c>
      <c r="D835" s="76" t="s">
        <v>4012</v>
      </c>
      <c r="E835" s="76" t="s">
        <v>4013</v>
      </c>
      <c r="F835" s="13">
        <v>834.0</v>
      </c>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row>
    <row r="836">
      <c r="A836" s="76" t="s">
        <v>4014</v>
      </c>
      <c r="B836" s="76" t="s">
        <v>4015</v>
      </c>
      <c r="C836" s="76" t="s">
        <v>4016</v>
      </c>
      <c r="D836" s="76" t="s">
        <v>4017</v>
      </c>
      <c r="E836" s="77"/>
      <c r="F836" s="13">
        <v>835.0</v>
      </c>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row>
    <row r="837">
      <c r="A837" s="76" t="s">
        <v>4018</v>
      </c>
      <c r="B837" s="76" t="s">
        <v>4019</v>
      </c>
      <c r="C837" s="76" t="s">
        <v>4020</v>
      </c>
      <c r="D837" s="76" t="s">
        <v>4021</v>
      </c>
      <c r="E837" s="76" t="s">
        <v>4022</v>
      </c>
      <c r="F837" s="13">
        <v>836.0</v>
      </c>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row>
    <row r="838">
      <c r="A838" s="76" t="s">
        <v>4023</v>
      </c>
      <c r="B838" s="76" t="s">
        <v>4024</v>
      </c>
      <c r="C838" s="76" t="s">
        <v>4025</v>
      </c>
      <c r="D838" s="76" t="s">
        <v>4026</v>
      </c>
      <c r="E838" s="76" t="s">
        <v>4027</v>
      </c>
      <c r="F838" s="13">
        <v>837.0</v>
      </c>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row>
    <row r="839">
      <c r="A839" s="76" t="s">
        <v>4028</v>
      </c>
      <c r="B839" s="76" t="s">
        <v>4030</v>
      </c>
      <c r="C839" s="76" t="s">
        <v>4031</v>
      </c>
      <c r="D839" s="76" t="s">
        <v>4033</v>
      </c>
      <c r="E839" s="83"/>
      <c r="F839" s="13">
        <v>838.0</v>
      </c>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row>
    <row r="840">
      <c r="A840" s="76" t="s">
        <v>4034</v>
      </c>
      <c r="B840" s="76" t="s">
        <v>4035</v>
      </c>
      <c r="C840" s="76" t="s">
        <v>4036</v>
      </c>
      <c r="D840" s="76" t="s">
        <v>4037</v>
      </c>
      <c r="E840" s="76" t="s">
        <v>4038</v>
      </c>
      <c r="F840" s="13">
        <v>839.0</v>
      </c>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row>
    <row r="841">
      <c r="A841" s="76" t="s">
        <v>4039</v>
      </c>
      <c r="B841" s="76" t="s">
        <v>4040</v>
      </c>
      <c r="C841" s="76" t="s">
        <v>4041</v>
      </c>
      <c r="D841" s="76" t="s">
        <v>4042</v>
      </c>
      <c r="E841" s="76" t="s">
        <v>4043</v>
      </c>
      <c r="F841" s="13">
        <v>840.0</v>
      </c>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row>
    <row r="842">
      <c r="A842" s="76" t="s">
        <v>4044</v>
      </c>
      <c r="B842" s="76" t="s">
        <v>4045</v>
      </c>
      <c r="C842" s="76" t="s">
        <v>4046</v>
      </c>
      <c r="D842" s="76" t="s">
        <v>4047</v>
      </c>
      <c r="E842" s="76" t="s">
        <v>4048</v>
      </c>
      <c r="F842" s="13">
        <v>841.0</v>
      </c>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row>
    <row r="843">
      <c r="A843" s="76" t="s">
        <v>4049</v>
      </c>
      <c r="B843" s="76" t="s">
        <v>4050</v>
      </c>
      <c r="C843" s="76" t="s">
        <v>4051</v>
      </c>
      <c r="D843" s="76" t="s">
        <v>4052</v>
      </c>
      <c r="E843" s="76" t="s">
        <v>4053</v>
      </c>
      <c r="F843" s="13">
        <v>842.0</v>
      </c>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row>
    <row r="844">
      <c r="A844" s="76" t="s">
        <v>4054</v>
      </c>
      <c r="B844" s="76" t="s">
        <v>4055</v>
      </c>
      <c r="C844" s="76" t="s">
        <v>4056</v>
      </c>
      <c r="D844" s="76" t="s">
        <v>4057</v>
      </c>
      <c r="E844" s="76" t="s">
        <v>4058</v>
      </c>
      <c r="F844" s="13">
        <v>843.0</v>
      </c>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row>
    <row r="845">
      <c r="A845" s="76" t="s">
        <v>4059</v>
      </c>
      <c r="B845" s="76" t="s">
        <v>4060</v>
      </c>
      <c r="C845" s="76" t="s">
        <v>4061</v>
      </c>
      <c r="D845" s="76" t="s">
        <v>4062</v>
      </c>
      <c r="E845" s="76" t="s">
        <v>4063</v>
      </c>
      <c r="F845" s="13">
        <v>844.0</v>
      </c>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row>
    <row r="846">
      <c r="A846" s="76" t="s">
        <v>4064</v>
      </c>
      <c r="B846" s="76" t="s">
        <v>4065</v>
      </c>
      <c r="C846" s="76" t="s">
        <v>4066</v>
      </c>
      <c r="D846" s="76" t="s">
        <v>4067</v>
      </c>
      <c r="E846" s="76" t="s">
        <v>4068</v>
      </c>
      <c r="F846" s="13">
        <v>845.0</v>
      </c>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row>
    <row r="847">
      <c r="A847" s="76" t="s">
        <v>4069</v>
      </c>
      <c r="B847" s="76" t="s">
        <v>4070</v>
      </c>
      <c r="C847" s="76" t="s">
        <v>4071</v>
      </c>
      <c r="D847" s="76" t="s">
        <v>4072</v>
      </c>
      <c r="E847" s="76" t="s">
        <v>4073</v>
      </c>
      <c r="F847" s="13">
        <v>846.0</v>
      </c>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row>
    <row r="848">
      <c r="A848" s="76" t="s">
        <v>4074</v>
      </c>
      <c r="B848" s="76" t="s">
        <v>4075</v>
      </c>
      <c r="C848" s="76" t="s">
        <v>4076</v>
      </c>
      <c r="D848" s="76" t="s">
        <v>4077</v>
      </c>
      <c r="E848" s="77"/>
      <c r="F848" s="13">
        <v>847.0</v>
      </c>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row>
    <row r="849">
      <c r="A849" s="76" t="s">
        <v>4078</v>
      </c>
      <c r="B849" s="76" t="s">
        <v>4079</v>
      </c>
      <c r="C849" s="76" t="s">
        <v>4080</v>
      </c>
      <c r="D849" s="76" t="s">
        <v>4081</v>
      </c>
      <c r="E849" s="76" t="s">
        <v>4082</v>
      </c>
      <c r="F849" s="13">
        <v>848.0</v>
      </c>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row>
    <row r="850">
      <c r="A850" s="76" t="s">
        <v>4083</v>
      </c>
      <c r="B850" s="76" t="s">
        <v>4084</v>
      </c>
      <c r="C850" s="76" t="s">
        <v>4085</v>
      </c>
      <c r="D850" s="76" t="s">
        <v>4086</v>
      </c>
      <c r="E850" s="83"/>
      <c r="F850" s="13">
        <v>849.0</v>
      </c>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row>
    <row r="851">
      <c r="A851" s="76" t="s">
        <v>4087</v>
      </c>
      <c r="B851" s="76" t="s">
        <v>4088</v>
      </c>
      <c r="C851" s="76" t="s">
        <v>4089</v>
      </c>
      <c r="D851" s="76" t="s">
        <v>4091</v>
      </c>
      <c r="E851" s="77"/>
      <c r="F851" s="13">
        <v>850.0</v>
      </c>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row>
    <row r="852">
      <c r="A852" s="76" t="s">
        <v>4093</v>
      </c>
      <c r="B852" s="76" t="s">
        <v>4094</v>
      </c>
      <c r="C852" s="76" t="s">
        <v>4095</v>
      </c>
      <c r="D852" s="76" t="s">
        <v>4096</v>
      </c>
      <c r="E852" s="76" t="s">
        <v>4097</v>
      </c>
      <c r="F852" s="13">
        <v>851.0</v>
      </c>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row>
    <row r="853">
      <c r="A853" s="76" t="s">
        <v>4098</v>
      </c>
      <c r="B853" s="76" t="s">
        <v>4099</v>
      </c>
      <c r="C853" s="76" t="s">
        <v>4100</v>
      </c>
      <c r="D853" s="76" t="s">
        <v>4101</v>
      </c>
      <c r="E853" s="76" t="s">
        <v>4102</v>
      </c>
      <c r="F853" s="13">
        <v>852.0</v>
      </c>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row>
    <row r="854">
      <c r="A854" s="76" t="s">
        <v>4103</v>
      </c>
      <c r="B854" s="76" t="s">
        <v>4104</v>
      </c>
      <c r="C854" s="76" t="s">
        <v>4105</v>
      </c>
      <c r="D854" s="76" t="s">
        <v>4106</v>
      </c>
      <c r="E854" s="83"/>
      <c r="F854" s="13">
        <v>853.0</v>
      </c>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row>
    <row r="855">
      <c r="A855" s="76" t="s">
        <v>4107</v>
      </c>
      <c r="B855" s="76" t="s">
        <v>4108</v>
      </c>
      <c r="C855" s="76" t="s">
        <v>4109</v>
      </c>
      <c r="D855" s="76" t="s">
        <v>4110</v>
      </c>
      <c r="E855" s="76" t="s">
        <v>4111</v>
      </c>
      <c r="F855" s="13">
        <v>854.0</v>
      </c>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row>
    <row r="856">
      <c r="A856" s="97"/>
      <c r="B856" s="97"/>
      <c r="C856" s="97"/>
      <c r="D856" s="97"/>
      <c r="E856" s="97"/>
      <c r="F856" s="13">
        <v>855.0</v>
      </c>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c r="AE856" s="96"/>
      <c r="AF856" s="96"/>
      <c r="AG856" s="96"/>
      <c r="AH856" s="96"/>
      <c r="AI856" s="96"/>
      <c r="AJ856" s="96"/>
    </row>
    <row r="857">
      <c r="A857" s="76" t="s">
        <v>4112</v>
      </c>
      <c r="B857" s="76" t="s">
        <v>4113</v>
      </c>
      <c r="C857" s="76" t="s">
        <v>4114</v>
      </c>
      <c r="D857" s="76" t="s">
        <v>4115</v>
      </c>
      <c r="E857" s="76" t="s">
        <v>4116</v>
      </c>
      <c r="F857" s="13">
        <v>856.0</v>
      </c>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row>
    <row r="858">
      <c r="A858" s="76" t="s">
        <v>4117</v>
      </c>
      <c r="B858" s="76" t="s">
        <v>4118</v>
      </c>
      <c r="C858" s="76" t="s">
        <v>4119</v>
      </c>
      <c r="D858" s="76" t="s">
        <v>4120</v>
      </c>
      <c r="E858" s="83"/>
      <c r="F858" s="13">
        <v>857.0</v>
      </c>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row>
    <row r="859">
      <c r="A859" s="76" t="s">
        <v>4121</v>
      </c>
      <c r="B859" s="76" t="s">
        <v>4122</v>
      </c>
      <c r="C859" s="76" t="s">
        <v>4123</v>
      </c>
      <c r="D859" s="76" t="s">
        <v>4124</v>
      </c>
      <c r="E859" s="76" t="s">
        <v>4125</v>
      </c>
      <c r="F859" s="13">
        <v>858.0</v>
      </c>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row>
    <row r="860">
      <c r="A860" s="76" t="s">
        <v>4126</v>
      </c>
      <c r="B860" s="76" t="s">
        <v>4127</v>
      </c>
      <c r="C860" s="76" t="s">
        <v>4128</v>
      </c>
      <c r="D860" s="76" t="s">
        <v>4129</v>
      </c>
      <c r="E860" s="76" t="s">
        <v>4130</v>
      </c>
      <c r="F860" s="13">
        <v>859.0</v>
      </c>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row>
    <row r="861">
      <c r="A861" s="76" t="s">
        <v>4131</v>
      </c>
      <c r="B861" s="76" t="s">
        <v>4132</v>
      </c>
      <c r="C861" s="76" t="s">
        <v>4133</v>
      </c>
      <c r="D861" s="76" t="s">
        <v>4134</v>
      </c>
      <c r="E861" s="83"/>
      <c r="F861" s="13">
        <v>860.0</v>
      </c>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row>
    <row r="862">
      <c r="A862" s="76" t="s">
        <v>4135</v>
      </c>
      <c r="B862" s="76" t="s">
        <v>4136</v>
      </c>
      <c r="C862" s="76" t="s">
        <v>4137</v>
      </c>
      <c r="D862" s="76" t="s">
        <v>4138</v>
      </c>
      <c r="E862" s="76" t="s">
        <v>4139</v>
      </c>
      <c r="F862" s="13">
        <v>861.0</v>
      </c>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row>
    <row r="863">
      <c r="A863" s="76" t="s">
        <v>4140</v>
      </c>
      <c r="B863" s="76" t="s">
        <v>4141</v>
      </c>
      <c r="C863" s="76" t="s">
        <v>4142</v>
      </c>
      <c r="D863" s="76" t="s">
        <v>4143</v>
      </c>
      <c r="E863" s="76" t="s">
        <v>4144</v>
      </c>
      <c r="F863" s="13">
        <v>862.0</v>
      </c>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row>
    <row r="864">
      <c r="A864" s="76" t="s">
        <v>4147</v>
      </c>
      <c r="B864" s="76" t="s">
        <v>4148</v>
      </c>
      <c r="C864" s="76" t="s">
        <v>4149</v>
      </c>
      <c r="D864" s="76" t="s">
        <v>4150</v>
      </c>
      <c r="E864" s="77"/>
      <c r="F864" s="13">
        <v>863.0</v>
      </c>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row>
    <row r="865">
      <c r="A865" s="76" t="s">
        <v>4151</v>
      </c>
      <c r="B865" s="76" t="s">
        <v>4152</v>
      </c>
      <c r="C865" s="76" t="s">
        <v>4153</v>
      </c>
      <c r="D865" s="76" t="s">
        <v>4154</v>
      </c>
      <c r="E865" s="76" t="s">
        <v>4155</v>
      </c>
      <c r="F865" s="13">
        <v>864.0</v>
      </c>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row>
    <row r="866">
      <c r="A866" s="76" t="s">
        <v>4156</v>
      </c>
      <c r="B866" s="76" t="s">
        <v>4157</v>
      </c>
      <c r="C866" s="76" t="s">
        <v>4158</v>
      </c>
      <c r="D866" s="76" t="s">
        <v>4159</v>
      </c>
      <c r="E866" s="76" t="s">
        <v>4160</v>
      </c>
      <c r="F866" s="13">
        <v>865.0</v>
      </c>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row>
    <row r="867">
      <c r="A867" s="76" t="s">
        <v>4161</v>
      </c>
      <c r="B867" s="76" t="s">
        <v>4162</v>
      </c>
      <c r="C867" s="76" t="s">
        <v>4163</v>
      </c>
      <c r="D867" s="76" t="s">
        <v>4164</v>
      </c>
      <c r="E867" s="77"/>
      <c r="F867" s="13">
        <v>866.0</v>
      </c>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row>
    <row r="868">
      <c r="A868" s="76" t="s">
        <v>4165</v>
      </c>
      <c r="B868" s="76" t="s">
        <v>4166</v>
      </c>
      <c r="C868" s="76" t="s">
        <v>4167</v>
      </c>
      <c r="D868" s="76" t="s">
        <v>4168</v>
      </c>
      <c r="E868" s="76" t="s">
        <v>4169</v>
      </c>
      <c r="F868" s="13">
        <v>867.0</v>
      </c>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row>
    <row r="869">
      <c r="A869" s="76" t="s">
        <v>4170</v>
      </c>
      <c r="B869" s="76" t="s">
        <v>4171</v>
      </c>
      <c r="C869" s="76" t="s">
        <v>4172</v>
      </c>
      <c r="D869" s="76" t="s">
        <v>4173</v>
      </c>
      <c r="E869" s="76" t="s">
        <v>4174</v>
      </c>
      <c r="F869" s="13">
        <v>868.0</v>
      </c>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row>
    <row r="870">
      <c r="A870" s="76" t="s">
        <v>4175</v>
      </c>
      <c r="B870" s="76" t="s">
        <v>4176</v>
      </c>
      <c r="C870" s="76" t="s">
        <v>4177</v>
      </c>
      <c r="D870" s="76" t="s">
        <v>4178</v>
      </c>
      <c r="E870" s="83"/>
      <c r="F870" s="13">
        <v>869.0</v>
      </c>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row>
    <row r="871">
      <c r="A871" s="76" t="s">
        <v>4179</v>
      </c>
      <c r="B871" s="76" t="s">
        <v>4180</v>
      </c>
      <c r="C871" s="76" t="s">
        <v>4181</v>
      </c>
      <c r="D871" s="76" t="s">
        <v>4182</v>
      </c>
      <c r="E871" s="76" t="s">
        <v>4183</v>
      </c>
      <c r="F871" s="13">
        <v>870.0</v>
      </c>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row>
    <row r="872">
      <c r="A872" s="76" t="s">
        <v>4184</v>
      </c>
      <c r="B872" s="76" t="s">
        <v>4185</v>
      </c>
      <c r="C872" s="76" t="s">
        <v>4186</v>
      </c>
      <c r="D872" s="76" t="s">
        <v>4187</v>
      </c>
      <c r="E872" s="76" t="s">
        <v>4188</v>
      </c>
      <c r="F872" s="13">
        <v>871.0</v>
      </c>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row>
    <row r="873">
      <c r="A873" s="76" t="s">
        <v>4189</v>
      </c>
      <c r="B873" s="76" t="s">
        <v>4190</v>
      </c>
      <c r="C873" s="76" t="s">
        <v>4191</v>
      </c>
      <c r="D873" s="76" t="s">
        <v>4192</v>
      </c>
      <c r="E873" s="83"/>
      <c r="F873" s="13">
        <v>872.0</v>
      </c>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row>
    <row r="874">
      <c r="A874" s="76" t="s">
        <v>4193</v>
      </c>
      <c r="B874" s="76" t="s">
        <v>4194</v>
      </c>
      <c r="C874" s="76" t="s">
        <v>4195</v>
      </c>
      <c r="D874" s="76" t="s">
        <v>4196</v>
      </c>
      <c r="E874" s="76" t="s">
        <v>4197</v>
      </c>
      <c r="F874" s="13">
        <v>873.0</v>
      </c>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row>
    <row r="875">
      <c r="A875" s="76" t="s">
        <v>4198</v>
      </c>
      <c r="B875" s="76" t="s">
        <v>4199</v>
      </c>
      <c r="C875" s="76" t="s">
        <v>4200</v>
      </c>
      <c r="D875" s="76" t="s">
        <v>4201</v>
      </c>
      <c r="E875" s="76" t="s">
        <v>4202</v>
      </c>
      <c r="F875" s="13">
        <v>874.0</v>
      </c>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row>
    <row r="876">
      <c r="A876" s="76" t="s">
        <v>4203</v>
      </c>
      <c r="B876" s="76" t="s">
        <v>4204</v>
      </c>
      <c r="C876" s="76" t="s">
        <v>4206</v>
      </c>
      <c r="D876" s="76" t="s">
        <v>4207</v>
      </c>
      <c r="E876" s="83"/>
      <c r="F876" s="13">
        <v>875.0</v>
      </c>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row>
    <row r="877">
      <c r="A877" s="76" t="s">
        <v>4209</v>
      </c>
      <c r="B877" s="76" t="s">
        <v>4210</v>
      </c>
      <c r="C877" s="76" t="s">
        <v>4211</v>
      </c>
      <c r="D877" s="76" t="s">
        <v>4212</v>
      </c>
      <c r="E877" s="76" t="s">
        <v>4213</v>
      </c>
      <c r="F877" s="13">
        <v>876.0</v>
      </c>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row>
    <row r="878">
      <c r="A878" s="76" t="s">
        <v>4214</v>
      </c>
      <c r="B878" s="76" t="s">
        <v>4215</v>
      </c>
      <c r="C878" s="76" t="s">
        <v>4216</v>
      </c>
      <c r="D878" s="76" t="s">
        <v>4217</v>
      </c>
      <c r="E878" s="76" t="s">
        <v>4218</v>
      </c>
      <c r="F878" s="13">
        <v>877.0</v>
      </c>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row>
    <row r="879">
      <c r="A879" s="76" t="s">
        <v>4219</v>
      </c>
      <c r="B879" s="76" t="s">
        <v>4220</v>
      </c>
      <c r="C879" s="76" t="s">
        <v>4221</v>
      </c>
      <c r="D879" s="76" t="s">
        <v>4222</v>
      </c>
      <c r="E879" s="76" t="s">
        <v>4223</v>
      </c>
      <c r="F879" s="13">
        <v>878.0</v>
      </c>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row>
    <row r="880">
      <c r="A880" s="76" t="s">
        <v>4224</v>
      </c>
      <c r="B880" s="76" t="s">
        <v>4225</v>
      </c>
      <c r="C880" s="76" t="s">
        <v>4226</v>
      </c>
      <c r="D880" s="76" t="s">
        <v>4227</v>
      </c>
      <c r="E880" s="76" t="s">
        <v>4228</v>
      </c>
      <c r="F880" s="13">
        <v>879.0</v>
      </c>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row>
    <row r="881">
      <c r="A881" s="76" t="s">
        <v>4229</v>
      </c>
      <c r="B881" s="76" t="s">
        <v>4230</v>
      </c>
      <c r="C881" s="76" t="s">
        <v>4231</v>
      </c>
      <c r="D881" s="76" t="s">
        <v>4232</v>
      </c>
      <c r="E881" s="76" t="s">
        <v>4233</v>
      </c>
      <c r="F881" s="13">
        <v>880.0</v>
      </c>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row>
    <row r="882">
      <c r="A882" s="76" t="s">
        <v>4234</v>
      </c>
      <c r="B882" s="76" t="s">
        <v>4235</v>
      </c>
      <c r="C882" s="76" t="s">
        <v>4236</v>
      </c>
      <c r="D882" s="76" t="s">
        <v>4237</v>
      </c>
      <c r="E882" s="76" t="s">
        <v>4238</v>
      </c>
      <c r="F882" s="13">
        <v>881.0</v>
      </c>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row>
    <row r="883">
      <c r="A883" s="76" t="s">
        <v>4239</v>
      </c>
      <c r="B883" s="76" t="s">
        <v>4240</v>
      </c>
      <c r="C883" s="76" t="s">
        <v>4241</v>
      </c>
      <c r="D883" s="76" t="s">
        <v>4242</v>
      </c>
      <c r="E883" s="76" t="s">
        <v>4243</v>
      </c>
      <c r="F883" s="13">
        <v>882.0</v>
      </c>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row>
    <row r="884">
      <c r="A884" s="76" t="s">
        <v>4244</v>
      </c>
      <c r="B884" s="76" t="s">
        <v>4245</v>
      </c>
      <c r="C884" s="76" t="s">
        <v>4246</v>
      </c>
      <c r="D884" s="76" t="s">
        <v>4247</v>
      </c>
      <c r="E884" s="76" t="s">
        <v>4248</v>
      </c>
      <c r="F884" s="13">
        <v>883.0</v>
      </c>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row>
    <row r="885">
      <c r="A885" s="76" t="s">
        <v>4249</v>
      </c>
      <c r="B885" s="76" t="s">
        <v>4250</v>
      </c>
      <c r="C885" s="76" t="s">
        <v>4251</v>
      </c>
      <c r="D885" s="76" t="s">
        <v>4252</v>
      </c>
      <c r="E885" s="76" t="s">
        <v>4253</v>
      </c>
      <c r="F885" s="13">
        <v>884.0</v>
      </c>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row>
    <row r="886">
      <c r="A886" s="76" t="s">
        <v>4254</v>
      </c>
      <c r="B886" s="76" t="s">
        <v>4255</v>
      </c>
      <c r="C886" s="76" t="s">
        <v>4256</v>
      </c>
      <c r="D886" s="76" t="s">
        <v>4257</v>
      </c>
      <c r="E886" s="76" t="s">
        <v>4258</v>
      </c>
      <c r="F886" s="13">
        <v>885.0</v>
      </c>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row>
    <row r="887">
      <c r="A887" s="76" t="s">
        <v>4259</v>
      </c>
      <c r="B887" s="76" t="s">
        <v>4260</v>
      </c>
      <c r="C887" s="76" t="s">
        <v>4261</v>
      </c>
      <c r="D887" s="76" t="s">
        <v>4262</v>
      </c>
      <c r="E887" s="76" t="s">
        <v>4263</v>
      </c>
      <c r="F887" s="13">
        <v>886.0</v>
      </c>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row>
    <row r="888">
      <c r="A888" s="76" t="s">
        <v>4265</v>
      </c>
      <c r="B888" s="76" t="s">
        <v>4266</v>
      </c>
      <c r="C888" s="76" t="s">
        <v>4268</v>
      </c>
      <c r="D888" s="76" t="s">
        <v>4269</v>
      </c>
      <c r="E888" s="76" t="s">
        <v>4270</v>
      </c>
      <c r="F888" s="13">
        <v>887.0</v>
      </c>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row>
    <row r="889">
      <c r="A889" s="76" t="s">
        <v>4272</v>
      </c>
      <c r="B889" s="76" t="s">
        <v>4273</v>
      </c>
      <c r="C889" s="76" t="s">
        <v>4274</v>
      </c>
      <c r="D889" s="76" t="s">
        <v>4275</v>
      </c>
      <c r="E889" s="76" t="s">
        <v>4276</v>
      </c>
      <c r="F889" s="13">
        <v>888.0</v>
      </c>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row>
    <row r="890">
      <c r="A890" s="76" t="s">
        <v>4277</v>
      </c>
      <c r="B890" s="76" t="s">
        <v>4278</v>
      </c>
      <c r="C890" s="76" t="s">
        <v>4279</v>
      </c>
      <c r="D890" s="76" t="s">
        <v>4280</v>
      </c>
      <c r="E890" s="76" t="s">
        <v>4281</v>
      </c>
      <c r="F890" s="13">
        <v>889.0</v>
      </c>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row>
    <row r="891">
      <c r="A891" s="76" t="s">
        <v>4282</v>
      </c>
      <c r="B891" s="76" t="s">
        <v>4283</v>
      </c>
      <c r="C891" s="76" t="s">
        <v>4284</v>
      </c>
      <c r="D891" s="76" t="s">
        <v>4285</v>
      </c>
      <c r="E891" s="76" t="s">
        <v>4286</v>
      </c>
      <c r="F891" s="13">
        <v>890.0</v>
      </c>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row>
    <row r="892">
      <c r="A892" s="76" t="s">
        <v>4287</v>
      </c>
      <c r="B892" s="76" t="s">
        <v>4288</v>
      </c>
      <c r="C892" s="76" t="s">
        <v>4289</v>
      </c>
      <c r="D892" s="76" t="s">
        <v>4290</v>
      </c>
      <c r="E892" s="76" t="s">
        <v>4291</v>
      </c>
      <c r="F892" s="13">
        <v>891.0</v>
      </c>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row>
    <row r="893">
      <c r="A893" s="76" t="s">
        <v>4292</v>
      </c>
      <c r="B893" s="76" t="s">
        <v>4293</v>
      </c>
      <c r="C893" s="76" t="s">
        <v>4294</v>
      </c>
      <c r="D893" s="76" t="s">
        <v>4295</v>
      </c>
      <c r="E893" s="76" t="s">
        <v>4296</v>
      </c>
      <c r="F893" s="13">
        <v>892.0</v>
      </c>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row>
    <row r="894">
      <c r="A894" s="76" t="s">
        <v>4297</v>
      </c>
      <c r="B894" s="76" t="s">
        <v>4298</v>
      </c>
      <c r="C894" s="76" t="s">
        <v>4299</v>
      </c>
      <c r="D894" s="76" t="s">
        <v>4300</v>
      </c>
      <c r="E894" s="76" t="s">
        <v>4301</v>
      </c>
      <c r="F894" s="13">
        <v>893.0</v>
      </c>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row>
    <row r="895">
      <c r="A895" s="76" t="s">
        <v>4302</v>
      </c>
      <c r="B895" s="76" t="s">
        <v>4303</v>
      </c>
      <c r="C895" s="76" t="s">
        <v>4304</v>
      </c>
      <c r="D895" s="76" t="s">
        <v>4305</v>
      </c>
      <c r="E895" s="76" t="s">
        <v>4306</v>
      </c>
      <c r="F895" s="13">
        <v>894.0</v>
      </c>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row>
    <row r="896">
      <c r="A896" s="76" t="s">
        <v>4307</v>
      </c>
      <c r="B896" s="76" t="s">
        <v>4308</v>
      </c>
      <c r="C896" s="76" t="s">
        <v>4309</v>
      </c>
      <c r="D896" s="76" t="s">
        <v>4310</v>
      </c>
      <c r="E896" s="76" t="s">
        <v>4311</v>
      </c>
      <c r="F896" s="13">
        <v>895.0</v>
      </c>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row>
    <row r="897">
      <c r="A897" s="76" t="s">
        <v>4312</v>
      </c>
      <c r="B897" s="76" t="s">
        <v>4313</v>
      </c>
      <c r="C897" s="76" t="s">
        <v>4314</v>
      </c>
      <c r="D897" s="76" t="s">
        <v>4315</v>
      </c>
      <c r="E897" s="76" t="s">
        <v>4316</v>
      </c>
      <c r="F897" s="13">
        <v>896.0</v>
      </c>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row>
    <row r="898">
      <c r="A898" s="76" t="s">
        <v>4317</v>
      </c>
      <c r="B898" s="76" t="s">
        <v>4318</v>
      </c>
      <c r="C898" s="76" t="s">
        <v>4319</v>
      </c>
      <c r="D898" s="76" t="s">
        <v>4320</v>
      </c>
      <c r="E898" s="83"/>
      <c r="F898" s="13">
        <v>897.0</v>
      </c>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row>
    <row r="899">
      <c r="A899" s="76" t="s">
        <v>4321</v>
      </c>
      <c r="B899" s="76" t="s">
        <v>4322</v>
      </c>
      <c r="C899" s="76" t="s">
        <v>4323</v>
      </c>
      <c r="D899" s="76" t="s">
        <v>4324</v>
      </c>
      <c r="E899" s="76" t="s">
        <v>4325</v>
      </c>
      <c r="F899" s="13">
        <v>898.0</v>
      </c>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row>
    <row r="900">
      <c r="A900" s="76" t="s">
        <v>4326</v>
      </c>
      <c r="B900" s="76" t="s">
        <v>4327</v>
      </c>
      <c r="C900" s="76" t="s">
        <v>4328</v>
      </c>
      <c r="D900" s="76" t="s">
        <v>4329</v>
      </c>
      <c r="E900" s="76" t="s">
        <v>4330</v>
      </c>
      <c r="F900" s="13">
        <v>899.0</v>
      </c>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row>
    <row r="901">
      <c r="A901" s="76" t="s">
        <v>4333</v>
      </c>
      <c r="B901" s="76" t="s">
        <v>4334</v>
      </c>
      <c r="C901" s="76" t="s">
        <v>4335</v>
      </c>
      <c r="D901" s="76" t="s">
        <v>4336</v>
      </c>
      <c r="E901" s="83"/>
      <c r="F901" s="13">
        <v>900.0</v>
      </c>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row>
    <row r="902">
      <c r="A902" s="76" t="s">
        <v>4321</v>
      </c>
      <c r="B902" s="76" t="s">
        <v>4337</v>
      </c>
      <c r="C902" s="76" t="s">
        <v>4338</v>
      </c>
      <c r="D902" s="76" t="s">
        <v>4339</v>
      </c>
      <c r="E902" s="76" t="s">
        <v>4340</v>
      </c>
      <c r="F902" s="13">
        <v>901.0</v>
      </c>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row>
    <row r="903">
      <c r="A903" s="76" t="s">
        <v>4341</v>
      </c>
      <c r="B903" s="76" t="s">
        <v>4342</v>
      </c>
      <c r="C903" s="76" t="s">
        <v>4343</v>
      </c>
      <c r="D903" s="76" t="s">
        <v>4344</v>
      </c>
      <c r="E903" s="76" t="s">
        <v>4345</v>
      </c>
      <c r="F903" s="13">
        <v>902.0</v>
      </c>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row>
    <row r="904">
      <c r="A904" s="76" t="s">
        <v>4346</v>
      </c>
      <c r="B904" s="76" t="s">
        <v>4347</v>
      </c>
      <c r="C904" s="76" t="s">
        <v>4348</v>
      </c>
      <c r="D904" s="76" t="s">
        <v>4349</v>
      </c>
      <c r="E904" s="76" t="s">
        <v>4350</v>
      </c>
      <c r="F904" s="13">
        <v>903.0</v>
      </c>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row>
    <row r="905">
      <c r="A905" s="76" t="s">
        <v>4351</v>
      </c>
      <c r="B905" s="76" t="s">
        <v>4352</v>
      </c>
      <c r="C905" s="76" t="s">
        <v>4353</v>
      </c>
      <c r="D905" s="76" t="s">
        <v>4354</v>
      </c>
      <c r="E905" s="76" t="s">
        <v>4355</v>
      </c>
      <c r="F905" s="13">
        <v>904.0</v>
      </c>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row>
    <row r="906">
      <c r="A906" s="76" t="s">
        <v>4356</v>
      </c>
      <c r="B906" s="76" t="s">
        <v>4357</v>
      </c>
      <c r="C906" s="76" t="s">
        <v>4358</v>
      </c>
      <c r="D906" s="76" t="s">
        <v>4359</v>
      </c>
      <c r="E906" s="76" t="s">
        <v>4360</v>
      </c>
      <c r="F906" s="13">
        <v>905.0</v>
      </c>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row>
    <row r="907">
      <c r="A907" s="76" t="s">
        <v>4361</v>
      </c>
      <c r="B907" s="76" t="s">
        <v>4362</v>
      </c>
      <c r="C907" s="76" t="s">
        <v>4363</v>
      </c>
      <c r="D907" s="76" t="s">
        <v>4364</v>
      </c>
      <c r="E907" s="76" t="s">
        <v>4365</v>
      </c>
      <c r="F907" s="13">
        <v>906.0</v>
      </c>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row>
    <row r="908">
      <c r="A908" s="76" t="s">
        <v>4366</v>
      </c>
      <c r="B908" s="76" t="s">
        <v>4367</v>
      </c>
      <c r="C908" s="76" t="s">
        <v>4368</v>
      </c>
      <c r="D908" s="76" t="s">
        <v>4369</v>
      </c>
      <c r="E908" s="76" t="s">
        <v>4370</v>
      </c>
      <c r="F908" s="13">
        <v>907.0</v>
      </c>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row>
    <row r="909">
      <c r="A909" s="76" t="s">
        <v>4371</v>
      </c>
      <c r="B909" s="76" t="s">
        <v>4372</v>
      </c>
      <c r="C909" s="76" t="s">
        <v>4373</v>
      </c>
      <c r="D909" s="76" t="s">
        <v>4374</v>
      </c>
      <c r="E909" s="76" t="s">
        <v>4375</v>
      </c>
      <c r="F909" s="13">
        <v>908.0</v>
      </c>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row>
    <row r="910">
      <c r="A910" s="76" t="s">
        <v>4376</v>
      </c>
      <c r="B910" s="76" t="s">
        <v>4377</v>
      </c>
      <c r="C910" s="76" t="s">
        <v>4378</v>
      </c>
      <c r="D910" s="76" t="s">
        <v>4379</v>
      </c>
      <c r="E910" s="76" t="s">
        <v>4380</v>
      </c>
      <c r="F910" s="13">
        <v>909.0</v>
      </c>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row>
    <row r="911">
      <c r="A911" s="76" t="s">
        <v>4381</v>
      </c>
      <c r="B911" s="76" t="s">
        <v>4382</v>
      </c>
      <c r="C911" s="76" t="s">
        <v>4383</v>
      </c>
      <c r="D911" s="76" t="s">
        <v>4384</v>
      </c>
      <c r="E911" s="76" t="s">
        <v>4385</v>
      </c>
      <c r="F911" s="13">
        <v>910.0</v>
      </c>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row>
    <row r="912">
      <c r="A912" s="76" t="s">
        <v>4386</v>
      </c>
      <c r="B912" s="76" t="s">
        <v>4387</v>
      </c>
      <c r="C912" s="76" t="s">
        <v>4388</v>
      </c>
      <c r="D912" s="76" t="s">
        <v>4389</v>
      </c>
      <c r="E912" s="76" t="s">
        <v>4391</v>
      </c>
      <c r="F912" s="13">
        <v>911.0</v>
      </c>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row>
    <row r="913">
      <c r="A913" s="76" t="s">
        <v>4393</v>
      </c>
      <c r="B913" s="76" t="s">
        <v>4394</v>
      </c>
      <c r="C913" s="76" t="s">
        <v>4395</v>
      </c>
      <c r="D913" s="76" t="s">
        <v>4396</v>
      </c>
      <c r="E913" s="76" t="s">
        <v>4397</v>
      </c>
      <c r="F913" s="13">
        <v>912.0</v>
      </c>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row>
    <row r="914">
      <c r="A914" s="76" t="s">
        <v>4398</v>
      </c>
      <c r="B914" s="76" t="s">
        <v>4399</v>
      </c>
      <c r="C914" s="76" t="s">
        <v>4400</v>
      </c>
      <c r="D914" s="76" t="s">
        <v>4401</v>
      </c>
      <c r="E914" s="76" t="s">
        <v>4402</v>
      </c>
      <c r="F914" s="13">
        <v>913.0</v>
      </c>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row>
    <row r="915">
      <c r="A915" s="76" t="s">
        <v>4403</v>
      </c>
      <c r="B915" s="76" t="s">
        <v>4404</v>
      </c>
      <c r="C915" s="76" t="s">
        <v>4405</v>
      </c>
      <c r="D915" s="76" t="s">
        <v>4406</v>
      </c>
      <c r="E915" s="83"/>
      <c r="F915" s="13">
        <v>914.0</v>
      </c>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row>
    <row r="916">
      <c r="A916" s="76" t="s">
        <v>4407</v>
      </c>
      <c r="B916" s="76" t="s">
        <v>4408</v>
      </c>
      <c r="C916" s="76" t="s">
        <v>4409</v>
      </c>
      <c r="D916" s="76" t="s">
        <v>4410</v>
      </c>
      <c r="E916" s="76" t="s">
        <v>4411</v>
      </c>
      <c r="F916" s="13">
        <v>915.0</v>
      </c>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row>
    <row r="917">
      <c r="A917" s="76" t="s">
        <v>4412</v>
      </c>
      <c r="B917" s="76" t="s">
        <v>4413</v>
      </c>
      <c r="C917" s="76" t="s">
        <v>4414</v>
      </c>
      <c r="D917" s="76" t="s">
        <v>4415</v>
      </c>
      <c r="E917" s="76" t="s">
        <v>4416</v>
      </c>
      <c r="F917" s="13">
        <v>916.0</v>
      </c>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row>
    <row r="918">
      <c r="A918" s="76" t="s">
        <v>4417</v>
      </c>
      <c r="B918" s="76" t="s">
        <v>4418</v>
      </c>
      <c r="C918" s="76" t="s">
        <v>4419</v>
      </c>
      <c r="D918" s="76" t="s">
        <v>4420</v>
      </c>
      <c r="E918" s="76" t="s">
        <v>4421</v>
      </c>
      <c r="F918" s="13">
        <v>917.0</v>
      </c>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row>
    <row r="919">
      <c r="A919" s="76" t="s">
        <v>4407</v>
      </c>
      <c r="B919" s="76" t="s">
        <v>4422</v>
      </c>
      <c r="C919" s="76" t="s">
        <v>4423</v>
      </c>
      <c r="D919" s="76" t="s">
        <v>4424</v>
      </c>
      <c r="E919" s="76" t="s">
        <v>4425</v>
      </c>
      <c r="F919" s="13">
        <v>918.0</v>
      </c>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row>
    <row r="920">
      <c r="A920" s="76" t="s">
        <v>4426</v>
      </c>
      <c r="B920" s="76" t="s">
        <v>4427</v>
      </c>
      <c r="C920" s="76" t="s">
        <v>4428</v>
      </c>
      <c r="D920" s="76" t="s">
        <v>4429</v>
      </c>
      <c r="E920" s="76" t="s">
        <v>4416</v>
      </c>
      <c r="F920" s="13">
        <v>919.0</v>
      </c>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row>
    <row r="921">
      <c r="A921" s="97"/>
      <c r="B921" s="97"/>
      <c r="C921" s="97"/>
      <c r="D921" s="97"/>
      <c r="E921" s="97"/>
      <c r="F921" s="13">
        <v>920.0</v>
      </c>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c r="AE921" s="96"/>
      <c r="AF921" s="96"/>
      <c r="AG921" s="96"/>
      <c r="AH921" s="96"/>
      <c r="AI921" s="96"/>
      <c r="AJ921" s="96"/>
    </row>
    <row r="922">
      <c r="A922" s="76" t="s">
        <v>4430</v>
      </c>
      <c r="B922" s="76" t="s">
        <v>4431</v>
      </c>
      <c r="C922" s="76" t="s">
        <v>4432</v>
      </c>
      <c r="D922" s="76" t="s">
        <v>4433</v>
      </c>
      <c r="E922" s="76" t="s">
        <v>4434</v>
      </c>
      <c r="F922" s="13">
        <v>921.0</v>
      </c>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row>
    <row r="923">
      <c r="A923" s="76" t="s">
        <v>4435</v>
      </c>
      <c r="B923" s="76" t="s">
        <v>4436</v>
      </c>
      <c r="C923" s="76" t="s">
        <v>4437</v>
      </c>
      <c r="D923" s="76" t="s">
        <v>4438</v>
      </c>
      <c r="E923" s="76" t="s">
        <v>4439</v>
      </c>
      <c r="F923" s="13">
        <v>922.0</v>
      </c>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row>
    <row r="924">
      <c r="A924" s="76" t="s">
        <v>4440</v>
      </c>
      <c r="B924" s="76" t="s">
        <v>4441</v>
      </c>
      <c r="C924" s="76" t="s">
        <v>4442</v>
      </c>
      <c r="D924" s="76" t="s">
        <v>4443</v>
      </c>
      <c r="E924" s="76" t="s">
        <v>4444</v>
      </c>
      <c r="F924" s="13">
        <v>923.0</v>
      </c>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row>
    <row r="925">
      <c r="A925" s="76" t="s">
        <v>4445</v>
      </c>
      <c r="B925" s="76" t="s">
        <v>4447</v>
      </c>
      <c r="C925" s="76" t="s">
        <v>4448</v>
      </c>
      <c r="D925" s="76" t="s">
        <v>4450</v>
      </c>
      <c r="E925" s="77"/>
      <c r="F925" s="13">
        <v>924.0</v>
      </c>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row>
    <row r="926">
      <c r="A926" s="76" t="s">
        <v>4451</v>
      </c>
      <c r="B926" s="76" t="s">
        <v>4452</v>
      </c>
      <c r="C926" s="76" t="s">
        <v>4453</v>
      </c>
      <c r="D926" s="76" t="s">
        <v>4454</v>
      </c>
      <c r="E926" s="76" t="s">
        <v>4455</v>
      </c>
      <c r="F926" s="13">
        <v>925.0</v>
      </c>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row>
    <row r="927">
      <c r="A927" s="76" t="s">
        <v>4456</v>
      </c>
      <c r="B927" s="76" t="s">
        <v>4457</v>
      </c>
      <c r="C927" s="76" t="s">
        <v>4458</v>
      </c>
      <c r="D927" s="76" t="s">
        <v>4459</v>
      </c>
      <c r="E927" s="76" t="s">
        <v>4460</v>
      </c>
      <c r="F927" s="13">
        <v>926.0</v>
      </c>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row>
    <row r="928">
      <c r="A928" s="76" t="s">
        <v>4461</v>
      </c>
      <c r="B928" s="76" t="s">
        <v>4462</v>
      </c>
      <c r="C928" s="76" t="s">
        <v>4463</v>
      </c>
      <c r="D928" s="76" t="s">
        <v>4464</v>
      </c>
      <c r="E928" s="76" t="s">
        <v>4465</v>
      </c>
      <c r="F928" s="13">
        <v>927.0</v>
      </c>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row>
    <row r="929">
      <c r="A929" s="76" t="s">
        <v>4466</v>
      </c>
      <c r="B929" s="76" t="s">
        <v>4467</v>
      </c>
      <c r="C929" s="76" t="s">
        <v>4468</v>
      </c>
      <c r="D929" s="76" t="s">
        <v>4469</v>
      </c>
      <c r="E929" s="76" t="s">
        <v>4470</v>
      </c>
      <c r="F929" s="13">
        <v>928.0</v>
      </c>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row>
    <row r="930">
      <c r="A930" s="76" t="s">
        <v>4471</v>
      </c>
      <c r="B930" s="76" t="s">
        <v>4472</v>
      </c>
      <c r="C930" s="76" t="s">
        <v>4473</v>
      </c>
      <c r="D930" s="76" t="s">
        <v>4474</v>
      </c>
      <c r="E930" s="76" t="s">
        <v>4475</v>
      </c>
      <c r="F930" s="13">
        <v>929.0</v>
      </c>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row>
    <row r="931">
      <c r="A931" s="76" t="s">
        <v>4476</v>
      </c>
      <c r="B931" s="76" t="s">
        <v>4477</v>
      </c>
      <c r="C931" s="76" t="s">
        <v>4478</v>
      </c>
      <c r="D931" s="76" t="s">
        <v>4479</v>
      </c>
      <c r="E931" s="76" t="s">
        <v>4480</v>
      </c>
      <c r="F931" s="13">
        <v>930.0</v>
      </c>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row>
    <row r="932">
      <c r="A932" s="76" t="s">
        <v>4481</v>
      </c>
      <c r="B932" s="76" t="s">
        <v>4482</v>
      </c>
      <c r="C932" s="76" t="s">
        <v>4483</v>
      </c>
      <c r="D932" s="76" t="s">
        <v>4484</v>
      </c>
      <c r="E932" s="76" t="s">
        <v>4485</v>
      </c>
      <c r="F932" s="13">
        <v>931.0</v>
      </c>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row>
    <row r="933">
      <c r="A933" s="76" t="s">
        <v>4486</v>
      </c>
      <c r="B933" s="76" t="s">
        <v>4487</v>
      </c>
      <c r="C933" s="76" t="s">
        <v>4488</v>
      </c>
      <c r="D933" s="76" t="s">
        <v>4489</v>
      </c>
      <c r="E933" s="76" t="s">
        <v>4490</v>
      </c>
      <c r="F933" s="13">
        <v>932.0</v>
      </c>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row>
    <row r="934">
      <c r="A934" s="76" t="s">
        <v>4491</v>
      </c>
      <c r="B934" s="76" t="s">
        <v>4492</v>
      </c>
      <c r="C934" s="76" t="s">
        <v>4493</v>
      </c>
      <c r="D934" s="76" t="s">
        <v>4494</v>
      </c>
      <c r="E934" s="77"/>
      <c r="F934" s="13">
        <v>933.0</v>
      </c>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row>
    <row r="935">
      <c r="A935" s="76" t="s">
        <v>4495</v>
      </c>
      <c r="B935" s="76" t="s">
        <v>4496</v>
      </c>
      <c r="C935" s="76" t="s">
        <v>4497</v>
      </c>
      <c r="D935" s="76" t="s">
        <v>4498</v>
      </c>
      <c r="E935" s="76" t="s">
        <v>4499</v>
      </c>
      <c r="F935" s="13">
        <v>934.0</v>
      </c>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row>
    <row r="936">
      <c r="A936" s="76" t="s">
        <v>4500</v>
      </c>
      <c r="B936" s="76" t="s">
        <v>4501</v>
      </c>
      <c r="C936" s="76" t="s">
        <v>4502</v>
      </c>
      <c r="D936" s="76" t="s">
        <v>4503</v>
      </c>
      <c r="E936" s="76" t="s">
        <v>4504</v>
      </c>
      <c r="F936" s="13">
        <v>935.0</v>
      </c>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row>
    <row r="937">
      <c r="A937" s="76" t="s">
        <v>4505</v>
      </c>
      <c r="B937" s="76" t="s">
        <v>4506</v>
      </c>
      <c r="C937" s="76" t="s">
        <v>4507</v>
      </c>
      <c r="D937" s="76" t="s">
        <v>4508</v>
      </c>
      <c r="E937" s="77"/>
      <c r="F937" s="13">
        <v>936.0</v>
      </c>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row>
    <row r="938">
      <c r="A938" s="76" t="s">
        <v>4511</v>
      </c>
      <c r="B938" s="76" t="s">
        <v>4512</v>
      </c>
      <c r="C938" s="76" t="s">
        <v>4513</v>
      </c>
      <c r="D938" s="76" t="s">
        <v>4514</v>
      </c>
      <c r="E938" s="76" t="s">
        <v>4515</v>
      </c>
      <c r="F938" s="13">
        <v>937.0</v>
      </c>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row>
    <row r="939">
      <c r="A939" s="76" t="s">
        <v>4516</v>
      </c>
      <c r="B939" s="76" t="s">
        <v>4517</v>
      </c>
      <c r="C939" s="76" t="s">
        <v>4518</v>
      </c>
      <c r="D939" s="76" t="s">
        <v>4519</v>
      </c>
      <c r="E939" s="76" t="s">
        <v>4520</v>
      </c>
      <c r="F939" s="13">
        <v>938.0</v>
      </c>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row>
    <row r="940">
      <c r="A940" s="76" t="s">
        <v>4521</v>
      </c>
      <c r="B940" s="76" t="s">
        <v>4522</v>
      </c>
      <c r="C940" s="76" t="s">
        <v>4523</v>
      </c>
      <c r="D940" s="76" t="s">
        <v>4524</v>
      </c>
      <c r="E940" s="76" t="s">
        <v>4525</v>
      </c>
      <c r="F940" s="13">
        <v>939.0</v>
      </c>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row>
    <row r="941">
      <c r="A941" s="76" t="s">
        <v>4526</v>
      </c>
      <c r="B941" s="76" t="s">
        <v>4527</v>
      </c>
      <c r="C941" s="76" t="s">
        <v>4528</v>
      </c>
      <c r="D941" s="76" t="s">
        <v>4529</v>
      </c>
      <c r="E941" s="76" t="s">
        <v>4530</v>
      </c>
      <c r="F941" s="13">
        <v>940.0</v>
      </c>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row>
    <row r="942">
      <c r="A942" s="76" t="s">
        <v>4531</v>
      </c>
      <c r="B942" s="76" t="s">
        <v>4532</v>
      </c>
      <c r="C942" s="76" t="s">
        <v>4533</v>
      </c>
      <c r="D942" s="76" t="s">
        <v>4534</v>
      </c>
      <c r="E942" s="76" t="s">
        <v>4535</v>
      </c>
      <c r="F942" s="13">
        <v>941.0</v>
      </c>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row>
    <row r="943">
      <c r="A943" s="76" t="s">
        <v>4536</v>
      </c>
      <c r="B943" s="76" t="s">
        <v>4537</v>
      </c>
      <c r="C943" s="76" t="s">
        <v>4538</v>
      </c>
      <c r="D943" s="76" t="s">
        <v>4539</v>
      </c>
      <c r="E943" s="76" t="s">
        <v>4540</v>
      </c>
      <c r="F943" s="13">
        <v>942.0</v>
      </c>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row>
    <row r="944">
      <c r="A944" s="76" t="s">
        <v>4541</v>
      </c>
      <c r="B944" s="76" t="s">
        <v>4542</v>
      </c>
      <c r="C944" s="76" t="s">
        <v>4543</v>
      </c>
      <c r="D944" s="76" t="s">
        <v>4544</v>
      </c>
      <c r="E944" s="77"/>
      <c r="F944" s="13">
        <v>943.0</v>
      </c>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row>
    <row r="945">
      <c r="A945" s="76" t="s">
        <v>4545</v>
      </c>
      <c r="B945" s="76" t="s">
        <v>4546</v>
      </c>
      <c r="C945" s="76" t="s">
        <v>4547</v>
      </c>
      <c r="D945" s="76" t="s">
        <v>4548</v>
      </c>
      <c r="E945" s="76" t="s">
        <v>4549</v>
      </c>
      <c r="F945" s="13">
        <v>944.0</v>
      </c>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row>
    <row r="946">
      <c r="A946" s="76" t="s">
        <v>4550</v>
      </c>
      <c r="B946" s="76" t="s">
        <v>4551</v>
      </c>
      <c r="C946" s="76" t="s">
        <v>4552</v>
      </c>
      <c r="D946" s="76" t="s">
        <v>4553</v>
      </c>
      <c r="E946" s="76" t="s">
        <v>4554</v>
      </c>
      <c r="F946" s="13">
        <v>945.0</v>
      </c>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row>
    <row r="947">
      <c r="A947" s="76" t="s">
        <v>4555</v>
      </c>
      <c r="B947" s="76" t="s">
        <v>4556</v>
      </c>
      <c r="C947" s="76" t="s">
        <v>4557</v>
      </c>
      <c r="D947" s="76" t="s">
        <v>4558</v>
      </c>
      <c r="E947" s="76" t="s">
        <v>4559</v>
      </c>
      <c r="F947" s="13">
        <v>946.0</v>
      </c>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row>
    <row r="948">
      <c r="A948" s="76" t="s">
        <v>4560</v>
      </c>
      <c r="B948" s="76" t="s">
        <v>4561</v>
      </c>
      <c r="C948" s="76" t="s">
        <v>4562</v>
      </c>
      <c r="D948" s="76" t="s">
        <v>4563</v>
      </c>
      <c r="E948" s="76" t="s">
        <v>4564</v>
      </c>
      <c r="F948" s="13">
        <v>947.0</v>
      </c>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row>
    <row r="949">
      <c r="A949" s="76" t="s">
        <v>4550</v>
      </c>
      <c r="B949" s="76" t="s">
        <v>4565</v>
      </c>
      <c r="C949" s="76" t="s">
        <v>4566</v>
      </c>
      <c r="D949" s="76" t="s">
        <v>4567</v>
      </c>
      <c r="E949" s="76" t="s">
        <v>4554</v>
      </c>
      <c r="F949" s="13">
        <v>948.0</v>
      </c>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row>
    <row r="950">
      <c r="A950" s="76" t="s">
        <v>4568</v>
      </c>
      <c r="B950" s="76" t="s">
        <v>4569</v>
      </c>
      <c r="C950" s="76" t="s">
        <v>4570</v>
      </c>
      <c r="D950" s="76" t="s">
        <v>4571</v>
      </c>
      <c r="E950" s="83"/>
      <c r="F950" s="13">
        <v>949.0</v>
      </c>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row>
    <row r="951">
      <c r="A951" s="76" t="s">
        <v>4573</v>
      </c>
      <c r="B951" s="76" t="s">
        <v>4575</v>
      </c>
      <c r="C951" s="76" t="s">
        <v>4576</v>
      </c>
      <c r="D951" s="76" t="s">
        <v>4577</v>
      </c>
      <c r="E951" s="76" t="s">
        <v>4578</v>
      </c>
      <c r="F951" s="13">
        <v>950.0</v>
      </c>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row>
    <row r="952">
      <c r="A952" s="76" t="s">
        <v>4579</v>
      </c>
      <c r="B952" s="76" t="s">
        <v>4580</v>
      </c>
      <c r="C952" s="76" t="s">
        <v>4581</v>
      </c>
      <c r="D952" s="76" t="s">
        <v>4582</v>
      </c>
      <c r="E952" s="76" t="s">
        <v>4583</v>
      </c>
      <c r="F952" s="13">
        <v>951.0</v>
      </c>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row>
    <row r="953">
      <c r="A953" s="76" t="s">
        <v>4584</v>
      </c>
      <c r="B953" s="76" t="s">
        <v>4585</v>
      </c>
      <c r="C953" s="76" t="s">
        <v>4586</v>
      </c>
      <c r="D953" s="76" t="s">
        <v>4587</v>
      </c>
      <c r="E953" s="76" t="s">
        <v>4588</v>
      </c>
      <c r="F953" s="13">
        <v>952.0</v>
      </c>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row>
    <row r="954">
      <c r="A954" s="76" t="s">
        <v>4589</v>
      </c>
      <c r="B954" s="76" t="s">
        <v>4590</v>
      </c>
      <c r="C954" s="76" t="s">
        <v>4591</v>
      </c>
      <c r="D954" s="76" t="s">
        <v>4592</v>
      </c>
      <c r="E954" s="76" t="s">
        <v>4593</v>
      </c>
      <c r="F954" s="13">
        <v>953.0</v>
      </c>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row>
    <row r="955">
      <c r="A955" s="76" t="s">
        <v>4594</v>
      </c>
      <c r="B955" s="76" t="s">
        <v>4595</v>
      </c>
      <c r="C955" s="76" t="s">
        <v>4596</v>
      </c>
      <c r="D955" s="76" t="s">
        <v>4597</v>
      </c>
      <c r="E955" s="76" t="s">
        <v>4598</v>
      </c>
      <c r="F955" s="13">
        <v>954.0</v>
      </c>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row>
    <row r="956">
      <c r="A956" s="76" t="s">
        <v>4599</v>
      </c>
      <c r="B956" s="76" t="s">
        <v>4600</v>
      </c>
      <c r="C956" s="76" t="s">
        <v>4601</v>
      </c>
      <c r="D956" s="76" t="s">
        <v>4602</v>
      </c>
      <c r="E956" s="76" t="s">
        <v>4603</v>
      </c>
      <c r="F956" s="13">
        <v>955.0</v>
      </c>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row>
    <row r="957">
      <c r="A957" s="76" t="s">
        <v>4604</v>
      </c>
      <c r="B957" s="76" t="s">
        <v>4605</v>
      </c>
      <c r="C957" s="76" t="s">
        <v>4606</v>
      </c>
      <c r="D957" s="76" t="s">
        <v>4607</v>
      </c>
      <c r="E957" s="76" t="s">
        <v>4608</v>
      </c>
      <c r="F957" s="13">
        <v>956.0</v>
      </c>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row>
    <row r="958">
      <c r="A958" s="76" t="s">
        <v>4609</v>
      </c>
      <c r="B958" s="76" t="s">
        <v>4610</v>
      </c>
      <c r="C958" s="76" t="s">
        <v>4611</v>
      </c>
      <c r="D958" s="76" t="s">
        <v>4612</v>
      </c>
      <c r="E958" s="76" t="s">
        <v>4613</v>
      </c>
      <c r="F958" s="13">
        <v>957.0</v>
      </c>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row>
    <row r="959">
      <c r="A959" s="76" t="s">
        <v>4614</v>
      </c>
      <c r="B959" s="76" t="s">
        <v>4615</v>
      </c>
      <c r="C959" s="76" t="s">
        <v>4616</v>
      </c>
      <c r="D959" s="76" t="s">
        <v>4617</v>
      </c>
      <c r="E959" s="76" t="s">
        <v>4618</v>
      </c>
      <c r="F959" s="13">
        <v>958.0</v>
      </c>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row>
    <row r="960">
      <c r="A960" s="76" t="s">
        <v>4619</v>
      </c>
      <c r="B960" s="76" t="s">
        <v>4620</v>
      </c>
      <c r="C960" s="76" t="s">
        <v>4621</v>
      </c>
      <c r="D960" s="76" t="s">
        <v>4622</v>
      </c>
      <c r="E960" s="76" t="s">
        <v>4623</v>
      </c>
      <c r="F960" s="13">
        <v>959.0</v>
      </c>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row>
    <row r="961">
      <c r="A961" s="76" t="s">
        <v>4624</v>
      </c>
      <c r="B961" s="76" t="s">
        <v>4625</v>
      </c>
      <c r="C961" s="76" t="s">
        <v>4626</v>
      </c>
      <c r="D961" s="76" t="s">
        <v>4627</v>
      </c>
      <c r="E961" s="76" t="s">
        <v>4628</v>
      </c>
      <c r="F961" s="13">
        <v>960.0</v>
      </c>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row>
    <row r="962">
      <c r="A962" s="76" t="s">
        <v>4629</v>
      </c>
      <c r="B962" s="76" t="s">
        <v>4630</v>
      </c>
      <c r="C962" s="76" t="s">
        <v>4631</v>
      </c>
      <c r="D962" s="76" t="s">
        <v>4632</v>
      </c>
      <c r="E962" s="76" t="s">
        <v>4633</v>
      </c>
      <c r="F962" s="13">
        <v>961.0</v>
      </c>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row>
    <row r="963">
      <c r="A963" s="76" t="s">
        <v>4635</v>
      </c>
      <c r="B963" s="76" t="s">
        <v>4636</v>
      </c>
      <c r="C963" s="76" t="s">
        <v>4637</v>
      </c>
      <c r="D963" s="76" t="s">
        <v>4638</v>
      </c>
      <c r="E963" s="76" t="s">
        <v>4639</v>
      </c>
      <c r="F963" s="13">
        <v>962.0</v>
      </c>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row>
    <row r="964">
      <c r="A964" s="76" t="s">
        <v>4640</v>
      </c>
      <c r="B964" s="76" t="s">
        <v>4641</v>
      </c>
      <c r="C964" s="76" t="s">
        <v>4642</v>
      </c>
      <c r="D964" s="76" t="s">
        <v>4643</v>
      </c>
      <c r="E964" s="76" t="s">
        <v>4644</v>
      </c>
      <c r="F964" s="13">
        <v>963.0</v>
      </c>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row>
    <row r="965">
      <c r="A965" s="76" t="s">
        <v>4645</v>
      </c>
      <c r="B965" s="76" t="s">
        <v>4646</v>
      </c>
      <c r="C965" s="76" t="s">
        <v>4647</v>
      </c>
      <c r="D965" s="76" t="s">
        <v>4648</v>
      </c>
      <c r="E965" s="83"/>
      <c r="F965" s="13">
        <v>964.0</v>
      </c>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row>
    <row r="966">
      <c r="A966" s="76" t="s">
        <v>4649</v>
      </c>
      <c r="B966" s="76" t="s">
        <v>4650</v>
      </c>
      <c r="C966" s="76" t="s">
        <v>4651</v>
      </c>
      <c r="D966" s="76" t="s">
        <v>4652</v>
      </c>
      <c r="E966" s="76" t="s">
        <v>4653</v>
      </c>
      <c r="F966" s="13">
        <v>965.0</v>
      </c>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row>
    <row r="967">
      <c r="A967" s="76" t="s">
        <v>4654</v>
      </c>
      <c r="B967" s="76" t="s">
        <v>4655</v>
      </c>
      <c r="C967" s="76" t="s">
        <v>4656</v>
      </c>
      <c r="D967" s="76" t="s">
        <v>4657</v>
      </c>
      <c r="E967" s="76" t="s">
        <v>4658</v>
      </c>
      <c r="F967" s="13">
        <v>966.0</v>
      </c>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row>
    <row r="968">
      <c r="A968" s="76" t="s">
        <v>4659</v>
      </c>
      <c r="B968" s="76" t="s">
        <v>4660</v>
      </c>
      <c r="C968" s="76" t="s">
        <v>4661</v>
      </c>
      <c r="D968" s="76" t="s">
        <v>4662</v>
      </c>
      <c r="E968" s="76" t="s">
        <v>4663</v>
      </c>
      <c r="F968" s="13">
        <v>967.0</v>
      </c>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row>
    <row r="969">
      <c r="A969" s="76" t="s">
        <v>4664</v>
      </c>
      <c r="B969" s="76" t="s">
        <v>4665</v>
      </c>
      <c r="C969" s="76" t="s">
        <v>4666</v>
      </c>
      <c r="D969" s="76" t="s">
        <v>4667</v>
      </c>
      <c r="E969" s="76" t="s">
        <v>4668</v>
      </c>
      <c r="F969" s="13">
        <v>968.0</v>
      </c>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row>
    <row r="970">
      <c r="A970" s="76" t="s">
        <v>4669</v>
      </c>
      <c r="B970" s="76" t="s">
        <v>4670</v>
      </c>
      <c r="C970" s="76" t="s">
        <v>4671</v>
      </c>
      <c r="D970" s="76" t="s">
        <v>4672</v>
      </c>
      <c r="E970" s="76" t="s">
        <v>4673</v>
      </c>
      <c r="F970" s="13">
        <v>969.0</v>
      </c>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row>
    <row r="971">
      <c r="A971" s="76" t="s">
        <v>4674</v>
      </c>
      <c r="B971" s="76" t="s">
        <v>4675</v>
      </c>
      <c r="C971" s="76" t="s">
        <v>4676</v>
      </c>
      <c r="D971" s="76" t="s">
        <v>4677</v>
      </c>
      <c r="E971" s="76" t="s">
        <v>4678</v>
      </c>
      <c r="F971" s="13">
        <v>970.0</v>
      </c>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row>
    <row r="972">
      <c r="A972" s="76" t="s">
        <v>4679</v>
      </c>
      <c r="B972" s="76" t="s">
        <v>4680</v>
      </c>
      <c r="C972" s="76" t="s">
        <v>4681</v>
      </c>
      <c r="D972" s="76" t="s">
        <v>4682</v>
      </c>
      <c r="E972" s="76" t="s">
        <v>4683</v>
      </c>
      <c r="F972" s="13">
        <v>971.0</v>
      </c>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row>
    <row r="973">
      <c r="A973" s="76" t="s">
        <v>4684</v>
      </c>
      <c r="B973" s="76" t="s">
        <v>4685</v>
      </c>
      <c r="C973" s="76" t="s">
        <v>4686</v>
      </c>
      <c r="D973" s="76" t="s">
        <v>4687</v>
      </c>
      <c r="E973" s="76" t="s">
        <v>4688</v>
      </c>
      <c r="F973" s="13">
        <v>972.0</v>
      </c>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row>
    <row r="974">
      <c r="A974" s="76" t="s">
        <v>4689</v>
      </c>
      <c r="B974" s="76" t="s">
        <v>4690</v>
      </c>
      <c r="C974" s="76" t="s">
        <v>4691</v>
      </c>
      <c r="D974" s="76" t="s">
        <v>4692</v>
      </c>
      <c r="E974" s="76" t="s">
        <v>4693</v>
      </c>
      <c r="F974" s="13">
        <v>973.0</v>
      </c>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row>
    <row r="975">
      <c r="A975" s="76" t="s">
        <v>4695</v>
      </c>
      <c r="B975" s="76" t="s">
        <v>4696</v>
      </c>
      <c r="C975" s="76" t="s">
        <v>4698</v>
      </c>
      <c r="D975" s="76" t="s">
        <v>4699</v>
      </c>
      <c r="E975" s="76" t="s">
        <v>4700</v>
      </c>
      <c r="F975" s="13">
        <v>974.0</v>
      </c>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row>
    <row r="976">
      <c r="A976" s="76" t="s">
        <v>4701</v>
      </c>
      <c r="B976" s="76" t="s">
        <v>4702</v>
      </c>
      <c r="C976" s="76" t="s">
        <v>4703</v>
      </c>
      <c r="D976" s="76" t="s">
        <v>4704</v>
      </c>
      <c r="E976" s="76" t="s">
        <v>4705</v>
      </c>
      <c r="F976" s="13">
        <v>975.0</v>
      </c>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row>
    <row r="977">
      <c r="A977" s="76" t="s">
        <v>4706</v>
      </c>
      <c r="B977" s="76" t="s">
        <v>4707</v>
      </c>
      <c r="C977" s="76" t="s">
        <v>4708</v>
      </c>
      <c r="D977" s="76" t="s">
        <v>4709</v>
      </c>
      <c r="E977" s="76" t="s">
        <v>4710</v>
      </c>
      <c r="F977" s="13">
        <v>976.0</v>
      </c>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row>
    <row r="978">
      <c r="A978" s="76" t="s">
        <v>4711</v>
      </c>
      <c r="B978" s="76" t="s">
        <v>4712</v>
      </c>
      <c r="C978" s="76" t="s">
        <v>4713</v>
      </c>
      <c r="D978" s="76" t="s">
        <v>4714</v>
      </c>
      <c r="E978" s="76" t="s">
        <v>4715</v>
      </c>
      <c r="F978" s="13">
        <v>977.0</v>
      </c>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row>
    <row r="979">
      <c r="A979" s="76" t="s">
        <v>4716</v>
      </c>
      <c r="B979" s="76" t="s">
        <v>4717</v>
      </c>
      <c r="C979" s="76" t="s">
        <v>4718</v>
      </c>
      <c r="D979" s="76" t="s">
        <v>4719</v>
      </c>
      <c r="E979" s="76" t="s">
        <v>4720</v>
      </c>
      <c r="F979" s="13">
        <v>978.0</v>
      </c>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row>
    <row r="980">
      <c r="A980" s="76" t="s">
        <v>4721</v>
      </c>
      <c r="B980" s="76" t="s">
        <v>4722</v>
      </c>
      <c r="C980" s="76" t="s">
        <v>4723</v>
      </c>
      <c r="D980" s="76" t="s">
        <v>4724</v>
      </c>
      <c r="E980" s="76" t="s">
        <v>4725</v>
      </c>
      <c r="F980" s="13">
        <v>979.0</v>
      </c>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row>
    <row r="981">
      <c r="A981" s="76" t="s">
        <v>4726</v>
      </c>
      <c r="B981" s="76" t="s">
        <v>4727</v>
      </c>
      <c r="C981" s="76" t="s">
        <v>4728</v>
      </c>
      <c r="D981" s="76" t="s">
        <v>4729</v>
      </c>
      <c r="E981" s="76" t="s">
        <v>4730</v>
      </c>
      <c r="F981" s="13">
        <v>980.0</v>
      </c>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row>
    <row r="982">
      <c r="A982" s="76" t="s">
        <v>4731</v>
      </c>
      <c r="B982" s="76" t="s">
        <v>4732</v>
      </c>
      <c r="C982" s="76" t="s">
        <v>4733</v>
      </c>
      <c r="D982" s="76" t="s">
        <v>4734</v>
      </c>
      <c r="E982" s="76" t="s">
        <v>4735</v>
      </c>
      <c r="F982" s="13">
        <v>981.0</v>
      </c>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row>
    <row r="983">
      <c r="A983" s="76" t="s">
        <v>4736</v>
      </c>
      <c r="B983" s="76" t="s">
        <v>4737</v>
      </c>
      <c r="C983" s="76" t="s">
        <v>4738</v>
      </c>
      <c r="D983" s="76" t="s">
        <v>4739</v>
      </c>
      <c r="E983" s="76" t="s">
        <v>4740</v>
      </c>
      <c r="F983" s="13">
        <v>982.0</v>
      </c>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row>
    <row r="984">
      <c r="A984" s="76" t="s">
        <v>4741</v>
      </c>
      <c r="B984" s="76" t="s">
        <v>4742</v>
      </c>
      <c r="C984" s="76" t="s">
        <v>4743</v>
      </c>
      <c r="D984" s="76" t="s">
        <v>4744</v>
      </c>
      <c r="E984" s="76" t="s">
        <v>4745</v>
      </c>
      <c r="F984" s="13">
        <v>983.0</v>
      </c>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row>
    <row r="985">
      <c r="A985" s="76" t="s">
        <v>4746</v>
      </c>
      <c r="B985" s="76" t="s">
        <v>4747</v>
      </c>
      <c r="C985" s="76" t="s">
        <v>4748</v>
      </c>
      <c r="D985" s="76" t="s">
        <v>4749</v>
      </c>
      <c r="E985" s="76" t="s">
        <v>4750</v>
      </c>
      <c r="F985" s="13">
        <v>984.0</v>
      </c>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row>
    <row r="986">
      <c r="A986" s="76" t="s">
        <v>4751</v>
      </c>
      <c r="B986" s="76" t="s">
        <v>4752</v>
      </c>
      <c r="C986" s="76" t="s">
        <v>4753</v>
      </c>
      <c r="D986" s="76" t="s">
        <v>4754</v>
      </c>
      <c r="E986" s="76" t="s">
        <v>4755</v>
      </c>
      <c r="F986" s="13">
        <v>985.0</v>
      </c>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row>
    <row r="987">
      <c r="A987" s="76" t="s">
        <v>4756</v>
      </c>
      <c r="B987" s="76" t="s">
        <v>4758</v>
      </c>
      <c r="C987" s="76" t="s">
        <v>4759</v>
      </c>
      <c r="D987" s="76" t="s">
        <v>4761</v>
      </c>
      <c r="E987" s="76" t="s">
        <v>4762</v>
      </c>
      <c r="F987" s="13">
        <v>986.0</v>
      </c>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row>
    <row r="988">
      <c r="A988" s="14" t="s">
        <v>4763</v>
      </c>
      <c r="B988" s="14" t="s">
        <v>4764</v>
      </c>
      <c r="C988" s="14" t="s">
        <v>4765</v>
      </c>
      <c r="D988" s="14" t="s">
        <v>4766</v>
      </c>
      <c r="E988" s="14" t="s">
        <v>4767</v>
      </c>
      <c r="F988" s="13">
        <v>987.0</v>
      </c>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row>
    <row r="989">
      <c r="A989" s="76" t="s">
        <v>4768</v>
      </c>
      <c r="B989" s="76" t="s">
        <v>4769</v>
      </c>
      <c r="C989" s="76" t="s">
        <v>4770</v>
      </c>
      <c r="D989" s="76" t="s">
        <v>4771</v>
      </c>
      <c r="E989" s="76" t="s">
        <v>4772</v>
      </c>
      <c r="F989" s="13">
        <v>988.0</v>
      </c>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row>
    <row r="990">
      <c r="A990" s="76" t="s">
        <v>4773</v>
      </c>
      <c r="B990" s="76" t="s">
        <v>4774</v>
      </c>
      <c r="C990" s="76" t="s">
        <v>4775</v>
      </c>
      <c r="D990" s="76" t="s">
        <v>4776</v>
      </c>
      <c r="E990" s="76" t="s">
        <v>4777</v>
      </c>
      <c r="F990" s="13">
        <v>989.0</v>
      </c>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row>
    <row r="991">
      <c r="A991" s="76" t="s">
        <v>4778</v>
      </c>
      <c r="B991" s="76" t="s">
        <v>4779</v>
      </c>
      <c r="C991" s="76" t="s">
        <v>4780</v>
      </c>
      <c r="D991" s="76" t="s">
        <v>4781</v>
      </c>
      <c r="E991" s="76" t="s">
        <v>4782</v>
      </c>
      <c r="F991" s="13">
        <v>990.0</v>
      </c>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row>
    <row r="992">
      <c r="A992" s="76" t="s">
        <v>4783</v>
      </c>
      <c r="B992" s="76" t="s">
        <v>4784</v>
      </c>
      <c r="C992" s="76" t="s">
        <v>4785</v>
      </c>
      <c r="D992" s="76" t="s">
        <v>4786</v>
      </c>
      <c r="E992" s="76" t="s">
        <v>4787</v>
      </c>
      <c r="F992" s="13">
        <v>991.0</v>
      </c>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row>
    <row r="993">
      <c r="A993" s="76" t="s">
        <v>4788</v>
      </c>
      <c r="B993" s="76" t="s">
        <v>4789</v>
      </c>
      <c r="C993" s="76" t="s">
        <v>4790</v>
      </c>
      <c r="D993" s="76" t="s">
        <v>4791</v>
      </c>
      <c r="E993" s="76" t="s">
        <v>4792</v>
      </c>
      <c r="F993" s="13">
        <v>992.0</v>
      </c>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row>
    <row r="994">
      <c r="A994" s="76" t="s">
        <v>4793</v>
      </c>
      <c r="B994" s="76" t="s">
        <v>4794</v>
      </c>
      <c r="C994" s="76" t="s">
        <v>4795</v>
      </c>
      <c r="D994" s="76" t="s">
        <v>4796</v>
      </c>
      <c r="E994" s="76" t="s">
        <v>4797</v>
      </c>
      <c r="F994" s="13">
        <v>993.0</v>
      </c>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row>
    <row r="995">
      <c r="A995" s="76" t="s">
        <v>4798</v>
      </c>
      <c r="B995" s="76" t="s">
        <v>4799</v>
      </c>
      <c r="C995" s="76" t="s">
        <v>4800</v>
      </c>
      <c r="D995" s="76" t="s">
        <v>4801</v>
      </c>
      <c r="E995" s="76" t="s">
        <v>4802</v>
      </c>
      <c r="F995" s="13">
        <v>994.0</v>
      </c>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row>
    <row r="996">
      <c r="A996" s="76" t="s">
        <v>4803</v>
      </c>
      <c r="B996" s="76" t="s">
        <v>4804</v>
      </c>
      <c r="C996" s="76" t="s">
        <v>4805</v>
      </c>
      <c r="D996" s="76" t="s">
        <v>4806</v>
      </c>
      <c r="E996" s="76" t="s">
        <v>4807</v>
      </c>
      <c r="F996" s="13">
        <v>995.0</v>
      </c>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row>
    <row r="997">
      <c r="A997" s="76" t="s">
        <v>4808</v>
      </c>
      <c r="B997" s="76" t="s">
        <v>4809</v>
      </c>
      <c r="C997" s="76" t="s">
        <v>4810</v>
      </c>
      <c r="D997" s="76" t="s">
        <v>4811</v>
      </c>
      <c r="E997" s="76" t="s">
        <v>4812</v>
      </c>
      <c r="F997" s="13">
        <v>996.0</v>
      </c>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row>
    <row r="998">
      <c r="A998" s="76" t="s">
        <v>4813</v>
      </c>
      <c r="B998" s="76" t="s">
        <v>4814</v>
      </c>
      <c r="C998" s="76" t="s">
        <v>4815</v>
      </c>
      <c r="D998" s="76" t="s">
        <v>4816</v>
      </c>
      <c r="E998" s="77"/>
      <c r="F998" s="13">
        <v>997.0</v>
      </c>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row>
    <row r="999">
      <c r="A999" s="76" t="s">
        <v>4817</v>
      </c>
      <c r="B999" s="76" t="s">
        <v>4818</v>
      </c>
      <c r="C999" s="76" t="s">
        <v>4819</v>
      </c>
      <c r="D999" s="76" t="s">
        <v>4820</v>
      </c>
      <c r="E999" s="77"/>
      <c r="F999" s="13">
        <v>998.0</v>
      </c>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row>
    <row r="1000">
      <c r="A1000" s="76" t="s">
        <v>4821</v>
      </c>
      <c r="B1000" s="76" t="s">
        <v>4823</v>
      </c>
      <c r="C1000" s="76" t="s">
        <v>4824</v>
      </c>
      <c r="D1000" s="76" t="s">
        <v>4826</v>
      </c>
      <c r="E1000" s="76" t="s">
        <v>4827</v>
      </c>
      <c r="F1000" s="13">
        <v>999.0</v>
      </c>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row>
    <row r="1001">
      <c r="A1001" s="76" t="s">
        <v>4828</v>
      </c>
      <c r="B1001" s="76" t="s">
        <v>4829</v>
      </c>
      <c r="C1001" s="76" t="s">
        <v>4830</v>
      </c>
      <c r="D1001" s="76" t="s">
        <v>4831</v>
      </c>
      <c r="E1001" s="76" t="s">
        <v>4832</v>
      </c>
      <c r="F1001" s="13">
        <v>1000.0</v>
      </c>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row>
    <row r="1002">
      <c r="A1002" s="76" t="s">
        <v>4833</v>
      </c>
      <c r="B1002" s="76" t="s">
        <v>4834</v>
      </c>
      <c r="C1002" s="76" t="s">
        <v>4835</v>
      </c>
      <c r="D1002" s="76" t="s">
        <v>4836</v>
      </c>
      <c r="E1002" s="76" t="s">
        <v>4837</v>
      </c>
      <c r="F1002" s="13">
        <v>1001.0</v>
      </c>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row>
    <row r="1003">
      <c r="A1003" s="76" t="s">
        <v>4838</v>
      </c>
      <c r="B1003" s="76" t="s">
        <v>4839</v>
      </c>
      <c r="C1003" s="76" t="s">
        <v>4840</v>
      </c>
      <c r="D1003" s="76" t="s">
        <v>4841</v>
      </c>
      <c r="E1003" s="76" t="s">
        <v>4842</v>
      </c>
      <c r="F1003" s="13">
        <v>1002.0</v>
      </c>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row>
    <row r="1004">
      <c r="A1004" s="76" t="s">
        <v>4843</v>
      </c>
      <c r="B1004" s="76" t="s">
        <v>4844</v>
      </c>
      <c r="C1004" s="76" t="s">
        <v>4845</v>
      </c>
      <c r="D1004" s="76" t="s">
        <v>4846</v>
      </c>
      <c r="E1004" s="77"/>
      <c r="F1004" s="13">
        <v>1003.0</v>
      </c>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row>
    <row r="1005">
      <c r="A1005" s="76" t="s">
        <v>4847</v>
      </c>
      <c r="B1005" s="76" t="s">
        <v>4848</v>
      </c>
      <c r="C1005" s="76" t="s">
        <v>4849</v>
      </c>
      <c r="D1005" s="76" t="s">
        <v>4850</v>
      </c>
      <c r="E1005" s="76" t="s">
        <v>4851</v>
      </c>
      <c r="F1005" s="13">
        <v>1004.0</v>
      </c>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row>
    <row r="1006">
      <c r="A1006" s="76" t="s">
        <v>4852</v>
      </c>
      <c r="B1006" s="76" t="s">
        <v>4853</v>
      </c>
      <c r="C1006" s="76" t="s">
        <v>4854</v>
      </c>
      <c r="D1006" s="76" t="s">
        <v>4855</v>
      </c>
      <c r="E1006" s="76" t="s">
        <v>4856</v>
      </c>
      <c r="F1006" s="13">
        <v>1005.0</v>
      </c>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row>
    <row r="1007">
      <c r="A1007" s="76" t="s">
        <v>4857</v>
      </c>
      <c r="B1007" s="76" t="s">
        <v>4858</v>
      </c>
      <c r="C1007" s="76" t="s">
        <v>4859</v>
      </c>
      <c r="D1007" s="76" t="s">
        <v>4860</v>
      </c>
      <c r="E1007" s="76" t="s">
        <v>4861</v>
      </c>
      <c r="F1007" s="13">
        <v>1006.0</v>
      </c>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row>
    <row r="1008">
      <c r="A1008" s="76" t="s">
        <v>4862</v>
      </c>
      <c r="B1008" s="76" t="s">
        <v>4863</v>
      </c>
      <c r="C1008" s="76" t="s">
        <v>4864</v>
      </c>
      <c r="D1008" s="76" t="s">
        <v>4865</v>
      </c>
      <c r="E1008" s="76" t="s">
        <v>4866</v>
      </c>
      <c r="F1008" s="13">
        <v>1007.0</v>
      </c>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row>
    <row r="1009">
      <c r="A1009" s="76" t="s">
        <v>4867</v>
      </c>
      <c r="B1009" s="76" t="s">
        <v>4868</v>
      </c>
      <c r="C1009" s="76" t="s">
        <v>4869</v>
      </c>
      <c r="D1009" s="76" t="s">
        <v>4870</v>
      </c>
      <c r="E1009" s="76" t="s">
        <v>4871</v>
      </c>
      <c r="F1009" s="13">
        <v>1008.0</v>
      </c>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row>
    <row r="1010">
      <c r="A1010" s="76" t="s">
        <v>4872</v>
      </c>
      <c r="B1010" s="76" t="s">
        <v>4873</v>
      </c>
      <c r="C1010" s="76" t="s">
        <v>4874</v>
      </c>
      <c r="D1010" s="76" t="s">
        <v>4875</v>
      </c>
      <c r="E1010" s="76" t="s">
        <v>4876</v>
      </c>
      <c r="F1010" s="13">
        <v>1009.0</v>
      </c>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row>
    <row r="1011">
      <c r="A1011" s="76" t="s">
        <v>4877</v>
      </c>
      <c r="B1011" s="76" t="s">
        <v>4878</v>
      </c>
      <c r="C1011" s="76" t="s">
        <v>4879</v>
      </c>
      <c r="D1011" s="76" t="s">
        <v>4880</v>
      </c>
      <c r="E1011" s="76" t="s">
        <v>4881</v>
      </c>
      <c r="F1011" s="13">
        <v>1010.0</v>
      </c>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row>
    <row r="1012">
      <c r="A1012" s="76" t="s">
        <v>4882</v>
      </c>
      <c r="B1012" s="76" t="s">
        <v>4883</v>
      </c>
      <c r="C1012" s="76" t="s">
        <v>4884</v>
      </c>
      <c r="D1012" s="76" t="s">
        <v>4885</v>
      </c>
      <c r="E1012" s="76" t="s">
        <v>4886</v>
      </c>
      <c r="F1012" s="13">
        <v>1011.0</v>
      </c>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row>
    <row r="1013">
      <c r="A1013" s="76" t="s">
        <v>4888</v>
      </c>
      <c r="B1013" s="76" t="s">
        <v>4889</v>
      </c>
      <c r="C1013" s="76" t="s">
        <v>4890</v>
      </c>
      <c r="D1013" s="76" t="s">
        <v>4891</v>
      </c>
      <c r="E1013" s="77"/>
      <c r="F1013" s="13">
        <v>1012.0</v>
      </c>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row>
    <row r="1014">
      <c r="A1014" s="76" t="s">
        <v>4892</v>
      </c>
      <c r="B1014" s="76" t="s">
        <v>4893</v>
      </c>
      <c r="C1014" s="76" t="s">
        <v>4894</v>
      </c>
      <c r="D1014" s="76" t="s">
        <v>4895</v>
      </c>
      <c r="E1014" s="77"/>
      <c r="F1014" s="13">
        <v>1013.0</v>
      </c>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row>
    <row r="1015">
      <c r="A1015" s="76" t="s">
        <v>4896</v>
      </c>
      <c r="B1015" s="76" t="s">
        <v>4897</v>
      </c>
      <c r="C1015" s="76" t="s">
        <v>4898</v>
      </c>
      <c r="D1015" s="76" t="s">
        <v>4899</v>
      </c>
      <c r="E1015" s="76" t="s">
        <v>4900</v>
      </c>
      <c r="F1015" s="13">
        <v>1014.0</v>
      </c>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row>
    <row r="1016">
      <c r="A1016" s="76" t="s">
        <v>4901</v>
      </c>
      <c r="B1016" s="76" t="s">
        <v>4902</v>
      </c>
      <c r="C1016" s="76" t="s">
        <v>4903</v>
      </c>
      <c r="D1016" s="76" t="s">
        <v>4904</v>
      </c>
      <c r="E1016" s="76" t="s">
        <v>4905</v>
      </c>
      <c r="F1016" s="13">
        <v>1015.0</v>
      </c>
      <c r="G1016" s="11"/>
      <c r="H1016" s="11"/>
      <c r="I1016" s="11"/>
      <c r="J1016" s="11"/>
      <c r="K1016" s="11"/>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row>
    <row r="1017">
      <c r="A1017" s="76" t="s">
        <v>4906</v>
      </c>
      <c r="B1017" s="76" t="s">
        <v>4907</v>
      </c>
      <c r="C1017" s="76" t="s">
        <v>4908</v>
      </c>
      <c r="D1017" s="76" t="s">
        <v>4909</v>
      </c>
      <c r="E1017" s="76" t="s">
        <v>4910</v>
      </c>
      <c r="F1017" s="13">
        <v>1016.0</v>
      </c>
      <c r="G1017" s="11"/>
      <c r="H1017" s="11"/>
      <c r="I1017" s="11"/>
      <c r="J1017" s="11"/>
      <c r="K1017" s="11"/>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row>
    <row r="1018">
      <c r="A1018" s="76" t="s">
        <v>4911</v>
      </c>
      <c r="B1018" s="76" t="s">
        <v>4912</v>
      </c>
      <c r="C1018" s="76" t="s">
        <v>4913</v>
      </c>
      <c r="D1018" s="76" t="s">
        <v>4914</v>
      </c>
      <c r="E1018" s="76" t="s">
        <v>4915</v>
      </c>
      <c r="F1018" s="13">
        <v>1017.0</v>
      </c>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row>
    <row r="1019">
      <c r="A1019" s="76" t="s">
        <v>4916</v>
      </c>
      <c r="B1019" s="76" t="s">
        <v>4917</v>
      </c>
      <c r="C1019" s="76" t="s">
        <v>4918</v>
      </c>
      <c r="D1019" s="76" t="s">
        <v>4919</v>
      </c>
      <c r="E1019" s="76" t="s">
        <v>4920</v>
      </c>
      <c r="F1019" s="13">
        <v>1018.0</v>
      </c>
      <c r="G1019" s="11"/>
      <c r="H1019" s="11"/>
      <c r="I1019" s="11"/>
      <c r="J1019" s="11"/>
      <c r="K1019" s="11"/>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row>
    <row r="1020">
      <c r="A1020" s="76" t="s">
        <v>4921</v>
      </c>
      <c r="B1020" s="76" t="s">
        <v>4922</v>
      </c>
      <c r="C1020" s="76" t="s">
        <v>4923</v>
      </c>
      <c r="D1020" s="76" t="s">
        <v>4924</v>
      </c>
      <c r="E1020" s="76" t="s">
        <v>4925</v>
      </c>
      <c r="F1020" s="13">
        <v>1019.0</v>
      </c>
      <c r="G1020" s="11"/>
      <c r="H1020" s="11"/>
      <c r="I1020" s="11"/>
      <c r="J1020" s="11"/>
      <c r="K1020" s="11"/>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row>
    <row r="1021">
      <c r="A1021" s="76" t="s">
        <v>4926</v>
      </c>
      <c r="B1021" s="76" t="s">
        <v>4927</v>
      </c>
      <c r="C1021" s="76" t="s">
        <v>4928</v>
      </c>
      <c r="D1021" s="76" t="s">
        <v>4929</v>
      </c>
      <c r="E1021" s="76" t="s">
        <v>4930</v>
      </c>
      <c r="F1021" s="13">
        <v>1020.0</v>
      </c>
      <c r="G1021" s="11"/>
      <c r="H1021" s="11"/>
      <c r="I1021" s="11"/>
      <c r="J1021" s="11"/>
      <c r="K1021" s="11"/>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row>
    <row r="1022">
      <c r="A1022" s="76" t="s">
        <v>4931</v>
      </c>
      <c r="B1022" s="76" t="s">
        <v>4932</v>
      </c>
      <c r="C1022" s="76" t="s">
        <v>4933</v>
      </c>
      <c r="D1022" s="76" t="s">
        <v>4934</v>
      </c>
      <c r="E1022" s="76" t="s">
        <v>4935</v>
      </c>
      <c r="F1022" s="13">
        <v>1021.0</v>
      </c>
      <c r="G1022" s="11"/>
      <c r="H1022" s="11"/>
      <c r="I1022" s="11"/>
      <c r="J1022" s="11"/>
      <c r="K1022" s="11"/>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row>
    <row r="1023">
      <c r="A1023" s="76" t="s">
        <v>4936</v>
      </c>
      <c r="B1023" s="76" t="s">
        <v>4937</v>
      </c>
      <c r="C1023" s="76" t="s">
        <v>4938</v>
      </c>
      <c r="D1023" s="76" t="s">
        <v>4939</v>
      </c>
      <c r="E1023" s="76" t="s">
        <v>4940</v>
      </c>
      <c r="F1023" s="13">
        <v>1022.0</v>
      </c>
      <c r="G1023" s="11"/>
      <c r="H1023" s="11"/>
      <c r="I1023" s="11"/>
      <c r="J1023" s="11"/>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row>
    <row r="1024">
      <c r="A1024" s="76" t="s">
        <v>4941</v>
      </c>
      <c r="B1024" s="76" t="s">
        <v>4942</v>
      </c>
      <c r="C1024" s="76" t="s">
        <v>4943</v>
      </c>
      <c r="D1024" s="76" t="s">
        <v>4944</v>
      </c>
      <c r="E1024" s="76" t="s">
        <v>4945</v>
      </c>
      <c r="F1024" s="13">
        <v>1023.0</v>
      </c>
      <c r="G1024" s="11"/>
      <c r="H1024" s="11"/>
      <c r="I1024" s="11"/>
      <c r="J1024" s="11"/>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row>
    <row r="1025">
      <c r="A1025" s="76" t="s">
        <v>4946</v>
      </c>
      <c r="B1025" s="76" t="s">
        <v>4947</v>
      </c>
      <c r="C1025" s="76" t="s">
        <v>4948</v>
      </c>
      <c r="D1025" s="76" t="s">
        <v>4949</v>
      </c>
      <c r="E1025" s="76" t="s">
        <v>4950</v>
      </c>
      <c r="F1025" s="13">
        <v>1024.0</v>
      </c>
      <c r="G1025" s="11"/>
      <c r="H1025" s="11"/>
      <c r="I1025" s="11"/>
      <c r="J1025" s="11"/>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row>
    <row r="1026">
      <c r="A1026" s="76" t="s">
        <v>4953</v>
      </c>
      <c r="B1026" s="76" t="s">
        <v>4937</v>
      </c>
      <c r="C1026" s="76" t="s">
        <v>4954</v>
      </c>
      <c r="D1026" s="76" t="s">
        <v>4955</v>
      </c>
      <c r="E1026" s="76" t="s">
        <v>4940</v>
      </c>
      <c r="F1026" s="13">
        <v>1025.0</v>
      </c>
      <c r="G1026" s="11"/>
      <c r="H1026" s="11"/>
      <c r="I1026" s="11"/>
      <c r="J1026" s="11"/>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row>
    <row r="1027">
      <c r="A1027" s="76" t="s">
        <v>4956</v>
      </c>
      <c r="B1027" s="76" t="s">
        <v>4957</v>
      </c>
      <c r="C1027" s="76" t="s">
        <v>4958</v>
      </c>
      <c r="D1027" s="76" t="s">
        <v>4959</v>
      </c>
      <c r="E1027" s="77"/>
      <c r="F1027" s="13">
        <v>1026.0</v>
      </c>
      <c r="G1027" s="11"/>
      <c r="H1027" s="11"/>
      <c r="I1027" s="11"/>
      <c r="J1027" s="11"/>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row>
    <row r="1028">
      <c r="A1028" s="76" t="s">
        <v>4960</v>
      </c>
      <c r="B1028" s="76" t="s">
        <v>4961</v>
      </c>
      <c r="C1028" s="76" t="s">
        <v>4962</v>
      </c>
      <c r="D1028" s="76" t="s">
        <v>4963</v>
      </c>
      <c r="E1028" s="76" t="s">
        <v>4964</v>
      </c>
      <c r="F1028" s="13">
        <v>1027.0</v>
      </c>
      <c r="G1028" s="11"/>
      <c r="H1028" s="11"/>
      <c r="I1028" s="11"/>
      <c r="J1028" s="11"/>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row>
    <row r="1029">
      <c r="A1029" s="76" t="s">
        <v>4965</v>
      </c>
      <c r="B1029" s="76" t="s">
        <v>4966</v>
      </c>
      <c r="C1029" s="76" t="s">
        <v>4967</v>
      </c>
      <c r="D1029" s="76" t="s">
        <v>4968</v>
      </c>
      <c r="E1029" s="76" t="s">
        <v>4969</v>
      </c>
      <c r="F1029" s="13">
        <v>1028.0</v>
      </c>
      <c r="G1029" s="11"/>
      <c r="H1029" s="11"/>
      <c r="I1029" s="11"/>
      <c r="J1029" s="11"/>
      <c r="K1029" s="11"/>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row>
    <row r="1030">
      <c r="A1030" s="76" t="s">
        <v>4970</v>
      </c>
      <c r="B1030" s="76" t="s">
        <v>4971</v>
      </c>
      <c r="C1030" s="76" t="s">
        <v>4972</v>
      </c>
      <c r="D1030" s="76" t="s">
        <v>4973</v>
      </c>
      <c r="E1030" s="76" t="s">
        <v>4974</v>
      </c>
      <c r="F1030" s="13">
        <v>1029.0</v>
      </c>
      <c r="G1030" s="11"/>
      <c r="H1030" s="11"/>
      <c r="I1030" s="11"/>
      <c r="J1030" s="11"/>
      <c r="K1030" s="11"/>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row>
    <row r="1031">
      <c r="A1031" s="76" t="s">
        <v>4975</v>
      </c>
      <c r="B1031" s="76" t="s">
        <v>4976</v>
      </c>
      <c r="C1031" s="76" t="s">
        <v>4977</v>
      </c>
      <c r="D1031" s="76" t="s">
        <v>4978</v>
      </c>
      <c r="E1031" s="83"/>
      <c r="F1031" s="13">
        <v>1030.0</v>
      </c>
      <c r="G1031" s="11"/>
      <c r="H1031" s="11"/>
      <c r="I1031" s="1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row>
    <row r="1032">
      <c r="A1032" s="76" t="s">
        <v>4979</v>
      </c>
      <c r="B1032" s="76" t="s">
        <v>4980</v>
      </c>
      <c r="C1032" s="76" t="s">
        <v>4981</v>
      </c>
      <c r="D1032" s="76" t="s">
        <v>4982</v>
      </c>
      <c r="E1032" s="77"/>
      <c r="F1032" s="13">
        <v>1031.0</v>
      </c>
      <c r="G1032" s="11"/>
      <c r="H1032" s="11"/>
      <c r="I1032" s="11"/>
      <c r="J1032" s="11"/>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row>
    <row r="1033">
      <c r="A1033" s="76" t="s">
        <v>4983</v>
      </c>
      <c r="B1033" s="76" t="s">
        <v>4984</v>
      </c>
      <c r="C1033" s="76" t="s">
        <v>4985</v>
      </c>
      <c r="D1033" s="76" t="s">
        <v>4986</v>
      </c>
      <c r="E1033" s="76" t="s">
        <v>4987</v>
      </c>
      <c r="F1033" s="13">
        <v>1032.0</v>
      </c>
      <c r="G1033" s="11"/>
      <c r="H1033" s="11"/>
      <c r="I1033" s="11"/>
      <c r="J1033" s="11"/>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row>
    <row r="1034">
      <c r="A1034" s="76" t="s">
        <v>4988</v>
      </c>
      <c r="B1034" s="76" t="s">
        <v>4989</v>
      </c>
      <c r="C1034" s="76" t="s">
        <v>4990</v>
      </c>
      <c r="D1034" s="76" t="s">
        <v>4991</v>
      </c>
      <c r="E1034" s="76" t="s">
        <v>4992</v>
      </c>
      <c r="F1034" s="13">
        <v>1033.0</v>
      </c>
      <c r="G1034" s="11"/>
      <c r="H1034" s="11"/>
      <c r="I1034" s="1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row>
    <row r="1035">
      <c r="A1035" s="76" t="s">
        <v>4993</v>
      </c>
      <c r="B1035" s="76" t="s">
        <v>4994</v>
      </c>
      <c r="C1035" s="76" t="s">
        <v>4995</v>
      </c>
      <c r="D1035" s="76" t="s">
        <v>4996</v>
      </c>
      <c r="E1035" s="76" t="s">
        <v>4997</v>
      </c>
      <c r="F1035" s="13">
        <v>1034.0</v>
      </c>
      <c r="G1035" s="11"/>
      <c r="H1035" s="11"/>
      <c r="I1035" s="11"/>
      <c r="J1035" s="11"/>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row>
    <row r="1036">
      <c r="A1036" s="76" t="s">
        <v>4998</v>
      </c>
      <c r="B1036" s="76" t="s">
        <v>4999</v>
      </c>
      <c r="C1036" s="76" t="s">
        <v>5000</v>
      </c>
      <c r="D1036" s="76" t="s">
        <v>5001</v>
      </c>
      <c r="E1036" s="76" t="s">
        <v>5002</v>
      </c>
      <c r="F1036" s="13">
        <v>1035.0</v>
      </c>
      <c r="G1036" s="11"/>
      <c r="H1036" s="11"/>
      <c r="I1036" s="11"/>
      <c r="J1036" s="11"/>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row>
    <row r="1037">
      <c r="A1037" s="76" t="s">
        <v>5003</v>
      </c>
      <c r="B1037" s="76" t="s">
        <v>5004</v>
      </c>
      <c r="C1037" s="76" t="s">
        <v>5005</v>
      </c>
      <c r="D1037" s="76" t="s">
        <v>5007</v>
      </c>
      <c r="E1037" s="77"/>
      <c r="F1037" s="13">
        <v>1036.0</v>
      </c>
      <c r="G1037" s="11"/>
      <c r="H1037" s="11"/>
      <c r="I1037" s="11"/>
      <c r="J1037" s="11"/>
      <c r="K1037" s="11"/>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row>
    <row r="1038">
      <c r="A1038" s="76" t="s">
        <v>4993</v>
      </c>
      <c r="B1038" s="76" t="s">
        <v>5009</v>
      </c>
      <c r="C1038" s="76" t="s">
        <v>5010</v>
      </c>
      <c r="D1038" s="76" t="s">
        <v>5011</v>
      </c>
      <c r="E1038" s="77"/>
      <c r="F1038" s="13">
        <v>1037.0</v>
      </c>
      <c r="G1038" s="11"/>
      <c r="H1038" s="11"/>
      <c r="I1038" s="11"/>
      <c r="J1038" s="11"/>
      <c r="K1038" s="11"/>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row>
    <row r="1039">
      <c r="A1039" s="76" t="s">
        <v>5012</v>
      </c>
      <c r="B1039" s="76" t="s">
        <v>5013</v>
      </c>
      <c r="C1039" s="76" t="s">
        <v>5014</v>
      </c>
      <c r="D1039" s="76" t="s">
        <v>5015</v>
      </c>
      <c r="E1039" s="76" t="s">
        <v>5016</v>
      </c>
      <c r="F1039" s="13">
        <v>1038.0</v>
      </c>
      <c r="G1039" s="11"/>
      <c r="H1039" s="11"/>
      <c r="I1039" s="11"/>
      <c r="J1039" s="11"/>
      <c r="K1039" s="11"/>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row>
    <row r="1040">
      <c r="A1040" s="76" t="s">
        <v>5017</v>
      </c>
      <c r="B1040" s="76" t="s">
        <v>5018</v>
      </c>
      <c r="C1040" s="76" t="s">
        <v>5019</v>
      </c>
      <c r="D1040" s="76" t="s">
        <v>5020</v>
      </c>
      <c r="E1040" s="76" t="s">
        <v>5021</v>
      </c>
      <c r="F1040" s="13">
        <v>1039.0</v>
      </c>
      <c r="G1040" s="11"/>
      <c r="H1040" s="11"/>
      <c r="I1040" s="11"/>
      <c r="J1040" s="11"/>
      <c r="K1040" s="11"/>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row>
    <row r="1041">
      <c r="A1041" s="76" t="s">
        <v>5022</v>
      </c>
      <c r="B1041" s="76" t="s">
        <v>5023</v>
      </c>
      <c r="C1041" s="76" t="s">
        <v>5024</v>
      </c>
      <c r="D1041" s="76" t="s">
        <v>5025</v>
      </c>
      <c r="E1041" s="76" t="s">
        <v>5026</v>
      </c>
      <c r="F1041" s="13">
        <v>1040.0</v>
      </c>
      <c r="G1041" s="11"/>
      <c r="H1041" s="11"/>
      <c r="I1041" s="11"/>
      <c r="J1041" s="11"/>
      <c r="K1041" s="11"/>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row>
    <row r="1042">
      <c r="A1042" s="76" t="s">
        <v>5027</v>
      </c>
      <c r="B1042" s="76" t="s">
        <v>5028</v>
      </c>
      <c r="C1042" s="76" t="s">
        <v>5029</v>
      </c>
      <c r="D1042" s="76" t="s">
        <v>5030</v>
      </c>
      <c r="E1042" s="76" t="s">
        <v>5031</v>
      </c>
      <c r="F1042" s="13">
        <v>1041.0</v>
      </c>
      <c r="G1042" s="11"/>
      <c r="H1042" s="11"/>
      <c r="I1042" s="11"/>
      <c r="J1042" s="11"/>
      <c r="K1042" s="11"/>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row>
    <row r="1043">
      <c r="A1043" s="14" t="s">
        <v>5032</v>
      </c>
      <c r="B1043" s="14" t="s">
        <v>5033</v>
      </c>
      <c r="C1043" s="14" t="s">
        <v>5034</v>
      </c>
      <c r="D1043" s="14" t="s">
        <v>5035</v>
      </c>
      <c r="E1043" s="14" t="s">
        <v>5036</v>
      </c>
      <c r="F1043" s="13">
        <v>1042.0</v>
      </c>
      <c r="G1043" s="11"/>
      <c r="H1043" s="11"/>
      <c r="I1043" s="1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row>
    <row r="1044">
      <c r="A1044" s="76" t="s">
        <v>5037</v>
      </c>
      <c r="B1044" s="76" t="s">
        <v>5038</v>
      </c>
      <c r="C1044" s="76" t="s">
        <v>5039</v>
      </c>
      <c r="D1044" s="76" t="s">
        <v>5040</v>
      </c>
      <c r="E1044" s="76" t="s">
        <v>5041</v>
      </c>
      <c r="F1044" s="13">
        <v>1043.0</v>
      </c>
      <c r="G1044" s="11"/>
      <c r="H1044" s="11"/>
      <c r="I1044" s="11"/>
      <c r="J1044" s="11"/>
      <c r="K1044" s="11"/>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row>
    <row r="1045">
      <c r="A1045" s="76" t="s">
        <v>5042</v>
      </c>
      <c r="B1045" s="76" t="s">
        <v>5043</v>
      </c>
      <c r="C1045" s="76" t="s">
        <v>5044</v>
      </c>
      <c r="D1045" s="76" t="s">
        <v>5045</v>
      </c>
      <c r="E1045" s="76" t="s">
        <v>5046</v>
      </c>
      <c r="F1045" s="13">
        <v>1044.0</v>
      </c>
      <c r="G1045" s="11"/>
      <c r="H1045" s="11"/>
      <c r="I1045" s="11"/>
      <c r="J1045" s="11"/>
      <c r="K1045" s="11"/>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row>
    <row r="1046">
      <c r="A1046" s="76" t="s">
        <v>5047</v>
      </c>
      <c r="B1046" s="76" t="s">
        <v>5048</v>
      </c>
      <c r="C1046" s="76" t="s">
        <v>5049</v>
      </c>
      <c r="D1046" s="76" t="s">
        <v>5050</v>
      </c>
      <c r="E1046" s="76" t="s">
        <v>5051</v>
      </c>
      <c r="F1046" s="13">
        <v>1045.0</v>
      </c>
      <c r="G1046" s="11"/>
      <c r="H1046" s="11"/>
      <c r="I1046" s="11"/>
      <c r="J1046" s="11"/>
      <c r="K1046" s="11"/>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row>
    <row r="1047">
      <c r="A1047" s="76" t="s">
        <v>5052</v>
      </c>
      <c r="B1047" s="76" t="s">
        <v>5053</v>
      </c>
      <c r="C1047" s="76" t="s">
        <v>5054</v>
      </c>
      <c r="D1047" s="76" t="s">
        <v>5055</v>
      </c>
      <c r="E1047" s="76" t="s">
        <v>5056</v>
      </c>
      <c r="F1047" s="13">
        <v>1046.0</v>
      </c>
      <c r="G1047" s="11"/>
      <c r="H1047" s="11"/>
      <c r="I1047" s="11"/>
      <c r="J1047" s="11"/>
      <c r="K1047" s="11"/>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row>
    <row r="1048">
      <c r="A1048" s="76" t="s">
        <v>5057</v>
      </c>
      <c r="B1048" s="76" t="s">
        <v>5058</v>
      </c>
      <c r="C1048" s="76" t="s">
        <v>5059</v>
      </c>
      <c r="D1048" s="76" t="s">
        <v>5060</v>
      </c>
      <c r="E1048" s="76" t="s">
        <v>5061</v>
      </c>
      <c r="F1048" s="13">
        <v>1047.0</v>
      </c>
      <c r="G1048" s="11"/>
      <c r="H1048" s="11"/>
      <c r="I1048" s="11"/>
      <c r="J1048" s="11"/>
      <c r="K1048" s="11"/>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row>
    <row r="1049">
      <c r="A1049" s="76" t="s">
        <v>5062</v>
      </c>
      <c r="B1049" s="76" t="s">
        <v>5063</v>
      </c>
      <c r="C1049" s="76" t="s">
        <v>5064</v>
      </c>
      <c r="D1049" s="76" t="s">
        <v>5065</v>
      </c>
      <c r="E1049" s="76" t="s">
        <v>5066</v>
      </c>
      <c r="F1049" s="13">
        <v>1048.0</v>
      </c>
      <c r="G1049" s="11"/>
      <c r="H1049" s="11"/>
      <c r="I1049" s="11"/>
      <c r="J1049" s="11"/>
      <c r="K1049" s="11"/>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row>
    <row r="1050">
      <c r="A1050" s="76" t="s">
        <v>5067</v>
      </c>
      <c r="B1050" s="76" t="s">
        <v>5069</v>
      </c>
      <c r="C1050" s="76" t="s">
        <v>5070</v>
      </c>
      <c r="D1050" s="76" t="s">
        <v>5072</v>
      </c>
      <c r="E1050" s="76" t="s">
        <v>5073</v>
      </c>
      <c r="F1050" s="13">
        <v>1049.0</v>
      </c>
      <c r="G1050" s="11"/>
      <c r="H1050" s="11"/>
      <c r="I1050" s="11"/>
      <c r="J1050" s="11"/>
      <c r="K1050" s="11"/>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row>
    <row r="1051">
      <c r="A1051" s="76" t="s">
        <v>5074</v>
      </c>
      <c r="B1051" s="76" t="s">
        <v>5075</v>
      </c>
      <c r="C1051" s="76" t="s">
        <v>5076</v>
      </c>
      <c r="D1051" s="76" t="s">
        <v>5077</v>
      </c>
      <c r="E1051" s="76" t="s">
        <v>5078</v>
      </c>
      <c r="F1051" s="13">
        <v>1050.0</v>
      </c>
      <c r="G1051" s="11"/>
      <c r="H1051" s="11"/>
      <c r="I1051" s="11"/>
      <c r="J1051" s="11"/>
      <c r="K1051" s="11"/>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row>
    <row r="1052">
      <c r="A1052" s="76" t="s">
        <v>5052</v>
      </c>
      <c r="B1052" s="76" t="s">
        <v>5079</v>
      </c>
      <c r="C1052" s="76" t="s">
        <v>5080</v>
      </c>
      <c r="D1052" s="76" t="s">
        <v>5081</v>
      </c>
      <c r="E1052" s="76" t="s">
        <v>5082</v>
      </c>
      <c r="F1052" s="13">
        <v>1051.0</v>
      </c>
      <c r="G1052" s="11"/>
      <c r="H1052" s="11"/>
      <c r="I1052" s="11"/>
      <c r="J1052" s="11"/>
      <c r="K1052" s="11"/>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row>
    <row r="1053">
      <c r="A1053" s="76" t="s">
        <v>5083</v>
      </c>
      <c r="B1053" s="76" t="s">
        <v>5084</v>
      </c>
      <c r="C1053" s="76" t="s">
        <v>5085</v>
      </c>
      <c r="D1053" s="76" t="s">
        <v>5086</v>
      </c>
      <c r="E1053" s="76" t="s">
        <v>5087</v>
      </c>
      <c r="F1053" s="13">
        <v>1052.0</v>
      </c>
      <c r="G1053" s="11"/>
      <c r="H1053" s="11"/>
      <c r="I1053" s="11"/>
      <c r="J1053" s="11"/>
      <c r="K1053" s="11"/>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row>
    <row r="1054">
      <c r="A1054" s="76" t="s">
        <v>5088</v>
      </c>
      <c r="B1054" s="76" t="s">
        <v>5089</v>
      </c>
      <c r="C1054" s="76" t="s">
        <v>5090</v>
      </c>
      <c r="D1054" s="76" t="s">
        <v>5091</v>
      </c>
      <c r="E1054" s="76" t="s">
        <v>5092</v>
      </c>
      <c r="F1054" s="13">
        <v>1053.0</v>
      </c>
      <c r="G1054" s="11"/>
      <c r="H1054" s="11"/>
      <c r="I1054" s="11"/>
      <c r="J1054" s="11"/>
      <c r="K1054" s="11"/>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row>
    <row r="1055">
      <c r="A1055" s="76" t="s">
        <v>5093</v>
      </c>
      <c r="B1055" s="76" t="s">
        <v>5094</v>
      </c>
      <c r="C1055" s="76" t="s">
        <v>5095</v>
      </c>
      <c r="D1055" s="76" t="s">
        <v>5096</v>
      </c>
      <c r="E1055" s="76" t="s">
        <v>5097</v>
      </c>
      <c r="F1055" s="13">
        <v>1054.0</v>
      </c>
      <c r="G1055" s="11"/>
      <c r="H1055" s="11"/>
      <c r="I1055" s="11"/>
      <c r="J1055" s="11"/>
      <c r="K1055" s="11"/>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row>
    <row r="1056">
      <c r="A1056" s="76" t="s">
        <v>5098</v>
      </c>
      <c r="B1056" s="76" t="s">
        <v>5099</v>
      </c>
      <c r="C1056" s="76" t="s">
        <v>5100</v>
      </c>
      <c r="D1056" s="76" t="s">
        <v>5101</v>
      </c>
      <c r="E1056" s="76" t="s">
        <v>5102</v>
      </c>
      <c r="F1056" s="13">
        <v>1055.0</v>
      </c>
      <c r="G1056" s="11"/>
      <c r="H1056" s="11"/>
      <c r="I1056" s="11"/>
      <c r="J1056" s="11"/>
      <c r="K1056" s="11"/>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row>
    <row r="1057">
      <c r="A1057" s="76" t="s">
        <v>5103</v>
      </c>
      <c r="B1057" s="76" t="s">
        <v>5104</v>
      </c>
      <c r="C1057" s="76" t="s">
        <v>5105</v>
      </c>
      <c r="D1057" s="76" t="s">
        <v>5106</v>
      </c>
      <c r="E1057" s="76" t="s">
        <v>5107</v>
      </c>
      <c r="F1057" s="13">
        <v>1056.0</v>
      </c>
      <c r="G1057" s="11"/>
      <c r="H1057" s="11"/>
      <c r="I1057" s="11"/>
      <c r="J1057" s="11"/>
      <c r="K1057" s="11"/>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row>
    <row r="1058">
      <c r="A1058" s="76" t="s">
        <v>5108</v>
      </c>
      <c r="B1058" s="76" t="s">
        <v>5109</v>
      </c>
      <c r="C1058" s="76" t="s">
        <v>5110</v>
      </c>
      <c r="D1058" s="76" t="s">
        <v>5111</v>
      </c>
      <c r="E1058" s="76" t="s">
        <v>5112</v>
      </c>
      <c r="F1058" s="13">
        <v>1057.0</v>
      </c>
      <c r="G1058" s="11"/>
      <c r="H1058" s="11"/>
      <c r="I1058" s="1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row>
    <row r="1059">
      <c r="A1059" s="76" t="s">
        <v>5113</v>
      </c>
      <c r="B1059" s="76" t="s">
        <v>5114</v>
      </c>
      <c r="C1059" s="76" t="s">
        <v>5115</v>
      </c>
      <c r="D1059" s="76" t="s">
        <v>5116</v>
      </c>
      <c r="E1059" s="76" t="s">
        <v>5117</v>
      </c>
      <c r="F1059" s="13">
        <v>1058.0</v>
      </c>
      <c r="G1059" s="11"/>
      <c r="H1059" s="11"/>
      <c r="I1059" s="11"/>
      <c r="J1059" s="11"/>
      <c r="K1059" s="11"/>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row>
    <row r="1060">
      <c r="A1060" s="76" t="s">
        <v>5118</v>
      </c>
      <c r="B1060" s="76" t="s">
        <v>5119</v>
      </c>
      <c r="C1060" s="76" t="s">
        <v>5120</v>
      </c>
      <c r="D1060" s="76" t="s">
        <v>5121</v>
      </c>
      <c r="E1060" s="83"/>
      <c r="F1060" s="13">
        <v>1059.0</v>
      </c>
      <c r="G1060" s="11"/>
      <c r="H1060" s="11"/>
      <c r="I1060" s="11"/>
      <c r="J1060" s="11"/>
      <c r="K1060" s="11"/>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row>
    <row r="1061">
      <c r="A1061" s="76" t="s">
        <v>5122</v>
      </c>
      <c r="B1061" s="76" t="s">
        <v>5123</v>
      </c>
      <c r="C1061" s="76" t="s">
        <v>5124</v>
      </c>
      <c r="D1061" s="76" t="s">
        <v>5125</v>
      </c>
      <c r="E1061" s="76" t="s">
        <v>5126</v>
      </c>
      <c r="F1061" s="13">
        <v>1060.0</v>
      </c>
      <c r="G1061" s="11"/>
      <c r="H1061" s="11"/>
      <c r="I1061" s="11"/>
      <c r="J1061" s="11"/>
      <c r="K1061" s="11"/>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row>
    <row r="1062">
      <c r="A1062" s="76" t="s">
        <v>5127</v>
      </c>
      <c r="B1062" s="76" t="s">
        <v>5128</v>
      </c>
      <c r="C1062" s="76" t="s">
        <v>5129</v>
      </c>
      <c r="D1062" s="76" t="s">
        <v>5130</v>
      </c>
      <c r="E1062" s="77"/>
      <c r="F1062" s="13">
        <v>1061.0</v>
      </c>
      <c r="G1062" s="11"/>
      <c r="H1062" s="11"/>
      <c r="I1062" s="11"/>
      <c r="J1062" s="11"/>
      <c r="K1062" s="11"/>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row>
    <row r="1063">
      <c r="A1063" s="76" t="s">
        <v>5131</v>
      </c>
      <c r="B1063" s="76" t="s">
        <v>5133</v>
      </c>
      <c r="C1063" s="76" t="s">
        <v>5134</v>
      </c>
      <c r="D1063" s="76" t="s">
        <v>5136</v>
      </c>
      <c r="E1063" s="76" t="s">
        <v>5137</v>
      </c>
      <c r="F1063" s="13">
        <v>1062.0</v>
      </c>
      <c r="G1063" s="11"/>
      <c r="H1063" s="11"/>
      <c r="I1063" s="11"/>
      <c r="J1063" s="11"/>
      <c r="K1063" s="11"/>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row>
    <row r="1064">
      <c r="A1064" s="76" t="s">
        <v>5138</v>
      </c>
      <c r="B1064" s="76" t="s">
        <v>5139</v>
      </c>
      <c r="C1064" s="76" t="s">
        <v>5140</v>
      </c>
      <c r="D1064" s="76" t="s">
        <v>5141</v>
      </c>
      <c r="E1064" s="76" t="s">
        <v>5142</v>
      </c>
      <c r="F1064" s="13">
        <v>1063.0</v>
      </c>
      <c r="G1064" s="11"/>
      <c r="H1064" s="11"/>
      <c r="I1064" s="11"/>
      <c r="J1064" s="11"/>
      <c r="K1064" s="11"/>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row>
    <row r="1065">
      <c r="A1065" s="76" t="s">
        <v>5143</v>
      </c>
      <c r="B1065" s="76" t="s">
        <v>5144</v>
      </c>
      <c r="C1065" s="76" t="s">
        <v>5145</v>
      </c>
      <c r="D1065" s="76" t="s">
        <v>5146</v>
      </c>
      <c r="E1065" s="76" t="s">
        <v>5147</v>
      </c>
      <c r="F1065" s="13">
        <v>1064.0</v>
      </c>
      <c r="G1065" s="11"/>
      <c r="H1065" s="11"/>
      <c r="I1065" s="11"/>
      <c r="J1065" s="11"/>
      <c r="K1065" s="11"/>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row>
    <row r="1066">
      <c r="A1066" s="76" t="s">
        <v>5148</v>
      </c>
      <c r="B1066" s="76" t="s">
        <v>5149</v>
      </c>
      <c r="C1066" s="76" t="s">
        <v>5150</v>
      </c>
      <c r="D1066" s="76" t="s">
        <v>5151</v>
      </c>
      <c r="E1066" s="83"/>
      <c r="F1066" s="13">
        <v>1065.0</v>
      </c>
      <c r="G1066" s="11"/>
      <c r="H1066" s="11"/>
      <c r="I1066" s="11"/>
      <c r="J1066" s="11"/>
      <c r="K1066" s="11"/>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row>
    <row r="1067">
      <c r="A1067" s="76" t="s">
        <v>5152</v>
      </c>
      <c r="B1067" s="76" t="s">
        <v>5153</v>
      </c>
      <c r="C1067" s="76" t="s">
        <v>5154</v>
      </c>
      <c r="D1067" s="76" t="s">
        <v>5155</v>
      </c>
      <c r="E1067" s="76" t="s">
        <v>5156</v>
      </c>
      <c r="F1067" s="13">
        <v>1066.0</v>
      </c>
      <c r="G1067" s="11"/>
      <c r="H1067" s="11"/>
      <c r="I1067" s="11"/>
      <c r="J1067" s="11"/>
      <c r="K1067" s="11"/>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row>
    <row r="1068">
      <c r="A1068" s="76" t="s">
        <v>5157</v>
      </c>
      <c r="B1068" s="76" t="s">
        <v>5158</v>
      </c>
      <c r="C1068" s="76" t="s">
        <v>5159</v>
      </c>
      <c r="D1068" s="76" t="s">
        <v>5160</v>
      </c>
      <c r="E1068" s="76" t="s">
        <v>5161</v>
      </c>
      <c r="F1068" s="13">
        <v>1067.0</v>
      </c>
      <c r="G1068" s="11"/>
      <c r="H1068" s="11"/>
      <c r="I1068" s="11"/>
      <c r="J1068" s="11"/>
      <c r="K1068" s="11"/>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row>
    <row r="1069">
      <c r="A1069" s="76" t="s">
        <v>5162</v>
      </c>
      <c r="B1069" s="76" t="s">
        <v>5163</v>
      </c>
      <c r="C1069" s="76" t="s">
        <v>5164</v>
      </c>
      <c r="D1069" s="76" t="s">
        <v>5165</v>
      </c>
      <c r="E1069" s="76" t="s">
        <v>5166</v>
      </c>
      <c r="F1069" s="13">
        <v>1068.0</v>
      </c>
      <c r="G1069" s="11"/>
      <c r="H1069" s="11"/>
      <c r="I1069" s="11"/>
      <c r="J1069" s="11"/>
      <c r="K1069" s="11"/>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row>
    <row r="1070">
      <c r="A1070" s="76" t="s">
        <v>5167</v>
      </c>
      <c r="B1070" s="76" t="s">
        <v>5168</v>
      </c>
      <c r="C1070" s="76" t="s">
        <v>5169</v>
      </c>
      <c r="D1070" s="76" t="s">
        <v>5170</v>
      </c>
      <c r="E1070" s="76" t="s">
        <v>5171</v>
      </c>
      <c r="F1070" s="13">
        <v>1069.0</v>
      </c>
      <c r="G1070" s="11"/>
      <c r="H1070" s="11"/>
      <c r="I1070" s="11"/>
      <c r="J1070" s="11"/>
      <c r="K1070" s="11"/>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row>
    <row r="1071">
      <c r="A1071" s="76" t="s">
        <v>5172</v>
      </c>
      <c r="B1071" s="76" t="s">
        <v>5173</v>
      </c>
      <c r="C1071" s="76" t="s">
        <v>5174</v>
      </c>
      <c r="D1071" s="76" t="s">
        <v>5175</v>
      </c>
      <c r="E1071" s="76" t="s">
        <v>5176</v>
      </c>
      <c r="F1071" s="13">
        <v>1070.0</v>
      </c>
      <c r="G1071" s="11"/>
      <c r="H1071" s="11"/>
      <c r="I1071" s="11"/>
      <c r="J1071" s="11"/>
      <c r="K1071" s="11"/>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row>
    <row r="1072">
      <c r="A1072" s="76" t="s">
        <v>5177</v>
      </c>
      <c r="B1072" s="76" t="s">
        <v>5178</v>
      </c>
      <c r="C1072" s="76" t="s">
        <v>5179</v>
      </c>
      <c r="D1072" s="76" t="s">
        <v>5180</v>
      </c>
      <c r="E1072" s="77"/>
      <c r="F1072" s="13">
        <v>1071.0</v>
      </c>
      <c r="G1072" s="11"/>
      <c r="H1072" s="11"/>
      <c r="I1072" s="11"/>
      <c r="J1072" s="11"/>
      <c r="K1072" s="11"/>
      <c r="L1072" s="11"/>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row>
    <row r="1073">
      <c r="A1073" s="76" t="s">
        <v>5181</v>
      </c>
      <c r="B1073" s="76" t="s">
        <v>5182</v>
      </c>
      <c r="C1073" s="76" t="s">
        <v>5183</v>
      </c>
      <c r="D1073" s="76" t="s">
        <v>5184</v>
      </c>
      <c r="E1073" s="76" t="s">
        <v>5185</v>
      </c>
      <c r="F1073" s="13">
        <v>1072.0</v>
      </c>
      <c r="G1073" s="11"/>
      <c r="H1073" s="11"/>
      <c r="I1073" s="11"/>
      <c r="J1073" s="11"/>
      <c r="K1073" s="11"/>
      <c r="L1073" s="11"/>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row>
    <row r="1074">
      <c r="A1074" s="76" t="s">
        <v>5186</v>
      </c>
      <c r="B1074" s="76" t="s">
        <v>5187</v>
      </c>
      <c r="C1074" s="76" t="s">
        <v>5188</v>
      </c>
      <c r="D1074" s="76" t="s">
        <v>5189</v>
      </c>
      <c r="E1074" s="76" t="s">
        <v>5190</v>
      </c>
      <c r="F1074" s="13">
        <v>1073.0</v>
      </c>
      <c r="G1074" s="11"/>
      <c r="H1074" s="11"/>
      <c r="I1074" s="11"/>
      <c r="J1074" s="11"/>
      <c r="K1074" s="11"/>
      <c r="L1074" s="11"/>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row>
    <row r="1075">
      <c r="A1075" s="76" t="s">
        <v>5191</v>
      </c>
      <c r="B1075" s="76" t="s">
        <v>5192</v>
      </c>
      <c r="C1075" s="76" t="s">
        <v>5194</v>
      </c>
      <c r="D1075" s="76" t="s">
        <v>5195</v>
      </c>
      <c r="E1075" s="83"/>
      <c r="F1075" s="13">
        <v>1074.0</v>
      </c>
      <c r="G1075" s="11"/>
      <c r="H1075" s="11"/>
      <c r="I1075" s="11"/>
      <c r="J1075" s="11"/>
      <c r="K1075" s="11"/>
      <c r="L1075" s="11"/>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row>
    <row r="1076">
      <c r="A1076" s="76" t="s">
        <v>5198</v>
      </c>
      <c r="B1076" s="76" t="s">
        <v>5199</v>
      </c>
      <c r="C1076" s="76" t="s">
        <v>5200</v>
      </c>
      <c r="D1076" s="76" t="s">
        <v>5201</v>
      </c>
      <c r="E1076" s="76" t="s">
        <v>5202</v>
      </c>
      <c r="F1076" s="13">
        <v>1075.0</v>
      </c>
      <c r="G1076" s="11"/>
      <c r="H1076" s="11"/>
      <c r="I1076" s="11"/>
      <c r="J1076" s="11"/>
      <c r="K1076" s="11"/>
      <c r="L1076" s="11"/>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row>
    <row r="1077">
      <c r="A1077" s="76" t="s">
        <v>5203</v>
      </c>
      <c r="B1077" s="76" t="s">
        <v>5204</v>
      </c>
      <c r="C1077" s="76" t="s">
        <v>5205</v>
      </c>
      <c r="D1077" s="76" t="s">
        <v>5206</v>
      </c>
      <c r="E1077" s="76" t="s">
        <v>5207</v>
      </c>
      <c r="F1077" s="13">
        <v>1076.0</v>
      </c>
      <c r="G1077" s="11"/>
      <c r="H1077" s="11"/>
      <c r="I1077" s="11"/>
      <c r="J1077" s="11"/>
      <c r="K1077" s="11"/>
      <c r="L1077" s="11"/>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row>
    <row r="1078">
      <c r="A1078" s="76" t="s">
        <v>5208</v>
      </c>
      <c r="B1078" s="76" t="s">
        <v>5209</v>
      </c>
      <c r="C1078" s="76" t="s">
        <v>5210</v>
      </c>
      <c r="D1078" s="76" t="s">
        <v>5211</v>
      </c>
      <c r="E1078" s="77"/>
      <c r="F1078" s="13">
        <v>1077.0</v>
      </c>
      <c r="G1078" s="11"/>
      <c r="H1078" s="11"/>
      <c r="I1078" s="11"/>
      <c r="J1078" s="11"/>
      <c r="K1078" s="11"/>
      <c r="L1078" s="11"/>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row>
    <row r="1079">
      <c r="A1079" s="76" t="s">
        <v>5212</v>
      </c>
      <c r="B1079" s="76" t="s">
        <v>5213</v>
      </c>
      <c r="C1079" s="76" t="s">
        <v>5214</v>
      </c>
      <c r="D1079" s="76" t="s">
        <v>5215</v>
      </c>
      <c r="E1079" s="76" t="s">
        <v>5216</v>
      </c>
      <c r="F1079" s="13">
        <v>1078.0</v>
      </c>
      <c r="G1079" s="11"/>
      <c r="H1079" s="11"/>
      <c r="I1079" s="11"/>
      <c r="J1079" s="11"/>
      <c r="K1079" s="11"/>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row>
    <row r="1080">
      <c r="A1080" s="76" t="s">
        <v>5217</v>
      </c>
      <c r="B1080" s="76" t="s">
        <v>5218</v>
      </c>
      <c r="C1080" s="76" t="s">
        <v>5219</v>
      </c>
      <c r="D1080" s="76" t="s">
        <v>5220</v>
      </c>
      <c r="E1080" s="83"/>
      <c r="F1080" s="13">
        <v>1079.0</v>
      </c>
      <c r="G1080" s="11"/>
      <c r="H1080" s="11"/>
      <c r="I1080" s="11"/>
      <c r="J1080" s="11"/>
      <c r="K1080" s="11"/>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row>
    <row r="1081">
      <c r="A1081" s="76" t="s">
        <v>5221</v>
      </c>
      <c r="B1081" s="76" t="s">
        <v>5222</v>
      </c>
      <c r="C1081" s="76" t="s">
        <v>5223</v>
      </c>
      <c r="D1081" s="76" t="s">
        <v>5224</v>
      </c>
      <c r="E1081" s="76" t="s">
        <v>5225</v>
      </c>
      <c r="F1081" s="13">
        <v>1080.0</v>
      </c>
      <c r="G1081" s="11"/>
      <c r="H1081" s="11"/>
      <c r="I1081" s="11"/>
      <c r="J1081" s="11"/>
      <c r="K1081" s="11"/>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row>
    <row r="1082">
      <c r="A1082" s="76" t="s">
        <v>5226</v>
      </c>
      <c r="B1082" s="76" t="s">
        <v>5227</v>
      </c>
      <c r="C1082" s="76" t="s">
        <v>5228</v>
      </c>
      <c r="D1082" s="76" t="s">
        <v>5229</v>
      </c>
      <c r="E1082" s="76" t="s">
        <v>5230</v>
      </c>
      <c r="F1082" s="13">
        <v>1081.0</v>
      </c>
      <c r="G1082" s="11"/>
      <c r="H1082" s="11"/>
      <c r="I1082" s="11"/>
      <c r="J1082" s="11"/>
      <c r="K1082" s="11"/>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row>
    <row r="1083">
      <c r="A1083" s="14" t="s">
        <v>5231</v>
      </c>
      <c r="B1083" s="14" t="s">
        <v>5232</v>
      </c>
      <c r="C1083" s="14" t="s">
        <v>5233</v>
      </c>
      <c r="D1083" s="14" t="s">
        <v>5234</v>
      </c>
      <c r="E1083" s="14" t="s">
        <v>5235</v>
      </c>
      <c r="F1083" s="13">
        <v>1082.0</v>
      </c>
      <c r="G1083" s="11"/>
      <c r="H1083" s="11"/>
      <c r="I1083" s="11"/>
      <c r="J1083" s="11"/>
      <c r="K1083" s="11"/>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row>
    <row r="1084">
      <c r="A1084" s="76" t="s">
        <v>5236</v>
      </c>
      <c r="B1084" s="76" t="s">
        <v>5237</v>
      </c>
      <c r="C1084" s="76" t="s">
        <v>5238</v>
      </c>
      <c r="D1084" s="76" t="s">
        <v>5239</v>
      </c>
      <c r="E1084" s="76" t="s">
        <v>5240</v>
      </c>
      <c r="F1084" s="13">
        <v>1083.0</v>
      </c>
      <c r="G1084" s="11"/>
      <c r="H1084" s="11"/>
      <c r="I1084" s="11"/>
      <c r="J1084" s="11"/>
      <c r="K1084" s="11"/>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row>
    <row r="1085">
      <c r="A1085" s="76" t="s">
        <v>5241</v>
      </c>
      <c r="B1085" s="76" t="s">
        <v>5242</v>
      </c>
      <c r="C1085" s="76" t="s">
        <v>5243</v>
      </c>
      <c r="D1085" s="76" t="s">
        <v>5244</v>
      </c>
      <c r="E1085" s="76" t="s">
        <v>5245</v>
      </c>
      <c r="F1085" s="13">
        <v>1084.0</v>
      </c>
      <c r="G1085" s="11"/>
      <c r="H1085" s="11"/>
      <c r="I1085" s="11"/>
      <c r="J1085" s="11"/>
      <c r="K1085" s="11"/>
      <c r="L1085" s="11"/>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row>
    <row r="1086">
      <c r="A1086" s="76" t="s">
        <v>5246</v>
      </c>
      <c r="B1086" s="76" t="s">
        <v>5247</v>
      </c>
      <c r="C1086" s="76" t="s">
        <v>5248</v>
      </c>
      <c r="D1086" s="76" t="s">
        <v>5249</v>
      </c>
      <c r="E1086" s="83"/>
      <c r="F1086" s="13">
        <v>1085.0</v>
      </c>
      <c r="G1086" s="11"/>
      <c r="H1086" s="11"/>
      <c r="I1086" s="11"/>
      <c r="J1086" s="11"/>
      <c r="K1086" s="11"/>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row>
    <row r="1087">
      <c r="A1087" s="76" t="s">
        <v>5250</v>
      </c>
      <c r="B1087" s="76" t="s">
        <v>5251</v>
      </c>
      <c r="C1087" s="76" t="s">
        <v>5252</v>
      </c>
      <c r="D1087" s="76" t="s">
        <v>5254</v>
      </c>
      <c r="E1087" s="76" t="s">
        <v>5255</v>
      </c>
      <c r="F1087" s="13">
        <v>1086.0</v>
      </c>
      <c r="G1087" s="11"/>
      <c r="H1087" s="11"/>
      <c r="I1087" s="11"/>
      <c r="J1087" s="11"/>
      <c r="K1087" s="11"/>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row>
    <row r="1088">
      <c r="A1088" s="76" t="s">
        <v>5257</v>
      </c>
      <c r="B1088" s="76" t="s">
        <v>5258</v>
      </c>
      <c r="C1088" s="76" t="s">
        <v>5259</v>
      </c>
      <c r="D1088" s="76" t="s">
        <v>5260</v>
      </c>
      <c r="E1088" s="77"/>
      <c r="F1088" s="13">
        <v>1087.0</v>
      </c>
      <c r="G1088" s="11"/>
      <c r="H1088" s="11"/>
      <c r="I1088" s="11"/>
      <c r="J1088" s="11"/>
      <c r="K1088" s="11"/>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row>
    <row r="1089">
      <c r="A1089" s="76" t="s">
        <v>5261</v>
      </c>
      <c r="B1089" s="76" t="s">
        <v>5262</v>
      </c>
      <c r="C1089" s="76" t="s">
        <v>5263</v>
      </c>
      <c r="D1089" s="76" t="s">
        <v>5264</v>
      </c>
      <c r="E1089" s="77"/>
      <c r="F1089" s="13">
        <v>1088.0</v>
      </c>
      <c r="G1089" s="11"/>
      <c r="H1089" s="11"/>
      <c r="I1089" s="11"/>
      <c r="J1089" s="11"/>
      <c r="K1089" s="11"/>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row>
    <row r="1090">
      <c r="A1090" s="76" t="s">
        <v>5265</v>
      </c>
      <c r="B1090" s="76" t="s">
        <v>5266</v>
      </c>
      <c r="C1090" s="76" t="s">
        <v>5267</v>
      </c>
      <c r="D1090" s="76" t="s">
        <v>5268</v>
      </c>
      <c r="E1090" s="76" t="s">
        <v>5269</v>
      </c>
      <c r="F1090" s="13">
        <v>1089.0</v>
      </c>
      <c r="G1090" s="11"/>
      <c r="H1090" s="11"/>
      <c r="I1090" s="11"/>
      <c r="J1090" s="11"/>
      <c r="K1090" s="11"/>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row>
    <row r="1091">
      <c r="A1091" s="76" t="s">
        <v>5270</v>
      </c>
      <c r="B1091" s="76" t="s">
        <v>5271</v>
      </c>
      <c r="C1091" s="76" t="s">
        <v>5272</v>
      </c>
      <c r="D1091" s="76" t="s">
        <v>5273</v>
      </c>
      <c r="E1091" s="76" t="s">
        <v>5274</v>
      </c>
      <c r="F1091" s="13">
        <v>1090.0</v>
      </c>
      <c r="G1091" s="11"/>
      <c r="H1091" s="11"/>
      <c r="I1091" s="11"/>
      <c r="J1091" s="11"/>
      <c r="K1091" s="11"/>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row>
    <row r="1092">
      <c r="A1092" s="76" t="s">
        <v>5275</v>
      </c>
      <c r="B1092" s="76" t="s">
        <v>5276</v>
      </c>
      <c r="C1092" s="76" t="s">
        <v>5277</v>
      </c>
      <c r="D1092" s="76" t="s">
        <v>5278</v>
      </c>
      <c r="E1092" s="76" t="s">
        <v>5279</v>
      </c>
      <c r="F1092" s="13">
        <v>1091.0</v>
      </c>
      <c r="G1092" s="11"/>
      <c r="H1092" s="11"/>
      <c r="I1092" s="11"/>
      <c r="J1092" s="11"/>
      <c r="K1092" s="11"/>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row>
    <row r="1093">
      <c r="A1093" s="76" t="s">
        <v>5280</v>
      </c>
      <c r="B1093" s="76" t="s">
        <v>5281</v>
      </c>
      <c r="C1093" s="76" t="s">
        <v>5282</v>
      </c>
      <c r="D1093" s="76" t="s">
        <v>5283</v>
      </c>
      <c r="E1093" s="76" t="s">
        <v>5284</v>
      </c>
      <c r="F1093" s="13">
        <v>1092.0</v>
      </c>
      <c r="G1093" s="11"/>
      <c r="H1093" s="11"/>
      <c r="I1093" s="11"/>
      <c r="J1093" s="11"/>
      <c r="K1093" s="11"/>
      <c r="L1093" s="11"/>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row>
    <row r="1094">
      <c r="A1094" s="76" t="s">
        <v>5285</v>
      </c>
      <c r="B1094" s="76" t="s">
        <v>5286</v>
      </c>
      <c r="C1094" s="76" t="s">
        <v>5287</v>
      </c>
      <c r="D1094" s="76" t="s">
        <v>5288</v>
      </c>
      <c r="E1094" s="76" t="s">
        <v>5289</v>
      </c>
      <c r="F1094" s="13">
        <v>1093.0</v>
      </c>
      <c r="G1094" s="11"/>
      <c r="H1094" s="11"/>
      <c r="I1094" s="11"/>
      <c r="J1094" s="11"/>
      <c r="K1094" s="11"/>
      <c r="L1094" s="11"/>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row>
    <row r="1095">
      <c r="A1095" s="76" t="s">
        <v>5290</v>
      </c>
      <c r="B1095" s="76" t="s">
        <v>5291</v>
      </c>
      <c r="C1095" s="76" t="s">
        <v>5292</v>
      </c>
      <c r="D1095" s="76" t="s">
        <v>5293</v>
      </c>
      <c r="E1095" s="83"/>
      <c r="F1095" s="13">
        <v>1094.0</v>
      </c>
      <c r="G1095" s="11"/>
      <c r="H1095" s="11"/>
      <c r="I1095" s="11"/>
      <c r="J1095" s="11"/>
      <c r="K1095" s="11"/>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row>
    <row r="1096">
      <c r="A1096" s="76" t="s">
        <v>5294</v>
      </c>
      <c r="B1096" s="76" t="s">
        <v>5295</v>
      </c>
      <c r="C1096" s="76" t="s">
        <v>5296</v>
      </c>
      <c r="D1096" s="76" t="s">
        <v>5297</v>
      </c>
      <c r="E1096" s="76" t="s">
        <v>5298</v>
      </c>
      <c r="F1096" s="13">
        <v>1095.0</v>
      </c>
      <c r="G1096" s="11"/>
      <c r="H1096" s="11"/>
      <c r="I1096" s="11"/>
      <c r="J1096" s="11"/>
      <c r="K1096" s="11"/>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row>
    <row r="1097">
      <c r="A1097" s="76" t="s">
        <v>5299</v>
      </c>
      <c r="B1097" s="76" t="s">
        <v>5300</v>
      </c>
      <c r="C1097" s="76" t="s">
        <v>5301</v>
      </c>
      <c r="D1097" s="76" t="s">
        <v>5302</v>
      </c>
      <c r="E1097" s="76" t="s">
        <v>5303</v>
      </c>
      <c r="F1097" s="13">
        <v>1096.0</v>
      </c>
      <c r="G1097" s="11"/>
      <c r="H1097" s="11"/>
      <c r="I1097" s="11"/>
      <c r="J1097" s="11"/>
      <c r="K1097" s="11"/>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row>
    <row r="1098">
      <c r="A1098" s="76" t="s">
        <v>5304</v>
      </c>
      <c r="B1098" s="76" t="s">
        <v>5305</v>
      </c>
      <c r="C1098" s="76" t="s">
        <v>5306</v>
      </c>
      <c r="D1098" s="76" t="s">
        <v>5307</v>
      </c>
      <c r="E1098" s="76" t="s">
        <v>5308</v>
      </c>
      <c r="F1098" s="13">
        <v>1097.0</v>
      </c>
      <c r="G1098" s="11"/>
      <c r="H1098" s="11"/>
      <c r="I1098" s="11"/>
      <c r="J1098" s="11"/>
      <c r="K1098" s="11"/>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row>
    <row r="1099">
      <c r="A1099" s="76" t="s">
        <v>5309</v>
      </c>
      <c r="B1099" s="76" t="s">
        <v>5310</v>
      </c>
      <c r="C1099" s="76" t="s">
        <v>5311</v>
      </c>
      <c r="D1099" s="76" t="s">
        <v>5312</v>
      </c>
      <c r="E1099" s="76" t="s">
        <v>5314</v>
      </c>
      <c r="F1099" s="13">
        <v>1098.0</v>
      </c>
      <c r="G1099" s="11"/>
      <c r="H1099" s="11"/>
      <c r="I1099" s="11"/>
      <c r="J1099" s="11"/>
      <c r="K1099" s="11"/>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row>
    <row r="1100">
      <c r="A1100" s="76" t="s">
        <v>5316</v>
      </c>
      <c r="B1100" s="76" t="s">
        <v>5317</v>
      </c>
      <c r="C1100" s="76" t="s">
        <v>5318</v>
      </c>
      <c r="D1100" s="76" t="s">
        <v>5319</v>
      </c>
      <c r="E1100" s="76" t="s">
        <v>5320</v>
      </c>
      <c r="F1100" s="13">
        <v>1099.0</v>
      </c>
      <c r="G1100" s="11"/>
      <c r="H1100" s="11"/>
      <c r="I1100" s="11"/>
      <c r="J1100" s="11"/>
      <c r="K1100" s="11"/>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row>
    <row r="1101">
      <c r="A1101" s="76" t="s">
        <v>5321</v>
      </c>
      <c r="B1101" s="76" t="s">
        <v>5322</v>
      </c>
      <c r="C1101" s="76" t="s">
        <v>5323</v>
      </c>
      <c r="D1101" s="76" t="s">
        <v>5324</v>
      </c>
      <c r="E1101" s="76" t="s">
        <v>5325</v>
      </c>
      <c r="F1101" s="13">
        <v>1100.0</v>
      </c>
      <c r="G1101" s="11"/>
      <c r="H1101" s="11"/>
      <c r="I1101" s="11"/>
      <c r="J1101" s="11"/>
      <c r="K1101" s="11"/>
      <c r="L1101" s="11"/>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row>
    <row r="1102">
      <c r="A1102" s="76" t="s">
        <v>5326</v>
      </c>
      <c r="B1102" s="76" t="s">
        <v>5327</v>
      </c>
      <c r="C1102" s="76" t="s">
        <v>5328</v>
      </c>
      <c r="D1102" s="76" t="s">
        <v>5329</v>
      </c>
      <c r="E1102" s="76" t="s">
        <v>5330</v>
      </c>
      <c r="F1102" s="13">
        <v>1101.0</v>
      </c>
      <c r="G1102" s="11"/>
      <c r="H1102" s="11"/>
      <c r="I1102" s="11"/>
      <c r="J1102" s="11"/>
      <c r="K1102" s="11"/>
      <c r="L1102" s="11"/>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row>
    <row r="1103">
      <c r="A1103" s="76" t="s">
        <v>5331</v>
      </c>
      <c r="B1103" s="76" t="s">
        <v>5332</v>
      </c>
      <c r="C1103" s="76" t="s">
        <v>5333</v>
      </c>
      <c r="D1103" s="76" t="s">
        <v>5334</v>
      </c>
      <c r="E1103" s="76" t="s">
        <v>5335</v>
      </c>
      <c r="F1103" s="13">
        <v>1102.0</v>
      </c>
      <c r="G1103" s="11"/>
      <c r="H1103" s="11"/>
      <c r="I1103" s="11"/>
      <c r="J1103" s="11"/>
      <c r="K1103" s="11"/>
      <c r="L1103" s="11"/>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row>
    <row r="1104">
      <c r="A1104" s="76" t="s">
        <v>5336</v>
      </c>
      <c r="B1104" s="76" t="s">
        <v>5337</v>
      </c>
      <c r="C1104" s="76" t="s">
        <v>5338</v>
      </c>
      <c r="D1104" s="76" t="s">
        <v>5339</v>
      </c>
      <c r="E1104" s="76" t="s">
        <v>5340</v>
      </c>
      <c r="F1104" s="13">
        <v>1103.0</v>
      </c>
      <c r="G1104" s="11"/>
      <c r="H1104" s="11"/>
      <c r="I1104" s="11"/>
      <c r="J1104" s="11"/>
      <c r="K1104" s="11"/>
      <c r="L1104" s="11"/>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row>
    <row r="1105">
      <c r="A1105" s="76" t="s">
        <v>5341</v>
      </c>
      <c r="B1105" s="76" t="s">
        <v>5342</v>
      </c>
      <c r="C1105" s="76" t="s">
        <v>5343</v>
      </c>
      <c r="D1105" s="76" t="s">
        <v>5344</v>
      </c>
      <c r="E1105" s="76" t="s">
        <v>5345</v>
      </c>
      <c r="F1105" s="13">
        <v>1104.0</v>
      </c>
      <c r="G1105" s="11"/>
      <c r="H1105" s="11"/>
      <c r="I1105" s="11"/>
      <c r="J1105" s="11"/>
      <c r="K1105" s="11"/>
      <c r="L1105" s="11"/>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row>
    <row r="1106">
      <c r="A1106" s="76" t="s">
        <v>5346</v>
      </c>
      <c r="B1106" s="76" t="s">
        <v>5347</v>
      </c>
      <c r="C1106" s="76" t="s">
        <v>5348</v>
      </c>
      <c r="D1106" s="76" t="s">
        <v>5349</v>
      </c>
      <c r="E1106" s="76" t="s">
        <v>5350</v>
      </c>
      <c r="F1106" s="13">
        <v>1105.0</v>
      </c>
      <c r="G1106" s="11"/>
      <c r="H1106" s="11"/>
      <c r="I1106" s="11"/>
      <c r="J1106" s="11"/>
      <c r="K1106" s="11"/>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row>
    <row r="1107">
      <c r="A1107" s="76" t="s">
        <v>5351</v>
      </c>
      <c r="B1107" s="76" t="s">
        <v>5352</v>
      </c>
      <c r="C1107" s="76" t="s">
        <v>5353</v>
      </c>
      <c r="D1107" s="76" t="s">
        <v>5354</v>
      </c>
      <c r="E1107" s="77"/>
      <c r="F1107" s="13">
        <v>1106.0</v>
      </c>
      <c r="G1107" s="11"/>
      <c r="H1107" s="11"/>
      <c r="I1107" s="11"/>
      <c r="J1107" s="11"/>
      <c r="K1107" s="11"/>
      <c r="L1107" s="11"/>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row>
    <row r="1108">
      <c r="A1108" s="76" t="s">
        <v>5355</v>
      </c>
      <c r="B1108" s="76" t="s">
        <v>5356</v>
      </c>
      <c r="C1108" s="76" t="s">
        <v>5357</v>
      </c>
      <c r="D1108" s="76" t="s">
        <v>5358</v>
      </c>
      <c r="E1108" s="76" t="s">
        <v>5359</v>
      </c>
      <c r="F1108" s="13">
        <v>1107.0</v>
      </c>
      <c r="G1108" s="11"/>
      <c r="H1108" s="11"/>
      <c r="I1108" s="11"/>
      <c r="J1108" s="11"/>
      <c r="K1108" s="11"/>
      <c r="L1108" s="11"/>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row>
    <row r="1109">
      <c r="A1109" s="76" t="s">
        <v>5360</v>
      </c>
      <c r="B1109" s="76" t="s">
        <v>5361</v>
      </c>
      <c r="C1109" s="76" t="s">
        <v>5362</v>
      </c>
      <c r="D1109" s="76" t="s">
        <v>5363</v>
      </c>
      <c r="E1109" s="76" t="s">
        <v>5364</v>
      </c>
      <c r="F1109" s="13">
        <v>1108.0</v>
      </c>
      <c r="G1109" s="11"/>
      <c r="H1109" s="11"/>
      <c r="I1109" s="11"/>
      <c r="J1109" s="11"/>
      <c r="K1109" s="11"/>
      <c r="L1109" s="11"/>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row>
    <row r="1110">
      <c r="A1110" s="76" t="s">
        <v>5365</v>
      </c>
      <c r="B1110" s="76" t="s">
        <v>5366</v>
      </c>
      <c r="C1110" s="76" t="s">
        <v>5367</v>
      </c>
      <c r="D1110" s="76" t="s">
        <v>5368</v>
      </c>
      <c r="E1110" s="83"/>
      <c r="F1110" s="13">
        <v>1109.0</v>
      </c>
      <c r="G1110" s="11"/>
      <c r="H1110" s="11"/>
      <c r="I1110" s="11"/>
      <c r="J1110" s="11"/>
      <c r="K1110" s="11"/>
      <c r="L1110" s="11"/>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row>
    <row r="1111">
      <c r="A1111" s="76" t="s">
        <v>5370</v>
      </c>
      <c r="B1111" s="76" t="s">
        <v>5371</v>
      </c>
      <c r="C1111" s="76" t="s">
        <v>5373</v>
      </c>
      <c r="D1111" s="76" t="s">
        <v>5374</v>
      </c>
      <c r="E1111" s="76" t="s">
        <v>5376</v>
      </c>
      <c r="F1111" s="13">
        <v>1110.0</v>
      </c>
      <c r="G1111" s="11"/>
      <c r="H1111" s="11"/>
      <c r="I1111" s="11"/>
      <c r="J1111" s="11"/>
      <c r="K1111" s="11"/>
      <c r="L1111" s="11"/>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row>
    <row r="1112">
      <c r="A1112" s="76" t="s">
        <v>5377</v>
      </c>
      <c r="B1112" s="76" t="s">
        <v>5378</v>
      </c>
      <c r="C1112" s="76" t="s">
        <v>5379</v>
      </c>
      <c r="D1112" s="76" t="s">
        <v>5380</v>
      </c>
      <c r="E1112" s="76" t="s">
        <v>5381</v>
      </c>
      <c r="F1112" s="13">
        <v>1111.0</v>
      </c>
      <c r="G1112" s="11"/>
      <c r="H1112" s="11"/>
      <c r="I1112" s="11"/>
      <c r="J1112" s="11"/>
      <c r="K1112" s="11"/>
      <c r="L1112" s="11"/>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row>
    <row r="1113">
      <c r="A1113" s="76" t="s">
        <v>5382</v>
      </c>
      <c r="B1113" s="76" t="s">
        <v>5383</v>
      </c>
      <c r="C1113" s="76" t="s">
        <v>5384</v>
      </c>
      <c r="D1113" s="76" t="s">
        <v>5385</v>
      </c>
      <c r="E1113" s="100"/>
      <c r="F1113" s="13">
        <v>1112.0</v>
      </c>
      <c r="G1113" s="11"/>
      <c r="H1113" s="11"/>
      <c r="I1113" s="11"/>
      <c r="J1113" s="11"/>
      <c r="K1113" s="11"/>
      <c r="L1113" s="11"/>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row>
    <row r="1114">
      <c r="A1114" s="76" t="s">
        <v>5386</v>
      </c>
      <c r="B1114" s="76" t="s">
        <v>5387</v>
      </c>
      <c r="C1114" s="76" t="s">
        <v>5388</v>
      </c>
      <c r="D1114" s="76" t="s">
        <v>5389</v>
      </c>
      <c r="E1114" s="77"/>
      <c r="F1114" s="13">
        <v>1113.0</v>
      </c>
      <c r="G1114" s="11"/>
      <c r="H1114" s="11"/>
      <c r="I1114" s="11"/>
      <c r="J1114" s="11"/>
      <c r="K1114" s="11"/>
      <c r="L1114" s="11"/>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row>
    <row r="1115">
      <c r="A1115" s="76" t="s">
        <v>5390</v>
      </c>
      <c r="B1115" s="76" t="s">
        <v>5391</v>
      </c>
      <c r="C1115" s="76" t="s">
        <v>5392</v>
      </c>
      <c r="D1115" s="76" t="s">
        <v>5393</v>
      </c>
      <c r="E1115" s="76" t="s">
        <v>5394</v>
      </c>
      <c r="F1115" s="13">
        <v>1114.0</v>
      </c>
      <c r="G1115" s="11"/>
      <c r="H1115" s="11"/>
      <c r="I1115" s="11"/>
      <c r="J1115" s="11"/>
      <c r="K1115" s="11"/>
      <c r="L1115" s="11"/>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row>
    <row r="1116">
      <c r="A1116" s="76" t="s">
        <v>5395</v>
      </c>
      <c r="B1116" s="76" t="s">
        <v>5396</v>
      </c>
      <c r="C1116" s="76" t="s">
        <v>5397</v>
      </c>
      <c r="D1116" s="76" t="s">
        <v>5398</v>
      </c>
      <c r="E1116" s="83"/>
      <c r="F1116" s="13">
        <v>1115.0</v>
      </c>
      <c r="G1116" s="11"/>
      <c r="H1116" s="11"/>
      <c r="I1116" s="11"/>
      <c r="J1116" s="11"/>
      <c r="K1116" s="11"/>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row>
    <row r="1117">
      <c r="A1117" s="76" t="s">
        <v>5399</v>
      </c>
      <c r="B1117" s="76" t="s">
        <v>5400</v>
      </c>
      <c r="C1117" s="76" t="s">
        <v>5401</v>
      </c>
      <c r="D1117" s="76" t="s">
        <v>5402</v>
      </c>
      <c r="E1117" s="76" t="s">
        <v>5403</v>
      </c>
      <c r="F1117" s="13">
        <v>1116.0</v>
      </c>
      <c r="G1117" s="11"/>
      <c r="H1117" s="11"/>
      <c r="I1117" s="11"/>
      <c r="J1117" s="11"/>
      <c r="K1117" s="11"/>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row>
    <row r="1118">
      <c r="A1118" s="76" t="s">
        <v>5404</v>
      </c>
      <c r="B1118" s="76" t="s">
        <v>5405</v>
      </c>
      <c r="C1118" s="76" t="s">
        <v>5406</v>
      </c>
      <c r="D1118" s="76" t="s">
        <v>5407</v>
      </c>
      <c r="E1118" s="76" t="s">
        <v>5408</v>
      </c>
      <c r="F1118" s="13">
        <v>1117.0</v>
      </c>
      <c r="G1118" s="11"/>
      <c r="H1118" s="11"/>
      <c r="I1118" s="11"/>
      <c r="J1118" s="11"/>
      <c r="K1118" s="11"/>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row>
    <row r="1119">
      <c r="A1119" s="76" t="s">
        <v>5409</v>
      </c>
      <c r="B1119" s="76" t="s">
        <v>5410</v>
      </c>
      <c r="C1119" s="76" t="s">
        <v>5411</v>
      </c>
      <c r="D1119" s="76" t="s">
        <v>5412</v>
      </c>
      <c r="E1119" s="76" t="s">
        <v>5413</v>
      </c>
      <c r="F1119" s="13">
        <v>1118.0</v>
      </c>
      <c r="G1119" s="11"/>
      <c r="H1119" s="11"/>
      <c r="I1119" s="11"/>
      <c r="J1119" s="11"/>
      <c r="K1119" s="11"/>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row>
    <row r="1120">
      <c r="A1120" s="76" t="s">
        <v>5414</v>
      </c>
      <c r="B1120" s="76" t="s">
        <v>5415</v>
      </c>
      <c r="C1120" s="76" t="s">
        <v>5416</v>
      </c>
      <c r="D1120" s="76" t="s">
        <v>5417</v>
      </c>
      <c r="E1120" s="76" t="s">
        <v>5418</v>
      </c>
      <c r="F1120" s="13">
        <v>1119.0</v>
      </c>
      <c r="G1120" s="11"/>
      <c r="H1120" s="11"/>
      <c r="I1120" s="11"/>
      <c r="J1120" s="11"/>
      <c r="K1120" s="11"/>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row>
    <row r="1121">
      <c r="A1121" s="76" t="s">
        <v>5419</v>
      </c>
      <c r="B1121" s="76" t="s">
        <v>5420</v>
      </c>
      <c r="C1121" s="76" t="s">
        <v>5421</v>
      </c>
      <c r="D1121" s="76" t="s">
        <v>5422</v>
      </c>
      <c r="E1121" s="83"/>
      <c r="F1121" s="13">
        <v>1120.0</v>
      </c>
      <c r="G1121" s="11"/>
      <c r="H1121" s="11"/>
      <c r="I1121" s="11"/>
      <c r="J1121" s="11"/>
      <c r="K1121" s="11"/>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row>
    <row r="1122">
      <c r="A1122" s="76" t="s">
        <v>5423</v>
      </c>
      <c r="B1122" s="76" t="s">
        <v>5424</v>
      </c>
      <c r="C1122" s="76" t="s">
        <v>5425</v>
      </c>
      <c r="D1122" s="76" t="s">
        <v>5426</v>
      </c>
      <c r="E1122" s="76" t="s">
        <v>5427</v>
      </c>
      <c r="F1122" s="13">
        <v>1121.0</v>
      </c>
      <c r="G1122" s="11"/>
      <c r="H1122" s="11"/>
      <c r="I1122" s="11"/>
      <c r="J1122" s="11"/>
      <c r="K1122" s="11"/>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row>
    <row r="1123">
      <c r="A1123" s="76" t="s">
        <v>5430</v>
      </c>
      <c r="B1123" s="76" t="s">
        <v>5431</v>
      </c>
      <c r="C1123" s="76" t="s">
        <v>5432</v>
      </c>
      <c r="D1123" s="76" t="s">
        <v>5433</v>
      </c>
      <c r="E1123" s="76" t="s">
        <v>5434</v>
      </c>
      <c r="F1123" s="13">
        <v>1122.0</v>
      </c>
      <c r="G1123" s="11"/>
      <c r="H1123" s="11"/>
      <c r="I1123" s="11"/>
      <c r="J1123" s="11"/>
      <c r="K1123" s="11"/>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row>
    <row r="1124">
      <c r="A1124" s="76" t="s">
        <v>5435</v>
      </c>
      <c r="B1124" s="76" t="s">
        <v>5436</v>
      </c>
      <c r="C1124" s="76" t="s">
        <v>5437</v>
      </c>
      <c r="D1124" s="76" t="s">
        <v>5438</v>
      </c>
      <c r="E1124" s="76" t="s">
        <v>5439</v>
      </c>
      <c r="F1124" s="13">
        <v>1123.0</v>
      </c>
      <c r="G1124" s="11"/>
      <c r="H1124" s="11"/>
      <c r="I1124" s="11"/>
      <c r="J1124" s="11"/>
      <c r="K1124" s="11"/>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row>
    <row r="1125">
      <c r="A1125" s="76" t="s">
        <v>5440</v>
      </c>
      <c r="B1125" s="76" t="s">
        <v>5441</v>
      </c>
      <c r="C1125" s="76" t="s">
        <v>5442</v>
      </c>
      <c r="D1125" s="76" t="s">
        <v>5443</v>
      </c>
      <c r="E1125" s="83"/>
      <c r="F1125" s="13">
        <v>1124.0</v>
      </c>
      <c r="G1125" s="11"/>
      <c r="H1125" s="11"/>
      <c r="I1125" s="11"/>
      <c r="J1125" s="11"/>
      <c r="K1125" s="11"/>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row>
    <row r="1126">
      <c r="A1126" s="76" t="s">
        <v>5444</v>
      </c>
      <c r="B1126" s="76" t="s">
        <v>5445</v>
      </c>
      <c r="C1126" s="76" t="s">
        <v>5446</v>
      </c>
      <c r="D1126" s="76" t="s">
        <v>5447</v>
      </c>
      <c r="E1126" s="76" t="s">
        <v>5448</v>
      </c>
      <c r="F1126" s="13">
        <v>1125.0</v>
      </c>
      <c r="G1126" s="11"/>
      <c r="H1126" s="11"/>
      <c r="I1126" s="11"/>
      <c r="J1126" s="11"/>
      <c r="K1126" s="11"/>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row>
    <row r="1127">
      <c r="A1127" s="76" t="s">
        <v>5449</v>
      </c>
      <c r="B1127" s="76" t="s">
        <v>5450</v>
      </c>
      <c r="C1127" s="76" t="s">
        <v>5451</v>
      </c>
      <c r="D1127" s="76" t="s">
        <v>5452</v>
      </c>
      <c r="E1127" s="76" t="s">
        <v>5453</v>
      </c>
      <c r="F1127" s="13">
        <v>1126.0</v>
      </c>
      <c r="G1127" s="11"/>
      <c r="H1127" s="11"/>
      <c r="I1127" s="11"/>
      <c r="J1127" s="11"/>
      <c r="K1127" s="11"/>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row>
    <row r="1128">
      <c r="A1128" s="76" t="s">
        <v>5454</v>
      </c>
      <c r="B1128" s="76" t="s">
        <v>5455</v>
      </c>
      <c r="C1128" s="76" t="s">
        <v>5456</v>
      </c>
      <c r="D1128" s="76" t="s">
        <v>5457</v>
      </c>
      <c r="E1128" s="77"/>
      <c r="F1128" s="13">
        <v>1127.0</v>
      </c>
      <c r="G1128" s="11"/>
      <c r="H1128" s="11"/>
      <c r="I1128" s="11"/>
      <c r="J1128" s="11"/>
      <c r="K1128" s="11"/>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row>
    <row r="1129">
      <c r="A1129" s="76" t="s">
        <v>5458</v>
      </c>
      <c r="B1129" s="76" t="s">
        <v>5459</v>
      </c>
      <c r="C1129" s="76" t="s">
        <v>5460</v>
      </c>
      <c r="D1129" s="76" t="s">
        <v>5461</v>
      </c>
      <c r="E1129" s="76" t="s">
        <v>5462</v>
      </c>
      <c r="F1129" s="13">
        <v>1128.0</v>
      </c>
      <c r="G1129" s="11"/>
      <c r="H1129" s="11"/>
      <c r="I1129" s="11"/>
      <c r="J1129" s="11"/>
      <c r="K1129" s="11"/>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row>
    <row r="1130">
      <c r="A1130" s="76" t="s">
        <v>5463</v>
      </c>
      <c r="B1130" s="76" t="s">
        <v>5464</v>
      </c>
      <c r="C1130" s="76" t="s">
        <v>5465</v>
      </c>
      <c r="D1130" s="76" t="s">
        <v>5466</v>
      </c>
      <c r="E1130" s="76" t="s">
        <v>5467</v>
      </c>
      <c r="F1130" s="13">
        <v>1129.0</v>
      </c>
      <c r="G1130" s="11"/>
      <c r="H1130" s="11"/>
      <c r="I1130" s="11"/>
      <c r="J1130" s="11"/>
      <c r="K1130" s="11"/>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row>
    <row r="1131">
      <c r="A1131" s="76" t="s">
        <v>5468</v>
      </c>
      <c r="B1131" s="76" t="s">
        <v>5469</v>
      </c>
      <c r="C1131" s="76" t="s">
        <v>5470</v>
      </c>
      <c r="D1131" s="76" t="s">
        <v>5471</v>
      </c>
      <c r="E1131" s="76" t="s">
        <v>5472</v>
      </c>
      <c r="F1131" s="13">
        <v>1130.0</v>
      </c>
      <c r="G1131" s="11"/>
      <c r="H1131" s="11"/>
      <c r="I1131" s="11"/>
      <c r="J1131" s="11"/>
      <c r="K1131" s="11"/>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row>
    <row r="1132">
      <c r="A1132" s="76" t="s">
        <v>5473</v>
      </c>
      <c r="B1132" s="76" t="s">
        <v>5474</v>
      </c>
      <c r="C1132" s="76" t="s">
        <v>5475</v>
      </c>
      <c r="D1132" s="76" t="s">
        <v>5476</v>
      </c>
      <c r="E1132" s="76" t="s">
        <v>5477</v>
      </c>
      <c r="F1132" s="13">
        <v>1131.0</v>
      </c>
      <c r="G1132" s="11"/>
      <c r="H1132" s="11"/>
      <c r="I1132" s="11"/>
      <c r="J1132" s="11"/>
      <c r="K1132" s="11"/>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row>
    <row r="1133">
      <c r="A1133" s="76" t="s">
        <v>5478</v>
      </c>
      <c r="B1133" s="76" t="s">
        <v>5479</v>
      </c>
      <c r="C1133" s="76" t="s">
        <v>5480</v>
      </c>
      <c r="D1133" s="76" t="s">
        <v>5481</v>
      </c>
      <c r="E1133" s="76" t="s">
        <v>5482</v>
      </c>
      <c r="F1133" s="13">
        <v>1132.0</v>
      </c>
      <c r="G1133" s="11"/>
      <c r="H1133" s="11"/>
      <c r="I1133" s="11"/>
      <c r="J1133" s="11"/>
      <c r="K1133" s="11"/>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row>
    <row r="1134">
      <c r="A1134" s="76" t="s">
        <v>5483</v>
      </c>
      <c r="B1134" s="76" t="s">
        <v>5484</v>
      </c>
      <c r="C1134" s="76" t="s">
        <v>5486</v>
      </c>
      <c r="D1134" s="76" t="s">
        <v>5487</v>
      </c>
      <c r="E1134" s="76" t="s">
        <v>5489</v>
      </c>
      <c r="F1134" s="13">
        <v>1133.0</v>
      </c>
      <c r="G1134" s="11"/>
      <c r="H1134" s="11"/>
      <c r="I1134" s="11"/>
      <c r="J1134" s="11"/>
      <c r="K1134" s="11"/>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row>
    <row r="1135">
      <c r="A1135" s="76" t="s">
        <v>5491</v>
      </c>
      <c r="B1135" s="76" t="s">
        <v>5492</v>
      </c>
      <c r="C1135" s="76" t="s">
        <v>5493</v>
      </c>
      <c r="D1135" s="76" t="s">
        <v>5494</v>
      </c>
      <c r="E1135" s="76" t="s">
        <v>5495</v>
      </c>
      <c r="F1135" s="13">
        <v>1134.0</v>
      </c>
      <c r="G1135" s="11"/>
      <c r="H1135" s="11"/>
      <c r="I1135" s="11"/>
      <c r="J1135" s="11"/>
      <c r="K1135" s="11"/>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row>
    <row r="1136">
      <c r="A1136" s="76" t="s">
        <v>5496</v>
      </c>
      <c r="B1136" s="76" t="s">
        <v>5497</v>
      </c>
      <c r="C1136" s="76" t="s">
        <v>5498</v>
      </c>
      <c r="D1136" s="76" t="s">
        <v>5499</v>
      </c>
      <c r="E1136" s="76" t="s">
        <v>5500</v>
      </c>
      <c r="F1136" s="13">
        <v>1135.0</v>
      </c>
      <c r="G1136" s="11"/>
      <c r="H1136" s="11"/>
      <c r="I1136" s="11"/>
      <c r="J1136" s="11"/>
      <c r="K1136" s="11"/>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row>
    <row r="1137">
      <c r="A1137" s="76" t="s">
        <v>5501</v>
      </c>
      <c r="B1137" s="76" t="s">
        <v>5502</v>
      </c>
      <c r="C1137" s="76" t="s">
        <v>5503</v>
      </c>
      <c r="D1137" s="76" t="s">
        <v>5504</v>
      </c>
      <c r="E1137" s="76" t="s">
        <v>5505</v>
      </c>
      <c r="F1137" s="13">
        <v>1136.0</v>
      </c>
      <c r="G1137" s="11"/>
      <c r="H1137" s="11"/>
      <c r="I1137" s="11"/>
      <c r="J1137" s="11"/>
      <c r="K1137" s="11"/>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row>
    <row r="1138">
      <c r="A1138" s="76" t="s">
        <v>5506</v>
      </c>
      <c r="B1138" s="76" t="s">
        <v>5507</v>
      </c>
      <c r="C1138" s="76" t="s">
        <v>5508</v>
      </c>
      <c r="D1138" s="76" t="s">
        <v>5509</v>
      </c>
      <c r="E1138" s="77"/>
      <c r="F1138" s="13">
        <v>1137.0</v>
      </c>
      <c r="G1138" s="11"/>
      <c r="H1138" s="11"/>
      <c r="I1138" s="11"/>
      <c r="J1138" s="11"/>
      <c r="K1138" s="11"/>
      <c r="L1138" s="11"/>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row>
    <row r="1139">
      <c r="A1139" s="76" t="s">
        <v>5510</v>
      </c>
      <c r="B1139" s="76" t="s">
        <v>5511</v>
      </c>
      <c r="C1139" s="76" t="s">
        <v>5512</v>
      </c>
      <c r="D1139" s="76" t="s">
        <v>5513</v>
      </c>
      <c r="E1139" s="76" t="s">
        <v>5514</v>
      </c>
      <c r="F1139" s="13">
        <v>1138.0</v>
      </c>
      <c r="G1139" s="11"/>
      <c r="H1139" s="11"/>
      <c r="I1139" s="11"/>
      <c r="J1139" s="11"/>
      <c r="K1139" s="11"/>
      <c r="L1139" s="11"/>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row>
    <row r="1140">
      <c r="A1140" s="76" t="s">
        <v>5515</v>
      </c>
      <c r="B1140" s="76" t="s">
        <v>5516</v>
      </c>
      <c r="C1140" s="76" t="s">
        <v>5517</v>
      </c>
      <c r="D1140" s="76" t="s">
        <v>5518</v>
      </c>
      <c r="E1140" s="83"/>
      <c r="F1140" s="13">
        <v>1139.0</v>
      </c>
      <c r="G1140" s="11"/>
      <c r="H1140" s="11"/>
      <c r="I1140" s="11"/>
      <c r="J1140" s="11"/>
      <c r="K1140" s="11"/>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row>
    <row r="1141">
      <c r="A1141" s="76" t="s">
        <v>5519</v>
      </c>
      <c r="B1141" s="76" t="s">
        <v>5520</v>
      </c>
      <c r="C1141" s="76" t="s">
        <v>5521</v>
      </c>
      <c r="D1141" s="76" t="s">
        <v>5522</v>
      </c>
      <c r="E1141" s="76" t="s">
        <v>5523</v>
      </c>
      <c r="F1141" s="13">
        <v>1140.0</v>
      </c>
      <c r="G1141" s="11"/>
      <c r="H1141" s="11"/>
      <c r="I1141" s="11"/>
      <c r="J1141" s="11"/>
      <c r="K1141" s="11"/>
      <c r="L1141" s="11"/>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row>
    <row r="1142">
      <c r="A1142" s="76" t="s">
        <v>5524</v>
      </c>
      <c r="B1142" s="76" t="s">
        <v>5525</v>
      </c>
      <c r="C1142" s="76" t="s">
        <v>5526</v>
      </c>
      <c r="D1142" s="76" t="s">
        <v>5527</v>
      </c>
      <c r="E1142" s="76" t="s">
        <v>5528</v>
      </c>
      <c r="F1142" s="13">
        <v>1141.0</v>
      </c>
      <c r="G1142" s="11"/>
      <c r="H1142" s="11"/>
      <c r="I1142" s="11"/>
      <c r="J1142" s="11"/>
      <c r="K1142" s="11"/>
      <c r="L1142" s="11"/>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row>
    <row r="1143">
      <c r="A1143" s="14" t="s">
        <v>5529</v>
      </c>
      <c r="B1143" s="14" t="s">
        <v>5530</v>
      </c>
      <c r="C1143" s="14" t="s">
        <v>5531</v>
      </c>
      <c r="D1143" s="14" t="s">
        <v>5532</v>
      </c>
      <c r="E1143" s="14" t="s">
        <v>5533</v>
      </c>
      <c r="F1143" s="13">
        <v>1142.0</v>
      </c>
      <c r="G1143" s="11"/>
      <c r="H1143" s="11"/>
      <c r="I1143" s="11"/>
      <c r="J1143" s="11"/>
      <c r="K1143" s="11"/>
      <c r="L1143" s="11"/>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row>
    <row r="1144">
      <c r="A1144" s="76" t="s">
        <v>5534</v>
      </c>
      <c r="B1144" s="76" t="s">
        <v>5535</v>
      </c>
      <c r="C1144" s="76" t="s">
        <v>5536</v>
      </c>
      <c r="D1144" s="76" t="s">
        <v>5537</v>
      </c>
      <c r="E1144" s="76" t="s">
        <v>5538</v>
      </c>
      <c r="F1144" s="13">
        <v>1143.0</v>
      </c>
      <c r="G1144" s="11"/>
      <c r="H1144" s="11"/>
      <c r="I1144" s="11"/>
      <c r="J1144" s="11"/>
      <c r="K1144" s="11"/>
      <c r="L1144" s="11"/>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row>
    <row r="1145">
      <c r="A1145" s="76" t="s">
        <v>5539</v>
      </c>
      <c r="B1145" s="76" t="s">
        <v>5540</v>
      </c>
      <c r="C1145" s="76" t="s">
        <v>5541</v>
      </c>
      <c r="D1145" s="76" t="s">
        <v>5542</v>
      </c>
      <c r="E1145" s="76" t="s">
        <v>5543</v>
      </c>
      <c r="F1145" s="13">
        <v>1144.0</v>
      </c>
      <c r="G1145" s="11"/>
      <c r="H1145" s="11"/>
      <c r="I1145" s="11"/>
      <c r="J1145" s="11"/>
      <c r="K1145" s="11"/>
      <c r="L1145" s="11"/>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row>
    <row r="1146">
      <c r="A1146" s="76" t="s">
        <v>5544</v>
      </c>
      <c r="B1146" s="76" t="s">
        <v>5545</v>
      </c>
      <c r="C1146" s="76" t="s">
        <v>5546</v>
      </c>
      <c r="D1146" s="76" t="s">
        <v>5547</v>
      </c>
      <c r="E1146" s="76" t="s">
        <v>5549</v>
      </c>
      <c r="F1146" s="13">
        <v>1145.0</v>
      </c>
      <c r="G1146" s="11"/>
      <c r="H1146" s="11"/>
      <c r="I1146" s="11"/>
      <c r="J1146" s="11"/>
      <c r="K1146" s="11"/>
      <c r="L1146" s="11"/>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row>
    <row r="1147">
      <c r="A1147" s="76" t="s">
        <v>5551</v>
      </c>
      <c r="B1147" s="76" t="s">
        <v>5552</v>
      </c>
      <c r="C1147" s="76" t="s">
        <v>5553</v>
      </c>
      <c r="D1147" s="76" t="s">
        <v>5554</v>
      </c>
      <c r="E1147" s="76" t="s">
        <v>5555</v>
      </c>
      <c r="F1147" s="13">
        <v>1146.0</v>
      </c>
      <c r="G1147" s="11"/>
      <c r="H1147" s="11"/>
      <c r="I1147" s="11"/>
      <c r="J1147" s="11"/>
      <c r="K1147" s="11"/>
      <c r="L1147" s="11"/>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row>
    <row r="1148">
      <c r="A1148" s="76" t="s">
        <v>5556</v>
      </c>
      <c r="B1148" s="76" t="s">
        <v>5557</v>
      </c>
      <c r="C1148" s="76" t="s">
        <v>5558</v>
      </c>
      <c r="D1148" s="76" t="s">
        <v>5559</v>
      </c>
      <c r="E1148" s="76" t="s">
        <v>5560</v>
      </c>
      <c r="F1148" s="13">
        <v>1147.0</v>
      </c>
      <c r="G1148" s="11"/>
      <c r="H1148" s="11"/>
      <c r="I1148" s="11"/>
      <c r="J1148" s="11"/>
      <c r="K1148" s="11"/>
      <c r="L1148" s="11"/>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row>
    <row r="1149">
      <c r="A1149" s="76" t="s">
        <v>5561</v>
      </c>
      <c r="B1149" s="76" t="s">
        <v>5562</v>
      </c>
      <c r="C1149" s="76" t="s">
        <v>5563</v>
      </c>
      <c r="D1149" s="76" t="s">
        <v>5564</v>
      </c>
      <c r="E1149" s="77"/>
      <c r="F1149" s="13">
        <v>1148.0</v>
      </c>
      <c r="G1149" s="11"/>
      <c r="H1149" s="11"/>
      <c r="I1149" s="11"/>
      <c r="J1149" s="11"/>
      <c r="K1149" s="11"/>
      <c r="L1149" s="11"/>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row>
    <row r="1150">
      <c r="A1150" s="76" t="s">
        <v>5565</v>
      </c>
      <c r="B1150" s="76" t="s">
        <v>5566</v>
      </c>
      <c r="C1150" s="76" t="s">
        <v>5567</v>
      </c>
      <c r="D1150" s="76" t="s">
        <v>5568</v>
      </c>
      <c r="E1150" s="76" t="s">
        <v>5569</v>
      </c>
      <c r="F1150" s="13">
        <v>1149.0</v>
      </c>
      <c r="G1150" s="11"/>
      <c r="H1150" s="11"/>
      <c r="I1150" s="11"/>
      <c r="J1150" s="11"/>
      <c r="K1150" s="11"/>
      <c r="L1150" s="11"/>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row>
    <row r="1151">
      <c r="A1151" s="76" t="s">
        <v>5570</v>
      </c>
      <c r="B1151" s="76" t="s">
        <v>5571</v>
      </c>
      <c r="C1151" s="76" t="s">
        <v>5572</v>
      </c>
      <c r="D1151" s="76" t="s">
        <v>5573</v>
      </c>
      <c r="E1151" s="76" t="s">
        <v>5574</v>
      </c>
      <c r="F1151" s="13">
        <v>1150.0</v>
      </c>
      <c r="G1151" s="11"/>
      <c r="H1151" s="11"/>
      <c r="I1151" s="11"/>
      <c r="J1151" s="11"/>
      <c r="K1151" s="11"/>
      <c r="L1151" s="11"/>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row>
    <row r="1152">
      <c r="A1152" s="76" t="s">
        <v>5575</v>
      </c>
      <c r="B1152" s="76" t="s">
        <v>5576</v>
      </c>
      <c r="C1152" s="76" t="s">
        <v>5577</v>
      </c>
      <c r="D1152" s="76" t="s">
        <v>5578</v>
      </c>
      <c r="E1152" s="77"/>
      <c r="F1152" s="13">
        <v>1151.0</v>
      </c>
      <c r="G1152" s="11"/>
      <c r="H1152" s="11"/>
      <c r="I1152" s="11"/>
      <c r="J1152" s="11"/>
      <c r="K1152" s="11"/>
      <c r="L1152" s="11"/>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row>
    <row r="1153">
      <c r="A1153" s="76" t="s">
        <v>5579</v>
      </c>
      <c r="B1153" s="76" t="s">
        <v>5580</v>
      </c>
      <c r="C1153" s="76" t="s">
        <v>5581</v>
      </c>
      <c r="D1153" s="76" t="s">
        <v>5582</v>
      </c>
      <c r="E1153" s="76" t="s">
        <v>5583</v>
      </c>
      <c r="F1153" s="13">
        <v>1152.0</v>
      </c>
      <c r="G1153" s="11"/>
      <c r="H1153" s="11"/>
      <c r="I1153" s="11"/>
      <c r="J1153" s="11"/>
      <c r="K1153" s="11"/>
      <c r="L1153" s="11"/>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row>
    <row r="1154">
      <c r="A1154" s="76" t="s">
        <v>5584</v>
      </c>
      <c r="B1154" s="76" t="s">
        <v>5585</v>
      </c>
      <c r="C1154" s="76" t="s">
        <v>5586</v>
      </c>
      <c r="D1154" s="76" t="s">
        <v>5587</v>
      </c>
      <c r="E1154" s="76" t="s">
        <v>5588</v>
      </c>
      <c r="F1154" s="13">
        <v>1153.0</v>
      </c>
      <c r="G1154" s="11"/>
      <c r="H1154" s="11"/>
      <c r="I1154" s="11"/>
      <c r="J1154" s="11"/>
      <c r="K1154" s="11"/>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row>
    <row r="1155">
      <c r="A1155" s="76" t="s">
        <v>5589</v>
      </c>
      <c r="B1155" s="76" t="s">
        <v>5590</v>
      </c>
      <c r="C1155" s="76" t="s">
        <v>5591</v>
      </c>
      <c r="D1155" s="76" t="s">
        <v>5592</v>
      </c>
      <c r="E1155" s="76" t="s">
        <v>5593</v>
      </c>
      <c r="F1155" s="13">
        <v>1154.0</v>
      </c>
      <c r="G1155" s="11"/>
      <c r="H1155" s="11"/>
      <c r="I1155" s="11"/>
      <c r="J1155" s="11"/>
      <c r="K1155" s="11"/>
      <c r="L1155" s="11"/>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row>
    <row r="1156">
      <c r="A1156" s="76" t="s">
        <v>5594</v>
      </c>
      <c r="B1156" s="76" t="s">
        <v>5595</v>
      </c>
      <c r="C1156" s="76" t="s">
        <v>5596</v>
      </c>
      <c r="D1156" s="76" t="s">
        <v>5597</v>
      </c>
      <c r="E1156" s="76" t="s">
        <v>5598</v>
      </c>
      <c r="F1156" s="13">
        <v>1155.0</v>
      </c>
      <c r="G1156" s="11"/>
      <c r="H1156" s="11"/>
      <c r="I1156" s="11"/>
      <c r="J1156" s="11"/>
      <c r="K1156" s="11"/>
      <c r="L1156" s="11"/>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row>
    <row r="1157">
      <c r="A1157" s="76" t="s">
        <v>5599</v>
      </c>
      <c r="B1157" s="76" t="s">
        <v>5600</v>
      </c>
      <c r="C1157" s="76" t="s">
        <v>5601</v>
      </c>
      <c r="D1157" s="76" t="s">
        <v>5602</v>
      </c>
      <c r="E1157" s="76" t="s">
        <v>5603</v>
      </c>
      <c r="F1157" s="13">
        <v>1156.0</v>
      </c>
      <c r="G1157" s="11"/>
      <c r="H1157" s="11"/>
      <c r="I1157" s="11"/>
      <c r="J1157" s="11"/>
      <c r="K1157" s="11"/>
      <c r="L1157" s="11"/>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row>
    <row r="1158">
      <c r="A1158" s="14" t="s">
        <v>5604</v>
      </c>
      <c r="B1158" s="14" t="s">
        <v>5605</v>
      </c>
      <c r="C1158" s="14" t="s">
        <v>5606</v>
      </c>
      <c r="D1158" s="14" t="s">
        <v>5607</v>
      </c>
      <c r="E1158" s="14" t="s">
        <v>5609</v>
      </c>
      <c r="F1158" s="13">
        <v>1157.0</v>
      </c>
      <c r="G1158" s="11"/>
      <c r="H1158" s="11"/>
      <c r="I1158" s="11"/>
      <c r="J1158" s="11"/>
      <c r="K1158" s="11"/>
      <c r="L1158" s="11"/>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row>
    <row r="1159">
      <c r="A1159" s="76" t="s">
        <v>5611</v>
      </c>
      <c r="B1159" s="76" t="s">
        <v>5612</v>
      </c>
      <c r="C1159" s="76" t="s">
        <v>5613</v>
      </c>
      <c r="D1159" s="76" t="s">
        <v>5614</v>
      </c>
      <c r="E1159" s="76" t="s">
        <v>5615</v>
      </c>
      <c r="F1159" s="13">
        <v>1158.0</v>
      </c>
      <c r="G1159" s="11"/>
      <c r="H1159" s="11"/>
      <c r="I1159" s="11"/>
      <c r="J1159" s="11"/>
      <c r="K1159" s="11"/>
      <c r="L1159" s="11"/>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row>
    <row r="1160">
      <c r="A1160" s="76" t="s">
        <v>5616</v>
      </c>
      <c r="B1160" s="76" t="s">
        <v>5617</v>
      </c>
      <c r="C1160" s="76" t="s">
        <v>5618</v>
      </c>
      <c r="D1160" s="76" t="s">
        <v>5619</v>
      </c>
      <c r="E1160" s="76" t="s">
        <v>5620</v>
      </c>
      <c r="F1160" s="13">
        <v>1159.0</v>
      </c>
      <c r="G1160" s="11"/>
      <c r="H1160" s="11"/>
      <c r="I1160" s="11"/>
      <c r="J1160" s="11"/>
      <c r="K1160" s="11"/>
      <c r="L1160" s="11"/>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row>
    <row r="1161">
      <c r="A1161" s="76" t="s">
        <v>5621</v>
      </c>
      <c r="B1161" s="76" t="s">
        <v>5622</v>
      </c>
      <c r="C1161" s="76" t="s">
        <v>5623</v>
      </c>
      <c r="D1161" s="76" t="s">
        <v>5624</v>
      </c>
      <c r="E1161" s="76" t="s">
        <v>5625</v>
      </c>
      <c r="F1161" s="13">
        <v>1160.0</v>
      </c>
      <c r="G1161" s="11"/>
      <c r="H1161" s="11"/>
      <c r="I1161" s="11"/>
      <c r="J1161" s="11"/>
      <c r="K1161" s="11"/>
      <c r="L1161" s="11"/>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row>
    <row r="1162">
      <c r="A1162" s="76" t="s">
        <v>5626</v>
      </c>
      <c r="B1162" s="76" t="s">
        <v>5627</v>
      </c>
      <c r="C1162" s="76" t="s">
        <v>5628</v>
      </c>
      <c r="D1162" s="76" t="s">
        <v>5629</v>
      </c>
      <c r="E1162" s="76" t="s">
        <v>5630</v>
      </c>
      <c r="F1162" s="13">
        <v>1161.0</v>
      </c>
      <c r="G1162" s="11"/>
      <c r="H1162" s="11"/>
      <c r="I1162" s="11"/>
      <c r="J1162" s="11"/>
      <c r="K1162" s="11"/>
      <c r="L1162" s="11"/>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row>
    <row r="1163">
      <c r="A1163" s="112" t="s">
        <v>5631</v>
      </c>
      <c r="B1163" s="112" t="s">
        <v>5632</v>
      </c>
      <c r="C1163" s="112" t="s">
        <v>5633</v>
      </c>
      <c r="D1163" s="112" t="s">
        <v>5634</v>
      </c>
      <c r="E1163" s="112" t="s">
        <v>5635</v>
      </c>
      <c r="F1163" s="13">
        <v>1162.0</v>
      </c>
      <c r="G1163" s="11"/>
      <c r="H1163" s="11"/>
      <c r="I1163" s="11"/>
      <c r="J1163" s="11"/>
      <c r="K1163" s="11"/>
      <c r="L1163" s="11"/>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row>
    <row r="1164">
      <c r="A1164" s="76" t="s">
        <v>5636</v>
      </c>
      <c r="B1164" s="76" t="s">
        <v>5637</v>
      </c>
      <c r="C1164" s="76" t="s">
        <v>5638</v>
      </c>
      <c r="D1164" s="76" t="s">
        <v>5639</v>
      </c>
      <c r="E1164" s="76" t="s">
        <v>5640</v>
      </c>
      <c r="F1164" s="13">
        <v>1163.0</v>
      </c>
      <c r="G1164" s="11"/>
      <c r="H1164" s="11"/>
      <c r="I1164" s="11"/>
      <c r="J1164" s="11"/>
      <c r="K1164" s="11"/>
      <c r="L1164" s="11"/>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row>
    <row r="1165">
      <c r="A1165" s="76" t="s">
        <v>5641</v>
      </c>
      <c r="B1165" s="76" t="s">
        <v>5642</v>
      </c>
      <c r="C1165" s="76" t="s">
        <v>5643</v>
      </c>
      <c r="D1165" s="76" t="s">
        <v>5644</v>
      </c>
      <c r="E1165" s="76" t="s">
        <v>5645</v>
      </c>
      <c r="F1165" s="13">
        <v>1164.0</v>
      </c>
      <c r="G1165" s="11"/>
      <c r="H1165" s="11"/>
      <c r="I1165" s="11"/>
      <c r="J1165" s="11"/>
      <c r="K1165" s="11"/>
      <c r="L1165" s="11"/>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row>
    <row r="1166">
      <c r="A1166" s="76" t="s">
        <v>5646</v>
      </c>
      <c r="B1166" s="76" t="s">
        <v>5647</v>
      </c>
      <c r="C1166" s="76" t="s">
        <v>5648</v>
      </c>
      <c r="D1166" s="76" t="s">
        <v>5649</v>
      </c>
      <c r="E1166" s="76" t="s">
        <v>5650</v>
      </c>
      <c r="F1166" s="13">
        <v>1165.0</v>
      </c>
      <c r="G1166" s="11"/>
      <c r="H1166" s="11"/>
      <c r="I1166" s="11"/>
      <c r="J1166" s="11"/>
      <c r="K1166" s="11"/>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row>
    <row r="1167">
      <c r="A1167" s="76" t="s">
        <v>5651</v>
      </c>
      <c r="B1167" s="76" t="s">
        <v>5652</v>
      </c>
      <c r="C1167" s="76" t="s">
        <v>5653</v>
      </c>
      <c r="D1167" s="76" t="s">
        <v>5654</v>
      </c>
      <c r="E1167" s="76" t="s">
        <v>5655</v>
      </c>
      <c r="F1167" s="13">
        <v>1166.0</v>
      </c>
      <c r="G1167" s="11"/>
      <c r="H1167" s="11"/>
      <c r="I1167" s="11"/>
      <c r="J1167" s="11"/>
      <c r="K1167" s="11"/>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row>
    <row r="1168">
      <c r="A1168" s="76" t="s">
        <v>5656</v>
      </c>
      <c r="B1168" s="76" t="s">
        <v>5657</v>
      </c>
      <c r="C1168" s="76" t="s">
        <v>5658</v>
      </c>
      <c r="D1168" s="76" t="s">
        <v>5659</v>
      </c>
      <c r="E1168" s="76" t="s">
        <v>5660</v>
      </c>
      <c r="F1168" s="13">
        <v>1167.0</v>
      </c>
      <c r="G1168" s="11"/>
      <c r="H1168" s="11"/>
      <c r="I1168" s="11"/>
      <c r="J1168" s="11"/>
      <c r="K1168" s="11"/>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row>
    <row r="1169">
      <c r="A1169" s="76" t="s">
        <v>5661</v>
      </c>
      <c r="B1169" s="76" t="s">
        <v>5662</v>
      </c>
      <c r="C1169" s="76" t="s">
        <v>5663</v>
      </c>
      <c r="D1169" s="76" t="s">
        <v>5664</v>
      </c>
      <c r="E1169" s="76" t="s">
        <v>5665</v>
      </c>
      <c r="F1169" s="13">
        <v>1168.0</v>
      </c>
      <c r="G1169" s="11"/>
      <c r="H1169" s="11"/>
      <c r="I1169" s="11"/>
      <c r="J1169" s="11"/>
      <c r="K1169" s="11"/>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row>
    <row r="1170">
      <c r="A1170" s="76" t="s">
        <v>5666</v>
      </c>
      <c r="B1170" s="76" t="s">
        <v>5667</v>
      </c>
      <c r="C1170" s="76" t="s">
        <v>5668</v>
      </c>
      <c r="D1170" s="76" t="s">
        <v>5669</v>
      </c>
      <c r="E1170" s="76" t="s">
        <v>5670</v>
      </c>
      <c r="F1170" s="13">
        <v>1169.0</v>
      </c>
      <c r="G1170" s="11"/>
      <c r="H1170" s="11"/>
      <c r="I1170" s="11"/>
      <c r="J1170" s="11"/>
      <c r="K1170" s="11"/>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row>
    <row r="1171">
      <c r="A1171" s="76" t="s">
        <v>5673</v>
      </c>
      <c r="B1171" s="76" t="s">
        <v>5674</v>
      </c>
      <c r="C1171" s="76" t="s">
        <v>5676</v>
      </c>
      <c r="D1171" s="76" t="s">
        <v>5677</v>
      </c>
      <c r="E1171" s="83"/>
      <c r="F1171" s="13">
        <v>1170.0</v>
      </c>
      <c r="G1171" s="11"/>
      <c r="H1171" s="11"/>
      <c r="I1171" s="11"/>
      <c r="J1171" s="11"/>
      <c r="K1171" s="11"/>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row>
    <row r="1172">
      <c r="A1172" s="76" t="s">
        <v>5679</v>
      </c>
      <c r="B1172" s="76" t="s">
        <v>5680</v>
      </c>
      <c r="C1172" s="76" t="s">
        <v>5681</v>
      </c>
      <c r="D1172" s="76" t="s">
        <v>5682</v>
      </c>
      <c r="E1172" s="76" t="s">
        <v>5683</v>
      </c>
      <c r="F1172" s="13">
        <v>1171.0</v>
      </c>
      <c r="G1172" s="11"/>
      <c r="H1172" s="11"/>
      <c r="I1172" s="11"/>
      <c r="J1172" s="11"/>
      <c r="K1172" s="11"/>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row>
    <row r="1173">
      <c r="A1173" s="76" t="s">
        <v>5684</v>
      </c>
      <c r="B1173" s="76" t="s">
        <v>5686</v>
      </c>
      <c r="C1173" s="76" t="s">
        <v>5687</v>
      </c>
      <c r="D1173" s="76" t="s">
        <v>5688</v>
      </c>
      <c r="E1173" s="76" t="s">
        <v>5690</v>
      </c>
      <c r="F1173" s="13">
        <v>1172.0</v>
      </c>
      <c r="G1173" s="11"/>
      <c r="H1173" s="11"/>
      <c r="I1173" s="11"/>
      <c r="J1173" s="11"/>
      <c r="K1173" s="11"/>
      <c r="L1173" s="11"/>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row>
    <row r="1174">
      <c r="A1174" s="76" t="s">
        <v>5692</v>
      </c>
      <c r="B1174" s="76" t="s">
        <v>5693</v>
      </c>
      <c r="C1174" s="76" t="s">
        <v>5694</v>
      </c>
      <c r="D1174" s="76" t="s">
        <v>5695</v>
      </c>
      <c r="E1174" s="76" t="s">
        <v>5696</v>
      </c>
      <c r="F1174" s="13">
        <v>1173.0</v>
      </c>
      <c r="G1174" s="11"/>
      <c r="H1174" s="11"/>
      <c r="I1174" s="11"/>
      <c r="J1174" s="11"/>
      <c r="K1174" s="11"/>
      <c r="L1174" s="11"/>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row>
    <row r="1175">
      <c r="A1175" s="76" t="s">
        <v>5697</v>
      </c>
      <c r="B1175" s="76" t="s">
        <v>5698</v>
      </c>
      <c r="C1175" s="76" t="s">
        <v>5699</v>
      </c>
      <c r="D1175" s="76" t="s">
        <v>5700</v>
      </c>
      <c r="E1175" s="76" t="s">
        <v>5701</v>
      </c>
      <c r="F1175" s="13">
        <v>1174.0</v>
      </c>
      <c r="G1175" s="11"/>
      <c r="H1175" s="11"/>
      <c r="I1175" s="11"/>
      <c r="J1175" s="11"/>
      <c r="K1175" s="11"/>
      <c r="L1175" s="11"/>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row>
    <row r="1176">
      <c r="A1176" s="76" t="s">
        <v>5702</v>
      </c>
      <c r="B1176" s="76" t="s">
        <v>5703</v>
      </c>
      <c r="C1176" s="76" t="s">
        <v>5704</v>
      </c>
      <c r="D1176" s="76" t="s">
        <v>5705</v>
      </c>
      <c r="E1176" s="76" t="s">
        <v>5706</v>
      </c>
      <c r="F1176" s="13">
        <v>1175.0</v>
      </c>
      <c r="G1176" s="11"/>
      <c r="H1176" s="11"/>
      <c r="I1176" s="11"/>
      <c r="J1176" s="11"/>
      <c r="K1176" s="11"/>
      <c r="L1176" s="11"/>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row>
    <row r="1177">
      <c r="A1177" s="76" t="s">
        <v>5707</v>
      </c>
      <c r="B1177" s="76" t="s">
        <v>5708</v>
      </c>
      <c r="C1177" s="76" t="s">
        <v>5709</v>
      </c>
      <c r="D1177" s="76" t="s">
        <v>5710</v>
      </c>
      <c r="E1177" s="76" t="s">
        <v>5711</v>
      </c>
      <c r="F1177" s="13">
        <v>1176.0</v>
      </c>
      <c r="G1177" s="11"/>
      <c r="H1177" s="11"/>
      <c r="I1177" s="11"/>
      <c r="J1177" s="11"/>
      <c r="K1177" s="11"/>
      <c r="L1177" s="11"/>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row>
    <row r="1178">
      <c r="A1178" s="76" t="s">
        <v>5712</v>
      </c>
      <c r="B1178" s="76" t="s">
        <v>5713</v>
      </c>
      <c r="C1178" s="76" t="s">
        <v>5714</v>
      </c>
      <c r="D1178" s="76" t="s">
        <v>5715</v>
      </c>
      <c r="E1178" s="76" t="s">
        <v>5716</v>
      </c>
      <c r="F1178" s="13">
        <v>1177.0</v>
      </c>
      <c r="G1178" s="11"/>
      <c r="H1178" s="11"/>
      <c r="I1178" s="11"/>
      <c r="J1178" s="11"/>
      <c r="K1178" s="11"/>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row>
    <row r="1179">
      <c r="A1179" s="76" t="s">
        <v>5717</v>
      </c>
      <c r="B1179" s="76" t="s">
        <v>5718</v>
      </c>
      <c r="C1179" s="76" t="s">
        <v>5719</v>
      </c>
      <c r="D1179" s="76" t="s">
        <v>5720</v>
      </c>
      <c r="E1179" s="77"/>
      <c r="F1179" s="13">
        <v>1178.0</v>
      </c>
      <c r="G1179" s="11"/>
      <c r="H1179" s="11"/>
      <c r="I1179" s="11"/>
      <c r="J1179" s="11"/>
      <c r="K1179" s="11"/>
      <c r="L1179" s="11"/>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row>
    <row r="1180">
      <c r="A1180" s="76" t="s">
        <v>5721</v>
      </c>
      <c r="B1180" s="76" t="s">
        <v>5722</v>
      </c>
      <c r="C1180" s="76" t="s">
        <v>5723</v>
      </c>
      <c r="D1180" s="76" t="s">
        <v>5724</v>
      </c>
      <c r="E1180" s="76" t="s">
        <v>5725</v>
      </c>
      <c r="F1180" s="13">
        <v>1179.0</v>
      </c>
      <c r="G1180" s="11"/>
      <c r="H1180" s="11"/>
      <c r="I1180" s="11"/>
      <c r="J1180" s="11"/>
      <c r="K1180" s="11"/>
      <c r="L1180" s="11"/>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row>
    <row r="1181">
      <c r="A1181" s="76" t="s">
        <v>5726</v>
      </c>
      <c r="B1181" s="76" t="s">
        <v>5727</v>
      </c>
      <c r="C1181" s="76" t="s">
        <v>5728</v>
      </c>
      <c r="D1181" s="76" t="s">
        <v>5729</v>
      </c>
      <c r="E1181" s="76" t="s">
        <v>5730</v>
      </c>
      <c r="F1181" s="13">
        <v>1180.0</v>
      </c>
      <c r="G1181" s="11"/>
      <c r="H1181" s="11"/>
      <c r="I1181" s="11"/>
      <c r="J1181" s="11"/>
      <c r="K1181" s="11"/>
      <c r="L1181" s="11"/>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row>
    <row r="1182">
      <c r="A1182" s="76" t="s">
        <v>5731</v>
      </c>
      <c r="B1182" s="76" t="s">
        <v>5732</v>
      </c>
      <c r="C1182" s="76" t="s">
        <v>5733</v>
      </c>
      <c r="D1182" s="76" t="s">
        <v>5734</v>
      </c>
      <c r="E1182" s="76" t="s">
        <v>5735</v>
      </c>
      <c r="F1182" s="13">
        <v>1181.0</v>
      </c>
      <c r="G1182" s="11"/>
      <c r="H1182" s="11"/>
      <c r="I1182" s="11"/>
      <c r="J1182" s="11"/>
      <c r="K1182" s="11"/>
      <c r="L1182" s="11"/>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row>
    <row r="1183">
      <c r="A1183" s="76" t="s">
        <v>5736</v>
      </c>
      <c r="B1183" s="76" t="s">
        <v>5737</v>
      </c>
      <c r="C1183" s="76" t="s">
        <v>5738</v>
      </c>
      <c r="D1183" s="76" t="s">
        <v>5739</v>
      </c>
      <c r="E1183" s="76" t="s">
        <v>5741</v>
      </c>
      <c r="F1183" s="13">
        <v>1182.0</v>
      </c>
      <c r="G1183" s="11"/>
      <c r="H1183" s="11"/>
      <c r="I1183" s="11"/>
      <c r="J1183" s="11"/>
      <c r="K1183" s="11"/>
      <c r="L1183" s="11"/>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row>
    <row r="1184">
      <c r="A1184" s="76" t="s">
        <v>5743</v>
      </c>
      <c r="B1184" s="76" t="s">
        <v>5744</v>
      </c>
      <c r="C1184" s="76" t="s">
        <v>5745</v>
      </c>
      <c r="D1184" s="76" t="s">
        <v>5746</v>
      </c>
      <c r="E1184" s="77"/>
      <c r="F1184" s="13">
        <v>1183.0</v>
      </c>
      <c r="G1184" s="11"/>
      <c r="H1184" s="11"/>
      <c r="I1184" s="11"/>
      <c r="J1184" s="11"/>
      <c r="K1184" s="11"/>
      <c r="L1184" s="11"/>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row>
    <row r="1185">
      <c r="A1185" s="76" t="s">
        <v>5747</v>
      </c>
      <c r="B1185" s="76" t="s">
        <v>5748</v>
      </c>
      <c r="C1185" s="76" t="s">
        <v>5749</v>
      </c>
      <c r="D1185" s="76" t="s">
        <v>5750</v>
      </c>
      <c r="E1185" s="76" t="s">
        <v>5751</v>
      </c>
      <c r="F1185" s="13">
        <v>1184.0</v>
      </c>
      <c r="G1185" s="11"/>
      <c r="H1185" s="11"/>
      <c r="I1185" s="11"/>
      <c r="J1185" s="11"/>
      <c r="K1185" s="11"/>
      <c r="L1185" s="11"/>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row>
    <row r="1186">
      <c r="A1186" s="76" t="s">
        <v>5752</v>
      </c>
      <c r="B1186" s="76" t="s">
        <v>5753</v>
      </c>
      <c r="C1186" s="76" t="s">
        <v>5754</v>
      </c>
      <c r="D1186" s="76" t="s">
        <v>5755</v>
      </c>
      <c r="E1186" s="76" t="s">
        <v>5756</v>
      </c>
      <c r="F1186" s="13">
        <v>1185.0</v>
      </c>
      <c r="G1186" s="11"/>
      <c r="H1186" s="11"/>
      <c r="I1186" s="11"/>
      <c r="J1186" s="11"/>
      <c r="K1186" s="11"/>
      <c r="L1186" s="11"/>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row>
    <row r="1187">
      <c r="A1187" s="76" t="s">
        <v>5757</v>
      </c>
      <c r="B1187" s="76" t="s">
        <v>5758</v>
      </c>
      <c r="C1187" s="76" t="s">
        <v>5759</v>
      </c>
      <c r="D1187" s="76" t="s">
        <v>5760</v>
      </c>
      <c r="E1187" s="76" t="s">
        <v>5761</v>
      </c>
      <c r="F1187" s="13">
        <v>1186.0</v>
      </c>
      <c r="G1187" s="11"/>
      <c r="H1187" s="11"/>
      <c r="I1187" s="11"/>
      <c r="J1187" s="11"/>
      <c r="K1187" s="11"/>
      <c r="L1187" s="11"/>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row>
    <row r="1188">
      <c r="A1188" s="76" t="s">
        <v>5762</v>
      </c>
      <c r="B1188" s="76" t="s">
        <v>5763</v>
      </c>
      <c r="C1188" s="76" t="s">
        <v>5764</v>
      </c>
      <c r="D1188" s="76" t="s">
        <v>5765</v>
      </c>
      <c r="E1188" s="76" t="s">
        <v>5766</v>
      </c>
      <c r="F1188" s="13">
        <v>1187.0</v>
      </c>
      <c r="G1188" s="11"/>
      <c r="H1188" s="11"/>
      <c r="I1188" s="11"/>
      <c r="J1188" s="11"/>
      <c r="K1188" s="11"/>
      <c r="L1188" s="11"/>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row>
    <row r="1189">
      <c r="A1189" s="76" t="s">
        <v>5767</v>
      </c>
      <c r="B1189" s="76" t="s">
        <v>5768</v>
      </c>
      <c r="C1189" s="76" t="s">
        <v>5769</v>
      </c>
      <c r="D1189" s="76" t="s">
        <v>5770</v>
      </c>
      <c r="E1189" s="76" t="s">
        <v>5771</v>
      </c>
      <c r="F1189" s="13">
        <v>1188.0</v>
      </c>
      <c r="G1189" s="11"/>
      <c r="H1189" s="11"/>
      <c r="I1189" s="11"/>
      <c r="J1189" s="11"/>
      <c r="K1189" s="11"/>
      <c r="L1189" s="11"/>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row>
    <row r="1190">
      <c r="A1190" s="76" t="s">
        <v>5772</v>
      </c>
      <c r="B1190" s="76" t="s">
        <v>5773</v>
      </c>
      <c r="C1190" s="76" t="s">
        <v>5774</v>
      </c>
      <c r="D1190" s="76" t="s">
        <v>5775</v>
      </c>
      <c r="E1190" s="76" t="s">
        <v>5776</v>
      </c>
      <c r="F1190" s="13">
        <v>1189.0</v>
      </c>
      <c r="G1190" s="11"/>
      <c r="H1190" s="11"/>
      <c r="I1190" s="11"/>
      <c r="J1190" s="11"/>
      <c r="K1190" s="11"/>
      <c r="L1190" s="11"/>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row>
    <row r="1191">
      <c r="A1191" s="76" t="s">
        <v>5777</v>
      </c>
      <c r="B1191" s="76" t="s">
        <v>5778</v>
      </c>
      <c r="C1191" s="76" t="s">
        <v>5779</v>
      </c>
      <c r="D1191" s="76" t="s">
        <v>5780</v>
      </c>
      <c r="E1191" s="76" t="s">
        <v>5781</v>
      </c>
      <c r="F1191" s="13">
        <v>1190.0</v>
      </c>
      <c r="G1191" s="11"/>
      <c r="H1191" s="11"/>
      <c r="I1191" s="11"/>
      <c r="J1191" s="11"/>
      <c r="K1191" s="11"/>
      <c r="L1191" s="11"/>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row>
    <row r="1192">
      <c r="A1192" s="76" t="s">
        <v>5782</v>
      </c>
      <c r="B1192" s="76" t="s">
        <v>5783</v>
      </c>
      <c r="C1192" s="76" t="s">
        <v>5784</v>
      </c>
      <c r="D1192" s="76" t="s">
        <v>5785</v>
      </c>
      <c r="E1192" s="76" t="s">
        <v>5786</v>
      </c>
      <c r="F1192" s="13">
        <v>1191.0</v>
      </c>
      <c r="G1192" s="11"/>
      <c r="H1192" s="11"/>
      <c r="I1192" s="11"/>
      <c r="J1192" s="11"/>
      <c r="K1192" s="11"/>
      <c r="L1192" s="11"/>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row>
    <row r="1193">
      <c r="A1193" s="76" t="s">
        <v>5787</v>
      </c>
      <c r="B1193" s="76" t="s">
        <v>5788</v>
      </c>
      <c r="C1193" s="76" t="s">
        <v>5789</v>
      </c>
      <c r="D1193" s="76" t="s">
        <v>5790</v>
      </c>
      <c r="E1193" s="76" t="s">
        <v>5791</v>
      </c>
      <c r="F1193" s="13">
        <v>1192.0</v>
      </c>
      <c r="G1193" s="11"/>
      <c r="H1193" s="11"/>
      <c r="I1193" s="11"/>
      <c r="J1193" s="11"/>
      <c r="K1193" s="11"/>
      <c r="L1193" s="11"/>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row>
    <row r="1194">
      <c r="A1194" s="76" t="s">
        <v>5792</v>
      </c>
      <c r="B1194" s="76" t="s">
        <v>5793</v>
      </c>
      <c r="C1194" s="76" t="s">
        <v>5794</v>
      </c>
      <c r="D1194" s="76" t="s">
        <v>5795</v>
      </c>
      <c r="E1194" s="77"/>
      <c r="F1194" s="13">
        <v>1193.0</v>
      </c>
      <c r="G1194" s="11"/>
      <c r="H1194" s="11"/>
      <c r="I1194" s="11"/>
      <c r="J1194" s="11"/>
      <c r="K1194" s="11"/>
      <c r="L1194" s="11"/>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row>
    <row r="1195">
      <c r="A1195" s="76" t="s">
        <v>5798</v>
      </c>
      <c r="B1195" s="76" t="s">
        <v>5799</v>
      </c>
      <c r="C1195" s="76" t="s">
        <v>5800</v>
      </c>
      <c r="D1195" s="76" t="s">
        <v>5801</v>
      </c>
      <c r="E1195" s="76" t="s">
        <v>5802</v>
      </c>
      <c r="F1195" s="13">
        <v>1194.0</v>
      </c>
      <c r="G1195" s="11"/>
      <c r="H1195" s="11"/>
      <c r="I1195" s="11"/>
      <c r="J1195" s="11"/>
      <c r="K1195" s="11"/>
      <c r="L1195" s="11"/>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row>
    <row r="1196">
      <c r="A1196" s="76" t="s">
        <v>5803</v>
      </c>
      <c r="B1196" s="76" t="s">
        <v>5804</v>
      </c>
      <c r="C1196" s="76" t="s">
        <v>5805</v>
      </c>
      <c r="D1196" s="76" t="s">
        <v>5806</v>
      </c>
      <c r="E1196" s="76" t="s">
        <v>5807</v>
      </c>
      <c r="F1196" s="13">
        <v>1195.0</v>
      </c>
      <c r="G1196" s="11"/>
      <c r="H1196" s="11"/>
      <c r="I1196" s="11"/>
      <c r="J1196" s="11"/>
      <c r="K1196" s="11"/>
      <c r="L1196" s="11"/>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row>
    <row r="1197">
      <c r="A1197" s="76" t="s">
        <v>5808</v>
      </c>
      <c r="B1197" s="76" t="s">
        <v>5809</v>
      </c>
      <c r="C1197" s="76" t="s">
        <v>5810</v>
      </c>
      <c r="D1197" s="76" t="s">
        <v>5811</v>
      </c>
      <c r="E1197" s="76" t="s">
        <v>5812</v>
      </c>
      <c r="F1197" s="13">
        <v>1196.0</v>
      </c>
      <c r="G1197" s="11"/>
      <c r="H1197" s="11"/>
      <c r="I1197" s="11"/>
      <c r="J1197" s="11"/>
      <c r="K1197" s="11"/>
      <c r="L1197" s="11"/>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row>
    <row r="1198">
      <c r="A1198" s="14" t="s">
        <v>5813</v>
      </c>
      <c r="B1198" s="14" t="s">
        <v>5814</v>
      </c>
      <c r="C1198" s="14" t="s">
        <v>5815</v>
      </c>
      <c r="D1198" s="14" t="s">
        <v>5816</v>
      </c>
      <c r="E1198" s="14" t="s">
        <v>5817</v>
      </c>
      <c r="F1198" s="13">
        <v>1197.0</v>
      </c>
      <c r="G1198" s="11"/>
      <c r="H1198" s="11"/>
      <c r="I1198" s="11"/>
      <c r="J1198" s="11"/>
      <c r="K1198" s="11"/>
      <c r="L1198" s="11"/>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row>
    <row r="1199">
      <c r="A1199" s="76" t="s">
        <v>5818</v>
      </c>
      <c r="B1199" s="76" t="s">
        <v>5819</v>
      </c>
      <c r="C1199" s="76" t="s">
        <v>5820</v>
      </c>
      <c r="D1199" s="76" t="s">
        <v>5821</v>
      </c>
      <c r="E1199" s="76" t="s">
        <v>5822</v>
      </c>
      <c r="F1199" s="13">
        <v>1198.0</v>
      </c>
      <c r="G1199" s="11"/>
      <c r="H1199" s="11"/>
      <c r="I1199" s="11"/>
      <c r="J1199" s="11"/>
      <c r="K1199" s="11"/>
      <c r="L1199" s="11"/>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row>
    <row r="1200">
      <c r="A1200" s="76" t="s">
        <v>5823</v>
      </c>
      <c r="B1200" s="76" t="s">
        <v>5824</v>
      </c>
      <c r="C1200" s="76" t="s">
        <v>5825</v>
      </c>
      <c r="D1200" s="76" t="s">
        <v>5826</v>
      </c>
      <c r="E1200" s="83"/>
      <c r="F1200" s="13">
        <v>1199.0</v>
      </c>
      <c r="G1200" s="11"/>
      <c r="H1200" s="11"/>
      <c r="I1200" s="11"/>
      <c r="J1200" s="11"/>
      <c r="K1200" s="11"/>
      <c r="L1200" s="11"/>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row>
    <row r="1201">
      <c r="A1201" s="76" t="s">
        <v>5827</v>
      </c>
      <c r="B1201" s="76" t="s">
        <v>5828</v>
      </c>
      <c r="C1201" s="76" t="s">
        <v>5829</v>
      </c>
      <c r="D1201" s="76" t="s">
        <v>5830</v>
      </c>
      <c r="E1201" s="76" t="s">
        <v>5831</v>
      </c>
      <c r="F1201" s="13">
        <v>1200.0</v>
      </c>
      <c r="G1201" s="11"/>
      <c r="H1201" s="11"/>
      <c r="I1201" s="11"/>
      <c r="J1201" s="11"/>
      <c r="K1201" s="11"/>
      <c r="L1201" s="11"/>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row>
    <row r="1202">
      <c r="A1202" s="76" t="s">
        <v>5832</v>
      </c>
      <c r="B1202" s="76" t="s">
        <v>5833</v>
      </c>
      <c r="C1202" s="76" t="s">
        <v>5834</v>
      </c>
      <c r="D1202" s="76" t="s">
        <v>5835</v>
      </c>
      <c r="E1202" s="76" t="s">
        <v>5836</v>
      </c>
      <c r="F1202" s="13">
        <v>1201.0</v>
      </c>
      <c r="G1202" s="11"/>
      <c r="H1202" s="11"/>
      <c r="I1202" s="11"/>
      <c r="J1202" s="11"/>
      <c r="K1202" s="11"/>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row>
    <row r="1203">
      <c r="A1203" s="76" t="s">
        <v>5837</v>
      </c>
      <c r="B1203" s="76" t="s">
        <v>5838</v>
      </c>
      <c r="C1203" s="76" t="s">
        <v>5839</v>
      </c>
      <c r="D1203" s="76" t="s">
        <v>5840</v>
      </c>
      <c r="E1203" s="76" t="s">
        <v>5841</v>
      </c>
      <c r="F1203" s="13">
        <v>1202.0</v>
      </c>
      <c r="G1203" s="11"/>
      <c r="H1203" s="11"/>
      <c r="I1203" s="11"/>
      <c r="J1203" s="11"/>
      <c r="K1203" s="11"/>
      <c r="L1203" s="11"/>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row>
    <row r="1204">
      <c r="A1204" s="76" t="s">
        <v>5842</v>
      </c>
      <c r="B1204" s="76" t="s">
        <v>5843</v>
      </c>
      <c r="C1204" s="76" t="s">
        <v>5844</v>
      </c>
      <c r="D1204" s="76" t="s">
        <v>5845</v>
      </c>
      <c r="E1204" s="77"/>
      <c r="F1204" s="13">
        <v>1203.0</v>
      </c>
      <c r="G1204" s="11"/>
      <c r="H1204" s="11"/>
      <c r="I1204" s="11"/>
      <c r="J1204" s="11"/>
      <c r="K1204" s="11"/>
      <c r="L1204" s="11"/>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row>
    <row r="1205">
      <c r="A1205" s="76" t="s">
        <v>5846</v>
      </c>
      <c r="B1205" s="76" t="s">
        <v>5847</v>
      </c>
      <c r="C1205" s="76" t="s">
        <v>5848</v>
      </c>
      <c r="D1205" s="76" t="s">
        <v>5849</v>
      </c>
      <c r="E1205" s="83"/>
      <c r="F1205" s="13">
        <v>1204.0</v>
      </c>
      <c r="G1205" s="11"/>
      <c r="H1205" s="11"/>
      <c r="I1205" s="11"/>
      <c r="J1205" s="11"/>
      <c r="K1205" s="11"/>
      <c r="L1205" s="11"/>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row>
    <row r="1206">
      <c r="A1206" s="76" t="s">
        <v>5850</v>
      </c>
      <c r="B1206" s="76" t="s">
        <v>5851</v>
      </c>
      <c r="C1206" s="76" t="s">
        <v>5852</v>
      </c>
      <c r="D1206" s="76" t="s">
        <v>5853</v>
      </c>
      <c r="E1206" s="76" t="s">
        <v>5854</v>
      </c>
      <c r="F1206" s="13">
        <v>1205.0</v>
      </c>
      <c r="G1206" s="11"/>
      <c r="H1206" s="11"/>
      <c r="I1206" s="11"/>
      <c r="J1206" s="11"/>
      <c r="K1206" s="11"/>
      <c r="L1206" s="11"/>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row>
    <row r="1207">
      <c r="A1207" s="76" t="s">
        <v>5857</v>
      </c>
      <c r="B1207" s="76" t="s">
        <v>5858</v>
      </c>
      <c r="C1207" s="76" t="s">
        <v>5859</v>
      </c>
      <c r="D1207" s="76" t="s">
        <v>5860</v>
      </c>
      <c r="E1207" s="77"/>
      <c r="F1207" s="13">
        <v>1206.0</v>
      </c>
      <c r="G1207" s="11"/>
      <c r="H1207" s="11"/>
      <c r="I1207" s="11"/>
      <c r="J1207" s="11"/>
      <c r="K1207" s="11"/>
      <c r="L1207" s="11"/>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row>
    <row r="1208">
      <c r="A1208" s="76" t="s">
        <v>5861</v>
      </c>
      <c r="B1208" s="76" t="s">
        <v>5862</v>
      </c>
      <c r="C1208" s="76" t="s">
        <v>5863</v>
      </c>
      <c r="D1208" s="76" t="s">
        <v>5864</v>
      </c>
      <c r="E1208" s="76" t="s">
        <v>5865</v>
      </c>
      <c r="F1208" s="13">
        <v>1207.0</v>
      </c>
      <c r="G1208" s="11"/>
      <c r="H1208" s="11"/>
      <c r="I1208" s="11"/>
      <c r="J1208" s="11"/>
      <c r="K1208" s="11"/>
      <c r="L1208" s="11"/>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row>
    <row r="1209">
      <c r="A1209" s="76" t="s">
        <v>5866</v>
      </c>
      <c r="B1209" s="76" t="s">
        <v>5867</v>
      </c>
      <c r="C1209" s="76" t="s">
        <v>5868</v>
      </c>
      <c r="D1209" s="76" t="s">
        <v>5869</v>
      </c>
      <c r="E1209" s="77"/>
      <c r="F1209" s="13">
        <v>1208.0</v>
      </c>
      <c r="G1209" s="11"/>
      <c r="H1209" s="11"/>
      <c r="I1209" s="11"/>
      <c r="J1209" s="11"/>
      <c r="K1209" s="11"/>
      <c r="L1209" s="11"/>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row>
    <row r="1210">
      <c r="A1210" s="76" t="s">
        <v>5870</v>
      </c>
      <c r="B1210" s="76" t="s">
        <v>5871</v>
      </c>
      <c r="C1210" s="76" t="s">
        <v>5872</v>
      </c>
      <c r="D1210" s="76" t="s">
        <v>5873</v>
      </c>
      <c r="E1210" s="76" t="s">
        <v>5874</v>
      </c>
      <c r="F1210" s="13">
        <v>1209.0</v>
      </c>
      <c r="G1210" s="11"/>
      <c r="H1210" s="11"/>
      <c r="I1210" s="11"/>
      <c r="J1210" s="11"/>
      <c r="K1210" s="11"/>
      <c r="L1210" s="11"/>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row>
    <row r="1211">
      <c r="A1211" s="76" t="s">
        <v>5875</v>
      </c>
      <c r="B1211" s="76" t="s">
        <v>5876</v>
      </c>
      <c r="C1211" s="76" t="s">
        <v>5877</v>
      </c>
      <c r="D1211" s="76" t="s">
        <v>5878</v>
      </c>
      <c r="E1211" s="76" t="s">
        <v>5879</v>
      </c>
      <c r="F1211" s="13">
        <v>1210.0</v>
      </c>
      <c r="G1211" s="11"/>
      <c r="H1211" s="11"/>
      <c r="I1211" s="11"/>
      <c r="J1211" s="11"/>
      <c r="K1211" s="11"/>
      <c r="L1211" s="11"/>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row>
    <row r="1212">
      <c r="A1212" s="76" t="s">
        <v>5880</v>
      </c>
      <c r="B1212" s="76" t="s">
        <v>5881</v>
      </c>
      <c r="C1212" s="76" t="s">
        <v>5882</v>
      </c>
      <c r="D1212" s="76" t="s">
        <v>5883</v>
      </c>
      <c r="E1212" s="77"/>
      <c r="F1212" s="13">
        <v>1211.0</v>
      </c>
      <c r="G1212" s="11"/>
      <c r="H1212" s="11"/>
      <c r="I1212" s="11"/>
      <c r="J1212" s="11"/>
      <c r="K1212" s="11"/>
      <c r="L1212" s="11"/>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row>
    <row r="1213">
      <c r="A1213" s="14" t="s">
        <v>5884</v>
      </c>
      <c r="B1213" s="14" t="s">
        <v>5885</v>
      </c>
      <c r="C1213" s="14" t="s">
        <v>5886</v>
      </c>
      <c r="D1213" s="14" t="s">
        <v>5887</v>
      </c>
      <c r="E1213" s="14" t="s">
        <v>5888</v>
      </c>
      <c r="F1213" s="13">
        <v>1212.0</v>
      </c>
      <c r="G1213" s="11"/>
      <c r="H1213" s="11"/>
      <c r="I1213" s="11"/>
      <c r="J1213" s="11"/>
      <c r="K1213" s="11"/>
      <c r="L1213" s="11"/>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row>
    <row r="1214">
      <c r="A1214" s="76" t="s">
        <v>5889</v>
      </c>
      <c r="B1214" s="76" t="s">
        <v>5890</v>
      </c>
      <c r="C1214" s="76" t="s">
        <v>5891</v>
      </c>
      <c r="D1214" s="76" t="s">
        <v>5892</v>
      </c>
      <c r="E1214" s="76" t="s">
        <v>5893</v>
      </c>
      <c r="F1214" s="13">
        <v>1213.0</v>
      </c>
      <c r="G1214" s="11"/>
      <c r="H1214" s="11"/>
      <c r="I1214" s="11"/>
      <c r="J1214" s="11"/>
      <c r="K1214" s="11"/>
      <c r="L1214" s="11"/>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row>
    <row r="1215">
      <c r="A1215" s="76" t="s">
        <v>5894</v>
      </c>
      <c r="B1215" s="76" t="s">
        <v>5895</v>
      </c>
      <c r="C1215" s="76" t="s">
        <v>5896</v>
      </c>
      <c r="D1215" s="76" t="s">
        <v>5897</v>
      </c>
      <c r="E1215" s="76" t="s">
        <v>5898</v>
      </c>
      <c r="F1215" s="13">
        <v>1214.0</v>
      </c>
      <c r="G1215" s="11"/>
      <c r="H1215" s="11"/>
      <c r="I1215" s="11"/>
      <c r="J1215" s="11"/>
      <c r="K1215" s="11"/>
      <c r="L1215" s="11"/>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row>
    <row r="1216">
      <c r="A1216" s="76" t="s">
        <v>5899</v>
      </c>
      <c r="B1216" s="76" t="s">
        <v>5900</v>
      </c>
      <c r="C1216" s="76" t="s">
        <v>5901</v>
      </c>
      <c r="D1216" s="76" t="s">
        <v>5902</v>
      </c>
      <c r="E1216" s="76" t="s">
        <v>5903</v>
      </c>
      <c r="F1216" s="13">
        <v>1215.0</v>
      </c>
      <c r="G1216" s="11"/>
      <c r="H1216" s="11"/>
      <c r="I1216" s="11"/>
      <c r="J1216" s="11"/>
      <c r="K1216" s="11"/>
      <c r="L1216" s="11"/>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row>
    <row r="1217">
      <c r="A1217" s="76" t="s">
        <v>5904</v>
      </c>
      <c r="B1217" s="76" t="s">
        <v>5905</v>
      </c>
      <c r="C1217" s="76" t="s">
        <v>5906</v>
      </c>
      <c r="D1217" s="76" t="s">
        <v>5907</v>
      </c>
      <c r="E1217" s="76" t="s">
        <v>5908</v>
      </c>
      <c r="F1217" s="13">
        <v>1216.0</v>
      </c>
      <c r="G1217" s="11"/>
      <c r="H1217" s="11"/>
      <c r="I1217" s="11"/>
      <c r="J1217" s="11"/>
      <c r="K1217" s="11"/>
      <c r="L1217" s="11"/>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row>
    <row r="1218">
      <c r="A1218" s="76" t="s">
        <v>5909</v>
      </c>
      <c r="B1218" s="76" t="s">
        <v>5910</v>
      </c>
      <c r="C1218" s="76" t="s">
        <v>5911</v>
      </c>
      <c r="D1218" s="76" t="s">
        <v>5913</v>
      </c>
      <c r="E1218" s="77"/>
      <c r="F1218" s="13">
        <v>1217.0</v>
      </c>
      <c r="G1218" s="11"/>
      <c r="H1218" s="11"/>
      <c r="I1218" s="11"/>
      <c r="J1218" s="11"/>
      <c r="K1218" s="11"/>
      <c r="L1218" s="11"/>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row>
    <row r="1219">
      <c r="A1219" s="76" t="s">
        <v>5915</v>
      </c>
      <c r="B1219" s="76" t="s">
        <v>5916</v>
      </c>
      <c r="C1219" s="76" t="s">
        <v>5917</v>
      </c>
      <c r="D1219" s="76" t="s">
        <v>5918</v>
      </c>
      <c r="E1219" s="76" t="s">
        <v>5919</v>
      </c>
      <c r="F1219" s="13">
        <v>1218.0</v>
      </c>
      <c r="G1219" s="11"/>
      <c r="H1219" s="11"/>
      <c r="I1219" s="11"/>
      <c r="J1219" s="11"/>
      <c r="K1219" s="11"/>
      <c r="L1219" s="11"/>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row>
    <row r="1220">
      <c r="A1220" s="76" t="s">
        <v>5920</v>
      </c>
      <c r="B1220" s="76" t="s">
        <v>5921</v>
      </c>
      <c r="C1220" s="76" t="s">
        <v>5922</v>
      </c>
      <c r="D1220" s="76" t="s">
        <v>5923</v>
      </c>
      <c r="E1220" s="76" t="s">
        <v>5924</v>
      </c>
      <c r="F1220" s="13">
        <v>1219.0</v>
      </c>
      <c r="G1220" s="11"/>
      <c r="H1220" s="11"/>
      <c r="I1220" s="11"/>
      <c r="J1220" s="11"/>
      <c r="K1220" s="11"/>
      <c r="L1220" s="11"/>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row>
    <row r="1221">
      <c r="A1221" s="76" t="s">
        <v>5925</v>
      </c>
      <c r="B1221" s="76" t="s">
        <v>5926</v>
      </c>
      <c r="C1221" s="76" t="s">
        <v>5927</v>
      </c>
      <c r="D1221" s="76" t="s">
        <v>5928</v>
      </c>
      <c r="E1221" s="76" t="s">
        <v>5929</v>
      </c>
      <c r="F1221" s="13">
        <v>1220.0</v>
      </c>
      <c r="G1221" s="11"/>
      <c r="H1221" s="11"/>
      <c r="I1221" s="11"/>
      <c r="J1221" s="11"/>
      <c r="K1221" s="11"/>
      <c r="L1221" s="11"/>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row>
    <row r="1222">
      <c r="A1222" s="76" t="s">
        <v>5930</v>
      </c>
      <c r="B1222" s="76" t="s">
        <v>5931</v>
      </c>
      <c r="C1222" s="76" t="s">
        <v>5932</v>
      </c>
      <c r="D1222" s="76" t="s">
        <v>5933</v>
      </c>
      <c r="E1222" s="77"/>
      <c r="F1222" s="13">
        <v>1221.0</v>
      </c>
      <c r="G1222" s="11"/>
      <c r="H1222" s="11"/>
      <c r="I1222" s="11"/>
      <c r="J1222" s="11"/>
      <c r="K1222" s="11"/>
      <c r="L1222" s="11"/>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row>
    <row r="1223">
      <c r="A1223" s="76" t="s">
        <v>5934</v>
      </c>
      <c r="B1223" s="76" t="s">
        <v>5935</v>
      </c>
      <c r="C1223" s="76" t="s">
        <v>5936</v>
      </c>
      <c r="D1223" s="76" t="s">
        <v>5937</v>
      </c>
      <c r="E1223" s="76" t="s">
        <v>5938</v>
      </c>
      <c r="F1223" s="13">
        <v>1222.0</v>
      </c>
      <c r="G1223" s="11"/>
      <c r="H1223" s="11"/>
      <c r="I1223" s="11"/>
      <c r="J1223" s="11"/>
      <c r="K1223" s="11"/>
      <c r="L1223" s="11"/>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row>
    <row r="1224">
      <c r="A1224" s="76" t="s">
        <v>5939</v>
      </c>
      <c r="B1224" s="76" t="s">
        <v>5940</v>
      </c>
      <c r="C1224" s="76" t="s">
        <v>5941</v>
      </c>
      <c r="D1224" s="76" t="s">
        <v>5942</v>
      </c>
      <c r="E1224" s="77"/>
      <c r="F1224" s="13">
        <v>1223.0</v>
      </c>
      <c r="G1224" s="11"/>
      <c r="H1224" s="11"/>
      <c r="I1224" s="11"/>
      <c r="J1224" s="11"/>
      <c r="K1224" s="11"/>
      <c r="L1224" s="11"/>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row>
    <row r="1225">
      <c r="A1225" s="76" t="s">
        <v>5943</v>
      </c>
      <c r="B1225" s="76" t="s">
        <v>5944</v>
      </c>
      <c r="C1225" s="76" t="s">
        <v>5945</v>
      </c>
      <c r="D1225" s="76" t="s">
        <v>5946</v>
      </c>
      <c r="E1225" s="76" t="s">
        <v>5947</v>
      </c>
      <c r="F1225" s="13">
        <v>1224.0</v>
      </c>
      <c r="G1225" s="11"/>
      <c r="H1225" s="11"/>
      <c r="I1225" s="11"/>
      <c r="J1225" s="11"/>
      <c r="K1225" s="11"/>
      <c r="L1225" s="11"/>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row>
    <row r="1226">
      <c r="A1226" s="76" t="s">
        <v>5948</v>
      </c>
      <c r="B1226" s="76" t="s">
        <v>5949</v>
      </c>
      <c r="C1226" s="76" t="s">
        <v>5950</v>
      </c>
      <c r="D1226" s="76" t="s">
        <v>5951</v>
      </c>
      <c r="E1226" s="76" t="s">
        <v>5952</v>
      </c>
      <c r="F1226" s="13">
        <v>1225.0</v>
      </c>
      <c r="G1226" s="11"/>
      <c r="H1226" s="11"/>
      <c r="I1226" s="11"/>
      <c r="J1226" s="11"/>
      <c r="K1226" s="11"/>
      <c r="L1226" s="11"/>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row>
    <row r="1227">
      <c r="A1227" s="76" t="s">
        <v>5953</v>
      </c>
      <c r="B1227" s="76" t="s">
        <v>5954</v>
      </c>
      <c r="C1227" s="76" t="s">
        <v>5955</v>
      </c>
      <c r="D1227" s="76" t="s">
        <v>5956</v>
      </c>
      <c r="E1227" s="77"/>
      <c r="F1227" s="13">
        <v>1226.0</v>
      </c>
      <c r="G1227" s="11"/>
      <c r="H1227" s="11"/>
      <c r="I1227" s="11"/>
      <c r="J1227" s="11"/>
      <c r="K1227" s="11"/>
      <c r="L1227" s="11"/>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row>
    <row r="1228">
      <c r="A1228" s="76" t="s">
        <v>5957</v>
      </c>
      <c r="B1228" s="76" t="s">
        <v>5958</v>
      </c>
      <c r="C1228" s="76" t="s">
        <v>5959</v>
      </c>
      <c r="D1228" s="76" t="s">
        <v>5960</v>
      </c>
      <c r="E1228" s="76" t="s">
        <v>5961</v>
      </c>
      <c r="F1228" s="13">
        <v>1227.0</v>
      </c>
      <c r="G1228" s="11"/>
      <c r="H1228" s="11"/>
      <c r="I1228" s="11"/>
      <c r="J1228" s="11"/>
      <c r="K1228" s="11"/>
      <c r="L1228" s="11"/>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row>
    <row r="1229">
      <c r="A1229" s="76" t="s">
        <v>5962</v>
      </c>
      <c r="B1229" s="76" t="s">
        <v>5963</v>
      </c>
      <c r="C1229" s="76" t="s">
        <v>5964</v>
      </c>
      <c r="D1229" s="76" t="s">
        <v>5965</v>
      </c>
      <c r="E1229" s="76" t="s">
        <v>5966</v>
      </c>
      <c r="F1229" s="13">
        <v>1228.0</v>
      </c>
      <c r="G1229" s="11"/>
      <c r="H1229" s="11"/>
      <c r="I1229" s="11"/>
      <c r="J1229" s="11"/>
      <c r="K1229" s="11"/>
      <c r="L1229" s="11"/>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row>
    <row r="1230">
      <c r="A1230" s="76" t="s">
        <v>5968</v>
      </c>
      <c r="B1230" s="76" t="s">
        <v>5970</v>
      </c>
      <c r="C1230" s="76" t="s">
        <v>5971</v>
      </c>
      <c r="D1230" s="76" t="s">
        <v>5972</v>
      </c>
      <c r="E1230" s="76" t="s">
        <v>5973</v>
      </c>
      <c r="F1230" s="13">
        <v>1229.0</v>
      </c>
      <c r="G1230" s="11"/>
      <c r="H1230" s="11"/>
      <c r="I1230" s="11"/>
      <c r="J1230" s="11"/>
      <c r="K1230" s="11"/>
      <c r="L1230" s="11"/>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row>
    <row r="1231">
      <c r="A1231" s="76" t="s">
        <v>5974</v>
      </c>
      <c r="B1231" s="76" t="s">
        <v>5975</v>
      </c>
      <c r="C1231" s="76" t="s">
        <v>5976</v>
      </c>
      <c r="D1231" s="76" t="s">
        <v>5977</v>
      </c>
      <c r="E1231" s="76" t="s">
        <v>5978</v>
      </c>
      <c r="F1231" s="13">
        <v>1230.0</v>
      </c>
      <c r="G1231" s="11"/>
      <c r="H1231" s="11"/>
      <c r="I1231" s="11"/>
      <c r="J1231" s="11"/>
      <c r="K1231" s="11"/>
      <c r="L1231" s="11"/>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row>
    <row r="1232">
      <c r="A1232" s="76" t="s">
        <v>5979</v>
      </c>
      <c r="B1232" s="76" t="s">
        <v>5980</v>
      </c>
      <c r="C1232" s="76" t="s">
        <v>5981</v>
      </c>
      <c r="D1232" s="76" t="s">
        <v>5982</v>
      </c>
      <c r="E1232" s="76" t="s">
        <v>5983</v>
      </c>
      <c r="F1232" s="13">
        <v>1231.0</v>
      </c>
      <c r="G1232" s="11"/>
      <c r="H1232" s="11"/>
      <c r="I1232" s="11"/>
      <c r="J1232" s="11"/>
      <c r="K1232" s="11"/>
      <c r="L1232" s="11"/>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row>
    <row r="1233">
      <c r="A1233" s="76" t="s">
        <v>5984</v>
      </c>
      <c r="B1233" s="76" t="s">
        <v>5985</v>
      </c>
      <c r="C1233" s="76" t="s">
        <v>5986</v>
      </c>
      <c r="D1233" s="76" t="s">
        <v>5987</v>
      </c>
      <c r="E1233" s="76" t="s">
        <v>5988</v>
      </c>
      <c r="F1233" s="13">
        <v>1232.0</v>
      </c>
      <c r="G1233" s="11"/>
      <c r="H1233" s="11"/>
      <c r="I1233" s="11"/>
      <c r="J1233" s="11"/>
      <c r="K1233" s="11"/>
      <c r="L1233" s="11"/>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row>
    <row r="1234">
      <c r="A1234" s="76" t="s">
        <v>5989</v>
      </c>
      <c r="B1234" s="76" t="s">
        <v>5990</v>
      </c>
      <c r="C1234" s="76" t="s">
        <v>5991</v>
      </c>
      <c r="D1234" s="76" t="s">
        <v>5992</v>
      </c>
      <c r="E1234" s="76" t="s">
        <v>5993</v>
      </c>
      <c r="F1234" s="13">
        <v>1233.0</v>
      </c>
      <c r="G1234" s="11"/>
      <c r="H1234" s="11"/>
      <c r="I1234" s="11"/>
      <c r="J1234" s="11"/>
      <c r="K1234" s="11"/>
      <c r="L1234" s="11"/>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row>
    <row r="1235">
      <c r="A1235" s="76" t="s">
        <v>5994</v>
      </c>
      <c r="B1235" s="76" t="s">
        <v>5995</v>
      </c>
      <c r="C1235" s="76" t="s">
        <v>5996</v>
      </c>
      <c r="D1235" s="76" t="s">
        <v>5997</v>
      </c>
      <c r="E1235" s="76" t="s">
        <v>5998</v>
      </c>
      <c r="F1235" s="13">
        <v>1234.0</v>
      </c>
      <c r="G1235" s="11"/>
      <c r="H1235" s="11"/>
      <c r="I1235" s="11"/>
      <c r="J1235" s="11"/>
      <c r="K1235" s="11"/>
      <c r="L1235" s="11"/>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row>
    <row r="1236">
      <c r="A1236" s="76" t="s">
        <v>5999</v>
      </c>
      <c r="B1236" s="76" t="s">
        <v>6000</v>
      </c>
      <c r="C1236" s="76" t="s">
        <v>6001</v>
      </c>
      <c r="D1236" s="76" t="s">
        <v>6002</v>
      </c>
      <c r="E1236" s="76" t="s">
        <v>6003</v>
      </c>
      <c r="F1236" s="13">
        <v>1235.0</v>
      </c>
      <c r="G1236" s="11"/>
      <c r="H1236" s="11"/>
      <c r="I1236" s="11"/>
      <c r="J1236" s="11"/>
      <c r="K1236" s="11"/>
      <c r="L1236" s="11"/>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row>
    <row r="1237">
      <c r="A1237" s="76" t="s">
        <v>6004</v>
      </c>
      <c r="B1237" s="76" t="s">
        <v>6005</v>
      </c>
      <c r="C1237" s="76" t="s">
        <v>6006</v>
      </c>
      <c r="D1237" s="76" t="s">
        <v>6007</v>
      </c>
      <c r="E1237" s="76" t="s">
        <v>6008</v>
      </c>
      <c r="F1237" s="13">
        <v>1236.0</v>
      </c>
      <c r="G1237" s="11"/>
      <c r="H1237" s="11"/>
      <c r="I1237" s="11"/>
      <c r="J1237" s="11"/>
      <c r="K1237" s="11"/>
      <c r="L1237" s="11"/>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row>
    <row r="1238">
      <c r="A1238" s="76" t="s">
        <v>6009</v>
      </c>
      <c r="B1238" s="76" t="s">
        <v>6010</v>
      </c>
      <c r="C1238" s="76" t="s">
        <v>6011</v>
      </c>
      <c r="D1238" s="76" t="s">
        <v>6012</v>
      </c>
      <c r="E1238" s="76" t="s">
        <v>6013</v>
      </c>
      <c r="F1238" s="13">
        <v>1237.0</v>
      </c>
      <c r="G1238" s="11"/>
      <c r="H1238" s="11"/>
      <c r="I1238" s="11"/>
      <c r="J1238" s="11"/>
      <c r="K1238" s="11"/>
      <c r="L1238" s="11"/>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row>
    <row r="1239">
      <c r="A1239" s="76" t="s">
        <v>6014</v>
      </c>
      <c r="B1239" s="76" t="s">
        <v>6015</v>
      </c>
      <c r="C1239" s="76" t="s">
        <v>6016</v>
      </c>
      <c r="D1239" s="76" t="s">
        <v>6017</v>
      </c>
      <c r="E1239" s="77"/>
      <c r="F1239" s="13">
        <v>1238.0</v>
      </c>
      <c r="G1239" s="11"/>
      <c r="H1239" s="11"/>
      <c r="I1239" s="11"/>
      <c r="J1239" s="11"/>
      <c r="K1239" s="11"/>
      <c r="L1239" s="11"/>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row>
    <row r="1240">
      <c r="A1240" s="76" t="s">
        <v>6018</v>
      </c>
      <c r="B1240" s="76" t="s">
        <v>6019</v>
      </c>
      <c r="C1240" s="76" t="s">
        <v>6020</v>
      </c>
      <c r="D1240" s="76" t="s">
        <v>6021</v>
      </c>
      <c r="E1240" s="76" t="s">
        <v>6022</v>
      </c>
      <c r="F1240" s="13">
        <v>1239.0</v>
      </c>
      <c r="G1240" s="11"/>
      <c r="H1240" s="11"/>
      <c r="I1240" s="11"/>
      <c r="J1240" s="11"/>
      <c r="K1240" s="11"/>
      <c r="L1240" s="11"/>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row>
    <row r="1241">
      <c r="A1241" s="76" t="s">
        <v>6023</v>
      </c>
      <c r="B1241" s="76" t="s">
        <v>6024</v>
      </c>
      <c r="C1241" s="76" t="s">
        <v>6025</v>
      </c>
      <c r="D1241" s="76" t="s">
        <v>6026</v>
      </c>
      <c r="E1241" s="76" t="s">
        <v>6027</v>
      </c>
      <c r="F1241" s="13">
        <v>1240.0</v>
      </c>
      <c r="G1241" s="11"/>
      <c r="H1241" s="11"/>
      <c r="I1241" s="11"/>
      <c r="J1241" s="11"/>
      <c r="K1241" s="11"/>
      <c r="L1241" s="11"/>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row>
    <row r="1242">
      <c r="A1242" s="76" t="s">
        <v>6028</v>
      </c>
      <c r="B1242" s="76" t="s">
        <v>6029</v>
      </c>
      <c r="C1242" s="76" t="s">
        <v>6031</v>
      </c>
      <c r="D1242" s="76" t="s">
        <v>6033</v>
      </c>
      <c r="E1242" s="76" t="s">
        <v>6034</v>
      </c>
      <c r="F1242" s="13">
        <v>1241.0</v>
      </c>
      <c r="G1242" s="11"/>
      <c r="H1242" s="11"/>
      <c r="I1242" s="11"/>
      <c r="J1242" s="11"/>
      <c r="K1242" s="11"/>
      <c r="L1242" s="11"/>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row>
    <row r="1243">
      <c r="A1243" s="76" t="s">
        <v>6035</v>
      </c>
      <c r="B1243" s="76" t="s">
        <v>6036</v>
      </c>
      <c r="C1243" s="76" t="s">
        <v>6037</v>
      </c>
      <c r="D1243" s="76" t="s">
        <v>6038</v>
      </c>
      <c r="E1243" s="76" t="s">
        <v>6039</v>
      </c>
      <c r="F1243" s="13">
        <v>1242.0</v>
      </c>
      <c r="G1243" s="11"/>
      <c r="H1243" s="11"/>
      <c r="I1243" s="11"/>
      <c r="J1243" s="11"/>
      <c r="K1243" s="11"/>
      <c r="L1243" s="11"/>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row>
    <row r="1244">
      <c r="A1244" s="76" t="s">
        <v>6040</v>
      </c>
      <c r="B1244" s="76" t="s">
        <v>6041</v>
      </c>
      <c r="C1244" s="76" t="s">
        <v>6042</v>
      </c>
      <c r="D1244" s="76" t="s">
        <v>6043</v>
      </c>
      <c r="E1244" s="76" t="s">
        <v>6044</v>
      </c>
      <c r="F1244" s="13">
        <v>1243.0</v>
      </c>
      <c r="G1244" s="11"/>
      <c r="H1244" s="11"/>
      <c r="I1244" s="11"/>
      <c r="J1244" s="11"/>
      <c r="K1244" s="11"/>
      <c r="L1244" s="11"/>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row>
    <row r="1245">
      <c r="A1245" s="76" t="s">
        <v>6045</v>
      </c>
      <c r="B1245" s="76" t="s">
        <v>6046</v>
      </c>
      <c r="C1245" s="76" t="s">
        <v>6047</v>
      </c>
      <c r="D1245" s="76" t="s">
        <v>6048</v>
      </c>
      <c r="E1245" s="76" t="s">
        <v>6049</v>
      </c>
      <c r="F1245" s="13">
        <v>1244.0</v>
      </c>
      <c r="G1245" s="11"/>
      <c r="H1245" s="11"/>
      <c r="I1245" s="11"/>
      <c r="J1245" s="11"/>
      <c r="K1245" s="11"/>
      <c r="L1245" s="11"/>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row>
    <row r="1246">
      <c r="A1246" s="76" t="s">
        <v>6050</v>
      </c>
      <c r="B1246" s="76" t="s">
        <v>6051</v>
      </c>
      <c r="C1246" s="76" t="s">
        <v>6052</v>
      </c>
      <c r="D1246" s="76" t="s">
        <v>6053</v>
      </c>
      <c r="E1246" s="76" t="s">
        <v>6054</v>
      </c>
      <c r="F1246" s="13">
        <v>1245.0</v>
      </c>
      <c r="G1246" s="11"/>
      <c r="H1246" s="11"/>
      <c r="I1246" s="11"/>
      <c r="J1246" s="11"/>
      <c r="K1246" s="11"/>
      <c r="L1246" s="11"/>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row>
    <row r="1247">
      <c r="A1247" s="76" t="s">
        <v>6055</v>
      </c>
      <c r="B1247" s="76" t="s">
        <v>6056</v>
      </c>
      <c r="C1247" s="76" t="s">
        <v>6057</v>
      </c>
      <c r="D1247" s="76" t="s">
        <v>6058</v>
      </c>
      <c r="E1247" s="77"/>
      <c r="F1247" s="13">
        <v>1246.0</v>
      </c>
      <c r="G1247" s="11"/>
      <c r="H1247" s="11"/>
      <c r="I1247" s="11"/>
      <c r="J1247" s="11"/>
      <c r="K1247" s="11"/>
      <c r="L1247" s="11"/>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row>
    <row r="1248">
      <c r="A1248" s="76" t="s">
        <v>6059</v>
      </c>
      <c r="B1248" s="76" t="s">
        <v>6060</v>
      </c>
      <c r="C1248" s="76" t="s">
        <v>6061</v>
      </c>
      <c r="D1248" s="76" t="s">
        <v>6062</v>
      </c>
      <c r="E1248" s="77"/>
      <c r="F1248" s="13">
        <v>1247.0</v>
      </c>
      <c r="G1248" s="11"/>
      <c r="H1248" s="11"/>
      <c r="I1248" s="11"/>
      <c r="J1248" s="11"/>
      <c r="K1248" s="11"/>
      <c r="L1248" s="11"/>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row>
    <row r="1249">
      <c r="A1249" s="76" t="s">
        <v>6063</v>
      </c>
      <c r="B1249" s="76" t="s">
        <v>6064</v>
      </c>
      <c r="C1249" s="76" t="s">
        <v>6065</v>
      </c>
      <c r="D1249" s="76" t="s">
        <v>6066</v>
      </c>
      <c r="E1249" s="76" t="s">
        <v>6067</v>
      </c>
      <c r="F1249" s="13">
        <v>1248.0</v>
      </c>
      <c r="G1249" s="11"/>
      <c r="H1249" s="11"/>
      <c r="I1249" s="11"/>
      <c r="J1249" s="11"/>
      <c r="K1249" s="11"/>
      <c r="L1249" s="11"/>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row>
    <row r="1250">
      <c r="A1250" s="76" t="s">
        <v>6068</v>
      </c>
      <c r="B1250" s="76" t="s">
        <v>6069</v>
      </c>
      <c r="C1250" s="76" t="s">
        <v>6070</v>
      </c>
      <c r="D1250" s="76" t="s">
        <v>6071</v>
      </c>
      <c r="E1250" s="76" t="s">
        <v>6072</v>
      </c>
      <c r="F1250" s="13">
        <v>1249.0</v>
      </c>
      <c r="G1250" s="11"/>
      <c r="H1250" s="11"/>
      <c r="I1250" s="11"/>
      <c r="J1250" s="11"/>
      <c r="K1250" s="11"/>
      <c r="L1250" s="11"/>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row>
    <row r="1251">
      <c r="A1251" s="76" t="s">
        <v>6073</v>
      </c>
      <c r="B1251" s="76" t="s">
        <v>6074</v>
      </c>
      <c r="C1251" s="76" t="s">
        <v>6075</v>
      </c>
      <c r="D1251" s="76" t="s">
        <v>6076</v>
      </c>
      <c r="E1251" s="76" t="s">
        <v>6077</v>
      </c>
      <c r="F1251" s="13">
        <v>1250.0</v>
      </c>
      <c r="G1251" s="11"/>
      <c r="H1251" s="11"/>
      <c r="I1251" s="11"/>
      <c r="J1251" s="11"/>
      <c r="K1251" s="11"/>
      <c r="L1251" s="11"/>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row>
    <row r="1252">
      <c r="A1252" s="76" t="s">
        <v>6078</v>
      </c>
      <c r="B1252" s="76" t="s">
        <v>6079</v>
      </c>
      <c r="C1252" s="76" t="s">
        <v>6080</v>
      </c>
      <c r="D1252" s="76" t="s">
        <v>6081</v>
      </c>
      <c r="E1252" s="77"/>
      <c r="F1252" s="13">
        <v>1251.0</v>
      </c>
      <c r="G1252" s="11"/>
      <c r="H1252" s="11"/>
      <c r="I1252" s="11"/>
      <c r="J1252" s="11"/>
      <c r="K1252" s="11"/>
      <c r="L1252" s="11"/>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row>
    <row r="1253">
      <c r="A1253" s="76" t="s">
        <v>6082</v>
      </c>
      <c r="B1253" s="76" t="s">
        <v>6083</v>
      </c>
      <c r="C1253" s="76" t="s">
        <v>6084</v>
      </c>
      <c r="D1253" s="76" t="s">
        <v>6085</v>
      </c>
      <c r="E1253" s="76" t="s">
        <v>6086</v>
      </c>
      <c r="F1253" s="13">
        <v>1252.0</v>
      </c>
      <c r="G1253" s="11"/>
      <c r="H1253" s="11"/>
      <c r="I1253" s="11"/>
      <c r="J1253" s="11"/>
      <c r="K1253" s="11"/>
      <c r="L1253" s="11"/>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row>
    <row r="1254">
      <c r="A1254" s="76" t="s">
        <v>6089</v>
      </c>
      <c r="B1254" s="76" t="s">
        <v>6090</v>
      </c>
      <c r="C1254" s="76" t="s">
        <v>6091</v>
      </c>
      <c r="D1254" s="76" t="s">
        <v>6092</v>
      </c>
      <c r="E1254" s="76" t="s">
        <v>6093</v>
      </c>
      <c r="F1254" s="13">
        <v>1253.0</v>
      </c>
      <c r="G1254" s="11"/>
      <c r="H1254" s="11"/>
      <c r="I1254" s="11"/>
      <c r="J1254" s="11"/>
      <c r="K1254" s="11"/>
      <c r="L1254" s="11"/>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row>
    <row r="1255">
      <c r="A1255" s="76" t="s">
        <v>6094</v>
      </c>
      <c r="B1255" s="76" t="s">
        <v>6095</v>
      </c>
      <c r="C1255" s="76" t="s">
        <v>6096</v>
      </c>
      <c r="D1255" s="76" t="s">
        <v>6097</v>
      </c>
      <c r="E1255" s="83"/>
      <c r="F1255" s="13">
        <v>1254.0</v>
      </c>
      <c r="G1255" s="11"/>
      <c r="H1255" s="11"/>
      <c r="I1255" s="11"/>
      <c r="J1255" s="11"/>
      <c r="K1255" s="11"/>
      <c r="L1255" s="11"/>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row>
    <row r="1256">
      <c r="A1256" s="76" t="s">
        <v>6098</v>
      </c>
      <c r="B1256" s="76" t="s">
        <v>6099</v>
      </c>
      <c r="C1256" s="76" t="s">
        <v>6100</v>
      </c>
      <c r="D1256" s="76" t="s">
        <v>6101</v>
      </c>
      <c r="E1256" s="76" t="s">
        <v>6102</v>
      </c>
      <c r="F1256" s="13">
        <v>1255.0</v>
      </c>
      <c r="G1256" s="11"/>
      <c r="H1256" s="11"/>
      <c r="I1256" s="11"/>
      <c r="J1256" s="11"/>
      <c r="K1256" s="11"/>
      <c r="L1256" s="11"/>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row>
    <row r="1257">
      <c r="A1257" s="76" t="s">
        <v>6103</v>
      </c>
      <c r="B1257" s="76" t="s">
        <v>6104</v>
      </c>
      <c r="C1257" s="76" t="s">
        <v>6105</v>
      </c>
      <c r="D1257" s="76" t="s">
        <v>6106</v>
      </c>
      <c r="E1257" s="76" t="s">
        <v>6107</v>
      </c>
      <c r="F1257" s="13">
        <v>1256.0</v>
      </c>
      <c r="G1257" s="11"/>
      <c r="H1257" s="11"/>
      <c r="I1257" s="11"/>
      <c r="J1257" s="11"/>
      <c r="K1257" s="11"/>
      <c r="L1257" s="11"/>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row>
    <row r="1258">
      <c r="A1258" s="76" t="s">
        <v>6108</v>
      </c>
      <c r="B1258" s="76" t="s">
        <v>6109</v>
      </c>
      <c r="C1258" s="76" t="s">
        <v>6110</v>
      </c>
      <c r="D1258" s="76" t="s">
        <v>6111</v>
      </c>
      <c r="E1258" s="77"/>
      <c r="F1258" s="13">
        <v>1257.0</v>
      </c>
      <c r="G1258" s="11"/>
      <c r="H1258" s="11"/>
      <c r="I1258" s="11"/>
      <c r="J1258" s="11"/>
      <c r="K1258" s="11"/>
      <c r="L1258" s="11"/>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row>
    <row r="1259">
      <c r="A1259" s="76" t="s">
        <v>6112</v>
      </c>
      <c r="B1259" s="76" t="s">
        <v>6113</v>
      </c>
      <c r="C1259" s="76" t="s">
        <v>6114</v>
      </c>
      <c r="D1259" s="76" t="s">
        <v>6115</v>
      </c>
      <c r="E1259" s="77"/>
      <c r="F1259" s="13">
        <v>1258.0</v>
      </c>
      <c r="G1259" s="11"/>
      <c r="H1259" s="11"/>
      <c r="I1259" s="11"/>
      <c r="J1259" s="11"/>
      <c r="K1259" s="11"/>
      <c r="L1259" s="11"/>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row>
    <row r="1260">
      <c r="A1260" s="76" t="s">
        <v>6116</v>
      </c>
      <c r="B1260" s="76" t="s">
        <v>6117</v>
      </c>
      <c r="C1260" s="76" t="s">
        <v>6118</v>
      </c>
      <c r="D1260" s="76" t="s">
        <v>6119</v>
      </c>
      <c r="E1260" s="76" t="s">
        <v>6120</v>
      </c>
      <c r="F1260" s="13">
        <v>1259.0</v>
      </c>
      <c r="G1260" s="11"/>
      <c r="H1260" s="11"/>
      <c r="I1260" s="11"/>
      <c r="J1260" s="11"/>
      <c r="K1260" s="11"/>
      <c r="L1260" s="11"/>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row>
    <row r="1261">
      <c r="A1261" s="76" t="s">
        <v>6121</v>
      </c>
      <c r="B1261" s="76" t="s">
        <v>6122</v>
      </c>
      <c r="C1261" s="76" t="s">
        <v>6123</v>
      </c>
      <c r="D1261" s="76" t="s">
        <v>6124</v>
      </c>
      <c r="E1261" s="76" t="s">
        <v>6125</v>
      </c>
      <c r="F1261" s="13">
        <v>1260.0</v>
      </c>
      <c r="G1261" s="11"/>
      <c r="H1261" s="11"/>
      <c r="I1261" s="11"/>
      <c r="J1261" s="11"/>
      <c r="K1261" s="11"/>
      <c r="L1261" s="11"/>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row>
    <row r="1262">
      <c r="A1262" s="76" t="s">
        <v>6126</v>
      </c>
      <c r="B1262" s="76" t="s">
        <v>6127</v>
      </c>
      <c r="C1262" s="76" t="s">
        <v>6128</v>
      </c>
      <c r="D1262" s="76" t="s">
        <v>6129</v>
      </c>
      <c r="E1262" s="76" t="s">
        <v>6130</v>
      </c>
      <c r="F1262" s="13">
        <v>1261.0</v>
      </c>
      <c r="G1262" s="11"/>
      <c r="H1262" s="11"/>
      <c r="I1262" s="11"/>
      <c r="J1262" s="11"/>
      <c r="K1262" s="11"/>
      <c r="L1262" s="11"/>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row>
    <row r="1263">
      <c r="A1263" s="14" t="s">
        <v>6131</v>
      </c>
      <c r="B1263" s="14" t="s">
        <v>6132</v>
      </c>
      <c r="C1263" s="14" t="s">
        <v>6133</v>
      </c>
      <c r="D1263" s="14" t="s">
        <v>6134</v>
      </c>
      <c r="E1263" s="14" t="s">
        <v>6135</v>
      </c>
      <c r="F1263" s="13">
        <v>1262.0</v>
      </c>
      <c r="G1263" s="11"/>
      <c r="H1263" s="11"/>
      <c r="I1263" s="11"/>
      <c r="J1263" s="11"/>
      <c r="K1263" s="11"/>
      <c r="L1263" s="11"/>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row>
    <row r="1264">
      <c r="A1264" s="76" t="s">
        <v>6136</v>
      </c>
      <c r="B1264" s="76" t="s">
        <v>6137</v>
      </c>
      <c r="C1264" s="76" t="s">
        <v>6138</v>
      </c>
      <c r="D1264" s="76" t="s">
        <v>6139</v>
      </c>
      <c r="E1264" s="76" t="s">
        <v>6140</v>
      </c>
      <c r="F1264" s="13">
        <v>1263.0</v>
      </c>
      <c r="G1264" s="11"/>
      <c r="H1264" s="11"/>
      <c r="I1264" s="11"/>
      <c r="J1264" s="11"/>
      <c r="K1264" s="11"/>
      <c r="L1264" s="11"/>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row>
    <row r="1265">
      <c r="A1265" s="76" t="s">
        <v>6141</v>
      </c>
      <c r="B1265" s="76" t="s">
        <v>6142</v>
      </c>
      <c r="C1265" s="76" t="s">
        <v>6143</v>
      </c>
      <c r="D1265" s="76" t="s">
        <v>6145</v>
      </c>
      <c r="E1265" s="76" t="s">
        <v>6147</v>
      </c>
      <c r="F1265" s="13">
        <v>1264.0</v>
      </c>
      <c r="G1265" s="11"/>
      <c r="H1265" s="11"/>
      <c r="I1265" s="11"/>
      <c r="J1265" s="11"/>
      <c r="K1265" s="11"/>
      <c r="L1265" s="11"/>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row>
    <row r="1266">
      <c r="A1266" s="76" t="s">
        <v>6149</v>
      </c>
      <c r="B1266" s="76" t="s">
        <v>6150</v>
      </c>
      <c r="C1266" s="76" t="s">
        <v>6151</v>
      </c>
      <c r="D1266" s="76" t="s">
        <v>6152</v>
      </c>
      <c r="E1266" s="83"/>
      <c r="F1266" s="13">
        <v>1265.0</v>
      </c>
      <c r="G1266" s="11"/>
      <c r="H1266" s="11"/>
      <c r="I1266" s="11"/>
      <c r="J1266" s="11"/>
      <c r="K1266" s="11"/>
      <c r="L1266" s="11"/>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row>
    <row r="1267">
      <c r="A1267" s="76" t="s">
        <v>6153</v>
      </c>
      <c r="B1267" s="76" t="s">
        <v>6154</v>
      </c>
      <c r="C1267" s="76" t="s">
        <v>6155</v>
      </c>
      <c r="D1267" s="76" t="s">
        <v>6156</v>
      </c>
      <c r="E1267" s="76" t="s">
        <v>6157</v>
      </c>
      <c r="F1267" s="13">
        <v>1266.0</v>
      </c>
      <c r="G1267" s="11"/>
      <c r="H1267" s="11"/>
      <c r="I1267" s="11"/>
      <c r="J1267" s="11"/>
      <c r="K1267" s="11"/>
      <c r="L1267" s="11"/>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row>
    <row r="1268">
      <c r="A1268" s="76" t="s">
        <v>6158</v>
      </c>
      <c r="B1268" s="76" t="s">
        <v>6159</v>
      </c>
      <c r="C1268" s="76" t="s">
        <v>6160</v>
      </c>
      <c r="D1268" s="76" t="s">
        <v>6161</v>
      </c>
      <c r="E1268" s="76" t="s">
        <v>6162</v>
      </c>
      <c r="F1268" s="13">
        <v>1267.0</v>
      </c>
      <c r="G1268" s="11"/>
      <c r="H1268" s="11"/>
      <c r="I1268" s="11"/>
      <c r="J1268" s="11"/>
      <c r="K1268" s="11"/>
      <c r="L1268" s="11"/>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row>
    <row r="1269">
      <c r="A1269" s="76" t="s">
        <v>6163</v>
      </c>
      <c r="B1269" s="76" t="s">
        <v>6164</v>
      </c>
      <c r="C1269" s="76" t="s">
        <v>6165</v>
      </c>
      <c r="D1269" s="76" t="s">
        <v>6166</v>
      </c>
      <c r="E1269" s="76" t="s">
        <v>6167</v>
      </c>
      <c r="F1269" s="13">
        <v>1268.0</v>
      </c>
      <c r="G1269" s="11"/>
      <c r="H1269" s="11"/>
      <c r="I1269" s="11"/>
      <c r="J1269" s="11"/>
      <c r="K1269" s="11"/>
      <c r="L1269" s="11"/>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row>
    <row r="1270">
      <c r="A1270" s="76" t="s">
        <v>6168</v>
      </c>
      <c r="B1270" s="76" t="s">
        <v>6169</v>
      </c>
      <c r="C1270" s="76" t="s">
        <v>6170</v>
      </c>
      <c r="D1270" s="76" t="s">
        <v>6171</v>
      </c>
      <c r="E1270" s="83"/>
      <c r="F1270" s="13">
        <v>1269.0</v>
      </c>
      <c r="G1270" s="11"/>
      <c r="H1270" s="11"/>
      <c r="I1270" s="11"/>
      <c r="J1270" s="11"/>
      <c r="K1270" s="11"/>
      <c r="L1270" s="11"/>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row>
    <row r="1271">
      <c r="A1271" s="76" t="s">
        <v>6172</v>
      </c>
      <c r="B1271" s="76" t="s">
        <v>6173</v>
      </c>
      <c r="C1271" s="76" t="s">
        <v>6174</v>
      </c>
      <c r="D1271" s="76" t="s">
        <v>6175</v>
      </c>
      <c r="E1271" s="76" t="s">
        <v>6176</v>
      </c>
      <c r="F1271" s="13">
        <v>1270.0</v>
      </c>
      <c r="G1271" s="11"/>
      <c r="H1271" s="11"/>
      <c r="I1271" s="11"/>
      <c r="J1271" s="11"/>
      <c r="K1271" s="11"/>
      <c r="L1271" s="11"/>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row>
    <row r="1272">
      <c r="A1272" s="76" t="s">
        <v>6177</v>
      </c>
      <c r="B1272" s="76" t="s">
        <v>6178</v>
      </c>
      <c r="C1272" s="76" t="s">
        <v>6179</v>
      </c>
      <c r="D1272" s="76" t="s">
        <v>6180</v>
      </c>
      <c r="E1272" s="77"/>
      <c r="F1272" s="13">
        <v>1271.0</v>
      </c>
      <c r="G1272" s="11"/>
      <c r="H1272" s="11"/>
      <c r="I1272" s="11"/>
      <c r="J1272" s="11"/>
      <c r="K1272" s="11"/>
      <c r="L1272" s="11"/>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row>
    <row r="1273">
      <c r="A1273" s="76" t="s">
        <v>6181</v>
      </c>
      <c r="B1273" s="76" t="s">
        <v>6182</v>
      </c>
      <c r="C1273" s="76" t="s">
        <v>6183</v>
      </c>
      <c r="D1273" s="76" t="s">
        <v>6184</v>
      </c>
      <c r="E1273" s="77"/>
      <c r="F1273" s="13">
        <v>1272.0</v>
      </c>
      <c r="G1273" s="11"/>
      <c r="H1273" s="11"/>
      <c r="I1273" s="11"/>
      <c r="J1273" s="11"/>
      <c r="K1273" s="11"/>
      <c r="L1273" s="11"/>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row>
    <row r="1274">
      <c r="A1274" s="76" t="s">
        <v>6185</v>
      </c>
      <c r="B1274" s="76" t="s">
        <v>6186</v>
      </c>
      <c r="C1274" s="76" t="s">
        <v>6187</v>
      </c>
      <c r="D1274" s="76" t="s">
        <v>6188</v>
      </c>
      <c r="E1274" s="76" t="s">
        <v>6189</v>
      </c>
      <c r="F1274" s="13">
        <v>1273.0</v>
      </c>
      <c r="G1274" s="11"/>
      <c r="H1274" s="11"/>
      <c r="I1274" s="11"/>
      <c r="J1274" s="11"/>
      <c r="K1274" s="11"/>
      <c r="L1274" s="11"/>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row>
    <row r="1275">
      <c r="A1275" s="76" t="s">
        <v>6190</v>
      </c>
      <c r="B1275" s="76" t="s">
        <v>6191</v>
      </c>
      <c r="C1275" s="76" t="s">
        <v>6192</v>
      </c>
      <c r="D1275" s="76" t="s">
        <v>6193</v>
      </c>
      <c r="E1275" s="83"/>
      <c r="F1275" s="13">
        <v>1274.0</v>
      </c>
      <c r="G1275" s="11"/>
      <c r="H1275" s="11"/>
      <c r="I1275" s="11"/>
      <c r="J1275" s="11"/>
      <c r="K1275" s="11"/>
      <c r="L1275" s="11"/>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row>
    <row r="1276">
      <c r="A1276" s="76" t="s">
        <v>6194</v>
      </c>
      <c r="B1276" s="76" t="s">
        <v>6195</v>
      </c>
      <c r="C1276" s="76" t="s">
        <v>6196</v>
      </c>
      <c r="D1276" s="76" t="s">
        <v>6197</v>
      </c>
      <c r="E1276" s="83"/>
      <c r="F1276" s="13">
        <v>1275.0</v>
      </c>
      <c r="G1276" s="11"/>
      <c r="H1276" s="11"/>
      <c r="I1276" s="11"/>
      <c r="J1276" s="11"/>
      <c r="K1276" s="11"/>
      <c r="L1276" s="11"/>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row>
    <row r="1277">
      <c r="A1277" s="76" t="s">
        <v>6200</v>
      </c>
      <c r="B1277" s="76" t="s">
        <v>6201</v>
      </c>
      <c r="C1277" s="76" t="s">
        <v>6202</v>
      </c>
      <c r="D1277" s="76" t="s">
        <v>6203</v>
      </c>
      <c r="E1277" s="77"/>
      <c r="F1277" s="13">
        <v>1276.0</v>
      </c>
      <c r="G1277" s="11"/>
      <c r="H1277" s="11"/>
      <c r="I1277" s="11"/>
      <c r="J1277" s="11"/>
      <c r="K1277" s="11"/>
      <c r="L1277" s="11"/>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row>
    <row r="1278">
      <c r="A1278" s="76" t="s">
        <v>6204</v>
      </c>
      <c r="B1278" s="76" t="s">
        <v>6205</v>
      </c>
      <c r="C1278" s="76" t="s">
        <v>6206</v>
      </c>
      <c r="D1278" s="76" t="s">
        <v>6207</v>
      </c>
      <c r="E1278" s="77"/>
      <c r="F1278" s="13">
        <v>1277.0</v>
      </c>
      <c r="G1278" s="11"/>
      <c r="H1278" s="11"/>
      <c r="I1278" s="11"/>
      <c r="J1278" s="11"/>
      <c r="K1278" s="11"/>
      <c r="L1278" s="11"/>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row>
    <row r="1279">
      <c r="A1279" s="76" t="s">
        <v>6208</v>
      </c>
      <c r="B1279" s="76" t="s">
        <v>6209</v>
      </c>
      <c r="C1279" s="76" t="s">
        <v>6210</v>
      </c>
      <c r="D1279" s="76" t="s">
        <v>6211</v>
      </c>
      <c r="E1279" s="76" t="s">
        <v>6212</v>
      </c>
      <c r="F1279" s="13">
        <v>1278.0</v>
      </c>
      <c r="G1279" s="11"/>
      <c r="H1279" s="11"/>
      <c r="I1279" s="11"/>
      <c r="J1279" s="11"/>
      <c r="K1279" s="11"/>
      <c r="L1279" s="11"/>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row>
    <row r="1280">
      <c r="A1280" s="76" t="s">
        <v>6213</v>
      </c>
      <c r="B1280" s="76" t="s">
        <v>6214</v>
      </c>
      <c r="C1280" s="76" t="s">
        <v>6215</v>
      </c>
      <c r="D1280" s="76" t="s">
        <v>6216</v>
      </c>
      <c r="E1280" s="83"/>
      <c r="F1280" s="13">
        <v>1279.0</v>
      </c>
      <c r="G1280" s="11"/>
      <c r="H1280" s="11"/>
      <c r="I1280" s="11"/>
      <c r="J1280" s="11"/>
      <c r="K1280" s="11"/>
      <c r="L1280" s="11"/>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row>
    <row r="1281">
      <c r="A1281" s="76" t="s">
        <v>6217</v>
      </c>
      <c r="B1281" s="76" t="s">
        <v>6218</v>
      </c>
      <c r="C1281" s="76" t="s">
        <v>6219</v>
      </c>
      <c r="D1281" s="76" t="s">
        <v>6220</v>
      </c>
      <c r="E1281" s="76" t="s">
        <v>6221</v>
      </c>
      <c r="F1281" s="13">
        <v>1280.0</v>
      </c>
      <c r="G1281" s="11"/>
      <c r="H1281" s="11"/>
      <c r="I1281" s="11"/>
      <c r="J1281" s="11"/>
      <c r="K1281" s="11"/>
      <c r="L1281" s="11"/>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row>
    <row r="1282">
      <c r="A1282" s="76" t="s">
        <v>6222</v>
      </c>
      <c r="B1282" s="76" t="s">
        <v>6223</v>
      </c>
      <c r="C1282" s="76" t="s">
        <v>6224</v>
      </c>
      <c r="D1282" s="76" t="s">
        <v>6225</v>
      </c>
      <c r="E1282" s="76" t="s">
        <v>6226</v>
      </c>
      <c r="F1282" s="13">
        <v>1281.0</v>
      </c>
      <c r="G1282" s="11"/>
      <c r="H1282" s="11"/>
      <c r="I1282" s="11"/>
      <c r="J1282" s="11"/>
      <c r="K1282" s="11"/>
      <c r="L1282" s="11"/>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row>
    <row r="1283">
      <c r="A1283" s="76" t="s">
        <v>6227</v>
      </c>
      <c r="B1283" s="76" t="s">
        <v>6228</v>
      </c>
      <c r="C1283" s="76" t="s">
        <v>6229</v>
      </c>
      <c r="D1283" s="76" t="s">
        <v>6230</v>
      </c>
      <c r="E1283" s="76" t="s">
        <v>6231</v>
      </c>
      <c r="F1283" s="13">
        <v>1282.0</v>
      </c>
      <c r="G1283" s="11"/>
      <c r="H1283" s="11"/>
      <c r="I1283" s="11"/>
      <c r="J1283" s="11"/>
      <c r="K1283" s="11"/>
      <c r="L1283" s="11"/>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row>
    <row r="1284">
      <c r="A1284" s="76" t="s">
        <v>6232</v>
      </c>
      <c r="B1284" s="76" t="s">
        <v>6233</v>
      </c>
      <c r="C1284" s="76" t="s">
        <v>6234</v>
      </c>
      <c r="D1284" s="76" t="s">
        <v>6235</v>
      </c>
      <c r="E1284" s="76" t="s">
        <v>6236</v>
      </c>
      <c r="F1284" s="13">
        <v>1283.0</v>
      </c>
      <c r="G1284" s="11"/>
      <c r="H1284" s="11"/>
      <c r="I1284" s="11"/>
      <c r="J1284" s="11"/>
      <c r="K1284" s="11"/>
      <c r="L1284" s="11"/>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row>
    <row r="1285">
      <c r="A1285" s="76" t="s">
        <v>6237</v>
      </c>
      <c r="B1285" s="76" t="s">
        <v>6238</v>
      </c>
      <c r="C1285" s="76" t="s">
        <v>6239</v>
      </c>
      <c r="D1285" s="76" t="s">
        <v>6240</v>
      </c>
      <c r="E1285" s="76" t="s">
        <v>6241</v>
      </c>
      <c r="F1285" s="13">
        <v>1284.0</v>
      </c>
      <c r="G1285" s="11"/>
      <c r="H1285" s="11"/>
      <c r="I1285" s="11"/>
      <c r="J1285" s="11"/>
      <c r="K1285" s="11"/>
      <c r="L1285" s="11"/>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row>
    <row r="1286">
      <c r="A1286" s="76" t="s">
        <v>6242</v>
      </c>
      <c r="B1286" s="76" t="s">
        <v>6243</v>
      </c>
      <c r="C1286" s="76" t="s">
        <v>6244</v>
      </c>
      <c r="D1286" s="76" t="s">
        <v>6245</v>
      </c>
      <c r="E1286" s="76" t="s">
        <v>6246</v>
      </c>
      <c r="F1286" s="13">
        <v>1285.0</v>
      </c>
      <c r="G1286" s="11"/>
      <c r="H1286" s="11"/>
      <c r="I1286" s="11"/>
      <c r="J1286" s="11"/>
      <c r="K1286" s="11"/>
      <c r="L1286" s="11"/>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row>
    <row r="1287">
      <c r="A1287" s="76" t="s">
        <v>6247</v>
      </c>
      <c r="B1287" s="76" t="s">
        <v>6248</v>
      </c>
      <c r="C1287" s="76" t="s">
        <v>6249</v>
      </c>
      <c r="D1287" s="76" t="s">
        <v>6250</v>
      </c>
      <c r="E1287" s="76" t="s">
        <v>6251</v>
      </c>
      <c r="F1287" s="13">
        <v>1286.0</v>
      </c>
      <c r="G1287" s="11"/>
      <c r="H1287" s="11"/>
      <c r="I1287" s="11"/>
      <c r="J1287" s="11"/>
      <c r="K1287" s="11"/>
      <c r="L1287" s="11"/>
      <c r="M1287" s="11"/>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row>
    <row r="1288">
      <c r="A1288" s="14" t="s">
        <v>6254</v>
      </c>
      <c r="B1288" s="14" t="s">
        <v>6255</v>
      </c>
      <c r="C1288" s="14" t="s">
        <v>6256</v>
      </c>
      <c r="D1288" s="14" t="s">
        <v>6257</v>
      </c>
      <c r="E1288" s="14" t="s">
        <v>6258</v>
      </c>
      <c r="F1288" s="13">
        <v>1287.0</v>
      </c>
      <c r="G1288" s="11"/>
      <c r="H1288" s="11"/>
      <c r="I1288" s="11"/>
      <c r="J1288" s="11"/>
      <c r="K1288" s="11"/>
      <c r="L1288" s="11"/>
      <c r="M1288" s="11"/>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row>
    <row r="1289">
      <c r="A1289" s="76" t="s">
        <v>6259</v>
      </c>
      <c r="B1289" s="76" t="s">
        <v>6260</v>
      </c>
      <c r="C1289" s="76" t="s">
        <v>6261</v>
      </c>
      <c r="D1289" s="76" t="s">
        <v>6262</v>
      </c>
      <c r="E1289" s="76" t="s">
        <v>6263</v>
      </c>
      <c r="F1289" s="13">
        <v>1288.0</v>
      </c>
      <c r="G1289" s="11"/>
      <c r="H1289" s="11"/>
      <c r="I1289" s="11"/>
      <c r="J1289" s="11"/>
      <c r="K1289" s="11"/>
      <c r="L1289" s="11"/>
      <c r="M1289" s="11"/>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row>
    <row r="1290">
      <c r="A1290" s="76" t="s">
        <v>6264</v>
      </c>
      <c r="B1290" s="76" t="s">
        <v>6265</v>
      </c>
      <c r="C1290" s="76" t="s">
        <v>6266</v>
      </c>
      <c r="D1290" s="76" t="s">
        <v>6267</v>
      </c>
      <c r="E1290" s="76" t="s">
        <v>6268</v>
      </c>
      <c r="F1290" s="13">
        <v>1289.0</v>
      </c>
      <c r="G1290" s="11"/>
      <c r="H1290" s="11"/>
      <c r="I1290" s="11"/>
      <c r="J1290" s="11"/>
      <c r="K1290" s="11"/>
      <c r="L1290" s="11"/>
      <c r="M1290" s="11"/>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row>
    <row r="1291">
      <c r="A1291" s="76" t="s">
        <v>6269</v>
      </c>
      <c r="B1291" s="76" t="s">
        <v>6270</v>
      </c>
      <c r="C1291" s="76" t="s">
        <v>6271</v>
      </c>
      <c r="D1291" s="76" t="s">
        <v>6272</v>
      </c>
      <c r="E1291" s="76" t="s">
        <v>6273</v>
      </c>
      <c r="F1291" s="13">
        <v>1290.0</v>
      </c>
      <c r="G1291" s="11"/>
      <c r="H1291" s="11"/>
      <c r="I1291" s="11"/>
      <c r="J1291" s="11"/>
      <c r="K1291" s="11"/>
      <c r="L1291" s="11"/>
      <c r="M1291" s="11"/>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row>
    <row r="1292">
      <c r="A1292" s="76" t="s">
        <v>6274</v>
      </c>
      <c r="B1292" s="76" t="s">
        <v>6275</v>
      </c>
      <c r="C1292" s="76" t="s">
        <v>6276</v>
      </c>
      <c r="D1292" s="76" t="s">
        <v>6277</v>
      </c>
      <c r="E1292" s="76" t="s">
        <v>6278</v>
      </c>
      <c r="F1292" s="13">
        <v>1291.0</v>
      </c>
      <c r="G1292" s="11"/>
      <c r="H1292" s="11"/>
      <c r="I1292" s="11"/>
      <c r="J1292" s="11"/>
      <c r="K1292" s="11"/>
      <c r="L1292" s="11"/>
      <c r="M1292" s="11"/>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row>
    <row r="1293">
      <c r="A1293" s="14" t="s">
        <v>6279</v>
      </c>
      <c r="B1293" s="14" t="s">
        <v>6280</v>
      </c>
      <c r="C1293" s="14" t="s">
        <v>6281</v>
      </c>
      <c r="D1293" s="14" t="s">
        <v>6282</v>
      </c>
      <c r="E1293" s="14" t="s">
        <v>6283</v>
      </c>
      <c r="F1293" s="13">
        <v>1292.0</v>
      </c>
      <c r="G1293" s="11"/>
      <c r="H1293" s="11"/>
      <c r="I1293" s="11"/>
      <c r="J1293" s="11"/>
      <c r="K1293" s="11"/>
      <c r="L1293" s="11"/>
      <c r="M1293" s="11"/>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row>
    <row r="1294">
      <c r="A1294" s="76" t="s">
        <v>6284</v>
      </c>
      <c r="B1294" s="76" t="s">
        <v>6285</v>
      </c>
      <c r="C1294" s="76" t="s">
        <v>6286</v>
      </c>
      <c r="D1294" s="76" t="s">
        <v>6287</v>
      </c>
      <c r="E1294" s="76" t="s">
        <v>6288</v>
      </c>
      <c r="F1294" s="13">
        <v>1293.0</v>
      </c>
      <c r="G1294" s="11"/>
      <c r="H1294" s="11"/>
      <c r="I1294" s="11"/>
      <c r="J1294" s="11"/>
      <c r="K1294" s="11"/>
      <c r="L1294" s="11"/>
      <c r="M1294" s="11"/>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row>
    <row r="1295">
      <c r="A1295" s="76" t="s">
        <v>6289</v>
      </c>
      <c r="B1295" s="76" t="s">
        <v>6290</v>
      </c>
      <c r="C1295" s="76" t="s">
        <v>6291</v>
      </c>
      <c r="D1295" s="76" t="s">
        <v>6292</v>
      </c>
      <c r="E1295" s="76" t="s">
        <v>6293</v>
      </c>
      <c r="F1295" s="13">
        <v>1294.0</v>
      </c>
      <c r="G1295" s="11"/>
      <c r="H1295" s="11"/>
      <c r="I1295" s="11"/>
      <c r="J1295" s="11"/>
      <c r="K1295" s="11"/>
      <c r="L1295" s="11"/>
      <c r="M1295" s="11"/>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row>
    <row r="1296">
      <c r="A1296" s="76" t="s">
        <v>6294</v>
      </c>
      <c r="B1296" s="76" t="s">
        <v>6295</v>
      </c>
      <c r="C1296" s="76" t="s">
        <v>6296</v>
      </c>
      <c r="D1296" s="76" t="s">
        <v>6297</v>
      </c>
      <c r="E1296" s="83"/>
      <c r="F1296" s="13">
        <v>1295.0</v>
      </c>
      <c r="G1296" s="11"/>
      <c r="H1296" s="11"/>
      <c r="I1296" s="11"/>
      <c r="J1296" s="11"/>
      <c r="K1296" s="11"/>
      <c r="L1296" s="11"/>
      <c r="M1296" s="11"/>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row>
    <row r="1297">
      <c r="A1297" s="76" t="s">
        <v>6298</v>
      </c>
      <c r="B1297" s="76" t="s">
        <v>6299</v>
      </c>
      <c r="C1297" s="76" t="s">
        <v>6300</v>
      </c>
      <c r="D1297" s="76" t="s">
        <v>6301</v>
      </c>
      <c r="E1297" s="76" t="s">
        <v>6302</v>
      </c>
      <c r="F1297" s="13">
        <v>1296.0</v>
      </c>
      <c r="G1297" s="11"/>
      <c r="H1297" s="11"/>
      <c r="I1297" s="11"/>
      <c r="J1297" s="11"/>
      <c r="K1297" s="11"/>
      <c r="L1297" s="11"/>
      <c r="M1297" s="11"/>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row>
    <row r="1298">
      <c r="A1298" s="76" t="s">
        <v>6303</v>
      </c>
      <c r="B1298" s="76" t="s">
        <v>6304</v>
      </c>
      <c r="C1298" s="76" t="s">
        <v>6305</v>
      </c>
      <c r="D1298" s="76" t="s">
        <v>6306</v>
      </c>
      <c r="E1298" s="76" t="s">
        <v>6307</v>
      </c>
      <c r="F1298" s="13">
        <v>1297.0</v>
      </c>
      <c r="G1298" s="11"/>
      <c r="H1298" s="11"/>
      <c r="I1298" s="11"/>
      <c r="J1298" s="11"/>
      <c r="K1298" s="11"/>
      <c r="L1298" s="11"/>
      <c r="M1298" s="11"/>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row>
    <row r="1299">
      <c r="A1299" s="76" t="s">
        <v>6309</v>
      </c>
      <c r="B1299" s="76" t="s">
        <v>6310</v>
      </c>
      <c r="C1299" s="76" t="s">
        <v>6312</v>
      </c>
      <c r="D1299" s="76" t="s">
        <v>6313</v>
      </c>
      <c r="E1299" s="76" t="s">
        <v>6314</v>
      </c>
      <c r="F1299" s="13">
        <v>1298.0</v>
      </c>
      <c r="G1299" s="11"/>
      <c r="H1299" s="11"/>
      <c r="I1299" s="11"/>
      <c r="J1299" s="11"/>
      <c r="K1299" s="11"/>
      <c r="L1299" s="11"/>
      <c r="M1299" s="11"/>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row>
    <row r="1300">
      <c r="A1300" s="76" t="s">
        <v>6315</v>
      </c>
      <c r="B1300" s="76" t="s">
        <v>6316</v>
      </c>
      <c r="C1300" s="76" t="s">
        <v>6317</v>
      </c>
      <c r="D1300" s="76" t="s">
        <v>6318</v>
      </c>
      <c r="E1300" s="83"/>
      <c r="F1300" s="13">
        <v>1299.0</v>
      </c>
      <c r="G1300" s="11"/>
      <c r="H1300" s="11"/>
      <c r="I1300" s="11"/>
      <c r="J1300" s="11"/>
      <c r="K1300" s="11"/>
      <c r="L1300" s="11"/>
      <c r="M1300" s="11"/>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row>
    <row r="1301">
      <c r="A1301" s="76" t="s">
        <v>6319</v>
      </c>
      <c r="B1301" s="76" t="s">
        <v>6320</v>
      </c>
      <c r="C1301" s="76" t="s">
        <v>6321</v>
      </c>
      <c r="D1301" s="76" t="s">
        <v>6322</v>
      </c>
      <c r="E1301" s="76" t="s">
        <v>6323</v>
      </c>
      <c r="F1301" s="13">
        <v>1300.0</v>
      </c>
      <c r="G1301" s="11"/>
      <c r="H1301" s="11"/>
      <c r="I1301" s="11"/>
      <c r="J1301" s="11"/>
      <c r="K1301" s="11"/>
      <c r="L1301" s="11"/>
      <c r="M1301" s="11"/>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row>
    <row r="1302">
      <c r="A1302" s="76" t="s">
        <v>6324</v>
      </c>
      <c r="B1302" s="76" t="s">
        <v>6325</v>
      </c>
      <c r="C1302" s="76" t="s">
        <v>6326</v>
      </c>
      <c r="D1302" s="76" t="s">
        <v>6327</v>
      </c>
      <c r="E1302" s="77"/>
      <c r="F1302" s="13">
        <v>1301.0</v>
      </c>
      <c r="G1302" s="11"/>
      <c r="H1302" s="11"/>
      <c r="I1302" s="11"/>
      <c r="J1302" s="11"/>
      <c r="K1302" s="11"/>
      <c r="L1302" s="11"/>
      <c r="M1302" s="11"/>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row>
    <row r="1303">
      <c r="A1303" s="76" t="s">
        <v>6328</v>
      </c>
      <c r="B1303" s="76" t="s">
        <v>6329</v>
      </c>
      <c r="C1303" s="76" t="s">
        <v>6330</v>
      </c>
      <c r="D1303" s="76" t="s">
        <v>6331</v>
      </c>
      <c r="E1303" s="76" t="s">
        <v>6332</v>
      </c>
      <c r="F1303" s="13">
        <v>1302.0</v>
      </c>
      <c r="G1303" s="11"/>
      <c r="H1303" s="11"/>
      <c r="I1303" s="11"/>
      <c r="J1303" s="11"/>
      <c r="K1303" s="11"/>
      <c r="L1303" s="11"/>
      <c r="M1303" s="11"/>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row>
    <row r="1304">
      <c r="A1304" s="76" t="s">
        <v>6333</v>
      </c>
      <c r="B1304" s="76" t="s">
        <v>6334</v>
      </c>
      <c r="C1304" s="76" t="s">
        <v>6335</v>
      </c>
      <c r="D1304" s="76" t="s">
        <v>6336</v>
      </c>
      <c r="E1304" s="76" t="s">
        <v>6337</v>
      </c>
      <c r="F1304" s="13">
        <v>1303.0</v>
      </c>
      <c r="G1304" s="11"/>
      <c r="H1304" s="11"/>
      <c r="I1304" s="11"/>
      <c r="J1304" s="11"/>
      <c r="K1304" s="11"/>
      <c r="L1304" s="11"/>
      <c r="M1304" s="11"/>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row>
    <row r="1305">
      <c r="A1305" s="76" t="s">
        <v>6338</v>
      </c>
      <c r="B1305" s="76" t="s">
        <v>6339</v>
      </c>
      <c r="C1305" s="76" t="s">
        <v>6340</v>
      </c>
      <c r="D1305" s="76" t="s">
        <v>6341</v>
      </c>
      <c r="E1305" s="83"/>
      <c r="F1305" s="13">
        <v>1304.0</v>
      </c>
      <c r="G1305" s="11"/>
      <c r="H1305" s="11"/>
      <c r="I1305" s="11"/>
      <c r="J1305" s="11"/>
      <c r="K1305" s="11"/>
      <c r="L1305" s="11"/>
      <c r="M1305" s="11"/>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row>
    <row r="1306">
      <c r="A1306" s="76" t="s">
        <v>6342</v>
      </c>
      <c r="B1306" s="76" t="s">
        <v>6343</v>
      </c>
      <c r="C1306" s="76" t="s">
        <v>6344</v>
      </c>
      <c r="D1306" s="76" t="s">
        <v>6345</v>
      </c>
      <c r="E1306" s="83"/>
      <c r="F1306" s="13">
        <v>1305.0</v>
      </c>
      <c r="G1306" s="11"/>
      <c r="H1306" s="11"/>
      <c r="I1306" s="11"/>
      <c r="J1306" s="11"/>
      <c r="K1306" s="11"/>
      <c r="L1306" s="11"/>
      <c r="M1306" s="11"/>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row>
    <row r="1307">
      <c r="A1307" s="76" t="s">
        <v>6346</v>
      </c>
      <c r="B1307" s="76" t="s">
        <v>6347</v>
      </c>
      <c r="C1307" s="76" t="s">
        <v>6348</v>
      </c>
      <c r="D1307" s="76" t="s">
        <v>6349</v>
      </c>
      <c r="E1307" s="77"/>
      <c r="F1307" s="13">
        <v>1306.0</v>
      </c>
      <c r="G1307" s="11"/>
      <c r="H1307" s="11"/>
      <c r="I1307" s="11"/>
      <c r="J1307" s="11"/>
      <c r="K1307" s="11"/>
      <c r="L1307" s="11"/>
      <c r="M1307" s="11"/>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row>
    <row r="1308">
      <c r="A1308" s="76" t="s">
        <v>6350</v>
      </c>
      <c r="B1308" s="76" t="s">
        <v>6351</v>
      </c>
      <c r="C1308" s="76" t="s">
        <v>6352</v>
      </c>
      <c r="D1308" s="76" t="s">
        <v>6353</v>
      </c>
      <c r="E1308" s="77"/>
      <c r="F1308" s="13">
        <v>1307.0</v>
      </c>
      <c r="G1308" s="11"/>
      <c r="H1308" s="11"/>
      <c r="I1308" s="11"/>
      <c r="J1308" s="11"/>
      <c r="K1308" s="11"/>
      <c r="L1308" s="11"/>
      <c r="M1308" s="11"/>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row>
    <row r="1309">
      <c r="A1309" s="76" t="s">
        <v>6354</v>
      </c>
      <c r="B1309" s="76" t="s">
        <v>6355</v>
      </c>
      <c r="C1309" s="76" t="s">
        <v>6356</v>
      </c>
      <c r="D1309" s="76" t="s">
        <v>6357</v>
      </c>
      <c r="E1309" s="76" t="s">
        <v>6358</v>
      </c>
      <c r="F1309" s="13">
        <v>1308.0</v>
      </c>
      <c r="G1309" s="11"/>
      <c r="H1309" s="11"/>
      <c r="I1309" s="11"/>
      <c r="J1309" s="11"/>
      <c r="K1309" s="11"/>
      <c r="L1309" s="11"/>
      <c r="M1309" s="11"/>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row>
    <row r="1310">
      <c r="A1310" s="76" t="s">
        <v>6359</v>
      </c>
      <c r="B1310" s="76" t="s">
        <v>6360</v>
      </c>
      <c r="C1310" s="76" t="s">
        <v>6361</v>
      </c>
      <c r="D1310" s="76" t="s">
        <v>6362</v>
      </c>
      <c r="E1310" s="76" t="s">
        <v>6364</v>
      </c>
      <c r="F1310" s="13">
        <v>1309.0</v>
      </c>
      <c r="G1310" s="11"/>
      <c r="H1310" s="11"/>
      <c r="I1310" s="11"/>
      <c r="J1310" s="11"/>
      <c r="K1310" s="11"/>
      <c r="L1310" s="11"/>
      <c r="M1310" s="11"/>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row>
    <row r="1311">
      <c r="A1311" s="76" t="s">
        <v>6366</v>
      </c>
      <c r="B1311" s="76" t="s">
        <v>6367</v>
      </c>
      <c r="C1311" s="76" t="s">
        <v>6368</v>
      </c>
      <c r="D1311" s="76" t="s">
        <v>6369</v>
      </c>
      <c r="E1311" s="76" t="s">
        <v>6370</v>
      </c>
      <c r="F1311" s="13">
        <v>1310.0</v>
      </c>
      <c r="G1311" s="11"/>
      <c r="H1311" s="11"/>
      <c r="I1311" s="11"/>
      <c r="J1311" s="11"/>
      <c r="K1311" s="11"/>
      <c r="L1311" s="11"/>
      <c r="M1311" s="11"/>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row>
    <row r="1312">
      <c r="A1312" s="76" t="s">
        <v>6371</v>
      </c>
      <c r="B1312" s="76" t="s">
        <v>6372</v>
      </c>
      <c r="C1312" s="76" t="s">
        <v>6373</v>
      </c>
      <c r="D1312" s="76" t="s">
        <v>6374</v>
      </c>
      <c r="E1312" s="76" t="s">
        <v>6375</v>
      </c>
      <c r="F1312" s="13">
        <v>1311.0</v>
      </c>
      <c r="G1312" s="11"/>
      <c r="H1312" s="11"/>
      <c r="I1312" s="11"/>
      <c r="J1312" s="11"/>
      <c r="K1312" s="11"/>
      <c r="L1312" s="11"/>
      <c r="M1312" s="11"/>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row>
    <row r="1313">
      <c r="A1313" s="76" t="s">
        <v>6376</v>
      </c>
      <c r="B1313" s="76" t="s">
        <v>6377</v>
      </c>
      <c r="C1313" s="76" t="s">
        <v>6378</v>
      </c>
      <c r="D1313" s="76" t="s">
        <v>6379</v>
      </c>
      <c r="E1313" s="76" t="s">
        <v>6380</v>
      </c>
      <c r="F1313" s="13">
        <v>1312.0</v>
      </c>
      <c r="G1313" s="11"/>
      <c r="H1313" s="11"/>
      <c r="I1313" s="11"/>
      <c r="J1313" s="11"/>
      <c r="K1313" s="11"/>
      <c r="L1313" s="11"/>
      <c r="M1313" s="11"/>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row>
    <row r="1314">
      <c r="A1314" s="76" t="s">
        <v>6381</v>
      </c>
      <c r="B1314" s="76" t="s">
        <v>6382</v>
      </c>
      <c r="C1314" s="76" t="s">
        <v>6383</v>
      </c>
      <c r="D1314" s="76" t="s">
        <v>6384</v>
      </c>
      <c r="E1314" s="76" t="s">
        <v>6385</v>
      </c>
      <c r="F1314" s="13">
        <v>1313.0</v>
      </c>
      <c r="G1314" s="11"/>
      <c r="H1314" s="11"/>
      <c r="I1314" s="11"/>
      <c r="J1314" s="11"/>
      <c r="K1314" s="11"/>
      <c r="L1314" s="11"/>
      <c r="M1314" s="11"/>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row>
    <row r="1315">
      <c r="A1315" s="76" t="s">
        <v>6386</v>
      </c>
      <c r="B1315" s="76" t="s">
        <v>6387</v>
      </c>
      <c r="C1315" s="76" t="s">
        <v>6388</v>
      </c>
      <c r="D1315" s="76" t="s">
        <v>6389</v>
      </c>
      <c r="E1315" s="76" t="s">
        <v>6390</v>
      </c>
      <c r="F1315" s="13">
        <v>1314.0</v>
      </c>
      <c r="G1315" s="11"/>
      <c r="H1315" s="11"/>
      <c r="I1315" s="11"/>
      <c r="J1315" s="11"/>
      <c r="K1315" s="11"/>
      <c r="L1315" s="11"/>
      <c r="M1315" s="11"/>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row>
    <row r="1316">
      <c r="A1316" s="76" t="s">
        <v>6391</v>
      </c>
      <c r="B1316" s="76" t="s">
        <v>6392</v>
      </c>
      <c r="C1316" s="76" t="s">
        <v>6393</v>
      </c>
      <c r="D1316" s="76" t="s">
        <v>6394</v>
      </c>
      <c r="E1316" s="83"/>
      <c r="F1316" s="13">
        <v>1315.0</v>
      </c>
      <c r="G1316" s="11"/>
      <c r="H1316" s="11"/>
      <c r="I1316" s="11"/>
      <c r="J1316" s="11"/>
      <c r="K1316" s="11"/>
      <c r="L1316" s="11"/>
      <c r="M1316" s="11"/>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row>
    <row r="1317">
      <c r="A1317" s="76" t="s">
        <v>6395</v>
      </c>
      <c r="B1317" s="76" t="s">
        <v>6396</v>
      </c>
      <c r="C1317" s="76" t="s">
        <v>6397</v>
      </c>
      <c r="D1317" s="76" t="s">
        <v>6398</v>
      </c>
      <c r="E1317" s="76" t="s">
        <v>6399</v>
      </c>
      <c r="F1317" s="13">
        <v>1316.0</v>
      </c>
      <c r="G1317" s="11"/>
      <c r="H1317" s="11"/>
      <c r="I1317" s="11"/>
      <c r="J1317" s="11"/>
      <c r="K1317" s="11"/>
      <c r="L1317" s="11"/>
      <c r="M1317" s="11"/>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row>
    <row r="1318">
      <c r="A1318" s="76" t="s">
        <v>6400</v>
      </c>
      <c r="B1318" s="76" t="s">
        <v>6401</v>
      </c>
      <c r="C1318" s="76" t="s">
        <v>6402</v>
      </c>
      <c r="D1318" s="76" t="s">
        <v>6403</v>
      </c>
      <c r="E1318" s="77"/>
      <c r="F1318" s="13">
        <v>1317.0</v>
      </c>
      <c r="G1318" s="11"/>
      <c r="H1318" s="11"/>
      <c r="I1318" s="11"/>
      <c r="J1318" s="11"/>
      <c r="K1318" s="11"/>
      <c r="L1318" s="11"/>
      <c r="M1318" s="11"/>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row>
    <row r="1319">
      <c r="A1319" s="76" t="s">
        <v>6404</v>
      </c>
      <c r="B1319" s="76" t="s">
        <v>6405</v>
      </c>
      <c r="C1319" s="76" t="s">
        <v>6406</v>
      </c>
      <c r="D1319" s="76" t="s">
        <v>6407</v>
      </c>
      <c r="E1319" s="76" t="s">
        <v>6408</v>
      </c>
      <c r="F1319" s="13">
        <v>1318.0</v>
      </c>
      <c r="G1319" s="11"/>
      <c r="H1319" s="11"/>
      <c r="I1319" s="11"/>
      <c r="J1319" s="11"/>
      <c r="K1319" s="11"/>
      <c r="L1319" s="11"/>
      <c r="M1319" s="11"/>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row>
    <row r="1320">
      <c r="A1320" s="76" t="s">
        <v>6409</v>
      </c>
      <c r="B1320" s="76" t="s">
        <v>6410</v>
      </c>
      <c r="C1320" s="76" t="s">
        <v>6411</v>
      </c>
      <c r="D1320" s="76" t="s">
        <v>6412</v>
      </c>
      <c r="E1320" s="76" t="s">
        <v>6413</v>
      </c>
      <c r="F1320" s="13">
        <v>1319.0</v>
      </c>
      <c r="G1320" s="11"/>
      <c r="H1320" s="11"/>
      <c r="I1320" s="11"/>
      <c r="J1320" s="11"/>
      <c r="K1320" s="11"/>
      <c r="L1320" s="11"/>
      <c r="M1320" s="11"/>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row>
    <row r="1321">
      <c r="A1321" s="76" t="s">
        <v>6414</v>
      </c>
      <c r="B1321" s="76" t="s">
        <v>6415</v>
      </c>
      <c r="C1321" s="76" t="s">
        <v>6416</v>
      </c>
      <c r="D1321" s="76" t="s">
        <v>6417</v>
      </c>
      <c r="E1321" s="83"/>
      <c r="F1321" s="13">
        <v>1320.0</v>
      </c>
      <c r="G1321" s="11"/>
      <c r="H1321" s="11"/>
      <c r="I1321" s="11"/>
      <c r="J1321" s="11"/>
      <c r="K1321" s="11"/>
      <c r="L1321" s="11"/>
      <c r="M1321" s="11"/>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row>
    <row r="1322">
      <c r="A1322" s="76" t="s">
        <v>6419</v>
      </c>
      <c r="B1322" s="76" t="s">
        <v>6421</v>
      </c>
      <c r="C1322" s="76" t="s">
        <v>6422</v>
      </c>
      <c r="D1322" s="76" t="s">
        <v>6423</v>
      </c>
      <c r="E1322" s="76" t="s">
        <v>6424</v>
      </c>
      <c r="F1322" s="13">
        <v>1321.0</v>
      </c>
      <c r="G1322" s="11"/>
      <c r="H1322" s="11"/>
      <c r="I1322" s="11"/>
      <c r="J1322" s="11"/>
      <c r="K1322" s="11"/>
      <c r="L1322" s="11"/>
      <c r="M1322" s="11"/>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row>
    <row r="1323">
      <c r="A1323" s="76" t="s">
        <v>6425</v>
      </c>
      <c r="B1323" s="76" t="s">
        <v>6426</v>
      </c>
      <c r="C1323" s="76" t="s">
        <v>6427</v>
      </c>
      <c r="D1323" s="76" t="s">
        <v>6428</v>
      </c>
      <c r="E1323" s="76" t="s">
        <v>6429</v>
      </c>
      <c r="F1323" s="13">
        <v>1322.0</v>
      </c>
      <c r="G1323" s="11"/>
      <c r="H1323" s="11"/>
      <c r="I1323" s="11"/>
      <c r="J1323" s="11"/>
      <c r="K1323" s="11"/>
      <c r="L1323" s="11"/>
      <c r="M1323" s="11"/>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row>
    <row r="1324">
      <c r="A1324" s="76" t="s">
        <v>6430</v>
      </c>
      <c r="B1324" s="76" t="s">
        <v>6431</v>
      </c>
      <c r="C1324" s="76" t="s">
        <v>6432</v>
      </c>
      <c r="D1324" s="76" t="s">
        <v>6433</v>
      </c>
      <c r="E1324" s="76" t="s">
        <v>6434</v>
      </c>
      <c r="F1324" s="13">
        <v>1323.0</v>
      </c>
      <c r="G1324" s="11"/>
      <c r="H1324" s="11"/>
      <c r="I1324" s="11"/>
      <c r="J1324" s="11"/>
      <c r="K1324" s="11"/>
      <c r="L1324" s="11"/>
      <c r="M1324" s="11"/>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row>
    <row r="1325">
      <c r="A1325" s="76" t="s">
        <v>6435</v>
      </c>
      <c r="B1325" s="76" t="s">
        <v>6436</v>
      </c>
      <c r="C1325" s="76" t="s">
        <v>6437</v>
      </c>
      <c r="D1325" s="76" t="s">
        <v>6438</v>
      </c>
      <c r="E1325" s="76" t="s">
        <v>6439</v>
      </c>
      <c r="F1325" s="13">
        <v>1324.0</v>
      </c>
      <c r="G1325" s="11"/>
      <c r="H1325" s="11"/>
      <c r="I1325" s="11"/>
      <c r="J1325" s="11"/>
      <c r="K1325" s="11"/>
      <c r="L1325" s="11"/>
      <c r="M1325" s="11"/>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row>
    <row r="1326">
      <c r="A1326" s="76" t="s">
        <v>6440</v>
      </c>
      <c r="B1326" s="76" t="s">
        <v>6441</v>
      </c>
      <c r="C1326" s="76" t="s">
        <v>6442</v>
      </c>
      <c r="D1326" s="76" t="s">
        <v>6443</v>
      </c>
      <c r="E1326" s="76" t="s">
        <v>6444</v>
      </c>
      <c r="F1326" s="13">
        <v>1325.0</v>
      </c>
      <c r="G1326" s="11"/>
      <c r="H1326" s="11"/>
      <c r="I1326" s="11"/>
      <c r="J1326" s="11"/>
      <c r="K1326" s="11"/>
      <c r="L1326" s="11"/>
      <c r="M1326" s="11"/>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row>
    <row r="1327">
      <c r="A1327" s="76" t="s">
        <v>6445</v>
      </c>
      <c r="B1327" s="76" t="s">
        <v>6446</v>
      </c>
      <c r="C1327" s="76" t="s">
        <v>6447</v>
      </c>
      <c r="D1327" s="76" t="s">
        <v>6448</v>
      </c>
      <c r="E1327" s="76" t="s">
        <v>6449</v>
      </c>
      <c r="F1327" s="13">
        <v>1326.0</v>
      </c>
      <c r="G1327" s="11"/>
      <c r="H1327" s="11"/>
      <c r="I1327" s="11"/>
      <c r="J1327" s="11"/>
      <c r="K1327" s="11"/>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row>
    <row r="1328">
      <c r="A1328" s="76" t="s">
        <v>6450</v>
      </c>
      <c r="B1328" s="76" t="s">
        <v>6451</v>
      </c>
      <c r="C1328" s="76" t="s">
        <v>6452</v>
      </c>
      <c r="D1328" s="76" t="s">
        <v>6453</v>
      </c>
      <c r="E1328" s="77"/>
      <c r="F1328" s="13">
        <v>1327.0</v>
      </c>
      <c r="G1328" s="11"/>
      <c r="H1328" s="11"/>
      <c r="I1328" s="11"/>
      <c r="J1328" s="11"/>
      <c r="K1328" s="11"/>
      <c r="L1328" s="11"/>
      <c r="M1328" s="11"/>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row>
    <row r="1329">
      <c r="A1329" s="76" t="s">
        <v>6454</v>
      </c>
      <c r="B1329" s="76" t="s">
        <v>6455</v>
      </c>
      <c r="C1329" s="76" t="s">
        <v>6456</v>
      </c>
      <c r="D1329" s="76" t="s">
        <v>6457</v>
      </c>
      <c r="E1329" s="76" t="s">
        <v>6458</v>
      </c>
      <c r="F1329" s="13">
        <v>1328.0</v>
      </c>
      <c r="G1329" s="11"/>
      <c r="H1329" s="11"/>
      <c r="I1329" s="11"/>
      <c r="J1329" s="11"/>
      <c r="K1329" s="11"/>
      <c r="L1329" s="11"/>
      <c r="M1329" s="11"/>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row>
    <row r="1330">
      <c r="A1330" s="76" t="s">
        <v>6459</v>
      </c>
      <c r="B1330" s="76" t="s">
        <v>6460</v>
      </c>
      <c r="C1330" s="76" t="s">
        <v>6461</v>
      </c>
      <c r="D1330" s="76" t="s">
        <v>6462</v>
      </c>
      <c r="E1330" s="76" t="s">
        <v>6463</v>
      </c>
      <c r="F1330" s="13">
        <v>1329.0</v>
      </c>
      <c r="G1330" s="11"/>
      <c r="H1330" s="11"/>
      <c r="I1330" s="11"/>
      <c r="J1330" s="11"/>
      <c r="K1330" s="11"/>
      <c r="L1330" s="11"/>
      <c r="M1330" s="11"/>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row>
    <row r="1331">
      <c r="A1331" s="76" t="s">
        <v>6464</v>
      </c>
      <c r="B1331" s="76" t="s">
        <v>6465</v>
      </c>
      <c r="C1331" s="76" t="s">
        <v>6466</v>
      </c>
      <c r="D1331" s="76" t="s">
        <v>6467</v>
      </c>
      <c r="E1331" s="76" t="s">
        <v>6468</v>
      </c>
      <c r="F1331" s="13">
        <v>1330.0</v>
      </c>
      <c r="G1331" s="11"/>
      <c r="H1331" s="11"/>
      <c r="I1331" s="11"/>
      <c r="J1331" s="11"/>
      <c r="K1331" s="11"/>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row>
    <row r="1332">
      <c r="A1332" s="76" t="s">
        <v>6469</v>
      </c>
      <c r="B1332" s="76" t="s">
        <v>6470</v>
      </c>
      <c r="C1332" s="76" t="s">
        <v>6471</v>
      </c>
      <c r="D1332" s="76" t="s">
        <v>6472</v>
      </c>
      <c r="E1332" s="83"/>
      <c r="F1332" s="13">
        <v>1331.0</v>
      </c>
      <c r="G1332" s="11"/>
      <c r="H1332" s="11"/>
      <c r="I1332" s="11"/>
      <c r="J1332" s="11"/>
      <c r="K1332" s="11"/>
      <c r="L1332" s="11"/>
      <c r="M1332" s="11"/>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row>
    <row r="1333">
      <c r="A1333" s="76" t="s">
        <v>6473</v>
      </c>
      <c r="B1333" s="76" t="s">
        <v>6474</v>
      </c>
      <c r="C1333" s="76" t="s">
        <v>6475</v>
      </c>
      <c r="D1333" s="76" t="s">
        <v>6476</v>
      </c>
      <c r="E1333" s="77"/>
      <c r="F1333" s="13">
        <v>1332.0</v>
      </c>
      <c r="G1333" s="11"/>
      <c r="H1333" s="11"/>
      <c r="I1333" s="11"/>
      <c r="J1333" s="11"/>
      <c r="K1333" s="11"/>
      <c r="L1333" s="11"/>
      <c r="M1333" s="11"/>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row>
    <row r="1334">
      <c r="A1334" s="76" t="s">
        <v>6479</v>
      </c>
      <c r="B1334" s="76" t="s">
        <v>6480</v>
      </c>
      <c r="C1334" s="76" t="s">
        <v>6481</v>
      </c>
      <c r="D1334" s="76" t="s">
        <v>6482</v>
      </c>
      <c r="E1334" s="77"/>
      <c r="F1334" s="13">
        <v>1333.0</v>
      </c>
      <c r="G1334" s="11"/>
      <c r="H1334" s="11"/>
      <c r="I1334" s="11"/>
      <c r="J1334" s="11"/>
      <c r="K1334" s="11"/>
      <c r="L1334" s="11"/>
      <c r="M1334" s="11"/>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row>
    <row r="1335">
      <c r="A1335" s="76" t="s">
        <v>6483</v>
      </c>
      <c r="B1335" s="76" t="s">
        <v>6484</v>
      </c>
      <c r="C1335" s="76" t="s">
        <v>6485</v>
      </c>
      <c r="D1335" s="76" t="s">
        <v>6486</v>
      </c>
      <c r="E1335" s="76" t="s">
        <v>6487</v>
      </c>
      <c r="F1335" s="13">
        <v>1334.0</v>
      </c>
      <c r="G1335" s="11"/>
      <c r="H1335" s="11"/>
      <c r="I1335" s="11"/>
      <c r="J1335" s="11"/>
      <c r="K1335" s="11"/>
      <c r="L1335" s="11"/>
      <c r="M1335" s="11"/>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row>
    <row r="1336">
      <c r="A1336" s="76" t="s">
        <v>6488</v>
      </c>
      <c r="B1336" s="76" t="s">
        <v>6489</v>
      </c>
      <c r="C1336" s="76" t="s">
        <v>6490</v>
      </c>
      <c r="D1336" s="76" t="s">
        <v>6491</v>
      </c>
      <c r="E1336" s="76" t="s">
        <v>6492</v>
      </c>
      <c r="F1336" s="13">
        <v>1335.0</v>
      </c>
      <c r="G1336" s="11"/>
      <c r="H1336" s="11"/>
      <c r="I1336" s="11"/>
      <c r="J1336" s="11"/>
      <c r="K1336" s="11"/>
      <c r="L1336" s="11"/>
      <c r="M1336" s="11"/>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row>
    <row r="1337">
      <c r="A1337" s="76" t="s">
        <v>6493</v>
      </c>
      <c r="B1337" s="76" t="s">
        <v>6494</v>
      </c>
      <c r="C1337" s="76" t="s">
        <v>6495</v>
      </c>
      <c r="D1337" s="76" t="s">
        <v>6496</v>
      </c>
      <c r="E1337" s="76" t="s">
        <v>6497</v>
      </c>
      <c r="F1337" s="13">
        <v>1336.0</v>
      </c>
      <c r="G1337" s="11"/>
      <c r="H1337" s="11"/>
      <c r="I1337" s="11"/>
      <c r="J1337" s="11"/>
      <c r="K1337" s="11"/>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row>
    <row r="1338">
      <c r="A1338" s="76" t="s">
        <v>6498</v>
      </c>
      <c r="B1338" s="76" t="s">
        <v>6499</v>
      </c>
      <c r="C1338" s="76" t="s">
        <v>6500</v>
      </c>
      <c r="D1338" s="76" t="s">
        <v>6501</v>
      </c>
      <c r="E1338" s="76" t="s">
        <v>6502</v>
      </c>
      <c r="F1338" s="13">
        <v>1337.0</v>
      </c>
      <c r="G1338" s="11"/>
      <c r="H1338" s="11"/>
      <c r="I1338" s="11"/>
      <c r="J1338" s="11"/>
      <c r="K1338" s="11"/>
      <c r="L1338" s="11"/>
      <c r="M1338" s="11"/>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row>
    <row r="1339">
      <c r="A1339" s="14" t="s">
        <v>6503</v>
      </c>
      <c r="B1339" s="14" t="s">
        <v>6504</v>
      </c>
      <c r="C1339" s="14" t="s">
        <v>6505</v>
      </c>
      <c r="D1339" s="14" t="s">
        <v>6506</v>
      </c>
      <c r="E1339" s="14" t="s">
        <v>6507</v>
      </c>
      <c r="F1339" s="13">
        <v>1338.0</v>
      </c>
      <c r="G1339" s="11"/>
      <c r="H1339" s="11"/>
      <c r="I1339" s="11"/>
      <c r="J1339" s="11"/>
      <c r="K1339" s="11"/>
      <c r="L1339" s="11"/>
      <c r="M1339" s="11"/>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row>
    <row r="1340">
      <c r="A1340" s="76" t="s">
        <v>6508</v>
      </c>
      <c r="B1340" s="76" t="s">
        <v>6509</v>
      </c>
      <c r="C1340" s="76" t="s">
        <v>6510</v>
      </c>
      <c r="D1340" s="76" t="s">
        <v>6511</v>
      </c>
      <c r="E1340" s="83"/>
      <c r="F1340" s="13">
        <v>1339.0</v>
      </c>
      <c r="G1340" s="11"/>
      <c r="H1340" s="11"/>
      <c r="I1340" s="11"/>
      <c r="J1340" s="11"/>
      <c r="K1340" s="11"/>
      <c r="L1340" s="11"/>
      <c r="M1340" s="11"/>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row>
    <row r="1341">
      <c r="A1341" s="76" t="s">
        <v>6512</v>
      </c>
      <c r="B1341" s="76" t="s">
        <v>6513</v>
      </c>
      <c r="C1341" s="76" t="s">
        <v>6514</v>
      </c>
      <c r="D1341" s="76" t="s">
        <v>6515</v>
      </c>
      <c r="E1341" s="76" t="s">
        <v>6516</v>
      </c>
      <c r="F1341" s="13">
        <v>1340.0</v>
      </c>
      <c r="G1341" s="11"/>
      <c r="H1341" s="11"/>
      <c r="I1341" s="11"/>
      <c r="J1341" s="11"/>
      <c r="K1341" s="11"/>
      <c r="L1341" s="11"/>
      <c r="M1341" s="11"/>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row>
    <row r="1342">
      <c r="A1342" s="76" t="s">
        <v>6517</v>
      </c>
      <c r="B1342" s="76" t="s">
        <v>6518</v>
      </c>
      <c r="C1342" s="76" t="s">
        <v>6519</v>
      </c>
      <c r="D1342" s="76" t="s">
        <v>6520</v>
      </c>
      <c r="E1342" s="76" t="s">
        <v>6521</v>
      </c>
      <c r="F1342" s="13">
        <v>1341.0</v>
      </c>
      <c r="G1342" s="11"/>
      <c r="H1342" s="11"/>
      <c r="I1342" s="11"/>
      <c r="J1342" s="11"/>
      <c r="K1342" s="11"/>
      <c r="L1342" s="11"/>
      <c r="M1342" s="11"/>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row>
    <row r="1343">
      <c r="A1343" s="76" t="s">
        <v>6522</v>
      </c>
      <c r="B1343" s="76" t="s">
        <v>6523</v>
      </c>
      <c r="C1343" s="76" t="s">
        <v>6524</v>
      </c>
      <c r="D1343" s="76" t="s">
        <v>6525</v>
      </c>
      <c r="E1343" s="77"/>
      <c r="F1343" s="13">
        <v>1342.0</v>
      </c>
      <c r="G1343" s="11"/>
      <c r="H1343" s="11"/>
      <c r="I1343" s="11"/>
      <c r="J1343" s="11"/>
      <c r="K1343" s="11"/>
      <c r="L1343" s="11"/>
      <c r="M1343" s="11"/>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row>
    <row r="1344">
      <c r="A1344" s="76" t="s">
        <v>6526</v>
      </c>
      <c r="B1344" s="76" t="s">
        <v>6527</v>
      </c>
      <c r="C1344" s="76" t="s">
        <v>6528</v>
      </c>
      <c r="D1344" s="76" t="s">
        <v>6529</v>
      </c>
      <c r="E1344" s="77"/>
      <c r="F1344" s="13">
        <v>1343.0</v>
      </c>
      <c r="G1344" s="11"/>
      <c r="H1344" s="11"/>
      <c r="I1344" s="11"/>
      <c r="J1344" s="11"/>
      <c r="K1344" s="11"/>
      <c r="L1344" s="11"/>
      <c r="M1344" s="11"/>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row>
    <row r="1345">
      <c r="A1345" s="76" t="s">
        <v>6530</v>
      </c>
      <c r="B1345" s="76" t="s">
        <v>6531</v>
      </c>
      <c r="C1345" s="76" t="s">
        <v>6532</v>
      </c>
      <c r="D1345" s="76" t="s">
        <v>6533</v>
      </c>
      <c r="E1345" s="76" t="s">
        <v>6534</v>
      </c>
      <c r="F1345" s="13">
        <v>1344.0</v>
      </c>
      <c r="G1345" s="11"/>
      <c r="H1345" s="11"/>
      <c r="I1345" s="11"/>
      <c r="J1345" s="11"/>
      <c r="K1345" s="11"/>
      <c r="L1345" s="11"/>
      <c r="M1345" s="11"/>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row>
    <row r="1346">
      <c r="A1346" s="76" t="s">
        <v>6536</v>
      </c>
      <c r="B1346" s="76" t="s">
        <v>6538</v>
      </c>
      <c r="C1346" s="76" t="s">
        <v>6539</v>
      </c>
      <c r="D1346" s="76" t="s">
        <v>6540</v>
      </c>
      <c r="E1346" s="76" t="s">
        <v>6541</v>
      </c>
      <c r="F1346" s="13">
        <v>1345.0</v>
      </c>
      <c r="G1346" s="11"/>
      <c r="H1346" s="11"/>
      <c r="I1346" s="11"/>
      <c r="J1346" s="11"/>
      <c r="K1346" s="11"/>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row>
    <row r="1347">
      <c r="A1347" s="76" t="s">
        <v>6542</v>
      </c>
      <c r="B1347" s="76" t="s">
        <v>6543</v>
      </c>
      <c r="C1347" s="76" t="s">
        <v>6544</v>
      </c>
      <c r="D1347" s="76" t="s">
        <v>6545</v>
      </c>
      <c r="E1347" s="76" t="s">
        <v>6546</v>
      </c>
      <c r="F1347" s="13">
        <v>1346.0</v>
      </c>
      <c r="G1347" s="11"/>
      <c r="H1347" s="11"/>
      <c r="I1347" s="11"/>
      <c r="J1347" s="11"/>
      <c r="K1347" s="11"/>
      <c r="L1347" s="11"/>
      <c r="M1347" s="11"/>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row>
    <row r="1348">
      <c r="A1348" s="76" t="s">
        <v>6547</v>
      </c>
      <c r="B1348" s="76" t="s">
        <v>6548</v>
      </c>
      <c r="C1348" s="76" t="s">
        <v>6549</v>
      </c>
      <c r="D1348" s="76" t="s">
        <v>6550</v>
      </c>
      <c r="E1348" s="76" t="s">
        <v>6551</v>
      </c>
      <c r="F1348" s="13">
        <v>1347.0</v>
      </c>
      <c r="G1348" s="11"/>
      <c r="H1348" s="11"/>
      <c r="I1348" s="11"/>
      <c r="J1348" s="11"/>
      <c r="K1348" s="11"/>
      <c r="L1348" s="11"/>
      <c r="M1348" s="11"/>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row>
    <row r="1349">
      <c r="A1349" s="76" t="s">
        <v>6552</v>
      </c>
      <c r="B1349" s="76" t="s">
        <v>6553</v>
      </c>
      <c r="C1349" s="76" t="s">
        <v>6554</v>
      </c>
      <c r="D1349" s="76" t="s">
        <v>6555</v>
      </c>
      <c r="E1349" s="76" t="s">
        <v>6556</v>
      </c>
      <c r="F1349" s="13">
        <v>1348.0</v>
      </c>
      <c r="G1349" s="11"/>
      <c r="H1349" s="11"/>
      <c r="I1349" s="11"/>
      <c r="J1349" s="11"/>
      <c r="K1349" s="11"/>
      <c r="L1349" s="11"/>
      <c r="M1349" s="11"/>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row>
    <row r="1350">
      <c r="A1350" s="76" t="s">
        <v>6557</v>
      </c>
      <c r="B1350" s="76" t="s">
        <v>6558</v>
      </c>
      <c r="C1350" s="76" t="s">
        <v>6559</v>
      </c>
      <c r="D1350" s="76" t="s">
        <v>6560</v>
      </c>
      <c r="E1350" s="76" t="s">
        <v>6561</v>
      </c>
      <c r="F1350" s="13">
        <v>1349.0</v>
      </c>
      <c r="G1350" s="11"/>
      <c r="H1350" s="11"/>
      <c r="I1350" s="11"/>
      <c r="J1350" s="11"/>
      <c r="K1350" s="11"/>
      <c r="L1350" s="11"/>
      <c r="M1350" s="11"/>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row>
    <row r="1351">
      <c r="A1351" s="76" t="s">
        <v>6562</v>
      </c>
      <c r="B1351" s="76" t="s">
        <v>6563</v>
      </c>
      <c r="C1351" s="76" t="s">
        <v>6564</v>
      </c>
      <c r="D1351" s="76" t="s">
        <v>6565</v>
      </c>
      <c r="E1351" s="76" t="s">
        <v>6566</v>
      </c>
      <c r="F1351" s="13">
        <v>1350.0</v>
      </c>
      <c r="G1351" s="11"/>
      <c r="H1351" s="11"/>
      <c r="I1351" s="11"/>
      <c r="J1351" s="11"/>
      <c r="K1351" s="11"/>
      <c r="L1351" s="11"/>
      <c r="M1351" s="11"/>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row>
    <row r="1352">
      <c r="A1352" s="76" t="s">
        <v>6567</v>
      </c>
      <c r="B1352" s="76" t="s">
        <v>6568</v>
      </c>
      <c r="C1352" s="76" t="s">
        <v>6569</v>
      </c>
      <c r="D1352" s="76" t="s">
        <v>6570</v>
      </c>
      <c r="E1352" s="76" t="s">
        <v>6571</v>
      </c>
      <c r="F1352" s="13">
        <v>1351.0</v>
      </c>
      <c r="G1352" s="11"/>
      <c r="H1352" s="11"/>
      <c r="I1352" s="11"/>
      <c r="J1352" s="11"/>
      <c r="K1352" s="11"/>
      <c r="L1352" s="11"/>
      <c r="M1352" s="11"/>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row>
    <row r="1353">
      <c r="A1353" s="76" t="s">
        <v>6572</v>
      </c>
      <c r="B1353" s="76" t="s">
        <v>6573</v>
      </c>
      <c r="C1353" s="76" t="s">
        <v>6574</v>
      </c>
      <c r="D1353" s="76" t="s">
        <v>6575</v>
      </c>
      <c r="E1353" s="77"/>
      <c r="F1353" s="13">
        <v>1352.0</v>
      </c>
      <c r="G1353" s="11"/>
      <c r="H1353" s="11"/>
      <c r="I1353" s="11"/>
      <c r="J1353" s="11"/>
      <c r="K1353" s="11"/>
      <c r="L1353" s="11"/>
      <c r="M1353" s="11"/>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row>
    <row r="1354">
      <c r="A1354" s="76" t="s">
        <v>6576</v>
      </c>
      <c r="B1354" s="76" t="s">
        <v>6577</v>
      </c>
      <c r="C1354" s="76" t="s">
        <v>6578</v>
      </c>
      <c r="D1354" s="76" t="s">
        <v>6579</v>
      </c>
      <c r="E1354" s="76" t="s">
        <v>6580</v>
      </c>
      <c r="F1354" s="13">
        <v>1353.0</v>
      </c>
      <c r="G1354" s="11"/>
      <c r="H1354" s="11"/>
      <c r="I1354" s="11"/>
      <c r="J1354" s="11"/>
      <c r="K1354" s="11"/>
      <c r="L1354" s="11"/>
      <c r="M1354" s="11"/>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row>
    <row r="1355">
      <c r="A1355" s="76" t="s">
        <v>6581</v>
      </c>
      <c r="B1355" s="76" t="s">
        <v>6582</v>
      </c>
      <c r="C1355" s="76" t="s">
        <v>6583</v>
      </c>
      <c r="D1355" s="76" t="s">
        <v>6584</v>
      </c>
      <c r="E1355" s="76" t="s">
        <v>6585</v>
      </c>
      <c r="F1355" s="13">
        <v>1354.0</v>
      </c>
      <c r="G1355" s="11"/>
      <c r="H1355" s="11"/>
      <c r="I1355" s="11"/>
      <c r="J1355" s="11"/>
      <c r="K1355" s="11"/>
      <c r="L1355" s="11"/>
      <c r="M1355" s="11"/>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row>
    <row r="1356">
      <c r="A1356" s="76" t="s">
        <v>6586</v>
      </c>
      <c r="B1356" s="76" t="s">
        <v>6587</v>
      </c>
      <c r="C1356" s="76" t="s">
        <v>6588</v>
      </c>
      <c r="D1356" s="76" t="s">
        <v>6589</v>
      </c>
      <c r="E1356" s="76" t="s">
        <v>6590</v>
      </c>
      <c r="F1356" s="13">
        <v>1355.0</v>
      </c>
      <c r="G1356" s="11"/>
      <c r="H1356" s="11"/>
      <c r="I1356" s="11"/>
      <c r="J1356" s="11"/>
      <c r="K1356" s="11"/>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row>
    <row r="1357">
      <c r="A1357" s="76" t="s">
        <v>6591</v>
      </c>
      <c r="B1357" s="76" t="s">
        <v>6592</v>
      </c>
      <c r="C1357" s="76" t="s">
        <v>6593</v>
      </c>
      <c r="D1357" s="76" t="s">
        <v>6594</v>
      </c>
      <c r="E1357" s="76" t="s">
        <v>6595</v>
      </c>
      <c r="F1357" s="13">
        <v>1356.0</v>
      </c>
      <c r="G1357" s="11"/>
      <c r="H1357" s="11"/>
      <c r="I1357" s="11"/>
      <c r="J1357" s="11"/>
      <c r="K1357" s="11"/>
      <c r="L1357" s="11"/>
      <c r="M1357" s="11"/>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row>
    <row r="1358">
      <c r="A1358" s="76" t="s">
        <v>6598</v>
      </c>
      <c r="B1358" s="76" t="s">
        <v>6599</v>
      </c>
      <c r="C1358" s="76" t="s">
        <v>6600</v>
      </c>
      <c r="D1358" s="76" t="s">
        <v>6601</v>
      </c>
      <c r="E1358" s="76" t="s">
        <v>6602</v>
      </c>
      <c r="F1358" s="13">
        <v>1357.0</v>
      </c>
      <c r="G1358" s="11"/>
      <c r="H1358" s="11"/>
      <c r="I1358" s="11"/>
      <c r="J1358" s="11"/>
      <c r="K1358" s="11"/>
      <c r="L1358" s="11"/>
      <c r="M1358" s="11"/>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row>
    <row r="1359">
      <c r="A1359" s="76" t="s">
        <v>6603</v>
      </c>
      <c r="B1359" s="76" t="s">
        <v>6604</v>
      </c>
      <c r="C1359" s="76" t="s">
        <v>6605</v>
      </c>
      <c r="D1359" s="76" t="s">
        <v>6606</v>
      </c>
      <c r="E1359" s="77"/>
      <c r="F1359" s="13">
        <v>1358.0</v>
      </c>
      <c r="G1359" s="11"/>
      <c r="H1359" s="11"/>
      <c r="I1359" s="11"/>
      <c r="J1359" s="11"/>
      <c r="K1359" s="11"/>
      <c r="L1359" s="11"/>
      <c r="M1359" s="11"/>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row>
    <row r="1360">
      <c r="A1360" s="76" t="s">
        <v>6607</v>
      </c>
      <c r="B1360" s="76" t="s">
        <v>6608</v>
      </c>
      <c r="C1360" s="76" t="s">
        <v>6609</v>
      </c>
      <c r="D1360" s="76" t="s">
        <v>6610</v>
      </c>
      <c r="E1360" s="76" t="s">
        <v>6611</v>
      </c>
      <c r="F1360" s="13">
        <v>1359.0</v>
      </c>
      <c r="G1360" s="11"/>
      <c r="H1360" s="11"/>
      <c r="I1360" s="11"/>
      <c r="J1360" s="11"/>
      <c r="K1360" s="11"/>
      <c r="L1360" s="11"/>
      <c r="M1360" s="11"/>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row>
    <row r="1361">
      <c r="A1361" s="76" t="s">
        <v>6612</v>
      </c>
      <c r="B1361" s="76" t="s">
        <v>6613</v>
      </c>
      <c r="C1361" s="76" t="s">
        <v>6614</v>
      </c>
      <c r="D1361" s="76" t="s">
        <v>6615</v>
      </c>
      <c r="E1361" s="76" t="s">
        <v>6616</v>
      </c>
      <c r="F1361" s="13">
        <v>1360.0</v>
      </c>
      <c r="G1361" s="11"/>
      <c r="H1361" s="11"/>
      <c r="I1361" s="11"/>
      <c r="J1361" s="11"/>
      <c r="K1361" s="11"/>
      <c r="L1361" s="11"/>
      <c r="M1361" s="11"/>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row>
    <row r="1362">
      <c r="A1362" s="76" t="s">
        <v>6617</v>
      </c>
      <c r="B1362" s="76" t="s">
        <v>6618</v>
      </c>
      <c r="C1362" s="76" t="s">
        <v>6619</v>
      </c>
      <c r="D1362" s="76" t="s">
        <v>6620</v>
      </c>
      <c r="E1362" s="83"/>
      <c r="F1362" s="13">
        <v>1361.0</v>
      </c>
      <c r="G1362" s="11"/>
      <c r="H1362" s="11"/>
      <c r="I1362" s="11"/>
      <c r="J1362" s="11"/>
      <c r="K1362" s="11"/>
      <c r="L1362" s="11"/>
      <c r="M1362" s="11"/>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row>
    <row r="1363">
      <c r="A1363" s="76" t="s">
        <v>6621</v>
      </c>
      <c r="B1363" s="76" t="s">
        <v>6622</v>
      </c>
      <c r="C1363" s="76" t="s">
        <v>6623</v>
      </c>
      <c r="D1363" s="76" t="s">
        <v>6624</v>
      </c>
      <c r="E1363" s="76" t="s">
        <v>6625</v>
      </c>
      <c r="F1363" s="13">
        <v>1362.0</v>
      </c>
      <c r="G1363" s="11"/>
      <c r="H1363" s="11"/>
      <c r="I1363" s="11"/>
      <c r="J1363" s="11"/>
      <c r="K1363" s="11"/>
      <c r="L1363" s="11"/>
      <c r="M1363" s="11"/>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row>
    <row r="1364">
      <c r="A1364" s="76" t="s">
        <v>6626</v>
      </c>
      <c r="B1364" s="76" t="s">
        <v>6627</v>
      </c>
      <c r="C1364" s="76" t="s">
        <v>6628</v>
      </c>
      <c r="D1364" s="76" t="s">
        <v>6629</v>
      </c>
      <c r="E1364" s="76" t="s">
        <v>6630</v>
      </c>
      <c r="F1364" s="13">
        <v>1363.0</v>
      </c>
      <c r="G1364" s="11"/>
      <c r="H1364" s="11"/>
      <c r="I1364" s="11"/>
      <c r="J1364" s="11"/>
      <c r="K1364" s="11"/>
      <c r="L1364" s="11"/>
      <c r="M1364" s="11"/>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row>
    <row r="1365">
      <c r="A1365" s="76" t="s">
        <v>6631</v>
      </c>
      <c r="B1365" s="76" t="s">
        <v>6632</v>
      </c>
      <c r="C1365" s="76" t="s">
        <v>6633</v>
      </c>
      <c r="D1365" s="76" t="s">
        <v>6634</v>
      </c>
      <c r="E1365" s="76" t="s">
        <v>6635</v>
      </c>
      <c r="F1365" s="13">
        <v>1364.0</v>
      </c>
      <c r="G1365" s="11"/>
      <c r="H1365" s="11"/>
      <c r="I1365" s="11"/>
      <c r="J1365" s="11"/>
      <c r="K1365" s="11"/>
      <c r="L1365" s="11"/>
      <c r="M1365" s="11"/>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row>
    <row r="1366">
      <c r="A1366" s="76" t="s">
        <v>6636</v>
      </c>
      <c r="B1366" s="76" t="s">
        <v>6637</v>
      </c>
      <c r="C1366" s="76" t="s">
        <v>6638</v>
      </c>
      <c r="D1366" s="76" t="s">
        <v>6639</v>
      </c>
      <c r="E1366" s="83"/>
      <c r="F1366" s="13">
        <v>1365.0</v>
      </c>
      <c r="G1366" s="11"/>
      <c r="H1366" s="11"/>
      <c r="I1366" s="11"/>
      <c r="J1366" s="11"/>
      <c r="K1366" s="11"/>
      <c r="L1366" s="11"/>
      <c r="M1366" s="11"/>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row>
    <row r="1367">
      <c r="A1367" s="76" t="s">
        <v>6640</v>
      </c>
      <c r="B1367" s="76" t="s">
        <v>6641</v>
      </c>
      <c r="C1367" s="76" t="s">
        <v>6642</v>
      </c>
      <c r="D1367" s="76" t="s">
        <v>6643</v>
      </c>
      <c r="E1367" s="76" t="s">
        <v>6644</v>
      </c>
      <c r="F1367" s="13">
        <v>1366.0</v>
      </c>
      <c r="G1367" s="11"/>
      <c r="H1367" s="11"/>
      <c r="I1367" s="11"/>
      <c r="J1367" s="11"/>
      <c r="K1367" s="11"/>
      <c r="L1367" s="11"/>
      <c r="M1367" s="11"/>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row>
    <row r="1368">
      <c r="A1368" s="76" t="s">
        <v>6645</v>
      </c>
      <c r="B1368" s="76" t="s">
        <v>6646</v>
      </c>
      <c r="C1368" s="76" t="s">
        <v>6647</v>
      </c>
      <c r="D1368" s="76" t="s">
        <v>6648</v>
      </c>
      <c r="E1368" s="76" t="s">
        <v>6649</v>
      </c>
      <c r="F1368" s="13">
        <v>1367.0</v>
      </c>
      <c r="G1368" s="11"/>
      <c r="H1368" s="11"/>
      <c r="I1368" s="11"/>
      <c r="J1368" s="11"/>
      <c r="K1368" s="11"/>
      <c r="L1368" s="11"/>
      <c r="M1368" s="11"/>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row>
    <row r="1369">
      <c r="A1369" s="14" t="s">
        <v>6650</v>
      </c>
      <c r="B1369" s="14" t="s">
        <v>6651</v>
      </c>
      <c r="C1369" s="14" t="s">
        <v>6653</v>
      </c>
      <c r="D1369" s="14" t="s">
        <v>6654</v>
      </c>
      <c r="E1369" s="14" t="s">
        <v>6656</v>
      </c>
      <c r="F1369" s="13">
        <v>1368.0</v>
      </c>
      <c r="G1369" s="11"/>
      <c r="H1369" s="11"/>
      <c r="I1369" s="11"/>
      <c r="J1369" s="11"/>
      <c r="K1369" s="11"/>
      <c r="L1369" s="11"/>
      <c r="M1369" s="11"/>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row>
    <row r="1370">
      <c r="A1370" s="76" t="s">
        <v>6657</v>
      </c>
      <c r="B1370" s="76" t="s">
        <v>6658</v>
      </c>
      <c r="C1370" s="76" t="s">
        <v>6659</v>
      </c>
      <c r="D1370" s="76" t="s">
        <v>6660</v>
      </c>
      <c r="E1370" s="76" t="s">
        <v>6661</v>
      </c>
      <c r="F1370" s="13">
        <v>1369.0</v>
      </c>
      <c r="G1370" s="11"/>
      <c r="H1370" s="11"/>
      <c r="I1370" s="11"/>
      <c r="J1370" s="11"/>
      <c r="K1370" s="11"/>
      <c r="L1370" s="11"/>
      <c r="M1370" s="11"/>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row>
    <row r="1371">
      <c r="A1371" s="76" t="s">
        <v>6662</v>
      </c>
      <c r="B1371" s="76" t="s">
        <v>6663</v>
      </c>
      <c r="C1371" s="76" t="s">
        <v>6664</v>
      </c>
      <c r="D1371" s="76" t="s">
        <v>6665</v>
      </c>
      <c r="E1371" s="76" t="s">
        <v>6666</v>
      </c>
      <c r="F1371" s="13">
        <v>1370.0</v>
      </c>
      <c r="G1371" s="11"/>
      <c r="H1371" s="11"/>
      <c r="I1371" s="11"/>
      <c r="J1371" s="11"/>
      <c r="K1371" s="11"/>
      <c r="L1371" s="11"/>
      <c r="M1371" s="11"/>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row>
    <row r="1372">
      <c r="A1372" s="76" t="s">
        <v>6667</v>
      </c>
      <c r="B1372" s="76" t="s">
        <v>6668</v>
      </c>
      <c r="C1372" s="76" t="s">
        <v>6669</v>
      </c>
      <c r="D1372" s="76" t="s">
        <v>6670</v>
      </c>
      <c r="E1372" s="76" t="s">
        <v>6671</v>
      </c>
      <c r="F1372" s="13">
        <v>1371.0</v>
      </c>
      <c r="G1372" s="11"/>
      <c r="H1372" s="11"/>
      <c r="I1372" s="11"/>
      <c r="J1372" s="11"/>
      <c r="K1372" s="11"/>
      <c r="L1372" s="11"/>
      <c r="M1372" s="11"/>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row>
    <row r="1373">
      <c r="A1373" s="76" t="s">
        <v>6672</v>
      </c>
      <c r="B1373" s="76" t="s">
        <v>6673</v>
      </c>
      <c r="C1373" s="76" t="s">
        <v>6674</v>
      </c>
      <c r="D1373" s="76" t="s">
        <v>6675</v>
      </c>
      <c r="E1373" s="76" t="s">
        <v>6676</v>
      </c>
      <c r="F1373" s="13">
        <v>1372.0</v>
      </c>
      <c r="G1373" s="11"/>
      <c r="H1373" s="11"/>
      <c r="I1373" s="11"/>
      <c r="J1373" s="11"/>
      <c r="K1373" s="11"/>
      <c r="L1373" s="11"/>
      <c r="M1373" s="11"/>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row>
    <row r="1374">
      <c r="A1374" s="76" t="s">
        <v>6677</v>
      </c>
      <c r="B1374" s="76" t="s">
        <v>6678</v>
      </c>
      <c r="C1374" s="76" t="s">
        <v>6679</v>
      </c>
      <c r="D1374" s="76" t="s">
        <v>6680</v>
      </c>
      <c r="E1374" s="77"/>
      <c r="F1374" s="13">
        <v>1373.0</v>
      </c>
      <c r="G1374" s="11"/>
      <c r="H1374" s="11"/>
      <c r="I1374" s="11"/>
      <c r="J1374" s="11"/>
      <c r="K1374" s="11"/>
      <c r="L1374" s="11"/>
      <c r="M1374" s="11"/>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row>
    <row r="1375">
      <c r="A1375" s="76" t="s">
        <v>6681</v>
      </c>
      <c r="B1375" s="76" t="s">
        <v>6682</v>
      </c>
      <c r="C1375" s="76" t="s">
        <v>6683</v>
      </c>
      <c r="D1375" s="76" t="s">
        <v>6684</v>
      </c>
      <c r="E1375" s="76" t="s">
        <v>6685</v>
      </c>
      <c r="F1375" s="13">
        <v>1374.0</v>
      </c>
      <c r="G1375" s="11"/>
      <c r="H1375" s="11"/>
      <c r="I1375" s="11"/>
      <c r="J1375" s="11"/>
      <c r="K1375" s="11"/>
      <c r="L1375" s="11"/>
      <c r="M1375" s="11"/>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row>
    <row r="1376">
      <c r="A1376" s="76" t="s">
        <v>6686</v>
      </c>
      <c r="B1376" s="76" t="s">
        <v>6687</v>
      </c>
      <c r="C1376" s="76" t="s">
        <v>6688</v>
      </c>
      <c r="D1376" s="76" t="s">
        <v>6689</v>
      </c>
      <c r="E1376" s="76" t="s">
        <v>6690</v>
      </c>
      <c r="F1376" s="13">
        <v>1375.0</v>
      </c>
      <c r="G1376" s="11"/>
      <c r="H1376" s="11"/>
      <c r="I1376" s="11"/>
      <c r="J1376" s="11"/>
      <c r="K1376" s="11"/>
      <c r="L1376" s="11"/>
      <c r="M1376" s="11"/>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row>
    <row r="1377">
      <c r="A1377" s="76" t="s">
        <v>6691</v>
      </c>
      <c r="B1377" s="76" t="s">
        <v>6692</v>
      </c>
      <c r="C1377" s="76" t="s">
        <v>6693</v>
      </c>
      <c r="D1377" s="76" t="s">
        <v>6694</v>
      </c>
      <c r="E1377" s="76" t="s">
        <v>6695</v>
      </c>
      <c r="F1377" s="13">
        <v>1376.0</v>
      </c>
      <c r="G1377" s="11"/>
      <c r="H1377" s="11"/>
      <c r="I1377" s="11"/>
      <c r="J1377" s="11"/>
      <c r="K1377" s="11"/>
      <c r="L1377" s="11"/>
      <c r="M1377" s="11"/>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row>
    <row r="1378">
      <c r="A1378" s="76" t="s">
        <v>6696</v>
      </c>
      <c r="B1378" s="76" t="s">
        <v>6697</v>
      </c>
      <c r="C1378" s="76" t="s">
        <v>6698</v>
      </c>
      <c r="D1378" s="76" t="s">
        <v>6699</v>
      </c>
      <c r="E1378" s="77"/>
      <c r="F1378" s="13">
        <v>1377.0</v>
      </c>
      <c r="G1378" s="11"/>
      <c r="H1378" s="11"/>
      <c r="I1378" s="11"/>
      <c r="J1378" s="11"/>
      <c r="K1378" s="11"/>
      <c r="L1378" s="11"/>
      <c r="M1378" s="11"/>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row>
    <row r="1379">
      <c r="A1379" s="76" t="s">
        <v>6700</v>
      </c>
      <c r="B1379" s="76" t="s">
        <v>6701</v>
      </c>
      <c r="C1379" s="76" t="s">
        <v>6702</v>
      </c>
      <c r="D1379" s="76" t="s">
        <v>6703</v>
      </c>
      <c r="E1379" s="76" t="s">
        <v>6704</v>
      </c>
      <c r="F1379" s="13">
        <v>1378.0</v>
      </c>
      <c r="G1379" s="11"/>
      <c r="H1379" s="11"/>
      <c r="I1379" s="11"/>
      <c r="J1379" s="11"/>
      <c r="K1379" s="11"/>
      <c r="L1379" s="11"/>
      <c r="M1379" s="11"/>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row>
    <row r="1380">
      <c r="A1380" s="76" t="s">
        <v>6705</v>
      </c>
      <c r="B1380" s="76" t="s">
        <v>6706</v>
      </c>
      <c r="C1380" s="76" t="s">
        <v>6707</v>
      </c>
      <c r="D1380" s="76" t="s">
        <v>6708</v>
      </c>
      <c r="E1380" s="76" t="s">
        <v>6710</v>
      </c>
      <c r="F1380" s="13">
        <v>1379.0</v>
      </c>
      <c r="G1380" s="11"/>
      <c r="H1380" s="11"/>
      <c r="I1380" s="11"/>
      <c r="J1380" s="11"/>
      <c r="K1380" s="11"/>
      <c r="L1380" s="11"/>
      <c r="M1380" s="11"/>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row>
    <row r="1381">
      <c r="A1381" s="76" t="s">
        <v>6712</v>
      </c>
      <c r="B1381" s="76" t="s">
        <v>6713</v>
      </c>
      <c r="C1381" s="76" t="s">
        <v>6714</v>
      </c>
      <c r="D1381" s="76" t="s">
        <v>6715</v>
      </c>
      <c r="E1381" s="76" t="s">
        <v>6716</v>
      </c>
      <c r="F1381" s="13">
        <v>1380.0</v>
      </c>
      <c r="G1381" s="11"/>
      <c r="H1381" s="11"/>
      <c r="I1381" s="11"/>
      <c r="J1381" s="11"/>
      <c r="K1381" s="11"/>
      <c r="L1381" s="11"/>
      <c r="M1381" s="11"/>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row>
    <row r="1382">
      <c r="A1382" s="76" t="s">
        <v>6717</v>
      </c>
      <c r="B1382" s="76" t="s">
        <v>6718</v>
      </c>
      <c r="C1382" s="76" t="s">
        <v>6719</v>
      </c>
      <c r="D1382" s="76" t="s">
        <v>6720</v>
      </c>
      <c r="E1382" s="83"/>
      <c r="F1382" s="13">
        <v>1381.0</v>
      </c>
      <c r="G1382" s="11"/>
      <c r="H1382" s="11"/>
      <c r="I1382" s="11"/>
      <c r="J1382" s="11"/>
      <c r="K1382" s="11"/>
      <c r="L1382" s="11"/>
      <c r="M1382" s="11"/>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row>
    <row r="1383">
      <c r="A1383" s="76" t="s">
        <v>6721</v>
      </c>
      <c r="B1383" s="76" t="s">
        <v>6722</v>
      </c>
      <c r="C1383" s="76" t="s">
        <v>6723</v>
      </c>
      <c r="D1383" s="76" t="s">
        <v>6724</v>
      </c>
      <c r="E1383" s="77"/>
      <c r="F1383" s="13">
        <v>1382.0</v>
      </c>
      <c r="G1383" s="11"/>
      <c r="H1383" s="11"/>
      <c r="I1383" s="11"/>
      <c r="J1383" s="11"/>
      <c r="K1383" s="11"/>
      <c r="L1383" s="11"/>
      <c r="M1383" s="11"/>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row>
    <row r="1384">
      <c r="A1384" s="76" t="s">
        <v>6725</v>
      </c>
      <c r="B1384" s="76" t="s">
        <v>6726</v>
      </c>
      <c r="C1384" s="76" t="s">
        <v>6727</v>
      </c>
      <c r="D1384" s="76" t="s">
        <v>6728</v>
      </c>
      <c r="E1384" s="76" t="s">
        <v>6729</v>
      </c>
      <c r="F1384" s="13">
        <v>1383.0</v>
      </c>
      <c r="G1384" s="11"/>
      <c r="H1384" s="11"/>
      <c r="I1384" s="11"/>
      <c r="J1384" s="11"/>
      <c r="K1384" s="11"/>
      <c r="L1384" s="11"/>
      <c r="M1384" s="11"/>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row>
    <row r="1385">
      <c r="A1385" s="76" t="s">
        <v>6730</v>
      </c>
      <c r="B1385" s="76" t="s">
        <v>6731</v>
      </c>
      <c r="C1385" s="76" t="s">
        <v>6732</v>
      </c>
      <c r="D1385" s="76" t="s">
        <v>6733</v>
      </c>
      <c r="E1385" s="76" t="s">
        <v>6734</v>
      </c>
      <c r="F1385" s="13">
        <v>1384.0</v>
      </c>
      <c r="G1385" s="11"/>
      <c r="H1385" s="11"/>
      <c r="I1385" s="11"/>
      <c r="J1385" s="11"/>
      <c r="K1385" s="11"/>
      <c r="L1385" s="11"/>
      <c r="M1385" s="11"/>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row>
    <row r="1386">
      <c r="A1386" s="76" t="s">
        <v>6735</v>
      </c>
      <c r="B1386" s="76" t="s">
        <v>6736</v>
      </c>
      <c r="C1386" s="76" t="s">
        <v>6737</v>
      </c>
      <c r="D1386" s="76" t="s">
        <v>6738</v>
      </c>
      <c r="E1386" s="76" t="s">
        <v>6739</v>
      </c>
      <c r="F1386" s="13">
        <v>1385.0</v>
      </c>
      <c r="G1386" s="11"/>
      <c r="H1386" s="11"/>
      <c r="I1386" s="11"/>
      <c r="J1386" s="11"/>
      <c r="K1386" s="11"/>
      <c r="L1386" s="11"/>
      <c r="M1386" s="11"/>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row>
    <row r="1387">
      <c r="A1387" s="76" t="s">
        <v>6740</v>
      </c>
      <c r="B1387" s="76" t="s">
        <v>6741</v>
      </c>
      <c r="C1387" s="76" t="s">
        <v>6742</v>
      </c>
      <c r="D1387" s="76" t="s">
        <v>6743</v>
      </c>
      <c r="E1387" s="76" t="s">
        <v>6744</v>
      </c>
      <c r="F1387" s="13">
        <v>1386.0</v>
      </c>
      <c r="G1387" s="11"/>
      <c r="H1387" s="11"/>
      <c r="I1387" s="11"/>
      <c r="J1387" s="11"/>
      <c r="K1387" s="11"/>
      <c r="L1387" s="11"/>
      <c r="M1387" s="11"/>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row>
    <row r="1388">
      <c r="A1388" s="76" t="s">
        <v>6745</v>
      </c>
      <c r="B1388" s="76" t="s">
        <v>6746</v>
      </c>
      <c r="C1388" s="76" t="s">
        <v>6747</v>
      </c>
      <c r="D1388" s="76" t="s">
        <v>6748</v>
      </c>
      <c r="E1388" s="76" t="s">
        <v>6749</v>
      </c>
      <c r="F1388" s="13">
        <v>1387.0</v>
      </c>
      <c r="G1388" s="11"/>
      <c r="H1388" s="11"/>
      <c r="I1388" s="11"/>
      <c r="J1388" s="11"/>
      <c r="K1388" s="11"/>
      <c r="L1388" s="11"/>
      <c r="M1388" s="11"/>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row>
    <row r="1389">
      <c r="A1389" s="76" t="s">
        <v>6750</v>
      </c>
      <c r="B1389" s="76" t="s">
        <v>6751</v>
      </c>
      <c r="C1389" s="76" t="s">
        <v>6752</v>
      </c>
      <c r="D1389" s="76" t="s">
        <v>6753</v>
      </c>
      <c r="E1389" s="77"/>
      <c r="F1389" s="13">
        <v>1388.0</v>
      </c>
      <c r="G1389" s="11"/>
      <c r="H1389" s="11"/>
      <c r="I1389" s="11"/>
      <c r="J1389" s="11"/>
      <c r="K1389" s="11"/>
      <c r="L1389" s="11"/>
      <c r="M1389" s="11"/>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row>
    <row r="1390">
      <c r="A1390" s="76" t="s">
        <v>6754</v>
      </c>
      <c r="B1390" s="76" t="s">
        <v>6755</v>
      </c>
      <c r="C1390" s="76" t="s">
        <v>6756</v>
      </c>
      <c r="D1390" s="76" t="s">
        <v>6757</v>
      </c>
      <c r="E1390" s="76" t="s">
        <v>6758</v>
      </c>
      <c r="F1390" s="13">
        <v>1389.0</v>
      </c>
      <c r="G1390" s="11"/>
      <c r="H1390" s="11"/>
      <c r="I1390" s="11"/>
      <c r="J1390" s="11"/>
      <c r="K1390" s="11"/>
      <c r="L1390" s="11"/>
      <c r="M1390" s="11"/>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row>
    <row r="1391">
      <c r="A1391" s="76" t="s">
        <v>6759</v>
      </c>
      <c r="B1391" s="76" t="s">
        <v>6760</v>
      </c>
      <c r="C1391" s="76" t="s">
        <v>6761</v>
      </c>
      <c r="D1391" s="76" t="s">
        <v>6762</v>
      </c>
      <c r="E1391" s="76" t="s">
        <v>6763</v>
      </c>
      <c r="F1391" s="13">
        <v>1390.0</v>
      </c>
      <c r="G1391" s="11"/>
      <c r="H1391" s="11"/>
      <c r="I1391" s="11"/>
      <c r="J1391" s="11"/>
      <c r="K1391" s="11"/>
      <c r="L1391" s="11"/>
      <c r="M1391" s="11"/>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row>
    <row r="1392">
      <c r="A1392" s="76" t="s">
        <v>6764</v>
      </c>
      <c r="B1392" s="76" t="s">
        <v>6765</v>
      </c>
      <c r="C1392" s="76" t="s">
        <v>6766</v>
      </c>
      <c r="D1392" s="76" t="s">
        <v>6767</v>
      </c>
      <c r="E1392" s="83"/>
      <c r="F1392" s="13">
        <v>1391.0</v>
      </c>
      <c r="G1392" s="11"/>
      <c r="H1392" s="11"/>
      <c r="I1392" s="11"/>
      <c r="J1392" s="11"/>
      <c r="K1392" s="11"/>
      <c r="L1392" s="11"/>
      <c r="M1392" s="11"/>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row>
    <row r="1393">
      <c r="A1393" s="76" t="s">
        <v>6770</v>
      </c>
      <c r="B1393" s="76" t="s">
        <v>6771</v>
      </c>
      <c r="C1393" s="76" t="s">
        <v>6772</v>
      </c>
      <c r="D1393" s="76" t="s">
        <v>6773</v>
      </c>
      <c r="E1393" s="76" t="s">
        <v>6774</v>
      </c>
      <c r="F1393" s="13">
        <v>1392.0</v>
      </c>
      <c r="G1393" s="11"/>
      <c r="H1393" s="11"/>
      <c r="I1393" s="11"/>
      <c r="J1393" s="11"/>
      <c r="K1393" s="11"/>
      <c r="L1393" s="11"/>
      <c r="M1393" s="11"/>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row>
    <row r="1394">
      <c r="A1394" s="76" t="s">
        <v>6775</v>
      </c>
      <c r="B1394" s="76" t="s">
        <v>6776</v>
      </c>
      <c r="C1394" s="76" t="s">
        <v>6777</v>
      </c>
      <c r="D1394" s="76" t="s">
        <v>6778</v>
      </c>
      <c r="E1394" s="77"/>
      <c r="F1394" s="13">
        <v>1393.0</v>
      </c>
      <c r="G1394" s="11"/>
      <c r="H1394" s="11"/>
      <c r="I1394" s="11"/>
      <c r="J1394" s="11"/>
      <c r="K1394" s="11"/>
      <c r="L1394" s="11"/>
      <c r="M1394" s="11"/>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row>
    <row r="1395">
      <c r="A1395" s="76" t="s">
        <v>6779</v>
      </c>
      <c r="B1395" s="76" t="s">
        <v>6780</v>
      </c>
      <c r="C1395" s="76" t="s">
        <v>6781</v>
      </c>
      <c r="D1395" s="76" t="s">
        <v>6782</v>
      </c>
      <c r="E1395" s="76" t="s">
        <v>6783</v>
      </c>
      <c r="F1395" s="13">
        <v>1394.0</v>
      </c>
      <c r="G1395" s="11"/>
      <c r="H1395" s="11"/>
      <c r="I1395" s="11"/>
      <c r="J1395" s="11"/>
      <c r="K1395" s="11"/>
      <c r="L1395" s="11"/>
      <c r="M1395" s="11"/>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row>
    <row r="1396">
      <c r="A1396" s="76" t="s">
        <v>6784</v>
      </c>
      <c r="B1396" s="76" t="s">
        <v>6785</v>
      </c>
      <c r="C1396" s="76" t="s">
        <v>6786</v>
      </c>
      <c r="D1396" s="76" t="s">
        <v>6787</v>
      </c>
      <c r="E1396" s="76" t="s">
        <v>6788</v>
      </c>
      <c r="F1396" s="13">
        <v>1395.0</v>
      </c>
      <c r="G1396" s="11"/>
      <c r="H1396" s="11"/>
      <c r="I1396" s="11"/>
      <c r="J1396" s="11"/>
      <c r="K1396" s="11"/>
      <c r="L1396" s="11"/>
      <c r="M1396" s="11"/>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row>
    <row r="1397">
      <c r="A1397" s="76" t="s">
        <v>6789</v>
      </c>
      <c r="B1397" s="76" t="s">
        <v>6790</v>
      </c>
      <c r="C1397" s="76" t="s">
        <v>6791</v>
      </c>
      <c r="D1397" s="76" t="s">
        <v>6792</v>
      </c>
      <c r="E1397" s="83"/>
      <c r="F1397" s="13">
        <v>1396.0</v>
      </c>
      <c r="G1397" s="11"/>
      <c r="H1397" s="11"/>
      <c r="I1397" s="11"/>
      <c r="J1397" s="11"/>
      <c r="K1397" s="11"/>
      <c r="L1397" s="11"/>
      <c r="M1397" s="11"/>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row>
    <row r="1398">
      <c r="A1398" s="76" t="s">
        <v>6793</v>
      </c>
      <c r="B1398" s="76" t="s">
        <v>6794</v>
      </c>
      <c r="C1398" s="76" t="s">
        <v>6795</v>
      </c>
      <c r="D1398" s="76" t="s">
        <v>6796</v>
      </c>
      <c r="E1398" s="76" t="s">
        <v>6797</v>
      </c>
      <c r="F1398" s="13">
        <v>1397.0</v>
      </c>
      <c r="G1398" s="11"/>
      <c r="H1398" s="11"/>
      <c r="I1398" s="11"/>
      <c r="J1398" s="11"/>
      <c r="K1398" s="11"/>
      <c r="L1398" s="11"/>
      <c r="M1398" s="11"/>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row>
    <row r="1399">
      <c r="A1399" s="76" t="s">
        <v>6798</v>
      </c>
      <c r="B1399" s="76" t="s">
        <v>6799</v>
      </c>
      <c r="C1399" s="76" t="s">
        <v>6800</v>
      </c>
      <c r="D1399" s="76" t="s">
        <v>6801</v>
      </c>
      <c r="E1399" s="77"/>
      <c r="F1399" s="13">
        <v>1398.0</v>
      </c>
      <c r="G1399" s="11"/>
      <c r="H1399" s="11"/>
      <c r="I1399" s="11"/>
      <c r="J1399" s="11"/>
      <c r="K1399" s="11"/>
      <c r="L1399" s="11"/>
      <c r="M1399" s="11"/>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row>
    <row r="1400">
      <c r="A1400" s="76" t="s">
        <v>6779</v>
      </c>
      <c r="B1400" s="76" t="s">
        <v>6780</v>
      </c>
      <c r="C1400" s="76" t="s">
        <v>6781</v>
      </c>
      <c r="D1400" s="76" t="s">
        <v>6782</v>
      </c>
      <c r="E1400" s="76" t="s">
        <v>6783</v>
      </c>
      <c r="F1400" s="13">
        <v>1399.0</v>
      </c>
      <c r="G1400" s="11"/>
      <c r="H1400" s="11"/>
      <c r="I1400" s="11"/>
      <c r="J1400" s="11"/>
      <c r="K1400" s="11"/>
      <c r="L1400" s="11"/>
      <c r="M1400" s="11"/>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row>
    <row r="1401">
      <c r="A1401" s="86"/>
      <c r="B1401" s="86"/>
      <c r="C1401" s="86"/>
      <c r="D1401" s="86"/>
      <c r="E1401" s="86"/>
      <c r="F1401" s="11"/>
      <c r="G1401" s="11"/>
      <c r="H1401" s="11"/>
      <c r="I1401" s="11"/>
      <c r="J1401" s="11"/>
      <c r="K1401" s="11"/>
      <c r="L1401" s="11"/>
      <c r="M1401" s="11"/>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row>
    <row r="1402">
      <c r="A1402" s="86"/>
      <c r="B1402" s="86"/>
      <c r="C1402" s="86"/>
      <c r="D1402" s="86"/>
      <c r="E1402" s="86"/>
      <c r="F1402" s="11"/>
      <c r="G1402" s="11"/>
      <c r="H1402" s="11"/>
      <c r="I1402" s="11"/>
      <c r="J1402" s="11"/>
      <c r="K1402" s="11"/>
      <c r="L1402" s="11"/>
      <c r="M1402" s="11"/>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row>
    <row r="1403">
      <c r="A1403" s="86"/>
      <c r="B1403" s="86"/>
      <c r="C1403" s="86"/>
      <c r="D1403" s="86"/>
      <c r="E1403" s="86"/>
      <c r="F1403" s="11"/>
      <c r="G1403" s="11"/>
      <c r="H1403" s="11"/>
      <c r="I1403" s="11"/>
      <c r="J1403" s="11"/>
      <c r="K1403" s="11"/>
      <c r="L1403" s="11"/>
      <c r="M1403" s="11"/>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row>
    <row r="1404">
      <c r="A1404" s="86"/>
      <c r="B1404" s="86"/>
      <c r="C1404" s="86"/>
      <c r="D1404" s="86"/>
      <c r="E1404" s="86"/>
      <c r="F1404" s="11"/>
      <c r="G1404" s="11"/>
      <c r="H1404" s="11"/>
      <c r="I1404" s="11"/>
      <c r="J1404" s="11"/>
      <c r="K1404" s="11"/>
      <c r="L1404" s="11"/>
      <c r="M1404" s="11"/>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row>
    <row r="1405">
      <c r="A1405" s="86"/>
      <c r="B1405" s="86"/>
      <c r="C1405" s="86"/>
      <c r="D1405" s="86"/>
      <c r="E1405" s="86"/>
      <c r="F1405" s="11"/>
      <c r="G1405" s="11"/>
      <c r="H1405" s="11"/>
      <c r="I1405" s="11"/>
      <c r="J1405" s="11"/>
      <c r="K1405" s="11"/>
      <c r="L1405" s="11"/>
      <c r="M1405" s="11"/>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row>
    <row r="1406">
      <c r="A1406" s="86"/>
      <c r="B1406" s="86"/>
      <c r="C1406" s="86"/>
      <c r="D1406" s="86"/>
      <c r="E1406" s="86"/>
      <c r="F1406" s="11"/>
      <c r="G1406" s="11"/>
      <c r="H1406" s="11"/>
      <c r="I1406" s="11"/>
      <c r="J1406" s="11"/>
      <c r="K1406" s="11"/>
      <c r="L1406" s="11"/>
      <c r="M1406" s="11"/>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row>
    <row r="1407">
      <c r="A1407" s="86"/>
      <c r="B1407" s="86"/>
      <c r="C1407" s="86"/>
      <c r="D1407" s="86"/>
      <c r="E1407" s="86"/>
      <c r="F1407" s="11"/>
      <c r="G1407" s="11"/>
      <c r="H1407" s="11"/>
      <c r="I1407" s="11"/>
      <c r="J1407" s="11"/>
      <c r="K1407" s="11"/>
      <c r="L1407" s="11"/>
      <c r="M1407" s="11"/>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row>
    <row r="1408">
      <c r="A1408" s="86"/>
      <c r="B1408" s="86"/>
      <c r="C1408" s="86"/>
      <c r="D1408" s="86"/>
      <c r="E1408" s="86"/>
      <c r="F1408" s="11"/>
      <c r="G1408" s="11"/>
      <c r="H1408" s="11"/>
      <c r="I1408" s="11"/>
      <c r="J1408" s="11"/>
      <c r="K1408" s="11"/>
      <c r="L1408" s="11"/>
      <c r="M1408" s="11"/>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row>
    <row r="1409">
      <c r="A1409" s="86"/>
      <c r="B1409" s="86"/>
      <c r="C1409" s="86"/>
      <c r="D1409" s="86"/>
      <c r="E1409" s="86"/>
      <c r="F1409" s="11"/>
      <c r="G1409" s="11"/>
      <c r="H1409" s="11"/>
      <c r="I1409" s="11"/>
      <c r="J1409" s="11"/>
      <c r="K1409" s="11"/>
      <c r="L1409" s="11"/>
      <c r="M1409" s="11"/>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row>
    <row r="1410">
      <c r="A1410" s="86"/>
      <c r="B1410" s="86"/>
      <c r="C1410" s="86"/>
      <c r="D1410" s="86"/>
      <c r="E1410" s="86"/>
      <c r="F1410" s="11"/>
      <c r="G1410" s="11"/>
      <c r="H1410" s="11"/>
      <c r="I1410" s="11"/>
      <c r="J1410" s="11"/>
      <c r="K1410" s="11"/>
      <c r="L1410" s="11"/>
      <c r="M1410" s="11"/>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row>
    <row r="1411">
      <c r="A1411" s="86"/>
      <c r="B1411" s="86"/>
      <c r="C1411" s="86"/>
      <c r="D1411" s="86"/>
      <c r="E1411" s="86"/>
      <c r="F1411" s="11"/>
      <c r="G1411" s="11"/>
      <c r="H1411" s="11"/>
      <c r="I1411" s="11"/>
      <c r="J1411" s="11"/>
      <c r="K1411" s="11"/>
      <c r="L1411" s="11"/>
      <c r="M1411" s="11"/>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row>
    <row r="1412">
      <c r="A1412" s="86"/>
      <c r="B1412" s="86"/>
      <c r="C1412" s="86"/>
      <c r="D1412" s="86"/>
      <c r="E1412" s="86"/>
      <c r="F1412" s="11"/>
      <c r="G1412" s="11"/>
      <c r="H1412" s="11"/>
      <c r="I1412" s="11"/>
      <c r="J1412" s="11"/>
      <c r="K1412" s="11"/>
      <c r="L1412" s="11"/>
      <c r="M1412" s="11"/>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row>
    <row r="1413">
      <c r="A1413" s="86"/>
      <c r="B1413" s="86"/>
      <c r="C1413" s="86"/>
      <c r="D1413" s="86"/>
      <c r="E1413" s="86"/>
      <c r="F1413" s="11"/>
      <c r="G1413" s="11"/>
      <c r="H1413" s="11"/>
      <c r="I1413" s="11"/>
      <c r="J1413" s="11"/>
      <c r="K1413" s="11"/>
      <c r="L1413" s="11"/>
      <c r="M1413" s="11"/>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row>
    <row r="1414">
      <c r="A1414" s="86"/>
      <c r="B1414" s="86"/>
      <c r="C1414" s="86"/>
      <c r="D1414" s="86"/>
      <c r="E1414" s="86"/>
      <c r="F1414" s="11"/>
      <c r="G1414" s="11"/>
      <c r="H1414" s="11"/>
      <c r="I1414" s="11"/>
      <c r="J1414" s="11"/>
      <c r="K1414" s="11"/>
      <c r="L1414" s="11"/>
      <c r="M1414" s="11"/>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row>
    <row r="1415">
      <c r="A1415" s="86"/>
      <c r="B1415" s="86"/>
      <c r="C1415" s="86"/>
      <c r="D1415" s="86"/>
      <c r="E1415" s="86"/>
      <c r="F1415" s="11"/>
      <c r="G1415" s="11"/>
      <c r="H1415" s="11"/>
      <c r="I1415" s="11"/>
      <c r="J1415" s="11"/>
      <c r="K1415" s="11"/>
      <c r="L1415" s="11"/>
      <c r="M1415" s="11"/>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row>
    <row r="1416">
      <c r="A1416" s="86"/>
      <c r="B1416" s="86"/>
      <c r="C1416" s="86"/>
      <c r="D1416" s="86"/>
      <c r="E1416" s="86"/>
      <c r="F1416" s="11"/>
      <c r="G1416" s="11"/>
      <c r="H1416" s="11"/>
      <c r="I1416" s="11"/>
      <c r="J1416" s="11"/>
      <c r="K1416" s="11"/>
      <c r="L1416" s="11"/>
      <c r="M1416" s="11"/>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row>
    <row r="1417">
      <c r="A1417" s="86"/>
      <c r="B1417" s="86"/>
      <c r="C1417" s="86"/>
      <c r="D1417" s="86"/>
      <c r="E1417" s="86"/>
      <c r="F1417" s="11"/>
      <c r="G1417" s="11"/>
      <c r="H1417" s="11"/>
      <c r="I1417" s="11"/>
      <c r="J1417" s="11"/>
      <c r="K1417" s="11"/>
      <c r="L1417" s="11"/>
      <c r="M1417" s="11"/>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row>
    <row r="1418">
      <c r="A1418" s="86"/>
      <c r="B1418" s="86"/>
      <c r="C1418" s="86"/>
      <c r="D1418" s="86"/>
      <c r="E1418" s="86"/>
      <c r="F1418" s="11"/>
      <c r="G1418" s="11"/>
      <c r="H1418" s="11"/>
      <c r="I1418" s="11"/>
      <c r="J1418" s="11"/>
      <c r="K1418" s="11"/>
      <c r="L1418" s="11"/>
      <c r="M1418" s="11"/>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row>
    <row r="1419">
      <c r="A1419" s="86"/>
      <c r="B1419" s="86"/>
      <c r="C1419" s="86"/>
      <c r="D1419" s="86"/>
      <c r="E1419" s="86"/>
      <c r="F1419" s="11"/>
      <c r="G1419" s="11"/>
      <c r="H1419" s="11"/>
      <c r="I1419" s="11"/>
      <c r="J1419" s="11"/>
      <c r="K1419" s="11"/>
      <c r="L1419" s="11"/>
      <c r="M1419" s="11"/>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row>
    <row r="1420">
      <c r="A1420" s="86"/>
      <c r="B1420" s="86"/>
      <c r="C1420" s="86"/>
      <c r="D1420" s="86"/>
      <c r="E1420" s="86"/>
      <c r="F1420" s="11"/>
      <c r="G1420" s="11"/>
      <c r="H1420" s="11"/>
      <c r="I1420" s="11"/>
      <c r="J1420" s="11"/>
      <c r="K1420" s="11"/>
      <c r="L1420" s="11"/>
      <c r="M1420" s="11"/>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row>
    <row r="1421">
      <c r="A1421" s="86"/>
      <c r="B1421" s="86"/>
      <c r="C1421" s="86"/>
      <c r="D1421" s="86"/>
      <c r="E1421" s="86"/>
      <c r="F1421" s="11"/>
      <c r="G1421" s="11"/>
      <c r="H1421" s="11"/>
      <c r="I1421" s="11"/>
      <c r="J1421" s="11"/>
      <c r="K1421" s="11"/>
      <c r="L1421" s="11"/>
      <c r="M1421" s="11"/>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row>
    <row r="1422">
      <c r="A1422" s="86"/>
      <c r="B1422" s="86"/>
      <c r="C1422" s="86"/>
      <c r="D1422" s="86"/>
      <c r="E1422" s="86"/>
      <c r="F1422" s="11"/>
      <c r="G1422" s="11"/>
      <c r="H1422" s="11"/>
      <c r="I1422" s="11"/>
      <c r="J1422" s="11"/>
      <c r="K1422" s="11"/>
      <c r="L1422" s="11"/>
      <c r="M1422" s="11"/>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row>
    <row r="1423">
      <c r="A1423" s="86"/>
      <c r="B1423" s="86"/>
      <c r="C1423" s="86"/>
      <c r="D1423" s="86"/>
      <c r="E1423" s="86"/>
      <c r="F1423" s="11"/>
      <c r="G1423" s="11"/>
      <c r="H1423" s="11"/>
      <c r="I1423" s="11"/>
      <c r="J1423" s="11"/>
      <c r="K1423" s="11"/>
      <c r="L1423" s="11"/>
      <c r="M1423" s="11"/>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row>
    <row r="1424">
      <c r="A1424" s="86"/>
      <c r="B1424" s="86"/>
      <c r="C1424" s="86"/>
      <c r="D1424" s="86"/>
      <c r="E1424" s="86"/>
      <c r="F1424" s="11"/>
      <c r="G1424" s="11"/>
      <c r="H1424" s="11"/>
      <c r="I1424" s="11"/>
      <c r="J1424" s="11"/>
      <c r="K1424" s="11"/>
      <c r="L1424" s="11"/>
      <c r="M1424" s="11"/>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row>
    <row r="1425">
      <c r="A1425" s="86"/>
      <c r="B1425" s="86"/>
      <c r="C1425" s="86"/>
      <c r="D1425" s="86"/>
      <c r="E1425" s="86"/>
      <c r="F1425" s="11"/>
      <c r="G1425" s="11"/>
      <c r="H1425" s="11"/>
      <c r="I1425" s="11"/>
      <c r="J1425" s="11"/>
      <c r="K1425" s="11"/>
      <c r="L1425" s="11"/>
      <c r="M1425" s="11"/>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row>
    <row r="1426">
      <c r="A1426" s="86"/>
      <c r="B1426" s="86"/>
      <c r="C1426" s="86"/>
      <c r="D1426" s="86"/>
      <c r="E1426" s="86"/>
      <c r="F1426" s="11"/>
      <c r="G1426" s="11"/>
      <c r="H1426" s="11"/>
      <c r="I1426" s="11"/>
      <c r="J1426" s="11"/>
      <c r="K1426" s="11"/>
      <c r="L1426" s="11"/>
      <c r="M1426" s="11"/>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row>
    <row r="1427">
      <c r="A1427" s="86"/>
      <c r="B1427" s="86"/>
      <c r="C1427" s="86"/>
      <c r="D1427" s="86"/>
      <c r="E1427" s="86"/>
      <c r="F1427" s="11"/>
      <c r="G1427" s="11"/>
      <c r="H1427" s="11"/>
      <c r="I1427" s="11"/>
      <c r="J1427" s="11"/>
      <c r="K1427" s="11"/>
      <c r="L1427" s="11"/>
      <c r="M1427" s="11"/>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row>
    <row r="1428">
      <c r="A1428" s="86"/>
      <c r="B1428" s="86"/>
      <c r="C1428" s="86"/>
      <c r="D1428" s="86"/>
      <c r="E1428" s="86"/>
      <c r="F1428" s="11"/>
      <c r="G1428" s="11"/>
      <c r="H1428" s="11"/>
      <c r="I1428" s="11"/>
      <c r="J1428" s="11"/>
      <c r="K1428" s="11"/>
      <c r="L1428" s="11"/>
      <c r="M1428" s="11"/>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row>
    <row r="1429">
      <c r="A1429" s="86"/>
      <c r="B1429" s="86"/>
      <c r="C1429" s="86"/>
      <c r="D1429" s="86"/>
      <c r="E1429" s="86"/>
      <c r="F1429" s="11"/>
      <c r="G1429" s="11"/>
      <c r="H1429" s="11"/>
      <c r="I1429" s="11"/>
      <c r="J1429" s="11"/>
      <c r="K1429" s="11"/>
      <c r="L1429" s="11"/>
      <c r="M1429" s="11"/>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row>
    <row r="1430">
      <c r="A1430" s="86"/>
      <c r="B1430" s="86"/>
      <c r="C1430" s="86"/>
      <c r="D1430" s="86"/>
      <c r="E1430" s="86"/>
      <c r="F1430" s="11"/>
      <c r="G1430" s="11"/>
      <c r="H1430" s="11"/>
      <c r="I1430" s="11"/>
      <c r="J1430" s="11"/>
      <c r="K1430" s="11"/>
      <c r="L1430" s="11"/>
      <c r="M1430" s="11"/>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row>
    <row r="1431">
      <c r="A1431" s="86"/>
      <c r="B1431" s="86"/>
      <c r="C1431" s="86"/>
      <c r="D1431" s="86"/>
      <c r="E1431" s="86"/>
      <c r="F1431" s="11"/>
      <c r="G1431" s="11"/>
      <c r="H1431" s="11"/>
      <c r="I1431" s="11"/>
      <c r="J1431" s="11"/>
      <c r="K1431" s="11"/>
      <c r="L1431" s="11"/>
      <c r="M1431" s="11"/>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row>
    <row r="1432">
      <c r="A1432" s="86"/>
      <c r="B1432" s="86"/>
      <c r="C1432" s="86"/>
      <c r="D1432" s="86"/>
      <c r="E1432" s="86"/>
      <c r="F1432" s="11"/>
      <c r="G1432" s="11"/>
      <c r="H1432" s="11"/>
      <c r="I1432" s="11"/>
      <c r="J1432" s="11"/>
      <c r="K1432" s="11"/>
      <c r="L1432" s="11"/>
      <c r="M1432" s="11"/>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row>
    <row r="1433">
      <c r="A1433" s="86"/>
      <c r="B1433" s="86"/>
      <c r="C1433" s="86"/>
      <c r="D1433" s="86"/>
      <c r="E1433" s="86"/>
      <c r="F1433" s="11"/>
      <c r="G1433" s="11"/>
      <c r="H1433" s="11"/>
      <c r="I1433" s="11"/>
      <c r="J1433" s="11"/>
      <c r="K1433" s="11"/>
      <c r="L1433" s="11"/>
      <c r="M1433" s="11"/>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row>
    <row r="1434">
      <c r="A1434" s="86"/>
      <c r="B1434" s="86"/>
      <c r="C1434" s="86"/>
      <c r="D1434" s="86"/>
      <c r="E1434" s="86"/>
      <c r="F1434" s="11"/>
      <c r="G1434" s="11"/>
      <c r="H1434" s="11"/>
      <c r="I1434" s="11"/>
      <c r="J1434" s="11"/>
      <c r="K1434" s="11"/>
      <c r="L1434" s="11"/>
      <c r="M1434" s="11"/>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row>
    <row r="1435">
      <c r="A1435" s="86"/>
      <c r="B1435" s="86"/>
      <c r="C1435" s="86"/>
      <c r="D1435" s="86"/>
      <c r="E1435" s="86"/>
      <c r="F1435" s="11"/>
      <c r="G1435" s="11"/>
      <c r="H1435" s="11"/>
      <c r="I1435" s="11"/>
      <c r="J1435" s="11"/>
      <c r="K1435" s="11"/>
      <c r="L1435" s="11"/>
      <c r="M1435" s="11"/>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row>
    <row r="1436">
      <c r="A1436" s="86"/>
      <c r="B1436" s="86"/>
      <c r="C1436" s="86"/>
      <c r="D1436" s="86"/>
      <c r="E1436" s="86"/>
      <c r="F1436" s="11"/>
      <c r="G1436" s="11"/>
      <c r="H1436" s="11"/>
      <c r="I1436" s="11"/>
      <c r="J1436" s="11"/>
      <c r="K1436" s="11"/>
      <c r="L1436" s="11"/>
      <c r="M1436" s="11"/>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row>
    <row r="1437">
      <c r="A1437" s="86"/>
      <c r="B1437" s="86"/>
      <c r="C1437" s="86"/>
      <c r="D1437" s="86"/>
      <c r="E1437" s="86"/>
      <c r="F1437" s="11"/>
      <c r="G1437" s="11"/>
      <c r="H1437" s="11"/>
      <c r="I1437" s="11"/>
      <c r="J1437" s="11"/>
      <c r="K1437" s="11"/>
      <c r="L1437" s="11"/>
      <c r="M1437" s="11"/>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row>
    <row r="1438">
      <c r="A1438" s="86"/>
      <c r="B1438" s="86"/>
      <c r="C1438" s="86"/>
      <c r="D1438" s="86"/>
      <c r="E1438" s="86"/>
      <c r="F1438" s="11"/>
      <c r="G1438" s="11"/>
      <c r="H1438" s="11"/>
      <c r="I1438" s="11"/>
      <c r="J1438" s="11"/>
      <c r="K1438" s="11"/>
      <c r="L1438" s="11"/>
      <c r="M1438" s="11"/>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row>
    <row r="1439">
      <c r="A1439" s="86"/>
      <c r="B1439" s="86"/>
      <c r="C1439" s="86"/>
      <c r="D1439" s="86"/>
      <c r="E1439" s="86"/>
      <c r="F1439" s="11"/>
      <c r="G1439" s="11"/>
      <c r="H1439" s="11"/>
      <c r="I1439" s="11"/>
      <c r="J1439" s="11"/>
      <c r="K1439" s="11"/>
      <c r="L1439" s="11"/>
      <c r="M1439" s="11"/>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row>
    <row r="1440">
      <c r="A1440" s="86"/>
      <c r="B1440" s="86"/>
      <c r="C1440" s="86"/>
      <c r="D1440" s="86"/>
      <c r="E1440" s="86"/>
      <c r="F1440" s="11"/>
      <c r="G1440" s="11"/>
      <c r="H1440" s="11"/>
      <c r="I1440" s="11"/>
      <c r="J1440" s="11"/>
      <c r="K1440" s="11"/>
      <c r="L1440" s="11"/>
      <c r="M1440" s="11"/>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row>
    <row r="1441">
      <c r="A1441" s="86"/>
      <c r="B1441" s="86"/>
      <c r="C1441" s="86"/>
      <c r="D1441" s="86"/>
      <c r="E1441" s="86"/>
      <c r="F1441" s="11"/>
      <c r="G1441" s="11"/>
      <c r="H1441" s="11"/>
      <c r="I1441" s="11"/>
      <c r="J1441" s="11"/>
      <c r="K1441" s="11"/>
      <c r="L1441" s="11"/>
      <c r="M1441" s="11"/>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row>
    <row r="1442">
      <c r="A1442" s="86"/>
      <c r="B1442" s="86"/>
      <c r="C1442" s="86"/>
      <c r="D1442" s="86"/>
      <c r="E1442" s="86"/>
      <c r="F1442" s="11"/>
      <c r="G1442" s="11"/>
      <c r="H1442" s="11"/>
      <c r="I1442" s="11"/>
      <c r="J1442" s="11"/>
      <c r="K1442" s="11"/>
      <c r="L1442" s="11"/>
      <c r="M1442" s="11"/>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row>
    <row r="1443">
      <c r="A1443" s="86"/>
      <c r="B1443" s="86"/>
      <c r="C1443" s="86"/>
      <c r="D1443" s="86"/>
      <c r="E1443" s="86"/>
      <c r="F1443" s="11"/>
      <c r="G1443" s="11"/>
      <c r="H1443" s="11"/>
      <c r="I1443" s="11"/>
      <c r="J1443" s="11"/>
      <c r="K1443" s="11"/>
      <c r="L1443" s="11"/>
      <c r="M1443" s="11"/>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row>
    <row r="1444">
      <c r="A1444" s="86"/>
      <c r="B1444" s="86"/>
      <c r="C1444" s="86"/>
      <c r="D1444" s="86"/>
      <c r="E1444" s="86"/>
      <c r="F1444" s="11"/>
      <c r="G1444" s="11"/>
      <c r="H1444" s="11"/>
      <c r="I1444" s="11"/>
      <c r="J1444" s="11"/>
      <c r="K1444" s="11"/>
      <c r="L1444" s="11"/>
      <c r="M1444" s="11"/>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row>
    <row r="1445">
      <c r="A1445" s="86"/>
      <c r="B1445" s="86"/>
      <c r="C1445" s="86"/>
      <c r="D1445" s="86"/>
      <c r="E1445" s="86"/>
      <c r="F1445" s="11"/>
      <c r="G1445" s="11"/>
      <c r="H1445" s="11"/>
      <c r="I1445" s="11"/>
      <c r="J1445" s="11"/>
      <c r="K1445" s="11"/>
      <c r="L1445" s="11"/>
      <c r="M1445" s="11"/>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row>
    <row r="1446">
      <c r="A1446" s="86"/>
      <c r="B1446" s="86"/>
      <c r="C1446" s="86"/>
      <c r="D1446" s="86"/>
      <c r="E1446" s="86"/>
      <c r="F1446" s="11"/>
      <c r="G1446" s="11"/>
      <c r="H1446" s="11"/>
      <c r="I1446" s="11"/>
      <c r="J1446" s="11"/>
      <c r="K1446" s="11"/>
      <c r="L1446" s="11"/>
      <c r="M1446" s="11"/>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row>
    <row r="1447">
      <c r="A1447" s="86"/>
      <c r="B1447" s="86"/>
      <c r="C1447" s="86"/>
      <c r="D1447" s="86"/>
      <c r="E1447" s="86"/>
      <c r="F1447" s="11"/>
      <c r="G1447" s="11"/>
      <c r="H1447" s="11"/>
      <c r="I1447" s="11"/>
      <c r="J1447" s="11"/>
      <c r="K1447" s="11"/>
      <c r="L1447" s="11"/>
      <c r="M1447" s="11"/>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row>
    <row r="1448">
      <c r="A1448" s="86"/>
      <c r="B1448" s="86"/>
      <c r="C1448" s="86"/>
      <c r="D1448" s="86"/>
      <c r="E1448" s="86"/>
      <c r="F1448" s="11"/>
      <c r="G1448" s="11"/>
      <c r="H1448" s="11"/>
      <c r="I1448" s="11"/>
      <c r="J1448" s="11"/>
      <c r="K1448" s="11"/>
      <c r="L1448" s="11"/>
      <c r="M1448" s="11"/>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row>
    <row r="1449">
      <c r="A1449" s="86"/>
      <c r="B1449" s="86"/>
      <c r="C1449" s="86"/>
      <c r="D1449" s="86"/>
      <c r="E1449" s="86"/>
      <c r="F1449" s="11"/>
      <c r="G1449" s="11"/>
      <c r="H1449" s="11"/>
      <c r="I1449" s="11"/>
      <c r="J1449" s="11"/>
      <c r="K1449" s="11"/>
      <c r="L1449" s="11"/>
      <c r="M1449" s="11"/>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row>
    <row r="1450">
      <c r="A1450" s="86"/>
      <c r="B1450" s="86"/>
      <c r="C1450" s="86"/>
      <c r="D1450" s="86"/>
      <c r="E1450" s="86"/>
      <c r="F1450" s="11"/>
      <c r="G1450" s="11"/>
      <c r="H1450" s="11"/>
      <c r="I1450" s="11"/>
      <c r="J1450" s="11"/>
      <c r="K1450" s="11"/>
      <c r="L1450" s="11"/>
      <c r="M1450" s="11"/>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row>
    <row r="1451">
      <c r="A1451" s="86"/>
      <c r="B1451" s="86"/>
      <c r="C1451" s="86"/>
      <c r="D1451" s="86"/>
      <c r="E1451" s="86"/>
      <c r="F1451" s="11"/>
      <c r="G1451" s="11"/>
      <c r="H1451" s="11"/>
      <c r="I1451" s="11"/>
      <c r="J1451" s="11"/>
      <c r="K1451" s="11"/>
      <c r="L1451" s="11"/>
      <c r="M1451" s="11"/>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row>
    <row r="1452">
      <c r="A1452" s="86"/>
      <c r="B1452" s="86"/>
      <c r="C1452" s="86"/>
      <c r="D1452" s="86"/>
      <c r="E1452" s="86"/>
      <c r="F1452" s="11"/>
      <c r="G1452" s="11"/>
      <c r="H1452" s="11"/>
      <c r="I1452" s="11"/>
      <c r="J1452" s="11"/>
      <c r="K1452" s="11"/>
      <c r="L1452" s="11"/>
      <c r="M1452" s="11"/>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row>
    <row r="1453">
      <c r="A1453" s="86"/>
      <c r="B1453" s="86"/>
      <c r="C1453" s="86"/>
      <c r="D1453" s="86"/>
      <c r="E1453" s="86"/>
      <c r="F1453" s="11"/>
      <c r="G1453" s="11"/>
      <c r="H1453" s="11"/>
      <c r="I1453" s="11"/>
      <c r="J1453" s="11"/>
      <c r="K1453" s="11"/>
      <c r="L1453" s="11"/>
      <c r="M1453" s="11"/>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row>
    <row r="1454">
      <c r="A1454" s="86"/>
      <c r="B1454" s="86"/>
      <c r="C1454" s="86"/>
      <c r="D1454" s="86"/>
      <c r="E1454" s="86"/>
      <c r="F1454" s="11"/>
      <c r="G1454" s="11"/>
      <c r="H1454" s="11"/>
      <c r="I1454" s="11"/>
      <c r="J1454" s="11"/>
      <c r="K1454" s="11"/>
      <c r="L1454" s="11"/>
      <c r="M1454" s="11"/>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row>
    <row r="1455">
      <c r="A1455" s="86"/>
      <c r="B1455" s="86"/>
      <c r="C1455" s="86"/>
      <c r="D1455" s="86"/>
      <c r="E1455" s="86"/>
      <c r="F1455" s="11"/>
      <c r="G1455" s="11"/>
      <c r="H1455" s="11"/>
      <c r="I1455" s="11"/>
      <c r="J1455" s="11"/>
      <c r="K1455" s="11"/>
      <c r="L1455" s="11"/>
      <c r="M1455" s="11"/>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row>
    <row r="1456">
      <c r="A1456" s="86"/>
      <c r="B1456" s="86"/>
      <c r="C1456" s="86"/>
      <c r="D1456" s="86"/>
      <c r="E1456" s="86"/>
      <c r="F1456" s="11"/>
      <c r="G1456" s="11"/>
      <c r="H1456" s="11"/>
      <c r="I1456" s="11"/>
      <c r="J1456" s="11"/>
      <c r="K1456" s="11"/>
      <c r="L1456" s="11"/>
      <c r="M1456" s="11"/>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row>
    <row r="1457">
      <c r="A1457" s="86"/>
      <c r="B1457" s="86"/>
      <c r="C1457" s="86"/>
      <c r="D1457" s="86"/>
      <c r="E1457" s="86"/>
      <c r="F1457" s="11"/>
      <c r="G1457" s="11"/>
      <c r="H1457" s="11"/>
      <c r="I1457" s="11"/>
      <c r="J1457" s="11"/>
      <c r="K1457" s="11"/>
      <c r="L1457" s="11"/>
      <c r="M1457" s="11"/>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row>
    <row r="1458">
      <c r="A1458" s="86"/>
      <c r="B1458" s="86"/>
      <c r="C1458" s="86"/>
      <c r="D1458" s="86"/>
      <c r="E1458" s="86"/>
      <c r="F1458" s="11"/>
      <c r="G1458" s="11"/>
      <c r="H1458" s="11"/>
      <c r="I1458" s="11"/>
      <c r="J1458" s="11"/>
      <c r="K1458" s="11"/>
      <c r="L1458" s="11"/>
      <c r="M1458" s="11"/>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row>
    <row r="1459">
      <c r="A1459" s="86"/>
      <c r="B1459" s="86"/>
      <c r="C1459" s="86"/>
      <c r="D1459" s="86"/>
      <c r="E1459" s="86"/>
      <c r="F1459" s="11"/>
      <c r="G1459" s="11"/>
      <c r="H1459" s="11"/>
      <c r="I1459" s="11"/>
      <c r="J1459" s="11"/>
      <c r="K1459" s="11"/>
      <c r="L1459" s="11"/>
      <c r="M1459" s="11"/>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row>
    <row r="1460">
      <c r="A1460" s="86"/>
      <c r="B1460" s="86"/>
      <c r="C1460" s="86"/>
      <c r="D1460" s="86"/>
      <c r="E1460" s="86"/>
      <c r="F1460" s="11"/>
      <c r="G1460" s="11"/>
      <c r="H1460" s="11"/>
      <c r="I1460" s="11"/>
      <c r="J1460" s="11"/>
      <c r="K1460" s="11"/>
      <c r="L1460" s="11"/>
      <c r="M1460" s="11"/>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row>
    <row r="1461">
      <c r="A1461" s="86"/>
      <c r="B1461" s="86"/>
      <c r="C1461" s="86"/>
      <c r="D1461" s="86"/>
      <c r="E1461" s="86"/>
      <c r="F1461" s="11"/>
      <c r="G1461" s="11"/>
      <c r="H1461" s="11"/>
      <c r="I1461" s="11"/>
      <c r="J1461" s="11"/>
      <c r="K1461" s="11"/>
      <c r="L1461" s="11"/>
      <c r="M1461" s="11"/>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row>
    <row r="1462">
      <c r="A1462" s="86"/>
      <c r="B1462" s="86"/>
      <c r="C1462" s="86"/>
      <c r="D1462" s="86"/>
      <c r="E1462" s="86"/>
      <c r="F1462" s="11"/>
      <c r="G1462" s="11"/>
      <c r="H1462" s="11"/>
      <c r="I1462" s="11"/>
      <c r="J1462" s="11"/>
      <c r="K1462" s="11"/>
      <c r="L1462" s="11"/>
      <c r="M1462" s="11"/>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row>
    <row r="1463">
      <c r="A1463" s="86"/>
      <c r="B1463" s="86"/>
      <c r="C1463" s="86"/>
      <c r="D1463" s="86"/>
      <c r="E1463" s="86"/>
      <c r="F1463" s="11"/>
      <c r="G1463" s="11"/>
      <c r="H1463" s="11"/>
      <c r="I1463" s="11"/>
      <c r="J1463" s="11"/>
      <c r="K1463" s="11"/>
      <c r="L1463" s="11"/>
      <c r="M1463" s="11"/>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row>
    <row r="1464">
      <c r="A1464" s="86"/>
      <c r="B1464" s="86"/>
      <c r="C1464" s="86"/>
      <c r="D1464" s="86"/>
      <c r="E1464" s="86"/>
      <c r="F1464" s="11"/>
      <c r="G1464" s="11"/>
      <c r="H1464" s="11"/>
      <c r="I1464" s="11"/>
      <c r="J1464" s="11"/>
      <c r="K1464" s="11"/>
      <c r="L1464" s="11"/>
      <c r="M1464" s="11"/>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row>
    <row r="1465">
      <c r="A1465" s="86"/>
      <c r="B1465" s="86"/>
      <c r="C1465" s="86"/>
      <c r="D1465" s="86"/>
      <c r="E1465" s="86"/>
      <c r="F1465" s="11"/>
      <c r="G1465" s="11"/>
      <c r="H1465" s="11"/>
      <c r="I1465" s="11"/>
      <c r="J1465" s="11"/>
      <c r="K1465" s="11"/>
      <c r="L1465" s="11"/>
      <c r="M1465" s="11"/>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row>
    <row r="1466">
      <c r="A1466" s="86"/>
      <c r="B1466" s="86"/>
      <c r="C1466" s="86"/>
      <c r="D1466" s="86"/>
      <c r="E1466" s="86"/>
      <c r="F1466" s="11"/>
      <c r="G1466" s="11"/>
      <c r="H1466" s="11"/>
      <c r="I1466" s="11"/>
      <c r="J1466" s="11"/>
      <c r="K1466" s="11"/>
      <c r="L1466" s="11"/>
      <c r="M1466" s="11"/>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row>
    <row r="1467">
      <c r="A1467" s="86"/>
      <c r="B1467" s="86"/>
      <c r="C1467" s="86"/>
      <c r="D1467" s="86"/>
      <c r="E1467" s="86"/>
      <c r="F1467" s="11"/>
      <c r="G1467" s="11"/>
      <c r="H1467" s="11"/>
      <c r="I1467" s="11"/>
      <c r="J1467" s="11"/>
      <c r="K1467" s="11"/>
      <c r="L1467" s="11"/>
      <c r="M1467" s="11"/>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row>
    <row r="1468">
      <c r="A1468" s="86"/>
      <c r="B1468" s="86"/>
      <c r="C1468" s="86"/>
      <c r="D1468" s="86"/>
      <c r="E1468" s="86"/>
      <c r="F1468" s="11"/>
      <c r="G1468" s="11"/>
      <c r="H1468" s="11"/>
      <c r="I1468" s="11"/>
      <c r="J1468" s="11"/>
      <c r="K1468" s="11"/>
      <c r="L1468" s="11"/>
      <c r="M1468" s="11"/>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row>
    <row r="1469">
      <c r="A1469" s="86"/>
      <c r="B1469" s="86"/>
      <c r="C1469" s="86"/>
      <c r="D1469" s="86"/>
      <c r="E1469" s="86"/>
      <c r="F1469" s="11"/>
      <c r="G1469" s="11"/>
      <c r="H1469" s="11"/>
      <c r="I1469" s="11"/>
      <c r="J1469" s="11"/>
      <c r="K1469" s="11"/>
      <c r="L1469" s="11"/>
      <c r="M1469" s="11"/>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row>
    <row r="1470">
      <c r="A1470" s="86"/>
      <c r="B1470" s="86"/>
      <c r="C1470" s="86"/>
      <c r="D1470" s="86"/>
      <c r="E1470" s="86"/>
      <c r="F1470" s="11"/>
      <c r="G1470" s="11"/>
      <c r="H1470" s="11"/>
      <c r="I1470" s="11"/>
      <c r="J1470" s="11"/>
      <c r="K1470" s="11"/>
      <c r="L1470" s="11"/>
      <c r="M1470" s="11"/>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row>
    <row r="1471">
      <c r="A1471" s="86"/>
      <c r="B1471" s="86"/>
      <c r="C1471" s="86"/>
      <c r="D1471" s="86"/>
      <c r="E1471" s="86"/>
      <c r="F1471" s="11"/>
      <c r="G1471" s="11"/>
      <c r="H1471" s="11"/>
      <c r="I1471" s="11"/>
      <c r="J1471" s="11"/>
      <c r="K1471" s="11"/>
      <c r="L1471" s="11"/>
      <c r="M1471" s="11"/>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row>
    <row r="1472">
      <c r="A1472" s="86"/>
      <c r="B1472" s="86"/>
      <c r="C1472" s="86"/>
      <c r="D1472" s="86"/>
      <c r="E1472" s="86"/>
      <c r="F1472" s="11"/>
      <c r="G1472" s="11"/>
      <c r="H1472" s="11"/>
      <c r="I1472" s="11"/>
      <c r="J1472" s="11"/>
      <c r="K1472" s="11"/>
      <c r="L1472" s="11"/>
      <c r="M1472" s="11"/>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row>
    <row r="1473">
      <c r="A1473" s="86"/>
      <c r="B1473" s="86"/>
      <c r="C1473" s="86"/>
      <c r="D1473" s="86"/>
      <c r="E1473" s="86"/>
      <c r="F1473" s="11"/>
      <c r="G1473" s="11"/>
      <c r="H1473" s="11"/>
      <c r="I1473" s="11"/>
      <c r="J1473" s="11"/>
      <c r="K1473" s="11"/>
      <c r="L1473" s="11"/>
      <c r="M1473" s="11"/>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row>
    <row r="1474">
      <c r="A1474" s="86"/>
      <c r="B1474" s="86"/>
      <c r="C1474" s="86"/>
      <c r="D1474" s="86"/>
      <c r="E1474" s="86"/>
      <c r="F1474" s="11"/>
      <c r="G1474" s="11"/>
      <c r="H1474" s="11"/>
      <c r="I1474" s="11"/>
      <c r="J1474" s="11"/>
      <c r="K1474" s="11"/>
      <c r="L1474" s="11"/>
      <c r="M1474" s="11"/>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row>
    <row r="1475">
      <c r="A1475" s="86"/>
      <c r="B1475" s="86"/>
      <c r="C1475" s="86"/>
      <c r="D1475" s="86"/>
      <c r="E1475" s="86"/>
      <c r="F1475" s="11"/>
      <c r="G1475" s="11"/>
      <c r="H1475" s="11"/>
      <c r="I1475" s="11"/>
      <c r="J1475" s="11"/>
      <c r="K1475" s="11"/>
      <c r="L1475" s="11"/>
      <c r="M1475" s="11"/>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row>
    <row r="1476">
      <c r="A1476" s="86"/>
      <c r="B1476" s="86"/>
      <c r="C1476" s="86"/>
      <c r="D1476" s="86"/>
      <c r="E1476" s="86"/>
      <c r="F1476" s="11"/>
      <c r="G1476" s="11"/>
      <c r="H1476" s="11"/>
      <c r="I1476" s="11"/>
      <c r="J1476" s="11"/>
      <c r="K1476" s="11"/>
      <c r="L1476" s="11"/>
      <c r="M1476" s="11"/>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row>
    <row r="1477">
      <c r="A1477" s="86"/>
      <c r="B1477" s="86"/>
      <c r="C1477" s="86"/>
      <c r="D1477" s="86"/>
      <c r="E1477" s="86"/>
      <c r="F1477" s="11"/>
      <c r="G1477" s="11"/>
      <c r="H1477" s="11"/>
      <c r="I1477" s="11"/>
      <c r="J1477" s="11"/>
      <c r="K1477" s="11"/>
      <c r="L1477" s="11"/>
      <c r="M1477" s="11"/>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row>
    <row r="1478">
      <c r="A1478" s="86"/>
      <c r="B1478" s="86"/>
      <c r="C1478" s="86"/>
      <c r="D1478" s="86"/>
      <c r="E1478" s="86"/>
      <c r="F1478" s="11"/>
      <c r="G1478" s="11"/>
      <c r="H1478" s="11"/>
      <c r="I1478" s="11"/>
      <c r="J1478" s="11"/>
      <c r="K1478" s="11"/>
      <c r="L1478" s="11"/>
      <c r="M1478" s="11"/>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row>
    <row r="1479">
      <c r="A1479" s="86"/>
      <c r="B1479" s="86"/>
      <c r="C1479" s="86"/>
      <c r="D1479" s="86"/>
      <c r="E1479" s="86"/>
      <c r="F1479" s="11"/>
      <c r="G1479" s="11"/>
      <c r="H1479" s="11"/>
      <c r="I1479" s="11"/>
      <c r="J1479" s="11"/>
      <c r="K1479" s="11"/>
      <c r="L1479" s="11"/>
      <c r="M1479" s="11"/>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row>
    <row r="1480">
      <c r="A1480" s="86"/>
      <c r="B1480" s="86"/>
      <c r="C1480" s="86"/>
      <c r="D1480" s="86"/>
      <c r="E1480" s="86"/>
      <c r="F1480" s="11"/>
      <c r="G1480" s="11"/>
      <c r="H1480" s="11"/>
      <c r="I1480" s="11"/>
      <c r="J1480" s="11"/>
      <c r="K1480" s="11"/>
      <c r="L1480" s="11"/>
      <c r="M1480" s="11"/>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row>
    <row r="1481">
      <c r="A1481" s="86"/>
      <c r="B1481" s="86"/>
      <c r="C1481" s="86"/>
      <c r="D1481" s="86"/>
      <c r="E1481" s="86"/>
      <c r="F1481" s="11"/>
      <c r="G1481" s="11"/>
      <c r="H1481" s="11"/>
      <c r="I1481" s="11"/>
      <c r="J1481" s="11"/>
      <c r="K1481" s="11"/>
      <c r="L1481" s="11"/>
      <c r="M1481" s="11"/>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row>
    <row r="1482">
      <c r="A1482" s="86"/>
      <c r="B1482" s="86"/>
      <c r="C1482" s="86"/>
      <c r="D1482" s="86"/>
      <c r="E1482" s="86"/>
      <c r="F1482" s="11"/>
      <c r="G1482" s="11"/>
      <c r="H1482" s="11"/>
      <c r="I1482" s="11"/>
      <c r="J1482" s="11"/>
      <c r="K1482" s="11"/>
      <c r="L1482" s="11"/>
      <c r="M1482" s="11"/>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row>
    <row r="1483">
      <c r="A1483" s="86"/>
      <c r="B1483" s="86"/>
      <c r="C1483" s="86"/>
      <c r="D1483" s="86"/>
      <c r="E1483" s="86"/>
      <c r="F1483" s="11"/>
      <c r="G1483" s="11"/>
      <c r="H1483" s="11"/>
      <c r="I1483" s="11"/>
      <c r="J1483" s="11"/>
      <c r="K1483" s="11"/>
      <c r="L1483" s="11"/>
      <c r="M1483" s="11"/>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row>
    <row r="1484">
      <c r="A1484" s="86"/>
      <c r="B1484" s="86"/>
      <c r="C1484" s="86"/>
      <c r="D1484" s="86"/>
      <c r="E1484" s="86"/>
      <c r="F1484" s="11"/>
      <c r="G1484" s="11"/>
      <c r="H1484" s="11"/>
      <c r="I1484" s="11"/>
      <c r="J1484" s="11"/>
      <c r="K1484" s="11"/>
      <c r="L1484" s="11"/>
      <c r="M1484" s="11"/>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row>
    <row r="1485">
      <c r="A1485" s="86"/>
      <c r="B1485" s="86"/>
      <c r="C1485" s="86"/>
      <c r="D1485" s="86"/>
      <c r="E1485" s="86"/>
      <c r="F1485" s="11"/>
      <c r="G1485" s="11"/>
      <c r="H1485" s="11"/>
      <c r="I1485" s="11"/>
      <c r="J1485" s="11"/>
      <c r="K1485" s="11"/>
      <c r="L1485" s="11"/>
      <c r="M1485" s="11"/>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row>
    <row r="1486">
      <c r="A1486" s="86"/>
      <c r="B1486" s="86"/>
      <c r="C1486" s="86"/>
      <c r="D1486" s="86"/>
      <c r="E1486" s="86"/>
      <c r="F1486" s="11"/>
      <c r="G1486" s="11"/>
      <c r="H1486" s="11"/>
      <c r="I1486" s="11"/>
      <c r="J1486" s="11"/>
      <c r="K1486" s="11"/>
      <c r="L1486" s="11"/>
      <c r="M1486" s="11"/>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row>
    <row r="1487">
      <c r="A1487" s="86"/>
      <c r="B1487" s="86"/>
      <c r="C1487" s="86"/>
      <c r="D1487" s="86"/>
      <c r="E1487" s="86"/>
      <c r="F1487" s="11"/>
      <c r="G1487" s="11"/>
      <c r="H1487" s="11"/>
      <c r="I1487" s="11"/>
      <c r="J1487" s="11"/>
      <c r="K1487" s="11"/>
      <c r="L1487" s="11"/>
      <c r="M1487" s="11"/>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row>
    <row r="1488">
      <c r="A1488" s="86"/>
      <c r="B1488" s="86"/>
      <c r="C1488" s="86"/>
      <c r="D1488" s="86"/>
      <c r="E1488" s="86"/>
      <c r="F1488" s="11"/>
      <c r="G1488" s="11"/>
      <c r="H1488" s="11"/>
      <c r="I1488" s="11"/>
      <c r="J1488" s="11"/>
      <c r="K1488" s="11"/>
      <c r="L1488" s="11"/>
      <c r="M1488" s="11"/>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row>
    <row r="1489">
      <c r="A1489" s="86"/>
      <c r="B1489" s="86"/>
      <c r="C1489" s="86"/>
      <c r="D1489" s="86"/>
      <c r="E1489" s="86"/>
      <c r="F1489" s="11"/>
      <c r="G1489" s="11"/>
      <c r="H1489" s="11"/>
      <c r="I1489" s="11"/>
      <c r="J1489" s="11"/>
      <c r="K1489" s="11"/>
      <c r="L1489" s="11"/>
      <c r="M1489" s="11"/>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row>
    <row r="1490">
      <c r="A1490" s="86"/>
      <c r="B1490" s="86"/>
      <c r="C1490" s="86"/>
      <c r="D1490" s="86"/>
      <c r="E1490" s="86"/>
      <c r="F1490" s="11"/>
      <c r="G1490" s="11"/>
      <c r="H1490" s="11"/>
      <c r="I1490" s="11"/>
      <c r="J1490" s="11"/>
      <c r="K1490" s="11"/>
      <c r="L1490" s="11"/>
      <c r="M1490" s="11"/>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row>
    <row r="1491">
      <c r="A1491" s="86"/>
      <c r="B1491" s="86"/>
      <c r="C1491" s="86"/>
      <c r="D1491" s="86"/>
      <c r="E1491" s="86"/>
      <c r="F1491" s="11"/>
      <c r="G1491" s="11"/>
      <c r="H1491" s="11"/>
      <c r="I1491" s="11"/>
      <c r="J1491" s="11"/>
      <c r="K1491" s="11"/>
      <c r="L1491" s="11"/>
      <c r="M1491" s="11"/>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row>
    <row r="1492">
      <c r="A1492" s="86"/>
      <c r="B1492" s="86"/>
      <c r="C1492" s="86"/>
      <c r="D1492" s="86"/>
      <c r="E1492" s="86"/>
      <c r="F1492" s="11"/>
      <c r="G1492" s="11"/>
      <c r="H1492" s="11"/>
      <c r="I1492" s="11"/>
      <c r="J1492" s="11"/>
      <c r="K1492" s="11"/>
      <c r="L1492" s="11"/>
      <c r="M1492" s="11"/>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row>
    <row r="1493">
      <c r="A1493" s="86"/>
      <c r="B1493" s="86"/>
      <c r="C1493" s="86"/>
      <c r="D1493" s="86"/>
      <c r="E1493" s="86"/>
      <c r="F1493" s="11"/>
      <c r="G1493" s="11"/>
      <c r="H1493" s="11"/>
      <c r="I1493" s="11"/>
      <c r="J1493" s="11"/>
      <c r="K1493" s="11"/>
      <c r="L1493" s="11"/>
      <c r="M1493" s="11"/>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row>
    <row r="1494">
      <c r="A1494" s="86"/>
      <c r="B1494" s="86"/>
      <c r="C1494" s="86"/>
      <c r="D1494" s="86"/>
      <c r="E1494" s="86"/>
      <c r="F1494" s="11"/>
      <c r="G1494" s="11"/>
      <c r="H1494" s="11"/>
      <c r="I1494" s="11"/>
      <c r="J1494" s="11"/>
      <c r="K1494" s="11"/>
      <c r="L1494" s="11"/>
      <c r="M1494" s="11"/>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row>
    <row r="1495">
      <c r="A1495" s="86"/>
      <c r="B1495" s="86"/>
      <c r="C1495" s="86"/>
      <c r="D1495" s="86"/>
      <c r="E1495" s="86"/>
      <c r="F1495" s="11"/>
      <c r="G1495" s="11"/>
      <c r="H1495" s="11"/>
      <c r="I1495" s="11"/>
      <c r="J1495" s="11"/>
      <c r="K1495" s="11"/>
      <c r="L1495" s="11"/>
      <c r="M1495" s="11"/>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row>
    <row r="1496">
      <c r="A1496" s="86"/>
      <c r="B1496" s="86"/>
      <c r="C1496" s="86"/>
      <c r="D1496" s="86"/>
      <c r="E1496" s="86"/>
      <c r="F1496" s="11"/>
      <c r="G1496" s="11"/>
      <c r="H1496" s="11"/>
      <c r="I1496" s="11"/>
      <c r="J1496" s="11"/>
      <c r="K1496" s="11"/>
      <c r="L1496" s="11"/>
      <c r="M1496" s="11"/>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row>
    <row r="1497">
      <c r="A1497" s="86"/>
      <c r="B1497" s="86"/>
      <c r="C1497" s="86"/>
      <c r="D1497" s="86"/>
      <c r="E1497" s="86"/>
      <c r="F1497" s="11"/>
      <c r="G1497" s="11"/>
      <c r="H1497" s="11"/>
      <c r="I1497" s="11"/>
      <c r="J1497" s="11"/>
      <c r="K1497" s="11"/>
      <c r="L1497" s="11"/>
      <c r="M1497" s="11"/>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row>
    <row r="1498">
      <c r="A1498" s="86"/>
      <c r="B1498" s="86"/>
      <c r="C1498" s="86"/>
      <c r="D1498" s="86"/>
      <c r="E1498" s="86"/>
      <c r="F1498" s="11"/>
      <c r="G1498" s="11"/>
      <c r="H1498" s="11"/>
      <c r="I1498" s="11"/>
      <c r="J1498" s="11"/>
      <c r="K1498" s="11"/>
      <c r="L1498" s="11"/>
      <c r="M1498" s="11"/>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row>
    <row r="1499">
      <c r="A1499" s="86"/>
      <c r="B1499" s="86"/>
      <c r="C1499" s="86"/>
      <c r="D1499" s="86"/>
      <c r="E1499" s="86"/>
      <c r="F1499" s="11"/>
      <c r="G1499" s="11"/>
      <c r="H1499" s="11"/>
      <c r="I1499" s="11"/>
      <c r="J1499" s="11"/>
      <c r="K1499" s="11"/>
      <c r="L1499" s="11"/>
      <c r="M1499" s="11"/>
      <c r="N1499" s="11"/>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1"/>
    </row>
    <row r="1500">
      <c r="A1500" s="86"/>
      <c r="B1500" s="86"/>
      <c r="C1500" s="86"/>
      <c r="D1500" s="86"/>
      <c r="E1500" s="86"/>
      <c r="F1500" s="11"/>
      <c r="G1500" s="11"/>
      <c r="H1500" s="11"/>
      <c r="I1500" s="11"/>
      <c r="J1500" s="11"/>
      <c r="K1500" s="11"/>
      <c r="L1500" s="11"/>
      <c r="M1500" s="11"/>
      <c r="N1500" s="11"/>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1"/>
    </row>
    <row r="1501">
      <c r="A1501" s="86"/>
      <c r="B1501" s="86"/>
      <c r="C1501" s="86"/>
      <c r="D1501" s="86"/>
      <c r="E1501" s="86"/>
      <c r="F1501" s="11"/>
      <c r="G1501" s="11"/>
      <c r="H1501" s="11"/>
      <c r="I1501" s="11"/>
      <c r="J1501" s="11"/>
      <c r="K1501" s="11"/>
      <c r="L1501" s="11"/>
      <c r="M1501" s="11"/>
      <c r="N1501" s="11"/>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1"/>
    </row>
    <row r="1502">
      <c r="A1502" s="86"/>
      <c r="B1502" s="86"/>
      <c r="C1502" s="86"/>
      <c r="D1502" s="86"/>
      <c r="E1502" s="86"/>
      <c r="F1502" s="11"/>
      <c r="G1502" s="11"/>
      <c r="H1502" s="11"/>
      <c r="I1502" s="11"/>
      <c r="J1502" s="11"/>
      <c r="K1502" s="11"/>
      <c r="L1502" s="11"/>
      <c r="M1502" s="11"/>
      <c r="N1502" s="11"/>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1"/>
    </row>
    <row r="1503">
      <c r="A1503" s="86"/>
      <c r="B1503" s="86"/>
      <c r="C1503" s="86"/>
      <c r="D1503" s="86"/>
      <c r="E1503" s="86"/>
      <c r="F1503" s="11"/>
      <c r="G1503" s="11"/>
      <c r="H1503" s="11"/>
      <c r="I1503" s="11"/>
      <c r="J1503" s="11"/>
      <c r="K1503" s="11"/>
      <c r="L1503" s="11"/>
      <c r="M1503" s="11"/>
      <c r="N1503" s="11"/>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1"/>
    </row>
    <row r="1504">
      <c r="A1504" s="86"/>
      <c r="B1504" s="86"/>
      <c r="C1504" s="86"/>
      <c r="D1504" s="86"/>
      <c r="E1504" s="86"/>
      <c r="F1504" s="11"/>
      <c r="G1504" s="11"/>
      <c r="H1504" s="11"/>
      <c r="I1504" s="11"/>
      <c r="J1504" s="11"/>
      <c r="K1504" s="11"/>
      <c r="L1504" s="11"/>
      <c r="M1504" s="11"/>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row>
    <row r="1505">
      <c r="A1505" s="86"/>
      <c r="B1505" s="86"/>
      <c r="C1505" s="86"/>
      <c r="D1505" s="86"/>
      <c r="E1505" s="86"/>
      <c r="F1505" s="11"/>
      <c r="G1505" s="11"/>
      <c r="H1505" s="11"/>
      <c r="I1505" s="11"/>
      <c r="J1505" s="11"/>
      <c r="K1505" s="11"/>
      <c r="L1505" s="11"/>
      <c r="M1505" s="11"/>
      <c r="N1505" s="11"/>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1"/>
    </row>
    <row r="1506">
      <c r="A1506" s="86"/>
      <c r="B1506" s="86"/>
      <c r="C1506" s="86"/>
      <c r="D1506" s="86"/>
      <c r="E1506" s="86"/>
      <c r="F1506" s="11"/>
      <c r="G1506" s="11"/>
      <c r="H1506" s="11"/>
      <c r="I1506" s="11"/>
      <c r="J1506" s="11"/>
      <c r="K1506" s="11"/>
      <c r="L1506" s="11"/>
      <c r="M1506" s="11"/>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row>
    <row r="1507">
      <c r="A1507" s="86"/>
      <c r="B1507" s="86"/>
      <c r="C1507" s="86"/>
      <c r="D1507" s="86"/>
      <c r="E1507" s="86"/>
      <c r="F1507" s="11"/>
      <c r="G1507" s="11"/>
      <c r="H1507" s="11"/>
      <c r="I1507" s="11"/>
      <c r="J1507" s="11"/>
      <c r="K1507" s="11"/>
      <c r="L1507" s="11"/>
      <c r="M1507" s="11"/>
      <c r="N1507" s="11"/>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1"/>
    </row>
    <row r="1508">
      <c r="A1508" s="86"/>
      <c r="B1508" s="86"/>
      <c r="C1508" s="86"/>
      <c r="D1508" s="86"/>
      <c r="E1508" s="86"/>
      <c r="F1508" s="11"/>
      <c r="G1508" s="11"/>
      <c r="H1508" s="11"/>
      <c r="I1508" s="11"/>
      <c r="J1508" s="11"/>
      <c r="K1508" s="11"/>
      <c r="L1508" s="11"/>
      <c r="M1508" s="11"/>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row>
    <row r="1509">
      <c r="A1509" s="86"/>
      <c r="B1509" s="86"/>
      <c r="C1509" s="86"/>
      <c r="D1509" s="86"/>
      <c r="E1509" s="86"/>
      <c r="F1509" s="11"/>
      <c r="G1509" s="11"/>
      <c r="H1509" s="11"/>
      <c r="I1509" s="11"/>
      <c r="J1509" s="11"/>
      <c r="K1509" s="11"/>
      <c r="L1509" s="11"/>
      <c r="M1509" s="11"/>
      <c r="N1509" s="11"/>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1"/>
    </row>
    <row r="1510">
      <c r="A1510" s="86"/>
      <c r="B1510" s="86"/>
      <c r="C1510" s="86"/>
      <c r="D1510" s="86"/>
      <c r="E1510" s="86"/>
      <c r="F1510" s="11"/>
      <c r="G1510" s="11"/>
      <c r="H1510" s="11"/>
      <c r="I1510" s="11"/>
      <c r="J1510" s="11"/>
      <c r="K1510" s="11"/>
      <c r="L1510" s="11"/>
      <c r="M1510" s="11"/>
      <c r="N1510" s="11"/>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1"/>
    </row>
    <row r="1511">
      <c r="A1511" s="86"/>
      <c r="B1511" s="86"/>
      <c r="C1511" s="86"/>
      <c r="D1511" s="86"/>
      <c r="E1511" s="86"/>
      <c r="F1511" s="11"/>
      <c r="G1511" s="11"/>
      <c r="H1511" s="11"/>
      <c r="I1511" s="11"/>
      <c r="J1511" s="11"/>
      <c r="K1511" s="11"/>
      <c r="L1511" s="11"/>
      <c r="M1511" s="11"/>
      <c r="N1511" s="11"/>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1"/>
    </row>
    <row r="1512">
      <c r="A1512" s="86"/>
      <c r="B1512" s="86"/>
      <c r="C1512" s="86"/>
      <c r="D1512" s="86"/>
      <c r="E1512" s="86"/>
      <c r="F1512" s="11"/>
      <c r="G1512" s="11"/>
      <c r="H1512" s="11"/>
      <c r="I1512" s="11"/>
      <c r="J1512" s="11"/>
      <c r="K1512" s="11"/>
      <c r="L1512" s="11"/>
      <c r="M1512" s="11"/>
      <c r="N1512" s="11"/>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1"/>
    </row>
    <row r="1513">
      <c r="A1513" s="86"/>
      <c r="B1513" s="86"/>
      <c r="C1513" s="86"/>
      <c r="D1513" s="86"/>
      <c r="E1513" s="86"/>
      <c r="F1513" s="11"/>
      <c r="G1513" s="11"/>
      <c r="H1513" s="11"/>
      <c r="I1513" s="11"/>
      <c r="J1513" s="11"/>
      <c r="K1513" s="11"/>
      <c r="L1513" s="11"/>
      <c r="M1513" s="11"/>
      <c r="N1513" s="11"/>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1"/>
    </row>
    <row r="1514">
      <c r="A1514" s="86"/>
      <c r="B1514" s="86"/>
      <c r="C1514" s="86"/>
      <c r="D1514" s="86"/>
      <c r="E1514" s="86"/>
      <c r="F1514" s="11"/>
      <c r="G1514" s="11"/>
      <c r="H1514" s="11"/>
      <c r="I1514" s="11"/>
      <c r="J1514" s="11"/>
      <c r="K1514" s="11"/>
      <c r="L1514" s="11"/>
      <c r="M1514" s="11"/>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row>
    <row r="1515">
      <c r="A1515" s="86"/>
      <c r="B1515" s="86"/>
      <c r="C1515" s="86"/>
      <c r="D1515" s="86"/>
      <c r="E1515" s="86"/>
      <c r="F1515" s="11"/>
      <c r="G1515" s="11"/>
      <c r="H1515" s="11"/>
      <c r="I1515" s="11"/>
      <c r="J1515" s="11"/>
      <c r="K1515" s="11"/>
      <c r="L1515" s="11"/>
      <c r="M1515" s="11"/>
      <c r="N1515" s="11"/>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1"/>
    </row>
    <row r="1516">
      <c r="A1516" s="86"/>
      <c r="B1516" s="86"/>
      <c r="C1516" s="86"/>
      <c r="D1516" s="86"/>
      <c r="E1516" s="86"/>
      <c r="F1516" s="11"/>
      <c r="G1516" s="11"/>
      <c r="H1516" s="11"/>
      <c r="I1516" s="11"/>
      <c r="J1516" s="11"/>
      <c r="K1516" s="11"/>
      <c r="L1516" s="11"/>
      <c r="M1516" s="11"/>
      <c r="N1516" s="11"/>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1"/>
    </row>
    <row r="1517">
      <c r="A1517" s="86"/>
      <c r="B1517" s="86"/>
      <c r="C1517" s="86"/>
      <c r="D1517" s="86"/>
      <c r="E1517" s="86"/>
      <c r="F1517" s="11"/>
      <c r="G1517" s="11"/>
      <c r="H1517" s="11"/>
      <c r="I1517" s="11"/>
      <c r="J1517" s="11"/>
      <c r="K1517" s="11"/>
      <c r="L1517" s="11"/>
      <c r="M1517" s="11"/>
      <c r="N1517" s="11"/>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1"/>
    </row>
    <row r="1518">
      <c r="A1518" s="86"/>
      <c r="B1518" s="86"/>
      <c r="C1518" s="86"/>
      <c r="D1518" s="86"/>
      <c r="E1518" s="86"/>
      <c r="F1518" s="11"/>
      <c r="G1518" s="11"/>
      <c r="H1518" s="11"/>
      <c r="I1518" s="11"/>
      <c r="J1518" s="11"/>
      <c r="K1518" s="11"/>
      <c r="L1518" s="11"/>
      <c r="M1518" s="11"/>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row>
    <row r="1519">
      <c r="A1519" s="86"/>
      <c r="B1519" s="86"/>
      <c r="C1519" s="86"/>
      <c r="D1519" s="86"/>
      <c r="E1519" s="86"/>
      <c r="F1519" s="11"/>
      <c r="G1519" s="11"/>
      <c r="H1519" s="11"/>
      <c r="I1519" s="11"/>
      <c r="J1519" s="11"/>
      <c r="K1519" s="11"/>
      <c r="L1519" s="11"/>
      <c r="M1519" s="11"/>
      <c r="N1519" s="11"/>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1"/>
    </row>
    <row r="1520">
      <c r="A1520" s="86"/>
      <c r="B1520" s="86"/>
      <c r="C1520" s="86"/>
      <c r="D1520" s="86"/>
      <c r="E1520" s="86"/>
      <c r="F1520" s="11"/>
      <c r="G1520" s="11"/>
      <c r="H1520" s="11"/>
      <c r="I1520" s="11"/>
      <c r="J1520" s="11"/>
      <c r="K1520" s="11"/>
      <c r="L1520" s="11"/>
      <c r="M1520" s="11"/>
      <c r="N1520" s="11"/>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1"/>
    </row>
    <row r="1521">
      <c r="A1521" s="86"/>
      <c r="B1521" s="86"/>
      <c r="C1521" s="86"/>
      <c r="D1521" s="86"/>
      <c r="E1521" s="86"/>
      <c r="F1521" s="11"/>
      <c r="G1521" s="11"/>
      <c r="H1521" s="11"/>
      <c r="I1521" s="11"/>
      <c r="J1521" s="11"/>
      <c r="K1521" s="11"/>
      <c r="L1521" s="11"/>
      <c r="M1521" s="11"/>
      <c r="N1521" s="11"/>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1"/>
    </row>
    <row r="1522">
      <c r="A1522" s="86"/>
      <c r="B1522" s="86"/>
      <c r="C1522" s="86"/>
      <c r="D1522" s="86"/>
      <c r="E1522" s="86"/>
      <c r="F1522" s="11"/>
      <c r="G1522" s="11"/>
      <c r="H1522" s="11"/>
      <c r="I1522" s="11"/>
      <c r="J1522" s="11"/>
      <c r="K1522" s="11"/>
      <c r="L1522" s="11"/>
      <c r="M1522" s="11"/>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row>
    <row r="1523">
      <c r="A1523" s="86"/>
      <c r="B1523" s="86"/>
      <c r="C1523" s="86"/>
      <c r="D1523" s="86"/>
      <c r="E1523" s="86"/>
      <c r="F1523" s="11"/>
      <c r="G1523" s="11"/>
      <c r="H1523" s="11"/>
      <c r="I1523" s="11"/>
      <c r="J1523" s="11"/>
      <c r="K1523" s="11"/>
      <c r="L1523" s="11"/>
      <c r="M1523" s="11"/>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row>
    <row r="1524">
      <c r="A1524" s="86"/>
      <c r="B1524" s="86"/>
      <c r="C1524" s="86"/>
      <c r="D1524" s="86"/>
      <c r="E1524" s="86"/>
      <c r="F1524" s="11"/>
      <c r="G1524" s="11"/>
      <c r="H1524" s="11"/>
      <c r="I1524" s="11"/>
      <c r="J1524" s="11"/>
      <c r="K1524" s="11"/>
      <c r="L1524" s="11"/>
      <c r="M1524" s="11"/>
      <c r="N1524" s="11"/>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1"/>
    </row>
    <row r="1525">
      <c r="A1525" s="86"/>
      <c r="B1525" s="86"/>
      <c r="C1525" s="86"/>
      <c r="D1525" s="86"/>
      <c r="E1525" s="86"/>
      <c r="F1525" s="11"/>
      <c r="G1525" s="11"/>
      <c r="H1525" s="11"/>
      <c r="I1525" s="11"/>
      <c r="J1525" s="11"/>
      <c r="K1525" s="11"/>
      <c r="L1525" s="11"/>
      <c r="M1525" s="11"/>
      <c r="N1525" s="11"/>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1"/>
    </row>
    <row r="1526">
      <c r="A1526" s="86"/>
      <c r="B1526" s="86"/>
      <c r="C1526" s="86"/>
      <c r="D1526" s="86"/>
      <c r="E1526" s="86"/>
      <c r="F1526" s="11"/>
      <c r="G1526" s="11"/>
      <c r="H1526" s="11"/>
      <c r="I1526" s="11"/>
      <c r="J1526" s="11"/>
      <c r="K1526" s="11"/>
      <c r="L1526" s="11"/>
      <c r="M1526" s="11"/>
      <c r="N1526" s="11"/>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1"/>
    </row>
    <row r="1527">
      <c r="A1527" s="86"/>
      <c r="B1527" s="86"/>
      <c r="C1527" s="86"/>
      <c r="D1527" s="86"/>
      <c r="E1527" s="86"/>
      <c r="F1527" s="11"/>
      <c r="G1527" s="11"/>
      <c r="H1527" s="11"/>
      <c r="I1527" s="11"/>
      <c r="J1527" s="11"/>
      <c r="K1527" s="11"/>
      <c r="L1527" s="11"/>
      <c r="M1527" s="11"/>
      <c r="N1527" s="11"/>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1"/>
    </row>
    <row r="1528">
      <c r="A1528" s="86"/>
      <c r="B1528" s="86"/>
      <c r="C1528" s="86"/>
      <c r="D1528" s="86"/>
      <c r="E1528" s="86"/>
      <c r="F1528" s="11"/>
      <c r="G1528" s="11"/>
      <c r="H1528" s="11"/>
      <c r="I1528" s="11"/>
      <c r="J1528" s="11"/>
      <c r="K1528" s="11"/>
      <c r="L1528" s="11"/>
      <c r="M1528" s="11"/>
      <c r="N1528" s="11"/>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1"/>
    </row>
    <row r="1529">
      <c r="A1529" s="86"/>
      <c r="B1529" s="86"/>
      <c r="C1529" s="86"/>
      <c r="D1529" s="86"/>
      <c r="E1529" s="86"/>
      <c r="F1529" s="11"/>
      <c r="G1529" s="11"/>
      <c r="H1529" s="11"/>
      <c r="I1529" s="11"/>
      <c r="J1529" s="11"/>
      <c r="K1529" s="11"/>
      <c r="L1529" s="11"/>
      <c r="M1529" s="11"/>
      <c r="N1529" s="11"/>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1"/>
    </row>
    <row r="1530">
      <c r="A1530" s="86"/>
      <c r="B1530" s="86"/>
      <c r="C1530" s="86"/>
      <c r="D1530" s="86"/>
      <c r="E1530" s="86"/>
      <c r="F1530" s="11"/>
      <c r="G1530" s="11"/>
      <c r="H1530" s="11"/>
      <c r="I1530" s="11"/>
      <c r="J1530" s="11"/>
      <c r="K1530" s="11"/>
      <c r="L1530" s="11"/>
      <c r="M1530" s="11"/>
      <c r="N1530" s="11"/>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1"/>
    </row>
    <row r="1531">
      <c r="A1531" s="86"/>
      <c r="B1531" s="86"/>
      <c r="C1531" s="86"/>
      <c r="D1531" s="86"/>
      <c r="E1531" s="86"/>
      <c r="F1531" s="11"/>
      <c r="G1531" s="11"/>
      <c r="H1531" s="11"/>
      <c r="I1531" s="11"/>
      <c r="J1531" s="11"/>
      <c r="K1531" s="11"/>
      <c r="L1531" s="11"/>
      <c r="M1531" s="11"/>
      <c r="N1531" s="11"/>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1"/>
    </row>
    <row r="1532">
      <c r="A1532" s="86"/>
      <c r="B1532" s="86"/>
      <c r="C1532" s="86"/>
      <c r="D1532" s="86"/>
      <c r="E1532" s="86"/>
      <c r="F1532" s="11"/>
      <c r="G1532" s="11"/>
      <c r="H1532" s="11"/>
      <c r="I1532" s="11"/>
      <c r="J1532" s="11"/>
      <c r="K1532" s="11"/>
      <c r="L1532" s="11"/>
      <c r="M1532" s="11"/>
      <c r="N1532" s="11"/>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1"/>
    </row>
    <row r="1533">
      <c r="A1533" s="86"/>
      <c r="B1533" s="86"/>
      <c r="C1533" s="86"/>
      <c r="D1533" s="86"/>
      <c r="E1533" s="86"/>
      <c r="F1533" s="11"/>
      <c r="G1533" s="11"/>
      <c r="H1533" s="11"/>
      <c r="I1533" s="11"/>
      <c r="J1533" s="11"/>
      <c r="K1533" s="11"/>
      <c r="L1533" s="11"/>
      <c r="M1533" s="11"/>
      <c r="N1533" s="11"/>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1"/>
    </row>
    <row r="1534">
      <c r="A1534" s="86"/>
      <c r="B1534" s="86"/>
      <c r="C1534" s="86"/>
      <c r="D1534" s="86"/>
      <c r="E1534" s="86"/>
      <c r="F1534" s="11"/>
      <c r="G1534" s="11"/>
      <c r="H1534" s="11"/>
      <c r="I1534" s="11"/>
      <c r="J1534" s="11"/>
      <c r="K1534" s="11"/>
      <c r="L1534" s="11"/>
      <c r="M1534" s="11"/>
      <c r="N1534" s="11"/>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1"/>
    </row>
    <row r="1535">
      <c r="A1535" s="86"/>
      <c r="B1535" s="86"/>
      <c r="C1535" s="86"/>
      <c r="D1535" s="86"/>
      <c r="E1535" s="86"/>
      <c r="F1535" s="11"/>
      <c r="G1535" s="11"/>
      <c r="H1535" s="11"/>
      <c r="I1535" s="11"/>
      <c r="J1535" s="11"/>
      <c r="K1535" s="11"/>
      <c r="L1535" s="11"/>
      <c r="M1535" s="11"/>
      <c r="N1535" s="11"/>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1"/>
    </row>
    <row r="1536">
      <c r="A1536" s="86"/>
      <c r="B1536" s="86"/>
      <c r="C1536" s="86"/>
      <c r="D1536" s="86"/>
      <c r="E1536" s="86"/>
      <c r="F1536" s="11"/>
      <c r="G1536" s="11"/>
      <c r="H1536" s="11"/>
      <c r="I1536" s="11"/>
      <c r="J1536" s="11"/>
      <c r="K1536" s="11"/>
      <c r="L1536" s="11"/>
      <c r="M1536" s="11"/>
      <c r="N1536" s="11"/>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1"/>
    </row>
    <row r="1537">
      <c r="A1537" s="86"/>
      <c r="B1537" s="86"/>
      <c r="C1537" s="86"/>
      <c r="D1537" s="86"/>
      <c r="E1537" s="86"/>
      <c r="F1537" s="11"/>
      <c r="G1537" s="11"/>
      <c r="H1537" s="11"/>
      <c r="I1537" s="11"/>
      <c r="J1537" s="11"/>
      <c r="K1537" s="11"/>
      <c r="L1537" s="11"/>
      <c r="M1537" s="11"/>
      <c r="N1537" s="11"/>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1"/>
    </row>
    <row r="1538">
      <c r="A1538" s="86"/>
      <c r="B1538" s="86"/>
      <c r="C1538" s="86"/>
      <c r="D1538" s="86"/>
      <c r="E1538" s="86"/>
      <c r="F1538" s="11"/>
      <c r="G1538" s="11"/>
      <c r="H1538" s="11"/>
      <c r="I1538" s="11"/>
      <c r="J1538" s="11"/>
      <c r="K1538" s="11"/>
      <c r="L1538" s="11"/>
      <c r="M1538" s="11"/>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row>
    <row r="1539">
      <c r="A1539" s="86"/>
      <c r="B1539" s="86"/>
      <c r="C1539" s="86"/>
      <c r="D1539" s="86"/>
      <c r="E1539" s="86"/>
      <c r="F1539" s="11"/>
      <c r="G1539" s="11"/>
      <c r="H1539" s="11"/>
      <c r="I1539" s="11"/>
      <c r="J1539" s="11"/>
      <c r="K1539" s="11"/>
      <c r="L1539" s="11"/>
      <c r="M1539" s="11"/>
      <c r="N1539" s="11"/>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1"/>
    </row>
    <row r="1540">
      <c r="A1540" s="86"/>
      <c r="B1540" s="86"/>
      <c r="C1540" s="86"/>
      <c r="D1540" s="86"/>
      <c r="E1540" s="86"/>
      <c r="F1540" s="11"/>
      <c r="G1540" s="11"/>
      <c r="H1540" s="11"/>
      <c r="I1540" s="11"/>
      <c r="J1540" s="11"/>
      <c r="K1540" s="11"/>
      <c r="L1540" s="11"/>
      <c r="M1540" s="11"/>
      <c r="N1540" s="11"/>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1"/>
    </row>
    <row r="1541">
      <c r="A1541" s="86"/>
      <c r="B1541" s="86"/>
      <c r="C1541" s="86"/>
      <c r="D1541" s="86"/>
      <c r="E1541" s="86"/>
      <c r="F1541" s="11"/>
      <c r="G1541" s="11"/>
      <c r="H1541" s="11"/>
      <c r="I1541" s="11"/>
      <c r="J1541" s="11"/>
      <c r="K1541" s="11"/>
      <c r="L1541" s="11"/>
      <c r="M1541" s="11"/>
      <c r="N1541" s="11"/>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1"/>
    </row>
    <row r="1542">
      <c r="A1542" s="86"/>
      <c r="B1542" s="86"/>
      <c r="C1542" s="86"/>
      <c r="D1542" s="86"/>
      <c r="E1542" s="86"/>
      <c r="F1542" s="11"/>
      <c r="G1542" s="11"/>
      <c r="H1542" s="11"/>
      <c r="I1542" s="11"/>
      <c r="J1542" s="11"/>
      <c r="K1542" s="11"/>
      <c r="L1542" s="11"/>
      <c r="M1542" s="11"/>
      <c r="N1542" s="11"/>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1"/>
    </row>
    <row r="1543">
      <c r="A1543" s="86"/>
      <c r="B1543" s="86"/>
      <c r="C1543" s="86"/>
      <c r="D1543" s="86"/>
      <c r="E1543" s="86"/>
      <c r="F1543" s="11"/>
      <c r="G1543" s="11"/>
      <c r="H1543" s="11"/>
      <c r="I1543" s="11"/>
      <c r="J1543" s="11"/>
      <c r="K1543" s="11"/>
      <c r="L1543" s="11"/>
      <c r="M1543" s="11"/>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row>
    <row r="1544">
      <c r="A1544" s="86"/>
      <c r="B1544" s="86"/>
      <c r="C1544" s="86"/>
      <c r="D1544" s="86"/>
      <c r="E1544" s="86"/>
      <c r="F1544" s="11"/>
      <c r="G1544" s="11"/>
      <c r="H1544" s="11"/>
      <c r="I1544" s="11"/>
      <c r="J1544" s="11"/>
      <c r="K1544" s="11"/>
      <c r="L1544" s="11"/>
      <c r="M1544" s="11"/>
      <c r="N1544" s="11"/>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1"/>
    </row>
    <row r="1545">
      <c r="A1545" s="86"/>
      <c r="B1545" s="86"/>
      <c r="C1545" s="86"/>
      <c r="D1545" s="86"/>
      <c r="E1545" s="86"/>
      <c r="F1545" s="11"/>
      <c r="G1545" s="11"/>
      <c r="H1545" s="11"/>
      <c r="I1545" s="11"/>
      <c r="J1545" s="11"/>
      <c r="K1545" s="11"/>
      <c r="L1545" s="11"/>
      <c r="M1545" s="11"/>
      <c r="N1545" s="11"/>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1"/>
    </row>
    <row r="1546">
      <c r="A1546" s="86"/>
      <c r="B1546" s="86"/>
      <c r="C1546" s="86"/>
      <c r="D1546" s="86"/>
      <c r="E1546" s="86"/>
      <c r="F1546" s="11"/>
      <c r="G1546" s="11"/>
      <c r="H1546" s="11"/>
      <c r="I1546" s="11"/>
      <c r="J1546" s="11"/>
      <c r="K1546" s="11"/>
      <c r="L1546" s="11"/>
      <c r="M1546" s="11"/>
      <c r="N1546" s="11"/>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1"/>
    </row>
    <row r="1547">
      <c r="A1547" s="86"/>
      <c r="B1547" s="86"/>
      <c r="C1547" s="86"/>
      <c r="D1547" s="86"/>
      <c r="E1547" s="86"/>
      <c r="F1547" s="11"/>
      <c r="G1547" s="11"/>
      <c r="H1547" s="11"/>
      <c r="I1547" s="11"/>
      <c r="J1547" s="11"/>
      <c r="K1547" s="11"/>
      <c r="L1547" s="11"/>
      <c r="M1547" s="11"/>
      <c r="N1547" s="11"/>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1"/>
    </row>
    <row r="1548">
      <c r="A1548" s="86"/>
      <c r="B1548" s="86"/>
      <c r="C1548" s="86"/>
      <c r="D1548" s="86"/>
      <c r="E1548" s="86"/>
      <c r="F1548" s="11"/>
      <c r="G1548" s="11"/>
      <c r="H1548" s="11"/>
      <c r="I1548" s="11"/>
      <c r="J1548" s="11"/>
      <c r="K1548" s="11"/>
      <c r="L1548" s="11"/>
      <c r="M1548" s="11"/>
      <c r="N1548" s="11"/>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1"/>
    </row>
    <row r="1549">
      <c r="A1549" s="86"/>
      <c r="B1549" s="86"/>
      <c r="C1549" s="86"/>
      <c r="D1549" s="86"/>
      <c r="E1549" s="86"/>
      <c r="F1549" s="11"/>
      <c r="G1549" s="11"/>
      <c r="H1549" s="11"/>
      <c r="I1549" s="11"/>
      <c r="J1549" s="11"/>
      <c r="K1549" s="11"/>
      <c r="L1549" s="11"/>
      <c r="M1549" s="11"/>
      <c r="N1549" s="11"/>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1"/>
    </row>
    <row r="1550">
      <c r="A1550" s="86"/>
      <c r="B1550" s="86"/>
      <c r="C1550" s="86"/>
      <c r="D1550" s="86"/>
      <c r="E1550" s="86"/>
      <c r="F1550" s="11"/>
      <c r="G1550" s="11"/>
      <c r="H1550" s="11"/>
      <c r="I1550" s="11"/>
      <c r="J1550" s="11"/>
      <c r="K1550" s="11"/>
      <c r="L1550" s="11"/>
      <c r="M1550" s="11"/>
      <c r="N1550" s="11"/>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1"/>
    </row>
    <row r="1551">
      <c r="A1551" s="86"/>
      <c r="B1551" s="86"/>
      <c r="C1551" s="86"/>
      <c r="D1551" s="86"/>
      <c r="E1551" s="86"/>
      <c r="F1551" s="11"/>
      <c r="G1551" s="11"/>
      <c r="H1551" s="11"/>
      <c r="I1551" s="11"/>
      <c r="J1551" s="11"/>
      <c r="K1551" s="11"/>
      <c r="L1551" s="11"/>
      <c r="M1551" s="11"/>
      <c r="N1551" s="11"/>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1"/>
    </row>
    <row r="1552">
      <c r="A1552" s="86"/>
      <c r="B1552" s="86"/>
      <c r="C1552" s="86"/>
      <c r="D1552" s="86"/>
      <c r="E1552" s="86"/>
      <c r="F1552" s="11"/>
      <c r="G1552" s="11"/>
      <c r="H1552" s="11"/>
      <c r="I1552" s="11"/>
      <c r="J1552" s="11"/>
      <c r="K1552" s="11"/>
      <c r="L1552" s="11"/>
      <c r="M1552" s="11"/>
      <c r="N1552" s="11"/>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1"/>
    </row>
    <row r="1553">
      <c r="A1553" s="86"/>
      <c r="B1553" s="86"/>
      <c r="C1553" s="86"/>
      <c r="D1553" s="86"/>
      <c r="E1553" s="86"/>
      <c r="F1553" s="11"/>
      <c r="G1553" s="11"/>
      <c r="H1553" s="11"/>
      <c r="I1553" s="11"/>
      <c r="J1553" s="11"/>
      <c r="K1553" s="11"/>
      <c r="L1553" s="11"/>
      <c r="M1553" s="11"/>
      <c r="N1553" s="11"/>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1"/>
    </row>
    <row r="1554">
      <c r="A1554" s="86"/>
      <c r="B1554" s="86"/>
      <c r="C1554" s="86"/>
      <c r="D1554" s="86"/>
      <c r="E1554" s="86"/>
      <c r="F1554" s="11"/>
      <c r="G1554" s="11"/>
      <c r="H1554" s="11"/>
      <c r="I1554" s="11"/>
      <c r="J1554" s="11"/>
      <c r="K1554" s="11"/>
      <c r="L1554" s="11"/>
      <c r="M1554" s="11"/>
      <c r="N1554" s="11"/>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1"/>
    </row>
    <row r="1555">
      <c r="A1555" s="86"/>
      <c r="B1555" s="86"/>
      <c r="C1555" s="86"/>
      <c r="D1555" s="86"/>
      <c r="E1555" s="86"/>
      <c r="F1555" s="11"/>
      <c r="G1555" s="11"/>
      <c r="H1555" s="11"/>
      <c r="I1555" s="11"/>
      <c r="J1555" s="11"/>
      <c r="K1555" s="11"/>
      <c r="L1555" s="11"/>
      <c r="M1555" s="11"/>
      <c r="N1555" s="11"/>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1"/>
    </row>
    <row r="1556">
      <c r="A1556" s="86"/>
      <c r="B1556" s="86"/>
      <c r="C1556" s="86"/>
      <c r="D1556" s="86"/>
      <c r="E1556" s="86"/>
      <c r="F1556" s="11"/>
      <c r="G1556" s="11"/>
      <c r="H1556" s="11"/>
      <c r="I1556" s="11"/>
      <c r="J1556" s="11"/>
      <c r="K1556" s="11"/>
      <c r="L1556" s="11"/>
      <c r="M1556" s="11"/>
      <c r="N1556" s="11"/>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1"/>
    </row>
    <row r="1557">
      <c r="A1557" s="86"/>
      <c r="B1557" s="86"/>
      <c r="C1557" s="86"/>
      <c r="D1557" s="86"/>
      <c r="E1557" s="86"/>
      <c r="F1557" s="11"/>
      <c r="G1557" s="11"/>
      <c r="H1557" s="11"/>
      <c r="I1557" s="11"/>
      <c r="J1557" s="11"/>
      <c r="K1557" s="11"/>
      <c r="L1557" s="11"/>
      <c r="M1557" s="11"/>
      <c r="N1557" s="11"/>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1"/>
    </row>
    <row r="1558">
      <c r="A1558" s="86"/>
      <c r="B1558" s="86"/>
      <c r="C1558" s="86"/>
      <c r="D1558" s="86"/>
      <c r="E1558" s="86"/>
      <c r="F1558" s="11"/>
      <c r="G1558" s="11"/>
      <c r="H1558" s="11"/>
      <c r="I1558" s="11"/>
      <c r="J1558" s="11"/>
      <c r="K1558" s="11"/>
      <c r="L1558" s="11"/>
      <c r="M1558" s="11"/>
      <c r="N1558" s="11"/>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1"/>
    </row>
    <row r="1559">
      <c r="A1559" s="86"/>
      <c r="B1559" s="86"/>
      <c r="C1559" s="86"/>
      <c r="D1559" s="86"/>
      <c r="E1559" s="86"/>
      <c r="F1559" s="11"/>
      <c r="G1559" s="11"/>
      <c r="H1559" s="11"/>
      <c r="I1559" s="11"/>
      <c r="J1559" s="11"/>
      <c r="K1559" s="11"/>
      <c r="L1559" s="11"/>
      <c r="M1559" s="11"/>
      <c r="N1559" s="11"/>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1"/>
    </row>
    <row r="1560">
      <c r="A1560" s="86"/>
      <c r="B1560" s="86"/>
      <c r="C1560" s="86"/>
      <c r="D1560" s="86"/>
      <c r="E1560" s="86"/>
      <c r="F1560" s="11"/>
      <c r="G1560" s="11"/>
      <c r="H1560" s="11"/>
      <c r="I1560" s="11"/>
      <c r="J1560" s="11"/>
      <c r="K1560" s="11"/>
      <c r="L1560" s="11"/>
      <c r="M1560" s="11"/>
      <c r="N1560" s="11"/>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1"/>
    </row>
    <row r="1561">
      <c r="A1561" s="86"/>
      <c r="B1561" s="86"/>
      <c r="C1561" s="86"/>
      <c r="D1561" s="86"/>
      <c r="E1561" s="86"/>
      <c r="F1561" s="11"/>
      <c r="G1561" s="11"/>
      <c r="H1561" s="11"/>
      <c r="I1561" s="11"/>
      <c r="J1561" s="11"/>
      <c r="K1561" s="11"/>
      <c r="L1561" s="11"/>
      <c r="M1561" s="11"/>
      <c r="N1561" s="11"/>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1"/>
    </row>
    <row r="1562">
      <c r="A1562" s="86"/>
      <c r="B1562" s="86"/>
      <c r="C1562" s="86"/>
      <c r="D1562" s="86"/>
      <c r="E1562" s="86"/>
      <c r="F1562" s="11"/>
      <c r="G1562" s="11"/>
      <c r="H1562" s="11"/>
      <c r="I1562" s="11"/>
      <c r="J1562" s="11"/>
      <c r="K1562" s="11"/>
      <c r="L1562" s="11"/>
      <c r="M1562" s="11"/>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row>
    <row r="1563">
      <c r="A1563" s="86"/>
      <c r="B1563" s="86"/>
      <c r="C1563" s="86"/>
      <c r="D1563" s="86"/>
      <c r="E1563" s="86"/>
      <c r="F1563" s="11"/>
      <c r="G1563" s="11"/>
      <c r="H1563" s="11"/>
      <c r="I1563" s="11"/>
      <c r="J1563" s="11"/>
      <c r="K1563" s="11"/>
      <c r="L1563" s="11"/>
      <c r="M1563" s="11"/>
      <c r="N1563" s="11"/>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1"/>
    </row>
    <row r="1564">
      <c r="A1564" s="86"/>
      <c r="B1564" s="86"/>
      <c r="C1564" s="86"/>
      <c r="D1564" s="86"/>
      <c r="E1564" s="86"/>
      <c r="F1564" s="11"/>
      <c r="G1564" s="11"/>
      <c r="H1564" s="11"/>
      <c r="I1564" s="11"/>
      <c r="J1564" s="11"/>
      <c r="K1564" s="11"/>
      <c r="L1564" s="11"/>
      <c r="M1564" s="11"/>
      <c r="N1564" s="11"/>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1"/>
    </row>
    <row r="1565">
      <c r="A1565" s="86"/>
      <c r="B1565" s="86"/>
      <c r="C1565" s="86"/>
      <c r="D1565" s="86"/>
      <c r="E1565" s="86"/>
      <c r="F1565" s="11"/>
      <c r="G1565" s="11"/>
      <c r="H1565" s="11"/>
      <c r="I1565" s="11"/>
      <c r="J1565" s="11"/>
      <c r="K1565" s="11"/>
      <c r="L1565" s="11"/>
      <c r="M1565" s="11"/>
      <c r="N1565" s="11"/>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1"/>
    </row>
    <row r="1566">
      <c r="A1566" s="86"/>
      <c r="B1566" s="86"/>
      <c r="C1566" s="86"/>
      <c r="D1566" s="86"/>
      <c r="E1566" s="86"/>
      <c r="F1566" s="11"/>
      <c r="G1566" s="11"/>
      <c r="H1566" s="11"/>
      <c r="I1566" s="11"/>
      <c r="J1566" s="11"/>
      <c r="K1566" s="11"/>
      <c r="L1566" s="11"/>
      <c r="M1566" s="11"/>
      <c r="N1566" s="11"/>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1"/>
    </row>
    <row r="1567">
      <c r="A1567" s="86"/>
      <c r="B1567" s="86"/>
      <c r="C1567" s="86"/>
      <c r="D1567" s="86"/>
      <c r="E1567" s="86"/>
      <c r="F1567" s="11"/>
      <c r="G1567" s="11"/>
      <c r="H1567" s="11"/>
      <c r="I1567" s="11"/>
      <c r="J1567" s="11"/>
      <c r="K1567" s="11"/>
      <c r="L1567" s="11"/>
      <c r="M1567" s="11"/>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row>
    <row r="1568">
      <c r="A1568" s="86"/>
      <c r="B1568" s="86"/>
      <c r="C1568" s="86"/>
      <c r="D1568" s="86"/>
      <c r="E1568" s="86"/>
      <c r="F1568" s="11"/>
      <c r="G1568" s="11"/>
      <c r="H1568" s="11"/>
      <c r="I1568" s="11"/>
      <c r="J1568" s="11"/>
      <c r="K1568" s="11"/>
      <c r="L1568" s="11"/>
      <c r="M1568" s="11"/>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row>
    <row r="1569">
      <c r="A1569" s="86"/>
      <c r="B1569" s="86"/>
      <c r="C1569" s="86"/>
      <c r="D1569" s="86"/>
      <c r="E1569" s="86"/>
      <c r="F1569" s="11"/>
      <c r="G1569" s="11"/>
      <c r="H1569" s="11"/>
      <c r="I1569" s="11"/>
      <c r="J1569" s="11"/>
      <c r="K1569" s="11"/>
      <c r="L1569" s="11"/>
      <c r="M1569" s="11"/>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row>
    <row r="1570">
      <c r="A1570" s="86"/>
      <c r="B1570" s="86"/>
      <c r="C1570" s="86"/>
      <c r="D1570" s="86"/>
      <c r="E1570" s="86"/>
      <c r="F1570" s="11"/>
      <c r="G1570" s="11"/>
      <c r="H1570" s="11"/>
      <c r="I1570" s="11"/>
      <c r="J1570" s="11"/>
      <c r="K1570" s="11"/>
      <c r="L1570" s="11"/>
      <c r="M1570" s="11"/>
      <c r="N1570" s="11"/>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1"/>
    </row>
    <row r="1571">
      <c r="A1571" s="86"/>
      <c r="B1571" s="86"/>
      <c r="C1571" s="86"/>
      <c r="D1571" s="86"/>
      <c r="E1571" s="86"/>
      <c r="F1571" s="11"/>
      <c r="G1571" s="11"/>
      <c r="H1571" s="11"/>
      <c r="I1571" s="11"/>
      <c r="J1571" s="11"/>
      <c r="K1571" s="11"/>
      <c r="L1571" s="11"/>
      <c r="M1571" s="11"/>
      <c r="N1571" s="11"/>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1"/>
    </row>
    <row r="1572">
      <c r="A1572" s="86"/>
      <c r="B1572" s="86"/>
      <c r="C1572" s="86"/>
      <c r="D1572" s="86"/>
      <c r="E1572" s="86"/>
      <c r="F1572" s="11"/>
      <c r="G1572" s="11"/>
      <c r="H1572" s="11"/>
      <c r="I1572" s="11"/>
      <c r="J1572" s="11"/>
      <c r="K1572" s="11"/>
      <c r="L1572" s="11"/>
      <c r="M1572" s="11"/>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row>
    <row r="1573">
      <c r="A1573" s="86"/>
      <c r="B1573" s="86"/>
      <c r="C1573" s="86"/>
      <c r="D1573" s="86"/>
      <c r="E1573" s="86"/>
      <c r="F1573" s="11"/>
      <c r="G1573" s="11"/>
      <c r="H1573" s="11"/>
      <c r="I1573" s="11"/>
      <c r="J1573" s="11"/>
      <c r="K1573" s="11"/>
      <c r="L1573" s="11"/>
      <c r="M1573" s="11"/>
      <c r="N1573" s="11"/>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1"/>
    </row>
    <row r="1574">
      <c r="A1574" s="86"/>
      <c r="B1574" s="86"/>
      <c r="C1574" s="86"/>
      <c r="D1574" s="86"/>
      <c r="E1574" s="86"/>
      <c r="F1574" s="11"/>
      <c r="G1574" s="11"/>
      <c r="H1574" s="11"/>
      <c r="I1574" s="11"/>
      <c r="J1574" s="11"/>
      <c r="K1574" s="11"/>
      <c r="L1574" s="11"/>
      <c r="M1574" s="11"/>
      <c r="N1574" s="11"/>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1"/>
    </row>
    <row r="1575">
      <c r="A1575" s="86"/>
      <c r="B1575" s="86"/>
      <c r="C1575" s="86"/>
      <c r="D1575" s="86"/>
      <c r="E1575" s="86"/>
      <c r="F1575" s="11"/>
      <c r="G1575" s="11"/>
      <c r="H1575" s="11"/>
      <c r="I1575" s="11"/>
      <c r="J1575" s="11"/>
      <c r="K1575" s="11"/>
      <c r="L1575" s="11"/>
      <c r="M1575" s="11"/>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row>
    <row r="1576">
      <c r="A1576" s="86"/>
      <c r="B1576" s="86"/>
      <c r="C1576" s="86"/>
      <c r="D1576" s="86"/>
      <c r="E1576" s="86"/>
      <c r="F1576" s="11"/>
      <c r="G1576" s="11"/>
      <c r="H1576" s="11"/>
      <c r="I1576" s="11"/>
      <c r="J1576" s="11"/>
      <c r="K1576" s="11"/>
      <c r="L1576" s="11"/>
      <c r="M1576" s="11"/>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row>
    <row r="1577">
      <c r="A1577" s="86"/>
      <c r="B1577" s="86"/>
      <c r="C1577" s="86"/>
      <c r="D1577" s="86"/>
      <c r="E1577" s="86"/>
      <c r="F1577" s="11"/>
      <c r="G1577" s="11"/>
      <c r="H1577" s="11"/>
      <c r="I1577" s="11"/>
      <c r="J1577" s="11"/>
      <c r="K1577" s="11"/>
      <c r="L1577" s="11"/>
      <c r="M1577" s="11"/>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row>
    <row r="1578">
      <c r="A1578" s="86"/>
      <c r="B1578" s="86"/>
      <c r="C1578" s="86"/>
      <c r="D1578" s="86"/>
      <c r="E1578" s="86"/>
      <c r="F1578" s="11"/>
      <c r="G1578" s="11"/>
      <c r="H1578" s="11"/>
      <c r="I1578" s="11"/>
      <c r="J1578" s="11"/>
      <c r="K1578" s="11"/>
      <c r="L1578" s="11"/>
      <c r="M1578" s="11"/>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row>
    <row r="1579">
      <c r="A1579" s="86"/>
      <c r="B1579" s="86"/>
      <c r="C1579" s="86"/>
      <c r="D1579" s="86"/>
      <c r="E1579" s="86"/>
      <c r="F1579" s="11"/>
      <c r="G1579" s="11"/>
      <c r="H1579" s="11"/>
      <c r="I1579" s="11"/>
      <c r="J1579" s="11"/>
      <c r="K1579" s="11"/>
      <c r="L1579" s="11"/>
      <c r="M1579" s="11"/>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row>
    <row r="1580">
      <c r="A1580" s="86"/>
      <c r="B1580" s="86"/>
      <c r="C1580" s="86"/>
      <c r="D1580" s="86"/>
      <c r="E1580" s="86"/>
      <c r="F1580" s="11"/>
      <c r="G1580" s="11"/>
      <c r="H1580" s="11"/>
      <c r="I1580" s="11"/>
      <c r="J1580" s="11"/>
      <c r="K1580" s="11"/>
      <c r="L1580" s="11"/>
      <c r="M1580" s="11"/>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row>
    <row r="1581">
      <c r="A1581" s="86"/>
      <c r="B1581" s="86"/>
      <c r="C1581" s="86"/>
      <c r="D1581" s="86"/>
      <c r="E1581" s="86"/>
      <c r="F1581" s="11"/>
      <c r="G1581" s="11"/>
      <c r="H1581" s="11"/>
      <c r="I1581" s="11"/>
      <c r="J1581" s="11"/>
      <c r="K1581" s="11"/>
      <c r="L1581" s="11"/>
      <c r="M1581" s="11"/>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row>
    <row r="1582">
      <c r="A1582" s="86"/>
      <c r="B1582" s="86"/>
      <c r="C1582" s="86"/>
      <c r="D1582" s="86"/>
      <c r="E1582" s="86"/>
      <c r="F1582" s="11"/>
      <c r="G1582" s="11"/>
      <c r="H1582" s="11"/>
      <c r="I1582" s="11"/>
      <c r="J1582" s="11"/>
      <c r="K1582" s="11"/>
      <c r="L1582" s="11"/>
      <c r="M1582" s="11"/>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row>
    <row r="1583">
      <c r="A1583" s="86"/>
      <c r="B1583" s="86"/>
      <c r="C1583" s="86"/>
      <c r="D1583" s="86"/>
      <c r="E1583" s="86"/>
      <c r="F1583" s="11"/>
      <c r="G1583" s="11"/>
      <c r="H1583" s="11"/>
      <c r="I1583" s="11"/>
      <c r="J1583" s="11"/>
      <c r="K1583" s="11"/>
      <c r="L1583" s="11"/>
      <c r="M1583" s="11"/>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row>
    <row r="1584">
      <c r="A1584" s="86"/>
      <c r="B1584" s="86"/>
      <c r="C1584" s="86"/>
      <c r="D1584" s="86"/>
      <c r="E1584" s="86"/>
      <c r="F1584" s="11"/>
      <c r="G1584" s="11"/>
      <c r="H1584" s="11"/>
      <c r="I1584" s="11"/>
      <c r="J1584" s="11"/>
      <c r="K1584" s="11"/>
      <c r="L1584" s="11"/>
      <c r="M1584" s="11"/>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row>
    <row r="1585">
      <c r="A1585" s="86"/>
      <c r="B1585" s="86"/>
      <c r="C1585" s="86"/>
      <c r="D1585" s="86"/>
      <c r="E1585" s="86"/>
      <c r="F1585" s="11"/>
      <c r="G1585" s="11"/>
      <c r="H1585" s="11"/>
      <c r="I1585" s="11"/>
      <c r="J1585" s="11"/>
      <c r="K1585" s="11"/>
      <c r="L1585" s="11"/>
      <c r="M1585" s="11"/>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row>
    <row r="1586">
      <c r="A1586" s="86"/>
      <c r="B1586" s="86"/>
      <c r="C1586" s="86"/>
      <c r="D1586" s="86"/>
      <c r="E1586" s="86"/>
      <c r="F1586" s="11"/>
      <c r="G1586" s="11"/>
      <c r="H1586" s="11"/>
      <c r="I1586" s="11"/>
      <c r="J1586" s="11"/>
      <c r="K1586" s="11"/>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row>
    <row r="1587">
      <c r="A1587" s="86"/>
      <c r="B1587" s="86"/>
      <c r="C1587" s="86"/>
      <c r="D1587" s="86"/>
      <c r="E1587" s="86"/>
      <c r="F1587" s="11"/>
      <c r="G1587" s="11"/>
      <c r="H1587" s="11"/>
      <c r="I1587" s="11"/>
      <c r="J1587" s="11"/>
      <c r="K1587" s="11"/>
      <c r="L1587" s="11"/>
      <c r="M1587" s="11"/>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row>
    <row r="1588">
      <c r="A1588" s="86"/>
      <c r="B1588" s="86"/>
      <c r="C1588" s="86"/>
      <c r="D1588" s="86"/>
      <c r="E1588" s="86"/>
      <c r="F1588" s="11"/>
      <c r="G1588" s="11"/>
      <c r="H1588" s="11"/>
      <c r="I1588" s="11"/>
      <c r="J1588" s="11"/>
      <c r="K1588" s="11"/>
      <c r="L1588" s="11"/>
      <c r="M1588" s="11"/>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row>
    <row r="1589">
      <c r="A1589" s="86"/>
      <c r="B1589" s="86"/>
      <c r="C1589" s="86"/>
      <c r="D1589" s="86"/>
      <c r="E1589" s="86"/>
      <c r="F1589" s="11"/>
      <c r="G1589" s="11"/>
      <c r="H1589" s="11"/>
      <c r="I1589" s="11"/>
      <c r="J1589" s="11"/>
      <c r="K1589" s="11"/>
      <c r="L1589" s="11"/>
      <c r="M1589" s="11"/>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row>
    <row r="1590">
      <c r="A1590" s="86"/>
      <c r="B1590" s="86"/>
      <c r="C1590" s="86"/>
      <c r="D1590" s="86"/>
      <c r="E1590" s="86"/>
      <c r="F1590" s="11"/>
      <c r="G1590" s="11"/>
      <c r="H1590" s="11"/>
      <c r="I1590" s="11"/>
      <c r="J1590" s="11"/>
      <c r="K1590" s="11"/>
      <c r="L1590" s="11"/>
      <c r="M1590" s="11"/>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row>
    <row r="1591">
      <c r="A1591" s="86"/>
      <c r="B1591" s="86"/>
      <c r="C1591" s="86"/>
      <c r="D1591" s="86"/>
      <c r="E1591" s="86"/>
      <c r="F1591" s="11"/>
      <c r="G1591" s="11"/>
      <c r="H1591" s="11"/>
      <c r="I1591" s="11"/>
      <c r="J1591" s="11"/>
      <c r="K1591" s="11"/>
      <c r="L1591" s="11"/>
      <c r="M1591" s="11"/>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row>
    <row r="1592">
      <c r="A1592" s="86"/>
      <c r="B1592" s="86"/>
      <c r="C1592" s="86"/>
      <c r="D1592" s="86"/>
      <c r="E1592" s="86"/>
      <c r="F1592" s="11"/>
      <c r="G1592" s="11"/>
      <c r="H1592" s="11"/>
      <c r="I1592" s="11"/>
      <c r="J1592" s="11"/>
      <c r="K1592" s="11"/>
      <c r="L1592" s="11"/>
      <c r="M1592" s="11"/>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row>
    <row r="1593">
      <c r="A1593" s="86"/>
      <c r="B1593" s="86"/>
      <c r="C1593" s="86"/>
      <c r="D1593" s="86"/>
      <c r="E1593" s="86"/>
      <c r="F1593" s="11"/>
      <c r="G1593" s="11"/>
      <c r="H1593" s="11"/>
      <c r="I1593" s="11"/>
      <c r="J1593" s="11"/>
      <c r="K1593" s="11"/>
      <c r="L1593" s="11"/>
      <c r="M1593" s="11"/>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row>
    <row r="1594">
      <c r="A1594" s="86"/>
      <c r="B1594" s="86"/>
      <c r="C1594" s="86"/>
      <c r="D1594" s="86"/>
      <c r="E1594" s="86"/>
      <c r="F1594" s="11"/>
      <c r="G1594" s="11"/>
      <c r="H1594" s="11"/>
      <c r="I1594" s="11"/>
      <c r="J1594" s="11"/>
      <c r="K1594" s="11"/>
      <c r="L1594" s="11"/>
      <c r="M1594" s="11"/>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row>
    <row r="1595">
      <c r="A1595" s="86"/>
      <c r="B1595" s="86"/>
      <c r="C1595" s="86"/>
      <c r="D1595" s="86"/>
      <c r="E1595" s="86"/>
      <c r="F1595" s="11"/>
      <c r="G1595" s="11"/>
      <c r="H1595" s="11"/>
      <c r="I1595" s="11"/>
      <c r="J1595" s="11"/>
      <c r="K1595" s="11"/>
      <c r="L1595" s="11"/>
      <c r="M1595" s="11"/>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row>
    <row r="1596">
      <c r="A1596" s="86"/>
      <c r="B1596" s="86"/>
      <c r="C1596" s="86"/>
      <c r="D1596" s="86"/>
      <c r="E1596" s="86"/>
      <c r="F1596" s="11"/>
      <c r="G1596" s="11"/>
      <c r="H1596" s="11"/>
      <c r="I1596" s="11"/>
      <c r="J1596" s="11"/>
      <c r="K1596" s="11"/>
      <c r="L1596" s="11"/>
      <c r="M1596" s="11"/>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row>
    <row r="1597">
      <c r="A1597" s="86"/>
      <c r="B1597" s="86"/>
      <c r="C1597" s="86"/>
      <c r="D1597" s="86"/>
      <c r="E1597" s="86"/>
      <c r="F1597" s="11"/>
      <c r="G1597" s="11"/>
      <c r="H1597" s="11"/>
      <c r="I1597" s="11"/>
      <c r="J1597" s="11"/>
      <c r="K1597" s="11"/>
      <c r="L1597" s="11"/>
      <c r="M1597" s="11"/>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row>
    <row r="1598">
      <c r="A1598" s="86"/>
      <c r="B1598" s="86"/>
      <c r="C1598" s="86"/>
      <c r="D1598" s="86"/>
      <c r="E1598" s="86"/>
      <c r="F1598" s="11"/>
      <c r="G1598" s="11"/>
      <c r="H1598" s="11"/>
      <c r="I1598" s="11"/>
      <c r="J1598" s="11"/>
      <c r="K1598" s="11"/>
      <c r="L1598" s="11"/>
      <c r="M1598" s="11"/>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row>
    <row r="1599">
      <c r="A1599" s="86"/>
      <c r="B1599" s="86"/>
      <c r="C1599" s="86"/>
      <c r="D1599" s="86"/>
      <c r="E1599" s="86"/>
      <c r="F1599" s="11"/>
      <c r="G1599" s="11"/>
      <c r="H1599" s="11"/>
      <c r="I1599" s="11"/>
      <c r="J1599" s="11"/>
      <c r="K1599" s="11"/>
      <c r="L1599" s="11"/>
      <c r="M1599" s="11"/>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row>
    <row r="1600">
      <c r="A1600" s="86"/>
      <c r="B1600" s="86"/>
      <c r="C1600" s="86"/>
      <c r="D1600" s="86"/>
      <c r="E1600" s="86"/>
      <c r="F1600" s="11"/>
      <c r="G1600" s="11"/>
      <c r="H1600" s="11"/>
      <c r="I1600" s="11"/>
      <c r="J1600" s="11"/>
      <c r="K1600" s="11"/>
      <c r="L1600" s="11"/>
      <c r="M1600" s="11"/>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row>
    <row r="1601">
      <c r="A1601" s="86"/>
      <c r="B1601" s="86"/>
      <c r="C1601" s="86"/>
      <c r="D1601" s="86"/>
      <c r="E1601" s="86"/>
      <c r="F1601" s="11"/>
      <c r="G1601" s="11"/>
      <c r="H1601" s="11"/>
      <c r="I1601" s="11"/>
      <c r="J1601" s="11"/>
      <c r="K1601" s="11"/>
      <c r="L1601" s="11"/>
      <c r="M1601" s="11"/>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row>
    <row r="1602">
      <c r="A1602" s="86"/>
      <c r="B1602" s="86"/>
      <c r="C1602" s="86"/>
      <c r="D1602" s="86"/>
      <c r="E1602" s="86"/>
      <c r="F1602" s="11"/>
      <c r="G1602" s="11"/>
      <c r="H1602" s="11"/>
      <c r="I1602" s="11"/>
      <c r="J1602" s="11"/>
      <c r="K1602" s="11"/>
      <c r="L1602" s="11"/>
      <c r="M1602" s="11"/>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row>
    <row r="1603">
      <c r="A1603" s="86"/>
      <c r="B1603" s="86"/>
      <c r="C1603" s="86"/>
      <c r="D1603" s="86"/>
      <c r="E1603" s="86"/>
      <c r="F1603" s="11"/>
      <c r="G1603" s="11"/>
      <c r="H1603" s="11"/>
      <c r="I1603" s="11"/>
      <c r="J1603" s="11"/>
      <c r="K1603" s="11"/>
      <c r="L1603" s="11"/>
      <c r="M1603" s="11"/>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row>
    <row r="1604">
      <c r="A1604" s="86"/>
      <c r="B1604" s="86"/>
      <c r="C1604" s="86"/>
      <c r="D1604" s="86"/>
      <c r="E1604" s="86"/>
      <c r="F1604" s="11"/>
      <c r="G1604" s="11"/>
      <c r="H1604" s="11"/>
      <c r="I1604" s="11"/>
      <c r="J1604" s="11"/>
      <c r="K1604" s="11"/>
      <c r="L1604" s="11"/>
      <c r="M1604" s="11"/>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row>
    <row r="1605">
      <c r="A1605" s="86"/>
      <c r="B1605" s="86"/>
      <c r="C1605" s="86"/>
      <c r="D1605" s="86"/>
      <c r="E1605" s="86"/>
      <c r="F1605" s="11"/>
      <c r="G1605" s="11"/>
      <c r="H1605" s="11"/>
      <c r="I1605" s="11"/>
      <c r="J1605" s="11"/>
      <c r="K1605" s="11"/>
      <c r="L1605" s="11"/>
      <c r="M1605" s="11"/>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row>
    <row r="1606">
      <c r="A1606" s="86"/>
      <c r="B1606" s="86"/>
      <c r="C1606" s="86"/>
      <c r="D1606" s="86"/>
      <c r="E1606" s="86"/>
      <c r="F1606" s="11"/>
      <c r="G1606" s="11"/>
      <c r="H1606" s="11"/>
      <c r="I1606" s="11"/>
      <c r="J1606" s="11"/>
      <c r="K1606" s="11"/>
      <c r="L1606" s="11"/>
      <c r="M1606" s="11"/>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row>
    <row r="1607">
      <c r="A1607" s="86"/>
      <c r="B1607" s="86"/>
      <c r="C1607" s="86"/>
      <c r="D1607" s="86"/>
      <c r="E1607" s="86"/>
      <c r="F1607" s="11"/>
      <c r="G1607" s="11"/>
      <c r="H1607" s="11"/>
      <c r="I1607" s="11"/>
      <c r="J1607" s="11"/>
      <c r="K1607" s="11"/>
      <c r="L1607" s="11"/>
      <c r="M1607" s="11"/>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row>
    <row r="1608">
      <c r="A1608" s="86"/>
      <c r="B1608" s="86"/>
      <c r="C1608" s="86"/>
      <c r="D1608" s="86"/>
      <c r="E1608" s="86"/>
      <c r="F1608" s="11"/>
      <c r="G1608" s="11"/>
      <c r="H1608" s="11"/>
      <c r="I1608" s="11"/>
      <c r="J1608" s="11"/>
      <c r="K1608" s="11"/>
      <c r="L1608" s="11"/>
      <c r="M1608" s="11"/>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row>
    <row r="1609">
      <c r="A1609" s="86"/>
      <c r="B1609" s="86"/>
      <c r="C1609" s="86"/>
      <c r="D1609" s="86"/>
      <c r="E1609" s="86"/>
      <c r="F1609" s="11"/>
      <c r="G1609" s="11"/>
      <c r="H1609" s="11"/>
      <c r="I1609" s="11"/>
      <c r="J1609" s="11"/>
      <c r="K1609" s="11"/>
      <c r="L1609" s="11"/>
      <c r="M1609" s="11"/>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row>
    <row r="1610">
      <c r="A1610" s="86"/>
      <c r="B1610" s="86"/>
      <c r="C1610" s="86"/>
      <c r="D1610" s="86"/>
      <c r="E1610" s="86"/>
      <c r="F1610" s="11"/>
      <c r="G1610" s="11"/>
      <c r="H1610" s="11"/>
      <c r="I1610" s="11"/>
      <c r="J1610" s="11"/>
      <c r="K1610" s="11"/>
      <c r="L1610" s="11"/>
      <c r="M1610" s="11"/>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row>
    <row r="1611">
      <c r="A1611" s="86"/>
      <c r="B1611" s="86"/>
      <c r="C1611" s="86"/>
      <c r="D1611" s="86"/>
      <c r="E1611" s="86"/>
      <c r="F1611" s="11"/>
      <c r="G1611" s="11"/>
      <c r="H1611" s="11"/>
      <c r="I1611" s="11"/>
      <c r="J1611" s="11"/>
      <c r="K1611" s="11"/>
      <c r="L1611" s="11"/>
      <c r="M1611" s="11"/>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row>
    <row r="1612">
      <c r="A1612" s="86"/>
      <c r="B1612" s="86"/>
      <c r="C1612" s="86"/>
      <c r="D1612" s="86"/>
      <c r="E1612" s="86"/>
      <c r="F1612" s="11"/>
      <c r="G1612" s="11"/>
      <c r="H1612" s="11"/>
      <c r="I1612" s="11"/>
      <c r="J1612" s="11"/>
      <c r="K1612" s="11"/>
      <c r="L1612" s="11"/>
      <c r="M1612" s="11"/>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row>
    <row r="1613">
      <c r="A1613" s="86"/>
      <c r="B1613" s="86"/>
      <c r="C1613" s="86"/>
      <c r="D1613" s="86"/>
      <c r="E1613" s="86"/>
      <c r="F1613" s="11"/>
      <c r="G1613" s="11"/>
      <c r="H1613" s="11"/>
      <c r="I1613" s="11"/>
      <c r="J1613" s="11"/>
      <c r="K1613" s="11"/>
      <c r="L1613" s="11"/>
      <c r="M1613" s="11"/>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row>
    <row r="1614">
      <c r="A1614" s="86"/>
      <c r="B1614" s="86"/>
      <c r="C1614" s="86"/>
      <c r="D1614" s="86"/>
      <c r="E1614" s="86"/>
      <c r="F1614" s="11"/>
      <c r="G1614" s="11"/>
      <c r="H1614" s="11"/>
      <c r="I1614" s="11"/>
      <c r="J1614" s="11"/>
      <c r="K1614" s="11"/>
      <c r="L1614" s="11"/>
      <c r="M1614" s="11"/>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row>
    <row r="1615">
      <c r="A1615" s="86"/>
      <c r="B1615" s="86"/>
      <c r="C1615" s="86"/>
      <c r="D1615" s="86"/>
      <c r="E1615" s="86"/>
      <c r="F1615" s="11"/>
      <c r="G1615" s="11"/>
      <c r="H1615" s="11"/>
      <c r="I1615" s="11"/>
      <c r="J1615" s="11"/>
      <c r="K1615" s="11"/>
      <c r="L1615" s="11"/>
      <c r="M1615" s="11"/>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row>
    <row r="1616">
      <c r="A1616" s="86"/>
      <c r="B1616" s="86"/>
      <c r="C1616" s="86"/>
      <c r="D1616" s="86"/>
      <c r="E1616" s="86"/>
      <c r="F1616" s="11"/>
      <c r="G1616" s="11"/>
      <c r="H1616" s="11"/>
      <c r="I1616" s="11"/>
      <c r="J1616" s="11"/>
      <c r="K1616" s="11"/>
      <c r="L1616" s="11"/>
      <c r="M1616" s="11"/>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row>
    <row r="1617">
      <c r="A1617" s="86"/>
      <c r="B1617" s="86"/>
      <c r="C1617" s="86"/>
      <c r="D1617" s="86"/>
      <c r="E1617" s="86"/>
      <c r="F1617" s="11"/>
      <c r="G1617" s="11"/>
      <c r="H1617" s="11"/>
      <c r="I1617" s="11"/>
      <c r="J1617" s="11"/>
      <c r="K1617" s="11"/>
      <c r="L1617" s="11"/>
      <c r="M1617" s="11"/>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row>
    <row r="1618">
      <c r="A1618" s="86"/>
      <c r="B1618" s="86"/>
      <c r="C1618" s="86"/>
      <c r="D1618" s="86"/>
      <c r="E1618" s="86"/>
      <c r="F1618" s="11"/>
      <c r="G1618" s="11"/>
      <c r="H1618" s="11"/>
      <c r="I1618" s="11"/>
      <c r="J1618" s="11"/>
      <c r="K1618" s="11"/>
      <c r="L1618" s="11"/>
      <c r="M1618" s="11"/>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row>
    <row r="1619">
      <c r="A1619" s="86"/>
      <c r="B1619" s="86"/>
      <c r="C1619" s="86"/>
      <c r="D1619" s="86"/>
      <c r="E1619" s="86"/>
      <c r="F1619" s="11"/>
      <c r="G1619" s="11"/>
      <c r="H1619" s="11"/>
      <c r="I1619" s="11"/>
      <c r="J1619" s="11"/>
      <c r="K1619" s="11"/>
      <c r="L1619" s="11"/>
      <c r="M1619" s="11"/>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row>
    <row r="1620">
      <c r="A1620" s="86"/>
      <c r="B1620" s="86"/>
      <c r="C1620" s="86"/>
      <c r="D1620" s="86"/>
      <c r="E1620" s="86"/>
      <c r="F1620" s="11"/>
      <c r="G1620" s="11"/>
      <c r="H1620" s="11"/>
      <c r="I1620" s="11"/>
      <c r="J1620" s="11"/>
      <c r="K1620" s="11"/>
      <c r="L1620" s="11"/>
      <c r="M1620" s="11"/>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row>
    <row r="1621">
      <c r="A1621" s="86"/>
      <c r="B1621" s="86"/>
      <c r="C1621" s="86"/>
      <c r="D1621" s="86"/>
      <c r="E1621" s="86"/>
      <c r="F1621" s="11"/>
      <c r="G1621" s="11"/>
      <c r="H1621" s="11"/>
      <c r="I1621" s="11"/>
      <c r="J1621" s="11"/>
      <c r="K1621" s="11"/>
      <c r="L1621" s="11"/>
      <c r="M1621" s="11"/>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row>
    <row r="1622">
      <c r="A1622" s="86"/>
      <c r="B1622" s="86"/>
      <c r="C1622" s="86"/>
      <c r="D1622" s="86"/>
      <c r="E1622" s="86"/>
      <c r="F1622" s="11"/>
      <c r="G1622" s="11"/>
      <c r="H1622" s="11"/>
      <c r="I1622" s="11"/>
      <c r="J1622" s="11"/>
      <c r="K1622" s="11"/>
      <c r="L1622" s="11"/>
      <c r="M1622" s="11"/>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row>
    <row r="1623">
      <c r="A1623" s="86"/>
      <c r="B1623" s="86"/>
      <c r="C1623" s="86"/>
      <c r="D1623" s="86"/>
      <c r="E1623" s="86"/>
      <c r="F1623" s="11"/>
      <c r="G1623" s="11"/>
      <c r="H1623" s="11"/>
      <c r="I1623" s="11"/>
      <c r="J1623" s="11"/>
      <c r="K1623" s="11"/>
      <c r="L1623" s="11"/>
      <c r="M1623" s="11"/>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row>
    <row r="1624">
      <c r="A1624" s="86"/>
      <c r="B1624" s="86"/>
      <c r="C1624" s="86"/>
      <c r="D1624" s="86"/>
      <c r="E1624" s="86"/>
      <c r="F1624" s="11"/>
      <c r="G1624" s="11"/>
      <c r="H1624" s="11"/>
      <c r="I1624" s="11"/>
      <c r="J1624" s="11"/>
      <c r="K1624" s="11"/>
      <c r="L1624" s="11"/>
      <c r="M1624" s="11"/>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row>
    <row r="1625">
      <c r="A1625" s="86"/>
      <c r="B1625" s="86"/>
      <c r="C1625" s="86"/>
      <c r="D1625" s="86"/>
      <c r="E1625" s="86"/>
      <c r="F1625" s="11"/>
      <c r="G1625" s="11"/>
      <c r="H1625" s="11"/>
      <c r="I1625" s="11"/>
      <c r="J1625" s="11"/>
      <c r="K1625" s="11"/>
      <c r="L1625" s="11"/>
      <c r="M1625" s="11"/>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row>
    <row r="1626">
      <c r="A1626" s="86"/>
      <c r="B1626" s="86"/>
      <c r="C1626" s="86"/>
      <c r="D1626" s="86"/>
      <c r="E1626" s="86"/>
      <c r="F1626" s="11"/>
      <c r="G1626" s="11"/>
      <c r="H1626" s="11"/>
      <c r="I1626" s="11"/>
      <c r="J1626" s="11"/>
      <c r="K1626" s="11"/>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row>
    <row r="1627">
      <c r="A1627" s="86"/>
      <c r="B1627" s="86"/>
      <c r="C1627" s="86"/>
      <c r="D1627" s="86"/>
      <c r="E1627" s="86"/>
      <c r="F1627" s="11"/>
      <c r="G1627" s="11"/>
      <c r="H1627" s="11"/>
      <c r="I1627" s="11"/>
      <c r="J1627" s="11"/>
      <c r="K1627" s="11"/>
      <c r="L1627" s="11"/>
      <c r="M1627" s="11"/>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row>
    <row r="1628">
      <c r="A1628" s="86"/>
      <c r="B1628" s="86"/>
      <c r="C1628" s="86"/>
      <c r="D1628" s="86"/>
      <c r="E1628" s="86"/>
      <c r="F1628" s="11"/>
      <c r="G1628" s="11"/>
      <c r="H1628" s="11"/>
      <c r="I1628" s="11"/>
      <c r="J1628" s="11"/>
      <c r="K1628" s="11"/>
      <c r="L1628" s="11"/>
      <c r="M1628" s="11"/>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row>
    <row r="1629">
      <c r="A1629" s="86"/>
      <c r="B1629" s="86"/>
      <c r="C1629" s="86"/>
      <c r="D1629" s="86"/>
      <c r="E1629" s="86"/>
      <c r="F1629" s="11"/>
      <c r="G1629" s="11"/>
      <c r="H1629" s="11"/>
      <c r="I1629" s="11"/>
      <c r="J1629" s="11"/>
      <c r="K1629" s="11"/>
      <c r="L1629" s="11"/>
      <c r="M1629" s="11"/>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row>
    <row r="1630">
      <c r="A1630" s="86"/>
      <c r="B1630" s="86"/>
      <c r="C1630" s="86"/>
      <c r="D1630" s="86"/>
      <c r="E1630" s="86"/>
      <c r="F1630" s="11"/>
      <c r="G1630" s="11"/>
      <c r="H1630" s="11"/>
      <c r="I1630" s="11"/>
      <c r="J1630" s="11"/>
      <c r="K1630" s="11"/>
      <c r="L1630" s="11"/>
      <c r="M1630" s="11"/>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row>
    <row r="1631">
      <c r="A1631" s="86"/>
      <c r="B1631" s="86"/>
      <c r="C1631" s="86"/>
      <c r="D1631" s="86"/>
      <c r="E1631" s="86"/>
      <c r="F1631" s="11"/>
      <c r="G1631" s="11"/>
      <c r="H1631" s="11"/>
      <c r="I1631" s="11"/>
      <c r="J1631" s="11"/>
      <c r="K1631" s="11"/>
      <c r="L1631" s="11"/>
      <c r="M1631" s="11"/>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row>
    <row r="1632">
      <c r="A1632" s="86"/>
      <c r="B1632" s="86"/>
      <c r="C1632" s="86"/>
      <c r="D1632" s="86"/>
      <c r="E1632" s="86"/>
      <c r="F1632" s="11"/>
      <c r="G1632" s="11"/>
      <c r="H1632" s="11"/>
      <c r="I1632" s="11"/>
      <c r="J1632" s="11"/>
      <c r="K1632" s="11"/>
      <c r="L1632" s="11"/>
      <c r="M1632" s="11"/>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row>
    <row r="1633">
      <c r="A1633" s="86"/>
      <c r="B1633" s="86"/>
      <c r="C1633" s="86"/>
      <c r="D1633" s="86"/>
      <c r="E1633" s="86"/>
      <c r="F1633" s="11"/>
      <c r="G1633" s="11"/>
      <c r="H1633" s="11"/>
      <c r="I1633" s="11"/>
      <c r="J1633" s="11"/>
      <c r="K1633" s="11"/>
      <c r="L1633" s="11"/>
      <c r="M1633" s="11"/>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row>
    <row r="1634">
      <c r="A1634" s="86"/>
      <c r="B1634" s="86"/>
      <c r="C1634" s="86"/>
      <c r="D1634" s="86"/>
      <c r="E1634" s="86"/>
      <c r="F1634" s="11"/>
      <c r="G1634" s="11"/>
      <c r="H1634" s="11"/>
      <c r="I1634" s="11"/>
      <c r="J1634" s="11"/>
      <c r="K1634" s="11"/>
      <c r="L1634" s="11"/>
      <c r="M1634" s="11"/>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row>
    <row r="1635">
      <c r="A1635" s="86"/>
      <c r="B1635" s="86"/>
      <c r="C1635" s="86"/>
      <c r="D1635" s="86"/>
      <c r="E1635" s="86"/>
      <c r="F1635" s="11"/>
      <c r="G1635" s="11"/>
      <c r="H1635" s="11"/>
      <c r="I1635" s="11"/>
      <c r="J1635" s="11"/>
      <c r="K1635" s="11"/>
      <c r="L1635" s="11"/>
      <c r="M1635" s="11"/>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row>
    <row r="1636">
      <c r="A1636" s="86"/>
      <c r="B1636" s="86"/>
      <c r="C1636" s="86"/>
      <c r="D1636" s="86"/>
      <c r="E1636" s="86"/>
      <c r="F1636" s="11"/>
      <c r="G1636" s="11"/>
      <c r="H1636" s="11"/>
      <c r="I1636" s="11"/>
      <c r="J1636" s="11"/>
      <c r="K1636" s="11"/>
      <c r="L1636" s="11"/>
      <c r="M1636" s="11"/>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row>
    <row r="1637">
      <c r="A1637" s="86"/>
      <c r="B1637" s="86"/>
      <c r="C1637" s="86"/>
      <c r="D1637" s="86"/>
      <c r="E1637" s="86"/>
      <c r="F1637" s="11"/>
      <c r="G1637" s="11"/>
      <c r="H1637" s="11"/>
      <c r="I1637" s="11"/>
      <c r="J1637" s="11"/>
      <c r="K1637" s="11"/>
      <c r="L1637" s="11"/>
      <c r="M1637" s="11"/>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row>
    <row r="1638">
      <c r="A1638" s="86"/>
      <c r="B1638" s="86"/>
      <c r="C1638" s="86"/>
      <c r="D1638" s="86"/>
      <c r="E1638" s="86"/>
      <c r="F1638" s="11"/>
      <c r="G1638" s="11"/>
      <c r="H1638" s="11"/>
      <c r="I1638" s="11"/>
      <c r="J1638" s="11"/>
      <c r="K1638" s="11"/>
      <c r="L1638" s="11"/>
      <c r="M1638" s="11"/>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row>
    <row r="1639">
      <c r="A1639" s="86"/>
      <c r="B1639" s="86"/>
      <c r="C1639" s="86"/>
      <c r="D1639" s="86"/>
      <c r="E1639" s="86"/>
      <c r="F1639" s="11"/>
      <c r="G1639" s="11"/>
      <c r="H1639" s="11"/>
      <c r="I1639" s="11"/>
      <c r="J1639" s="11"/>
      <c r="K1639" s="11"/>
      <c r="L1639" s="11"/>
      <c r="M1639" s="11"/>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row>
    <row r="1640">
      <c r="A1640" s="86"/>
      <c r="B1640" s="86"/>
      <c r="C1640" s="86"/>
      <c r="D1640" s="86"/>
      <c r="E1640" s="86"/>
      <c r="F1640" s="11"/>
      <c r="G1640" s="11"/>
      <c r="H1640" s="11"/>
      <c r="I1640" s="11"/>
      <c r="J1640" s="11"/>
      <c r="K1640" s="11"/>
      <c r="L1640" s="11"/>
      <c r="M1640" s="11"/>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row>
    <row r="1641">
      <c r="A1641" s="86"/>
      <c r="B1641" s="86"/>
      <c r="C1641" s="86"/>
      <c r="D1641" s="86"/>
      <c r="E1641" s="86"/>
      <c r="F1641" s="11"/>
      <c r="G1641" s="11"/>
      <c r="H1641" s="11"/>
      <c r="I1641" s="11"/>
      <c r="J1641" s="11"/>
      <c r="K1641" s="11"/>
      <c r="L1641" s="11"/>
      <c r="M1641" s="11"/>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row>
    <row r="1642">
      <c r="A1642" s="86"/>
      <c r="B1642" s="86"/>
      <c r="C1642" s="86"/>
      <c r="D1642" s="86"/>
      <c r="E1642" s="86"/>
      <c r="F1642" s="11"/>
      <c r="G1642" s="11"/>
      <c r="H1642" s="11"/>
      <c r="I1642" s="11"/>
      <c r="J1642" s="11"/>
      <c r="K1642" s="11"/>
      <c r="L1642" s="11"/>
      <c r="M1642" s="11"/>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row>
    <row r="1643">
      <c r="A1643" s="86"/>
      <c r="B1643" s="86"/>
      <c r="C1643" s="86"/>
      <c r="D1643" s="86"/>
      <c r="E1643" s="86"/>
      <c r="F1643" s="11"/>
      <c r="G1643" s="11"/>
      <c r="H1643" s="11"/>
      <c r="I1643" s="11"/>
      <c r="J1643" s="11"/>
      <c r="K1643" s="11"/>
      <c r="L1643" s="11"/>
      <c r="M1643" s="11"/>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row>
    <row r="1644">
      <c r="A1644" s="86"/>
      <c r="B1644" s="86"/>
      <c r="C1644" s="86"/>
      <c r="D1644" s="86"/>
      <c r="E1644" s="86"/>
      <c r="F1644" s="11"/>
      <c r="G1644" s="11"/>
      <c r="H1644" s="11"/>
      <c r="I1644" s="11"/>
      <c r="J1644" s="11"/>
      <c r="K1644" s="11"/>
      <c r="L1644" s="11"/>
      <c r="M1644" s="11"/>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row>
    <row r="1645">
      <c r="A1645" s="86"/>
      <c r="B1645" s="86"/>
      <c r="C1645" s="86"/>
      <c r="D1645" s="86"/>
      <c r="E1645" s="86"/>
      <c r="F1645" s="11"/>
      <c r="G1645" s="11"/>
      <c r="H1645" s="11"/>
      <c r="I1645" s="11"/>
      <c r="J1645" s="11"/>
      <c r="K1645" s="11"/>
      <c r="L1645" s="11"/>
      <c r="M1645" s="11"/>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row>
    <row r="1646">
      <c r="A1646" s="86"/>
      <c r="B1646" s="86"/>
      <c r="C1646" s="86"/>
      <c r="D1646" s="86"/>
      <c r="E1646" s="86"/>
      <c r="F1646" s="11"/>
      <c r="G1646" s="11"/>
      <c r="H1646" s="11"/>
      <c r="I1646" s="11"/>
      <c r="J1646" s="11"/>
      <c r="K1646" s="11"/>
      <c r="L1646" s="11"/>
      <c r="M1646" s="11"/>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row>
    <row r="1647">
      <c r="A1647" s="86"/>
      <c r="B1647" s="86"/>
      <c r="C1647" s="86"/>
      <c r="D1647" s="86"/>
      <c r="E1647" s="86"/>
      <c r="F1647" s="11"/>
      <c r="G1647" s="11"/>
      <c r="H1647" s="11"/>
      <c r="I1647" s="11"/>
      <c r="J1647" s="11"/>
      <c r="K1647" s="11"/>
      <c r="L1647" s="11"/>
      <c r="M1647" s="11"/>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row>
    <row r="1648">
      <c r="A1648" s="86"/>
      <c r="B1648" s="86"/>
      <c r="C1648" s="86"/>
      <c r="D1648" s="86"/>
      <c r="E1648" s="86"/>
      <c r="F1648" s="11"/>
      <c r="G1648" s="11"/>
      <c r="H1648" s="11"/>
      <c r="I1648" s="11"/>
      <c r="J1648" s="11"/>
      <c r="K1648" s="11"/>
      <c r="L1648" s="11"/>
      <c r="M1648" s="11"/>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row>
    <row r="1649">
      <c r="A1649" s="86"/>
      <c r="B1649" s="86"/>
      <c r="C1649" s="86"/>
      <c r="D1649" s="86"/>
      <c r="E1649" s="86"/>
      <c r="F1649" s="11"/>
      <c r="G1649" s="11"/>
      <c r="H1649" s="11"/>
      <c r="I1649" s="11"/>
      <c r="J1649" s="11"/>
      <c r="K1649" s="11"/>
      <c r="L1649" s="11"/>
      <c r="M1649" s="11"/>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row>
    <row r="1650">
      <c r="A1650" s="86"/>
      <c r="B1650" s="86"/>
      <c r="C1650" s="86"/>
      <c r="D1650" s="86"/>
      <c r="E1650" s="86"/>
      <c r="F1650" s="11"/>
      <c r="G1650" s="11"/>
      <c r="H1650" s="11"/>
      <c r="I1650" s="11"/>
      <c r="J1650" s="11"/>
      <c r="K1650" s="11"/>
      <c r="L1650" s="11"/>
      <c r="M1650" s="11"/>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row>
    <row r="1651">
      <c r="A1651" s="86"/>
      <c r="B1651" s="86"/>
      <c r="C1651" s="86"/>
      <c r="D1651" s="86"/>
      <c r="E1651" s="86"/>
      <c r="F1651" s="11"/>
      <c r="G1651" s="11"/>
      <c r="H1651" s="11"/>
      <c r="I1651" s="11"/>
      <c r="J1651" s="11"/>
      <c r="K1651" s="11"/>
      <c r="L1651" s="11"/>
      <c r="M1651" s="11"/>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row>
    <row r="1652">
      <c r="A1652" s="86"/>
      <c r="B1652" s="86"/>
      <c r="C1652" s="86"/>
      <c r="D1652" s="86"/>
      <c r="E1652" s="86"/>
      <c r="F1652" s="11"/>
      <c r="G1652" s="11"/>
      <c r="H1652" s="11"/>
      <c r="I1652" s="11"/>
      <c r="J1652" s="11"/>
      <c r="K1652" s="11"/>
      <c r="L1652" s="11"/>
      <c r="M1652" s="11"/>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row>
    <row r="1653">
      <c r="A1653" s="86"/>
      <c r="B1653" s="86"/>
      <c r="C1653" s="86"/>
      <c r="D1653" s="86"/>
      <c r="E1653" s="86"/>
      <c r="F1653" s="11"/>
      <c r="G1653" s="11"/>
      <c r="H1653" s="11"/>
      <c r="I1653" s="11"/>
      <c r="J1653" s="11"/>
      <c r="K1653" s="11"/>
      <c r="L1653" s="11"/>
      <c r="M1653" s="11"/>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row>
    <row r="1654">
      <c r="A1654" s="86"/>
      <c r="B1654" s="86"/>
      <c r="C1654" s="86"/>
      <c r="D1654" s="86"/>
      <c r="E1654" s="86"/>
      <c r="F1654" s="11"/>
      <c r="G1654" s="11"/>
      <c r="H1654" s="11"/>
      <c r="I1654" s="11"/>
      <c r="J1654" s="11"/>
      <c r="K1654" s="11"/>
      <c r="L1654" s="11"/>
      <c r="M1654" s="11"/>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row>
    <row r="1655">
      <c r="A1655" s="86"/>
      <c r="B1655" s="86"/>
      <c r="C1655" s="86"/>
      <c r="D1655" s="86"/>
      <c r="E1655" s="86"/>
      <c r="F1655" s="11"/>
      <c r="G1655" s="11"/>
      <c r="H1655" s="11"/>
      <c r="I1655" s="11"/>
      <c r="J1655" s="11"/>
      <c r="K1655" s="11"/>
      <c r="L1655" s="11"/>
      <c r="M1655" s="11"/>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row>
    <row r="1656">
      <c r="A1656" s="86"/>
      <c r="B1656" s="86"/>
      <c r="C1656" s="86"/>
      <c r="D1656" s="86"/>
      <c r="E1656" s="86"/>
      <c r="F1656" s="11"/>
      <c r="G1656" s="11"/>
      <c r="H1656" s="11"/>
      <c r="I1656" s="11"/>
      <c r="J1656" s="11"/>
      <c r="K1656" s="11"/>
      <c r="L1656" s="11"/>
      <c r="M1656" s="11"/>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row>
    <row r="1657">
      <c r="A1657" s="86"/>
      <c r="B1657" s="86"/>
      <c r="C1657" s="86"/>
      <c r="D1657" s="86"/>
      <c r="E1657" s="86"/>
      <c r="F1657" s="11"/>
      <c r="G1657" s="11"/>
      <c r="H1657" s="11"/>
      <c r="I1657" s="11"/>
      <c r="J1657" s="11"/>
      <c r="K1657" s="11"/>
      <c r="L1657" s="11"/>
      <c r="M1657" s="11"/>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row>
    <row r="1658">
      <c r="A1658" s="86"/>
      <c r="B1658" s="86"/>
      <c r="C1658" s="86"/>
      <c r="D1658" s="86"/>
      <c r="E1658" s="86"/>
      <c r="F1658" s="11"/>
      <c r="G1658" s="11"/>
      <c r="H1658" s="11"/>
      <c r="I1658" s="11"/>
      <c r="J1658" s="11"/>
      <c r="K1658" s="11"/>
      <c r="L1658" s="11"/>
      <c r="M1658" s="11"/>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row>
    <row r="1659">
      <c r="A1659" s="86"/>
      <c r="B1659" s="86"/>
      <c r="C1659" s="86"/>
      <c r="D1659" s="86"/>
      <c r="E1659" s="86"/>
      <c r="F1659" s="11"/>
      <c r="G1659" s="11"/>
      <c r="H1659" s="11"/>
      <c r="I1659" s="11"/>
      <c r="J1659" s="11"/>
      <c r="K1659" s="11"/>
      <c r="L1659" s="11"/>
      <c r="M1659" s="11"/>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row>
    <row r="1660">
      <c r="A1660" s="86"/>
      <c r="B1660" s="86"/>
      <c r="C1660" s="86"/>
      <c r="D1660" s="86"/>
      <c r="E1660" s="86"/>
      <c r="F1660" s="11"/>
      <c r="G1660" s="11"/>
      <c r="H1660" s="11"/>
      <c r="I1660" s="11"/>
      <c r="J1660" s="11"/>
      <c r="K1660" s="11"/>
      <c r="L1660" s="11"/>
      <c r="M1660" s="11"/>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row>
    <row r="1661">
      <c r="A1661" s="86"/>
      <c r="B1661" s="86"/>
      <c r="C1661" s="86"/>
      <c r="D1661" s="86"/>
      <c r="E1661" s="86"/>
      <c r="F1661" s="11"/>
      <c r="G1661" s="11"/>
      <c r="H1661" s="11"/>
      <c r="I1661" s="11"/>
      <c r="J1661" s="11"/>
      <c r="K1661" s="11"/>
      <c r="L1661" s="11"/>
      <c r="M1661" s="11"/>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row>
    <row r="1662">
      <c r="A1662" s="86"/>
      <c r="B1662" s="86"/>
      <c r="C1662" s="86"/>
      <c r="D1662" s="86"/>
      <c r="E1662" s="86"/>
      <c r="F1662" s="11"/>
      <c r="G1662" s="11"/>
      <c r="H1662" s="11"/>
      <c r="I1662" s="11"/>
      <c r="J1662" s="11"/>
      <c r="K1662" s="11"/>
      <c r="L1662" s="11"/>
      <c r="M1662" s="11"/>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row>
    <row r="1663">
      <c r="A1663" s="86"/>
      <c r="B1663" s="86"/>
      <c r="C1663" s="86"/>
      <c r="D1663" s="86"/>
      <c r="E1663" s="86"/>
      <c r="F1663" s="11"/>
      <c r="G1663" s="11"/>
      <c r="H1663" s="11"/>
      <c r="I1663" s="11"/>
      <c r="J1663" s="11"/>
      <c r="K1663" s="11"/>
      <c r="L1663" s="11"/>
      <c r="M1663" s="11"/>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row>
    <row r="1664">
      <c r="A1664" s="86"/>
      <c r="B1664" s="86"/>
      <c r="C1664" s="86"/>
      <c r="D1664" s="86"/>
      <c r="E1664" s="86"/>
      <c r="F1664" s="11"/>
      <c r="G1664" s="11"/>
      <c r="H1664" s="11"/>
      <c r="I1664" s="11"/>
      <c r="J1664" s="11"/>
      <c r="K1664" s="11"/>
      <c r="L1664" s="11"/>
      <c r="M1664" s="11"/>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row>
    <row r="1665">
      <c r="A1665" s="86"/>
      <c r="B1665" s="86"/>
      <c r="C1665" s="86"/>
      <c r="D1665" s="86"/>
      <c r="E1665" s="86"/>
      <c r="F1665" s="11"/>
      <c r="G1665" s="11"/>
      <c r="H1665" s="11"/>
      <c r="I1665" s="11"/>
      <c r="J1665" s="11"/>
      <c r="K1665" s="11"/>
      <c r="L1665" s="11"/>
      <c r="M1665" s="11"/>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row>
    <row r="1666">
      <c r="A1666" s="86"/>
      <c r="B1666" s="86"/>
      <c r="C1666" s="86"/>
      <c r="D1666" s="86"/>
      <c r="E1666" s="86"/>
      <c r="F1666" s="11"/>
      <c r="G1666" s="11"/>
      <c r="H1666" s="11"/>
      <c r="I1666" s="11"/>
      <c r="J1666" s="11"/>
      <c r="K1666" s="11"/>
      <c r="L1666" s="11"/>
      <c r="M1666" s="11"/>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row>
    <row r="1667">
      <c r="A1667" s="86"/>
      <c r="B1667" s="86"/>
      <c r="C1667" s="86"/>
      <c r="D1667" s="86"/>
      <c r="E1667" s="86"/>
      <c r="F1667" s="11"/>
      <c r="G1667" s="11"/>
      <c r="H1667" s="11"/>
      <c r="I1667" s="11"/>
      <c r="J1667" s="11"/>
      <c r="K1667" s="11"/>
      <c r="L1667" s="11"/>
      <c r="M1667" s="11"/>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row>
    <row r="1668">
      <c r="A1668" s="86"/>
      <c r="B1668" s="86"/>
      <c r="C1668" s="86"/>
      <c r="D1668" s="86"/>
      <c r="E1668" s="86"/>
      <c r="F1668" s="11"/>
      <c r="G1668" s="11"/>
      <c r="H1668" s="11"/>
      <c r="I1668" s="11"/>
      <c r="J1668" s="11"/>
      <c r="K1668" s="11"/>
      <c r="L1668" s="11"/>
      <c r="M1668" s="11"/>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row>
    <row r="1669">
      <c r="A1669" s="86"/>
      <c r="B1669" s="86"/>
      <c r="C1669" s="86"/>
      <c r="D1669" s="86"/>
      <c r="E1669" s="86"/>
      <c r="F1669" s="11"/>
      <c r="G1669" s="11"/>
      <c r="H1669" s="11"/>
      <c r="I1669" s="11"/>
      <c r="J1669" s="11"/>
      <c r="K1669" s="11"/>
      <c r="L1669" s="11"/>
      <c r="M1669" s="11"/>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row>
    <row r="1670">
      <c r="A1670" s="86"/>
      <c r="B1670" s="86"/>
      <c r="C1670" s="86"/>
      <c r="D1670" s="86"/>
      <c r="E1670" s="86"/>
      <c r="F1670" s="11"/>
      <c r="G1670" s="11"/>
      <c r="H1670" s="11"/>
      <c r="I1670" s="11"/>
      <c r="J1670" s="11"/>
      <c r="K1670" s="11"/>
      <c r="L1670" s="11"/>
      <c r="M1670" s="11"/>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row>
    <row r="1671">
      <c r="A1671" s="86"/>
      <c r="B1671" s="86"/>
      <c r="C1671" s="86"/>
      <c r="D1671" s="86"/>
      <c r="E1671" s="86"/>
      <c r="F1671" s="11"/>
      <c r="G1671" s="11"/>
      <c r="H1671" s="11"/>
      <c r="I1671" s="11"/>
      <c r="J1671" s="11"/>
      <c r="K1671" s="11"/>
      <c r="L1671" s="11"/>
      <c r="M1671" s="11"/>
      <c r="N1671" s="11"/>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1"/>
    </row>
    <row r="1672">
      <c r="A1672" s="86"/>
      <c r="B1672" s="86"/>
      <c r="C1672" s="86"/>
      <c r="D1672" s="86"/>
      <c r="E1672" s="86"/>
      <c r="F1672" s="11"/>
      <c r="G1672" s="11"/>
      <c r="H1672" s="11"/>
      <c r="I1672" s="11"/>
      <c r="J1672" s="11"/>
      <c r="K1672" s="11"/>
      <c r="L1672" s="11"/>
      <c r="M1672" s="11"/>
      <c r="N1672" s="11"/>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1"/>
    </row>
    <row r="1673">
      <c r="A1673" s="86"/>
      <c r="B1673" s="86"/>
      <c r="C1673" s="86"/>
      <c r="D1673" s="86"/>
      <c r="E1673" s="86"/>
      <c r="F1673" s="11"/>
      <c r="G1673" s="11"/>
      <c r="H1673" s="11"/>
      <c r="I1673" s="11"/>
      <c r="J1673" s="11"/>
      <c r="K1673" s="11"/>
      <c r="L1673" s="11"/>
      <c r="M1673" s="11"/>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row>
    <row r="1674">
      <c r="A1674" s="86"/>
      <c r="B1674" s="86"/>
      <c r="C1674" s="86"/>
      <c r="D1674" s="86"/>
      <c r="E1674" s="86"/>
      <c r="F1674" s="11"/>
      <c r="G1674" s="11"/>
      <c r="H1674" s="11"/>
      <c r="I1674" s="11"/>
      <c r="J1674" s="11"/>
      <c r="K1674" s="11"/>
      <c r="L1674" s="11"/>
      <c r="M1674" s="11"/>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row>
    <row r="1675">
      <c r="A1675" s="86"/>
      <c r="B1675" s="86"/>
      <c r="C1675" s="86"/>
      <c r="D1675" s="86"/>
      <c r="E1675" s="86"/>
      <c r="F1675" s="11"/>
      <c r="G1675" s="11"/>
      <c r="H1675" s="11"/>
      <c r="I1675" s="11"/>
      <c r="J1675" s="11"/>
      <c r="K1675" s="11"/>
      <c r="L1675" s="11"/>
      <c r="M1675" s="11"/>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row>
    <row r="1676">
      <c r="A1676" s="86"/>
      <c r="B1676" s="86"/>
      <c r="C1676" s="86"/>
      <c r="D1676" s="86"/>
      <c r="E1676" s="86"/>
      <c r="F1676" s="11"/>
      <c r="G1676" s="11"/>
      <c r="H1676" s="11"/>
      <c r="I1676" s="11"/>
      <c r="J1676" s="11"/>
      <c r="K1676" s="11"/>
      <c r="L1676" s="11"/>
      <c r="M1676" s="11"/>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row>
    <row r="1677">
      <c r="A1677" s="86"/>
      <c r="B1677" s="86"/>
      <c r="C1677" s="86"/>
      <c r="D1677" s="86"/>
      <c r="E1677" s="86"/>
      <c r="F1677" s="11"/>
      <c r="G1677" s="11"/>
      <c r="H1677" s="11"/>
      <c r="I1677" s="11"/>
      <c r="J1677" s="11"/>
      <c r="K1677" s="11"/>
      <c r="L1677" s="11"/>
      <c r="M1677" s="11"/>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row>
    <row r="1678">
      <c r="A1678" s="86"/>
      <c r="B1678" s="86"/>
      <c r="C1678" s="86"/>
      <c r="D1678" s="86"/>
      <c r="E1678" s="86"/>
      <c r="F1678" s="11"/>
      <c r="G1678" s="11"/>
      <c r="H1678" s="11"/>
      <c r="I1678" s="11"/>
      <c r="J1678" s="11"/>
      <c r="K1678" s="11"/>
      <c r="L1678" s="11"/>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row>
    <row r="1679">
      <c r="A1679" s="86"/>
      <c r="B1679" s="86"/>
      <c r="C1679" s="86"/>
      <c r="D1679" s="86"/>
      <c r="E1679" s="86"/>
      <c r="F1679" s="11"/>
      <c r="G1679" s="11"/>
      <c r="H1679" s="11"/>
      <c r="I1679" s="11"/>
      <c r="J1679" s="11"/>
      <c r="K1679" s="11"/>
      <c r="L1679" s="11"/>
      <c r="M1679" s="11"/>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row>
    <row r="1680">
      <c r="A1680" s="86"/>
      <c r="B1680" s="86"/>
      <c r="C1680" s="86"/>
      <c r="D1680" s="86"/>
      <c r="E1680" s="86"/>
      <c r="F1680" s="11"/>
      <c r="G1680" s="11"/>
      <c r="H1680" s="11"/>
      <c r="I1680" s="11"/>
      <c r="J1680" s="11"/>
      <c r="K1680" s="11"/>
      <c r="L1680" s="11"/>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row>
    <row r="1681">
      <c r="A1681" s="86"/>
      <c r="B1681" s="86"/>
      <c r="C1681" s="86"/>
      <c r="D1681" s="86"/>
      <c r="E1681" s="86"/>
      <c r="F1681" s="11"/>
      <c r="G1681" s="11"/>
      <c r="H1681" s="11"/>
      <c r="I1681" s="11"/>
      <c r="J1681" s="11"/>
      <c r="K1681" s="11"/>
      <c r="L1681" s="11"/>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row>
    <row r="1682">
      <c r="A1682" s="86"/>
      <c r="B1682" s="86"/>
      <c r="C1682" s="86"/>
      <c r="D1682" s="86"/>
      <c r="E1682" s="86"/>
      <c r="F1682" s="11"/>
      <c r="G1682" s="11"/>
      <c r="H1682" s="11"/>
      <c r="I1682" s="11"/>
      <c r="J1682" s="11"/>
      <c r="K1682" s="11"/>
      <c r="L1682" s="11"/>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row>
    <row r="1683">
      <c r="A1683" s="86"/>
      <c r="B1683" s="86"/>
      <c r="C1683" s="86"/>
      <c r="D1683" s="86"/>
      <c r="E1683" s="86"/>
      <c r="F1683" s="11"/>
      <c r="G1683" s="11"/>
      <c r="H1683" s="11"/>
      <c r="I1683" s="11"/>
      <c r="J1683" s="11"/>
      <c r="K1683" s="11"/>
      <c r="L1683" s="11"/>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row>
    <row r="1684">
      <c r="A1684" s="86"/>
      <c r="B1684" s="86"/>
      <c r="C1684" s="86"/>
      <c r="D1684" s="86"/>
      <c r="E1684" s="86"/>
      <c r="F1684" s="11"/>
      <c r="G1684" s="11"/>
      <c r="H1684" s="11"/>
      <c r="I1684" s="11"/>
      <c r="J1684" s="11"/>
      <c r="K1684" s="11"/>
      <c r="L1684" s="11"/>
      <c r="M1684" s="11"/>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row>
    <row r="1685">
      <c r="A1685" s="86"/>
      <c r="B1685" s="86"/>
      <c r="C1685" s="86"/>
      <c r="D1685" s="86"/>
      <c r="E1685" s="86"/>
      <c r="F1685" s="11"/>
      <c r="G1685" s="11"/>
      <c r="H1685" s="11"/>
      <c r="I1685" s="11"/>
      <c r="J1685" s="11"/>
      <c r="K1685" s="11"/>
      <c r="L1685" s="11"/>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row>
    <row r="1686">
      <c r="A1686" s="86"/>
      <c r="B1686" s="86"/>
      <c r="C1686" s="86"/>
      <c r="D1686" s="86"/>
      <c r="E1686" s="86"/>
      <c r="F1686" s="11"/>
      <c r="G1686" s="11"/>
      <c r="H1686" s="11"/>
      <c r="I1686" s="11"/>
      <c r="J1686" s="11"/>
      <c r="K1686" s="11"/>
      <c r="L1686" s="11"/>
      <c r="M1686" s="11"/>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row>
    <row r="1687">
      <c r="A1687" s="86"/>
      <c r="B1687" s="86"/>
      <c r="C1687" s="86"/>
      <c r="D1687" s="86"/>
      <c r="E1687" s="86"/>
      <c r="F1687" s="11"/>
      <c r="G1687" s="11"/>
      <c r="H1687" s="11"/>
      <c r="I1687" s="11"/>
      <c r="J1687" s="11"/>
      <c r="K1687" s="11"/>
      <c r="L1687" s="11"/>
      <c r="M1687" s="11"/>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row>
    <row r="1688">
      <c r="A1688" s="86"/>
      <c r="B1688" s="86"/>
      <c r="C1688" s="86"/>
      <c r="D1688" s="86"/>
      <c r="E1688" s="86"/>
      <c r="F1688" s="11"/>
      <c r="G1688" s="11"/>
      <c r="H1688" s="11"/>
      <c r="I1688" s="11"/>
      <c r="J1688" s="11"/>
      <c r="K1688" s="11"/>
      <c r="L1688" s="11"/>
      <c r="M1688" s="11"/>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row>
    <row r="1689">
      <c r="A1689" s="86"/>
      <c r="B1689" s="86"/>
      <c r="C1689" s="86"/>
      <c r="D1689" s="86"/>
      <c r="E1689" s="86"/>
      <c r="F1689" s="11"/>
      <c r="G1689" s="11"/>
      <c r="H1689" s="11"/>
      <c r="I1689" s="11"/>
      <c r="J1689" s="11"/>
      <c r="K1689" s="11"/>
      <c r="L1689" s="11"/>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row>
    <row r="1690">
      <c r="A1690" s="86"/>
      <c r="B1690" s="86"/>
      <c r="C1690" s="86"/>
      <c r="D1690" s="86"/>
      <c r="E1690" s="86"/>
      <c r="F1690" s="11"/>
      <c r="G1690" s="11"/>
      <c r="H1690" s="11"/>
      <c r="I1690" s="11"/>
      <c r="J1690" s="11"/>
      <c r="K1690" s="11"/>
      <c r="L1690" s="11"/>
      <c r="M1690" s="11"/>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row>
    <row r="1691">
      <c r="A1691" s="86"/>
      <c r="B1691" s="86"/>
      <c r="C1691" s="86"/>
      <c r="D1691" s="86"/>
      <c r="E1691" s="86"/>
      <c r="F1691" s="11"/>
      <c r="G1691" s="11"/>
      <c r="H1691" s="11"/>
      <c r="I1691" s="11"/>
      <c r="J1691" s="11"/>
      <c r="K1691" s="11"/>
      <c r="L1691" s="11"/>
      <c r="M1691" s="11"/>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row>
    <row r="1692">
      <c r="A1692" s="86"/>
      <c r="B1692" s="86"/>
      <c r="C1692" s="86"/>
      <c r="D1692" s="86"/>
      <c r="E1692" s="86"/>
      <c r="F1692" s="11"/>
      <c r="G1692" s="11"/>
      <c r="H1692" s="11"/>
      <c r="I1692" s="11"/>
      <c r="J1692" s="11"/>
      <c r="K1692" s="11"/>
      <c r="L1692" s="11"/>
      <c r="M1692" s="11"/>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row>
    <row r="1693">
      <c r="A1693" s="86"/>
      <c r="B1693" s="86"/>
      <c r="C1693" s="86"/>
      <c r="D1693" s="86"/>
      <c r="E1693" s="86"/>
      <c r="F1693" s="11"/>
      <c r="G1693" s="11"/>
      <c r="H1693" s="11"/>
      <c r="I1693" s="11"/>
      <c r="J1693" s="11"/>
      <c r="K1693" s="11"/>
      <c r="L1693" s="11"/>
      <c r="M1693" s="11"/>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row>
    <row r="1694">
      <c r="A1694" s="86"/>
      <c r="B1694" s="86"/>
      <c r="C1694" s="86"/>
      <c r="D1694" s="86"/>
      <c r="E1694" s="86"/>
      <c r="F1694" s="11"/>
      <c r="G1694" s="11"/>
      <c r="H1694" s="11"/>
      <c r="I1694" s="11"/>
      <c r="J1694" s="11"/>
      <c r="K1694" s="11"/>
      <c r="L1694" s="11"/>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row>
    <row r="1695">
      <c r="A1695" s="86"/>
      <c r="B1695" s="86"/>
      <c r="C1695" s="86"/>
      <c r="D1695" s="86"/>
      <c r="E1695" s="86"/>
      <c r="F1695" s="11"/>
      <c r="G1695" s="11"/>
      <c r="H1695" s="11"/>
      <c r="I1695" s="11"/>
      <c r="J1695" s="11"/>
      <c r="K1695" s="11"/>
      <c r="L1695" s="11"/>
      <c r="M1695" s="11"/>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row>
    <row r="1696">
      <c r="A1696" s="86"/>
      <c r="B1696" s="86"/>
      <c r="C1696" s="86"/>
      <c r="D1696" s="86"/>
      <c r="E1696" s="86"/>
      <c r="F1696" s="11"/>
      <c r="G1696" s="11"/>
      <c r="H1696" s="11"/>
      <c r="I1696" s="11"/>
      <c r="J1696" s="11"/>
      <c r="K1696" s="11"/>
      <c r="L1696" s="11"/>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row>
    <row r="1697">
      <c r="A1697" s="86"/>
      <c r="B1697" s="86"/>
      <c r="C1697" s="86"/>
      <c r="D1697" s="86"/>
      <c r="E1697" s="86"/>
      <c r="F1697" s="11"/>
      <c r="G1697" s="11"/>
      <c r="H1697" s="11"/>
      <c r="I1697" s="11"/>
      <c r="J1697" s="11"/>
      <c r="K1697" s="11"/>
      <c r="L1697" s="11"/>
      <c r="M1697" s="11"/>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row>
    <row r="1698">
      <c r="A1698" s="86"/>
      <c r="B1698" s="86"/>
      <c r="C1698" s="86"/>
      <c r="D1698" s="86"/>
      <c r="E1698" s="86"/>
      <c r="F1698" s="11"/>
      <c r="G1698" s="11"/>
      <c r="H1698" s="11"/>
      <c r="I1698" s="11"/>
      <c r="J1698" s="11"/>
      <c r="K1698" s="11"/>
      <c r="L1698" s="11"/>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row>
    <row r="1699">
      <c r="A1699" s="86"/>
      <c r="B1699" s="86"/>
      <c r="C1699" s="86"/>
      <c r="D1699" s="86"/>
      <c r="E1699" s="86"/>
      <c r="F1699" s="11"/>
      <c r="G1699" s="11"/>
      <c r="H1699" s="11"/>
      <c r="I1699" s="11"/>
      <c r="J1699" s="11"/>
      <c r="K1699" s="11"/>
      <c r="L1699" s="11"/>
      <c r="M1699" s="11"/>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row>
    <row r="1700">
      <c r="A1700" s="86"/>
      <c r="B1700" s="86"/>
      <c r="C1700" s="86"/>
      <c r="D1700" s="86"/>
      <c r="E1700" s="86"/>
      <c r="F1700" s="11"/>
      <c r="G1700" s="11"/>
      <c r="H1700" s="11"/>
      <c r="I1700" s="11"/>
      <c r="J1700" s="11"/>
      <c r="K1700" s="11"/>
      <c r="L1700" s="11"/>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row>
    <row r="1701">
      <c r="A1701" s="86"/>
      <c r="B1701" s="86"/>
      <c r="C1701" s="86"/>
      <c r="D1701" s="86"/>
      <c r="E1701" s="86"/>
      <c r="F1701" s="11"/>
      <c r="G1701" s="11"/>
      <c r="H1701" s="11"/>
      <c r="I1701" s="11"/>
      <c r="J1701" s="11"/>
      <c r="K1701" s="11"/>
      <c r="L1701" s="11"/>
      <c r="M1701" s="11"/>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row>
    <row r="1702">
      <c r="A1702" s="86"/>
      <c r="B1702" s="86"/>
      <c r="C1702" s="86"/>
      <c r="D1702" s="86"/>
      <c r="E1702" s="86"/>
      <c r="F1702" s="11"/>
      <c r="G1702" s="11"/>
      <c r="H1702" s="11"/>
      <c r="I1702" s="11"/>
      <c r="J1702" s="11"/>
      <c r="K1702" s="11"/>
      <c r="L1702" s="11"/>
      <c r="M1702" s="11"/>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row>
    <row r="1703">
      <c r="A1703" s="86"/>
      <c r="B1703" s="86"/>
      <c r="C1703" s="86"/>
      <c r="D1703" s="86"/>
      <c r="E1703" s="86"/>
      <c r="F1703" s="11"/>
      <c r="G1703" s="11"/>
      <c r="H1703" s="11"/>
      <c r="I1703" s="11"/>
      <c r="J1703" s="11"/>
      <c r="K1703" s="11"/>
      <c r="L1703" s="11"/>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row>
    <row r="1704">
      <c r="A1704" s="86"/>
      <c r="B1704" s="86"/>
      <c r="C1704" s="86"/>
      <c r="D1704" s="86"/>
      <c r="E1704" s="86"/>
      <c r="F1704" s="11"/>
      <c r="G1704" s="11"/>
      <c r="H1704" s="11"/>
      <c r="I1704" s="11"/>
      <c r="J1704" s="11"/>
      <c r="K1704" s="11"/>
      <c r="L1704" s="11"/>
      <c r="M1704" s="11"/>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row>
    <row r="1705">
      <c r="A1705" s="86"/>
      <c r="B1705" s="86"/>
      <c r="C1705" s="86"/>
      <c r="D1705" s="86"/>
      <c r="E1705" s="86"/>
      <c r="F1705" s="11"/>
      <c r="G1705" s="11"/>
      <c r="H1705" s="11"/>
      <c r="I1705" s="11"/>
      <c r="J1705" s="11"/>
      <c r="K1705" s="11"/>
      <c r="L1705" s="11"/>
      <c r="M1705" s="11"/>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row>
    <row r="1706">
      <c r="A1706" s="86"/>
      <c r="B1706" s="86"/>
      <c r="C1706" s="86"/>
      <c r="D1706" s="86"/>
      <c r="E1706" s="86"/>
      <c r="F1706" s="11"/>
      <c r="G1706" s="11"/>
      <c r="H1706" s="11"/>
      <c r="I1706" s="11"/>
      <c r="J1706" s="11"/>
      <c r="K1706" s="11"/>
      <c r="L1706" s="11"/>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row>
    <row r="1707">
      <c r="A1707" s="86"/>
      <c r="B1707" s="86"/>
      <c r="C1707" s="86"/>
      <c r="D1707" s="86"/>
      <c r="E1707" s="86"/>
      <c r="F1707" s="11"/>
      <c r="G1707" s="11"/>
      <c r="H1707" s="11"/>
      <c r="I1707" s="11"/>
      <c r="J1707" s="11"/>
      <c r="K1707" s="11"/>
      <c r="L1707" s="11"/>
      <c r="M1707" s="11"/>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row>
    <row r="1708">
      <c r="A1708" s="86"/>
      <c r="B1708" s="86"/>
      <c r="C1708" s="86"/>
      <c r="D1708" s="86"/>
      <c r="E1708" s="86"/>
      <c r="F1708" s="11"/>
      <c r="G1708" s="11"/>
      <c r="H1708" s="11"/>
      <c r="I1708" s="11"/>
      <c r="J1708" s="11"/>
      <c r="K1708" s="11"/>
      <c r="L1708" s="11"/>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row>
    <row r="1709">
      <c r="A1709" s="86"/>
      <c r="B1709" s="86"/>
      <c r="C1709" s="86"/>
      <c r="D1709" s="86"/>
      <c r="E1709" s="86"/>
      <c r="F1709" s="11"/>
      <c r="G1709" s="11"/>
      <c r="H1709" s="11"/>
      <c r="I1709" s="11"/>
      <c r="J1709" s="11"/>
      <c r="K1709" s="11"/>
      <c r="L1709" s="11"/>
      <c r="M1709" s="11"/>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row>
    <row r="1710">
      <c r="A1710" s="86"/>
      <c r="B1710" s="86"/>
      <c r="C1710" s="86"/>
      <c r="D1710" s="86"/>
      <c r="E1710" s="86"/>
      <c r="F1710" s="11"/>
      <c r="G1710" s="11"/>
      <c r="H1710" s="11"/>
      <c r="I1710" s="11"/>
      <c r="J1710" s="11"/>
      <c r="K1710" s="11"/>
      <c r="L1710" s="11"/>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row>
    <row r="1711">
      <c r="A1711" s="86"/>
      <c r="B1711" s="86"/>
      <c r="C1711" s="86"/>
      <c r="D1711" s="86"/>
      <c r="E1711" s="86"/>
      <c r="F1711" s="11"/>
      <c r="G1711" s="11"/>
      <c r="H1711" s="11"/>
      <c r="I1711" s="11"/>
      <c r="J1711" s="11"/>
      <c r="K1711" s="11"/>
      <c r="L1711" s="11"/>
      <c r="M1711" s="11"/>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row>
    <row r="1712">
      <c r="A1712" s="86"/>
      <c r="B1712" s="86"/>
      <c r="C1712" s="86"/>
      <c r="D1712" s="86"/>
      <c r="E1712" s="86"/>
      <c r="F1712" s="11"/>
      <c r="G1712" s="11"/>
      <c r="H1712" s="11"/>
      <c r="I1712" s="11"/>
      <c r="J1712" s="11"/>
      <c r="K1712" s="11"/>
      <c r="L1712" s="11"/>
      <c r="M1712" s="11"/>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row>
    <row r="1713">
      <c r="A1713" s="86"/>
      <c r="B1713" s="86"/>
      <c r="C1713" s="86"/>
      <c r="D1713" s="86"/>
      <c r="E1713" s="86"/>
      <c r="F1713" s="11"/>
      <c r="G1713" s="11"/>
      <c r="H1713" s="11"/>
      <c r="I1713" s="11"/>
      <c r="J1713" s="11"/>
      <c r="K1713" s="11"/>
      <c r="L1713" s="11"/>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row>
    <row r="1714">
      <c r="A1714" s="86"/>
      <c r="B1714" s="86"/>
      <c r="C1714" s="86"/>
      <c r="D1714" s="86"/>
      <c r="E1714" s="86"/>
      <c r="F1714" s="11"/>
      <c r="G1714" s="11"/>
      <c r="H1714" s="11"/>
      <c r="I1714" s="11"/>
      <c r="J1714" s="11"/>
      <c r="K1714" s="11"/>
      <c r="L1714" s="11"/>
      <c r="M1714" s="11"/>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row>
    <row r="1715">
      <c r="A1715" s="86"/>
      <c r="B1715" s="86"/>
      <c r="C1715" s="86"/>
      <c r="D1715" s="86"/>
      <c r="E1715" s="86"/>
      <c r="F1715" s="11"/>
      <c r="G1715" s="11"/>
      <c r="H1715" s="11"/>
      <c r="I1715" s="11"/>
      <c r="J1715" s="11"/>
      <c r="K1715" s="11"/>
      <c r="L1715" s="11"/>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row>
    <row r="1716">
      <c r="A1716" s="86"/>
      <c r="B1716" s="86"/>
      <c r="C1716" s="86"/>
      <c r="D1716" s="86"/>
      <c r="E1716" s="86"/>
      <c r="F1716" s="11"/>
      <c r="G1716" s="11"/>
      <c r="H1716" s="11"/>
      <c r="I1716" s="11"/>
      <c r="J1716" s="11"/>
      <c r="K1716" s="11"/>
      <c r="L1716" s="11"/>
      <c r="M1716" s="11"/>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row>
    <row r="1717">
      <c r="A1717" s="86"/>
      <c r="B1717" s="86"/>
      <c r="C1717" s="86"/>
      <c r="D1717" s="86"/>
      <c r="E1717" s="86"/>
      <c r="F1717" s="11"/>
      <c r="G1717" s="11"/>
      <c r="H1717" s="11"/>
      <c r="I1717" s="11"/>
      <c r="J1717" s="11"/>
      <c r="K1717" s="11"/>
      <c r="L1717" s="11"/>
      <c r="M1717" s="11"/>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row>
    <row r="1718">
      <c r="A1718" s="86"/>
      <c r="B1718" s="86"/>
      <c r="C1718" s="86"/>
      <c r="D1718" s="86"/>
      <c r="E1718" s="86"/>
      <c r="F1718" s="11"/>
      <c r="G1718" s="11"/>
      <c r="H1718" s="11"/>
      <c r="I1718" s="11"/>
      <c r="J1718" s="11"/>
      <c r="K1718" s="11"/>
      <c r="L1718" s="11"/>
      <c r="M1718" s="11"/>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row>
    <row r="1719">
      <c r="A1719" s="86"/>
      <c r="B1719" s="86"/>
      <c r="C1719" s="86"/>
      <c r="D1719" s="86"/>
      <c r="E1719" s="86"/>
      <c r="F1719" s="11"/>
      <c r="G1719" s="11"/>
      <c r="H1719" s="11"/>
      <c r="I1719" s="11"/>
      <c r="J1719" s="11"/>
      <c r="K1719" s="11"/>
      <c r="L1719" s="11"/>
      <c r="M1719" s="11"/>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row>
    <row r="1720">
      <c r="A1720" s="86"/>
      <c r="B1720" s="86"/>
      <c r="C1720" s="86"/>
      <c r="D1720" s="86"/>
      <c r="E1720" s="86"/>
      <c r="F1720" s="11"/>
      <c r="G1720" s="11"/>
      <c r="H1720" s="11"/>
      <c r="I1720" s="11"/>
      <c r="J1720" s="11"/>
      <c r="K1720" s="11"/>
      <c r="L1720" s="11"/>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row>
    <row r="1721">
      <c r="A1721" s="86"/>
      <c r="B1721" s="86"/>
      <c r="C1721" s="86"/>
      <c r="D1721" s="86"/>
      <c r="E1721" s="86"/>
      <c r="F1721" s="11"/>
      <c r="G1721" s="11"/>
      <c r="H1721" s="11"/>
      <c r="I1721" s="11"/>
      <c r="J1721" s="11"/>
      <c r="K1721" s="11"/>
      <c r="L1721" s="11"/>
      <c r="M1721" s="11"/>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row>
    <row r="1722">
      <c r="A1722" s="86"/>
      <c r="B1722" s="86"/>
      <c r="C1722" s="86"/>
      <c r="D1722" s="86"/>
      <c r="E1722" s="86"/>
      <c r="F1722" s="11"/>
      <c r="G1722" s="11"/>
      <c r="H1722" s="11"/>
      <c r="I1722" s="11"/>
      <c r="J1722" s="11"/>
      <c r="K1722" s="11"/>
      <c r="L1722" s="11"/>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row>
    <row r="1723">
      <c r="A1723" s="86"/>
      <c r="B1723" s="86"/>
      <c r="C1723" s="86"/>
      <c r="D1723" s="86"/>
      <c r="E1723" s="86"/>
      <c r="F1723" s="11"/>
      <c r="G1723" s="11"/>
      <c r="H1723" s="11"/>
      <c r="I1723" s="11"/>
      <c r="J1723" s="11"/>
      <c r="K1723" s="11"/>
      <c r="L1723" s="11"/>
      <c r="M1723" s="11"/>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row>
    <row r="1724">
      <c r="A1724" s="86"/>
      <c r="B1724" s="86"/>
      <c r="C1724" s="86"/>
      <c r="D1724" s="86"/>
      <c r="E1724" s="86"/>
      <c r="F1724" s="11"/>
      <c r="G1724" s="11"/>
      <c r="H1724" s="11"/>
      <c r="I1724" s="11"/>
      <c r="J1724" s="11"/>
      <c r="K1724" s="11"/>
      <c r="L1724" s="11"/>
      <c r="M1724" s="11"/>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row>
    <row r="1725">
      <c r="A1725" s="86"/>
      <c r="B1725" s="86"/>
      <c r="C1725" s="86"/>
      <c r="D1725" s="86"/>
      <c r="E1725" s="86"/>
      <c r="F1725" s="11"/>
      <c r="G1725" s="11"/>
      <c r="H1725" s="11"/>
      <c r="I1725" s="11"/>
      <c r="J1725" s="11"/>
      <c r="K1725" s="11"/>
      <c r="L1725" s="11"/>
      <c r="M1725" s="11"/>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row>
    <row r="1726">
      <c r="A1726" s="86"/>
      <c r="B1726" s="86"/>
      <c r="C1726" s="86"/>
      <c r="D1726" s="86"/>
      <c r="E1726" s="86"/>
      <c r="F1726" s="11"/>
      <c r="G1726" s="11"/>
      <c r="H1726" s="11"/>
      <c r="I1726" s="11"/>
      <c r="J1726" s="11"/>
      <c r="K1726" s="11"/>
      <c r="L1726" s="11"/>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row>
    <row r="1727">
      <c r="A1727" s="86"/>
      <c r="B1727" s="86"/>
      <c r="C1727" s="86"/>
      <c r="D1727" s="86"/>
      <c r="E1727" s="86"/>
      <c r="F1727" s="11"/>
      <c r="G1727" s="11"/>
      <c r="H1727" s="11"/>
      <c r="I1727" s="11"/>
      <c r="J1727" s="11"/>
      <c r="K1727" s="11"/>
      <c r="L1727" s="11"/>
      <c r="M1727" s="11"/>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row>
    <row r="1728">
      <c r="A1728" s="86"/>
      <c r="B1728" s="86"/>
      <c r="C1728" s="86"/>
      <c r="D1728" s="86"/>
      <c r="E1728" s="86"/>
      <c r="F1728" s="11"/>
      <c r="G1728" s="11"/>
      <c r="H1728" s="11"/>
      <c r="I1728" s="11"/>
      <c r="J1728" s="11"/>
      <c r="K1728" s="11"/>
      <c r="L1728" s="11"/>
      <c r="M1728" s="11"/>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row>
    <row r="1729">
      <c r="A1729" s="86"/>
      <c r="B1729" s="86"/>
      <c r="C1729" s="86"/>
      <c r="D1729" s="86"/>
      <c r="E1729" s="86"/>
      <c r="F1729" s="11"/>
      <c r="G1729" s="11"/>
      <c r="H1729" s="11"/>
      <c r="I1729" s="11"/>
      <c r="J1729" s="11"/>
      <c r="K1729" s="11"/>
      <c r="L1729" s="11"/>
      <c r="M1729" s="11"/>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row>
    <row r="1730">
      <c r="A1730" s="86"/>
      <c r="B1730" s="86"/>
      <c r="C1730" s="86"/>
      <c r="D1730" s="86"/>
      <c r="E1730" s="86"/>
      <c r="F1730" s="11"/>
      <c r="G1730" s="11"/>
      <c r="H1730" s="11"/>
      <c r="I1730" s="11"/>
      <c r="J1730" s="11"/>
      <c r="K1730" s="11"/>
      <c r="L1730" s="11"/>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row>
    <row r="1731">
      <c r="A1731" s="86"/>
      <c r="B1731" s="86"/>
      <c r="C1731" s="86"/>
      <c r="D1731" s="86"/>
      <c r="E1731" s="86"/>
      <c r="F1731" s="11"/>
      <c r="G1731" s="11"/>
      <c r="H1731" s="11"/>
      <c r="I1731" s="11"/>
      <c r="J1731" s="11"/>
      <c r="K1731" s="11"/>
      <c r="L1731" s="11"/>
      <c r="M1731" s="11"/>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row>
    <row r="1732">
      <c r="A1732" s="86"/>
      <c r="B1732" s="86"/>
      <c r="C1732" s="86"/>
      <c r="D1732" s="86"/>
      <c r="E1732" s="86"/>
      <c r="F1732" s="11"/>
      <c r="G1732" s="11"/>
      <c r="H1732" s="11"/>
      <c r="I1732" s="11"/>
      <c r="J1732" s="11"/>
      <c r="K1732" s="11"/>
      <c r="L1732" s="11"/>
      <c r="M1732" s="11"/>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row>
    <row r="1733">
      <c r="A1733" s="86"/>
      <c r="B1733" s="86"/>
      <c r="C1733" s="86"/>
      <c r="D1733" s="86"/>
      <c r="E1733" s="86"/>
      <c r="F1733" s="11"/>
      <c r="G1733" s="11"/>
      <c r="H1733" s="11"/>
      <c r="I1733" s="11"/>
      <c r="J1733" s="11"/>
      <c r="K1733" s="11"/>
      <c r="L1733" s="11"/>
      <c r="M1733" s="11"/>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row>
    <row r="1734">
      <c r="A1734" s="86"/>
      <c r="B1734" s="86"/>
      <c r="C1734" s="86"/>
      <c r="D1734" s="86"/>
      <c r="E1734" s="86"/>
      <c r="F1734" s="11"/>
      <c r="G1734" s="11"/>
      <c r="H1734" s="11"/>
      <c r="I1734" s="11"/>
      <c r="J1734" s="11"/>
      <c r="K1734" s="11"/>
      <c r="L1734" s="11"/>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row>
    <row r="1735">
      <c r="A1735" s="86"/>
      <c r="B1735" s="86"/>
      <c r="C1735" s="86"/>
      <c r="D1735" s="86"/>
      <c r="E1735" s="86"/>
      <c r="F1735" s="11"/>
      <c r="G1735" s="11"/>
      <c r="H1735" s="11"/>
      <c r="I1735" s="11"/>
      <c r="J1735" s="11"/>
      <c r="K1735" s="11"/>
      <c r="L1735" s="11"/>
      <c r="M1735" s="11"/>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row>
    <row r="1736">
      <c r="A1736" s="86"/>
      <c r="B1736" s="86"/>
      <c r="C1736" s="86"/>
      <c r="D1736" s="86"/>
      <c r="E1736" s="86"/>
      <c r="F1736" s="11"/>
      <c r="G1736" s="11"/>
      <c r="H1736" s="11"/>
      <c r="I1736" s="11"/>
      <c r="J1736" s="11"/>
      <c r="K1736" s="11"/>
      <c r="L1736" s="11"/>
      <c r="M1736" s="11"/>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row>
    <row r="1737">
      <c r="A1737" s="86"/>
      <c r="B1737" s="86"/>
      <c r="C1737" s="86"/>
      <c r="D1737" s="86"/>
      <c r="E1737" s="86"/>
      <c r="F1737" s="11"/>
      <c r="G1737" s="11"/>
      <c r="H1737" s="11"/>
      <c r="I1737" s="11"/>
      <c r="J1737" s="11"/>
      <c r="K1737" s="11"/>
      <c r="L1737" s="11"/>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row>
    <row r="1738">
      <c r="A1738" s="86"/>
      <c r="B1738" s="86"/>
      <c r="C1738" s="86"/>
      <c r="D1738" s="86"/>
      <c r="E1738" s="86"/>
      <c r="F1738" s="11"/>
      <c r="G1738" s="11"/>
      <c r="H1738" s="11"/>
      <c r="I1738" s="11"/>
      <c r="J1738" s="11"/>
      <c r="K1738" s="11"/>
      <c r="L1738" s="11"/>
      <c r="M1738" s="11"/>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row>
    <row r="1739">
      <c r="A1739" s="86"/>
      <c r="B1739" s="86"/>
      <c r="C1739" s="86"/>
      <c r="D1739" s="86"/>
      <c r="E1739" s="86"/>
      <c r="F1739" s="11"/>
      <c r="G1739" s="11"/>
      <c r="H1739" s="11"/>
      <c r="I1739" s="11"/>
      <c r="J1739" s="11"/>
      <c r="K1739" s="11"/>
      <c r="L1739" s="11"/>
      <c r="M1739" s="11"/>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row>
    <row r="1740">
      <c r="A1740" s="86"/>
      <c r="B1740" s="86"/>
      <c r="C1740" s="86"/>
      <c r="D1740" s="86"/>
      <c r="E1740" s="86"/>
      <c r="F1740" s="11"/>
      <c r="G1740" s="11"/>
      <c r="H1740" s="11"/>
      <c r="I1740" s="11"/>
      <c r="J1740" s="11"/>
      <c r="K1740" s="11"/>
      <c r="L1740" s="11"/>
      <c r="M1740" s="11"/>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row>
    <row r="1741">
      <c r="A1741" s="86"/>
      <c r="B1741" s="86"/>
      <c r="C1741" s="86"/>
      <c r="D1741" s="86"/>
      <c r="E1741" s="86"/>
      <c r="F1741" s="11"/>
      <c r="G1741" s="11"/>
      <c r="H1741" s="11"/>
      <c r="I1741" s="11"/>
      <c r="J1741" s="11"/>
      <c r="K1741" s="11"/>
      <c r="L1741" s="11"/>
      <c r="M1741" s="11"/>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row>
    <row r="1742">
      <c r="A1742" s="86"/>
      <c r="B1742" s="86"/>
      <c r="C1742" s="86"/>
      <c r="D1742" s="86"/>
      <c r="E1742" s="86"/>
      <c r="F1742" s="11"/>
      <c r="G1742" s="11"/>
      <c r="H1742" s="11"/>
      <c r="I1742" s="11"/>
      <c r="J1742" s="11"/>
      <c r="K1742" s="11"/>
      <c r="L1742" s="11"/>
      <c r="M1742" s="11"/>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row>
    <row r="1743">
      <c r="A1743" s="86"/>
      <c r="B1743" s="86"/>
      <c r="C1743" s="86"/>
      <c r="D1743" s="86"/>
      <c r="E1743" s="86"/>
      <c r="F1743" s="11"/>
      <c r="G1743" s="11"/>
      <c r="H1743" s="11"/>
      <c r="I1743" s="11"/>
      <c r="J1743" s="11"/>
      <c r="K1743" s="11"/>
      <c r="L1743" s="11"/>
      <c r="M1743" s="11"/>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row>
    <row r="1744">
      <c r="A1744" s="86"/>
      <c r="B1744" s="86"/>
      <c r="C1744" s="86"/>
      <c r="D1744" s="86"/>
      <c r="E1744" s="86"/>
      <c r="F1744" s="11"/>
      <c r="G1744" s="11"/>
      <c r="H1744" s="11"/>
      <c r="I1744" s="11"/>
      <c r="J1744" s="11"/>
      <c r="K1744" s="11"/>
      <c r="L1744" s="11"/>
      <c r="M1744" s="11"/>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row>
    <row r="1745">
      <c r="A1745" s="86"/>
      <c r="B1745" s="86"/>
      <c r="C1745" s="86"/>
      <c r="D1745" s="86"/>
      <c r="E1745" s="86"/>
      <c r="F1745" s="11"/>
      <c r="G1745" s="11"/>
      <c r="H1745" s="11"/>
      <c r="I1745" s="11"/>
      <c r="J1745" s="11"/>
      <c r="K1745" s="11"/>
      <c r="L1745" s="11"/>
      <c r="M1745" s="11"/>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row>
    <row r="1746">
      <c r="A1746" s="86"/>
      <c r="B1746" s="86"/>
      <c r="C1746" s="86"/>
      <c r="D1746" s="86"/>
      <c r="E1746" s="86"/>
      <c r="F1746" s="11"/>
      <c r="G1746" s="11"/>
      <c r="H1746" s="11"/>
      <c r="I1746" s="11"/>
      <c r="J1746" s="11"/>
      <c r="K1746" s="11"/>
      <c r="L1746" s="11"/>
      <c r="M1746" s="11"/>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row>
    <row r="1747">
      <c r="A1747" s="86"/>
      <c r="B1747" s="86"/>
      <c r="C1747" s="86"/>
      <c r="D1747" s="86"/>
      <c r="E1747" s="86"/>
      <c r="F1747" s="11"/>
      <c r="G1747" s="11"/>
      <c r="H1747" s="11"/>
      <c r="I1747" s="11"/>
      <c r="J1747" s="11"/>
      <c r="K1747" s="11"/>
      <c r="L1747" s="11"/>
      <c r="M1747" s="11"/>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row>
    <row r="1748">
      <c r="A1748" s="86"/>
      <c r="B1748" s="86"/>
      <c r="C1748" s="86"/>
      <c r="D1748" s="86"/>
      <c r="E1748" s="86"/>
      <c r="F1748" s="11"/>
      <c r="G1748" s="11"/>
      <c r="H1748" s="11"/>
      <c r="I1748" s="11"/>
      <c r="J1748" s="11"/>
      <c r="K1748" s="11"/>
      <c r="L1748" s="11"/>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row>
    <row r="1749">
      <c r="A1749" s="86"/>
      <c r="B1749" s="86"/>
      <c r="C1749" s="86"/>
      <c r="D1749" s="86"/>
      <c r="E1749" s="86"/>
      <c r="F1749" s="11"/>
      <c r="G1749" s="11"/>
      <c r="H1749" s="11"/>
      <c r="I1749" s="11"/>
      <c r="J1749" s="11"/>
      <c r="K1749" s="11"/>
      <c r="L1749" s="11"/>
      <c r="M1749" s="11"/>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row>
    <row r="1750">
      <c r="A1750" s="86"/>
      <c r="B1750" s="86"/>
      <c r="C1750" s="86"/>
      <c r="D1750" s="86"/>
      <c r="E1750" s="86"/>
      <c r="F1750" s="11"/>
      <c r="G1750" s="11"/>
      <c r="H1750" s="11"/>
      <c r="I1750" s="11"/>
      <c r="J1750" s="11"/>
      <c r="K1750" s="11"/>
      <c r="L1750" s="11"/>
      <c r="M1750" s="11"/>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row>
    <row r="1751">
      <c r="A1751" s="86"/>
      <c r="B1751" s="86"/>
      <c r="C1751" s="86"/>
      <c r="D1751" s="86"/>
      <c r="E1751" s="86"/>
      <c r="F1751" s="11"/>
      <c r="G1751" s="11"/>
      <c r="H1751" s="11"/>
      <c r="I1751" s="11"/>
      <c r="J1751" s="11"/>
      <c r="K1751" s="11"/>
      <c r="L1751" s="11"/>
      <c r="M1751" s="11"/>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row>
    <row r="1752">
      <c r="A1752" s="86"/>
      <c r="B1752" s="86"/>
      <c r="C1752" s="86"/>
      <c r="D1752" s="86"/>
      <c r="E1752" s="86"/>
      <c r="F1752" s="11"/>
      <c r="G1752" s="11"/>
      <c r="H1752" s="11"/>
      <c r="I1752" s="11"/>
      <c r="J1752" s="11"/>
      <c r="K1752" s="11"/>
      <c r="L1752" s="11"/>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row>
    <row r="1753">
      <c r="A1753" s="86"/>
      <c r="B1753" s="86"/>
      <c r="C1753" s="86"/>
      <c r="D1753" s="86"/>
      <c r="E1753" s="86"/>
      <c r="F1753" s="11"/>
      <c r="G1753" s="11"/>
      <c r="H1753" s="11"/>
      <c r="I1753" s="11"/>
      <c r="J1753" s="11"/>
      <c r="K1753" s="11"/>
      <c r="L1753" s="11"/>
      <c r="M1753" s="11"/>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row>
    <row r="1754">
      <c r="A1754" s="86"/>
      <c r="B1754" s="86"/>
      <c r="C1754" s="86"/>
      <c r="D1754" s="86"/>
      <c r="E1754" s="86"/>
      <c r="F1754" s="11"/>
      <c r="G1754" s="11"/>
      <c r="H1754" s="11"/>
      <c r="I1754" s="11"/>
      <c r="J1754" s="11"/>
      <c r="K1754" s="11"/>
      <c r="L1754" s="11"/>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row>
    <row r="1755">
      <c r="A1755" s="86"/>
      <c r="B1755" s="86"/>
      <c r="C1755" s="86"/>
      <c r="D1755" s="86"/>
      <c r="E1755" s="86"/>
      <c r="F1755" s="11"/>
      <c r="G1755" s="11"/>
      <c r="H1755" s="11"/>
      <c r="I1755" s="11"/>
      <c r="J1755" s="11"/>
      <c r="K1755" s="11"/>
      <c r="L1755" s="11"/>
      <c r="M1755" s="11"/>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row>
    <row r="1756">
      <c r="A1756" s="86"/>
      <c r="B1756" s="86"/>
      <c r="C1756" s="86"/>
      <c r="D1756" s="86"/>
      <c r="E1756" s="86"/>
      <c r="F1756" s="11"/>
      <c r="G1756" s="11"/>
      <c r="H1756" s="11"/>
      <c r="I1756" s="11"/>
      <c r="J1756" s="11"/>
      <c r="K1756" s="11"/>
      <c r="L1756" s="11"/>
      <c r="M1756" s="11"/>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row>
    <row r="1757">
      <c r="A1757" s="86"/>
      <c r="B1757" s="86"/>
      <c r="C1757" s="86"/>
      <c r="D1757" s="86"/>
      <c r="E1757" s="86"/>
      <c r="F1757" s="11"/>
      <c r="G1757" s="11"/>
      <c r="H1757" s="11"/>
      <c r="I1757" s="11"/>
      <c r="J1757" s="11"/>
      <c r="K1757" s="11"/>
      <c r="L1757" s="11"/>
      <c r="M1757" s="11"/>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row>
    <row r="1758">
      <c r="A1758" s="86"/>
      <c r="B1758" s="86"/>
      <c r="C1758" s="86"/>
      <c r="D1758" s="86"/>
      <c r="E1758" s="86"/>
      <c r="F1758" s="11"/>
      <c r="G1758" s="11"/>
      <c r="H1758" s="11"/>
      <c r="I1758" s="11"/>
      <c r="J1758" s="11"/>
      <c r="K1758" s="11"/>
      <c r="L1758" s="11"/>
      <c r="M1758" s="11"/>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row>
    <row r="1759">
      <c r="A1759" s="86"/>
      <c r="B1759" s="86"/>
      <c r="C1759" s="86"/>
      <c r="D1759" s="86"/>
      <c r="E1759" s="86"/>
      <c r="F1759" s="11"/>
      <c r="G1759" s="11"/>
      <c r="H1759" s="11"/>
      <c r="I1759" s="11"/>
      <c r="J1759" s="11"/>
      <c r="K1759" s="11"/>
      <c r="L1759" s="11"/>
      <c r="M1759" s="11"/>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row>
    <row r="1760">
      <c r="A1760" s="86"/>
      <c r="B1760" s="86"/>
      <c r="C1760" s="86"/>
      <c r="D1760" s="86"/>
      <c r="E1760" s="86"/>
      <c r="F1760" s="11"/>
      <c r="G1760" s="11"/>
      <c r="H1760" s="11"/>
      <c r="I1760" s="11"/>
      <c r="J1760" s="11"/>
      <c r="K1760" s="11"/>
      <c r="L1760" s="11"/>
      <c r="M1760" s="11"/>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row>
    <row r="1761">
      <c r="A1761" s="86"/>
      <c r="B1761" s="86"/>
      <c r="C1761" s="86"/>
      <c r="D1761" s="86"/>
      <c r="E1761" s="86"/>
      <c r="F1761" s="11"/>
      <c r="G1761" s="11"/>
      <c r="H1761" s="11"/>
      <c r="I1761" s="11"/>
      <c r="J1761" s="11"/>
      <c r="K1761" s="11"/>
      <c r="L1761" s="11"/>
      <c r="M1761" s="11"/>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row>
    <row r="1762">
      <c r="A1762" s="86"/>
      <c r="B1762" s="86"/>
      <c r="C1762" s="86"/>
      <c r="D1762" s="86"/>
      <c r="E1762" s="86"/>
      <c r="F1762" s="11"/>
      <c r="G1762" s="11"/>
      <c r="H1762" s="11"/>
      <c r="I1762" s="11"/>
      <c r="J1762" s="11"/>
      <c r="K1762" s="11"/>
      <c r="L1762" s="11"/>
      <c r="M1762" s="11"/>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row>
    <row r="1763">
      <c r="A1763" s="86"/>
      <c r="B1763" s="86"/>
      <c r="C1763" s="86"/>
      <c r="D1763" s="86"/>
      <c r="E1763" s="86"/>
      <c r="F1763" s="11"/>
      <c r="G1763" s="11"/>
      <c r="H1763" s="11"/>
      <c r="I1763" s="11"/>
      <c r="J1763" s="11"/>
      <c r="K1763" s="11"/>
      <c r="L1763" s="11"/>
      <c r="M1763" s="11"/>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row>
    <row r="1764">
      <c r="A1764" s="86"/>
      <c r="B1764" s="86"/>
      <c r="C1764" s="86"/>
      <c r="D1764" s="86"/>
      <c r="E1764" s="86"/>
      <c r="F1764" s="11"/>
      <c r="G1764" s="11"/>
      <c r="H1764" s="11"/>
      <c r="I1764" s="11"/>
      <c r="J1764" s="11"/>
      <c r="K1764" s="11"/>
      <c r="L1764" s="11"/>
      <c r="M1764" s="11"/>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row>
    <row r="1765">
      <c r="A1765" s="86"/>
      <c r="B1765" s="86"/>
      <c r="C1765" s="86"/>
      <c r="D1765" s="86"/>
      <c r="E1765" s="86"/>
      <c r="F1765" s="11"/>
      <c r="G1765" s="11"/>
      <c r="H1765" s="11"/>
      <c r="I1765" s="11"/>
      <c r="J1765" s="11"/>
      <c r="K1765" s="11"/>
      <c r="L1765" s="11"/>
      <c r="M1765" s="11"/>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row>
    <row r="1766">
      <c r="A1766" s="86"/>
      <c r="B1766" s="86"/>
      <c r="C1766" s="86"/>
      <c r="D1766" s="86"/>
      <c r="E1766" s="86"/>
      <c r="F1766" s="11"/>
      <c r="G1766" s="11"/>
      <c r="H1766" s="11"/>
      <c r="I1766" s="11"/>
      <c r="J1766" s="11"/>
      <c r="K1766" s="11"/>
      <c r="L1766" s="11"/>
      <c r="M1766" s="11"/>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row>
    <row r="1767">
      <c r="A1767" s="86"/>
      <c r="B1767" s="86"/>
      <c r="C1767" s="86"/>
      <c r="D1767" s="86"/>
      <c r="E1767" s="86"/>
      <c r="F1767" s="11"/>
      <c r="G1767" s="11"/>
      <c r="H1767" s="11"/>
      <c r="I1767" s="11"/>
      <c r="J1767" s="11"/>
      <c r="K1767" s="11"/>
      <c r="L1767" s="11"/>
      <c r="M1767" s="11"/>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row>
    <row r="1768">
      <c r="A1768" s="86"/>
      <c r="B1768" s="86"/>
      <c r="C1768" s="86"/>
      <c r="D1768" s="86"/>
      <c r="E1768" s="86"/>
      <c r="F1768" s="11"/>
      <c r="G1768" s="11"/>
      <c r="H1768" s="11"/>
      <c r="I1768" s="11"/>
      <c r="J1768" s="11"/>
      <c r="K1768" s="11"/>
      <c r="L1768" s="11"/>
      <c r="M1768" s="11"/>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row>
    <row r="1769">
      <c r="A1769" s="86"/>
      <c r="B1769" s="86"/>
      <c r="C1769" s="86"/>
      <c r="D1769" s="86"/>
      <c r="E1769" s="86"/>
      <c r="F1769" s="11"/>
      <c r="G1769" s="11"/>
      <c r="H1769" s="11"/>
      <c r="I1769" s="11"/>
      <c r="J1769" s="11"/>
      <c r="K1769" s="11"/>
      <c r="L1769" s="11"/>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row>
    <row r="1770">
      <c r="A1770" s="86"/>
      <c r="B1770" s="86"/>
      <c r="C1770" s="86"/>
      <c r="D1770" s="86"/>
      <c r="E1770" s="86"/>
      <c r="F1770" s="11"/>
      <c r="G1770" s="11"/>
      <c r="H1770" s="11"/>
      <c r="I1770" s="11"/>
      <c r="J1770" s="11"/>
      <c r="K1770" s="11"/>
      <c r="L1770" s="11"/>
      <c r="M1770" s="11"/>
      <c r="N1770" s="11"/>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1"/>
    </row>
    <row r="1771">
      <c r="A1771" s="86"/>
      <c r="B1771" s="86"/>
      <c r="C1771" s="86"/>
      <c r="D1771" s="86"/>
      <c r="E1771" s="86"/>
      <c r="F1771" s="11"/>
      <c r="G1771" s="11"/>
      <c r="H1771" s="11"/>
      <c r="I1771" s="11"/>
      <c r="J1771" s="11"/>
      <c r="K1771" s="11"/>
      <c r="L1771" s="11"/>
      <c r="M1771" s="11"/>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row>
    <row r="1772">
      <c r="A1772" s="86"/>
      <c r="B1772" s="86"/>
      <c r="C1772" s="86"/>
      <c r="D1772" s="86"/>
      <c r="E1772" s="86"/>
      <c r="F1772" s="11"/>
      <c r="G1772" s="11"/>
      <c r="H1772" s="11"/>
      <c r="I1772" s="11"/>
      <c r="J1772" s="11"/>
      <c r="K1772" s="11"/>
      <c r="L1772" s="11"/>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row>
    <row r="1773">
      <c r="A1773" s="86"/>
      <c r="B1773" s="86"/>
      <c r="C1773" s="86"/>
      <c r="D1773" s="86"/>
      <c r="E1773" s="86"/>
      <c r="F1773" s="11"/>
      <c r="G1773" s="11"/>
      <c r="H1773" s="11"/>
      <c r="I1773" s="11"/>
      <c r="J1773" s="11"/>
      <c r="K1773" s="11"/>
      <c r="L1773" s="11"/>
      <c r="M1773" s="11"/>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row>
    <row r="1774">
      <c r="A1774" s="86"/>
      <c r="B1774" s="86"/>
      <c r="C1774" s="86"/>
      <c r="D1774" s="86"/>
      <c r="E1774" s="86"/>
      <c r="F1774" s="11"/>
      <c r="G1774" s="11"/>
      <c r="H1774" s="11"/>
      <c r="I1774" s="11"/>
      <c r="J1774" s="11"/>
      <c r="K1774" s="11"/>
      <c r="L1774" s="11"/>
      <c r="M1774" s="11"/>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row>
    <row r="1775">
      <c r="A1775" s="86"/>
      <c r="B1775" s="86"/>
      <c r="C1775" s="86"/>
      <c r="D1775" s="86"/>
      <c r="E1775" s="86"/>
      <c r="F1775" s="11"/>
      <c r="G1775" s="11"/>
      <c r="H1775" s="11"/>
      <c r="I1775" s="11"/>
      <c r="J1775" s="11"/>
      <c r="K1775" s="11"/>
      <c r="L1775" s="11"/>
      <c r="M1775" s="11"/>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row>
    <row r="1776">
      <c r="A1776" s="86"/>
      <c r="B1776" s="86"/>
      <c r="C1776" s="86"/>
      <c r="D1776" s="86"/>
      <c r="E1776" s="86"/>
      <c r="F1776" s="11"/>
      <c r="G1776" s="11"/>
      <c r="H1776" s="11"/>
      <c r="I1776" s="11"/>
      <c r="J1776" s="11"/>
      <c r="K1776" s="11"/>
      <c r="L1776" s="11"/>
      <c r="M1776" s="11"/>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row>
    <row r="1777">
      <c r="A1777" s="86"/>
      <c r="B1777" s="86"/>
      <c r="C1777" s="86"/>
      <c r="D1777" s="86"/>
      <c r="E1777" s="86"/>
      <c r="F1777" s="11"/>
      <c r="G1777" s="11"/>
      <c r="H1777" s="11"/>
      <c r="I1777" s="11"/>
      <c r="J1777" s="11"/>
      <c r="K1777" s="11"/>
      <c r="L1777" s="11"/>
      <c r="M1777" s="11"/>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row>
    <row r="1778">
      <c r="A1778" s="86"/>
      <c r="B1778" s="86"/>
      <c r="C1778" s="86"/>
      <c r="D1778" s="86"/>
      <c r="E1778" s="86"/>
      <c r="F1778" s="11"/>
      <c r="G1778" s="11"/>
      <c r="H1778" s="11"/>
      <c r="I1778" s="11"/>
      <c r="J1778" s="11"/>
      <c r="K1778" s="11"/>
      <c r="L1778" s="11"/>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row>
    <row r="1779">
      <c r="A1779" s="86"/>
      <c r="B1779" s="86"/>
      <c r="C1779" s="86"/>
      <c r="D1779" s="86"/>
      <c r="E1779" s="86"/>
      <c r="F1779" s="11"/>
      <c r="G1779" s="11"/>
      <c r="H1779" s="11"/>
      <c r="I1779" s="11"/>
      <c r="J1779" s="11"/>
      <c r="K1779" s="11"/>
      <c r="L1779" s="11"/>
      <c r="M1779" s="11"/>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row>
    <row r="1780">
      <c r="A1780" s="86"/>
      <c r="B1780" s="86"/>
      <c r="C1780" s="86"/>
      <c r="D1780" s="86"/>
      <c r="E1780" s="86"/>
      <c r="F1780" s="11"/>
      <c r="G1780" s="11"/>
      <c r="H1780" s="11"/>
      <c r="I1780" s="11"/>
      <c r="J1780" s="11"/>
      <c r="K1780" s="11"/>
      <c r="L1780" s="11"/>
      <c r="M1780" s="11"/>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row>
    <row r="1781">
      <c r="A1781" s="86"/>
      <c r="B1781" s="86"/>
      <c r="C1781" s="86"/>
      <c r="D1781" s="86"/>
      <c r="E1781" s="86"/>
      <c r="F1781" s="11"/>
      <c r="G1781" s="11"/>
      <c r="H1781" s="11"/>
      <c r="I1781" s="11"/>
      <c r="J1781" s="11"/>
      <c r="K1781" s="11"/>
      <c r="L1781" s="11"/>
      <c r="M1781" s="11"/>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row>
    <row r="1782">
      <c r="A1782" s="86"/>
      <c r="B1782" s="86"/>
      <c r="C1782" s="86"/>
      <c r="D1782" s="86"/>
      <c r="E1782" s="86"/>
      <c r="F1782" s="11"/>
      <c r="G1782" s="11"/>
      <c r="H1782" s="11"/>
      <c r="I1782" s="11"/>
      <c r="J1782" s="11"/>
      <c r="K1782" s="11"/>
      <c r="L1782" s="11"/>
      <c r="M1782" s="11"/>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row>
    <row r="1783">
      <c r="A1783" s="86"/>
      <c r="B1783" s="86"/>
      <c r="C1783" s="86"/>
      <c r="D1783" s="86"/>
      <c r="E1783" s="86"/>
      <c r="F1783" s="11"/>
      <c r="G1783" s="11"/>
      <c r="H1783" s="11"/>
      <c r="I1783" s="11"/>
      <c r="J1783" s="11"/>
      <c r="K1783" s="11"/>
      <c r="L1783" s="11"/>
      <c r="M1783" s="11"/>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row>
    <row r="1784">
      <c r="A1784" s="86"/>
      <c r="B1784" s="86"/>
      <c r="C1784" s="86"/>
      <c r="D1784" s="86"/>
      <c r="E1784" s="86"/>
      <c r="F1784" s="11"/>
      <c r="G1784" s="11"/>
      <c r="H1784" s="11"/>
      <c r="I1784" s="11"/>
      <c r="J1784" s="11"/>
      <c r="K1784" s="11"/>
      <c r="L1784" s="11"/>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row>
    <row r="1785">
      <c r="A1785" s="86"/>
      <c r="B1785" s="86"/>
      <c r="C1785" s="86"/>
      <c r="D1785" s="86"/>
      <c r="E1785" s="86"/>
      <c r="F1785" s="11"/>
      <c r="G1785" s="11"/>
      <c r="H1785" s="11"/>
      <c r="I1785" s="11"/>
      <c r="J1785" s="11"/>
      <c r="K1785" s="11"/>
      <c r="L1785" s="11"/>
      <c r="M1785" s="11"/>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row>
    <row r="1786">
      <c r="A1786" s="86"/>
      <c r="B1786" s="86"/>
      <c r="C1786" s="86"/>
      <c r="D1786" s="86"/>
      <c r="E1786" s="86"/>
      <c r="F1786" s="11"/>
      <c r="G1786" s="11"/>
      <c r="H1786" s="11"/>
      <c r="I1786" s="11"/>
      <c r="J1786" s="11"/>
      <c r="K1786" s="11"/>
      <c r="L1786" s="11"/>
      <c r="M1786" s="11"/>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row>
    <row r="1787">
      <c r="A1787" s="86"/>
      <c r="B1787" s="86"/>
      <c r="C1787" s="86"/>
      <c r="D1787" s="86"/>
      <c r="E1787" s="86"/>
      <c r="F1787" s="11"/>
      <c r="G1787" s="11"/>
      <c r="H1787" s="11"/>
      <c r="I1787" s="11"/>
      <c r="J1787" s="11"/>
      <c r="K1787" s="11"/>
      <c r="L1787" s="11"/>
      <c r="M1787" s="11"/>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row>
    <row r="1788">
      <c r="A1788" s="86"/>
      <c r="B1788" s="86"/>
      <c r="C1788" s="86"/>
      <c r="D1788" s="86"/>
      <c r="E1788" s="86"/>
      <c r="F1788" s="11"/>
      <c r="G1788" s="11"/>
      <c r="H1788" s="11"/>
      <c r="I1788" s="11"/>
      <c r="J1788" s="11"/>
      <c r="K1788" s="11"/>
      <c r="L1788" s="11"/>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row>
    <row r="1789">
      <c r="A1789" s="86"/>
      <c r="B1789" s="86"/>
      <c r="C1789" s="86"/>
      <c r="D1789" s="86"/>
      <c r="E1789" s="86"/>
      <c r="F1789" s="11"/>
      <c r="G1789" s="11"/>
      <c r="H1789" s="11"/>
      <c r="I1789" s="11"/>
      <c r="J1789" s="11"/>
      <c r="K1789" s="11"/>
      <c r="L1789" s="11"/>
      <c r="M1789" s="11"/>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row>
    <row r="1790">
      <c r="A1790" s="86"/>
      <c r="B1790" s="86"/>
      <c r="C1790" s="86"/>
      <c r="D1790" s="86"/>
      <c r="E1790" s="86"/>
      <c r="F1790" s="11"/>
      <c r="G1790" s="11"/>
      <c r="H1790" s="11"/>
      <c r="I1790" s="11"/>
      <c r="J1790" s="11"/>
      <c r="K1790" s="11"/>
      <c r="L1790" s="11"/>
      <c r="M1790" s="11"/>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row>
    <row r="1791">
      <c r="A1791" s="86"/>
      <c r="B1791" s="86"/>
      <c r="C1791" s="86"/>
      <c r="D1791" s="86"/>
      <c r="E1791" s="86"/>
      <c r="F1791" s="11"/>
      <c r="G1791" s="11"/>
      <c r="H1791" s="11"/>
      <c r="I1791" s="11"/>
      <c r="J1791" s="11"/>
      <c r="K1791" s="11"/>
      <c r="L1791" s="11"/>
      <c r="M1791" s="11"/>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row>
    <row r="1792">
      <c r="A1792" s="86"/>
      <c r="B1792" s="86"/>
      <c r="C1792" s="86"/>
      <c r="D1792" s="86"/>
      <c r="E1792" s="86"/>
      <c r="F1792" s="11"/>
      <c r="G1792" s="11"/>
      <c r="H1792" s="11"/>
      <c r="I1792" s="11"/>
      <c r="J1792" s="11"/>
      <c r="K1792" s="11"/>
      <c r="L1792" s="11"/>
      <c r="M1792" s="11"/>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row>
    <row r="1793">
      <c r="A1793" s="86"/>
      <c r="B1793" s="86"/>
      <c r="C1793" s="86"/>
      <c r="D1793" s="86"/>
      <c r="E1793" s="86"/>
      <c r="F1793" s="11"/>
      <c r="G1793" s="11"/>
      <c r="H1793" s="11"/>
      <c r="I1793" s="11"/>
      <c r="J1793" s="11"/>
      <c r="K1793" s="11"/>
      <c r="L1793" s="11"/>
      <c r="M1793" s="11"/>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row>
    <row r="1794">
      <c r="A1794" s="86"/>
      <c r="B1794" s="86"/>
      <c r="C1794" s="86"/>
      <c r="D1794" s="86"/>
      <c r="E1794" s="86"/>
      <c r="F1794" s="11"/>
      <c r="G1794" s="11"/>
      <c r="H1794" s="11"/>
      <c r="I1794" s="11"/>
      <c r="J1794" s="11"/>
      <c r="K1794" s="11"/>
      <c r="L1794" s="11"/>
      <c r="M1794" s="11"/>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row>
    <row r="1795">
      <c r="A1795" s="86"/>
      <c r="B1795" s="86"/>
      <c r="C1795" s="86"/>
      <c r="D1795" s="86"/>
      <c r="E1795" s="86"/>
      <c r="F1795" s="11"/>
      <c r="G1795" s="11"/>
      <c r="H1795" s="11"/>
      <c r="I1795" s="11"/>
      <c r="J1795" s="11"/>
      <c r="K1795" s="11"/>
      <c r="L1795" s="11"/>
      <c r="M1795" s="11"/>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row>
    <row r="1796">
      <c r="A1796" s="86"/>
      <c r="B1796" s="86"/>
      <c r="C1796" s="86"/>
      <c r="D1796" s="86"/>
      <c r="E1796" s="86"/>
      <c r="F1796" s="11"/>
      <c r="G1796" s="11"/>
      <c r="H1796" s="11"/>
      <c r="I1796" s="11"/>
      <c r="J1796" s="11"/>
      <c r="K1796" s="11"/>
      <c r="L1796" s="11"/>
      <c r="M1796" s="11"/>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row>
    <row r="1797">
      <c r="A1797" s="86"/>
      <c r="B1797" s="86"/>
      <c r="C1797" s="86"/>
      <c r="D1797" s="86"/>
      <c r="E1797" s="86"/>
      <c r="F1797" s="11"/>
      <c r="G1797" s="11"/>
      <c r="H1797" s="11"/>
      <c r="I1797" s="11"/>
      <c r="J1797" s="11"/>
      <c r="K1797" s="11"/>
      <c r="L1797" s="11"/>
      <c r="M1797" s="11"/>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row>
    <row r="1798">
      <c r="A1798" s="86"/>
      <c r="B1798" s="86"/>
      <c r="C1798" s="86"/>
      <c r="D1798" s="86"/>
      <c r="E1798" s="86"/>
      <c r="F1798" s="11"/>
      <c r="G1798" s="11"/>
      <c r="H1798" s="11"/>
      <c r="I1798" s="11"/>
      <c r="J1798" s="11"/>
      <c r="K1798" s="11"/>
      <c r="L1798" s="11"/>
      <c r="M1798" s="11"/>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row>
    <row r="1799">
      <c r="A1799" s="86"/>
      <c r="B1799" s="86"/>
      <c r="C1799" s="86"/>
      <c r="D1799" s="86"/>
      <c r="E1799" s="86"/>
      <c r="F1799" s="11"/>
      <c r="G1799" s="11"/>
      <c r="H1799" s="11"/>
      <c r="I1799" s="11"/>
      <c r="J1799" s="11"/>
      <c r="K1799" s="11"/>
      <c r="L1799" s="11"/>
      <c r="M1799" s="11"/>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row>
    <row r="1800">
      <c r="A1800" s="86"/>
      <c r="B1800" s="86"/>
      <c r="C1800" s="86"/>
      <c r="D1800" s="86"/>
      <c r="E1800" s="86"/>
      <c r="F1800" s="11"/>
      <c r="G1800" s="11"/>
      <c r="H1800" s="11"/>
      <c r="I1800" s="11"/>
      <c r="J1800" s="11"/>
      <c r="K1800" s="11"/>
      <c r="L1800" s="11"/>
      <c r="M1800" s="11"/>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row>
    <row r="1801">
      <c r="A1801" s="86"/>
      <c r="B1801" s="86"/>
      <c r="C1801" s="86"/>
      <c r="D1801" s="86"/>
      <c r="E1801" s="86"/>
      <c r="F1801" s="11"/>
      <c r="G1801" s="11"/>
      <c r="H1801" s="11"/>
      <c r="I1801" s="11"/>
      <c r="J1801" s="11"/>
      <c r="K1801" s="11"/>
      <c r="L1801" s="11"/>
      <c r="M1801" s="11"/>
      <c r="N1801" s="11"/>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1"/>
    </row>
    <row r="1802">
      <c r="A1802" s="86"/>
      <c r="B1802" s="86"/>
      <c r="C1802" s="86"/>
      <c r="D1802" s="86"/>
      <c r="E1802" s="86"/>
      <c r="F1802" s="11"/>
      <c r="G1802" s="11"/>
      <c r="H1802" s="11"/>
      <c r="I1802" s="11"/>
      <c r="J1802" s="11"/>
      <c r="K1802" s="11"/>
      <c r="L1802" s="11"/>
      <c r="M1802" s="11"/>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row>
    <row r="1803">
      <c r="A1803" s="86"/>
      <c r="B1803" s="86"/>
      <c r="C1803" s="86"/>
      <c r="D1803" s="86"/>
      <c r="E1803" s="86"/>
      <c r="F1803" s="11"/>
      <c r="G1803" s="11"/>
      <c r="H1803" s="11"/>
      <c r="I1803" s="11"/>
      <c r="J1803" s="11"/>
      <c r="K1803" s="11"/>
      <c r="L1803" s="11"/>
      <c r="M1803" s="11"/>
      <c r="N1803" s="11"/>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1"/>
    </row>
    <row r="1804">
      <c r="A1804" s="86"/>
      <c r="B1804" s="86"/>
      <c r="C1804" s="86"/>
      <c r="D1804" s="86"/>
      <c r="E1804" s="86"/>
      <c r="F1804" s="11"/>
      <c r="G1804" s="11"/>
      <c r="H1804" s="11"/>
      <c r="I1804" s="11"/>
      <c r="J1804" s="11"/>
      <c r="K1804" s="11"/>
      <c r="L1804" s="11"/>
      <c r="M1804" s="11"/>
      <c r="N1804" s="11"/>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1"/>
    </row>
    <row r="1805">
      <c r="A1805" s="86"/>
      <c r="B1805" s="86"/>
      <c r="C1805" s="86"/>
      <c r="D1805" s="86"/>
      <c r="E1805" s="86"/>
      <c r="F1805" s="11"/>
      <c r="G1805" s="11"/>
      <c r="H1805" s="11"/>
      <c r="I1805" s="11"/>
      <c r="J1805" s="11"/>
      <c r="K1805" s="11"/>
      <c r="L1805" s="11"/>
      <c r="M1805" s="11"/>
      <c r="N1805" s="11"/>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1"/>
    </row>
    <row r="1806">
      <c r="A1806" s="86"/>
      <c r="B1806" s="86"/>
      <c r="C1806" s="86"/>
      <c r="D1806" s="86"/>
      <c r="E1806" s="86"/>
      <c r="F1806" s="11"/>
      <c r="G1806" s="11"/>
      <c r="H1806" s="11"/>
      <c r="I1806" s="11"/>
      <c r="J1806" s="11"/>
      <c r="K1806" s="11"/>
      <c r="L1806" s="11"/>
      <c r="M1806" s="11"/>
      <c r="N1806" s="11"/>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1"/>
    </row>
    <row r="1807">
      <c r="A1807" s="86"/>
      <c r="B1807" s="86"/>
      <c r="C1807" s="86"/>
      <c r="D1807" s="86"/>
      <c r="E1807" s="86"/>
      <c r="F1807" s="11"/>
      <c r="G1807" s="11"/>
      <c r="H1807" s="11"/>
      <c r="I1807" s="11"/>
      <c r="J1807" s="11"/>
      <c r="K1807" s="11"/>
      <c r="L1807" s="11"/>
      <c r="M1807" s="11"/>
      <c r="N1807" s="11"/>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1"/>
    </row>
    <row r="1808">
      <c r="A1808" s="86"/>
      <c r="B1808" s="86"/>
      <c r="C1808" s="86"/>
      <c r="D1808" s="86"/>
      <c r="E1808" s="86"/>
      <c r="F1808" s="11"/>
      <c r="G1808" s="11"/>
      <c r="H1808" s="11"/>
      <c r="I1808" s="11"/>
      <c r="J1808" s="11"/>
      <c r="K1808" s="11"/>
      <c r="L1808" s="11"/>
      <c r="M1808" s="11"/>
      <c r="N1808" s="11"/>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1"/>
    </row>
    <row r="1809">
      <c r="A1809" s="86"/>
      <c r="B1809" s="86"/>
      <c r="C1809" s="86"/>
      <c r="D1809" s="86"/>
      <c r="E1809" s="86"/>
      <c r="F1809" s="11"/>
      <c r="G1809" s="11"/>
      <c r="H1809" s="11"/>
      <c r="I1809" s="11"/>
      <c r="J1809" s="11"/>
      <c r="K1809" s="11"/>
      <c r="L1809" s="11"/>
      <c r="M1809" s="11"/>
      <c r="N1809" s="11"/>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1"/>
    </row>
    <row r="1810">
      <c r="A1810" s="86"/>
      <c r="B1810" s="86"/>
      <c r="C1810" s="86"/>
      <c r="D1810" s="86"/>
      <c r="E1810" s="86"/>
      <c r="F1810" s="11"/>
      <c r="G1810" s="11"/>
      <c r="H1810" s="11"/>
      <c r="I1810" s="11"/>
      <c r="J1810" s="11"/>
      <c r="K1810" s="11"/>
      <c r="L1810" s="11"/>
      <c r="M1810" s="11"/>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row>
    <row r="1811">
      <c r="A1811" s="86"/>
      <c r="B1811" s="86"/>
      <c r="C1811" s="86"/>
      <c r="D1811" s="86"/>
      <c r="E1811" s="86"/>
      <c r="F1811" s="11"/>
      <c r="G1811" s="11"/>
      <c r="H1811" s="11"/>
      <c r="I1811" s="11"/>
      <c r="J1811" s="11"/>
      <c r="K1811" s="11"/>
      <c r="L1811" s="11"/>
      <c r="M1811" s="11"/>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row>
    <row r="1812">
      <c r="A1812" s="86"/>
      <c r="B1812" s="86"/>
      <c r="C1812" s="86"/>
      <c r="D1812" s="86"/>
      <c r="E1812" s="86"/>
      <c r="F1812" s="11"/>
      <c r="G1812" s="11"/>
      <c r="H1812" s="11"/>
      <c r="I1812" s="11"/>
      <c r="J1812" s="11"/>
      <c r="K1812" s="11"/>
      <c r="L1812" s="11"/>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row>
    <row r="1813">
      <c r="A1813" s="86"/>
      <c r="B1813" s="86"/>
      <c r="C1813" s="86"/>
      <c r="D1813" s="86"/>
      <c r="E1813" s="86"/>
      <c r="F1813" s="11"/>
      <c r="G1813" s="11"/>
      <c r="H1813" s="11"/>
      <c r="I1813" s="11"/>
      <c r="J1813" s="11"/>
      <c r="K1813" s="11"/>
      <c r="L1813" s="11"/>
      <c r="M1813" s="11"/>
      <c r="N1813" s="11"/>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1"/>
    </row>
    <row r="1814">
      <c r="A1814" s="86"/>
      <c r="B1814" s="86"/>
      <c r="C1814" s="86"/>
      <c r="D1814" s="86"/>
      <c r="E1814" s="86"/>
      <c r="F1814" s="11"/>
      <c r="G1814" s="11"/>
      <c r="H1814" s="11"/>
      <c r="I1814" s="11"/>
      <c r="J1814" s="11"/>
      <c r="K1814" s="11"/>
      <c r="L1814" s="11"/>
      <c r="M1814" s="11"/>
      <c r="N1814" s="11"/>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1"/>
    </row>
    <row r="1815">
      <c r="A1815" s="86"/>
      <c r="B1815" s="86"/>
      <c r="C1815" s="86"/>
      <c r="D1815" s="86"/>
      <c r="E1815" s="86"/>
      <c r="F1815" s="11"/>
      <c r="G1815" s="11"/>
      <c r="H1815" s="11"/>
      <c r="I1815" s="11"/>
      <c r="J1815" s="11"/>
      <c r="K1815" s="11"/>
      <c r="L1815" s="11"/>
      <c r="M1815" s="11"/>
      <c r="N1815" s="11"/>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1"/>
    </row>
    <row r="1816">
      <c r="A1816" s="86"/>
      <c r="B1816" s="86"/>
      <c r="C1816" s="86"/>
      <c r="D1816" s="86"/>
      <c r="E1816" s="86"/>
      <c r="F1816" s="11"/>
      <c r="G1816" s="11"/>
      <c r="H1816" s="11"/>
      <c r="I1816" s="11"/>
      <c r="J1816" s="11"/>
      <c r="K1816" s="11"/>
      <c r="L1816" s="11"/>
      <c r="M1816" s="11"/>
      <c r="N1816" s="11"/>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1"/>
    </row>
    <row r="1817">
      <c r="A1817" s="86"/>
      <c r="B1817" s="86"/>
      <c r="C1817" s="86"/>
      <c r="D1817" s="86"/>
      <c r="E1817" s="86"/>
      <c r="F1817" s="11"/>
      <c r="G1817" s="11"/>
      <c r="H1817" s="11"/>
      <c r="I1817" s="11"/>
      <c r="J1817" s="11"/>
      <c r="K1817" s="11"/>
      <c r="L1817" s="11"/>
      <c r="M1817" s="11"/>
      <c r="N1817" s="11"/>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1"/>
    </row>
    <row r="1818">
      <c r="A1818" s="86"/>
      <c r="B1818" s="86"/>
      <c r="C1818" s="86"/>
      <c r="D1818" s="86"/>
      <c r="E1818" s="86"/>
      <c r="F1818" s="11"/>
      <c r="G1818" s="11"/>
      <c r="H1818" s="11"/>
      <c r="I1818" s="11"/>
      <c r="J1818" s="11"/>
      <c r="K1818" s="11"/>
      <c r="L1818" s="11"/>
      <c r="M1818" s="11"/>
      <c r="N1818" s="11"/>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1"/>
    </row>
    <row r="1819">
      <c r="A1819" s="86"/>
      <c r="B1819" s="86"/>
      <c r="C1819" s="86"/>
      <c r="D1819" s="86"/>
      <c r="E1819" s="86"/>
      <c r="F1819" s="11"/>
      <c r="G1819" s="11"/>
      <c r="H1819" s="11"/>
      <c r="I1819" s="11"/>
      <c r="J1819" s="11"/>
      <c r="K1819" s="11"/>
      <c r="L1819" s="11"/>
      <c r="M1819" s="11"/>
      <c r="N1819" s="11"/>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1"/>
    </row>
    <row r="1820">
      <c r="A1820" s="86"/>
      <c r="B1820" s="86"/>
      <c r="C1820" s="86"/>
      <c r="D1820" s="86"/>
      <c r="E1820" s="86"/>
      <c r="F1820" s="11"/>
      <c r="G1820" s="11"/>
      <c r="H1820" s="11"/>
      <c r="I1820" s="11"/>
      <c r="J1820" s="11"/>
      <c r="K1820" s="11"/>
      <c r="L1820" s="11"/>
      <c r="M1820" s="11"/>
      <c r="N1820" s="11"/>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1"/>
    </row>
    <row r="1821">
      <c r="A1821" s="86"/>
      <c r="B1821" s="86"/>
      <c r="C1821" s="86"/>
      <c r="D1821" s="86"/>
      <c r="E1821" s="86"/>
      <c r="F1821" s="11"/>
      <c r="G1821" s="11"/>
      <c r="H1821" s="11"/>
      <c r="I1821" s="11"/>
      <c r="J1821" s="11"/>
      <c r="K1821" s="11"/>
      <c r="L1821" s="11"/>
      <c r="M1821" s="11"/>
      <c r="N1821" s="11"/>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1"/>
    </row>
    <row r="1822">
      <c r="A1822" s="86"/>
      <c r="B1822" s="86"/>
      <c r="C1822" s="86"/>
      <c r="D1822" s="86"/>
      <c r="E1822" s="86"/>
      <c r="F1822" s="11"/>
      <c r="G1822" s="11"/>
      <c r="H1822" s="11"/>
      <c r="I1822" s="11"/>
      <c r="J1822" s="11"/>
      <c r="K1822" s="11"/>
      <c r="L1822" s="11"/>
      <c r="M1822" s="11"/>
      <c r="N1822" s="11"/>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1"/>
    </row>
    <row r="1823">
      <c r="A1823" s="86"/>
      <c r="B1823" s="86"/>
      <c r="C1823" s="86"/>
      <c r="D1823" s="86"/>
      <c r="E1823" s="86"/>
      <c r="F1823" s="11"/>
      <c r="G1823" s="11"/>
      <c r="H1823" s="11"/>
      <c r="I1823" s="11"/>
      <c r="J1823" s="11"/>
      <c r="K1823" s="11"/>
      <c r="L1823" s="11"/>
      <c r="M1823" s="11"/>
      <c r="N1823" s="11"/>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1"/>
    </row>
    <row r="1824">
      <c r="A1824" s="86"/>
      <c r="B1824" s="86"/>
      <c r="C1824" s="86"/>
      <c r="D1824" s="86"/>
      <c r="E1824" s="86"/>
      <c r="F1824" s="11"/>
      <c r="G1824" s="11"/>
      <c r="H1824" s="11"/>
      <c r="I1824" s="11"/>
      <c r="J1824" s="11"/>
      <c r="K1824" s="11"/>
      <c r="L1824" s="11"/>
      <c r="M1824" s="11"/>
      <c r="N1824" s="11"/>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1"/>
    </row>
    <row r="1825">
      <c r="A1825" s="86"/>
      <c r="B1825" s="86"/>
      <c r="C1825" s="86"/>
      <c r="D1825" s="86"/>
      <c r="E1825" s="86"/>
      <c r="F1825" s="11"/>
      <c r="G1825" s="11"/>
      <c r="H1825" s="11"/>
      <c r="I1825" s="11"/>
      <c r="J1825" s="11"/>
      <c r="K1825" s="11"/>
      <c r="L1825" s="11"/>
      <c r="M1825" s="11"/>
      <c r="N1825" s="11"/>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1"/>
    </row>
    <row r="1826">
      <c r="A1826" s="86"/>
      <c r="B1826" s="86"/>
      <c r="C1826" s="86"/>
      <c r="D1826" s="86"/>
      <c r="E1826" s="86"/>
      <c r="F1826" s="11"/>
      <c r="G1826" s="11"/>
      <c r="H1826" s="11"/>
      <c r="I1826" s="11"/>
      <c r="J1826" s="11"/>
      <c r="K1826" s="11"/>
      <c r="L1826" s="11"/>
      <c r="M1826" s="11"/>
      <c r="N1826" s="11"/>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1"/>
    </row>
    <row r="1827">
      <c r="A1827" s="86"/>
      <c r="B1827" s="86"/>
      <c r="C1827" s="86"/>
      <c r="D1827" s="86"/>
      <c r="E1827" s="86"/>
      <c r="F1827" s="11"/>
      <c r="G1827" s="11"/>
      <c r="H1827" s="11"/>
      <c r="I1827" s="11"/>
      <c r="J1827" s="11"/>
      <c r="K1827" s="11"/>
      <c r="L1827" s="11"/>
      <c r="M1827" s="11"/>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row>
    <row r="1828">
      <c r="A1828" s="86"/>
      <c r="B1828" s="86"/>
      <c r="C1828" s="86"/>
      <c r="D1828" s="86"/>
      <c r="E1828" s="86"/>
      <c r="F1828" s="11"/>
      <c r="G1828" s="11"/>
      <c r="H1828" s="11"/>
      <c r="I1828" s="11"/>
      <c r="J1828" s="11"/>
      <c r="K1828" s="11"/>
      <c r="L1828" s="11"/>
      <c r="M1828" s="11"/>
      <c r="N1828" s="11"/>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1"/>
    </row>
    <row r="1829">
      <c r="A1829" s="86"/>
      <c r="B1829" s="86"/>
      <c r="C1829" s="86"/>
      <c r="D1829" s="86"/>
      <c r="E1829" s="86"/>
      <c r="F1829" s="11"/>
      <c r="G1829" s="11"/>
      <c r="H1829" s="11"/>
      <c r="I1829" s="11"/>
      <c r="J1829" s="11"/>
      <c r="K1829" s="11"/>
      <c r="L1829" s="11"/>
      <c r="M1829" s="11"/>
      <c r="N1829" s="11"/>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1"/>
    </row>
    <row r="1830">
      <c r="A1830" s="86"/>
      <c r="B1830" s="86"/>
      <c r="C1830" s="86"/>
      <c r="D1830" s="86"/>
      <c r="E1830" s="86"/>
      <c r="F1830" s="11"/>
      <c r="G1830" s="11"/>
      <c r="H1830" s="11"/>
      <c r="I1830" s="11"/>
      <c r="J1830" s="11"/>
      <c r="K1830" s="11"/>
      <c r="L1830" s="11"/>
      <c r="M1830" s="11"/>
      <c r="N1830" s="11"/>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1"/>
    </row>
    <row r="1831">
      <c r="A1831" s="86"/>
      <c r="B1831" s="86"/>
      <c r="C1831" s="86"/>
      <c r="D1831" s="86"/>
      <c r="E1831" s="86"/>
      <c r="F1831" s="11"/>
      <c r="G1831" s="11"/>
      <c r="H1831" s="11"/>
      <c r="I1831" s="11"/>
      <c r="J1831" s="11"/>
      <c r="K1831" s="11"/>
      <c r="L1831" s="11"/>
      <c r="M1831" s="11"/>
      <c r="N1831" s="11"/>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1"/>
    </row>
    <row r="1832">
      <c r="A1832" s="86"/>
      <c r="B1832" s="86"/>
      <c r="C1832" s="86"/>
      <c r="D1832" s="86"/>
      <c r="E1832" s="86"/>
      <c r="F1832" s="11"/>
      <c r="G1832" s="11"/>
      <c r="H1832" s="11"/>
      <c r="I1832" s="11"/>
      <c r="J1832" s="11"/>
      <c r="K1832" s="11"/>
      <c r="L1832" s="11"/>
      <c r="M1832" s="11"/>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row>
    <row r="1833">
      <c r="A1833" s="86"/>
      <c r="B1833" s="86"/>
      <c r="C1833" s="86"/>
      <c r="D1833" s="86"/>
      <c r="E1833" s="86"/>
      <c r="F1833" s="11"/>
      <c r="G1833" s="11"/>
      <c r="H1833" s="11"/>
      <c r="I1833" s="11"/>
      <c r="J1833" s="11"/>
      <c r="K1833" s="11"/>
      <c r="L1833" s="11"/>
      <c r="M1833" s="11"/>
      <c r="N1833" s="11"/>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1"/>
    </row>
    <row r="1834">
      <c r="A1834" s="86"/>
      <c r="B1834" s="86"/>
      <c r="C1834" s="86"/>
      <c r="D1834" s="86"/>
      <c r="E1834" s="86"/>
      <c r="F1834" s="11"/>
      <c r="G1834" s="11"/>
      <c r="H1834" s="11"/>
      <c r="I1834" s="11"/>
      <c r="J1834" s="11"/>
      <c r="K1834" s="11"/>
      <c r="L1834" s="11"/>
      <c r="M1834" s="11"/>
      <c r="N1834" s="11"/>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1"/>
    </row>
    <row r="1835">
      <c r="A1835" s="86"/>
      <c r="B1835" s="86"/>
      <c r="C1835" s="86"/>
      <c r="D1835" s="86"/>
      <c r="E1835" s="86"/>
      <c r="F1835" s="11"/>
      <c r="G1835" s="11"/>
      <c r="H1835" s="11"/>
      <c r="I1835" s="11"/>
      <c r="J1835" s="11"/>
      <c r="K1835" s="11"/>
      <c r="L1835" s="11"/>
      <c r="M1835" s="11"/>
      <c r="N1835" s="11"/>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1"/>
    </row>
    <row r="1836">
      <c r="A1836" s="86"/>
      <c r="B1836" s="86"/>
      <c r="C1836" s="86"/>
      <c r="D1836" s="86"/>
      <c r="E1836" s="86"/>
      <c r="F1836" s="11"/>
      <c r="G1836" s="11"/>
      <c r="H1836" s="11"/>
      <c r="I1836" s="11"/>
      <c r="J1836" s="11"/>
      <c r="K1836" s="11"/>
      <c r="L1836" s="11"/>
      <c r="M1836" s="11"/>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row>
    <row r="1837">
      <c r="A1837" s="86"/>
      <c r="B1837" s="86"/>
      <c r="C1837" s="86"/>
      <c r="D1837" s="86"/>
      <c r="E1837" s="86"/>
      <c r="F1837" s="11"/>
      <c r="G1837" s="11"/>
      <c r="H1837" s="11"/>
      <c r="I1837" s="11"/>
      <c r="J1837" s="11"/>
      <c r="K1837" s="11"/>
      <c r="L1837" s="11"/>
      <c r="M1837" s="11"/>
      <c r="N1837" s="11"/>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1"/>
    </row>
    <row r="1838">
      <c r="A1838" s="86"/>
      <c r="B1838" s="86"/>
      <c r="C1838" s="86"/>
      <c r="D1838" s="86"/>
      <c r="E1838" s="86"/>
      <c r="F1838" s="11"/>
      <c r="G1838" s="11"/>
      <c r="H1838" s="11"/>
      <c r="I1838" s="11"/>
      <c r="J1838" s="11"/>
      <c r="K1838" s="11"/>
      <c r="L1838" s="11"/>
      <c r="M1838" s="11"/>
      <c r="N1838" s="11"/>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1"/>
    </row>
    <row r="1839">
      <c r="A1839" s="86"/>
      <c r="B1839" s="86"/>
      <c r="C1839" s="86"/>
      <c r="D1839" s="86"/>
      <c r="E1839" s="86"/>
      <c r="F1839" s="11"/>
      <c r="G1839" s="11"/>
      <c r="H1839" s="11"/>
      <c r="I1839" s="11"/>
      <c r="J1839" s="11"/>
      <c r="K1839" s="11"/>
      <c r="L1839" s="11"/>
      <c r="M1839" s="11"/>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row>
    <row r="1840">
      <c r="A1840" s="86"/>
      <c r="B1840" s="86"/>
      <c r="C1840" s="86"/>
      <c r="D1840" s="86"/>
      <c r="E1840" s="86"/>
      <c r="F1840" s="11"/>
      <c r="G1840" s="11"/>
      <c r="H1840" s="11"/>
      <c r="I1840" s="11"/>
      <c r="J1840" s="11"/>
      <c r="K1840" s="11"/>
      <c r="L1840" s="11"/>
      <c r="M1840" s="11"/>
      <c r="N1840" s="11"/>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1"/>
    </row>
    <row r="1841">
      <c r="A1841" s="86"/>
      <c r="B1841" s="86"/>
      <c r="C1841" s="86"/>
      <c r="D1841" s="86"/>
      <c r="E1841" s="86"/>
      <c r="F1841" s="11"/>
      <c r="G1841" s="11"/>
      <c r="H1841" s="11"/>
      <c r="I1841" s="11"/>
      <c r="J1841" s="11"/>
      <c r="K1841" s="11"/>
      <c r="L1841" s="11"/>
      <c r="M1841" s="11"/>
      <c r="N1841" s="11"/>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1"/>
    </row>
    <row r="1842">
      <c r="A1842" s="86"/>
      <c r="B1842" s="86"/>
      <c r="C1842" s="86"/>
      <c r="D1842" s="86"/>
      <c r="E1842" s="86"/>
      <c r="F1842" s="11"/>
      <c r="G1842" s="11"/>
      <c r="H1842" s="11"/>
      <c r="I1842" s="11"/>
      <c r="J1842" s="11"/>
      <c r="K1842" s="11"/>
      <c r="L1842" s="11"/>
      <c r="M1842" s="11"/>
      <c r="N1842" s="11"/>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1"/>
    </row>
    <row r="1843">
      <c r="A1843" s="86"/>
      <c r="B1843" s="86"/>
      <c r="C1843" s="86"/>
      <c r="D1843" s="86"/>
      <c r="E1843" s="86"/>
      <c r="F1843" s="11"/>
      <c r="G1843" s="11"/>
      <c r="H1843" s="11"/>
      <c r="I1843" s="11"/>
      <c r="J1843" s="11"/>
      <c r="K1843" s="11"/>
      <c r="L1843" s="11"/>
      <c r="M1843" s="11"/>
      <c r="N1843" s="11"/>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1"/>
    </row>
    <row r="1844">
      <c r="A1844" s="86"/>
      <c r="B1844" s="86"/>
      <c r="C1844" s="86"/>
      <c r="D1844" s="86"/>
      <c r="E1844" s="86"/>
      <c r="F1844" s="11"/>
      <c r="G1844" s="11"/>
      <c r="H1844" s="11"/>
      <c r="I1844" s="11"/>
      <c r="J1844" s="11"/>
      <c r="K1844" s="11"/>
      <c r="L1844" s="11"/>
      <c r="M1844" s="11"/>
      <c r="N1844" s="11"/>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1"/>
    </row>
    <row r="1845">
      <c r="A1845" s="86"/>
      <c r="B1845" s="86"/>
      <c r="C1845" s="86"/>
      <c r="D1845" s="86"/>
      <c r="E1845" s="86"/>
      <c r="F1845" s="11"/>
      <c r="G1845" s="11"/>
      <c r="H1845" s="11"/>
      <c r="I1845" s="11"/>
      <c r="J1845" s="11"/>
      <c r="K1845" s="11"/>
      <c r="L1845" s="11"/>
      <c r="M1845" s="11"/>
      <c r="N1845" s="11"/>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1"/>
    </row>
    <row r="1846">
      <c r="A1846" s="86"/>
      <c r="B1846" s="86"/>
      <c r="C1846" s="86"/>
      <c r="D1846" s="86"/>
      <c r="E1846" s="86"/>
      <c r="F1846" s="11"/>
      <c r="G1846" s="11"/>
      <c r="H1846" s="11"/>
      <c r="I1846" s="11"/>
      <c r="J1846" s="11"/>
      <c r="K1846" s="11"/>
      <c r="L1846" s="11"/>
      <c r="M1846" s="11"/>
      <c r="N1846" s="11"/>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1"/>
    </row>
    <row r="1847">
      <c r="A1847" s="86"/>
      <c r="B1847" s="86"/>
      <c r="C1847" s="86"/>
      <c r="D1847" s="86"/>
      <c r="E1847" s="86"/>
      <c r="F1847" s="11"/>
      <c r="G1847" s="11"/>
      <c r="H1847" s="11"/>
      <c r="I1847" s="11"/>
      <c r="J1847" s="11"/>
      <c r="K1847" s="11"/>
      <c r="L1847" s="11"/>
      <c r="M1847" s="11"/>
      <c r="N1847" s="11"/>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1"/>
    </row>
    <row r="1848">
      <c r="A1848" s="86"/>
      <c r="B1848" s="86"/>
      <c r="C1848" s="86"/>
      <c r="D1848" s="86"/>
      <c r="E1848" s="86"/>
      <c r="F1848" s="11"/>
      <c r="G1848" s="11"/>
      <c r="H1848" s="11"/>
      <c r="I1848" s="11"/>
      <c r="J1848" s="11"/>
      <c r="K1848" s="11"/>
      <c r="L1848" s="11"/>
      <c r="M1848" s="11"/>
      <c r="N1848" s="11"/>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1"/>
    </row>
    <row r="1849">
      <c r="A1849" s="86"/>
      <c r="B1849" s="86"/>
      <c r="C1849" s="86"/>
      <c r="D1849" s="86"/>
      <c r="E1849" s="86"/>
      <c r="F1849" s="11"/>
      <c r="G1849" s="11"/>
      <c r="H1849" s="11"/>
      <c r="I1849" s="11"/>
      <c r="J1849" s="11"/>
      <c r="K1849" s="11"/>
      <c r="L1849" s="11"/>
      <c r="M1849" s="11"/>
      <c r="N1849" s="11"/>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1"/>
    </row>
    <row r="1850">
      <c r="A1850" s="86"/>
      <c r="B1850" s="86"/>
      <c r="C1850" s="86"/>
      <c r="D1850" s="86"/>
      <c r="E1850" s="86"/>
      <c r="F1850" s="11"/>
      <c r="G1850" s="11"/>
      <c r="H1850" s="11"/>
      <c r="I1850" s="11"/>
      <c r="J1850" s="11"/>
      <c r="K1850" s="11"/>
      <c r="L1850" s="11"/>
      <c r="M1850" s="11"/>
      <c r="N1850" s="11"/>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1"/>
    </row>
    <row r="1851">
      <c r="A1851" s="86"/>
      <c r="B1851" s="86"/>
      <c r="C1851" s="86"/>
      <c r="D1851" s="86"/>
      <c r="E1851" s="86"/>
      <c r="F1851" s="11"/>
      <c r="G1851" s="11"/>
      <c r="H1851" s="11"/>
      <c r="I1851" s="11"/>
      <c r="J1851" s="11"/>
      <c r="K1851" s="11"/>
      <c r="L1851" s="11"/>
      <c r="M1851" s="11"/>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row>
    <row r="1852">
      <c r="A1852" s="86"/>
      <c r="B1852" s="86"/>
      <c r="C1852" s="86"/>
      <c r="D1852" s="86"/>
      <c r="E1852" s="86"/>
      <c r="F1852" s="11"/>
      <c r="G1852" s="11"/>
      <c r="H1852" s="11"/>
      <c r="I1852" s="11"/>
      <c r="J1852" s="11"/>
      <c r="K1852" s="11"/>
      <c r="L1852" s="11"/>
      <c r="M1852" s="11"/>
      <c r="N1852" s="11"/>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1"/>
    </row>
    <row r="1853">
      <c r="A1853" s="86"/>
      <c r="B1853" s="86"/>
      <c r="C1853" s="86"/>
      <c r="D1853" s="86"/>
      <c r="E1853" s="86"/>
      <c r="F1853" s="11"/>
      <c r="G1853" s="11"/>
      <c r="H1853" s="11"/>
      <c r="I1853" s="11"/>
      <c r="J1853" s="11"/>
      <c r="K1853" s="11"/>
      <c r="L1853" s="11"/>
      <c r="M1853" s="11"/>
      <c r="N1853" s="11"/>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1"/>
    </row>
    <row r="1854">
      <c r="A1854" s="86"/>
      <c r="B1854" s="86"/>
      <c r="C1854" s="86"/>
      <c r="D1854" s="86"/>
      <c r="E1854" s="86"/>
      <c r="F1854" s="11"/>
      <c r="G1854" s="11"/>
      <c r="H1854" s="11"/>
      <c r="I1854" s="11"/>
      <c r="J1854" s="11"/>
      <c r="K1854" s="11"/>
      <c r="L1854" s="11"/>
      <c r="M1854" s="11"/>
      <c r="N1854" s="11"/>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1"/>
    </row>
    <row r="1855">
      <c r="A1855" s="86"/>
      <c r="B1855" s="86"/>
      <c r="C1855" s="86"/>
      <c r="D1855" s="86"/>
      <c r="E1855" s="86"/>
      <c r="F1855" s="11"/>
      <c r="G1855" s="11"/>
      <c r="H1855" s="11"/>
      <c r="I1855" s="11"/>
      <c r="J1855" s="11"/>
      <c r="K1855" s="11"/>
      <c r="L1855" s="11"/>
      <c r="M1855" s="11"/>
      <c r="N1855" s="11"/>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1"/>
    </row>
    <row r="1856">
      <c r="A1856" s="86"/>
      <c r="B1856" s="86"/>
      <c r="C1856" s="86"/>
      <c r="D1856" s="86"/>
      <c r="E1856" s="86"/>
      <c r="F1856" s="11"/>
      <c r="G1856" s="11"/>
      <c r="H1856" s="11"/>
      <c r="I1856" s="11"/>
      <c r="J1856" s="11"/>
      <c r="K1856" s="11"/>
      <c r="L1856" s="11"/>
      <c r="M1856" s="11"/>
      <c r="N1856" s="11"/>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1"/>
    </row>
    <row r="1857">
      <c r="A1857" s="86"/>
      <c r="B1857" s="86"/>
      <c r="C1857" s="86"/>
      <c r="D1857" s="86"/>
      <c r="E1857" s="86"/>
      <c r="F1857" s="11"/>
      <c r="G1857" s="11"/>
      <c r="H1857" s="11"/>
      <c r="I1857" s="11"/>
      <c r="J1857" s="11"/>
      <c r="K1857" s="11"/>
      <c r="L1857" s="11"/>
      <c r="M1857" s="11"/>
      <c r="N1857" s="11"/>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1"/>
    </row>
    <row r="1858">
      <c r="A1858" s="86"/>
      <c r="B1858" s="86"/>
      <c r="C1858" s="86"/>
      <c r="D1858" s="86"/>
      <c r="E1858" s="86"/>
      <c r="F1858" s="11"/>
      <c r="G1858" s="11"/>
      <c r="H1858" s="11"/>
      <c r="I1858" s="11"/>
      <c r="J1858" s="11"/>
      <c r="K1858" s="11"/>
      <c r="L1858" s="11"/>
      <c r="M1858" s="11"/>
      <c r="N1858" s="11"/>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1"/>
    </row>
    <row r="1859">
      <c r="A1859" s="86"/>
      <c r="B1859" s="86"/>
      <c r="C1859" s="86"/>
      <c r="D1859" s="86"/>
      <c r="E1859" s="86"/>
      <c r="F1859" s="11"/>
      <c r="G1859" s="11"/>
      <c r="H1859" s="11"/>
      <c r="I1859" s="11"/>
      <c r="J1859" s="11"/>
      <c r="K1859" s="11"/>
      <c r="L1859" s="11"/>
      <c r="M1859" s="11"/>
      <c r="N1859" s="11"/>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1"/>
    </row>
    <row r="1860">
      <c r="A1860" s="86"/>
      <c r="B1860" s="86"/>
      <c r="C1860" s="86"/>
      <c r="D1860" s="86"/>
      <c r="E1860" s="86"/>
      <c r="F1860" s="11"/>
      <c r="G1860" s="11"/>
      <c r="H1860" s="11"/>
      <c r="I1860" s="11"/>
      <c r="J1860" s="11"/>
      <c r="K1860" s="11"/>
      <c r="L1860" s="11"/>
      <c r="M1860" s="11"/>
      <c r="N1860" s="11"/>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1"/>
    </row>
    <row r="1861">
      <c r="A1861" s="86"/>
      <c r="B1861" s="86"/>
      <c r="C1861" s="86"/>
      <c r="D1861" s="86"/>
      <c r="E1861" s="86"/>
      <c r="F1861" s="11"/>
      <c r="G1861" s="11"/>
      <c r="H1861" s="11"/>
      <c r="I1861" s="11"/>
      <c r="J1861" s="11"/>
      <c r="K1861" s="11"/>
      <c r="L1861" s="11"/>
      <c r="M1861" s="11"/>
      <c r="N1861" s="11"/>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1"/>
    </row>
    <row r="1862">
      <c r="A1862" s="86"/>
      <c r="B1862" s="86"/>
      <c r="C1862" s="86"/>
      <c r="D1862" s="86"/>
      <c r="E1862" s="86"/>
      <c r="F1862" s="11"/>
      <c r="G1862" s="11"/>
      <c r="H1862" s="11"/>
      <c r="I1862" s="11"/>
      <c r="J1862" s="11"/>
      <c r="K1862" s="11"/>
      <c r="L1862" s="11"/>
      <c r="M1862" s="11"/>
      <c r="N1862" s="11"/>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1"/>
    </row>
    <row r="1863">
      <c r="A1863" s="86"/>
      <c r="B1863" s="86"/>
      <c r="C1863" s="86"/>
      <c r="D1863" s="86"/>
      <c r="E1863" s="86"/>
      <c r="F1863" s="11"/>
      <c r="G1863" s="11"/>
      <c r="H1863" s="11"/>
      <c r="I1863" s="11"/>
      <c r="J1863" s="11"/>
      <c r="K1863" s="11"/>
      <c r="L1863" s="11"/>
      <c r="M1863" s="11"/>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row>
    <row r="1864">
      <c r="A1864" s="86"/>
      <c r="B1864" s="86"/>
      <c r="C1864" s="86"/>
      <c r="D1864" s="86"/>
      <c r="E1864" s="86"/>
      <c r="F1864" s="11"/>
      <c r="G1864" s="11"/>
      <c r="H1864" s="11"/>
      <c r="I1864" s="11"/>
      <c r="J1864" s="11"/>
      <c r="K1864" s="11"/>
      <c r="L1864" s="11"/>
      <c r="M1864" s="11"/>
      <c r="N1864" s="11"/>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row>
    <row r="1865">
      <c r="A1865" s="86"/>
      <c r="B1865" s="86"/>
      <c r="C1865" s="86"/>
      <c r="D1865" s="86"/>
      <c r="E1865" s="86"/>
      <c r="F1865" s="11"/>
      <c r="G1865" s="11"/>
      <c r="H1865" s="11"/>
      <c r="I1865" s="11"/>
      <c r="J1865" s="11"/>
      <c r="K1865" s="11"/>
      <c r="L1865" s="11"/>
      <c r="M1865" s="11"/>
      <c r="N1865" s="11"/>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row>
    <row r="1866">
      <c r="A1866" s="86"/>
      <c r="B1866" s="86"/>
      <c r="C1866" s="86"/>
      <c r="D1866" s="86"/>
      <c r="E1866" s="86"/>
      <c r="F1866" s="11"/>
      <c r="G1866" s="11"/>
      <c r="H1866" s="11"/>
      <c r="I1866" s="11"/>
      <c r="J1866" s="11"/>
      <c r="K1866" s="11"/>
      <c r="L1866" s="11"/>
      <c r="M1866" s="11"/>
      <c r="N1866" s="11"/>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1"/>
    </row>
    <row r="1867">
      <c r="A1867" s="86"/>
      <c r="B1867" s="86"/>
      <c r="C1867" s="86"/>
      <c r="D1867" s="86"/>
      <c r="E1867" s="86"/>
      <c r="F1867" s="11"/>
      <c r="G1867" s="11"/>
      <c r="H1867" s="11"/>
      <c r="I1867" s="11"/>
      <c r="J1867" s="11"/>
      <c r="K1867" s="11"/>
      <c r="L1867" s="11"/>
      <c r="M1867" s="11"/>
      <c r="N1867" s="11"/>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1"/>
    </row>
    <row r="1868">
      <c r="A1868" s="86"/>
      <c r="B1868" s="86"/>
      <c r="C1868" s="86"/>
      <c r="D1868" s="86"/>
      <c r="E1868" s="86"/>
      <c r="F1868" s="11"/>
      <c r="G1868" s="11"/>
      <c r="H1868" s="11"/>
      <c r="I1868" s="11"/>
      <c r="J1868" s="11"/>
      <c r="K1868" s="11"/>
      <c r="L1868" s="11"/>
      <c r="M1868" s="11"/>
      <c r="N1868" s="11"/>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1"/>
      <c r="AJ1868" s="11"/>
    </row>
    <row r="1869">
      <c r="A1869" s="86"/>
      <c r="B1869" s="86"/>
      <c r="C1869" s="86"/>
      <c r="D1869" s="86"/>
      <c r="E1869" s="86"/>
      <c r="F1869" s="11"/>
      <c r="G1869" s="11"/>
      <c r="H1869" s="11"/>
      <c r="I1869" s="11"/>
      <c r="J1869" s="11"/>
      <c r="K1869" s="11"/>
      <c r="L1869" s="11"/>
      <c r="M1869" s="11"/>
      <c r="N1869" s="11"/>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1"/>
      <c r="AJ1869" s="11"/>
    </row>
    <row r="1870">
      <c r="A1870" s="86"/>
      <c r="B1870" s="86"/>
      <c r="C1870" s="86"/>
      <c r="D1870" s="86"/>
      <c r="E1870" s="86"/>
      <c r="F1870" s="11"/>
      <c r="G1870" s="11"/>
      <c r="H1870" s="11"/>
      <c r="I1870" s="11"/>
      <c r="J1870" s="11"/>
      <c r="K1870" s="11"/>
      <c r="L1870" s="11"/>
      <c r="M1870" s="11"/>
      <c r="N1870" s="11"/>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1"/>
      <c r="AJ1870" s="11"/>
    </row>
    <row r="1871">
      <c r="A1871" s="86"/>
      <c r="B1871" s="86"/>
      <c r="C1871" s="86"/>
      <c r="D1871" s="86"/>
      <c r="E1871" s="86"/>
      <c r="F1871" s="11"/>
      <c r="G1871" s="11"/>
      <c r="H1871" s="11"/>
      <c r="I1871" s="11"/>
      <c r="J1871" s="11"/>
      <c r="K1871" s="11"/>
      <c r="L1871" s="11"/>
      <c r="M1871" s="11"/>
      <c r="N1871" s="11"/>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1"/>
      <c r="AJ1871" s="11"/>
    </row>
    <row r="1872">
      <c r="A1872" s="86"/>
      <c r="B1872" s="86"/>
      <c r="C1872" s="86"/>
      <c r="D1872" s="86"/>
      <c r="E1872" s="86"/>
      <c r="F1872" s="11"/>
      <c r="G1872" s="11"/>
      <c r="H1872" s="11"/>
      <c r="I1872" s="11"/>
      <c r="J1872" s="11"/>
      <c r="K1872" s="11"/>
      <c r="L1872" s="11"/>
      <c r="M1872" s="11"/>
      <c r="N1872" s="11"/>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1"/>
    </row>
    <row r="1873">
      <c r="A1873" s="86"/>
      <c r="B1873" s="86"/>
      <c r="C1873" s="86"/>
      <c r="D1873" s="86"/>
      <c r="E1873" s="86"/>
      <c r="F1873" s="11"/>
      <c r="G1873" s="11"/>
      <c r="H1873" s="11"/>
      <c r="I1873" s="11"/>
      <c r="J1873" s="11"/>
      <c r="K1873" s="11"/>
      <c r="L1873" s="11"/>
      <c r="M1873" s="11"/>
      <c r="N1873" s="11"/>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1"/>
    </row>
    <row r="1874">
      <c r="A1874" s="86"/>
      <c r="B1874" s="86"/>
      <c r="C1874" s="86"/>
      <c r="D1874" s="86"/>
      <c r="E1874" s="86"/>
      <c r="F1874" s="11"/>
      <c r="G1874" s="11"/>
      <c r="H1874" s="11"/>
      <c r="I1874" s="11"/>
      <c r="J1874" s="11"/>
      <c r="K1874" s="11"/>
      <c r="L1874" s="11"/>
      <c r="M1874" s="11"/>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row>
    <row r="1875">
      <c r="A1875" s="86"/>
      <c r="B1875" s="86"/>
      <c r="C1875" s="86"/>
      <c r="D1875" s="86"/>
      <c r="E1875" s="86"/>
      <c r="F1875" s="11"/>
      <c r="G1875" s="11"/>
      <c r="H1875" s="11"/>
      <c r="I1875" s="11"/>
      <c r="J1875" s="11"/>
      <c r="K1875" s="11"/>
      <c r="L1875" s="11"/>
      <c r="M1875" s="11"/>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row>
    <row r="1876">
      <c r="A1876" s="86"/>
      <c r="B1876" s="86"/>
      <c r="C1876" s="86"/>
      <c r="D1876" s="86"/>
      <c r="E1876" s="86"/>
      <c r="F1876" s="11"/>
      <c r="G1876" s="11"/>
      <c r="H1876" s="11"/>
      <c r="I1876" s="11"/>
      <c r="J1876" s="11"/>
      <c r="K1876" s="11"/>
      <c r="L1876" s="11"/>
      <c r="M1876" s="11"/>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row>
    <row r="1877">
      <c r="A1877" s="86"/>
      <c r="B1877" s="86"/>
      <c r="C1877" s="86"/>
      <c r="D1877" s="86"/>
      <c r="E1877" s="86"/>
      <c r="F1877" s="11"/>
      <c r="G1877" s="11"/>
      <c r="H1877" s="11"/>
      <c r="I1877" s="11"/>
      <c r="J1877" s="11"/>
      <c r="K1877" s="11"/>
      <c r="L1877" s="11"/>
      <c r="M1877" s="11"/>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row>
    <row r="1878">
      <c r="A1878" s="86"/>
      <c r="B1878" s="86"/>
      <c r="C1878" s="86"/>
      <c r="D1878" s="86"/>
      <c r="E1878" s="86"/>
      <c r="F1878" s="11"/>
      <c r="G1878" s="11"/>
      <c r="H1878" s="11"/>
      <c r="I1878" s="11"/>
      <c r="J1878" s="11"/>
      <c r="K1878" s="11"/>
      <c r="L1878" s="11"/>
      <c r="M1878" s="11"/>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row>
    <row r="1879">
      <c r="A1879" s="86"/>
      <c r="B1879" s="86"/>
      <c r="C1879" s="86"/>
      <c r="D1879" s="86"/>
      <c r="E1879" s="86"/>
      <c r="F1879" s="11"/>
      <c r="G1879" s="11"/>
      <c r="H1879" s="11"/>
      <c r="I1879" s="11"/>
      <c r="J1879" s="11"/>
      <c r="K1879" s="11"/>
      <c r="L1879" s="11"/>
      <c r="M1879" s="11"/>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row>
    <row r="1880">
      <c r="A1880" s="86"/>
      <c r="B1880" s="86"/>
      <c r="C1880" s="86"/>
      <c r="D1880" s="86"/>
      <c r="E1880" s="86"/>
      <c r="F1880" s="11"/>
      <c r="G1880" s="11"/>
      <c r="H1880" s="11"/>
      <c r="I1880" s="11"/>
      <c r="J1880" s="11"/>
      <c r="K1880" s="11"/>
      <c r="L1880" s="11"/>
      <c r="M1880" s="11"/>
      <c r="N1880" s="11"/>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1"/>
    </row>
    <row r="1881">
      <c r="A1881" s="86"/>
      <c r="B1881" s="86"/>
      <c r="C1881" s="86"/>
      <c r="D1881" s="86"/>
      <c r="E1881" s="86"/>
      <c r="F1881" s="11"/>
      <c r="G1881" s="11"/>
      <c r="H1881" s="11"/>
      <c r="I1881" s="11"/>
      <c r="J1881" s="11"/>
      <c r="K1881" s="11"/>
      <c r="L1881" s="11"/>
      <c r="M1881" s="11"/>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row>
    <row r="1882">
      <c r="A1882" s="86"/>
      <c r="B1882" s="86"/>
      <c r="C1882" s="86"/>
      <c r="D1882" s="86"/>
      <c r="E1882" s="86"/>
      <c r="F1882" s="11"/>
      <c r="G1882" s="11"/>
      <c r="H1882" s="11"/>
      <c r="I1882" s="11"/>
      <c r="J1882" s="11"/>
      <c r="K1882" s="11"/>
      <c r="L1882" s="11"/>
      <c r="M1882" s="11"/>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row>
    <row r="1883">
      <c r="A1883" s="86"/>
      <c r="B1883" s="86"/>
      <c r="C1883" s="86"/>
      <c r="D1883" s="86"/>
      <c r="E1883" s="86"/>
      <c r="F1883" s="11"/>
      <c r="G1883" s="11"/>
      <c r="H1883" s="11"/>
      <c r="I1883" s="11"/>
      <c r="J1883" s="11"/>
      <c r="K1883" s="11"/>
      <c r="L1883" s="11"/>
      <c r="M1883" s="11"/>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row>
    <row r="1884">
      <c r="A1884" s="86"/>
      <c r="B1884" s="86"/>
      <c r="C1884" s="86"/>
      <c r="D1884" s="86"/>
      <c r="E1884" s="86"/>
      <c r="F1884" s="11"/>
      <c r="G1884" s="11"/>
      <c r="H1884" s="11"/>
      <c r="I1884" s="11"/>
      <c r="J1884" s="11"/>
      <c r="K1884" s="11"/>
      <c r="L1884" s="11"/>
      <c r="M1884" s="11"/>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row>
    <row r="1885">
      <c r="A1885" s="86"/>
      <c r="B1885" s="86"/>
      <c r="C1885" s="86"/>
      <c r="D1885" s="86"/>
      <c r="E1885" s="86"/>
      <c r="F1885" s="11"/>
      <c r="G1885" s="11"/>
      <c r="H1885" s="11"/>
      <c r="I1885" s="11"/>
      <c r="J1885" s="11"/>
      <c r="K1885" s="11"/>
      <c r="L1885" s="11"/>
      <c r="M1885" s="11"/>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row>
    <row r="1886">
      <c r="A1886" s="86"/>
      <c r="B1886" s="86"/>
      <c r="C1886" s="86"/>
      <c r="D1886" s="86"/>
      <c r="E1886" s="86"/>
      <c r="F1886" s="11"/>
      <c r="G1886" s="11"/>
      <c r="H1886" s="11"/>
      <c r="I1886" s="11"/>
      <c r="J1886" s="11"/>
      <c r="K1886" s="11"/>
      <c r="L1886" s="11"/>
      <c r="M1886" s="11"/>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row>
    <row r="1887">
      <c r="A1887" s="86"/>
      <c r="B1887" s="86"/>
      <c r="C1887" s="86"/>
      <c r="D1887" s="86"/>
      <c r="E1887" s="86"/>
      <c r="F1887" s="11"/>
      <c r="G1887" s="11"/>
      <c r="H1887" s="11"/>
      <c r="I1887" s="11"/>
      <c r="J1887" s="11"/>
      <c r="K1887" s="11"/>
      <c r="L1887" s="11"/>
      <c r="M1887" s="11"/>
      <c r="N1887" s="11"/>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1"/>
    </row>
    <row r="1888">
      <c r="A1888" s="86"/>
      <c r="B1888" s="86"/>
      <c r="C1888" s="86"/>
      <c r="D1888" s="86"/>
      <c r="E1888" s="86"/>
      <c r="F1888" s="11"/>
      <c r="G1888" s="11"/>
      <c r="H1888" s="11"/>
      <c r="I1888" s="11"/>
      <c r="J1888" s="11"/>
      <c r="K1888" s="11"/>
      <c r="L1888" s="11"/>
      <c r="M1888" s="11"/>
      <c r="N1888" s="11"/>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1"/>
    </row>
    <row r="1889">
      <c r="A1889" s="86"/>
      <c r="B1889" s="86"/>
      <c r="C1889" s="86"/>
      <c r="D1889" s="86"/>
      <c r="E1889" s="86"/>
      <c r="F1889" s="11"/>
      <c r="G1889" s="11"/>
      <c r="H1889" s="11"/>
      <c r="I1889" s="11"/>
      <c r="J1889" s="11"/>
      <c r="K1889" s="11"/>
      <c r="L1889" s="11"/>
      <c r="M1889" s="11"/>
      <c r="N1889" s="11"/>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1"/>
    </row>
    <row r="1890">
      <c r="A1890" s="86"/>
      <c r="B1890" s="86"/>
      <c r="C1890" s="86"/>
      <c r="D1890" s="86"/>
      <c r="E1890" s="86"/>
      <c r="F1890" s="11"/>
      <c r="G1890" s="11"/>
      <c r="H1890" s="11"/>
      <c r="I1890" s="11"/>
      <c r="J1890" s="11"/>
      <c r="K1890" s="11"/>
      <c r="L1890" s="11"/>
      <c r="M1890" s="11"/>
      <c r="N1890" s="11"/>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1"/>
    </row>
    <row r="1891">
      <c r="A1891" s="86"/>
      <c r="B1891" s="86"/>
      <c r="C1891" s="86"/>
      <c r="D1891" s="86"/>
      <c r="E1891" s="86"/>
      <c r="F1891" s="11"/>
      <c r="G1891" s="11"/>
      <c r="H1891" s="11"/>
      <c r="I1891" s="11"/>
      <c r="J1891" s="11"/>
      <c r="K1891" s="11"/>
      <c r="L1891" s="11"/>
      <c r="M1891" s="11"/>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row>
    <row r="1892">
      <c r="A1892" s="86"/>
      <c r="B1892" s="86"/>
      <c r="C1892" s="86"/>
      <c r="D1892" s="86"/>
      <c r="E1892" s="86"/>
      <c r="F1892" s="11"/>
      <c r="G1892" s="11"/>
      <c r="H1892" s="11"/>
      <c r="I1892" s="11"/>
      <c r="J1892" s="11"/>
      <c r="K1892" s="11"/>
      <c r="L1892" s="11"/>
      <c r="M1892" s="11"/>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row>
    <row r="1893">
      <c r="A1893" s="86"/>
      <c r="B1893" s="86"/>
      <c r="C1893" s="86"/>
      <c r="D1893" s="86"/>
      <c r="E1893" s="86"/>
      <c r="F1893" s="11"/>
      <c r="G1893" s="11"/>
      <c r="H1893" s="11"/>
      <c r="I1893" s="11"/>
      <c r="J1893" s="11"/>
      <c r="K1893" s="11"/>
      <c r="L1893" s="11"/>
      <c r="M1893" s="11"/>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row>
    <row r="1894">
      <c r="A1894" s="86"/>
      <c r="B1894" s="86"/>
      <c r="C1894" s="86"/>
      <c r="D1894" s="86"/>
      <c r="E1894" s="86"/>
      <c r="F1894" s="11"/>
      <c r="G1894" s="11"/>
      <c r="H1894" s="11"/>
      <c r="I1894" s="11"/>
      <c r="J1894" s="11"/>
      <c r="K1894" s="11"/>
      <c r="L1894" s="11"/>
      <c r="M1894" s="11"/>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row>
    <row r="1895">
      <c r="A1895" s="86"/>
      <c r="B1895" s="86"/>
      <c r="C1895" s="86"/>
      <c r="D1895" s="86"/>
      <c r="E1895" s="86"/>
      <c r="F1895" s="11"/>
      <c r="G1895" s="11"/>
      <c r="H1895" s="11"/>
      <c r="I1895" s="11"/>
      <c r="J1895" s="11"/>
      <c r="K1895" s="11"/>
      <c r="L1895" s="11"/>
      <c r="M1895" s="11"/>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row>
    <row r="1896">
      <c r="A1896" s="86"/>
      <c r="B1896" s="86"/>
      <c r="C1896" s="86"/>
      <c r="D1896" s="86"/>
      <c r="E1896" s="86"/>
      <c r="F1896" s="11"/>
      <c r="G1896" s="11"/>
      <c r="H1896" s="11"/>
      <c r="I1896" s="11"/>
      <c r="J1896" s="11"/>
      <c r="K1896" s="11"/>
      <c r="L1896" s="11"/>
      <c r="M1896" s="11"/>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row>
  </sheetData>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4.75"/>
    <col customWidth="1" min="2" max="2" width="18.63"/>
    <col customWidth="1" min="3" max="3" width="19.5"/>
    <col customWidth="1" min="4" max="4" width="18.13"/>
    <col customWidth="1" min="5" max="5" width="19.0"/>
    <col customWidth="1" min="6" max="6" width="19.88"/>
    <col customWidth="1" min="7" max="7" width="23.0"/>
    <col customWidth="1" min="8" max="8" width="19.0"/>
    <col customWidth="1" min="9" max="9" width="19.75"/>
    <col customWidth="1" min="10" max="10" width="20.25"/>
    <col customWidth="1" min="11" max="11" width="19.13"/>
    <col customWidth="1" min="12" max="12" width="20.0"/>
    <col customWidth="1" min="13" max="13" width="18.75"/>
    <col customWidth="1" min="14" max="14" width="19.13"/>
    <col customWidth="1" min="15" max="15" width="20.0"/>
    <col customWidth="1" min="16" max="16" width="13.5"/>
    <col customWidth="1" min="17" max="17" width="19.13"/>
    <col customWidth="1" min="18" max="18" width="20.0"/>
    <col customWidth="1" min="19" max="19" width="11.25"/>
    <col customWidth="1" min="20" max="20" width="19.0"/>
    <col customWidth="1" min="21" max="21" width="19.88"/>
    <col customWidth="1" min="22" max="22" width="21.0"/>
    <col customWidth="1" min="23" max="23" width="19.13"/>
    <col customWidth="1" min="24" max="24" width="20.0"/>
    <col customWidth="1" min="25" max="25" width="16.38"/>
    <col customWidth="1" min="26" max="26" width="19.25"/>
    <col customWidth="1" min="27" max="27" width="20.13"/>
  </cols>
  <sheetData>
    <row r="1">
      <c r="A1" s="15" t="s">
        <v>35</v>
      </c>
      <c r="B1" s="16"/>
      <c r="C1" s="16"/>
      <c r="D1" s="16"/>
      <c r="E1" s="16"/>
      <c r="F1" s="16"/>
      <c r="G1" s="16"/>
      <c r="H1" s="16"/>
      <c r="I1" s="16"/>
      <c r="J1" s="16"/>
      <c r="K1" s="16"/>
      <c r="L1" s="16"/>
      <c r="M1" s="16"/>
      <c r="N1" s="16"/>
      <c r="O1" s="16"/>
      <c r="P1" s="16"/>
      <c r="Q1" s="16"/>
      <c r="R1" s="16"/>
      <c r="S1" s="16"/>
      <c r="T1" s="16"/>
      <c r="U1" s="16"/>
      <c r="V1" s="16"/>
      <c r="W1" s="16"/>
      <c r="X1" s="16"/>
      <c r="Y1" s="16"/>
      <c r="Z1" s="16"/>
      <c r="AA1" s="16"/>
    </row>
    <row r="2">
      <c r="A2" s="17"/>
      <c r="B2" s="18">
        <f t="shared" ref="B2:C2" si="1">SUM(B5:B840)</f>
        <v>1</v>
      </c>
      <c r="C2" s="19">
        <f t="shared" si="1"/>
        <v>1</v>
      </c>
      <c r="D2" s="17"/>
      <c r="E2" s="18">
        <f t="shared" ref="E2:F2" si="2">SUM(E5:E840)</f>
        <v>1</v>
      </c>
      <c r="F2" s="19">
        <f t="shared" si="2"/>
        <v>1</v>
      </c>
      <c r="G2" s="17"/>
      <c r="H2" s="18">
        <f t="shared" ref="H2:I2" si="3">SUM(H5:H840)</f>
        <v>1</v>
      </c>
      <c r="I2" s="19">
        <f t="shared" si="3"/>
        <v>1</v>
      </c>
      <c r="J2" s="17"/>
      <c r="K2" s="18">
        <f t="shared" ref="K2:L2" si="4">SUM(K5:K840)</f>
        <v>1.005324298</v>
      </c>
      <c r="L2" s="19">
        <f t="shared" si="4"/>
        <v>1</v>
      </c>
      <c r="M2" s="17"/>
      <c r="N2" s="18">
        <f t="shared" ref="N2:O2" si="5">SUM(N5:N840)</f>
        <v>1</v>
      </c>
      <c r="O2" s="19">
        <f t="shared" si="5"/>
        <v>1</v>
      </c>
      <c r="P2" s="17"/>
      <c r="Q2" s="22">
        <f t="shared" ref="Q2:R2" si="6">SUM(Q5:Q840)</f>
        <v>1</v>
      </c>
      <c r="R2" s="24">
        <f t="shared" si="6"/>
        <v>1</v>
      </c>
      <c r="S2" s="17"/>
      <c r="T2" s="22">
        <f t="shared" ref="T2:U2" si="7">SUM(T5:T840)</f>
        <v>1.045014521</v>
      </c>
      <c r="U2" s="24">
        <f t="shared" si="7"/>
        <v>1.045014521</v>
      </c>
      <c r="V2" s="17"/>
      <c r="W2" s="22">
        <f t="shared" ref="W2:X2" si="8">SUM(W5:W840)</f>
        <v>1</v>
      </c>
      <c r="X2" s="24">
        <f t="shared" si="8"/>
        <v>1</v>
      </c>
      <c r="Y2" s="17"/>
      <c r="Z2" s="22">
        <f t="shared" ref="Z2:AA2" si="9">SUM(Z5:Z840)</f>
        <v>1</v>
      </c>
      <c r="AA2" s="24">
        <f t="shared" si="9"/>
        <v>1</v>
      </c>
    </row>
    <row r="3">
      <c r="P3" s="28"/>
      <c r="Q3" s="28"/>
      <c r="R3" s="28"/>
      <c r="S3" s="30"/>
      <c r="T3" s="28"/>
      <c r="U3" s="28"/>
      <c r="V3" s="30"/>
      <c r="W3" s="28"/>
      <c r="X3" s="28"/>
      <c r="Y3" s="30"/>
      <c r="Z3" s="28"/>
      <c r="AA3" s="28"/>
    </row>
    <row r="4" ht="22.5" customHeight="1">
      <c r="A4" s="32" t="s">
        <v>62</v>
      </c>
      <c r="B4" s="25" t="s">
        <v>98</v>
      </c>
      <c r="C4" s="25" t="s">
        <v>101</v>
      </c>
      <c r="D4" s="32" t="s">
        <v>102</v>
      </c>
      <c r="E4" s="25" t="s">
        <v>103</v>
      </c>
      <c r="F4" s="25" t="s">
        <v>106</v>
      </c>
      <c r="G4" s="32" t="s">
        <v>110</v>
      </c>
      <c r="H4" s="25" t="s">
        <v>113</v>
      </c>
      <c r="I4" s="25" t="s">
        <v>114</v>
      </c>
      <c r="J4" s="32" t="s">
        <v>116</v>
      </c>
      <c r="K4" s="25" t="s">
        <v>120</v>
      </c>
      <c r="L4" s="25" t="s">
        <v>123</v>
      </c>
      <c r="M4" s="32" t="s">
        <v>127</v>
      </c>
      <c r="N4" s="25" t="s">
        <v>128</v>
      </c>
      <c r="O4" s="25" t="s">
        <v>129</v>
      </c>
      <c r="P4" s="34" t="s">
        <v>115</v>
      </c>
      <c r="Q4" s="35" t="s">
        <v>135</v>
      </c>
      <c r="R4" s="35" t="s">
        <v>137</v>
      </c>
      <c r="S4" s="34" t="s">
        <v>141</v>
      </c>
      <c r="T4" s="35" t="s">
        <v>144</v>
      </c>
      <c r="U4" s="35" t="s">
        <v>147</v>
      </c>
      <c r="V4" s="34" t="s">
        <v>125</v>
      </c>
      <c r="W4" s="35" t="s">
        <v>152</v>
      </c>
      <c r="X4" s="35" t="s">
        <v>156</v>
      </c>
      <c r="Y4" s="34" t="s">
        <v>126</v>
      </c>
      <c r="Z4" s="35" t="s">
        <v>159</v>
      </c>
      <c r="AA4" s="35" t="s">
        <v>162</v>
      </c>
      <c r="AB4" s="3"/>
      <c r="AC4" s="3"/>
    </row>
    <row r="5" ht="22.5" customHeight="1">
      <c r="A5" s="38" t="str">
        <f>IFERROR(__xludf.DUMMYFUNCTION("LET(
    idRange, Notes[ID],
    bancaRange, Notes[STUDENTS],
    baseList, FILTER(IF(ISBLANK(bancaRange), ""[MISSING]"", bancaRange), idRange&lt;&gt;""""),
    allMentions, ARRAYFORMULA(TRIM(FLATTEN(MAP(baseList, LAMBDA(cell, SPLIT(cell, "","")))))),
    valid"&amp;"Mentions, FILTER(allMentions, allMentions&lt;&gt;""""),
    uniqueBoards, SORT(UNIQUE(validMentions)),
    totalQuestions, COUNTA(idRange),
    totalMentions, COUNTA(validMentions),
    HSTACK(
        uniqueBoards,
        MAP(uniqueBoards, LAMBDA(banca, COUNT"&amp;"IF(validMentions, banca) / totalQuestions)),
        MAP(uniqueBoards, LAMBDA(banca, COUNTIF(validMentions, banca) / totalMentions))
    )
)"),"[MISSING]")</f>
        <v>[MISSING]</v>
      </c>
      <c r="B5" s="39">
        <f>IFERROR(__xludf.DUMMYFUNCTION("""COMPUTED_VALUE"""),0.2744433688286544)</f>
        <v>0.2744433688</v>
      </c>
      <c r="C5" s="39">
        <f>IFERROR(__xludf.DUMMYFUNCTION("""COMPUTED_VALUE"""),0.2744433688286544)</f>
        <v>0.2744433688</v>
      </c>
      <c r="D5" s="38" t="str">
        <f>IFERROR(__xludf.DUMMYFUNCTION("LET(
    idRange, Notes[ID],
    bancaRange, Notes[IMPORTANCE],
    baseList, FILTER(IF(ISBLANK(bancaRange), ""[MISSING]"", bancaRange), idRange&lt;&gt;""""),
    allMentions, ARRAYFORMULA(TRIM(FLATTEN(MAP(baseList, LAMBDA(cell, SPLIT(cell, "","")))))),
    val"&amp;"idMentions, FILTER(allMentions, allMentions&lt;&gt;""""),
    uniqueBoards, SORT(UNIQUE(validMentions)),
    totalQuestions, COUNTA(idRange),
    totalMentions, COUNTA(validMentions),
    HSTACK(
        uniqueBoards,
        MAP(uniqueBoards, LAMBDA(banca, COU"&amp;"NTIF(validMentions, banca) / totalQuestions)),
        MAP(uniqueBoards, LAMBDA(banca, COUNTIF(validMentions, banca) / totalMentions))
    )
)"),"[MISSING]")</f>
        <v>[MISSING]</v>
      </c>
      <c r="E5" s="39">
        <f>IFERROR(__xludf.DUMMYFUNCTION("""COMPUTED_VALUE"""),1.0)</f>
        <v>1</v>
      </c>
      <c r="F5" s="39">
        <f>IFERROR(__xludf.DUMMYFUNCTION("""COMPUTED_VALUE"""),1.0)</f>
        <v>1</v>
      </c>
      <c r="G5" s="38" t="str">
        <f>IFERROR(__xludf.DUMMYFUNCTION("LET(
    idRange, Notes[ID],
    bancaRange, Notes[TOPIC],
    baseList, FILTER(IF(ISBLANK(bancaRange), ""[MISSING]"", bancaRange), idRange&lt;&gt;""""),
    allMentions, ARRAYFORMULA(TRIM(FLATTEN(MAP(baseList, LAMBDA(cell, SPLIT(cell, "","")))))),
    validMen"&amp;"tions, FILTER(allMentions, allMentions&lt;&gt;""""),
    uniqueBoards, SORT(UNIQUE(validMentions)),
    totalQuestions, COUNTA(idRange),
    totalMentions, COUNTA(validMentions),
    HSTACK(
        uniqueBoards,
        MAP(uniqueBoards, LAMBDA(banca, COUNTIF("&amp;"validMentions, banca) / totalQuestions)),
        MAP(uniqueBoards, LAMBDA(banca, COUNTIF(validMentions, banca) / totalMentions))
    )
)"),"[MISSING]")</f>
        <v>[MISSING]</v>
      </c>
      <c r="H5" s="39">
        <f>IFERROR(__xludf.DUMMYFUNCTION("""COMPUTED_VALUE"""),0.2744433688286544)</f>
        <v>0.2744433688</v>
      </c>
      <c r="I5" s="39">
        <f>IFERROR(__xludf.DUMMYFUNCTION("""COMPUTED_VALUE"""),0.2744433688286544)</f>
        <v>0.2744433688</v>
      </c>
      <c r="J5" s="38" t="str">
        <f>IFERROR(__xludf.DUMMYFUNCTION("LET(
    idRange, Notes[ID],
    bancaRange, Notes[SUBTOPIC],
    baseList, FILTER(IF(ISBLANK(bancaRange), ""[MISSING]"", bancaRange), idRange&lt;&gt;""""),
    allMentions, ARRAYFORMULA(TRIM(FLATTEN(MAP(baseList, LAMBDA(cell, SPLIT(cell, "","")))))),
    valid"&amp;"Mentions, FILTER(allMentions, allMentions&lt;&gt;""""),
    uniqueBoards, SORT(UNIQUE(validMentions)),
    totalQuestions, COUNTA(idRange),
    totalMentions, COUNTA(validMentions),
    HSTACK(
        uniqueBoards,
        MAP(uniqueBoards, LAMBDA(banca, COUNT"&amp;"IF(validMentions, banca) / totalQuestions)),
        MAP(uniqueBoards, LAMBDA(banca, COUNTIF(validMentions, banca) / totalMentions))
    )
)"),"_Espirometría")</f>
        <v>_Espirometría</v>
      </c>
      <c r="K5" s="39">
        <f>IFERROR(__xludf.DUMMYFUNCTION("""COMPUTED_VALUE"""),0.005324298160696999)</f>
        <v>0.005324298161</v>
      </c>
      <c r="L5" s="39">
        <f>IFERROR(__xludf.DUMMYFUNCTION("""COMPUTED_VALUE"""),0.005296100144439095)</f>
        <v>0.005296100144</v>
      </c>
      <c r="M5" s="38" t="str">
        <f>IFERROR(__xludf.DUMMYFUNCTION("LET(
    idRange, Notes[ID],
    bancaRange, Notes[CONCEPT],
    baseList, FILTER(IF(ISBLANK(bancaRange), ""[MISSING]"", bancaRange), idRange&lt;&gt;""""),
    allMentions, ARRAYFORMULA(TRIM(FLATTEN(MAP(baseList, LAMBDA(cell, SPLIT(cell, "","")))))),
    validM"&amp;"entions, FILTER(allMentions, allMentions&lt;&gt;""""),
    uniqueBoards, SORT(UNIQUE(validMentions)),
    totalQuestions, COUNTA(idRange),
    totalMentions, COUNTA(validMentions),
    HSTACK(
        uniqueBoards,
        MAP(uniqueBoards, LAMBDA(banca, COUNTI"&amp;"F(validMentions, banca) / totalQuestions)),
        MAP(uniqueBoards, LAMBDA(banca, COUNTIF(validMentions, banca) / totalMentions))
    )
)"),"[MISSING]")</f>
        <v>[MISSING]</v>
      </c>
      <c r="N5" s="39">
        <f>IFERROR(__xludf.DUMMYFUNCTION("""COMPUTED_VALUE"""),0.2744433688286544)</f>
        <v>0.2744433688</v>
      </c>
      <c r="O5" s="39">
        <f>IFERROR(__xludf.DUMMYFUNCTION("""COMPUTED_VALUE"""),0.2744433688286544)</f>
        <v>0.2744433688</v>
      </c>
      <c r="P5" s="46" t="str">
        <f>IFERROR(__xludf.DUMMYFUNCTION("LET(
    idRange, Notes[ID],
    bancaRange, Notes[BOARDS],
    baseList, FILTER(IF(ISBLANK(bancaRange), ""[MISSING]"", bancaRange), idRange&lt;&gt;""""),
    allMentions, ARRAYFORMULA(TRIM(FLATTEN(MAP(baseList, LAMBDA(cell, SPLIT(cell, "","")))))),
    validMe"&amp;"ntions, FILTER(allMentions, allMentions&lt;&gt;""""),
    uniqueBoards, SORT(UNIQUE(validMentions)),
    totalQuestions, COUNTA(idRange),
    totalMentions, COUNTA(validMentions),
    HSTACK(
        uniqueBoards,
        MAP(uniqueBoards, LAMBDA(banca, COUNTIF"&amp;"(validMentions, banca) / totalQuestions)),
        MAP(uniqueBoards, LAMBDA(banca, COUNTIF(validMentions, banca) / totalMentions))
    )
)"),"[MISSING]")</f>
        <v>[MISSING]</v>
      </c>
      <c r="Q5" s="48">
        <f>IFERROR(__xludf.DUMMYFUNCTION("""COMPUTED_VALUE"""),1.0)</f>
        <v>1</v>
      </c>
      <c r="R5" s="48">
        <f>IFERROR(__xludf.DUMMYFUNCTION("""COMPUTED_VALUE"""),1.0)</f>
        <v>1</v>
      </c>
      <c r="S5" s="46" t="str">
        <f>IFERROR(__xludf.DUMMYFUNCTION("LET(
    idRange, Notes[ID],
    bancaRange, Notes[LAST YEAR IN EXAM],
    baseList, FILTER(IF(ISBLANK(bancaRange), ""[MISSING]"", bancaRange), idRange&lt;&gt;""""),
    allMentions, ARRAYFORMULA(TRIM(FLATTEN(MAP(baseList, LAMBDA(cell, SPLIT(cell, "","")))))),
"&amp;"    validMentions, FILTER(allMentions, allMentions&lt;&gt;""""),
    uniqueBoards, SORT(UNIQUE(validMentions)),
    totalQuestions, COUNTA(idRange),
    totalMentions, COUNTA(validMentions),
    HSTACK(
        uniqueBoards,
        MAP(uniqueBoards, LAMBDA(ban"&amp;"ca, COUNTIF(validMentions, banca) / totalQuestions)),
        MAP(uniqueBoards, LAMBDA(banca, COUNTIF(validMentions, banca) / totalMentions))
    )
)"),"[MISSING]")</f>
        <v>[MISSING]</v>
      </c>
      <c r="T5" s="48">
        <f>IFERROR(__xludf.DUMMYFUNCTION("""COMPUTED_VALUE"""),0.8281703775411423)</f>
        <v>0.8281703775</v>
      </c>
      <c r="U5" s="48">
        <f>IFERROR(__xludf.DUMMYFUNCTION("""COMPUTED_VALUE"""),0.8281703775411423)</f>
        <v>0.8281703775</v>
      </c>
      <c r="V5" s="46" t="str">
        <f>IFERROR(__xludf.DUMMYFUNCTION("LET(
    idRange, Notes[ID],
    bancaRange, Notes[CAREERS],
    baseList, FILTER(IF(ISBLANK(bancaRange), ""[MISSING]"", bancaRange), idRange&lt;&gt;""""),
    allMentions, ARRAYFORMULA(TRIM(FLATTEN(MAP(baseList, LAMBDA(cell, SPLIT(cell, "","")))))),
    validM"&amp;"entions, FILTER(allMentions, allMentions&lt;&gt;""""),
    uniqueBoards, SORT(UNIQUE(validMentions)),
    totalQuestions, COUNTA(idRange),
    totalMentions, COUNTA(validMentions),
    HSTACK(
        uniqueBoards,
        MAP(uniqueBoards, LAMBDA(banca, COUNTI"&amp;"F(validMentions, banca) / totalQuestions)),
        MAP(uniqueBoards, LAMBDA(banca, COUNTIF(validMentions, banca) / totalMentions))
    )
)"),"[MISSING]")</f>
        <v>[MISSING]</v>
      </c>
      <c r="W5" s="48">
        <f>IFERROR(__xludf.DUMMYFUNCTION("""COMPUTED_VALUE"""),0.7899322362052275)</f>
        <v>0.7899322362</v>
      </c>
      <c r="X5" s="48">
        <f>IFERROR(__xludf.DUMMYFUNCTION("""COMPUTED_VALUE"""),0.7899322362052275)</f>
        <v>0.7899322362</v>
      </c>
      <c r="Y5" s="46" t="str">
        <f>IFERROR(__xludf.DUMMYFUNCTION("LET(
    idRange, Notes[ID],
    bancaRange, Notes[OTHER TAGS],
    baseList, FILTER(IF(ISBLANK(bancaRange), ""[MISSING]"", bancaRange), idRange&lt;&gt;""""),
    allMentions, ARRAYFORMULA(TRIM(FLATTEN(MAP(baseList, LAMBDA(cell, SPLIT(cell, "","")))))),
    val"&amp;"idMentions, FILTER(allMentions, allMentions&lt;&gt;""""),
    uniqueBoards, SORT(UNIQUE(validMentions)),
    totalQuestions, COUNTA(idRange),
    totalMentions, COUNTA(validMentions),
    HSTACK(
        uniqueBoards,
        MAP(uniqueBoards, LAMBDA(banca, COU"&amp;"NTIF(validMentions, banca) / totalQuestions)),
        MAP(uniqueBoards, LAMBDA(banca, COUNTIF(validMentions, banca) / totalMentions))
    )
)"),"[MISSING]")</f>
        <v>[MISSING]</v>
      </c>
      <c r="Z5" s="48">
        <f>IFERROR(__xludf.DUMMYFUNCTION("""COMPUTED_VALUE"""),1.0)</f>
        <v>1</v>
      </c>
      <c r="AA5" s="48">
        <f>IFERROR(__xludf.DUMMYFUNCTION("""COMPUTED_VALUE"""),1.0)</f>
        <v>1</v>
      </c>
    </row>
    <row r="6" ht="22.5" customHeight="1">
      <c r="A6" s="38" t="str">
        <f>IFERROR(__xludf.DUMMYFUNCTION("""COMPUTED_VALUE"""),"Pablo")</f>
        <v>Pablo</v>
      </c>
      <c r="B6" s="39">
        <f>IFERROR(__xludf.DUMMYFUNCTION("""COMPUTED_VALUE"""),0.7255566311713456)</f>
        <v>0.7255566312</v>
      </c>
      <c r="C6" s="39">
        <f>IFERROR(__xludf.DUMMYFUNCTION("""COMPUTED_VALUE"""),0.7255566311713456)</f>
        <v>0.7255566312</v>
      </c>
      <c r="D6" s="38"/>
      <c r="E6" s="39"/>
      <c r="F6" s="39"/>
      <c r="G6" s="38" t="str">
        <f>IFERROR(__xludf.DUMMYFUNCTION("""COMPUTED_VALUE"""),"01_NEUMONOLOGÍA")</f>
        <v>01_NEUMONOLOGÍA</v>
      </c>
      <c r="H6" s="39">
        <f>IFERROR(__xludf.DUMMYFUNCTION("""COMPUTED_VALUE"""),0.20667957405614715)</f>
        <v>0.2066795741</v>
      </c>
      <c r="I6" s="39">
        <f>IFERROR(__xludf.DUMMYFUNCTION("""COMPUTED_VALUE"""),0.20667957405614715)</f>
        <v>0.2066795741</v>
      </c>
      <c r="J6" s="38" t="str">
        <f>IFERROR(__xludf.DUMMYFUNCTION("""COMPUTED_VALUE"""),"[MISSING]")</f>
        <v>[MISSING]</v>
      </c>
      <c r="K6" s="39">
        <f>IFERROR(__xludf.DUMMYFUNCTION("""COMPUTED_VALUE"""),0.2744433688286544)</f>
        <v>0.2744433688</v>
      </c>
      <c r="L6" s="39">
        <f>IFERROR(__xludf.DUMMYFUNCTION("""COMPUTED_VALUE"""),0.2729898892633606)</f>
        <v>0.2729898893</v>
      </c>
      <c r="M6" s="38" t="str">
        <f>IFERROR(__xludf.DUMMYFUNCTION("""COMPUTED_VALUE"""),"00_Generalidades")</f>
        <v>00_Generalidades</v>
      </c>
      <c r="N6" s="39">
        <f>IFERROR(__xludf.DUMMYFUNCTION("""COMPUTED_VALUE"""),0.002420135527589545)</f>
        <v>0.002420135528</v>
      </c>
      <c r="O6" s="39">
        <f>IFERROR(__xludf.DUMMYFUNCTION("""COMPUTED_VALUE"""),0.002420135527589545)</f>
        <v>0.002420135528</v>
      </c>
      <c r="P6" s="59"/>
      <c r="Q6" s="60"/>
      <c r="R6" s="60"/>
      <c r="S6" s="59" t="str">
        <f>IFERROR(__xludf.DUMMYFUNCTION("""COMPUTED_VALUE"""),"Final_Abr26?")</f>
        <v>Final_Abr26?</v>
      </c>
      <c r="T6" s="60">
        <f>IFERROR(__xludf.DUMMYFUNCTION("""COMPUTED_VALUE"""),0.015972894482090997)</f>
        <v>0.01597289448</v>
      </c>
      <c r="U6" s="60">
        <f>IFERROR(__xludf.DUMMYFUNCTION("""COMPUTED_VALUE"""),0.015972894482090997)</f>
        <v>0.01597289448</v>
      </c>
      <c r="V6" s="59" t="str">
        <f>IFERROR(__xludf.DUMMYFUNCTION("""COMPUTED_VALUE"""),"2da Cátedra")</f>
        <v>2da Cátedra</v>
      </c>
      <c r="W6" s="60">
        <f>IFERROR(__xludf.DUMMYFUNCTION("""COMPUTED_VALUE"""),0.21006776379477252)</f>
        <v>0.2100677638</v>
      </c>
      <c r="X6" s="60">
        <f>IFERROR(__xludf.DUMMYFUNCTION("""COMPUTED_VALUE"""),0.21006776379477252)</f>
        <v>0.2100677638</v>
      </c>
      <c r="Y6" s="59"/>
      <c r="Z6" s="60"/>
      <c r="AA6" s="60"/>
    </row>
    <row r="7" ht="22.5" customHeight="1">
      <c r="A7" s="64"/>
      <c r="B7" s="39"/>
      <c r="C7" s="39"/>
      <c r="D7" s="64"/>
      <c r="E7" s="39"/>
      <c r="F7" s="39"/>
      <c r="G7" s="64" t="str">
        <f>IFERROR(__xludf.DUMMYFUNCTION("""COMPUTED_VALUE"""),"02_CARDIOLOGÍA")</f>
        <v>02_CARDIOLOGÍA</v>
      </c>
      <c r="H7" s="39">
        <f>IFERROR(__xludf.DUMMYFUNCTION("""COMPUTED_VALUE"""),0.2575024201355276)</f>
        <v>0.2575024201</v>
      </c>
      <c r="I7" s="39">
        <f>IFERROR(__xludf.DUMMYFUNCTION("""COMPUTED_VALUE"""),0.2575024201355276)</f>
        <v>0.2575024201</v>
      </c>
      <c r="J7" s="64" t="str">
        <f>IFERROR(__xludf.DUMMYFUNCTION("""COMPUTED_VALUE"""),"01_Insuficiencia_cardíaca")</f>
        <v>01_Insuficiencia_cardíaca</v>
      </c>
      <c r="K7" s="39">
        <f>IFERROR(__xludf.DUMMYFUNCTION("""COMPUTED_VALUE"""),0.06292352371732816)</f>
        <v>0.06292352372</v>
      </c>
      <c r="L7" s="39">
        <f>IFERROR(__xludf.DUMMYFUNCTION("""COMPUTED_VALUE"""),0.06259027443428021)</f>
        <v>0.06259027443</v>
      </c>
      <c r="M7" s="64" t="str">
        <f>IFERROR(__xludf.DUMMYFUNCTION("""COMPUTED_VALUE"""),"01_Concepto")</f>
        <v>01_Concepto</v>
      </c>
      <c r="N7" s="39">
        <f>IFERROR(__xludf.DUMMYFUNCTION("""COMPUTED_VALUE"""),0.032429816069699906)</f>
        <v>0.03242981607</v>
      </c>
      <c r="O7" s="39">
        <f>IFERROR(__xludf.DUMMYFUNCTION("""COMPUTED_VALUE"""),0.032429816069699906)</f>
        <v>0.03242981607</v>
      </c>
      <c r="P7" s="65"/>
      <c r="Q7" s="48"/>
      <c r="R7" s="48"/>
      <c r="S7" s="65" t="str">
        <f>IFERROR(__xludf.DUMMYFUNCTION("""COMPUTED_VALUE"""),"Final_DIC25")</f>
        <v>Final_DIC25</v>
      </c>
      <c r="T7" s="48">
        <f>IFERROR(__xludf.DUMMYFUNCTION("""COMPUTED_VALUE"""),0.011616650532429816)</f>
        <v>0.01161665053</v>
      </c>
      <c r="U7" s="48">
        <f>IFERROR(__xludf.DUMMYFUNCTION("""COMPUTED_VALUE"""),0.011616650532429816)</f>
        <v>0.01161665053</v>
      </c>
      <c r="V7" s="65"/>
      <c r="W7" s="48"/>
      <c r="X7" s="48"/>
      <c r="Y7" s="65"/>
      <c r="Z7" s="48"/>
      <c r="AA7" s="48"/>
    </row>
    <row r="8" ht="22.5" customHeight="1">
      <c r="A8" s="64"/>
      <c r="B8" s="39"/>
      <c r="C8" s="39"/>
      <c r="D8" s="64"/>
      <c r="E8" s="39"/>
      <c r="F8" s="39"/>
      <c r="G8" s="64" t="str">
        <f>IFERROR(__xludf.DUMMYFUNCTION("""COMPUTED_VALUE"""),"03_NEFROLOGÍA")</f>
        <v>03_NEFROLOGÍA</v>
      </c>
      <c r="H8" s="39">
        <f>IFERROR(__xludf.DUMMYFUNCTION("""COMPUTED_VALUE"""),0.26137463697967084)</f>
        <v>0.261374637</v>
      </c>
      <c r="I8" s="39">
        <f>IFERROR(__xludf.DUMMYFUNCTION("""COMPUTED_VALUE"""),0.26137463697967084)</f>
        <v>0.261374637</v>
      </c>
      <c r="J8" s="64" t="str">
        <f>IFERROR(__xludf.DUMMYFUNCTION("""COMPUTED_VALUE"""),"01_ITU")</f>
        <v>01_ITU</v>
      </c>
      <c r="K8" s="39">
        <f>IFERROR(__xludf.DUMMYFUNCTION("""COMPUTED_VALUE"""),0.027105517909002903)</f>
        <v>0.02710551791</v>
      </c>
      <c r="L8" s="39">
        <f>IFERROR(__xludf.DUMMYFUNCTION("""COMPUTED_VALUE"""),0.026961964371689937)</f>
        <v>0.02696196437</v>
      </c>
      <c r="M8" s="64" t="str">
        <f>IFERROR(__xludf.DUMMYFUNCTION("""COMPUTED_VALUE"""),"01_Etiología")</f>
        <v>01_Etiología</v>
      </c>
      <c r="N8" s="39">
        <f>IFERROR(__xludf.DUMMYFUNCTION("""COMPUTED_VALUE"""),4.84027105517909E-4)</f>
        <v>0.0004840271055</v>
      </c>
      <c r="O8" s="39">
        <f>IFERROR(__xludf.DUMMYFUNCTION("""COMPUTED_VALUE"""),4.84027105517909E-4)</f>
        <v>0.0004840271055</v>
      </c>
      <c r="P8" s="66"/>
      <c r="Q8" s="60"/>
      <c r="R8" s="60"/>
      <c r="S8" s="66" t="str">
        <f>IFERROR(__xludf.DUMMYFUNCTION("""COMPUTED_VALUE"""),"Final_Dic25?")</f>
        <v>Final_Dic25?</v>
      </c>
      <c r="T8" s="60">
        <f>IFERROR(__xludf.DUMMYFUNCTION("""COMPUTED_VALUE"""),4.84027105517909E-4)</f>
        <v>0.0004840271055</v>
      </c>
      <c r="U8" s="60">
        <f>IFERROR(__xludf.DUMMYFUNCTION("""COMPUTED_VALUE"""),4.84027105517909E-4)</f>
        <v>0.0004840271055</v>
      </c>
      <c r="V8" s="66"/>
      <c r="W8" s="60"/>
      <c r="X8" s="60"/>
      <c r="Y8" s="66"/>
      <c r="Z8" s="60"/>
      <c r="AA8" s="60"/>
    </row>
    <row r="9" ht="22.5" customHeight="1">
      <c r="A9" s="64"/>
      <c r="B9" s="39"/>
      <c r="C9" s="39"/>
      <c r="D9" s="64"/>
      <c r="E9" s="39"/>
      <c r="F9" s="39"/>
      <c r="G9" s="64"/>
      <c r="H9" s="39"/>
      <c r="I9" s="39"/>
      <c r="J9" s="64" t="str">
        <f>IFERROR(__xludf.DUMMYFUNCTION("""COMPUTED_VALUE"""),"01_TEP")</f>
        <v>01_TEP</v>
      </c>
      <c r="K9" s="39">
        <f>IFERROR(__xludf.DUMMYFUNCTION("""COMPUTED_VALUE"""),0.013068731848983543)</f>
        <v>0.01306873185</v>
      </c>
      <c r="L9" s="39">
        <f>IFERROR(__xludf.DUMMYFUNCTION("""COMPUTED_VALUE"""),0.012999518536350506)</f>
        <v>0.01299951854</v>
      </c>
      <c r="M9" s="64" t="str">
        <f>IFERROR(__xludf.DUMMYFUNCTION("""COMPUTED_VALUE"""),"02_Epidemiología")</f>
        <v>02_Epidemiología</v>
      </c>
      <c r="N9" s="39">
        <f>IFERROR(__xludf.DUMMYFUNCTION("""COMPUTED_VALUE"""),0.013552758954501452)</f>
        <v>0.01355275895</v>
      </c>
      <c r="O9" s="39">
        <f>IFERROR(__xludf.DUMMYFUNCTION("""COMPUTED_VALUE"""),0.013552758954501452)</f>
        <v>0.01355275895</v>
      </c>
      <c r="P9" s="67"/>
      <c r="Q9" s="68"/>
      <c r="R9" s="68"/>
      <c r="S9" s="67" t="str">
        <f>IFERROR(__xludf.DUMMYFUNCTION("""COMPUTED_VALUE"""),"Final_Feb2026?")</f>
        <v>Final_Feb2026?</v>
      </c>
      <c r="T9" s="68">
        <f>IFERROR(__xludf.DUMMYFUNCTION("""COMPUTED_VALUE"""),0.005324298160696999)</f>
        <v>0.005324298161</v>
      </c>
      <c r="U9" s="68">
        <f>IFERROR(__xludf.DUMMYFUNCTION("""COMPUTED_VALUE"""),0.005324298160696999)</f>
        <v>0.005324298161</v>
      </c>
      <c r="V9" s="67"/>
      <c r="W9" s="68"/>
      <c r="X9" s="68"/>
      <c r="Y9" s="67"/>
      <c r="Z9" s="68"/>
      <c r="AA9" s="68"/>
    </row>
    <row r="10" ht="22.5" customHeight="1">
      <c r="A10" s="64"/>
      <c r="B10" s="39"/>
      <c r="C10" s="39"/>
      <c r="D10" s="64"/>
      <c r="E10" s="39"/>
      <c r="F10" s="39"/>
      <c r="G10" s="64"/>
      <c r="H10" s="39"/>
      <c r="I10" s="39"/>
      <c r="J10" s="64" t="str">
        <f>IFERROR(__xludf.DUMMYFUNCTION("""COMPUTED_VALUE"""),"02_Cardiopatía_isquémica")</f>
        <v>02_Cardiopatía_isquémica</v>
      </c>
      <c r="K10" s="39">
        <f>IFERROR(__xludf.DUMMYFUNCTION("""COMPUTED_VALUE"""),0.05421103581800581)</f>
        <v>0.05421103582</v>
      </c>
      <c r="L10" s="39">
        <f>IFERROR(__xludf.DUMMYFUNCTION("""COMPUTED_VALUE"""),0.053923928743379874)</f>
        <v>0.05392392874</v>
      </c>
      <c r="M10" s="64" t="str">
        <f>IFERROR(__xludf.DUMMYFUNCTION("""COMPUTED_VALUE"""),"03_Fisiología")</f>
        <v>03_Fisiología</v>
      </c>
      <c r="N10" s="39">
        <f>IFERROR(__xludf.DUMMYFUNCTION("""COMPUTED_VALUE"""),0.011132623426911906)</f>
        <v>0.01113262343</v>
      </c>
      <c r="O10" s="39">
        <f>IFERROR(__xludf.DUMMYFUNCTION("""COMPUTED_VALUE"""),0.011132623426911906)</f>
        <v>0.01113262343</v>
      </c>
      <c r="P10" s="70"/>
      <c r="Q10" s="71"/>
      <c r="R10" s="71"/>
      <c r="S10" s="70" t="str">
        <f>IFERROR(__xludf.DUMMYFUNCTION("""COMPUTED_VALUE"""),"Final_FEB26")</f>
        <v>Final_FEB26</v>
      </c>
      <c r="T10" s="71">
        <f>IFERROR(__xludf.DUMMYFUNCTION("""COMPUTED_VALUE"""),0.08906098741529525)</f>
        <v>0.08906098742</v>
      </c>
      <c r="U10" s="71">
        <f>IFERROR(__xludf.DUMMYFUNCTION("""COMPUTED_VALUE"""),0.08906098741529525)</f>
        <v>0.08906098742</v>
      </c>
      <c r="V10" s="70"/>
      <c r="W10" s="71"/>
      <c r="X10" s="71"/>
      <c r="Y10" s="70"/>
      <c r="Z10" s="71"/>
      <c r="AA10" s="71"/>
    </row>
    <row r="11" ht="22.5" customHeight="1">
      <c r="A11" s="64"/>
      <c r="B11" s="39"/>
      <c r="C11" s="39"/>
      <c r="D11" s="64"/>
      <c r="E11" s="39"/>
      <c r="F11" s="39"/>
      <c r="G11" s="64"/>
      <c r="H11" s="39"/>
      <c r="I11" s="39"/>
      <c r="J11" s="64" t="str">
        <f>IFERROR(__xludf.DUMMYFUNCTION("""COMPUTED_VALUE"""),"02_IRC")</f>
        <v>02_IRC</v>
      </c>
      <c r="K11" s="39">
        <f>IFERROR(__xludf.DUMMYFUNCTION("""COMPUTED_VALUE"""),0.03969022265246854)</f>
        <v>0.03969022265</v>
      </c>
      <c r="L11" s="39">
        <f>IFERROR(__xludf.DUMMYFUNCTION("""COMPUTED_VALUE"""),0.03948001925854598)</f>
        <v>0.03948001926</v>
      </c>
      <c r="M11" s="64" t="str">
        <f>IFERROR(__xludf.DUMMYFUNCTION("""COMPUTED_VALUE"""),"04_Etiología")</f>
        <v>04_Etiología</v>
      </c>
      <c r="N11" s="39">
        <f>IFERROR(__xludf.DUMMYFUNCTION("""COMPUTED_VALUE"""),0.06340755082284608)</f>
        <v>0.06340755082</v>
      </c>
      <c r="O11" s="39">
        <f>IFERROR(__xludf.DUMMYFUNCTION("""COMPUTED_VALUE"""),0.06340755082284608)</f>
        <v>0.06340755082</v>
      </c>
      <c r="P11" s="67"/>
      <c r="Q11" s="68"/>
      <c r="R11" s="68"/>
      <c r="S11" s="67" t="str">
        <f>IFERROR(__xludf.DUMMYFUNCTION("""COMPUTED_VALUE"""),"Final_MAR26")</f>
        <v>Final_MAR26</v>
      </c>
      <c r="T11" s="68">
        <f>IFERROR(__xludf.DUMMYFUNCTION("""COMPUTED_VALUE"""),0.04501452081316554)</f>
        <v>0.04501452081</v>
      </c>
      <c r="U11" s="68">
        <f>IFERROR(__xludf.DUMMYFUNCTION("""COMPUTED_VALUE"""),0.04501452081316554)</f>
        <v>0.04501452081</v>
      </c>
      <c r="V11" s="67"/>
      <c r="W11" s="68"/>
      <c r="X11" s="68"/>
      <c r="Y11" s="67"/>
      <c r="Z11" s="68"/>
      <c r="AA11" s="68"/>
    </row>
    <row r="12" ht="22.5" customHeight="1">
      <c r="A12" s="64"/>
      <c r="B12" s="39"/>
      <c r="C12" s="39"/>
      <c r="D12" s="64"/>
      <c r="E12" s="39"/>
      <c r="F12" s="39"/>
      <c r="G12" s="64"/>
      <c r="H12" s="39"/>
      <c r="I12" s="39"/>
      <c r="J12" s="64" t="str">
        <f>IFERROR(__xludf.DUMMYFUNCTION("""COMPUTED_VALUE"""),"02_Neumonías")</f>
        <v>02_Neumonías</v>
      </c>
      <c r="K12" s="39">
        <f>IFERROR(__xludf.DUMMYFUNCTION("""COMPUTED_VALUE"""),0.045982575024201354)</f>
        <v>0.04598257502</v>
      </c>
      <c r="L12" s="39">
        <f>IFERROR(__xludf.DUMMYFUNCTION("""COMPUTED_VALUE"""),0.045739046701974)</f>
        <v>0.0457390467</v>
      </c>
      <c r="M12" s="64" t="str">
        <f>IFERROR(__xludf.DUMMYFUNCTION("""COMPUTED_VALUE"""),"04_Fibrilación_auricular")</f>
        <v>04_Fibrilación_auricular</v>
      </c>
      <c r="N12" s="39">
        <f>IFERROR(__xludf.DUMMYFUNCTION("""COMPUTED_VALUE"""),0.001452081316553727)</f>
        <v>0.001452081317</v>
      </c>
      <c r="O12" s="39">
        <f>IFERROR(__xludf.DUMMYFUNCTION("""COMPUTED_VALUE"""),0.001452081316553727)</f>
        <v>0.001452081317</v>
      </c>
      <c r="P12" s="70"/>
      <c r="Q12" s="71"/>
      <c r="R12" s="71"/>
      <c r="S12" s="70" t="str">
        <f>IFERROR(__xludf.DUMMYFUNCTION("""COMPUTED_VALUE"""),"Final_Mar26")</f>
        <v>Final_Mar26</v>
      </c>
      <c r="T12" s="71">
        <f>IFERROR(__xludf.DUMMYFUNCTION("""COMPUTED_VALUE"""),0.04501452081316554)</f>
        <v>0.04501452081</v>
      </c>
      <c r="U12" s="71">
        <f>IFERROR(__xludf.DUMMYFUNCTION("""COMPUTED_VALUE"""),0.04501452081316554)</f>
        <v>0.04501452081</v>
      </c>
      <c r="V12" s="70"/>
      <c r="W12" s="71"/>
      <c r="X12" s="71"/>
      <c r="Y12" s="70"/>
      <c r="Z12" s="71"/>
      <c r="AA12" s="71"/>
    </row>
    <row r="13" ht="22.5" customHeight="1">
      <c r="A13" s="64"/>
      <c r="B13" s="39"/>
      <c r="C13" s="39"/>
      <c r="D13" s="64"/>
      <c r="E13" s="39"/>
      <c r="F13" s="39"/>
      <c r="G13" s="64"/>
      <c r="H13" s="39"/>
      <c r="I13" s="39"/>
      <c r="J13" s="64" t="str">
        <f>IFERROR(__xludf.DUMMYFUNCTION("""COMPUTED_VALUE"""),"03_Arritmias")</f>
        <v>03_Arritmias</v>
      </c>
      <c r="K13" s="39">
        <f>IFERROR(__xludf.DUMMYFUNCTION("""COMPUTED_VALUE"""),0.022265246853823813)</f>
        <v>0.02226524685</v>
      </c>
      <c r="L13" s="39">
        <f>IFERROR(__xludf.DUMMYFUNCTION("""COMPUTED_VALUE"""),0.022147327876745306)</f>
        <v>0.02214732788</v>
      </c>
      <c r="M13" s="64" t="str">
        <f>IFERROR(__xludf.DUMMYFUNCTION("""COMPUTED_VALUE"""),"05_Fisiopatología")</f>
        <v>05_Fisiopatología</v>
      </c>
      <c r="N13" s="39">
        <f>IFERROR(__xludf.DUMMYFUNCTION("""COMPUTED_VALUE"""),0.05469506292352372)</f>
        <v>0.05469506292</v>
      </c>
      <c r="O13" s="39">
        <f>IFERROR(__xludf.DUMMYFUNCTION("""COMPUTED_VALUE"""),0.05469506292352372)</f>
        <v>0.05469506292</v>
      </c>
      <c r="P13" s="67"/>
      <c r="Q13" s="68"/>
      <c r="R13" s="68"/>
      <c r="S13" s="67" t="str">
        <f>IFERROR(__xludf.DUMMYFUNCTION("""COMPUTED_VALUE"""),"Final_SinFecha")</f>
        <v>Final_SinFecha</v>
      </c>
      <c r="T13" s="68">
        <f>IFERROR(__xludf.DUMMYFUNCTION("""COMPUTED_VALUE"""),0.004356243949661181)</f>
        <v>0.00435624395</v>
      </c>
      <c r="U13" s="68">
        <f>IFERROR(__xludf.DUMMYFUNCTION("""COMPUTED_VALUE"""),0.004356243949661181)</f>
        <v>0.00435624395</v>
      </c>
      <c r="V13" s="67"/>
      <c r="W13" s="68"/>
      <c r="X13" s="68"/>
      <c r="Y13" s="67"/>
      <c r="Z13" s="68"/>
      <c r="AA13" s="68"/>
    </row>
    <row r="14" ht="22.5" customHeight="1">
      <c r="A14" s="64"/>
      <c r="B14" s="39"/>
      <c r="C14" s="39"/>
      <c r="D14" s="64"/>
      <c r="E14" s="39"/>
      <c r="F14" s="39"/>
      <c r="G14" s="64"/>
      <c r="H14" s="39"/>
      <c r="I14" s="39"/>
      <c r="J14" s="64" t="str">
        <f>IFERROR(__xludf.DUMMYFUNCTION("""COMPUTED_VALUE"""),"03_EPOC")</f>
        <v>03_EPOC</v>
      </c>
      <c r="K14" s="39">
        <f>IFERROR(__xludf.DUMMYFUNCTION("""COMPUTED_VALUE"""),0.037270087124878996)</f>
        <v>0.03727008712</v>
      </c>
      <c r="L14" s="39">
        <f>IFERROR(__xludf.DUMMYFUNCTION("""COMPUTED_VALUE"""),0.03707270101107366)</f>
        <v>0.03707270101</v>
      </c>
      <c r="M14" s="64" t="str">
        <f>IFERROR(__xludf.DUMMYFUNCTION("""COMPUTED_VALUE"""),"06_Factores_de_riesgo")</f>
        <v>06_Factores_de_riesgo</v>
      </c>
      <c r="N14" s="39">
        <f>IFERROR(__xludf.DUMMYFUNCTION("""COMPUTED_VALUE"""),0.01984511132623427)</f>
        <v>0.01984511133</v>
      </c>
      <c r="O14" s="39">
        <f>IFERROR(__xludf.DUMMYFUNCTION("""COMPUTED_VALUE"""),0.01984511132623427)</f>
        <v>0.01984511133</v>
      </c>
      <c r="P14" s="70"/>
      <c r="Q14" s="71"/>
      <c r="R14" s="71"/>
      <c r="S14" s="70"/>
      <c r="T14" s="71"/>
      <c r="U14" s="71"/>
      <c r="V14" s="70"/>
      <c r="W14" s="71"/>
      <c r="X14" s="71"/>
      <c r="Y14" s="70"/>
      <c r="Z14" s="71"/>
      <c r="AA14" s="71"/>
    </row>
    <row r="15" ht="22.5" customHeight="1">
      <c r="A15" s="64"/>
      <c r="B15" s="39"/>
      <c r="C15" s="39"/>
      <c r="D15" s="64"/>
      <c r="E15" s="39"/>
      <c r="F15" s="39"/>
      <c r="G15" s="64"/>
      <c r="H15" s="39"/>
      <c r="I15" s="39"/>
      <c r="J15" s="64" t="str">
        <f>IFERROR(__xludf.DUMMYFUNCTION("""COMPUTED_VALUE"""),"03_Nefropatía_diabética")</f>
        <v>03_Nefropatía_diabética</v>
      </c>
      <c r="K15" s="39">
        <f>IFERROR(__xludf.DUMMYFUNCTION("""COMPUTED_VALUE"""),0.026621490803484995)</f>
        <v>0.0266214908</v>
      </c>
      <c r="L15" s="39">
        <f>IFERROR(__xludf.DUMMYFUNCTION("""COMPUTED_VALUE"""),0.026480500722195474)</f>
        <v>0.02648050072</v>
      </c>
      <c r="M15" s="64" t="str">
        <f>IFERROR(__xludf.DUMMYFUNCTION("""COMPUTED_VALUE"""),"07_Clasificación")</f>
        <v>07_Clasificación</v>
      </c>
      <c r="N15" s="39">
        <f>IFERROR(__xludf.DUMMYFUNCTION("""COMPUTED_VALUE"""),0.03388189738625363)</f>
        <v>0.03388189739</v>
      </c>
      <c r="O15" s="39">
        <f>IFERROR(__xludf.DUMMYFUNCTION("""COMPUTED_VALUE"""),0.03388189738625363)</f>
        <v>0.03388189739</v>
      </c>
      <c r="P15" s="67"/>
      <c r="Q15" s="68"/>
      <c r="R15" s="68"/>
      <c r="S15" s="67"/>
      <c r="T15" s="68"/>
      <c r="U15" s="68"/>
      <c r="V15" s="67"/>
      <c r="W15" s="68"/>
      <c r="X15" s="68"/>
      <c r="Y15" s="67"/>
      <c r="Z15" s="68"/>
      <c r="AA15" s="68"/>
    </row>
    <row r="16" ht="22.5" customHeight="1">
      <c r="A16" s="64"/>
      <c r="B16" s="39"/>
      <c r="C16" s="39"/>
      <c r="D16" s="64"/>
      <c r="E16" s="39"/>
      <c r="F16" s="39"/>
      <c r="G16" s="64"/>
      <c r="H16" s="39"/>
      <c r="I16" s="39"/>
      <c r="J16" s="64" t="str">
        <f>IFERROR(__xludf.DUMMYFUNCTION("""COMPUTED_VALUE"""),"04_Asma")</f>
        <v>04_Asma</v>
      </c>
      <c r="K16" s="39">
        <f>IFERROR(__xludf.DUMMYFUNCTION("""COMPUTED_VALUE"""),0.03388189738625363)</f>
        <v>0.03388189739</v>
      </c>
      <c r="L16" s="39">
        <f>IFERROR(__xludf.DUMMYFUNCTION("""COMPUTED_VALUE"""),0.033702455464612424)</f>
        <v>0.03370245546</v>
      </c>
      <c r="M16" s="64" t="str">
        <f>IFERROR(__xludf.DUMMYFUNCTION("""COMPUTED_VALUE"""),"08_Clínica")</f>
        <v>08_Clínica</v>
      </c>
      <c r="N16" s="39">
        <f>IFERROR(__xludf.DUMMYFUNCTION("""COMPUTED_VALUE"""),0.051306873184898356)</f>
        <v>0.05130687318</v>
      </c>
      <c r="O16" s="39">
        <f>IFERROR(__xludf.DUMMYFUNCTION("""COMPUTED_VALUE"""),0.051306873184898356)</f>
        <v>0.05130687318</v>
      </c>
      <c r="P16" s="70"/>
      <c r="Q16" s="71"/>
      <c r="R16" s="71"/>
      <c r="S16" s="70"/>
      <c r="T16" s="71"/>
      <c r="U16" s="71"/>
      <c r="V16" s="70"/>
      <c r="W16" s="71"/>
      <c r="X16" s="71"/>
      <c r="Y16" s="70"/>
      <c r="Z16" s="71"/>
      <c r="AA16" s="71"/>
    </row>
    <row r="17" ht="22.5" customHeight="1">
      <c r="A17" s="64"/>
      <c r="B17" s="39"/>
      <c r="C17" s="39"/>
      <c r="D17" s="64"/>
      <c r="E17" s="39"/>
      <c r="F17" s="39"/>
      <c r="G17" s="64"/>
      <c r="H17" s="39"/>
      <c r="I17" s="39"/>
      <c r="J17" s="64" t="str">
        <f>IFERROR(__xludf.DUMMYFUNCTION("""COMPUTED_VALUE"""),"04_HTA")</f>
        <v>04_HTA</v>
      </c>
      <c r="K17" s="39">
        <f>IFERROR(__xludf.DUMMYFUNCTION("""COMPUTED_VALUE"""),0.036786060019361085)</f>
        <v>0.03678606002</v>
      </c>
      <c r="L17" s="39">
        <f>IFERROR(__xludf.DUMMYFUNCTION("""COMPUTED_VALUE"""),0.0365912373615792)</f>
        <v>0.03659123736</v>
      </c>
      <c r="M17" s="64" t="str">
        <f>IFERROR(__xludf.DUMMYFUNCTION("""COMPUTED_VALUE"""),"09_Diagnóstico")</f>
        <v>09_Diagnóstico</v>
      </c>
      <c r="N17" s="39">
        <f>IFERROR(__xludf.DUMMYFUNCTION("""COMPUTED_VALUE"""),0.14181994191674735)</f>
        <v>0.1418199419</v>
      </c>
      <c r="O17" s="39">
        <f>IFERROR(__xludf.DUMMYFUNCTION("""COMPUTED_VALUE"""),0.14181994191674735)</f>
        <v>0.1418199419</v>
      </c>
      <c r="P17" s="67"/>
      <c r="Q17" s="68"/>
      <c r="R17" s="68"/>
      <c r="S17" s="67"/>
      <c r="T17" s="68"/>
      <c r="U17" s="68"/>
      <c r="V17" s="67"/>
      <c r="W17" s="68"/>
      <c r="X17" s="68"/>
      <c r="Y17" s="67"/>
      <c r="Z17" s="68"/>
      <c r="AA17" s="68"/>
    </row>
    <row r="18" ht="22.5" customHeight="1">
      <c r="A18" s="64"/>
      <c r="B18" s="39"/>
      <c r="C18" s="39"/>
      <c r="D18" s="64"/>
      <c r="E18" s="39"/>
      <c r="F18" s="39"/>
      <c r="G18" s="64"/>
      <c r="H18" s="39"/>
      <c r="I18" s="39"/>
      <c r="J18" s="64" t="str">
        <f>IFERROR(__xludf.DUMMYFUNCTION("""COMPUTED_VALUE"""),"04_IRA")</f>
        <v>04_IRA</v>
      </c>
      <c r="K18" s="39">
        <f>IFERROR(__xludf.DUMMYFUNCTION("""COMPUTED_VALUE"""),0.030977734753146177)</f>
        <v>0.03097773475</v>
      </c>
      <c r="L18" s="39">
        <f>IFERROR(__xludf.DUMMYFUNCTION("""COMPUTED_VALUE"""),0.030813673567645642)</f>
        <v>0.03081367357</v>
      </c>
      <c r="M18" s="64" t="str">
        <f>IFERROR(__xludf.DUMMYFUNCTION("""COMPUTED_VALUE"""),"09_Tratamiento")</f>
        <v>09_Tratamiento</v>
      </c>
      <c r="N18" s="39">
        <f>IFERROR(__xludf.DUMMYFUNCTION("""COMPUTED_VALUE"""),9.68054211035818E-4)</f>
        <v>0.000968054211</v>
      </c>
      <c r="O18" s="39">
        <f>IFERROR(__xludf.DUMMYFUNCTION("""COMPUTED_VALUE"""),9.68054211035818E-4)</f>
        <v>0.000968054211</v>
      </c>
      <c r="P18" s="70"/>
      <c r="Q18" s="71"/>
      <c r="R18" s="71"/>
      <c r="S18" s="70"/>
      <c r="T18" s="71"/>
      <c r="U18" s="71"/>
      <c r="V18" s="70"/>
      <c r="W18" s="71"/>
      <c r="X18" s="71"/>
      <c r="Y18" s="70"/>
      <c r="Z18" s="71"/>
      <c r="AA18" s="71"/>
    </row>
    <row r="19" ht="22.5" customHeight="1">
      <c r="A19" s="64"/>
      <c r="B19" s="39"/>
      <c r="C19" s="39"/>
      <c r="D19" s="64"/>
      <c r="E19" s="39"/>
      <c r="F19" s="39"/>
      <c r="G19" s="64"/>
      <c r="H19" s="39"/>
      <c r="I19" s="39"/>
      <c r="J19" s="64" t="str">
        <f>IFERROR(__xludf.DUMMYFUNCTION("""COMPUTED_VALUE"""),"05_Derrame_pleural")</f>
        <v>05_Derrame_pleural</v>
      </c>
      <c r="K19" s="39">
        <f>IFERROR(__xludf.DUMMYFUNCTION("""COMPUTED_VALUE"""),0.00968054211035818)</f>
        <v>0.00968054211</v>
      </c>
      <c r="L19" s="39">
        <f>IFERROR(__xludf.DUMMYFUNCTION("""COMPUTED_VALUE"""),0.009629272989889264)</f>
        <v>0.00962927299</v>
      </c>
      <c r="M19" s="64" t="str">
        <f>IFERROR(__xludf.DUMMYFUNCTION("""COMPUTED_VALUE"""),"10_Diagnóstico_diferencial")</f>
        <v>10_Diagnóstico_diferencial</v>
      </c>
      <c r="N19" s="39">
        <f>IFERROR(__xludf.DUMMYFUNCTION("""COMPUTED_VALUE"""),0.004356243949661181)</f>
        <v>0.00435624395</v>
      </c>
      <c r="O19" s="39">
        <f>IFERROR(__xludf.DUMMYFUNCTION("""COMPUTED_VALUE"""),0.004356243949661181)</f>
        <v>0.00435624395</v>
      </c>
      <c r="P19" s="67"/>
      <c r="Q19" s="68"/>
      <c r="R19" s="68"/>
      <c r="S19" s="67"/>
      <c r="T19" s="68"/>
      <c r="U19" s="68"/>
      <c r="V19" s="67"/>
      <c r="W19" s="68"/>
      <c r="X19" s="68"/>
      <c r="Y19" s="67"/>
      <c r="Z19" s="68"/>
      <c r="AA19" s="68"/>
    </row>
    <row r="20" ht="22.5" customHeight="1">
      <c r="A20" s="64"/>
      <c r="B20" s="39"/>
      <c r="C20" s="39"/>
      <c r="D20" s="64"/>
      <c r="E20" s="39"/>
      <c r="F20" s="39"/>
      <c r="G20" s="64"/>
      <c r="H20" s="39"/>
      <c r="I20" s="39"/>
      <c r="J20" s="64" t="str">
        <f>IFERROR(__xludf.DUMMYFUNCTION("""COMPUTED_VALUE"""),"05_Síncope")</f>
        <v>05_Síncope</v>
      </c>
      <c r="K20" s="39">
        <f>IFERROR(__xludf.DUMMYFUNCTION("""COMPUTED_VALUE"""),0.002420135527589545)</f>
        <v>0.002420135528</v>
      </c>
      <c r="L20" s="39">
        <f>IFERROR(__xludf.DUMMYFUNCTION("""COMPUTED_VALUE"""),0.002407318247472316)</f>
        <v>0.002407318247</v>
      </c>
      <c r="M20" s="64" t="str">
        <f>IFERROR(__xludf.DUMMYFUNCTION("""COMPUTED_VALUE"""),"11_Pronóstico")</f>
        <v>11_Pronóstico</v>
      </c>
      <c r="N20" s="39">
        <f>IFERROR(__xludf.DUMMYFUNCTION("""COMPUTED_VALUE"""),0.01452081316553727)</f>
        <v>0.01452081317</v>
      </c>
      <c r="O20" s="39">
        <f>IFERROR(__xludf.DUMMYFUNCTION("""COMPUTED_VALUE"""),0.01452081316553727)</f>
        <v>0.01452081317</v>
      </c>
      <c r="P20" s="70"/>
      <c r="Q20" s="71"/>
      <c r="R20" s="71"/>
      <c r="S20" s="70"/>
      <c r="T20" s="71"/>
      <c r="U20" s="71"/>
      <c r="V20" s="70"/>
      <c r="W20" s="71"/>
      <c r="X20" s="71"/>
      <c r="Y20" s="70"/>
      <c r="Z20" s="71"/>
      <c r="AA20" s="71"/>
    </row>
    <row r="21" ht="22.5" customHeight="1">
      <c r="A21" s="64"/>
      <c r="B21" s="39"/>
      <c r="C21" s="39"/>
      <c r="D21" s="64"/>
      <c r="E21" s="39"/>
      <c r="F21" s="39"/>
      <c r="G21" s="64"/>
      <c r="H21" s="39"/>
      <c r="I21" s="39"/>
      <c r="J21" s="64" t="str">
        <f>IFERROR(__xludf.DUMMYFUNCTION("""COMPUTED_VALUE"""),"05_Síndrome_nefrótico")</f>
        <v>05_Síndrome_nefrótico</v>
      </c>
      <c r="K21" s="39">
        <f>IFERROR(__xludf.DUMMYFUNCTION("""COMPUTED_VALUE"""),0.015488867376573089)</f>
        <v>0.01548886738</v>
      </c>
      <c r="L21" s="39">
        <f>IFERROR(__xludf.DUMMYFUNCTION("""COMPUTED_VALUE"""),0.015406836783822821)</f>
        <v>0.01540683678</v>
      </c>
      <c r="M21" s="64" t="str">
        <f>IFERROR(__xludf.DUMMYFUNCTION("""COMPUTED_VALUE"""),"12_Complicaciones")</f>
        <v>12_Complicaciones</v>
      </c>
      <c r="N21" s="39">
        <f>IFERROR(__xludf.DUMMYFUNCTION("""COMPUTED_VALUE"""),0.035333978702807356)</f>
        <v>0.0353339787</v>
      </c>
      <c r="O21" s="39">
        <f>IFERROR(__xludf.DUMMYFUNCTION("""COMPUTED_VALUE"""),0.035333978702807356)</f>
        <v>0.0353339787</v>
      </c>
      <c r="P21" s="67"/>
      <c r="Q21" s="68"/>
      <c r="R21" s="68"/>
      <c r="S21" s="67"/>
      <c r="T21" s="68"/>
      <c r="U21" s="68"/>
      <c r="V21" s="67"/>
      <c r="W21" s="68"/>
      <c r="X21" s="68"/>
      <c r="Y21" s="67"/>
      <c r="Z21" s="68"/>
      <c r="AA21" s="68"/>
    </row>
    <row r="22" ht="22.5" customHeight="1">
      <c r="A22" s="64"/>
      <c r="B22" s="39"/>
      <c r="C22" s="39"/>
      <c r="D22" s="64"/>
      <c r="E22" s="39"/>
      <c r="F22" s="39"/>
      <c r="G22" s="64"/>
      <c r="H22" s="39"/>
      <c r="I22" s="39"/>
      <c r="J22" s="64" t="str">
        <f>IFERROR(__xludf.DUMMYFUNCTION("""COMPUTED_VALUE"""),"06_Síndrome_nefrítico")</f>
        <v>06_Síndrome_nefrítico</v>
      </c>
      <c r="K22" s="39">
        <f>IFERROR(__xludf.DUMMYFUNCTION("""COMPUTED_VALUE"""),0.011132623426911906)</f>
        <v>0.01113262343</v>
      </c>
      <c r="L22" s="39">
        <f>IFERROR(__xludf.DUMMYFUNCTION("""COMPUTED_VALUE"""),0.011073663938372653)</f>
        <v>0.01107366394</v>
      </c>
      <c r="M22" s="64" t="str">
        <f>IFERROR(__xludf.DUMMYFUNCTION("""COMPUTED_VALUE"""),"13_Tratamiento")</f>
        <v>13_Tratamiento</v>
      </c>
      <c r="N22" s="39">
        <f>IFERROR(__xludf.DUMMYFUNCTION("""COMPUTED_VALUE"""),0.2308809293320426)</f>
        <v>0.2308809293</v>
      </c>
      <c r="O22" s="39">
        <f>IFERROR(__xludf.DUMMYFUNCTION("""COMPUTED_VALUE"""),0.2308809293320426)</f>
        <v>0.2308809293</v>
      </c>
      <c r="P22" s="70"/>
      <c r="Q22" s="71"/>
      <c r="R22" s="71"/>
      <c r="S22" s="70"/>
      <c r="T22" s="71"/>
      <c r="U22" s="71"/>
      <c r="V22" s="70"/>
      <c r="W22" s="71"/>
      <c r="X22" s="71"/>
      <c r="Y22" s="70"/>
      <c r="Z22" s="71"/>
      <c r="AA22" s="71"/>
    </row>
    <row r="23" ht="22.5" customHeight="1">
      <c r="A23" s="64"/>
      <c r="B23" s="39"/>
      <c r="C23" s="39"/>
      <c r="D23" s="64"/>
      <c r="E23" s="39"/>
      <c r="F23" s="39"/>
      <c r="G23" s="64"/>
      <c r="H23" s="39"/>
      <c r="I23" s="39"/>
      <c r="J23" s="64" t="str">
        <f>IFERROR(__xludf.DUMMYFUNCTION("""COMPUTED_VALUE"""),"06_TBC")</f>
        <v>06_TBC</v>
      </c>
      <c r="K23" s="39">
        <f>IFERROR(__xludf.DUMMYFUNCTION("""COMPUTED_VALUE"""),0.021781219748305904)</f>
        <v>0.02178121975</v>
      </c>
      <c r="L23" s="39">
        <f>IFERROR(__xludf.DUMMYFUNCTION("""COMPUTED_VALUE"""),0.021665864227250843)</f>
        <v>0.02166586423</v>
      </c>
      <c r="M23" s="64" t="str">
        <f>IFERROR(__xludf.DUMMYFUNCTION("""COMPUTED_VALUE"""),"14_Caso_clínico")</f>
        <v>14_Caso_clínico</v>
      </c>
      <c r="N23" s="39">
        <f>IFERROR(__xludf.DUMMYFUNCTION("""COMPUTED_VALUE"""),0.013068731848983543)</f>
        <v>0.01306873185</v>
      </c>
      <c r="O23" s="39">
        <f>IFERROR(__xludf.DUMMYFUNCTION("""COMPUTED_VALUE"""),0.013068731848983543)</f>
        <v>0.01306873185</v>
      </c>
      <c r="P23" s="67"/>
      <c r="Q23" s="68"/>
      <c r="R23" s="68"/>
      <c r="S23" s="67"/>
      <c r="T23" s="68"/>
      <c r="U23" s="68"/>
      <c r="V23" s="67"/>
      <c r="W23" s="68"/>
      <c r="X23" s="68"/>
      <c r="Y23" s="67"/>
      <c r="Z23" s="68"/>
      <c r="AA23" s="68"/>
    </row>
    <row r="24" ht="22.5" customHeight="1">
      <c r="A24" s="64"/>
      <c r="B24" s="39"/>
      <c r="C24" s="39"/>
      <c r="D24" s="64"/>
      <c r="E24" s="39"/>
      <c r="F24" s="39"/>
      <c r="G24" s="64"/>
      <c r="H24" s="39"/>
      <c r="I24" s="39"/>
      <c r="J24" s="64" t="str">
        <f>IFERROR(__xludf.DUMMYFUNCTION("""COMPUTED_VALUE"""),"06_Trombosis")</f>
        <v>06_Trombosis</v>
      </c>
      <c r="K24" s="39">
        <f>IFERROR(__xludf.DUMMYFUNCTION("""COMPUTED_VALUE"""),9.68054211035818E-4)</f>
        <v>0.000968054211</v>
      </c>
      <c r="L24" s="39">
        <f>IFERROR(__xludf.DUMMYFUNCTION("""COMPUTED_VALUE"""),9.629272989889263E-4)</f>
        <v>0.000962927299</v>
      </c>
      <c r="M24" s="64"/>
      <c r="N24" s="39"/>
      <c r="O24" s="39"/>
      <c r="P24" s="70"/>
      <c r="Q24" s="71"/>
      <c r="R24" s="71"/>
      <c r="S24" s="70"/>
      <c r="T24" s="71"/>
      <c r="U24" s="71"/>
      <c r="V24" s="70"/>
      <c r="W24" s="71"/>
      <c r="X24" s="71"/>
      <c r="Y24" s="70"/>
      <c r="Z24" s="71"/>
      <c r="AA24" s="71"/>
    </row>
    <row r="25" ht="22.5" customHeight="1">
      <c r="A25" s="64"/>
      <c r="B25" s="39"/>
      <c r="C25" s="39"/>
      <c r="D25" s="64"/>
      <c r="E25" s="39"/>
      <c r="F25" s="39"/>
      <c r="G25" s="64"/>
      <c r="H25" s="39"/>
      <c r="I25" s="39"/>
      <c r="J25" s="64" t="str">
        <f>IFERROR(__xludf.DUMMYFUNCTION("""COMPUTED_VALUE"""),"07_Endocarditis")</f>
        <v>07_Endocarditis</v>
      </c>
      <c r="K25" s="39">
        <f>IFERROR(__xludf.DUMMYFUNCTION("""COMPUTED_VALUE"""),0.008228460793804453)</f>
        <v>0.008228460794</v>
      </c>
      <c r="L25" s="39">
        <f>IFERROR(__xludf.DUMMYFUNCTION("""COMPUTED_VALUE"""),0.008184882041405874)</f>
        <v>0.008184882041</v>
      </c>
      <c r="M25" s="64"/>
      <c r="N25" s="39"/>
      <c r="O25" s="39"/>
      <c r="P25" s="67"/>
      <c r="Q25" s="68"/>
      <c r="R25" s="68"/>
      <c r="S25" s="67"/>
      <c r="T25" s="68"/>
      <c r="U25" s="68"/>
      <c r="V25" s="67"/>
      <c r="W25" s="68"/>
      <c r="X25" s="68"/>
      <c r="Y25" s="67"/>
      <c r="Z25" s="68"/>
      <c r="AA25" s="68"/>
    </row>
    <row r="26" ht="22.5" customHeight="1">
      <c r="A26" s="64"/>
      <c r="B26" s="39"/>
      <c r="C26" s="39"/>
      <c r="D26" s="64"/>
      <c r="E26" s="39"/>
      <c r="F26" s="39"/>
      <c r="G26" s="64"/>
      <c r="H26" s="39"/>
      <c r="I26" s="39"/>
      <c r="J26" s="64" t="str">
        <f>IFERROR(__xludf.DUMMYFUNCTION("""COMPUTED_VALUE"""),"07_Litiasis_renal")</f>
        <v>07_Litiasis_renal</v>
      </c>
      <c r="K26" s="39">
        <f>IFERROR(__xludf.DUMMYFUNCTION("""COMPUTED_VALUE"""),0.005324298160696999)</f>
        <v>0.005324298161</v>
      </c>
      <c r="L26" s="39">
        <f>IFERROR(__xludf.DUMMYFUNCTION("""COMPUTED_VALUE"""),0.005296100144439095)</f>
        <v>0.005296100144</v>
      </c>
      <c r="M26" s="64"/>
      <c r="N26" s="39"/>
      <c r="O26" s="39"/>
      <c r="P26" s="70"/>
      <c r="Q26" s="71"/>
      <c r="R26" s="71"/>
      <c r="S26" s="70"/>
      <c r="T26" s="71"/>
      <c r="U26" s="71"/>
      <c r="V26" s="70"/>
      <c r="W26" s="71"/>
      <c r="X26" s="71"/>
      <c r="Y26" s="70"/>
      <c r="Z26" s="71"/>
      <c r="AA26" s="71"/>
    </row>
    <row r="27" ht="22.5" customHeight="1">
      <c r="A27" s="64"/>
      <c r="B27" s="39"/>
      <c r="C27" s="39"/>
      <c r="D27" s="64"/>
      <c r="E27" s="39"/>
      <c r="F27" s="39"/>
      <c r="G27" s="64"/>
      <c r="H27" s="39"/>
      <c r="I27" s="39"/>
      <c r="J27" s="64" t="str">
        <f>IFERROR(__xludf.DUMMYFUNCTION("""COMPUTED_VALUE"""),"07_SDRA")</f>
        <v>07_SDRA</v>
      </c>
      <c r="K27" s="39">
        <f>IFERROR(__xludf.DUMMYFUNCTION("""COMPUTED_VALUE"""),0.009196515004840271)</f>
        <v>0.009196515005</v>
      </c>
      <c r="L27" s="39">
        <f>IFERROR(__xludf.DUMMYFUNCTION("""COMPUTED_VALUE"""),0.0091478093403948)</f>
        <v>0.00914780934</v>
      </c>
      <c r="M27" s="64"/>
      <c r="N27" s="39"/>
      <c r="O27" s="39"/>
      <c r="P27" s="67"/>
      <c r="Q27" s="68"/>
      <c r="R27" s="68"/>
      <c r="S27" s="67"/>
      <c r="T27" s="68"/>
      <c r="U27" s="68"/>
      <c r="V27" s="67"/>
      <c r="W27" s="68"/>
      <c r="X27" s="68"/>
      <c r="Y27" s="67"/>
      <c r="Z27" s="68"/>
      <c r="AA27" s="68"/>
    </row>
    <row r="28" ht="22.5" customHeight="1">
      <c r="A28" s="64"/>
      <c r="B28" s="39"/>
      <c r="C28" s="39"/>
      <c r="D28" s="64"/>
      <c r="E28" s="39"/>
      <c r="F28" s="39"/>
      <c r="G28" s="64"/>
      <c r="H28" s="39"/>
      <c r="I28" s="39"/>
      <c r="J28" s="64" t="str">
        <f>IFERROR(__xludf.DUMMYFUNCTION("""COMPUTED_VALUE"""),"08_Glomerulopatías")</f>
        <v>08_Glomerulopatías</v>
      </c>
      <c r="K28" s="39">
        <f>IFERROR(__xludf.DUMMYFUNCTION("""COMPUTED_VALUE"""),0.022265246853823813)</f>
        <v>0.02226524685</v>
      </c>
      <c r="L28" s="39">
        <f>IFERROR(__xludf.DUMMYFUNCTION("""COMPUTED_VALUE"""),0.022147327876745306)</f>
        <v>0.02214732788</v>
      </c>
      <c r="M28" s="64"/>
      <c r="N28" s="39"/>
      <c r="O28" s="39"/>
      <c r="P28" s="70"/>
      <c r="Q28" s="71"/>
      <c r="R28" s="71"/>
      <c r="S28" s="70"/>
      <c r="T28" s="71"/>
      <c r="U28" s="71"/>
      <c r="V28" s="70"/>
      <c r="W28" s="71"/>
      <c r="X28" s="71"/>
      <c r="Y28" s="70"/>
      <c r="Z28" s="71"/>
      <c r="AA28" s="71"/>
    </row>
    <row r="29" ht="22.5" customHeight="1">
      <c r="A29" s="64"/>
      <c r="B29" s="39"/>
      <c r="C29" s="39"/>
      <c r="D29" s="64"/>
      <c r="E29" s="39"/>
      <c r="F29" s="39"/>
      <c r="G29" s="64"/>
      <c r="H29" s="39"/>
      <c r="I29" s="39"/>
      <c r="J29" s="64" t="str">
        <f>IFERROR(__xludf.DUMMYFUNCTION("""COMPUTED_VALUE"""),"08_Insuficiencia_respiratoria")</f>
        <v>08_Insuficiencia_respiratoria</v>
      </c>
      <c r="K29" s="39">
        <f>IFERROR(__xludf.DUMMYFUNCTION("""COMPUTED_VALUE"""),0.02032913843175218)</f>
        <v>0.02032913843</v>
      </c>
      <c r="L29" s="39">
        <f>IFERROR(__xludf.DUMMYFUNCTION("""COMPUTED_VALUE"""),0.020221473278767454)</f>
        <v>0.02022147328</v>
      </c>
      <c r="M29" s="64"/>
      <c r="N29" s="39"/>
      <c r="O29" s="39"/>
      <c r="P29" s="67"/>
      <c r="Q29" s="68"/>
      <c r="R29" s="68"/>
      <c r="S29" s="67"/>
      <c r="T29" s="68"/>
      <c r="U29" s="68"/>
      <c r="V29" s="67"/>
      <c r="W29" s="68"/>
      <c r="X29" s="68"/>
      <c r="Y29" s="67"/>
      <c r="Z29" s="68"/>
      <c r="AA29" s="68"/>
    </row>
    <row r="30" ht="22.5" customHeight="1">
      <c r="A30" s="64"/>
      <c r="B30" s="39"/>
      <c r="C30" s="39"/>
      <c r="D30" s="64"/>
      <c r="E30" s="39"/>
      <c r="F30" s="39"/>
      <c r="G30" s="64"/>
      <c r="H30" s="39"/>
      <c r="I30" s="39"/>
      <c r="J30" s="64" t="str">
        <f>IFERROR(__xludf.DUMMYFUNCTION("""COMPUTED_VALUE"""),"08_Miocardiopatías")</f>
        <v>08_Miocardiopatías</v>
      </c>
      <c r="K30" s="39">
        <f>IFERROR(__xludf.DUMMYFUNCTION("""COMPUTED_VALUE"""),0.01887705711519845)</f>
        <v>0.01887705712</v>
      </c>
      <c r="L30" s="39">
        <f>IFERROR(__xludf.DUMMYFUNCTION("""COMPUTED_VALUE"""),0.018777082330284064)</f>
        <v>0.01877708233</v>
      </c>
      <c r="M30" s="64"/>
      <c r="N30" s="39"/>
      <c r="O30" s="39"/>
      <c r="P30" s="70"/>
      <c r="Q30" s="71"/>
      <c r="R30" s="71"/>
      <c r="S30" s="70"/>
      <c r="T30" s="71"/>
      <c r="U30" s="71"/>
      <c r="V30" s="70"/>
      <c r="W30" s="71"/>
      <c r="X30" s="71"/>
      <c r="Y30" s="70"/>
      <c r="Z30" s="71"/>
      <c r="AA30" s="71"/>
    </row>
    <row r="31" ht="22.5" customHeight="1">
      <c r="A31" s="64"/>
      <c r="B31" s="39"/>
      <c r="C31" s="39"/>
      <c r="D31" s="64"/>
      <c r="E31" s="39"/>
      <c r="F31" s="39"/>
      <c r="G31" s="64"/>
      <c r="H31" s="39"/>
      <c r="I31" s="39"/>
      <c r="J31" s="64" t="str">
        <f>IFERROR(__xludf.DUMMYFUNCTION("""COMPUTED_VALUE"""),"09_EPOC")</f>
        <v>09_EPOC</v>
      </c>
      <c r="K31" s="39">
        <f>IFERROR(__xludf.DUMMYFUNCTION("""COMPUTED_VALUE"""),4.84027105517909E-4)</f>
        <v>0.0004840271055</v>
      </c>
      <c r="L31" s="39">
        <f>IFERROR(__xludf.DUMMYFUNCTION("""COMPUTED_VALUE"""),4.8146364949446316E-4)</f>
        <v>0.0004814636495</v>
      </c>
      <c r="M31" s="64"/>
      <c r="N31" s="39"/>
      <c r="O31" s="39"/>
      <c r="P31" s="67"/>
      <c r="Q31" s="68"/>
      <c r="R31" s="68"/>
      <c r="S31" s="67"/>
      <c r="T31" s="68"/>
      <c r="U31" s="68"/>
      <c r="V31" s="67"/>
      <c r="W31" s="68"/>
      <c r="X31" s="68"/>
      <c r="Y31" s="67"/>
      <c r="Z31" s="68"/>
      <c r="AA31" s="68"/>
    </row>
    <row r="32" ht="22.5" customHeight="1">
      <c r="A32" s="64"/>
      <c r="B32" s="39"/>
      <c r="C32" s="39"/>
      <c r="D32" s="64"/>
      <c r="E32" s="39"/>
      <c r="F32" s="39"/>
      <c r="G32" s="64"/>
      <c r="H32" s="39"/>
      <c r="I32" s="39"/>
      <c r="J32" s="64" t="str">
        <f>IFERROR(__xludf.DUMMYFUNCTION("""COMPUTED_VALUE"""),"09_Fisiología")</f>
        <v>09_Fisiología</v>
      </c>
      <c r="K32" s="39">
        <f>IFERROR(__xludf.DUMMYFUNCTION("""COMPUTED_VALUE"""),0.005324298160696999)</f>
        <v>0.005324298161</v>
      </c>
      <c r="L32" s="39">
        <f>IFERROR(__xludf.DUMMYFUNCTION("""COMPUTED_VALUE"""),0.005296100144439095)</f>
        <v>0.005296100144</v>
      </c>
      <c r="M32" s="64"/>
      <c r="N32" s="39"/>
      <c r="O32" s="39"/>
      <c r="P32" s="70"/>
      <c r="Q32" s="71"/>
      <c r="R32" s="71"/>
      <c r="S32" s="70"/>
      <c r="T32" s="71"/>
      <c r="U32" s="71"/>
      <c r="V32" s="70"/>
      <c r="W32" s="71"/>
      <c r="X32" s="71"/>
      <c r="Y32" s="70"/>
      <c r="Z32" s="71"/>
      <c r="AA32" s="71"/>
    </row>
    <row r="33" ht="22.5" customHeight="1">
      <c r="A33" s="64"/>
      <c r="B33" s="39"/>
      <c r="C33" s="39"/>
      <c r="D33" s="64"/>
      <c r="E33" s="39"/>
      <c r="F33" s="39"/>
      <c r="G33" s="64"/>
      <c r="H33" s="39"/>
      <c r="I33" s="39"/>
      <c r="J33" s="64" t="str">
        <f>IFERROR(__xludf.DUMMYFUNCTION("""COMPUTED_VALUE"""),"09_Nefropatía_lúpica")</f>
        <v>09_Nefropatía_lúpica</v>
      </c>
      <c r="K33" s="39">
        <f>IFERROR(__xludf.DUMMYFUNCTION("""COMPUTED_VALUE"""),0.008228460793804453)</f>
        <v>0.008228460794</v>
      </c>
      <c r="L33" s="39">
        <f>IFERROR(__xludf.DUMMYFUNCTION("""COMPUTED_VALUE"""),0.008184882041405874)</f>
        <v>0.008184882041</v>
      </c>
      <c r="M33" s="64"/>
      <c r="N33" s="39"/>
      <c r="O33" s="39"/>
      <c r="P33" s="67"/>
      <c r="Q33" s="68"/>
      <c r="R33" s="68"/>
      <c r="S33" s="67"/>
      <c r="T33" s="68"/>
      <c r="U33" s="68"/>
      <c r="V33" s="67"/>
      <c r="W33" s="68"/>
      <c r="X33" s="68"/>
      <c r="Y33" s="67"/>
      <c r="Z33" s="68"/>
      <c r="AA33" s="68"/>
    </row>
    <row r="34" ht="22.5" customHeight="1">
      <c r="A34" s="64"/>
      <c r="B34" s="39"/>
      <c r="C34" s="39"/>
      <c r="D34" s="64"/>
      <c r="E34" s="39"/>
      <c r="F34" s="39"/>
      <c r="G34" s="64"/>
      <c r="H34" s="39"/>
      <c r="I34" s="39"/>
      <c r="J34" s="64" t="str">
        <f>IFERROR(__xludf.DUMMYFUNCTION("""COMPUTED_VALUE"""),"09_Pericarditis")</f>
        <v>09_Pericarditis</v>
      </c>
      <c r="K34" s="39">
        <f>IFERROR(__xludf.DUMMYFUNCTION("""COMPUTED_VALUE"""),0.008712487899322363)</f>
        <v>0.008712487899</v>
      </c>
      <c r="L34" s="39">
        <f>IFERROR(__xludf.DUMMYFUNCTION("""COMPUTED_VALUE"""),0.008666345690900338)</f>
        <v>0.008666345691</v>
      </c>
      <c r="M34" s="64"/>
      <c r="N34" s="39"/>
      <c r="O34" s="39"/>
      <c r="P34" s="70"/>
      <c r="Q34" s="71"/>
      <c r="R34" s="71"/>
      <c r="S34" s="70"/>
      <c r="T34" s="71"/>
      <c r="U34" s="71"/>
      <c r="V34" s="70"/>
      <c r="W34" s="71"/>
      <c r="X34" s="71"/>
      <c r="Y34" s="70"/>
      <c r="Z34" s="71"/>
      <c r="AA34" s="71"/>
    </row>
    <row r="35" ht="22.5" customHeight="1">
      <c r="A35" s="64"/>
      <c r="B35" s="39"/>
      <c r="C35" s="39"/>
      <c r="D35" s="64"/>
      <c r="E35" s="39"/>
      <c r="F35" s="39"/>
      <c r="G35" s="64"/>
      <c r="H35" s="39"/>
      <c r="I35" s="39"/>
      <c r="J35" s="64" t="str">
        <f>IFERROR(__xludf.DUMMYFUNCTION("""COMPUTED_VALUE"""),"10_Enfermedades_intersticiales")</f>
        <v>10_Enfermedades_intersticiales</v>
      </c>
      <c r="K35" s="39">
        <f>IFERROR(__xludf.DUMMYFUNCTION("""COMPUTED_VALUE"""),0.007260406582768635)</f>
        <v>0.007260406583</v>
      </c>
      <c r="L35" s="39">
        <f>IFERROR(__xludf.DUMMYFUNCTION("""COMPUTED_VALUE"""),0.007221954742416947)</f>
        <v>0.007221954742</v>
      </c>
      <c r="M35" s="64"/>
      <c r="N35" s="39"/>
      <c r="O35" s="39"/>
      <c r="P35" s="67"/>
      <c r="Q35" s="68"/>
      <c r="R35" s="68"/>
      <c r="S35" s="67"/>
      <c r="T35" s="68"/>
      <c r="U35" s="68"/>
      <c r="V35" s="67"/>
      <c r="W35" s="68"/>
      <c r="X35" s="68"/>
      <c r="Y35" s="67"/>
      <c r="Z35" s="68"/>
      <c r="AA35" s="68"/>
    </row>
    <row r="36" ht="22.5" customHeight="1">
      <c r="A36" s="64"/>
      <c r="B36" s="39"/>
      <c r="C36" s="39"/>
      <c r="D36" s="64"/>
      <c r="E36" s="39"/>
      <c r="F36" s="39"/>
      <c r="G36" s="64"/>
      <c r="H36" s="39"/>
      <c r="I36" s="39"/>
      <c r="J36" s="64" t="str">
        <f>IFERROR(__xludf.DUMMYFUNCTION("""COMPUTED_VALUE"""),"10_Riesgo_CV")</f>
        <v>10_Riesgo_CV</v>
      </c>
      <c r="K36" s="39">
        <f>IFERROR(__xludf.DUMMYFUNCTION("""COMPUTED_VALUE"""),0.00968054211035818)</f>
        <v>0.00968054211</v>
      </c>
      <c r="L36" s="39">
        <f>IFERROR(__xludf.DUMMYFUNCTION("""COMPUTED_VALUE"""),0.009629272989889264)</f>
        <v>0.00962927299</v>
      </c>
      <c r="M36" s="64"/>
      <c r="N36" s="39"/>
      <c r="O36" s="39"/>
      <c r="P36" s="70"/>
      <c r="Q36" s="71"/>
      <c r="R36" s="71"/>
      <c r="S36" s="70"/>
      <c r="T36" s="71"/>
      <c r="U36" s="71"/>
      <c r="V36" s="70"/>
      <c r="W36" s="71"/>
      <c r="X36" s="71"/>
      <c r="Y36" s="70"/>
      <c r="Z36" s="71"/>
      <c r="AA36" s="71"/>
    </row>
    <row r="37" ht="22.5" customHeight="1">
      <c r="A37" s="64"/>
      <c r="B37" s="39"/>
      <c r="C37" s="39"/>
      <c r="D37" s="64"/>
      <c r="E37" s="39"/>
      <c r="F37" s="39"/>
      <c r="G37" s="64"/>
      <c r="H37" s="39"/>
      <c r="I37" s="39"/>
      <c r="J37" s="64" t="str">
        <f>IFERROR(__xludf.DUMMYFUNCTION("""COMPUTED_VALUE"""),"10_Vasculitis")</f>
        <v>10_Vasculitis</v>
      </c>
      <c r="K37" s="39">
        <f>IFERROR(__xludf.DUMMYFUNCTION("""COMPUTED_VALUE"""),0.013068731848983543)</f>
        <v>0.01306873185</v>
      </c>
      <c r="L37" s="39">
        <f>IFERROR(__xludf.DUMMYFUNCTION("""COMPUTED_VALUE"""),0.012999518536350506)</f>
        <v>0.01299951854</v>
      </c>
      <c r="M37" s="64"/>
      <c r="N37" s="39"/>
      <c r="O37" s="39"/>
      <c r="P37" s="67"/>
      <c r="Q37" s="68"/>
      <c r="R37" s="68"/>
      <c r="S37" s="67"/>
      <c r="T37" s="68"/>
      <c r="U37" s="68"/>
      <c r="V37" s="67"/>
      <c r="W37" s="68"/>
      <c r="X37" s="68"/>
      <c r="Y37" s="67"/>
      <c r="Z37" s="68"/>
      <c r="AA37" s="68"/>
    </row>
    <row r="38" ht="22.5" customHeight="1">
      <c r="A38" s="81"/>
      <c r="B38" s="82"/>
      <c r="C38" s="82"/>
      <c r="D38" s="81"/>
      <c r="E38" s="82"/>
      <c r="F38" s="82"/>
      <c r="G38" s="81"/>
      <c r="H38" s="82"/>
      <c r="I38" s="82"/>
      <c r="J38" s="81" t="str">
        <f>IFERROR(__xludf.DUMMYFUNCTION("""COMPUTED_VALUE"""),"11_Alteraciones_del_potasio")</f>
        <v>11_Alteraciones_del_potasio</v>
      </c>
      <c r="K38" s="82">
        <f>IFERROR(__xludf.DUMMYFUNCTION("""COMPUTED_VALUE"""),0.003388189738625363)</f>
        <v>0.003388189739</v>
      </c>
      <c r="L38" s="82">
        <f>IFERROR(__xludf.DUMMYFUNCTION("""COMPUTED_VALUE"""),0.003370245546461242)</f>
        <v>0.003370245546</v>
      </c>
      <c r="M38" s="81"/>
      <c r="N38" s="82"/>
      <c r="O38" s="82"/>
      <c r="P38" s="70"/>
      <c r="Q38" s="71"/>
      <c r="R38" s="71"/>
      <c r="S38" s="70"/>
      <c r="T38" s="71"/>
      <c r="U38" s="71"/>
      <c r="V38" s="70"/>
      <c r="W38" s="71"/>
      <c r="X38" s="71"/>
      <c r="Y38" s="70"/>
      <c r="Z38" s="71"/>
      <c r="AA38" s="71"/>
    </row>
    <row r="39" ht="22.5" customHeight="1">
      <c r="A39" s="81"/>
      <c r="B39" s="82"/>
      <c r="C39" s="82"/>
      <c r="D39" s="81"/>
      <c r="E39" s="82"/>
      <c r="F39" s="82"/>
      <c r="G39" s="81"/>
      <c r="H39" s="82"/>
      <c r="I39" s="82"/>
      <c r="J39" s="81" t="str">
        <f>IFERROR(__xludf.DUMMYFUNCTION("""COMPUTED_VALUE"""),"11_Aneurisma")</f>
        <v>11_Aneurisma</v>
      </c>
      <c r="K39" s="82">
        <f>IFERROR(__xludf.DUMMYFUNCTION("""COMPUTED_VALUE"""),0.002420135527589545)</f>
        <v>0.002420135528</v>
      </c>
      <c r="L39" s="82">
        <f>IFERROR(__xludf.DUMMYFUNCTION("""COMPUTED_VALUE"""),0.002407318247472316)</f>
        <v>0.002407318247</v>
      </c>
      <c r="M39" s="81"/>
      <c r="N39" s="82"/>
      <c r="O39" s="82"/>
      <c r="P39" s="67"/>
      <c r="Q39" s="68"/>
      <c r="R39" s="68"/>
      <c r="S39" s="67"/>
      <c r="T39" s="68"/>
      <c r="U39" s="68"/>
      <c r="V39" s="67"/>
      <c r="W39" s="68"/>
      <c r="X39" s="68"/>
      <c r="Y39" s="67"/>
      <c r="Z39" s="68"/>
      <c r="AA39" s="68"/>
    </row>
    <row r="40" ht="22.5" customHeight="1">
      <c r="A40" s="81"/>
      <c r="B40" s="82"/>
      <c r="C40" s="82"/>
      <c r="D40" s="81"/>
      <c r="E40" s="82"/>
      <c r="F40" s="82"/>
      <c r="G40" s="81"/>
      <c r="H40" s="82"/>
      <c r="I40" s="82"/>
      <c r="J40" s="81" t="str">
        <f>IFERROR(__xludf.DUMMYFUNCTION("""COMPUTED_VALUE"""),"11_Bronquiectasias")</f>
        <v>11_Bronquiectasias</v>
      </c>
      <c r="K40" s="82">
        <f>IFERROR(__xludf.DUMMYFUNCTION("""COMPUTED_VALUE"""),0.001452081316553727)</f>
        <v>0.001452081317</v>
      </c>
      <c r="L40" s="82">
        <f>IFERROR(__xludf.DUMMYFUNCTION("""COMPUTED_VALUE"""),0.0014443909484833895)</f>
        <v>0.001444390948</v>
      </c>
      <c r="M40" s="81"/>
      <c r="N40" s="82"/>
      <c r="O40" s="82"/>
      <c r="P40" s="70"/>
      <c r="Q40" s="71"/>
      <c r="R40" s="71"/>
      <c r="S40" s="70"/>
      <c r="T40" s="71"/>
      <c r="U40" s="71"/>
      <c r="V40" s="70"/>
      <c r="W40" s="71"/>
      <c r="X40" s="71"/>
      <c r="Y40" s="70"/>
      <c r="Z40" s="71"/>
      <c r="AA40" s="71"/>
    </row>
    <row r="41" ht="22.5" customHeight="1">
      <c r="A41" s="81"/>
      <c r="B41" s="82"/>
      <c r="C41" s="82"/>
      <c r="D41" s="81"/>
      <c r="E41" s="82"/>
      <c r="F41" s="82"/>
      <c r="G41" s="81"/>
      <c r="H41" s="82"/>
      <c r="I41" s="82"/>
      <c r="J41" s="81" t="str">
        <f>IFERROR(__xludf.DUMMYFUNCTION("""COMPUTED_VALUE"""),"12_Equilibrio_ácido_base")</f>
        <v>12_Equilibrio_ácido_base</v>
      </c>
      <c r="K41" s="82">
        <f>IFERROR(__xludf.DUMMYFUNCTION("""COMPUTED_VALUE"""),0.010648596321393998)</f>
        <v>0.01064859632</v>
      </c>
      <c r="L41" s="82">
        <f>IFERROR(__xludf.DUMMYFUNCTION("""COMPUTED_VALUE"""),0.01059220028887819)</f>
        <v>0.01059220029</v>
      </c>
      <c r="M41" s="81"/>
      <c r="N41" s="82"/>
      <c r="O41" s="82"/>
      <c r="P41" s="67"/>
      <c r="Q41" s="68"/>
      <c r="R41" s="68"/>
      <c r="S41" s="67"/>
      <c r="T41" s="68"/>
      <c r="U41" s="68"/>
      <c r="V41" s="67"/>
      <c r="W41" s="68"/>
      <c r="X41" s="68"/>
      <c r="Y41" s="67"/>
      <c r="Z41" s="68"/>
      <c r="AA41" s="68"/>
    </row>
    <row r="42" ht="22.5" customHeight="1">
      <c r="A42" s="81"/>
      <c r="B42" s="82"/>
      <c r="C42" s="82"/>
      <c r="D42" s="81"/>
      <c r="E42" s="82"/>
      <c r="F42" s="82"/>
      <c r="G42" s="81"/>
      <c r="H42" s="82"/>
      <c r="I42" s="82"/>
      <c r="J42" s="81" t="str">
        <f>IFERROR(__xludf.DUMMYFUNCTION("""COMPUTED_VALUE"""),"12_Equilibrio_ácido-base")</f>
        <v>12_Equilibrio_ácido-base</v>
      </c>
      <c r="K42" s="82">
        <f>IFERROR(__xludf.DUMMYFUNCTION("""COMPUTED_VALUE"""),9.68054211035818E-4)</f>
        <v>0.000968054211</v>
      </c>
      <c r="L42" s="82">
        <f>IFERROR(__xludf.DUMMYFUNCTION("""COMPUTED_VALUE"""),9.629272989889263E-4)</f>
        <v>0.000962927299</v>
      </c>
      <c r="M42" s="81"/>
      <c r="N42" s="82"/>
      <c r="O42" s="82"/>
      <c r="P42" s="70"/>
      <c r="Q42" s="71"/>
      <c r="R42" s="71"/>
      <c r="S42" s="70"/>
      <c r="T42" s="71"/>
      <c r="U42" s="71"/>
      <c r="V42" s="70"/>
      <c r="W42" s="71"/>
      <c r="X42" s="71"/>
      <c r="Y42" s="70"/>
      <c r="Z42" s="71"/>
      <c r="AA42" s="71"/>
    </row>
    <row r="43" ht="22.5" customHeight="1">
      <c r="A43" s="81"/>
      <c r="B43" s="82"/>
      <c r="C43" s="82"/>
      <c r="D43" s="81"/>
      <c r="E43" s="82"/>
      <c r="F43" s="82"/>
      <c r="G43" s="81"/>
      <c r="H43" s="82"/>
      <c r="I43" s="82"/>
      <c r="J43" s="81" t="str">
        <f>IFERROR(__xludf.DUMMYFUNCTION("""COMPUTED_VALUE"""),"12_Fibrosis_quística")</f>
        <v>12_Fibrosis_quística</v>
      </c>
      <c r="K43" s="82">
        <f>IFERROR(__xludf.DUMMYFUNCTION("""COMPUTED_VALUE"""),4.84027105517909E-4)</f>
        <v>0.0004840271055</v>
      </c>
      <c r="L43" s="82">
        <f>IFERROR(__xludf.DUMMYFUNCTION("""COMPUTED_VALUE"""),4.8146364949446316E-4)</f>
        <v>0.0004814636495</v>
      </c>
      <c r="M43" s="81"/>
      <c r="N43" s="82"/>
      <c r="O43" s="82"/>
      <c r="P43" s="67"/>
      <c r="Q43" s="68"/>
      <c r="R43" s="68"/>
      <c r="S43" s="67"/>
      <c r="T43" s="68"/>
      <c r="U43" s="68"/>
      <c r="V43" s="67"/>
      <c r="W43" s="68"/>
      <c r="X43" s="68"/>
      <c r="Y43" s="67"/>
      <c r="Z43" s="68"/>
      <c r="AA43" s="68"/>
    </row>
    <row r="44" ht="22.5" customHeight="1">
      <c r="A44" s="81"/>
      <c r="B44" s="82"/>
      <c r="C44" s="82"/>
      <c r="D44" s="81"/>
      <c r="E44" s="82"/>
      <c r="F44" s="82"/>
      <c r="G44" s="81"/>
      <c r="H44" s="82"/>
      <c r="I44" s="82"/>
      <c r="J44" s="81" t="str">
        <f>IFERROR(__xludf.DUMMYFUNCTION("""COMPUTED_VALUE"""),"12_Valvulopatías")</f>
        <v>12_Valvulopatías</v>
      </c>
      <c r="K44" s="82">
        <f>IFERROR(__xludf.DUMMYFUNCTION("""COMPUTED_VALUE"""),4.84027105517909E-4)</f>
        <v>0.0004840271055</v>
      </c>
      <c r="L44" s="82">
        <f>IFERROR(__xludf.DUMMYFUNCTION("""COMPUTED_VALUE"""),4.8146364949446316E-4)</f>
        <v>0.0004814636495</v>
      </c>
      <c r="M44" s="81"/>
      <c r="N44" s="82"/>
      <c r="O44" s="82"/>
      <c r="P44" s="70"/>
      <c r="Q44" s="71"/>
      <c r="R44" s="71"/>
      <c r="S44" s="70"/>
      <c r="T44" s="71"/>
      <c r="U44" s="71"/>
      <c r="V44" s="70"/>
      <c r="W44" s="71"/>
      <c r="X44" s="71"/>
      <c r="Y44" s="70"/>
      <c r="Z44" s="71"/>
      <c r="AA44" s="71"/>
    </row>
    <row r="45" ht="22.5" customHeight="1">
      <c r="A45" s="81"/>
      <c r="B45" s="82"/>
      <c r="C45" s="82"/>
      <c r="D45" s="81"/>
      <c r="E45" s="82"/>
      <c r="F45" s="82"/>
      <c r="G45" s="81"/>
      <c r="H45" s="82"/>
      <c r="I45" s="82"/>
      <c r="J45" s="81" t="str">
        <f>IFERROR(__xludf.DUMMYFUNCTION("""COMPUTED_VALUE"""),"13_Métodos_diagnósticos")</f>
        <v>13_Métodos_diagnósticos</v>
      </c>
      <c r="K45" s="82">
        <f>IFERROR(__xludf.DUMMYFUNCTION("""COMPUTED_VALUE"""),0.017424975798644726)</f>
        <v>0.0174249758</v>
      </c>
      <c r="L45" s="82">
        <f>IFERROR(__xludf.DUMMYFUNCTION("""COMPUTED_VALUE"""),0.017332691381800675)</f>
        <v>0.01733269138</v>
      </c>
      <c r="M45" s="81"/>
      <c r="N45" s="82"/>
      <c r="O45" s="82"/>
      <c r="P45" s="67"/>
      <c r="Q45" s="68"/>
      <c r="R45" s="68"/>
      <c r="S45" s="67"/>
      <c r="T45" s="68"/>
      <c r="U45" s="68"/>
      <c r="V45" s="67"/>
      <c r="W45" s="68"/>
      <c r="X45" s="68"/>
      <c r="Y45" s="67"/>
      <c r="Z45" s="68"/>
      <c r="AA45" s="68"/>
    </row>
    <row r="46" ht="22.5" customHeight="1">
      <c r="A46" s="81"/>
      <c r="B46" s="82"/>
      <c r="C46" s="82"/>
      <c r="D46" s="81"/>
      <c r="E46" s="82"/>
      <c r="F46" s="82"/>
      <c r="G46" s="81"/>
      <c r="H46" s="82"/>
      <c r="I46" s="82"/>
      <c r="J46" s="81" t="str">
        <f>IFERROR(__xludf.DUMMYFUNCTION("""COMPUTED_VALUE"""),"13_Valvulopatías_A")</f>
        <v>13_Valvulopatías_A</v>
      </c>
      <c r="K46" s="82">
        <f>IFERROR(__xludf.DUMMYFUNCTION("""COMPUTED_VALUE"""),0.01452081316553727)</f>
        <v>0.01452081317</v>
      </c>
      <c r="L46" s="82">
        <f>IFERROR(__xludf.DUMMYFUNCTION("""COMPUTED_VALUE"""),0.014443909484833895)</f>
        <v>0.01444390948</v>
      </c>
      <c r="M46" s="81"/>
      <c r="N46" s="82"/>
      <c r="O46" s="82"/>
      <c r="P46" s="70"/>
      <c r="Q46" s="71"/>
      <c r="R46" s="71"/>
      <c r="S46" s="70"/>
      <c r="T46" s="71"/>
      <c r="U46" s="71"/>
      <c r="V46" s="70"/>
      <c r="W46" s="71"/>
      <c r="X46" s="71"/>
      <c r="Y46" s="70"/>
      <c r="Z46" s="71"/>
      <c r="AA46" s="71"/>
    </row>
    <row r="47" ht="22.5" customHeight="1">
      <c r="A47" s="81"/>
      <c r="B47" s="82"/>
      <c r="C47" s="82"/>
      <c r="D47" s="81"/>
      <c r="E47" s="82"/>
      <c r="F47" s="82"/>
      <c r="G47" s="81"/>
      <c r="H47" s="82"/>
      <c r="I47" s="82"/>
      <c r="J47" s="81" t="str">
        <f>IFERROR(__xludf.DUMMYFUNCTION("""COMPUTED_VALUE"""),"13_Varios")</f>
        <v>13_Varios</v>
      </c>
      <c r="K47" s="82">
        <f>IFERROR(__xludf.DUMMYFUNCTION("""COMPUTED_VALUE"""),4.84027105517909E-4)</f>
        <v>0.0004840271055</v>
      </c>
      <c r="L47" s="82">
        <f>IFERROR(__xludf.DUMMYFUNCTION("""COMPUTED_VALUE"""),4.8146364949446316E-4)</f>
        <v>0.0004814636495</v>
      </c>
      <c r="M47" s="81"/>
      <c r="N47" s="82"/>
      <c r="O47" s="82"/>
      <c r="P47" s="67"/>
      <c r="Q47" s="68"/>
      <c r="R47" s="68"/>
      <c r="S47" s="67"/>
      <c r="T47" s="68"/>
      <c r="U47" s="68"/>
      <c r="V47" s="67"/>
      <c r="W47" s="68"/>
      <c r="X47" s="68"/>
      <c r="Y47" s="67"/>
      <c r="Z47" s="68"/>
      <c r="AA47" s="68"/>
    </row>
    <row r="48" ht="22.5" customHeight="1">
      <c r="A48" s="81"/>
      <c r="B48" s="82"/>
      <c r="C48" s="82"/>
      <c r="D48" s="81"/>
      <c r="E48" s="82"/>
      <c r="F48" s="82"/>
      <c r="G48" s="81"/>
      <c r="H48" s="82"/>
      <c r="I48" s="82"/>
      <c r="J48" s="81" t="str">
        <f>IFERROR(__xludf.DUMMYFUNCTION("""COMPUTED_VALUE"""),"14_Fisiopatología_renal")</f>
        <v>14_Fisiopatología_renal</v>
      </c>
      <c r="K48" s="82">
        <f>IFERROR(__xludf.DUMMYFUNCTION("""COMPUTED_VALUE"""),0.017424975798644726)</f>
        <v>0.0174249758</v>
      </c>
      <c r="L48" s="82">
        <f>IFERROR(__xludf.DUMMYFUNCTION("""COMPUTED_VALUE"""),0.017332691381800675)</f>
        <v>0.01733269138</v>
      </c>
      <c r="M48" s="81"/>
      <c r="N48" s="82"/>
      <c r="O48" s="82"/>
      <c r="P48" s="70"/>
      <c r="Q48" s="71"/>
      <c r="R48" s="71"/>
      <c r="S48" s="70"/>
      <c r="T48" s="71"/>
      <c r="U48" s="71"/>
      <c r="V48" s="70"/>
      <c r="W48" s="71"/>
      <c r="X48" s="71"/>
      <c r="Y48" s="70"/>
      <c r="Z48" s="71"/>
      <c r="AA48" s="71"/>
    </row>
    <row r="49" ht="22.5" customHeight="1">
      <c r="A49" s="81"/>
      <c r="B49" s="82"/>
      <c r="C49" s="82"/>
      <c r="D49" s="81"/>
      <c r="E49" s="82"/>
      <c r="F49" s="82"/>
      <c r="G49" s="81"/>
      <c r="H49" s="82"/>
      <c r="I49" s="82"/>
      <c r="J49" s="81" t="str">
        <f>IFERROR(__xludf.DUMMYFUNCTION("""COMPUTED_VALUE"""),"14_Valvulopatías_M")</f>
        <v>14_Valvulopatías_M</v>
      </c>
      <c r="K49" s="82">
        <f>IFERROR(__xludf.DUMMYFUNCTION("""COMPUTED_VALUE"""),0.013552758954501452)</f>
        <v>0.01355275895</v>
      </c>
      <c r="L49" s="82">
        <f>IFERROR(__xludf.DUMMYFUNCTION("""COMPUTED_VALUE"""),0.013480982185844969)</f>
        <v>0.01348098219</v>
      </c>
      <c r="M49" s="81"/>
      <c r="N49" s="82"/>
      <c r="O49" s="82"/>
      <c r="P49" s="67"/>
      <c r="Q49" s="68"/>
      <c r="R49" s="68"/>
      <c r="S49" s="67"/>
      <c r="T49" s="68"/>
      <c r="U49" s="68"/>
      <c r="V49" s="67"/>
      <c r="W49" s="68"/>
      <c r="X49" s="68"/>
      <c r="Y49" s="67"/>
      <c r="Z49" s="68"/>
      <c r="AA49" s="68"/>
    </row>
    <row r="50" ht="22.5" customHeight="1">
      <c r="A50" s="81"/>
      <c r="B50" s="82"/>
      <c r="C50" s="82"/>
      <c r="D50" s="81"/>
      <c r="E50" s="82"/>
      <c r="F50" s="82"/>
      <c r="G50" s="81"/>
      <c r="H50" s="82"/>
      <c r="I50" s="82"/>
      <c r="J50" s="81" t="str">
        <f>IFERROR(__xludf.DUMMYFUNCTION("""COMPUTED_VALUE"""),"15_Hiponatremia")</f>
        <v>15_Hiponatremia</v>
      </c>
      <c r="K50" s="82">
        <f>IFERROR(__xludf.DUMMYFUNCTION("""COMPUTED_VALUE"""),0.011132623426911906)</f>
        <v>0.01113262343</v>
      </c>
      <c r="L50" s="82">
        <f>IFERROR(__xludf.DUMMYFUNCTION("""COMPUTED_VALUE"""),0.011073663938372653)</f>
        <v>0.01107366394</v>
      </c>
      <c r="M50" s="81"/>
      <c r="N50" s="82"/>
      <c r="O50" s="82"/>
      <c r="P50" s="70"/>
      <c r="Q50" s="71"/>
      <c r="R50" s="71"/>
      <c r="S50" s="70"/>
      <c r="T50" s="71"/>
      <c r="U50" s="71"/>
      <c r="V50" s="70"/>
      <c r="W50" s="71"/>
      <c r="X50" s="71"/>
      <c r="Y50" s="70"/>
      <c r="Z50" s="71"/>
      <c r="AA50" s="71"/>
    </row>
    <row r="51" ht="22.5" customHeight="1">
      <c r="A51" s="81"/>
      <c r="B51" s="82"/>
      <c r="C51" s="82"/>
      <c r="D51" s="81"/>
      <c r="E51" s="82"/>
      <c r="F51" s="82"/>
      <c r="G51" s="81"/>
      <c r="H51" s="82"/>
      <c r="I51" s="82"/>
      <c r="J51" s="81" t="str">
        <f>IFERROR(__xludf.DUMMYFUNCTION("""COMPUTED_VALUE"""),"15_Valvulopatías_T")</f>
        <v>15_Valvulopatías_T</v>
      </c>
      <c r="K51" s="82">
        <f>IFERROR(__xludf.DUMMYFUNCTION("""COMPUTED_VALUE"""),0.001452081316553727)</f>
        <v>0.001452081317</v>
      </c>
      <c r="L51" s="82">
        <f>IFERROR(__xludf.DUMMYFUNCTION("""COMPUTED_VALUE"""),0.0014443909484833895)</f>
        <v>0.001444390948</v>
      </c>
      <c r="M51" s="81"/>
      <c r="N51" s="82"/>
      <c r="O51" s="82"/>
      <c r="P51" s="67"/>
      <c r="Q51" s="68"/>
      <c r="R51" s="68"/>
      <c r="S51" s="67"/>
      <c r="T51" s="68"/>
      <c r="U51" s="68"/>
      <c r="V51" s="67"/>
      <c r="W51" s="68"/>
      <c r="X51" s="68"/>
      <c r="Y51" s="67"/>
      <c r="Z51" s="68"/>
      <c r="AA51" s="68"/>
    </row>
    <row r="52" ht="22.5" customHeight="1">
      <c r="A52" s="81"/>
      <c r="B52" s="82"/>
      <c r="C52" s="82"/>
      <c r="D52" s="81"/>
      <c r="E52" s="82"/>
      <c r="F52" s="82"/>
      <c r="G52" s="81"/>
      <c r="H52" s="82"/>
      <c r="I52" s="82"/>
      <c r="J52" s="81" t="str">
        <f>IFERROR(__xludf.DUMMYFUNCTION("""COMPUTED_VALUE"""),"16_Varios")</f>
        <v>16_Varios</v>
      </c>
      <c r="K52" s="82">
        <f>IFERROR(__xludf.DUMMYFUNCTION("""COMPUTED_VALUE"""),4.84027105517909E-4)</f>
        <v>0.0004840271055</v>
      </c>
      <c r="L52" s="82">
        <f>IFERROR(__xludf.DUMMYFUNCTION("""COMPUTED_VALUE"""),4.8146364949446316E-4)</f>
        <v>0.0004814636495</v>
      </c>
      <c r="M52" s="81"/>
      <c r="N52" s="82"/>
      <c r="O52" s="82"/>
      <c r="P52" s="70"/>
      <c r="Q52" s="71"/>
      <c r="R52" s="71"/>
      <c r="S52" s="70"/>
      <c r="T52" s="71"/>
      <c r="U52" s="71"/>
      <c r="V52" s="70"/>
      <c r="W52" s="71"/>
      <c r="X52" s="71"/>
      <c r="Y52" s="70"/>
      <c r="Z52" s="71"/>
      <c r="AA52" s="71"/>
    </row>
    <row r="53" ht="22.5" customHeight="1">
      <c r="A53" s="81"/>
      <c r="B53" s="82"/>
      <c r="C53" s="82"/>
      <c r="D53" s="81"/>
      <c r="E53" s="82"/>
      <c r="F53" s="82"/>
      <c r="G53" s="81"/>
      <c r="H53" s="82"/>
      <c r="I53" s="82"/>
      <c r="J53" s="81"/>
      <c r="K53" s="82"/>
      <c r="L53" s="82"/>
      <c r="M53" s="81"/>
      <c r="N53" s="82"/>
      <c r="O53" s="82"/>
      <c r="P53" s="67"/>
      <c r="Q53" s="68"/>
      <c r="R53" s="68"/>
      <c r="S53" s="67"/>
      <c r="T53" s="68"/>
      <c r="U53" s="68"/>
      <c r="V53" s="67"/>
      <c r="W53" s="68"/>
      <c r="X53" s="68"/>
      <c r="Y53" s="67"/>
      <c r="Z53" s="68"/>
      <c r="AA53" s="68"/>
    </row>
    <row r="54" ht="22.5" customHeight="1">
      <c r="A54" s="81"/>
      <c r="B54" s="82"/>
      <c r="C54" s="82"/>
      <c r="D54" s="81"/>
      <c r="E54" s="82"/>
      <c r="F54" s="82"/>
      <c r="G54" s="81"/>
      <c r="H54" s="82"/>
      <c r="I54" s="82"/>
      <c r="J54" s="81"/>
      <c r="K54" s="82"/>
      <c r="L54" s="82"/>
      <c r="M54" s="81"/>
      <c r="N54" s="82"/>
      <c r="O54" s="82"/>
      <c r="P54" s="70"/>
      <c r="Q54" s="71"/>
      <c r="R54" s="71"/>
      <c r="S54" s="70"/>
      <c r="T54" s="71"/>
      <c r="U54" s="71"/>
      <c r="V54" s="70"/>
      <c r="W54" s="71"/>
      <c r="X54" s="71"/>
      <c r="Y54" s="70"/>
      <c r="Z54" s="71"/>
      <c r="AA54" s="71"/>
    </row>
    <row r="55" ht="22.5" customHeight="1">
      <c r="A55" s="81"/>
      <c r="B55" s="82"/>
      <c r="C55" s="82"/>
      <c r="D55" s="81"/>
      <c r="E55" s="82"/>
      <c r="F55" s="82"/>
      <c r="G55" s="81"/>
      <c r="H55" s="82"/>
      <c r="I55" s="82"/>
      <c r="J55" s="81"/>
      <c r="K55" s="82"/>
      <c r="L55" s="82"/>
      <c r="M55" s="81"/>
      <c r="N55" s="82"/>
      <c r="O55" s="82"/>
      <c r="P55" s="67"/>
      <c r="Q55" s="68"/>
      <c r="R55" s="68"/>
      <c r="S55" s="67"/>
      <c r="T55" s="68"/>
      <c r="U55" s="68"/>
      <c r="V55" s="67"/>
      <c r="W55" s="68"/>
      <c r="X55" s="68"/>
      <c r="Y55" s="67"/>
      <c r="Z55" s="68"/>
      <c r="AA55" s="68"/>
    </row>
    <row r="56" ht="22.5" customHeight="1">
      <c r="A56" s="81"/>
      <c r="B56" s="82"/>
      <c r="C56" s="82"/>
      <c r="D56" s="81"/>
      <c r="E56" s="82"/>
      <c r="F56" s="82"/>
      <c r="G56" s="81"/>
      <c r="H56" s="82"/>
      <c r="I56" s="82"/>
      <c r="J56" s="81"/>
      <c r="K56" s="82"/>
      <c r="L56" s="82"/>
      <c r="M56" s="81"/>
      <c r="N56" s="82"/>
      <c r="O56" s="82"/>
      <c r="P56" s="70"/>
      <c r="Q56" s="71"/>
      <c r="R56" s="71"/>
      <c r="S56" s="70"/>
      <c r="T56" s="71"/>
      <c r="U56" s="71"/>
      <c r="V56" s="70"/>
      <c r="W56" s="71"/>
      <c r="X56" s="71"/>
      <c r="Y56" s="70"/>
      <c r="Z56" s="71"/>
      <c r="AA56" s="71"/>
    </row>
    <row r="57" ht="22.5" customHeight="1">
      <c r="A57" s="81"/>
      <c r="B57" s="82"/>
      <c r="C57" s="82"/>
      <c r="D57" s="81"/>
      <c r="E57" s="82"/>
      <c r="F57" s="82"/>
      <c r="G57" s="81"/>
      <c r="H57" s="82"/>
      <c r="I57" s="82"/>
      <c r="J57" s="81"/>
      <c r="K57" s="82"/>
      <c r="L57" s="82"/>
      <c r="M57" s="81"/>
      <c r="N57" s="82"/>
      <c r="O57" s="82"/>
      <c r="P57" s="67"/>
      <c r="Q57" s="68"/>
      <c r="R57" s="68"/>
      <c r="S57" s="67"/>
      <c r="T57" s="68"/>
      <c r="U57" s="68"/>
      <c r="V57" s="67"/>
      <c r="W57" s="68"/>
      <c r="X57" s="68"/>
      <c r="Y57" s="67"/>
      <c r="Z57" s="68"/>
      <c r="AA57" s="68"/>
    </row>
    <row r="58" ht="22.5" customHeight="1">
      <c r="A58" s="81"/>
      <c r="B58" s="82"/>
      <c r="C58" s="82"/>
      <c r="D58" s="81"/>
      <c r="E58" s="82"/>
      <c r="F58" s="82"/>
      <c r="G58" s="81"/>
      <c r="H58" s="82"/>
      <c r="I58" s="82"/>
      <c r="J58" s="81"/>
      <c r="K58" s="82"/>
      <c r="L58" s="82"/>
      <c r="M58" s="81"/>
      <c r="N58" s="82"/>
      <c r="O58" s="82"/>
      <c r="P58" s="70"/>
      <c r="Q58" s="71"/>
      <c r="R58" s="71"/>
      <c r="S58" s="70"/>
      <c r="T58" s="71"/>
      <c r="U58" s="71"/>
      <c r="V58" s="70"/>
      <c r="W58" s="71"/>
      <c r="X58" s="71"/>
      <c r="Y58" s="70"/>
      <c r="Z58" s="71"/>
      <c r="AA58" s="71"/>
    </row>
    <row r="59" ht="22.5" customHeight="1">
      <c r="A59" s="81"/>
      <c r="B59" s="82"/>
      <c r="C59" s="82"/>
      <c r="D59" s="81"/>
      <c r="E59" s="82"/>
      <c r="F59" s="82"/>
      <c r="G59" s="81"/>
      <c r="H59" s="82"/>
      <c r="I59" s="82"/>
      <c r="J59" s="81"/>
      <c r="K59" s="82"/>
      <c r="L59" s="82"/>
      <c r="M59" s="81"/>
      <c r="N59" s="82"/>
      <c r="O59" s="82"/>
      <c r="P59" s="67"/>
      <c r="Q59" s="68"/>
      <c r="R59" s="68"/>
      <c r="S59" s="67"/>
      <c r="T59" s="68"/>
      <c r="U59" s="68"/>
      <c r="V59" s="67"/>
      <c r="W59" s="68"/>
      <c r="X59" s="68"/>
      <c r="Y59" s="67"/>
      <c r="Z59" s="68"/>
      <c r="AA59" s="68"/>
    </row>
    <row r="60" ht="22.5" customHeight="1">
      <c r="A60" s="81"/>
      <c r="B60" s="82"/>
      <c r="C60" s="82"/>
      <c r="D60" s="81"/>
      <c r="E60" s="82"/>
      <c r="F60" s="82"/>
      <c r="G60" s="81"/>
      <c r="H60" s="82"/>
      <c r="I60" s="82"/>
      <c r="J60" s="81"/>
      <c r="K60" s="82"/>
      <c r="L60" s="82"/>
      <c r="M60" s="81"/>
      <c r="N60" s="82"/>
      <c r="O60" s="82"/>
      <c r="P60" s="70"/>
      <c r="Q60" s="71"/>
      <c r="R60" s="71"/>
      <c r="S60" s="70"/>
      <c r="T60" s="71"/>
      <c r="U60" s="71"/>
      <c r="V60" s="70"/>
      <c r="W60" s="71"/>
      <c r="X60" s="71"/>
      <c r="Y60" s="70"/>
      <c r="Z60" s="71"/>
      <c r="AA60" s="71"/>
    </row>
    <row r="61" ht="22.5" customHeight="1">
      <c r="A61" s="81"/>
      <c r="B61" s="82"/>
      <c r="C61" s="82"/>
      <c r="D61" s="81"/>
      <c r="E61" s="82"/>
      <c r="F61" s="82"/>
      <c r="G61" s="81"/>
      <c r="H61" s="82"/>
      <c r="I61" s="82"/>
      <c r="J61" s="81"/>
      <c r="K61" s="82"/>
      <c r="L61" s="82"/>
      <c r="M61" s="81"/>
      <c r="N61" s="82"/>
      <c r="O61" s="82"/>
      <c r="P61" s="67"/>
      <c r="Q61" s="68"/>
      <c r="R61" s="68"/>
      <c r="S61" s="67"/>
      <c r="T61" s="68"/>
      <c r="U61" s="68"/>
      <c r="V61" s="67"/>
      <c r="W61" s="68"/>
      <c r="X61" s="68"/>
      <c r="Y61" s="67"/>
      <c r="Z61" s="68"/>
      <c r="AA61" s="68"/>
    </row>
    <row r="62" ht="22.5" customHeight="1">
      <c r="A62" s="81"/>
      <c r="B62" s="82"/>
      <c r="C62" s="82"/>
      <c r="D62" s="81"/>
      <c r="E62" s="82"/>
      <c r="F62" s="82"/>
      <c r="G62" s="81"/>
      <c r="H62" s="82"/>
      <c r="I62" s="82"/>
      <c r="J62" s="81"/>
      <c r="K62" s="82"/>
      <c r="L62" s="82"/>
      <c r="M62" s="81"/>
      <c r="N62" s="82"/>
      <c r="O62" s="82"/>
      <c r="P62" s="70"/>
      <c r="Q62" s="71"/>
      <c r="R62" s="71"/>
      <c r="S62" s="70"/>
      <c r="T62" s="71"/>
      <c r="U62" s="71"/>
      <c r="V62" s="70"/>
      <c r="W62" s="71"/>
      <c r="X62" s="71"/>
      <c r="Y62" s="70"/>
      <c r="Z62" s="71"/>
      <c r="AA62" s="71"/>
    </row>
    <row r="63" ht="22.5" customHeight="1">
      <c r="A63" s="81"/>
      <c r="B63" s="82"/>
      <c r="C63" s="82"/>
      <c r="D63" s="81"/>
      <c r="E63" s="82"/>
      <c r="F63" s="82"/>
      <c r="G63" s="81"/>
      <c r="H63" s="82"/>
      <c r="I63" s="82"/>
      <c r="J63" s="81"/>
      <c r="K63" s="82"/>
      <c r="L63" s="82"/>
      <c r="M63" s="81"/>
      <c r="N63" s="82"/>
      <c r="O63" s="82"/>
      <c r="P63" s="67"/>
      <c r="Q63" s="68"/>
      <c r="R63" s="68"/>
      <c r="S63" s="67"/>
      <c r="T63" s="68"/>
      <c r="U63" s="68"/>
      <c r="V63" s="67"/>
      <c r="W63" s="68"/>
      <c r="X63" s="68"/>
      <c r="Y63" s="67"/>
      <c r="Z63" s="68"/>
      <c r="AA63" s="68"/>
    </row>
    <row r="64" ht="22.5" customHeight="1">
      <c r="A64" s="81"/>
      <c r="B64" s="82"/>
      <c r="C64" s="82"/>
      <c r="D64" s="81"/>
      <c r="E64" s="82"/>
      <c r="F64" s="82"/>
      <c r="G64" s="81"/>
      <c r="H64" s="82"/>
      <c r="I64" s="82"/>
      <c r="J64" s="81"/>
      <c r="K64" s="82"/>
      <c r="L64" s="82"/>
      <c r="M64" s="81"/>
      <c r="N64" s="82"/>
      <c r="O64" s="82"/>
      <c r="P64" s="70"/>
      <c r="Q64" s="71"/>
      <c r="R64" s="71"/>
      <c r="S64" s="70"/>
      <c r="T64" s="71"/>
      <c r="U64" s="71"/>
      <c r="V64" s="70"/>
      <c r="W64" s="71"/>
      <c r="X64" s="71"/>
      <c r="Y64" s="70"/>
      <c r="Z64" s="71"/>
      <c r="AA64" s="71"/>
    </row>
    <row r="65" ht="22.5" customHeight="1">
      <c r="A65" s="81"/>
      <c r="B65" s="82"/>
      <c r="C65" s="82"/>
      <c r="D65" s="81"/>
      <c r="E65" s="82"/>
      <c r="F65" s="82"/>
      <c r="G65" s="81"/>
      <c r="H65" s="82"/>
      <c r="I65" s="82"/>
      <c r="J65" s="81"/>
      <c r="K65" s="82"/>
      <c r="L65" s="82"/>
      <c r="M65" s="81"/>
      <c r="N65" s="82"/>
      <c r="O65" s="82"/>
      <c r="P65" s="67"/>
      <c r="Q65" s="68"/>
      <c r="R65" s="68"/>
      <c r="S65" s="67"/>
      <c r="T65" s="68"/>
      <c r="U65" s="68"/>
      <c r="V65" s="67"/>
      <c r="W65" s="68"/>
      <c r="X65" s="68"/>
      <c r="Y65" s="67"/>
      <c r="Z65" s="68"/>
      <c r="AA65" s="68"/>
    </row>
    <row r="66" ht="22.5" customHeight="1">
      <c r="A66" s="81"/>
      <c r="B66" s="82"/>
      <c r="C66" s="82"/>
      <c r="D66" s="81"/>
      <c r="E66" s="82"/>
      <c r="F66" s="82"/>
      <c r="G66" s="81"/>
      <c r="H66" s="82"/>
      <c r="I66" s="82"/>
      <c r="J66" s="81"/>
      <c r="K66" s="82"/>
      <c r="L66" s="82"/>
      <c r="M66" s="81"/>
      <c r="N66" s="82"/>
      <c r="O66" s="82"/>
      <c r="P66" s="70"/>
      <c r="Q66" s="71"/>
      <c r="R66" s="71"/>
      <c r="S66" s="70"/>
      <c r="T66" s="71"/>
      <c r="U66" s="71"/>
      <c r="V66" s="70"/>
      <c r="W66" s="71"/>
      <c r="X66" s="71"/>
      <c r="Y66" s="70"/>
      <c r="Z66" s="71"/>
      <c r="AA66" s="71"/>
    </row>
    <row r="67" ht="22.5" customHeight="1">
      <c r="A67" s="81"/>
      <c r="B67" s="82"/>
      <c r="C67" s="82"/>
      <c r="D67" s="81"/>
      <c r="E67" s="82"/>
      <c r="F67" s="82"/>
      <c r="G67" s="81"/>
      <c r="H67" s="82"/>
      <c r="I67" s="82"/>
      <c r="J67" s="81"/>
      <c r="K67" s="82"/>
      <c r="L67" s="82"/>
      <c r="M67" s="81"/>
      <c r="N67" s="82"/>
      <c r="O67" s="82"/>
      <c r="P67" s="67"/>
      <c r="Q67" s="68"/>
      <c r="R67" s="68"/>
      <c r="S67" s="67"/>
      <c r="T67" s="68"/>
      <c r="U67" s="68"/>
      <c r="V67" s="67"/>
      <c r="W67" s="68"/>
      <c r="X67" s="68"/>
      <c r="Y67" s="67"/>
      <c r="Z67" s="68"/>
      <c r="AA67" s="68"/>
    </row>
    <row r="68" ht="22.5" customHeight="1">
      <c r="A68" s="81"/>
      <c r="B68" s="82"/>
      <c r="C68" s="82"/>
      <c r="D68" s="81"/>
      <c r="E68" s="82"/>
      <c r="F68" s="82"/>
      <c r="G68" s="81"/>
      <c r="H68" s="82"/>
      <c r="I68" s="82"/>
      <c r="J68" s="81"/>
      <c r="K68" s="82"/>
      <c r="L68" s="82"/>
      <c r="M68" s="81"/>
      <c r="N68" s="82"/>
      <c r="O68" s="82"/>
      <c r="P68" s="70"/>
      <c r="Q68" s="71"/>
      <c r="R68" s="71"/>
      <c r="S68" s="70"/>
      <c r="T68" s="71"/>
      <c r="U68" s="71"/>
      <c r="V68" s="70"/>
      <c r="W68" s="71"/>
      <c r="X68" s="71"/>
      <c r="Y68" s="70"/>
      <c r="Z68" s="71"/>
      <c r="AA68" s="71"/>
    </row>
    <row r="69" ht="22.5" customHeight="1">
      <c r="A69" s="81"/>
      <c r="B69" s="82"/>
      <c r="C69" s="82"/>
      <c r="D69" s="81"/>
      <c r="E69" s="82"/>
      <c r="F69" s="82"/>
      <c r="G69" s="81"/>
      <c r="H69" s="82"/>
      <c r="I69" s="82"/>
      <c r="J69" s="81"/>
      <c r="K69" s="82"/>
      <c r="L69" s="82"/>
      <c r="M69" s="81"/>
      <c r="N69" s="82"/>
      <c r="O69" s="82"/>
      <c r="P69" s="67"/>
      <c r="Q69" s="68"/>
      <c r="R69" s="68"/>
      <c r="S69" s="67"/>
      <c r="T69" s="68"/>
      <c r="U69" s="68"/>
      <c r="V69" s="67"/>
      <c r="W69" s="68"/>
      <c r="X69" s="68"/>
      <c r="Y69" s="67"/>
      <c r="Z69" s="68"/>
      <c r="AA69" s="68"/>
    </row>
    <row r="70" ht="22.5" customHeight="1">
      <c r="A70" s="81"/>
      <c r="B70" s="82"/>
      <c r="C70" s="82"/>
      <c r="D70" s="81"/>
      <c r="E70" s="82"/>
      <c r="F70" s="82"/>
      <c r="G70" s="81"/>
      <c r="H70" s="82"/>
      <c r="I70" s="82"/>
      <c r="J70" s="81"/>
      <c r="K70" s="82"/>
      <c r="L70" s="82"/>
      <c r="M70" s="81"/>
      <c r="N70" s="82"/>
      <c r="O70" s="82"/>
      <c r="P70" s="70"/>
      <c r="Q70" s="71"/>
      <c r="R70" s="71"/>
      <c r="S70" s="70"/>
      <c r="T70" s="71"/>
      <c r="U70" s="71"/>
      <c r="V70" s="70"/>
      <c r="W70" s="71"/>
      <c r="X70" s="71"/>
      <c r="Y70" s="70"/>
      <c r="Z70" s="71"/>
      <c r="AA70" s="71"/>
    </row>
    <row r="71" ht="22.5" customHeight="1">
      <c r="A71" s="81"/>
      <c r="B71" s="82"/>
      <c r="C71" s="82"/>
      <c r="D71" s="81"/>
      <c r="E71" s="82"/>
      <c r="F71" s="82"/>
      <c r="G71" s="81"/>
      <c r="H71" s="82"/>
      <c r="I71" s="82"/>
      <c r="J71" s="81"/>
      <c r="K71" s="82"/>
      <c r="L71" s="82"/>
      <c r="M71" s="81"/>
      <c r="N71" s="82"/>
      <c r="O71" s="82"/>
      <c r="P71" s="67"/>
      <c r="Q71" s="68"/>
      <c r="R71" s="68"/>
      <c r="S71" s="67"/>
      <c r="T71" s="68"/>
      <c r="U71" s="68"/>
      <c r="V71" s="67"/>
      <c r="W71" s="68"/>
      <c r="X71" s="68"/>
      <c r="Y71" s="67"/>
      <c r="Z71" s="68"/>
      <c r="AA71" s="68"/>
    </row>
    <row r="72" ht="22.5" customHeight="1">
      <c r="A72" s="81"/>
      <c r="B72" s="82"/>
      <c r="C72" s="82"/>
      <c r="D72" s="81"/>
      <c r="E72" s="82"/>
      <c r="F72" s="82"/>
      <c r="G72" s="81"/>
      <c r="H72" s="82"/>
      <c r="I72" s="82"/>
      <c r="J72" s="81"/>
      <c r="K72" s="82"/>
      <c r="L72" s="82"/>
      <c r="M72" s="81"/>
      <c r="N72" s="82"/>
      <c r="O72" s="82"/>
      <c r="P72" s="70"/>
      <c r="Q72" s="71"/>
      <c r="R72" s="71"/>
      <c r="S72" s="70"/>
      <c r="T72" s="71"/>
      <c r="U72" s="71"/>
      <c r="V72" s="70"/>
      <c r="W72" s="71"/>
      <c r="X72" s="71"/>
      <c r="Y72" s="70"/>
      <c r="Z72" s="71"/>
      <c r="AA72" s="71"/>
    </row>
    <row r="73" ht="22.5" customHeight="1">
      <c r="A73" s="81"/>
      <c r="B73" s="82"/>
      <c r="C73" s="82"/>
      <c r="D73" s="81"/>
      <c r="E73" s="82"/>
      <c r="F73" s="82"/>
      <c r="G73" s="81"/>
      <c r="H73" s="82"/>
      <c r="I73" s="82"/>
      <c r="J73" s="81"/>
      <c r="K73" s="82"/>
      <c r="L73" s="82"/>
      <c r="M73" s="81"/>
      <c r="N73" s="82"/>
      <c r="O73" s="82"/>
      <c r="P73" s="67"/>
      <c r="Q73" s="68"/>
      <c r="R73" s="68"/>
      <c r="S73" s="67"/>
      <c r="T73" s="68"/>
      <c r="U73" s="68"/>
      <c r="V73" s="67"/>
      <c r="W73" s="68"/>
      <c r="X73" s="68"/>
      <c r="Y73" s="67"/>
      <c r="Z73" s="68"/>
      <c r="AA73" s="68"/>
    </row>
    <row r="74" ht="22.5" customHeight="1">
      <c r="A74" s="81"/>
      <c r="B74" s="82"/>
      <c r="C74" s="82"/>
      <c r="D74" s="81"/>
      <c r="E74" s="82"/>
      <c r="F74" s="82"/>
      <c r="G74" s="81"/>
      <c r="H74" s="82"/>
      <c r="I74" s="82"/>
      <c r="J74" s="81"/>
      <c r="K74" s="82"/>
      <c r="L74" s="82"/>
      <c r="M74" s="81"/>
      <c r="N74" s="82"/>
      <c r="O74" s="82"/>
      <c r="P74" s="70"/>
      <c r="Q74" s="71"/>
      <c r="R74" s="71"/>
      <c r="S74" s="70"/>
      <c r="T74" s="71"/>
      <c r="U74" s="71"/>
      <c r="V74" s="70"/>
      <c r="W74" s="71"/>
      <c r="X74" s="71"/>
      <c r="Y74" s="70"/>
      <c r="Z74" s="71"/>
      <c r="AA74" s="71"/>
    </row>
    <row r="75" ht="22.5" customHeight="1">
      <c r="A75" s="81"/>
      <c r="B75" s="82"/>
      <c r="C75" s="82"/>
      <c r="D75" s="81"/>
      <c r="E75" s="82"/>
      <c r="F75" s="82"/>
      <c r="G75" s="81"/>
      <c r="H75" s="82"/>
      <c r="I75" s="82"/>
      <c r="J75" s="81"/>
      <c r="K75" s="82"/>
      <c r="L75" s="82"/>
      <c r="M75" s="81"/>
      <c r="N75" s="82"/>
      <c r="O75" s="82"/>
      <c r="P75" s="67"/>
      <c r="Q75" s="68"/>
      <c r="R75" s="68"/>
      <c r="S75" s="67"/>
      <c r="T75" s="68"/>
      <c r="U75" s="68"/>
      <c r="V75" s="67"/>
      <c r="W75" s="68"/>
      <c r="X75" s="68"/>
      <c r="Y75" s="67"/>
      <c r="Z75" s="68"/>
      <c r="AA75" s="68"/>
    </row>
    <row r="76" ht="22.5" customHeight="1">
      <c r="A76" s="81"/>
      <c r="B76" s="82"/>
      <c r="C76" s="82"/>
      <c r="D76" s="81"/>
      <c r="E76" s="82"/>
      <c r="F76" s="82"/>
      <c r="G76" s="81"/>
      <c r="H76" s="82"/>
      <c r="I76" s="82"/>
      <c r="J76" s="81"/>
      <c r="K76" s="82"/>
      <c r="L76" s="82"/>
      <c r="M76" s="81"/>
      <c r="N76" s="82"/>
      <c r="O76" s="82"/>
      <c r="P76" s="70"/>
      <c r="Q76" s="71"/>
      <c r="R76" s="71"/>
      <c r="S76" s="70"/>
      <c r="T76" s="71"/>
      <c r="U76" s="71"/>
      <c r="V76" s="70"/>
      <c r="W76" s="71"/>
      <c r="X76" s="71"/>
      <c r="Y76" s="70"/>
      <c r="Z76" s="71"/>
      <c r="AA76" s="71"/>
    </row>
    <row r="77" ht="22.5" customHeight="1">
      <c r="A77" s="81"/>
      <c r="B77" s="82"/>
      <c r="C77" s="82"/>
      <c r="D77" s="81"/>
      <c r="E77" s="82"/>
      <c r="F77" s="82"/>
      <c r="G77" s="81"/>
      <c r="H77" s="82"/>
      <c r="I77" s="82"/>
      <c r="J77" s="81"/>
      <c r="K77" s="82"/>
      <c r="L77" s="82"/>
      <c r="M77" s="81"/>
      <c r="N77" s="82"/>
      <c r="O77" s="82"/>
      <c r="P77" s="67"/>
      <c r="Q77" s="68"/>
      <c r="R77" s="68"/>
      <c r="S77" s="67"/>
      <c r="T77" s="68"/>
      <c r="U77" s="68"/>
      <c r="V77" s="67"/>
      <c r="W77" s="68"/>
      <c r="X77" s="68"/>
      <c r="Y77" s="67"/>
      <c r="Z77" s="68"/>
      <c r="AA77" s="68"/>
    </row>
    <row r="78" ht="22.5" customHeight="1">
      <c r="A78" s="81"/>
      <c r="B78" s="82"/>
      <c r="C78" s="82"/>
      <c r="D78" s="81"/>
      <c r="E78" s="82"/>
      <c r="F78" s="82"/>
      <c r="G78" s="81"/>
      <c r="H78" s="82"/>
      <c r="I78" s="82"/>
      <c r="J78" s="81"/>
      <c r="K78" s="82"/>
      <c r="L78" s="82"/>
      <c r="M78" s="81"/>
      <c r="N78" s="82"/>
      <c r="O78" s="82"/>
      <c r="P78" s="70"/>
      <c r="Q78" s="71"/>
      <c r="R78" s="71"/>
      <c r="S78" s="70"/>
      <c r="T78" s="71"/>
      <c r="U78" s="71"/>
      <c r="V78" s="70"/>
      <c r="W78" s="71"/>
      <c r="X78" s="71"/>
      <c r="Y78" s="70"/>
      <c r="Z78" s="71"/>
      <c r="AA78" s="71"/>
    </row>
    <row r="79" ht="22.5" customHeight="1">
      <c r="A79" s="81"/>
      <c r="B79" s="82"/>
      <c r="C79" s="82"/>
      <c r="D79" s="81"/>
      <c r="E79" s="82"/>
      <c r="F79" s="82"/>
      <c r="G79" s="81"/>
      <c r="H79" s="82"/>
      <c r="I79" s="82"/>
      <c r="J79" s="81"/>
      <c r="K79" s="82"/>
      <c r="L79" s="82"/>
      <c r="M79" s="81"/>
      <c r="N79" s="82"/>
      <c r="O79" s="82"/>
      <c r="P79" s="67"/>
      <c r="Q79" s="68"/>
      <c r="R79" s="68"/>
      <c r="S79" s="67"/>
      <c r="T79" s="68"/>
      <c r="U79" s="68"/>
      <c r="V79" s="67"/>
      <c r="W79" s="68"/>
      <c r="X79" s="68"/>
      <c r="Y79" s="67"/>
      <c r="Z79" s="68"/>
      <c r="AA79" s="68"/>
    </row>
    <row r="80" ht="22.5" customHeight="1">
      <c r="A80" s="81"/>
      <c r="B80" s="82"/>
      <c r="C80" s="82"/>
      <c r="D80" s="81"/>
      <c r="E80" s="82"/>
      <c r="F80" s="82"/>
      <c r="G80" s="81"/>
      <c r="H80" s="82"/>
      <c r="I80" s="82"/>
      <c r="J80" s="81"/>
      <c r="K80" s="82"/>
      <c r="L80" s="82"/>
      <c r="M80" s="81"/>
      <c r="N80" s="82"/>
      <c r="O80" s="82"/>
      <c r="P80" s="70"/>
      <c r="Q80" s="71"/>
      <c r="R80" s="71"/>
      <c r="S80" s="70"/>
      <c r="T80" s="71"/>
      <c r="U80" s="71"/>
      <c r="V80" s="70"/>
      <c r="W80" s="71"/>
      <c r="X80" s="71"/>
      <c r="Y80" s="70"/>
      <c r="Z80" s="71"/>
      <c r="AA80" s="71"/>
    </row>
    <row r="81" ht="22.5" customHeight="1">
      <c r="A81" s="81"/>
      <c r="B81" s="82"/>
      <c r="C81" s="82"/>
      <c r="D81" s="81"/>
      <c r="E81" s="82"/>
      <c r="F81" s="82"/>
      <c r="G81" s="81"/>
      <c r="H81" s="82"/>
      <c r="I81" s="82"/>
      <c r="J81" s="81"/>
      <c r="K81" s="82"/>
      <c r="L81" s="82"/>
      <c r="M81" s="81"/>
      <c r="N81" s="82"/>
      <c r="O81" s="82"/>
      <c r="P81" s="67"/>
      <c r="Q81" s="68"/>
      <c r="R81" s="68"/>
      <c r="S81" s="67"/>
      <c r="T81" s="68"/>
      <c r="U81" s="68"/>
      <c r="V81" s="67"/>
      <c r="W81" s="68"/>
      <c r="X81" s="68"/>
      <c r="Y81" s="67"/>
      <c r="Z81" s="68"/>
      <c r="AA81" s="68"/>
    </row>
    <row r="82" ht="22.5" customHeight="1">
      <c r="A82" s="81"/>
      <c r="B82" s="82"/>
      <c r="C82" s="82"/>
      <c r="D82" s="81"/>
      <c r="E82" s="82"/>
      <c r="F82" s="82"/>
      <c r="G82" s="81"/>
      <c r="H82" s="82"/>
      <c r="I82" s="82"/>
      <c r="J82" s="81"/>
      <c r="K82" s="82"/>
      <c r="L82" s="82"/>
      <c r="M82" s="81"/>
      <c r="N82" s="82"/>
      <c r="O82" s="82"/>
      <c r="P82" s="70"/>
      <c r="Q82" s="71"/>
      <c r="R82" s="71"/>
      <c r="S82" s="70"/>
      <c r="T82" s="71"/>
      <c r="U82" s="71"/>
      <c r="V82" s="70"/>
      <c r="W82" s="71"/>
      <c r="X82" s="71"/>
      <c r="Y82" s="70"/>
      <c r="Z82" s="71"/>
      <c r="AA82" s="71"/>
    </row>
    <row r="83" ht="22.5" customHeight="1">
      <c r="A83" s="81"/>
      <c r="B83" s="82"/>
      <c r="C83" s="82"/>
      <c r="D83" s="81"/>
      <c r="E83" s="82"/>
      <c r="F83" s="82"/>
      <c r="G83" s="81"/>
      <c r="H83" s="82"/>
      <c r="I83" s="82"/>
      <c r="J83" s="81"/>
      <c r="K83" s="82"/>
      <c r="L83" s="82"/>
      <c r="M83" s="81"/>
      <c r="N83" s="82"/>
      <c r="O83" s="82"/>
      <c r="P83" s="67"/>
      <c r="Q83" s="68"/>
      <c r="R83" s="68"/>
      <c r="S83" s="67"/>
      <c r="T83" s="68"/>
      <c r="U83" s="68"/>
      <c r="V83" s="67"/>
      <c r="W83" s="68"/>
      <c r="X83" s="68"/>
      <c r="Y83" s="67"/>
      <c r="Z83" s="68"/>
      <c r="AA83" s="68"/>
    </row>
    <row r="84" ht="22.5" customHeight="1">
      <c r="A84" s="81"/>
      <c r="B84" s="82"/>
      <c r="C84" s="82"/>
      <c r="D84" s="81"/>
      <c r="E84" s="82"/>
      <c r="F84" s="82"/>
      <c r="G84" s="81"/>
      <c r="H84" s="82"/>
      <c r="I84" s="82"/>
      <c r="J84" s="81"/>
      <c r="K84" s="82"/>
      <c r="L84" s="82"/>
      <c r="M84" s="81"/>
      <c r="N84" s="82"/>
      <c r="O84" s="82"/>
      <c r="P84" s="70"/>
      <c r="Q84" s="71"/>
      <c r="R84" s="71"/>
      <c r="S84" s="70"/>
      <c r="T84" s="71"/>
      <c r="U84" s="71"/>
      <c r="V84" s="70"/>
      <c r="W84" s="71"/>
      <c r="X84" s="71"/>
      <c r="Y84" s="70"/>
      <c r="Z84" s="71"/>
      <c r="AA84" s="71"/>
    </row>
    <row r="85" ht="22.5" customHeight="1">
      <c r="A85" s="81"/>
      <c r="B85" s="82"/>
      <c r="C85" s="82"/>
      <c r="D85" s="81"/>
      <c r="E85" s="82"/>
      <c r="F85" s="82"/>
      <c r="G85" s="81"/>
      <c r="H85" s="82"/>
      <c r="I85" s="82"/>
      <c r="J85" s="81"/>
      <c r="K85" s="82"/>
      <c r="L85" s="82"/>
      <c r="M85" s="81"/>
      <c r="N85" s="82"/>
      <c r="O85" s="82"/>
      <c r="P85" s="67"/>
      <c r="Q85" s="68"/>
      <c r="R85" s="68"/>
      <c r="S85" s="67"/>
      <c r="T85" s="68"/>
      <c r="U85" s="68"/>
      <c r="V85" s="67"/>
      <c r="W85" s="68"/>
      <c r="X85" s="68"/>
      <c r="Y85" s="67"/>
      <c r="Z85" s="68"/>
      <c r="AA85" s="68"/>
    </row>
    <row r="86" ht="22.5" customHeight="1">
      <c r="A86" s="81"/>
      <c r="B86" s="82"/>
      <c r="C86" s="82"/>
      <c r="D86" s="81"/>
      <c r="E86" s="82"/>
      <c r="F86" s="82"/>
      <c r="G86" s="81"/>
      <c r="H86" s="82"/>
      <c r="I86" s="82"/>
      <c r="J86" s="81"/>
      <c r="K86" s="82"/>
      <c r="L86" s="82"/>
      <c r="M86" s="81"/>
      <c r="N86" s="82"/>
      <c r="O86" s="82"/>
      <c r="P86" s="70"/>
      <c r="Q86" s="71"/>
      <c r="R86" s="71"/>
      <c r="S86" s="70"/>
      <c r="T86" s="71"/>
      <c r="U86" s="71"/>
      <c r="V86" s="70"/>
      <c r="W86" s="71"/>
      <c r="X86" s="71"/>
      <c r="Y86" s="70"/>
      <c r="Z86" s="71"/>
      <c r="AA86" s="71"/>
    </row>
    <row r="87" ht="22.5" customHeight="1">
      <c r="A87" s="81"/>
      <c r="B87" s="82"/>
      <c r="C87" s="82"/>
      <c r="D87" s="81"/>
      <c r="E87" s="82"/>
      <c r="F87" s="82"/>
      <c r="G87" s="81"/>
      <c r="H87" s="82"/>
      <c r="I87" s="82"/>
      <c r="J87" s="81"/>
      <c r="K87" s="82"/>
      <c r="L87" s="82"/>
      <c r="M87" s="81"/>
      <c r="N87" s="82"/>
      <c r="O87" s="82"/>
      <c r="P87" s="67"/>
      <c r="Q87" s="68"/>
      <c r="R87" s="68"/>
      <c r="S87" s="67"/>
      <c r="T87" s="68"/>
      <c r="U87" s="68"/>
      <c r="V87" s="67"/>
      <c r="W87" s="68"/>
      <c r="X87" s="68"/>
      <c r="Y87" s="67"/>
      <c r="Z87" s="68"/>
      <c r="AA87" s="68"/>
    </row>
    <row r="88" ht="22.5" customHeight="1">
      <c r="A88" s="81"/>
      <c r="B88" s="82"/>
      <c r="C88" s="82"/>
      <c r="D88" s="81"/>
      <c r="E88" s="82"/>
      <c r="F88" s="82"/>
      <c r="G88" s="81"/>
      <c r="H88" s="82"/>
      <c r="I88" s="82"/>
      <c r="J88" s="81"/>
      <c r="K88" s="82"/>
      <c r="L88" s="82"/>
      <c r="M88" s="81"/>
      <c r="N88" s="82"/>
      <c r="O88" s="82"/>
      <c r="P88" s="70"/>
      <c r="Q88" s="71"/>
      <c r="R88" s="71"/>
      <c r="S88" s="70"/>
      <c r="T88" s="71"/>
      <c r="U88" s="71"/>
      <c r="V88" s="70"/>
      <c r="W88" s="71"/>
      <c r="X88" s="71"/>
      <c r="Y88" s="70"/>
      <c r="Z88" s="71"/>
      <c r="AA88" s="71"/>
    </row>
    <row r="89" ht="22.5" customHeight="1">
      <c r="A89" s="81"/>
      <c r="B89" s="82"/>
      <c r="C89" s="82"/>
      <c r="D89" s="81"/>
      <c r="E89" s="82"/>
      <c r="F89" s="82"/>
      <c r="G89" s="81"/>
      <c r="H89" s="82"/>
      <c r="I89" s="82"/>
      <c r="J89" s="81"/>
      <c r="K89" s="82"/>
      <c r="L89" s="82"/>
      <c r="M89" s="81"/>
      <c r="N89" s="82"/>
      <c r="O89" s="82"/>
      <c r="P89" s="67"/>
      <c r="Q89" s="68"/>
      <c r="R89" s="68"/>
      <c r="S89" s="67"/>
      <c r="T89" s="68"/>
      <c r="U89" s="68"/>
      <c r="V89" s="67"/>
      <c r="W89" s="68"/>
      <c r="X89" s="68"/>
      <c r="Y89" s="67"/>
      <c r="Z89" s="68"/>
      <c r="AA89" s="68"/>
    </row>
    <row r="90" ht="22.5" customHeight="1">
      <c r="A90" s="81"/>
      <c r="B90" s="82"/>
      <c r="C90" s="82"/>
      <c r="D90" s="81"/>
      <c r="E90" s="82"/>
      <c r="F90" s="82"/>
      <c r="G90" s="81"/>
      <c r="H90" s="82"/>
      <c r="I90" s="82"/>
      <c r="J90" s="81"/>
      <c r="K90" s="82"/>
      <c r="L90" s="82"/>
      <c r="M90" s="81"/>
      <c r="N90" s="82"/>
      <c r="O90" s="82"/>
      <c r="P90" s="70"/>
      <c r="Q90" s="71"/>
      <c r="R90" s="71"/>
      <c r="S90" s="70"/>
      <c r="T90" s="71"/>
      <c r="U90" s="71"/>
      <c r="V90" s="70"/>
      <c r="W90" s="71"/>
      <c r="X90" s="71"/>
      <c r="Y90" s="70"/>
      <c r="Z90" s="71"/>
      <c r="AA90" s="71"/>
    </row>
    <row r="91" ht="22.5" customHeight="1">
      <c r="A91" s="81"/>
      <c r="B91" s="82"/>
      <c r="C91" s="82"/>
      <c r="D91" s="81"/>
      <c r="E91" s="82"/>
      <c r="F91" s="82"/>
      <c r="G91" s="81"/>
      <c r="H91" s="82"/>
      <c r="I91" s="82"/>
      <c r="J91" s="81"/>
      <c r="K91" s="82"/>
      <c r="L91" s="82"/>
      <c r="M91" s="81"/>
      <c r="N91" s="82"/>
      <c r="O91" s="82"/>
      <c r="P91" s="67"/>
      <c r="Q91" s="68"/>
      <c r="R91" s="68"/>
      <c r="S91" s="67"/>
      <c r="T91" s="68"/>
      <c r="U91" s="68"/>
      <c r="V91" s="67"/>
      <c r="W91" s="68"/>
      <c r="X91" s="68"/>
      <c r="Y91" s="67"/>
      <c r="Z91" s="68"/>
      <c r="AA91" s="68"/>
    </row>
    <row r="92" ht="22.5" customHeight="1">
      <c r="A92" s="81"/>
      <c r="B92" s="82"/>
      <c r="C92" s="82"/>
      <c r="D92" s="81"/>
      <c r="E92" s="82"/>
      <c r="F92" s="82"/>
      <c r="G92" s="81"/>
      <c r="H92" s="82"/>
      <c r="I92" s="82"/>
      <c r="J92" s="81"/>
      <c r="K92" s="82"/>
      <c r="L92" s="82"/>
      <c r="M92" s="81"/>
      <c r="N92" s="82"/>
      <c r="O92" s="82"/>
      <c r="P92" s="70"/>
      <c r="Q92" s="71"/>
      <c r="R92" s="71"/>
      <c r="S92" s="70"/>
      <c r="T92" s="71"/>
      <c r="U92" s="71"/>
      <c r="V92" s="70"/>
      <c r="W92" s="71"/>
      <c r="X92" s="71"/>
      <c r="Y92" s="70"/>
      <c r="Z92" s="71"/>
      <c r="AA92" s="71"/>
    </row>
    <row r="93" ht="22.5" customHeight="1">
      <c r="A93" s="81"/>
      <c r="B93" s="82"/>
      <c r="C93" s="82"/>
      <c r="D93" s="81"/>
      <c r="E93" s="82"/>
      <c r="F93" s="82"/>
      <c r="G93" s="81"/>
      <c r="H93" s="82"/>
      <c r="I93" s="82"/>
      <c r="J93" s="81"/>
      <c r="K93" s="82"/>
      <c r="L93" s="82"/>
      <c r="M93" s="81"/>
      <c r="N93" s="82"/>
      <c r="O93" s="82"/>
      <c r="P93" s="67"/>
      <c r="Q93" s="68"/>
      <c r="R93" s="68"/>
      <c r="S93" s="67"/>
      <c r="T93" s="68"/>
      <c r="U93" s="68"/>
      <c r="V93" s="67"/>
      <c r="W93" s="68"/>
      <c r="X93" s="68"/>
      <c r="Y93" s="67"/>
      <c r="Z93" s="68"/>
      <c r="AA93" s="68"/>
    </row>
    <row r="94" ht="22.5" customHeight="1">
      <c r="A94" s="81"/>
      <c r="B94" s="82"/>
      <c r="C94" s="82"/>
      <c r="D94" s="81"/>
      <c r="E94" s="82"/>
      <c r="F94" s="82"/>
      <c r="G94" s="81"/>
      <c r="H94" s="82"/>
      <c r="I94" s="82"/>
      <c r="J94" s="81"/>
      <c r="K94" s="82"/>
      <c r="L94" s="82"/>
      <c r="M94" s="81"/>
      <c r="N94" s="82"/>
      <c r="O94" s="82"/>
      <c r="P94" s="70"/>
      <c r="Q94" s="71"/>
      <c r="R94" s="71"/>
      <c r="S94" s="70"/>
      <c r="T94" s="71"/>
      <c r="U94" s="71"/>
      <c r="V94" s="70"/>
      <c r="W94" s="71"/>
      <c r="X94" s="71"/>
      <c r="Y94" s="70"/>
      <c r="Z94" s="71"/>
      <c r="AA94" s="71"/>
    </row>
    <row r="95" ht="22.5" customHeight="1">
      <c r="A95" s="81"/>
      <c r="B95" s="82"/>
      <c r="C95" s="82"/>
      <c r="D95" s="81"/>
      <c r="E95" s="82"/>
      <c r="F95" s="82"/>
      <c r="G95" s="81"/>
      <c r="H95" s="82"/>
      <c r="I95" s="82"/>
      <c r="J95" s="81"/>
      <c r="K95" s="82"/>
      <c r="L95" s="82"/>
      <c r="M95" s="81"/>
      <c r="N95" s="82"/>
      <c r="O95" s="82"/>
      <c r="P95" s="67"/>
      <c r="Q95" s="68"/>
      <c r="R95" s="68"/>
      <c r="S95" s="67"/>
      <c r="T95" s="68"/>
      <c r="U95" s="68"/>
      <c r="V95" s="67"/>
      <c r="W95" s="68"/>
      <c r="X95" s="68"/>
      <c r="Y95" s="67"/>
      <c r="Z95" s="68"/>
      <c r="AA95" s="68"/>
    </row>
    <row r="96" ht="22.5" customHeight="1">
      <c r="A96" s="81"/>
      <c r="B96" s="82"/>
      <c r="C96" s="82"/>
      <c r="D96" s="81"/>
      <c r="E96" s="82"/>
      <c r="F96" s="82"/>
      <c r="G96" s="81"/>
      <c r="H96" s="82"/>
      <c r="I96" s="82"/>
      <c r="J96" s="81"/>
      <c r="K96" s="82"/>
      <c r="L96" s="82"/>
      <c r="M96" s="81"/>
      <c r="N96" s="82"/>
      <c r="O96" s="82"/>
      <c r="P96" s="70"/>
      <c r="Q96" s="71"/>
      <c r="R96" s="71"/>
      <c r="S96" s="70"/>
      <c r="T96" s="71"/>
      <c r="U96" s="71"/>
      <c r="V96" s="70"/>
      <c r="W96" s="71"/>
      <c r="X96" s="71"/>
      <c r="Y96" s="70"/>
      <c r="Z96" s="71"/>
      <c r="AA96" s="71"/>
    </row>
    <row r="97" ht="22.5" customHeight="1">
      <c r="A97" s="81"/>
      <c r="B97" s="82"/>
      <c r="C97" s="82"/>
      <c r="D97" s="81"/>
      <c r="E97" s="82"/>
      <c r="F97" s="82"/>
      <c r="G97" s="81"/>
      <c r="H97" s="82"/>
      <c r="I97" s="82"/>
      <c r="J97" s="81"/>
      <c r="K97" s="82"/>
      <c r="L97" s="82"/>
      <c r="M97" s="81"/>
      <c r="N97" s="82"/>
      <c r="O97" s="82"/>
      <c r="P97" s="67"/>
      <c r="Q97" s="68"/>
      <c r="R97" s="68"/>
      <c r="S97" s="67"/>
      <c r="T97" s="68"/>
      <c r="U97" s="68"/>
      <c r="V97" s="67"/>
      <c r="W97" s="68"/>
      <c r="X97" s="68"/>
      <c r="Y97" s="67"/>
      <c r="Z97" s="68"/>
      <c r="AA97" s="68"/>
    </row>
    <row r="98" ht="22.5" customHeight="1">
      <c r="A98" s="81"/>
      <c r="B98" s="82"/>
      <c r="C98" s="82"/>
      <c r="D98" s="81"/>
      <c r="E98" s="82"/>
      <c r="F98" s="82"/>
      <c r="G98" s="81"/>
      <c r="H98" s="82"/>
      <c r="I98" s="82"/>
      <c r="J98" s="81"/>
      <c r="K98" s="82"/>
      <c r="L98" s="82"/>
      <c r="M98" s="81"/>
      <c r="N98" s="82"/>
      <c r="O98" s="82"/>
      <c r="P98" s="70"/>
      <c r="Q98" s="71"/>
      <c r="R98" s="71"/>
      <c r="S98" s="70"/>
      <c r="T98" s="71"/>
      <c r="U98" s="71"/>
      <c r="V98" s="70"/>
      <c r="W98" s="71"/>
      <c r="X98" s="71"/>
      <c r="Y98" s="70"/>
      <c r="Z98" s="71"/>
      <c r="AA98" s="71"/>
    </row>
    <row r="99" ht="22.5" customHeight="1">
      <c r="A99" s="81"/>
      <c r="B99" s="82"/>
      <c r="C99" s="82"/>
      <c r="D99" s="81"/>
      <c r="E99" s="82"/>
      <c r="F99" s="82"/>
      <c r="G99" s="81"/>
      <c r="H99" s="82"/>
      <c r="I99" s="82"/>
      <c r="J99" s="81"/>
      <c r="K99" s="82"/>
      <c r="L99" s="82"/>
      <c r="M99" s="81"/>
      <c r="N99" s="82"/>
      <c r="O99" s="82"/>
      <c r="P99" s="67"/>
      <c r="Q99" s="68"/>
      <c r="R99" s="68"/>
      <c r="S99" s="67"/>
      <c r="T99" s="68"/>
      <c r="U99" s="68"/>
      <c r="V99" s="67"/>
      <c r="W99" s="68"/>
      <c r="X99" s="68"/>
      <c r="Y99" s="67"/>
      <c r="Z99" s="68"/>
      <c r="AA99" s="68"/>
    </row>
    <row r="100" ht="22.5" customHeight="1">
      <c r="A100" s="81"/>
      <c r="B100" s="82"/>
      <c r="C100" s="82"/>
      <c r="D100" s="81"/>
      <c r="E100" s="82"/>
      <c r="F100" s="82"/>
      <c r="G100" s="81"/>
      <c r="H100" s="82"/>
      <c r="I100" s="82"/>
      <c r="J100" s="81"/>
      <c r="K100" s="82"/>
      <c r="L100" s="82"/>
      <c r="M100" s="81"/>
      <c r="N100" s="82"/>
      <c r="O100" s="82"/>
      <c r="P100" s="70"/>
      <c r="Q100" s="71"/>
      <c r="R100" s="71"/>
      <c r="S100" s="70"/>
      <c r="T100" s="71"/>
      <c r="U100" s="71"/>
      <c r="V100" s="70"/>
      <c r="W100" s="71"/>
      <c r="X100" s="71"/>
      <c r="Y100" s="70"/>
      <c r="Z100" s="71"/>
      <c r="AA100" s="71"/>
    </row>
    <row r="101" ht="22.5" customHeight="1">
      <c r="A101" s="81"/>
      <c r="B101" s="82"/>
      <c r="C101" s="82"/>
      <c r="D101" s="81"/>
      <c r="E101" s="82"/>
      <c r="F101" s="82"/>
      <c r="G101" s="81"/>
      <c r="H101" s="82"/>
      <c r="I101" s="82"/>
      <c r="J101" s="81"/>
      <c r="K101" s="82"/>
      <c r="L101" s="82"/>
      <c r="M101" s="81"/>
      <c r="N101" s="82"/>
      <c r="O101" s="82"/>
      <c r="P101" s="67"/>
      <c r="Q101" s="68"/>
      <c r="R101" s="68"/>
      <c r="S101" s="67"/>
      <c r="T101" s="68"/>
      <c r="U101" s="68"/>
      <c r="V101" s="67"/>
      <c r="W101" s="68"/>
      <c r="X101" s="68"/>
      <c r="Y101" s="67"/>
      <c r="Z101" s="68"/>
      <c r="AA101" s="68"/>
    </row>
    <row r="102" ht="22.5" customHeight="1">
      <c r="A102" s="81"/>
      <c r="B102" s="82"/>
      <c r="C102" s="82"/>
      <c r="D102" s="81"/>
      <c r="E102" s="82"/>
      <c r="F102" s="82"/>
      <c r="G102" s="81"/>
      <c r="H102" s="82"/>
      <c r="I102" s="82"/>
      <c r="J102" s="81"/>
      <c r="K102" s="82"/>
      <c r="L102" s="82"/>
      <c r="M102" s="81"/>
      <c r="N102" s="82"/>
      <c r="O102" s="82"/>
      <c r="P102" s="70"/>
      <c r="Q102" s="71"/>
      <c r="R102" s="71"/>
      <c r="S102" s="70"/>
      <c r="T102" s="71"/>
      <c r="U102" s="71"/>
      <c r="V102" s="70"/>
      <c r="W102" s="71"/>
      <c r="X102" s="71"/>
      <c r="Y102" s="70"/>
      <c r="Z102" s="71"/>
      <c r="AA102" s="71"/>
    </row>
    <row r="103" ht="22.5" customHeight="1">
      <c r="A103" s="81"/>
      <c r="B103" s="82"/>
      <c r="C103" s="82"/>
      <c r="D103" s="81"/>
      <c r="E103" s="82"/>
      <c r="F103" s="82"/>
      <c r="G103" s="81"/>
      <c r="H103" s="82"/>
      <c r="I103" s="82"/>
      <c r="J103" s="81"/>
      <c r="K103" s="82"/>
      <c r="L103" s="82"/>
      <c r="M103" s="81"/>
      <c r="N103" s="82"/>
      <c r="O103" s="82"/>
      <c r="P103" s="67"/>
      <c r="Q103" s="68"/>
      <c r="R103" s="68"/>
      <c r="S103" s="67"/>
      <c r="T103" s="68"/>
      <c r="U103" s="68"/>
      <c r="V103" s="67"/>
      <c r="W103" s="68"/>
      <c r="X103" s="68"/>
      <c r="Y103" s="67"/>
      <c r="Z103" s="68"/>
      <c r="AA103" s="68"/>
    </row>
    <row r="104" ht="22.5" customHeight="1">
      <c r="A104" s="81"/>
      <c r="B104" s="82"/>
      <c r="C104" s="82"/>
      <c r="D104" s="81"/>
      <c r="E104" s="82"/>
      <c r="F104" s="82"/>
      <c r="G104" s="81"/>
      <c r="H104" s="82"/>
      <c r="I104" s="82"/>
      <c r="J104" s="81"/>
      <c r="K104" s="82"/>
      <c r="L104" s="82"/>
      <c r="M104" s="81"/>
      <c r="N104" s="82"/>
      <c r="O104" s="82"/>
      <c r="P104" s="70"/>
      <c r="Q104" s="71"/>
      <c r="R104" s="71"/>
      <c r="S104" s="70"/>
      <c r="T104" s="71"/>
      <c r="U104" s="71"/>
      <c r="V104" s="70"/>
      <c r="W104" s="71"/>
      <c r="X104" s="71"/>
      <c r="Y104" s="70"/>
      <c r="Z104" s="71"/>
      <c r="AA104" s="71"/>
    </row>
    <row r="105" ht="22.5" customHeight="1">
      <c r="A105" s="81"/>
      <c r="B105" s="82"/>
      <c r="C105" s="82"/>
      <c r="D105" s="81"/>
      <c r="E105" s="82"/>
      <c r="F105" s="82"/>
      <c r="G105" s="81"/>
      <c r="H105" s="82"/>
      <c r="I105" s="82"/>
      <c r="J105" s="81"/>
      <c r="K105" s="82"/>
      <c r="L105" s="82"/>
      <c r="M105" s="81"/>
      <c r="N105" s="82"/>
      <c r="O105" s="82"/>
      <c r="P105" s="67"/>
      <c r="Q105" s="68"/>
      <c r="R105" s="68"/>
      <c r="S105" s="67"/>
      <c r="T105" s="68"/>
      <c r="U105" s="68"/>
      <c r="V105" s="67"/>
      <c r="W105" s="68"/>
      <c r="X105" s="68"/>
      <c r="Y105" s="67"/>
      <c r="Z105" s="68"/>
      <c r="AA105" s="68"/>
    </row>
    <row r="106" ht="22.5" customHeight="1">
      <c r="A106" s="81"/>
      <c r="B106" s="82"/>
      <c r="C106" s="82"/>
      <c r="D106" s="81"/>
      <c r="E106" s="82"/>
      <c r="F106" s="82"/>
      <c r="G106" s="81"/>
      <c r="H106" s="82"/>
      <c r="I106" s="82"/>
      <c r="J106" s="81"/>
      <c r="K106" s="82"/>
      <c r="L106" s="82"/>
      <c r="M106" s="81"/>
      <c r="N106" s="82"/>
      <c r="O106" s="82"/>
      <c r="P106" s="70"/>
      <c r="Q106" s="71"/>
      <c r="R106" s="71"/>
      <c r="S106" s="70"/>
      <c r="T106" s="71"/>
      <c r="U106" s="71"/>
      <c r="V106" s="70"/>
      <c r="W106" s="71"/>
      <c r="X106" s="71"/>
      <c r="Y106" s="70"/>
      <c r="Z106" s="71"/>
      <c r="AA106" s="71"/>
    </row>
    <row r="107" ht="22.5" customHeight="1">
      <c r="A107" s="81"/>
      <c r="B107" s="82"/>
      <c r="C107" s="82"/>
      <c r="D107" s="81"/>
      <c r="E107" s="82"/>
      <c r="F107" s="82"/>
      <c r="G107" s="81"/>
      <c r="H107" s="82"/>
      <c r="I107" s="82"/>
      <c r="J107" s="81"/>
      <c r="K107" s="82"/>
      <c r="L107" s="82"/>
      <c r="M107" s="81"/>
      <c r="N107" s="82"/>
      <c r="O107" s="82"/>
      <c r="P107" s="67"/>
      <c r="Q107" s="68"/>
      <c r="R107" s="68"/>
      <c r="S107" s="67"/>
      <c r="T107" s="68"/>
      <c r="U107" s="68"/>
      <c r="V107" s="67"/>
      <c r="W107" s="68"/>
      <c r="X107" s="68"/>
      <c r="Y107" s="67"/>
      <c r="Z107" s="68"/>
      <c r="AA107" s="68"/>
    </row>
    <row r="108" ht="22.5" customHeight="1">
      <c r="A108" s="81"/>
      <c r="B108" s="82"/>
      <c r="C108" s="82"/>
      <c r="D108" s="81"/>
      <c r="E108" s="82"/>
      <c r="F108" s="82"/>
      <c r="G108" s="81"/>
      <c r="H108" s="82"/>
      <c r="I108" s="82"/>
      <c r="J108" s="81"/>
      <c r="K108" s="82"/>
      <c r="L108" s="82"/>
      <c r="M108" s="81"/>
      <c r="N108" s="82"/>
      <c r="O108" s="82"/>
      <c r="P108" s="70"/>
      <c r="Q108" s="71"/>
      <c r="R108" s="71"/>
      <c r="S108" s="70"/>
      <c r="T108" s="71"/>
      <c r="U108" s="71"/>
      <c r="V108" s="70"/>
      <c r="W108" s="71"/>
      <c r="X108" s="71"/>
      <c r="Y108" s="70"/>
      <c r="Z108" s="71"/>
      <c r="AA108" s="71"/>
    </row>
    <row r="109" ht="22.5" customHeight="1">
      <c r="A109" s="81"/>
      <c r="B109" s="82"/>
      <c r="C109" s="82"/>
      <c r="D109" s="81"/>
      <c r="E109" s="82"/>
      <c r="F109" s="82"/>
      <c r="G109" s="81"/>
      <c r="H109" s="82"/>
      <c r="I109" s="82"/>
      <c r="J109" s="81"/>
      <c r="K109" s="82"/>
      <c r="L109" s="82"/>
      <c r="M109" s="81"/>
      <c r="N109" s="82"/>
      <c r="O109" s="82"/>
      <c r="P109" s="67"/>
      <c r="Q109" s="68"/>
      <c r="R109" s="68"/>
      <c r="S109" s="67"/>
      <c r="T109" s="68"/>
      <c r="U109" s="68"/>
      <c r="V109" s="67"/>
      <c r="W109" s="68"/>
      <c r="X109" s="68"/>
      <c r="Y109" s="67"/>
      <c r="Z109" s="68"/>
      <c r="AA109" s="68"/>
    </row>
    <row r="110" ht="22.5" customHeight="1">
      <c r="A110" s="81"/>
      <c r="B110" s="82"/>
      <c r="C110" s="82"/>
      <c r="D110" s="81"/>
      <c r="E110" s="82"/>
      <c r="F110" s="82"/>
      <c r="G110" s="81"/>
      <c r="H110" s="82"/>
      <c r="I110" s="82"/>
      <c r="J110" s="81"/>
      <c r="K110" s="82"/>
      <c r="L110" s="82"/>
      <c r="M110" s="81"/>
      <c r="N110" s="82"/>
      <c r="O110" s="82"/>
      <c r="P110" s="70"/>
      <c r="Q110" s="71"/>
      <c r="R110" s="71"/>
      <c r="S110" s="70"/>
      <c r="T110" s="71"/>
      <c r="U110" s="71"/>
      <c r="V110" s="70"/>
      <c r="W110" s="71"/>
      <c r="X110" s="71"/>
      <c r="Y110" s="70"/>
      <c r="Z110" s="71"/>
      <c r="AA110" s="71"/>
    </row>
    <row r="111" ht="22.5" customHeight="1">
      <c r="A111" s="81"/>
      <c r="B111" s="82"/>
      <c r="C111" s="82"/>
      <c r="D111" s="81"/>
      <c r="E111" s="82"/>
      <c r="F111" s="82"/>
      <c r="G111" s="81"/>
      <c r="H111" s="82"/>
      <c r="I111" s="82"/>
      <c r="J111" s="81"/>
      <c r="K111" s="82"/>
      <c r="L111" s="82"/>
      <c r="M111" s="81"/>
      <c r="N111" s="82"/>
      <c r="O111" s="82"/>
      <c r="P111" s="67"/>
      <c r="Q111" s="68"/>
      <c r="R111" s="68"/>
      <c r="S111" s="67"/>
      <c r="T111" s="68"/>
      <c r="U111" s="68"/>
      <c r="V111" s="67"/>
      <c r="W111" s="68"/>
      <c r="X111" s="68"/>
      <c r="Y111" s="67"/>
      <c r="Z111" s="68"/>
      <c r="AA111" s="68"/>
    </row>
    <row r="112" ht="22.5" customHeight="1">
      <c r="A112" s="81"/>
      <c r="B112" s="82"/>
      <c r="C112" s="82"/>
      <c r="D112" s="81"/>
      <c r="E112" s="82"/>
      <c r="F112" s="82"/>
      <c r="G112" s="81"/>
      <c r="H112" s="82"/>
      <c r="I112" s="82"/>
      <c r="J112" s="81"/>
      <c r="K112" s="82"/>
      <c r="L112" s="82"/>
      <c r="M112" s="81"/>
      <c r="N112" s="82"/>
      <c r="O112" s="82"/>
      <c r="P112" s="70"/>
      <c r="Q112" s="71"/>
      <c r="R112" s="71"/>
      <c r="S112" s="70"/>
      <c r="T112" s="71"/>
      <c r="U112" s="71"/>
      <c r="V112" s="70"/>
      <c r="W112" s="71"/>
      <c r="X112" s="71"/>
      <c r="Y112" s="70"/>
      <c r="Z112" s="71"/>
      <c r="AA112" s="71"/>
    </row>
    <row r="113" ht="22.5" customHeight="1">
      <c r="A113" s="81"/>
      <c r="B113" s="82"/>
      <c r="C113" s="82"/>
      <c r="D113" s="81"/>
      <c r="E113" s="82"/>
      <c r="F113" s="82"/>
      <c r="G113" s="81"/>
      <c r="H113" s="82"/>
      <c r="I113" s="82"/>
      <c r="J113" s="81"/>
      <c r="K113" s="82"/>
      <c r="L113" s="82"/>
      <c r="M113" s="81"/>
      <c r="N113" s="82"/>
      <c r="O113" s="82"/>
      <c r="P113" s="67"/>
      <c r="Q113" s="68"/>
      <c r="R113" s="68"/>
      <c r="S113" s="67"/>
      <c r="T113" s="68"/>
      <c r="U113" s="68"/>
      <c r="V113" s="67"/>
      <c r="W113" s="68"/>
      <c r="X113" s="68"/>
      <c r="Y113" s="67"/>
      <c r="Z113" s="68"/>
      <c r="AA113" s="68"/>
    </row>
    <row r="114" ht="22.5" customHeight="1">
      <c r="A114" s="81"/>
      <c r="B114" s="82"/>
      <c r="C114" s="82"/>
      <c r="D114" s="81"/>
      <c r="E114" s="82"/>
      <c r="F114" s="82"/>
      <c r="G114" s="81"/>
      <c r="H114" s="82"/>
      <c r="I114" s="82"/>
      <c r="J114" s="81"/>
      <c r="K114" s="82"/>
      <c r="L114" s="82"/>
      <c r="M114" s="81"/>
      <c r="N114" s="82"/>
      <c r="O114" s="82"/>
      <c r="P114" s="70"/>
      <c r="Q114" s="71"/>
      <c r="R114" s="71"/>
      <c r="S114" s="70"/>
      <c r="T114" s="71"/>
      <c r="U114" s="71"/>
      <c r="V114" s="70"/>
      <c r="W114" s="71"/>
      <c r="X114" s="71"/>
      <c r="Y114" s="70"/>
      <c r="Z114" s="71"/>
      <c r="AA114" s="71"/>
    </row>
    <row r="115" ht="22.5" customHeight="1">
      <c r="A115" s="81"/>
      <c r="B115" s="82"/>
      <c r="C115" s="82"/>
      <c r="D115" s="81"/>
      <c r="E115" s="82"/>
      <c r="F115" s="82"/>
      <c r="G115" s="81"/>
      <c r="H115" s="82"/>
      <c r="I115" s="82"/>
      <c r="J115" s="81"/>
      <c r="K115" s="82"/>
      <c r="L115" s="82"/>
      <c r="M115" s="81"/>
      <c r="N115" s="82"/>
      <c r="O115" s="82"/>
      <c r="P115" s="67"/>
      <c r="Q115" s="68"/>
      <c r="R115" s="68"/>
      <c r="S115" s="67"/>
      <c r="T115" s="68"/>
      <c r="U115" s="68"/>
      <c r="V115" s="67"/>
      <c r="W115" s="68"/>
      <c r="X115" s="68"/>
      <c r="Y115" s="67"/>
      <c r="Z115" s="68"/>
      <c r="AA115" s="68"/>
    </row>
    <row r="116" ht="22.5" customHeight="1">
      <c r="A116" s="81"/>
      <c r="B116" s="82"/>
      <c r="C116" s="82"/>
      <c r="D116" s="81"/>
      <c r="E116" s="82"/>
      <c r="F116" s="82"/>
      <c r="G116" s="81"/>
      <c r="H116" s="82"/>
      <c r="I116" s="82"/>
      <c r="J116" s="81"/>
      <c r="K116" s="82"/>
      <c r="L116" s="82"/>
      <c r="M116" s="81"/>
      <c r="N116" s="82"/>
      <c r="O116" s="82"/>
      <c r="P116" s="70"/>
      <c r="Q116" s="71"/>
      <c r="R116" s="71"/>
      <c r="S116" s="70"/>
      <c r="T116" s="71"/>
      <c r="U116" s="71"/>
      <c r="V116" s="70"/>
      <c r="W116" s="71"/>
      <c r="X116" s="71"/>
      <c r="Y116" s="70"/>
      <c r="Z116" s="71"/>
      <c r="AA116" s="71"/>
    </row>
    <row r="117" ht="22.5" customHeight="1">
      <c r="A117" s="81"/>
      <c r="B117" s="82"/>
      <c r="C117" s="82"/>
      <c r="D117" s="81"/>
      <c r="E117" s="82"/>
      <c r="F117" s="82"/>
      <c r="G117" s="81"/>
      <c r="H117" s="82"/>
      <c r="I117" s="82"/>
      <c r="J117" s="81"/>
      <c r="K117" s="82"/>
      <c r="L117" s="82"/>
      <c r="M117" s="81"/>
      <c r="N117" s="82"/>
      <c r="O117" s="82"/>
      <c r="P117" s="67"/>
      <c r="Q117" s="68"/>
      <c r="R117" s="68"/>
      <c r="S117" s="67"/>
      <c r="T117" s="68"/>
      <c r="U117" s="68"/>
      <c r="V117" s="67"/>
      <c r="W117" s="68"/>
      <c r="X117" s="68"/>
      <c r="Y117" s="67"/>
      <c r="Z117" s="68"/>
      <c r="AA117" s="68"/>
    </row>
    <row r="118" ht="22.5" customHeight="1">
      <c r="A118" s="81"/>
      <c r="B118" s="82"/>
      <c r="C118" s="82"/>
      <c r="D118" s="81"/>
      <c r="E118" s="82"/>
      <c r="F118" s="82"/>
      <c r="G118" s="81"/>
      <c r="H118" s="82"/>
      <c r="I118" s="82"/>
      <c r="J118" s="81"/>
      <c r="K118" s="82"/>
      <c r="L118" s="82"/>
      <c r="M118" s="81"/>
      <c r="N118" s="82"/>
      <c r="O118" s="82"/>
      <c r="P118" s="70"/>
      <c r="Q118" s="71"/>
      <c r="R118" s="71"/>
      <c r="S118" s="70"/>
      <c r="T118" s="71"/>
      <c r="U118" s="71"/>
      <c r="V118" s="70"/>
      <c r="W118" s="71"/>
      <c r="X118" s="71"/>
      <c r="Y118" s="70"/>
      <c r="Z118" s="71"/>
      <c r="AA118" s="71"/>
    </row>
    <row r="119" ht="22.5" customHeight="1">
      <c r="A119" s="81"/>
      <c r="B119" s="82"/>
      <c r="C119" s="82"/>
      <c r="D119" s="81"/>
      <c r="E119" s="82"/>
      <c r="F119" s="82"/>
      <c r="G119" s="81"/>
      <c r="H119" s="82"/>
      <c r="I119" s="82"/>
      <c r="J119" s="81"/>
      <c r="K119" s="82"/>
      <c r="L119" s="82"/>
      <c r="M119" s="81"/>
      <c r="N119" s="82"/>
      <c r="O119" s="82"/>
      <c r="P119" s="67"/>
      <c r="Q119" s="68"/>
      <c r="R119" s="68"/>
      <c r="S119" s="67"/>
      <c r="T119" s="68"/>
      <c r="U119" s="68"/>
      <c r="V119" s="67"/>
      <c r="W119" s="68"/>
      <c r="X119" s="68"/>
      <c r="Y119" s="67"/>
      <c r="Z119" s="68"/>
      <c r="AA119" s="68"/>
    </row>
    <row r="120" ht="22.5" customHeight="1">
      <c r="A120" s="81"/>
      <c r="B120" s="82"/>
      <c r="C120" s="82"/>
      <c r="D120" s="81"/>
      <c r="E120" s="82"/>
      <c r="F120" s="82"/>
      <c r="G120" s="81"/>
      <c r="H120" s="82"/>
      <c r="I120" s="82"/>
      <c r="J120" s="81"/>
      <c r="K120" s="82"/>
      <c r="L120" s="82"/>
      <c r="M120" s="81"/>
      <c r="N120" s="82"/>
      <c r="O120" s="82"/>
      <c r="P120" s="70"/>
      <c r="Q120" s="71"/>
      <c r="R120" s="71"/>
      <c r="S120" s="70"/>
      <c r="T120" s="71"/>
      <c r="U120" s="71"/>
      <c r="V120" s="70"/>
      <c r="W120" s="71"/>
      <c r="X120" s="71"/>
      <c r="Y120" s="70"/>
      <c r="Z120" s="71"/>
      <c r="AA120" s="71"/>
    </row>
    <row r="121" ht="22.5" customHeight="1">
      <c r="A121" s="81"/>
      <c r="B121" s="82"/>
      <c r="C121" s="82"/>
      <c r="D121" s="81"/>
      <c r="E121" s="82"/>
      <c r="F121" s="82"/>
      <c r="G121" s="81"/>
      <c r="H121" s="82"/>
      <c r="I121" s="82"/>
      <c r="J121" s="81"/>
      <c r="K121" s="82"/>
      <c r="L121" s="82"/>
      <c r="M121" s="81"/>
      <c r="N121" s="82"/>
      <c r="O121" s="82"/>
      <c r="P121" s="67"/>
      <c r="Q121" s="68"/>
      <c r="R121" s="68"/>
      <c r="S121" s="67"/>
      <c r="T121" s="68"/>
      <c r="U121" s="68"/>
      <c r="V121" s="67"/>
      <c r="W121" s="68"/>
      <c r="X121" s="68"/>
      <c r="Y121" s="67"/>
      <c r="Z121" s="68"/>
      <c r="AA121" s="68"/>
    </row>
    <row r="122" ht="22.5" customHeight="1">
      <c r="A122" s="81"/>
      <c r="B122" s="82"/>
      <c r="C122" s="82"/>
      <c r="D122" s="81"/>
      <c r="E122" s="82"/>
      <c r="F122" s="82"/>
      <c r="G122" s="81"/>
      <c r="H122" s="82"/>
      <c r="I122" s="82"/>
      <c r="J122" s="81"/>
      <c r="K122" s="82"/>
      <c r="L122" s="82"/>
      <c r="M122" s="81"/>
      <c r="N122" s="82"/>
      <c r="O122" s="82"/>
      <c r="P122" s="70"/>
      <c r="Q122" s="71"/>
      <c r="R122" s="71"/>
      <c r="S122" s="70"/>
      <c r="T122" s="71"/>
      <c r="U122" s="71"/>
      <c r="V122" s="70"/>
      <c r="W122" s="71"/>
      <c r="X122" s="71"/>
      <c r="Y122" s="70"/>
      <c r="Z122" s="71"/>
      <c r="AA122" s="71"/>
    </row>
    <row r="123" ht="22.5" customHeight="1">
      <c r="A123" s="81"/>
      <c r="B123" s="82"/>
      <c r="C123" s="82"/>
      <c r="D123" s="81"/>
      <c r="E123" s="82"/>
      <c r="F123" s="82"/>
      <c r="G123" s="81"/>
      <c r="H123" s="82"/>
      <c r="I123" s="82"/>
      <c r="J123" s="81"/>
      <c r="K123" s="82"/>
      <c r="L123" s="82"/>
      <c r="M123" s="81"/>
      <c r="N123" s="82"/>
      <c r="O123" s="82"/>
      <c r="P123" s="67"/>
      <c r="Q123" s="68"/>
      <c r="R123" s="68"/>
      <c r="S123" s="67"/>
      <c r="T123" s="68"/>
      <c r="U123" s="68"/>
      <c r="V123" s="67"/>
      <c r="W123" s="68"/>
      <c r="X123" s="68"/>
      <c r="Y123" s="67"/>
      <c r="Z123" s="68"/>
      <c r="AA123" s="68"/>
    </row>
    <row r="124" ht="22.5" customHeight="1">
      <c r="A124" s="81"/>
      <c r="B124" s="82"/>
      <c r="C124" s="82"/>
      <c r="D124" s="81"/>
      <c r="E124" s="82"/>
      <c r="F124" s="82"/>
      <c r="G124" s="81"/>
      <c r="H124" s="82"/>
      <c r="I124" s="82"/>
      <c r="J124" s="81"/>
      <c r="K124" s="82"/>
      <c r="L124" s="82"/>
      <c r="M124" s="81"/>
      <c r="N124" s="82"/>
      <c r="O124" s="82"/>
      <c r="P124" s="70"/>
      <c r="Q124" s="71"/>
      <c r="R124" s="71"/>
      <c r="S124" s="70"/>
      <c r="T124" s="71"/>
      <c r="U124" s="71"/>
      <c r="V124" s="70"/>
      <c r="W124" s="71"/>
      <c r="X124" s="71"/>
      <c r="Y124" s="70"/>
      <c r="Z124" s="71"/>
      <c r="AA124" s="71"/>
    </row>
    <row r="125" ht="22.5" customHeight="1">
      <c r="A125" s="81"/>
      <c r="B125" s="82"/>
      <c r="C125" s="82"/>
      <c r="D125" s="81"/>
      <c r="E125" s="82"/>
      <c r="F125" s="82"/>
      <c r="G125" s="81"/>
      <c r="H125" s="82"/>
      <c r="I125" s="82"/>
      <c r="J125" s="81"/>
      <c r="K125" s="82"/>
      <c r="L125" s="82"/>
      <c r="M125" s="81"/>
      <c r="N125" s="82"/>
      <c r="O125" s="82"/>
      <c r="P125" s="67"/>
      <c r="Q125" s="68"/>
      <c r="R125" s="68"/>
      <c r="S125" s="67"/>
      <c r="T125" s="68"/>
      <c r="U125" s="68"/>
      <c r="V125" s="67"/>
      <c r="W125" s="68"/>
      <c r="X125" s="68"/>
      <c r="Y125" s="67"/>
      <c r="Z125" s="68"/>
      <c r="AA125" s="68"/>
    </row>
    <row r="126" ht="22.5" customHeight="1">
      <c r="A126" s="81"/>
      <c r="B126" s="82"/>
      <c r="C126" s="82"/>
      <c r="D126" s="81"/>
      <c r="E126" s="82"/>
      <c r="F126" s="82"/>
      <c r="G126" s="81"/>
      <c r="H126" s="82"/>
      <c r="I126" s="82"/>
      <c r="J126" s="81"/>
      <c r="K126" s="82"/>
      <c r="L126" s="82"/>
      <c r="M126" s="81"/>
      <c r="N126" s="82"/>
      <c r="O126" s="82"/>
      <c r="P126" s="70"/>
      <c r="Q126" s="71"/>
      <c r="R126" s="71"/>
      <c r="S126" s="70"/>
      <c r="T126" s="71"/>
      <c r="U126" s="71"/>
      <c r="V126" s="70"/>
      <c r="W126" s="71"/>
      <c r="X126" s="71"/>
      <c r="Y126" s="70"/>
      <c r="Z126" s="71"/>
      <c r="AA126" s="71"/>
    </row>
    <row r="127" ht="22.5" customHeight="1">
      <c r="A127" s="81"/>
      <c r="B127" s="82"/>
      <c r="C127" s="82"/>
      <c r="D127" s="81"/>
      <c r="E127" s="82"/>
      <c r="F127" s="82"/>
      <c r="G127" s="81"/>
      <c r="H127" s="82"/>
      <c r="I127" s="82"/>
      <c r="J127" s="81"/>
      <c r="K127" s="82"/>
      <c r="L127" s="82"/>
      <c r="M127" s="81"/>
      <c r="N127" s="82"/>
      <c r="O127" s="82"/>
      <c r="P127" s="67"/>
      <c r="Q127" s="68"/>
      <c r="R127" s="68"/>
      <c r="S127" s="67"/>
      <c r="T127" s="68"/>
      <c r="U127" s="68"/>
      <c r="V127" s="67"/>
      <c r="W127" s="68"/>
      <c r="X127" s="68"/>
      <c r="Y127" s="67"/>
      <c r="Z127" s="68"/>
      <c r="AA127" s="68"/>
    </row>
    <row r="128" ht="22.5" customHeight="1">
      <c r="A128" s="81"/>
      <c r="B128" s="82"/>
      <c r="C128" s="82"/>
      <c r="D128" s="81"/>
      <c r="E128" s="82"/>
      <c r="F128" s="82"/>
      <c r="G128" s="81"/>
      <c r="H128" s="82"/>
      <c r="I128" s="82"/>
      <c r="J128" s="81"/>
      <c r="K128" s="82"/>
      <c r="L128" s="82"/>
      <c r="M128" s="81"/>
      <c r="N128" s="82"/>
      <c r="O128" s="82"/>
      <c r="P128" s="70"/>
      <c r="Q128" s="71"/>
      <c r="R128" s="71"/>
      <c r="S128" s="70"/>
      <c r="T128" s="71"/>
      <c r="U128" s="71"/>
      <c r="V128" s="70"/>
      <c r="W128" s="71"/>
      <c r="X128" s="71"/>
      <c r="Y128" s="70"/>
      <c r="Z128" s="71"/>
      <c r="AA128" s="71"/>
    </row>
    <row r="129" ht="22.5" customHeight="1">
      <c r="A129" s="81"/>
      <c r="B129" s="82"/>
      <c r="C129" s="82"/>
      <c r="D129" s="81"/>
      <c r="E129" s="82"/>
      <c r="F129" s="82"/>
      <c r="G129" s="81"/>
      <c r="H129" s="82"/>
      <c r="I129" s="82"/>
      <c r="J129" s="81"/>
      <c r="K129" s="82"/>
      <c r="L129" s="82"/>
      <c r="M129" s="81"/>
      <c r="N129" s="82"/>
      <c r="O129" s="82"/>
      <c r="P129" s="67"/>
      <c r="Q129" s="68"/>
      <c r="R129" s="68"/>
      <c r="S129" s="67"/>
      <c r="T129" s="68"/>
      <c r="U129" s="68"/>
      <c r="V129" s="67"/>
      <c r="W129" s="68"/>
      <c r="X129" s="68"/>
      <c r="Y129" s="67"/>
      <c r="Z129" s="68"/>
      <c r="AA129" s="68"/>
    </row>
    <row r="130" ht="22.5" customHeight="1">
      <c r="A130" s="81"/>
      <c r="B130" s="82"/>
      <c r="C130" s="82"/>
      <c r="D130" s="81"/>
      <c r="E130" s="82"/>
      <c r="F130" s="82"/>
      <c r="G130" s="81"/>
      <c r="H130" s="82"/>
      <c r="I130" s="82"/>
      <c r="J130" s="81"/>
      <c r="K130" s="82"/>
      <c r="L130" s="82"/>
      <c r="M130" s="81"/>
      <c r="N130" s="82"/>
      <c r="O130" s="82"/>
      <c r="P130" s="70"/>
      <c r="Q130" s="71"/>
      <c r="R130" s="71"/>
      <c r="S130" s="70"/>
      <c r="T130" s="71"/>
      <c r="U130" s="71"/>
      <c r="V130" s="70"/>
      <c r="W130" s="71"/>
      <c r="X130" s="71"/>
      <c r="Y130" s="70"/>
      <c r="Z130" s="71"/>
      <c r="AA130" s="71"/>
    </row>
    <row r="131" ht="22.5" customHeight="1">
      <c r="A131" s="81"/>
      <c r="B131" s="82"/>
      <c r="C131" s="82"/>
      <c r="D131" s="81"/>
      <c r="E131" s="82"/>
      <c r="F131" s="82"/>
      <c r="G131" s="81"/>
      <c r="H131" s="82"/>
      <c r="I131" s="82"/>
      <c r="J131" s="81"/>
      <c r="K131" s="82"/>
      <c r="L131" s="82"/>
      <c r="M131" s="81"/>
      <c r="N131" s="82"/>
      <c r="O131" s="82"/>
      <c r="P131" s="67"/>
      <c r="Q131" s="68"/>
      <c r="R131" s="68"/>
      <c r="S131" s="67"/>
      <c r="T131" s="68"/>
      <c r="U131" s="68"/>
      <c r="V131" s="67"/>
      <c r="W131" s="68"/>
      <c r="X131" s="68"/>
      <c r="Y131" s="67"/>
      <c r="Z131" s="68"/>
      <c r="AA131" s="68"/>
    </row>
    <row r="132" ht="22.5" customHeight="1">
      <c r="A132" s="81"/>
      <c r="B132" s="82"/>
      <c r="C132" s="82"/>
      <c r="D132" s="81"/>
      <c r="E132" s="82"/>
      <c r="F132" s="82"/>
      <c r="G132" s="81"/>
      <c r="H132" s="82"/>
      <c r="I132" s="82"/>
      <c r="J132" s="81"/>
      <c r="K132" s="82"/>
      <c r="L132" s="82"/>
      <c r="M132" s="81"/>
      <c r="N132" s="82"/>
      <c r="O132" s="82"/>
      <c r="P132" s="70"/>
      <c r="Q132" s="71"/>
      <c r="R132" s="71"/>
      <c r="S132" s="70"/>
      <c r="T132" s="71"/>
      <c r="U132" s="71"/>
      <c r="V132" s="70"/>
      <c r="W132" s="71"/>
      <c r="X132" s="71"/>
      <c r="Y132" s="70"/>
      <c r="Z132" s="71"/>
      <c r="AA132" s="71"/>
    </row>
    <row r="133" ht="22.5" customHeight="1">
      <c r="A133" s="81"/>
      <c r="B133" s="82"/>
      <c r="C133" s="82"/>
      <c r="D133" s="81"/>
      <c r="E133" s="82"/>
      <c r="F133" s="82"/>
      <c r="G133" s="81"/>
      <c r="H133" s="82"/>
      <c r="I133" s="82"/>
      <c r="J133" s="81"/>
      <c r="K133" s="82"/>
      <c r="L133" s="82"/>
      <c r="M133" s="81"/>
      <c r="N133" s="82"/>
      <c r="O133" s="82"/>
      <c r="P133" s="67"/>
      <c r="Q133" s="68"/>
      <c r="R133" s="68"/>
      <c r="S133" s="67"/>
      <c r="T133" s="68"/>
      <c r="U133" s="68"/>
      <c r="V133" s="67"/>
      <c r="W133" s="68"/>
      <c r="X133" s="68"/>
      <c r="Y133" s="67"/>
      <c r="Z133" s="68"/>
      <c r="AA133" s="68"/>
    </row>
    <row r="134" ht="22.5" customHeight="1">
      <c r="A134" s="81"/>
      <c r="B134" s="82"/>
      <c r="C134" s="82"/>
      <c r="D134" s="81"/>
      <c r="E134" s="82"/>
      <c r="F134" s="82"/>
      <c r="G134" s="81"/>
      <c r="H134" s="82"/>
      <c r="I134" s="82"/>
      <c r="J134" s="81"/>
      <c r="K134" s="82"/>
      <c r="L134" s="82"/>
      <c r="M134" s="81"/>
      <c r="N134" s="82"/>
      <c r="O134" s="82"/>
      <c r="P134" s="70"/>
      <c r="Q134" s="71"/>
      <c r="R134" s="71"/>
      <c r="S134" s="70"/>
      <c r="T134" s="71"/>
      <c r="U134" s="71"/>
      <c r="V134" s="70"/>
      <c r="W134" s="71"/>
      <c r="X134" s="71"/>
      <c r="Y134" s="70"/>
      <c r="Z134" s="71"/>
      <c r="AA134" s="71"/>
    </row>
    <row r="135" ht="22.5" customHeight="1">
      <c r="A135" s="81"/>
      <c r="B135" s="82"/>
      <c r="C135" s="82"/>
      <c r="D135" s="81"/>
      <c r="E135" s="82"/>
      <c r="F135" s="82"/>
      <c r="G135" s="81"/>
      <c r="H135" s="82"/>
      <c r="I135" s="82"/>
      <c r="J135" s="81"/>
      <c r="K135" s="82"/>
      <c r="L135" s="82"/>
      <c r="M135" s="81"/>
      <c r="N135" s="82"/>
      <c r="O135" s="82"/>
      <c r="P135" s="67"/>
      <c r="Q135" s="68"/>
      <c r="R135" s="68"/>
      <c r="S135" s="67"/>
      <c r="T135" s="68"/>
      <c r="U135" s="68"/>
      <c r="V135" s="67"/>
      <c r="W135" s="68"/>
      <c r="X135" s="68"/>
      <c r="Y135" s="67"/>
      <c r="Z135" s="68"/>
      <c r="AA135" s="68"/>
    </row>
    <row r="136" ht="22.5" customHeight="1">
      <c r="A136" s="81"/>
      <c r="B136" s="82"/>
      <c r="C136" s="82"/>
      <c r="D136" s="81"/>
      <c r="E136" s="82"/>
      <c r="F136" s="82"/>
      <c r="G136" s="81"/>
      <c r="H136" s="82"/>
      <c r="I136" s="82"/>
      <c r="J136" s="81"/>
      <c r="K136" s="82"/>
      <c r="L136" s="82"/>
      <c r="M136" s="81"/>
      <c r="N136" s="82"/>
      <c r="O136" s="82"/>
      <c r="P136" s="70"/>
      <c r="Q136" s="71"/>
      <c r="R136" s="71"/>
      <c r="S136" s="70"/>
      <c r="T136" s="71"/>
      <c r="U136" s="71"/>
      <c r="V136" s="70"/>
      <c r="W136" s="71"/>
      <c r="X136" s="71"/>
      <c r="Y136" s="70"/>
      <c r="Z136" s="71"/>
      <c r="AA136" s="71"/>
    </row>
    <row r="137" ht="22.5" customHeight="1">
      <c r="A137" s="81"/>
      <c r="B137" s="101"/>
      <c r="C137" s="102"/>
      <c r="D137" s="81"/>
      <c r="E137" s="101"/>
      <c r="F137" s="102"/>
      <c r="G137" s="81"/>
      <c r="H137" s="101"/>
      <c r="I137" s="102"/>
      <c r="J137" s="81"/>
      <c r="K137" s="101"/>
      <c r="L137" s="102"/>
      <c r="M137" s="81"/>
      <c r="N137" s="101"/>
      <c r="O137" s="102"/>
      <c r="P137" s="103"/>
      <c r="Q137" s="104"/>
      <c r="R137" s="105"/>
      <c r="S137" s="103"/>
      <c r="T137" s="104"/>
      <c r="U137" s="105"/>
      <c r="V137" s="103"/>
      <c r="W137" s="104"/>
      <c r="X137" s="105"/>
      <c r="Y137" s="103"/>
      <c r="Z137" s="104"/>
      <c r="AA137" s="105"/>
    </row>
    <row r="138">
      <c r="A138" s="106"/>
      <c r="B138" s="107"/>
      <c r="C138" s="108"/>
      <c r="D138" s="106"/>
      <c r="E138" s="107"/>
      <c r="F138" s="108"/>
      <c r="G138" s="106"/>
      <c r="H138" s="107"/>
      <c r="I138" s="108"/>
      <c r="J138" s="106"/>
      <c r="K138" s="107"/>
      <c r="L138" s="108"/>
      <c r="M138" s="106"/>
      <c r="N138" s="107"/>
      <c r="O138" s="108"/>
      <c r="P138" s="109"/>
      <c r="Q138" s="110"/>
      <c r="R138" s="111"/>
      <c r="S138" s="109"/>
      <c r="T138" s="110"/>
      <c r="U138" s="111"/>
      <c r="V138" s="109"/>
      <c r="W138" s="110"/>
      <c r="X138" s="111"/>
      <c r="Y138" s="109"/>
      <c r="Z138" s="110"/>
      <c r="AA138" s="111"/>
    </row>
    <row r="139">
      <c r="A139" s="106"/>
      <c r="B139" s="107"/>
      <c r="C139" s="108"/>
      <c r="D139" s="106"/>
      <c r="E139" s="107"/>
      <c r="F139" s="108"/>
      <c r="G139" s="106"/>
      <c r="H139" s="107"/>
      <c r="I139" s="108"/>
      <c r="J139" s="106"/>
      <c r="K139" s="107"/>
      <c r="L139" s="108"/>
      <c r="M139" s="106"/>
      <c r="N139" s="107"/>
      <c r="O139" s="108"/>
      <c r="P139" s="109"/>
      <c r="Q139" s="110"/>
      <c r="R139" s="111"/>
      <c r="S139" s="109"/>
      <c r="T139" s="110"/>
      <c r="U139" s="111"/>
      <c r="V139" s="109"/>
      <c r="W139" s="110"/>
      <c r="X139" s="111"/>
      <c r="Y139" s="109"/>
      <c r="Z139" s="110"/>
      <c r="AA139" s="111"/>
    </row>
    <row r="140">
      <c r="A140" s="106"/>
      <c r="B140" s="107"/>
      <c r="C140" s="108"/>
      <c r="D140" s="106"/>
      <c r="E140" s="107"/>
      <c r="F140" s="108"/>
      <c r="G140" s="106"/>
      <c r="H140" s="107"/>
      <c r="I140" s="108"/>
      <c r="J140" s="106"/>
      <c r="K140" s="107"/>
      <c r="L140" s="108"/>
      <c r="M140" s="106"/>
      <c r="N140" s="107"/>
      <c r="O140" s="108"/>
      <c r="P140" s="109"/>
      <c r="Q140" s="110"/>
      <c r="R140" s="111"/>
      <c r="S140" s="109"/>
      <c r="T140" s="110"/>
      <c r="U140" s="111"/>
      <c r="V140" s="109"/>
      <c r="W140" s="110"/>
      <c r="X140" s="111"/>
      <c r="Y140" s="109"/>
      <c r="Z140" s="110"/>
      <c r="AA140" s="111"/>
    </row>
    <row r="141">
      <c r="A141" s="106"/>
      <c r="B141" s="107"/>
      <c r="C141" s="108"/>
      <c r="D141" s="106"/>
      <c r="E141" s="107"/>
      <c r="F141" s="108"/>
      <c r="G141" s="106"/>
      <c r="H141" s="107"/>
      <c r="I141" s="108"/>
      <c r="J141" s="106"/>
      <c r="K141" s="107"/>
      <c r="L141" s="108"/>
      <c r="M141" s="106"/>
      <c r="N141" s="107"/>
      <c r="O141" s="108"/>
      <c r="P141" s="109"/>
      <c r="Q141" s="110"/>
      <c r="R141" s="111"/>
      <c r="S141" s="109"/>
      <c r="T141" s="110"/>
      <c r="U141" s="111"/>
      <c r="V141" s="109"/>
      <c r="W141" s="110"/>
      <c r="X141" s="111"/>
      <c r="Y141" s="109"/>
      <c r="Z141" s="110"/>
      <c r="AA141" s="111"/>
    </row>
    <row r="142">
      <c r="A142" s="106"/>
      <c r="B142" s="107"/>
      <c r="C142" s="108"/>
      <c r="D142" s="106"/>
      <c r="E142" s="107"/>
      <c r="F142" s="108"/>
      <c r="G142" s="106"/>
      <c r="H142" s="107"/>
      <c r="I142" s="108"/>
      <c r="J142" s="106"/>
      <c r="K142" s="107"/>
      <c r="L142" s="108"/>
      <c r="M142" s="106"/>
      <c r="N142" s="107"/>
      <c r="O142" s="108"/>
      <c r="P142" s="109"/>
      <c r="Q142" s="110"/>
      <c r="R142" s="111"/>
      <c r="S142" s="109"/>
      <c r="T142" s="110"/>
      <c r="U142" s="111"/>
      <c r="V142" s="109"/>
      <c r="W142" s="110"/>
      <c r="X142" s="111"/>
      <c r="Y142" s="109"/>
      <c r="Z142" s="110"/>
      <c r="AA142" s="111"/>
    </row>
    <row r="143">
      <c r="A143" s="106"/>
      <c r="B143" s="107"/>
      <c r="C143" s="108"/>
      <c r="D143" s="106"/>
      <c r="E143" s="107"/>
      <c r="F143" s="108"/>
      <c r="G143" s="106"/>
      <c r="H143" s="107"/>
      <c r="I143" s="108"/>
      <c r="J143" s="106"/>
      <c r="K143" s="107"/>
      <c r="L143" s="108"/>
      <c r="M143" s="106"/>
      <c r="N143" s="107"/>
      <c r="O143" s="108"/>
      <c r="P143" s="109"/>
      <c r="Q143" s="110"/>
      <c r="R143" s="111"/>
      <c r="S143" s="109"/>
      <c r="T143" s="110"/>
      <c r="U143" s="111"/>
      <c r="V143" s="109"/>
      <c r="W143" s="110"/>
      <c r="X143" s="111"/>
      <c r="Y143" s="109"/>
      <c r="Z143" s="110"/>
      <c r="AA143" s="111"/>
    </row>
    <row r="144">
      <c r="A144" s="106"/>
      <c r="B144" s="107"/>
      <c r="C144" s="108"/>
      <c r="D144" s="106"/>
      <c r="E144" s="107"/>
      <c r="F144" s="108"/>
      <c r="G144" s="106"/>
      <c r="H144" s="107"/>
      <c r="I144" s="108"/>
      <c r="J144" s="106"/>
      <c r="K144" s="107"/>
      <c r="L144" s="108"/>
      <c r="M144" s="106"/>
      <c r="N144" s="107"/>
      <c r="O144" s="108"/>
      <c r="P144" s="109"/>
      <c r="Q144" s="110"/>
      <c r="R144" s="111"/>
      <c r="S144" s="109"/>
      <c r="T144" s="110"/>
      <c r="U144" s="111"/>
      <c r="V144" s="109"/>
      <c r="W144" s="110"/>
      <c r="X144" s="111"/>
      <c r="Y144" s="109"/>
      <c r="Z144" s="110"/>
      <c r="AA144" s="111"/>
    </row>
    <row r="145">
      <c r="A145" s="106"/>
      <c r="B145" s="107"/>
      <c r="C145" s="108"/>
      <c r="D145" s="106"/>
      <c r="E145" s="107"/>
      <c r="F145" s="108"/>
      <c r="G145" s="106"/>
      <c r="H145" s="107"/>
      <c r="I145" s="108"/>
      <c r="J145" s="106"/>
      <c r="K145" s="107"/>
      <c r="L145" s="108"/>
      <c r="M145" s="106"/>
      <c r="N145" s="107"/>
      <c r="O145" s="108"/>
      <c r="P145" s="109"/>
      <c r="Q145" s="110"/>
      <c r="R145" s="111"/>
      <c r="S145" s="109"/>
      <c r="T145" s="110"/>
      <c r="U145" s="111"/>
      <c r="V145" s="109"/>
      <c r="W145" s="110"/>
      <c r="X145" s="111"/>
      <c r="Y145" s="109"/>
      <c r="Z145" s="110"/>
      <c r="AA145" s="111"/>
    </row>
    <row r="146">
      <c r="A146" s="106"/>
      <c r="B146" s="107"/>
      <c r="C146" s="108"/>
      <c r="D146" s="106"/>
      <c r="E146" s="107"/>
      <c r="F146" s="108"/>
      <c r="G146" s="106"/>
      <c r="H146" s="107"/>
      <c r="I146" s="108"/>
      <c r="J146" s="106"/>
      <c r="K146" s="107"/>
      <c r="L146" s="108"/>
      <c r="M146" s="106"/>
      <c r="N146" s="107"/>
      <c r="O146" s="108"/>
      <c r="P146" s="109"/>
      <c r="Q146" s="110"/>
      <c r="R146" s="111"/>
      <c r="S146" s="109"/>
      <c r="T146" s="110"/>
      <c r="U146" s="111"/>
      <c r="V146" s="109"/>
      <c r="W146" s="110"/>
      <c r="X146" s="111"/>
      <c r="Y146" s="109"/>
      <c r="Z146" s="110"/>
      <c r="AA146" s="111"/>
    </row>
    <row r="147">
      <c r="A147" s="106"/>
      <c r="B147" s="107"/>
      <c r="C147" s="108"/>
      <c r="D147" s="106"/>
      <c r="E147" s="107"/>
      <c r="F147" s="108"/>
      <c r="G147" s="106"/>
      <c r="H147" s="107"/>
      <c r="I147" s="108"/>
      <c r="J147" s="106"/>
      <c r="K147" s="107"/>
      <c r="L147" s="108"/>
      <c r="M147" s="106"/>
      <c r="N147" s="107"/>
      <c r="O147" s="108"/>
      <c r="P147" s="109"/>
      <c r="Q147" s="110"/>
      <c r="R147" s="111"/>
      <c r="S147" s="109"/>
      <c r="T147" s="110"/>
      <c r="U147" s="111"/>
      <c r="V147" s="109"/>
      <c r="W147" s="110"/>
      <c r="X147" s="111"/>
      <c r="Y147" s="109"/>
      <c r="Z147" s="110"/>
      <c r="AA147" s="111"/>
    </row>
    <row r="148">
      <c r="A148" s="106"/>
      <c r="B148" s="107"/>
      <c r="C148" s="108"/>
      <c r="D148" s="106"/>
      <c r="E148" s="107"/>
      <c r="F148" s="108"/>
      <c r="G148" s="106"/>
      <c r="H148" s="107"/>
      <c r="I148" s="108"/>
      <c r="J148" s="106"/>
      <c r="K148" s="107"/>
      <c r="L148" s="108"/>
      <c r="M148" s="106"/>
      <c r="N148" s="107"/>
      <c r="O148" s="108"/>
      <c r="P148" s="109"/>
      <c r="Q148" s="110"/>
      <c r="R148" s="111"/>
      <c r="S148" s="109"/>
      <c r="T148" s="110"/>
      <c r="U148" s="111"/>
      <c r="V148" s="109"/>
      <c r="W148" s="110"/>
      <c r="X148" s="111"/>
      <c r="Y148" s="109"/>
      <c r="Z148" s="110"/>
      <c r="AA148" s="111"/>
    </row>
    <row r="149">
      <c r="A149" s="106"/>
      <c r="B149" s="107"/>
      <c r="C149" s="108"/>
      <c r="D149" s="106"/>
      <c r="E149" s="107"/>
      <c r="F149" s="108"/>
      <c r="G149" s="106"/>
      <c r="H149" s="107"/>
      <c r="I149" s="108"/>
      <c r="J149" s="106"/>
      <c r="K149" s="107"/>
      <c r="L149" s="108"/>
      <c r="M149" s="106"/>
      <c r="N149" s="107"/>
      <c r="O149" s="108"/>
      <c r="P149" s="109"/>
      <c r="Q149" s="110"/>
      <c r="R149" s="111"/>
      <c r="S149" s="109"/>
      <c r="T149" s="110"/>
      <c r="U149" s="111"/>
      <c r="V149" s="109"/>
      <c r="W149" s="110"/>
      <c r="X149" s="111"/>
      <c r="Y149" s="109"/>
      <c r="Z149" s="110"/>
      <c r="AA149" s="111"/>
    </row>
    <row r="150">
      <c r="A150" s="106"/>
      <c r="B150" s="107"/>
      <c r="C150" s="108"/>
      <c r="D150" s="106"/>
      <c r="E150" s="107"/>
      <c r="F150" s="108"/>
      <c r="G150" s="106"/>
      <c r="H150" s="107"/>
      <c r="I150" s="108"/>
      <c r="J150" s="106"/>
      <c r="K150" s="107"/>
      <c r="L150" s="108"/>
      <c r="M150" s="106"/>
      <c r="N150" s="107"/>
      <c r="O150" s="108"/>
      <c r="P150" s="109"/>
      <c r="Q150" s="110"/>
      <c r="R150" s="111"/>
      <c r="S150" s="109"/>
      <c r="T150" s="110"/>
      <c r="U150" s="111"/>
      <c r="V150" s="109"/>
      <c r="W150" s="110"/>
      <c r="X150" s="111"/>
      <c r="Y150" s="109"/>
      <c r="Z150" s="110"/>
      <c r="AA150" s="111"/>
    </row>
    <row r="151">
      <c r="A151" s="106"/>
      <c r="B151" s="107"/>
      <c r="C151" s="108"/>
      <c r="D151" s="106"/>
      <c r="E151" s="107"/>
      <c r="F151" s="108"/>
      <c r="G151" s="106"/>
      <c r="H151" s="107"/>
      <c r="I151" s="108"/>
      <c r="J151" s="106"/>
      <c r="K151" s="107"/>
      <c r="L151" s="108"/>
      <c r="M151" s="106"/>
      <c r="N151" s="107"/>
      <c r="O151" s="108"/>
      <c r="P151" s="109"/>
      <c r="Q151" s="110"/>
      <c r="R151" s="111"/>
      <c r="S151" s="109"/>
      <c r="T151" s="110"/>
      <c r="U151" s="111"/>
      <c r="V151" s="109"/>
      <c r="W151" s="110"/>
      <c r="X151" s="111"/>
      <c r="Y151" s="109"/>
      <c r="Z151" s="110"/>
      <c r="AA151" s="111"/>
    </row>
    <row r="152">
      <c r="A152" s="106"/>
      <c r="B152" s="107"/>
      <c r="C152" s="108"/>
      <c r="D152" s="106"/>
      <c r="E152" s="107"/>
      <c r="F152" s="108"/>
      <c r="G152" s="106"/>
      <c r="H152" s="107"/>
      <c r="I152" s="108"/>
      <c r="J152" s="106"/>
      <c r="K152" s="107"/>
      <c r="L152" s="108"/>
      <c r="M152" s="106"/>
      <c r="N152" s="107"/>
      <c r="O152" s="108"/>
      <c r="P152" s="109"/>
      <c r="Q152" s="110"/>
      <c r="R152" s="111"/>
      <c r="S152" s="109"/>
      <c r="T152" s="110"/>
      <c r="U152" s="111"/>
      <c r="V152" s="109"/>
      <c r="W152" s="110"/>
      <c r="X152" s="111"/>
      <c r="Y152" s="109"/>
      <c r="Z152" s="110"/>
      <c r="AA152" s="111"/>
    </row>
    <row r="153">
      <c r="A153" s="106"/>
      <c r="B153" s="107"/>
      <c r="C153" s="108"/>
      <c r="D153" s="106"/>
      <c r="E153" s="107"/>
      <c r="F153" s="108"/>
      <c r="G153" s="106"/>
      <c r="H153" s="107"/>
      <c r="I153" s="108"/>
      <c r="J153" s="106"/>
      <c r="K153" s="107"/>
      <c r="L153" s="108"/>
      <c r="M153" s="106"/>
      <c r="N153" s="107"/>
      <c r="O153" s="108"/>
      <c r="P153" s="109"/>
      <c r="Q153" s="110"/>
      <c r="R153" s="111"/>
      <c r="S153" s="109"/>
      <c r="T153" s="110"/>
      <c r="U153" s="111"/>
      <c r="V153" s="109"/>
      <c r="W153" s="110"/>
      <c r="X153" s="111"/>
      <c r="Y153" s="109"/>
      <c r="Z153" s="110"/>
      <c r="AA153" s="111"/>
    </row>
    <row r="154">
      <c r="A154" s="106"/>
      <c r="B154" s="107"/>
      <c r="C154" s="108"/>
      <c r="D154" s="106"/>
      <c r="E154" s="107"/>
      <c r="F154" s="108"/>
      <c r="G154" s="106"/>
      <c r="H154" s="107"/>
      <c r="I154" s="108"/>
      <c r="J154" s="106"/>
      <c r="K154" s="107"/>
      <c r="L154" s="108"/>
      <c r="M154" s="106"/>
      <c r="N154" s="107"/>
      <c r="O154" s="108"/>
      <c r="P154" s="109"/>
      <c r="Q154" s="110"/>
      <c r="R154" s="111"/>
      <c r="S154" s="109"/>
      <c r="T154" s="110"/>
      <c r="U154" s="111"/>
      <c r="V154" s="109"/>
      <c r="W154" s="110"/>
      <c r="X154" s="111"/>
      <c r="Y154" s="109"/>
      <c r="Z154" s="110"/>
      <c r="AA154" s="111"/>
    </row>
    <row r="155">
      <c r="A155" s="106"/>
      <c r="B155" s="107"/>
      <c r="C155" s="108"/>
      <c r="D155" s="106"/>
      <c r="E155" s="107"/>
      <c r="F155" s="108"/>
      <c r="G155" s="106"/>
      <c r="H155" s="107"/>
      <c r="I155" s="108"/>
      <c r="J155" s="106"/>
      <c r="K155" s="107"/>
      <c r="L155" s="108"/>
      <c r="M155" s="106"/>
      <c r="N155" s="107"/>
      <c r="O155" s="108"/>
      <c r="P155" s="109"/>
      <c r="Q155" s="110"/>
      <c r="R155" s="111"/>
      <c r="S155" s="109"/>
      <c r="T155" s="110"/>
      <c r="U155" s="111"/>
      <c r="V155" s="109"/>
      <c r="W155" s="110"/>
      <c r="X155" s="111"/>
      <c r="Y155" s="109"/>
      <c r="Z155" s="110"/>
      <c r="AA155" s="111"/>
    </row>
    <row r="156">
      <c r="A156" s="106"/>
      <c r="B156" s="107"/>
      <c r="C156" s="108"/>
      <c r="D156" s="106"/>
      <c r="E156" s="107"/>
      <c r="F156" s="108"/>
      <c r="G156" s="106"/>
      <c r="H156" s="107"/>
      <c r="I156" s="108"/>
      <c r="J156" s="106"/>
      <c r="K156" s="107"/>
      <c r="L156" s="108"/>
      <c r="M156" s="106"/>
      <c r="N156" s="107"/>
      <c r="O156" s="108"/>
      <c r="P156" s="109"/>
      <c r="Q156" s="110"/>
      <c r="R156" s="111"/>
      <c r="S156" s="109"/>
      <c r="T156" s="110"/>
      <c r="U156" s="111"/>
      <c r="V156" s="109"/>
      <c r="W156" s="110"/>
      <c r="X156" s="111"/>
      <c r="Y156" s="109"/>
      <c r="Z156" s="110"/>
      <c r="AA156" s="111"/>
    </row>
    <row r="157">
      <c r="A157" s="106"/>
      <c r="B157" s="107"/>
      <c r="C157" s="108"/>
      <c r="D157" s="106"/>
      <c r="E157" s="107"/>
      <c r="F157" s="108"/>
      <c r="G157" s="106"/>
      <c r="H157" s="107"/>
      <c r="I157" s="108"/>
      <c r="J157" s="106"/>
      <c r="K157" s="107"/>
      <c r="L157" s="108"/>
      <c r="M157" s="106"/>
      <c r="N157" s="107"/>
      <c r="O157" s="108"/>
      <c r="P157" s="109"/>
      <c r="Q157" s="110"/>
      <c r="R157" s="111"/>
      <c r="S157" s="109"/>
      <c r="T157" s="110"/>
      <c r="U157" s="111"/>
      <c r="V157" s="109"/>
      <c r="W157" s="110"/>
      <c r="X157" s="111"/>
      <c r="Y157" s="109"/>
      <c r="Z157" s="110"/>
      <c r="AA157" s="111"/>
    </row>
    <row r="158">
      <c r="A158" s="106"/>
      <c r="B158" s="107"/>
      <c r="C158" s="108"/>
      <c r="D158" s="106"/>
      <c r="E158" s="107"/>
      <c r="F158" s="108"/>
      <c r="G158" s="106"/>
      <c r="H158" s="107"/>
      <c r="I158" s="108"/>
      <c r="J158" s="106"/>
      <c r="K158" s="107"/>
      <c r="L158" s="108"/>
      <c r="M158" s="106"/>
      <c r="N158" s="107"/>
      <c r="O158" s="108"/>
      <c r="P158" s="109"/>
      <c r="Q158" s="110"/>
      <c r="R158" s="111"/>
      <c r="S158" s="109"/>
      <c r="T158" s="110"/>
      <c r="U158" s="111"/>
      <c r="V158" s="109"/>
      <c r="W158" s="110"/>
      <c r="X158" s="111"/>
      <c r="Y158" s="109"/>
      <c r="Z158" s="110"/>
      <c r="AA158" s="111"/>
    </row>
    <row r="159">
      <c r="A159" s="106"/>
      <c r="B159" s="107"/>
      <c r="C159" s="108"/>
      <c r="D159" s="106"/>
      <c r="E159" s="107"/>
      <c r="F159" s="108"/>
      <c r="G159" s="106"/>
      <c r="H159" s="107"/>
      <c r="I159" s="108"/>
      <c r="J159" s="106"/>
      <c r="K159" s="107"/>
      <c r="L159" s="108"/>
      <c r="M159" s="106"/>
      <c r="N159" s="107"/>
      <c r="O159" s="108"/>
      <c r="P159" s="109"/>
      <c r="Q159" s="110"/>
      <c r="R159" s="111"/>
      <c r="S159" s="109"/>
      <c r="T159" s="110"/>
      <c r="U159" s="111"/>
      <c r="V159" s="109"/>
      <c r="W159" s="110"/>
      <c r="X159" s="111"/>
      <c r="Y159" s="109"/>
      <c r="Z159" s="110"/>
      <c r="AA159" s="111"/>
    </row>
    <row r="160">
      <c r="A160" s="106"/>
      <c r="B160" s="107"/>
      <c r="C160" s="108"/>
      <c r="D160" s="106"/>
      <c r="E160" s="107"/>
      <c r="F160" s="108"/>
      <c r="G160" s="106"/>
      <c r="H160" s="107"/>
      <c r="I160" s="108"/>
      <c r="J160" s="106"/>
      <c r="K160" s="107"/>
      <c r="L160" s="108"/>
      <c r="M160" s="106"/>
      <c r="N160" s="107"/>
      <c r="O160" s="108"/>
      <c r="P160" s="109"/>
      <c r="Q160" s="110"/>
      <c r="R160" s="111"/>
      <c r="S160" s="109"/>
      <c r="T160" s="110"/>
      <c r="U160" s="111"/>
      <c r="V160" s="109"/>
      <c r="W160" s="110"/>
      <c r="X160" s="111"/>
      <c r="Y160" s="109"/>
      <c r="Z160" s="110"/>
      <c r="AA160" s="111"/>
    </row>
    <row r="161">
      <c r="A161" s="106"/>
      <c r="B161" s="107"/>
      <c r="C161" s="108"/>
      <c r="D161" s="106"/>
      <c r="E161" s="107"/>
      <c r="F161" s="108"/>
      <c r="G161" s="106"/>
      <c r="H161" s="107"/>
      <c r="I161" s="108"/>
      <c r="J161" s="106"/>
      <c r="K161" s="107"/>
      <c r="L161" s="108"/>
      <c r="M161" s="106"/>
      <c r="N161" s="107"/>
      <c r="O161" s="108"/>
      <c r="P161" s="109"/>
      <c r="Q161" s="110"/>
      <c r="R161" s="111"/>
      <c r="S161" s="109"/>
      <c r="T161" s="110"/>
      <c r="U161" s="111"/>
      <c r="V161" s="109"/>
      <c r="W161" s="110"/>
      <c r="X161" s="111"/>
      <c r="Y161" s="109"/>
      <c r="Z161" s="110"/>
      <c r="AA161" s="111"/>
    </row>
    <row r="162">
      <c r="A162" s="106"/>
      <c r="B162" s="107"/>
      <c r="C162" s="108"/>
      <c r="D162" s="106"/>
      <c r="E162" s="107"/>
      <c r="F162" s="108"/>
      <c r="G162" s="106"/>
      <c r="H162" s="107"/>
      <c r="I162" s="108"/>
      <c r="J162" s="106"/>
      <c r="K162" s="107"/>
      <c r="L162" s="108"/>
      <c r="M162" s="106"/>
      <c r="N162" s="107"/>
      <c r="O162" s="108"/>
      <c r="P162" s="109"/>
      <c r="Q162" s="110"/>
      <c r="R162" s="111"/>
      <c r="S162" s="109"/>
      <c r="T162" s="110"/>
      <c r="U162" s="111"/>
      <c r="V162" s="109"/>
      <c r="W162" s="110"/>
      <c r="X162" s="111"/>
      <c r="Y162" s="109"/>
      <c r="Z162" s="110"/>
      <c r="AA162" s="111"/>
    </row>
    <row r="163">
      <c r="A163" s="106"/>
      <c r="B163" s="107"/>
      <c r="C163" s="108"/>
      <c r="D163" s="106"/>
      <c r="E163" s="107"/>
      <c r="F163" s="108"/>
      <c r="G163" s="106"/>
      <c r="H163" s="107"/>
      <c r="I163" s="108"/>
      <c r="J163" s="106"/>
      <c r="K163" s="107"/>
      <c r="L163" s="108"/>
      <c r="M163" s="106"/>
      <c r="N163" s="107"/>
      <c r="O163" s="108"/>
      <c r="P163" s="109"/>
      <c r="Q163" s="110"/>
      <c r="R163" s="111"/>
      <c r="S163" s="109"/>
      <c r="T163" s="110"/>
      <c r="U163" s="111"/>
      <c r="V163" s="109"/>
      <c r="W163" s="110"/>
      <c r="X163" s="111"/>
      <c r="Y163" s="109"/>
      <c r="Z163" s="110"/>
      <c r="AA163" s="111"/>
    </row>
    <row r="164">
      <c r="A164" s="106"/>
      <c r="B164" s="107"/>
      <c r="C164" s="108"/>
      <c r="D164" s="106"/>
      <c r="E164" s="107"/>
      <c r="F164" s="108"/>
      <c r="G164" s="106"/>
      <c r="H164" s="107"/>
      <c r="I164" s="108"/>
      <c r="J164" s="106"/>
      <c r="K164" s="107"/>
      <c r="L164" s="108"/>
      <c r="M164" s="106"/>
      <c r="N164" s="107"/>
      <c r="O164" s="108"/>
      <c r="P164" s="109"/>
      <c r="Q164" s="110"/>
      <c r="R164" s="111"/>
      <c r="S164" s="109"/>
      <c r="T164" s="110"/>
      <c r="U164" s="111"/>
      <c r="V164" s="109"/>
      <c r="W164" s="110"/>
      <c r="X164" s="111"/>
      <c r="Y164" s="109"/>
      <c r="Z164" s="110"/>
      <c r="AA164" s="111"/>
    </row>
    <row r="165">
      <c r="A165" s="106"/>
      <c r="B165" s="107"/>
      <c r="C165" s="108"/>
      <c r="D165" s="106"/>
      <c r="E165" s="107"/>
      <c r="F165" s="108"/>
      <c r="G165" s="106"/>
      <c r="H165" s="107"/>
      <c r="I165" s="108"/>
      <c r="J165" s="106"/>
      <c r="K165" s="107"/>
      <c r="L165" s="108"/>
      <c r="M165" s="106"/>
      <c r="N165" s="107"/>
      <c r="O165" s="108"/>
      <c r="P165" s="109"/>
      <c r="Q165" s="110"/>
      <c r="R165" s="111"/>
      <c r="S165" s="109"/>
      <c r="T165" s="110"/>
      <c r="U165" s="111"/>
      <c r="V165" s="109"/>
      <c r="W165" s="110"/>
      <c r="X165" s="111"/>
      <c r="Y165" s="109"/>
      <c r="Z165" s="110"/>
      <c r="AA165" s="111"/>
    </row>
    <row r="166">
      <c r="A166" s="106"/>
      <c r="B166" s="107"/>
      <c r="C166" s="108"/>
      <c r="D166" s="106"/>
      <c r="E166" s="107"/>
      <c r="F166" s="108"/>
      <c r="G166" s="106"/>
      <c r="H166" s="107"/>
      <c r="I166" s="108"/>
      <c r="J166" s="106"/>
      <c r="K166" s="107"/>
      <c r="L166" s="108"/>
      <c r="M166" s="106"/>
      <c r="N166" s="107"/>
      <c r="O166" s="108"/>
      <c r="P166" s="109"/>
      <c r="Q166" s="110"/>
      <c r="R166" s="111"/>
      <c r="S166" s="109"/>
      <c r="T166" s="110"/>
      <c r="U166" s="111"/>
      <c r="V166" s="109"/>
      <c r="W166" s="110"/>
      <c r="X166" s="111"/>
      <c r="Y166" s="109"/>
      <c r="Z166" s="110"/>
      <c r="AA166" s="111"/>
    </row>
    <row r="167">
      <c r="A167" s="106"/>
      <c r="B167" s="107"/>
      <c r="C167" s="108"/>
      <c r="D167" s="106"/>
      <c r="E167" s="107"/>
      <c r="F167" s="108"/>
      <c r="G167" s="106"/>
      <c r="H167" s="107"/>
      <c r="I167" s="108"/>
      <c r="J167" s="106"/>
      <c r="K167" s="107"/>
      <c r="L167" s="108"/>
      <c r="M167" s="106"/>
      <c r="N167" s="107"/>
      <c r="O167" s="108"/>
      <c r="P167" s="109"/>
      <c r="Q167" s="110"/>
      <c r="R167" s="111"/>
      <c r="S167" s="109"/>
      <c r="T167" s="110"/>
      <c r="U167" s="111"/>
      <c r="V167" s="109"/>
      <c r="W167" s="110"/>
      <c r="X167" s="111"/>
      <c r="Y167" s="109"/>
      <c r="Z167" s="110"/>
      <c r="AA167" s="111"/>
    </row>
    <row r="168">
      <c r="A168" s="106"/>
      <c r="B168" s="107"/>
      <c r="C168" s="108"/>
      <c r="D168" s="106"/>
      <c r="E168" s="107"/>
      <c r="F168" s="108"/>
      <c r="G168" s="106"/>
      <c r="H168" s="107"/>
      <c r="I168" s="108"/>
      <c r="J168" s="106"/>
      <c r="K168" s="107"/>
      <c r="L168" s="108"/>
      <c r="M168" s="106"/>
      <c r="N168" s="107"/>
      <c r="O168" s="108"/>
      <c r="P168" s="109"/>
      <c r="Q168" s="110"/>
      <c r="R168" s="111"/>
      <c r="S168" s="109"/>
      <c r="T168" s="110"/>
      <c r="U168" s="111"/>
      <c r="V168" s="109"/>
      <c r="W168" s="110"/>
      <c r="X168" s="111"/>
      <c r="Y168" s="109"/>
      <c r="Z168" s="110"/>
      <c r="AA168" s="111"/>
    </row>
    <row r="169">
      <c r="A169" s="106"/>
      <c r="B169" s="107"/>
      <c r="C169" s="108"/>
      <c r="D169" s="106"/>
      <c r="E169" s="107"/>
      <c r="F169" s="108"/>
      <c r="G169" s="106"/>
      <c r="H169" s="107"/>
      <c r="I169" s="108"/>
      <c r="J169" s="106"/>
      <c r="K169" s="107"/>
      <c r="L169" s="108"/>
      <c r="M169" s="106"/>
      <c r="N169" s="107"/>
      <c r="O169" s="108"/>
      <c r="P169" s="109"/>
      <c r="Q169" s="110"/>
      <c r="R169" s="111"/>
      <c r="S169" s="109"/>
      <c r="T169" s="110"/>
      <c r="U169" s="111"/>
      <c r="V169" s="109"/>
      <c r="W169" s="110"/>
      <c r="X169" s="111"/>
      <c r="Y169" s="109"/>
      <c r="Z169" s="110"/>
      <c r="AA169" s="111"/>
    </row>
    <row r="170">
      <c r="A170" s="106"/>
      <c r="B170" s="107"/>
      <c r="C170" s="108"/>
      <c r="D170" s="106"/>
      <c r="E170" s="107"/>
      <c r="F170" s="108"/>
      <c r="G170" s="106"/>
      <c r="H170" s="107"/>
      <c r="I170" s="108"/>
      <c r="J170" s="106"/>
      <c r="K170" s="107"/>
      <c r="L170" s="108"/>
      <c r="M170" s="106"/>
      <c r="N170" s="107"/>
      <c r="O170" s="108"/>
      <c r="P170" s="109"/>
      <c r="Q170" s="110"/>
      <c r="R170" s="111"/>
      <c r="S170" s="109"/>
      <c r="T170" s="110"/>
      <c r="U170" s="111"/>
      <c r="V170" s="109"/>
      <c r="W170" s="110"/>
      <c r="X170" s="111"/>
      <c r="Y170" s="109"/>
      <c r="Z170" s="110"/>
      <c r="AA170" s="111"/>
    </row>
    <row r="171">
      <c r="A171" s="106"/>
      <c r="B171" s="107"/>
      <c r="C171" s="108"/>
      <c r="D171" s="106"/>
      <c r="E171" s="107"/>
      <c r="F171" s="108"/>
      <c r="G171" s="106"/>
      <c r="H171" s="107"/>
      <c r="I171" s="108"/>
      <c r="J171" s="106"/>
      <c r="K171" s="107"/>
      <c r="L171" s="108"/>
      <c r="M171" s="106"/>
      <c r="N171" s="107"/>
      <c r="O171" s="108"/>
      <c r="P171" s="109"/>
      <c r="Q171" s="110"/>
      <c r="R171" s="111"/>
      <c r="S171" s="109"/>
      <c r="T171" s="110"/>
      <c r="U171" s="111"/>
      <c r="V171" s="109"/>
      <c r="W171" s="110"/>
      <c r="X171" s="111"/>
      <c r="Y171" s="109"/>
      <c r="Z171" s="110"/>
      <c r="AA171" s="111"/>
    </row>
    <row r="172">
      <c r="A172" s="106"/>
      <c r="B172" s="107"/>
      <c r="C172" s="108"/>
      <c r="D172" s="106"/>
      <c r="E172" s="107"/>
      <c r="F172" s="108"/>
      <c r="G172" s="106"/>
      <c r="H172" s="107"/>
      <c r="I172" s="108"/>
      <c r="J172" s="106"/>
      <c r="K172" s="107"/>
      <c r="L172" s="108"/>
      <c r="M172" s="106"/>
      <c r="N172" s="107"/>
      <c r="O172" s="108"/>
      <c r="P172" s="109"/>
      <c r="Q172" s="110"/>
      <c r="R172" s="111"/>
      <c r="S172" s="109"/>
      <c r="T172" s="110"/>
      <c r="U172" s="111"/>
      <c r="V172" s="109"/>
      <c r="W172" s="110"/>
      <c r="X172" s="111"/>
      <c r="Y172" s="109"/>
      <c r="Z172" s="110"/>
      <c r="AA172" s="111"/>
    </row>
    <row r="173">
      <c r="A173" s="106"/>
      <c r="B173" s="107"/>
      <c r="C173" s="108"/>
      <c r="D173" s="106"/>
      <c r="E173" s="107"/>
      <c r="F173" s="108"/>
      <c r="G173" s="106"/>
      <c r="H173" s="107"/>
      <c r="I173" s="108"/>
      <c r="J173" s="106"/>
      <c r="K173" s="107"/>
      <c r="L173" s="108"/>
      <c r="M173" s="106"/>
      <c r="N173" s="107"/>
      <c r="O173" s="108"/>
      <c r="P173" s="109"/>
      <c r="Q173" s="110"/>
      <c r="R173" s="111"/>
      <c r="S173" s="109"/>
      <c r="T173" s="110"/>
      <c r="U173" s="111"/>
      <c r="V173" s="109"/>
      <c r="W173" s="110"/>
      <c r="X173" s="111"/>
      <c r="Y173" s="109"/>
      <c r="Z173" s="110"/>
      <c r="AA173" s="111"/>
    </row>
    <row r="174">
      <c r="A174" s="106"/>
      <c r="B174" s="107"/>
      <c r="C174" s="108"/>
      <c r="D174" s="106"/>
      <c r="E174" s="107"/>
      <c r="F174" s="108"/>
      <c r="G174" s="106"/>
      <c r="H174" s="107"/>
      <c r="I174" s="108"/>
      <c r="J174" s="106"/>
      <c r="K174" s="107"/>
      <c r="L174" s="108"/>
      <c r="M174" s="106"/>
      <c r="N174" s="107"/>
      <c r="O174" s="108"/>
      <c r="P174" s="109"/>
      <c r="Q174" s="110"/>
      <c r="R174" s="111"/>
      <c r="S174" s="109"/>
      <c r="T174" s="110"/>
      <c r="U174" s="111"/>
      <c r="V174" s="109"/>
      <c r="W174" s="110"/>
      <c r="X174" s="111"/>
      <c r="Y174" s="109"/>
      <c r="Z174" s="110"/>
      <c r="AA174" s="111"/>
    </row>
    <row r="175">
      <c r="A175" s="106"/>
      <c r="B175" s="107"/>
      <c r="C175" s="108"/>
      <c r="D175" s="106"/>
      <c r="E175" s="107"/>
      <c r="F175" s="108"/>
      <c r="G175" s="106"/>
      <c r="H175" s="107"/>
      <c r="I175" s="108"/>
      <c r="J175" s="106"/>
      <c r="K175" s="107"/>
      <c r="L175" s="108"/>
      <c r="M175" s="106"/>
      <c r="N175" s="107"/>
      <c r="O175" s="108"/>
      <c r="P175" s="109"/>
      <c r="Q175" s="110"/>
      <c r="R175" s="111"/>
      <c r="S175" s="109"/>
      <c r="T175" s="110"/>
      <c r="U175" s="111"/>
      <c r="V175" s="109"/>
      <c r="W175" s="110"/>
      <c r="X175" s="111"/>
      <c r="Y175" s="109"/>
      <c r="Z175" s="110"/>
      <c r="AA175" s="111"/>
    </row>
    <row r="176">
      <c r="A176" s="106"/>
      <c r="B176" s="107"/>
      <c r="C176" s="108"/>
      <c r="D176" s="106"/>
      <c r="E176" s="107"/>
      <c r="F176" s="108"/>
      <c r="G176" s="106"/>
      <c r="H176" s="107"/>
      <c r="I176" s="108"/>
      <c r="J176" s="106"/>
      <c r="K176" s="107"/>
      <c r="L176" s="108"/>
      <c r="M176" s="106"/>
      <c r="N176" s="107"/>
      <c r="O176" s="108"/>
      <c r="P176" s="109"/>
      <c r="Q176" s="110"/>
      <c r="R176" s="111"/>
      <c r="S176" s="109"/>
      <c r="T176" s="110"/>
      <c r="U176" s="111"/>
      <c r="V176" s="109"/>
      <c r="W176" s="110"/>
      <c r="X176" s="111"/>
      <c r="Y176" s="109"/>
      <c r="Z176" s="110"/>
      <c r="AA176" s="111"/>
    </row>
    <row r="177">
      <c r="A177" s="106"/>
      <c r="B177" s="107"/>
      <c r="C177" s="108"/>
      <c r="D177" s="106"/>
      <c r="E177" s="107"/>
      <c r="F177" s="108"/>
      <c r="G177" s="106"/>
      <c r="H177" s="107"/>
      <c r="I177" s="108"/>
      <c r="J177" s="106"/>
      <c r="K177" s="107"/>
      <c r="L177" s="108"/>
      <c r="M177" s="106"/>
      <c r="N177" s="107"/>
      <c r="O177" s="108"/>
      <c r="P177" s="109"/>
      <c r="Q177" s="110"/>
      <c r="R177" s="111"/>
      <c r="S177" s="109"/>
      <c r="T177" s="110"/>
      <c r="U177" s="111"/>
      <c r="V177" s="109"/>
      <c r="W177" s="110"/>
      <c r="X177" s="111"/>
      <c r="Y177" s="109"/>
      <c r="Z177" s="110"/>
      <c r="AA177" s="111"/>
    </row>
    <row r="178">
      <c r="A178" s="106"/>
      <c r="B178" s="107"/>
      <c r="C178" s="108"/>
      <c r="D178" s="106"/>
      <c r="E178" s="107"/>
      <c r="F178" s="108"/>
      <c r="G178" s="106"/>
      <c r="H178" s="107"/>
      <c r="I178" s="108"/>
      <c r="J178" s="106"/>
      <c r="K178" s="107"/>
      <c r="L178" s="108"/>
      <c r="M178" s="106"/>
      <c r="N178" s="107"/>
      <c r="O178" s="108"/>
      <c r="P178" s="109"/>
      <c r="Q178" s="110"/>
      <c r="R178" s="111"/>
      <c r="S178" s="109"/>
      <c r="T178" s="110"/>
      <c r="U178" s="111"/>
      <c r="V178" s="109"/>
      <c r="W178" s="110"/>
      <c r="X178" s="111"/>
      <c r="Y178" s="109"/>
      <c r="Z178" s="110"/>
      <c r="AA178" s="111"/>
    </row>
    <row r="179">
      <c r="A179" s="106"/>
      <c r="B179" s="107"/>
      <c r="C179" s="108"/>
      <c r="D179" s="106"/>
      <c r="E179" s="107"/>
      <c r="F179" s="108"/>
      <c r="G179" s="106"/>
      <c r="H179" s="107"/>
      <c r="I179" s="108"/>
      <c r="J179" s="106"/>
      <c r="K179" s="107"/>
      <c r="L179" s="108"/>
      <c r="M179" s="106"/>
      <c r="N179" s="107"/>
      <c r="O179" s="108"/>
      <c r="P179" s="109"/>
      <c r="Q179" s="110"/>
      <c r="R179" s="111"/>
      <c r="S179" s="109"/>
      <c r="T179" s="110"/>
      <c r="U179" s="111"/>
      <c r="V179" s="109"/>
      <c r="W179" s="110"/>
      <c r="X179" s="111"/>
      <c r="Y179" s="109"/>
      <c r="Z179" s="110"/>
      <c r="AA179" s="111"/>
    </row>
    <row r="180">
      <c r="A180" s="106"/>
      <c r="B180" s="107"/>
      <c r="C180" s="108"/>
      <c r="D180" s="106"/>
      <c r="E180" s="107"/>
      <c r="F180" s="108"/>
      <c r="G180" s="106"/>
      <c r="H180" s="107"/>
      <c r="I180" s="108"/>
      <c r="J180" s="106"/>
      <c r="K180" s="107"/>
      <c r="L180" s="108"/>
      <c r="M180" s="106"/>
      <c r="N180" s="107"/>
      <c r="O180" s="108"/>
      <c r="P180" s="109"/>
      <c r="Q180" s="110"/>
      <c r="R180" s="111"/>
      <c r="S180" s="109"/>
      <c r="T180" s="110"/>
      <c r="U180" s="111"/>
      <c r="V180" s="109"/>
      <c r="W180" s="110"/>
      <c r="X180" s="111"/>
      <c r="Y180" s="109"/>
      <c r="Z180" s="110"/>
      <c r="AA180" s="111"/>
    </row>
    <row r="181">
      <c r="A181" s="106"/>
      <c r="B181" s="107"/>
      <c r="C181" s="108"/>
      <c r="D181" s="106"/>
      <c r="E181" s="107"/>
      <c r="F181" s="108"/>
      <c r="G181" s="106"/>
      <c r="H181" s="107"/>
      <c r="I181" s="108"/>
      <c r="J181" s="106"/>
      <c r="K181" s="107"/>
      <c r="L181" s="108"/>
      <c r="M181" s="106"/>
      <c r="N181" s="107"/>
      <c r="O181" s="108"/>
      <c r="P181" s="109"/>
      <c r="Q181" s="110"/>
      <c r="R181" s="111"/>
      <c r="S181" s="109"/>
      <c r="T181" s="110"/>
      <c r="U181" s="111"/>
      <c r="V181" s="109"/>
      <c r="W181" s="110"/>
      <c r="X181" s="111"/>
      <c r="Y181" s="109"/>
      <c r="Z181" s="110"/>
      <c r="AA181" s="111"/>
    </row>
    <row r="182">
      <c r="A182" s="106"/>
      <c r="B182" s="107"/>
      <c r="C182" s="108"/>
      <c r="D182" s="106"/>
      <c r="E182" s="107"/>
      <c r="F182" s="108"/>
      <c r="G182" s="106"/>
      <c r="H182" s="107"/>
      <c r="I182" s="108"/>
      <c r="J182" s="106"/>
      <c r="K182" s="107"/>
      <c r="L182" s="108"/>
      <c r="M182" s="106"/>
      <c r="N182" s="107"/>
      <c r="O182" s="108"/>
      <c r="P182" s="109"/>
      <c r="Q182" s="110"/>
      <c r="R182" s="111"/>
      <c r="S182" s="109"/>
      <c r="T182" s="110"/>
      <c r="U182" s="111"/>
      <c r="V182" s="109"/>
      <c r="W182" s="110"/>
      <c r="X182" s="111"/>
      <c r="Y182" s="109"/>
      <c r="Z182" s="110"/>
      <c r="AA182" s="111"/>
    </row>
    <row r="183">
      <c r="A183" s="106"/>
      <c r="B183" s="107"/>
      <c r="C183" s="108"/>
      <c r="D183" s="106"/>
      <c r="E183" s="107"/>
      <c r="F183" s="108"/>
      <c r="G183" s="106"/>
      <c r="H183" s="107"/>
      <c r="I183" s="108"/>
      <c r="J183" s="106"/>
      <c r="K183" s="107"/>
      <c r="L183" s="108"/>
      <c r="M183" s="106"/>
      <c r="N183" s="107"/>
      <c r="O183" s="108"/>
      <c r="P183" s="109"/>
      <c r="Q183" s="110"/>
      <c r="R183" s="111"/>
      <c r="S183" s="109"/>
      <c r="T183" s="110"/>
      <c r="U183" s="111"/>
      <c r="V183" s="109"/>
      <c r="W183" s="110"/>
      <c r="X183" s="111"/>
      <c r="Y183" s="109"/>
      <c r="Z183" s="110"/>
      <c r="AA183" s="111"/>
    </row>
    <row r="184">
      <c r="A184" s="106"/>
      <c r="B184" s="107"/>
      <c r="C184" s="108"/>
      <c r="D184" s="106"/>
      <c r="E184" s="107"/>
      <c r="F184" s="108"/>
      <c r="G184" s="106"/>
      <c r="H184" s="107"/>
      <c r="I184" s="108"/>
      <c r="J184" s="106"/>
      <c r="K184" s="107"/>
      <c r="L184" s="108"/>
      <c r="M184" s="106"/>
      <c r="N184" s="107"/>
      <c r="O184" s="108"/>
      <c r="P184" s="109"/>
      <c r="Q184" s="110"/>
      <c r="R184" s="111"/>
      <c r="S184" s="109"/>
      <c r="T184" s="110"/>
      <c r="U184" s="111"/>
      <c r="V184" s="109"/>
      <c r="W184" s="110"/>
      <c r="X184" s="111"/>
      <c r="Y184" s="109"/>
      <c r="Z184" s="110"/>
      <c r="AA184" s="111"/>
    </row>
    <row r="185">
      <c r="A185" s="106"/>
      <c r="B185" s="107"/>
      <c r="C185" s="108"/>
      <c r="D185" s="106"/>
      <c r="E185" s="107"/>
      <c r="F185" s="108"/>
      <c r="G185" s="106"/>
      <c r="H185" s="107"/>
      <c r="I185" s="108"/>
      <c r="J185" s="106"/>
      <c r="K185" s="107"/>
      <c r="L185" s="108"/>
      <c r="M185" s="106"/>
      <c r="N185" s="107"/>
      <c r="O185" s="108"/>
      <c r="P185" s="109"/>
      <c r="Q185" s="110"/>
      <c r="R185" s="111"/>
      <c r="S185" s="109"/>
      <c r="T185" s="110"/>
      <c r="U185" s="111"/>
      <c r="V185" s="109"/>
      <c r="W185" s="110"/>
      <c r="X185" s="111"/>
      <c r="Y185" s="109"/>
      <c r="Z185" s="110"/>
      <c r="AA185" s="111"/>
    </row>
    <row r="186">
      <c r="A186" s="106"/>
      <c r="B186" s="107"/>
      <c r="C186" s="108"/>
      <c r="D186" s="106"/>
      <c r="E186" s="107"/>
      <c r="F186" s="108"/>
      <c r="G186" s="106"/>
      <c r="H186" s="107"/>
      <c r="I186" s="108"/>
      <c r="J186" s="106"/>
      <c r="K186" s="107"/>
      <c r="L186" s="108"/>
      <c r="M186" s="106"/>
      <c r="N186" s="107"/>
      <c r="O186" s="108"/>
      <c r="P186" s="109"/>
      <c r="Q186" s="110"/>
      <c r="R186" s="111"/>
      <c r="S186" s="109"/>
      <c r="T186" s="110"/>
      <c r="U186" s="111"/>
      <c r="V186" s="109"/>
      <c r="W186" s="110"/>
      <c r="X186" s="111"/>
      <c r="Y186" s="109"/>
      <c r="Z186" s="110"/>
      <c r="AA186" s="111"/>
    </row>
    <row r="187">
      <c r="A187" s="106"/>
      <c r="B187" s="107"/>
      <c r="C187" s="108"/>
      <c r="D187" s="106"/>
      <c r="E187" s="107"/>
      <c r="F187" s="108"/>
      <c r="G187" s="106"/>
      <c r="H187" s="107"/>
      <c r="I187" s="108"/>
      <c r="J187" s="106"/>
      <c r="K187" s="107"/>
      <c r="L187" s="108"/>
      <c r="M187" s="106"/>
      <c r="N187" s="107"/>
      <c r="O187" s="108"/>
      <c r="P187" s="109"/>
      <c r="Q187" s="110"/>
      <c r="R187" s="111"/>
      <c r="S187" s="109"/>
      <c r="T187" s="110"/>
      <c r="U187" s="111"/>
      <c r="V187" s="109"/>
      <c r="W187" s="110"/>
      <c r="X187" s="111"/>
      <c r="Y187" s="109"/>
      <c r="Z187" s="110"/>
      <c r="AA187" s="111"/>
    </row>
    <row r="188">
      <c r="A188" s="106"/>
      <c r="B188" s="107"/>
      <c r="C188" s="108"/>
      <c r="D188" s="106"/>
      <c r="E188" s="107"/>
      <c r="F188" s="108"/>
      <c r="G188" s="106"/>
      <c r="H188" s="107"/>
      <c r="I188" s="108"/>
      <c r="J188" s="106"/>
      <c r="K188" s="107"/>
      <c r="L188" s="108"/>
      <c r="M188" s="106"/>
      <c r="N188" s="107"/>
      <c r="O188" s="108"/>
      <c r="P188" s="109"/>
      <c r="Q188" s="110"/>
      <c r="R188" s="111"/>
      <c r="S188" s="109"/>
      <c r="T188" s="110"/>
      <c r="U188" s="111"/>
      <c r="V188" s="109"/>
      <c r="W188" s="110"/>
      <c r="X188" s="111"/>
      <c r="Y188" s="109"/>
      <c r="Z188" s="110"/>
      <c r="AA188" s="111"/>
    </row>
    <row r="189">
      <c r="A189" s="106"/>
      <c r="B189" s="107"/>
      <c r="C189" s="108"/>
      <c r="D189" s="106"/>
      <c r="E189" s="107"/>
      <c r="F189" s="108"/>
      <c r="G189" s="106"/>
      <c r="H189" s="107"/>
      <c r="I189" s="108"/>
      <c r="J189" s="106"/>
      <c r="K189" s="107"/>
      <c r="L189" s="108"/>
      <c r="M189" s="106"/>
      <c r="N189" s="107"/>
      <c r="O189" s="108"/>
      <c r="P189" s="109"/>
      <c r="Q189" s="110"/>
      <c r="R189" s="111"/>
      <c r="S189" s="109"/>
      <c r="T189" s="110"/>
      <c r="U189" s="111"/>
      <c r="V189" s="109"/>
      <c r="W189" s="110"/>
      <c r="X189" s="111"/>
      <c r="Y189" s="109"/>
      <c r="Z189" s="110"/>
      <c r="AA189" s="111"/>
    </row>
    <row r="190">
      <c r="A190" s="106"/>
      <c r="B190" s="107"/>
      <c r="C190" s="108"/>
      <c r="D190" s="106"/>
      <c r="E190" s="107"/>
      <c r="F190" s="108"/>
      <c r="G190" s="106"/>
      <c r="H190" s="107"/>
      <c r="I190" s="108"/>
      <c r="J190" s="106"/>
      <c r="K190" s="107"/>
      <c r="L190" s="108"/>
      <c r="M190" s="106"/>
      <c r="N190" s="107"/>
      <c r="O190" s="108"/>
      <c r="P190" s="109"/>
      <c r="Q190" s="110"/>
      <c r="R190" s="111"/>
      <c r="S190" s="109"/>
      <c r="T190" s="110"/>
      <c r="U190" s="111"/>
      <c r="V190" s="109"/>
      <c r="W190" s="110"/>
      <c r="X190" s="111"/>
      <c r="Y190" s="109"/>
      <c r="Z190" s="110"/>
      <c r="AA190" s="111"/>
    </row>
    <row r="191">
      <c r="A191" s="106"/>
      <c r="B191" s="107"/>
      <c r="C191" s="108"/>
      <c r="D191" s="106"/>
      <c r="E191" s="107"/>
      <c r="F191" s="108"/>
      <c r="G191" s="106"/>
      <c r="H191" s="107"/>
      <c r="I191" s="108"/>
      <c r="J191" s="106"/>
      <c r="K191" s="107"/>
      <c r="L191" s="108"/>
      <c r="M191" s="106"/>
      <c r="N191" s="107"/>
      <c r="O191" s="108"/>
      <c r="P191" s="109"/>
      <c r="Q191" s="110"/>
      <c r="R191" s="111"/>
      <c r="S191" s="109"/>
      <c r="T191" s="110"/>
      <c r="U191" s="111"/>
      <c r="V191" s="109"/>
      <c r="W191" s="110"/>
      <c r="X191" s="111"/>
      <c r="Y191" s="109"/>
      <c r="Z191" s="110"/>
      <c r="AA191" s="111"/>
    </row>
    <row r="192">
      <c r="A192" s="106"/>
      <c r="B192" s="107"/>
      <c r="C192" s="108"/>
      <c r="D192" s="106"/>
      <c r="E192" s="107"/>
      <c r="F192" s="108"/>
      <c r="G192" s="106"/>
      <c r="H192" s="107"/>
      <c r="I192" s="108"/>
      <c r="J192" s="106"/>
      <c r="K192" s="107"/>
      <c r="L192" s="108"/>
      <c r="M192" s="106"/>
      <c r="N192" s="107"/>
      <c r="O192" s="108"/>
      <c r="P192" s="109"/>
      <c r="Q192" s="110"/>
      <c r="R192" s="111"/>
      <c r="S192" s="109"/>
      <c r="T192" s="110"/>
      <c r="U192" s="111"/>
      <c r="V192" s="109"/>
      <c r="W192" s="110"/>
      <c r="X192" s="111"/>
      <c r="Y192" s="109"/>
      <c r="Z192" s="110"/>
      <c r="AA192" s="111"/>
    </row>
    <row r="193">
      <c r="A193" s="106"/>
      <c r="B193" s="107"/>
      <c r="C193" s="108"/>
      <c r="D193" s="106"/>
      <c r="E193" s="107"/>
      <c r="F193" s="108"/>
      <c r="G193" s="106"/>
      <c r="H193" s="107"/>
      <c r="I193" s="108"/>
      <c r="J193" s="106"/>
      <c r="K193" s="107"/>
      <c r="L193" s="108"/>
      <c r="M193" s="106"/>
      <c r="N193" s="107"/>
      <c r="O193" s="108"/>
      <c r="P193" s="109"/>
      <c r="Q193" s="110"/>
      <c r="R193" s="111"/>
      <c r="S193" s="109"/>
      <c r="T193" s="110"/>
      <c r="U193" s="111"/>
      <c r="V193" s="109"/>
      <c r="W193" s="110"/>
      <c r="X193" s="111"/>
      <c r="Y193" s="109"/>
      <c r="Z193" s="110"/>
      <c r="AA193" s="111"/>
    </row>
    <row r="194">
      <c r="A194" s="106"/>
      <c r="B194" s="107"/>
      <c r="C194" s="108"/>
      <c r="D194" s="106"/>
      <c r="E194" s="107"/>
      <c r="F194" s="108"/>
      <c r="G194" s="106"/>
      <c r="H194" s="107"/>
      <c r="I194" s="108"/>
      <c r="J194" s="106"/>
      <c r="K194" s="107"/>
      <c r="L194" s="108"/>
      <c r="M194" s="106"/>
      <c r="N194" s="107"/>
      <c r="O194" s="108"/>
      <c r="P194" s="109"/>
      <c r="Q194" s="110"/>
      <c r="R194" s="111"/>
      <c r="S194" s="109"/>
      <c r="T194" s="110"/>
      <c r="U194" s="111"/>
      <c r="V194" s="109"/>
      <c r="W194" s="110"/>
      <c r="X194" s="111"/>
      <c r="Y194" s="109"/>
      <c r="Z194" s="110"/>
      <c r="AA194" s="111"/>
    </row>
    <row r="195">
      <c r="A195" s="106"/>
      <c r="B195" s="107"/>
      <c r="C195" s="108"/>
      <c r="D195" s="106"/>
      <c r="E195" s="107"/>
      <c r="F195" s="108"/>
      <c r="G195" s="106"/>
      <c r="H195" s="107"/>
      <c r="I195" s="108"/>
      <c r="J195" s="106"/>
      <c r="K195" s="107"/>
      <c r="L195" s="108"/>
      <c r="M195" s="106"/>
      <c r="N195" s="107"/>
      <c r="O195" s="108"/>
      <c r="P195" s="109"/>
      <c r="Q195" s="110"/>
      <c r="R195" s="111"/>
      <c r="S195" s="109"/>
      <c r="T195" s="110"/>
      <c r="U195" s="111"/>
      <c r="V195" s="109"/>
      <c r="W195" s="110"/>
      <c r="X195" s="111"/>
      <c r="Y195" s="109"/>
      <c r="Z195" s="110"/>
      <c r="AA195" s="111"/>
    </row>
    <row r="196">
      <c r="A196" s="106"/>
      <c r="B196" s="107"/>
      <c r="C196" s="108"/>
      <c r="D196" s="106"/>
      <c r="E196" s="107"/>
      <c r="F196" s="108"/>
      <c r="G196" s="106"/>
      <c r="H196" s="107"/>
      <c r="I196" s="108"/>
      <c r="J196" s="106"/>
      <c r="K196" s="107"/>
      <c r="L196" s="108"/>
      <c r="M196" s="106"/>
      <c r="N196" s="107"/>
      <c r="O196" s="108"/>
      <c r="P196" s="109"/>
      <c r="Q196" s="110"/>
      <c r="R196" s="111"/>
      <c r="S196" s="109"/>
      <c r="T196" s="110"/>
      <c r="U196" s="111"/>
      <c r="V196" s="109"/>
      <c r="W196" s="110"/>
      <c r="X196" s="111"/>
      <c r="Y196" s="109"/>
      <c r="Z196" s="110"/>
      <c r="AA196" s="111"/>
    </row>
    <row r="197">
      <c r="A197" s="106"/>
      <c r="B197" s="107"/>
      <c r="C197" s="108"/>
      <c r="D197" s="106"/>
      <c r="E197" s="107"/>
      <c r="F197" s="108"/>
      <c r="G197" s="106"/>
      <c r="H197" s="107"/>
      <c r="I197" s="108"/>
      <c r="J197" s="106"/>
      <c r="K197" s="107"/>
      <c r="L197" s="108"/>
      <c r="M197" s="106"/>
      <c r="N197" s="107"/>
      <c r="O197" s="108"/>
      <c r="P197" s="109"/>
      <c r="Q197" s="110"/>
      <c r="R197" s="111"/>
      <c r="S197" s="109"/>
      <c r="T197" s="110"/>
      <c r="U197" s="111"/>
      <c r="V197" s="109"/>
      <c r="W197" s="110"/>
      <c r="X197" s="111"/>
      <c r="Y197" s="109"/>
      <c r="Z197" s="110"/>
      <c r="AA197" s="111"/>
    </row>
    <row r="198">
      <c r="A198" s="106"/>
      <c r="B198" s="107"/>
      <c r="C198" s="108"/>
      <c r="D198" s="106"/>
      <c r="E198" s="107"/>
      <c r="F198" s="108"/>
      <c r="G198" s="106"/>
      <c r="H198" s="107"/>
      <c r="I198" s="108"/>
      <c r="J198" s="106"/>
      <c r="K198" s="107"/>
      <c r="L198" s="108"/>
      <c r="M198" s="106"/>
      <c r="N198" s="107"/>
      <c r="O198" s="108"/>
      <c r="P198" s="109"/>
      <c r="Q198" s="110"/>
      <c r="R198" s="111"/>
      <c r="S198" s="109"/>
      <c r="T198" s="110"/>
      <c r="U198" s="111"/>
      <c r="V198" s="109"/>
      <c r="W198" s="110"/>
      <c r="X198" s="111"/>
      <c r="Y198" s="109"/>
      <c r="Z198" s="110"/>
      <c r="AA198" s="111"/>
    </row>
    <row r="199">
      <c r="A199" s="106"/>
      <c r="B199" s="107"/>
      <c r="C199" s="108"/>
      <c r="D199" s="106"/>
      <c r="E199" s="107"/>
      <c r="F199" s="108"/>
      <c r="G199" s="106"/>
      <c r="H199" s="107"/>
      <c r="I199" s="108"/>
      <c r="J199" s="106"/>
      <c r="K199" s="107"/>
      <c r="L199" s="108"/>
      <c r="M199" s="106"/>
      <c r="N199" s="107"/>
      <c r="O199" s="108"/>
      <c r="P199" s="109"/>
      <c r="Q199" s="110"/>
      <c r="R199" s="111"/>
      <c r="S199" s="109"/>
      <c r="T199" s="110"/>
      <c r="U199" s="111"/>
      <c r="V199" s="109"/>
      <c r="W199" s="110"/>
      <c r="X199" s="111"/>
      <c r="Y199" s="109"/>
      <c r="Z199" s="110"/>
      <c r="AA199" s="111"/>
    </row>
    <row r="200">
      <c r="A200" s="106"/>
      <c r="B200" s="107"/>
      <c r="C200" s="108"/>
      <c r="D200" s="106"/>
      <c r="E200" s="107"/>
      <c r="F200" s="108"/>
      <c r="G200" s="106"/>
      <c r="H200" s="107"/>
      <c r="I200" s="108"/>
      <c r="J200" s="106"/>
      <c r="K200" s="107"/>
      <c r="L200" s="108"/>
      <c r="M200" s="106"/>
      <c r="N200" s="107"/>
      <c r="O200" s="108"/>
      <c r="P200" s="109"/>
      <c r="Q200" s="110"/>
      <c r="R200" s="111"/>
      <c r="S200" s="109"/>
      <c r="T200" s="110"/>
      <c r="U200" s="111"/>
      <c r="V200" s="109"/>
      <c r="W200" s="110"/>
      <c r="X200" s="111"/>
      <c r="Y200" s="109"/>
      <c r="Z200" s="110"/>
      <c r="AA200" s="111"/>
    </row>
    <row r="201">
      <c r="A201" s="106"/>
      <c r="B201" s="107"/>
      <c r="C201" s="108"/>
      <c r="D201" s="106"/>
      <c r="E201" s="107"/>
      <c r="F201" s="108"/>
      <c r="G201" s="106"/>
      <c r="H201" s="107"/>
      <c r="I201" s="108"/>
      <c r="J201" s="106"/>
      <c r="K201" s="107"/>
      <c r="L201" s="108"/>
      <c r="M201" s="106"/>
      <c r="N201" s="107"/>
      <c r="O201" s="108"/>
      <c r="P201" s="109"/>
      <c r="Q201" s="110"/>
      <c r="R201" s="111"/>
      <c r="S201" s="109"/>
      <c r="T201" s="110"/>
      <c r="U201" s="111"/>
      <c r="V201" s="109"/>
      <c r="W201" s="110"/>
      <c r="X201" s="111"/>
      <c r="Y201" s="109"/>
      <c r="Z201" s="110"/>
      <c r="AA201" s="111"/>
    </row>
    <row r="202">
      <c r="A202" s="106"/>
      <c r="B202" s="107"/>
      <c r="C202" s="108"/>
      <c r="D202" s="106"/>
      <c r="E202" s="107"/>
      <c r="F202" s="108"/>
      <c r="G202" s="106"/>
      <c r="H202" s="107"/>
      <c r="I202" s="108"/>
      <c r="J202" s="106"/>
      <c r="K202" s="107"/>
      <c r="L202" s="108"/>
      <c r="M202" s="106"/>
      <c r="N202" s="107"/>
      <c r="O202" s="108"/>
      <c r="P202" s="109"/>
      <c r="Q202" s="110"/>
      <c r="R202" s="111"/>
      <c r="S202" s="109"/>
      <c r="T202" s="110"/>
      <c r="U202" s="111"/>
      <c r="V202" s="109"/>
      <c r="W202" s="110"/>
      <c r="X202" s="111"/>
      <c r="Y202" s="109"/>
      <c r="Z202" s="110"/>
      <c r="AA202" s="111"/>
    </row>
    <row r="203">
      <c r="A203" s="106"/>
      <c r="B203" s="107"/>
      <c r="C203" s="108"/>
      <c r="D203" s="106"/>
      <c r="E203" s="107"/>
      <c r="F203" s="108"/>
      <c r="G203" s="106"/>
      <c r="H203" s="107"/>
      <c r="I203" s="108"/>
      <c r="J203" s="106"/>
      <c r="K203" s="107"/>
      <c r="L203" s="108"/>
      <c r="M203" s="106"/>
      <c r="N203" s="107"/>
      <c r="O203" s="108"/>
      <c r="P203" s="109"/>
      <c r="Q203" s="110"/>
      <c r="R203" s="111"/>
      <c r="S203" s="109"/>
      <c r="T203" s="110"/>
      <c r="U203" s="111"/>
      <c r="V203" s="109"/>
      <c r="W203" s="110"/>
      <c r="X203" s="111"/>
      <c r="Y203" s="109"/>
      <c r="Z203" s="110"/>
      <c r="AA203" s="111"/>
    </row>
    <row r="204">
      <c r="A204" s="106"/>
      <c r="B204" s="107"/>
      <c r="C204" s="108"/>
      <c r="D204" s="106"/>
      <c r="E204" s="107"/>
      <c r="F204" s="108"/>
      <c r="G204" s="106"/>
      <c r="H204" s="107"/>
      <c r="I204" s="108"/>
      <c r="J204" s="106"/>
      <c r="K204" s="107"/>
      <c r="L204" s="108"/>
      <c r="M204" s="106"/>
      <c r="N204" s="107"/>
      <c r="O204" s="108"/>
      <c r="P204" s="109"/>
      <c r="Q204" s="110"/>
      <c r="R204" s="111"/>
      <c r="S204" s="109"/>
      <c r="T204" s="110"/>
      <c r="U204" s="111"/>
      <c r="V204" s="109"/>
      <c r="W204" s="110"/>
      <c r="X204" s="111"/>
      <c r="Y204" s="109"/>
      <c r="Z204" s="110"/>
      <c r="AA204" s="111"/>
    </row>
    <row r="205">
      <c r="A205" s="106"/>
      <c r="B205" s="107"/>
      <c r="C205" s="108"/>
      <c r="D205" s="106"/>
      <c r="E205" s="107"/>
      <c r="F205" s="108"/>
      <c r="G205" s="106"/>
      <c r="H205" s="107"/>
      <c r="I205" s="108"/>
      <c r="J205" s="106"/>
      <c r="K205" s="107"/>
      <c r="L205" s="108"/>
      <c r="M205" s="106"/>
      <c r="N205" s="107"/>
      <c r="O205" s="108"/>
      <c r="P205" s="109"/>
      <c r="Q205" s="110"/>
      <c r="R205" s="111"/>
      <c r="S205" s="109"/>
      <c r="T205" s="110"/>
      <c r="U205" s="111"/>
      <c r="V205" s="109"/>
      <c r="W205" s="110"/>
      <c r="X205" s="111"/>
      <c r="Y205" s="109"/>
      <c r="Z205" s="110"/>
      <c r="AA205" s="111"/>
    </row>
    <row r="206">
      <c r="A206" s="106"/>
      <c r="B206" s="107"/>
      <c r="C206" s="108"/>
      <c r="D206" s="106"/>
      <c r="E206" s="107"/>
      <c r="F206" s="108"/>
      <c r="G206" s="106"/>
      <c r="H206" s="107"/>
      <c r="I206" s="108"/>
      <c r="J206" s="106"/>
      <c r="K206" s="107"/>
      <c r="L206" s="108"/>
      <c r="M206" s="106"/>
      <c r="N206" s="107"/>
      <c r="O206" s="108"/>
      <c r="P206" s="109"/>
      <c r="Q206" s="110"/>
      <c r="R206" s="111"/>
      <c r="S206" s="109"/>
      <c r="T206" s="110"/>
      <c r="U206" s="111"/>
      <c r="V206" s="109"/>
      <c r="W206" s="110"/>
      <c r="X206" s="111"/>
      <c r="Y206" s="109"/>
      <c r="Z206" s="110"/>
      <c r="AA206" s="111"/>
    </row>
    <row r="207">
      <c r="A207" s="106"/>
      <c r="B207" s="107"/>
      <c r="C207" s="108"/>
      <c r="D207" s="106"/>
      <c r="E207" s="107"/>
      <c r="F207" s="108"/>
      <c r="G207" s="106"/>
      <c r="H207" s="107"/>
      <c r="I207" s="108"/>
      <c r="J207" s="106"/>
      <c r="K207" s="107"/>
      <c r="L207" s="108"/>
      <c r="M207" s="106"/>
      <c r="N207" s="107"/>
      <c r="O207" s="108"/>
      <c r="P207" s="109"/>
      <c r="Q207" s="110"/>
      <c r="R207" s="111"/>
      <c r="S207" s="109"/>
      <c r="T207" s="110"/>
      <c r="U207" s="111"/>
      <c r="V207" s="109"/>
      <c r="W207" s="110"/>
      <c r="X207" s="111"/>
      <c r="Y207" s="109"/>
      <c r="Z207" s="110"/>
      <c r="AA207" s="111"/>
    </row>
    <row r="208">
      <c r="A208" s="106"/>
      <c r="B208" s="107"/>
      <c r="C208" s="108"/>
      <c r="D208" s="106"/>
      <c r="E208" s="107"/>
      <c r="F208" s="108"/>
      <c r="G208" s="106"/>
      <c r="H208" s="107"/>
      <c r="I208" s="108"/>
      <c r="J208" s="106"/>
      <c r="K208" s="107"/>
      <c r="L208" s="108"/>
      <c r="M208" s="106"/>
      <c r="N208" s="107"/>
      <c r="O208" s="108"/>
      <c r="P208" s="109"/>
      <c r="Q208" s="110"/>
      <c r="R208" s="111"/>
      <c r="S208" s="109"/>
      <c r="T208" s="110"/>
      <c r="U208" s="111"/>
      <c r="V208" s="109"/>
      <c r="W208" s="110"/>
      <c r="X208" s="111"/>
      <c r="Y208" s="109"/>
      <c r="Z208" s="110"/>
      <c r="AA208" s="111"/>
    </row>
    <row r="209">
      <c r="A209" s="106"/>
      <c r="B209" s="107"/>
      <c r="C209" s="108"/>
      <c r="D209" s="106"/>
      <c r="E209" s="107"/>
      <c r="F209" s="108"/>
      <c r="G209" s="106"/>
      <c r="H209" s="107"/>
      <c r="I209" s="108"/>
      <c r="J209" s="106"/>
      <c r="K209" s="107"/>
      <c r="L209" s="108"/>
      <c r="M209" s="106"/>
      <c r="N209" s="107"/>
      <c r="O209" s="108"/>
      <c r="P209" s="109"/>
      <c r="Q209" s="110"/>
      <c r="R209" s="111"/>
      <c r="S209" s="109"/>
      <c r="T209" s="110"/>
      <c r="U209" s="111"/>
      <c r="V209" s="109"/>
      <c r="W209" s="110"/>
      <c r="X209" s="111"/>
      <c r="Y209" s="109"/>
      <c r="Z209" s="110"/>
      <c r="AA209" s="111"/>
    </row>
    <row r="210">
      <c r="A210" s="106"/>
      <c r="B210" s="107"/>
      <c r="C210" s="108"/>
      <c r="D210" s="106"/>
      <c r="E210" s="107"/>
      <c r="F210" s="108"/>
      <c r="G210" s="106"/>
      <c r="H210" s="107"/>
      <c r="I210" s="108"/>
      <c r="J210" s="106"/>
      <c r="K210" s="107"/>
      <c r="L210" s="108"/>
      <c r="M210" s="106"/>
      <c r="N210" s="107"/>
      <c r="O210" s="108"/>
      <c r="P210" s="109"/>
      <c r="Q210" s="110"/>
      <c r="R210" s="111"/>
      <c r="S210" s="109"/>
      <c r="T210" s="110"/>
      <c r="U210" s="111"/>
      <c r="V210" s="109"/>
      <c r="W210" s="110"/>
      <c r="X210" s="111"/>
      <c r="Y210" s="109"/>
      <c r="Z210" s="110"/>
      <c r="AA210" s="111"/>
    </row>
    <row r="211">
      <c r="A211" s="106"/>
      <c r="B211" s="107"/>
      <c r="C211" s="108"/>
      <c r="D211" s="106"/>
      <c r="E211" s="107"/>
      <c r="F211" s="108"/>
      <c r="G211" s="106"/>
      <c r="H211" s="107"/>
      <c r="I211" s="108"/>
      <c r="J211" s="106"/>
      <c r="K211" s="107"/>
      <c r="L211" s="108"/>
      <c r="M211" s="106"/>
      <c r="N211" s="107"/>
      <c r="O211" s="108"/>
      <c r="P211" s="109"/>
      <c r="Q211" s="110"/>
      <c r="R211" s="111"/>
      <c r="S211" s="109"/>
      <c r="T211" s="110"/>
      <c r="U211" s="111"/>
      <c r="V211" s="109"/>
      <c r="W211" s="110"/>
      <c r="X211" s="111"/>
      <c r="Y211" s="109"/>
      <c r="Z211" s="110"/>
      <c r="AA211" s="111"/>
    </row>
    <row r="212">
      <c r="A212" s="106"/>
      <c r="B212" s="107"/>
      <c r="C212" s="108"/>
      <c r="D212" s="106"/>
      <c r="E212" s="107"/>
      <c r="F212" s="108"/>
      <c r="G212" s="106"/>
      <c r="H212" s="107"/>
      <c r="I212" s="108"/>
      <c r="J212" s="106"/>
      <c r="K212" s="107"/>
      <c r="L212" s="108"/>
      <c r="M212" s="106"/>
      <c r="N212" s="107"/>
      <c r="O212" s="108"/>
      <c r="P212" s="109"/>
      <c r="Q212" s="110"/>
      <c r="R212" s="111"/>
      <c r="S212" s="109"/>
      <c r="T212" s="110"/>
      <c r="U212" s="111"/>
      <c r="V212" s="109"/>
      <c r="W212" s="110"/>
      <c r="X212" s="111"/>
      <c r="Y212" s="109"/>
      <c r="Z212" s="110"/>
      <c r="AA212" s="111"/>
    </row>
    <row r="213">
      <c r="A213" s="106"/>
      <c r="B213" s="107"/>
      <c r="C213" s="108"/>
      <c r="D213" s="106"/>
      <c r="E213" s="107"/>
      <c r="F213" s="108"/>
      <c r="G213" s="106"/>
      <c r="H213" s="107"/>
      <c r="I213" s="108"/>
      <c r="J213" s="106"/>
      <c r="K213" s="107"/>
      <c r="L213" s="108"/>
      <c r="M213" s="106"/>
      <c r="N213" s="107"/>
      <c r="O213" s="108"/>
      <c r="P213" s="109"/>
      <c r="Q213" s="110"/>
      <c r="R213" s="111"/>
      <c r="S213" s="109"/>
      <c r="T213" s="110"/>
      <c r="U213" s="111"/>
      <c r="V213" s="109"/>
      <c r="W213" s="110"/>
      <c r="X213" s="111"/>
      <c r="Y213" s="109"/>
      <c r="Z213" s="110"/>
      <c r="AA213" s="111"/>
    </row>
    <row r="214">
      <c r="A214" s="106"/>
      <c r="B214" s="107"/>
      <c r="C214" s="108"/>
      <c r="D214" s="106"/>
      <c r="E214" s="107"/>
      <c r="F214" s="108"/>
      <c r="G214" s="106"/>
      <c r="H214" s="107"/>
      <c r="I214" s="108"/>
      <c r="J214" s="106"/>
      <c r="K214" s="107"/>
      <c r="L214" s="108"/>
      <c r="M214" s="106"/>
      <c r="N214" s="107"/>
      <c r="O214" s="108"/>
      <c r="P214" s="109"/>
      <c r="Q214" s="110"/>
      <c r="R214" s="111"/>
      <c r="S214" s="109"/>
      <c r="T214" s="110"/>
      <c r="U214" s="111"/>
      <c r="V214" s="109"/>
      <c r="W214" s="110"/>
      <c r="X214" s="111"/>
      <c r="Y214" s="109"/>
      <c r="Z214" s="110"/>
      <c r="AA214" s="111"/>
    </row>
    <row r="215">
      <c r="A215" s="106"/>
      <c r="B215" s="107"/>
      <c r="C215" s="108"/>
      <c r="D215" s="106"/>
      <c r="E215" s="107"/>
      <c r="F215" s="108"/>
      <c r="G215" s="106"/>
      <c r="H215" s="107"/>
      <c r="I215" s="108"/>
      <c r="J215" s="106"/>
      <c r="K215" s="107"/>
      <c r="L215" s="108"/>
      <c r="M215" s="106"/>
      <c r="N215" s="107"/>
      <c r="O215" s="108"/>
      <c r="P215" s="109"/>
      <c r="Q215" s="110"/>
      <c r="R215" s="111"/>
      <c r="S215" s="109"/>
      <c r="T215" s="110"/>
      <c r="U215" s="111"/>
      <c r="V215" s="109"/>
      <c r="W215" s="110"/>
      <c r="X215" s="111"/>
      <c r="Y215" s="109"/>
      <c r="Z215" s="110"/>
      <c r="AA215" s="111"/>
    </row>
    <row r="216">
      <c r="A216" s="106"/>
      <c r="B216" s="107"/>
      <c r="C216" s="108"/>
      <c r="D216" s="106"/>
      <c r="E216" s="107"/>
      <c r="F216" s="108"/>
      <c r="G216" s="106"/>
      <c r="H216" s="107"/>
      <c r="I216" s="108"/>
      <c r="J216" s="106"/>
      <c r="K216" s="107"/>
      <c r="L216" s="108"/>
      <c r="M216" s="106"/>
      <c r="N216" s="107"/>
      <c r="O216" s="108"/>
      <c r="P216" s="109"/>
      <c r="Q216" s="110"/>
      <c r="R216" s="111"/>
      <c r="S216" s="109"/>
      <c r="T216" s="110"/>
      <c r="U216" s="111"/>
      <c r="V216" s="109"/>
      <c r="W216" s="110"/>
      <c r="X216" s="111"/>
      <c r="Y216" s="109"/>
      <c r="Z216" s="110"/>
      <c r="AA216" s="111"/>
    </row>
    <row r="217">
      <c r="A217" s="106"/>
      <c r="B217" s="107"/>
      <c r="C217" s="108"/>
      <c r="D217" s="106"/>
      <c r="E217" s="107"/>
      <c r="F217" s="108"/>
      <c r="G217" s="106"/>
      <c r="H217" s="107"/>
      <c r="I217" s="108"/>
      <c r="J217" s="106"/>
      <c r="K217" s="107"/>
      <c r="L217" s="108"/>
      <c r="M217" s="106"/>
      <c r="N217" s="107"/>
      <c r="O217" s="108"/>
      <c r="P217" s="109"/>
      <c r="Q217" s="110"/>
      <c r="R217" s="111"/>
      <c r="S217" s="109"/>
      <c r="T217" s="110"/>
      <c r="U217" s="111"/>
      <c r="V217" s="109"/>
      <c r="W217" s="110"/>
      <c r="X217" s="111"/>
      <c r="Y217" s="109"/>
      <c r="Z217" s="110"/>
      <c r="AA217" s="111"/>
    </row>
    <row r="218">
      <c r="A218" s="106"/>
      <c r="B218" s="107"/>
      <c r="C218" s="108"/>
      <c r="D218" s="106"/>
      <c r="E218" s="107"/>
      <c r="F218" s="108"/>
      <c r="G218" s="106"/>
      <c r="H218" s="107"/>
      <c r="I218" s="108"/>
      <c r="J218" s="106"/>
      <c r="K218" s="107"/>
      <c r="L218" s="108"/>
      <c r="M218" s="106"/>
      <c r="N218" s="107"/>
      <c r="O218" s="108"/>
      <c r="P218" s="109"/>
      <c r="Q218" s="110"/>
      <c r="R218" s="111"/>
      <c r="S218" s="109"/>
      <c r="T218" s="110"/>
      <c r="U218" s="111"/>
      <c r="V218" s="109"/>
      <c r="W218" s="110"/>
      <c r="X218" s="111"/>
      <c r="Y218" s="109"/>
      <c r="Z218" s="110"/>
      <c r="AA218" s="111"/>
    </row>
    <row r="219">
      <c r="A219" s="106"/>
      <c r="B219" s="107"/>
      <c r="C219" s="108"/>
      <c r="D219" s="106"/>
      <c r="E219" s="107"/>
      <c r="F219" s="108"/>
      <c r="G219" s="106"/>
      <c r="H219" s="107"/>
      <c r="I219" s="108"/>
      <c r="J219" s="106"/>
      <c r="K219" s="107"/>
      <c r="L219" s="108"/>
      <c r="M219" s="106"/>
      <c r="N219" s="107"/>
      <c r="O219" s="108"/>
      <c r="P219" s="109"/>
      <c r="Q219" s="110"/>
      <c r="R219" s="111"/>
      <c r="S219" s="109"/>
      <c r="T219" s="110"/>
      <c r="U219" s="111"/>
      <c r="V219" s="109"/>
      <c r="W219" s="110"/>
      <c r="X219" s="111"/>
      <c r="Y219" s="109"/>
      <c r="Z219" s="110"/>
      <c r="AA219" s="111"/>
    </row>
    <row r="220">
      <c r="A220" s="106"/>
      <c r="B220" s="107"/>
      <c r="C220" s="108"/>
      <c r="D220" s="106"/>
      <c r="E220" s="107"/>
      <c r="F220" s="108"/>
      <c r="G220" s="106"/>
      <c r="H220" s="107"/>
      <c r="I220" s="108"/>
      <c r="J220" s="106"/>
      <c r="K220" s="107"/>
      <c r="L220" s="108"/>
      <c r="M220" s="106"/>
      <c r="N220" s="107"/>
      <c r="O220" s="108"/>
      <c r="P220" s="109"/>
      <c r="Q220" s="110"/>
      <c r="R220" s="111"/>
      <c r="S220" s="109"/>
      <c r="T220" s="110"/>
      <c r="U220" s="111"/>
      <c r="V220" s="109"/>
      <c r="W220" s="110"/>
      <c r="X220" s="111"/>
      <c r="Y220" s="109"/>
      <c r="Z220" s="110"/>
      <c r="AA220" s="111"/>
    </row>
    <row r="221">
      <c r="A221" s="106"/>
      <c r="B221" s="107"/>
      <c r="C221" s="108"/>
      <c r="D221" s="106"/>
      <c r="E221" s="107"/>
      <c r="F221" s="108"/>
      <c r="G221" s="106"/>
      <c r="H221" s="107"/>
      <c r="I221" s="108"/>
      <c r="J221" s="106"/>
      <c r="K221" s="107"/>
      <c r="L221" s="108"/>
      <c r="M221" s="106"/>
      <c r="N221" s="107"/>
      <c r="O221" s="108"/>
      <c r="P221" s="109"/>
      <c r="Q221" s="110"/>
      <c r="R221" s="111"/>
      <c r="S221" s="109"/>
      <c r="T221" s="110"/>
      <c r="U221" s="111"/>
      <c r="V221" s="109"/>
      <c r="W221" s="110"/>
      <c r="X221" s="111"/>
      <c r="Y221" s="109"/>
      <c r="Z221" s="110"/>
      <c r="AA221" s="111"/>
    </row>
    <row r="222">
      <c r="A222" s="106"/>
      <c r="B222" s="107"/>
      <c r="C222" s="108"/>
      <c r="D222" s="106"/>
      <c r="E222" s="107"/>
      <c r="F222" s="108"/>
      <c r="G222" s="106"/>
      <c r="H222" s="107"/>
      <c r="I222" s="108"/>
      <c r="J222" s="106"/>
      <c r="K222" s="107"/>
      <c r="L222" s="108"/>
      <c r="M222" s="106"/>
      <c r="N222" s="107"/>
      <c r="O222" s="108"/>
      <c r="P222" s="109"/>
      <c r="Q222" s="110"/>
      <c r="R222" s="111"/>
      <c r="S222" s="109"/>
      <c r="T222" s="110"/>
      <c r="U222" s="111"/>
      <c r="V222" s="109"/>
      <c r="W222" s="110"/>
      <c r="X222" s="111"/>
      <c r="Y222" s="109"/>
      <c r="Z222" s="110"/>
      <c r="AA222" s="111"/>
    </row>
    <row r="223">
      <c r="A223" s="106"/>
      <c r="B223" s="107"/>
      <c r="C223" s="108"/>
      <c r="D223" s="106"/>
      <c r="E223" s="107"/>
      <c r="F223" s="108"/>
      <c r="G223" s="106"/>
      <c r="H223" s="107"/>
      <c r="I223" s="108"/>
      <c r="J223" s="106"/>
      <c r="K223" s="107"/>
      <c r="L223" s="108"/>
      <c r="M223" s="106"/>
      <c r="N223" s="107"/>
      <c r="O223" s="108"/>
      <c r="P223" s="109"/>
      <c r="Q223" s="110"/>
      <c r="R223" s="111"/>
      <c r="S223" s="109"/>
      <c r="T223" s="110"/>
      <c r="U223" s="111"/>
      <c r="V223" s="109"/>
      <c r="W223" s="110"/>
      <c r="X223" s="111"/>
      <c r="Y223" s="109"/>
      <c r="Z223" s="110"/>
      <c r="AA223" s="111"/>
    </row>
    <row r="224">
      <c r="A224" s="106"/>
      <c r="B224" s="107"/>
      <c r="C224" s="108"/>
      <c r="D224" s="106"/>
      <c r="E224" s="107"/>
      <c r="F224" s="108"/>
      <c r="G224" s="106"/>
      <c r="H224" s="107"/>
      <c r="I224" s="108"/>
      <c r="J224" s="106"/>
      <c r="K224" s="107"/>
      <c r="L224" s="108"/>
      <c r="M224" s="106"/>
      <c r="N224" s="107"/>
      <c r="O224" s="108"/>
      <c r="P224" s="109"/>
      <c r="Q224" s="110"/>
      <c r="R224" s="111"/>
      <c r="S224" s="109"/>
      <c r="T224" s="110"/>
      <c r="U224" s="111"/>
      <c r="V224" s="109"/>
      <c r="W224" s="110"/>
      <c r="X224" s="111"/>
      <c r="Y224" s="109"/>
      <c r="Z224" s="110"/>
      <c r="AA224" s="111"/>
    </row>
    <row r="225">
      <c r="A225" s="106"/>
      <c r="B225" s="107"/>
      <c r="C225" s="108"/>
      <c r="D225" s="106"/>
      <c r="E225" s="107"/>
      <c r="F225" s="108"/>
      <c r="G225" s="106"/>
      <c r="H225" s="107"/>
      <c r="I225" s="108"/>
      <c r="J225" s="106"/>
      <c r="K225" s="107"/>
      <c r="L225" s="108"/>
      <c r="M225" s="106"/>
      <c r="N225" s="107"/>
      <c r="O225" s="108"/>
      <c r="P225" s="109"/>
      <c r="Q225" s="110"/>
      <c r="R225" s="111"/>
      <c r="S225" s="109"/>
      <c r="T225" s="110"/>
      <c r="U225" s="111"/>
      <c r="V225" s="109"/>
      <c r="W225" s="110"/>
      <c r="X225" s="111"/>
      <c r="Y225" s="109"/>
      <c r="Z225" s="110"/>
      <c r="AA225" s="111"/>
    </row>
    <row r="226">
      <c r="A226" s="106"/>
      <c r="B226" s="107"/>
      <c r="C226" s="108"/>
      <c r="D226" s="106"/>
      <c r="E226" s="107"/>
      <c r="F226" s="108"/>
      <c r="G226" s="106"/>
      <c r="H226" s="107"/>
      <c r="I226" s="108"/>
      <c r="J226" s="106"/>
      <c r="K226" s="107"/>
      <c r="L226" s="108"/>
      <c r="M226" s="106"/>
      <c r="N226" s="107"/>
      <c r="O226" s="108"/>
      <c r="P226" s="109"/>
      <c r="Q226" s="110"/>
      <c r="R226" s="111"/>
      <c r="S226" s="109"/>
      <c r="T226" s="110"/>
      <c r="U226" s="111"/>
      <c r="V226" s="109"/>
      <c r="W226" s="110"/>
      <c r="X226" s="111"/>
      <c r="Y226" s="109"/>
      <c r="Z226" s="110"/>
      <c r="AA226" s="111"/>
    </row>
    <row r="227">
      <c r="A227" s="106"/>
      <c r="B227" s="107"/>
      <c r="C227" s="108"/>
      <c r="D227" s="106"/>
      <c r="E227" s="107"/>
      <c r="F227" s="108"/>
      <c r="G227" s="106"/>
      <c r="H227" s="107"/>
      <c r="I227" s="108"/>
      <c r="J227" s="106"/>
      <c r="K227" s="107"/>
      <c r="L227" s="108"/>
      <c r="M227" s="106"/>
      <c r="N227" s="107"/>
      <c r="O227" s="108"/>
      <c r="P227" s="109"/>
      <c r="Q227" s="110"/>
      <c r="R227" s="111"/>
      <c r="S227" s="109"/>
      <c r="T227" s="110"/>
      <c r="U227" s="111"/>
      <c r="V227" s="109"/>
      <c r="W227" s="110"/>
      <c r="X227" s="111"/>
      <c r="Y227" s="109"/>
      <c r="Z227" s="110"/>
      <c r="AA227" s="111"/>
    </row>
    <row r="228">
      <c r="A228" s="106"/>
      <c r="B228" s="107"/>
      <c r="C228" s="108"/>
      <c r="D228" s="106"/>
      <c r="E228" s="107"/>
      <c r="F228" s="108"/>
      <c r="G228" s="106"/>
      <c r="H228" s="107"/>
      <c r="I228" s="108"/>
      <c r="J228" s="106"/>
      <c r="K228" s="107"/>
      <c r="L228" s="108"/>
      <c r="M228" s="106"/>
      <c r="N228" s="107"/>
      <c r="O228" s="108"/>
      <c r="P228" s="109"/>
      <c r="Q228" s="110"/>
      <c r="R228" s="111"/>
      <c r="S228" s="109"/>
      <c r="T228" s="110"/>
      <c r="U228" s="111"/>
      <c r="V228" s="109"/>
      <c r="W228" s="110"/>
      <c r="X228" s="111"/>
      <c r="Y228" s="109"/>
      <c r="Z228" s="110"/>
      <c r="AA228" s="111"/>
    </row>
    <row r="229">
      <c r="A229" s="106"/>
      <c r="B229" s="107"/>
      <c r="C229" s="108"/>
      <c r="D229" s="106"/>
      <c r="E229" s="107"/>
      <c r="F229" s="108"/>
      <c r="G229" s="106"/>
      <c r="H229" s="107"/>
      <c r="I229" s="108"/>
      <c r="J229" s="106"/>
      <c r="K229" s="107"/>
      <c r="L229" s="108"/>
      <c r="M229" s="106"/>
      <c r="N229" s="107"/>
      <c r="O229" s="108"/>
      <c r="P229" s="109"/>
      <c r="Q229" s="110"/>
      <c r="R229" s="111"/>
      <c r="S229" s="109"/>
      <c r="T229" s="110"/>
      <c r="U229" s="111"/>
      <c r="V229" s="109"/>
      <c r="W229" s="110"/>
      <c r="X229" s="111"/>
      <c r="Y229" s="109"/>
      <c r="Z229" s="110"/>
      <c r="AA229" s="111"/>
    </row>
    <row r="230">
      <c r="A230" s="106"/>
      <c r="B230" s="107"/>
      <c r="C230" s="108"/>
      <c r="D230" s="106"/>
      <c r="E230" s="107"/>
      <c r="F230" s="108"/>
      <c r="G230" s="106"/>
      <c r="H230" s="107"/>
      <c r="I230" s="108"/>
      <c r="J230" s="106"/>
      <c r="K230" s="107"/>
      <c r="L230" s="108"/>
      <c r="M230" s="106"/>
      <c r="N230" s="107"/>
      <c r="O230" s="108"/>
      <c r="P230" s="109"/>
      <c r="Q230" s="110"/>
      <c r="R230" s="111"/>
      <c r="S230" s="109"/>
      <c r="T230" s="110"/>
      <c r="U230" s="111"/>
      <c r="V230" s="109"/>
      <c r="W230" s="110"/>
      <c r="X230" s="111"/>
      <c r="Y230" s="109"/>
      <c r="Z230" s="110"/>
      <c r="AA230" s="111"/>
    </row>
    <row r="231">
      <c r="A231" s="106"/>
      <c r="B231" s="107"/>
      <c r="C231" s="108"/>
      <c r="D231" s="106"/>
      <c r="E231" s="107"/>
      <c r="F231" s="108"/>
      <c r="G231" s="106"/>
      <c r="H231" s="107"/>
      <c r="I231" s="108"/>
      <c r="J231" s="106"/>
      <c r="K231" s="107"/>
      <c r="L231" s="108"/>
      <c r="M231" s="106"/>
      <c r="N231" s="107"/>
      <c r="O231" s="108"/>
      <c r="P231" s="109"/>
      <c r="Q231" s="110"/>
      <c r="R231" s="111"/>
      <c r="S231" s="109"/>
      <c r="T231" s="110"/>
      <c r="U231" s="111"/>
      <c r="V231" s="109"/>
      <c r="W231" s="110"/>
      <c r="X231" s="111"/>
      <c r="Y231" s="109"/>
      <c r="Z231" s="110"/>
      <c r="AA231" s="111"/>
    </row>
    <row r="232">
      <c r="A232" s="106"/>
      <c r="B232" s="107"/>
      <c r="C232" s="108"/>
      <c r="D232" s="106"/>
      <c r="E232" s="107"/>
      <c r="F232" s="108"/>
      <c r="G232" s="106"/>
      <c r="H232" s="107"/>
      <c r="I232" s="108"/>
      <c r="J232" s="106"/>
      <c r="K232" s="107"/>
      <c r="L232" s="108"/>
      <c r="M232" s="106"/>
      <c r="N232" s="107"/>
      <c r="O232" s="108"/>
      <c r="P232" s="109"/>
      <c r="Q232" s="110"/>
      <c r="R232" s="111"/>
      <c r="S232" s="109"/>
      <c r="T232" s="110"/>
      <c r="U232" s="111"/>
      <c r="V232" s="109"/>
      <c r="W232" s="110"/>
      <c r="X232" s="111"/>
      <c r="Y232" s="109"/>
      <c r="Z232" s="110"/>
      <c r="AA232" s="111"/>
    </row>
    <row r="233">
      <c r="A233" s="106"/>
      <c r="B233" s="107"/>
      <c r="C233" s="108"/>
      <c r="D233" s="106"/>
      <c r="E233" s="107"/>
      <c r="F233" s="108"/>
      <c r="G233" s="106"/>
      <c r="H233" s="107"/>
      <c r="I233" s="108"/>
      <c r="J233" s="106"/>
      <c r="K233" s="107"/>
      <c r="L233" s="108"/>
      <c r="M233" s="106"/>
      <c r="N233" s="107"/>
      <c r="O233" s="108"/>
      <c r="P233" s="109"/>
      <c r="Q233" s="110"/>
      <c r="R233" s="111"/>
      <c r="S233" s="109"/>
      <c r="T233" s="110"/>
      <c r="U233" s="111"/>
      <c r="V233" s="109"/>
      <c r="W233" s="110"/>
      <c r="X233" s="111"/>
      <c r="Y233" s="109"/>
      <c r="Z233" s="110"/>
      <c r="AA233" s="111"/>
    </row>
    <row r="234">
      <c r="A234" s="106"/>
      <c r="B234" s="107"/>
      <c r="C234" s="108"/>
      <c r="D234" s="106"/>
      <c r="E234" s="107"/>
      <c r="F234" s="108"/>
      <c r="G234" s="106"/>
      <c r="H234" s="107"/>
      <c r="I234" s="108"/>
      <c r="J234" s="106"/>
      <c r="K234" s="107"/>
      <c r="L234" s="108"/>
      <c r="M234" s="106"/>
      <c r="N234" s="107"/>
      <c r="O234" s="108"/>
      <c r="P234" s="109"/>
      <c r="Q234" s="110"/>
      <c r="R234" s="111"/>
      <c r="S234" s="109"/>
      <c r="T234" s="110"/>
      <c r="U234" s="111"/>
      <c r="V234" s="109"/>
      <c r="W234" s="110"/>
      <c r="X234" s="111"/>
      <c r="Y234" s="109"/>
      <c r="Z234" s="110"/>
      <c r="AA234" s="111"/>
    </row>
    <row r="235">
      <c r="A235" s="106"/>
      <c r="B235" s="107"/>
      <c r="C235" s="108"/>
      <c r="D235" s="106"/>
      <c r="E235" s="107"/>
      <c r="F235" s="108"/>
      <c r="G235" s="106"/>
      <c r="H235" s="107"/>
      <c r="I235" s="108"/>
      <c r="J235" s="106"/>
      <c r="K235" s="107"/>
      <c r="L235" s="108"/>
      <c r="M235" s="106"/>
      <c r="N235" s="107"/>
      <c r="O235" s="108"/>
      <c r="P235" s="109"/>
      <c r="Q235" s="110"/>
      <c r="R235" s="111"/>
      <c r="S235" s="109"/>
      <c r="T235" s="110"/>
      <c r="U235" s="111"/>
      <c r="V235" s="109"/>
      <c r="W235" s="110"/>
      <c r="X235" s="111"/>
      <c r="Y235" s="109"/>
      <c r="Z235" s="110"/>
      <c r="AA235" s="111"/>
    </row>
    <row r="236">
      <c r="A236" s="106"/>
      <c r="B236" s="107"/>
      <c r="C236" s="108"/>
      <c r="D236" s="106"/>
      <c r="E236" s="107"/>
      <c r="F236" s="108"/>
      <c r="G236" s="106"/>
      <c r="H236" s="107"/>
      <c r="I236" s="108"/>
      <c r="J236" s="106"/>
      <c r="K236" s="107"/>
      <c r="L236" s="108"/>
      <c r="M236" s="106"/>
      <c r="N236" s="107"/>
      <c r="O236" s="108"/>
      <c r="P236" s="109"/>
      <c r="Q236" s="110"/>
      <c r="R236" s="111"/>
      <c r="S236" s="109"/>
      <c r="T236" s="110"/>
      <c r="U236" s="111"/>
      <c r="V236" s="109"/>
      <c r="W236" s="110"/>
      <c r="X236" s="111"/>
      <c r="Y236" s="109"/>
      <c r="Z236" s="110"/>
      <c r="AA236" s="111"/>
    </row>
    <row r="237">
      <c r="A237" s="106"/>
      <c r="B237" s="107"/>
      <c r="C237" s="108"/>
      <c r="D237" s="106"/>
      <c r="E237" s="107"/>
      <c r="F237" s="108"/>
      <c r="G237" s="106"/>
      <c r="H237" s="107"/>
      <c r="I237" s="108"/>
      <c r="J237" s="106"/>
      <c r="K237" s="107"/>
      <c r="L237" s="108"/>
      <c r="M237" s="106"/>
      <c r="N237" s="107"/>
      <c r="O237" s="108"/>
      <c r="P237" s="109"/>
      <c r="Q237" s="110"/>
      <c r="R237" s="111"/>
      <c r="S237" s="109"/>
      <c r="T237" s="110"/>
      <c r="U237" s="111"/>
      <c r="V237" s="109"/>
      <c r="W237" s="110"/>
      <c r="X237" s="111"/>
      <c r="Y237" s="109"/>
      <c r="Z237" s="110"/>
      <c r="AA237" s="111"/>
    </row>
    <row r="238">
      <c r="A238" s="106"/>
      <c r="B238" s="107"/>
      <c r="C238" s="108"/>
      <c r="D238" s="106"/>
      <c r="E238" s="107"/>
      <c r="F238" s="108"/>
      <c r="G238" s="106"/>
      <c r="H238" s="107"/>
      <c r="I238" s="108"/>
      <c r="J238" s="106"/>
      <c r="K238" s="107"/>
      <c r="L238" s="108"/>
      <c r="M238" s="106"/>
      <c r="N238" s="107"/>
      <c r="O238" s="108"/>
      <c r="P238" s="109"/>
      <c r="Q238" s="110"/>
      <c r="R238" s="111"/>
      <c r="S238" s="109"/>
      <c r="T238" s="110"/>
      <c r="U238" s="111"/>
      <c r="V238" s="109"/>
      <c r="W238" s="110"/>
      <c r="X238" s="111"/>
      <c r="Y238" s="109"/>
      <c r="Z238" s="110"/>
      <c r="AA238" s="111"/>
    </row>
    <row r="239">
      <c r="A239" s="106"/>
      <c r="B239" s="107"/>
      <c r="C239" s="108"/>
      <c r="D239" s="106"/>
      <c r="E239" s="107"/>
      <c r="F239" s="108"/>
      <c r="G239" s="106"/>
      <c r="H239" s="107"/>
      <c r="I239" s="108"/>
      <c r="J239" s="106"/>
      <c r="K239" s="107"/>
      <c r="L239" s="108"/>
      <c r="M239" s="106"/>
      <c r="N239" s="107"/>
      <c r="O239" s="108"/>
      <c r="P239" s="109"/>
      <c r="Q239" s="110"/>
      <c r="R239" s="111"/>
      <c r="S239" s="109"/>
      <c r="T239" s="110"/>
      <c r="U239" s="111"/>
      <c r="V239" s="109"/>
      <c r="W239" s="110"/>
      <c r="X239" s="111"/>
      <c r="Y239" s="109"/>
      <c r="Z239" s="110"/>
      <c r="AA239" s="111"/>
    </row>
    <row r="240">
      <c r="A240" s="106"/>
      <c r="B240" s="107"/>
      <c r="C240" s="108"/>
      <c r="D240" s="106"/>
      <c r="E240" s="107"/>
      <c r="F240" s="108"/>
      <c r="G240" s="106"/>
      <c r="H240" s="107"/>
      <c r="I240" s="108"/>
      <c r="J240" s="106"/>
      <c r="K240" s="107"/>
      <c r="L240" s="108"/>
      <c r="M240" s="106"/>
      <c r="N240" s="107"/>
      <c r="O240" s="108"/>
      <c r="P240" s="109"/>
      <c r="Q240" s="110"/>
      <c r="R240" s="111"/>
      <c r="S240" s="109"/>
      <c r="T240" s="110"/>
      <c r="U240" s="111"/>
      <c r="V240" s="109"/>
      <c r="W240" s="110"/>
      <c r="X240" s="111"/>
      <c r="Y240" s="109"/>
      <c r="Z240" s="110"/>
      <c r="AA240" s="111"/>
    </row>
    <row r="241">
      <c r="A241" s="106"/>
      <c r="B241" s="107"/>
      <c r="C241" s="108"/>
      <c r="D241" s="106"/>
      <c r="E241" s="107"/>
      <c r="F241" s="108"/>
      <c r="G241" s="106"/>
      <c r="H241" s="107"/>
      <c r="I241" s="108"/>
      <c r="J241" s="106"/>
      <c r="K241" s="107"/>
      <c r="L241" s="108"/>
      <c r="M241" s="106"/>
      <c r="N241" s="107"/>
      <c r="O241" s="108"/>
      <c r="P241" s="109"/>
      <c r="Q241" s="110"/>
      <c r="R241" s="111"/>
      <c r="S241" s="109"/>
      <c r="T241" s="110"/>
      <c r="U241" s="111"/>
      <c r="V241" s="109"/>
      <c r="W241" s="110"/>
      <c r="X241" s="111"/>
      <c r="Y241" s="109"/>
      <c r="Z241" s="110"/>
      <c r="AA241" s="111"/>
    </row>
    <row r="242">
      <c r="A242" s="106"/>
      <c r="B242" s="107"/>
      <c r="C242" s="108"/>
      <c r="D242" s="106"/>
      <c r="E242" s="107"/>
      <c r="F242" s="108"/>
      <c r="G242" s="106"/>
      <c r="H242" s="107"/>
      <c r="I242" s="108"/>
      <c r="J242" s="106"/>
      <c r="K242" s="107"/>
      <c r="L242" s="108"/>
      <c r="M242" s="106"/>
      <c r="N242" s="107"/>
      <c r="O242" s="108"/>
      <c r="P242" s="109"/>
      <c r="Q242" s="110"/>
      <c r="R242" s="111"/>
      <c r="S242" s="109"/>
      <c r="T242" s="110"/>
      <c r="U242" s="111"/>
      <c r="V242" s="109"/>
      <c r="W242" s="110"/>
      <c r="X242" s="111"/>
      <c r="Y242" s="109"/>
      <c r="Z242" s="110"/>
      <c r="AA242" s="111"/>
    </row>
    <row r="243">
      <c r="A243" s="106"/>
      <c r="B243" s="107"/>
      <c r="C243" s="108"/>
      <c r="D243" s="106"/>
      <c r="E243" s="107"/>
      <c r="F243" s="108"/>
      <c r="G243" s="106"/>
      <c r="H243" s="107"/>
      <c r="I243" s="108"/>
      <c r="J243" s="106"/>
      <c r="K243" s="107"/>
      <c r="L243" s="108"/>
      <c r="M243" s="106"/>
      <c r="N243" s="107"/>
      <c r="O243" s="108"/>
      <c r="P243" s="109"/>
      <c r="Q243" s="110"/>
      <c r="R243" s="111"/>
      <c r="S243" s="109"/>
      <c r="T243" s="110"/>
      <c r="U243" s="111"/>
      <c r="V243" s="109"/>
      <c r="W243" s="110"/>
      <c r="X243" s="111"/>
      <c r="Y243" s="109"/>
      <c r="Z243" s="110"/>
      <c r="AA243" s="111"/>
    </row>
    <row r="244">
      <c r="A244" s="106"/>
      <c r="B244" s="107"/>
      <c r="C244" s="108"/>
      <c r="D244" s="106"/>
      <c r="E244" s="107"/>
      <c r="F244" s="108"/>
      <c r="G244" s="106"/>
      <c r="H244" s="107"/>
      <c r="I244" s="108"/>
      <c r="J244" s="106"/>
      <c r="K244" s="107"/>
      <c r="L244" s="108"/>
      <c r="M244" s="106"/>
      <c r="N244" s="107"/>
      <c r="O244" s="108"/>
      <c r="P244" s="109"/>
      <c r="Q244" s="110"/>
      <c r="R244" s="111"/>
      <c r="S244" s="109"/>
      <c r="T244" s="110"/>
      <c r="U244" s="111"/>
      <c r="V244" s="109"/>
      <c r="W244" s="110"/>
      <c r="X244" s="111"/>
      <c r="Y244" s="109"/>
      <c r="Z244" s="110"/>
      <c r="AA244" s="111"/>
    </row>
    <row r="245">
      <c r="A245" s="106"/>
      <c r="B245" s="107"/>
      <c r="C245" s="108"/>
      <c r="D245" s="106"/>
      <c r="E245" s="107"/>
      <c r="F245" s="108"/>
      <c r="G245" s="106"/>
      <c r="H245" s="107"/>
      <c r="I245" s="108"/>
      <c r="J245" s="106"/>
      <c r="K245" s="107"/>
      <c r="L245" s="108"/>
      <c r="M245" s="106"/>
      <c r="N245" s="107"/>
      <c r="O245" s="108"/>
      <c r="P245" s="109"/>
      <c r="Q245" s="110"/>
      <c r="R245" s="111"/>
      <c r="S245" s="109"/>
      <c r="T245" s="110"/>
      <c r="U245" s="111"/>
      <c r="V245" s="109"/>
      <c r="W245" s="110"/>
      <c r="X245" s="111"/>
      <c r="Y245" s="109"/>
      <c r="Z245" s="110"/>
      <c r="AA245" s="111"/>
    </row>
    <row r="246">
      <c r="A246" s="106"/>
      <c r="B246" s="107"/>
      <c r="C246" s="108"/>
      <c r="D246" s="106"/>
      <c r="E246" s="107"/>
      <c r="F246" s="108"/>
      <c r="G246" s="106"/>
      <c r="H246" s="107"/>
      <c r="I246" s="108"/>
      <c r="J246" s="106"/>
      <c r="K246" s="107"/>
      <c r="L246" s="108"/>
      <c r="M246" s="106"/>
      <c r="N246" s="107"/>
      <c r="O246" s="108"/>
      <c r="P246" s="109"/>
      <c r="Q246" s="110"/>
      <c r="R246" s="111"/>
      <c r="S246" s="109"/>
      <c r="T246" s="110"/>
      <c r="U246" s="111"/>
      <c r="V246" s="109"/>
      <c r="W246" s="110"/>
      <c r="X246" s="111"/>
      <c r="Y246" s="109"/>
      <c r="Z246" s="110"/>
      <c r="AA246" s="111"/>
    </row>
    <row r="247">
      <c r="A247" s="106"/>
      <c r="B247" s="107"/>
      <c r="C247" s="108"/>
      <c r="D247" s="106"/>
      <c r="E247" s="107"/>
      <c r="F247" s="108"/>
      <c r="G247" s="106"/>
      <c r="H247" s="107"/>
      <c r="I247" s="108"/>
      <c r="J247" s="106"/>
      <c r="K247" s="107"/>
      <c r="L247" s="108"/>
      <c r="M247" s="106"/>
      <c r="N247" s="107"/>
      <c r="O247" s="108"/>
      <c r="P247" s="109"/>
      <c r="Q247" s="110"/>
      <c r="R247" s="111"/>
      <c r="S247" s="109"/>
      <c r="T247" s="110"/>
      <c r="U247" s="111"/>
      <c r="V247" s="109"/>
      <c r="W247" s="110"/>
      <c r="X247" s="111"/>
      <c r="Y247" s="109"/>
      <c r="Z247" s="110"/>
      <c r="AA247" s="111"/>
    </row>
    <row r="248">
      <c r="A248" s="106"/>
      <c r="B248" s="107"/>
      <c r="C248" s="108"/>
      <c r="D248" s="106"/>
      <c r="E248" s="107"/>
      <c r="F248" s="108"/>
      <c r="G248" s="106"/>
      <c r="H248" s="107"/>
      <c r="I248" s="108"/>
      <c r="J248" s="106"/>
      <c r="K248" s="107"/>
      <c r="L248" s="108"/>
      <c r="M248" s="106"/>
      <c r="N248" s="107"/>
      <c r="O248" s="108"/>
      <c r="P248" s="109"/>
      <c r="Q248" s="110"/>
      <c r="R248" s="111"/>
      <c r="S248" s="109"/>
      <c r="T248" s="110"/>
      <c r="U248" s="111"/>
      <c r="V248" s="109"/>
      <c r="W248" s="110"/>
      <c r="X248" s="111"/>
      <c r="Y248" s="109"/>
      <c r="Z248" s="110"/>
      <c r="AA248" s="111"/>
    </row>
    <row r="249">
      <c r="A249" s="106"/>
      <c r="B249" s="107"/>
      <c r="C249" s="108"/>
      <c r="D249" s="106"/>
      <c r="E249" s="107"/>
      <c r="F249" s="108"/>
      <c r="G249" s="106"/>
      <c r="H249" s="107"/>
      <c r="I249" s="108"/>
      <c r="J249" s="106"/>
      <c r="K249" s="107"/>
      <c r="L249" s="108"/>
      <c r="M249" s="106"/>
      <c r="N249" s="107"/>
      <c r="O249" s="108"/>
      <c r="P249" s="109"/>
      <c r="Q249" s="110"/>
      <c r="R249" s="111"/>
      <c r="S249" s="109"/>
      <c r="T249" s="110"/>
      <c r="U249" s="111"/>
      <c r="V249" s="109"/>
      <c r="W249" s="110"/>
      <c r="X249" s="111"/>
      <c r="Y249" s="109"/>
      <c r="Z249" s="110"/>
      <c r="AA249" s="111"/>
    </row>
    <row r="250">
      <c r="A250" s="106"/>
      <c r="B250" s="107"/>
      <c r="C250" s="108"/>
      <c r="D250" s="106"/>
      <c r="E250" s="107"/>
      <c r="F250" s="108"/>
      <c r="G250" s="106"/>
      <c r="H250" s="107"/>
      <c r="I250" s="108"/>
      <c r="J250" s="106"/>
      <c r="K250" s="107"/>
      <c r="L250" s="108"/>
      <c r="M250" s="106"/>
      <c r="N250" s="107"/>
      <c r="O250" s="108"/>
      <c r="P250" s="109"/>
      <c r="Q250" s="110"/>
      <c r="R250" s="111"/>
      <c r="S250" s="109"/>
      <c r="T250" s="110"/>
      <c r="U250" s="111"/>
      <c r="V250" s="109"/>
      <c r="W250" s="110"/>
      <c r="X250" s="111"/>
      <c r="Y250" s="109"/>
      <c r="Z250" s="110"/>
      <c r="AA250" s="111"/>
    </row>
    <row r="251">
      <c r="A251" s="106"/>
      <c r="B251" s="107"/>
      <c r="C251" s="108"/>
      <c r="D251" s="106"/>
      <c r="E251" s="107"/>
      <c r="F251" s="108"/>
      <c r="G251" s="106"/>
      <c r="H251" s="107"/>
      <c r="I251" s="108"/>
      <c r="J251" s="106"/>
      <c r="K251" s="107"/>
      <c r="L251" s="108"/>
      <c r="M251" s="106"/>
      <c r="N251" s="107"/>
      <c r="O251" s="108"/>
      <c r="P251" s="109"/>
      <c r="Q251" s="110"/>
      <c r="R251" s="111"/>
      <c r="S251" s="109"/>
      <c r="T251" s="110"/>
      <c r="U251" s="111"/>
      <c r="V251" s="109"/>
      <c r="W251" s="110"/>
      <c r="X251" s="111"/>
      <c r="Y251" s="109"/>
      <c r="Z251" s="110"/>
      <c r="AA251" s="111"/>
    </row>
    <row r="252">
      <c r="A252" s="106"/>
      <c r="B252" s="107"/>
      <c r="C252" s="108"/>
      <c r="D252" s="106"/>
      <c r="E252" s="107"/>
      <c r="F252" s="108"/>
      <c r="G252" s="106"/>
      <c r="H252" s="107"/>
      <c r="I252" s="108"/>
      <c r="J252" s="106"/>
      <c r="K252" s="107"/>
      <c r="L252" s="108"/>
      <c r="M252" s="106"/>
      <c r="N252" s="107"/>
      <c r="O252" s="108"/>
      <c r="P252" s="109"/>
      <c r="Q252" s="110"/>
      <c r="R252" s="111"/>
      <c r="S252" s="109"/>
      <c r="T252" s="110"/>
      <c r="U252" s="111"/>
      <c r="V252" s="109"/>
      <c r="W252" s="110"/>
      <c r="X252" s="111"/>
      <c r="Y252" s="109"/>
      <c r="Z252" s="110"/>
      <c r="AA252" s="111"/>
    </row>
    <row r="253">
      <c r="A253" s="106"/>
      <c r="B253" s="107"/>
      <c r="C253" s="108"/>
      <c r="D253" s="106"/>
      <c r="E253" s="107"/>
      <c r="F253" s="108"/>
      <c r="G253" s="106"/>
      <c r="H253" s="107"/>
      <c r="I253" s="108"/>
      <c r="J253" s="106"/>
      <c r="K253" s="107"/>
      <c r="L253" s="108"/>
      <c r="M253" s="106"/>
      <c r="N253" s="107"/>
      <c r="O253" s="108"/>
      <c r="P253" s="109"/>
      <c r="Q253" s="110"/>
      <c r="R253" s="111"/>
      <c r="S253" s="109"/>
      <c r="T253" s="110"/>
      <c r="U253" s="111"/>
      <c r="V253" s="109"/>
      <c r="W253" s="110"/>
      <c r="X253" s="111"/>
      <c r="Y253" s="109"/>
      <c r="Z253" s="110"/>
      <c r="AA253" s="111"/>
    </row>
    <row r="254">
      <c r="A254" s="106"/>
      <c r="B254" s="107"/>
      <c r="C254" s="108"/>
      <c r="D254" s="106"/>
      <c r="E254" s="107"/>
      <c r="F254" s="108"/>
      <c r="G254" s="106"/>
      <c r="H254" s="107"/>
      <c r="I254" s="108"/>
      <c r="J254" s="106"/>
      <c r="K254" s="107"/>
      <c r="L254" s="108"/>
      <c r="M254" s="106"/>
      <c r="N254" s="107"/>
      <c r="O254" s="108"/>
      <c r="P254" s="109"/>
      <c r="Q254" s="110"/>
      <c r="R254" s="111"/>
      <c r="S254" s="109"/>
      <c r="T254" s="110"/>
      <c r="U254" s="111"/>
      <c r="V254" s="109"/>
      <c r="W254" s="110"/>
      <c r="X254" s="111"/>
      <c r="Y254" s="109"/>
      <c r="Z254" s="110"/>
      <c r="AA254" s="111"/>
    </row>
    <row r="255">
      <c r="A255" s="106"/>
      <c r="B255" s="107"/>
      <c r="C255" s="108"/>
      <c r="D255" s="106"/>
      <c r="E255" s="107"/>
      <c r="F255" s="108"/>
      <c r="G255" s="106"/>
      <c r="H255" s="107"/>
      <c r="I255" s="108"/>
      <c r="J255" s="106"/>
      <c r="K255" s="107"/>
      <c r="L255" s="108"/>
      <c r="M255" s="106"/>
      <c r="N255" s="107"/>
      <c r="O255" s="108"/>
      <c r="P255" s="109"/>
      <c r="Q255" s="110"/>
      <c r="R255" s="111"/>
      <c r="S255" s="109"/>
      <c r="T255" s="110"/>
      <c r="U255" s="111"/>
      <c r="V255" s="109"/>
      <c r="W255" s="110"/>
      <c r="X255" s="111"/>
      <c r="Y255" s="109"/>
      <c r="Z255" s="110"/>
      <c r="AA255" s="111"/>
    </row>
    <row r="256">
      <c r="A256" s="106"/>
      <c r="B256" s="107"/>
      <c r="C256" s="108"/>
      <c r="D256" s="106"/>
      <c r="E256" s="107"/>
      <c r="F256" s="108"/>
      <c r="G256" s="106"/>
      <c r="H256" s="107"/>
      <c r="I256" s="108"/>
      <c r="J256" s="106"/>
      <c r="K256" s="107"/>
      <c r="L256" s="108"/>
      <c r="M256" s="106"/>
      <c r="N256" s="107"/>
      <c r="O256" s="108"/>
      <c r="P256" s="109"/>
      <c r="Q256" s="110"/>
      <c r="R256" s="111"/>
      <c r="S256" s="109"/>
      <c r="T256" s="110"/>
      <c r="U256" s="111"/>
      <c r="V256" s="109"/>
      <c r="W256" s="110"/>
      <c r="X256" s="111"/>
      <c r="Y256" s="109"/>
      <c r="Z256" s="110"/>
      <c r="AA256" s="111"/>
    </row>
    <row r="257">
      <c r="A257" s="106"/>
      <c r="B257" s="107"/>
      <c r="C257" s="108"/>
      <c r="D257" s="106"/>
      <c r="E257" s="107"/>
      <c r="F257" s="108"/>
      <c r="G257" s="106"/>
      <c r="H257" s="107"/>
      <c r="I257" s="108"/>
      <c r="J257" s="106"/>
      <c r="K257" s="107"/>
      <c r="L257" s="108"/>
      <c r="M257" s="106"/>
      <c r="N257" s="107"/>
      <c r="O257" s="108"/>
      <c r="P257" s="109"/>
      <c r="Q257" s="110"/>
      <c r="R257" s="111"/>
      <c r="S257" s="109"/>
      <c r="T257" s="110"/>
      <c r="U257" s="111"/>
      <c r="V257" s="109"/>
      <c r="W257" s="110"/>
      <c r="X257" s="111"/>
      <c r="Y257" s="109"/>
      <c r="Z257" s="110"/>
      <c r="AA257" s="111"/>
    </row>
    <row r="258">
      <c r="A258" s="106"/>
      <c r="B258" s="107"/>
      <c r="C258" s="108"/>
      <c r="D258" s="106"/>
      <c r="E258" s="107"/>
      <c r="F258" s="108"/>
      <c r="G258" s="106"/>
      <c r="H258" s="107"/>
      <c r="I258" s="108"/>
      <c r="J258" s="106"/>
      <c r="K258" s="107"/>
      <c r="L258" s="108"/>
      <c r="M258" s="106"/>
      <c r="N258" s="107"/>
      <c r="O258" s="108"/>
      <c r="P258" s="109"/>
      <c r="Q258" s="110"/>
      <c r="R258" s="111"/>
      <c r="S258" s="109"/>
      <c r="T258" s="110"/>
      <c r="U258" s="111"/>
      <c r="V258" s="109"/>
      <c r="W258" s="110"/>
      <c r="X258" s="111"/>
      <c r="Y258" s="109"/>
      <c r="Z258" s="110"/>
      <c r="AA258" s="111"/>
    </row>
    <row r="259">
      <c r="A259" s="106"/>
      <c r="B259" s="107"/>
      <c r="C259" s="108"/>
      <c r="D259" s="106"/>
      <c r="E259" s="107"/>
      <c r="F259" s="108"/>
      <c r="G259" s="106"/>
      <c r="H259" s="107"/>
      <c r="I259" s="108"/>
      <c r="J259" s="106"/>
      <c r="K259" s="107"/>
      <c r="L259" s="108"/>
      <c r="M259" s="106"/>
      <c r="N259" s="107"/>
      <c r="O259" s="108"/>
      <c r="P259" s="109"/>
      <c r="Q259" s="110"/>
      <c r="R259" s="111"/>
      <c r="S259" s="109"/>
      <c r="T259" s="110"/>
      <c r="U259" s="111"/>
      <c r="V259" s="109"/>
      <c r="W259" s="110"/>
      <c r="X259" s="111"/>
      <c r="Y259" s="109"/>
      <c r="Z259" s="110"/>
      <c r="AA259" s="111"/>
    </row>
    <row r="260">
      <c r="A260" s="106"/>
      <c r="B260" s="107"/>
      <c r="C260" s="108"/>
      <c r="D260" s="106"/>
      <c r="E260" s="107"/>
      <c r="F260" s="108"/>
      <c r="G260" s="106"/>
      <c r="H260" s="107"/>
      <c r="I260" s="108"/>
      <c r="J260" s="106"/>
      <c r="K260" s="107"/>
      <c r="L260" s="108"/>
      <c r="M260" s="106"/>
      <c r="N260" s="107"/>
      <c r="O260" s="108"/>
      <c r="P260" s="109"/>
      <c r="Q260" s="110"/>
      <c r="R260" s="111"/>
      <c r="S260" s="109"/>
      <c r="T260" s="110"/>
      <c r="U260" s="111"/>
      <c r="V260" s="109"/>
      <c r="W260" s="110"/>
      <c r="X260" s="111"/>
      <c r="Y260" s="109"/>
      <c r="Z260" s="110"/>
      <c r="AA260" s="111"/>
    </row>
    <row r="261">
      <c r="A261" s="106"/>
      <c r="B261" s="107"/>
      <c r="C261" s="108"/>
      <c r="D261" s="106"/>
      <c r="E261" s="107"/>
      <c r="F261" s="108"/>
      <c r="G261" s="106"/>
      <c r="H261" s="107"/>
      <c r="I261" s="108"/>
      <c r="J261" s="106"/>
      <c r="K261" s="107"/>
      <c r="L261" s="108"/>
      <c r="M261" s="106"/>
      <c r="N261" s="107"/>
      <c r="O261" s="108"/>
      <c r="P261" s="109"/>
      <c r="Q261" s="110"/>
      <c r="R261" s="111"/>
      <c r="S261" s="109"/>
      <c r="T261" s="110"/>
      <c r="U261" s="111"/>
      <c r="V261" s="109"/>
      <c r="W261" s="110"/>
      <c r="X261" s="111"/>
      <c r="Y261" s="109"/>
      <c r="Z261" s="110"/>
      <c r="AA261" s="111"/>
    </row>
    <row r="262">
      <c r="A262" s="106"/>
      <c r="B262" s="107"/>
      <c r="C262" s="108"/>
      <c r="D262" s="106"/>
      <c r="E262" s="107"/>
      <c r="F262" s="108"/>
      <c r="G262" s="106"/>
      <c r="H262" s="107"/>
      <c r="I262" s="108"/>
      <c r="J262" s="106"/>
      <c r="K262" s="107"/>
      <c r="L262" s="108"/>
      <c r="M262" s="106"/>
      <c r="N262" s="107"/>
      <c r="O262" s="108"/>
      <c r="P262" s="109"/>
      <c r="Q262" s="110"/>
      <c r="R262" s="111"/>
      <c r="S262" s="109"/>
      <c r="T262" s="110"/>
      <c r="U262" s="111"/>
      <c r="V262" s="109"/>
      <c r="W262" s="110"/>
      <c r="X262" s="111"/>
      <c r="Y262" s="109"/>
      <c r="Z262" s="110"/>
      <c r="AA262" s="111"/>
    </row>
    <row r="263">
      <c r="A263" s="106"/>
      <c r="B263" s="107"/>
      <c r="C263" s="108"/>
      <c r="D263" s="106"/>
      <c r="E263" s="107"/>
      <c r="F263" s="108"/>
      <c r="G263" s="106"/>
      <c r="H263" s="107"/>
      <c r="I263" s="108"/>
      <c r="J263" s="106"/>
      <c r="K263" s="107"/>
      <c r="L263" s="108"/>
      <c r="M263" s="106"/>
      <c r="N263" s="107"/>
      <c r="O263" s="108"/>
      <c r="P263" s="109"/>
      <c r="Q263" s="110"/>
      <c r="R263" s="111"/>
      <c r="S263" s="109"/>
      <c r="T263" s="110"/>
      <c r="U263" s="111"/>
      <c r="V263" s="109"/>
      <c r="W263" s="110"/>
      <c r="X263" s="111"/>
      <c r="Y263" s="109"/>
      <c r="Z263" s="110"/>
      <c r="AA263" s="111"/>
    </row>
    <row r="264">
      <c r="A264" s="106"/>
      <c r="B264" s="107"/>
      <c r="C264" s="108"/>
      <c r="D264" s="106"/>
      <c r="E264" s="107"/>
      <c r="F264" s="108"/>
      <c r="G264" s="106"/>
      <c r="H264" s="107"/>
      <c r="I264" s="108"/>
      <c r="J264" s="106"/>
      <c r="K264" s="107"/>
      <c r="L264" s="108"/>
      <c r="M264" s="106"/>
      <c r="N264" s="107"/>
      <c r="O264" s="108"/>
      <c r="P264" s="109"/>
      <c r="Q264" s="110"/>
      <c r="R264" s="111"/>
      <c r="S264" s="109"/>
      <c r="T264" s="110"/>
      <c r="U264" s="111"/>
      <c r="V264" s="109"/>
      <c r="W264" s="110"/>
      <c r="X264" s="111"/>
      <c r="Y264" s="109"/>
      <c r="Z264" s="110"/>
      <c r="AA264" s="111"/>
    </row>
    <row r="265">
      <c r="A265" s="106"/>
      <c r="B265" s="107"/>
      <c r="C265" s="108"/>
      <c r="D265" s="106"/>
      <c r="E265" s="107"/>
      <c r="F265" s="108"/>
      <c r="G265" s="106"/>
      <c r="H265" s="107"/>
      <c r="I265" s="108"/>
      <c r="J265" s="106"/>
      <c r="K265" s="107"/>
      <c r="L265" s="108"/>
      <c r="M265" s="106"/>
      <c r="N265" s="107"/>
      <c r="O265" s="108"/>
      <c r="P265" s="109"/>
      <c r="Q265" s="110"/>
      <c r="R265" s="111"/>
      <c r="S265" s="109"/>
      <c r="T265" s="110"/>
      <c r="U265" s="111"/>
      <c r="V265" s="109"/>
      <c r="W265" s="110"/>
      <c r="X265" s="111"/>
      <c r="Y265" s="109"/>
      <c r="Z265" s="110"/>
      <c r="AA265" s="111"/>
    </row>
    <row r="266">
      <c r="A266" s="106"/>
      <c r="B266" s="107"/>
      <c r="C266" s="108"/>
      <c r="D266" s="106"/>
      <c r="E266" s="107"/>
      <c r="F266" s="108"/>
      <c r="G266" s="106"/>
      <c r="H266" s="107"/>
      <c r="I266" s="108"/>
      <c r="J266" s="106"/>
      <c r="K266" s="107"/>
      <c r="L266" s="108"/>
      <c r="M266" s="106"/>
      <c r="N266" s="107"/>
      <c r="O266" s="108"/>
      <c r="P266" s="109"/>
      <c r="Q266" s="110"/>
      <c r="R266" s="111"/>
      <c r="S266" s="109"/>
      <c r="T266" s="110"/>
      <c r="U266" s="111"/>
      <c r="V266" s="109"/>
      <c r="W266" s="110"/>
      <c r="X266" s="111"/>
      <c r="Y266" s="109"/>
      <c r="Z266" s="110"/>
      <c r="AA266" s="111"/>
    </row>
    <row r="267">
      <c r="A267" s="106"/>
      <c r="B267" s="107"/>
      <c r="C267" s="108"/>
      <c r="D267" s="106"/>
      <c r="E267" s="107"/>
      <c r="F267" s="108"/>
      <c r="G267" s="106"/>
      <c r="H267" s="107"/>
      <c r="I267" s="108"/>
      <c r="J267" s="106"/>
      <c r="K267" s="107"/>
      <c r="L267" s="108"/>
      <c r="M267" s="106"/>
      <c r="N267" s="107"/>
      <c r="O267" s="108"/>
      <c r="P267" s="109"/>
      <c r="Q267" s="110"/>
      <c r="R267" s="111"/>
      <c r="S267" s="109"/>
      <c r="T267" s="110"/>
      <c r="U267" s="111"/>
      <c r="V267" s="109"/>
      <c r="W267" s="110"/>
      <c r="X267" s="111"/>
      <c r="Y267" s="109"/>
      <c r="Z267" s="110"/>
      <c r="AA267" s="111"/>
    </row>
    <row r="268">
      <c r="A268" s="106"/>
      <c r="B268" s="107"/>
      <c r="C268" s="108"/>
      <c r="D268" s="106"/>
      <c r="E268" s="107"/>
      <c r="F268" s="108"/>
      <c r="G268" s="106"/>
      <c r="H268" s="107"/>
      <c r="I268" s="108"/>
      <c r="J268" s="106"/>
      <c r="K268" s="107"/>
      <c r="L268" s="108"/>
      <c r="M268" s="106"/>
      <c r="N268" s="107"/>
      <c r="O268" s="108"/>
      <c r="P268" s="109"/>
      <c r="Q268" s="110"/>
      <c r="R268" s="111"/>
      <c r="S268" s="109"/>
      <c r="T268" s="110"/>
      <c r="U268" s="111"/>
      <c r="V268" s="109"/>
      <c r="W268" s="110"/>
      <c r="X268" s="111"/>
      <c r="Y268" s="109"/>
      <c r="Z268" s="110"/>
      <c r="AA268" s="111"/>
    </row>
    <row r="269">
      <c r="A269" s="106"/>
      <c r="B269" s="107"/>
      <c r="C269" s="108"/>
      <c r="D269" s="106"/>
      <c r="E269" s="107"/>
      <c r="F269" s="108"/>
      <c r="G269" s="106"/>
      <c r="H269" s="107"/>
      <c r="I269" s="108"/>
      <c r="J269" s="106"/>
      <c r="K269" s="107"/>
      <c r="L269" s="108"/>
      <c r="M269" s="106"/>
      <c r="N269" s="107"/>
      <c r="O269" s="108"/>
      <c r="P269" s="109"/>
      <c r="Q269" s="110"/>
      <c r="R269" s="111"/>
      <c r="S269" s="109"/>
      <c r="T269" s="110"/>
      <c r="U269" s="111"/>
      <c r="V269" s="109"/>
      <c r="W269" s="110"/>
      <c r="X269" s="111"/>
      <c r="Y269" s="109"/>
      <c r="Z269" s="110"/>
      <c r="AA269" s="111"/>
    </row>
    <row r="270">
      <c r="A270" s="106"/>
      <c r="B270" s="107"/>
      <c r="C270" s="108"/>
      <c r="D270" s="106"/>
      <c r="E270" s="107"/>
      <c r="F270" s="108"/>
      <c r="G270" s="106"/>
      <c r="H270" s="107"/>
      <c r="I270" s="108"/>
      <c r="J270" s="106"/>
      <c r="K270" s="107"/>
      <c r="L270" s="108"/>
      <c r="M270" s="106"/>
      <c r="N270" s="107"/>
      <c r="O270" s="108"/>
      <c r="P270" s="109"/>
      <c r="Q270" s="110"/>
      <c r="R270" s="111"/>
      <c r="S270" s="109"/>
      <c r="T270" s="110"/>
      <c r="U270" s="111"/>
      <c r="V270" s="109"/>
      <c r="W270" s="110"/>
      <c r="X270" s="111"/>
      <c r="Y270" s="109"/>
      <c r="Z270" s="110"/>
      <c r="AA270" s="111"/>
    </row>
    <row r="271">
      <c r="A271" s="106"/>
      <c r="B271" s="107"/>
      <c r="C271" s="108"/>
      <c r="D271" s="106"/>
      <c r="E271" s="107"/>
      <c r="F271" s="108"/>
      <c r="G271" s="106"/>
      <c r="H271" s="107"/>
      <c r="I271" s="108"/>
      <c r="J271" s="106"/>
      <c r="K271" s="107"/>
      <c r="L271" s="108"/>
      <c r="M271" s="106"/>
      <c r="N271" s="107"/>
      <c r="O271" s="108"/>
      <c r="P271" s="109"/>
      <c r="Q271" s="110"/>
      <c r="R271" s="111"/>
      <c r="S271" s="109"/>
      <c r="T271" s="110"/>
      <c r="U271" s="111"/>
      <c r="V271" s="109"/>
      <c r="W271" s="110"/>
      <c r="X271" s="111"/>
      <c r="Y271" s="109"/>
      <c r="Z271" s="110"/>
      <c r="AA271" s="111"/>
    </row>
    <row r="272">
      <c r="A272" s="106"/>
      <c r="B272" s="107"/>
      <c r="C272" s="108"/>
      <c r="D272" s="106"/>
      <c r="E272" s="107"/>
      <c r="F272" s="108"/>
      <c r="G272" s="106"/>
      <c r="H272" s="107"/>
      <c r="I272" s="108"/>
      <c r="J272" s="106"/>
      <c r="K272" s="107"/>
      <c r="L272" s="108"/>
      <c r="M272" s="106"/>
      <c r="N272" s="107"/>
      <c r="O272" s="108"/>
      <c r="P272" s="109"/>
      <c r="Q272" s="110"/>
      <c r="R272" s="111"/>
      <c r="S272" s="109"/>
      <c r="T272" s="110"/>
      <c r="U272" s="111"/>
      <c r="V272" s="109"/>
      <c r="W272" s="110"/>
      <c r="X272" s="111"/>
      <c r="Y272" s="109"/>
      <c r="Z272" s="110"/>
      <c r="AA272" s="111"/>
    </row>
    <row r="273">
      <c r="A273" s="106"/>
      <c r="B273" s="107"/>
      <c r="C273" s="108"/>
      <c r="D273" s="106"/>
      <c r="E273" s="107"/>
      <c r="F273" s="108"/>
      <c r="G273" s="106"/>
      <c r="H273" s="107"/>
      <c r="I273" s="108"/>
      <c r="J273" s="106"/>
      <c r="K273" s="107"/>
      <c r="L273" s="108"/>
      <c r="M273" s="106"/>
      <c r="N273" s="107"/>
      <c r="O273" s="108"/>
      <c r="P273" s="109"/>
      <c r="Q273" s="110"/>
      <c r="R273" s="111"/>
      <c r="S273" s="109"/>
      <c r="T273" s="110"/>
      <c r="U273" s="111"/>
      <c r="V273" s="109"/>
      <c r="W273" s="110"/>
      <c r="X273" s="111"/>
      <c r="Y273" s="109"/>
      <c r="Z273" s="110"/>
      <c r="AA273" s="111"/>
    </row>
    <row r="274">
      <c r="A274" s="106"/>
      <c r="B274" s="107"/>
      <c r="C274" s="108"/>
      <c r="D274" s="106"/>
      <c r="E274" s="107"/>
      <c r="F274" s="108"/>
      <c r="G274" s="106"/>
      <c r="H274" s="107"/>
      <c r="I274" s="108"/>
      <c r="J274" s="106"/>
      <c r="K274" s="107"/>
      <c r="L274" s="108"/>
      <c r="M274" s="106"/>
      <c r="N274" s="107"/>
      <c r="O274" s="108"/>
      <c r="P274" s="109"/>
      <c r="Q274" s="110"/>
      <c r="R274" s="111"/>
      <c r="S274" s="109"/>
      <c r="T274" s="110"/>
      <c r="U274" s="111"/>
      <c r="V274" s="109"/>
      <c r="W274" s="110"/>
      <c r="X274" s="111"/>
      <c r="Y274" s="109"/>
      <c r="Z274" s="110"/>
      <c r="AA274" s="111"/>
    </row>
    <row r="275">
      <c r="A275" s="106"/>
      <c r="B275" s="107"/>
      <c r="C275" s="108"/>
      <c r="D275" s="106"/>
      <c r="E275" s="107"/>
      <c r="F275" s="108"/>
      <c r="G275" s="106"/>
      <c r="H275" s="107"/>
      <c r="I275" s="108"/>
      <c r="J275" s="106"/>
      <c r="K275" s="107"/>
      <c r="L275" s="108"/>
      <c r="M275" s="106"/>
      <c r="N275" s="107"/>
      <c r="O275" s="108"/>
      <c r="P275" s="109"/>
      <c r="Q275" s="110"/>
      <c r="R275" s="111"/>
      <c r="S275" s="109"/>
      <c r="T275" s="110"/>
      <c r="U275" s="111"/>
      <c r="V275" s="109"/>
      <c r="W275" s="110"/>
      <c r="X275" s="111"/>
      <c r="Y275" s="109"/>
      <c r="Z275" s="110"/>
      <c r="AA275" s="111"/>
    </row>
    <row r="276">
      <c r="A276" s="106"/>
      <c r="B276" s="107"/>
      <c r="C276" s="108"/>
      <c r="D276" s="106"/>
      <c r="E276" s="107"/>
      <c r="F276" s="108"/>
      <c r="G276" s="106"/>
      <c r="H276" s="107"/>
      <c r="I276" s="108"/>
      <c r="J276" s="106"/>
      <c r="K276" s="107"/>
      <c r="L276" s="108"/>
      <c r="M276" s="106"/>
      <c r="N276" s="107"/>
      <c r="O276" s="108"/>
      <c r="P276" s="109"/>
      <c r="Q276" s="110"/>
      <c r="R276" s="111"/>
      <c r="S276" s="109"/>
      <c r="T276" s="110"/>
      <c r="U276" s="111"/>
      <c r="V276" s="109"/>
      <c r="W276" s="110"/>
      <c r="X276" s="111"/>
      <c r="Y276" s="109"/>
      <c r="Z276" s="110"/>
      <c r="AA276" s="111"/>
    </row>
    <row r="277">
      <c r="A277" s="106"/>
      <c r="B277" s="107"/>
      <c r="C277" s="108"/>
      <c r="D277" s="106"/>
      <c r="E277" s="107"/>
      <c r="F277" s="108"/>
      <c r="G277" s="106"/>
      <c r="H277" s="107"/>
      <c r="I277" s="108"/>
      <c r="J277" s="106"/>
      <c r="K277" s="107"/>
      <c r="L277" s="108"/>
      <c r="M277" s="106"/>
      <c r="N277" s="107"/>
      <c r="O277" s="108"/>
      <c r="P277" s="109"/>
      <c r="Q277" s="110"/>
      <c r="R277" s="111"/>
      <c r="S277" s="109"/>
      <c r="T277" s="110"/>
      <c r="U277" s="111"/>
      <c r="V277" s="109"/>
      <c r="W277" s="110"/>
      <c r="X277" s="111"/>
      <c r="Y277" s="109"/>
      <c r="Z277" s="110"/>
      <c r="AA277" s="111"/>
    </row>
    <row r="278">
      <c r="A278" s="106"/>
      <c r="B278" s="107"/>
      <c r="C278" s="108"/>
      <c r="D278" s="106"/>
      <c r="E278" s="107"/>
      <c r="F278" s="108"/>
      <c r="G278" s="106"/>
      <c r="H278" s="107"/>
      <c r="I278" s="108"/>
      <c r="J278" s="106"/>
      <c r="K278" s="107"/>
      <c r="L278" s="108"/>
      <c r="M278" s="106"/>
      <c r="N278" s="107"/>
      <c r="O278" s="108"/>
      <c r="P278" s="109"/>
      <c r="Q278" s="110"/>
      <c r="R278" s="111"/>
      <c r="S278" s="109"/>
      <c r="T278" s="110"/>
      <c r="U278" s="111"/>
      <c r="V278" s="109"/>
      <c r="W278" s="110"/>
      <c r="X278" s="111"/>
      <c r="Y278" s="109"/>
      <c r="Z278" s="110"/>
      <c r="AA278" s="111"/>
    </row>
    <row r="279">
      <c r="A279" s="106"/>
      <c r="B279" s="107"/>
      <c r="C279" s="108"/>
      <c r="D279" s="106"/>
      <c r="E279" s="107"/>
      <c r="F279" s="108"/>
      <c r="G279" s="106"/>
      <c r="H279" s="107"/>
      <c r="I279" s="108"/>
      <c r="J279" s="106"/>
      <c r="K279" s="107"/>
      <c r="L279" s="108"/>
      <c r="M279" s="106"/>
      <c r="N279" s="107"/>
      <c r="O279" s="108"/>
      <c r="P279" s="109"/>
      <c r="Q279" s="110"/>
      <c r="R279" s="111"/>
      <c r="S279" s="109"/>
      <c r="T279" s="110"/>
      <c r="U279" s="111"/>
      <c r="V279" s="109"/>
      <c r="W279" s="110"/>
      <c r="X279" s="111"/>
      <c r="Y279" s="109"/>
      <c r="Z279" s="110"/>
      <c r="AA279" s="111"/>
    </row>
    <row r="280">
      <c r="A280" s="106"/>
      <c r="B280" s="107"/>
      <c r="C280" s="108"/>
      <c r="D280" s="106"/>
      <c r="E280" s="107"/>
      <c r="F280" s="108"/>
      <c r="G280" s="106"/>
      <c r="H280" s="107"/>
      <c r="I280" s="108"/>
      <c r="J280" s="106"/>
      <c r="K280" s="107"/>
      <c r="L280" s="108"/>
      <c r="M280" s="106"/>
      <c r="N280" s="107"/>
      <c r="O280" s="108"/>
      <c r="P280" s="109"/>
      <c r="Q280" s="110"/>
      <c r="R280" s="111"/>
      <c r="S280" s="109"/>
      <c r="T280" s="110"/>
      <c r="U280" s="111"/>
      <c r="V280" s="109"/>
      <c r="W280" s="110"/>
      <c r="X280" s="111"/>
      <c r="Y280" s="109"/>
      <c r="Z280" s="110"/>
      <c r="AA280" s="111"/>
    </row>
    <row r="281">
      <c r="A281" s="106"/>
      <c r="B281" s="107"/>
      <c r="C281" s="108"/>
      <c r="D281" s="106"/>
      <c r="E281" s="107"/>
      <c r="F281" s="108"/>
      <c r="G281" s="106"/>
      <c r="H281" s="107"/>
      <c r="I281" s="108"/>
      <c r="J281" s="106"/>
      <c r="K281" s="107"/>
      <c r="L281" s="108"/>
      <c r="M281" s="106"/>
      <c r="N281" s="107"/>
      <c r="O281" s="108"/>
      <c r="P281" s="109"/>
      <c r="Q281" s="110"/>
      <c r="R281" s="111"/>
      <c r="S281" s="109"/>
      <c r="T281" s="110"/>
      <c r="U281" s="111"/>
      <c r="V281" s="109"/>
      <c r="W281" s="110"/>
      <c r="X281" s="111"/>
      <c r="Y281" s="109"/>
      <c r="Z281" s="110"/>
      <c r="AA281" s="111"/>
    </row>
    <row r="282">
      <c r="A282" s="106"/>
      <c r="B282" s="107"/>
      <c r="C282" s="108"/>
      <c r="D282" s="106"/>
      <c r="E282" s="107"/>
      <c r="F282" s="108"/>
      <c r="G282" s="106"/>
      <c r="H282" s="107"/>
      <c r="I282" s="108"/>
      <c r="J282" s="106"/>
      <c r="K282" s="107"/>
      <c r="L282" s="108"/>
      <c r="M282" s="106"/>
      <c r="N282" s="107"/>
      <c r="O282" s="108"/>
      <c r="P282" s="109"/>
      <c r="Q282" s="110"/>
      <c r="R282" s="111"/>
      <c r="S282" s="109"/>
      <c r="T282" s="110"/>
      <c r="U282" s="111"/>
      <c r="V282" s="109"/>
      <c r="W282" s="110"/>
      <c r="X282" s="111"/>
      <c r="Y282" s="109"/>
      <c r="Z282" s="110"/>
      <c r="AA282" s="111"/>
    </row>
    <row r="283">
      <c r="A283" s="106"/>
      <c r="B283" s="107"/>
      <c r="C283" s="108"/>
      <c r="D283" s="106"/>
      <c r="E283" s="107"/>
      <c r="F283" s="108"/>
      <c r="G283" s="106"/>
      <c r="H283" s="107"/>
      <c r="I283" s="108"/>
      <c r="J283" s="106"/>
      <c r="K283" s="107"/>
      <c r="L283" s="108"/>
      <c r="M283" s="106"/>
      <c r="N283" s="107"/>
      <c r="O283" s="108"/>
      <c r="P283" s="109"/>
      <c r="Q283" s="110"/>
      <c r="R283" s="111"/>
      <c r="S283" s="109"/>
      <c r="T283" s="110"/>
      <c r="U283" s="111"/>
      <c r="V283" s="109"/>
      <c r="W283" s="110"/>
      <c r="X283" s="111"/>
      <c r="Y283" s="109"/>
      <c r="Z283" s="110"/>
      <c r="AA283" s="111"/>
    </row>
    <row r="284">
      <c r="A284" s="106"/>
      <c r="B284" s="107"/>
      <c r="C284" s="108"/>
      <c r="D284" s="106"/>
      <c r="E284" s="107"/>
      <c r="F284" s="108"/>
      <c r="G284" s="106"/>
      <c r="H284" s="107"/>
      <c r="I284" s="108"/>
      <c r="J284" s="106"/>
      <c r="K284" s="107"/>
      <c r="L284" s="108"/>
      <c r="M284" s="106"/>
      <c r="N284" s="107"/>
      <c r="O284" s="108"/>
      <c r="P284" s="109"/>
      <c r="Q284" s="110"/>
      <c r="R284" s="111"/>
      <c r="S284" s="109"/>
      <c r="T284" s="110"/>
      <c r="U284" s="111"/>
      <c r="V284" s="109"/>
      <c r="W284" s="110"/>
      <c r="X284" s="111"/>
      <c r="Y284" s="109"/>
      <c r="Z284" s="110"/>
      <c r="AA284" s="111"/>
    </row>
    <row r="285">
      <c r="A285" s="106"/>
      <c r="B285" s="107"/>
      <c r="C285" s="108"/>
      <c r="D285" s="106"/>
      <c r="E285" s="107"/>
      <c r="F285" s="108"/>
      <c r="G285" s="106"/>
      <c r="H285" s="107"/>
      <c r="I285" s="108"/>
      <c r="J285" s="106"/>
      <c r="K285" s="107"/>
      <c r="L285" s="108"/>
      <c r="M285" s="106"/>
      <c r="N285" s="107"/>
      <c r="O285" s="108"/>
      <c r="P285" s="109"/>
      <c r="Q285" s="110"/>
      <c r="R285" s="111"/>
      <c r="S285" s="109"/>
      <c r="T285" s="110"/>
      <c r="U285" s="111"/>
      <c r="V285" s="109"/>
      <c r="W285" s="110"/>
      <c r="X285" s="111"/>
      <c r="Y285" s="109"/>
      <c r="Z285" s="110"/>
      <c r="AA285" s="111"/>
    </row>
    <row r="286">
      <c r="A286" s="106"/>
      <c r="B286" s="107"/>
      <c r="C286" s="108"/>
      <c r="D286" s="106"/>
      <c r="E286" s="107"/>
      <c r="F286" s="108"/>
      <c r="G286" s="106"/>
      <c r="H286" s="107"/>
      <c r="I286" s="108"/>
      <c r="J286" s="106"/>
      <c r="K286" s="107"/>
      <c r="L286" s="108"/>
      <c r="M286" s="106"/>
      <c r="N286" s="107"/>
      <c r="O286" s="108"/>
      <c r="P286" s="109"/>
      <c r="Q286" s="110"/>
      <c r="R286" s="111"/>
      <c r="S286" s="109"/>
      <c r="T286" s="110"/>
      <c r="U286" s="111"/>
      <c r="V286" s="109"/>
      <c r="W286" s="110"/>
      <c r="X286" s="111"/>
      <c r="Y286" s="109"/>
      <c r="Z286" s="110"/>
      <c r="AA286" s="111"/>
    </row>
    <row r="287">
      <c r="A287" s="106"/>
      <c r="B287" s="107"/>
      <c r="C287" s="108"/>
      <c r="D287" s="106"/>
      <c r="E287" s="107"/>
      <c r="F287" s="108"/>
      <c r="G287" s="106"/>
      <c r="H287" s="107"/>
      <c r="I287" s="108"/>
      <c r="J287" s="106"/>
      <c r="K287" s="107"/>
      <c r="L287" s="108"/>
      <c r="M287" s="106"/>
      <c r="N287" s="107"/>
      <c r="O287" s="108"/>
      <c r="P287" s="109"/>
      <c r="Q287" s="110"/>
      <c r="R287" s="111"/>
      <c r="S287" s="109"/>
      <c r="T287" s="110"/>
      <c r="U287" s="111"/>
      <c r="V287" s="109"/>
      <c r="W287" s="110"/>
      <c r="X287" s="111"/>
      <c r="Y287" s="109"/>
      <c r="Z287" s="110"/>
      <c r="AA287" s="111"/>
    </row>
    <row r="288">
      <c r="A288" s="106"/>
      <c r="B288" s="107"/>
      <c r="C288" s="108"/>
      <c r="D288" s="106"/>
      <c r="E288" s="107"/>
      <c r="F288" s="108"/>
      <c r="G288" s="106"/>
      <c r="H288" s="107"/>
      <c r="I288" s="108"/>
      <c r="J288" s="106"/>
      <c r="K288" s="107"/>
      <c r="L288" s="108"/>
      <c r="M288" s="106"/>
      <c r="N288" s="107"/>
      <c r="O288" s="108"/>
      <c r="P288" s="109"/>
      <c r="Q288" s="110"/>
      <c r="R288" s="111"/>
      <c r="S288" s="109"/>
      <c r="T288" s="110"/>
      <c r="U288" s="111"/>
      <c r="V288" s="109"/>
      <c r="W288" s="110"/>
      <c r="X288" s="111"/>
      <c r="Y288" s="109"/>
      <c r="Z288" s="110"/>
      <c r="AA288" s="111"/>
    </row>
    <row r="289">
      <c r="A289" s="106"/>
      <c r="B289" s="107"/>
      <c r="C289" s="108"/>
      <c r="D289" s="106"/>
      <c r="E289" s="107"/>
      <c r="F289" s="108"/>
      <c r="G289" s="106"/>
      <c r="H289" s="107"/>
      <c r="I289" s="108"/>
      <c r="J289" s="106"/>
      <c r="K289" s="107"/>
      <c r="L289" s="108"/>
      <c r="M289" s="106"/>
      <c r="N289" s="107"/>
      <c r="O289" s="108"/>
      <c r="P289" s="109"/>
      <c r="Q289" s="110"/>
      <c r="R289" s="111"/>
      <c r="S289" s="109"/>
      <c r="T289" s="110"/>
      <c r="U289" s="111"/>
      <c r="V289" s="109"/>
      <c r="W289" s="110"/>
      <c r="X289" s="111"/>
      <c r="Y289" s="109"/>
      <c r="Z289" s="110"/>
      <c r="AA289" s="111"/>
    </row>
    <row r="290">
      <c r="A290" s="106"/>
      <c r="B290" s="107"/>
      <c r="C290" s="108"/>
      <c r="D290" s="106"/>
      <c r="E290" s="107"/>
      <c r="F290" s="108"/>
      <c r="G290" s="106"/>
      <c r="H290" s="107"/>
      <c r="I290" s="108"/>
      <c r="J290" s="106"/>
      <c r="K290" s="107"/>
      <c r="L290" s="108"/>
      <c r="M290" s="106"/>
      <c r="N290" s="107"/>
      <c r="O290" s="108"/>
      <c r="P290" s="109"/>
      <c r="Q290" s="110"/>
      <c r="R290" s="111"/>
      <c r="S290" s="109"/>
      <c r="T290" s="110"/>
      <c r="U290" s="111"/>
      <c r="V290" s="109"/>
      <c r="W290" s="110"/>
      <c r="X290" s="111"/>
      <c r="Y290" s="109"/>
      <c r="Z290" s="110"/>
      <c r="AA290" s="111"/>
    </row>
    <row r="291">
      <c r="A291" s="106"/>
      <c r="B291" s="107"/>
      <c r="C291" s="108"/>
      <c r="D291" s="106"/>
      <c r="E291" s="107"/>
      <c r="F291" s="108"/>
      <c r="G291" s="106"/>
      <c r="H291" s="107"/>
      <c r="I291" s="108"/>
      <c r="J291" s="106"/>
      <c r="K291" s="107"/>
      <c r="L291" s="108"/>
      <c r="M291" s="106"/>
      <c r="N291" s="107"/>
      <c r="O291" s="108"/>
      <c r="P291" s="109"/>
      <c r="Q291" s="110"/>
      <c r="R291" s="111"/>
      <c r="S291" s="109"/>
      <c r="T291" s="110"/>
      <c r="U291" s="111"/>
      <c r="V291" s="109"/>
      <c r="W291" s="110"/>
      <c r="X291" s="111"/>
      <c r="Y291" s="109"/>
      <c r="Z291" s="110"/>
      <c r="AA291" s="111"/>
    </row>
    <row r="292">
      <c r="A292" s="106"/>
      <c r="B292" s="107"/>
      <c r="C292" s="108"/>
      <c r="D292" s="106"/>
      <c r="E292" s="107"/>
      <c r="F292" s="108"/>
      <c r="G292" s="106"/>
      <c r="H292" s="107"/>
      <c r="I292" s="108"/>
      <c r="J292" s="106"/>
      <c r="K292" s="107"/>
      <c r="L292" s="108"/>
      <c r="M292" s="106"/>
      <c r="N292" s="107"/>
      <c r="O292" s="108"/>
      <c r="P292" s="109"/>
      <c r="Q292" s="110"/>
      <c r="R292" s="111"/>
      <c r="S292" s="109"/>
      <c r="T292" s="110"/>
      <c r="U292" s="111"/>
      <c r="V292" s="109"/>
      <c r="W292" s="110"/>
      <c r="X292" s="111"/>
      <c r="Y292" s="109"/>
      <c r="Z292" s="110"/>
      <c r="AA292" s="111"/>
    </row>
    <row r="293">
      <c r="A293" s="106"/>
      <c r="B293" s="107"/>
      <c r="C293" s="108"/>
      <c r="D293" s="106"/>
      <c r="E293" s="107"/>
      <c r="F293" s="108"/>
      <c r="G293" s="106"/>
      <c r="H293" s="107"/>
      <c r="I293" s="108"/>
      <c r="J293" s="106"/>
      <c r="K293" s="107"/>
      <c r="L293" s="108"/>
      <c r="M293" s="106"/>
      <c r="N293" s="107"/>
      <c r="O293" s="108"/>
      <c r="P293" s="109"/>
      <c r="Q293" s="110"/>
      <c r="R293" s="111"/>
      <c r="S293" s="109"/>
      <c r="T293" s="110"/>
      <c r="U293" s="111"/>
      <c r="V293" s="109"/>
      <c r="W293" s="110"/>
      <c r="X293" s="111"/>
      <c r="Y293" s="109"/>
      <c r="Z293" s="110"/>
      <c r="AA293" s="111"/>
    </row>
    <row r="294">
      <c r="A294" s="106"/>
      <c r="B294" s="107"/>
      <c r="C294" s="108"/>
      <c r="D294" s="106"/>
      <c r="E294" s="107"/>
      <c r="F294" s="108"/>
      <c r="G294" s="106"/>
      <c r="H294" s="107"/>
      <c r="I294" s="108"/>
      <c r="J294" s="106"/>
      <c r="K294" s="107"/>
      <c r="L294" s="108"/>
      <c r="M294" s="106"/>
      <c r="N294" s="107"/>
      <c r="O294" s="108"/>
      <c r="P294" s="109"/>
      <c r="Q294" s="110"/>
      <c r="R294" s="111"/>
      <c r="S294" s="109"/>
      <c r="T294" s="110"/>
      <c r="U294" s="111"/>
      <c r="V294" s="109"/>
      <c r="W294" s="110"/>
      <c r="X294" s="111"/>
      <c r="Y294" s="109"/>
      <c r="Z294" s="110"/>
      <c r="AA294" s="111"/>
    </row>
    <row r="295">
      <c r="A295" s="106"/>
      <c r="B295" s="107"/>
      <c r="C295" s="108"/>
      <c r="D295" s="106"/>
      <c r="E295" s="107"/>
      <c r="F295" s="108"/>
      <c r="G295" s="106"/>
      <c r="H295" s="107"/>
      <c r="I295" s="108"/>
      <c r="J295" s="106"/>
      <c r="K295" s="107"/>
      <c r="L295" s="108"/>
      <c r="M295" s="106"/>
      <c r="N295" s="107"/>
      <c r="O295" s="108"/>
      <c r="P295" s="109"/>
      <c r="Q295" s="110"/>
      <c r="R295" s="111"/>
      <c r="S295" s="109"/>
      <c r="T295" s="110"/>
      <c r="U295" s="111"/>
      <c r="V295" s="109"/>
      <c r="W295" s="110"/>
      <c r="X295" s="111"/>
      <c r="Y295" s="109"/>
      <c r="Z295" s="110"/>
      <c r="AA295" s="111"/>
    </row>
    <row r="296">
      <c r="A296" s="106"/>
      <c r="B296" s="107"/>
      <c r="C296" s="108"/>
      <c r="D296" s="106"/>
      <c r="E296" s="107"/>
      <c r="F296" s="108"/>
      <c r="G296" s="106"/>
      <c r="H296" s="107"/>
      <c r="I296" s="108"/>
      <c r="J296" s="106"/>
      <c r="K296" s="107"/>
      <c r="L296" s="108"/>
      <c r="M296" s="106"/>
      <c r="N296" s="107"/>
      <c r="O296" s="108"/>
      <c r="P296" s="109"/>
      <c r="Q296" s="110"/>
      <c r="R296" s="111"/>
      <c r="S296" s="109"/>
      <c r="T296" s="110"/>
      <c r="U296" s="111"/>
      <c r="V296" s="109"/>
      <c r="W296" s="110"/>
      <c r="X296" s="111"/>
      <c r="Y296" s="109"/>
      <c r="Z296" s="110"/>
      <c r="AA296" s="111"/>
    </row>
    <row r="297">
      <c r="A297" s="106"/>
      <c r="B297" s="107"/>
      <c r="C297" s="108"/>
      <c r="D297" s="106"/>
      <c r="E297" s="107"/>
      <c r="F297" s="108"/>
      <c r="G297" s="106"/>
      <c r="H297" s="107"/>
      <c r="I297" s="108"/>
      <c r="J297" s="106"/>
      <c r="K297" s="107"/>
      <c r="L297" s="108"/>
      <c r="M297" s="106"/>
      <c r="N297" s="107"/>
      <c r="O297" s="108"/>
      <c r="P297" s="109"/>
      <c r="Q297" s="110"/>
      <c r="R297" s="111"/>
      <c r="S297" s="109"/>
      <c r="T297" s="110"/>
      <c r="U297" s="111"/>
      <c r="V297" s="109"/>
      <c r="W297" s="110"/>
      <c r="X297" s="111"/>
      <c r="Y297" s="109"/>
      <c r="Z297" s="110"/>
      <c r="AA297" s="111"/>
    </row>
    <row r="298">
      <c r="A298" s="106"/>
      <c r="B298" s="107"/>
      <c r="C298" s="108"/>
      <c r="D298" s="106"/>
      <c r="E298" s="107"/>
      <c r="F298" s="108"/>
      <c r="G298" s="106"/>
      <c r="H298" s="107"/>
      <c r="I298" s="108"/>
      <c r="J298" s="106"/>
      <c r="K298" s="107"/>
      <c r="L298" s="108"/>
      <c r="M298" s="106"/>
      <c r="N298" s="107"/>
      <c r="O298" s="108"/>
      <c r="P298" s="109"/>
      <c r="Q298" s="110"/>
      <c r="R298" s="111"/>
      <c r="S298" s="109"/>
      <c r="T298" s="110"/>
      <c r="U298" s="111"/>
      <c r="V298" s="109"/>
      <c r="W298" s="110"/>
      <c r="X298" s="111"/>
      <c r="Y298" s="109"/>
      <c r="Z298" s="110"/>
      <c r="AA298" s="111"/>
    </row>
    <row r="299">
      <c r="A299" s="106"/>
      <c r="B299" s="107"/>
      <c r="C299" s="108"/>
      <c r="D299" s="106"/>
      <c r="E299" s="107"/>
      <c r="F299" s="108"/>
      <c r="G299" s="106"/>
      <c r="H299" s="107"/>
      <c r="I299" s="108"/>
      <c r="J299" s="106"/>
      <c r="K299" s="107"/>
      <c r="L299" s="108"/>
      <c r="M299" s="106"/>
      <c r="N299" s="107"/>
      <c r="O299" s="108"/>
      <c r="P299" s="109"/>
      <c r="Q299" s="110"/>
      <c r="R299" s="111"/>
      <c r="S299" s="109"/>
      <c r="T299" s="110"/>
      <c r="U299" s="111"/>
      <c r="V299" s="109"/>
      <c r="W299" s="110"/>
      <c r="X299" s="111"/>
      <c r="Y299" s="109"/>
      <c r="Z299" s="110"/>
      <c r="AA299" s="111"/>
    </row>
    <row r="300">
      <c r="A300" s="106"/>
      <c r="B300" s="107"/>
      <c r="C300" s="108"/>
      <c r="D300" s="106"/>
      <c r="E300" s="107"/>
      <c r="F300" s="108"/>
      <c r="G300" s="106"/>
      <c r="H300" s="107"/>
      <c r="I300" s="108"/>
      <c r="J300" s="106"/>
      <c r="K300" s="107"/>
      <c r="L300" s="108"/>
      <c r="M300" s="106"/>
      <c r="N300" s="107"/>
      <c r="O300" s="108"/>
      <c r="P300" s="109"/>
      <c r="Q300" s="110"/>
      <c r="R300" s="111"/>
      <c r="S300" s="109"/>
      <c r="T300" s="110"/>
      <c r="U300" s="111"/>
      <c r="V300" s="109"/>
      <c r="W300" s="110"/>
      <c r="X300" s="111"/>
      <c r="Y300" s="109"/>
      <c r="Z300" s="110"/>
      <c r="AA300" s="111"/>
    </row>
    <row r="301">
      <c r="A301" s="106"/>
      <c r="B301" s="107"/>
      <c r="C301" s="108"/>
      <c r="D301" s="106"/>
      <c r="E301" s="107"/>
      <c r="F301" s="108"/>
      <c r="G301" s="106"/>
      <c r="H301" s="107"/>
      <c r="I301" s="108"/>
      <c r="J301" s="106"/>
      <c r="K301" s="107"/>
      <c r="L301" s="108"/>
      <c r="M301" s="106"/>
      <c r="N301" s="107"/>
      <c r="O301" s="108"/>
      <c r="P301" s="109"/>
      <c r="Q301" s="110"/>
      <c r="R301" s="111"/>
      <c r="S301" s="109"/>
      <c r="T301" s="110"/>
      <c r="U301" s="111"/>
      <c r="V301" s="109"/>
      <c r="W301" s="110"/>
      <c r="X301" s="111"/>
      <c r="Y301" s="109"/>
      <c r="Z301" s="110"/>
      <c r="AA301" s="111"/>
    </row>
    <row r="302">
      <c r="A302" s="106"/>
      <c r="B302" s="107"/>
      <c r="C302" s="108"/>
      <c r="D302" s="106"/>
      <c r="E302" s="107"/>
      <c r="F302" s="108"/>
      <c r="G302" s="106"/>
      <c r="H302" s="107"/>
      <c r="I302" s="108"/>
      <c r="J302" s="106"/>
      <c r="K302" s="107"/>
      <c r="L302" s="108"/>
      <c r="M302" s="106"/>
      <c r="N302" s="107"/>
      <c r="O302" s="108"/>
      <c r="P302" s="109"/>
      <c r="Q302" s="110"/>
      <c r="R302" s="111"/>
      <c r="S302" s="109"/>
      <c r="T302" s="110"/>
      <c r="U302" s="111"/>
      <c r="V302" s="109"/>
      <c r="W302" s="110"/>
      <c r="X302" s="111"/>
      <c r="Y302" s="109"/>
      <c r="Z302" s="110"/>
      <c r="AA302" s="111"/>
    </row>
    <row r="303">
      <c r="A303" s="106"/>
      <c r="B303" s="107"/>
      <c r="C303" s="108"/>
      <c r="D303" s="106"/>
      <c r="E303" s="107"/>
      <c r="F303" s="108"/>
      <c r="G303" s="106"/>
      <c r="H303" s="107"/>
      <c r="I303" s="108"/>
      <c r="J303" s="106"/>
      <c r="K303" s="107"/>
      <c r="L303" s="108"/>
      <c r="M303" s="106"/>
      <c r="N303" s="107"/>
      <c r="O303" s="108"/>
      <c r="P303" s="109"/>
      <c r="Q303" s="110"/>
      <c r="R303" s="111"/>
      <c r="S303" s="109"/>
      <c r="T303" s="110"/>
      <c r="U303" s="111"/>
      <c r="V303" s="109"/>
      <c r="W303" s="110"/>
      <c r="X303" s="111"/>
      <c r="Y303" s="109"/>
      <c r="Z303" s="110"/>
      <c r="AA303" s="111"/>
    </row>
    <row r="304">
      <c r="A304" s="106"/>
      <c r="B304" s="107"/>
      <c r="C304" s="108"/>
      <c r="D304" s="106"/>
      <c r="E304" s="107"/>
      <c r="F304" s="108"/>
      <c r="G304" s="106"/>
      <c r="H304" s="107"/>
      <c r="I304" s="108"/>
      <c r="J304" s="106"/>
      <c r="K304" s="107"/>
      <c r="L304" s="108"/>
      <c r="M304" s="106"/>
      <c r="N304" s="107"/>
      <c r="O304" s="108"/>
      <c r="P304" s="109"/>
      <c r="Q304" s="110"/>
      <c r="R304" s="111"/>
      <c r="S304" s="109"/>
      <c r="T304" s="110"/>
      <c r="U304" s="111"/>
      <c r="V304" s="109"/>
      <c r="W304" s="110"/>
      <c r="X304" s="111"/>
      <c r="Y304" s="109"/>
      <c r="Z304" s="110"/>
      <c r="AA304" s="111"/>
    </row>
    <row r="305">
      <c r="A305" s="106"/>
      <c r="B305" s="107"/>
      <c r="C305" s="108"/>
      <c r="D305" s="106"/>
      <c r="E305" s="107"/>
      <c r="F305" s="108"/>
      <c r="G305" s="106"/>
      <c r="H305" s="107"/>
      <c r="I305" s="108"/>
      <c r="J305" s="106"/>
      <c r="K305" s="107"/>
      <c r="L305" s="108"/>
      <c r="M305" s="106"/>
      <c r="N305" s="107"/>
      <c r="O305" s="108"/>
      <c r="P305" s="109"/>
      <c r="Q305" s="110"/>
      <c r="R305" s="111"/>
      <c r="S305" s="109"/>
      <c r="T305" s="110"/>
      <c r="U305" s="111"/>
      <c r="V305" s="109"/>
      <c r="W305" s="110"/>
      <c r="X305" s="111"/>
      <c r="Y305" s="109"/>
      <c r="Z305" s="110"/>
      <c r="AA305" s="111"/>
    </row>
    <row r="306">
      <c r="A306" s="106"/>
      <c r="B306" s="107"/>
      <c r="C306" s="108"/>
      <c r="D306" s="106"/>
      <c r="E306" s="107"/>
      <c r="F306" s="108"/>
      <c r="G306" s="106"/>
      <c r="H306" s="107"/>
      <c r="I306" s="108"/>
      <c r="J306" s="106"/>
      <c r="K306" s="107"/>
      <c r="L306" s="108"/>
      <c r="M306" s="106"/>
      <c r="N306" s="107"/>
      <c r="O306" s="108"/>
      <c r="P306" s="109"/>
      <c r="Q306" s="110"/>
      <c r="R306" s="111"/>
      <c r="S306" s="109"/>
      <c r="T306" s="110"/>
      <c r="U306" s="111"/>
      <c r="V306" s="109"/>
      <c r="W306" s="110"/>
      <c r="X306" s="111"/>
      <c r="Y306" s="109"/>
      <c r="Z306" s="110"/>
      <c r="AA306" s="111"/>
    </row>
    <row r="307">
      <c r="A307" s="106"/>
      <c r="B307" s="107"/>
      <c r="C307" s="108"/>
      <c r="D307" s="106"/>
      <c r="E307" s="107"/>
      <c r="F307" s="108"/>
      <c r="G307" s="106"/>
      <c r="H307" s="107"/>
      <c r="I307" s="108"/>
      <c r="J307" s="106"/>
      <c r="K307" s="107"/>
      <c r="L307" s="108"/>
      <c r="M307" s="106"/>
      <c r="N307" s="107"/>
      <c r="O307" s="108"/>
      <c r="P307" s="109"/>
      <c r="Q307" s="110"/>
      <c r="R307" s="111"/>
      <c r="S307" s="109"/>
      <c r="T307" s="110"/>
      <c r="U307" s="111"/>
      <c r="V307" s="109"/>
      <c r="W307" s="110"/>
      <c r="X307" s="111"/>
      <c r="Y307" s="109"/>
      <c r="Z307" s="110"/>
      <c r="AA307" s="111"/>
    </row>
    <row r="308">
      <c r="A308" s="106"/>
      <c r="B308" s="107"/>
      <c r="C308" s="108"/>
      <c r="D308" s="106"/>
      <c r="E308" s="107"/>
      <c r="F308" s="108"/>
      <c r="G308" s="106"/>
      <c r="H308" s="107"/>
      <c r="I308" s="108"/>
      <c r="J308" s="106"/>
      <c r="K308" s="107"/>
      <c r="L308" s="108"/>
      <c r="M308" s="106"/>
      <c r="N308" s="107"/>
      <c r="O308" s="108"/>
      <c r="P308" s="109"/>
      <c r="Q308" s="110"/>
      <c r="R308" s="111"/>
      <c r="S308" s="109"/>
      <c r="T308" s="110"/>
      <c r="U308" s="111"/>
      <c r="V308" s="109"/>
      <c r="W308" s="110"/>
      <c r="X308" s="111"/>
      <c r="Y308" s="109"/>
      <c r="Z308" s="110"/>
      <c r="AA308" s="111"/>
    </row>
    <row r="309">
      <c r="A309" s="106"/>
      <c r="B309" s="107"/>
      <c r="C309" s="108"/>
      <c r="D309" s="106"/>
      <c r="E309" s="107"/>
      <c r="F309" s="108"/>
      <c r="G309" s="106"/>
      <c r="H309" s="107"/>
      <c r="I309" s="108"/>
      <c r="J309" s="106"/>
      <c r="K309" s="107"/>
      <c r="L309" s="108"/>
      <c r="M309" s="106"/>
      <c r="N309" s="107"/>
      <c r="O309" s="108"/>
      <c r="P309" s="109"/>
      <c r="Q309" s="110"/>
      <c r="R309" s="111"/>
      <c r="S309" s="109"/>
      <c r="T309" s="110"/>
      <c r="U309" s="111"/>
      <c r="V309" s="109"/>
      <c r="W309" s="110"/>
      <c r="X309" s="111"/>
      <c r="Y309" s="109"/>
      <c r="Z309" s="110"/>
      <c r="AA309" s="111"/>
    </row>
    <row r="310">
      <c r="A310" s="106"/>
      <c r="B310" s="107"/>
      <c r="C310" s="108"/>
      <c r="D310" s="106"/>
      <c r="E310" s="107"/>
      <c r="F310" s="108"/>
      <c r="G310" s="106"/>
      <c r="H310" s="107"/>
      <c r="I310" s="108"/>
      <c r="J310" s="106"/>
      <c r="K310" s="107"/>
      <c r="L310" s="108"/>
      <c r="M310" s="106"/>
      <c r="N310" s="107"/>
      <c r="O310" s="108"/>
      <c r="P310" s="109"/>
      <c r="Q310" s="110"/>
      <c r="R310" s="111"/>
      <c r="S310" s="109"/>
      <c r="T310" s="110"/>
      <c r="U310" s="111"/>
      <c r="V310" s="109"/>
      <c r="W310" s="110"/>
      <c r="X310" s="111"/>
      <c r="Y310" s="109"/>
      <c r="Z310" s="110"/>
      <c r="AA310" s="111"/>
    </row>
    <row r="311">
      <c r="A311" s="106"/>
      <c r="B311" s="107"/>
      <c r="C311" s="108"/>
      <c r="D311" s="106"/>
      <c r="E311" s="107"/>
      <c r="F311" s="108"/>
      <c r="G311" s="106"/>
      <c r="H311" s="107"/>
      <c r="I311" s="108"/>
      <c r="J311" s="106"/>
      <c r="K311" s="107"/>
      <c r="L311" s="108"/>
      <c r="M311" s="106"/>
      <c r="N311" s="107"/>
      <c r="O311" s="108"/>
      <c r="P311" s="109"/>
      <c r="Q311" s="110"/>
      <c r="R311" s="111"/>
      <c r="S311" s="109"/>
      <c r="T311" s="110"/>
      <c r="U311" s="111"/>
      <c r="V311" s="109"/>
      <c r="W311" s="110"/>
      <c r="X311" s="111"/>
      <c r="Y311" s="109"/>
      <c r="Z311" s="110"/>
      <c r="AA311" s="111"/>
    </row>
    <row r="312">
      <c r="A312" s="106"/>
      <c r="B312" s="107"/>
      <c r="C312" s="108"/>
      <c r="D312" s="106"/>
      <c r="E312" s="107"/>
      <c r="F312" s="108"/>
      <c r="G312" s="106"/>
      <c r="H312" s="107"/>
      <c r="I312" s="108"/>
      <c r="J312" s="106"/>
      <c r="K312" s="107"/>
      <c r="L312" s="108"/>
      <c r="M312" s="106"/>
      <c r="N312" s="107"/>
      <c r="O312" s="108"/>
      <c r="P312" s="109"/>
      <c r="Q312" s="110"/>
      <c r="R312" s="111"/>
      <c r="S312" s="109"/>
      <c r="T312" s="110"/>
      <c r="U312" s="111"/>
      <c r="V312" s="109"/>
      <c r="W312" s="110"/>
      <c r="X312" s="111"/>
      <c r="Y312" s="109"/>
      <c r="Z312" s="110"/>
      <c r="AA312" s="111"/>
    </row>
    <row r="313">
      <c r="A313" s="106"/>
      <c r="B313" s="107"/>
      <c r="C313" s="108"/>
      <c r="D313" s="106"/>
      <c r="E313" s="107"/>
      <c r="F313" s="108"/>
      <c r="G313" s="106"/>
      <c r="H313" s="107"/>
      <c r="I313" s="108"/>
      <c r="J313" s="106"/>
      <c r="K313" s="107"/>
      <c r="L313" s="108"/>
      <c r="M313" s="106"/>
      <c r="N313" s="107"/>
      <c r="O313" s="108"/>
      <c r="P313" s="109"/>
      <c r="Q313" s="110"/>
      <c r="R313" s="111"/>
      <c r="S313" s="109"/>
      <c r="T313" s="110"/>
      <c r="U313" s="111"/>
      <c r="V313" s="109"/>
      <c r="W313" s="110"/>
      <c r="X313" s="111"/>
      <c r="Y313" s="109"/>
      <c r="Z313" s="110"/>
      <c r="AA313" s="111"/>
    </row>
    <row r="314">
      <c r="A314" s="106"/>
      <c r="B314" s="107"/>
      <c r="C314" s="108"/>
      <c r="D314" s="106"/>
      <c r="E314" s="107"/>
      <c r="F314" s="108"/>
      <c r="G314" s="106"/>
      <c r="H314" s="107"/>
      <c r="I314" s="108"/>
      <c r="J314" s="106"/>
      <c r="K314" s="107"/>
      <c r="L314" s="108"/>
      <c r="M314" s="106"/>
      <c r="N314" s="107"/>
      <c r="O314" s="108"/>
      <c r="P314" s="109"/>
      <c r="Q314" s="110"/>
      <c r="R314" s="111"/>
      <c r="S314" s="109"/>
      <c r="T314" s="110"/>
      <c r="U314" s="111"/>
      <c r="V314" s="109"/>
      <c r="W314" s="110"/>
      <c r="X314" s="111"/>
      <c r="Y314" s="109"/>
      <c r="Z314" s="110"/>
      <c r="AA314" s="111"/>
    </row>
    <row r="315">
      <c r="A315" s="106"/>
      <c r="B315" s="107"/>
      <c r="C315" s="108"/>
      <c r="D315" s="106"/>
      <c r="E315" s="107"/>
      <c r="F315" s="108"/>
      <c r="G315" s="106"/>
      <c r="H315" s="107"/>
      <c r="I315" s="108"/>
      <c r="J315" s="106"/>
      <c r="K315" s="107"/>
      <c r="L315" s="108"/>
      <c r="M315" s="106"/>
      <c r="N315" s="107"/>
      <c r="O315" s="108"/>
      <c r="P315" s="109"/>
      <c r="Q315" s="110"/>
      <c r="R315" s="111"/>
      <c r="S315" s="109"/>
      <c r="T315" s="110"/>
      <c r="U315" s="111"/>
      <c r="V315" s="109"/>
      <c r="W315" s="110"/>
      <c r="X315" s="111"/>
      <c r="Y315" s="109"/>
      <c r="Z315" s="110"/>
      <c r="AA315" s="111"/>
    </row>
    <row r="316">
      <c r="A316" s="106"/>
      <c r="B316" s="107"/>
      <c r="C316" s="108"/>
      <c r="D316" s="106"/>
      <c r="E316" s="107"/>
      <c r="F316" s="108"/>
      <c r="G316" s="106"/>
      <c r="H316" s="107"/>
      <c r="I316" s="108"/>
      <c r="J316" s="106"/>
      <c r="K316" s="107"/>
      <c r="L316" s="108"/>
      <c r="M316" s="106"/>
      <c r="N316" s="107"/>
      <c r="O316" s="108"/>
      <c r="P316" s="109"/>
      <c r="Q316" s="110"/>
      <c r="R316" s="111"/>
      <c r="S316" s="109"/>
      <c r="T316" s="110"/>
      <c r="U316" s="111"/>
      <c r="V316" s="109"/>
      <c r="W316" s="110"/>
      <c r="X316" s="111"/>
      <c r="Y316" s="109"/>
      <c r="Z316" s="110"/>
      <c r="AA316" s="111"/>
    </row>
    <row r="317">
      <c r="A317" s="106"/>
      <c r="B317" s="107"/>
      <c r="C317" s="108"/>
      <c r="D317" s="106"/>
      <c r="E317" s="107"/>
      <c r="F317" s="108"/>
      <c r="G317" s="106"/>
      <c r="H317" s="107"/>
      <c r="I317" s="108"/>
      <c r="J317" s="106"/>
      <c r="K317" s="107"/>
      <c r="L317" s="108"/>
      <c r="M317" s="106"/>
      <c r="N317" s="107"/>
      <c r="O317" s="108"/>
      <c r="P317" s="109"/>
      <c r="Q317" s="110"/>
      <c r="R317" s="111"/>
      <c r="S317" s="109"/>
      <c r="T317" s="110"/>
      <c r="U317" s="111"/>
      <c r="V317" s="109"/>
      <c r="W317" s="110"/>
      <c r="X317" s="111"/>
      <c r="Y317" s="109"/>
      <c r="Z317" s="110"/>
      <c r="AA317" s="111"/>
    </row>
    <row r="318">
      <c r="A318" s="106"/>
      <c r="B318" s="107"/>
      <c r="C318" s="108"/>
      <c r="D318" s="106"/>
      <c r="E318" s="107"/>
      <c r="F318" s="108"/>
      <c r="G318" s="106"/>
      <c r="H318" s="107"/>
      <c r="I318" s="108"/>
      <c r="J318" s="106"/>
      <c r="K318" s="107"/>
      <c r="L318" s="108"/>
      <c r="M318" s="106"/>
      <c r="N318" s="107"/>
      <c r="O318" s="108"/>
      <c r="P318" s="109"/>
      <c r="Q318" s="110"/>
      <c r="R318" s="111"/>
      <c r="S318" s="109"/>
      <c r="T318" s="110"/>
      <c r="U318" s="111"/>
      <c r="V318" s="109"/>
      <c r="W318" s="110"/>
      <c r="X318" s="111"/>
      <c r="Y318" s="109"/>
      <c r="Z318" s="110"/>
      <c r="AA318" s="111"/>
    </row>
    <row r="319">
      <c r="A319" s="106"/>
      <c r="B319" s="107"/>
      <c r="C319" s="108"/>
      <c r="D319" s="106"/>
      <c r="E319" s="107"/>
      <c r="F319" s="108"/>
      <c r="G319" s="106"/>
      <c r="H319" s="107"/>
      <c r="I319" s="108"/>
      <c r="J319" s="106"/>
      <c r="K319" s="107"/>
      <c r="L319" s="108"/>
      <c r="M319" s="106"/>
      <c r="N319" s="107"/>
      <c r="O319" s="108"/>
      <c r="P319" s="109"/>
      <c r="Q319" s="110"/>
      <c r="R319" s="111"/>
      <c r="S319" s="109"/>
      <c r="T319" s="110"/>
      <c r="U319" s="111"/>
      <c r="V319" s="109"/>
      <c r="W319" s="110"/>
      <c r="X319" s="111"/>
      <c r="Y319" s="109"/>
      <c r="Z319" s="110"/>
      <c r="AA319" s="111"/>
    </row>
    <row r="320">
      <c r="A320" s="106"/>
      <c r="B320" s="107"/>
      <c r="C320" s="108"/>
      <c r="D320" s="106"/>
      <c r="E320" s="107"/>
      <c r="F320" s="108"/>
      <c r="G320" s="106"/>
      <c r="H320" s="107"/>
      <c r="I320" s="108"/>
      <c r="J320" s="106"/>
      <c r="K320" s="107"/>
      <c r="L320" s="108"/>
      <c r="M320" s="106"/>
      <c r="N320" s="107"/>
      <c r="O320" s="108"/>
      <c r="P320" s="109"/>
      <c r="Q320" s="110"/>
      <c r="R320" s="111"/>
      <c r="S320" s="109"/>
      <c r="T320" s="110"/>
      <c r="U320" s="111"/>
      <c r="V320" s="109"/>
      <c r="W320" s="110"/>
      <c r="X320" s="111"/>
      <c r="Y320" s="109"/>
      <c r="Z320" s="110"/>
      <c r="AA320" s="111"/>
    </row>
    <row r="321">
      <c r="A321" s="106"/>
      <c r="B321" s="107"/>
      <c r="C321" s="108"/>
      <c r="D321" s="106"/>
      <c r="E321" s="107"/>
      <c r="F321" s="108"/>
      <c r="G321" s="106"/>
      <c r="H321" s="107"/>
      <c r="I321" s="108"/>
      <c r="J321" s="106"/>
      <c r="K321" s="107"/>
      <c r="L321" s="108"/>
      <c r="M321" s="106"/>
      <c r="N321" s="107"/>
      <c r="O321" s="108"/>
      <c r="P321" s="109"/>
      <c r="Q321" s="110"/>
      <c r="R321" s="111"/>
      <c r="S321" s="109"/>
      <c r="T321" s="110"/>
      <c r="U321" s="111"/>
      <c r="V321" s="109"/>
      <c r="W321" s="110"/>
      <c r="X321" s="111"/>
      <c r="Y321" s="109"/>
      <c r="Z321" s="110"/>
      <c r="AA321" s="111"/>
    </row>
    <row r="322">
      <c r="A322" s="106"/>
      <c r="B322" s="107"/>
      <c r="C322" s="108"/>
      <c r="D322" s="106"/>
      <c r="E322" s="107"/>
      <c r="F322" s="108"/>
      <c r="G322" s="106"/>
      <c r="H322" s="107"/>
      <c r="I322" s="108"/>
      <c r="J322" s="106"/>
      <c r="K322" s="107"/>
      <c r="L322" s="108"/>
      <c r="M322" s="106"/>
      <c r="N322" s="107"/>
      <c r="O322" s="108"/>
      <c r="P322" s="109"/>
      <c r="Q322" s="110"/>
      <c r="R322" s="111"/>
      <c r="S322" s="109"/>
      <c r="T322" s="110"/>
      <c r="U322" s="111"/>
      <c r="V322" s="109"/>
      <c r="W322" s="110"/>
      <c r="X322" s="111"/>
      <c r="Y322" s="109"/>
      <c r="Z322" s="110"/>
      <c r="AA322" s="111"/>
    </row>
    <row r="323">
      <c r="A323" s="106"/>
      <c r="B323" s="107"/>
      <c r="C323" s="108"/>
      <c r="D323" s="106"/>
      <c r="E323" s="107"/>
      <c r="F323" s="108"/>
      <c r="G323" s="106"/>
      <c r="H323" s="107"/>
      <c r="I323" s="108"/>
      <c r="J323" s="106"/>
      <c r="K323" s="107"/>
      <c r="L323" s="108"/>
      <c r="M323" s="106"/>
      <c r="N323" s="107"/>
      <c r="O323" s="108"/>
      <c r="P323" s="109"/>
      <c r="Q323" s="110"/>
      <c r="R323" s="111"/>
      <c r="S323" s="109"/>
      <c r="T323" s="110"/>
      <c r="U323" s="111"/>
      <c r="V323" s="109"/>
      <c r="W323" s="110"/>
      <c r="X323" s="111"/>
      <c r="Y323" s="109"/>
      <c r="Z323" s="110"/>
      <c r="AA323" s="111"/>
    </row>
    <row r="324">
      <c r="A324" s="106"/>
      <c r="B324" s="107"/>
      <c r="C324" s="108"/>
      <c r="D324" s="106"/>
      <c r="E324" s="107"/>
      <c r="F324" s="108"/>
      <c r="G324" s="106"/>
      <c r="H324" s="107"/>
      <c r="I324" s="108"/>
      <c r="J324" s="106"/>
      <c r="K324" s="107"/>
      <c r="L324" s="108"/>
      <c r="M324" s="106"/>
      <c r="N324" s="107"/>
      <c r="O324" s="108"/>
      <c r="P324" s="109"/>
      <c r="Q324" s="110"/>
      <c r="R324" s="111"/>
      <c r="S324" s="109"/>
      <c r="T324" s="110"/>
      <c r="U324" s="111"/>
      <c r="V324" s="109"/>
      <c r="W324" s="110"/>
      <c r="X324" s="111"/>
      <c r="Y324" s="109"/>
      <c r="Z324" s="110"/>
      <c r="AA324" s="111"/>
    </row>
    <row r="325">
      <c r="A325" s="106"/>
      <c r="B325" s="107"/>
      <c r="C325" s="108"/>
      <c r="D325" s="106"/>
      <c r="E325" s="107"/>
      <c r="F325" s="108"/>
      <c r="G325" s="106"/>
      <c r="H325" s="107"/>
      <c r="I325" s="108"/>
      <c r="J325" s="106"/>
      <c r="K325" s="107"/>
      <c r="L325" s="108"/>
      <c r="M325" s="106"/>
      <c r="N325" s="107"/>
      <c r="O325" s="108"/>
      <c r="P325" s="109"/>
      <c r="Q325" s="110"/>
      <c r="R325" s="111"/>
      <c r="S325" s="109"/>
      <c r="T325" s="110"/>
      <c r="U325" s="111"/>
      <c r="V325" s="109"/>
      <c r="W325" s="110"/>
      <c r="X325" s="111"/>
      <c r="Y325" s="109"/>
      <c r="Z325" s="110"/>
      <c r="AA325" s="111"/>
    </row>
    <row r="326">
      <c r="A326" s="106"/>
      <c r="B326" s="107"/>
      <c r="C326" s="108"/>
      <c r="D326" s="106"/>
      <c r="E326" s="107"/>
      <c r="F326" s="108"/>
      <c r="G326" s="106"/>
      <c r="H326" s="107"/>
      <c r="I326" s="108"/>
      <c r="J326" s="106"/>
      <c r="K326" s="107"/>
      <c r="L326" s="108"/>
      <c r="M326" s="106"/>
      <c r="N326" s="107"/>
      <c r="O326" s="108"/>
      <c r="P326" s="109"/>
      <c r="Q326" s="110"/>
      <c r="R326" s="111"/>
      <c r="S326" s="109"/>
      <c r="T326" s="110"/>
      <c r="U326" s="111"/>
      <c r="V326" s="109"/>
      <c r="W326" s="110"/>
      <c r="X326" s="111"/>
      <c r="Y326" s="109"/>
      <c r="Z326" s="110"/>
      <c r="AA326" s="111"/>
    </row>
    <row r="327">
      <c r="A327" s="106"/>
      <c r="B327" s="107"/>
      <c r="C327" s="108"/>
      <c r="D327" s="106"/>
      <c r="E327" s="107"/>
      <c r="F327" s="108"/>
      <c r="G327" s="106"/>
      <c r="H327" s="107"/>
      <c r="I327" s="108"/>
      <c r="J327" s="106"/>
      <c r="K327" s="107"/>
      <c r="L327" s="108"/>
      <c r="M327" s="106"/>
      <c r="N327" s="107"/>
      <c r="O327" s="108"/>
      <c r="P327" s="109"/>
      <c r="Q327" s="110"/>
      <c r="R327" s="111"/>
      <c r="S327" s="109"/>
      <c r="T327" s="110"/>
      <c r="U327" s="111"/>
      <c r="V327" s="109"/>
      <c r="W327" s="110"/>
      <c r="X327" s="111"/>
      <c r="Y327" s="109"/>
      <c r="Z327" s="110"/>
      <c r="AA327" s="111"/>
    </row>
    <row r="328">
      <c r="A328" s="106"/>
      <c r="B328" s="107"/>
      <c r="C328" s="108"/>
      <c r="D328" s="106"/>
      <c r="E328" s="107"/>
      <c r="F328" s="108"/>
      <c r="G328" s="106"/>
      <c r="H328" s="107"/>
      <c r="I328" s="108"/>
      <c r="J328" s="106"/>
      <c r="K328" s="107"/>
      <c r="L328" s="108"/>
      <c r="M328" s="106"/>
      <c r="N328" s="107"/>
      <c r="O328" s="108"/>
      <c r="P328" s="109"/>
      <c r="Q328" s="110"/>
      <c r="R328" s="111"/>
      <c r="S328" s="109"/>
      <c r="T328" s="110"/>
      <c r="U328" s="111"/>
      <c r="V328" s="109"/>
      <c r="W328" s="110"/>
      <c r="X328" s="111"/>
      <c r="Y328" s="109"/>
      <c r="Z328" s="110"/>
      <c r="AA328" s="111"/>
    </row>
    <row r="329">
      <c r="A329" s="106"/>
      <c r="B329" s="107"/>
      <c r="C329" s="108"/>
      <c r="D329" s="106"/>
      <c r="E329" s="107"/>
      <c r="F329" s="108"/>
      <c r="G329" s="106"/>
      <c r="H329" s="107"/>
      <c r="I329" s="108"/>
      <c r="J329" s="106"/>
      <c r="K329" s="107"/>
      <c r="L329" s="108"/>
      <c r="M329" s="106"/>
      <c r="N329" s="107"/>
      <c r="O329" s="108"/>
      <c r="P329" s="109"/>
      <c r="Q329" s="110"/>
      <c r="R329" s="111"/>
      <c r="S329" s="109"/>
      <c r="T329" s="110"/>
      <c r="U329" s="111"/>
      <c r="V329" s="109"/>
      <c r="W329" s="110"/>
      <c r="X329" s="111"/>
      <c r="Y329" s="109"/>
      <c r="Z329" s="110"/>
      <c r="AA329" s="111"/>
    </row>
    <row r="330">
      <c r="A330" s="106"/>
      <c r="B330" s="107"/>
      <c r="C330" s="108"/>
      <c r="D330" s="106"/>
      <c r="E330" s="107"/>
      <c r="F330" s="108"/>
      <c r="G330" s="106"/>
      <c r="H330" s="107"/>
      <c r="I330" s="108"/>
      <c r="J330" s="106"/>
      <c r="K330" s="107"/>
      <c r="L330" s="108"/>
      <c r="M330" s="106"/>
      <c r="N330" s="107"/>
      <c r="O330" s="108"/>
      <c r="P330" s="109"/>
      <c r="Q330" s="110"/>
      <c r="R330" s="111"/>
      <c r="S330" s="109"/>
      <c r="T330" s="110"/>
      <c r="U330" s="111"/>
      <c r="V330" s="109"/>
      <c r="W330" s="110"/>
      <c r="X330" s="111"/>
      <c r="Y330" s="109"/>
      <c r="Z330" s="110"/>
      <c r="AA330" s="111"/>
    </row>
    <row r="331">
      <c r="A331" s="106"/>
      <c r="B331" s="107"/>
      <c r="C331" s="108"/>
      <c r="D331" s="106"/>
      <c r="E331" s="107"/>
      <c r="F331" s="108"/>
      <c r="G331" s="106"/>
      <c r="H331" s="107"/>
      <c r="I331" s="108"/>
      <c r="J331" s="106"/>
      <c r="K331" s="107"/>
      <c r="L331" s="108"/>
      <c r="M331" s="106"/>
      <c r="N331" s="107"/>
      <c r="O331" s="108"/>
      <c r="P331" s="109"/>
      <c r="Q331" s="110"/>
      <c r="R331" s="111"/>
      <c r="S331" s="109"/>
      <c r="T331" s="110"/>
      <c r="U331" s="111"/>
      <c r="V331" s="109"/>
      <c r="W331" s="110"/>
      <c r="X331" s="111"/>
      <c r="Y331" s="109"/>
      <c r="Z331" s="110"/>
      <c r="AA331" s="111"/>
    </row>
    <row r="332">
      <c r="A332" s="106"/>
      <c r="B332" s="107"/>
      <c r="C332" s="108"/>
      <c r="D332" s="106"/>
      <c r="E332" s="107"/>
      <c r="F332" s="108"/>
      <c r="G332" s="106"/>
      <c r="H332" s="107"/>
      <c r="I332" s="108"/>
      <c r="J332" s="106"/>
      <c r="K332" s="107"/>
      <c r="L332" s="108"/>
      <c r="M332" s="106"/>
      <c r="N332" s="107"/>
      <c r="O332" s="108"/>
      <c r="P332" s="109"/>
      <c r="Q332" s="110"/>
      <c r="R332" s="111"/>
      <c r="S332" s="109"/>
      <c r="T332" s="110"/>
      <c r="U332" s="111"/>
      <c r="V332" s="109"/>
      <c r="W332" s="110"/>
      <c r="X332" s="111"/>
      <c r="Y332" s="109"/>
      <c r="Z332" s="110"/>
      <c r="AA332" s="111"/>
    </row>
    <row r="333">
      <c r="A333" s="106"/>
      <c r="B333" s="107"/>
      <c r="C333" s="108"/>
      <c r="D333" s="106"/>
      <c r="E333" s="107"/>
      <c r="F333" s="108"/>
      <c r="G333" s="106"/>
      <c r="H333" s="107"/>
      <c r="I333" s="108"/>
      <c r="J333" s="106"/>
      <c r="K333" s="107"/>
      <c r="L333" s="108"/>
      <c r="M333" s="106"/>
      <c r="N333" s="107"/>
      <c r="O333" s="108"/>
      <c r="P333" s="109"/>
      <c r="Q333" s="110"/>
      <c r="R333" s="111"/>
      <c r="S333" s="109"/>
      <c r="T333" s="110"/>
      <c r="U333" s="111"/>
      <c r="V333" s="109"/>
      <c r="W333" s="110"/>
      <c r="X333" s="111"/>
      <c r="Y333" s="109"/>
      <c r="Z333" s="110"/>
      <c r="AA333" s="111"/>
    </row>
    <row r="334">
      <c r="A334" s="106"/>
      <c r="B334" s="107"/>
      <c r="C334" s="108"/>
      <c r="D334" s="106"/>
      <c r="E334" s="107"/>
      <c r="F334" s="108"/>
      <c r="G334" s="106"/>
      <c r="H334" s="107"/>
      <c r="I334" s="108"/>
      <c r="J334" s="106"/>
      <c r="K334" s="107"/>
      <c r="L334" s="108"/>
      <c r="M334" s="106"/>
      <c r="N334" s="107"/>
      <c r="O334" s="108"/>
      <c r="P334" s="109"/>
      <c r="Q334" s="110"/>
      <c r="R334" s="111"/>
      <c r="S334" s="109"/>
      <c r="T334" s="110"/>
      <c r="U334" s="111"/>
      <c r="V334" s="109"/>
      <c r="W334" s="110"/>
      <c r="X334" s="111"/>
      <c r="Y334" s="109"/>
      <c r="Z334" s="110"/>
      <c r="AA334" s="111"/>
    </row>
    <row r="335">
      <c r="A335" s="106"/>
      <c r="B335" s="107"/>
      <c r="C335" s="108"/>
      <c r="D335" s="106"/>
      <c r="E335" s="107"/>
      <c r="F335" s="108"/>
      <c r="G335" s="106"/>
      <c r="H335" s="107"/>
      <c r="I335" s="108"/>
      <c r="J335" s="106"/>
      <c r="K335" s="107"/>
      <c r="L335" s="108"/>
      <c r="M335" s="106"/>
      <c r="N335" s="107"/>
      <c r="O335" s="108"/>
      <c r="P335" s="109"/>
      <c r="Q335" s="110"/>
      <c r="R335" s="111"/>
      <c r="S335" s="109"/>
      <c r="T335" s="110"/>
      <c r="U335" s="111"/>
      <c r="V335" s="109"/>
      <c r="W335" s="110"/>
      <c r="X335" s="111"/>
      <c r="Y335" s="109"/>
      <c r="Z335" s="110"/>
      <c r="AA335" s="111"/>
    </row>
    <row r="336">
      <c r="A336" s="106"/>
      <c r="B336" s="107"/>
      <c r="C336" s="108"/>
      <c r="D336" s="106"/>
      <c r="E336" s="107"/>
      <c r="F336" s="108"/>
      <c r="G336" s="106"/>
      <c r="H336" s="107"/>
      <c r="I336" s="108"/>
      <c r="J336" s="106"/>
      <c r="K336" s="107"/>
      <c r="L336" s="108"/>
      <c r="M336" s="106"/>
      <c r="N336" s="107"/>
      <c r="O336" s="108"/>
      <c r="P336" s="109"/>
      <c r="Q336" s="110"/>
      <c r="R336" s="111"/>
      <c r="S336" s="109"/>
      <c r="T336" s="110"/>
      <c r="U336" s="111"/>
      <c r="V336" s="109"/>
      <c r="W336" s="110"/>
      <c r="X336" s="111"/>
      <c r="Y336" s="109"/>
      <c r="Z336" s="110"/>
      <c r="AA336" s="111"/>
    </row>
    <row r="337">
      <c r="A337" s="106"/>
      <c r="B337" s="107"/>
      <c r="C337" s="108"/>
      <c r="D337" s="106"/>
      <c r="E337" s="107"/>
      <c r="F337" s="108"/>
      <c r="G337" s="106"/>
      <c r="H337" s="107"/>
      <c r="I337" s="108"/>
      <c r="J337" s="106"/>
      <c r="K337" s="107"/>
      <c r="L337" s="108"/>
      <c r="M337" s="106"/>
      <c r="N337" s="107"/>
      <c r="O337" s="108"/>
      <c r="P337" s="109"/>
      <c r="Q337" s="110"/>
      <c r="R337" s="111"/>
      <c r="S337" s="109"/>
      <c r="T337" s="110"/>
      <c r="U337" s="111"/>
      <c r="V337" s="109"/>
      <c r="W337" s="110"/>
      <c r="X337" s="111"/>
      <c r="Y337" s="109"/>
      <c r="Z337" s="110"/>
      <c r="AA337" s="111"/>
    </row>
    <row r="338">
      <c r="A338" s="106"/>
      <c r="B338" s="107"/>
      <c r="C338" s="108"/>
      <c r="D338" s="106"/>
      <c r="E338" s="107"/>
      <c r="F338" s="108"/>
      <c r="G338" s="106"/>
      <c r="H338" s="107"/>
      <c r="I338" s="108"/>
      <c r="J338" s="106"/>
      <c r="K338" s="107"/>
      <c r="L338" s="108"/>
      <c r="M338" s="106"/>
      <c r="N338" s="107"/>
      <c r="O338" s="108"/>
      <c r="P338" s="109"/>
      <c r="Q338" s="110"/>
      <c r="R338" s="111"/>
      <c r="S338" s="109"/>
      <c r="T338" s="110"/>
      <c r="U338" s="111"/>
      <c r="V338" s="109"/>
      <c r="W338" s="110"/>
      <c r="X338" s="111"/>
      <c r="Y338" s="109"/>
      <c r="Z338" s="110"/>
      <c r="AA338" s="111"/>
    </row>
    <row r="339">
      <c r="A339" s="106"/>
      <c r="B339" s="107"/>
      <c r="C339" s="108"/>
      <c r="D339" s="106"/>
      <c r="E339" s="107"/>
      <c r="F339" s="108"/>
      <c r="G339" s="106"/>
      <c r="H339" s="107"/>
      <c r="I339" s="108"/>
      <c r="J339" s="106"/>
      <c r="K339" s="107"/>
      <c r="L339" s="108"/>
      <c r="M339" s="106"/>
      <c r="N339" s="107"/>
      <c r="O339" s="108"/>
      <c r="P339" s="109"/>
      <c r="Q339" s="110"/>
      <c r="R339" s="111"/>
      <c r="S339" s="109"/>
      <c r="T339" s="110"/>
      <c r="U339" s="111"/>
      <c r="V339" s="109"/>
      <c r="W339" s="110"/>
      <c r="X339" s="111"/>
      <c r="Y339" s="109"/>
      <c r="Z339" s="110"/>
      <c r="AA339" s="111"/>
    </row>
    <row r="340">
      <c r="A340" s="106"/>
      <c r="B340" s="107"/>
      <c r="C340" s="108"/>
      <c r="D340" s="106"/>
      <c r="E340" s="107"/>
      <c r="F340" s="108"/>
      <c r="G340" s="106"/>
      <c r="H340" s="107"/>
      <c r="I340" s="108"/>
      <c r="J340" s="106"/>
      <c r="K340" s="107"/>
      <c r="L340" s="108"/>
      <c r="M340" s="106"/>
      <c r="N340" s="107"/>
      <c r="O340" s="108"/>
      <c r="P340" s="109"/>
      <c r="Q340" s="110"/>
      <c r="R340" s="111"/>
      <c r="S340" s="109"/>
      <c r="T340" s="110"/>
      <c r="U340" s="111"/>
      <c r="V340" s="109"/>
      <c r="W340" s="110"/>
      <c r="X340" s="111"/>
      <c r="Y340" s="109"/>
      <c r="Z340" s="110"/>
      <c r="AA340" s="111"/>
    </row>
    <row r="341">
      <c r="A341" s="106"/>
      <c r="B341" s="107"/>
      <c r="C341" s="108"/>
      <c r="D341" s="106"/>
      <c r="E341" s="107"/>
      <c r="F341" s="108"/>
      <c r="G341" s="106"/>
      <c r="H341" s="107"/>
      <c r="I341" s="108"/>
      <c r="J341" s="106"/>
      <c r="K341" s="107"/>
      <c r="L341" s="108"/>
      <c r="M341" s="106"/>
      <c r="N341" s="107"/>
      <c r="O341" s="108"/>
      <c r="P341" s="109"/>
      <c r="Q341" s="110"/>
      <c r="R341" s="111"/>
      <c r="S341" s="109"/>
      <c r="T341" s="110"/>
      <c r="U341" s="111"/>
      <c r="V341" s="109"/>
      <c r="W341" s="110"/>
      <c r="X341" s="111"/>
      <c r="Y341" s="109"/>
      <c r="Z341" s="110"/>
      <c r="AA341" s="111"/>
    </row>
    <row r="342">
      <c r="A342" s="106"/>
      <c r="B342" s="107"/>
      <c r="C342" s="108"/>
      <c r="D342" s="106"/>
      <c r="E342" s="107"/>
      <c r="F342" s="108"/>
      <c r="G342" s="106"/>
      <c r="H342" s="107"/>
      <c r="I342" s="108"/>
      <c r="J342" s="106"/>
      <c r="K342" s="107"/>
      <c r="L342" s="108"/>
      <c r="M342" s="106"/>
      <c r="N342" s="107"/>
      <c r="O342" s="108"/>
      <c r="P342" s="109"/>
      <c r="Q342" s="110"/>
      <c r="R342" s="111"/>
      <c r="S342" s="109"/>
      <c r="T342" s="110"/>
      <c r="U342" s="111"/>
      <c r="V342" s="109"/>
      <c r="W342" s="110"/>
      <c r="X342" s="111"/>
      <c r="Y342" s="109"/>
      <c r="Z342" s="110"/>
      <c r="AA342" s="111"/>
    </row>
    <row r="343">
      <c r="A343" s="106"/>
      <c r="B343" s="107"/>
      <c r="C343" s="108"/>
      <c r="D343" s="106"/>
      <c r="E343" s="107"/>
      <c r="F343" s="108"/>
      <c r="G343" s="106"/>
      <c r="H343" s="107"/>
      <c r="I343" s="108"/>
      <c r="J343" s="106"/>
      <c r="K343" s="107"/>
      <c r="L343" s="108"/>
      <c r="M343" s="106"/>
      <c r="N343" s="107"/>
      <c r="O343" s="108"/>
      <c r="P343" s="109"/>
      <c r="Q343" s="110"/>
      <c r="R343" s="111"/>
      <c r="S343" s="109"/>
      <c r="T343" s="110"/>
      <c r="U343" s="111"/>
      <c r="V343" s="109"/>
      <c r="W343" s="110"/>
      <c r="X343" s="111"/>
      <c r="Y343" s="109"/>
      <c r="Z343" s="110"/>
      <c r="AA343" s="111"/>
    </row>
    <row r="344">
      <c r="A344" s="106"/>
      <c r="B344" s="107"/>
      <c r="C344" s="108"/>
      <c r="D344" s="106"/>
      <c r="E344" s="107"/>
      <c r="F344" s="108"/>
      <c r="G344" s="106"/>
      <c r="H344" s="107"/>
      <c r="I344" s="108"/>
      <c r="J344" s="106"/>
      <c r="K344" s="107"/>
      <c r="L344" s="108"/>
      <c r="M344" s="106"/>
      <c r="N344" s="107"/>
      <c r="O344" s="108"/>
      <c r="P344" s="109"/>
      <c r="Q344" s="110"/>
      <c r="R344" s="111"/>
      <c r="S344" s="109"/>
      <c r="T344" s="110"/>
      <c r="U344" s="111"/>
      <c r="V344" s="109"/>
      <c r="W344" s="110"/>
      <c r="X344" s="111"/>
      <c r="Y344" s="109"/>
      <c r="Z344" s="110"/>
      <c r="AA344" s="111"/>
    </row>
    <row r="345">
      <c r="A345" s="106"/>
      <c r="B345" s="107"/>
      <c r="C345" s="108"/>
      <c r="D345" s="106"/>
      <c r="E345" s="107"/>
      <c r="F345" s="108"/>
      <c r="G345" s="106"/>
      <c r="H345" s="107"/>
      <c r="I345" s="108"/>
      <c r="J345" s="106"/>
      <c r="K345" s="107"/>
      <c r="L345" s="108"/>
      <c r="M345" s="106"/>
      <c r="N345" s="107"/>
      <c r="O345" s="108"/>
      <c r="P345" s="109"/>
      <c r="Q345" s="110"/>
      <c r="R345" s="111"/>
      <c r="S345" s="109"/>
      <c r="T345" s="110"/>
      <c r="U345" s="111"/>
      <c r="V345" s="109"/>
      <c r="W345" s="110"/>
      <c r="X345" s="111"/>
      <c r="Y345" s="109"/>
      <c r="Z345" s="110"/>
      <c r="AA345" s="111"/>
    </row>
    <row r="346">
      <c r="A346" s="106"/>
      <c r="B346" s="107"/>
      <c r="C346" s="108"/>
      <c r="D346" s="106"/>
      <c r="E346" s="107"/>
      <c r="F346" s="108"/>
      <c r="G346" s="106"/>
      <c r="H346" s="107"/>
      <c r="I346" s="108"/>
      <c r="J346" s="106"/>
      <c r="K346" s="107"/>
      <c r="L346" s="108"/>
      <c r="M346" s="106"/>
      <c r="N346" s="107"/>
      <c r="O346" s="108"/>
      <c r="P346" s="109"/>
      <c r="Q346" s="110"/>
      <c r="R346" s="111"/>
      <c r="S346" s="109"/>
      <c r="T346" s="110"/>
      <c r="U346" s="111"/>
      <c r="V346" s="109"/>
      <c r="W346" s="110"/>
      <c r="X346" s="111"/>
      <c r="Y346" s="109"/>
      <c r="Z346" s="110"/>
      <c r="AA346" s="111"/>
    </row>
    <row r="347">
      <c r="A347" s="106"/>
      <c r="B347" s="107"/>
      <c r="C347" s="108"/>
      <c r="D347" s="106"/>
      <c r="E347" s="107"/>
      <c r="F347" s="108"/>
      <c r="G347" s="106"/>
      <c r="H347" s="107"/>
      <c r="I347" s="108"/>
      <c r="J347" s="106"/>
      <c r="K347" s="107"/>
      <c r="L347" s="108"/>
      <c r="M347" s="106"/>
      <c r="N347" s="107"/>
      <c r="O347" s="108"/>
      <c r="P347" s="109"/>
      <c r="Q347" s="110"/>
      <c r="R347" s="111"/>
      <c r="S347" s="109"/>
      <c r="T347" s="110"/>
      <c r="U347" s="111"/>
      <c r="V347" s="109"/>
      <c r="W347" s="110"/>
      <c r="X347" s="111"/>
      <c r="Y347" s="109"/>
      <c r="Z347" s="110"/>
      <c r="AA347" s="111"/>
    </row>
    <row r="348">
      <c r="A348" s="106"/>
      <c r="B348" s="107"/>
      <c r="C348" s="108"/>
      <c r="D348" s="106"/>
      <c r="E348" s="107"/>
      <c r="F348" s="108"/>
      <c r="G348" s="106"/>
      <c r="H348" s="107"/>
      <c r="I348" s="108"/>
      <c r="J348" s="106"/>
      <c r="K348" s="107"/>
      <c r="L348" s="108"/>
      <c r="M348" s="106"/>
      <c r="N348" s="107"/>
      <c r="O348" s="108"/>
      <c r="P348" s="109"/>
      <c r="Q348" s="110"/>
      <c r="R348" s="111"/>
      <c r="S348" s="109"/>
      <c r="T348" s="110"/>
      <c r="U348" s="111"/>
      <c r="V348" s="109"/>
      <c r="W348" s="110"/>
      <c r="X348" s="111"/>
      <c r="Y348" s="109"/>
      <c r="Z348" s="110"/>
      <c r="AA348" s="111"/>
    </row>
    <row r="349">
      <c r="A349" s="106"/>
      <c r="B349" s="107"/>
      <c r="C349" s="108"/>
      <c r="D349" s="106"/>
      <c r="E349" s="107"/>
      <c r="F349" s="108"/>
      <c r="G349" s="106"/>
      <c r="H349" s="107"/>
      <c r="I349" s="108"/>
      <c r="J349" s="106"/>
      <c r="K349" s="107"/>
      <c r="L349" s="108"/>
      <c r="M349" s="106"/>
      <c r="N349" s="107"/>
      <c r="O349" s="108"/>
      <c r="P349" s="109"/>
      <c r="Q349" s="110"/>
      <c r="R349" s="111"/>
      <c r="S349" s="109"/>
      <c r="T349" s="110"/>
      <c r="U349" s="111"/>
      <c r="V349" s="109"/>
      <c r="W349" s="110"/>
      <c r="X349" s="111"/>
      <c r="Y349" s="109"/>
      <c r="Z349" s="110"/>
      <c r="AA349" s="111"/>
    </row>
    <row r="350">
      <c r="A350" s="106"/>
      <c r="B350" s="107"/>
      <c r="C350" s="108"/>
      <c r="D350" s="106"/>
      <c r="E350" s="107"/>
      <c r="F350" s="108"/>
      <c r="G350" s="106"/>
      <c r="H350" s="107"/>
      <c r="I350" s="108"/>
      <c r="J350" s="106"/>
      <c r="K350" s="107"/>
      <c r="L350" s="108"/>
      <c r="M350" s="106"/>
      <c r="N350" s="107"/>
      <c r="O350" s="108"/>
      <c r="P350" s="109"/>
      <c r="Q350" s="110"/>
      <c r="R350" s="111"/>
      <c r="S350" s="109"/>
      <c r="T350" s="110"/>
      <c r="U350" s="111"/>
      <c r="V350" s="109"/>
      <c r="W350" s="110"/>
      <c r="X350" s="111"/>
      <c r="Y350" s="109"/>
      <c r="Z350" s="110"/>
      <c r="AA350" s="111"/>
    </row>
    <row r="351">
      <c r="A351" s="106"/>
      <c r="B351" s="107"/>
      <c r="C351" s="108"/>
      <c r="D351" s="106"/>
      <c r="E351" s="107"/>
      <c r="F351" s="108"/>
      <c r="G351" s="106"/>
      <c r="H351" s="107"/>
      <c r="I351" s="108"/>
      <c r="J351" s="106"/>
      <c r="K351" s="107"/>
      <c r="L351" s="108"/>
      <c r="M351" s="106"/>
      <c r="N351" s="107"/>
      <c r="O351" s="108"/>
      <c r="P351" s="109"/>
      <c r="Q351" s="110"/>
      <c r="R351" s="111"/>
      <c r="S351" s="109"/>
      <c r="T351" s="110"/>
      <c r="U351" s="111"/>
      <c r="V351" s="109"/>
      <c r="W351" s="110"/>
      <c r="X351" s="111"/>
      <c r="Y351" s="109"/>
      <c r="Z351" s="110"/>
      <c r="AA351" s="111"/>
    </row>
    <row r="352">
      <c r="A352" s="106"/>
      <c r="B352" s="107"/>
      <c r="C352" s="108"/>
      <c r="D352" s="106"/>
      <c r="E352" s="107"/>
      <c r="F352" s="108"/>
      <c r="G352" s="106"/>
      <c r="H352" s="107"/>
      <c r="I352" s="108"/>
      <c r="J352" s="106"/>
      <c r="K352" s="107"/>
      <c r="L352" s="108"/>
      <c r="M352" s="106"/>
      <c r="N352" s="107"/>
      <c r="O352" s="108"/>
      <c r="P352" s="109"/>
      <c r="Q352" s="110"/>
      <c r="R352" s="111"/>
      <c r="S352" s="109"/>
      <c r="T352" s="110"/>
      <c r="U352" s="111"/>
      <c r="V352" s="109"/>
      <c r="W352" s="110"/>
      <c r="X352" s="111"/>
      <c r="Y352" s="109"/>
      <c r="Z352" s="110"/>
      <c r="AA352" s="111"/>
    </row>
    <row r="353">
      <c r="A353" s="106"/>
      <c r="B353" s="107"/>
      <c r="C353" s="108"/>
      <c r="D353" s="106"/>
      <c r="E353" s="107"/>
      <c r="F353" s="108"/>
      <c r="G353" s="106"/>
      <c r="H353" s="107"/>
      <c r="I353" s="108"/>
      <c r="J353" s="106"/>
      <c r="K353" s="107"/>
      <c r="L353" s="108"/>
      <c r="M353" s="106"/>
      <c r="N353" s="107"/>
      <c r="O353" s="108"/>
      <c r="P353" s="109"/>
      <c r="Q353" s="110"/>
      <c r="R353" s="111"/>
      <c r="S353" s="109"/>
      <c r="T353" s="110"/>
      <c r="U353" s="111"/>
      <c r="V353" s="109"/>
      <c r="W353" s="110"/>
      <c r="X353" s="111"/>
      <c r="Y353" s="109"/>
      <c r="Z353" s="110"/>
      <c r="AA353" s="111"/>
    </row>
    <row r="354">
      <c r="A354" s="106"/>
      <c r="B354" s="107"/>
      <c r="C354" s="108"/>
      <c r="D354" s="106"/>
      <c r="E354" s="107"/>
      <c r="F354" s="108"/>
      <c r="G354" s="106"/>
      <c r="H354" s="107"/>
      <c r="I354" s="108"/>
      <c r="J354" s="106"/>
      <c r="K354" s="107"/>
      <c r="L354" s="108"/>
      <c r="M354" s="106"/>
      <c r="N354" s="107"/>
      <c r="O354" s="108"/>
      <c r="P354" s="109"/>
      <c r="Q354" s="110"/>
      <c r="R354" s="111"/>
      <c r="S354" s="109"/>
      <c r="T354" s="110"/>
      <c r="U354" s="111"/>
      <c r="V354" s="109"/>
      <c r="W354" s="110"/>
      <c r="X354" s="111"/>
      <c r="Y354" s="109"/>
      <c r="Z354" s="110"/>
      <c r="AA354" s="111"/>
    </row>
    <row r="355">
      <c r="A355" s="106"/>
      <c r="B355" s="107"/>
      <c r="C355" s="108"/>
      <c r="D355" s="106"/>
      <c r="E355" s="107"/>
      <c r="F355" s="108"/>
      <c r="G355" s="106"/>
      <c r="H355" s="107"/>
      <c r="I355" s="108"/>
      <c r="J355" s="106"/>
      <c r="K355" s="107"/>
      <c r="L355" s="108"/>
      <c r="M355" s="106"/>
      <c r="N355" s="107"/>
      <c r="O355" s="108"/>
      <c r="P355" s="109"/>
      <c r="Q355" s="110"/>
      <c r="R355" s="111"/>
      <c r="S355" s="109"/>
      <c r="T355" s="110"/>
      <c r="U355" s="111"/>
      <c r="V355" s="109"/>
      <c r="W355" s="110"/>
      <c r="X355" s="111"/>
      <c r="Y355" s="109"/>
      <c r="Z355" s="110"/>
      <c r="AA355" s="111"/>
    </row>
    <row r="356">
      <c r="A356" s="106"/>
      <c r="B356" s="107"/>
      <c r="C356" s="108"/>
      <c r="D356" s="106"/>
      <c r="E356" s="107"/>
      <c r="F356" s="108"/>
      <c r="G356" s="106"/>
      <c r="H356" s="107"/>
      <c r="I356" s="108"/>
      <c r="J356" s="106"/>
      <c r="K356" s="107"/>
      <c r="L356" s="108"/>
      <c r="M356" s="106"/>
      <c r="N356" s="107"/>
      <c r="O356" s="108"/>
      <c r="P356" s="109"/>
      <c r="Q356" s="110"/>
      <c r="R356" s="111"/>
      <c r="S356" s="109"/>
      <c r="T356" s="110"/>
      <c r="U356" s="111"/>
      <c r="V356" s="109"/>
      <c r="W356" s="110"/>
      <c r="X356" s="111"/>
      <c r="Y356" s="109"/>
      <c r="Z356" s="110"/>
      <c r="AA356" s="111"/>
    </row>
    <row r="357">
      <c r="A357" s="106"/>
      <c r="B357" s="107"/>
      <c r="C357" s="108"/>
      <c r="D357" s="106"/>
      <c r="E357" s="107"/>
      <c r="F357" s="108"/>
      <c r="G357" s="106"/>
      <c r="H357" s="107"/>
      <c r="I357" s="108"/>
      <c r="J357" s="106"/>
      <c r="K357" s="107"/>
      <c r="L357" s="108"/>
      <c r="M357" s="106"/>
      <c r="N357" s="107"/>
      <c r="O357" s="108"/>
      <c r="P357" s="109"/>
      <c r="Q357" s="110"/>
      <c r="R357" s="111"/>
      <c r="S357" s="109"/>
      <c r="T357" s="110"/>
      <c r="U357" s="111"/>
      <c r="V357" s="109"/>
      <c r="W357" s="110"/>
      <c r="X357" s="111"/>
      <c r="Y357" s="109"/>
      <c r="Z357" s="110"/>
      <c r="AA357" s="111"/>
    </row>
    <row r="358">
      <c r="A358" s="106"/>
      <c r="B358" s="107"/>
      <c r="C358" s="108"/>
      <c r="D358" s="106"/>
      <c r="E358" s="107"/>
      <c r="F358" s="108"/>
      <c r="G358" s="106"/>
      <c r="H358" s="107"/>
      <c r="I358" s="108"/>
      <c r="J358" s="106"/>
      <c r="K358" s="107"/>
      <c r="L358" s="108"/>
      <c r="M358" s="106"/>
      <c r="N358" s="107"/>
      <c r="O358" s="108"/>
      <c r="P358" s="109"/>
      <c r="Q358" s="110"/>
      <c r="R358" s="111"/>
      <c r="S358" s="109"/>
      <c r="T358" s="110"/>
      <c r="U358" s="111"/>
      <c r="V358" s="109"/>
      <c r="W358" s="110"/>
      <c r="X358" s="111"/>
      <c r="Y358" s="109"/>
      <c r="Z358" s="110"/>
      <c r="AA358" s="111"/>
    </row>
    <row r="359">
      <c r="A359" s="106"/>
      <c r="B359" s="107"/>
      <c r="C359" s="108"/>
      <c r="D359" s="106"/>
      <c r="E359" s="107"/>
      <c r="F359" s="108"/>
      <c r="G359" s="106"/>
      <c r="H359" s="107"/>
      <c r="I359" s="108"/>
      <c r="J359" s="106"/>
      <c r="K359" s="107"/>
      <c r="L359" s="108"/>
      <c r="M359" s="106"/>
      <c r="N359" s="107"/>
      <c r="O359" s="108"/>
      <c r="P359" s="109"/>
      <c r="Q359" s="110"/>
      <c r="R359" s="111"/>
      <c r="S359" s="109"/>
      <c r="T359" s="110"/>
      <c r="U359" s="111"/>
      <c r="V359" s="109"/>
      <c r="W359" s="110"/>
      <c r="X359" s="111"/>
      <c r="Y359" s="109"/>
      <c r="Z359" s="110"/>
      <c r="AA359" s="111"/>
    </row>
    <row r="360">
      <c r="A360" s="106"/>
      <c r="B360" s="107"/>
      <c r="C360" s="108"/>
      <c r="D360" s="106"/>
      <c r="E360" s="107"/>
      <c r="F360" s="108"/>
      <c r="G360" s="106"/>
      <c r="H360" s="107"/>
      <c r="I360" s="108"/>
      <c r="J360" s="106"/>
      <c r="K360" s="107"/>
      <c r="L360" s="108"/>
      <c r="M360" s="106"/>
      <c r="N360" s="107"/>
      <c r="O360" s="108"/>
      <c r="P360" s="109"/>
      <c r="Q360" s="110"/>
      <c r="R360" s="111"/>
      <c r="S360" s="109"/>
      <c r="T360" s="110"/>
      <c r="U360" s="111"/>
      <c r="V360" s="109"/>
      <c r="W360" s="110"/>
      <c r="X360" s="111"/>
      <c r="Y360" s="109"/>
      <c r="Z360" s="110"/>
      <c r="AA360" s="111"/>
    </row>
    <row r="361">
      <c r="A361" s="106"/>
      <c r="B361" s="107"/>
      <c r="C361" s="108"/>
      <c r="D361" s="106"/>
      <c r="E361" s="107"/>
      <c r="F361" s="108"/>
      <c r="G361" s="106"/>
      <c r="H361" s="107"/>
      <c r="I361" s="108"/>
      <c r="J361" s="106"/>
      <c r="K361" s="107"/>
      <c r="L361" s="108"/>
      <c r="M361" s="106"/>
      <c r="N361" s="107"/>
      <c r="O361" s="108"/>
      <c r="P361" s="109"/>
      <c r="Q361" s="110"/>
      <c r="R361" s="111"/>
      <c r="S361" s="109"/>
      <c r="T361" s="110"/>
      <c r="U361" s="111"/>
      <c r="V361" s="109"/>
      <c r="W361" s="110"/>
      <c r="X361" s="111"/>
      <c r="Y361" s="109"/>
      <c r="Z361" s="110"/>
      <c r="AA361" s="111"/>
    </row>
    <row r="362">
      <c r="A362" s="106"/>
      <c r="B362" s="107"/>
      <c r="C362" s="108"/>
      <c r="D362" s="106"/>
      <c r="E362" s="107"/>
      <c r="F362" s="108"/>
      <c r="G362" s="106"/>
      <c r="H362" s="107"/>
      <c r="I362" s="108"/>
      <c r="J362" s="106"/>
      <c r="K362" s="107"/>
      <c r="L362" s="108"/>
      <c r="M362" s="106"/>
      <c r="N362" s="107"/>
      <c r="O362" s="108"/>
      <c r="P362" s="109"/>
      <c r="Q362" s="110"/>
      <c r="R362" s="111"/>
      <c r="S362" s="109"/>
      <c r="T362" s="110"/>
      <c r="U362" s="111"/>
      <c r="V362" s="109"/>
      <c r="W362" s="110"/>
      <c r="X362" s="111"/>
      <c r="Y362" s="109"/>
      <c r="Z362" s="110"/>
      <c r="AA362" s="111"/>
    </row>
    <row r="363">
      <c r="A363" s="106"/>
      <c r="B363" s="107"/>
      <c r="C363" s="108"/>
      <c r="D363" s="106"/>
      <c r="E363" s="107"/>
      <c r="F363" s="108"/>
      <c r="G363" s="106"/>
      <c r="H363" s="107"/>
      <c r="I363" s="108"/>
      <c r="J363" s="106"/>
      <c r="K363" s="107"/>
      <c r="L363" s="108"/>
      <c r="M363" s="106"/>
      <c r="N363" s="107"/>
      <c r="O363" s="108"/>
      <c r="P363" s="109"/>
      <c r="Q363" s="110"/>
      <c r="R363" s="111"/>
      <c r="S363" s="109"/>
      <c r="T363" s="110"/>
      <c r="U363" s="111"/>
      <c r="V363" s="109"/>
      <c r="W363" s="110"/>
      <c r="X363" s="111"/>
      <c r="Y363" s="109"/>
      <c r="Z363" s="110"/>
      <c r="AA363" s="111"/>
    </row>
    <row r="364">
      <c r="A364" s="106"/>
      <c r="B364" s="107"/>
      <c r="C364" s="108"/>
      <c r="D364" s="106"/>
      <c r="E364" s="107"/>
      <c r="F364" s="108"/>
      <c r="G364" s="106"/>
      <c r="H364" s="107"/>
      <c r="I364" s="108"/>
      <c r="J364" s="106"/>
      <c r="K364" s="107"/>
      <c r="L364" s="108"/>
      <c r="M364" s="106"/>
      <c r="N364" s="107"/>
      <c r="O364" s="108"/>
      <c r="P364" s="109"/>
      <c r="Q364" s="110"/>
      <c r="R364" s="111"/>
      <c r="S364" s="109"/>
      <c r="T364" s="110"/>
      <c r="U364" s="111"/>
      <c r="V364" s="109"/>
      <c r="W364" s="110"/>
      <c r="X364" s="111"/>
      <c r="Y364" s="109"/>
      <c r="Z364" s="110"/>
      <c r="AA364" s="111"/>
    </row>
    <row r="365">
      <c r="A365" s="106"/>
      <c r="B365" s="107"/>
      <c r="C365" s="108"/>
      <c r="D365" s="106"/>
      <c r="E365" s="107"/>
      <c r="F365" s="108"/>
      <c r="G365" s="106"/>
      <c r="H365" s="107"/>
      <c r="I365" s="108"/>
      <c r="J365" s="106"/>
      <c r="K365" s="107"/>
      <c r="L365" s="108"/>
      <c r="M365" s="106"/>
      <c r="N365" s="107"/>
      <c r="O365" s="108"/>
      <c r="P365" s="109"/>
      <c r="Q365" s="110"/>
      <c r="R365" s="111"/>
      <c r="S365" s="109"/>
      <c r="T365" s="110"/>
      <c r="U365" s="111"/>
      <c r="V365" s="109"/>
      <c r="W365" s="110"/>
      <c r="X365" s="111"/>
      <c r="Y365" s="109"/>
      <c r="Z365" s="110"/>
      <c r="AA365" s="111"/>
    </row>
    <row r="366">
      <c r="A366" s="106"/>
      <c r="B366" s="107"/>
      <c r="C366" s="108"/>
      <c r="D366" s="106"/>
      <c r="E366" s="107"/>
      <c r="F366" s="108"/>
      <c r="G366" s="106"/>
      <c r="H366" s="107"/>
      <c r="I366" s="108"/>
      <c r="J366" s="106"/>
      <c r="K366" s="107"/>
      <c r="L366" s="108"/>
      <c r="M366" s="106"/>
      <c r="N366" s="107"/>
      <c r="O366" s="108"/>
      <c r="P366" s="109"/>
      <c r="Q366" s="110"/>
      <c r="R366" s="111"/>
      <c r="S366" s="109"/>
      <c r="T366" s="110"/>
      <c r="U366" s="111"/>
      <c r="V366" s="109"/>
      <c r="W366" s="110"/>
      <c r="X366" s="111"/>
      <c r="Y366" s="109"/>
      <c r="Z366" s="110"/>
      <c r="AA366" s="111"/>
    </row>
    <row r="367">
      <c r="A367" s="106"/>
      <c r="B367" s="107"/>
      <c r="C367" s="108"/>
      <c r="D367" s="106"/>
      <c r="E367" s="107"/>
      <c r="F367" s="108"/>
      <c r="G367" s="106"/>
      <c r="H367" s="107"/>
      <c r="I367" s="108"/>
      <c r="J367" s="106"/>
      <c r="K367" s="107"/>
      <c r="L367" s="108"/>
      <c r="M367" s="106"/>
      <c r="N367" s="107"/>
      <c r="O367" s="108"/>
      <c r="P367" s="109"/>
      <c r="Q367" s="110"/>
      <c r="R367" s="111"/>
      <c r="S367" s="109"/>
      <c r="T367" s="110"/>
      <c r="U367" s="111"/>
      <c r="V367" s="109"/>
      <c r="W367" s="110"/>
      <c r="X367" s="111"/>
      <c r="Y367" s="109"/>
      <c r="Z367" s="110"/>
      <c r="AA367" s="111"/>
    </row>
    <row r="368">
      <c r="A368" s="106"/>
      <c r="B368" s="107"/>
      <c r="C368" s="108"/>
      <c r="D368" s="106"/>
      <c r="E368" s="107"/>
      <c r="F368" s="108"/>
      <c r="G368" s="106"/>
      <c r="H368" s="107"/>
      <c r="I368" s="108"/>
      <c r="J368" s="106"/>
      <c r="K368" s="107"/>
      <c r="L368" s="108"/>
      <c r="M368" s="106"/>
      <c r="N368" s="107"/>
      <c r="O368" s="108"/>
      <c r="P368" s="109"/>
      <c r="Q368" s="110"/>
      <c r="R368" s="111"/>
      <c r="S368" s="109"/>
      <c r="T368" s="110"/>
      <c r="U368" s="111"/>
      <c r="V368" s="109"/>
      <c r="W368" s="110"/>
      <c r="X368" s="111"/>
      <c r="Y368" s="109"/>
      <c r="Z368" s="110"/>
      <c r="AA368" s="111"/>
    </row>
    <row r="369">
      <c r="A369" s="106"/>
      <c r="B369" s="107"/>
      <c r="C369" s="108"/>
      <c r="D369" s="106"/>
      <c r="E369" s="107"/>
      <c r="F369" s="108"/>
      <c r="G369" s="106"/>
      <c r="H369" s="107"/>
      <c r="I369" s="108"/>
      <c r="J369" s="106"/>
      <c r="K369" s="107"/>
      <c r="L369" s="108"/>
      <c r="M369" s="106"/>
      <c r="N369" s="107"/>
      <c r="O369" s="108"/>
      <c r="P369" s="109"/>
      <c r="Q369" s="110"/>
      <c r="R369" s="111"/>
      <c r="S369" s="109"/>
      <c r="T369" s="110"/>
      <c r="U369" s="111"/>
      <c r="V369" s="109"/>
      <c r="W369" s="110"/>
      <c r="X369" s="111"/>
      <c r="Y369" s="109"/>
      <c r="Z369" s="110"/>
      <c r="AA369" s="111"/>
    </row>
    <row r="370">
      <c r="A370" s="106"/>
      <c r="B370" s="107"/>
      <c r="C370" s="108"/>
      <c r="D370" s="106"/>
      <c r="E370" s="107"/>
      <c r="F370" s="108"/>
      <c r="G370" s="106"/>
      <c r="H370" s="107"/>
      <c r="I370" s="108"/>
      <c r="J370" s="106"/>
      <c r="K370" s="107"/>
      <c r="L370" s="108"/>
      <c r="M370" s="106"/>
      <c r="N370" s="107"/>
      <c r="O370" s="108"/>
      <c r="P370" s="109"/>
      <c r="Q370" s="110"/>
      <c r="R370" s="111"/>
      <c r="S370" s="109"/>
      <c r="T370" s="110"/>
      <c r="U370" s="111"/>
      <c r="V370" s="109"/>
      <c r="W370" s="110"/>
      <c r="X370" s="111"/>
      <c r="Y370" s="109"/>
      <c r="Z370" s="110"/>
      <c r="AA370" s="111"/>
    </row>
    <row r="371">
      <c r="A371" s="106"/>
      <c r="B371" s="107"/>
      <c r="C371" s="108"/>
      <c r="D371" s="106"/>
      <c r="E371" s="107"/>
      <c r="F371" s="108"/>
      <c r="G371" s="106"/>
      <c r="H371" s="107"/>
      <c r="I371" s="108"/>
      <c r="J371" s="106"/>
      <c r="K371" s="107"/>
      <c r="L371" s="108"/>
      <c r="M371" s="106"/>
      <c r="N371" s="107"/>
      <c r="O371" s="108"/>
      <c r="P371" s="109"/>
      <c r="Q371" s="110"/>
      <c r="R371" s="111"/>
      <c r="S371" s="109"/>
      <c r="T371" s="110"/>
      <c r="U371" s="111"/>
      <c r="V371" s="109"/>
      <c r="W371" s="110"/>
      <c r="X371" s="111"/>
      <c r="Y371" s="109"/>
      <c r="Z371" s="110"/>
      <c r="AA371" s="111"/>
    </row>
    <row r="372">
      <c r="A372" s="106"/>
      <c r="B372" s="107"/>
      <c r="C372" s="108"/>
      <c r="D372" s="106"/>
      <c r="E372" s="107"/>
      <c r="F372" s="108"/>
      <c r="G372" s="106"/>
      <c r="H372" s="107"/>
      <c r="I372" s="108"/>
      <c r="J372" s="106"/>
      <c r="K372" s="107"/>
      <c r="L372" s="108"/>
      <c r="M372" s="106"/>
      <c r="N372" s="107"/>
      <c r="O372" s="108"/>
      <c r="P372" s="109"/>
      <c r="Q372" s="110"/>
      <c r="R372" s="111"/>
      <c r="S372" s="109"/>
      <c r="T372" s="110"/>
      <c r="U372" s="111"/>
      <c r="V372" s="109"/>
      <c r="W372" s="110"/>
      <c r="X372" s="111"/>
      <c r="Y372" s="109"/>
      <c r="Z372" s="110"/>
      <c r="AA372" s="111"/>
    </row>
    <row r="373">
      <c r="A373" s="106"/>
      <c r="B373" s="107"/>
      <c r="C373" s="108"/>
      <c r="D373" s="106"/>
      <c r="E373" s="107"/>
      <c r="F373" s="108"/>
      <c r="G373" s="106"/>
      <c r="H373" s="107"/>
      <c r="I373" s="108"/>
      <c r="J373" s="106"/>
      <c r="K373" s="107"/>
      <c r="L373" s="108"/>
      <c r="M373" s="106"/>
      <c r="N373" s="107"/>
      <c r="O373" s="108"/>
      <c r="P373" s="109"/>
      <c r="Q373" s="110"/>
      <c r="R373" s="111"/>
      <c r="S373" s="109"/>
      <c r="T373" s="110"/>
      <c r="U373" s="111"/>
      <c r="V373" s="109"/>
      <c r="W373" s="110"/>
      <c r="X373" s="111"/>
      <c r="Y373" s="109"/>
      <c r="Z373" s="110"/>
      <c r="AA373" s="111"/>
    </row>
    <row r="374">
      <c r="A374" s="106"/>
      <c r="B374" s="107"/>
      <c r="C374" s="108"/>
      <c r="D374" s="106"/>
      <c r="E374" s="107"/>
      <c r="F374" s="108"/>
      <c r="G374" s="106"/>
      <c r="H374" s="107"/>
      <c r="I374" s="108"/>
      <c r="J374" s="106"/>
      <c r="K374" s="107"/>
      <c r="L374" s="108"/>
      <c r="M374" s="106"/>
      <c r="N374" s="107"/>
      <c r="O374" s="108"/>
      <c r="P374" s="109"/>
      <c r="Q374" s="110"/>
      <c r="R374" s="111"/>
      <c r="S374" s="109"/>
      <c r="T374" s="110"/>
      <c r="U374" s="111"/>
      <c r="V374" s="109"/>
      <c r="W374" s="110"/>
      <c r="X374" s="111"/>
      <c r="Y374" s="109"/>
      <c r="Z374" s="110"/>
      <c r="AA374" s="111"/>
    </row>
    <row r="375">
      <c r="A375" s="106"/>
      <c r="B375" s="107"/>
      <c r="C375" s="108"/>
      <c r="D375" s="106"/>
      <c r="E375" s="107"/>
      <c r="F375" s="108"/>
      <c r="G375" s="106"/>
      <c r="H375" s="107"/>
      <c r="I375" s="108"/>
      <c r="J375" s="106"/>
      <c r="K375" s="107"/>
      <c r="L375" s="108"/>
      <c r="M375" s="106"/>
      <c r="N375" s="107"/>
      <c r="O375" s="108"/>
      <c r="P375" s="109"/>
      <c r="Q375" s="110"/>
      <c r="R375" s="111"/>
      <c r="S375" s="109"/>
      <c r="T375" s="110"/>
      <c r="U375" s="111"/>
      <c r="V375" s="109"/>
      <c r="W375" s="110"/>
      <c r="X375" s="111"/>
      <c r="Y375" s="109"/>
      <c r="Z375" s="110"/>
      <c r="AA375" s="111"/>
    </row>
    <row r="376">
      <c r="A376" s="106"/>
      <c r="B376" s="107"/>
      <c r="C376" s="108"/>
      <c r="D376" s="106"/>
      <c r="E376" s="107"/>
      <c r="F376" s="108"/>
      <c r="G376" s="106"/>
      <c r="H376" s="107"/>
      <c r="I376" s="108"/>
      <c r="J376" s="106"/>
      <c r="K376" s="107"/>
      <c r="L376" s="108"/>
      <c r="M376" s="106"/>
      <c r="N376" s="107"/>
      <c r="O376" s="108"/>
      <c r="P376" s="109"/>
      <c r="Q376" s="110"/>
      <c r="R376" s="111"/>
      <c r="S376" s="109"/>
      <c r="T376" s="110"/>
      <c r="U376" s="111"/>
      <c r="V376" s="109"/>
      <c r="W376" s="110"/>
      <c r="X376" s="111"/>
      <c r="Y376" s="109"/>
      <c r="Z376" s="110"/>
      <c r="AA376" s="111"/>
    </row>
    <row r="377">
      <c r="A377" s="106"/>
      <c r="B377" s="107"/>
      <c r="C377" s="108"/>
      <c r="D377" s="106"/>
      <c r="E377" s="107"/>
      <c r="F377" s="108"/>
      <c r="G377" s="106"/>
      <c r="H377" s="107"/>
      <c r="I377" s="108"/>
      <c r="J377" s="106"/>
      <c r="K377" s="107"/>
      <c r="L377" s="108"/>
      <c r="M377" s="106"/>
      <c r="N377" s="107"/>
      <c r="O377" s="108"/>
      <c r="P377" s="109"/>
      <c r="Q377" s="110"/>
      <c r="R377" s="111"/>
      <c r="S377" s="109"/>
      <c r="T377" s="110"/>
      <c r="U377" s="111"/>
      <c r="V377" s="109"/>
      <c r="W377" s="110"/>
      <c r="X377" s="111"/>
      <c r="Y377" s="109"/>
      <c r="Z377" s="110"/>
      <c r="AA377" s="111"/>
    </row>
    <row r="378">
      <c r="A378" s="106"/>
      <c r="B378" s="107"/>
      <c r="C378" s="108"/>
      <c r="D378" s="106"/>
      <c r="E378" s="107"/>
      <c r="F378" s="108"/>
      <c r="G378" s="106"/>
      <c r="H378" s="107"/>
      <c r="I378" s="108"/>
      <c r="J378" s="106"/>
      <c r="K378" s="107"/>
      <c r="L378" s="108"/>
      <c r="M378" s="106"/>
      <c r="N378" s="107"/>
      <c r="O378" s="108"/>
      <c r="P378" s="109"/>
      <c r="Q378" s="110"/>
      <c r="R378" s="111"/>
      <c r="S378" s="109"/>
      <c r="T378" s="110"/>
      <c r="U378" s="111"/>
      <c r="V378" s="109"/>
      <c r="W378" s="110"/>
      <c r="X378" s="111"/>
      <c r="Y378" s="109"/>
      <c r="Z378" s="110"/>
      <c r="AA378" s="111"/>
    </row>
    <row r="379">
      <c r="A379" s="106"/>
      <c r="B379" s="107"/>
      <c r="C379" s="108"/>
      <c r="D379" s="106"/>
      <c r="E379" s="107"/>
      <c r="F379" s="108"/>
      <c r="G379" s="106"/>
      <c r="H379" s="107"/>
      <c r="I379" s="108"/>
      <c r="J379" s="106"/>
      <c r="K379" s="107"/>
      <c r="L379" s="108"/>
      <c r="M379" s="106"/>
      <c r="N379" s="107"/>
      <c r="O379" s="108"/>
      <c r="P379" s="109"/>
      <c r="Q379" s="110"/>
      <c r="R379" s="111"/>
      <c r="S379" s="109"/>
      <c r="T379" s="110"/>
      <c r="U379" s="111"/>
      <c r="V379" s="109"/>
      <c r="W379" s="110"/>
      <c r="X379" s="111"/>
      <c r="Y379" s="109"/>
      <c r="Z379" s="110"/>
      <c r="AA379" s="111"/>
    </row>
    <row r="380">
      <c r="A380" s="106"/>
      <c r="B380" s="107"/>
      <c r="C380" s="108"/>
      <c r="D380" s="106"/>
      <c r="E380" s="107"/>
      <c r="F380" s="108"/>
      <c r="G380" s="106"/>
      <c r="H380" s="107"/>
      <c r="I380" s="108"/>
      <c r="J380" s="106"/>
      <c r="K380" s="107"/>
      <c r="L380" s="108"/>
      <c r="M380" s="106"/>
      <c r="N380" s="107"/>
      <c r="O380" s="108"/>
      <c r="P380" s="109"/>
      <c r="Q380" s="110"/>
      <c r="R380" s="111"/>
      <c r="S380" s="109"/>
      <c r="T380" s="110"/>
      <c r="U380" s="111"/>
      <c r="V380" s="109"/>
      <c r="W380" s="110"/>
      <c r="X380" s="111"/>
      <c r="Y380" s="109"/>
      <c r="Z380" s="110"/>
      <c r="AA380" s="111"/>
    </row>
    <row r="381">
      <c r="A381" s="106"/>
      <c r="B381" s="107"/>
      <c r="C381" s="108"/>
      <c r="D381" s="106"/>
      <c r="E381" s="107"/>
      <c r="F381" s="108"/>
      <c r="G381" s="106"/>
      <c r="H381" s="107"/>
      <c r="I381" s="108"/>
      <c r="J381" s="106"/>
      <c r="K381" s="107"/>
      <c r="L381" s="108"/>
      <c r="M381" s="106"/>
      <c r="N381" s="107"/>
      <c r="O381" s="108"/>
      <c r="P381" s="109"/>
      <c r="Q381" s="110"/>
      <c r="R381" s="111"/>
      <c r="S381" s="109"/>
      <c r="T381" s="110"/>
      <c r="U381" s="111"/>
      <c r="V381" s="109"/>
      <c r="W381" s="110"/>
      <c r="X381" s="111"/>
      <c r="Y381" s="109"/>
      <c r="Z381" s="110"/>
      <c r="AA381" s="111"/>
    </row>
    <row r="382">
      <c r="A382" s="106"/>
      <c r="B382" s="107"/>
      <c r="C382" s="108"/>
      <c r="D382" s="106"/>
      <c r="E382" s="107"/>
      <c r="F382" s="108"/>
      <c r="G382" s="106"/>
      <c r="H382" s="107"/>
      <c r="I382" s="108"/>
      <c r="J382" s="106"/>
      <c r="K382" s="107"/>
      <c r="L382" s="108"/>
      <c r="M382" s="106"/>
      <c r="N382" s="107"/>
      <c r="O382" s="108"/>
      <c r="P382" s="109"/>
      <c r="Q382" s="110"/>
      <c r="R382" s="111"/>
      <c r="S382" s="109"/>
      <c r="T382" s="110"/>
      <c r="U382" s="111"/>
      <c r="V382" s="109"/>
      <c r="W382" s="110"/>
      <c r="X382" s="111"/>
      <c r="Y382" s="109"/>
      <c r="Z382" s="110"/>
      <c r="AA382" s="111"/>
    </row>
    <row r="383">
      <c r="A383" s="106"/>
      <c r="B383" s="107"/>
      <c r="C383" s="108"/>
      <c r="D383" s="106"/>
      <c r="E383" s="107"/>
      <c r="F383" s="108"/>
      <c r="G383" s="106"/>
      <c r="H383" s="107"/>
      <c r="I383" s="108"/>
      <c r="J383" s="106"/>
      <c r="K383" s="107"/>
      <c r="L383" s="108"/>
      <c r="M383" s="106"/>
      <c r="N383" s="107"/>
      <c r="O383" s="108"/>
      <c r="P383" s="109"/>
      <c r="Q383" s="110"/>
      <c r="R383" s="111"/>
      <c r="S383" s="109"/>
      <c r="T383" s="110"/>
      <c r="U383" s="111"/>
      <c r="V383" s="109"/>
      <c r="W383" s="110"/>
      <c r="X383" s="111"/>
      <c r="Y383" s="109"/>
      <c r="Z383" s="110"/>
      <c r="AA383" s="111"/>
    </row>
    <row r="384">
      <c r="A384" s="106"/>
      <c r="B384" s="107"/>
      <c r="C384" s="108"/>
      <c r="D384" s="106"/>
      <c r="E384" s="107"/>
      <c r="F384" s="108"/>
      <c r="G384" s="106"/>
      <c r="H384" s="107"/>
      <c r="I384" s="108"/>
      <c r="J384" s="106"/>
      <c r="K384" s="107"/>
      <c r="L384" s="108"/>
      <c r="M384" s="106"/>
      <c r="N384" s="107"/>
      <c r="O384" s="108"/>
      <c r="P384" s="109"/>
      <c r="Q384" s="110"/>
      <c r="R384" s="111"/>
      <c r="S384" s="109"/>
      <c r="T384" s="110"/>
      <c r="U384" s="111"/>
      <c r="V384" s="109"/>
      <c r="W384" s="110"/>
      <c r="X384" s="111"/>
      <c r="Y384" s="109"/>
      <c r="Z384" s="110"/>
      <c r="AA384" s="111"/>
    </row>
    <row r="385">
      <c r="A385" s="106"/>
      <c r="B385" s="107"/>
      <c r="C385" s="108"/>
      <c r="D385" s="106"/>
      <c r="E385" s="107"/>
      <c r="F385" s="108"/>
      <c r="G385" s="106"/>
      <c r="H385" s="107"/>
      <c r="I385" s="108"/>
      <c r="J385" s="106"/>
      <c r="K385" s="107"/>
      <c r="L385" s="108"/>
      <c r="M385" s="106"/>
      <c r="N385" s="107"/>
      <c r="O385" s="108"/>
      <c r="P385" s="109"/>
      <c r="Q385" s="110"/>
      <c r="R385" s="111"/>
      <c r="S385" s="109"/>
      <c r="T385" s="110"/>
      <c r="U385" s="111"/>
      <c r="V385" s="109"/>
      <c r="W385" s="110"/>
      <c r="X385" s="111"/>
      <c r="Y385" s="109"/>
      <c r="Z385" s="110"/>
      <c r="AA385" s="111"/>
    </row>
    <row r="386">
      <c r="A386" s="106"/>
      <c r="B386" s="107"/>
      <c r="C386" s="108"/>
      <c r="D386" s="106"/>
      <c r="E386" s="107"/>
      <c r="F386" s="108"/>
      <c r="G386" s="106"/>
      <c r="H386" s="107"/>
      <c r="I386" s="108"/>
      <c r="J386" s="106"/>
      <c r="K386" s="107"/>
      <c r="L386" s="108"/>
      <c r="M386" s="106"/>
      <c r="N386" s="107"/>
      <c r="O386" s="108"/>
      <c r="P386" s="109"/>
      <c r="Q386" s="110"/>
      <c r="R386" s="111"/>
      <c r="S386" s="109"/>
      <c r="T386" s="110"/>
      <c r="U386" s="111"/>
      <c r="V386" s="109"/>
      <c r="W386" s="110"/>
      <c r="X386" s="111"/>
      <c r="Y386" s="109"/>
      <c r="Z386" s="110"/>
      <c r="AA386" s="111"/>
    </row>
    <row r="387">
      <c r="A387" s="106"/>
      <c r="B387" s="107"/>
      <c r="C387" s="108"/>
      <c r="D387" s="106"/>
      <c r="E387" s="107"/>
      <c r="F387" s="108"/>
      <c r="G387" s="106"/>
      <c r="H387" s="107"/>
      <c r="I387" s="108"/>
      <c r="J387" s="106"/>
      <c r="K387" s="107"/>
      <c r="L387" s="108"/>
      <c r="M387" s="106"/>
      <c r="N387" s="107"/>
      <c r="O387" s="108"/>
      <c r="P387" s="109"/>
      <c r="Q387" s="110"/>
      <c r="R387" s="111"/>
      <c r="S387" s="109"/>
      <c r="T387" s="110"/>
      <c r="U387" s="111"/>
      <c r="V387" s="109"/>
      <c r="W387" s="110"/>
      <c r="X387" s="111"/>
      <c r="Y387" s="109"/>
      <c r="Z387" s="110"/>
      <c r="AA387" s="111"/>
    </row>
    <row r="388">
      <c r="A388" s="106"/>
      <c r="B388" s="107"/>
      <c r="C388" s="108"/>
      <c r="D388" s="106"/>
      <c r="E388" s="107"/>
      <c r="F388" s="108"/>
      <c r="G388" s="106"/>
      <c r="H388" s="107"/>
      <c r="I388" s="108"/>
      <c r="J388" s="106"/>
      <c r="K388" s="107"/>
      <c r="L388" s="108"/>
      <c r="M388" s="106"/>
      <c r="N388" s="107"/>
      <c r="O388" s="108"/>
      <c r="P388" s="109"/>
      <c r="Q388" s="110"/>
      <c r="R388" s="111"/>
      <c r="S388" s="109"/>
      <c r="T388" s="110"/>
      <c r="U388" s="111"/>
      <c r="V388" s="109"/>
      <c r="W388" s="110"/>
      <c r="X388" s="111"/>
      <c r="Y388" s="109"/>
      <c r="Z388" s="110"/>
      <c r="AA388" s="111"/>
    </row>
    <row r="389">
      <c r="A389" s="106"/>
      <c r="B389" s="107"/>
      <c r="C389" s="108"/>
      <c r="D389" s="106"/>
      <c r="E389" s="107"/>
      <c r="F389" s="108"/>
      <c r="G389" s="106"/>
      <c r="H389" s="107"/>
      <c r="I389" s="108"/>
      <c r="J389" s="106"/>
      <c r="K389" s="107"/>
      <c r="L389" s="108"/>
      <c r="M389" s="106"/>
      <c r="N389" s="107"/>
      <c r="O389" s="108"/>
      <c r="P389" s="109"/>
      <c r="Q389" s="110"/>
      <c r="R389" s="111"/>
      <c r="S389" s="109"/>
      <c r="T389" s="110"/>
      <c r="U389" s="111"/>
      <c r="V389" s="109"/>
      <c r="W389" s="110"/>
      <c r="X389" s="111"/>
      <c r="Y389" s="109"/>
      <c r="Z389" s="110"/>
      <c r="AA389" s="111"/>
    </row>
    <row r="390">
      <c r="A390" s="106"/>
      <c r="B390" s="107"/>
      <c r="C390" s="108"/>
      <c r="D390" s="106"/>
      <c r="E390" s="107"/>
      <c r="F390" s="108"/>
      <c r="G390" s="106"/>
      <c r="H390" s="107"/>
      <c r="I390" s="108"/>
      <c r="J390" s="106"/>
      <c r="K390" s="107"/>
      <c r="L390" s="108"/>
      <c r="M390" s="106"/>
      <c r="N390" s="107"/>
      <c r="O390" s="108"/>
      <c r="P390" s="109"/>
      <c r="Q390" s="110"/>
      <c r="R390" s="111"/>
      <c r="S390" s="109"/>
      <c r="T390" s="110"/>
      <c r="U390" s="111"/>
      <c r="V390" s="109"/>
      <c r="W390" s="110"/>
      <c r="X390" s="111"/>
      <c r="Y390" s="109"/>
      <c r="Z390" s="110"/>
      <c r="AA390" s="111"/>
    </row>
    <row r="391">
      <c r="A391" s="106"/>
      <c r="B391" s="107"/>
      <c r="C391" s="108"/>
      <c r="D391" s="106"/>
      <c r="E391" s="107"/>
      <c r="F391" s="108"/>
      <c r="G391" s="106"/>
      <c r="H391" s="107"/>
      <c r="I391" s="108"/>
      <c r="J391" s="106"/>
      <c r="K391" s="107"/>
      <c r="L391" s="108"/>
      <c r="M391" s="106"/>
      <c r="N391" s="107"/>
      <c r="O391" s="108"/>
      <c r="P391" s="109"/>
      <c r="Q391" s="110"/>
      <c r="R391" s="111"/>
      <c r="S391" s="109"/>
      <c r="T391" s="110"/>
      <c r="U391" s="111"/>
      <c r="V391" s="109"/>
      <c r="W391" s="110"/>
      <c r="X391" s="111"/>
      <c r="Y391" s="109"/>
      <c r="Z391" s="110"/>
      <c r="AA391" s="111"/>
    </row>
    <row r="392">
      <c r="A392" s="106"/>
      <c r="B392" s="107"/>
      <c r="C392" s="108"/>
      <c r="D392" s="106"/>
      <c r="E392" s="107"/>
      <c r="F392" s="108"/>
      <c r="G392" s="106"/>
      <c r="H392" s="107"/>
      <c r="I392" s="108"/>
      <c r="J392" s="106"/>
      <c r="K392" s="107"/>
      <c r="L392" s="108"/>
      <c r="M392" s="106"/>
      <c r="N392" s="107"/>
      <c r="O392" s="108"/>
      <c r="P392" s="109"/>
      <c r="Q392" s="110"/>
      <c r="R392" s="111"/>
      <c r="S392" s="109"/>
      <c r="T392" s="110"/>
      <c r="U392" s="111"/>
      <c r="V392" s="109"/>
      <c r="W392" s="110"/>
      <c r="X392" s="111"/>
      <c r="Y392" s="109"/>
      <c r="Z392" s="110"/>
      <c r="AA392" s="111"/>
    </row>
    <row r="393">
      <c r="A393" s="106"/>
      <c r="B393" s="107"/>
      <c r="C393" s="108"/>
      <c r="D393" s="106"/>
      <c r="E393" s="107"/>
      <c r="F393" s="108"/>
      <c r="G393" s="106"/>
      <c r="H393" s="107"/>
      <c r="I393" s="108"/>
      <c r="J393" s="106"/>
      <c r="K393" s="107"/>
      <c r="L393" s="108"/>
      <c r="M393" s="106"/>
      <c r="N393" s="107"/>
      <c r="O393" s="108"/>
      <c r="P393" s="109"/>
      <c r="Q393" s="110"/>
      <c r="R393" s="111"/>
      <c r="S393" s="109"/>
      <c r="T393" s="110"/>
      <c r="U393" s="111"/>
      <c r="V393" s="109"/>
      <c r="W393" s="110"/>
      <c r="X393" s="111"/>
      <c r="Y393" s="109"/>
      <c r="Z393" s="110"/>
      <c r="AA393" s="111"/>
    </row>
    <row r="394">
      <c r="A394" s="106"/>
      <c r="B394" s="107"/>
      <c r="C394" s="108"/>
      <c r="D394" s="106"/>
      <c r="E394" s="107"/>
      <c r="F394" s="108"/>
      <c r="G394" s="106"/>
      <c r="H394" s="107"/>
      <c r="I394" s="108"/>
      <c r="J394" s="106"/>
      <c r="K394" s="107"/>
      <c r="L394" s="108"/>
      <c r="M394" s="106"/>
      <c r="N394" s="107"/>
      <c r="O394" s="108"/>
      <c r="P394" s="109"/>
      <c r="Q394" s="110"/>
      <c r="R394" s="111"/>
      <c r="S394" s="109"/>
      <c r="T394" s="110"/>
      <c r="U394" s="111"/>
      <c r="V394" s="109"/>
      <c r="W394" s="110"/>
      <c r="X394" s="111"/>
      <c r="Y394" s="109"/>
      <c r="Z394" s="110"/>
      <c r="AA394" s="111"/>
    </row>
    <row r="395">
      <c r="A395" s="106"/>
      <c r="B395" s="107"/>
      <c r="C395" s="108"/>
      <c r="D395" s="106"/>
      <c r="E395" s="107"/>
      <c r="F395" s="108"/>
      <c r="G395" s="106"/>
      <c r="H395" s="107"/>
      <c r="I395" s="108"/>
      <c r="J395" s="106"/>
      <c r="K395" s="107"/>
      <c r="L395" s="108"/>
      <c r="M395" s="106"/>
      <c r="N395" s="107"/>
      <c r="O395" s="108"/>
      <c r="P395" s="109"/>
      <c r="Q395" s="110"/>
      <c r="R395" s="111"/>
      <c r="S395" s="109"/>
      <c r="T395" s="110"/>
      <c r="U395" s="111"/>
      <c r="V395" s="109"/>
      <c r="W395" s="110"/>
      <c r="X395" s="111"/>
      <c r="Y395" s="109"/>
      <c r="Z395" s="110"/>
      <c r="AA395" s="111"/>
    </row>
    <row r="396">
      <c r="A396" s="106"/>
      <c r="B396" s="107"/>
      <c r="C396" s="108"/>
      <c r="D396" s="106"/>
      <c r="E396" s="107"/>
      <c r="F396" s="108"/>
      <c r="G396" s="106"/>
      <c r="H396" s="107"/>
      <c r="I396" s="108"/>
      <c r="J396" s="106"/>
      <c r="K396" s="107"/>
      <c r="L396" s="108"/>
      <c r="M396" s="106"/>
      <c r="N396" s="107"/>
      <c r="O396" s="108"/>
      <c r="P396" s="109"/>
      <c r="Q396" s="110"/>
      <c r="R396" s="111"/>
      <c r="S396" s="109"/>
      <c r="T396" s="110"/>
      <c r="U396" s="111"/>
      <c r="V396" s="109"/>
      <c r="W396" s="110"/>
      <c r="X396" s="111"/>
      <c r="Y396" s="109"/>
      <c r="Z396" s="110"/>
      <c r="AA396" s="111"/>
    </row>
    <row r="397">
      <c r="A397" s="106"/>
      <c r="B397" s="107"/>
      <c r="C397" s="108"/>
      <c r="D397" s="106"/>
      <c r="E397" s="107"/>
      <c r="F397" s="108"/>
      <c r="G397" s="106"/>
      <c r="H397" s="107"/>
      <c r="I397" s="108"/>
      <c r="J397" s="106"/>
      <c r="K397" s="107"/>
      <c r="L397" s="108"/>
      <c r="M397" s="106"/>
      <c r="N397" s="107"/>
      <c r="O397" s="108"/>
      <c r="P397" s="109"/>
      <c r="Q397" s="110"/>
      <c r="R397" s="111"/>
      <c r="S397" s="109"/>
      <c r="T397" s="110"/>
      <c r="U397" s="111"/>
      <c r="V397" s="109"/>
      <c r="W397" s="110"/>
      <c r="X397" s="111"/>
      <c r="Y397" s="109"/>
      <c r="Z397" s="110"/>
      <c r="AA397" s="111"/>
    </row>
    <row r="398">
      <c r="A398" s="106"/>
      <c r="B398" s="107"/>
      <c r="C398" s="108"/>
      <c r="D398" s="106"/>
      <c r="E398" s="107"/>
      <c r="F398" s="108"/>
      <c r="G398" s="106"/>
      <c r="H398" s="107"/>
      <c r="I398" s="108"/>
      <c r="J398" s="106"/>
      <c r="K398" s="107"/>
      <c r="L398" s="108"/>
      <c r="M398" s="106"/>
      <c r="N398" s="107"/>
      <c r="O398" s="108"/>
      <c r="P398" s="109"/>
      <c r="Q398" s="110"/>
      <c r="R398" s="111"/>
      <c r="S398" s="109"/>
      <c r="T398" s="110"/>
      <c r="U398" s="111"/>
      <c r="V398" s="109"/>
      <c r="W398" s="110"/>
      <c r="X398" s="111"/>
      <c r="Y398" s="109"/>
      <c r="Z398" s="110"/>
      <c r="AA398" s="111"/>
    </row>
    <row r="399">
      <c r="A399" s="106"/>
      <c r="B399" s="107"/>
      <c r="C399" s="108"/>
      <c r="D399" s="106"/>
      <c r="E399" s="107"/>
      <c r="F399" s="108"/>
      <c r="G399" s="106"/>
      <c r="H399" s="107"/>
      <c r="I399" s="108"/>
      <c r="J399" s="106"/>
      <c r="K399" s="107"/>
      <c r="L399" s="108"/>
      <c r="M399" s="106"/>
      <c r="N399" s="107"/>
      <c r="O399" s="108"/>
      <c r="P399" s="109"/>
      <c r="Q399" s="110"/>
      <c r="R399" s="111"/>
      <c r="S399" s="109"/>
      <c r="T399" s="110"/>
      <c r="U399" s="111"/>
      <c r="V399" s="109"/>
      <c r="W399" s="110"/>
      <c r="X399" s="111"/>
      <c r="Y399" s="109"/>
      <c r="Z399" s="110"/>
      <c r="AA399" s="111"/>
    </row>
    <row r="400">
      <c r="A400" s="106"/>
      <c r="B400" s="107"/>
      <c r="C400" s="108"/>
      <c r="D400" s="106"/>
      <c r="E400" s="107"/>
      <c r="F400" s="108"/>
      <c r="G400" s="106"/>
      <c r="H400" s="107"/>
      <c r="I400" s="108"/>
      <c r="J400" s="106"/>
      <c r="K400" s="107"/>
      <c r="L400" s="108"/>
      <c r="M400" s="106"/>
      <c r="N400" s="107"/>
      <c r="O400" s="108"/>
      <c r="P400" s="109"/>
      <c r="Q400" s="110"/>
      <c r="R400" s="111"/>
      <c r="S400" s="109"/>
      <c r="T400" s="110"/>
      <c r="U400" s="111"/>
      <c r="V400" s="109"/>
      <c r="W400" s="110"/>
      <c r="X400" s="111"/>
      <c r="Y400" s="109"/>
      <c r="Z400" s="110"/>
      <c r="AA400" s="111"/>
    </row>
    <row r="401">
      <c r="A401" s="106"/>
      <c r="B401" s="107"/>
      <c r="C401" s="108"/>
      <c r="D401" s="106"/>
      <c r="E401" s="107"/>
      <c r="F401" s="108"/>
      <c r="G401" s="106"/>
      <c r="H401" s="107"/>
      <c r="I401" s="108"/>
      <c r="J401" s="106"/>
      <c r="K401" s="107"/>
      <c r="L401" s="108"/>
      <c r="M401" s="106"/>
      <c r="N401" s="107"/>
      <c r="O401" s="108"/>
      <c r="P401" s="109"/>
      <c r="Q401" s="110"/>
      <c r="R401" s="111"/>
      <c r="S401" s="109"/>
      <c r="T401" s="110"/>
      <c r="U401" s="111"/>
      <c r="V401" s="109"/>
      <c r="W401" s="110"/>
      <c r="X401" s="111"/>
      <c r="Y401" s="109"/>
      <c r="Z401" s="110"/>
      <c r="AA401" s="111"/>
    </row>
    <row r="402">
      <c r="A402" s="106"/>
      <c r="B402" s="107"/>
      <c r="C402" s="108"/>
      <c r="D402" s="106"/>
      <c r="E402" s="107"/>
      <c r="F402" s="108"/>
      <c r="G402" s="106"/>
      <c r="H402" s="107"/>
      <c r="I402" s="108"/>
      <c r="J402" s="106"/>
      <c r="K402" s="107"/>
      <c r="L402" s="108"/>
      <c r="M402" s="106"/>
      <c r="N402" s="107"/>
      <c r="O402" s="108"/>
      <c r="P402" s="109"/>
      <c r="Q402" s="110"/>
      <c r="R402" s="111"/>
      <c r="S402" s="109"/>
      <c r="T402" s="110"/>
      <c r="U402" s="111"/>
      <c r="V402" s="109"/>
      <c r="W402" s="110"/>
      <c r="X402" s="111"/>
      <c r="Y402" s="109"/>
      <c r="Z402" s="110"/>
      <c r="AA402" s="111"/>
    </row>
    <row r="403">
      <c r="A403" s="106"/>
      <c r="B403" s="107"/>
      <c r="C403" s="108"/>
      <c r="D403" s="106"/>
      <c r="E403" s="107"/>
      <c r="F403" s="108"/>
      <c r="G403" s="106"/>
      <c r="H403" s="107"/>
      <c r="I403" s="108"/>
      <c r="J403" s="106"/>
      <c r="K403" s="107"/>
      <c r="L403" s="108"/>
      <c r="M403" s="106"/>
      <c r="N403" s="107"/>
      <c r="O403" s="108"/>
      <c r="P403" s="109"/>
      <c r="Q403" s="110"/>
      <c r="R403" s="111"/>
      <c r="S403" s="109"/>
      <c r="T403" s="110"/>
      <c r="U403" s="111"/>
      <c r="V403" s="109"/>
      <c r="W403" s="110"/>
      <c r="X403" s="111"/>
      <c r="Y403" s="109"/>
      <c r="Z403" s="110"/>
      <c r="AA403" s="111"/>
    </row>
    <row r="404">
      <c r="A404" s="106"/>
      <c r="B404" s="107"/>
      <c r="C404" s="108"/>
      <c r="D404" s="106"/>
      <c r="E404" s="107"/>
      <c r="F404" s="108"/>
      <c r="G404" s="106"/>
      <c r="H404" s="107"/>
      <c r="I404" s="108"/>
      <c r="J404" s="106"/>
      <c r="K404" s="107"/>
      <c r="L404" s="108"/>
      <c r="M404" s="106"/>
      <c r="N404" s="107"/>
      <c r="O404" s="108"/>
      <c r="P404" s="109"/>
      <c r="Q404" s="110"/>
      <c r="R404" s="111"/>
      <c r="S404" s="109"/>
      <c r="T404" s="110"/>
      <c r="U404" s="111"/>
      <c r="V404" s="109"/>
      <c r="W404" s="110"/>
      <c r="X404" s="111"/>
      <c r="Y404" s="109"/>
      <c r="Z404" s="110"/>
      <c r="AA404" s="111"/>
    </row>
    <row r="405">
      <c r="A405" s="106"/>
      <c r="B405" s="107"/>
      <c r="C405" s="108"/>
      <c r="D405" s="106"/>
      <c r="E405" s="107"/>
      <c r="F405" s="108"/>
      <c r="G405" s="106"/>
      <c r="H405" s="107"/>
      <c r="I405" s="108"/>
      <c r="J405" s="106"/>
      <c r="K405" s="107"/>
      <c r="L405" s="108"/>
      <c r="M405" s="106"/>
      <c r="N405" s="107"/>
      <c r="O405" s="108"/>
      <c r="P405" s="109"/>
      <c r="Q405" s="110"/>
      <c r="R405" s="111"/>
      <c r="S405" s="109"/>
      <c r="T405" s="110"/>
      <c r="U405" s="111"/>
      <c r="V405" s="109"/>
      <c r="W405" s="110"/>
      <c r="X405" s="111"/>
      <c r="Y405" s="109"/>
      <c r="Z405" s="110"/>
      <c r="AA405" s="111"/>
    </row>
    <row r="406">
      <c r="A406" s="106"/>
      <c r="B406" s="107"/>
      <c r="C406" s="108"/>
      <c r="D406" s="106"/>
      <c r="E406" s="107"/>
      <c r="F406" s="108"/>
      <c r="G406" s="106"/>
      <c r="H406" s="107"/>
      <c r="I406" s="108"/>
      <c r="J406" s="106"/>
      <c r="K406" s="107"/>
      <c r="L406" s="108"/>
      <c r="M406" s="106"/>
      <c r="N406" s="107"/>
      <c r="O406" s="108"/>
      <c r="P406" s="109"/>
      <c r="Q406" s="110"/>
      <c r="R406" s="111"/>
      <c r="S406" s="109"/>
      <c r="T406" s="110"/>
      <c r="U406" s="111"/>
      <c r="V406" s="109"/>
      <c r="W406" s="110"/>
      <c r="X406" s="111"/>
      <c r="Y406" s="109"/>
      <c r="Z406" s="110"/>
      <c r="AA406" s="111"/>
    </row>
    <row r="407">
      <c r="A407" s="106"/>
      <c r="B407" s="107"/>
      <c r="C407" s="108"/>
      <c r="D407" s="106"/>
      <c r="E407" s="107"/>
      <c r="F407" s="108"/>
      <c r="G407" s="106"/>
      <c r="H407" s="107"/>
      <c r="I407" s="108"/>
      <c r="J407" s="106"/>
      <c r="K407" s="107"/>
      <c r="L407" s="108"/>
      <c r="M407" s="106"/>
      <c r="N407" s="107"/>
      <c r="O407" s="108"/>
      <c r="P407" s="109"/>
      <c r="Q407" s="110"/>
      <c r="R407" s="111"/>
      <c r="S407" s="109"/>
      <c r="T407" s="110"/>
      <c r="U407" s="111"/>
      <c r="V407" s="109"/>
      <c r="W407" s="110"/>
      <c r="X407" s="111"/>
      <c r="Y407" s="109"/>
      <c r="Z407" s="110"/>
      <c r="AA407" s="111"/>
    </row>
    <row r="408">
      <c r="A408" s="106"/>
      <c r="B408" s="107"/>
      <c r="C408" s="108"/>
      <c r="D408" s="106"/>
      <c r="E408" s="107"/>
      <c r="F408" s="108"/>
      <c r="G408" s="106"/>
      <c r="H408" s="107"/>
      <c r="I408" s="108"/>
      <c r="J408" s="106"/>
      <c r="K408" s="107"/>
      <c r="L408" s="108"/>
      <c r="M408" s="106"/>
      <c r="N408" s="107"/>
      <c r="O408" s="108"/>
      <c r="P408" s="109"/>
      <c r="Q408" s="110"/>
      <c r="R408" s="111"/>
      <c r="S408" s="109"/>
      <c r="T408" s="110"/>
      <c r="U408" s="111"/>
      <c r="V408" s="109"/>
      <c r="W408" s="110"/>
      <c r="X408" s="111"/>
      <c r="Y408" s="109"/>
      <c r="Z408" s="110"/>
      <c r="AA408" s="111"/>
    </row>
    <row r="409">
      <c r="A409" s="106"/>
      <c r="B409" s="107"/>
      <c r="C409" s="108"/>
      <c r="D409" s="106"/>
      <c r="E409" s="107"/>
      <c r="F409" s="108"/>
      <c r="G409" s="106"/>
      <c r="H409" s="107"/>
      <c r="I409" s="108"/>
      <c r="J409" s="106"/>
      <c r="K409" s="107"/>
      <c r="L409" s="108"/>
      <c r="M409" s="106"/>
      <c r="N409" s="107"/>
      <c r="O409" s="108"/>
      <c r="P409" s="109"/>
      <c r="Q409" s="110"/>
      <c r="R409" s="111"/>
      <c r="S409" s="109"/>
      <c r="T409" s="110"/>
      <c r="U409" s="111"/>
      <c r="V409" s="109"/>
      <c r="W409" s="110"/>
      <c r="X409" s="111"/>
      <c r="Y409" s="109"/>
      <c r="Z409" s="110"/>
      <c r="AA409" s="111"/>
    </row>
    <row r="410">
      <c r="A410" s="106"/>
      <c r="B410" s="107"/>
      <c r="C410" s="108"/>
      <c r="D410" s="106"/>
      <c r="E410" s="107"/>
      <c r="F410" s="108"/>
      <c r="G410" s="106"/>
      <c r="H410" s="107"/>
      <c r="I410" s="108"/>
      <c r="J410" s="106"/>
      <c r="K410" s="107"/>
      <c r="L410" s="108"/>
      <c r="M410" s="106"/>
      <c r="N410" s="107"/>
      <c r="O410" s="108"/>
      <c r="P410" s="109"/>
      <c r="Q410" s="110"/>
      <c r="R410" s="111"/>
      <c r="S410" s="109"/>
      <c r="T410" s="110"/>
      <c r="U410" s="111"/>
      <c r="V410" s="109"/>
      <c r="W410" s="110"/>
      <c r="X410" s="111"/>
      <c r="Y410" s="109"/>
      <c r="Z410" s="110"/>
      <c r="AA410" s="111"/>
    </row>
    <row r="411">
      <c r="A411" s="106"/>
      <c r="B411" s="107"/>
      <c r="C411" s="108"/>
      <c r="D411" s="106"/>
      <c r="E411" s="107"/>
      <c r="F411" s="108"/>
      <c r="G411" s="106"/>
      <c r="H411" s="107"/>
      <c r="I411" s="108"/>
      <c r="J411" s="106"/>
      <c r="K411" s="107"/>
      <c r="L411" s="108"/>
      <c r="M411" s="106"/>
      <c r="N411" s="107"/>
      <c r="O411" s="108"/>
      <c r="P411" s="109"/>
      <c r="Q411" s="110"/>
      <c r="R411" s="111"/>
      <c r="S411" s="109"/>
      <c r="T411" s="110"/>
      <c r="U411" s="111"/>
      <c r="V411" s="109"/>
      <c r="W411" s="110"/>
      <c r="X411" s="111"/>
      <c r="Y411" s="109"/>
      <c r="Z411" s="110"/>
      <c r="AA411" s="111"/>
    </row>
    <row r="412">
      <c r="A412" s="106"/>
      <c r="B412" s="107"/>
      <c r="C412" s="108"/>
      <c r="D412" s="106"/>
      <c r="E412" s="107"/>
      <c r="F412" s="108"/>
      <c r="G412" s="106"/>
      <c r="H412" s="107"/>
      <c r="I412" s="108"/>
      <c r="J412" s="106"/>
      <c r="K412" s="107"/>
      <c r="L412" s="108"/>
      <c r="M412" s="106"/>
      <c r="N412" s="107"/>
      <c r="O412" s="108"/>
      <c r="P412" s="109"/>
      <c r="Q412" s="110"/>
      <c r="R412" s="111"/>
      <c r="S412" s="109"/>
      <c r="T412" s="110"/>
      <c r="U412" s="111"/>
      <c r="V412" s="109"/>
      <c r="W412" s="110"/>
      <c r="X412" s="111"/>
      <c r="Y412" s="109"/>
      <c r="Z412" s="110"/>
      <c r="AA412" s="111"/>
    </row>
    <row r="413">
      <c r="A413" s="106"/>
      <c r="B413" s="107"/>
      <c r="C413" s="108"/>
      <c r="D413" s="106"/>
      <c r="E413" s="107"/>
      <c r="F413" s="108"/>
      <c r="G413" s="106"/>
      <c r="H413" s="107"/>
      <c r="I413" s="108"/>
      <c r="J413" s="106"/>
      <c r="K413" s="107"/>
      <c r="L413" s="108"/>
      <c r="M413" s="106"/>
      <c r="N413" s="107"/>
      <c r="O413" s="108"/>
      <c r="P413" s="109"/>
      <c r="Q413" s="110"/>
      <c r="R413" s="111"/>
      <c r="S413" s="109"/>
      <c r="T413" s="110"/>
      <c r="U413" s="111"/>
      <c r="V413" s="109"/>
      <c r="W413" s="110"/>
      <c r="X413" s="111"/>
      <c r="Y413" s="109"/>
      <c r="Z413" s="110"/>
      <c r="AA413" s="111"/>
    </row>
    <row r="414">
      <c r="A414" s="106"/>
      <c r="B414" s="107"/>
      <c r="C414" s="108"/>
      <c r="D414" s="106"/>
      <c r="E414" s="107"/>
      <c r="F414" s="108"/>
      <c r="G414" s="106"/>
      <c r="H414" s="107"/>
      <c r="I414" s="108"/>
      <c r="J414" s="106"/>
      <c r="K414" s="107"/>
      <c r="L414" s="108"/>
      <c r="M414" s="106"/>
      <c r="N414" s="107"/>
      <c r="O414" s="108"/>
      <c r="P414" s="109"/>
      <c r="Q414" s="110"/>
      <c r="R414" s="111"/>
      <c r="S414" s="109"/>
      <c r="T414" s="110"/>
      <c r="U414" s="111"/>
      <c r="V414" s="109"/>
      <c r="W414" s="110"/>
      <c r="X414" s="111"/>
      <c r="Y414" s="109"/>
      <c r="Z414" s="110"/>
      <c r="AA414" s="111"/>
    </row>
    <row r="415">
      <c r="A415" s="106"/>
      <c r="B415" s="107"/>
      <c r="C415" s="108"/>
      <c r="D415" s="106"/>
      <c r="E415" s="107"/>
      <c r="F415" s="108"/>
      <c r="G415" s="106"/>
      <c r="H415" s="107"/>
      <c r="I415" s="108"/>
      <c r="J415" s="106"/>
      <c r="K415" s="107"/>
      <c r="L415" s="108"/>
      <c r="M415" s="106"/>
      <c r="N415" s="107"/>
      <c r="O415" s="108"/>
      <c r="P415" s="109"/>
      <c r="Q415" s="110"/>
      <c r="R415" s="111"/>
      <c r="S415" s="109"/>
      <c r="T415" s="110"/>
      <c r="U415" s="111"/>
      <c r="V415" s="109"/>
      <c r="W415" s="110"/>
      <c r="X415" s="111"/>
      <c r="Y415" s="109"/>
      <c r="Z415" s="110"/>
      <c r="AA415" s="111"/>
    </row>
    <row r="416">
      <c r="A416" s="106"/>
      <c r="B416" s="107"/>
      <c r="C416" s="108"/>
      <c r="D416" s="106"/>
      <c r="E416" s="107"/>
      <c r="F416" s="108"/>
      <c r="G416" s="106"/>
      <c r="H416" s="107"/>
      <c r="I416" s="108"/>
      <c r="J416" s="106"/>
      <c r="K416" s="107"/>
      <c r="L416" s="108"/>
      <c r="M416" s="106"/>
      <c r="N416" s="107"/>
      <c r="O416" s="108"/>
      <c r="P416" s="109"/>
      <c r="Q416" s="110"/>
      <c r="R416" s="111"/>
      <c r="S416" s="109"/>
      <c r="T416" s="110"/>
      <c r="U416" s="111"/>
      <c r="V416" s="109"/>
      <c r="W416" s="110"/>
      <c r="X416" s="111"/>
      <c r="Y416" s="109"/>
      <c r="Z416" s="110"/>
      <c r="AA416" s="111"/>
    </row>
    <row r="417">
      <c r="A417" s="106"/>
      <c r="B417" s="107"/>
      <c r="C417" s="108"/>
      <c r="D417" s="106"/>
      <c r="E417" s="107"/>
      <c r="F417" s="108"/>
      <c r="G417" s="106"/>
      <c r="H417" s="107"/>
      <c r="I417" s="108"/>
      <c r="J417" s="106"/>
      <c r="K417" s="107"/>
      <c r="L417" s="108"/>
      <c r="M417" s="106"/>
      <c r="N417" s="107"/>
      <c r="O417" s="108"/>
      <c r="P417" s="109"/>
      <c r="Q417" s="110"/>
      <c r="R417" s="111"/>
      <c r="S417" s="109"/>
      <c r="T417" s="110"/>
      <c r="U417" s="111"/>
      <c r="V417" s="109"/>
      <c r="W417" s="110"/>
      <c r="X417" s="111"/>
      <c r="Y417" s="109"/>
      <c r="Z417" s="110"/>
      <c r="AA417" s="111"/>
    </row>
    <row r="418">
      <c r="A418" s="106"/>
      <c r="B418" s="107"/>
      <c r="C418" s="108"/>
      <c r="D418" s="106"/>
      <c r="E418" s="107"/>
      <c r="F418" s="108"/>
      <c r="G418" s="106"/>
      <c r="H418" s="107"/>
      <c r="I418" s="108"/>
      <c r="J418" s="106"/>
      <c r="K418" s="107"/>
      <c r="L418" s="108"/>
      <c r="M418" s="106"/>
      <c r="N418" s="107"/>
      <c r="O418" s="108"/>
      <c r="P418" s="109"/>
      <c r="Q418" s="110"/>
      <c r="R418" s="111"/>
      <c r="S418" s="109"/>
      <c r="T418" s="110"/>
      <c r="U418" s="111"/>
      <c r="V418" s="109"/>
      <c r="W418" s="110"/>
      <c r="X418" s="111"/>
      <c r="Y418" s="109"/>
      <c r="Z418" s="110"/>
      <c r="AA418" s="111"/>
    </row>
    <row r="419">
      <c r="A419" s="106"/>
      <c r="B419" s="107"/>
      <c r="C419" s="108"/>
      <c r="D419" s="106"/>
      <c r="E419" s="107"/>
      <c r="F419" s="108"/>
      <c r="G419" s="106"/>
      <c r="H419" s="107"/>
      <c r="I419" s="108"/>
      <c r="J419" s="106"/>
      <c r="K419" s="107"/>
      <c r="L419" s="108"/>
      <c r="M419" s="106"/>
      <c r="N419" s="107"/>
      <c r="O419" s="108"/>
      <c r="P419" s="109"/>
      <c r="Q419" s="110"/>
      <c r="R419" s="111"/>
      <c r="S419" s="109"/>
      <c r="T419" s="110"/>
      <c r="U419" s="111"/>
      <c r="V419" s="109"/>
      <c r="W419" s="110"/>
      <c r="X419" s="111"/>
      <c r="Y419" s="109"/>
      <c r="Z419" s="110"/>
      <c r="AA419" s="111"/>
    </row>
    <row r="420">
      <c r="A420" s="106"/>
      <c r="B420" s="107"/>
      <c r="C420" s="108"/>
      <c r="D420" s="106"/>
      <c r="E420" s="107"/>
      <c r="F420" s="108"/>
      <c r="G420" s="106"/>
      <c r="H420" s="107"/>
      <c r="I420" s="108"/>
      <c r="J420" s="106"/>
      <c r="K420" s="107"/>
      <c r="L420" s="108"/>
      <c r="M420" s="106"/>
      <c r="N420" s="107"/>
      <c r="O420" s="108"/>
      <c r="P420" s="109"/>
      <c r="Q420" s="110"/>
      <c r="R420" s="111"/>
      <c r="S420" s="109"/>
      <c r="T420" s="110"/>
      <c r="U420" s="111"/>
      <c r="V420" s="109"/>
      <c r="W420" s="110"/>
      <c r="X420" s="111"/>
      <c r="Y420" s="109"/>
      <c r="Z420" s="110"/>
      <c r="AA420" s="111"/>
    </row>
    <row r="421">
      <c r="A421" s="106"/>
      <c r="B421" s="107"/>
      <c r="C421" s="108"/>
      <c r="D421" s="106"/>
      <c r="E421" s="107"/>
      <c r="F421" s="108"/>
      <c r="G421" s="106"/>
      <c r="H421" s="107"/>
      <c r="I421" s="108"/>
      <c r="J421" s="106"/>
      <c r="K421" s="107"/>
      <c r="L421" s="108"/>
      <c r="M421" s="106"/>
      <c r="N421" s="107"/>
      <c r="O421" s="108"/>
      <c r="P421" s="109"/>
      <c r="Q421" s="110"/>
      <c r="R421" s="111"/>
      <c r="S421" s="109"/>
      <c r="T421" s="110"/>
      <c r="U421" s="111"/>
      <c r="V421" s="109"/>
      <c r="W421" s="110"/>
      <c r="X421" s="111"/>
      <c r="Y421" s="109"/>
      <c r="Z421" s="110"/>
      <c r="AA421" s="111"/>
    </row>
    <row r="422">
      <c r="A422" s="106"/>
      <c r="B422" s="107"/>
      <c r="C422" s="108"/>
      <c r="D422" s="106"/>
      <c r="E422" s="107"/>
      <c r="F422" s="108"/>
      <c r="G422" s="106"/>
      <c r="H422" s="107"/>
      <c r="I422" s="108"/>
      <c r="J422" s="106"/>
      <c r="K422" s="107"/>
      <c r="L422" s="108"/>
      <c r="M422" s="106"/>
      <c r="N422" s="107"/>
      <c r="O422" s="108"/>
      <c r="P422" s="109"/>
      <c r="Q422" s="110"/>
      <c r="R422" s="111"/>
      <c r="S422" s="109"/>
      <c r="T422" s="110"/>
      <c r="U422" s="111"/>
      <c r="V422" s="109"/>
      <c r="W422" s="110"/>
      <c r="X422" s="111"/>
      <c r="Y422" s="109"/>
      <c r="Z422" s="110"/>
      <c r="AA422" s="111"/>
    </row>
    <row r="423">
      <c r="A423" s="106"/>
      <c r="B423" s="107"/>
      <c r="C423" s="108"/>
      <c r="D423" s="106"/>
      <c r="E423" s="107"/>
      <c r="F423" s="108"/>
      <c r="G423" s="106"/>
      <c r="H423" s="107"/>
      <c r="I423" s="108"/>
      <c r="J423" s="106"/>
      <c r="K423" s="107"/>
      <c r="L423" s="108"/>
      <c r="M423" s="106"/>
      <c r="N423" s="107"/>
      <c r="O423" s="108"/>
      <c r="P423" s="109"/>
      <c r="Q423" s="110"/>
      <c r="R423" s="111"/>
      <c r="S423" s="109"/>
      <c r="T423" s="110"/>
      <c r="U423" s="111"/>
      <c r="V423" s="109"/>
      <c r="W423" s="110"/>
      <c r="X423" s="111"/>
      <c r="Y423" s="109"/>
      <c r="Z423" s="110"/>
      <c r="AA423" s="111"/>
    </row>
    <row r="424">
      <c r="A424" s="106"/>
      <c r="B424" s="107"/>
      <c r="C424" s="108"/>
      <c r="D424" s="106"/>
      <c r="E424" s="107"/>
      <c r="F424" s="108"/>
      <c r="G424" s="106"/>
      <c r="H424" s="107"/>
      <c r="I424" s="108"/>
      <c r="J424" s="106"/>
      <c r="K424" s="107"/>
      <c r="L424" s="108"/>
      <c r="M424" s="106"/>
      <c r="N424" s="107"/>
      <c r="O424" s="108"/>
      <c r="P424" s="109"/>
      <c r="Q424" s="110"/>
      <c r="R424" s="111"/>
      <c r="S424" s="109"/>
      <c r="T424" s="110"/>
      <c r="U424" s="111"/>
      <c r="V424" s="109"/>
      <c r="W424" s="110"/>
      <c r="X424" s="111"/>
      <c r="Y424" s="109"/>
      <c r="Z424" s="110"/>
      <c r="AA424" s="111"/>
    </row>
    <row r="425">
      <c r="A425" s="106"/>
      <c r="B425" s="107"/>
      <c r="C425" s="108"/>
      <c r="D425" s="106"/>
      <c r="E425" s="107"/>
      <c r="F425" s="108"/>
      <c r="G425" s="106"/>
      <c r="H425" s="107"/>
      <c r="I425" s="108"/>
      <c r="J425" s="106"/>
      <c r="K425" s="107"/>
      <c r="L425" s="108"/>
      <c r="M425" s="106"/>
      <c r="N425" s="107"/>
      <c r="O425" s="108"/>
      <c r="P425" s="109"/>
      <c r="Q425" s="110"/>
      <c r="R425" s="111"/>
      <c r="S425" s="109"/>
      <c r="T425" s="110"/>
      <c r="U425" s="111"/>
      <c r="V425" s="109"/>
      <c r="W425" s="110"/>
      <c r="X425" s="111"/>
      <c r="Y425" s="109"/>
      <c r="Z425" s="110"/>
      <c r="AA425" s="111"/>
    </row>
    <row r="426">
      <c r="A426" s="106"/>
      <c r="B426" s="107"/>
      <c r="C426" s="108"/>
      <c r="D426" s="106"/>
      <c r="E426" s="107"/>
      <c r="F426" s="108"/>
      <c r="G426" s="106"/>
      <c r="H426" s="107"/>
      <c r="I426" s="108"/>
      <c r="J426" s="106"/>
      <c r="K426" s="107"/>
      <c r="L426" s="108"/>
      <c r="M426" s="106"/>
      <c r="N426" s="107"/>
      <c r="O426" s="108"/>
      <c r="P426" s="109"/>
      <c r="Q426" s="110"/>
      <c r="R426" s="111"/>
      <c r="S426" s="109"/>
      <c r="T426" s="110"/>
      <c r="U426" s="111"/>
      <c r="V426" s="109"/>
      <c r="W426" s="110"/>
      <c r="X426" s="111"/>
      <c r="Y426" s="109"/>
      <c r="Z426" s="110"/>
      <c r="AA426" s="111"/>
    </row>
    <row r="427">
      <c r="A427" s="106"/>
      <c r="B427" s="107"/>
      <c r="C427" s="108"/>
      <c r="D427" s="106"/>
      <c r="E427" s="107"/>
      <c r="F427" s="108"/>
      <c r="G427" s="106"/>
      <c r="H427" s="107"/>
      <c r="I427" s="108"/>
      <c r="J427" s="106"/>
      <c r="K427" s="107"/>
      <c r="L427" s="108"/>
      <c r="M427" s="106"/>
      <c r="N427" s="107"/>
      <c r="O427" s="108"/>
      <c r="P427" s="109"/>
      <c r="Q427" s="110"/>
      <c r="R427" s="111"/>
      <c r="S427" s="109"/>
      <c r="T427" s="110"/>
      <c r="U427" s="111"/>
      <c r="V427" s="109"/>
      <c r="W427" s="110"/>
      <c r="X427" s="111"/>
      <c r="Y427" s="109"/>
      <c r="Z427" s="110"/>
      <c r="AA427" s="111"/>
    </row>
    <row r="428">
      <c r="A428" s="106"/>
      <c r="B428" s="107"/>
      <c r="C428" s="108"/>
      <c r="D428" s="106"/>
      <c r="E428" s="107"/>
      <c r="F428" s="108"/>
      <c r="G428" s="106"/>
      <c r="H428" s="107"/>
      <c r="I428" s="108"/>
      <c r="J428" s="106"/>
      <c r="K428" s="107"/>
      <c r="L428" s="108"/>
      <c r="M428" s="106"/>
      <c r="N428" s="107"/>
      <c r="O428" s="108"/>
      <c r="P428" s="109"/>
      <c r="Q428" s="110"/>
      <c r="R428" s="111"/>
      <c r="S428" s="109"/>
      <c r="T428" s="110"/>
      <c r="U428" s="111"/>
      <c r="V428" s="109"/>
      <c r="W428" s="110"/>
      <c r="X428" s="111"/>
      <c r="Y428" s="109"/>
      <c r="Z428" s="110"/>
      <c r="AA428" s="111"/>
    </row>
    <row r="429">
      <c r="A429" s="106"/>
      <c r="B429" s="107"/>
      <c r="C429" s="108"/>
      <c r="D429" s="106"/>
      <c r="E429" s="107"/>
      <c r="F429" s="108"/>
      <c r="G429" s="106"/>
      <c r="H429" s="107"/>
      <c r="I429" s="108"/>
      <c r="J429" s="106"/>
      <c r="K429" s="107"/>
      <c r="L429" s="108"/>
      <c r="M429" s="106"/>
      <c r="N429" s="107"/>
      <c r="O429" s="108"/>
      <c r="P429" s="109"/>
      <c r="Q429" s="110"/>
      <c r="R429" s="111"/>
      <c r="S429" s="109"/>
      <c r="T429" s="110"/>
      <c r="U429" s="111"/>
      <c r="V429" s="109"/>
      <c r="W429" s="110"/>
      <c r="X429" s="111"/>
      <c r="Y429" s="109"/>
      <c r="Z429" s="110"/>
      <c r="AA429" s="111"/>
    </row>
    <row r="430">
      <c r="A430" s="106"/>
      <c r="B430" s="107"/>
      <c r="C430" s="108"/>
      <c r="D430" s="106"/>
      <c r="E430" s="107"/>
      <c r="F430" s="108"/>
      <c r="G430" s="106"/>
      <c r="H430" s="107"/>
      <c r="I430" s="108"/>
      <c r="J430" s="106"/>
      <c r="K430" s="107"/>
      <c r="L430" s="108"/>
      <c r="M430" s="106"/>
      <c r="N430" s="107"/>
      <c r="O430" s="108"/>
      <c r="P430" s="109"/>
      <c r="Q430" s="110"/>
      <c r="R430" s="111"/>
      <c r="S430" s="109"/>
      <c r="T430" s="110"/>
      <c r="U430" s="111"/>
      <c r="V430" s="109"/>
      <c r="W430" s="110"/>
      <c r="X430" s="111"/>
      <c r="Y430" s="109"/>
      <c r="Z430" s="110"/>
      <c r="AA430" s="111"/>
    </row>
    <row r="431">
      <c r="A431" s="106"/>
      <c r="B431" s="107"/>
      <c r="C431" s="108"/>
      <c r="D431" s="106"/>
      <c r="E431" s="107"/>
      <c r="F431" s="108"/>
      <c r="G431" s="106"/>
      <c r="H431" s="107"/>
      <c r="I431" s="108"/>
      <c r="J431" s="106"/>
      <c r="K431" s="107"/>
      <c r="L431" s="108"/>
      <c r="M431" s="106"/>
      <c r="N431" s="107"/>
      <c r="O431" s="108"/>
      <c r="P431" s="109"/>
      <c r="Q431" s="110"/>
      <c r="R431" s="111"/>
      <c r="S431" s="109"/>
      <c r="T431" s="110"/>
      <c r="U431" s="111"/>
      <c r="V431" s="109"/>
      <c r="W431" s="110"/>
      <c r="X431" s="111"/>
      <c r="Y431" s="109"/>
      <c r="Z431" s="110"/>
      <c r="AA431" s="111"/>
    </row>
    <row r="432">
      <c r="A432" s="106"/>
      <c r="B432" s="107"/>
      <c r="C432" s="108"/>
      <c r="D432" s="106"/>
      <c r="E432" s="107"/>
      <c r="F432" s="108"/>
      <c r="G432" s="106"/>
      <c r="H432" s="107"/>
      <c r="I432" s="108"/>
      <c r="J432" s="106"/>
      <c r="K432" s="107"/>
      <c r="L432" s="108"/>
      <c r="M432" s="106"/>
      <c r="N432" s="107"/>
      <c r="O432" s="108"/>
      <c r="P432" s="109"/>
      <c r="Q432" s="110"/>
      <c r="R432" s="111"/>
      <c r="S432" s="109"/>
      <c r="T432" s="110"/>
      <c r="U432" s="111"/>
      <c r="V432" s="109"/>
      <c r="W432" s="110"/>
      <c r="X432" s="111"/>
      <c r="Y432" s="109"/>
      <c r="Z432" s="110"/>
      <c r="AA432" s="111"/>
    </row>
    <row r="433">
      <c r="A433" s="106"/>
      <c r="B433" s="107"/>
      <c r="C433" s="108"/>
      <c r="D433" s="106"/>
      <c r="E433" s="107"/>
      <c r="F433" s="108"/>
      <c r="G433" s="106"/>
      <c r="H433" s="107"/>
      <c r="I433" s="108"/>
      <c r="J433" s="106"/>
      <c r="K433" s="107"/>
      <c r="L433" s="108"/>
      <c r="M433" s="106"/>
      <c r="N433" s="107"/>
      <c r="O433" s="108"/>
      <c r="P433" s="109"/>
      <c r="Q433" s="110"/>
      <c r="R433" s="111"/>
      <c r="S433" s="109"/>
      <c r="T433" s="110"/>
      <c r="U433" s="111"/>
      <c r="V433" s="109"/>
      <c r="W433" s="110"/>
      <c r="X433" s="111"/>
      <c r="Y433" s="109"/>
      <c r="Z433" s="110"/>
      <c r="AA433" s="111"/>
    </row>
    <row r="434">
      <c r="A434" s="106"/>
      <c r="B434" s="107"/>
      <c r="C434" s="108"/>
      <c r="D434" s="106"/>
      <c r="E434" s="107"/>
      <c r="F434" s="108"/>
      <c r="G434" s="106"/>
      <c r="H434" s="107"/>
      <c r="I434" s="108"/>
      <c r="J434" s="106"/>
      <c r="K434" s="107"/>
      <c r="L434" s="108"/>
      <c r="M434" s="106"/>
      <c r="N434" s="107"/>
      <c r="O434" s="108"/>
      <c r="P434" s="109"/>
      <c r="Q434" s="110"/>
      <c r="R434" s="111"/>
      <c r="S434" s="109"/>
      <c r="T434" s="110"/>
      <c r="U434" s="111"/>
      <c r="V434" s="109"/>
      <c r="W434" s="110"/>
      <c r="X434" s="111"/>
      <c r="Y434" s="109"/>
      <c r="Z434" s="110"/>
      <c r="AA434" s="111"/>
    </row>
    <row r="435">
      <c r="A435" s="106"/>
      <c r="B435" s="107"/>
      <c r="C435" s="108"/>
      <c r="D435" s="106"/>
      <c r="E435" s="107"/>
      <c r="F435" s="108"/>
      <c r="G435" s="106"/>
      <c r="H435" s="107"/>
      <c r="I435" s="108"/>
      <c r="J435" s="106"/>
      <c r="K435" s="107"/>
      <c r="L435" s="108"/>
      <c r="M435" s="106"/>
      <c r="N435" s="107"/>
      <c r="O435" s="108"/>
      <c r="P435" s="109"/>
      <c r="Q435" s="110"/>
      <c r="R435" s="111"/>
      <c r="S435" s="109"/>
      <c r="T435" s="110"/>
      <c r="U435" s="111"/>
      <c r="V435" s="109"/>
      <c r="W435" s="110"/>
      <c r="X435" s="111"/>
      <c r="Y435" s="109"/>
      <c r="Z435" s="110"/>
      <c r="AA435" s="111"/>
    </row>
    <row r="436">
      <c r="A436" s="106"/>
      <c r="B436" s="107"/>
      <c r="C436" s="108"/>
      <c r="D436" s="106"/>
      <c r="E436" s="107"/>
      <c r="F436" s="108"/>
      <c r="G436" s="106"/>
      <c r="H436" s="107"/>
      <c r="I436" s="108"/>
      <c r="J436" s="106"/>
      <c r="K436" s="107"/>
      <c r="L436" s="108"/>
      <c r="M436" s="106"/>
      <c r="N436" s="107"/>
      <c r="O436" s="108"/>
      <c r="P436" s="109"/>
      <c r="Q436" s="110"/>
      <c r="R436" s="111"/>
      <c r="S436" s="109"/>
      <c r="T436" s="110"/>
      <c r="U436" s="111"/>
      <c r="V436" s="109"/>
      <c r="W436" s="110"/>
      <c r="X436" s="111"/>
      <c r="Y436" s="109"/>
      <c r="Z436" s="110"/>
      <c r="AA436" s="111"/>
    </row>
    <row r="437">
      <c r="A437" s="106"/>
      <c r="B437" s="107"/>
      <c r="C437" s="108"/>
      <c r="D437" s="106"/>
      <c r="E437" s="107"/>
      <c r="F437" s="108"/>
      <c r="G437" s="106"/>
      <c r="H437" s="107"/>
      <c r="I437" s="108"/>
      <c r="J437" s="106"/>
      <c r="K437" s="107"/>
      <c r="L437" s="108"/>
      <c r="M437" s="106"/>
      <c r="N437" s="107"/>
      <c r="O437" s="108"/>
      <c r="P437" s="109"/>
      <c r="Q437" s="110"/>
      <c r="R437" s="111"/>
      <c r="S437" s="109"/>
      <c r="T437" s="110"/>
      <c r="U437" s="111"/>
      <c r="V437" s="109"/>
      <c r="W437" s="110"/>
      <c r="X437" s="111"/>
      <c r="Y437" s="109"/>
      <c r="Z437" s="110"/>
      <c r="AA437" s="111"/>
    </row>
    <row r="438">
      <c r="A438" s="106"/>
      <c r="B438" s="107"/>
      <c r="C438" s="108"/>
      <c r="D438" s="106"/>
      <c r="E438" s="107"/>
      <c r="F438" s="108"/>
      <c r="G438" s="106"/>
      <c r="H438" s="107"/>
      <c r="I438" s="108"/>
      <c r="J438" s="106"/>
      <c r="K438" s="107"/>
      <c r="L438" s="108"/>
      <c r="M438" s="106"/>
      <c r="N438" s="107"/>
      <c r="O438" s="108"/>
      <c r="P438" s="109"/>
      <c r="Q438" s="110"/>
      <c r="R438" s="111"/>
      <c r="S438" s="109"/>
      <c r="T438" s="110"/>
      <c r="U438" s="111"/>
      <c r="V438" s="109"/>
      <c r="W438" s="110"/>
      <c r="X438" s="111"/>
      <c r="Y438" s="109"/>
      <c r="Z438" s="110"/>
      <c r="AA438" s="111"/>
    </row>
    <row r="439">
      <c r="A439" s="106"/>
      <c r="B439" s="107"/>
      <c r="C439" s="108"/>
      <c r="D439" s="106"/>
      <c r="E439" s="107"/>
      <c r="F439" s="108"/>
      <c r="G439" s="106"/>
      <c r="H439" s="107"/>
      <c r="I439" s="108"/>
      <c r="J439" s="106"/>
      <c r="K439" s="107"/>
      <c r="L439" s="108"/>
      <c r="M439" s="106"/>
      <c r="N439" s="107"/>
      <c r="O439" s="108"/>
      <c r="P439" s="109"/>
      <c r="Q439" s="110"/>
      <c r="R439" s="111"/>
      <c r="S439" s="109"/>
      <c r="T439" s="110"/>
      <c r="U439" s="111"/>
      <c r="V439" s="109"/>
      <c r="W439" s="110"/>
      <c r="X439" s="111"/>
      <c r="Y439" s="109"/>
      <c r="Z439" s="110"/>
      <c r="AA439" s="111"/>
    </row>
    <row r="440">
      <c r="A440" s="106"/>
      <c r="B440" s="107"/>
      <c r="C440" s="108"/>
      <c r="D440" s="106"/>
      <c r="E440" s="107"/>
      <c r="F440" s="108"/>
      <c r="G440" s="106"/>
      <c r="H440" s="107"/>
      <c r="I440" s="108"/>
      <c r="J440" s="106"/>
      <c r="K440" s="107"/>
      <c r="L440" s="108"/>
      <c r="M440" s="106"/>
      <c r="N440" s="107"/>
      <c r="O440" s="108"/>
      <c r="P440" s="109"/>
      <c r="Q440" s="110"/>
      <c r="R440" s="111"/>
      <c r="S440" s="109"/>
      <c r="T440" s="110"/>
      <c r="U440" s="111"/>
      <c r="V440" s="109"/>
      <c r="W440" s="110"/>
      <c r="X440" s="111"/>
      <c r="Y440" s="109"/>
      <c r="Z440" s="110"/>
      <c r="AA440" s="111"/>
    </row>
    <row r="441">
      <c r="A441" s="106"/>
      <c r="B441" s="107"/>
      <c r="C441" s="108"/>
      <c r="D441" s="106"/>
      <c r="E441" s="107"/>
      <c r="F441" s="108"/>
      <c r="G441" s="106"/>
      <c r="H441" s="107"/>
      <c r="I441" s="108"/>
      <c r="J441" s="106"/>
      <c r="K441" s="107"/>
      <c r="L441" s="108"/>
      <c r="M441" s="106"/>
      <c r="N441" s="107"/>
      <c r="O441" s="108"/>
      <c r="P441" s="109"/>
      <c r="Q441" s="110"/>
      <c r="R441" s="111"/>
      <c r="S441" s="109"/>
      <c r="T441" s="110"/>
      <c r="U441" s="111"/>
      <c r="V441" s="109"/>
      <c r="W441" s="110"/>
      <c r="X441" s="111"/>
      <c r="Y441" s="109"/>
      <c r="Z441" s="110"/>
      <c r="AA441" s="111"/>
    </row>
    <row r="442">
      <c r="A442" s="106"/>
      <c r="B442" s="107"/>
      <c r="C442" s="108"/>
      <c r="D442" s="106"/>
      <c r="E442" s="107"/>
      <c r="F442" s="108"/>
      <c r="G442" s="106"/>
      <c r="H442" s="107"/>
      <c r="I442" s="108"/>
      <c r="J442" s="106"/>
      <c r="K442" s="107"/>
      <c r="L442" s="108"/>
      <c r="M442" s="106"/>
      <c r="N442" s="107"/>
      <c r="O442" s="108"/>
      <c r="P442" s="109"/>
      <c r="Q442" s="110"/>
      <c r="R442" s="111"/>
      <c r="S442" s="109"/>
      <c r="T442" s="110"/>
      <c r="U442" s="111"/>
      <c r="V442" s="109"/>
      <c r="W442" s="110"/>
      <c r="X442" s="111"/>
      <c r="Y442" s="109"/>
      <c r="Z442" s="110"/>
      <c r="AA442" s="111"/>
    </row>
    <row r="443">
      <c r="A443" s="106"/>
      <c r="B443" s="107"/>
      <c r="C443" s="108"/>
      <c r="D443" s="106"/>
      <c r="E443" s="107"/>
      <c r="F443" s="108"/>
      <c r="G443" s="106"/>
      <c r="H443" s="107"/>
      <c r="I443" s="108"/>
      <c r="J443" s="106"/>
      <c r="K443" s="107"/>
      <c r="L443" s="108"/>
      <c r="M443" s="106"/>
      <c r="N443" s="107"/>
      <c r="O443" s="108"/>
      <c r="P443" s="109"/>
      <c r="Q443" s="110"/>
      <c r="R443" s="111"/>
      <c r="S443" s="109"/>
      <c r="T443" s="110"/>
      <c r="U443" s="111"/>
      <c r="V443" s="109"/>
      <c r="W443" s="110"/>
      <c r="X443" s="111"/>
      <c r="Y443" s="109"/>
      <c r="Z443" s="110"/>
      <c r="AA443" s="111"/>
    </row>
    <row r="444">
      <c r="A444" s="106"/>
      <c r="B444" s="107"/>
      <c r="C444" s="108"/>
      <c r="D444" s="106"/>
      <c r="E444" s="107"/>
      <c r="F444" s="108"/>
      <c r="G444" s="106"/>
      <c r="H444" s="107"/>
      <c r="I444" s="108"/>
      <c r="J444" s="106"/>
      <c r="K444" s="107"/>
      <c r="L444" s="108"/>
      <c r="M444" s="106"/>
      <c r="N444" s="107"/>
      <c r="O444" s="108"/>
      <c r="P444" s="109"/>
      <c r="Q444" s="110"/>
      <c r="R444" s="111"/>
      <c r="S444" s="109"/>
      <c r="T444" s="110"/>
      <c r="U444" s="111"/>
      <c r="V444" s="109"/>
      <c r="W444" s="110"/>
      <c r="X444" s="111"/>
      <c r="Y444" s="109"/>
      <c r="Z444" s="110"/>
      <c r="AA444" s="111"/>
    </row>
    <row r="445">
      <c r="A445" s="106"/>
      <c r="B445" s="107"/>
      <c r="C445" s="108"/>
      <c r="D445" s="106"/>
      <c r="E445" s="107"/>
      <c r="F445" s="108"/>
      <c r="G445" s="106"/>
      <c r="H445" s="107"/>
      <c r="I445" s="108"/>
      <c r="J445" s="106"/>
      <c r="K445" s="107"/>
      <c r="L445" s="108"/>
      <c r="M445" s="106"/>
      <c r="N445" s="107"/>
      <c r="O445" s="108"/>
      <c r="P445" s="109"/>
      <c r="Q445" s="110"/>
      <c r="R445" s="111"/>
      <c r="S445" s="109"/>
      <c r="T445" s="110"/>
      <c r="U445" s="111"/>
      <c r="V445" s="109"/>
      <c r="W445" s="110"/>
      <c r="X445" s="111"/>
      <c r="Y445" s="109"/>
      <c r="Z445" s="110"/>
      <c r="AA445" s="111"/>
    </row>
    <row r="446">
      <c r="A446" s="106"/>
      <c r="B446" s="107"/>
      <c r="C446" s="108"/>
      <c r="D446" s="106"/>
      <c r="E446" s="107"/>
      <c r="F446" s="108"/>
      <c r="G446" s="106"/>
      <c r="H446" s="107"/>
      <c r="I446" s="108"/>
      <c r="J446" s="106"/>
      <c r="K446" s="107"/>
      <c r="L446" s="108"/>
      <c r="M446" s="106"/>
      <c r="N446" s="107"/>
      <c r="O446" s="108"/>
      <c r="P446" s="109"/>
      <c r="Q446" s="110"/>
      <c r="R446" s="111"/>
      <c r="S446" s="109"/>
      <c r="T446" s="110"/>
      <c r="U446" s="111"/>
      <c r="V446" s="109"/>
      <c r="W446" s="110"/>
      <c r="X446" s="111"/>
      <c r="Y446" s="109"/>
      <c r="Z446" s="110"/>
      <c r="AA446" s="111"/>
    </row>
    <row r="447">
      <c r="A447" s="106"/>
      <c r="B447" s="107"/>
      <c r="C447" s="108"/>
      <c r="D447" s="106"/>
      <c r="E447" s="107"/>
      <c r="F447" s="108"/>
      <c r="G447" s="106"/>
      <c r="H447" s="107"/>
      <c r="I447" s="108"/>
      <c r="J447" s="106"/>
      <c r="K447" s="107"/>
      <c r="L447" s="108"/>
      <c r="M447" s="106"/>
      <c r="N447" s="107"/>
      <c r="O447" s="108"/>
      <c r="P447" s="109"/>
      <c r="Q447" s="110"/>
      <c r="R447" s="111"/>
      <c r="S447" s="109"/>
      <c r="T447" s="110"/>
      <c r="U447" s="111"/>
      <c r="V447" s="109"/>
      <c r="W447" s="110"/>
      <c r="X447" s="111"/>
      <c r="Y447" s="109"/>
      <c r="Z447" s="110"/>
      <c r="AA447" s="111"/>
    </row>
    <row r="448">
      <c r="A448" s="106"/>
      <c r="B448" s="107"/>
      <c r="C448" s="108"/>
      <c r="D448" s="106"/>
      <c r="E448" s="107"/>
      <c r="F448" s="108"/>
      <c r="G448" s="106"/>
      <c r="H448" s="107"/>
      <c r="I448" s="108"/>
      <c r="J448" s="106"/>
      <c r="K448" s="107"/>
      <c r="L448" s="108"/>
      <c r="M448" s="106"/>
      <c r="N448" s="107"/>
      <c r="O448" s="108"/>
      <c r="P448" s="109"/>
      <c r="Q448" s="110"/>
      <c r="R448" s="111"/>
      <c r="S448" s="109"/>
      <c r="T448" s="110"/>
      <c r="U448" s="111"/>
      <c r="V448" s="109"/>
      <c r="W448" s="110"/>
      <c r="X448" s="111"/>
      <c r="Y448" s="109"/>
      <c r="Z448" s="110"/>
      <c r="AA448" s="111"/>
    </row>
    <row r="449">
      <c r="A449" s="106"/>
      <c r="B449" s="107"/>
      <c r="C449" s="108"/>
      <c r="D449" s="106"/>
      <c r="E449" s="107"/>
      <c r="F449" s="108"/>
      <c r="G449" s="106"/>
      <c r="H449" s="107"/>
      <c r="I449" s="108"/>
      <c r="J449" s="106"/>
      <c r="K449" s="107"/>
      <c r="L449" s="108"/>
      <c r="M449" s="106"/>
      <c r="N449" s="107"/>
      <c r="O449" s="108"/>
      <c r="P449" s="109"/>
      <c r="Q449" s="110"/>
      <c r="R449" s="111"/>
      <c r="S449" s="109"/>
      <c r="T449" s="110"/>
      <c r="U449" s="111"/>
      <c r="V449" s="109"/>
      <c r="W449" s="110"/>
      <c r="X449" s="111"/>
      <c r="Y449" s="109"/>
      <c r="Z449" s="110"/>
      <c r="AA449" s="111"/>
    </row>
    <row r="450">
      <c r="A450" s="106"/>
      <c r="B450" s="107"/>
      <c r="C450" s="108"/>
      <c r="D450" s="106"/>
      <c r="E450" s="107"/>
      <c r="F450" s="108"/>
      <c r="G450" s="106"/>
      <c r="H450" s="107"/>
      <c r="I450" s="108"/>
      <c r="J450" s="106"/>
      <c r="K450" s="107"/>
      <c r="L450" s="108"/>
      <c r="M450" s="106"/>
      <c r="N450" s="107"/>
      <c r="O450" s="108"/>
      <c r="P450" s="109"/>
      <c r="Q450" s="110"/>
      <c r="R450" s="111"/>
      <c r="S450" s="109"/>
      <c r="T450" s="110"/>
      <c r="U450" s="111"/>
      <c r="V450" s="109"/>
      <c r="W450" s="110"/>
      <c r="X450" s="111"/>
      <c r="Y450" s="109"/>
      <c r="Z450" s="110"/>
      <c r="AA450" s="111"/>
    </row>
    <row r="451">
      <c r="A451" s="106"/>
      <c r="B451" s="107"/>
      <c r="C451" s="108"/>
      <c r="D451" s="106"/>
      <c r="E451" s="107"/>
      <c r="F451" s="108"/>
      <c r="G451" s="106"/>
      <c r="H451" s="107"/>
      <c r="I451" s="108"/>
      <c r="J451" s="106"/>
      <c r="K451" s="107"/>
      <c r="L451" s="108"/>
      <c r="M451" s="106"/>
      <c r="N451" s="107"/>
      <c r="O451" s="108"/>
      <c r="P451" s="109"/>
      <c r="Q451" s="110"/>
      <c r="R451" s="111"/>
      <c r="S451" s="109"/>
      <c r="T451" s="110"/>
      <c r="U451" s="111"/>
      <c r="V451" s="109"/>
      <c r="W451" s="110"/>
      <c r="X451" s="111"/>
      <c r="Y451" s="109"/>
      <c r="Z451" s="110"/>
      <c r="AA451" s="111"/>
    </row>
    <row r="452">
      <c r="A452" s="106"/>
      <c r="B452" s="107"/>
      <c r="C452" s="108"/>
      <c r="D452" s="106"/>
      <c r="E452" s="107"/>
      <c r="F452" s="108"/>
      <c r="G452" s="106"/>
      <c r="H452" s="107"/>
      <c r="I452" s="108"/>
      <c r="J452" s="106"/>
      <c r="K452" s="107"/>
      <c r="L452" s="108"/>
      <c r="M452" s="106"/>
      <c r="N452" s="107"/>
      <c r="O452" s="108"/>
      <c r="P452" s="109"/>
      <c r="Q452" s="110"/>
      <c r="R452" s="111"/>
      <c r="S452" s="109"/>
      <c r="T452" s="110"/>
      <c r="U452" s="111"/>
      <c r="V452" s="109"/>
      <c r="W452" s="110"/>
      <c r="X452" s="111"/>
      <c r="Y452" s="109"/>
      <c r="Z452" s="110"/>
      <c r="AA452" s="111"/>
    </row>
    <row r="453">
      <c r="A453" s="106"/>
      <c r="B453" s="107"/>
      <c r="C453" s="108"/>
      <c r="D453" s="106"/>
      <c r="E453" s="107"/>
      <c r="F453" s="108"/>
      <c r="G453" s="106"/>
      <c r="H453" s="107"/>
      <c r="I453" s="108"/>
      <c r="J453" s="106"/>
      <c r="K453" s="107"/>
      <c r="L453" s="108"/>
      <c r="M453" s="106"/>
      <c r="N453" s="107"/>
      <c r="O453" s="108"/>
      <c r="P453" s="109"/>
      <c r="Q453" s="110"/>
      <c r="R453" s="111"/>
      <c r="S453" s="109"/>
      <c r="T453" s="110"/>
      <c r="U453" s="111"/>
      <c r="V453" s="109"/>
      <c r="W453" s="110"/>
      <c r="X453" s="111"/>
      <c r="Y453" s="109"/>
      <c r="Z453" s="110"/>
      <c r="AA453" s="111"/>
    </row>
    <row r="454">
      <c r="A454" s="106"/>
      <c r="B454" s="107"/>
      <c r="C454" s="108"/>
      <c r="D454" s="106"/>
      <c r="E454" s="107"/>
      <c r="F454" s="108"/>
      <c r="G454" s="106"/>
      <c r="H454" s="107"/>
      <c r="I454" s="108"/>
      <c r="J454" s="106"/>
      <c r="K454" s="107"/>
      <c r="L454" s="108"/>
      <c r="M454" s="106"/>
      <c r="N454" s="107"/>
      <c r="O454" s="108"/>
      <c r="P454" s="109"/>
      <c r="Q454" s="110"/>
      <c r="R454" s="111"/>
      <c r="S454" s="109"/>
      <c r="T454" s="110"/>
      <c r="U454" s="111"/>
      <c r="V454" s="109"/>
      <c r="W454" s="110"/>
      <c r="X454" s="111"/>
      <c r="Y454" s="109"/>
      <c r="Z454" s="110"/>
      <c r="AA454" s="111"/>
    </row>
    <row r="455">
      <c r="A455" s="106"/>
      <c r="B455" s="107"/>
      <c r="C455" s="108"/>
      <c r="D455" s="106"/>
      <c r="E455" s="107"/>
      <c r="F455" s="108"/>
      <c r="G455" s="106"/>
      <c r="H455" s="107"/>
      <c r="I455" s="108"/>
      <c r="J455" s="106"/>
      <c r="K455" s="107"/>
      <c r="L455" s="108"/>
      <c r="M455" s="106"/>
      <c r="N455" s="107"/>
      <c r="O455" s="108"/>
      <c r="P455" s="109"/>
      <c r="Q455" s="110"/>
      <c r="R455" s="111"/>
      <c r="S455" s="109"/>
      <c r="T455" s="110"/>
      <c r="U455" s="111"/>
      <c r="V455" s="109"/>
      <c r="W455" s="110"/>
      <c r="X455" s="111"/>
      <c r="Y455" s="109"/>
      <c r="Z455" s="110"/>
      <c r="AA455" s="111"/>
    </row>
    <row r="456">
      <c r="A456" s="106"/>
      <c r="B456" s="107"/>
      <c r="C456" s="108"/>
      <c r="D456" s="106"/>
      <c r="E456" s="107"/>
      <c r="F456" s="108"/>
      <c r="G456" s="106"/>
      <c r="H456" s="107"/>
      <c r="I456" s="108"/>
      <c r="J456" s="106"/>
      <c r="K456" s="107"/>
      <c r="L456" s="108"/>
      <c r="M456" s="106"/>
      <c r="N456" s="107"/>
      <c r="O456" s="108"/>
      <c r="P456" s="109"/>
      <c r="Q456" s="110"/>
      <c r="R456" s="111"/>
      <c r="S456" s="109"/>
      <c r="T456" s="110"/>
      <c r="U456" s="111"/>
      <c r="V456" s="109"/>
      <c r="W456" s="110"/>
      <c r="X456" s="111"/>
      <c r="Y456" s="109"/>
      <c r="Z456" s="110"/>
      <c r="AA456" s="111"/>
    </row>
    <row r="457">
      <c r="A457" s="106"/>
      <c r="B457" s="107"/>
      <c r="C457" s="108"/>
      <c r="D457" s="106"/>
      <c r="E457" s="107"/>
      <c r="F457" s="108"/>
      <c r="G457" s="106"/>
      <c r="H457" s="107"/>
      <c r="I457" s="108"/>
      <c r="J457" s="106"/>
      <c r="K457" s="107"/>
      <c r="L457" s="108"/>
      <c r="M457" s="106"/>
      <c r="N457" s="107"/>
      <c r="O457" s="108"/>
      <c r="P457" s="109"/>
      <c r="Q457" s="110"/>
      <c r="R457" s="111"/>
      <c r="S457" s="109"/>
      <c r="T457" s="110"/>
      <c r="U457" s="111"/>
      <c r="V457" s="109"/>
      <c r="W457" s="110"/>
      <c r="X457" s="111"/>
      <c r="Y457" s="109"/>
      <c r="Z457" s="110"/>
      <c r="AA457" s="111"/>
    </row>
    <row r="458">
      <c r="A458" s="106"/>
      <c r="B458" s="107"/>
      <c r="C458" s="108"/>
      <c r="D458" s="106"/>
      <c r="E458" s="107"/>
      <c r="F458" s="108"/>
      <c r="G458" s="106"/>
      <c r="H458" s="107"/>
      <c r="I458" s="108"/>
      <c r="J458" s="106"/>
      <c r="K458" s="107"/>
      <c r="L458" s="108"/>
      <c r="M458" s="106"/>
      <c r="N458" s="107"/>
      <c r="O458" s="108"/>
      <c r="P458" s="109"/>
      <c r="Q458" s="110"/>
      <c r="R458" s="111"/>
      <c r="S458" s="109"/>
      <c r="T458" s="110"/>
      <c r="U458" s="111"/>
      <c r="V458" s="109"/>
      <c r="W458" s="110"/>
      <c r="X458" s="111"/>
      <c r="Y458" s="109"/>
      <c r="Z458" s="110"/>
      <c r="AA458" s="111"/>
    </row>
    <row r="459">
      <c r="A459" s="106"/>
      <c r="B459" s="107"/>
      <c r="C459" s="108"/>
      <c r="D459" s="106"/>
      <c r="E459" s="107"/>
      <c r="F459" s="108"/>
      <c r="G459" s="106"/>
      <c r="H459" s="107"/>
      <c r="I459" s="108"/>
      <c r="J459" s="106"/>
      <c r="K459" s="107"/>
      <c r="L459" s="108"/>
      <c r="M459" s="106"/>
      <c r="N459" s="107"/>
      <c r="O459" s="108"/>
      <c r="P459" s="109"/>
      <c r="Q459" s="110"/>
      <c r="R459" s="111"/>
      <c r="S459" s="109"/>
      <c r="T459" s="110"/>
      <c r="U459" s="111"/>
      <c r="V459" s="109"/>
      <c r="W459" s="110"/>
      <c r="X459" s="111"/>
      <c r="Y459" s="109"/>
      <c r="Z459" s="110"/>
      <c r="AA459" s="111"/>
    </row>
    <row r="460">
      <c r="A460" s="106"/>
      <c r="B460" s="107"/>
      <c r="C460" s="108"/>
      <c r="D460" s="106"/>
      <c r="E460" s="107"/>
      <c r="F460" s="108"/>
      <c r="G460" s="106"/>
      <c r="H460" s="107"/>
      <c r="I460" s="108"/>
      <c r="J460" s="106"/>
      <c r="K460" s="107"/>
      <c r="L460" s="108"/>
      <c r="M460" s="106"/>
      <c r="N460" s="107"/>
      <c r="O460" s="108"/>
      <c r="P460" s="109"/>
      <c r="Q460" s="110"/>
      <c r="R460" s="111"/>
      <c r="S460" s="109"/>
      <c r="T460" s="110"/>
      <c r="U460" s="111"/>
      <c r="V460" s="109"/>
      <c r="W460" s="110"/>
      <c r="X460" s="111"/>
      <c r="Y460" s="109"/>
      <c r="Z460" s="110"/>
      <c r="AA460" s="111"/>
    </row>
    <row r="461">
      <c r="A461" s="106"/>
      <c r="B461" s="107"/>
      <c r="C461" s="108"/>
      <c r="D461" s="106"/>
      <c r="E461" s="107"/>
      <c r="F461" s="108"/>
      <c r="G461" s="106"/>
      <c r="H461" s="107"/>
      <c r="I461" s="108"/>
      <c r="J461" s="106"/>
      <c r="K461" s="107"/>
      <c r="L461" s="108"/>
      <c r="M461" s="106"/>
      <c r="N461" s="107"/>
      <c r="O461" s="108"/>
      <c r="P461" s="109"/>
      <c r="Q461" s="110"/>
      <c r="R461" s="111"/>
      <c r="S461" s="109"/>
      <c r="T461" s="110"/>
      <c r="U461" s="111"/>
      <c r="V461" s="109"/>
      <c r="W461" s="110"/>
      <c r="X461" s="111"/>
      <c r="Y461" s="109"/>
      <c r="Z461" s="110"/>
      <c r="AA461" s="111"/>
    </row>
    <row r="462">
      <c r="A462" s="106"/>
      <c r="B462" s="107"/>
      <c r="C462" s="108"/>
      <c r="D462" s="106"/>
      <c r="E462" s="107"/>
      <c r="F462" s="108"/>
      <c r="G462" s="106"/>
      <c r="H462" s="107"/>
      <c r="I462" s="108"/>
      <c r="J462" s="106"/>
      <c r="K462" s="107"/>
      <c r="L462" s="108"/>
      <c r="M462" s="106"/>
      <c r="N462" s="107"/>
      <c r="O462" s="108"/>
      <c r="P462" s="109"/>
      <c r="Q462" s="110"/>
      <c r="R462" s="111"/>
      <c r="S462" s="109"/>
      <c r="T462" s="110"/>
      <c r="U462" s="111"/>
      <c r="V462" s="109"/>
      <c r="W462" s="110"/>
      <c r="X462" s="111"/>
      <c r="Y462" s="109"/>
      <c r="Z462" s="110"/>
      <c r="AA462" s="111"/>
    </row>
    <row r="463">
      <c r="A463" s="106"/>
      <c r="B463" s="107"/>
      <c r="C463" s="108"/>
      <c r="D463" s="106"/>
      <c r="E463" s="107"/>
      <c r="F463" s="108"/>
      <c r="G463" s="106"/>
      <c r="H463" s="107"/>
      <c r="I463" s="108"/>
      <c r="J463" s="106"/>
      <c r="K463" s="107"/>
      <c r="L463" s="108"/>
      <c r="M463" s="106"/>
      <c r="N463" s="107"/>
      <c r="O463" s="108"/>
      <c r="P463" s="109"/>
      <c r="Q463" s="110"/>
      <c r="R463" s="111"/>
      <c r="S463" s="109"/>
      <c r="T463" s="110"/>
      <c r="U463" s="111"/>
      <c r="V463" s="109"/>
      <c r="W463" s="110"/>
      <c r="X463" s="111"/>
      <c r="Y463" s="109"/>
      <c r="Z463" s="110"/>
      <c r="AA463" s="111"/>
    </row>
    <row r="464">
      <c r="A464" s="106"/>
      <c r="B464" s="107"/>
      <c r="C464" s="108"/>
      <c r="D464" s="106"/>
      <c r="E464" s="107"/>
      <c r="F464" s="108"/>
      <c r="G464" s="106"/>
      <c r="H464" s="107"/>
      <c r="I464" s="108"/>
      <c r="J464" s="106"/>
      <c r="K464" s="107"/>
      <c r="L464" s="108"/>
      <c r="M464" s="106"/>
      <c r="N464" s="107"/>
      <c r="O464" s="108"/>
      <c r="P464" s="109"/>
      <c r="Q464" s="110"/>
      <c r="R464" s="111"/>
      <c r="S464" s="109"/>
      <c r="T464" s="110"/>
      <c r="U464" s="111"/>
      <c r="V464" s="109"/>
      <c r="W464" s="110"/>
      <c r="X464" s="111"/>
      <c r="Y464" s="109"/>
      <c r="Z464" s="110"/>
      <c r="AA464" s="111"/>
    </row>
    <row r="465">
      <c r="A465" s="106"/>
      <c r="B465" s="107"/>
      <c r="C465" s="108"/>
      <c r="D465" s="106"/>
      <c r="E465" s="107"/>
      <c r="F465" s="108"/>
      <c r="G465" s="106"/>
      <c r="H465" s="107"/>
      <c r="I465" s="108"/>
      <c r="J465" s="106"/>
      <c r="K465" s="107"/>
      <c r="L465" s="108"/>
      <c r="M465" s="106"/>
      <c r="N465" s="107"/>
      <c r="O465" s="108"/>
      <c r="P465" s="109"/>
      <c r="Q465" s="110"/>
      <c r="R465" s="111"/>
      <c r="S465" s="109"/>
      <c r="T465" s="110"/>
      <c r="U465" s="111"/>
      <c r="V465" s="109"/>
      <c r="W465" s="110"/>
      <c r="X465" s="111"/>
      <c r="Y465" s="109"/>
      <c r="Z465" s="110"/>
      <c r="AA465" s="111"/>
    </row>
    <row r="466">
      <c r="A466" s="106"/>
      <c r="B466" s="107"/>
      <c r="C466" s="108"/>
      <c r="D466" s="106"/>
      <c r="E466" s="107"/>
      <c r="F466" s="108"/>
      <c r="G466" s="106"/>
      <c r="H466" s="107"/>
      <c r="I466" s="108"/>
      <c r="J466" s="106"/>
      <c r="K466" s="107"/>
      <c r="L466" s="108"/>
      <c r="M466" s="106"/>
      <c r="N466" s="107"/>
      <c r="O466" s="108"/>
      <c r="P466" s="109"/>
      <c r="Q466" s="110"/>
      <c r="R466" s="111"/>
      <c r="S466" s="109"/>
      <c r="T466" s="110"/>
      <c r="U466" s="111"/>
      <c r="V466" s="109"/>
      <c r="W466" s="110"/>
      <c r="X466" s="111"/>
      <c r="Y466" s="109"/>
      <c r="Z466" s="110"/>
      <c r="AA466" s="111"/>
    </row>
    <row r="467">
      <c r="A467" s="106"/>
      <c r="B467" s="107"/>
      <c r="C467" s="108"/>
      <c r="D467" s="106"/>
      <c r="E467" s="107"/>
      <c r="F467" s="108"/>
      <c r="G467" s="106"/>
      <c r="H467" s="107"/>
      <c r="I467" s="108"/>
      <c r="J467" s="106"/>
      <c r="K467" s="107"/>
      <c r="L467" s="108"/>
      <c r="M467" s="106"/>
      <c r="N467" s="107"/>
      <c r="O467" s="108"/>
      <c r="P467" s="109"/>
      <c r="Q467" s="110"/>
      <c r="R467" s="111"/>
      <c r="S467" s="109"/>
      <c r="T467" s="110"/>
      <c r="U467" s="111"/>
      <c r="V467" s="109"/>
      <c r="W467" s="110"/>
      <c r="X467" s="111"/>
      <c r="Y467" s="109"/>
      <c r="Z467" s="110"/>
      <c r="AA467" s="111"/>
    </row>
    <row r="468">
      <c r="A468" s="106"/>
      <c r="B468" s="107"/>
      <c r="C468" s="108"/>
      <c r="D468" s="106"/>
      <c r="E468" s="107"/>
      <c r="F468" s="108"/>
      <c r="G468" s="106"/>
      <c r="H468" s="107"/>
      <c r="I468" s="108"/>
      <c r="J468" s="106"/>
      <c r="K468" s="107"/>
      <c r="L468" s="108"/>
      <c r="M468" s="106"/>
      <c r="N468" s="107"/>
      <c r="O468" s="108"/>
      <c r="P468" s="109"/>
      <c r="Q468" s="110"/>
      <c r="R468" s="111"/>
      <c r="S468" s="109"/>
      <c r="T468" s="110"/>
      <c r="U468" s="111"/>
      <c r="V468" s="109"/>
      <c r="W468" s="110"/>
      <c r="X468" s="111"/>
      <c r="Y468" s="109"/>
      <c r="Z468" s="110"/>
      <c r="AA468" s="111"/>
    </row>
    <row r="469">
      <c r="A469" s="106"/>
      <c r="B469" s="107"/>
      <c r="C469" s="108"/>
      <c r="D469" s="106"/>
      <c r="E469" s="107"/>
      <c r="F469" s="108"/>
      <c r="G469" s="106"/>
      <c r="H469" s="107"/>
      <c r="I469" s="108"/>
      <c r="J469" s="106"/>
      <c r="K469" s="107"/>
      <c r="L469" s="108"/>
      <c r="M469" s="106"/>
      <c r="N469" s="107"/>
      <c r="O469" s="108"/>
      <c r="P469" s="109"/>
      <c r="Q469" s="110"/>
      <c r="R469" s="111"/>
      <c r="S469" s="109"/>
      <c r="T469" s="110"/>
      <c r="U469" s="111"/>
      <c r="V469" s="109"/>
      <c r="W469" s="110"/>
      <c r="X469" s="111"/>
      <c r="Y469" s="109"/>
      <c r="Z469" s="110"/>
      <c r="AA469" s="111"/>
    </row>
    <row r="470">
      <c r="A470" s="106"/>
      <c r="B470" s="107"/>
      <c r="C470" s="108"/>
      <c r="D470" s="106"/>
      <c r="E470" s="107"/>
      <c r="F470" s="108"/>
      <c r="G470" s="106"/>
      <c r="H470" s="107"/>
      <c r="I470" s="108"/>
      <c r="J470" s="106"/>
      <c r="K470" s="107"/>
      <c r="L470" s="108"/>
      <c r="M470" s="106"/>
      <c r="N470" s="107"/>
      <c r="O470" s="108"/>
      <c r="P470" s="109"/>
      <c r="Q470" s="110"/>
      <c r="R470" s="111"/>
      <c r="S470" s="109"/>
      <c r="T470" s="110"/>
      <c r="U470" s="111"/>
      <c r="V470" s="109"/>
      <c r="W470" s="110"/>
      <c r="X470" s="111"/>
      <c r="Y470" s="109"/>
      <c r="Z470" s="110"/>
      <c r="AA470" s="111"/>
    </row>
    <row r="471">
      <c r="A471" s="106"/>
      <c r="B471" s="107"/>
      <c r="C471" s="108"/>
      <c r="D471" s="106"/>
      <c r="E471" s="107"/>
      <c r="F471" s="108"/>
      <c r="G471" s="106"/>
      <c r="H471" s="107"/>
      <c r="I471" s="108"/>
      <c r="J471" s="106"/>
      <c r="K471" s="107"/>
      <c r="L471" s="108"/>
      <c r="M471" s="106"/>
      <c r="N471" s="107"/>
      <c r="O471" s="108"/>
      <c r="P471" s="109"/>
      <c r="Q471" s="110"/>
      <c r="R471" s="111"/>
      <c r="S471" s="109"/>
      <c r="T471" s="110"/>
      <c r="U471" s="111"/>
      <c r="V471" s="109"/>
      <c r="W471" s="110"/>
      <c r="X471" s="111"/>
      <c r="Y471" s="109"/>
      <c r="Z471" s="110"/>
      <c r="AA471" s="111"/>
    </row>
    <row r="472">
      <c r="A472" s="106"/>
      <c r="B472" s="107"/>
      <c r="C472" s="108"/>
      <c r="D472" s="106"/>
      <c r="E472" s="107"/>
      <c r="F472" s="108"/>
      <c r="G472" s="106"/>
      <c r="H472" s="107"/>
      <c r="I472" s="108"/>
      <c r="J472" s="106"/>
      <c r="K472" s="107"/>
      <c r="L472" s="108"/>
      <c r="M472" s="106"/>
      <c r="N472" s="107"/>
      <c r="O472" s="108"/>
      <c r="P472" s="109"/>
      <c r="Q472" s="110"/>
      <c r="R472" s="111"/>
      <c r="S472" s="109"/>
      <c r="T472" s="110"/>
      <c r="U472" s="111"/>
      <c r="V472" s="109"/>
      <c r="W472" s="110"/>
      <c r="X472" s="111"/>
      <c r="Y472" s="109"/>
      <c r="Z472" s="110"/>
      <c r="AA472" s="111"/>
    </row>
    <row r="473">
      <c r="A473" s="106"/>
      <c r="B473" s="107"/>
      <c r="C473" s="108"/>
      <c r="D473" s="106"/>
      <c r="E473" s="107"/>
      <c r="F473" s="108"/>
      <c r="G473" s="106"/>
      <c r="H473" s="107"/>
      <c r="I473" s="108"/>
      <c r="J473" s="106"/>
      <c r="K473" s="107"/>
      <c r="L473" s="108"/>
      <c r="M473" s="106"/>
      <c r="N473" s="107"/>
      <c r="O473" s="108"/>
      <c r="P473" s="109"/>
      <c r="Q473" s="110"/>
      <c r="R473" s="111"/>
      <c r="S473" s="109"/>
      <c r="T473" s="110"/>
      <c r="U473" s="111"/>
      <c r="V473" s="109"/>
      <c r="W473" s="110"/>
      <c r="X473" s="111"/>
      <c r="Y473" s="109"/>
      <c r="Z473" s="110"/>
      <c r="AA473" s="111"/>
    </row>
    <row r="474">
      <c r="A474" s="106"/>
      <c r="B474" s="107"/>
      <c r="C474" s="108"/>
      <c r="D474" s="106"/>
      <c r="E474" s="107"/>
      <c r="F474" s="108"/>
      <c r="G474" s="106"/>
      <c r="H474" s="107"/>
      <c r="I474" s="108"/>
      <c r="J474" s="106"/>
      <c r="K474" s="107"/>
      <c r="L474" s="108"/>
      <c r="M474" s="106"/>
      <c r="N474" s="107"/>
      <c r="O474" s="108"/>
      <c r="P474" s="109"/>
      <c r="Q474" s="110"/>
      <c r="R474" s="111"/>
      <c r="S474" s="109"/>
      <c r="T474" s="110"/>
      <c r="U474" s="111"/>
      <c r="V474" s="109"/>
      <c r="W474" s="110"/>
      <c r="X474" s="111"/>
      <c r="Y474" s="109"/>
      <c r="Z474" s="110"/>
      <c r="AA474" s="111"/>
    </row>
    <row r="475">
      <c r="A475" s="106"/>
      <c r="B475" s="107"/>
      <c r="C475" s="108"/>
      <c r="D475" s="106"/>
      <c r="E475" s="107"/>
      <c r="F475" s="108"/>
      <c r="G475" s="106"/>
      <c r="H475" s="107"/>
      <c r="I475" s="108"/>
      <c r="J475" s="106"/>
      <c r="K475" s="107"/>
      <c r="L475" s="108"/>
      <c r="M475" s="106"/>
      <c r="N475" s="107"/>
      <c r="O475" s="108"/>
      <c r="P475" s="109"/>
      <c r="Q475" s="110"/>
      <c r="R475" s="111"/>
      <c r="S475" s="109"/>
      <c r="T475" s="110"/>
      <c r="U475" s="111"/>
      <c r="V475" s="109"/>
      <c r="W475" s="110"/>
      <c r="X475" s="111"/>
      <c r="Y475" s="109"/>
      <c r="Z475" s="110"/>
      <c r="AA475" s="111"/>
    </row>
    <row r="476">
      <c r="A476" s="106"/>
      <c r="B476" s="107"/>
      <c r="C476" s="108"/>
      <c r="D476" s="106"/>
      <c r="E476" s="107"/>
      <c r="F476" s="108"/>
      <c r="G476" s="106"/>
      <c r="H476" s="107"/>
      <c r="I476" s="108"/>
      <c r="J476" s="106"/>
      <c r="K476" s="107"/>
      <c r="L476" s="108"/>
      <c r="M476" s="106"/>
      <c r="N476" s="107"/>
      <c r="O476" s="108"/>
      <c r="P476" s="109"/>
      <c r="Q476" s="110"/>
      <c r="R476" s="111"/>
      <c r="S476" s="109"/>
      <c r="T476" s="110"/>
      <c r="U476" s="111"/>
      <c r="V476" s="109"/>
      <c r="W476" s="110"/>
      <c r="X476" s="111"/>
      <c r="Y476" s="109"/>
      <c r="Z476" s="110"/>
      <c r="AA476" s="111"/>
    </row>
    <row r="477">
      <c r="A477" s="106"/>
      <c r="B477" s="107"/>
      <c r="C477" s="108"/>
      <c r="D477" s="106"/>
      <c r="E477" s="107"/>
      <c r="F477" s="108"/>
      <c r="G477" s="106"/>
      <c r="H477" s="107"/>
      <c r="I477" s="108"/>
      <c r="J477" s="106"/>
      <c r="K477" s="107"/>
      <c r="L477" s="108"/>
      <c r="M477" s="106"/>
      <c r="N477" s="107"/>
      <c r="O477" s="108"/>
      <c r="P477" s="109"/>
      <c r="Q477" s="110"/>
      <c r="R477" s="111"/>
      <c r="S477" s="109"/>
      <c r="T477" s="110"/>
      <c r="U477" s="111"/>
      <c r="V477" s="109"/>
      <c r="W477" s="110"/>
      <c r="X477" s="111"/>
      <c r="Y477" s="109"/>
      <c r="Z477" s="110"/>
      <c r="AA477" s="111"/>
    </row>
    <row r="478">
      <c r="A478" s="106"/>
      <c r="B478" s="107"/>
      <c r="C478" s="108"/>
      <c r="D478" s="106"/>
      <c r="E478" s="107"/>
      <c r="F478" s="108"/>
      <c r="G478" s="106"/>
      <c r="H478" s="107"/>
      <c r="I478" s="108"/>
      <c r="J478" s="106"/>
      <c r="K478" s="107"/>
      <c r="L478" s="108"/>
      <c r="M478" s="106"/>
      <c r="N478" s="107"/>
      <c r="O478" s="108"/>
      <c r="P478" s="109"/>
      <c r="Q478" s="110"/>
      <c r="R478" s="111"/>
      <c r="S478" s="109"/>
      <c r="T478" s="110"/>
      <c r="U478" s="111"/>
      <c r="V478" s="109"/>
      <c r="W478" s="110"/>
      <c r="X478" s="111"/>
      <c r="Y478" s="109"/>
      <c r="Z478" s="110"/>
      <c r="AA478" s="111"/>
    </row>
    <row r="479">
      <c r="A479" s="106"/>
      <c r="B479" s="107"/>
      <c r="C479" s="108"/>
      <c r="D479" s="106"/>
      <c r="E479" s="107"/>
      <c r="F479" s="108"/>
      <c r="G479" s="106"/>
      <c r="H479" s="107"/>
      <c r="I479" s="108"/>
      <c r="J479" s="106"/>
      <c r="K479" s="107"/>
      <c r="L479" s="108"/>
      <c r="M479" s="106"/>
      <c r="N479" s="107"/>
      <c r="O479" s="108"/>
      <c r="P479" s="109"/>
      <c r="Q479" s="110"/>
      <c r="R479" s="111"/>
      <c r="S479" s="109"/>
      <c r="T479" s="110"/>
      <c r="U479" s="111"/>
      <c r="V479" s="109"/>
      <c r="W479" s="110"/>
      <c r="X479" s="111"/>
      <c r="Y479" s="109"/>
      <c r="Z479" s="110"/>
      <c r="AA479" s="111"/>
    </row>
    <row r="480">
      <c r="A480" s="106"/>
      <c r="B480" s="107"/>
      <c r="C480" s="108"/>
      <c r="D480" s="106"/>
      <c r="E480" s="107"/>
      <c r="F480" s="108"/>
      <c r="G480" s="106"/>
      <c r="H480" s="107"/>
      <c r="I480" s="108"/>
      <c r="J480" s="106"/>
      <c r="K480" s="107"/>
      <c r="L480" s="108"/>
      <c r="M480" s="106"/>
      <c r="N480" s="107"/>
      <c r="O480" s="108"/>
      <c r="P480" s="109"/>
      <c r="Q480" s="110"/>
      <c r="R480" s="111"/>
      <c r="S480" s="109"/>
      <c r="T480" s="110"/>
      <c r="U480" s="111"/>
      <c r="V480" s="109"/>
      <c r="W480" s="110"/>
      <c r="X480" s="111"/>
      <c r="Y480" s="109"/>
      <c r="Z480" s="110"/>
      <c r="AA480" s="111"/>
    </row>
    <row r="481">
      <c r="A481" s="106"/>
      <c r="B481" s="107"/>
      <c r="C481" s="108"/>
      <c r="D481" s="106"/>
      <c r="E481" s="107"/>
      <c r="F481" s="108"/>
      <c r="G481" s="106"/>
      <c r="H481" s="107"/>
      <c r="I481" s="108"/>
      <c r="J481" s="106"/>
      <c r="K481" s="107"/>
      <c r="L481" s="108"/>
      <c r="M481" s="106"/>
      <c r="N481" s="107"/>
      <c r="O481" s="108"/>
      <c r="P481" s="109"/>
      <c r="Q481" s="110"/>
      <c r="R481" s="111"/>
      <c r="S481" s="109"/>
      <c r="T481" s="110"/>
      <c r="U481" s="111"/>
      <c r="V481" s="109"/>
      <c r="W481" s="110"/>
      <c r="X481" s="111"/>
      <c r="Y481" s="109"/>
      <c r="Z481" s="110"/>
      <c r="AA481" s="111"/>
    </row>
    <row r="482">
      <c r="A482" s="106"/>
      <c r="B482" s="107"/>
      <c r="C482" s="108"/>
      <c r="D482" s="106"/>
      <c r="E482" s="107"/>
      <c r="F482" s="108"/>
      <c r="G482" s="106"/>
      <c r="H482" s="107"/>
      <c r="I482" s="108"/>
      <c r="J482" s="106"/>
      <c r="K482" s="107"/>
      <c r="L482" s="108"/>
      <c r="M482" s="106"/>
      <c r="N482" s="107"/>
      <c r="O482" s="108"/>
      <c r="P482" s="109"/>
      <c r="Q482" s="110"/>
      <c r="R482" s="111"/>
      <c r="S482" s="109"/>
      <c r="T482" s="110"/>
      <c r="U482" s="111"/>
      <c r="V482" s="109"/>
      <c r="W482" s="110"/>
      <c r="X482" s="111"/>
      <c r="Y482" s="109"/>
      <c r="Z482" s="110"/>
      <c r="AA482" s="111"/>
    </row>
    <row r="483">
      <c r="A483" s="106"/>
      <c r="B483" s="107"/>
      <c r="C483" s="108"/>
      <c r="D483" s="106"/>
      <c r="E483" s="107"/>
      <c r="F483" s="108"/>
      <c r="G483" s="106"/>
      <c r="H483" s="107"/>
      <c r="I483" s="108"/>
      <c r="J483" s="106"/>
      <c r="K483" s="107"/>
      <c r="L483" s="108"/>
      <c r="M483" s="106"/>
      <c r="N483" s="107"/>
      <c r="O483" s="108"/>
      <c r="P483" s="109"/>
      <c r="Q483" s="110"/>
      <c r="R483" s="111"/>
      <c r="S483" s="109"/>
      <c r="T483" s="110"/>
      <c r="U483" s="111"/>
      <c r="V483" s="109"/>
      <c r="W483" s="110"/>
      <c r="X483" s="111"/>
      <c r="Y483" s="109"/>
      <c r="Z483" s="110"/>
      <c r="AA483" s="111"/>
    </row>
    <row r="484">
      <c r="A484" s="106"/>
      <c r="B484" s="107"/>
      <c r="C484" s="108"/>
      <c r="D484" s="106"/>
      <c r="E484" s="107"/>
      <c r="F484" s="108"/>
      <c r="G484" s="106"/>
      <c r="H484" s="107"/>
      <c r="I484" s="108"/>
      <c r="J484" s="106"/>
      <c r="K484" s="107"/>
      <c r="L484" s="108"/>
      <c r="M484" s="106"/>
      <c r="N484" s="107"/>
      <c r="O484" s="108"/>
      <c r="P484" s="109"/>
      <c r="Q484" s="110"/>
      <c r="R484" s="111"/>
      <c r="S484" s="109"/>
      <c r="T484" s="110"/>
      <c r="U484" s="111"/>
      <c r="V484" s="109"/>
      <c r="W484" s="110"/>
      <c r="X484" s="111"/>
      <c r="Y484" s="109"/>
      <c r="Z484" s="110"/>
      <c r="AA484" s="111"/>
    </row>
    <row r="485">
      <c r="A485" s="106"/>
      <c r="B485" s="107"/>
      <c r="C485" s="108"/>
      <c r="D485" s="106"/>
      <c r="E485" s="107"/>
      <c r="F485" s="108"/>
      <c r="G485" s="106"/>
      <c r="H485" s="107"/>
      <c r="I485" s="108"/>
      <c r="J485" s="106"/>
      <c r="K485" s="107"/>
      <c r="L485" s="108"/>
      <c r="M485" s="106"/>
      <c r="N485" s="107"/>
      <c r="O485" s="108"/>
      <c r="P485" s="109"/>
      <c r="Q485" s="110"/>
      <c r="R485" s="111"/>
      <c r="S485" s="109"/>
      <c r="T485" s="110"/>
      <c r="U485" s="111"/>
      <c r="V485" s="109"/>
      <c r="W485" s="110"/>
      <c r="X485" s="111"/>
      <c r="Y485" s="109"/>
      <c r="Z485" s="110"/>
      <c r="AA485" s="111"/>
    </row>
    <row r="486">
      <c r="A486" s="106"/>
      <c r="B486" s="107"/>
      <c r="C486" s="108"/>
      <c r="D486" s="106"/>
      <c r="E486" s="107"/>
      <c r="F486" s="108"/>
      <c r="G486" s="106"/>
      <c r="H486" s="107"/>
      <c r="I486" s="108"/>
      <c r="J486" s="106"/>
      <c r="K486" s="107"/>
      <c r="L486" s="108"/>
      <c r="M486" s="106"/>
      <c r="N486" s="107"/>
      <c r="O486" s="108"/>
      <c r="P486" s="109"/>
      <c r="Q486" s="110"/>
      <c r="R486" s="111"/>
      <c r="S486" s="109"/>
      <c r="T486" s="110"/>
      <c r="U486" s="111"/>
      <c r="V486" s="109"/>
      <c r="W486" s="110"/>
      <c r="X486" s="111"/>
      <c r="Y486" s="109"/>
      <c r="Z486" s="110"/>
      <c r="AA486" s="111"/>
    </row>
    <row r="487">
      <c r="A487" s="106"/>
      <c r="B487" s="107"/>
      <c r="C487" s="108"/>
      <c r="D487" s="106"/>
      <c r="E487" s="107"/>
      <c r="F487" s="108"/>
      <c r="G487" s="106"/>
      <c r="H487" s="107"/>
      <c r="I487" s="108"/>
      <c r="J487" s="106"/>
      <c r="K487" s="107"/>
      <c r="L487" s="108"/>
      <c r="M487" s="106"/>
      <c r="N487" s="107"/>
      <c r="O487" s="108"/>
      <c r="P487" s="109"/>
      <c r="Q487" s="110"/>
      <c r="R487" s="111"/>
      <c r="S487" s="109"/>
      <c r="T487" s="110"/>
      <c r="U487" s="111"/>
      <c r="V487" s="109"/>
      <c r="W487" s="110"/>
      <c r="X487" s="111"/>
      <c r="Y487" s="109"/>
      <c r="Z487" s="110"/>
      <c r="AA487" s="111"/>
    </row>
    <row r="488">
      <c r="A488" s="106"/>
      <c r="B488" s="107"/>
      <c r="C488" s="108"/>
      <c r="D488" s="106"/>
      <c r="E488" s="107"/>
      <c r="F488" s="108"/>
      <c r="G488" s="106"/>
      <c r="H488" s="107"/>
      <c r="I488" s="108"/>
      <c r="J488" s="106"/>
      <c r="K488" s="107"/>
      <c r="L488" s="108"/>
      <c r="M488" s="106"/>
      <c r="N488" s="107"/>
      <c r="O488" s="108"/>
      <c r="P488" s="109"/>
      <c r="Q488" s="110"/>
      <c r="R488" s="111"/>
      <c r="S488" s="109"/>
      <c r="T488" s="110"/>
      <c r="U488" s="111"/>
      <c r="V488" s="109"/>
      <c r="W488" s="110"/>
      <c r="X488" s="111"/>
      <c r="Y488" s="109"/>
      <c r="Z488" s="110"/>
      <c r="AA488" s="111"/>
    </row>
    <row r="489">
      <c r="A489" s="106"/>
      <c r="B489" s="107"/>
      <c r="C489" s="108"/>
      <c r="D489" s="106"/>
      <c r="E489" s="107"/>
      <c r="F489" s="108"/>
      <c r="G489" s="106"/>
      <c r="H489" s="107"/>
      <c r="I489" s="108"/>
      <c r="J489" s="106"/>
      <c r="K489" s="107"/>
      <c r="L489" s="108"/>
      <c r="M489" s="106"/>
      <c r="N489" s="107"/>
      <c r="O489" s="108"/>
      <c r="P489" s="109"/>
      <c r="Q489" s="110"/>
      <c r="R489" s="111"/>
      <c r="S489" s="109"/>
      <c r="T489" s="110"/>
      <c r="U489" s="111"/>
      <c r="V489" s="109"/>
      <c r="W489" s="110"/>
      <c r="X489" s="111"/>
      <c r="Y489" s="109"/>
      <c r="Z489" s="110"/>
      <c r="AA489" s="111"/>
    </row>
    <row r="490">
      <c r="A490" s="106"/>
      <c r="B490" s="107"/>
      <c r="C490" s="108"/>
      <c r="D490" s="106"/>
      <c r="E490" s="107"/>
      <c r="F490" s="108"/>
      <c r="G490" s="106"/>
      <c r="H490" s="107"/>
      <c r="I490" s="108"/>
      <c r="J490" s="106"/>
      <c r="K490" s="107"/>
      <c r="L490" s="108"/>
      <c r="M490" s="106"/>
      <c r="N490" s="107"/>
      <c r="O490" s="108"/>
      <c r="P490" s="109"/>
      <c r="Q490" s="110"/>
      <c r="R490" s="111"/>
      <c r="S490" s="109"/>
      <c r="T490" s="110"/>
      <c r="U490" s="111"/>
      <c r="V490" s="109"/>
      <c r="W490" s="110"/>
      <c r="X490" s="111"/>
      <c r="Y490" s="109"/>
      <c r="Z490" s="110"/>
      <c r="AA490" s="111"/>
    </row>
    <row r="491">
      <c r="A491" s="106"/>
      <c r="B491" s="107"/>
      <c r="C491" s="108"/>
      <c r="D491" s="106"/>
      <c r="E491" s="107"/>
      <c r="F491" s="108"/>
      <c r="G491" s="106"/>
      <c r="H491" s="107"/>
      <c r="I491" s="108"/>
      <c r="J491" s="106"/>
      <c r="K491" s="107"/>
      <c r="L491" s="108"/>
      <c r="M491" s="106"/>
      <c r="N491" s="107"/>
      <c r="O491" s="108"/>
      <c r="P491" s="109"/>
      <c r="Q491" s="110"/>
      <c r="R491" s="111"/>
      <c r="S491" s="109"/>
      <c r="T491" s="110"/>
      <c r="U491" s="111"/>
      <c r="V491" s="109"/>
      <c r="W491" s="110"/>
      <c r="X491" s="111"/>
      <c r="Y491" s="109"/>
      <c r="Z491" s="110"/>
      <c r="AA491" s="111"/>
    </row>
    <row r="492">
      <c r="A492" s="106"/>
      <c r="B492" s="107"/>
      <c r="C492" s="108"/>
      <c r="D492" s="106"/>
      <c r="E492" s="107"/>
      <c r="F492" s="108"/>
      <c r="G492" s="106"/>
      <c r="H492" s="107"/>
      <c r="I492" s="108"/>
      <c r="J492" s="106"/>
      <c r="K492" s="107"/>
      <c r="L492" s="108"/>
      <c r="M492" s="106"/>
      <c r="N492" s="107"/>
      <c r="O492" s="108"/>
      <c r="P492" s="109"/>
      <c r="Q492" s="110"/>
      <c r="R492" s="111"/>
      <c r="S492" s="109"/>
      <c r="T492" s="110"/>
      <c r="U492" s="111"/>
      <c r="V492" s="109"/>
      <c r="W492" s="110"/>
      <c r="X492" s="111"/>
      <c r="Y492" s="109"/>
      <c r="Z492" s="110"/>
      <c r="AA492" s="111"/>
    </row>
    <row r="493">
      <c r="A493" s="106"/>
      <c r="B493" s="107"/>
      <c r="C493" s="108"/>
      <c r="D493" s="106"/>
      <c r="E493" s="107"/>
      <c r="F493" s="108"/>
      <c r="G493" s="106"/>
      <c r="H493" s="107"/>
      <c r="I493" s="108"/>
      <c r="J493" s="106"/>
      <c r="K493" s="107"/>
      <c r="L493" s="108"/>
      <c r="M493" s="106"/>
      <c r="N493" s="107"/>
      <c r="O493" s="108"/>
      <c r="P493" s="109"/>
      <c r="Q493" s="110"/>
      <c r="R493" s="111"/>
      <c r="S493" s="109"/>
      <c r="T493" s="110"/>
      <c r="U493" s="111"/>
      <c r="V493" s="109"/>
      <c r="W493" s="110"/>
      <c r="X493" s="111"/>
      <c r="Y493" s="109"/>
      <c r="Z493" s="110"/>
      <c r="AA493" s="111"/>
    </row>
    <row r="494">
      <c r="A494" s="106"/>
      <c r="B494" s="107"/>
      <c r="C494" s="108"/>
      <c r="D494" s="106"/>
      <c r="E494" s="107"/>
      <c r="F494" s="108"/>
      <c r="G494" s="106"/>
      <c r="H494" s="107"/>
      <c r="I494" s="108"/>
      <c r="J494" s="106"/>
      <c r="K494" s="107"/>
      <c r="L494" s="108"/>
      <c r="M494" s="106"/>
      <c r="N494" s="107"/>
      <c r="O494" s="108"/>
      <c r="P494" s="109"/>
      <c r="Q494" s="110"/>
      <c r="R494" s="111"/>
      <c r="S494" s="109"/>
      <c r="T494" s="110"/>
      <c r="U494" s="111"/>
      <c r="V494" s="109"/>
      <c r="W494" s="110"/>
      <c r="X494" s="111"/>
      <c r="Y494" s="109"/>
      <c r="Z494" s="110"/>
      <c r="AA494" s="111"/>
    </row>
    <row r="495">
      <c r="A495" s="106"/>
      <c r="B495" s="107"/>
      <c r="C495" s="108"/>
      <c r="D495" s="106"/>
      <c r="E495" s="107"/>
      <c r="F495" s="108"/>
      <c r="G495" s="106"/>
      <c r="H495" s="107"/>
      <c r="I495" s="108"/>
      <c r="J495" s="106"/>
      <c r="K495" s="107"/>
      <c r="L495" s="108"/>
      <c r="M495" s="106"/>
      <c r="N495" s="107"/>
      <c r="O495" s="108"/>
      <c r="P495" s="109"/>
      <c r="Q495" s="110"/>
      <c r="R495" s="111"/>
      <c r="S495" s="109"/>
      <c r="T495" s="110"/>
      <c r="U495" s="111"/>
      <c r="V495" s="109"/>
      <c r="W495" s="110"/>
      <c r="X495" s="111"/>
      <c r="Y495" s="109"/>
      <c r="Z495" s="110"/>
      <c r="AA495" s="111"/>
    </row>
    <row r="496">
      <c r="A496" s="106"/>
      <c r="B496" s="107"/>
      <c r="C496" s="108"/>
      <c r="D496" s="106"/>
      <c r="E496" s="107"/>
      <c r="F496" s="108"/>
      <c r="G496" s="106"/>
      <c r="H496" s="107"/>
      <c r="I496" s="108"/>
      <c r="J496" s="106"/>
      <c r="K496" s="107"/>
      <c r="L496" s="108"/>
      <c r="M496" s="106"/>
      <c r="N496" s="107"/>
      <c r="O496" s="108"/>
      <c r="P496" s="109"/>
      <c r="Q496" s="110"/>
      <c r="R496" s="111"/>
      <c r="S496" s="109"/>
      <c r="T496" s="110"/>
      <c r="U496" s="111"/>
      <c r="V496" s="109"/>
      <c r="W496" s="110"/>
      <c r="X496" s="111"/>
      <c r="Y496" s="109"/>
      <c r="Z496" s="110"/>
      <c r="AA496" s="111"/>
    </row>
    <row r="497">
      <c r="A497" s="106"/>
      <c r="B497" s="107"/>
      <c r="C497" s="108"/>
      <c r="D497" s="106"/>
      <c r="E497" s="107"/>
      <c r="F497" s="108"/>
      <c r="G497" s="106"/>
      <c r="H497" s="107"/>
      <c r="I497" s="108"/>
      <c r="J497" s="106"/>
      <c r="K497" s="107"/>
      <c r="L497" s="108"/>
      <c r="M497" s="106"/>
      <c r="N497" s="107"/>
      <c r="O497" s="108"/>
      <c r="P497" s="109"/>
      <c r="Q497" s="110"/>
      <c r="R497" s="111"/>
      <c r="S497" s="109"/>
      <c r="T497" s="110"/>
      <c r="U497" s="111"/>
      <c r="V497" s="109"/>
      <c r="W497" s="110"/>
      <c r="X497" s="111"/>
      <c r="Y497" s="109"/>
      <c r="Z497" s="110"/>
      <c r="AA497" s="111"/>
    </row>
    <row r="498">
      <c r="A498" s="106"/>
      <c r="B498" s="107"/>
      <c r="C498" s="108"/>
      <c r="D498" s="106"/>
      <c r="E498" s="107"/>
      <c r="F498" s="108"/>
      <c r="G498" s="106"/>
      <c r="H498" s="107"/>
      <c r="I498" s="108"/>
      <c r="J498" s="106"/>
      <c r="K498" s="107"/>
      <c r="L498" s="108"/>
      <c r="M498" s="106"/>
      <c r="N498" s="107"/>
      <c r="O498" s="108"/>
      <c r="P498" s="109"/>
      <c r="Q498" s="110"/>
      <c r="R498" s="111"/>
      <c r="S498" s="109"/>
      <c r="T498" s="110"/>
      <c r="U498" s="111"/>
      <c r="V498" s="109"/>
      <c r="W498" s="110"/>
      <c r="X498" s="111"/>
      <c r="Y498" s="109"/>
      <c r="Z498" s="110"/>
      <c r="AA498" s="111"/>
    </row>
    <row r="499">
      <c r="A499" s="106"/>
      <c r="B499" s="107"/>
      <c r="C499" s="108"/>
      <c r="D499" s="106"/>
      <c r="E499" s="107"/>
      <c r="F499" s="108"/>
      <c r="G499" s="106"/>
      <c r="H499" s="107"/>
      <c r="I499" s="108"/>
      <c r="J499" s="106"/>
      <c r="K499" s="107"/>
      <c r="L499" s="108"/>
      <c r="M499" s="106"/>
      <c r="N499" s="107"/>
      <c r="O499" s="108"/>
      <c r="P499" s="109"/>
      <c r="Q499" s="110"/>
      <c r="R499" s="111"/>
      <c r="S499" s="109"/>
      <c r="T499" s="110"/>
      <c r="U499" s="111"/>
      <c r="V499" s="109"/>
      <c r="W499" s="110"/>
      <c r="X499" s="111"/>
      <c r="Y499" s="109"/>
      <c r="Z499" s="110"/>
      <c r="AA499" s="111"/>
    </row>
    <row r="500">
      <c r="A500" s="106"/>
      <c r="B500" s="107"/>
      <c r="C500" s="108"/>
      <c r="D500" s="106"/>
      <c r="E500" s="107"/>
      <c r="F500" s="108"/>
      <c r="G500" s="106"/>
      <c r="H500" s="107"/>
      <c r="I500" s="108"/>
      <c r="J500" s="106"/>
      <c r="K500" s="107"/>
      <c r="L500" s="108"/>
      <c r="M500" s="106"/>
      <c r="N500" s="107"/>
      <c r="O500" s="108"/>
      <c r="P500" s="109"/>
      <c r="Q500" s="110"/>
      <c r="R500" s="111"/>
      <c r="S500" s="109"/>
      <c r="T500" s="110"/>
      <c r="U500" s="111"/>
      <c r="V500" s="109"/>
      <c r="W500" s="110"/>
      <c r="X500" s="111"/>
      <c r="Y500" s="109"/>
      <c r="Z500" s="110"/>
      <c r="AA500" s="111"/>
    </row>
    <row r="501">
      <c r="A501" s="106"/>
      <c r="B501" s="107"/>
      <c r="C501" s="108"/>
      <c r="D501" s="106"/>
      <c r="E501" s="107"/>
      <c r="F501" s="108"/>
      <c r="G501" s="106"/>
      <c r="H501" s="107"/>
      <c r="I501" s="108"/>
      <c r="J501" s="106"/>
      <c r="K501" s="107"/>
      <c r="L501" s="108"/>
      <c r="M501" s="106"/>
      <c r="N501" s="107"/>
      <c r="O501" s="108"/>
      <c r="P501" s="109"/>
      <c r="Q501" s="110"/>
      <c r="R501" s="111"/>
      <c r="S501" s="109"/>
      <c r="T501" s="110"/>
      <c r="U501" s="111"/>
      <c r="V501" s="109"/>
      <c r="W501" s="110"/>
      <c r="X501" s="111"/>
      <c r="Y501" s="109"/>
      <c r="Z501" s="110"/>
      <c r="AA501" s="111"/>
    </row>
    <row r="502">
      <c r="A502" s="106"/>
      <c r="B502" s="107"/>
      <c r="C502" s="108"/>
      <c r="D502" s="106"/>
      <c r="E502" s="107"/>
      <c r="F502" s="108"/>
      <c r="G502" s="106"/>
      <c r="H502" s="107"/>
      <c r="I502" s="108"/>
      <c r="J502" s="106"/>
      <c r="K502" s="107"/>
      <c r="L502" s="108"/>
      <c r="M502" s="106"/>
      <c r="N502" s="107"/>
      <c r="O502" s="108"/>
      <c r="P502" s="109"/>
      <c r="Q502" s="110"/>
      <c r="R502" s="111"/>
      <c r="S502" s="109"/>
      <c r="T502" s="110"/>
      <c r="U502" s="111"/>
      <c r="V502" s="109"/>
      <c r="W502" s="110"/>
      <c r="X502" s="111"/>
      <c r="Y502" s="109"/>
      <c r="Z502" s="110"/>
      <c r="AA502" s="111"/>
    </row>
    <row r="503">
      <c r="A503" s="106"/>
      <c r="B503" s="107"/>
      <c r="C503" s="108"/>
      <c r="D503" s="106"/>
      <c r="E503" s="107"/>
      <c r="F503" s="108"/>
      <c r="G503" s="106"/>
      <c r="H503" s="107"/>
      <c r="I503" s="108"/>
      <c r="J503" s="106"/>
      <c r="K503" s="107"/>
      <c r="L503" s="108"/>
      <c r="M503" s="106"/>
      <c r="N503" s="107"/>
      <c r="O503" s="108"/>
      <c r="P503" s="109"/>
      <c r="Q503" s="110"/>
      <c r="R503" s="111"/>
      <c r="S503" s="109"/>
      <c r="T503" s="110"/>
      <c r="U503" s="111"/>
      <c r="V503" s="109"/>
      <c r="W503" s="110"/>
      <c r="X503" s="111"/>
      <c r="Y503" s="109"/>
      <c r="Z503" s="110"/>
      <c r="AA503" s="111"/>
    </row>
    <row r="504">
      <c r="A504" s="106"/>
      <c r="B504" s="107"/>
      <c r="C504" s="108"/>
      <c r="D504" s="106"/>
      <c r="E504" s="107"/>
      <c r="F504" s="108"/>
      <c r="G504" s="106"/>
      <c r="H504" s="107"/>
      <c r="I504" s="108"/>
      <c r="J504" s="106"/>
      <c r="K504" s="107"/>
      <c r="L504" s="108"/>
      <c r="M504" s="106"/>
      <c r="N504" s="107"/>
      <c r="O504" s="108"/>
      <c r="P504" s="109"/>
      <c r="Q504" s="110"/>
      <c r="R504" s="111"/>
      <c r="S504" s="109"/>
      <c r="T504" s="110"/>
      <c r="U504" s="111"/>
      <c r="V504" s="109"/>
      <c r="W504" s="110"/>
      <c r="X504" s="111"/>
      <c r="Y504" s="109"/>
      <c r="Z504" s="110"/>
      <c r="AA504" s="111"/>
    </row>
    <row r="505">
      <c r="A505" s="106"/>
      <c r="B505" s="107"/>
      <c r="C505" s="108"/>
      <c r="D505" s="106"/>
      <c r="E505" s="107"/>
      <c r="F505" s="108"/>
      <c r="G505" s="106"/>
      <c r="H505" s="107"/>
      <c r="I505" s="108"/>
      <c r="J505" s="106"/>
      <c r="K505" s="107"/>
      <c r="L505" s="108"/>
      <c r="M505" s="106"/>
      <c r="N505" s="107"/>
      <c r="O505" s="108"/>
      <c r="P505" s="109"/>
      <c r="Q505" s="110"/>
      <c r="R505" s="111"/>
      <c r="S505" s="109"/>
      <c r="T505" s="110"/>
      <c r="U505" s="111"/>
      <c r="V505" s="109"/>
      <c r="W505" s="110"/>
      <c r="X505" s="111"/>
      <c r="Y505" s="109"/>
      <c r="Z505" s="110"/>
      <c r="AA505" s="111"/>
    </row>
    <row r="506">
      <c r="A506" s="106"/>
      <c r="B506" s="107"/>
      <c r="C506" s="108"/>
      <c r="D506" s="106"/>
      <c r="E506" s="107"/>
      <c r="F506" s="108"/>
      <c r="G506" s="106"/>
      <c r="H506" s="107"/>
      <c r="I506" s="108"/>
      <c r="J506" s="106"/>
      <c r="K506" s="107"/>
      <c r="L506" s="108"/>
      <c r="M506" s="106"/>
      <c r="N506" s="107"/>
      <c r="O506" s="108"/>
      <c r="P506" s="109"/>
      <c r="Q506" s="110"/>
      <c r="R506" s="111"/>
      <c r="S506" s="109"/>
      <c r="T506" s="110"/>
      <c r="U506" s="111"/>
      <c r="V506" s="109"/>
      <c r="W506" s="110"/>
      <c r="X506" s="111"/>
      <c r="Y506" s="109"/>
      <c r="Z506" s="110"/>
      <c r="AA506" s="111"/>
    </row>
    <row r="507">
      <c r="A507" s="106"/>
      <c r="B507" s="107"/>
      <c r="C507" s="108"/>
      <c r="D507" s="106"/>
      <c r="E507" s="107"/>
      <c r="F507" s="108"/>
      <c r="G507" s="106"/>
      <c r="H507" s="107"/>
      <c r="I507" s="108"/>
      <c r="J507" s="106"/>
      <c r="K507" s="107"/>
      <c r="L507" s="108"/>
      <c r="M507" s="106"/>
      <c r="N507" s="107"/>
      <c r="O507" s="108"/>
      <c r="P507" s="109"/>
      <c r="Q507" s="110"/>
      <c r="R507" s="111"/>
      <c r="S507" s="109"/>
      <c r="T507" s="110"/>
      <c r="U507" s="111"/>
      <c r="V507" s="109"/>
      <c r="W507" s="110"/>
      <c r="X507" s="111"/>
      <c r="Y507" s="109"/>
      <c r="Z507" s="110"/>
      <c r="AA507" s="111"/>
    </row>
    <row r="508">
      <c r="A508" s="106"/>
      <c r="B508" s="107"/>
      <c r="C508" s="108"/>
      <c r="D508" s="106"/>
      <c r="E508" s="107"/>
      <c r="F508" s="108"/>
      <c r="G508" s="106"/>
      <c r="H508" s="107"/>
      <c r="I508" s="108"/>
      <c r="J508" s="106"/>
      <c r="K508" s="107"/>
      <c r="L508" s="108"/>
      <c r="M508" s="106"/>
      <c r="N508" s="107"/>
      <c r="O508" s="108"/>
      <c r="P508" s="109"/>
      <c r="Q508" s="110"/>
      <c r="R508" s="111"/>
      <c r="S508" s="109"/>
      <c r="T508" s="110"/>
      <c r="U508" s="111"/>
      <c r="V508" s="109"/>
      <c r="W508" s="110"/>
      <c r="X508" s="111"/>
      <c r="Y508" s="109"/>
      <c r="Z508" s="110"/>
      <c r="AA508" s="111"/>
    </row>
    <row r="509">
      <c r="A509" s="106"/>
      <c r="B509" s="107"/>
      <c r="C509" s="108"/>
      <c r="D509" s="106"/>
      <c r="E509" s="107"/>
      <c r="F509" s="108"/>
      <c r="G509" s="106"/>
      <c r="H509" s="107"/>
      <c r="I509" s="108"/>
      <c r="J509" s="106"/>
      <c r="K509" s="107"/>
      <c r="L509" s="108"/>
      <c r="M509" s="106"/>
      <c r="N509" s="107"/>
      <c r="O509" s="108"/>
      <c r="P509" s="109"/>
      <c r="Q509" s="110"/>
      <c r="R509" s="111"/>
      <c r="S509" s="109"/>
      <c r="T509" s="110"/>
      <c r="U509" s="111"/>
      <c r="V509" s="109"/>
      <c r="W509" s="110"/>
      <c r="X509" s="111"/>
      <c r="Y509" s="109"/>
      <c r="Z509" s="110"/>
      <c r="AA509" s="111"/>
    </row>
    <row r="510">
      <c r="A510" s="106"/>
      <c r="B510" s="107"/>
      <c r="C510" s="108"/>
      <c r="D510" s="106"/>
      <c r="E510" s="107"/>
      <c r="F510" s="108"/>
      <c r="G510" s="106"/>
      <c r="H510" s="107"/>
      <c r="I510" s="108"/>
      <c r="J510" s="106"/>
      <c r="K510" s="107"/>
      <c r="L510" s="108"/>
      <c r="M510" s="106"/>
      <c r="N510" s="107"/>
      <c r="O510" s="108"/>
      <c r="P510" s="109"/>
      <c r="Q510" s="110"/>
      <c r="R510" s="111"/>
      <c r="S510" s="109"/>
      <c r="T510" s="110"/>
      <c r="U510" s="111"/>
      <c r="V510" s="109"/>
      <c r="W510" s="110"/>
      <c r="X510" s="111"/>
      <c r="Y510" s="109"/>
      <c r="Z510" s="110"/>
      <c r="AA510" s="111"/>
    </row>
    <row r="511">
      <c r="A511" s="106"/>
      <c r="B511" s="107"/>
      <c r="C511" s="108"/>
      <c r="D511" s="106"/>
      <c r="E511" s="107"/>
      <c r="F511" s="108"/>
      <c r="G511" s="106"/>
      <c r="H511" s="107"/>
      <c r="I511" s="108"/>
      <c r="J511" s="106"/>
      <c r="K511" s="107"/>
      <c r="L511" s="108"/>
      <c r="M511" s="106"/>
      <c r="N511" s="107"/>
      <c r="O511" s="108"/>
      <c r="P511" s="109"/>
      <c r="Q511" s="110"/>
      <c r="R511" s="111"/>
      <c r="S511" s="109"/>
      <c r="T511" s="110"/>
      <c r="U511" s="111"/>
      <c r="V511" s="109"/>
      <c r="W511" s="110"/>
      <c r="X511" s="111"/>
      <c r="Y511" s="109"/>
      <c r="Z511" s="110"/>
      <c r="AA511" s="111"/>
    </row>
    <row r="512">
      <c r="A512" s="106"/>
      <c r="B512" s="107"/>
      <c r="C512" s="108"/>
      <c r="D512" s="106"/>
      <c r="E512" s="107"/>
      <c r="F512" s="108"/>
      <c r="G512" s="106"/>
      <c r="H512" s="107"/>
      <c r="I512" s="108"/>
      <c r="J512" s="106"/>
      <c r="K512" s="107"/>
      <c r="L512" s="108"/>
      <c r="M512" s="106"/>
      <c r="N512" s="107"/>
      <c r="O512" s="108"/>
      <c r="P512" s="109"/>
      <c r="Q512" s="110"/>
      <c r="R512" s="111"/>
      <c r="S512" s="109"/>
      <c r="T512" s="110"/>
      <c r="U512" s="111"/>
      <c r="V512" s="109"/>
      <c r="W512" s="110"/>
      <c r="X512" s="111"/>
      <c r="Y512" s="109"/>
      <c r="Z512" s="110"/>
      <c r="AA512" s="111"/>
    </row>
    <row r="513">
      <c r="A513" s="106"/>
      <c r="B513" s="107"/>
      <c r="C513" s="108"/>
      <c r="D513" s="106"/>
      <c r="E513" s="107"/>
      <c r="F513" s="108"/>
      <c r="G513" s="106"/>
      <c r="H513" s="107"/>
      <c r="I513" s="108"/>
      <c r="J513" s="106"/>
      <c r="K513" s="107"/>
      <c r="L513" s="108"/>
      <c r="M513" s="106"/>
      <c r="N513" s="107"/>
      <c r="O513" s="108"/>
      <c r="P513" s="109"/>
      <c r="Q513" s="110"/>
      <c r="R513" s="111"/>
      <c r="S513" s="109"/>
      <c r="T513" s="110"/>
      <c r="U513" s="111"/>
      <c r="V513" s="109"/>
      <c r="W513" s="110"/>
      <c r="X513" s="111"/>
      <c r="Y513" s="109"/>
      <c r="Z513" s="110"/>
      <c r="AA513" s="111"/>
    </row>
    <row r="514">
      <c r="A514" s="106"/>
      <c r="B514" s="107"/>
      <c r="C514" s="108"/>
      <c r="D514" s="106"/>
      <c r="E514" s="107"/>
      <c r="F514" s="108"/>
      <c r="G514" s="106"/>
      <c r="H514" s="107"/>
      <c r="I514" s="108"/>
      <c r="J514" s="106"/>
      <c r="K514" s="107"/>
      <c r="L514" s="108"/>
      <c r="M514" s="106"/>
      <c r="N514" s="107"/>
      <c r="O514" s="108"/>
      <c r="P514" s="109"/>
      <c r="Q514" s="110"/>
      <c r="R514" s="111"/>
      <c r="S514" s="109"/>
      <c r="T514" s="110"/>
      <c r="U514" s="111"/>
      <c r="V514" s="109"/>
      <c r="W514" s="110"/>
      <c r="X514" s="111"/>
      <c r="Y514" s="109"/>
      <c r="Z514" s="110"/>
      <c r="AA514" s="111"/>
    </row>
    <row r="515">
      <c r="A515" s="106"/>
      <c r="B515" s="107"/>
      <c r="C515" s="108"/>
      <c r="D515" s="106"/>
      <c r="E515" s="107"/>
      <c r="F515" s="108"/>
      <c r="G515" s="106"/>
      <c r="H515" s="107"/>
      <c r="I515" s="108"/>
      <c r="J515" s="106"/>
      <c r="K515" s="107"/>
      <c r="L515" s="108"/>
      <c r="M515" s="106"/>
      <c r="N515" s="107"/>
      <c r="O515" s="108"/>
      <c r="P515" s="109"/>
      <c r="Q515" s="110"/>
      <c r="R515" s="111"/>
      <c r="S515" s="109"/>
      <c r="T515" s="110"/>
      <c r="U515" s="111"/>
      <c r="V515" s="109"/>
      <c r="W515" s="110"/>
      <c r="X515" s="111"/>
      <c r="Y515" s="109"/>
      <c r="Z515" s="110"/>
      <c r="AA515" s="111"/>
    </row>
    <row r="516">
      <c r="A516" s="106"/>
      <c r="B516" s="107"/>
      <c r="C516" s="108"/>
      <c r="D516" s="106"/>
      <c r="E516" s="107"/>
      <c r="F516" s="108"/>
      <c r="G516" s="106"/>
      <c r="H516" s="107"/>
      <c r="I516" s="108"/>
      <c r="J516" s="106"/>
      <c r="K516" s="107"/>
      <c r="L516" s="108"/>
      <c r="M516" s="106"/>
      <c r="N516" s="107"/>
      <c r="O516" s="108"/>
      <c r="P516" s="109"/>
      <c r="Q516" s="110"/>
      <c r="R516" s="111"/>
      <c r="S516" s="109"/>
      <c r="T516" s="110"/>
      <c r="U516" s="111"/>
      <c r="V516" s="109"/>
      <c r="W516" s="110"/>
      <c r="X516" s="111"/>
      <c r="Y516" s="109"/>
      <c r="Z516" s="110"/>
      <c r="AA516" s="111"/>
    </row>
    <row r="517">
      <c r="A517" s="106"/>
      <c r="B517" s="107"/>
      <c r="C517" s="108"/>
      <c r="D517" s="106"/>
      <c r="E517" s="107"/>
      <c r="F517" s="108"/>
      <c r="G517" s="106"/>
      <c r="H517" s="107"/>
      <c r="I517" s="108"/>
      <c r="J517" s="106"/>
      <c r="K517" s="107"/>
      <c r="L517" s="108"/>
      <c r="M517" s="106"/>
      <c r="N517" s="107"/>
      <c r="O517" s="108"/>
      <c r="P517" s="109"/>
      <c r="Q517" s="110"/>
      <c r="R517" s="111"/>
      <c r="S517" s="109"/>
      <c r="T517" s="110"/>
      <c r="U517" s="111"/>
      <c r="V517" s="109"/>
      <c r="W517" s="110"/>
      <c r="X517" s="111"/>
      <c r="Y517" s="109"/>
      <c r="Z517" s="110"/>
      <c r="AA517" s="111"/>
    </row>
    <row r="518">
      <c r="A518" s="106"/>
      <c r="B518" s="107"/>
      <c r="C518" s="108"/>
      <c r="D518" s="106"/>
      <c r="E518" s="107"/>
      <c r="F518" s="108"/>
      <c r="G518" s="106"/>
      <c r="H518" s="107"/>
      <c r="I518" s="108"/>
      <c r="J518" s="106"/>
      <c r="K518" s="107"/>
      <c r="L518" s="108"/>
      <c r="M518" s="106"/>
      <c r="N518" s="107"/>
      <c r="O518" s="108"/>
      <c r="P518" s="109"/>
      <c r="Q518" s="110"/>
      <c r="R518" s="111"/>
      <c r="S518" s="109"/>
      <c r="T518" s="110"/>
      <c r="U518" s="111"/>
      <c r="V518" s="109"/>
      <c r="W518" s="110"/>
      <c r="X518" s="111"/>
      <c r="Y518" s="109"/>
      <c r="Z518" s="110"/>
      <c r="AA518" s="111"/>
    </row>
    <row r="519">
      <c r="A519" s="106"/>
      <c r="B519" s="107"/>
      <c r="C519" s="108"/>
      <c r="D519" s="106"/>
      <c r="E519" s="107"/>
      <c r="F519" s="108"/>
      <c r="G519" s="106"/>
      <c r="H519" s="107"/>
      <c r="I519" s="108"/>
      <c r="J519" s="106"/>
      <c r="K519" s="107"/>
      <c r="L519" s="108"/>
      <c r="M519" s="106"/>
      <c r="N519" s="107"/>
      <c r="O519" s="108"/>
      <c r="P519" s="109"/>
      <c r="Q519" s="110"/>
      <c r="R519" s="111"/>
      <c r="S519" s="109"/>
      <c r="T519" s="110"/>
      <c r="U519" s="111"/>
      <c r="V519" s="109"/>
      <c r="W519" s="110"/>
      <c r="X519" s="111"/>
      <c r="Y519" s="109"/>
      <c r="Z519" s="110"/>
      <c r="AA519" s="111"/>
    </row>
    <row r="520">
      <c r="A520" s="106"/>
      <c r="B520" s="107"/>
      <c r="C520" s="108"/>
      <c r="D520" s="106"/>
      <c r="E520" s="107"/>
      <c r="F520" s="108"/>
      <c r="G520" s="106"/>
      <c r="H520" s="107"/>
      <c r="I520" s="108"/>
      <c r="J520" s="106"/>
      <c r="K520" s="107"/>
      <c r="L520" s="108"/>
      <c r="M520" s="106"/>
      <c r="N520" s="107"/>
      <c r="O520" s="108"/>
      <c r="P520" s="109"/>
      <c r="Q520" s="110"/>
      <c r="R520" s="111"/>
      <c r="S520" s="109"/>
      <c r="T520" s="110"/>
      <c r="U520" s="111"/>
      <c r="V520" s="109"/>
      <c r="W520" s="110"/>
      <c r="X520" s="111"/>
      <c r="Y520" s="109"/>
      <c r="Z520" s="110"/>
      <c r="AA520" s="111"/>
    </row>
    <row r="521">
      <c r="A521" s="106"/>
      <c r="B521" s="107"/>
      <c r="C521" s="108"/>
      <c r="D521" s="106"/>
      <c r="E521" s="107"/>
      <c r="F521" s="108"/>
      <c r="G521" s="106"/>
      <c r="H521" s="107"/>
      <c r="I521" s="108"/>
      <c r="J521" s="106"/>
      <c r="K521" s="107"/>
      <c r="L521" s="108"/>
      <c r="M521" s="106"/>
      <c r="N521" s="107"/>
      <c r="O521" s="108"/>
      <c r="P521" s="109"/>
      <c r="Q521" s="110"/>
      <c r="R521" s="111"/>
      <c r="S521" s="109"/>
      <c r="T521" s="110"/>
      <c r="U521" s="111"/>
      <c r="V521" s="109"/>
      <c r="W521" s="110"/>
      <c r="X521" s="111"/>
      <c r="Y521" s="109"/>
      <c r="Z521" s="110"/>
      <c r="AA521" s="111"/>
    </row>
    <row r="522">
      <c r="A522" s="106"/>
      <c r="B522" s="107"/>
      <c r="C522" s="108"/>
      <c r="D522" s="106"/>
      <c r="E522" s="107"/>
      <c r="F522" s="108"/>
      <c r="G522" s="106"/>
      <c r="H522" s="107"/>
      <c r="I522" s="108"/>
      <c r="J522" s="106"/>
      <c r="K522" s="107"/>
      <c r="L522" s="108"/>
      <c r="M522" s="106"/>
      <c r="N522" s="107"/>
      <c r="O522" s="108"/>
      <c r="P522" s="109"/>
      <c r="Q522" s="110"/>
      <c r="R522" s="111"/>
      <c r="S522" s="109"/>
      <c r="T522" s="110"/>
      <c r="U522" s="111"/>
      <c r="V522" s="109"/>
      <c r="W522" s="110"/>
      <c r="X522" s="111"/>
      <c r="Y522" s="109"/>
      <c r="Z522" s="110"/>
      <c r="AA522" s="111"/>
    </row>
    <row r="523">
      <c r="A523" s="106"/>
      <c r="B523" s="107"/>
      <c r="C523" s="108"/>
      <c r="D523" s="106"/>
      <c r="E523" s="107"/>
      <c r="F523" s="108"/>
      <c r="G523" s="106"/>
      <c r="H523" s="107"/>
      <c r="I523" s="108"/>
      <c r="J523" s="106"/>
      <c r="K523" s="107"/>
      <c r="L523" s="108"/>
      <c r="M523" s="106"/>
      <c r="N523" s="107"/>
      <c r="O523" s="108"/>
      <c r="P523" s="109"/>
      <c r="Q523" s="110"/>
      <c r="R523" s="111"/>
      <c r="S523" s="109"/>
      <c r="T523" s="110"/>
      <c r="U523" s="111"/>
      <c r="V523" s="109"/>
      <c r="W523" s="110"/>
      <c r="X523" s="111"/>
      <c r="Y523" s="109"/>
      <c r="Z523" s="110"/>
      <c r="AA523" s="111"/>
    </row>
    <row r="524">
      <c r="A524" s="106"/>
      <c r="B524" s="107"/>
      <c r="C524" s="108"/>
      <c r="D524" s="106"/>
      <c r="E524" s="107"/>
      <c r="F524" s="108"/>
      <c r="G524" s="106"/>
      <c r="H524" s="107"/>
      <c r="I524" s="108"/>
      <c r="J524" s="106"/>
      <c r="K524" s="107"/>
      <c r="L524" s="108"/>
      <c r="M524" s="106"/>
      <c r="N524" s="107"/>
      <c r="O524" s="108"/>
      <c r="P524" s="109"/>
      <c r="Q524" s="110"/>
      <c r="R524" s="111"/>
      <c r="S524" s="109"/>
      <c r="T524" s="110"/>
      <c r="U524" s="111"/>
      <c r="V524" s="109"/>
      <c r="W524" s="110"/>
      <c r="X524" s="111"/>
      <c r="Y524" s="109"/>
      <c r="Z524" s="110"/>
      <c r="AA524" s="111"/>
    </row>
    <row r="525">
      <c r="A525" s="106"/>
      <c r="B525" s="107"/>
      <c r="C525" s="108"/>
      <c r="D525" s="106"/>
      <c r="E525" s="107"/>
      <c r="F525" s="108"/>
      <c r="G525" s="106"/>
      <c r="H525" s="107"/>
      <c r="I525" s="108"/>
      <c r="J525" s="106"/>
      <c r="K525" s="107"/>
      <c r="L525" s="108"/>
      <c r="M525" s="106"/>
      <c r="N525" s="107"/>
      <c r="O525" s="108"/>
      <c r="P525" s="109"/>
      <c r="Q525" s="110"/>
      <c r="R525" s="111"/>
      <c r="S525" s="109"/>
      <c r="T525" s="110"/>
      <c r="U525" s="111"/>
      <c r="V525" s="109"/>
      <c r="W525" s="110"/>
      <c r="X525" s="111"/>
      <c r="Y525" s="109"/>
      <c r="Z525" s="110"/>
      <c r="AA525" s="111"/>
    </row>
    <row r="526">
      <c r="A526" s="106"/>
      <c r="B526" s="107"/>
      <c r="C526" s="108"/>
      <c r="D526" s="106"/>
      <c r="E526" s="107"/>
      <c r="F526" s="108"/>
      <c r="G526" s="106"/>
      <c r="H526" s="107"/>
      <c r="I526" s="108"/>
      <c r="J526" s="106"/>
      <c r="K526" s="107"/>
      <c r="L526" s="108"/>
      <c r="M526" s="106"/>
      <c r="N526" s="107"/>
      <c r="O526" s="108"/>
      <c r="P526" s="109"/>
      <c r="Q526" s="110"/>
      <c r="R526" s="111"/>
      <c r="S526" s="109"/>
      <c r="T526" s="110"/>
      <c r="U526" s="111"/>
      <c r="V526" s="109"/>
      <c r="W526" s="110"/>
      <c r="X526" s="111"/>
      <c r="Y526" s="109"/>
      <c r="Z526" s="110"/>
      <c r="AA526" s="111"/>
    </row>
    <row r="527">
      <c r="A527" s="106"/>
      <c r="B527" s="107"/>
      <c r="C527" s="108"/>
      <c r="D527" s="106"/>
      <c r="E527" s="107"/>
      <c r="F527" s="108"/>
      <c r="G527" s="106"/>
      <c r="H527" s="107"/>
      <c r="I527" s="108"/>
      <c r="J527" s="106"/>
      <c r="K527" s="107"/>
      <c r="L527" s="108"/>
      <c r="M527" s="106"/>
      <c r="N527" s="107"/>
      <c r="O527" s="108"/>
      <c r="P527" s="109"/>
      <c r="Q527" s="110"/>
      <c r="R527" s="111"/>
      <c r="S527" s="109"/>
      <c r="T527" s="110"/>
      <c r="U527" s="111"/>
      <c r="V527" s="109"/>
      <c r="W527" s="110"/>
      <c r="X527" s="111"/>
      <c r="Y527" s="109"/>
      <c r="Z527" s="110"/>
      <c r="AA527" s="111"/>
    </row>
    <row r="528">
      <c r="A528" s="106"/>
      <c r="B528" s="107"/>
      <c r="C528" s="108"/>
      <c r="D528" s="106"/>
      <c r="E528" s="107"/>
      <c r="F528" s="108"/>
      <c r="G528" s="106"/>
      <c r="H528" s="107"/>
      <c r="I528" s="108"/>
      <c r="J528" s="106"/>
      <c r="K528" s="107"/>
      <c r="L528" s="108"/>
      <c r="M528" s="106"/>
      <c r="N528" s="107"/>
      <c r="O528" s="108"/>
      <c r="P528" s="109"/>
      <c r="Q528" s="110"/>
      <c r="R528" s="111"/>
      <c r="S528" s="109"/>
      <c r="T528" s="110"/>
      <c r="U528" s="111"/>
      <c r="V528" s="109"/>
      <c r="W528" s="110"/>
      <c r="X528" s="111"/>
      <c r="Y528" s="109"/>
      <c r="Z528" s="110"/>
      <c r="AA528" s="111"/>
    </row>
    <row r="529">
      <c r="A529" s="106"/>
      <c r="B529" s="107"/>
      <c r="C529" s="108"/>
      <c r="D529" s="106"/>
      <c r="E529" s="107"/>
      <c r="F529" s="108"/>
      <c r="G529" s="106"/>
      <c r="H529" s="107"/>
      <c r="I529" s="108"/>
      <c r="J529" s="106"/>
      <c r="K529" s="107"/>
      <c r="L529" s="108"/>
      <c r="M529" s="106"/>
      <c r="N529" s="107"/>
      <c r="O529" s="108"/>
      <c r="P529" s="109"/>
      <c r="Q529" s="110"/>
      <c r="R529" s="111"/>
      <c r="S529" s="109"/>
      <c r="T529" s="110"/>
      <c r="U529" s="111"/>
      <c r="V529" s="109"/>
      <c r="W529" s="110"/>
      <c r="X529" s="111"/>
      <c r="Y529" s="109"/>
      <c r="Z529" s="110"/>
      <c r="AA529" s="111"/>
    </row>
    <row r="530">
      <c r="A530" s="106"/>
      <c r="B530" s="107"/>
      <c r="C530" s="108"/>
      <c r="D530" s="106"/>
      <c r="E530" s="107"/>
      <c r="F530" s="108"/>
      <c r="G530" s="106"/>
      <c r="H530" s="107"/>
      <c r="I530" s="108"/>
      <c r="J530" s="106"/>
      <c r="K530" s="107"/>
      <c r="L530" s="108"/>
      <c r="M530" s="106"/>
      <c r="N530" s="107"/>
      <c r="O530" s="108"/>
      <c r="P530" s="109"/>
      <c r="Q530" s="110"/>
      <c r="R530" s="111"/>
      <c r="S530" s="109"/>
      <c r="T530" s="110"/>
      <c r="U530" s="111"/>
      <c r="V530" s="109"/>
      <c r="W530" s="110"/>
      <c r="X530" s="111"/>
      <c r="Y530" s="109"/>
      <c r="Z530" s="110"/>
      <c r="AA530" s="111"/>
    </row>
    <row r="531">
      <c r="A531" s="106"/>
      <c r="B531" s="107"/>
      <c r="C531" s="108"/>
      <c r="D531" s="106"/>
      <c r="E531" s="107"/>
      <c r="F531" s="108"/>
      <c r="G531" s="106"/>
      <c r="H531" s="107"/>
      <c r="I531" s="108"/>
      <c r="J531" s="106"/>
      <c r="K531" s="107"/>
      <c r="L531" s="108"/>
      <c r="M531" s="106"/>
      <c r="N531" s="107"/>
      <c r="O531" s="108"/>
      <c r="P531" s="109"/>
      <c r="Q531" s="110"/>
      <c r="R531" s="111"/>
      <c r="S531" s="109"/>
      <c r="T531" s="110"/>
      <c r="U531" s="111"/>
      <c r="V531" s="109"/>
      <c r="W531" s="110"/>
      <c r="X531" s="111"/>
      <c r="Y531" s="109"/>
      <c r="Z531" s="110"/>
      <c r="AA531" s="111"/>
    </row>
    <row r="532">
      <c r="A532" s="106"/>
      <c r="B532" s="107"/>
      <c r="C532" s="108"/>
      <c r="D532" s="106"/>
      <c r="E532" s="107"/>
      <c r="F532" s="108"/>
      <c r="G532" s="106"/>
      <c r="H532" s="107"/>
      <c r="I532" s="108"/>
      <c r="J532" s="106"/>
      <c r="K532" s="107"/>
      <c r="L532" s="108"/>
      <c r="M532" s="106"/>
      <c r="N532" s="107"/>
      <c r="O532" s="108"/>
      <c r="P532" s="109"/>
      <c r="Q532" s="110"/>
      <c r="R532" s="111"/>
      <c r="S532" s="109"/>
      <c r="T532" s="110"/>
      <c r="U532" s="111"/>
      <c r="V532" s="109"/>
      <c r="W532" s="110"/>
      <c r="X532" s="111"/>
      <c r="Y532" s="109"/>
      <c r="Z532" s="110"/>
      <c r="AA532" s="111"/>
    </row>
    <row r="533">
      <c r="A533" s="106"/>
      <c r="B533" s="107"/>
      <c r="C533" s="108"/>
      <c r="D533" s="106"/>
      <c r="E533" s="107"/>
      <c r="F533" s="108"/>
      <c r="G533" s="106"/>
      <c r="H533" s="107"/>
      <c r="I533" s="108"/>
      <c r="J533" s="106"/>
      <c r="K533" s="107"/>
      <c r="L533" s="108"/>
      <c r="M533" s="106"/>
      <c r="N533" s="107"/>
      <c r="O533" s="108"/>
      <c r="P533" s="109"/>
      <c r="Q533" s="110"/>
      <c r="R533" s="111"/>
      <c r="S533" s="109"/>
      <c r="T533" s="110"/>
      <c r="U533" s="111"/>
      <c r="V533" s="109"/>
      <c r="W533" s="110"/>
      <c r="X533" s="111"/>
      <c r="Y533" s="109"/>
      <c r="Z533" s="110"/>
      <c r="AA533" s="111"/>
    </row>
    <row r="534">
      <c r="A534" s="106"/>
      <c r="B534" s="107"/>
      <c r="C534" s="108"/>
      <c r="D534" s="106"/>
      <c r="E534" s="107"/>
      <c r="F534" s="108"/>
      <c r="G534" s="106"/>
      <c r="H534" s="107"/>
      <c r="I534" s="108"/>
      <c r="J534" s="106"/>
      <c r="K534" s="107"/>
      <c r="L534" s="108"/>
      <c r="M534" s="106"/>
      <c r="N534" s="107"/>
      <c r="O534" s="108"/>
      <c r="P534" s="109"/>
      <c r="Q534" s="110"/>
      <c r="R534" s="111"/>
      <c r="S534" s="109"/>
      <c r="T534" s="110"/>
      <c r="U534" s="111"/>
      <c r="V534" s="109"/>
      <c r="W534" s="110"/>
      <c r="X534" s="111"/>
      <c r="Y534" s="109"/>
      <c r="Z534" s="110"/>
      <c r="AA534" s="111"/>
    </row>
    <row r="535">
      <c r="A535" s="106"/>
      <c r="B535" s="107"/>
      <c r="C535" s="108"/>
      <c r="D535" s="106"/>
      <c r="E535" s="107"/>
      <c r="F535" s="108"/>
      <c r="G535" s="106"/>
      <c r="H535" s="107"/>
      <c r="I535" s="108"/>
      <c r="J535" s="106"/>
      <c r="K535" s="107"/>
      <c r="L535" s="108"/>
      <c r="M535" s="106"/>
      <c r="N535" s="107"/>
      <c r="O535" s="108"/>
      <c r="P535" s="109"/>
      <c r="Q535" s="110"/>
      <c r="R535" s="111"/>
      <c r="S535" s="109"/>
      <c r="T535" s="110"/>
      <c r="U535" s="111"/>
      <c r="V535" s="109"/>
      <c r="W535" s="110"/>
      <c r="X535" s="111"/>
      <c r="Y535" s="109"/>
      <c r="Z535" s="110"/>
      <c r="AA535" s="111"/>
    </row>
    <row r="536">
      <c r="A536" s="106"/>
      <c r="B536" s="107"/>
      <c r="C536" s="108"/>
      <c r="D536" s="106"/>
      <c r="E536" s="107"/>
      <c r="F536" s="108"/>
      <c r="G536" s="106"/>
      <c r="H536" s="107"/>
      <c r="I536" s="108"/>
      <c r="J536" s="106"/>
      <c r="K536" s="107"/>
      <c r="L536" s="108"/>
      <c r="M536" s="106"/>
      <c r="N536" s="107"/>
      <c r="O536" s="108"/>
      <c r="P536" s="109"/>
      <c r="Q536" s="110"/>
      <c r="R536" s="111"/>
      <c r="S536" s="109"/>
      <c r="T536" s="110"/>
      <c r="U536" s="111"/>
      <c r="V536" s="109"/>
      <c r="W536" s="110"/>
      <c r="X536" s="111"/>
      <c r="Y536" s="109"/>
      <c r="Z536" s="110"/>
      <c r="AA536" s="111"/>
    </row>
    <row r="537">
      <c r="A537" s="106"/>
      <c r="B537" s="107"/>
      <c r="C537" s="108"/>
      <c r="D537" s="106"/>
      <c r="E537" s="107"/>
      <c r="F537" s="108"/>
      <c r="G537" s="106"/>
      <c r="H537" s="107"/>
      <c r="I537" s="108"/>
      <c r="J537" s="106"/>
      <c r="K537" s="107"/>
      <c r="L537" s="108"/>
      <c r="M537" s="106"/>
      <c r="N537" s="107"/>
      <c r="O537" s="108"/>
      <c r="P537" s="109"/>
      <c r="Q537" s="110"/>
      <c r="R537" s="111"/>
      <c r="S537" s="109"/>
      <c r="T537" s="110"/>
      <c r="U537" s="111"/>
      <c r="V537" s="109"/>
      <c r="W537" s="110"/>
      <c r="X537" s="111"/>
      <c r="Y537" s="109"/>
      <c r="Z537" s="110"/>
      <c r="AA537" s="111"/>
    </row>
    <row r="538">
      <c r="A538" s="106"/>
      <c r="B538" s="107"/>
      <c r="C538" s="108"/>
      <c r="D538" s="106"/>
      <c r="E538" s="107"/>
      <c r="F538" s="108"/>
      <c r="G538" s="106"/>
      <c r="H538" s="107"/>
      <c r="I538" s="108"/>
      <c r="J538" s="106"/>
      <c r="K538" s="107"/>
      <c r="L538" s="108"/>
      <c r="M538" s="106"/>
      <c r="N538" s="107"/>
      <c r="O538" s="108"/>
      <c r="P538" s="109"/>
      <c r="Q538" s="110"/>
      <c r="R538" s="111"/>
      <c r="S538" s="109"/>
      <c r="T538" s="110"/>
      <c r="U538" s="111"/>
      <c r="V538" s="109"/>
      <c r="W538" s="110"/>
      <c r="X538" s="111"/>
      <c r="Y538" s="109"/>
      <c r="Z538" s="110"/>
      <c r="AA538" s="111"/>
    </row>
    <row r="539">
      <c r="A539" s="106"/>
      <c r="B539" s="107"/>
      <c r="C539" s="108"/>
      <c r="D539" s="106"/>
      <c r="E539" s="107"/>
      <c r="F539" s="108"/>
      <c r="G539" s="106"/>
      <c r="H539" s="107"/>
      <c r="I539" s="108"/>
      <c r="J539" s="106"/>
      <c r="K539" s="107"/>
      <c r="L539" s="108"/>
      <c r="M539" s="106"/>
      <c r="N539" s="107"/>
      <c r="O539" s="108"/>
      <c r="P539" s="109"/>
      <c r="Q539" s="110"/>
      <c r="R539" s="111"/>
      <c r="S539" s="109"/>
      <c r="T539" s="110"/>
      <c r="U539" s="111"/>
      <c r="V539" s="109"/>
      <c r="W539" s="110"/>
      <c r="X539" s="111"/>
      <c r="Y539" s="109"/>
      <c r="Z539" s="110"/>
      <c r="AA539" s="111"/>
    </row>
    <row r="540">
      <c r="A540" s="106"/>
      <c r="B540" s="107"/>
      <c r="C540" s="108"/>
      <c r="D540" s="106"/>
      <c r="E540" s="107"/>
      <c r="F540" s="108"/>
      <c r="G540" s="106"/>
      <c r="H540" s="107"/>
      <c r="I540" s="108"/>
      <c r="J540" s="106"/>
      <c r="K540" s="107"/>
      <c r="L540" s="108"/>
      <c r="M540" s="106"/>
      <c r="N540" s="107"/>
      <c r="O540" s="108"/>
      <c r="P540" s="109"/>
      <c r="Q540" s="110"/>
      <c r="R540" s="111"/>
      <c r="S540" s="109"/>
      <c r="T540" s="110"/>
      <c r="U540" s="111"/>
      <c r="V540" s="109"/>
      <c r="W540" s="110"/>
      <c r="X540" s="111"/>
      <c r="Y540" s="109"/>
      <c r="Z540" s="110"/>
      <c r="AA540" s="111"/>
    </row>
    <row r="541">
      <c r="A541" s="106"/>
      <c r="B541" s="107"/>
      <c r="C541" s="108"/>
      <c r="D541" s="106"/>
      <c r="E541" s="107"/>
      <c r="F541" s="108"/>
      <c r="G541" s="106"/>
      <c r="H541" s="107"/>
      <c r="I541" s="108"/>
      <c r="J541" s="106"/>
      <c r="K541" s="107"/>
      <c r="L541" s="108"/>
      <c r="M541" s="106"/>
      <c r="N541" s="107"/>
      <c r="O541" s="108"/>
      <c r="P541" s="109"/>
      <c r="Q541" s="110"/>
      <c r="R541" s="111"/>
      <c r="S541" s="109"/>
      <c r="T541" s="110"/>
      <c r="U541" s="111"/>
      <c r="V541" s="109"/>
      <c r="W541" s="110"/>
      <c r="X541" s="111"/>
      <c r="Y541" s="109"/>
      <c r="Z541" s="110"/>
      <c r="AA541" s="111"/>
    </row>
    <row r="542">
      <c r="A542" s="106"/>
      <c r="B542" s="107"/>
      <c r="C542" s="108"/>
      <c r="D542" s="106"/>
      <c r="E542" s="107"/>
      <c r="F542" s="108"/>
      <c r="G542" s="106"/>
      <c r="H542" s="107"/>
      <c r="I542" s="108"/>
      <c r="J542" s="106"/>
      <c r="K542" s="107"/>
      <c r="L542" s="108"/>
      <c r="M542" s="106"/>
      <c r="N542" s="107"/>
      <c r="O542" s="108"/>
      <c r="P542" s="109"/>
      <c r="Q542" s="110"/>
      <c r="R542" s="111"/>
      <c r="S542" s="109"/>
      <c r="T542" s="110"/>
      <c r="U542" s="111"/>
      <c r="V542" s="109"/>
      <c r="W542" s="110"/>
      <c r="X542" s="111"/>
      <c r="Y542" s="109"/>
      <c r="Z542" s="110"/>
      <c r="AA542" s="111"/>
    </row>
    <row r="543">
      <c r="A543" s="106"/>
      <c r="B543" s="107"/>
      <c r="C543" s="108"/>
      <c r="D543" s="106"/>
      <c r="E543" s="107"/>
      <c r="F543" s="108"/>
      <c r="G543" s="106"/>
      <c r="H543" s="107"/>
      <c r="I543" s="108"/>
      <c r="J543" s="106"/>
      <c r="K543" s="107"/>
      <c r="L543" s="108"/>
      <c r="M543" s="106"/>
      <c r="N543" s="107"/>
      <c r="O543" s="108"/>
      <c r="P543" s="109"/>
      <c r="Q543" s="110"/>
      <c r="R543" s="111"/>
      <c r="S543" s="109"/>
      <c r="T543" s="110"/>
      <c r="U543" s="111"/>
      <c r="V543" s="109"/>
      <c r="W543" s="110"/>
      <c r="X543" s="111"/>
      <c r="Y543" s="109"/>
      <c r="Z543" s="110"/>
      <c r="AA543" s="111"/>
    </row>
    <row r="544">
      <c r="A544" s="106"/>
      <c r="B544" s="107"/>
      <c r="C544" s="108"/>
      <c r="D544" s="106"/>
      <c r="E544" s="107"/>
      <c r="F544" s="108"/>
      <c r="G544" s="106"/>
      <c r="H544" s="107"/>
      <c r="I544" s="108"/>
      <c r="J544" s="106"/>
      <c r="K544" s="107"/>
      <c r="L544" s="108"/>
      <c r="M544" s="106"/>
      <c r="N544" s="107"/>
      <c r="O544" s="108"/>
      <c r="P544" s="109"/>
      <c r="Q544" s="110"/>
      <c r="R544" s="111"/>
      <c r="S544" s="109"/>
      <c r="T544" s="110"/>
      <c r="U544" s="111"/>
      <c r="V544" s="109"/>
      <c r="W544" s="110"/>
      <c r="X544" s="111"/>
      <c r="Y544" s="109"/>
      <c r="Z544" s="110"/>
      <c r="AA544" s="111"/>
    </row>
    <row r="545">
      <c r="A545" s="106"/>
      <c r="B545" s="107"/>
      <c r="C545" s="108"/>
      <c r="D545" s="106"/>
      <c r="E545" s="107"/>
      <c r="F545" s="108"/>
      <c r="G545" s="106"/>
      <c r="H545" s="107"/>
      <c r="I545" s="108"/>
      <c r="J545" s="106"/>
      <c r="K545" s="107"/>
      <c r="L545" s="108"/>
      <c r="M545" s="106"/>
      <c r="N545" s="107"/>
      <c r="O545" s="108"/>
      <c r="P545" s="109"/>
      <c r="Q545" s="110"/>
      <c r="R545" s="111"/>
      <c r="S545" s="109"/>
      <c r="T545" s="110"/>
      <c r="U545" s="111"/>
      <c r="V545" s="109"/>
      <c r="W545" s="110"/>
      <c r="X545" s="111"/>
      <c r="Y545" s="109"/>
      <c r="Z545" s="110"/>
      <c r="AA545" s="111"/>
    </row>
    <row r="546">
      <c r="A546" s="106"/>
      <c r="B546" s="107"/>
      <c r="C546" s="108"/>
      <c r="D546" s="106"/>
      <c r="E546" s="107"/>
      <c r="F546" s="108"/>
      <c r="G546" s="106"/>
      <c r="H546" s="107"/>
      <c r="I546" s="108"/>
      <c r="J546" s="106"/>
      <c r="K546" s="107"/>
      <c r="L546" s="108"/>
      <c r="M546" s="106"/>
      <c r="N546" s="107"/>
      <c r="O546" s="108"/>
      <c r="P546" s="109"/>
      <c r="Q546" s="110"/>
      <c r="R546" s="111"/>
      <c r="S546" s="109"/>
      <c r="T546" s="110"/>
      <c r="U546" s="111"/>
      <c r="V546" s="109"/>
      <c r="W546" s="110"/>
      <c r="X546" s="111"/>
      <c r="Y546" s="109"/>
      <c r="Z546" s="110"/>
      <c r="AA546" s="111"/>
    </row>
    <row r="547">
      <c r="A547" s="106"/>
      <c r="B547" s="107"/>
      <c r="C547" s="108"/>
      <c r="D547" s="106"/>
      <c r="E547" s="107"/>
      <c r="F547" s="108"/>
      <c r="G547" s="106"/>
      <c r="H547" s="107"/>
      <c r="I547" s="108"/>
      <c r="J547" s="106"/>
      <c r="K547" s="107"/>
      <c r="L547" s="108"/>
      <c r="M547" s="106"/>
      <c r="N547" s="107"/>
      <c r="O547" s="108"/>
      <c r="P547" s="109"/>
      <c r="Q547" s="110"/>
      <c r="R547" s="111"/>
      <c r="S547" s="109"/>
      <c r="T547" s="110"/>
      <c r="U547" s="111"/>
      <c r="V547" s="109"/>
      <c r="W547" s="110"/>
      <c r="X547" s="111"/>
      <c r="Y547" s="109"/>
      <c r="Z547" s="110"/>
      <c r="AA547" s="111"/>
    </row>
    <row r="548">
      <c r="A548" s="106"/>
      <c r="B548" s="107"/>
      <c r="C548" s="108"/>
      <c r="D548" s="106"/>
      <c r="E548" s="107"/>
      <c r="F548" s="108"/>
      <c r="G548" s="106"/>
      <c r="H548" s="107"/>
      <c r="I548" s="108"/>
      <c r="J548" s="106"/>
      <c r="K548" s="107"/>
      <c r="L548" s="108"/>
      <c r="M548" s="106"/>
      <c r="N548" s="107"/>
      <c r="O548" s="108"/>
      <c r="P548" s="109"/>
      <c r="Q548" s="110"/>
      <c r="R548" s="111"/>
      <c r="S548" s="109"/>
      <c r="T548" s="110"/>
      <c r="U548" s="111"/>
      <c r="V548" s="109"/>
      <c r="W548" s="110"/>
      <c r="X548" s="111"/>
      <c r="Y548" s="109"/>
      <c r="Z548" s="110"/>
      <c r="AA548" s="111"/>
    </row>
    <row r="549">
      <c r="A549" s="106"/>
      <c r="B549" s="107"/>
      <c r="C549" s="108"/>
      <c r="D549" s="106"/>
      <c r="E549" s="107"/>
      <c r="F549" s="108"/>
      <c r="G549" s="106"/>
      <c r="H549" s="107"/>
      <c r="I549" s="108"/>
      <c r="J549" s="106"/>
      <c r="K549" s="107"/>
      <c r="L549" s="108"/>
      <c r="M549" s="106"/>
      <c r="N549" s="107"/>
      <c r="O549" s="108"/>
      <c r="P549" s="109"/>
      <c r="Q549" s="110"/>
      <c r="R549" s="111"/>
      <c r="S549" s="109"/>
      <c r="T549" s="110"/>
      <c r="U549" s="111"/>
      <c r="V549" s="109"/>
      <c r="W549" s="110"/>
      <c r="X549" s="111"/>
      <c r="Y549" s="109"/>
      <c r="Z549" s="110"/>
      <c r="AA549" s="111"/>
    </row>
    <row r="550">
      <c r="A550" s="106"/>
      <c r="B550" s="107"/>
      <c r="C550" s="108"/>
      <c r="D550" s="106"/>
      <c r="E550" s="107"/>
      <c r="F550" s="108"/>
      <c r="G550" s="106"/>
      <c r="H550" s="107"/>
      <c r="I550" s="108"/>
      <c r="J550" s="106"/>
      <c r="K550" s="107"/>
      <c r="L550" s="108"/>
      <c r="M550" s="106"/>
      <c r="N550" s="107"/>
      <c r="O550" s="108"/>
      <c r="P550" s="109"/>
      <c r="Q550" s="110"/>
      <c r="R550" s="111"/>
      <c r="S550" s="109"/>
      <c r="T550" s="110"/>
      <c r="U550" s="111"/>
      <c r="V550" s="109"/>
      <c r="W550" s="110"/>
      <c r="X550" s="111"/>
      <c r="Y550" s="109"/>
      <c r="Z550" s="110"/>
      <c r="AA550" s="111"/>
    </row>
    <row r="551">
      <c r="A551" s="106"/>
      <c r="B551" s="107"/>
      <c r="C551" s="108"/>
      <c r="D551" s="106"/>
      <c r="E551" s="107"/>
      <c r="F551" s="108"/>
      <c r="G551" s="106"/>
      <c r="H551" s="107"/>
      <c r="I551" s="108"/>
      <c r="J551" s="106"/>
      <c r="K551" s="107"/>
      <c r="L551" s="108"/>
      <c r="M551" s="106"/>
      <c r="N551" s="107"/>
      <c r="O551" s="108"/>
      <c r="P551" s="109"/>
      <c r="Q551" s="110"/>
      <c r="R551" s="111"/>
      <c r="S551" s="109"/>
      <c r="T551" s="110"/>
      <c r="U551" s="111"/>
      <c r="V551" s="109"/>
      <c r="W551" s="110"/>
      <c r="X551" s="111"/>
      <c r="Y551" s="109"/>
      <c r="Z551" s="110"/>
      <c r="AA551" s="111"/>
    </row>
    <row r="552">
      <c r="A552" s="106"/>
      <c r="B552" s="107"/>
      <c r="C552" s="108"/>
      <c r="D552" s="106"/>
      <c r="E552" s="107"/>
      <c r="F552" s="108"/>
      <c r="G552" s="106"/>
      <c r="H552" s="107"/>
      <c r="I552" s="108"/>
      <c r="J552" s="106"/>
      <c r="K552" s="107"/>
      <c r="L552" s="108"/>
      <c r="M552" s="106"/>
      <c r="N552" s="107"/>
      <c r="O552" s="108"/>
      <c r="P552" s="109"/>
      <c r="Q552" s="110"/>
      <c r="R552" s="111"/>
      <c r="S552" s="109"/>
      <c r="T552" s="110"/>
      <c r="U552" s="111"/>
      <c r="V552" s="109"/>
      <c r="W552" s="110"/>
      <c r="X552" s="111"/>
      <c r="Y552" s="109"/>
      <c r="Z552" s="110"/>
      <c r="AA552" s="111"/>
    </row>
    <row r="553">
      <c r="A553" s="106"/>
      <c r="B553" s="107"/>
      <c r="C553" s="108"/>
      <c r="D553" s="106"/>
      <c r="E553" s="107"/>
      <c r="F553" s="108"/>
      <c r="G553" s="106"/>
      <c r="H553" s="107"/>
      <c r="I553" s="108"/>
      <c r="J553" s="106"/>
      <c r="K553" s="107"/>
      <c r="L553" s="108"/>
      <c r="M553" s="106"/>
      <c r="N553" s="107"/>
      <c r="O553" s="108"/>
      <c r="P553" s="109"/>
      <c r="Q553" s="110"/>
      <c r="R553" s="111"/>
      <c r="S553" s="109"/>
      <c r="T553" s="110"/>
      <c r="U553" s="111"/>
      <c r="V553" s="109"/>
      <c r="W553" s="110"/>
      <c r="X553" s="111"/>
      <c r="Y553" s="109"/>
      <c r="Z553" s="110"/>
      <c r="AA553" s="111"/>
    </row>
    <row r="554">
      <c r="A554" s="106"/>
      <c r="B554" s="107"/>
      <c r="C554" s="108"/>
      <c r="D554" s="106"/>
      <c r="E554" s="107"/>
      <c r="F554" s="108"/>
      <c r="G554" s="106"/>
      <c r="H554" s="107"/>
      <c r="I554" s="108"/>
      <c r="J554" s="106"/>
      <c r="K554" s="107"/>
      <c r="L554" s="108"/>
      <c r="M554" s="106"/>
      <c r="N554" s="107"/>
      <c r="O554" s="108"/>
      <c r="P554" s="109"/>
      <c r="Q554" s="110"/>
      <c r="R554" s="111"/>
      <c r="S554" s="109"/>
      <c r="T554" s="110"/>
      <c r="U554" s="111"/>
      <c r="V554" s="109"/>
      <c r="W554" s="110"/>
      <c r="X554" s="111"/>
      <c r="Y554" s="109"/>
      <c r="Z554" s="110"/>
      <c r="AA554" s="111"/>
    </row>
    <row r="555">
      <c r="A555" s="106"/>
      <c r="B555" s="107"/>
      <c r="C555" s="108"/>
      <c r="D555" s="106"/>
      <c r="E555" s="107"/>
      <c r="F555" s="108"/>
      <c r="G555" s="106"/>
      <c r="H555" s="107"/>
      <c r="I555" s="108"/>
      <c r="J555" s="106"/>
      <c r="K555" s="107"/>
      <c r="L555" s="108"/>
      <c r="M555" s="106"/>
      <c r="N555" s="107"/>
      <c r="O555" s="108"/>
      <c r="P555" s="109"/>
      <c r="Q555" s="110"/>
      <c r="R555" s="111"/>
      <c r="S555" s="109"/>
      <c r="T555" s="110"/>
      <c r="U555" s="111"/>
      <c r="V555" s="109"/>
      <c r="W555" s="110"/>
      <c r="X555" s="111"/>
      <c r="Y555" s="109"/>
      <c r="Z555" s="110"/>
      <c r="AA555" s="111"/>
    </row>
    <row r="556">
      <c r="A556" s="106"/>
      <c r="B556" s="107"/>
      <c r="C556" s="108"/>
      <c r="D556" s="106"/>
      <c r="E556" s="107"/>
      <c r="F556" s="108"/>
      <c r="G556" s="106"/>
      <c r="H556" s="107"/>
      <c r="I556" s="108"/>
      <c r="J556" s="106"/>
      <c r="K556" s="107"/>
      <c r="L556" s="108"/>
      <c r="M556" s="106"/>
      <c r="N556" s="107"/>
      <c r="O556" s="108"/>
      <c r="P556" s="109"/>
      <c r="Q556" s="110"/>
      <c r="R556" s="111"/>
      <c r="S556" s="109"/>
      <c r="T556" s="110"/>
      <c r="U556" s="111"/>
      <c r="V556" s="109"/>
      <c r="W556" s="110"/>
      <c r="X556" s="111"/>
      <c r="Y556" s="109"/>
      <c r="Z556" s="110"/>
      <c r="AA556" s="111"/>
    </row>
    <row r="557">
      <c r="A557" s="106"/>
      <c r="B557" s="107"/>
      <c r="C557" s="108"/>
      <c r="D557" s="106"/>
      <c r="E557" s="107"/>
      <c r="F557" s="108"/>
      <c r="G557" s="106"/>
      <c r="H557" s="107"/>
      <c r="I557" s="108"/>
      <c r="J557" s="106"/>
      <c r="K557" s="107"/>
      <c r="L557" s="108"/>
      <c r="M557" s="106"/>
      <c r="N557" s="107"/>
      <c r="O557" s="108"/>
      <c r="P557" s="109"/>
      <c r="Q557" s="110"/>
      <c r="R557" s="111"/>
      <c r="S557" s="109"/>
      <c r="T557" s="110"/>
      <c r="U557" s="111"/>
      <c r="V557" s="109"/>
      <c r="W557" s="110"/>
      <c r="X557" s="111"/>
      <c r="Y557" s="109"/>
      <c r="Z557" s="110"/>
      <c r="AA557" s="111"/>
    </row>
    <row r="558">
      <c r="A558" s="106"/>
      <c r="B558" s="107"/>
      <c r="C558" s="108"/>
      <c r="D558" s="106"/>
      <c r="E558" s="107"/>
      <c r="F558" s="108"/>
      <c r="G558" s="106"/>
      <c r="H558" s="107"/>
      <c r="I558" s="108"/>
      <c r="J558" s="106"/>
      <c r="K558" s="107"/>
      <c r="L558" s="108"/>
      <c r="M558" s="106"/>
      <c r="N558" s="107"/>
      <c r="O558" s="108"/>
      <c r="P558" s="109"/>
      <c r="Q558" s="110"/>
      <c r="R558" s="111"/>
      <c r="S558" s="109"/>
      <c r="T558" s="110"/>
      <c r="U558" s="111"/>
      <c r="V558" s="109"/>
      <c r="W558" s="110"/>
      <c r="X558" s="111"/>
      <c r="Y558" s="109"/>
      <c r="Z558" s="110"/>
      <c r="AA558" s="111"/>
    </row>
    <row r="559">
      <c r="A559" s="106"/>
      <c r="B559" s="107"/>
      <c r="C559" s="108"/>
      <c r="D559" s="106"/>
      <c r="E559" s="107"/>
      <c r="F559" s="108"/>
      <c r="G559" s="106"/>
      <c r="H559" s="107"/>
      <c r="I559" s="108"/>
      <c r="J559" s="106"/>
      <c r="K559" s="107"/>
      <c r="L559" s="108"/>
      <c r="M559" s="106"/>
      <c r="N559" s="107"/>
      <c r="O559" s="108"/>
      <c r="P559" s="109"/>
      <c r="Q559" s="110"/>
      <c r="R559" s="111"/>
      <c r="S559" s="109"/>
      <c r="T559" s="110"/>
      <c r="U559" s="111"/>
      <c r="V559" s="109"/>
      <c r="W559" s="110"/>
      <c r="X559" s="111"/>
      <c r="Y559" s="109"/>
      <c r="Z559" s="110"/>
      <c r="AA559" s="111"/>
    </row>
    <row r="560">
      <c r="A560" s="106"/>
      <c r="B560" s="107"/>
      <c r="C560" s="108"/>
      <c r="D560" s="106"/>
      <c r="E560" s="107"/>
      <c r="F560" s="108"/>
      <c r="G560" s="106"/>
      <c r="H560" s="107"/>
      <c r="I560" s="108"/>
      <c r="J560" s="106"/>
      <c r="K560" s="107"/>
      <c r="L560" s="108"/>
      <c r="M560" s="106"/>
      <c r="N560" s="107"/>
      <c r="O560" s="108"/>
      <c r="P560" s="109"/>
      <c r="Q560" s="110"/>
      <c r="R560" s="111"/>
      <c r="S560" s="109"/>
      <c r="T560" s="110"/>
      <c r="U560" s="111"/>
      <c r="V560" s="109"/>
      <c r="W560" s="110"/>
      <c r="X560" s="111"/>
      <c r="Y560" s="109"/>
      <c r="Z560" s="110"/>
      <c r="AA560" s="111"/>
    </row>
    <row r="561">
      <c r="A561" s="106"/>
      <c r="B561" s="107"/>
      <c r="C561" s="108"/>
      <c r="D561" s="106"/>
      <c r="E561" s="107"/>
      <c r="F561" s="108"/>
      <c r="G561" s="106"/>
      <c r="H561" s="107"/>
      <c r="I561" s="108"/>
      <c r="J561" s="106"/>
      <c r="K561" s="107"/>
      <c r="L561" s="108"/>
      <c r="M561" s="106"/>
      <c r="N561" s="107"/>
      <c r="O561" s="108"/>
      <c r="P561" s="109"/>
      <c r="Q561" s="110"/>
      <c r="R561" s="111"/>
      <c r="S561" s="109"/>
      <c r="T561" s="110"/>
      <c r="U561" s="111"/>
      <c r="V561" s="109"/>
      <c r="W561" s="110"/>
      <c r="X561" s="111"/>
      <c r="Y561" s="109"/>
      <c r="Z561" s="110"/>
      <c r="AA561" s="111"/>
    </row>
    <row r="562">
      <c r="A562" s="106"/>
      <c r="B562" s="107"/>
      <c r="C562" s="108"/>
      <c r="D562" s="106"/>
      <c r="E562" s="107"/>
      <c r="F562" s="108"/>
      <c r="G562" s="106"/>
      <c r="H562" s="107"/>
      <c r="I562" s="108"/>
      <c r="J562" s="106"/>
      <c r="K562" s="107"/>
      <c r="L562" s="108"/>
      <c r="M562" s="106"/>
      <c r="N562" s="107"/>
      <c r="O562" s="108"/>
      <c r="P562" s="109"/>
      <c r="Q562" s="110"/>
      <c r="R562" s="111"/>
      <c r="S562" s="109"/>
      <c r="T562" s="110"/>
      <c r="U562" s="111"/>
      <c r="V562" s="109"/>
      <c r="W562" s="110"/>
      <c r="X562" s="111"/>
      <c r="Y562" s="109"/>
      <c r="Z562" s="110"/>
      <c r="AA562" s="111"/>
    </row>
    <row r="563">
      <c r="A563" s="106"/>
      <c r="B563" s="107"/>
      <c r="C563" s="108"/>
      <c r="D563" s="106"/>
      <c r="E563" s="107"/>
      <c r="F563" s="108"/>
      <c r="G563" s="106"/>
      <c r="H563" s="107"/>
      <c r="I563" s="108"/>
      <c r="J563" s="106"/>
      <c r="K563" s="107"/>
      <c r="L563" s="108"/>
      <c r="M563" s="106"/>
      <c r="N563" s="107"/>
      <c r="O563" s="108"/>
      <c r="P563" s="109"/>
      <c r="Q563" s="110"/>
      <c r="R563" s="111"/>
      <c r="S563" s="109"/>
      <c r="T563" s="110"/>
      <c r="U563" s="111"/>
      <c r="V563" s="109"/>
      <c r="W563" s="110"/>
      <c r="X563" s="111"/>
      <c r="Y563" s="109"/>
      <c r="Z563" s="110"/>
      <c r="AA563" s="111"/>
    </row>
    <row r="564">
      <c r="A564" s="106"/>
      <c r="B564" s="107"/>
      <c r="C564" s="108"/>
      <c r="D564" s="106"/>
      <c r="E564" s="107"/>
      <c r="F564" s="108"/>
      <c r="G564" s="106"/>
      <c r="H564" s="107"/>
      <c r="I564" s="108"/>
      <c r="J564" s="106"/>
      <c r="K564" s="107"/>
      <c r="L564" s="108"/>
      <c r="M564" s="106"/>
      <c r="N564" s="107"/>
      <c r="O564" s="108"/>
      <c r="P564" s="109"/>
      <c r="Q564" s="110"/>
      <c r="R564" s="111"/>
      <c r="S564" s="109"/>
      <c r="T564" s="110"/>
      <c r="U564" s="111"/>
      <c r="V564" s="109"/>
      <c r="W564" s="110"/>
      <c r="X564" s="111"/>
      <c r="Y564" s="109"/>
      <c r="Z564" s="110"/>
      <c r="AA564" s="111"/>
    </row>
    <row r="565">
      <c r="A565" s="106"/>
      <c r="B565" s="107"/>
      <c r="C565" s="108"/>
      <c r="D565" s="106"/>
      <c r="E565" s="107"/>
      <c r="F565" s="108"/>
      <c r="G565" s="106"/>
      <c r="H565" s="107"/>
      <c r="I565" s="108"/>
      <c r="J565" s="106"/>
      <c r="K565" s="107"/>
      <c r="L565" s="108"/>
      <c r="M565" s="106"/>
      <c r="N565" s="107"/>
      <c r="O565" s="108"/>
      <c r="P565" s="109"/>
      <c r="Q565" s="110"/>
      <c r="R565" s="111"/>
      <c r="S565" s="109"/>
      <c r="T565" s="110"/>
      <c r="U565" s="111"/>
      <c r="V565" s="109"/>
      <c r="W565" s="110"/>
      <c r="X565" s="111"/>
      <c r="Y565" s="109"/>
      <c r="Z565" s="110"/>
      <c r="AA565" s="111"/>
    </row>
    <row r="566">
      <c r="A566" s="106"/>
      <c r="B566" s="107"/>
      <c r="C566" s="108"/>
      <c r="D566" s="106"/>
      <c r="E566" s="107"/>
      <c r="F566" s="108"/>
      <c r="G566" s="106"/>
      <c r="H566" s="107"/>
      <c r="I566" s="108"/>
      <c r="J566" s="106"/>
      <c r="K566" s="107"/>
      <c r="L566" s="108"/>
      <c r="M566" s="106"/>
      <c r="N566" s="107"/>
      <c r="O566" s="108"/>
      <c r="P566" s="109"/>
      <c r="Q566" s="110"/>
      <c r="R566" s="111"/>
      <c r="S566" s="109"/>
      <c r="T566" s="110"/>
      <c r="U566" s="111"/>
      <c r="V566" s="109"/>
      <c r="W566" s="110"/>
      <c r="X566" s="111"/>
      <c r="Y566" s="109"/>
      <c r="Z566" s="110"/>
      <c r="AA566" s="111"/>
    </row>
    <row r="567">
      <c r="A567" s="106"/>
      <c r="B567" s="107"/>
      <c r="C567" s="108"/>
      <c r="D567" s="106"/>
      <c r="E567" s="107"/>
      <c r="F567" s="108"/>
      <c r="G567" s="106"/>
      <c r="H567" s="107"/>
      <c r="I567" s="108"/>
      <c r="J567" s="106"/>
      <c r="K567" s="107"/>
      <c r="L567" s="108"/>
      <c r="M567" s="106"/>
      <c r="N567" s="107"/>
      <c r="O567" s="108"/>
      <c r="P567" s="109"/>
      <c r="Q567" s="110"/>
      <c r="R567" s="111"/>
      <c r="S567" s="109"/>
      <c r="T567" s="110"/>
      <c r="U567" s="111"/>
      <c r="V567" s="109"/>
      <c r="W567" s="110"/>
      <c r="X567" s="111"/>
      <c r="Y567" s="109"/>
      <c r="Z567" s="110"/>
      <c r="AA567" s="111"/>
    </row>
    <row r="568">
      <c r="A568" s="106"/>
      <c r="B568" s="107"/>
      <c r="C568" s="108"/>
      <c r="D568" s="106"/>
      <c r="E568" s="107"/>
      <c r="F568" s="108"/>
      <c r="G568" s="106"/>
      <c r="H568" s="107"/>
      <c r="I568" s="108"/>
      <c r="J568" s="106"/>
      <c r="K568" s="107"/>
      <c r="L568" s="108"/>
      <c r="M568" s="106"/>
      <c r="N568" s="107"/>
      <c r="O568" s="108"/>
      <c r="P568" s="109"/>
      <c r="Q568" s="110"/>
      <c r="R568" s="111"/>
      <c r="S568" s="109"/>
      <c r="T568" s="110"/>
      <c r="U568" s="111"/>
      <c r="V568" s="109"/>
      <c r="W568" s="110"/>
      <c r="X568" s="111"/>
      <c r="Y568" s="109"/>
      <c r="Z568" s="110"/>
      <c r="AA568" s="111"/>
    </row>
    <row r="569">
      <c r="A569" s="106"/>
      <c r="B569" s="107"/>
      <c r="C569" s="108"/>
      <c r="D569" s="106"/>
      <c r="E569" s="107"/>
      <c r="F569" s="108"/>
      <c r="G569" s="106"/>
      <c r="H569" s="107"/>
      <c r="I569" s="108"/>
      <c r="J569" s="106"/>
      <c r="K569" s="107"/>
      <c r="L569" s="108"/>
      <c r="M569" s="106"/>
      <c r="N569" s="107"/>
      <c r="O569" s="108"/>
      <c r="P569" s="109"/>
      <c r="Q569" s="110"/>
      <c r="R569" s="111"/>
      <c r="S569" s="109"/>
      <c r="T569" s="110"/>
      <c r="U569" s="111"/>
      <c r="V569" s="109"/>
      <c r="W569" s="110"/>
      <c r="X569" s="111"/>
      <c r="Y569" s="109"/>
      <c r="Z569" s="110"/>
      <c r="AA569" s="111"/>
    </row>
    <row r="570">
      <c r="A570" s="106"/>
      <c r="B570" s="107"/>
      <c r="C570" s="108"/>
      <c r="D570" s="106"/>
      <c r="E570" s="107"/>
      <c r="F570" s="108"/>
      <c r="G570" s="106"/>
      <c r="H570" s="107"/>
      <c r="I570" s="108"/>
      <c r="J570" s="106"/>
      <c r="K570" s="107"/>
      <c r="L570" s="108"/>
      <c r="M570" s="106"/>
      <c r="N570" s="107"/>
      <c r="O570" s="108"/>
      <c r="P570" s="109"/>
      <c r="Q570" s="110"/>
      <c r="R570" s="111"/>
      <c r="S570" s="109"/>
      <c r="T570" s="110"/>
      <c r="U570" s="111"/>
      <c r="V570" s="109"/>
      <c r="W570" s="110"/>
      <c r="X570" s="111"/>
      <c r="Y570" s="109"/>
      <c r="Z570" s="110"/>
      <c r="AA570" s="111"/>
    </row>
    <row r="571">
      <c r="A571" s="106"/>
      <c r="B571" s="107"/>
      <c r="C571" s="108"/>
      <c r="D571" s="106"/>
      <c r="E571" s="107"/>
      <c r="F571" s="108"/>
      <c r="G571" s="106"/>
      <c r="H571" s="107"/>
      <c r="I571" s="108"/>
      <c r="J571" s="106"/>
      <c r="K571" s="107"/>
      <c r="L571" s="108"/>
      <c r="M571" s="106"/>
      <c r="N571" s="107"/>
      <c r="O571" s="108"/>
      <c r="P571" s="109"/>
      <c r="Q571" s="110"/>
      <c r="R571" s="111"/>
      <c r="S571" s="109"/>
      <c r="T571" s="110"/>
      <c r="U571" s="111"/>
      <c r="V571" s="109"/>
      <c r="W571" s="110"/>
      <c r="X571" s="111"/>
      <c r="Y571" s="109"/>
      <c r="Z571" s="110"/>
      <c r="AA571" s="111"/>
    </row>
    <row r="572">
      <c r="A572" s="106"/>
      <c r="B572" s="107"/>
      <c r="C572" s="108"/>
      <c r="D572" s="106"/>
      <c r="E572" s="107"/>
      <c r="F572" s="108"/>
      <c r="G572" s="106"/>
      <c r="H572" s="107"/>
      <c r="I572" s="108"/>
      <c r="J572" s="106"/>
      <c r="K572" s="107"/>
      <c r="L572" s="108"/>
      <c r="M572" s="106"/>
      <c r="N572" s="107"/>
      <c r="O572" s="108"/>
      <c r="P572" s="109"/>
      <c r="Q572" s="110"/>
      <c r="R572" s="111"/>
      <c r="S572" s="109"/>
      <c r="T572" s="110"/>
      <c r="U572" s="111"/>
      <c r="V572" s="109"/>
      <c r="W572" s="110"/>
      <c r="X572" s="111"/>
      <c r="Y572" s="109"/>
      <c r="Z572" s="110"/>
      <c r="AA572" s="111"/>
    </row>
    <row r="573">
      <c r="A573" s="106"/>
      <c r="B573" s="107"/>
      <c r="C573" s="108"/>
      <c r="D573" s="106"/>
      <c r="E573" s="107"/>
      <c r="F573" s="108"/>
      <c r="G573" s="106"/>
      <c r="H573" s="107"/>
      <c r="I573" s="108"/>
      <c r="J573" s="106"/>
      <c r="K573" s="107"/>
      <c r="L573" s="108"/>
      <c r="M573" s="106"/>
      <c r="N573" s="107"/>
      <c r="O573" s="108"/>
      <c r="P573" s="109"/>
      <c r="Q573" s="110"/>
      <c r="R573" s="111"/>
      <c r="S573" s="109"/>
      <c r="T573" s="110"/>
      <c r="U573" s="111"/>
      <c r="V573" s="109"/>
      <c r="W573" s="110"/>
      <c r="X573" s="111"/>
      <c r="Y573" s="109"/>
      <c r="Z573" s="110"/>
      <c r="AA573" s="111"/>
    </row>
    <row r="574">
      <c r="A574" s="106"/>
      <c r="B574" s="107"/>
      <c r="C574" s="108"/>
      <c r="D574" s="106"/>
      <c r="E574" s="107"/>
      <c r="F574" s="108"/>
      <c r="G574" s="106"/>
      <c r="H574" s="107"/>
      <c r="I574" s="108"/>
      <c r="J574" s="106"/>
      <c r="K574" s="107"/>
      <c r="L574" s="108"/>
      <c r="M574" s="106"/>
      <c r="N574" s="107"/>
      <c r="O574" s="108"/>
      <c r="P574" s="109"/>
      <c r="Q574" s="110"/>
      <c r="R574" s="111"/>
      <c r="S574" s="109"/>
      <c r="T574" s="110"/>
      <c r="U574" s="111"/>
      <c r="V574" s="109"/>
      <c r="W574" s="110"/>
      <c r="X574" s="111"/>
      <c r="Y574" s="109"/>
      <c r="Z574" s="110"/>
      <c r="AA574" s="111"/>
    </row>
    <row r="575">
      <c r="A575" s="106"/>
      <c r="B575" s="107"/>
      <c r="C575" s="108"/>
      <c r="D575" s="106"/>
      <c r="E575" s="107"/>
      <c r="F575" s="108"/>
      <c r="G575" s="106"/>
      <c r="H575" s="107"/>
      <c r="I575" s="108"/>
      <c r="J575" s="106"/>
      <c r="K575" s="107"/>
      <c r="L575" s="108"/>
      <c r="M575" s="106"/>
      <c r="N575" s="107"/>
      <c r="O575" s="108"/>
      <c r="P575" s="109"/>
      <c r="Q575" s="110"/>
      <c r="R575" s="111"/>
      <c r="S575" s="109"/>
      <c r="T575" s="110"/>
      <c r="U575" s="111"/>
      <c r="V575" s="109"/>
      <c r="W575" s="110"/>
      <c r="X575" s="111"/>
      <c r="Y575" s="109"/>
      <c r="Z575" s="110"/>
      <c r="AA575" s="111"/>
    </row>
    <row r="576">
      <c r="A576" s="106"/>
      <c r="B576" s="107"/>
      <c r="C576" s="108"/>
      <c r="D576" s="106"/>
      <c r="E576" s="107"/>
      <c r="F576" s="108"/>
      <c r="G576" s="106"/>
      <c r="H576" s="107"/>
      <c r="I576" s="108"/>
      <c r="J576" s="106"/>
      <c r="K576" s="107"/>
      <c r="L576" s="108"/>
      <c r="M576" s="106"/>
      <c r="N576" s="107"/>
      <c r="O576" s="108"/>
      <c r="P576" s="109"/>
      <c r="Q576" s="110"/>
      <c r="R576" s="111"/>
      <c r="S576" s="109"/>
      <c r="T576" s="110"/>
      <c r="U576" s="111"/>
      <c r="V576" s="109"/>
      <c r="W576" s="110"/>
      <c r="X576" s="111"/>
      <c r="Y576" s="109"/>
      <c r="Z576" s="110"/>
      <c r="AA576" s="111"/>
    </row>
    <row r="577">
      <c r="A577" s="106"/>
      <c r="B577" s="107"/>
      <c r="C577" s="108"/>
      <c r="D577" s="106"/>
      <c r="E577" s="107"/>
      <c r="F577" s="108"/>
      <c r="G577" s="106"/>
      <c r="H577" s="107"/>
      <c r="I577" s="108"/>
      <c r="J577" s="106"/>
      <c r="K577" s="107"/>
      <c r="L577" s="108"/>
      <c r="M577" s="106"/>
      <c r="N577" s="107"/>
      <c r="O577" s="108"/>
      <c r="P577" s="109"/>
      <c r="Q577" s="110"/>
      <c r="R577" s="111"/>
      <c r="S577" s="109"/>
      <c r="T577" s="110"/>
      <c r="U577" s="111"/>
      <c r="V577" s="109"/>
      <c r="W577" s="110"/>
      <c r="X577" s="111"/>
      <c r="Y577" s="109"/>
      <c r="Z577" s="110"/>
      <c r="AA577" s="111"/>
    </row>
    <row r="578">
      <c r="A578" s="106"/>
      <c r="B578" s="107"/>
      <c r="C578" s="108"/>
      <c r="D578" s="106"/>
      <c r="E578" s="107"/>
      <c r="F578" s="108"/>
      <c r="G578" s="106"/>
      <c r="H578" s="107"/>
      <c r="I578" s="108"/>
      <c r="J578" s="106"/>
      <c r="K578" s="107"/>
      <c r="L578" s="108"/>
      <c r="M578" s="106"/>
      <c r="N578" s="107"/>
      <c r="O578" s="108"/>
      <c r="P578" s="109"/>
      <c r="Q578" s="110"/>
      <c r="R578" s="111"/>
      <c r="S578" s="109"/>
      <c r="T578" s="110"/>
      <c r="U578" s="111"/>
      <c r="V578" s="109"/>
      <c r="W578" s="110"/>
      <c r="X578" s="111"/>
      <c r="Y578" s="109"/>
      <c r="Z578" s="110"/>
      <c r="AA578" s="111"/>
    </row>
    <row r="579">
      <c r="A579" s="106"/>
      <c r="B579" s="107"/>
      <c r="C579" s="108"/>
      <c r="D579" s="106"/>
      <c r="E579" s="107"/>
      <c r="F579" s="108"/>
      <c r="G579" s="106"/>
      <c r="H579" s="107"/>
      <c r="I579" s="108"/>
      <c r="J579" s="106"/>
      <c r="K579" s="107"/>
      <c r="L579" s="108"/>
      <c r="M579" s="106"/>
      <c r="N579" s="107"/>
      <c r="O579" s="108"/>
      <c r="P579" s="109"/>
      <c r="Q579" s="110"/>
      <c r="R579" s="111"/>
      <c r="S579" s="109"/>
      <c r="T579" s="110"/>
      <c r="U579" s="111"/>
      <c r="V579" s="109"/>
      <c r="W579" s="110"/>
      <c r="X579" s="111"/>
      <c r="Y579" s="109"/>
      <c r="Z579" s="110"/>
      <c r="AA579" s="111"/>
    </row>
    <row r="580">
      <c r="A580" s="106"/>
      <c r="B580" s="107"/>
      <c r="C580" s="108"/>
      <c r="D580" s="106"/>
      <c r="E580" s="107"/>
      <c r="F580" s="108"/>
      <c r="G580" s="106"/>
      <c r="H580" s="107"/>
      <c r="I580" s="108"/>
      <c r="J580" s="106"/>
      <c r="K580" s="107"/>
      <c r="L580" s="108"/>
      <c r="M580" s="106"/>
      <c r="N580" s="107"/>
      <c r="O580" s="108"/>
      <c r="P580" s="109"/>
      <c r="Q580" s="110"/>
      <c r="R580" s="111"/>
      <c r="S580" s="109"/>
      <c r="T580" s="110"/>
      <c r="U580" s="111"/>
      <c r="V580" s="109"/>
      <c r="W580" s="110"/>
      <c r="X580" s="111"/>
      <c r="Y580" s="109"/>
      <c r="Z580" s="110"/>
      <c r="AA580" s="111"/>
    </row>
    <row r="581">
      <c r="A581" s="106"/>
      <c r="B581" s="107"/>
      <c r="C581" s="108"/>
      <c r="D581" s="106"/>
      <c r="E581" s="107"/>
      <c r="F581" s="108"/>
      <c r="G581" s="106"/>
      <c r="H581" s="107"/>
      <c r="I581" s="108"/>
      <c r="J581" s="106"/>
      <c r="K581" s="107"/>
      <c r="L581" s="108"/>
      <c r="M581" s="106"/>
      <c r="N581" s="107"/>
      <c r="O581" s="108"/>
      <c r="P581" s="109"/>
      <c r="Q581" s="110"/>
      <c r="R581" s="111"/>
      <c r="S581" s="109"/>
      <c r="T581" s="110"/>
      <c r="U581" s="111"/>
      <c r="V581" s="109"/>
      <c r="W581" s="110"/>
      <c r="X581" s="111"/>
      <c r="Y581" s="109"/>
      <c r="Z581" s="110"/>
      <c r="AA581" s="111"/>
    </row>
    <row r="582">
      <c r="A582" s="106"/>
      <c r="B582" s="107"/>
      <c r="C582" s="108"/>
      <c r="D582" s="106"/>
      <c r="E582" s="107"/>
      <c r="F582" s="108"/>
      <c r="G582" s="106"/>
      <c r="H582" s="107"/>
      <c r="I582" s="108"/>
      <c r="J582" s="106"/>
      <c r="K582" s="107"/>
      <c r="L582" s="108"/>
      <c r="M582" s="106"/>
      <c r="N582" s="107"/>
      <c r="O582" s="108"/>
      <c r="P582" s="109"/>
      <c r="Q582" s="110"/>
      <c r="R582" s="111"/>
      <c r="S582" s="109"/>
      <c r="T582" s="110"/>
      <c r="U582" s="111"/>
      <c r="V582" s="109"/>
      <c r="W582" s="110"/>
      <c r="X582" s="111"/>
      <c r="Y582" s="109"/>
      <c r="Z582" s="110"/>
      <c r="AA582" s="111"/>
    </row>
    <row r="583">
      <c r="A583" s="106"/>
      <c r="B583" s="107"/>
      <c r="C583" s="108"/>
      <c r="D583" s="106"/>
      <c r="E583" s="107"/>
      <c r="F583" s="108"/>
      <c r="G583" s="106"/>
      <c r="H583" s="107"/>
      <c r="I583" s="108"/>
      <c r="J583" s="106"/>
      <c r="K583" s="107"/>
      <c r="L583" s="108"/>
      <c r="M583" s="106"/>
      <c r="N583" s="107"/>
      <c r="O583" s="108"/>
      <c r="P583" s="109"/>
      <c r="Q583" s="110"/>
      <c r="R583" s="111"/>
      <c r="S583" s="109"/>
      <c r="T583" s="110"/>
      <c r="U583" s="111"/>
      <c r="V583" s="109"/>
      <c r="W583" s="110"/>
      <c r="X583" s="111"/>
      <c r="Y583" s="109"/>
      <c r="Z583" s="110"/>
      <c r="AA583" s="111"/>
    </row>
    <row r="584">
      <c r="A584" s="106"/>
      <c r="B584" s="107"/>
      <c r="C584" s="108"/>
      <c r="D584" s="106"/>
      <c r="E584" s="107"/>
      <c r="F584" s="108"/>
      <c r="G584" s="106"/>
      <c r="H584" s="107"/>
      <c r="I584" s="108"/>
      <c r="J584" s="106"/>
      <c r="K584" s="107"/>
      <c r="L584" s="108"/>
      <c r="M584" s="106"/>
      <c r="N584" s="107"/>
      <c r="O584" s="108"/>
      <c r="P584" s="109"/>
      <c r="Q584" s="110"/>
      <c r="R584" s="111"/>
      <c r="S584" s="109"/>
      <c r="T584" s="110"/>
      <c r="U584" s="111"/>
      <c r="V584" s="109"/>
      <c r="W584" s="110"/>
      <c r="X584" s="111"/>
      <c r="Y584" s="109"/>
      <c r="Z584" s="110"/>
      <c r="AA584" s="111"/>
    </row>
    <row r="585">
      <c r="A585" s="106"/>
      <c r="B585" s="107"/>
      <c r="C585" s="108"/>
      <c r="D585" s="106"/>
      <c r="E585" s="107"/>
      <c r="F585" s="108"/>
      <c r="G585" s="106"/>
      <c r="H585" s="107"/>
      <c r="I585" s="108"/>
      <c r="J585" s="106"/>
      <c r="K585" s="107"/>
      <c r="L585" s="108"/>
      <c r="M585" s="106"/>
      <c r="N585" s="107"/>
      <c r="O585" s="108"/>
      <c r="P585" s="109"/>
      <c r="Q585" s="110"/>
      <c r="R585" s="111"/>
      <c r="S585" s="109"/>
      <c r="T585" s="110"/>
      <c r="U585" s="111"/>
      <c r="V585" s="109"/>
      <c r="W585" s="110"/>
      <c r="X585" s="111"/>
      <c r="Y585" s="109"/>
      <c r="Z585" s="110"/>
      <c r="AA585" s="111"/>
    </row>
    <row r="586">
      <c r="A586" s="106"/>
      <c r="B586" s="107"/>
      <c r="C586" s="108"/>
      <c r="D586" s="106"/>
      <c r="E586" s="107"/>
      <c r="F586" s="108"/>
      <c r="G586" s="106"/>
      <c r="H586" s="107"/>
      <c r="I586" s="108"/>
      <c r="J586" s="106"/>
      <c r="K586" s="107"/>
      <c r="L586" s="108"/>
      <c r="M586" s="106"/>
      <c r="N586" s="107"/>
      <c r="O586" s="108"/>
      <c r="P586" s="109"/>
      <c r="Q586" s="110"/>
      <c r="R586" s="111"/>
      <c r="S586" s="109"/>
      <c r="T586" s="110"/>
      <c r="U586" s="111"/>
      <c r="V586" s="109"/>
      <c r="W586" s="110"/>
      <c r="X586" s="111"/>
      <c r="Y586" s="109"/>
      <c r="Z586" s="110"/>
      <c r="AA586" s="111"/>
    </row>
    <row r="587">
      <c r="A587" s="106"/>
      <c r="B587" s="107"/>
      <c r="C587" s="108"/>
      <c r="D587" s="106"/>
      <c r="E587" s="107"/>
      <c r="F587" s="108"/>
      <c r="G587" s="106"/>
      <c r="H587" s="107"/>
      <c r="I587" s="108"/>
      <c r="J587" s="106"/>
      <c r="K587" s="107"/>
      <c r="L587" s="108"/>
      <c r="M587" s="106"/>
      <c r="N587" s="107"/>
      <c r="O587" s="108"/>
      <c r="P587" s="109"/>
      <c r="Q587" s="110"/>
      <c r="R587" s="111"/>
      <c r="S587" s="109"/>
      <c r="T587" s="110"/>
      <c r="U587" s="111"/>
      <c r="V587" s="109"/>
      <c r="W587" s="110"/>
      <c r="X587" s="111"/>
      <c r="Y587" s="109"/>
      <c r="Z587" s="110"/>
      <c r="AA587" s="111"/>
    </row>
    <row r="588">
      <c r="A588" s="106"/>
      <c r="B588" s="107"/>
      <c r="C588" s="108"/>
      <c r="D588" s="106"/>
      <c r="E588" s="107"/>
      <c r="F588" s="108"/>
      <c r="G588" s="106"/>
      <c r="H588" s="107"/>
      <c r="I588" s="108"/>
      <c r="J588" s="106"/>
      <c r="K588" s="107"/>
      <c r="L588" s="108"/>
      <c r="M588" s="106"/>
      <c r="N588" s="107"/>
      <c r="O588" s="108"/>
      <c r="P588" s="109"/>
      <c r="Q588" s="110"/>
      <c r="R588" s="111"/>
      <c r="S588" s="109"/>
      <c r="T588" s="110"/>
      <c r="U588" s="111"/>
      <c r="V588" s="109"/>
      <c r="W588" s="110"/>
      <c r="X588" s="111"/>
      <c r="Y588" s="109"/>
      <c r="Z588" s="110"/>
      <c r="AA588" s="111"/>
    </row>
    <row r="589">
      <c r="A589" s="106"/>
      <c r="B589" s="107"/>
      <c r="C589" s="108"/>
      <c r="D589" s="106"/>
      <c r="E589" s="107"/>
      <c r="F589" s="108"/>
      <c r="G589" s="106"/>
      <c r="H589" s="107"/>
      <c r="I589" s="108"/>
      <c r="J589" s="106"/>
      <c r="K589" s="107"/>
      <c r="L589" s="108"/>
      <c r="M589" s="106"/>
      <c r="N589" s="107"/>
      <c r="O589" s="108"/>
      <c r="P589" s="109"/>
      <c r="Q589" s="110"/>
      <c r="R589" s="111"/>
      <c r="S589" s="109"/>
      <c r="T589" s="110"/>
      <c r="U589" s="111"/>
      <c r="V589" s="109"/>
      <c r="W589" s="110"/>
      <c r="X589" s="111"/>
      <c r="Y589" s="109"/>
      <c r="Z589" s="110"/>
      <c r="AA589" s="111"/>
    </row>
    <row r="590">
      <c r="A590" s="106"/>
      <c r="B590" s="107"/>
      <c r="C590" s="108"/>
      <c r="D590" s="106"/>
      <c r="E590" s="107"/>
      <c r="F590" s="108"/>
      <c r="G590" s="106"/>
      <c r="H590" s="107"/>
      <c r="I590" s="108"/>
      <c r="J590" s="106"/>
      <c r="K590" s="107"/>
      <c r="L590" s="108"/>
      <c r="M590" s="106"/>
      <c r="N590" s="107"/>
      <c r="O590" s="108"/>
      <c r="P590" s="109"/>
      <c r="Q590" s="110"/>
      <c r="R590" s="111"/>
      <c r="S590" s="109"/>
      <c r="T590" s="110"/>
      <c r="U590" s="111"/>
      <c r="V590" s="109"/>
      <c r="W590" s="110"/>
      <c r="X590" s="111"/>
      <c r="Y590" s="109"/>
      <c r="Z590" s="110"/>
      <c r="AA590" s="111"/>
    </row>
    <row r="591">
      <c r="A591" s="106"/>
      <c r="B591" s="107"/>
      <c r="C591" s="108"/>
      <c r="D591" s="106"/>
      <c r="E591" s="107"/>
      <c r="F591" s="108"/>
      <c r="G591" s="106"/>
      <c r="H591" s="107"/>
      <c r="I591" s="108"/>
      <c r="J591" s="106"/>
      <c r="K591" s="107"/>
      <c r="L591" s="108"/>
      <c r="M591" s="106"/>
      <c r="N591" s="107"/>
      <c r="O591" s="108"/>
      <c r="P591" s="109"/>
      <c r="Q591" s="110"/>
      <c r="R591" s="111"/>
      <c r="S591" s="109"/>
      <c r="T591" s="110"/>
      <c r="U591" s="111"/>
      <c r="V591" s="109"/>
      <c r="W591" s="110"/>
      <c r="X591" s="111"/>
      <c r="Y591" s="109"/>
      <c r="Z591" s="110"/>
      <c r="AA591" s="111"/>
    </row>
    <row r="592">
      <c r="A592" s="106"/>
      <c r="B592" s="107"/>
      <c r="C592" s="108"/>
      <c r="D592" s="106"/>
      <c r="E592" s="107"/>
      <c r="F592" s="108"/>
      <c r="G592" s="106"/>
      <c r="H592" s="107"/>
      <c r="I592" s="108"/>
      <c r="J592" s="106"/>
      <c r="K592" s="107"/>
      <c r="L592" s="108"/>
      <c r="M592" s="106"/>
      <c r="N592" s="107"/>
      <c r="O592" s="108"/>
      <c r="P592" s="109"/>
      <c r="Q592" s="110"/>
      <c r="R592" s="111"/>
      <c r="S592" s="109"/>
      <c r="T592" s="110"/>
      <c r="U592" s="111"/>
      <c r="V592" s="109"/>
      <c r="W592" s="110"/>
      <c r="X592" s="111"/>
      <c r="Y592" s="109"/>
      <c r="Z592" s="110"/>
      <c r="AA592" s="111"/>
    </row>
    <row r="593">
      <c r="A593" s="106"/>
      <c r="B593" s="107"/>
      <c r="C593" s="108"/>
      <c r="D593" s="106"/>
      <c r="E593" s="107"/>
      <c r="F593" s="108"/>
      <c r="G593" s="106"/>
      <c r="H593" s="107"/>
      <c r="I593" s="108"/>
      <c r="J593" s="106"/>
      <c r="K593" s="107"/>
      <c r="L593" s="108"/>
      <c r="M593" s="106"/>
      <c r="N593" s="107"/>
      <c r="O593" s="108"/>
      <c r="P593" s="109"/>
      <c r="Q593" s="110"/>
      <c r="R593" s="111"/>
      <c r="S593" s="109"/>
      <c r="T593" s="110"/>
      <c r="U593" s="111"/>
      <c r="V593" s="109"/>
      <c r="W593" s="110"/>
      <c r="X593" s="111"/>
      <c r="Y593" s="109"/>
      <c r="Z593" s="110"/>
      <c r="AA593" s="111"/>
    </row>
    <row r="594">
      <c r="A594" s="106"/>
      <c r="B594" s="107"/>
      <c r="C594" s="108"/>
      <c r="D594" s="106"/>
      <c r="E594" s="107"/>
      <c r="F594" s="108"/>
      <c r="G594" s="106"/>
      <c r="H594" s="107"/>
      <c r="I594" s="108"/>
      <c r="J594" s="106"/>
      <c r="K594" s="107"/>
      <c r="L594" s="108"/>
      <c r="M594" s="106"/>
      <c r="N594" s="107"/>
      <c r="O594" s="108"/>
      <c r="P594" s="109"/>
      <c r="Q594" s="110"/>
      <c r="R594" s="111"/>
      <c r="S594" s="109"/>
      <c r="T594" s="110"/>
      <c r="U594" s="111"/>
      <c r="V594" s="109"/>
      <c r="W594" s="110"/>
      <c r="X594" s="111"/>
      <c r="Y594" s="109"/>
      <c r="Z594" s="110"/>
      <c r="AA594" s="111"/>
    </row>
    <row r="595">
      <c r="A595" s="106"/>
      <c r="B595" s="107"/>
      <c r="C595" s="108"/>
      <c r="D595" s="106"/>
      <c r="E595" s="107"/>
      <c r="F595" s="108"/>
      <c r="G595" s="106"/>
      <c r="H595" s="107"/>
      <c r="I595" s="108"/>
      <c r="J595" s="106"/>
      <c r="K595" s="107"/>
      <c r="L595" s="108"/>
      <c r="M595" s="106"/>
      <c r="N595" s="107"/>
      <c r="O595" s="108"/>
      <c r="P595" s="109"/>
      <c r="Q595" s="110"/>
      <c r="R595" s="111"/>
      <c r="S595" s="109"/>
      <c r="T595" s="110"/>
      <c r="U595" s="111"/>
      <c r="V595" s="109"/>
      <c r="W595" s="110"/>
      <c r="X595" s="111"/>
      <c r="Y595" s="109"/>
      <c r="Z595" s="110"/>
      <c r="AA595" s="111"/>
    </row>
    <row r="596">
      <c r="A596" s="106"/>
      <c r="B596" s="107"/>
      <c r="C596" s="108"/>
      <c r="D596" s="106"/>
      <c r="E596" s="107"/>
      <c r="F596" s="108"/>
      <c r="G596" s="106"/>
      <c r="H596" s="107"/>
      <c r="I596" s="108"/>
      <c r="J596" s="106"/>
      <c r="K596" s="107"/>
      <c r="L596" s="108"/>
      <c r="M596" s="106"/>
      <c r="N596" s="107"/>
      <c r="O596" s="108"/>
      <c r="P596" s="109"/>
      <c r="Q596" s="110"/>
      <c r="R596" s="111"/>
      <c r="S596" s="109"/>
      <c r="T596" s="110"/>
      <c r="U596" s="111"/>
      <c r="V596" s="109"/>
      <c r="W596" s="110"/>
      <c r="X596" s="111"/>
      <c r="Y596" s="109"/>
      <c r="Z596" s="110"/>
      <c r="AA596" s="111"/>
    </row>
    <row r="597">
      <c r="A597" s="106"/>
      <c r="B597" s="107"/>
      <c r="C597" s="108"/>
      <c r="D597" s="106"/>
      <c r="E597" s="107"/>
      <c r="F597" s="108"/>
      <c r="G597" s="106"/>
      <c r="H597" s="107"/>
      <c r="I597" s="108"/>
      <c r="J597" s="106"/>
      <c r="K597" s="107"/>
      <c r="L597" s="108"/>
      <c r="M597" s="106"/>
      <c r="N597" s="107"/>
      <c r="O597" s="108"/>
      <c r="P597" s="109"/>
      <c r="Q597" s="110"/>
      <c r="R597" s="111"/>
      <c r="S597" s="109"/>
      <c r="T597" s="110"/>
      <c r="U597" s="111"/>
      <c r="V597" s="109"/>
      <c r="W597" s="110"/>
      <c r="X597" s="111"/>
      <c r="Y597" s="109"/>
      <c r="Z597" s="110"/>
      <c r="AA597" s="111"/>
    </row>
    <row r="598">
      <c r="A598" s="106"/>
      <c r="B598" s="107"/>
      <c r="C598" s="108"/>
      <c r="D598" s="106"/>
      <c r="E598" s="107"/>
      <c r="F598" s="108"/>
      <c r="G598" s="106"/>
      <c r="H598" s="107"/>
      <c r="I598" s="108"/>
      <c r="J598" s="106"/>
      <c r="K598" s="107"/>
      <c r="L598" s="108"/>
      <c r="M598" s="106"/>
      <c r="N598" s="107"/>
      <c r="O598" s="108"/>
      <c r="P598" s="109"/>
      <c r="Q598" s="110"/>
      <c r="R598" s="111"/>
      <c r="S598" s="109"/>
      <c r="T598" s="110"/>
      <c r="U598" s="111"/>
      <c r="V598" s="109"/>
      <c r="W598" s="110"/>
      <c r="X598" s="111"/>
      <c r="Y598" s="109"/>
      <c r="Z598" s="110"/>
      <c r="AA598" s="111"/>
    </row>
    <row r="599">
      <c r="A599" s="106"/>
      <c r="B599" s="107"/>
      <c r="C599" s="108"/>
      <c r="D599" s="106"/>
      <c r="E599" s="107"/>
      <c r="F599" s="108"/>
      <c r="G599" s="106"/>
      <c r="H599" s="107"/>
      <c r="I599" s="108"/>
      <c r="J599" s="106"/>
      <c r="K599" s="107"/>
      <c r="L599" s="108"/>
      <c r="M599" s="106"/>
      <c r="N599" s="107"/>
      <c r="O599" s="108"/>
      <c r="P599" s="109"/>
      <c r="Q599" s="110"/>
      <c r="R599" s="111"/>
      <c r="S599" s="109"/>
      <c r="T599" s="110"/>
      <c r="U599" s="111"/>
      <c r="V599" s="109"/>
      <c r="W599" s="110"/>
      <c r="X599" s="111"/>
      <c r="Y599" s="109"/>
      <c r="Z599" s="110"/>
      <c r="AA599" s="111"/>
    </row>
    <row r="600">
      <c r="A600" s="106"/>
      <c r="B600" s="107"/>
      <c r="C600" s="108"/>
      <c r="D600" s="106"/>
      <c r="E600" s="107"/>
      <c r="F600" s="108"/>
      <c r="G600" s="106"/>
      <c r="H600" s="107"/>
      <c r="I600" s="108"/>
      <c r="J600" s="106"/>
      <c r="K600" s="107"/>
      <c r="L600" s="108"/>
      <c r="M600" s="106"/>
      <c r="N600" s="107"/>
      <c r="O600" s="108"/>
      <c r="P600" s="109"/>
      <c r="Q600" s="110"/>
      <c r="R600" s="111"/>
      <c r="S600" s="109"/>
      <c r="T600" s="110"/>
      <c r="U600" s="111"/>
      <c r="V600" s="109"/>
      <c r="W600" s="110"/>
      <c r="X600" s="111"/>
      <c r="Y600" s="109"/>
      <c r="Z600" s="110"/>
      <c r="AA600" s="111"/>
    </row>
    <row r="601">
      <c r="A601" s="106"/>
      <c r="B601" s="107"/>
      <c r="C601" s="108"/>
      <c r="D601" s="106"/>
      <c r="E601" s="107"/>
      <c r="F601" s="108"/>
      <c r="G601" s="106"/>
      <c r="H601" s="107"/>
      <c r="I601" s="108"/>
      <c r="J601" s="106"/>
      <c r="K601" s="107"/>
      <c r="L601" s="108"/>
      <c r="M601" s="106"/>
      <c r="N601" s="107"/>
      <c r="O601" s="108"/>
      <c r="P601" s="109"/>
      <c r="Q601" s="110"/>
      <c r="R601" s="111"/>
      <c r="S601" s="109"/>
      <c r="T601" s="110"/>
      <c r="U601" s="111"/>
      <c r="V601" s="109"/>
      <c r="W601" s="110"/>
      <c r="X601" s="111"/>
      <c r="Y601" s="109"/>
      <c r="Z601" s="110"/>
      <c r="AA601" s="111"/>
    </row>
    <row r="602">
      <c r="A602" s="106"/>
      <c r="B602" s="107"/>
      <c r="C602" s="108"/>
      <c r="D602" s="106"/>
      <c r="E602" s="107"/>
      <c r="F602" s="108"/>
      <c r="G602" s="106"/>
      <c r="H602" s="107"/>
      <c r="I602" s="108"/>
      <c r="J602" s="106"/>
      <c r="K602" s="107"/>
      <c r="L602" s="108"/>
      <c r="M602" s="106"/>
      <c r="N602" s="107"/>
      <c r="O602" s="108"/>
      <c r="P602" s="109"/>
      <c r="Q602" s="110"/>
      <c r="R602" s="111"/>
      <c r="S602" s="109"/>
      <c r="T602" s="110"/>
      <c r="U602" s="111"/>
      <c r="V602" s="109"/>
      <c r="W602" s="110"/>
      <c r="X602" s="111"/>
      <c r="Y602" s="109"/>
      <c r="Z602" s="110"/>
      <c r="AA602" s="111"/>
    </row>
    <row r="603">
      <c r="A603" s="106"/>
      <c r="B603" s="107"/>
      <c r="C603" s="108"/>
      <c r="D603" s="106"/>
      <c r="E603" s="107"/>
      <c r="F603" s="108"/>
      <c r="G603" s="106"/>
      <c r="H603" s="107"/>
      <c r="I603" s="108"/>
      <c r="J603" s="106"/>
      <c r="K603" s="107"/>
      <c r="L603" s="108"/>
      <c r="M603" s="106"/>
      <c r="N603" s="107"/>
      <c r="O603" s="108"/>
      <c r="P603" s="109"/>
      <c r="Q603" s="110"/>
      <c r="R603" s="111"/>
      <c r="S603" s="109"/>
      <c r="T603" s="110"/>
      <c r="U603" s="111"/>
      <c r="V603" s="109"/>
      <c r="W603" s="110"/>
      <c r="X603" s="111"/>
      <c r="Y603" s="109"/>
      <c r="Z603" s="110"/>
      <c r="AA603" s="111"/>
    </row>
    <row r="604">
      <c r="A604" s="106"/>
      <c r="B604" s="107"/>
      <c r="C604" s="108"/>
      <c r="D604" s="106"/>
      <c r="E604" s="107"/>
      <c r="F604" s="108"/>
      <c r="G604" s="106"/>
      <c r="H604" s="107"/>
      <c r="I604" s="108"/>
      <c r="J604" s="106"/>
      <c r="K604" s="107"/>
      <c r="L604" s="108"/>
      <c r="M604" s="106"/>
      <c r="N604" s="107"/>
      <c r="O604" s="108"/>
      <c r="P604" s="109"/>
      <c r="Q604" s="110"/>
      <c r="R604" s="111"/>
      <c r="S604" s="109"/>
      <c r="T604" s="110"/>
      <c r="U604" s="111"/>
      <c r="V604" s="109"/>
      <c r="W604" s="110"/>
      <c r="X604" s="111"/>
      <c r="Y604" s="109"/>
      <c r="Z604" s="110"/>
      <c r="AA604" s="111"/>
    </row>
    <row r="605">
      <c r="A605" s="106"/>
      <c r="B605" s="107"/>
      <c r="C605" s="108"/>
      <c r="D605" s="106"/>
      <c r="E605" s="107"/>
      <c r="F605" s="108"/>
      <c r="G605" s="106"/>
      <c r="H605" s="107"/>
      <c r="I605" s="108"/>
      <c r="J605" s="106"/>
      <c r="K605" s="107"/>
      <c r="L605" s="108"/>
      <c r="M605" s="106"/>
      <c r="N605" s="107"/>
      <c r="O605" s="108"/>
      <c r="P605" s="109"/>
      <c r="Q605" s="110"/>
      <c r="R605" s="111"/>
      <c r="S605" s="109"/>
      <c r="T605" s="110"/>
      <c r="U605" s="111"/>
      <c r="V605" s="109"/>
      <c r="W605" s="110"/>
      <c r="X605" s="111"/>
      <c r="Y605" s="109"/>
      <c r="Z605" s="110"/>
      <c r="AA605" s="111"/>
    </row>
    <row r="606">
      <c r="A606" s="106"/>
      <c r="B606" s="107"/>
      <c r="C606" s="108"/>
      <c r="D606" s="106"/>
      <c r="E606" s="107"/>
      <c r="F606" s="108"/>
      <c r="G606" s="106"/>
      <c r="H606" s="107"/>
      <c r="I606" s="108"/>
      <c r="J606" s="106"/>
      <c r="K606" s="107"/>
      <c r="L606" s="108"/>
      <c r="M606" s="106"/>
      <c r="N606" s="107"/>
      <c r="O606" s="108"/>
      <c r="P606" s="109"/>
      <c r="Q606" s="110"/>
      <c r="R606" s="111"/>
      <c r="S606" s="109"/>
      <c r="T606" s="110"/>
      <c r="U606" s="111"/>
      <c r="V606" s="109"/>
      <c r="W606" s="110"/>
      <c r="X606" s="111"/>
      <c r="Y606" s="109"/>
      <c r="Z606" s="110"/>
      <c r="AA606" s="111"/>
    </row>
    <row r="607">
      <c r="A607" s="106"/>
      <c r="B607" s="107"/>
      <c r="C607" s="108"/>
      <c r="D607" s="106"/>
      <c r="E607" s="107"/>
      <c r="F607" s="108"/>
      <c r="G607" s="106"/>
      <c r="H607" s="107"/>
      <c r="I607" s="108"/>
      <c r="J607" s="106"/>
      <c r="K607" s="107"/>
      <c r="L607" s="108"/>
      <c r="M607" s="106"/>
      <c r="N607" s="107"/>
      <c r="O607" s="108"/>
      <c r="P607" s="109"/>
      <c r="Q607" s="110"/>
      <c r="R607" s="111"/>
      <c r="S607" s="109"/>
      <c r="T607" s="110"/>
      <c r="U607" s="111"/>
      <c r="V607" s="109"/>
      <c r="W607" s="110"/>
      <c r="X607" s="111"/>
      <c r="Y607" s="109"/>
      <c r="Z607" s="110"/>
      <c r="AA607" s="111"/>
    </row>
    <row r="608">
      <c r="A608" s="106"/>
      <c r="B608" s="107"/>
      <c r="C608" s="108"/>
      <c r="D608" s="106"/>
      <c r="E608" s="107"/>
      <c r="F608" s="108"/>
      <c r="G608" s="106"/>
      <c r="H608" s="107"/>
      <c r="I608" s="108"/>
      <c r="J608" s="106"/>
      <c r="K608" s="107"/>
      <c r="L608" s="108"/>
      <c r="M608" s="106"/>
      <c r="N608" s="107"/>
      <c r="O608" s="108"/>
      <c r="P608" s="109"/>
      <c r="Q608" s="110"/>
      <c r="R608" s="111"/>
      <c r="S608" s="109"/>
      <c r="T608" s="110"/>
      <c r="U608" s="111"/>
      <c r="V608" s="109"/>
      <c r="W608" s="110"/>
      <c r="X608" s="111"/>
      <c r="Y608" s="109"/>
      <c r="Z608" s="110"/>
      <c r="AA608" s="111"/>
    </row>
    <row r="609">
      <c r="A609" s="106"/>
      <c r="B609" s="107"/>
      <c r="C609" s="108"/>
      <c r="D609" s="106"/>
      <c r="E609" s="107"/>
      <c r="F609" s="108"/>
      <c r="G609" s="106"/>
      <c r="H609" s="107"/>
      <c r="I609" s="108"/>
      <c r="J609" s="106"/>
      <c r="K609" s="107"/>
      <c r="L609" s="108"/>
      <c r="M609" s="106"/>
      <c r="N609" s="107"/>
      <c r="O609" s="108"/>
      <c r="P609" s="109"/>
      <c r="Q609" s="110"/>
      <c r="R609" s="111"/>
      <c r="S609" s="109"/>
      <c r="T609" s="110"/>
      <c r="U609" s="111"/>
      <c r="V609" s="109"/>
      <c r="W609" s="110"/>
      <c r="X609" s="111"/>
      <c r="Y609" s="109"/>
      <c r="Z609" s="110"/>
      <c r="AA609" s="111"/>
    </row>
    <row r="610">
      <c r="A610" s="106"/>
      <c r="B610" s="107"/>
      <c r="C610" s="108"/>
      <c r="D610" s="106"/>
      <c r="E610" s="107"/>
      <c r="F610" s="108"/>
      <c r="G610" s="106"/>
      <c r="H610" s="107"/>
      <c r="I610" s="108"/>
      <c r="J610" s="106"/>
      <c r="K610" s="107"/>
      <c r="L610" s="108"/>
      <c r="M610" s="106"/>
      <c r="N610" s="107"/>
      <c r="O610" s="108"/>
      <c r="P610" s="109"/>
      <c r="Q610" s="110"/>
      <c r="R610" s="111"/>
      <c r="S610" s="109"/>
      <c r="T610" s="110"/>
      <c r="U610" s="111"/>
      <c r="V610" s="109"/>
      <c r="W610" s="110"/>
      <c r="X610" s="111"/>
      <c r="Y610" s="109"/>
      <c r="Z610" s="110"/>
      <c r="AA610" s="111"/>
    </row>
    <row r="611">
      <c r="A611" s="106"/>
      <c r="B611" s="107"/>
      <c r="C611" s="108"/>
      <c r="D611" s="106"/>
      <c r="E611" s="107"/>
      <c r="F611" s="108"/>
      <c r="G611" s="106"/>
      <c r="H611" s="107"/>
      <c r="I611" s="108"/>
      <c r="J611" s="106"/>
      <c r="K611" s="107"/>
      <c r="L611" s="108"/>
      <c r="M611" s="106"/>
      <c r="N611" s="107"/>
      <c r="O611" s="108"/>
      <c r="P611" s="109"/>
      <c r="Q611" s="110"/>
      <c r="R611" s="111"/>
      <c r="S611" s="109"/>
      <c r="T611" s="110"/>
      <c r="U611" s="111"/>
      <c r="V611" s="109"/>
      <c r="W611" s="110"/>
      <c r="X611" s="111"/>
      <c r="Y611" s="109"/>
      <c r="Z611" s="110"/>
      <c r="AA611" s="111"/>
    </row>
    <row r="612">
      <c r="A612" s="106"/>
      <c r="B612" s="107"/>
      <c r="C612" s="108"/>
      <c r="D612" s="106"/>
      <c r="E612" s="107"/>
      <c r="F612" s="108"/>
      <c r="G612" s="106"/>
      <c r="H612" s="107"/>
      <c r="I612" s="108"/>
      <c r="J612" s="106"/>
      <c r="K612" s="107"/>
      <c r="L612" s="108"/>
      <c r="M612" s="106"/>
      <c r="N612" s="107"/>
      <c r="O612" s="108"/>
      <c r="P612" s="109"/>
      <c r="Q612" s="110"/>
      <c r="R612" s="111"/>
      <c r="S612" s="109"/>
      <c r="T612" s="110"/>
      <c r="U612" s="111"/>
      <c r="V612" s="109"/>
      <c r="W612" s="110"/>
      <c r="X612" s="111"/>
      <c r="Y612" s="109"/>
      <c r="Z612" s="110"/>
      <c r="AA612" s="111"/>
    </row>
    <row r="613">
      <c r="A613" s="106"/>
      <c r="B613" s="107"/>
      <c r="C613" s="108"/>
      <c r="D613" s="106"/>
      <c r="E613" s="107"/>
      <c r="F613" s="108"/>
      <c r="G613" s="106"/>
      <c r="H613" s="107"/>
      <c r="I613" s="108"/>
      <c r="J613" s="106"/>
      <c r="K613" s="107"/>
      <c r="L613" s="108"/>
      <c r="M613" s="106"/>
      <c r="N613" s="107"/>
      <c r="O613" s="108"/>
      <c r="P613" s="109"/>
      <c r="Q613" s="110"/>
      <c r="R613" s="111"/>
      <c r="S613" s="109"/>
      <c r="T613" s="110"/>
      <c r="U613" s="111"/>
      <c r="V613" s="109"/>
      <c r="W613" s="110"/>
      <c r="X613" s="111"/>
      <c r="Y613" s="109"/>
      <c r="Z613" s="110"/>
      <c r="AA613" s="111"/>
    </row>
    <row r="614">
      <c r="A614" s="106"/>
      <c r="B614" s="107"/>
      <c r="C614" s="108"/>
      <c r="D614" s="106"/>
      <c r="E614" s="107"/>
      <c r="F614" s="108"/>
      <c r="G614" s="106"/>
      <c r="H614" s="107"/>
      <c r="I614" s="108"/>
      <c r="J614" s="106"/>
      <c r="K614" s="107"/>
      <c r="L614" s="108"/>
      <c r="M614" s="106"/>
      <c r="N614" s="107"/>
      <c r="O614" s="108"/>
      <c r="P614" s="109"/>
      <c r="Q614" s="110"/>
      <c r="R614" s="111"/>
      <c r="S614" s="109"/>
      <c r="T614" s="110"/>
      <c r="U614" s="111"/>
      <c r="V614" s="109"/>
      <c r="W614" s="110"/>
      <c r="X614" s="111"/>
      <c r="Y614" s="109"/>
      <c r="Z614" s="110"/>
      <c r="AA614" s="111"/>
    </row>
    <row r="615">
      <c r="A615" s="106"/>
      <c r="B615" s="107"/>
      <c r="C615" s="108"/>
      <c r="D615" s="106"/>
      <c r="E615" s="107"/>
      <c r="F615" s="108"/>
      <c r="G615" s="106"/>
      <c r="H615" s="107"/>
      <c r="I615" s="108"/>
      <c r="J615" s="106"/>
      <c r="K615" s="107"/>
      <c r="L615" s="108"/>
      <c r="M615" s="106"/>
      <c r="N615" s="107"/>
      <c r="O615" s="108"/>
      <c r="P615" s="109"/>
      <c r="Q615" s="110"/>
      <c r="R615" s="111"/>
      <c r="S615" s="109"/>
      <c r="T615" s="110"/>
      <c r="U615" s="111"/>
      <c r="V615" s="109"/>
      <c r="W615" s="110"/>
      <c r="X615" s="111"/>
      <c r="Y615" s="109"/>
      <c r="Z615" s="110"/>
      <c r="AA615" s="111"/>
    </row>
    <row r="616">
      <c r="A616" s="106"/>
      <c r="B616" s="107"/>
      <c r="C616" s="108"/>
      <c r="D616" s="106"/>
      <c r="E616" s="107"/>
      <c r="F616" s="108"/>
      <c r="G616" s="106"/>
      <c r="H616" s="107"/>
      <c r="I616" s="108"/>
      <c r="J616" s="106"/>
      <c r="K616" s="107"/>
      <c r="L616" s="108"/>
      <c r="M616" s="106"/>
      <c r="N616" s="107"/>
      <c r="O616" s="108"/>
      <c r="P616" s="109"/>
      <c r="Q616" s="110"/>
      <c r="R616" s="111"/>
      <c r="S616" s="109"/>
      <c r="T616" s="110"/>
      <c r="U616" s="111"/>
      <c r="V616" s="109"/>
      <c r="W616" s="110"/>
      <c r="X616" s="111"/>
      <c r="Y616" s="109"/>
      <c r="Z616" s="110"/>
      <c r="AA616" s="111"/>
    </row>
    <row r="617">
      <c r="A617" s="106"/>
      <c r="B617" s="107"/>
      <c r="C617" s="108"/>
      <c r="D617" s="106"/>
      <c r="E617" s="107"/>
      <c r="F617" s="108"/>
      <c r="G617" s="106"/>
      <c r="H617" s="107"/>
      <c r="I617" s="108"/>
      <c r="J617" s="106"/>
      <c r="K617" s="107"/>
      <c r="L617" s="108"/>
      <c r="M617" s="106"/>
      <c r="N617" s="107"/>
      <c r="O617" s="108"/>
      <c r="P617" s="109"/>
      <c r="Q617" s="110"/>
      <c r="R617" s="111"/>
      <c r="S617" s="109"/>
      <c r="T617" s="110"/>
      <c r="U617" s="111"/>
      <c r="V617" s="109"/>
      <c r="W617" s="110"/>
      <c r="X617" s="111"/>
      <c r="Y617" s="109"/>
      <c r="Z617" s="110"/>
      <c r="AA617" s="111"/>
    </row>
    <row r="618">
      <c r="A618" s="106"/>
      <c r="B618" s="107"/>
      <c r="C618" s="108"/>
      <c r="D618" s="106"/>
      <c r="E618" s="107"/>
      <c r="F618" s="108"/>
      <c r="G618" s="106"/>
      <c r="H618" s="107"/>
      <c r="I618" s="108"/>
      <c r="J618" s="106"/>
      <c r="K618" s="107"/>
      <c r="L618" s="108"/>
      <c r="M618" s="106"/>
      <c r="N618" s="107"/>
      <c r="O618" s="108"/>
      <c r="P618" s="109"/>
      <c r="Q618" s="110"/>
      <c r="R618" s="111"/>
      <c r="S618" s="109"/>
      <c r="T618" s="110"/>
      <c r="U618" s="111"/>
      <c r="V618" s="109"/>
      <c r="W618" s="110"/>
      <c r="X618" s="111"/>
      <c r="Y618" s="109"/>
      <c r="Z618" s="110"/>
      <c r="AA618" s="111"/>
    </row>
    <row r="619">
      <c r="A619" s="106"/>
      <c r="B619" s="107"/>
      <c r="C619" s="108"/>
      <c r="D619" s="106"/>
      <c r="E619" s="107"/>
      <c r="F619" s="108"/>
      <c r="G619" s="106"/>
      <c r="H619" s="107"/>
      <c r="I619" s="108"/>
      <c r="J619" s="106"/>
      <c r="K619" s="107"/>
      <c r="L619" s="108"/>
      <c r="M619" s="106"/>
      <c r="N619" s="107"/>
      <c r="O619" s="108"/>
      <c r="P619" s="109"/>
      <c r="Q619" s="110"/>
      <c r="R619" s="111"/>
      <c r="S619" s="109"/>
      <c r="T619" s="110"/>
      <c r="U619" s="111"/>
      <c r="V619" s="109"/>
      <c r="W619" s="110"/>
      <c r="X619" s="111"/>
      <c r="Y619" s="109"/>
      <c r="Z619" s="110"/>
      <c r="AA619" s="111"/>
    </row>
    <row r="620">
      <c r="A620" s="106"/>
      <c r="B620" s="107"/>
      <c r="C620" s="108"/>
      <c r="D620" s="106"/>
      <c r="E620" s="107"/>
      <c r="F620" s="108"/>
      <c r="G620" s="106"/>
      <c r="H620" s="107"/>
      <c r="I620" s="108"/>
      <c r="J620" s="106"/>
      <c r="K620" s="107"/>
      <c r="L620" s="108"/>
      <c r="M620" s="106"/>
      <c r="N620" s="107"/>
      <c r="O620" s="108"/>
      <c r="P620" s="109"/>
      <c r="Q620" s="110"/>
      <c r="R620" s="111"/>
      <c r="S620" s="109"/>
      <c r="T620" s="110"/>
      <c r="U620" s="111"/>
      <c r="V620" s="109"/>
      <c r="W620" s="110"/>
      <c r="X620" s="111"/>
      <c r="Y620" s="109"/>
      <c r="Z620" s="110"/>
      <c r="AA620" s="111"/>
    </row>
    <row r="621">
      <c r="A621" s="106"/>
      <c r="B621" s="107"/>
      <c r="C621" s="108"/>
      <c r="D621" s="106"/>
      <c r="E621" s="107"/>
      <c r="F621" s="108"/>
      <c r="G621" s="106"/>
      <c r="H621" s="107"/>
      <c r="I621" s="108"/>
      <c r="J621" s="106"/>
      <c r="K621" s="107"/>
      <c r="L621" s="108"/>
      <c r="M621" s="106"/>
      <c r="N621" s="107"/>
      <c r="O621" s="108"/>
      <c r="P621" s="109"/>
      <c r="Q621" s="110"/>
      <c r="R621" s="111"/>
      <c r="S621" s="109"/>
      <c r="T621" s="110"/>
      <c r="U621" s="111"/>
      <c r="V621" s="109"/>
      <c r="W621" s="110"/>
      <c r="X621" s="111"/>
      <c r="Y621" s="109"/>
      <c r="Z621" s="110"/>
      <c r="AA621" s="111"/>
    </row>
    <row r="622">
      <c r="A622" s="106"/>
      <c r="B622" s="107"/>
      <c r="C622" s="108"/>
      <c r="D622" s="106"/>
      <c r="E622" s="107"/>
      <c r="F622" s="108"/>
      <c r="G622" s="106"/>
      <c r="H622" s="107"/>
      <c r="I622" s="108"/>
      <c r="J622" s="106"/>
      <c r="K622" s="107"/>
      <c r="L622" s="108"/>
      <c r="M622" s="106"/>
      <c r="N622" s="107"/>
      <c r="O622" s="108"/>
      <c r="P622" s="109"/>
      <c r="Q622" s="110"/>
      <c r="R622" s="111"/>
      <c r="S622" s="109"/>
      <c r="T622" s="110"/>
      <c r="U622" s="111"/>
      <c r="V622" s="109"/>
      <c r="W622" s="110"/>
      <c r="X622" s="111"/>
      <c r="Y622" s="109"/>
      <c r="Z622" s="110"/>
      <c r="AA622" s="111"/>
    </row>
    <row r="623">
      <c r="A623" s="106"/>
      <c r="B623" s="107"/>
      <c r="C623" s="108"/>
      <c r="D623" s="106"/>
      <c r="E623" s="107"/>
      <c r="F623" s="108"/>
      <c r="G623" s="106"/>
      <c r="H623" s="107"/>
      <c r="I623" s="108"/>
      <c r="J623" s="106"/>
      <c r="K623" s="107"/>
      <c r="L623" s="108"/>
      <c r="M623" s="106"/>
      <c r="N623" s="107"/>
      <c r="O623" s="108"/>
      <c r="P623" s="109"/>
      <c r="Q623" s="110"/>
      <c r="R623" s="111"/>
      <c r="S623" s="109"/>
      <c r="T623" s="110"/>
      <c r="U623" s="111"/>
      <c r="V623" s="109"/>
      <c r="W623" s="110"/>
      <c r="X623" s="111"/>
      <c r="Y623" s="109"/>
      <c r="Z623" s="110"/>
      <c r="AA623" s="111"/>
    </row>
    <row r="624">
      <c r="A624" s="106"/>
      <c r="B624" s="107"/>
      <c r="C624" s="108"/>
      <c r="D624" s="106"/>
      <c r="E624" s="107"/>
      <c r="F624" s="108"/>
      <c r="G624" s="106"/>
      <c r="H624" s="107"/>
      <c r="I624" s="108"/>
      <c r="J624" s="106"/>
      <c r="K624" s="107"/>
      <c r="L624" s="108"/>
      <c r="M624" s="106"/>
      <c r="N624" s="107"/>
      <c r="O624" s="108"/>
      <c r="P624" s="109"/>
      <c r="Q624" s="110"/>
      <c r="R624" s="111"/>
      <c r="S624" s="109"/>
      <c r="T624" s="110"/>
      <c r="U624" s="111"/>
      <c r="V624" s="109"/>
      <c r="W624" s="110"/>
      <c r="X624" s="111"/>
      <c r="Y624" s="109"/>
      <c r="Z624" s="110"/>
      <c r="AA624" s="111"/>
    </row>
    <row r="625">
      <c r="A625" s="106"/>
      <c r="B625" s="107"/>
      <c r="C625" s="108"/>
      <c r="D625" s="106"/>
      <c r="E625" s="107"/>
      <c r="F625" s="108"/>
      <c r="G625" s="106"/>
      <c r="H625" s="107"/>
      <c r="I625" s="108"/>
      <c r="J625" s="106"/>
      <c r="K625" s="107"/>
      <c r="L625" s="108"/>
      <c r="M625" s="106"/>
      <c r="N625" s="107"/>
      <c r="O625" s="108"/>
      <c r="P625" s="109"/>
      <c r="Q625" s="110"/>
      <c r="R625" s="111"/>
      <c r="S625" s="109"/>
      <c r="T625" s="110"/>
      <c r="U625" s="111"/>
      <c r="V625" s="109"/>
      <c r="W625" s="110"/>
      <c r="X625" s="111"/>
      <c r="Y625" s="109"/>
      <c r="Z625" s="110"/>
      <c r="AA625" s="111"/>
    </row>
    <row r="626">
      <c r="A626" s="106"/>
      <c r="B626" s="107"/>
      <c r="C626" s="108"/>
      <c r="D626" s="106"/>
      <c r="E626" s="107"/>
      <c r="F626" s="108"/>
      <c r="G626" s="106"/>
      <c r="H626" s="107"/>
      <c r="I626" s="108"/>
      <c r="J626" s="106"/>
      <c r="K626" s="107"/>
      <c r="L626" s="108"/>
      <c r="M626" s="106"/>
      <c r="N626" s="107"/>
      <c r="O626" s="108"/>
      <c r="P626" s="109"/>
      <c r="Q626" s="110"/>
      <c r="R626" s="111"/>
      <c r="S626" s="109"/>
      <c r="T626" s="110"/>
      <c r="U626" s="111"/>
      <c r="V626" s="109"/>
      <c r="W626" s="110"/>
      <c r="X626" s="111"/>
      <c r="Y626" s="109"/>
      <c r="Z626" s="110"/>
      <c r="AA626" s="111"/>
    </row>
    <row r="627">
      <c r="A627" s="106"/>
      <c r="B627" s="107"/>
      <c r="C627" s="108"/>
      <c r="D627" s="106"/>
      <c r="E627" s="107"/>
      <c r="F627" s="108"/>
      <c r="G627" s="106"/>
      <c r="H627" s="107"/>
      <c r="I627" s="108"/>
      <c r="J627" s="106"/>
      <c r="K627" s="107"/>
      <c r="L627" s="108"/>
      <c r="M627" s="106"/>
      <c r="N627" s="107"/>
      <c r="O627" s="108"/>
      <c r="P627" s="109"/>
      <c r="Q627" s="110"/>
      <c r="R627" s="111"/>
      <c r="S627" s="109"/>
      <c r="T627" s="110"/>
      <c r="U627" s="111"/>
      <c r="V627" s="109"/>
      <c r="W627" s="110"/>
      <c r="X627" s="111"/>
      <c r="Y627" s="109"/>
      <c r="Z627" s="110"/>
      <c r="AA627" s="111"/>
    </row>
    <row r="628">
      <c r="A628" s="106"/>
      <c r="B628" s="107"/>
      <c r="C628" s="108"/>
      <c r="D628" s="106"/>
      <c r="E628" s="107"/>
      <c r="F628" s="108"/>
      <c r="G628" s="106"/>
      <c r="H628" s="107"/>
      <c r="I628" s="108"/>
      <c r="J628" s="106"/>
      <c r="K628" s="107"/>
      <c r="L628" s="108"/>
      <c r="M628" s="106"/>
      <c r="N628" s="107"/>
      <c r="O628" s="108"/>
      <c r="P628" s="109"/>
      <c r="Q628" s="110"/>
      <c r="R628" s="111"/>
      <c r="S628" s="109"/>
      <c r="T628" s="110"/>
      <c r="U628" s="111"/>
      <c r="V628" s="109"/>
      <c r="W628" s="110"/>
      <c r="X628" s="111"/>
      <c r="Y628" s="109"/>
      <c r="Z628" s="110"/>
      <c r="AA628" s="111"/>
    </row>
    <row r="629">
      <c r="A629" s="106"/>
      <c r="B629" s="107"/>
      <c r="C629" s="108"/>
      <c r="D629" s="106"/>
      <c r="E629" s="107"/>
      <c r="F629" s="108"/>
      <c r="G629" s="106"/>
      <c r="H629" s="107"/>
      <c r="I629" s="108"/>
      <c r="J629" s="106"/>
      <c r="K629" s="107"/>
      <c r="L629" s="108"/>
      <c r="M629" s="106"/>
      <c r="N629" s="107"/>
      <c r="O629" s="108"/>
      <c r="P629" s="109"/>
      <c r="Q629" s="110"/>
      <c r="R629" s="111"/>
      <c r="S629" s="109"/>
      <c r="T629" s="110"/>
      <c r="U629" s="111"/>
      <c r="V629" s="109"/>
      <c r="W629" s="110"/>
      <c r="X629" s="111"/>
      <c r="Y629" s="109"/>
      <c r="Z629" s="110"/>
      <c r="AA629" s="111"/>
    </row>
    <row r="630">
      <c r="A630" s="106"/>
      <c r="B630" s="107"/>
      <c r="C630" s="108"/>
      <c r="D630" s="106"/>
      <c r="E630" s="107"/>
      <c r="F630" s="108"/>
      <c r="G630" s="106"/>
      <c r="H630" s="107"/>
      <c r="I630" s="108"/>
      <c r="J630" s="106"/>
      <c r="K630" s="107"/>
      <c r="L630" s="108"/>
      <c r="M630" s="106"/>
      <c r="N630" s="107"/>
      <c r="O630" s="108"/>
      <c r="P630" s="109"/>
      <c r="Q630" s="110"/>
      <c r="R630" s="111"/>
      <c r="S630" s="109"/>
      <c r="T630" s="110"/>
      <c r="U630" s="111"/>
      <c r="V630" s="109"/>
      <c r="W630" s="110"/>
      <c r="X630" s="111"/>
      <c r="Y630" s="109"/>
      <c r="Z630" s="110"/>
      <c r="AA630" s="111"/>
    </row>
    <row r="631">
      <c r="A631" s="106"/>
      <c r="B631" s="107"/>
      <c r="C631" s="108"/>
      <c r="D631" s="106"/>
      <c r="E631" s="107"/>
      <c r="F631" s="108"/>
      <c r="G631" s="106"/>
      <c r="H631" s="107"/>
      <c r="I631" s="108"/>
      <c r="J631" s="106"/>
      <c r="K631" s="107"/>
      <c r="L631" s="108"/>
      <c r="M631" s="106"/>
      <c r="N631" s="107"/>
      <c r="O631" s="108"/>
      <c r="P631" s="109"/>
      <c r="Q631" s="110"/>
      <c r="R631" s="111"/>
      <c r="S631" s="109"/>
      <c r="T631" s="110"/>
      <c r="U631" s="111"/>
      <c r="V631" s="109"/>
      <c r="W631" s="110"/>
      <c r="X631" s="111"/>
      <c r="Y631" s="109"/>
      <c r="Z631" s="110"/>
      <c r="AA631" s="111"/>
    </row>
    <row r="632">
      <c r="A632" s="106"/>
      <c r="B632" s="107"/>
      <c r="C632" s="108"/>
      <c r="D632" s="106"/>
      <c r="E632" s="107"/>
      <c r="F632" s="108"/>
      <c r="G632" s="106"/>
      <c r="H632" s="107"/>
      <c r="I632" s="108"/>
      <c r="J632" s="106"/>
      <c r="K632" s="107"/>
      <c r="L632" s="108"/>
      <c r="M632" s="106"/>
      <c r="N632" s="107"/>
      <c r="O632" s="108"/>
      <c r="P632" s="109"/>
      <c r="Q632" s="110"/>
      <c r="R632" s="111"/>
      <c r="S632" s="109"/>
      <c r="T632" s="110"/>
      <c r="U632" s="111"/>
      <c r="V632" s="109"/>
      <c r="W632" s="110"/>
      <c r="X632" s="111"/>
      <c r="Y632" s="109"/>
      <c r="Z632" s="110"/>
      <c r="AA632" s="111"/>
    </row>
    <row r="633">
      <c r="A633" s="106"/>
      <c r="B633" s="107"/>
      <c r="C633" s="108"/>
      <c r="D633" s="106"/>
      <c r="E633" s="107"/>
      <c r="F633" s="108"/>
      <c r="G633" s="106"/>
      <c r="H633" s="107"/>
      <c r="I633" s="108"/>
      <c r="J633" s="106"/>
      <c r="K633" s="107"/>
      <c r="L633" s="108"/>
      <c r="M633" s="106"/>
      <c r="N633" s="107"/>
      <c r="O633" s="108"/>
      <c r="P633" s="109"/>
      <c r="Q633" s="110"/>
      <c r="R633" s="111"/>
      <c r="S633" s="109"/>
      <c r="T633" s="110"/>
      <c r="U633" s="111"/>
      <c r="V633" s="109"/>
      <c r="W633" s="110"/>
      <c r="X633" s="111"/>
      <c r="Y633" s="109"/>
      <c r="Z633" s="110"/>
      <c r="AA633" s="111"/>
    </row>
    <row r="634">
      <c r="A634" s="106"/>
      <c r="B634" s="107"/>
      <c r="C634" s="108"/>
      <c r="D634" s="106"/>
      <c r="E634" s="107"/>
      <c r="F634" s="108"/>
      <c r="G634" s="106"/>
      <c r="H634" s="107"/>
      <c r="I634" s="108"/>
      <c r="J634" s="106"/>
      <c r="K634" s="107"/>
      <c r="L634" s="108"/>
      <c r="M634" s="106"/>
      <c r="N634" s="107"/>
      <c r="O634" s="108"/>
      <c r="P634" s="109"/>
      <c r="Q634" s="110"/>
      <c r="R634" s="111"/>
      <c r="S634" s="109"/>
      <c r="T634" s="110"/>
      <c r="U634" s="111"/>
      <c r="V634" s="109"/>
      <c r="W634" s="110"/>
      <c r="X634" s="111"/>
      <c r="Y634" s="109"/>
      <c r="Z634" s="110"/>
      <c r="AA634" s="111"/>
    </row>
    <row r="635">
      <c r="A635" s="106"/>
      <c r="B635" s="107"/>
      <c r="C635" s="108"/>
      <c r="D635" s="106"/>
      <c r="E635" s="107"/>
      <c r="F635" s="108"/>
      <c r="G635" s="106"/>
      <c r="H635" s="107"/>
      <c r="I635" s="108"/>
      <c r="J635" s="106"/>
      <c r="K635" s="107"/>
      <c r="L635" s="108"/>
      <c r="M635" s="106"/>
      <c r="N635" s="107"/>
      <c r="O635" s="108"/>
      <c r="P635" s="109"/>
      <c r="Q635" s="110"/>
      <c r="R635" s="111"/>
      <c r="S635" s="109"/>
      <c r="T635" s="110"/>
      <c r="U635" s="111"/>
      <c r="V635" s="109"/>
      <c r="W635" s="110"/>
      <c r="X635" s="111"/>
      <c r="Y635" s="109"/>
      <c r="Z635" s="110"/>
      <c r="AA635" s="111"/>
    </row>
    <row r="636">
      <c r="A636" s="106"/>
      <c r="B636" s="107"/>
      <c r="C636" s="108"/>
      <c r="D636" s="106"/>
      <c r="E636" s="107"/>
      <c r="F636" s="108"/>
      <c r="G636" s="106"/>
      <c r="H636" s="107"/>
      <c r="I636" s="108"/>
      <c r="J636" s="106"/>
      <c r="K636" s="107"/>
      <c r="L636" s="108"/>
      <c r="M636" s="106"/>
      <c r="N636" s="107"/>
      <c r="O636" s="108"/>
      <c r="P636" s="109"/>
      <c r="Q636" s="110"/>
      <c r="R636" s="111"/>
      <c r="S636" s="109"/>
      <c r="T636" s="110"/>
      <c r="U636" s="111"/>
      <c r="V636" s="109"/>
      <c r="W636" s="110"/>
      <c r="X636" s="111"/>
      <c r="Y636" s="109"/>
      <c r="Z636" s="110"/>
      <c r="AA636" s="111"/>
    </row>
    <row r="637">
      <c r="A637" s="106"/>
      <c r="B637" s="107"/>
      <c r="C637" s="108"/>
      <c r="D637" s="106"/>
      <c r="E637" s="107"/>
      <c r="F637" s="108"/>
      <c r="G637" s="106"/>
      <c r="H637" s="107"/>
      <c r="I637" s="108"/>
      <c r="J637" s="106"/>
      <c r="K637" s="107"/>
      <c r="L637" s="108"/>
      <c r="M637" s="106"/>
      <c r="N637" s="107"/>
      <c r="O637" s="108"/>
      <c r="P637" s="109"/>
      <c r="Q637" s="110"/>
      <c r="R637" s="111"/>
      <c r="S637" s="109"/>
      <c r="T637" s="110"/>
      <c r="U637" s="111"/>
      <c r="V637" s="109"/>
      <c r="W637" s="110"/>
      <c r="X637" s="111"/>
      <c r="Y637" s="109"/>
      <c r="Z637" s="110"/>
      <c r="AA637" s="111"/>
    </row>
    <row r="638">
      <c r="A638" s="106"/>
      <c r="B638" s="107"/>
      <c r="C638" s="108"/>
      <c r="D638" s="106"/>
      <c r="E638" s="107"/>
      <c r="F638" s="108"/>
      <c r="G638" s="106"/>
      <c r="H638" s="107"/>
      <c r="I638" s="108"/>
      <c r="J638" s="106"/>
      <c r="K638" s="107"/>
      <c r="L638" s="108"/>
      <c r="M638" s="106"/>
      <c r="N638" s="107"/>
      <c r="O638" s="108"/>
      <c r="P638" s="109"/>
      <c r="Q638" s="110"/>
      <c r="R638" s="111"/>
      <c r="S638" s="109"/>
      <c r="T638" s="110"/>
      <c r="U638" s="111"/>
      <c r="V638" s="109"/>
      <c r="W638" s="110"/>
      <c r="X638" s="111"/>
      <c r="Y638" s="109"/>
      <c r="Z638" s="110"/>
      <c r="AA638" s="111"/>
    </row>
    <row r="639">
      <c r="A639" s="106"/>
      <c r="B639" s="107"/>
      <c r="C639" s="108"/>
      <c r="D639" s="106"/>
      <c r="E639" s="107"/>
      <c r="F639" s="108"/>
      <c r="G639" s="106"/>
      <c r="H639" s="107"/>
      <c r="I639" s="108"/>
      <c r="J639" s="106"/>
      <c r="K639" s="107"/>
      <c r="L639" s="108"/>
      <c r="M639" s="106"/>
      <c r="N639" s="107"/>
      <c r="O639" s="108"/>
      <c r="P639" s="109"/>
      <c r="Q639" s="110"/>
      <c r="R639" s="111"/>
      <c r="S639" s="109"/>
      <c r="T639" s="110"/>
      <c r="U639" s="111"/>
      <c r="V639" s="109"/>
      <c r="W639" s="110"/>
      <c r="X639" s="111"/>
      <c r="Y639" s="109"/>
      <c r="Z639" s="110"/>
      <c r="AA639" s="111"/>
    </row>
    <row r="640">
      <c r="A640" s="106"/>
      <c r="B640" s="107"/>
      <c r="C640" s="108"/>
      <c r="D640" s="106"/>
      <c r="E640" s="107"/>
      <c r="F640" s="108"/>
      <c r="G640" s="106"/>
      <c r="H640" s="107"/>
      <c r="I640" s="108"/>
      <c r="J640" s="106"/>
      <c r="K640" s="107"/>
      <c r="L640" s="108"/>
      <c r="M640" s="106"/>
      <c r="N640" s="107"/>
      <c r="O640" s="108"/>
      <c r="P640" s="109"/>
      <c r="Q640" s="110"/>
      <c r="R640" s="111"/>
      <c r="S640" s="109"/>
      <c r="T640" s="110"/>
      <c r="U640" s="111"/>
      <c r="V640" s="109"/>
      <c r="W640" s="110"/>
      <c r="X640" s="111"/>
      <c r="Y640" s="109"/>
      <c r="Z640" s="110"/>
      <c r="AA640" s="111"/>
    </row>
    <row r="641">
      <c r="A641" s="106"/>
      <c r="B641" s="107"/>
      <c r="C641" s="108"/>
      <c r="D641" s="106"/>
      <c r="E641" s="107"/>
      <c r="F641" s="108"/>
      <c r="G641" s="106"/>
      <c r="H641" s="107"/>
      <c r="I641" s="108"/>
      <c r="J641" s="106"/>
      <c r="K641" s="107"/>
      <c r="L641" s="108"/>
      <c r="M641" s="106"/>
      <c r="N641" s="107"/>
      <c r="O641" s="108"/>
      <c r="P641" s="109"/>
      <c r="Q641" s="110"/>
      <c r="R641" s="111"/>
      <c r="S641" s="109"/>
      <c r="T641" s="110"/>
      <c r="U641" s="111"/>
      <c r="V641" s="109"/>
      <c r="W641" s="110"/>
      <c r="X641" s="111"/>
      <c r="Y641" s="109"/>
      <c r="Z641" s="110"/>
      <c r="AA641" s="111"/>
    </row>
    <row r="642">
      <c r="A642" s="106"/>
      <c r="B642" s="107"/>
      <c r="C642" s="108"/>
      <c r="D642" s="106"/>
      <c r="E642" s="107"/>
      <c r="F642" s="108"/>
      <c r="G642" s="106"/>
      <c r="H642" s="107"/>
      <c r="I642" s="108"/>
      <c r="J642" s="106"/>
      <c r="K642" s="107"/>
      <c r="L642" s="108"/>
      <c r="M642" s="106"/>
      <c r="N642" s="107"/>
      <c r="O642" s="108"/>
      <c r="P642" s="109"/>
      <c r="Q642" s="110"/>
      <c r="R642" s="111"/>
      <c r="S642" s="109"/>
      <c r="T642" s="110"/>
      <c r="U642" s="111"/>
      <c r="V642" s="109"/>
      <c r="W642" s="110"/>
      <c r="X642" s="111"/>
      <c r="Y642" s="109"/>
      <c r="Z642" s="110"/>
      <c r="AA642" s="111"/>
    </row>
    <row r="643">
      <c r="A643" s="106"/>
      <c r="B643" s="107"/>
      <c r="C643" s="108"/>
      <c r="D643" s="106"/>
      <c r="E643" s="107"/>
      <c r="F643" s="108"/>
      <c r="G643" s="106"/>
      <c r="H643" s="107"/>
      <c r="I643" s="108"/>
      <c r="J643" s="106"/>
      <c r="K643" s="107"/>
      <c r="L643" s="108"/>
      <c r="M643" s="106"/>
      <c r="N643" s="107"/>
      <c r="O643" s="108"/>
      <c r="P643" s="109"/>
      <c r="Q643" s="110"/>
      <c r="R643" s="111"/>
      <c r="S643" s="109"/>
      <c r="T643" s="110"/>
      <c r="U643" s="111"/>
      <c r="V643" s="109"/>
      <c r="W643" s="110"/>
      <c r="X643" s="111"/>
      <c r="Y643" s="109"/>
      <c r="Z643" s="110"/>
      <c r="AA643" s="111"/>
    </row>
    <row r="644">
      <c r="A644" s="106"/>
      <c r="B644" s="107"/>
      <c r="C644" s="108"/>
      <c r="D644" s="106"/>
      <c r="E644" s="107"/>
      <c r="F644" s="108"/>
      <c r="G644" s="106"/>
      <c r="H644" s="107"/>
      <c r="I644" s="108"/>
      <c r="J644" s="106"/>
      <c r="K644" s="107"/>
      <c r="L644" s="108"/>
      <c r="M644" s="106"/>
      <c r="N644" s="107"/>
      <c r="O644" s="108"/>
      <c r="P644" s="109"/>
      <c r="Q644" s="110"/>
      <c r="R644" s="111"/>
      <c r="S644" s="109"/>
      <c r="T644" s="110"/>
      <c r="U644" s="111"/>
      <c r="V644" s="109"/>
      <c r="W644" s="110"/>
      <c r="X644" s="111"/>
      <c r="Y644" s="109"/>
      <c r="Z644" s="110"/>
      <c r="AA644" s="111"/>
    </row>
    <row r="645">
      <c r="A645" s="106"/>
      <c r="B645" s="107"/>
      <c r="C645" s="108"/>
      <c r="D645" s="106"/>
      <c r="E645" s="107"/>
      <c r="F645" s="108"/>
      <c r="G645" s="106"/>
      <c r="H645" s="107"/>
      <c r="I645" s="108"/>
      <c r="J645" s="106"/>
      <c r="K645" s="107"/>
      <c r="L645" s="108"/>
      <c r="M645" s="106"/>
      <c r="N645" s="107"/>
      <c r="O645" s="108"/>
      <c r="P645" s="109"/>
      <c r="Q645" s="110"/>
      <c r="R645" s="111"/>
      <c r="S645" s="109"/>
      <c r="T645" s="110"/>
      <c r="U645" s="111"/>
      <c r="V645" s="109"/>
      <c r="W645" s="110"/>
      <c r="X645" s="111"/>
      <c r="Y645" s="109"/>
      <c r="Z645" s="110"/>
      <c r="AA645" s="111"/>
    </row>
    <row r="646">
      <c r="A646" s="106"/>
      <c r="B646" s="107"/>
      <c r="C646" s="108"/>
      <c r="D646" s="106"/>
      <c r="E646" s="107"/>
      <c r="F646" s="108"/>
      <c r="G646" s="106"/>
      <c r="H646" s="107"/>
      <c r="I646" s="108"/>
      <c r="J646" s="106"/>
      <c r="K646" s="107"/>
      <c r="L646" s="108"/>
      <c r="M646" s="106"/>
      <c r="N646" s="107"/>
      <c r="O646" s="108"/>
      <c r="P646" s="109"/>
      <c r="Q646" s="110"/>
      <c r="R646" s="111"/>
      <c r="S646" s="109"/>
      <c r="T646" s="110"/>
      <c r="U646" s="111"/>
      <c r="V646" s="109"/>
      <c r="W646" s="110"/>
      <c r="X646" s="111"/>
      <c r="Y646" s="109"/>
      <c r="Z646" s="110"/>
      <c r="AA646" s="111"/>
    </row>
    <row r="647">
      <c r="A647" s="106"/>
      <c r="B647" s="107"/>
      <c r="C647" s="108"/>
      <c r="D647" s="106"/>
      <c r="E647" s="107"/>
      <c r="F647" s="108"/>
      <c r="G647" s="106"/>
      <c r="H647" s="107"/>
      <c r="I647" s="108"/>
      <c r="J647" s="106"/>
      <c r="K647" s="107"/>
      <c r="L647" s="108"/>
      <c r="M647" s="106"/>
      <c r="N647" s="107"/>
      <c r="O647" s="108"/>
      <c r="P647" s="109"/>
      <c r="Q647" s="110"/>
      <c r="R647" s="111"/>
      <c r="S647" s="109"/>
      <c r="T647" s="110"/>
      <c r="U647" s="111"/>
      <c r="V647" s="109"/>
      <c r="W647" s="110"/>
      <c r="X647" s="111"/>
      <c r="Y647" s="109"/>
      <c r="Z647" s="110"/>
      <c r="AA647" s="111"/>
    </row>
    <row r="648">
      <c r="A648" s="106"/>
      <c r="B648" s="107"/>
      <c r="C648" s="108"/>
      <c r="D648" s="106"/>
      <c r="E648" s="107"/>
      <c r="F648" s="108"/>
      <c r="G648" s="106"/>
      <c r="H648" s="107"/>
      <c r="I648" s="108"/>
      <c r="J648" s="106"/>
      <c r="K648" s="107"/>
      <c r="L648" s="108"/>
      <c r="M648" s="106"/>
      <c r="N648" s="107"/>
      <c r="O648" s="108"/>
      <c r="P648" s="109"/>
      <c r="Q648" s="110"/>
      <c r="R648" s="111"/>
      <c r="S648" s="109"/>
      <c r="T648" s="110"/>
      <c r="U648" s="111"/>
      <c r="V648" s="109"/>
      <c r="W648" s="110"/>
      <c r="X648" s="111"/>
      <c r="Y648" s="109"/>
      <c r="Z648" s="110"/>
      <c r="AA648" s="111"/>
    </row>
    <row r="649">
      <c r="A649" s="106"/>
      <c r="B649" s="107"/>
      <c r="C649" s="108"/>
      <c r="D649" s="106"/>
      <c r="E649" s="107"/>
      <c r="F649" s="108"/>
      <c r="G649" s="106"/>
      <c r="H649" s="107"/>
      <c r="I649" s="108"/>
      <c r="J649" s="106"/>
      <c r="K649" s="107"/>
      <c r="L649" s="108"/>
      <c r="M649" s="106"/>
      <c r="N649" s="107"/>
      <c r="O649" s="108"/>
      <c r="P649" s="109"/>
      <c r="Q649" s="110"/>
      <c r="R649" s="111"/>
      <c r="S649" s="109"/>
      <c r="T649" s="110"/>
      <c r="U649" s="111"/>
      <c r="V649" s="109"/>
      <c r="W649" s="110"/>
      <c r="X649" s="111"/>
      <c r="Y649" s="109"/>
      <c r="Z649" s="110"/>
      <c r="AA649" s="111"/>
    </row>
    <row r="650">
      <c r="A650" s="106"/>
      <c r="B650" s="107"/>
      <c r="C650" s="108"/>
      <c r="D650" s="106"/>
      <c r="E650" s="107"/>
      <c r="F650" s="108"/>
      <c r="G650" s="106"/>
      <c r="H650" s="107"/>
      <c r="I650" s="108"/>
      <c r="J650" s="106"/>
      <c r="K650" s="107"/>
      <c r="L650" s="108"/>
      <c r="M650" s="106"/>
      <c r="N650" s="107"/>
      <c r="O650" s="108"/>
      <c r="P650" s="109"/>
      <c r="Q650" s="110"/>
      <c r="R650" s="111"/>
      <c r="S650" s="109"/>
      <c r="T650" s="110"/>
      <c r="U650" s="111"/>
      <c r="V650" s="109"/>
      <c r="W650" s="110"/>
      <c r="X650" s="111"/>
      <c r="Y650" s="109"/>
      <c r="Z650" s="110"/>
      <c r="AA650" s="111"/>
    </row>
    <row r="651">
      <c r="A651" s="106"/>
      <c r="B651" s="107"/>
      <c r="C651" s="108"/>
      <c r="D651" s="106"/>
      <c r="E651" s="107"/>
      <c r="F651" s="108"/>
      <c r="G651" s="106"/>
      <c r="H651" s="107"/>
      <c r="I651" s="108"/>
      <c r="J651" s="106"/>
      <c r="K651" s="107"/>
      <c r="L651" s="108"/>
      <c r="M651" s="106"/>
      <c r="N651" s="107"/>
      <c r="O651" s="108"/>
      <c r="P651" s="109"/>
      <c r="Q651" s="110"/>
      <c r="R651" s="111"/>
      <c r="S651" s="109"/>
      <c r="T651" s="110"/>
      <c r="U651" s="111"/>
      <c r="V651" s="109"/>
      <c r="W651" s="110"/>
      <c r="X651" s="111"/>
      <c r="Y651" s="109"/>
      <c r="Z651" s="110"/>
      <c r="AA651" s="111"/>
    </row>
    <row r="652">
      <c r="A652" s="106"/>
      <c r="B652" s="107"/>
      <c r="C652" s="108"/>
      <c r="D652" s="106"/>
      <c r="E652" s="107"/>
      <c r="F652" s="108"/>
      <c r="G652" s="106"/>
      <c r="H652" s="107"/>
      <c r="I652" s="108"/>
      <c r="J652" s="106"/>
      <c r="K652" s="107"/>
      <c r="L652" s="108"/>
      <c r="M652" s="106"/>
      <c r="N652" s="107"/>
      <c r="O652" s="108"/>
      <c r="P652" s="109"/>
      <c r="Q652" s="110"/>
      <c r="R652" s="111"/>
      <c r="S652" s="109"/>
      <c r="T652" s="110"/>
      <c r="U652" s="111"/>
      <c r="V652" s="109"/>
      <c r="W652" s="110"/>
      <c r="X652" s="111"/>
      <c r="Y652" s="109"/>
      <c r="Z652" s="110"/>
      <c r="AA652" s="111"/>
    </row>
    <row r="653">
      <c r="A653" s="106"/>
      <c r="B653" s="107"/>
      <c r="C653" s="108"/>
      <c r="D653" s="106"/>
      <c r="E653" s="107"/>
      <c r="F653" s="108"/>
      <c r="G653" s="106"/>
      <c r="H653" s="107"/>
      <c r="I653" s="108"/>
      <c r="J653" s="106"/>
      <c r="K653" s="107"/>
      <c r="L653" s="108"/>
      <c r="M653" s="106"/>
      <c r="N653" s="107"/>
      <c r="O653" s="108"/>
      <c r="P653" s="109"/>
      <c r="Q653" s="110"/>
      <c r="R653" s="111"/>
      <c r="S653" s="109"/>
      <c r="T653" s="110"/>
      <c r="U653" s="111"/>
      <c r="V653" s="109"/>
      <c r="W653" s="110"/>
      <c r="X653" s="111"/>
      <c r="Y653" s="109"/>
      <c r="Z653" s="110"/>
      <c r="AA653" s="111"/>
    </row>
    <row r="654">
      <c r="A654" s="106"/>
      <c r="B654" s="107"/>
      <c r="C654" s="108"/>
      <c r="D654" s="106"/>
      <c r="E654" s="107"/>
      <c r="F654" s="108"/>
      <c r="G654" s="106"/>
      <c r="H654" s="107"/>
      <c r="I654" s="108"/>
      <c r="J654" s="106"/>
      <c r="K654" s="107"/>
      <c r="L654" s="108"/>
      <c r="M654" s="106"/>
      <c r="N654" s="107"/>
      <c r="O654" s="108"/>
      <c r="P654" s="109"/>
      <c r="Q654" s="110"/>
      <c r="R654" s="111"/>
      <c r="S654" s="109"/>
      <c r="T654" s="110"/>
      <c r="U654" s="111"/>
      <c r="V654" s="109"/>
      <c r="W654" s="110"/>
      <c r="X654" s="111"/>
      <c r="Y654" s="109"/>
      <c r="Z654" s="110"/>
      <c r="AA654" s="111"/>
    </row>
    <row r="655">
      <c r="A655" s="106"/>
      <c r="B655" s="107"/>
      <c r="C655" s="108"/>
      <c r="D655" s="106"/>
      <c r="E655" s="107"/>
      <c r="F655" s="108"/>
      <c r="G655" s="106"/>
      <c r="H655" s="107"/>
      <c r="I655" s="108"/>
      <c r="J655" s="106"/>
      <c r="K655" s="107"/>
      <c r="L655" s="108"/>
      <c r="M655" s="106"/>
      <c r="N655" s="107"/>
      <c r="O655" s="108"/>
      <c r="P655" s="109"/>
      <c r="Q655" s="110"/>
      <c r="R655" s="111"/>
      <c r="S655" s="109"/>
      <c r="T655" s="110"/>
      <c r="U655" s="111"/>
      <c r="V655" s="109"/>
      <c r="W655" s="110"/>
      <c r="X655" s="111"/>
      <c r="Y655" s="109"/>
      <c r="Z655" s="110"/>
      <c r="AA655" s="111"/>
    </row>
    <row r="656">
      <c r="A656" s="106"/>
      <c r="B656" s="107"/>
      <c r="C656" s="108"/>
      <c r="D656" s="106"/>
      <c r="E656" s="107"/>
      <c r="F656" s="108"/>
      <c r="G656" s="106"/>
      <c r="H656" s="107"/>
      <c r="I656" s="108"/>
      <c r="J656" s="106"/>
      <c r="K656" s="107"/>
      <c r="L656" s="108"/>
      <c r="M656" s="106"/>
      <c r="N656" s="107"/>
      <c r="O656" s="108"/>
      <c r="P656" s="109"/>
      <c r="Q656" s="110"/>
      <c r="R656" s="111"/>
      <c r="S656" s="109"/>
      <c r="T656" s="110"/>
      <c r="U656" s="111"/>
      <c r="V656" s="109"/>
      <c r="W656" s="110"/>
      <c r="X656" s="111"/>
      <c r="Y656" s="109"/>
      <c r="Z656" s="110"/>
      <c r="AA656" s="111"/>
    </row>
    <row r="657">
      <c r="A657" s="106"/>
      <c r="B657" s="107"/>
      <c r="C657" s="108"/>
      <c r="D657" s="106"/>
      <c r="E657" s="107"/>
      <c r="F657" s="108"/>
      <c r="G657" s="106"/>
      <c r="H657" s="107"/>
      <c r="I657" s="108"/>
      <c r="J657" s="106"/>
      <c r="K657" s="107"/>
      <c r="L657" s="108"/>
      <c r="M657" s="106"/>
      <c r="N657" s="107"/>
      <c r="O657" s="108"/>
      <c r="P657" s="109"/>
      <c r="Q657" s="110"/>
      <c r="R657" s="111"/>
      <c r="S657" s="109"/>
      <c r="T657" s="110"/>
      <c r="U657" s="111"/>
      <c r="V657" s="109"/>
      <c r="W657" s="110"/>
      <c r="X657" s="111"/>
      <c r="Y657" s="109"/>
      <c r="Z657" s="110"/>
      <c r="AA657" s="111"/>
    </row>
    <row r="658">
      <c r="A658" s="106"/>
      <c r="B658" s="107"/>
      <c r="C658" s="108"/>
      <c r="D658" s="106"/>
      <c r="E658" s="107"/>
      <c r="F658" s="108"/>
      <c r="G658" s="106"/>
      <c r="H658" s="107"/>
      <c r="I658" s="108"/>
      <c r="J658" s="106"/>
      <c r="K658" s="107"/>
      <c r="L658" s="108"/>
      <c r="M658" s="106"/>
      <c r="N658" s="107"/>
      <c r="O658" s="108"/>
      <c r="P658" s="109"/>
      <c r="Q658" s="110"/>
      <c r="R658" s="111"/>
      <c r="S658" s="109"/>
      <c r="T658" s="110"/>
      <c r="U658" s="111"/>
      <c r="V658" s="109"/>
      <c r="W658" s="110"/>
      <c r="X658" s="111"/>
      <c r="Y658" s="109"/>
      <c r="Z658" s="110"/>
      <c r="AA658" s="111"/>
    </row>
    <row r="659">
      <c r="A659" s="106"/>
      <c r="B659" s="107"/>
      <c r="C659" s="108"/>
      <c r="D659" s="106"/>
      <c r="E659" s="107"/>
      <c r="F659" s="108"/>
      <c r="G659" s="106"/>
      <c r="H659" s="107"/>
      <c r="I659" s="108"/>
      <c r="J659" s="106"/>
      <c r="K659" s="107"/>
      <c r="L659" s="108"/>
      <c r="M659" s="106"/>
      <c r="N659" s="107"/>
      <c r="O659" s="108"/>
      <c r="P659" s="109"/>
      <c r="Q659" s="110"/>
      <c r="R659" s="111"/>
      <c r="S659" s="109"/>
      <c r="T659" s="110"/>
      <c r="U659" s="111"/>
      <c r="V659" s="109"/>
      <c r="W659" s="110"/>
      <c r="X659" s="111"/>
      <c r="Y659" s="109"/>
      <c r="Z659" s="110"/>
      <c r="AA659" s="111"/>
    </row>
    <row r="660">
      <c r="A660" s="106"/>
      <c r="B660" s="107"/>
      <c r="C660" s="108"/>
      <c r="D660" s="106"/>
      <c r="E660" s="107"/>
      <c r="F660" s="108"/>
      <c r="G660" s="106"/>
      <c r="H660" s="107"/>
      <c r="I660" s="108"/>
      <c r="J660" s="106"/>
      <c r="K660" s="107"/>
      <c r="L660" s="108"/>
      <c r="M660" s="106"/>
      <c r="N660" s="107"/>
      <c r="O660" s="108"/>
      <c r="P660" s="109"/>
      <c r="Q660" s="110"/>
      <c r="R660" s="111"/>
      <c r="S660" s="109"/>
      <c r="T660" s="110"/>
      <c r="U660" s="111"/>
      <c r="V660" s="109"/>
      <c r="W660" s="110"/>
      <c r="X660" s="111"/>
      <c r="Y660" s="109"/>
      <c r="Z660" s="110"/>
      <c r="AA660" s="111"/>
    </row>
    <row r="661">
      <c r="A661" s="106"/>
      <c r="B661" s="107"/>
      <c r="C661" s="108"/>
      <c r="D661" s="106"/>
      <c r="E661" s="107"/>
      <c r="F661" s="108"/>
      <c r="G661" s="106"/>
      <c r="H661" s="107"/>
      <c r="I661" s="108"/>
      <c r="J661" s="106"/>
      <c r="K661" s="107"/>
      <c r="L661" s="108"/>
      <c r="M661" s="106"/>
      <c r="N661" s="107"/>
      <c r="O661" s="108"/>
      <c r="P661" s="109"/>
      <c r="Q661" s="110"/>
      <c r="R661" s="111"/>
      <c r="S661" s="109"/>
      <c r="T661" s="110"/>
      <c r="U661" s="111"/>
      <c r="V661" s="109"/>
      <c r="W661" s="110"/>
      <c r="X661" s="111"/>
      <c r="Y661" s="109"/>
      <c r="Z661" s="110"/>
      <c r="AA661" s="111"/>
    </row>
    <row r="662">
      <c r="A662" s="106"/>
      <c r="B662" s="107"/>
      <c r="C662" s="108"/>
      <c r="D662" s="106"/>
      <c r="E662" s="107"/>
      <c r="F662" s="108"/>
      <c r="G662" s="106"/>
      <c r="H662" s="107"/>
      <c r="I662" s="108"/>
      <c r="J662" s="106"/>
      <c r="K662" s="107"/>
      <c r="L662" s="108"/>
      <c r="M662" s="106"/>
      <c r="N662" s="107"/>
      <c r="O662" s="108"/>
      <c r="P662" s="109"/>
      <c r="Q662" s="110"/>
      <c r="R662" s="111"/>
      <c r="S662" s="109"/>
      <c r="T662" s="110"/>
      <c r="U662" s="111"/>
      <c r="V662" s="109"/>
      <c r="W662" s="110"/>
      <c r="X662" s="111"/>
      <c r="Y662" s="109"/>
      <c r="Z662" s="110"/>
      <c r="AA662" s="111"/>
    </row>
    <row r="663">
      <c r="A663" s="106"/>
      <c r="B663" s="107"/>
      <c r="C663" s="108"/>
      <c r="D663" s="106"/>
      <c r="E663" s="107"/>
      <c r="F663" s="108"/>
      <c r="G663" s="106"/>
      <c r="H663" s="107"/>
      <c r="I663" s="108"/>
      <c r="J663" s="106"/>
      <c r="K663" s="107"/>
      <c r="L663" s="108"/>
      <c r="M663" s="106"/>
      <c r="N663" s="107"/>
      <c r="O663" s="108"/>
      <c r="P663" s="109"/>
      <c r="Q663" s="110"/>
      <c r="R663" s="111"/>
      <c r="S663" s="109"/>
      <c r="T663" s="110"/>
      <c r="U663" s="111"/>
      <c r="V663" s="109"/>
      <c r="W663" s="110"/>
      <c r="X663" s="111"/>
      <c r="Y663" s="109"/>
      <c r="Z663" s="110"/>
      <c r="AA663" s="111"/>
    </row>
    <row r="664">
      <c r="A664" s="106"/>
      <c r="B664" s="107"/>
      <c r="C664" s="108"/>
      <c r="D664" s="106"/>
      <c r="E664" s="107"/>
      <c r="F664" s="108"/>
      <c r="G664" s="106"/>
      <c r="H664" s="107"/>
      <c r="I664" s="108"/>
      <c r="J664" s="106"/>
      <c r="K664" s="107"/>
      <c r="L664" s="108"/>
      <c r="M664" s="106"/>
      <c r="N664" s="107"/>
      <c r="O664" s="108"/>
      <c r="P664" s="109"/>
      <c r="Q664" s="110"/>
      <c r="R664" s="111"/>
      <c r="S664" s="109"/>
      <c r="T664" s="110"/>
      <c r="U664" s="111"/>
      <c r="V664" s="109"/>
      <c r="W664" s="110"/>
      <c r="X664" s="111"/>
      <c r="Y664" s="109"/>
      <c r="Z664" s="110"/>
      <c r="AA664" s="111"/>
    </row>
    <row r="665">
      <c r="A665" s="106"/>
      <c r="B665" s="107"/>
      <c r="C665" s="108"/>
      <c r="D665" s="106"/>
      <c r="E665" s="107"/>
      <c r="F665" s="108"/>
      <c r="G665" s="106"/>
      <c r="H665" s="107"/>
      <c r="I665" s="108"/>
      <c r="J665" s="106"/>
      <c r="K665" s="107"/>
      <c r="L665" s="108"/>
      <c r="M665" s="106"/>
      <c r="N665" s="107"/>
      <c r="O665" s="108"/>
      <c r="P665" s="109"/>
      <c r="Q665" s="110"/>
      <c r="R665" s="111"/>
      <c r="S665" s="109"/>
      <c r="T665" s="110"/>
      <c r="U665" s="111"/>
      <c r="V665" s="109"/>
      <c r="W665" s="110"/>
      <c r="X665" s="111"/>
      <c r="Y665" s="109"/>
      <c r="Z665" s="110"/>
      <c r="AA665" s="111"/>
    </row>
    <row r="666">
      <c r="A666" s="106"/>
      <c r="B666" s="107"/>
      <c r="C666" s="108"/>
      <c r="D666" s="106"/>
      <c r="E666" s="107"/>
      <c r="F666" s="108"/>
      <c r="G666" s="106"/>
      <c r="H666" s="107"/>
      <c r="I666" s="108"/>
      <c r="J666" s="106"/>
      <c r="K666" s="107"/>
      <c r="L666" s="108"/>
      <c r="M666" s="106"/>
      <c r="N666" s="107"/>
      <c r="O666" s="108"/>
      <c r="P666" s="109"/>
      <c r="Q666" s="110"/>
      <c r="R666" s="111"/>
      <c r="S666" s="109"/>
      <c r="T666" s="110"/>
      <c r="U666" s="111"/>
      <c r="V666" s="109"/>
      <c r="W666" s="110"/>
      <c r="X666" s="111"/>
      <c r="Y666" s="109"/>
      <c r="Z666" s="110"/>
      <c r="AA666" s="111"/>
    </row>
    <row r="667">
      <c r="A667" s="106"/>
      <c r="B667" s="107"/>
      <c r="C667" s="108"/>
      <c r="D667" s="106"/>
      <c r="E667" s="107"/>
      <c r="F667" s="108"/>
      <c r="G667" s="106"/>
      <c r="H667" s="107"/>
      <c r="I667" s="108"/>
      <c r="J667" s="106"/>
      <c r="K667" s="107"/>
      <c r="L667" s="108"/>
      <c r="M667" s="106"/>
      <c r="N667" s="107"/>
      <c r="O667" s="108"/>
      <c r="P667" s="109"/>
      <c r="Q667" s="110"/>
      <c r="R667" s="111"/>
      <c r="S667" s="109"/>
      <c r="T667" s="110"/>
      <c r="U667" s="111"/>
      <c r="V667" s="109"/>
      <c r="W667" s="110"/>
      <c r="X667" s="111"/>
      <c r="Y667" s="109"/>
      <c r="Z667" s="110"/>
      <c r="AA667" s="111"/>
    </row>
    <row r="668">
      <c r="A668" s="106"/>
      <c r="B668" s="107"/>
      <c r="C668" s="108"/>
      <c r="D668" s="106"/>
      <c r="E668" s="107"/>
      <c r="F668" s="108"/>
      <c r="G668" s="106"/>
      <c r="H668" s="107"/>
      <c r="I668" s="108"/>
      <c r="J668" s="106"/>
      <c r="K668" s="107"/>
      <c r="L668" s="108"/>
      <c r="M668" s="106"/>
      <c r="N668" s="107"/>
      <c r="O668" s="108"/>
      <c r="P668" s="109"/>
      <c r="Q668" s="110"/>
      <c r="R668" s="111"/>
      <c r="S668" s="109"/>
      <c r="T668" s="110"/>
      <c r="U668" s="111"/>
      <c r="V668" s="109"/>
      <c r="W668" s="110"/>
      <c r="X668" s="111"/>
      <c r="Y668" s="109"/>
      <c r="Z668" s="110"/>
      <c r="AA668" s="111"/>
    </row>
    <row r="669">
      <c r="A669" s="106"/>
      <c r="B669" s="107"/>
      <c r="C669" s="108"/>
      <c r="D669" s="106"/>
      <c r="E669" s="107"/>
      <c r="F669" s="108"/>
      <c r="G669" s="106"/>
      <c r="H669" s="107"/>
      <c r="I669" s="108"/>
      <c r="J669" s="106"/>
      <c r="K669" s="107"/>
      <c r="L669" s="108"/>
      <c r="M669" s="106"/>
      <c r="N669" s="107"/>
      <c r="O669" s="108"/>
      <c r="P669" s="109"/>
      <c r="Q669" s="110"/>
      <c r="R669" s="111"/>
      <c r="S669" s="109"/>
      <c r="T669" s="110"/>
      <c r="U669" s="111"/>
      <c r="V669" s="109"/>
      <c r="W669" s="110"/>
      <c r="X669" s="111"/>
      <c r="Y669" s="109"/>
      <c r="Z669" s="110"/>
      <c r="AA669" s="111"/>
    </row>
    <row r="670">
      <c r="A670" s="106"/>
      <c r="B670" s="107"/>
      <c r="C670" s="108"/>
      <c r="D670" s="106"/>
      <c r="E670" s="107"/>
      <c r="F670" s="108"/>
      <c r="G670" s="106"/>
      <c r="H670" s="107"/>
      <c r="I670" s="108"/>
      <c r="J670" s="106"/>
      <c r="K670" s="107"/>
      <c r="L670" s="108"/>
      <c r="M670" s="106"/>
      <c r="N670" s="107"/>
      <c r="O670" s="108"/>
      <c r="P670" s="109"/>
      <c r="Q670" s="110"/>
      <c r="R670" s="111"/>
      <c r="S670" s="109"/>
      <c r="T670" s="110"/>
      <c r="U670" s="111"/>
      <c r="V670" s="109"/>
      <c r="W670" s="110"/>
      <c r="X670" s="111"/>
      <c r="Y670" s="109"/>
      <c r="Z670" s="110"/>
      <c r="AA670" s="111"/>
    </row>
    <row r="671">
      <c r="A671" s="106"/>
      <c r="B671" s="107"/>
      <c r="C671" s="108"/>
      <c r="D671" s="106"/>
      <c r="E671" s="107"/>
      <c r="F671" s="108"/>
      <c r="G671" s="106"/>
      <c r="H671" s="107"/>
      <c r="I671" s="108"/>
      <c r="J671" s="106"/>
      <c r="K671" s="107"/>
      <c r="L671" s="108"/>
      <c r="M671" s="106"/>
      <c r="N671" s="107"/>
      <c r="O671" s="108"/>
      <c r="P671" s="109"/>
      <c r="Q671" s="110"/>
      <c r="R671" s="111"/>
      <c r="S671" s="109"/>
      <c r="T671" s="110"/>
      <c r="U671" s="111"/>
      <c r="V671" s="109"/>
      <c r="W671" s="110"/>
      <c r="X671" s="111"/>
      <c r="Y671" s="109"/>
      <c r="Z671" s="110"/>
      <c r="AA671" s="111"/>
    </row>
    <row r="672">
      <c r="A672" s="106"/>
      <c r="B672" s="107"/>
      <c r="C672" s="108"/>
      <c r="D672" s="106"/>
      <c r="E672" s="107"/>
      <c r="F672" s="108"/>
      <c r="G672" s="106"/>
      <c r="H672" s="107"/>
      <c r="I672" s="108"/>
      <c r="J672" s="106"/>
      <c r="K672" s="107"/>
      <c r="L672" s="108"/>
      <c r="M672" s="106"/>
      <c r="N672" s="107"/>
      <c r="O672" s="108"/>
      <c r="P672" s="109"/>
      <c r="Q672" s="110"/>
      <c r="R672" s="111"/>
      <c r="S672" s="109"/>
      <c r="T672" s="110"/>
      <c r="U672" s="111"/>
      <c r="V672" s="109"/>
      <c r="W672" s="110"/>
      <c r="X672" s="111"/>
      <c r="Y672" s="109"/>
      <c r="Z672" s="110"/>
      <c r="AA672" s="111"/>
    </row>
    <row r="673">
      <c r="A673" s="106"/>
      <c r="B673" s="107"/>
      <c r="C673" s="108"/>
      <c r="D673" s="106"/>
      <c r="E673" s="107"/>
      <c r="F673" s="108"/>
      <c r="G673" s="106"/>
      <c r="H673" s="107"/>
      <c r="I673" s="108"/>
      <c r="J673" s="106"/>
      <c r="K673" s="107"/>
      <c r="L673" s="108"/>
      <c r="M673" s="106"/>
      <c r="N673" s="107"/>
      <c r="O673" s="108"/>
      <c r="P673" s="109"/>
      <c r="Q673" s="110"/>
      <c r="R673" s="111"/>
      <c r="S673" s="109"/>
      <c r="T673" s="110"/>
      <c r="U673" s="111"/>
      <c r="V673" s="109"/>
      <c r="W673" s="110"/>
      <c r="X673" s="111"/>
      <c r="Y673" s="109"/>
      <c r="Z673" s="110"/>
      <c r="AA673" s="111"/>
    </row>
    <row r="674">
      <c r="A674" s="106"/>
      <c r="B674" s="107"/>
      <c r="C674" s="108"/>
      <c r="D674" s="106"/>
      <c r="E674" s="107"/>
      <c r="F674" s="108"/>
      <c r="G674" s="106"/>
      <c r="H674" s="107"/>
      <c r="I674" s="108"/>
      <c r="J674" s="106"/>
      <c r="K674" s="107"/>
      <c r="L674" s="108"/>
      <c r="M674" s="106"/>
      <c r="N674" s="107"/>
      <c r="O674" s="108"/>
      <c r="P674" s="109"/>
      <c r="Q674" s="110"/>
      <c r="R674" s="111"/>
      <c r="S674" s="109"/>
      <c r="T674" s="110"/>
      <c r="U674" s="111"/>
      <c r="V674" s="109"/>
      <c r="W674" s="110"/>
      <c r="X674" s="111"/>
      <c r="Y674" s="109"/>
      <c r="Z674" s="110"/>
      <c r="AA674" s="111"/>
    </row>
    <row r="675">
      <c r="A675" s="106"/>
      <c r="B675" s="107"/>
      <c r="C675" s="108"/>
      <c r="D675" s="106"/>
      <c r="E675" s="107"/>
      <c r="F675" s="108"/>
      <c r="G675" s="106"/>
      <c r="H675" s="107"/>
      <c r="I675" s="108"/>
      <c r="J675" s="106"/>
      <c r="K675" s="107"/>
      <c r="L675" s="108"/>
      <c r="M675" s="106"/>
      <c r="N675" s="107"/>
      <c r="O675" s="108"/>
      <c r="P675" s="109"/>
      <c r="Q675" s="110"/>
      <c r="R675" s="111"/>
      <c r="S675" s="109"/>
      <c r="T675" s="110"/>
      <c r="U675" s="111"/>
      <c r="V675" s="109"/>
      <c r="W675" s="110"/>
      <c r="X675" s="111"/>
      <c r="Y675" s="109"/>
      <c r="Z675" s="110"/>
      <c r="AA675" s="111"/>
    </row>
    <row r="676">
      <c r="A676" s="106"/>
      <c r="B676" s="107"/>
      <c r="C676" s="108"/>
      <c r="D676" s="106"/>
      <c r="E676" s="107"/>
      <c r="F676" s="108"/>
      <c r="G676" s="106"/>
      <c r="H676" s="107"/>
      <c r="I676" s="108"/>
      <c r="J676" s="106"/>
      <c r="K676" s="107"/>
      <c r="L676" s="108"/>
      <c r="M676" s="106"/>
      <c r="N676" s="107"/>
      <c r="O676" s="108"/>
      <c r="P676" s="109"/>
      <c r="Q676" s="110"/>
      <c r="R676" s="111"/>
      <c r="S676" s="109"/>
      <c r="T676" s="110"/>
      <c r="U676" s="111"/>
      <c r="V676" s="109"/>
      <c r="W676" s="110"/>
      <c r="X676" s="111"/>
      <c r="Y676" s="109"/>
      <c r="Z676" s="110"/>
      <c r="AA676" s="111"/>
    </row>
    <row r="677">
      <c r="A677" s="106"/>
      <c r="B677" s="107"/>
      <c r="C677" s="108"/>
      <c r="D677" s="106"/>
      <c r="E677" s="107"/>
      <c r="F677" s="108"/>
      <c r="G677" s="106"/>
      <c r="H677" s="107"/>
      <c r="I677" s="108"/>
      <c r="J677" s="106"/>
      <c r="K677" s="107"/>
      <c r="L677" s="108"/>
      <c r="M677" s="106"/>
      <c r="N677" s="107"/>
      <c r="O677" s="108"/>
      <c r="P677" s="109"/>
      <c r="Q677" s="110"/>
      <c r="R677" s="111"/>
      <c r="S677" s="109"/>
      <c r="T677" s="110"/>
      <c r="U677" s="111"/>
      <c r="V677" s="109"/>
      <c r="W677" s="110"/>
      <c r="X677" s="111"/>
      <c r="Y677" s="109"/>
      <c r="Z677" s="110"/>
      <c r="AA677" s="111"/>
    </row>
    <row r="678">
      <c r="A678" s="106"/>
      <c r="B678" s="107"/>
      <c r="C678" s="108"/>
      <c r="D678" s="106"/>
      <c r="E678" s="107"/>
      <c r="F678" s="108"/>
      <c r="G678" s="106"/>
      <c r="H678" s="107"/>
      <c r="I678" s="108"/>
      <c r="J678" s="106"/>
      <c r="K678" s="107"/>
      <c r="L678" s="108"/>
      <c r="M678" s="106"/>
      <c r="N678" s="107"/>
      <c r="O678" s="108"/>
      <c r="P678" s="109"/>
      <c r="Q678" s="110"/>
      <c r="R678" s="111"/>
      <c r="S678" s="109"/>
      <c r="T678" s="110"/>
      <c r="U678" s="111"/>
      <c r="V678" s="109"/>
      <c r="W678" s="110"/>
      <c r="X678" s="111"/>
      <c r="Y678" s="109"/>
      <c r="Z678" s="110"/>
      <c r="AA678" s="111"/>
    </row>
    <row r="679">
      <c r="A679" s="106"/>
      <c r="B679" s="107"/>
      <c r="C679" s="108"/>
      <c r="D679" s="106"/>
      <c r="E679" s="107"/>
      <c r="F679" s="108"/>
      <c r="G679" s="106"/>
      <c r="H679" s="107"/>
      <c r="I679" s="108"/>
      <c r="J679" s="106"/>
      <c r="K679" s="107"/>
      <c r="L679" s="108"/>
      <c r="M679" s="106"/>
      <c r="N679" s="107"/>
      <c r="O679" s="108"/>
      <c r="P679" s="109"/>
      <c r="Q679" s="110"/>
      <c r="R679" s="111"/>
      <c r="S679" s="109"/>
      <c r="T679" s="110"/>
      <c r="U679" s="111"/>
      <c r="V679" s="109"/>
      <c r="W679" s="110"/>
      <c r="X679" s="111"/>
      <c r="Y679" s="109"/>
      <c r="Z679" s="110"/>
      <c r="AA679" s="111"/>
    </row>
    <row r="680">
      <c r="A680" s="106"/>
      <c r="B680" s="107"/>
      <c r="C680" s="108"/>
      <c r="D680" s="106"/>
      <c r="E680" s="107"/>
      <c r="F680" s="108"/>
      <c r="G680" s="106"/>
      <c r="H680" s="107"/>
      <c r="I680" s="108"/>
      <c r="J680" s="106"/>
      <c r="K680" s="107"/>
      <c r="L680" s="108"/>
      <c r="M680" s="106"/>
      <c r="N680" s="107"/>
      <c r="O680" s="108"/>
      <c r="P680" s="109"/>
      <c r="Q680" s="110"/>
      <c r="R680" s="111"/>
      <c r="S680" s="109"/>
      <c r="T680" s="110"/>
      <c r="U680" s="111"/>
      <c r="V680" s="109"/>
      <c r="W680" s="110"/>
      <c r="X680" s="111"/>
      <c r="Y680" s="109"/>
      <c r="Z680" s="110"/>
      <c r="AA680" s="111"/>
    </row>
    <row r="681">
      <c r="A681" s="106"/>
      <c r="B681" s="107"/>
      <c r="C681" s="108"/>
      <c r="D681" s="106"/>
      <c r="E681" s="107"/>
      <c r="F681" s="108"/>
      <c r="G681" s="106"/>
      <c r="H681" s="107"/>
      <c r="I681" s="108"/>
      <c r="J681" s="106"/>
      <c r="K681" s="107"/>
      <c r="L681" s="108"/>
      <c r="M681" s="106"/>
      <c r="N681" s="107"/>
      <c r="O681" s="108"/>
      <c r="P681" s="109"/>
      <c r="Q681" s="110"/>
      <c r="R681" s="111"/>
      <c r="S681" s="109"/>
      <c r="T681" s="110"/>
      <c r="U681" s="111"/>
      <c r="V681" s="109"/>
      <c r="W681" s="110"/>
      <c r="X681" s="111"/>
      <c r="Y681" s="109"/>
      <c r="Z681" s="110"/>
      <c r="AA681" s="111"/>
    </row>
    <row r="682">
      <c r="A682" s="106"/>
      <c r="B682" s="107"/>
      <c r="C682" s="108"/>
      <c r="D682" s="106"/>
      <c r="E682" s="107"/>
      <c r="F682" s="108"/>
      <c r="G682" s="106"/>
      <c r="H682" s="107"/>
      <c r="I682" s="108"/>
      <c r="J682" s="106"/>
      <c r="K682" s="107"/>
      <c r="L682" s="108"/>
      <c r="M682" s="106"/>
      <c r="N682" s="107"/>
      <c r="O682" s="108"/>
      <c r="P682" s="109"/>
      <c r="Q682" s="110"/>
      <c r="R682" s="111"/>
      <c r="S682" s="109"/>
      <c r="T682" s="110"/>
      <c r="U682" s="111"/>
      <c r="V682" s="109"/>
      <c r="W682" s="110"/>
      <c r="X682" s="111"/>
      <c r="Y682" s="109"/>
      <c r="Z682" s="110"/>
      <c r="AA682" s="111"/>
    </row>
    <row r="683">
      <c r="A683" s="106"/>
      <c r="B683" s="107"/>
      <c r="C683" s="108"/>
      <c r="D683" s="106"/>
      <c r="E683" s="107"/>
      <c r="F683" s="108"/>
      <c r="G683" s="106"/>
      <c r="H683" s="107"/>
      <c r="I683" s="108"/>
      <c r="J683" s="106"/>
      <c r="K683" s="107"/>
      <c r="L683" s="108"/>
      <c r="M683" s="106"/>
      <c r="N683" s="107"/>
      <c r="O683" s="108"/>
      <c r="P683" s="109"/>
      <c r="Q683" s="110"/>
      <c r="R683" s="111"/>
      <c r="S683" s="109"/>
      <c r="T683" s="110"/>
      <c r="U683" s="111"/>
      <c r="V683" s="109"/>
      <c r="W683" s="110"/>
      <c r="X683" s="111"/>
      <c r="Y683" s="109"/>
      <c r="Z683" s="110"/>
      <c r="AA683" s="111"/>
    </row>
    <row r="684">
      <c r="A684" s="106"/>
      <c r="B684" s="107"/>
      <c r="C684" s="108"/>
      <c r="D684" s="106"/>
      <c r="E684" s="107"/>
      <c r="F684" s="108"/>
      <c r="G684" s="106"/>
      <c r="H684" s="107"/>
      <c r="I684" s="108"/>
      <c r="J684" s="106"/>
      <c r="K684" s="107"/>
      <c r="L684" s="108"/>
      <c r="M684" s="106"/>
      <c r="N684" s="107"/>
      <c r="O684" s="108"/>
      <c r="P684" s="109"/>
      <c r="Q684" s="110"/>
      <c r="R684" s="111"/>
      <c r="S684" s="109"/>
      <c r="T684" s="110"/>
      <c r="U684" s="111"/>
      <c r="V684" s="109"/>
      <c r="W684" s="110"/>
      <c r="X684" s="111"/>
      <c r="Y684" s="109"/>
      <c r="Z684" s="110"/>
      <c r="AA684" s="111"/>
    </row>
    <row r="685">
      <c r="A685" s="106"/>
      <c r="B685" s="107"/>
      <c r="C685" s="108"/>
      <c r="D685" s="106"/>
      <c r="E685" s="107"/>
      <c r="F685" s="108"/>
      <c r="G685" s="106"/>
      <c r="H685" s="107"/>
      <c r="I685" s="108"/>
      <c r="J685" s="106"/>
      <c r="K685" s="107"/>
      <c r="L685" s="108"/>
      <c r="M685" s="106"/>
      <c r="N685" s="107"/>
      <c r="O685" s="108"/>
      <c r="P685" s="109"/>
      <c r="Q685" s="110"/>
      <c r="R685" s="111"/>
      <c r="S685" s="109"/>
      <c r="T685" s="110"/>
      <c r="U685" s="111"/>
      <c r="V685" s="109"/>
      <c r="W685" s="110"/>
      <c r="X685" s="111"/>
      <c r="Y685" s="109"/>
      <c r="Z685" s="110"/>
      <c r="AA685" s="111"/>
    </row>
    <row r="686">
      <c r="A686" s="106"/>
      <c r="B686" s="107"/>
      <c r="C686" s="108"/>
      <c r="D686" s="106"/>
      <c r="E686" s="107"/>
      <c r="F686" s="108"/>
      <c r="G686" s="106"/>
      <c r="H686" s="107"/>
      <c r="I686" s="108"/>
      <c r="J686" s="106"/>
      <c r="K686" s="107"/>
      <c r="L686" s="108"/>
      <c r="M686" s="106"/>
      <c r="N686" s="107"/>
      <c r="O686" s="108"/>
      <c r="P686" s="109"/>
      <c r="Q686" s="110"/>
      <c r="R686" s="111"/>
      <c r="S686" s="109"/>
      <c r="T686" s="110"/>
      <c r="U686" s="111"/>
      <c r="V686" s="109"/>
      <c r="W686" s="110"/>
      <c r="X686" s="111"/>
      <c r="Y686" s="109"/>
      <c r="Z686" s="110"/>
      <c r="AA686" s="111"/>
    </row>
    <row r="687">
      <c r="A687" s="106"/>
      <c r="B687" s="107"/>
      <c r="C687" s="108"/>
      <c r="D687" s="106"/>
      <c r="E687" s="107"/>
      <c r="F687" s="108"/>
      <c r="G687" s="106"/>
      <c r="H687" s="107"/>
      <c r="I687" s="108"/>
      <c r="J687" s="106"/>
      <c r="K687" s="107"/>
      <c r="L687" s="108"/>
      <c r="M687" s="106"/>
      <c r="N687" s="107"/>
      <c r="O687" s="108"/>
      <c r="P687" s="109"/>
      <c r="Q687" s="110"/>
      <c r="R687" s="111"/>
      <c r="S687" s="109"/>
      <c r="T687" s="110"/>
      <c r="U687" s="111"/>
      <c r="V687" s="109"/>
      <c r="W687" s="110"/>
      <c r="X687" s="111"/>
      <c r="Y687" s="109"/>
      <c r="Z687" s="110"/>
      <c r="AA687" s="111"/>
    </row>
    <row r="688">
      <c r="A688" s="106"/>
      <c r="B688" s="107"/>
      <c r="C688" s="108"/>
      <c r="D688" s="106"/>
      <c r="E688" s="107"/>
      <c r="F688" s="108"/>
      <c r="G688" s="106"/>
      <c r="H688" s="107"/>
      <c r="I688" s="108"/>
      <c r="J688" s="106"/>
      <c r="K688" s="107"/>
      <c r="L688" s="108"/>
      <c r="M688" s="106"/>
      <c r="N688" s="107"/>
      <c r="O688" s="108"/>
      <c r="P688" s="109"/>
      <c r="Q688" s="110"/>
      <c r="R688" s="111"/>
      <c r="S688" s="109"/>
      <c r="T688" s="110"/>
      <c r="U688" s="111"/>
      <c r="V688" s="109"/>
      <c r="W688" s="110"/>
      <c r="X688" s="111"/>
      <c r="Y688" s="109"/>
      <c r="Z688" s="110"/>
      <c r="AA688" s="111"/>
    </row>
    <row r="689">
      <c r="A689" s="106"/>
      <c r="B689" s="107"/>
      <c r="C689" s="108"/>
      <c r="D689" s="106"/>
      <c r="E689" s="107"/>
      <c r="F689" s="108"/>
      <c r="G689" s="106"/>
      <c r="H689" s="107"/>
      <c r="I689" s="108"/>
      <c r="J689" s="106"/>
      <c r="K689" s="107"/>
      <c r="L689" s="108"/>
      <c r="M689" s="106"/>
      <c r="N689" s="107"/>
      <c r="O689" s="108"/>
      <c r="P689" s="109"/>
      <c r="Q689" s="110"/>
      <c r="R689" s="111"/>
      <c r="S689" s="109"/>
      <c r="T689" s="110"/>
      <c r="U689" s="111"/>
      <c r="V689" s="109"/>
      <c r="W689" s="110"/>
      <c r="X689" s="111"/>
      <c r="Y689" s="109"/>
      <c r="Z689" s="110"/>
      <c r="AA689" s="111"/>
    </row>
    <row r="690">
      <c r="A690" s="106"/>
      <c r="B690" s="107"/>
      <c r="C690" s="108"/>
      <c r="D690" s="106"/>
      <c r="E690" s="107"/>
      <c r="F690" s="108"/>
      <c r="G690" s="106"/>
      <c r="H690" s="107"/>
      <c r="I690" s="108"/>
      <c r="J690" s="106"/>
      <c r="K690" s="107"/>
      <c r="L690" s="108"/>
      <c r="M690" s="106"/>
      <c r="N690" s="107"/>
      <c r="O690" s="108"/>
      <c r="P690" s="109"/>
      <c r="Q690" s="110"/>
      <c r="R690" s="111"/>
      <c r="S690" s="109"/>
      <c r="T690" s="110"/>
      <c r="U690" s="111"/>
      <c r="V690" s="109"/>
      <c r="W690" s="110"/>
      <c r="X690" s="111"/>
      <c r="Y690" s="109"/>
      <c r="Z690" s="110"/>
      <c r="AA690" s="111"/>
    </row>
    <row r="691">
      <c r="A691" s="106"/>
      <c r="B691" s="107"/>
      <c r="C691" s="108"/>
      <c r="D691" s="106"/>
      <c r="E691" s="107"/>
      <c r="F691" s="108"/>
      <c r="G691" s="106"/>
      <c r="H691" s="107"/>
      <c r="I691" s="108"/>
      <c r="J691" s="106"/>
      <c r="K691" s="107"/>
      <c r="L691" s="108"/>
      <c r="M691" s="106"/>
      <c r="N691" s="107"/>
      <c r="O691" s="108"/>
      <c r="P691" s="109"/>
      <c r="Q691" s="110"/>
      <c r="R691" s="111"/>
      <c r="S691" s="109"/>
      <c r="T691" s="110"/>
      <c r="U691" s="111"/>
      <c r="V691" s="109"/>
      <c r="W691" s="110"/>
      <c r="X691" s="111"/>
      <c r="Y691" s="109"/>
      <c r="Z691" s="110"/>
      <c r="AA691" s="111"/>
    </row>
    <row r="692">
      <c r="A692" s="106"/>
      <c r="B692" s="107"/>
      <c r="C692" s="108"/>
      <c r="D692" s="106"/>
      <c r="E692" s="107"/>
      <c r="F692" s="108"/>
      <c r="G692" s="106"/>
      <c r="H692" s="107"/>
      <c r="I692" s="108"/>
      <c r="J692" s="106"/>
      <c r="K692" s="107"/>
      <c r="L692" s="108"/>
      <c r="M692" s="106"/>
      <c r="N692" s="107"/>
      <c r="O692" s="108"/>
      <c r="P692" s="109"/>
      <c r="Q692" s="110"/>
      <c r="R692" s="111"/>
      <c r="S692" s="109"/>
      <c r="T692" s="110"/>
      <c r="U692" s="111"/>
      <c r="V692" s="109"/>
      <c r="W692" s="110"/>
      <c r="X692" s="111"/>
      <c r="Y692" s="109"/>
      <c r="Z692" s="110"/>
      <c r="AA692" s="111"/>
    </row>
    <row r="693">
      <c r="A693" s="106"/>
      <c r="B693" s="107"/>
      <c r="C693" s="108"/>
      <c r="D693" s="106"/>
      <c r="E693" s="107"/>
      <c r="F693" s="108"/>
      <c r="G693" s="106"/>
      <c r="H693" s="107"/>
      <c r="I693" s="108"/>
      <c r="J693" s="106"/>
      <c r="K693" s="107"/>
      <c r="L693" s="108"/>
      <c r="M693" s="106"/>
      <c r="N693" s="107"/>
      <c r="O693" s="108"/>
      <c r="P693" s="109"/>
      <c r="Q693" s="110"/>
      <c r="R693" s="111"/>
      <c r="S693" s="109"/>
      <c r="T693" s="110"/>
      <c r="U693" s="111"/>
      <c r="V693" s="109"/>
      <c r="W693" s="110"/>
      <c r="X693" s="111"/>
      <c r="Y693" s="109"/>
      <c r="Z693" s="110"/>
      <c r="AA693" s="111"/>
    </row>
    <row r="694">
      <c r="A694" s="106"/>
      <c r="B694" s="107"/>
      <c r="C694" s="108"/>
      <c r="D694" s="106"/>
      <c r="E694" s="107"/>
      <c r="F694" s="108"/>
      <c r="G694" s="106"/>
      <c r="H694" s="107"/>
      <c r="I694" s="108"/>
      <c r="J694" s="106"/>
      <c r="K694" s="107"/>
      <c r="L694" s="108"/>
      <c r="M694" s="106"/>
      <c r="N694" s="107"/>
      <c r="O694" s="108"/>
      <c r="P694" s="109"/>
      <c r="Q694" s="110"/>
      <c r="R694" s="111"/>
      <c r="S694" s="109"/>
      <c r="T694" s="110"/>
      <c r="U694" s="111"/>
      <c r="V694" s="109"/>
      <c r="W694" s="110"/>
      <c r="X694" s="111"/>
      <c r="Y694" s="109"/>
      <c r="Z694" s="110"/>
      <c r="AA694" s="111"/>
    </row>
    <row r="695">
      <c r="A695" s="106"/>
      <c r="B695" s="107"/>
      <c r="C695" s="108"/>
      <c r="D695" s="106"/>
      <c r="E695" s="107"/>
      <c r="F695" s="108"/>
      <c r="G695" s="106"/>
      <c r="H695" s="107"/>
      <c r="I695" s="108"/>
      <c r="J695" s="106"/>
      <c r="K695" s="107"/>
      <c r="L695" s="108"/>
      <c r="M695" s="106"/>
      <c r="N695" s="107"/>
      <c r="O695" s="108"/>
      <c r="P695" s="109"/>
      <c r="Q695" s="110"/>
      <c r="R695" s="111"/>
      <c r="S695" s="109"/>
      <c r="T695" s="110"/>
      <c r="U695" s="111"/>
      <c r="V695" s="109"/>
      <c r="W695" s="110"/>
      <c r="X695" s="111"/>
      <c r="Y695" s="109"/>
      <c r="Z695" s="110"/>
      <c r="AA695" s="111"/>
    </row>
    <row r="696">
      <c r="A696" s="106"/>
      <c r="B696" s="107"/>
      <c r="C696" s="108"/>
      <c r="D696" s="106"/>
      <c r="E696" s="107"/>
      <c r="F696" s="108"/>
      <c r="G696" s="106"/>
      <c r="H696" s="107"/>
      <c r="I696" s="108"/>
      <c r="J696" s="106"/>
      <c r="K696" s="107"/>
      <c r="L696" s="108"/>
      <c r="M696" s="106"/>
      <c r="N696" s="107"/>
      <c r="O696" s="108"/>
      <c r="P696" s="109"/>
      <c r="Q696" s="110"/>
      <c r="R696" s="111"/>
      <c r="S696" s="109"/>
      <c r="T696" s="110"/>
      <c r="U696" s="111"/>
      <c r="V696" s="109"/>
      <c r="W696" s="110"/>
      <c r="X696" s="111"/>
      <c r="Y696" s="109"/>
      <c r="Z696" s="110"/>
      <c r="AA696" s="111"/>
    </row>
    <row r="697">
      <c r="A697" s="106"/>
      <c r="B697" s="107"/>
      <c r="C697" s="108"/>
      <c r="D697" s="106"/>
      <c r="E697" s="107"/>
      <c r="F697" s="108"/>
      <c r="G697" s="106"/>
      <c r="H697" s="107"/>
      <c r="I697" s="108"/>
      <c r="J697" s="106"/>
      <c r="K697" s="107"/>
      <c r="L697" s="108"/>
      <c r="M697" s="106"/>
      <c r="N697" s="107"/>
      <c r="O697" s="108"/>
      <c r="P697" s="109"/>
      <c r="Q697" s="110"/>
      <c r="R697" s="111"/>
      <c r="S697" s="109"/>
      <c r="T697" s="110"/>
      <c r="U697" s="111"/>
      <c r="V697" s="109"/>
      <c r="W697" s="110"/>
      <c r="X697" s="111"/>
      <c r="Y697" s="109"/>
      <c r="Z697" s="110"/>
      <c r="AA697" s="111"/>
    </row>
    <row r="698">
      <c r="A698" s="106"/>
      <c r="B698" s="107"/>
      <c r="C698" s="108"/>
      <c r="D698" s="106"/>
      <c r="E698" s="107"/>
      <c r="F698" s="108"/>
      <c r="G698" s="106"/>
      <c r="H698" s="107"/>
      <c r="I698" s="108"/>
      <c r="J698" s="106"/>
      <c r="K698" s="107"/>
      <c r="L698" s="108"/>
      <c r="M698" s="106"/>
      <c r="N698" s="107"/>
      <c r="O698" s="108"/>
      <c r="P698" s="109"/>
      <c r="Q698" s="110"/>
      <c r="R698" s="111"/>
      <c r="S698" s="109"/>
      <c r="T698" s="110"/>
      <c r="U698" s="111"/>
      <c r="V698" s="109"/>
      <c r="W698" s="110"/>
      <c r="X698" s="111"/>
      <c r="Y698" s="109"/>
      <c r="Z698" s="110"/>
      <c r="AA698" s="111"/>
    </row>
    <row r="699">
      <c r="A699" s="106"/>
      <c r="B699" s="107"/>
      <c r="C699" s="108"/>
      <c r="D699" s="106"/>
      <c r="E699" s="107"/>
      <c r="F699" s="108"/>
      <c r="G699" s="106"/>
      <c r="H699" s="107"/>
      <c r="I699" s="108"/>
      <c r="J699" s="106"/>
      <c r="K699" s="107"/>
      <c r="L699" s="108"/>
      <c r="M699" s="106"/>
      <c r="N699" s="107"/>
      <c r="O699" s="108"/>
      <c r="P699" s="109"/>
      <c r="Q699" s="110"/>
      <c r="R699" s="111"/>
      <c r="S699" s="109"/>
      <c r="T699" s="110"/>
      <c r="U699" s="111"/>
      <c r="V699" s="109"/>
      <c r="W699" s="110"/>
      <c r="X699" s="111"/>
      <c r="Y699" s="109"/>
      <c r="Z699" s="110"/>
      <c r="AA699" s="111"/>
    </row>
    <row r="700">
      <c r="A700" s="106"/>
      <c r="B700" s="107"/>
      <c r="C700" s="108"/>
      <c r="D700" s="106"/>
      <c r="E700" s="107"/>
      <c r="F700" s="108"/>
      <c r="G700" s="106"/>
      <c r="H700" s="107"/>
      <c r="I700" s="108"/>
      <c r="J700" s="106"/>
      <c r="K700" s="107"/>
      <c r="L700" s="108"/>
      <c r="M700" s="106"/>
      <c r="N700" s="107"/>
      <c r="O700" s="108"/>
      <c r="P700" s="109"/>
      <c r="Q700" s="110"/>
      <c r="R700" s="111"/>
      <c r="S700" s="109"/>
      <c r="T700" s="110"/>
      <c r="U700" s="111"/>
      <c r="V700" s="109"/>
      <c r="W700" s="110"/>
      <c r="X700" s="111"/>
      <c r="Y700" s="109"/>
      <c r="Z700" s="110"/>
      <c r="AA700" s="111"/>
    </row>
    <row r="701">
      <c r="A701" s="106"/>
      <c r="B701" s="107"/>
      <c r="C701" s="108"/>
      <c r="D701" s="106"/>
      <c r="E701" s="107"/>
      <c r="F701" s="108"/>
      <c r="G701" s="106"/>
      <c r="H701" s="107"/>
      <c r="I701" s="108"/>
      <c r="J701" s="106"/>
      <c r="K701" s="107"/>
      <c r="L701" s="108"/>
      <c r="M701" s="106"/>
      <c r="N701" s="107"/>
      <c r="O701" s="108"/>
      <c r="P701" s="109"/>
      <c r="Q701" s="110"/>
      <c r="R701" s="111"/>
      <c r="S701" s="109"/>
      <c r="T701" s="110"/>
      <c r="U701" s="111"/>
      <c r="V701" s="109"/>
      <c r="W701" s="110"/>
      <c r="X701" s="111"/>
      <c r="Y701" s="109"/>
      <c r="Z701" s="110"/>
      <c r="AA701" s="111"/>
    </row>
    <row r="702">
      <c r="A702" s="106"/>
      <c r="B702" s="107"/>
      <c r="C702" s="108"/>
      <c r="D702" s="106"/>
      <c r="E702" s="107"/>
      <c r="F702" s="108"/>
      <c r="G702" s="106"/>
      <c r="H702" s="107"/>
      <c r="I702" s="108"/>
      <c r="J702" s="106"/>
      <c r="K702" s="107"/>
      <c r="L702" s="108"/>
      <c r="M702" s="106"/>
      <c r="N702" s="107"/>
      <c r="O702" s="108"/>
      <c r="P702" s="109"/>
      <c r="Q702" s="110"/>
      <c r="R702" s="111"/>
      <c r="S702" s="109"/>
      <c r="T702" s="110"/>
      <c r="U702" s="111"/>
      <c r="V702" s="109"/>
      <c r="W702" s="110"/>
      <c r="X702" s="111"/>
      <c r="Y702" s="109"/>
      <c r="Z702" s="110"/>
      <c r="AA702" s="111"/>
    </row>
    <row r="703">
      <c r="A703" s="106"/>
      <c r="B703" s="107"/>
      <c r="C703" s="108"/>
      <c r="D703" s="106"/>
      <c r="E703" s="107"/>
      <c r="F703" s="108"/>
      <c r="G703" s="106"/>
      <c r="H703" s="107"/>
      <c r="I703" s="108"/>
      <c r="J703" s="106"/>
      <c r="K703" s="107"/>
      <c r="L703" s="108"/>
      <c r="M703" s="106"/>
      <c r="N703" s="107"/>
      <c r="O703" s="108"/>
      <c r="P703" s="109"/>
      <c r="Q703" s="110"/>
      <c r="R703" s="111"/>
      <c r="S703" s="109"/>
      <c r="T703" s="110"/>
      <c r="U703" s="111"/>
      <c r="V703" s="109"/>
      <c r="W703" s="110"/>
      <c r="X703" s="111"/>
      <c r="Y703" s="109"/>
      <c r="Z703" s="110"/>
      <c r="AA703" s="111"/>
    </row>
    <row r="704">
      <c r="A704" s="106"/>
      <c r="B704" s="107"/>
      <c r="C704" s="108"/>
      <c r="D704" s="106"/>
      <c r="E704" s="107"/>
      <c r="F704" s="108"/>
      <c r="G704" s="106"/>
      <c r="H704" s="107"/>
      <c r="I704" s="108"/>
      <c r="J704" s="106"/>
      <c r="K704" s="107"/>
      <c r="L704" s="108"/>
      <c r="M704" s="106"/>
      <c r="N704" s="107"/>
      <c r="O704" s="108"/>
      <c r="P704" s="109"/>
      <c r="Q704" s="110"/>
      <c r="R704" s="111"/>
      <c r="S704" s="109"/>
      <c r="T704" s="110"/>
      <c r="U704" s="111"/>
      <c r="V704" s="109"/>
      <c r="W704" s="110"/>
      <c r="X704" s="111"/>
      <c r="Y704" s="109"/>
      <c r="Z704" s="110"/>
      <c r="AA704" s="111"/>
    </row>
    <row r="705">
      <c r="A705" s="106"/>
      <c r="B705" s="107"/>
      <c r="C705" s="108"/>
      <c r="D705" s="106"/>
      <c r="E705" s="107"/>
      <c r="F705" s="108"/>
      <c r="G705" s="106"/>
      <c r="H705" s="107"/>
      <c r="I705" s="108"/>
      <c r="J705" s="106"/>
      <c r="K705" s="107"/>
      <c r="L705" s="108"/>
      <c r="M705" s="106"/>
      <c r="N705" s="107"/>
      <c r="O705" s="108"/>
      <c r="P705" s="109"/>
      <c r="Q705" s="110"/>
      <c r="R705" s="111"/>
      <c r="S705" s="109"/>
      <c r="T705" s="110"/>
      <c r="U705" s="111"/>
      <c r="V705" s="109"/>
      <c r="W705" s="110"/>
      <c r="X705" s="111"/>
      <c r="Y705" s="109"/>
      <c r="Z705" s="110"/>
      <c r="AA705" s="111"/>
    </row>
    <row r="706">
      <c r="A706" s="106"/>
      <c r="B706" s="107"/>
      <c r="C706" s="108"/>
      <c r="D706" s="106"/>
      <c r="E706" s="107"/>
      <c r="F706" s="108"/>
      <c r="G706" s="106"/>
      <c r="H706" s="107"/>
      <c r="I706" s="108"/>
      <c r="J706" s="106"/>
      <c r="K706" s="107"/>
      <c r="L706" s="108"/>
      <c r="M706" s="106"/>
      <c r="N706" s="107"/>
      <c r="O706" s="108"/>
      <c r="P706" s="109"/>
      <c r="Q706" s="110"/>
      <c r="R706" s="111"/>
      <c r="S706" s="109"/>
      <c r="T706" s="110"/>
      <c r="U706" s="111"/>
      <c r="V706" s="109"/>
      <c r="W706" s="110"/>
      <c r="X706" s="111"/>
      <c r="Y706" s="109"/>
      <c r="Z706" s="110"/>
      <c r="AA706" s="111"/>
    </row>
    <row r="707">
      <c r="A707" s="106"/>
      <c r="B707" s="107"/>
      <c r="C707" s="108"/>
      <c r="D707" s="106"/>
      <c r="E707" s="107"/>
      <c r="F707" s="108"/>
      <c r="G707" s="106"/>
      <c r="H707" s="107"/>
      <c r="I707" s="108"/>
      <c r="J707" s="106"/>
      <c r="K707" s="107"/>
      <c r="L707" s="108"/>
      <c r="M707" s="106"/>
      <c r="N707" s="107"/>
      <c r="O707" s="108"/>
      <c r="P707" s="109"/>
      <c r="Q707" s="110"/>
      <c r="R707" s="111"/>
      <c r="S707" s="109"/>
      <c r="T707" s="110"/>
      <c r="U707" s="111"/>
      <c r="V707" s="109"/>
      <c r="W707" s="110"/>
      <c r="X707" s="111"/>
      <c r="Y707" s="109"/>
      <c r="Z707" s="110"/>
      <c r="AA707" s="111"/>
    </row>
    <row r="708">
      <c r="A708" s="106"/>
      <c r="B708" s="107"/>
      <c r="C708" s="108"/>
      <c r="D708" s="106"/>
      <c r="E708" s="107"/>
      <c r="F708" s="108"/>
      <c r="G708" s="106"/>
      <c r="H708" s="107"/>
      <c r="I708" s="108"/>
      <c r="J708" s="106"/>
      <c r="K708" s="107"/>
      <c r="L708" s="108"/>
      <c r="M708" s="106"/>
      <c r="N708" s="107"/>
      <c r="O708" s="108"/>
      <c r="P708" s="109"/>
      <c r="Q708" s="110"/>
      <c r="R708" s="111"/>
      <c r="S708" s="109"/>
      <c r="T708" s="110"/>
      <c r="U708" s="111"/>
      <c r="V708" s="109"/>
      <c r="W708" s="110"/>
      <c r="X708" s="111"/>
      <c r="Y708" s="109"/>
      <c r="Z708" s="110"/>
      <c r="AA708" s="111"/>
    </row>
    <row r="709">
      <c r="A709" s="106"/>
      <c r="B709" s="107"/>
      <c r="C709" s="108"/>
      <c r="D709" s="106"/>
      <c r="E709" s="107"/>
      <c r="F709" s="108"/>
      <c r="G709" s="106"/>
      <c r="H709" s="107"/>
      <c r="I709" s="108"/>
      <c r="J709" s="106"/>
      <c r="K709" s="107"/>
      <c r="L709" s="108"/>
      <c r="M709" s="106"/>
      <c r="N709" s="107"/>
      <c r="O709" s="108"/>
      <c r="P709" s="109"/>
      <c r="Q709" s="110"/>
      <c r="R709" s="111"/>
      <c r="S709" s="109"/>
      <c r="T709" s="110"/>
      <c r="U709" s="111"/>
      <c r="V709" s="109"/>
      <c r="W709" s="110"/>
      <c r="X709" s="111"/>
      <c r="Y709" s="109"/>
      <c r="Z709" s="110"/>
      <c r="AA709" s="111"/>
    </row>
    <row r="710">
      <c r="A710" s="106"/>
      <c r="B710" s="107"/>
      <c r="C710" s="108"/>
      <c r="D710" s="106"/>
      <c r="E710" s="107"/>
      <c r="F710" s="108"/>
      <c r="G710" s="106"/>
      <c r="H710" s="107"/>
      <c r="I710" s="108"/>
      <c r="J710" s="106"/>
      <c r="K710" s="107"/>
      <c r="L710" s="108"/>
      <c r="M710" s="106"/>
      <c r="N710" s="107"/>
      <c r="O710" s="108"/>
      <c r="P710" s="109"/>
      <c r="Q710" s="110"/>
      <c r="R710" s="111"/>
      <c r="S710" s="109"/>
      <c r="T710" s="110"/>
      <c r="U710" s="111"/>
      <c r="V710" s="109"/>
      <c r="W710" s="110"/>
      <c r="X710" s="111"/>
      <c r="Y710" s="109"/>
      <c r="Z710" s="110"/>
      <c r="AA710" s="111"/>
    </row>
    <row r="711">
      <c r="A711" s="106"/>
      <c r="B711" s="107"/>
      <c r="C711" s="108"/>
      <c r="D711" s="106"/>
      <c r="E711" s="107"/>
      <c r="F711" s="108"/>
      <c r="G711" s="106"/>
      <c r="H711" s="107"/>
      <c r="I711" s="108"/>
      <c r="J711" s="106"/>
      <c r="K711" s="107"/>
      <c r="L711" s="108"/>
      <c r="M711" s="106"/>
      <c r="N711" s="107"/>
      <c r="O711" s="108"/>
      <c r="P711" s="109"/>
      <c r="Q711" s="110"/>
      <c r="R711" s="111"/>
      <c r="S711" s="109"/>
      <c r="T711" s="110"/>
      <c r="U711" s="111"/>
      <c r="V711" s="109"/>
      <c r="W711" s="110"/>
      <c r="X711" s="111"/>
      <c r="Y711" s="109"/>
      <c r="Z711" s="110"/>
      <c r="AA711" s="111"/>
    </row>
    <row r="712">
      <c r="A712" s="106"/>
      <c r="B712" s="107"/>
      <c r="C712" s="108"/>
      <c r="D712" s="106"/>
      <c r="E712" s="107"/>
      <c r="F712" s="108"/>
      <c r="G712" s="106"/>
      <c r="H712" s="107"/>
      <c r="I712" s="108"/>
      <c r="J712" s="106"/>
      <c r="K712" s="107"/>
      <c r="L712" s="108"/>
      <c r="M712" s="106"/>
      <c r="N712" s="107"/>
      <c r="O712" s="108"/>
      <c r="P712" s="109"/>
      <c r="Q712" s="110"/>
      <c r="R712" s="111"/>
      <c r="S712" s="109"/>
      <c r="T712" s="110"/>
      <c r="U712" s="111"/>
      <c r="V712" s="109"/>
      <c r="W712" s="110"/>
      <c r="X712" s="111"/>
      <c r="Y712" s="109"/>
      <c r="Z712" s="110"/>
      <c r="AA712" s="111"/>
    </row>
    <row r="713">
      <c r="A713" s="106"/>
      <c r="B713" s="107"/>
      <c r="C713" s="108"/>
      <c r="D713" s="106"/>
      <c r="E713" s="107"/>
      <c r="F713" s="108"/>
      <c r="G713" s="106"/>
      <c r="H713" s="107"/>
      <c r="I713" s="108"/>
      <c r="J713" s="106"/>
      <c r="K713" s="107"/>
      <c r="L713" s="108"/>
      <c r="M713" s="106"/>
      <c r="N713" s="107"/>
      <c r="O713" s="108"/>
      <c r="P713" s="109"/>
      <c r="Q713" s="110"/>
      <c r="R713" s="111"/>
      <c r="S713" s="109"/>
      <c r="T713" s="110"/>
      <c r="U713" s="111"/>
      <c r="V713" s="109"/>
      <c r="W713" s="110"/>
      <c r="X713" s="111"/>
      <c r="Y713" s="109"/>
      <c r="Z713" s="110"/>
      <c r="AA713" s="111"/>
    </row>
    <row r="714">
      <c r="A714" s="106"/>
      <c r="B714" s="107"/>
      <c r="C714" s="108"/>
      <c r="D714" s="106"/>
      <c r="E714" s="107"/>
      <c r="F714" s="108"/>
      <c r="G714" s="106"/>
      <c r="H714" s="107"/>
      <c r="I714" s="108"/>
      <c r="J714" s="106"/>
      <c r="K714" s="107"/>
      <c r="L714" s="108"/>
      <c r="M714" s="106"/>
      <c r="N714" s="107"/>
      <c r="O714" s="108"/>
      <c r="P714" s="109"/>
      <c r="Q714" s="110"/>
      <c r="R714" s="111"/>
      <c r="S714" s="109"/>
      <c r="T714" s="110"/>
      <c r="U714" s="111"/>
      <c r="V714" s="109"/>
      <c r="W714" s="110"/>
      <c r="X714" s="111"/>
      <c r="Y714" s="109"/>
      <c r="Z714" s="110"/>
      <c r="AA714" s="111"/>
    </row>
    <row r="715">
      <c r="A715" s="106"/>
      <c r="B715" s="107"/>
      <c r="C715" s="108"/>
      <c r="D715" s="106"/>
      <c r="E715" s="107"/>
      <c r="F715" s="108"/>
      <c r="G715" s="106"/>
      <c r="H715" s="107"/>
      <c r="I715" s="108"/>
      <c r="J715" s="106"/>
      <c r="K715" s="107"/>
      <c r="L715" s="108"/>
      <c r="M715" s="106"/>
      <c r="N715" s="107"/>
      <c r="O715" s="108"/>
      <c r="P715" s="109"/>
      <c r="Q715" s="110"/>
      <c r="R715" s="111"/>
      <c r="S715" s="109"/>
      <c r="T715" s="110"/>
      <c r="U715" s="111"/>
      <c r="V715" s="109"/>
      <c r="W715" s="110"/>
      <c r="X715" s="111"/>
      <c r="Y715" s="109"/>
      <c r="Z715" s="110"/>
      <c r="AA715" s="111"/>
    </row>
    <row r="716">
      <c r="A716" s="106"/>
      <c r="B716" s="107"/>
      <c r="C716" s="108"/>
      <c r="D716" s="106"/>
      <c r="E716" s="107"/>
      <c r="F716" s="108"/>
      <c r="G716" s="106"/>
      <c r="H716" s="107"/>
      <c r="I716" s="108"/>
      <c r="J716" s="106"/>
      <c r="K716" s="107"/>
      <c r="L716" s="108"/>
      <c r="M716" s="106"/>
      <c r="N716" s="107"/>
      <c r="O716" s="108"/>
      <c r="P716" s="109"/>
      <c r="Q716" s="110"/>
      <c r="R716" s="111"/>
      <c r="S716" s="109"/>
      <c r="T716" s="110"/>
      <c r="U716" s="111"/>
      <c r="V716" s="109"/>
      <c r="W716" s="110"/>
      <c r="X716" s="111"/>
      <c r="Y716" s="109"/>
      <c r="Z716" s="110"/>
      <c r="AA716" s="111"/>
    </row>
    <row r="717">
      <c r="A717" s="106"/>
      <c r="B717" s="107"/>
      <c r="C717" s="108"/>
      <c r="D717" s="106"/>
      <c r="E717" s="107"/>
      <c r="F717" s="108"/>
      <c r="G717" s="106"/>
      <c r="H717" s="107"/>
      <c r="I717" s="108"/>
      <c r="J717" s="106"/>
      <c r="K717" s="107"/>
      <c r="L717" s="108"/>
      <c r="M717" s="106"/>
      <c r="N717" s="107"/>
      <c r="O717" s="108"/>
      <c r="P717" s="109"/>
      <c r="Q717" s="110"/>
      <c r="R717" s="111"/>
      <c r="S717" s="109"/>
      <c r="T717" s="110"/>
      <c r="U717" s="111"/>
      <c r="V717" s="109"/>
      <c r="W717" s="110"/>
      <c r="X717" s="111"/>
      <c r="Y717" s="109"/>
      <c r="Z717" s="110"/>
      <c r="AA717" s="111"/>
    </row>
    <row r="718">
      <c r="A718" s="106"/>
      <c r="B718" s="107"/>
      <c r="C718" s="108"/>
      <c r="D718" s="106"/>
      <c r="E718" s="107"/>
      <c r="F718" s="108"/>
      <c r="G718" s="106"/>
      <c r="H718" s="107"/>
      <c r="I718" s="108"/>
      <c r="J718" s="106"/>
      <c r="K718" s="107"/>
      <c r="L718" s="108"/>
      <c r="M718" s="106"/>
      <c r="N718" s="107"/>
      <c r="O718" s="108"/>
      <c r="P718" s="109"/>
      <c r="Q718" s="110"/>
      <c r="R718" s="111"/>
      <c r="S718" s="109"/>
      <c r="T718" s="110"/>
      <c r="U718" s="111"/>
      <c r="V718" s="109"/>
      <c r="W718" s="110"/>
      <c r="X718" s="111"/>
      <c r="Y718" s="109"/>
      <c r="Z718" s="110"/>
      <c r="AA718" s="111"/>
    </row>
    <row r="719">
      <c r="A719" s="106"/>
      <c r="B719" s="107"/>
      <c r="C719" s="108"/>
      <c r="D719" s="106"/>
      <c r="E719" s="107"/>
      <c r="F719" s="108"/>
      <c r="G719" s="106"/>
      <c r="H719" s="107"/>
      <c r="I719" s="108"/>
      <c r="J719" s="106"/>
      <c r="K719" s="107"/>
      <c r="L719" s="108"/>
      <c r="M719" s="106"/>
      <c r="N719" s="107"/>
      <c r="O719" s="108"/>
      <c r="P719" s="109"/>
      <c r="Q719" s="110"/>
      <c r="R719" s="111"/>
      <c r="S719" s="109"/>
      <c r="T719" s="110"/>
      <c r="U719" s="111"/>
      <c r="V719" s="109"/>
      <c r="W719" s="110"/>
      <c r="X719" s="111"/>
      <c r="Y719" s="109"/>
      <c r="Z719" s="110"/>
      <c r="AA719" s="111"/>
    </row>
    <row r="720">
      <c r="A720" s="106"/>
      <c r="B720" s="107"/>
      <c r="C720" s="108"/>
      <c r="D720" s="106"/>
      <c r="E720" s="107"/>
      <c r="F720" s="108"/>
      <c r="G720" s="106"/>
      <c r="H720" s="107"/>
      <c r="I720" s="108"/>
      <c r="J720" s="106"/>
      <c r="K720" s="107"/>
      <c r="L720" s="108"/>
      <c r="M720" s="106"/>
      <c r="N720" s="107"/>
      <c r="O720" s="108"/>
      <c r="P720" s="109"/>
      <c r="Q720" s="110"/>
      <c r="R720" s="111"/>
      <c r="S720" s="109"/>
      <c r="T720" s="110"/>
      <c r="U720" s="111"/>
      <c r="V720" s="109"/>
      <c r="W720" s="110"/>
      <c r="X720" s="111"/>
      <c r="Y720" s="109"/>
      <c r="Z720" s="110"/>
      <c r="AA720" s="111"/>
    </row>
    <row r="721">
      <c r="A721" s="106"/>
      <c r="B721" s="107"/>
      <c r="C721" s="108"/>
      <c r="D721" s="106"/>
      <c r="E721" s="107"/>
      <c r="F721" s="108"/>
      <c r="G721" s="106"/>
      <c r="H721" s="107"/>
      <c r="I721" s="108"/>
      <c r="J721" s="106"/>
      <c r="K721" s="107"/>
      <c r="L721" s="108"/>
      <c r="M721" s="106"/>
      <c r="N721" s="107"/>
      <c r="O721" s="108"/>
      <c r="P721" s="109"/>
      <c r="Q721" s="110"/>
      <c r="R721" s="111"/>
      <c r="S721" s="109"/>
      <c r="T721" s="110"/>
      <c r="U721" s="111"/>
      <c r="V721" s="109"/>
      <c r="W721" s="110"/>
      <c r="X721" s="111"/>
      <c r="Y721" s="109"/>
      <c r="Z721" s="110"/>
      <c r="AA721" s="111"/>
    </row>
    <row r="722">
      <c r="A722" s="106"/>
      <c r="B722" s="107"/>
      <c r="C722" s="108"/>
      <c r="D722" s="106"/>
      <c r="E722" s="107"/>
      <c r="F722" s="108"/>
      <c r="G722" s="106"/>
      <c r="H722" s="107"/>
      <c r="I722" s="108"/>
      <c r="J722" s="106"/>
      <c r="K722" s="107"/>
      <c r="L722" s="108"/>
      <c r="M722" s="106"/>
      <c r="N722" s="107"/>
      <c r="O722" s="108"/>
      <c r="P722" s="109"/>
      <c r="Q722" s="110"/>
      <c r="R722" s="111"/>
      <c r="S722" s="109"/>
      <c r="T722" s="110"/>
      <c r="U722" s="111"/>
      <c r="V722" s="109"/>
      <c r="W722" s="110"/>
      <c r="X722" s="111"/>
      <c r="Y722" s="109"/>
      <c r="Z722" s="110"/>
      <c r="AA722" s="111"/>
    </row>
    <row r="723">
      <c r="A723" s="106"/>
      <c r="B723" s="107"/>
      <c r="C723" s="108"/>
      <c r="D723" s="106"/>
      <c r="E723" s="107"/>
      <c r="F723" s="108"/>
      <c r="G723" s="106"/>
      <c r="H723" s="107"/>
      <c r="I723" s="108"/>
      <c r="J723" s="106"/>
      <c r="K723" s="107"/>
      <c r="L723" s="108"/>
      <c r="M723" s="106"/>
      <c r="N723" s="107"/>
      <c r="O723" s="108"/>
      <c r="P723" s="109"/>
      <c r="Q723" s="110"/>
      <c r="R723" s="111"/>
      <c r="S723" s="109"/>
      <c r="T723" s="110"/>
      <c r="U723" s="111"/>
      <c r="V723" s="109"/>
      <c r="W723" s="110"/>
      <c r="X723" s="111"/>
      <c r="Y723" s="109"/>
      <c r="Z723" s="110"/>
      <c r="AA723" s="111"/>
    </row>
    <row r="724">
      <c r="A724" s="106"/>
      <c r="B724" s="107"/>
      <c r="C724" s="108"/>
      <c r="D724" s="106"/>
      <c r="E724" s="107"/>
      <c r="F724" s="108"/>
      <c r="G724" s="106"/>
      <c r="H724" s="107"/>
      <c r="I724" s="108"/>
      <c r="J724" s="106"/>
      <c r="K724" s="107"/>
      <c r="L724" s="108"/>
      <c r="M724" s="106"/>
      <c r="N724" s="107"/>
      <c r="O724" s="108"/>
      <c r="P724" s="109"/>
      <c r="Q724" s="110"/>
      <c r="R724" s="111"/>
      <c r="S724" s="109"/>
      <c r="T724" s="110"/>
      <c r="U724" s="111"/>
      <c r="V724" s="109"/>
      <c r="W724" s="110"/>
      <c r="X724" s="111"/>
      <c r="Y724" s="109"/>
      <c r="Z724" s="110"/>
      <c r="AA724" s="111"/>
    </row>
    <row r="725">
      <c r="A725" s="106"/>
      <c r="B725" s="107"/>
      <c r="C725" s="108"/>
      <c r="D725" s="106"/>
      <c r="E725" s="107"/>
      <c r="F725" s="108"/>
      <c r="G725" s="106"/>
      <c r="H725" s="107"/>
      <c r="I725" s="108"/>
      <c r="J725" s="106"/>
      <c r="K725" s="107"/>
      <c r="L725" s="108"/>
      <c r="M725" s="106"/>
      <c r="N725" s="107"/>
      <c r="O725" s="108"/>
      <c r="P725" s="109"/>
      <c r="Q725" s="110"/>
      <c r="R725" s="111"/>
      <c r="S725" s="109"/>
      <c r="T725" s="110"/>
      <c r="U725" s="111"/>
      <c r="V725" s="109"/>
      <c r="W725" s="110"/>
      <c r="X725" s="111"/>
      <c r="Y725" s="109"/>
      <c r="Z725" s="110"/>
      <c r="AA725" s="111"/>
    </row>
    <row r="726">
      <c r="A726" s="106"/>
      <c r="B726" s="107"/>
      <c r="C726" s="108"/>
      <c r="D726" s="106"/>
      <c r="E726" s="107"/>
      <c r="F726" s="108"/>
      <c r="G726" s="106"/>
      <c r="H726" s="107"/>
      <c r="I726" s="108"/>
      <c r="J726" s="106"/>
      <c r="K726" s="107"/>
      <c r="L726" s="108"/>
      <c r="M726" s="106"/>
      <c r="N726" s="107"/>
      <c r="O726" s="108"/>
      <c r="P726" s="109"/>
      <c r="Q726" s="110"/>
      <c r="R726" s="111"/>
      <c r="S726" s="109"/>
      <c r="T726" s="110"/>
      <c r="U726" s="111"/>
      <c r="V726" s="109"/>
      <c r="W726" s="110"/>
      <c r="X726" s="111"/>
      <c r="Y726" s="109"/>
      <c r="Z726" s="110"/>
      <c r="AA726" s="111"/>
    </row>
    <row r="727">
      <c r="A727" s="106"/>
      <c r="B727" s="107"/>
      <c r="C727" s="108"/>
      <c r="D727" s="106"/>
      <c r="E727" s="107"/>
      <c r="F727" s="108"/>
      <c r="G727" s="106"/>
      <c r="H727" s="107"/>
      <c r="I727" s="108"/>
      <c r="J727" s="106"/>
      <c r="K727" s="107"/>
      <c r="L727" s="108"/>
      <c r="M727" s="106"/>
      <c r="N727" s="107"/>
      <c r="O727" s="108"/>
      <c r="P727" s="109"/>
      <c r="Q727" s="110"/>
      <c r="R727" s="111"/>
      <c r="S727" s="109"/>
      <c r="T727" s="110"/>
      <c r="U727" s="111"/>
      <c r="V727" s="109"/>
      <c r="W727" s="110"/>
      <c r="X727" s="111"/>
      <c r="Y727" s="109"/>
      <c r="Z727" s="110"/>
      <c r="AA727" s="111"/>
    </row>
    <row r="728">
      <c r="A728" s="106"/>
      <c r="B728" s="107"/>
      <c r="C728" s="108"/>
      <c r="D728" s="106"/>
      <c r="E728" s="107"/>
      <c r="F728" s="108"/>
      <c r="G728" s="106"/>
      <c r="H728" s="107"/>
      <c r="I728" s="108"/>
      <c r="J728" s="106"/>
      <c r="K728" s="107"/>
      <c r="L728" s="108"/>
      <c r="M728" s="106"/>
      <c r="N728" s="107"/>
      <c r="O728" s="108"/>
      <c r="P728" s="109"/>
      <c r="Q728" s="110"/>
      <c r="R728" s="111"/>
      <c r="S728" s="109"/>
      <c r="T728" s="110"/>
      <c r="U728" s="111"/>
      <c r="V728" s="109"/>
      <c r="W728" s="110"/>
      <c r="X728" s="111"/>
      <c r="Y728" s="109"/>
      <c r="Z728" s="110"/>
      <c r="AA728" s="111"/>
    </row>
    <row r="729">
      <c r="A729" s="106"/>
      <c r="B729" s="107"/>
      <c r="C729" s="108"/>
      <c r="D729" s="106"/>
      <c r="E729" s="107"/>
      <c r="F729" s="108"/>
      <c r="G729" s="106"/>
      <c r="H729" s="107"/>
      <c r="I729" s="108"/>
      <c r="J729" s="106"/>
      <c r="K729" s="107"/>
      <c r="L729" s="108"/>
      <c r="M729" s="106"/>
      <c r="N729" s="107"/>
      <c r="O729" s="108"/>
      <c r="P729" s="109"/>
      <c r="Q729" s="110"/>
      <c r="R729" s="111"/>
      <c r="S729" s="109"/>
      <c r="T729" s="110"/>
      <c r="U729" s="111"/>
      <c r="V729" s="109"/>
      <c r="W729" s="110"/>
      <c r="X729" s="111"/>
      <c r="Y729" s="109"/>
      <c r="Z729" s="110"/>
      <c r="AA729" s="111"/>
    </row>
    <row r="730">
      <c r="A730" s="106"/>
      <c r="B730" s="107"/>
      <c r="C730" s="108"/>
      <c r="D730" s="106"/>
      <c r="E730" s="107"/>
      <c r="F730" s="108"/>
      <c r="G730" s="106"/>
      <c r="H730" s="107"/>
      <c r="I730" s="108"/>
      <c r="J730" s="106"/>
      <c r="K730" s="107"/>
      <c r="L730" s="108"/>
      <c r="M730" s="106"/>
      <c r="N730" s="107"/>
      <c r="O730" s="108"/>
      <c r="P730" s="109"/>
      <c r="Q730" s="110"/>
      <c r="R730" s="111"/>
      <c r="S730" s="109"/>
      <c r="T730" s="110"/>
      <c r="U730" s="111"/>
      <c r="V730" s="109"/>
      <c r="W730" s="110"/>
      <c r="X730" s="111"/>
      <c r="Y730" s="109"/>
      <c r="Z730" s="110"/>
      <c r="AA730" s="111"/>
    </row>
    <row r="731">
      <c r="A731" s="106"/>
      <c r="B731" s="107"/>
      <c r="C731" s="108"/>
      <c r="D731" s="106"/>
      <c r="E731" s="107"/>
      <c r="F731" s="108"/>
      <c r="G731" s="106"/>
      <c r="H731" s="107"/>
      <c r="I731" s="108"/>
      <c r="J731" s="106"/>
      <c r="K731" s="107"/>
      <c r="L731" s="108"/>
      <c r="M731" s="106"/>
      <c r="N731" s="107"/>
      <c r="O731" s="108"/>
      <c r="P731" s="109"/>
      <c r="Q731" s="110"/>
      <c r="R731" s="111"/>
      <c r="S731" s="109"/>
      <c r="T731" s="110"/>
      <c r="U731" s="111"/>
      <c r="V731" s="109"/>
      <c r="W731" s="110"/>
      <c r="X731" s="111"/>
      <c r="Y731" s="109"/>
      <c r="Z731" s="110"/>
      <c r="AA731" s="111"/>
    </row>
    <row r="732">
      <c r="A732" s="106"/>
      <c r="B732" s="107"/>
      <c r="C732" s="108"/>
      <c r="D732" s="106"/>
      <c r="E732" s="107"/>
      <c r="F732" s="108"/>
      <c r="G732" s="106"/>
      <c r="H732" s="107"/>
      <c r="I732" s="108"/>
      <c r="J732" s="106"/>
      <c r="K732" s="107"/>
      <c r="L732" s="108"/>
      <c r="M732" s="106"/>
      <c r="N732" s="107"/>
      <c r="O732" s="108"/>
      <c r="P732" s="109"/>
      <c r="Q732" s="110"/>
      <c r="R732" s="111"/>
      <c r="S732" s="109"/>
      <c r="T732" s="110"/>
      <c r="U732" s="111"/>
      <c r="V732" s="109"/>
      <c r="W732" s="110"/>
      <c r="X732" s="111"/>
      <c r="Y732" s="109"/>
      <c r="Z732" s="110"/>
      <c r="AA732" s="111"/>
    </row>
    <row r="733">
      <c r="A733" s="106"/>
      <c r="B733" s="107"/>
      <c r="C733" s="108"/>
      <c r="D733" s="106"/>
      <c r="E733" s="107"/>
      <c r="F733" s="108"/>
      <c r="G733" s="106"/>
      <c r="H733" s="107"/>
      <c r="I733" s="108"/>
      <c r="J733" s="106"/>
      <c r="K733" s="107"/>
      <c r="L733" s="108"/>
      <c r="M733" s="106"/>
      <c r="N733" s="107"/>
      <c r="O733" s="108"/>
      <c r="P733" s="109"/>
      <c r="Q733" s="110"/>
      <c r="R733" s="111"/>
      <c r="S733" s="109"/>
      <c r="T733" s="110"/>
      <c r="U733" s="111"/>
      <c r="V733" s="109"/>
      <c r="W733" s="110"/>
      <c r="X733" s="111"/>
      <c r="Y733" s="109"/>
      <c r="Z733" s="110"/>
      <c r="AA733" s="111"/>
    </row>
    <row r="734">
      <c r="A734" s="106"/>
      <c r="B734" s="107"/>
      <c r="C734" s="108"/>
      <c r="D734" s="106"/>
      <c r="E734" s="107"/>
      <c r="F734" s="108"/>
      <c r="G734" s="106"/>
      <c r="H734" s="107"/>
      <c r="I734" s="108"/>
      <c r="J734" s="106"/>
      <c r="K734" s="107"/>
      <c r="L734" s="108"/>
      <c r="M734" s="106"/>
      <c r="N734" s="107"/>
      <c r="O734" s="108"/>
      <c r="P734" s="109"/>
      <c r="Q734" s="110"/>
      <c r="R734" s="111"/>
      <c r="S734" s="109"/>
      <c r="T734" s="110"/>
      <c r="U734" s="111"/>
      <c r="V734" s="109"/>
      <c r="W734" s="110"/>
      <c r="X734" s="111"/>
      <c r="Y734" s="109"/>
      <c r="Z734" s="110"/>
      <c r="AA734" s="111"/>
    </row>
    <row r="735">
      <c r="A735" s="106"/>
      <c r="B735" s="107"/>
      <c r="C735" s="108"/>
      <c r="D735" s="106"/>
      <c r="E735" s="107"/>
      <c r="F735" s="108"/>
      <c r="G735" s="106"/>
      <c r="H735" s="107"/>
      <c r="I735" s="108"/>
      <c r="J735" s="106"/>
      <c r="K735" s="107"/>
      <c r="L735" s="108"/>
      <c r="M735" s="106"/>
      <c r="N735" s="107"/>
      <c r="O735" s="108"/>
      <c r="P735" s="109"/>
      <c r="Q735" s="110"/>
      <c r="R735" s="111"/>
      <c r="S735" s="109"/>
      <c r="T735" s="110"/>
      <c r="U735" s="111"/>
      <c r="V735" s="109"/>
      <c r="W735" s="110"/>
      <c r="X735" s="111"/>
      <c r="Y735" s="109"/>
      <c r="Z735" s="110"/>
      <c r="AA735" s="111"/>
    </row>
    <row r="736">
      <c r="A736" s="106"/>
      <c r="B736" s="107"/>
      <c r="C736" s="108"/>
      <c r="D736" s="106"/>
      <c r="E736" s="107"/>
      <c r="F736" s="108"/>
      <c r="G736" s="106"/>
      <c r="H736" s="107"/>
      <c r="I736" s="108"/>
      <c r="J736" s="106"/>
      <c r="K736" s="107"/>
      <c r="L736" s="108"/>
      <c r="M736" s="106"/>
      <c r="N736" s="107"/>
      <c r="O736" s="108"/>
      <c r="P736" s="109"/>
      <c r="Q736" s="110"/>
      <c r="R736" s="111"/>
      <c r="S736" s="109"/>
      <c r="T736" s="110"/>
      <c r="U736" s="111"/>
      <c r="V736" s="109"/>
      <c r="W736" s="110"/>
      <c r="X736" s="111"/>
      <c r="Y736" s="109"/>
      <c r="Z736" s="110"/>
      <c r="AA736" s="111"/>
    </row>
    <row r="737">
      <c r="A737" s="106"/>
      <c r="B737" s="107"/>
      <c r="C737" s="108"/>
      <c r="D737" s="106"/>
      <c r="E737" s="107"/>
      <c r="F737" s="108"/>
      <c r="G737" s="106"/>
      <c r="H737" s="107"/>
      <c r="I737" s="108"/>
      <c r="J737" s="106"/>
      <c r="K737" s="107"/>
      <c r="L737" s="108"/>
      <c r="M737" s="106"/>
      <c r="N737" s="107"/>
      <c r="O737" s="108"/>
      <c r="P737" s="109"/>
      <c r="Q737" s="110"/>
      <c r="R737" s="111"/>
      <c r="S737" s="109"/>
      <c r="T737" s="110"/>
      <c r="U737" s="111"/>
      <c r="V737" s="109"/>
      <c r="W737" s="110"/>
      <c r="X737" s="111"/>
      <c r="Y737" s="109"/>
      <c r="Z737" s="110"/>
      <c r="AA737" s="111"/>
    </row>
    <row r="738">
      <c r="A738" s="106"/>
      <c r="B738" s="107"/>
      <c r="C738" s="108"/>
      <c r="D738" s="106"/>
      <c r="E738" s="107"/>
      <c r="F738" s="108"/>
      <c r="G738" s="106"/>
      <c r="H738" s="107"/>
      <c r="I738" s="108"/>
      <c r="J738" s="106"/>
      <c r="K738" s="107"/>
      <c r="L738" s="108"/>
      <c r="M738" s="106"/>
      <c r="N738" s="107"/>
      <c r="O738" s="108"/>
      <c r="P738" s="109"/>
      <c r="Q738" s="110"/>
      <c r="R738" s="111"/>
      <c r="S738" s="109"/>
      <c r="T738" s="110"/>
      <c r="U738" s="111"/>
      <c r="V738" s="109"/>
      <c r="W738" s="110"/>
      <c r="X738" s="111"/>
      <c r="Y738" s="109"/>
      <c r="Z738" s="110"/>
      <c r="AA738" s="111"/>
    </row>
    <row r="739">
      <c r="A739" s="106"/>
      <c r="B739" s="107"/>
      <c r="C739" s="108"/>
      <c r="D739" s="106"/>
      <c r="E739" s="107"/>
      <c r="F739" s="108"/>
      <c r="G739" s="106"/>
      <c r="H739" s="107"/>
      <c r="I739" s="108"/>
      <c r="J739" s="106"/>
      <c r="K739" s="107"/>
      <c r="L739" s="108"/>
      <c r="M739" s="106"/>
      <c r="N739" s="107"/>
      <c r="O739" s="108"/>
      <c r="P739" s="109"/>
      <c r="Q739" s="110"/>
      <c r="R739" s="111"/>
      <c r="S739" s="109"/>
      <c r="T739" s="110"/>
      <c r="U739" s="111"/>
      <c r="V739" s="109"/>
      <c r="W739" s="110"/>
      <c r="X739" s="111"/>
      <c r="Y739" s="109"/>
      <c r="Z739" s="110"/>
      <c r="AA739" s="111"/>
    </row>
    <row r="740">
      <c r="A740" s="106"/>
      <c r="B740" s="107"/>
      <c r="C740" s="108"/>
      <c r="D740" s="106"/>
      <c r="E740" s="107"/>
      <c r="F740" s="108"/>
      <c r="G740" s="106"/>
      <c r="H740" s="107"/>
      <c r="I740" s="108"/>
      <c r="J740" s="106"/>
      <c r="K740" s="107"/>
      <c r="L740" s="108"/>
      <c r="M740" s="106"/>
      <c r="N740" s="107"/>
      <c r="O740" s="108"/>
      <c r="P740" s="109"/>
      <c r="Q740" s="110"/>
      <c r="R740" s="111"/>
      <c r="S740" s="109"/>
      <c r="T740" s="110"/>
      <c r="U740" s="111"/>
      <c r="V740" s="109"/>
      <c r="W740" s="110"/>
      <c r="X740" s="111"/>
      <c r="Y740" s="109"/>
      <c r="Z740" s="110"/>
      <c r="AA740" s="111"/>
    </row>
    <row r="741">
      <c r="A741" s="106"/>
      <c r="B741" s="107"/>
      <c r="C741" s="108"/>
      <c r="D741" s="106"/>
      <c r="E741" s="107"/>
      <c r="F741" s="108"/>
      <c r="G741" s="106"/>
      <c r="H741" s="107"/>
      <c r="I741" s="108"/>
      <c r="J741" s="106"/>
      <c r="K741" s="107"/>
      <c r="L741" s="108"/>
      <c r="M741" s="106"/>
      <c r="N741" s="107"/>
      <c r="O741" s="108"/>
      <c r="P741" s="109"/>
      <c r="Q741" s="110"/>
      <c r="R741" s="111"/>
      <c r="S741" s="109"/>
      <c r="T741" s="110"/>
      <c r="U741" s="111"/>
      <c r="V741" s="109"/>
      <c r="W741" s="110"/>
      <c r="X741" s="111"/>
      <c r="Y741" s="109"/>
      <c r="Z741" s="110"/>
      <c r="AA741" s="111"/>
    </row>
    <row r="742">
      <c r="A742" s="106"/>
      <c r="B742" s="107"/>
      <c r="C742" s="108"/>
      <c r="D742" s="106"/>
      <c r="E742" s="107"/>
      <c r="F742" s="108"/>
      <c r="G742" s="106"/>
      <c r="H742" s="107"/>
      <c r="I742" s="108"/>
      <c r="J742" s="106"/>
      <c r="K742" s="107"/>
      <c r="L742" s="108"/>
      <c r="M742" s="106"/>
      <c r="N742" s="107"/>
      <c r="O742" s="108"/>
      <c r="P742" s="109"/>
      <c r="Q742" s="110"/>
      <c r="R742" s="111"/>
      <c r="S742" s="109"/>
      <c r="T742" s="110"/>
      <c r="U742" s="111"/>
      <c r="V742" s="109"/>
      <c r="W742" s="110"/>
      <c r="X742" s="111"/>
      <c r="Y742" s="109"/>
      <c r="Z742" s="110"/>
      <c r="AA742" s="111"/>
    </row>
    <row r="743">
      <c r="A743" s="106"/>
      <c r="B743" s="107"/>
      <c r="C743" s="108"/>
      <c r="D743" s="106"/>
      <c r="E743" s="107"/>
      <c r="F743" s="108"/>
      <c r="G743" s="106"/>
      <c r="H743" s="107"/>
      <c r="I743" s="108"/>
      <c r="J743" s="106"/>
      <c r="K743" s="107"/>
      <c r="L743" s="108"/>
      <c r="M743" s="106"/>
      <c r="N743" s="107"/>
      <c r="O743" s="108"/>
      <c r="P743" s="109"/>
      <c r="Q743" s="110"/>
      <c r="R743" s="111"/>
      <c r="S743" s="109"/>
      <c r="T743" s="110"/>
      <c r="U743" s="111"/>
      <c r="V743" s="109"/>
      <c r="W743" s="110"/>
      <c r="X743" s="111"/>
      <c r="Y743" s="109"/>
      <c r="Z743" s="110"/>
      <c r="AA743" s="111"/>
    </row>
    <row r="744">
      <c r="A744" s="106"/>
      <c r="B744" s="107"/>
      <c r="C744" s="108"/>
      <c r="D744" s="106"/>
      <c r="E744" s="107"/>
      <c r="F744" s="108"/>
      <c r="G744" s="106"/>
      <c r="H744" s="107"/>
      <c r="I744" s="108"/>
      <c r="J744" s="106"/>
      <c r="K744" s="107"/>
      <c r="L744" s="108"/>
      <c r="M744" s="106"/>
      <c r="N744" s="107"/>
      <c r="O744" s="108"/>
      <c r="P744" s="109"/>
      <c r="Q744" s="110"/>
      <c r="R744" s="111"/>
      <c r="S744" s="109"/>
      <c r="T744" s="110"/>
      <c r="U744" s="111"/>
      <c r="V744" s="109"/>
      <c r="W744" s="110"/>
      <c r="X744" s="111"/>
      <c r="Y744" s="109"/>
      <c r="Z744" s="110"/>
      <c r="AA744" s="111"/>
    </row>
    <row r="745">
      <c r="A745" s="106"/>
      <c r="B745" s="107"/>
      <c r="C745" s="108"/>
      <c r="D745" s="106"/>
      <c r="E745" s="107"/>
      <c r="F745" s="108"/>
      <c r="G745" s="106"/>
      <c r="H745" s="107"/>
      <c r="I745" s="108"/>
      <c r="J745" s="106"/>
      <c r="K745" s="107"/>
      <c r="L745" s="108"/>
      <c r="M745" s="106"/>
      <c r="N745" s="107"/>
      <c r="O745" s="108"/>
      <c r="P745" s="109"/>
      <c r="Q745" s="110"/>
      <c r="R745" s="111"/>
      <c r="S745" s="109"/>
      <c r="T745" s="110"/>
      <c r="U745" s="111"/>
      <c r="V745" s="109"/>
      <c r="W745" s="110"/>
      <c r="X745" s="111"/>
      <c r="Y745" s="109"/>
      <c r="Z745" s="110"/>
      <c r="AA745" s="111"/>
    </row>
    <row r="746">
      <c r="A746" s="106"/>
      <c r="B746" s="107"/>
      <c r="C746" s="108"/>
      <c r="D746" s="106"/>
      <c r="E746" s="107"/>
      <c r="F746" s="108"/>
      <c r="G746" s="106"/>
      <c r="H746" s="107"/>
      <c r="I746" s="108"/>
      <c r="J746" s="106"/>
      <c r="K746" s="107"/>
      <c r="L746" s="108"/>
      <c r="M746" s="106"/>
      <c r="N746" s="107"/>
      <c r="O746" s="108"/>
      <c r="P746" s="109"/>
      <c r="Q746" s="110"/>
      <c r="R746" s="111"/>
      <c r="S746" s="109"/>
      <c r="T746" s="110"/>
      <c r="U746" s="111"/>
      <c r="V746" s="109"/>
      <c r="W746" s="110"/>
      <c r="X746" s="111"/>
      <c r="Y746" s="109"/>
      <c r="Z746" s="110"/>
      <c r="AA746" s="111"/>
    </row>
    <row r="747">
      <c r="A747" s="106"/>
      <c r="B747" s="107"/>
      <c r="C747" s="108"/>
      <c r="D747" s="106"/>
      <c r="E747" s="107"/>
      <c r="F747" s="108"/>
      <c r="G747" s="106"/>
      <c r="H747" s="107"/>
      <c r="I747" s="108"/>
      <c r="J747" s="106"/>
      <c r="K747" s="107"/>
      <c r="L747" s="108"/>
      <c r="M747" s="106"/>
      <c r="N747" s="107"/>
      <c r="O747" s="108"/>
      <c r="P747" s="109"/>
      <c r="Q747" s="110"/>
      <c r="R747" s="111"/>
      <c r="S747" s="109"/>
      <c r="T747" s="110"/>
      <c r="U747" s="111"/>
      <c r="V747" s="109"/>
      <c r="W747" s="110"/>
      <c r="X747" s="111"/>
      <c r="Y747" s="109"/>
      <c r="Z747" s="110"/>
      <c r="AA747" s="111"/>
    </row>
    <row r="748">
      <c r="A748" s="106"/>
      <c r="B748" s="107"/>
      <c r="C748" s="108"/>
      <c r="D748" s="106"/>
      <c r="E748" s="107"/>
      <c r="F748" s="108"/>
      <c r="G748" s="106"/>
      <c r="H748" s="107"/>
      <c r="I748" s="108"/>
      <c r="J748" s="106"/>
      <c r="K748" s="107"/>
      <c r="L748" s="108"/>
      <c r="M748" s="106"/>
      <c r="N748" s="107"/>
      <c r="O748" s="108"/>
      <c r="P748" s="109"/>
      <c r="Q748" s="110"/>
      <c r="R748" s="111"/>
      <c r="S748" s="109"/>
      <c r="T748" s="110"/>
      <c r="U748" s="111"/>
      <c r="V748" s="109"/>
      <c r="W748" s="110"/>
      <c r="X748" s="111"/>
      <c r="Y748" s="109"/>
      <c r="Z748" s="110"/>
      <c r="AA748" s="111"/>
    </row>
    <row r="749">
      <c r="A749" s="106"/>
      <c r="B749" s="107"/>
      <c r="C749" s="108"/>
      <c r="D749" s="106"/>
      <c r="E749" s="107"/>
      <c r="F749" s="108"/>
      <c r="G749" s="106"/>
      <c r="H749" s="107"/>
      <c r="I749" s="108"/>
      <c r="J749" s="106"/>
      <c r="K749" s="107"/>
      <c r="L749" s="108"/>
      <c r="M749" s="106"/>
      <c r="N749" s="107"/>
      <c r="O749" s="108"/>
      <c r="P749" s="109"/>
      <c r="Q749" s="110"/>
      <c r="R749" s="111"/>
      <c r="S749" s="109"/>
      <c r="T749" s="110"/>
      <c r="U749" s="111"/>
      <c r="V749" s="109"/>
      <c r="W749" s="110"/>
      <c r="X749" s="111"/>
      <c r="Y749" s="109"/>
      <c r="Z749" s="110"/>
      <c r="AA749" s="111"/>
    </row>
    <row r="750">
      <c r="A750" s="106"/>
      <c r="B750" s="107"/>
      <c r="C750" s="108"/>
      <c r="D750" s="106"/>
      <c r="E750" s="107"/>
      <c r="F750" s="108"/>
      <c r="G750" s="106"/>
      <c r="H750" s="107"/>
      <c r="I750" s="108"/>
      <c r="J750" s="106"/>
      <c r="K750" s="107"/>
      <c r="L750" s="108"/>
      <c r="M750" s="106"/>
      <c r="N750" s="107"/>
      <c r="O750" s="108"/>
      <c r="P750" s="109"/>
      <c r="Q750" s="110"/>
      <c r="R750" s="111"/>
      <c r="S750" s="109"/>
      <c r="T750" s="110"/>
      <c r="U750" s="111"/>
      <c r="V750" s="109"/>
      <c r="W750" s="110"/>
      <c r="X750" s="111"/>
      <c r="Y750" s="109"/>
      <c r="Z750" s="110"/>
      <c r="AA750" s="111"/>
    </row>
    <row r="751">
      <c r="A751" s="106"/>
      <c r="B751" s="107"/>
      <c r="C751" s="108"/>
      <c r="D751" s="106"/>
      <c r="E751" s="107"/>
      <c r="F751" s="108"/>
      <c r="G751" s="106"/>
      <c r="H751" s="107"/>
      <c r="I751" s="108"/>
      <c r="J751" s="106"/>
      <c r="K751" s="107"/>
      <c r="L751" s="108"/>
      <c r="M751" s="106"/>
      <c r="N751" s="107"/>
      <c r="O751" s="108"/>
      <c r="P751" s="109"/>
      <c r="Q751" s="110"/>
      <c r="R751" s="111"/>
      <c r="S751" s="109"/>
      <c r="T751" s="110"/>
      <c r="U751" s="111"/>
      <c r="V751" s="109"/>
      <c r="W751" s="110"/>
      <c r="X751" s="111"/>
      <c r="Y751" s="109"/>
      <c r="Z751" s="110"/>
      <c r="AA751" s="111"/>
    </row>
    <row r="752">
      <c r="A752" s="106"/>
      <c r="B752" s="107"/>
      <c r="C752" s="108"/>
      <c r="D752" s="106"/>
      <c r="E752" s="107"/>
      <c r="F752" s="108"/>
      <c r="G752" s="106"/>
      <c r="H752" s="107"/>
      <c r="I752" s="108"/>
      <c r="J752" s="106"/>
      <c r="K752" s="107"/>
      <c r="L752" s="108"/>
      <c r="M752" s="106"/>
      <c r="N752" s="107"/>
      <c r="O752" s="108"/>
      <c r="P752" s="109"/>
      <c r="Q752" s="110"/>
      <c r="R752" s="111"/>
      <c r="S752" s="109"/>
      <c r="T752" s="110"/>
      <c r="U752" s="111"/>
      <c r="V752" s="109"/>
      <c r="W752" s="110"/>
      <c r="X752" s="111"/>
      <c r="Y752" s="109"/>
      <c r="Z752" s="110"/>
      <c r="AA752" s="111"/>
    </row>
    <row r="753">
      <c r="A753" s="106"/>
      <c r="B753" s="107"/>
      <c r="C753" s="108"/>
      <c r="D753" s="106"/>
      <c r="E753" s="107"/>
      <c r="F753" s="108"/>
      <c r="G753" s="106"/>
      <c r="H753" s="107"/>
      <c r="I753" s="108"/>
      <c r="J753" s="106"/>
      <c r="K753" s="107"/>
      <c r="L753" s="108"/>
      <c r="M753" s="106"/>
      <c r="N753" s="107"/>
      <c r="O753" s="108"/>
      <c r="P753" s="109"/>
      <c r="Q753" s="110"/>
      <c r="R753" s="111"/>
      <c r="S753" s="109"/>
      <c r="T753" s="110"/>
      <c r="U753" s="111"/>
      <c r="V753" s="109"/>
      <c r="W753" s="110"/>
      <c r="X753" s="111"/>
      <c r="Y753" s="109"/>
      <c r="Z753" s="110"/>
      <c r="AA753" s="111"/>
    </row>
    <row r="754">
      <c r="A754" s="106"/>
      <c r="B754" s="107"/>
      <c r="C754" s="108"/>
      <c r="D754" s="106"/>
      <c r="E754" s="107"/>
      <c r="F754" s="108"/>
      <c r="G754" s="106"/>
      <c r="H754" s="107"/>
      <c r="I754" s="108"/>
      <c r="J754" s="106"/>
      <c r="K754" s="107"/>
      <c r="L754" s="108"/>
      <c r="M754" s="106"/>
      <c r="N754" s="107"/>
      <c r="O754" s="108"/>
      <c r="P754" s="109"/>
      <c r="Q754" s="110"/>
      <c r="R754" s="111"/>
      <c r="S754" s="109"/>
      <c r="T754" s="110"/>
      <c r="U754" s="111"/>
      <c r="V754" s="109"/>
      <c r="W754" s="110"/>
      <c r="X754" s="111"/>
      <c r="Y754" s="109"/>
      <c r="Z754" s="110"/>
      <c r="AA754" s="111"/>
    </row>
    <row r="755">
      <c r="A755" s="106"/>
      <c r="B755" s="107"/>
      <c r="C755" s="108"/>
      <c r="D755" s="106"/>
      <c r="E755" s="107"/>
      <c r="F755" s="108"/>
      <c r="G755" s="106"/>
      <c r="H755" s="107"/>
      <c r="I755" s="108"/>
      <c r="J755" s="106"/>
      <c r="K755" s="107"/>
      <c r="L755" s="108"/>
      <c r="M755" s="106"/>
      <c r="N755" s="107"/>
      <c r="O755" s="108"/>
      <c r="P755" s="109"/>
      <c r="Q755" s="110"/>
      <c r="R755" s="111"/>
      <c r="S755" s="109"/>
      <c r="T755" s="110"/>
      <c r="U755" s="111"/>
      <c r="V755" s="109"/>
      <c r="W755" s="110"/>
      <c r="X755" s="111"/>
      <c r="Y755" s="109"/>
      <c r="Z755" s="110"/>
      <c r="AA755" s="111"/>
    </row>
    <row r="756">
      <c r="A756" s="106"/>
      <c r="B756" s="107"/>
      <c r="C756" s="108"/>
      <c r="D756" s="106"/>
      <c r="E756" s="107"/>
      <c r="F756" s="108"/>
      <c r="G756" s="106"/>
      <c r="H756" s="107"/>
      <c r="I756" s="108"/>
      <c r="J756" s="106"/>
      <c r="K756" s="107"/>
      <c r="L756" s="108"/>
      <c r="M756" s="106"/>
      <c r="N756" s="107"/>
      <c r="O756" s="108"/>
      <c r="P756" s="109"/>
      <c r="Q756" s="110"/>
      <c r="R756" s="111"/>
      <c r="S756" s="109"/>
      <c r="T756" s="110"/>
      <c r="U756" s="111"/>
      <c r="V756" s="109"/>
      <c r="W756" s="110"/>
      <c r="X756" s="111"/>
      <c r="Y756" s="109"/>
      <c r="Z756" s="110"/>
      <c r="AA756" s="111"/>
    </row>
    <row r="757">
      <c r="A757" s="106"/>
      <c r="B757" s="107"/>
      <c r="C757" s="108"/>
      <c r="D757" s="106"/>
      <c r="E757" s="107"/>
      <c r="F757" s="108"/>
      <c r="G757" s="106"/>
      <c r="H757" s="107"/>
      <c r="I757" s="108"/>
      <c r="J757" s="106"/>
      <c r="K757" s="107"/>
      <c r="L757" s="108"/>
      <c r="M757" s="106"/>
      <c r="N757" s="107"/>
      <c r="O757" s="108"/>
      <c r="P757" s="109"/>
      <c r="Q757" s="110"/>
      <c r="R757" s="111"/>
      <c r="S757" s="109"/>
      <c r="T757" s="110"/>
      <c r="U757" s="111"/>
      <c r="V757" s="109"/>
      <c r="W757" s="110"/>
      <c r="X757" s="111"/>
      <c r="Y757" s="109"/>
      <c r="Z757" s="110"/>
      <c r="AA757" s="111"/>
    </row>
    <row r="758">
      <c r="A758" s="106"/>
      <c r="B758" s="107"/>
      <c r="C758" s="108"/>
      <c r="D758" s="106"/>
      <c r="E758" s="107"/>
      <c r="F758" s="108"/>
      <c r="G758" s="106"/>
      <c r="H758" s="107"/>
      <c r="I758" s="108"/>
      <c r="J758" s="106"/>
      <c r="K758" s="107"/>
      <c r="L758" s="108"/>
      <c r="M758" s="106"/>
      <c r="N758" s="107"/>
      <c r="O758" s="108"/>
      <c r="P758" s="109"/>
      <c r="Q758" s="110"/>
      <c r="R758" s="111"/>
      <c r="S758" s="109"/>
      <c r="T758" s="110"/>
      <c r="U758" s="111"/>
      <c r="V758" s="109"/>
      <c r="W758" s="110"/>
      <c r="X758" s="111"/>
      <c r="Y758" s="109"/>
      <c r="Z758" s="110"/>
      <c r="AA758" s="111"/>
    </row>
    <row r="759">
      <c r="A759" s="106"/>
      <c r="B759" s="107"/>
      <c r="C759" s="108"/>
      <c r="D759" s="106"/>
      <c r="E759" s="107"/>
      <c r="F759" s="108"/>
      <c r="G759" s="106"/>
      <c r="H759" s="107"/>
      <c r="I759" s="108"/>
      <c r="J759" s="106"/>
      <c r="K759" s="107"/>
      <c r="L759" s="108"/>
      <c r="M759" s="106"/>
      <c r="N759" s="107"/>
      <c r="O759" s="108"/>
      <c r="P759" s="109"/>
      <c r="Q759" s="110"/>
      <c r="R759" s="111"/>
      <c r="S759" s="109"/>
      <c r="T759" s="110"/>
      <c r="U759" s="111"/>
      <c r="V759" s="109"/>
      <c r="W759" s="110"/>
      <c r="X759" s="111"/>
      <c r="Y759" s="109"/>
      <c r="Z759" s="110"/>
      <c r="AA759" s="111"/>
    </row>
    <row r="760">
      <c r="A760" s="106"/>
      <c r="B760" s="107"/>
      <c r="C760" s="108"/>
      <c r="D760" s="106"/>
      <c r="E760" s="107"/>
      <c r="F760" s="108"/>
      <c r="G760" s="106"/>
      <c r="H760" s="107"/>
      <c r="I760" s="108"/>
      <c r="J760" s="106"/>
      <c r="K760" s="107"/>
      <c r="L760" s="108"/>
      <c r="M760" s="106"/>
      <c r="N760" s="107"/>
      <c r="O760" s="108"/>
      <c r="P760" s="109"/>
      <c r="Q760" s="110"/>
      <c r="R760" s="111"/>
      <c r="S760" s="109"/>
      <c r="T760" s="110"/>
      <c r="U760" s="111"/>
      <c r="V760" s="109"/>
      <c r="W760" s="110"/>
      <c r="X760" s="111"/>
      <c r="Y760" s="109"/>
      <c r="Z760" s="110"/>
      <c r="AA760" s="111"/>
    </row>
    <row r="761">
      <c r="A761" s="106"/>
      <c r="B761" s="107"/>
      <c r="C761" s="108"/>
      <c r="D761" s="106"/>
      <c r="E761" s="107"/>
      <c r="F761" s="108"/>
      <c r="G761" s="106"/>
      <c r="H761" s="107"/>
      <c r="I761" s="108"/>
      <c r="J761" s="106"/>
      <c r="K761" s="107"/>
      <c r="L761" s="108"/>
      <c r="M761" s="106"/>
      <c r="N761" s="107"/>
      <c r="O761" s="108"/>
      <c r="P761" s="109"/>
      <c r="Q761" s="110"/>
      <c r="R761" s="111"/>
      <c r="S761" s="109"/>
      <c r="T761" s="110"/>
      <c r="U761" s="111"/>
      <c r="V761" s="109"/>
      <c r="W761" s="110"/>
      <c r="X761" s="111"/>
      <c r="Y761" s="109"/>
      <c r="Z761" s="110"/>
      <c r="AA761" s="111"/>
    </row>
    <row r="762">
      <c r="A762" s="106"/>
      <c r="B762" s="107"/>
      <c r="C762" s="108"/>
      <c r="D762" s="106"/>
      <c r="E762" s="107"/>
      <c r="F762" s="108"/>
      <c r="G762" s="106"/>
      <c r="H762" s="107"/>
      <c r="I762" s="108"/>
      <c r="J762" s="106"/>
      <c r="K762" s="107"/>
      <c r="L762" s="108"/>
      <c r="M762" s="106"/>
      <c r="N762" s="107"/>
      <c r="O762" s="108"/>
      <c r="P762" s="109"/>
      <c r="Q762" s="110"/>
      <c r="R762" s="111"/>
      <c r="S762" s="109"/>
      <c r="T762" s="110"/>
      <c r="U762" s="111"/>
      <c r="V762" s="109"/>
      <c r="W762" s="110"/>
      <c r="X762" s="111"/>
      <c r="Y762" s="109"/>
      <c r="Z762" s="110"/>
      <c r="AA762" s="111"/>
    </row>
    <row r="763">
      <c r="A763" s="106"/>
      <c r="B763" s="107"/>
      <c r="C763" s="108"/>
      <c r="D763" s="106"/>
      <c r="E763" s="107"/>
      <c r="F763" s="108"/>
      <c r="G763" s="106"/>
      <c r="H763" s="107"/>
      <c r="I763" s="108"/>
      <c r="J763" s="106"/>
      <c r="K763" s="107"/>
      <c r="L763" s="108"/>
      <c r="M763" s="106"/>
      <c r="N763" s="107"/>
      <c r="O763" s="108"/>
      <c r="P763" s="109"/>
      <c r="Q763" s="110"/>
      <c r="R763" s="111"/>
      <c r="S763" s="109"/>
      <c r="T763" s="110"/>
      <c r="U763" s="111"/>
      <c r="V763" s="109"/>
      <c r="W763" s="110"/>
      <c r="X763" s="111"/>
      <c r="Y763" s="109"/>
      <c r="Z763" s="110"/>
      <c r="AA763" s="111"/>
    </row>
    <row r="764">
      <c r="A764" s="106"/>
      <c r="B764" s="107"/>
      <c r="C764" s="108"/>
      <c r="D764" s="106"/>
      <c r="E764" s="107"/>
      <c r="F764" s="108"/>
      <c r="G764" s="106"/>
      <c r="H764" s="107"/>
      <c r="I764" s="108"/>
      <c r="J764" s="106"/>
      <c r="K764" s="107"/>
      <c r="L764" s="108"/>
      <c r="M764" s="106"/>
      <c r="N764" s="107"/>
      <c r="O764" s="108"/>
      <c r="P764" s="109"/>
      <c r="Q764" s="110"/>
      <c r="R764" s="111"/>
      <c r="S764" s="109"/>
      <c r="T764" s="110"/>
      <c r="U764" s="111"/>
      <c r="V764" s="109"/>
      <c r="W764" s="110"/>
      <c r="X764" s="111"/>
      <c r="Y764" s="109"/>
      <c r="Z764" s="110"/>
      <c r="AA764" s="111"/>
    </row>
    <row r="765">
      <c r="A765" s="106"/>
      <c r="B765" s="107"/>
      <c r="C765" s="108"/>
      <c r="D765" s="106"/>
      <c r="E765" s="107"/>
      <c r="F765" s="108"/>
      <c r="G765" s="106"/>
      <c r="H765" s="107"/>
      <c r="I765" s="108"/>
      <c r="J765" s="106"/>
      <c r="K765" s="107"/>
      <c r="L765" s="108"/>
      <c r="M765" s="106"/>
      <c r="N765" s="107"/>
      <c r="O765" s="108"/>
      <c r="P765" s="109"/>
      <c r="Q765" s="110"/>
      <c r="R765" s="111"/>
      <c r="S765" s="109"/>
      <c r="T765" s="110"/>
      <c r="U765" s="111"/>
      <c r="V765" s="109"/>
      <c r="W765" s="110"/>
      <c r="X765" s="111"/>
      <c r="Y765" s="109"/>
      <c r="Z765" s="110"/>
      <c r="AA765" s="111"/>
    </row>
    <row r="766">
      <c r="A766" s="106"/>
      <c r="B766" s="107"/>
      <c r="C766" s="108"/>
      <c r="D766" s="106"/>
      <c r="E766" s="107"/>
      <c r="F766" s="108"/>
      <c r="G766" s="106"/>
      <c r="H766" s="107"/>
      <c r="I766" s="108"/>
      <c r="J766" s="106"/>
      <c r="K766" s="107"/>
      <c r="L766" s="108"/>
      <c r="M766" s="106"/>
      <c r="N766" s="107"/>
      <c r="O766" s="108"/>
      <c r="P766" s="109"/>
      <c r="Q766" s="110"/>
      <c r="R766" s="111"/>
      <c r="S766" s="109"/>
      <c r="T766" s="110"/>
      <c r="U766" s="111"/>
      <c r="V766" s="109"/>
      <c r="W766" s="110"/>
      <c r="X766" s="111"/>
      <c r="Y766" s="109"/>
      <c r="Z766" s="110"/>
      <c r="AA766" s="111"/>
    </row>
    <row r="767">
      <c r="A767" s="106"/>
      <c r="B767" s="107"/>
      <c r="C767" s="108"/>
      <c r="D767" s="106"/>
      <c r="E767" s="107"/>
      <c r="F767" s="108"/>
      <c r="G767" s="106"/>
      <c r="H767" s="107"/>
      <c r="I767" s="108"/>
      <c r="J767" s="106"/>
      <c r="K767" s="107"/>
      <c r="L767" s="108"/>
      <c r="M767" s="106"/>
      <c r="N767" s="107"/>
      <c r="O767" s="108"/>
      <c r="P767" s="109"/>
      <c r="Q767" s="110"/>
      <c r="R767" s="111"/>
      <c r="S767" s="109"/>
      <c r="T767" s="110"/>
      <c r="U767" s="111"/>
      <c r="V767" s="109"/>
      <c r="W767" s="110"/>
      <c r="X767" s="111"/>
      <c r="Y767" s="109"/>
      <c r="Z767" s="110"/>
      <c r="AA767" s="111"/>
    </row>
    <row r="768">
      <c r="A768" s="106"/>
      <c r="B768" s="107"/>
      <c r="C768" s="108"/>
      <c r="D768" s="106"/>
      <c r="E768" s="107"/>
      <c r="F768" s="108"/>
      <c r="G768" s="106"/>
      <c r="H768" s="107"/>
      <c r="I768" s="108"/>
      <c r="J768" s="106"/>
      <c r="K768" s="107"/>
      <c r="L768" s="108"/>
      <c r="M768" s="106"/>
      <c r="N768" s="107"/>
      <c r="O768" s="108"/>
      <c r="P768" s="109"/>
      <c r="Q768" s="110"/>
      <c r="R768" s="111"/>
      <c r="S768" s="109"/>
      <c r="T768" s="110"/>
      <c r="U768" s="111"/>
      <c r="V768" s="109"/>
      <c r="W768" s="110"/>
      <c r="X768" s="111"/>
      <c r="Y768" s="109"/>
      <c r="Z768" s="110"/>
      <c r="AA768" s="111"/>
    </row>
    <row r="769">
      <c r="A769" s="106"/>
      <c r="B769" s="107"/>
      <c r="C769" s="108"/>
      <c r="D769" s="106"/>
      <c r="E769" s="107"/>
      <c r="F769" s="108"/>
      <c r="G769" s="106"/>
      <c r="H769" s="107"/>
      <c r="I769" s="108"/>
      <c r="J769" s="106"/>
      <c r="K769" s="107"/>
      <c r="L769" s="108"/>
      <c r="M769" s="106"/>
      <c r="N769" s="107"/>
      <c r="O769" s="108"/>
      <c r="P769" s="109"/>
      <c r="Q769" s="110"/>
      <c r="R769" s="111"/>
      <c r="S769" s="109"/>
      <c r="T769" s="110"/>
      <c r="U769" s="111"/>
      <c r="V769" s="109"/>
      <c r="W769" s="110"/>
      <c r="X769" s="111"/>
      <c r="Y769" s="109"/>
      <c r="Z769" s="110"/>
      <c r="AA769" s="111"/>
    </row>
    <row r="770">
      <c r="A770" s="106"/>
      <c r="B770" s="107"/>
      <c r="C770" s="108"/>
      <c r="D770" s="106"/>
      <c r="E770" s="107"/>
      <c r="F770" s="108"/>
      <c r="G770" s="106"/>
      <c r="H770" s="107"/>
      <c r="I770" s="108"/>
      <c r="J770" s="106"/>
      <c r="K770" s="107"/>
      <c r="L770" s="108"/>
      <c r="M770" s="106"/>
      <c r="N770" s="107"/>
      <c r="O770" s="108"/>
      <c r="P770" s="109"/>
      <c r="Q770" s="110"/>
      <c r="R770" s="111"/>
      <c r="S770" s="109"/>
      <c r="T770" s="110"/>
      <c r="U770" s="111"/>
      <c r="V770" s="109"/>
      <c r="W770" s="110"/>
      <c r="X770" s="111"/>
      <c r="Y770" s="109"/>
      <c r="Z770" s="110"/>
      <c r="AA770" s="111"/>
    </row>
    <row r="771">
      <c r="A771" s="106"/>
      <c r="B771" s="107"/>
      <c r="C771" s="108"/>
      <c r="D771" s="106"/>
      <c r="E771" s="107"/>
      <c r="F771" s="108"/>
      <c r="G771" s="106"/>
      <c r="H771" s="107"/>
      <c r="I771" s="108"/>
      <c r="J771" s="106"/>
      <c r="K771" s="107"/>
      <c r="L771" s="108"/>
      <c r="M771" s="106"/>
      <c r="N771" s="107"/>
      <c r="O771" s="108"/>
      <c r="P771" s="109"/>
      <c r="Q771" s="110"/>
      <c r="R771" s="111"/>
      <c r="S771" s="109"/>
      <c r="T771" s="110"/>
      <c r="U771" s="111"/>
      <c r="V771" s="109"/>
      <c r="W771" s="110"/>
      <c r="X771" s="111"/>
      <c r="Y771" s="109"/>
      <c r="Z771" s="110"/>
      <c r="AA771" s="111"/>
    </row>
    <row r="772">
      <c r="A772" s="106"/>
      <c r="B772" s="107"/>
      <c r="C772" s="108"/>
      <c r="D772" s="106"/>
      <c r="E772" s="107"/>
      <c r="F772" s="108"/>
      <c r="G772" s="106"/>
      <c r="H772" s="107"/>
      <c r="I772" s="108"/>
      <c r="J772" s="106"/>
      <c r="K772" s="107"/>
      <c r="L772" s="108"/>
      <c r="M772" s="106"/>
      <c r="N772" s="107"/>
      <c r="O772" s="108"/>
      <c r="P772" s="109"/>
      <c r="Q772" s="110"/>
      <c r="R772" s="111"/>
      <c r="S772" s="109"/>
      <c r="T772" s="110"/>
      <c r="U772" s="111"/>
      <c r="V772" s="109"/>
      <c r="W772" s="110"/>
      <c r="X772" s="111"/>
      <c r="Y772" s="109"/>
      <c r="Z772" s="110"/>
      <c r="AA772" s="111"/>
    </row>
    <row r="773">
      <c r="A773" s="106"/>
      <c r="B773" s="107"/>
      <c r="C773" s="108"/>
      <c r="D773" s="106"/>
      <c r="E773" s="107"/>
      <c r="F773" s="108"/>
      <c r="G773" s="106"/>
      <c r="H773" s="107"/>
      <c r="I773" s="108"/>
      <c r="J773" s="106"/>
      <c r="K773" s="107"/>
      <c r="L773" s="108"/>
      <c r="M773" s="106"/>
      <c r="N773" s="107"/>
      <c r="O773" s="108"/>
      <c r="P773" s="109"/>
      <c r="Q773" s="110"/>
      <c r="R773" s="111"/>
      <c r="S773" s="109"/>
      <c r="T773" s="110"/>
      <c r="U773" s="111"/>
      <c r="V773" s="109"/>
      <c r="W773" s="110"/>
      <c r="X773" s="111"/>
      <c r="Y773" s="109"/>
      <c r="Z773" s="110"/>
      <c r="AA773" s="111"/>
    </row>
    <row r="774">
      <c r="A774" s="106"/>
      <c r="B774" s="107"/>
      <c r="C774" s="108"/>
      <c r="D774" s="106"/>
      <c r="E774" s="107"/>
      <c r="F774" s="108"/>
      <c r="G774" s="106"/>
      <c r="H774" s="107"/>
      <c r="I774" s="108"/>
      <c r="J774" s="106"/>
      <c r="K774" s="107"/>
      <c r="L774" s="108"/>
      <c r="M774" s="106"/>
      <c r="N774" s="107"/>
      <c r="O774" s="108"/>
      <c r="P774" s="109"/>
      <c r="Q774" s="110"/>
      <c r="R774" s="111"/>
      <c r="S774" s="109"/>
      <c r="T774" s="110"/>
      <c r="U774" s="111"/>
      <c r="V774" s="109"/>
      <c r="W774" s="110"/>
      <c r="X774" s="111"/>
      <c r="Y774" s="109"/>
      <c r="Z774" s="110"/>
      <c r="AA774" s="111"/>
    </row>
    <row r="775">
      <c r="A775" s="106"/>
      <c r="B775" s="107"/>
      <c r="C775" s="108"/>
      <c r="D775" s="106"/>
      <c r="E775" s="107"/>
      <c r="F775" s="108"/>
      <c r="G775" s="106"/>
      <c r="H775" s="107"/>
      <c r="I775" s="108"/>
      <c r="J775" s="106"/>
      <c r="K775" s="107"/>
      <c r="L775" s="108"/>
      <c r="M775" s="106"/>
      <c r="N775" s="107"/>
      <c r="O775" s="108"/>
      <c r="P775" s="109"/>
      <c r="Q775" s="110"/>
      <c r="R775" s="111"/>
      <c r="S775" s="109"/>
      <c r="T775" s="110"/>
      <c r="U775" s="111"/>
      <c r="V775" s="109"/>
      <c r="W775" s="110"/>
      <c r="X775" s="111"/>
      <c r="Y775" s="109"/>
      <c r="Z775" s="110"/>
      <c r="AA775" s="111"/>
    </row>
    <row r="776">
      <c r="A776" s="106"/>
      <c r="B776" s="107"/>
      <c r="C776" s="108"/>
      <c r="D776" s="106"/>
      <c r="E776" s="107"/>
      <c r="F776" s="108"/>
      <c r="G776" s="106"/>
      <c r="H776" s="107"/>
      <c r="I776" s="108"/>
      <c r="J776" s="106"/>
      <c r="K776" s="107"/>
      <c r="L776" s="108"/>
      <c r="M776" s="106"/>
      <c r="N776" s="107"/>
      <c r="O776" s="108"/>
      <c r="P776" s="109"/>
      <c r="Q776" s="110"/>
      <c r="R776" s="111"/>
      <c r="S776" s="109"/>
      <c r="T776" s="110"/>
      <c r="U776" s="111"/>
      <c r="V776" s="109"/>
      <c r="W776" s="110"/>
      <c r="X776" s="111"/>
      <c r="Y776" s="109"/>
      <c r="Z776" s="110"/>
      <c r="AA776" s="111"/>
    </row>
    <row r="777">
      <c r="A777" s="106"/>
      <c r="B777" s="107"/>
      <c r="C777" s="108"/>
      <c r="D777" s="106"/>
      <c r="E777" s="107"/>
      <c r="F777" s="108"/>
      <c r="G777" s="106"/>
      <c r="H777" s="107"/>
      <c r="I777" s="108"/>
      <c r="J777" s="106"/>
      <c r="K777" s="107"/>
      <c r="L777" s="108"/>
      <c r="M777" s="106"/>
      <c r="N777" s="107"/>
      <c r="O777" s="108"/>
      <c r="P777" s="109"/>
      <c r="Q777" s="110"/>
      <c r="R777" s="111"/>
      <c r="S777" s="109"/>
      <c r="T777" s="110"/>
      <c r="U777" s="111"/>
      <c r="V777" s="109"/>
      <c r="W777" s="110"/>
      <c r="X777" s="111"/>
      <c r="Y777" s="109"/>
      <c r="Z777" s="110"/>
      <c r="AA777" s="111"/>
    </row>
    <row r="778">
      <c r="A778" s="106"/>
      <c r="B778" s="107"/>
      <c r="C778" s="108"/>
      <c r="D778" s="106"/>
      <c r="E778" s="107"/>
      <c r="F778" s="108"/>
      <c r="G778" s="106"/>
      <c r="H778" s="107"/>
      <c r="I778" s="108"/>
      <c r="J778" s="106"/>
      <c r="K778" s="107"/>
      <c r="L778" s="108"/>
      <c r="M778" s="106"/>
      <c r="N778" s="107"/>
      <c r="O778" s="108"/>
      <c r="P778" s="109"/>
      <c r="Q778" s="110"/>
      <c r="R778" s="111"/>
      <c r="S778" s="109"/>
      <c r="T778" s="110"/>
      <c r="U778" s="111"/>
      <c r="V778" s="109"/>
      <c r="W778" s="110"/>
      <c r="X778" s="111"/>
      <c r="Y778" s="109"/>
      <c r="Z778" s="110"/>
      <c r="AA778" s="111"/>
    </row>
    <row r="779">
      <c r="A779" s="106"/>
      <c r="B779" s="107"/>
      <c r="C779" s="108"/>
      <c r="D779" s="106"/>
      <c r="E779" s="107"/>
      <c r="F779" s="108"/>
      <c r="G779" s="106"/>
      <c r="H779" s="107"/>
      <c r="I779" s="108"/>
      <c r="J779" s="106"/>
      <c r="K779" s="107"/>
      <c r="L779" s="108"/>
      <c r="M779" s="106"/>
      <c r="N779" s="107"/>
      <c r="O779" s="108"/>
      <c r="P779" s="109"/>
      <c r="Q779" s="110"/>
      <c r="R779" s="111"/>
      <c r="S779" s="109"/>
      <c r="T779" s="110"/>
      <c r="U779" s="111"/>
      <c r="V779" s="109"/>
      <c r="W779" s="110"/>
      <c r="X779" s="111"/>
      <c r="Y779" s="109"/>
      <c r="Z779" s="110"/>
      <c r="AA779" s="111"/>
    </row>
    <row r="780">
      <c r="A780" s="106"/>
      <c r="B780" s="107"/>
      <c r="C780" s="108"/>
      <c r="D780" s="106"/>
      <c r="E780" s="107"/>
      <c r="F780" s="108"/>
      <c r="G780" s="106"/>
      <c r="H780" s="107"/>
      <c r="I780" s="108"/>
      <c r="J780" s="106"/>
      <c r="K780" s="107"/>
      <c r="L780" s="108"/>
      <c r="M780" s="106"/>
      <c r="N780" s="107"/>
      <c r="O780" s="108"/>
      <c r="P780" s="109"/>
      <c r="Q780" s="110"/>
      <c r="R780" s="111"/>
      <c r="S780" s="109"/>
      <c r="T780" s="110"/>
      <c r="U780" s="111"/>
      <c r="V780" s="109"/>
      <c r="W780" s="110"/>
      <c r="X780" s="111"/>
      <c r="Y780" s="109"/>
      <c r="Z780" s="110"/>
      <c r="AA780" s="111"/>
    </row>
    <row r="781">
      <c r="A781" s="106"/>
      <c r="B781" s="107"/>
      <c r="C781" s="108"/>
      <c r="D781" s="106"/>
      <c r="E781" s="107"/>
      <c r="F781" s="108"/>
      <c r="G781" s="106"/>
      <c r="H781" s="107"/>
      <c r="I781" s="108"/>
      <c r="J781" s="106"/>
      <c r="K781" s="107"/>
      <c r="L781" s="108"/>
      <c r="M781" s="106"/>
      <c r="N781" s="107"/>
      <c r="O781" s="108"/>
      <c r="P781" s="109"/>
      <c r="Q781" s="110"/>
      <c r="R781" s="111"/>
      <c r="S781" s="109"/>
      <c r="T781" s="110"/>
      <c r="U781" s="111"/>
      <c r="V781" s="109"/>
      <c r="W781" s="110"/>
      <c r="X781" s="111"/>
      <c r="Y781" s="109"/>
      <c r="Z781" s="110"/>
      <c r="AA781" s="111"/>
    </row>
    <row r="782">
      <c r="A782" s="106"/>
      <c r="B782" s="107"/>
      <c r="C782" s="108"/>
      <c r="D782" s="106"/>
      <c r="E782" s="107"/>
      <c r="F782" s="108"/>
      <c r="G782" s="106"/>
      <c r="H782" s="107"/>
      <c r="I782" s="108"/>
      <c r="J782" s="106"/>
      <c r="K782" s="107"/>
      <c r="L782" s="108"/>
      <c r="M782" s="106"/>
      <c r="N782" s="107"/>
      <c r="O782" s="108"/>
      <c r="P782" s="109"/>
      <c r="Q782" s="110"/>
      <c r="R782" s="111"/>
      <c r="S782" s="109"/>
      <c r="T782" s="110"/>
      <c r="U782" s="111"/>
      <c r="V782" s="109"/>
      <c r="W782" s="110"/>
      <c r="X782" s="111"/>
      <c r="Y782" s="109"/>
      <c r="Z782" s="110"/>
      <c r="AA782" s="111"/>
    </row>
    <row r="783">
      <c r="A783" s="106"/>
      <c r="B783" s="107"/>
      <c r="C783" s="108"/>
      <c r="D783" s="106"/>
      <c r="E783" s="107"/>
      <c r="F783" s="108"/>
      <c r="G783" s="106"/>
      <c r="H783" s="107"/>
      <c r="I783" s="108"/>
      <c r="J783" s="106"/>
      <c r="K783" s="107"/>
      <c r="L783" s="108"/>
      <c r="M783" s="106"/>
      <c r="N783" s="107"/>
      <c r="O783" s="108"/>
      <c r="P783" s="109"/>
      <c r="Q783" s="110"/>
      <c r="R783" s="111"/>
      <c r="S783" s="109"/>
      <c r="T783" s="110"/>
      <c r="U783" s="111"/>
      <c r="V783" s="109"/>
      <c r="W783" s="110"/>
      <c r="X783" s="111"/>
      <c r="Y783" s="109"/>
      <c r="Z783" s="110"/>
      <c r="AA783" s="111"/>
    </row>
    <row r="784">
      <c r="A784" s="106"/>
      <c r="B784" s="107"/>
      <c r="C784" s="108"/>
      <c r="D784" s="106"/>
      <c r="E784" s="107"/>
      <c r="F784" s="108"/>
      <c r="G784" s="106"/>
      <c r="H784" s="107"/>
      <c r="I784" s="108"/>
      <c r="J784" s="106"/>
      <c r="K784" s="107"/>
      <c r="L784" s="108"/>
      <c r="M784" s="106"/>
      <c r="N784" s="107"/>
      <c r="O784" s="108"/>
      <c r="P784" s="109"/>
      <c r="Q784" s="110"/>
      <c r="R784" s="111"/>
      <c r="S784" s="109"/>
      <c r="T784" s="110"/>
      <c r="U784" s="111"/>
      <c r="V784" s="109"/>
      <c r="W784" s="110"/>
      <c r="X784" s="111"/>
      <c r="Y784" s="109"/>
      <c r="Z784" s="110"/>
      <c r="AA784" s="111"/>
    </row>
    <row r="785">
      <c r="A785" s="106"/>
      <c r="B785" s="107"/>
      <c r="C785" s="108"/>
      <c r="D785" s="106"/>
      <c r="E785" s="107"/>
      <c r="F785" s="108"/>
      <c r="G785" s="106"/>
      <c r="H785" s="107"/>
      <c r="I785" s="108"/>
      <c r="J785" s="106"/>
      <c r="K785" s="107"/>
      <c r="L785" s="108"/>
      <c r="M785" s="106"/>
      <c r="N785" s="107"/>
      <c r="O785" s="108"/>
      <c r="P785" s="109"/>
      <c r="Q785" s="110"/>
      <c r="R785" s="111"/>
      <c r="S785" s="109"/>
      <c r="T785" s="110"/>
      <c r="U785" s="111"/>
      <c r="V785" s="109"/>
      <c r="W785" s="110"/>
      <c r="X785" s="111"/>
      <c r="Y785" s="109"/>
      <c r="Z785" s="110"/>
      <c r="AA785" s="111"/>
    </row>
    <row r="786">
      <c r="A786" s="106"/>
      <c r="B786" s="107"/>
      <c r="C786" s="108"/>
      <c r="D786" s="106"/>
      <c r="E786" s="107"/>
      <c r="F786" s="108"/>
      <c r="G786" s="106"/>
      <c r="H786" s="107"/>
      <c r="I786" s="108"/>
      <c r="J786" s="106"/>
      <c r="K786" s="107"/>
      <c r="L786" s="108"/>
      <c r="M786" s="106"/>
      <c r="N786" s="107"/>
      <c r="O786" s="108"/>
      <c r="P786" s="109"/>
      <c r="Q786" s="110"/>
      <c r="R786" s="111"/>
      <c r="S786" s="109"/>
      <c r="T786" s="110"/>
      <c r="U786" s="111"/>
      <c r="V786" s="109"/>
      <c r="W786" s="110"/>
      <c r="X786" s="111"/>
      <c r="Y786" s="109"/>
      <c r="Z786" s="110"/>
      <c r="AA786" s="111"/>
    </row>
    <row r="787">
      <c r="A787" s="106"/>
      <c r="B787" s="107"/>
      <c r="C787" s="108"/>
      <c r="D787" s="106"/>
      <c r="E787" s="107"/>
      <c r="F787" s="108"/>
      <c r="G787" s="106"/>
      <c r="H787" s="107"/>
      <c r="I787" s="108"/>
      <c r="J787" s="106"/>
      <c r="K787" s="107"/>
      <c r="L787" s="108"/>
      <c r="M787" s="106"/>
      <c r="N787" s="107"/>
      <c r="O787" s="108"/>
      <c r="P787" s="109"/>
      <c r="Q787" s="110"/>
      <c r="R787" s="111"/>
      <c r="S787" s="109"/>
      <c r="T787" s="110"/>
      <c r="U787" s="111"/>
      <c r="V787" s="109"/>
      <c r="W787" s="110"/>
      <c r="X787" s="111"/>
      <c r="Y787" s="109"/>
      <c r="Z787" s="110"/>
      <c r="AA787" s="111"/>
    </row>
    <row r="788">
      <c r="A788" s="106"/>
      <c r="B788" s="107"/>
      <c r="C788" s="108"/>
      <c r="D788" s="106"/>
      <c r="E788" s="107"/>
      <c r="F788" s="108"/>
      <c r="G788" s="106"/>
      <c r="H788" s="107"/>
      <c r="I788" s="108"/>
      <c r="J788" s="106"/>
      <c r="K788" s="107"/>
      <c r="L788" s="108"/>
      <c r="M788" s="106"/>
      <c r="N788" s="107"/>
      <c r="O788" s="108"/>
      <c r="P788" s="109"/>
      <c r="Q788" s="110"/>
      <c r="R788" s="111"/>
      <c r="S788" s="109"/>
      <c r="T788" s="110"/>
      <c r="U788" s="111"/>
      <c r="V788" s="109"/>
      <c r="W788" s="110"/>
      <c r="X788" s="111"/>
      <c r="Y788" s="109"/>
      <c r="Z788" s="110"/>
      <c r="AA788" s="111"/>
    </row>
    <row r="789">
      <c r="A789" s="106"/>
      <c r="B789" s="107"/>
      <c r="C789" s="108"/>
      <c r="D789" s="106"/>
      <c r="E789" s="107"/>
      <c r="F789" s="108"/>
      <c r="G789" s="106"/>
      <c r="H789" s="107"/>
      <c r="I789" s="108"/>
      <c r="J789" s="106"/>
      <c r="K789" s="107"/>
      <c r="L789" s="108"/>
      <c r="M789" s="106"/>
      <c r="N789" s="107"/>
      <c r="O789" s="108"/>
      <c r="P789" s="109"/>
      <c r="Q789" s="110"/>
      <c r="R789" s="111"/>
      <c r="S789" s="109"/>
      <c r="T789" s="110"/>
      <c r="U789" s="111"/>
      <c r="V789" s="109"/>
      <c r="W789" s="110"/>
      <c r="X789" s="111"/>
      <c r="Y789" s="109"/>
      <c r="Z789" s="110"/>
      <c r="AA789" s="111"/>
    </row>
    <row r="790">
      <c r="A790" s="106"/>
      <c r="B790" s="107"/>
      <c r="C790" s="108"/>
      <c r="D790" s="106"/>
      <c r="E790" s="107"/>
      <c r="F790" s="108"/>
      <c r="G790" s="106"/>
      <c r="H790" s="107"/>
      <c r="I790" s="108"/>
      <c r="J790" s="106"/>
      <c r="K790" s="107"/>
      <c r="L790" s="108"/>
      <c r="M790" s="106"/>
      <c r="N790" s="107"/>
      <c r="O790" s="108"/>
      <c r="P790" s="109"/>
      <c r="Q790" s="110"/>
      <c r="R790" s="111"/>
      <c r="S790" s="109"/>
      <c r="T790" s="110"/>
      <c r="U790" s="111"/>
      <c r="V790" s="109"/>
      <c r="W790" s="110"/>
      <c r="X790" s="111"/>
      <c r="Y790" s="109"/>
      <c r="Z790" s="110"/>
      <c r="AA790" s="111"/>
    </row>
    <row r="791">
      <c r="A791" s="106"/>
      <c r="B791" s="107"/>
      <c r="C791" s="108"/>
      <c r="D791" s="106"/>
      <c r="E791" s="107"/>
      <c r="F791" s="108"/>
      <c r="G791" s="106"/>
      <c r="H791" s="107"/>
      <c r="I791" s="108"/>
      <c r="J791" s="106"/>
      <c r="K791" s="107"/>
      <c r="L791" s="108"/>
      <c r="M791" s="106"/>
      <c r="N791" s="107"/>
      <c r="O791" s="108"/>
      <c r="P791" s="109"/>
      <c r="Q791" s="110"/>
      <c r="R791" s="111"/>
      <c r="S791" s="109"/>
      <c r="T791" s="110"/>
      <c r="U791" s="111"/>
      <c r="V791" s="109"/>
      <c r="W791" s="110"/>
      <c r="X791" s="111"/>
      <c r="Y791" s="109"/>
      <c r="Z791" s="110"/>
      <c r="AA791" s="111"/>
    </row>
    <row r="792">
      <c r="A792" s="106"/>
      <c r="B792" s="107"/>
      <c r="C792" s="108"/>
      <c r="D792" s="106"/>
      <c r="E792" s="107"/>
      <c r="F792" s="108"/>
      <c r="G792" s="106"/>
      <c r="H792" s="107"/>
      <c r="I792" s="108"/>
      <c r="J792" s="106"/>
      <c r="K792" s="107"/>
      <c r="L792" s="108"/>
      <c r="M792" s="106"/>
      <c r="N792" s="107"/>
      <c r="O792" s="108"/>
      <c r="P792" s="109"/>
      <c r="Q792" s="110"/>
      <c r="R792" s="111"/>
      <c r="S792" s="109"/>
      <c r="T792" s="110"/>
      <c r="U792" s="111"/>
      <c r="V792" s="109"/>
      <c r="W792" s="110"/>
      <c r="X792" s="111"/>
      <c r="Y792" s="109"/>
      <c r="Z792" s="110"/>
      <c r="AA792" s="111"/>
    </row>
    <row r="793">
      <c r="A793" s="106"/>
      <c r="B793" s="107"/>
      <c r="C793" s="108"/>
      <c r="D793" s="106"/>
      <c r="E793" s="107"/>
      <c r="F793" s="108"/>
      <c r="G793" s="106"/>
      <c r="H793" s="107"/>
      <c r="I793" s="108"/>
      <c r="J793" s="106"/>
      <c r="K793" s="107"/>
      <c r="L793" s="108"/>
      <c r="M793" s="106"/>
      <c r="N793" s="107"/>
      <c r="O793" s="108"/>
      <c r="P793" s="109"/>
      <c r="Q793" s="110"/>
      <c r="R793" s="111"/>
      <c r="S793" s="109"/>
      <c r="T793" s="110"/>
      <c r="U793" s="111"/>
      <c r="V793" s="109"/>
      <c r="W793" s="110"/>
      <c r="X793" s="111"/>
      <c r="Y793" s="109"/>
      <c r="Z793" s="110"/>
      <c r="AA793" s="111"/>
    </row>
    <row r="794">
      <c r="A794" s="106"/>
      <c r="B794" s="107"/>
      <c r="C794" s="108"/>
      <c r="D794" s="106"/>
      <c r="E794" s="107"/>
      <c r="F794" s="108"/>
      <c r="G794" s="106"/>
      <c r="H794" s="107"/>
      <c r="I794" s="108"/>
      <c r="J794" s="106"/>
      <c r="K794" s="107"/>
      <c r="L794" s="108"/>
      <c r="M794" s="106"/>
      <c r="N794" s="107"/>
      <c r="O794" s="108"/>
      <c r="P794" s="109"/>
      <c r="Q794" s="110"/>
      <c r="R794" s="111"/>
      <c r="S794" s="109"/>
      <c r="T794" s="110"/>
      <c r="U794" s="111"/>
      <c r="V794" s="109"/>
      <c r="W794" s="110"/>
      <c r="X794" s="111"/>
      <c r="Y794" s="109"/>
      <c r="Z794" s="110"/>
      <c r="AA794" s="111"/>
    </row>
    <row r="795">
      <c r="A795" s="106"/>
      <c r="B795" s="107"/>
      <c r="C795" s="108"/>
      <c r="D795" s="106"/>
      <c r="E795" s="107"/>
      <c r="F795" s="108"/>
      <c r="G795" s="106"/>
      <c r="H795" s="107"/>
      <c r="I795" s="108"/>
      <c r="J795" s="106"/>
      <c r="K795" s="107"/>
      <c r="L795" s="108"/>
      <c r="M795" s="106"/>
      <c r="N795" s="107"/>
      <c r="O795" s="108"/>
      <c r="P795" s="109"/>
      <c r="Q795" s="110"/>
      <c r="R795" s="111"/>
      <c r="S795" s="109"/>
      <c r="T795" s="110"/>
      <c r="U795" s="111"/>
      <c r="V795" s="109"/>
      <c r="W795" s="110"/>
      <c r="X795" s="111"/>
      <c r="Y795" s="109"/>
      <c r="Z795" s="110"/>
      <c r="AA795" s="111"/>
    </row>
    <row r="796">
      <c r="A796" s="106"/>
      <c r="B796" s="107"/>
      <c r="C796" s="108"/>
      <c r="D796" s="106"/>
      <c r="E796" s="107"/>
      <c r="F796" s="108"/>
      <c r="G796" s="106"/>
      <c r="H796" s="107"/>
      <c r="I796" s="108"/>
      <c r="J796" s="106"/>
      <c r="K796" s="107"/>
      <c r="L796" s="108"/>
      <c r="M796" s="106"/>
      <c r="N796" s="107"/>
      <c r="O796" s="108"/>
      <c r="P796" s="109"/>
      <c r="Q796" s="110"/>
      <c r="R796" s="111"/>
      <c r="S796" s="109"/>
      <c r="T796" s="110"/>
      <c r="U796" s="111"/>
      <c r="V796" s="109"/>
      <c r="W796" s="110"/>
      <c r="X796" s="111"/>
      <c r="Y796" s="109"/>
      <c r="Z796" s="110"/>
      <c r="AA796" s="111"/>
    </row>
    <row r="797">
      <c r="A797" s="106"/>
      <c r="B797" s="107"/>
      <c r="C797" s="108"/>
      <c r="D797" s="106"/>
      <c r="E797" s="107"/>
      <c r="F797" s="108"/>
      <c r="G797" s="106"/>
      <c r="H797" s="107"/>
      <c r="I797" s="108"/>
      <c r="J797" s="106"/>
      <c r="K797" s="107"/>
      <c r="L797" s="108"/>
      <c r="M797" s="106"/>
      <c r="N797" s="107"/>
      <c r="O797" s="108"/>
      <c r="P797" s="109"/>
      <c r="Q797" s="110"/>
      <c r="R797" s="111"/>
      <c r="S797" s="109"/>
      <c r="T797" s="110"/>
      <c r="U797" s="111"/>
      <c r="V797" s="109"/>
      <c r="W797" s="110"/>
      <c r="X797" s="111"/>
      <c r="Y797" s="109"/>
      <c r="Z797" s="110"/>
      <c r="AA797" s="111"/>
    </row>
    <row r="798">
      <c r="A798" s="106"/>
      <c r="B798" s="107"/>
      <c r="C798" s="108"/>
      <c r="D798" s="106"/>
      <c r="E798" s="107"/>
      <c r="F798" s="108"/>
      <c r="G798" s="106"/>
      <c r="H798" s="107"/>
      <c r="I798" s="108"/>
      <c r="J798" s="106"/>
      <c r="K798" s="107"/>
      <c r="L798" s="108"/>
      <c r="M798" s="106"/>
      <c r="N798" s="107"/>
      <c r="O798" s="108"/>
      <c r="P798" s="109"/>
      <c r="Q798" s="110"/>
      <c r="R798" s="111"/>
      <c r="S798" s="109"/>
      <c r="T798" s="110"/>
      <c r="U798" s="111"/>
      <c r="V798" s="109"/>
      <c r="W798" s="110"/>
      <c r="X798" s="111"/>
      <c r="Y798" s="109"/>
      <c r="Z798" s="110"/>
      <c r="AA798" s="111"/>
    </row>
    <row r="799">
      <c r="A799" s="106"/>
      <c r="B799" s="107"/>
      <c r="C799" s="108"/>
      <c r="D799" s="106"/>
      <c r="E799" s="107"/>
      <c r="F799" s="108"/>
      <c r="G799" s="106"/>
      <c r="H799" s="107"/>
      <c r="I799" s="108"/>
      <c r="J799" s="106"/>
      <c r="K799" s="107"/>
      <c r="L799" s="108"/>
      <c r="M799" s="106"/>
      <c r="N799" s="107"/>
      <c r="O799" s="108"/>
      <c r="P799" s="109"/>
      <c r="Q799" s="110"/>
      <c r="R799" s="111"/>
      <c r="S799" s="109"/>
      <c r="T799" s="110"/>
      <c r="U799" s="111"/>
      <c r="V799" s="109"/>
      <c r="W799" s="110"/>
      <c r="X799" s="111"/>
      <c r="Y799" s="109"/>
      <c r="Z799" s="110"/>
      <c r="AA799" s="111"/>
    </row>
    <row r="800">
      <c r="A800" s="106"/>
      <c r="B800" s="107"/>
      <c r="C800" s="108"/>
      <c r="D800" s="106"/>
      <c r="E800" s="107"/>
      <c r="F800" s="108"/>
      <c r="G800" s="106"/>
      <c r="H800" s="107"/>
      <c r="I800" s="108"/>
      <c r="J800" s="106"/>
      <c r="K800" s="107"/>
      <c r="L800" s="108"/>
      <c r="M800" s="106"/>
      <c r="N800" s="107"/>
      <c r="O800" s="108"/>
      <c r="P800" s="109"/>
      <c r="Q800" s="110"/>
      <c r="R800" s="111"/>
      <c r="S800" s="109"/>
      <c r="T800" s="110"/>
      <c r="U800" s="111"/>
      <c r="V800" s="109"/>
      <c r="W800" s="110"/>
      <c r="X800" s="111"/>
      <c r="Y800" s="109"/>
      <c r="Z800" s="110"/>
      <c r="AA800" s="111"/>
    </row>
    <row r="801">
      <c r="A801" s="106"/>
      <c r="B801" s="107"/>
      <c r="C801" s="108"/>
      <c r="D801" s="106"/>
      <c r="E801" s="107"/>
      <c r="F801" s="108"/>
      <c r="G801" s="106"/>
      <c r="H801" s="107"/>
      <c r="I801" s="108"/>
      <c r="J801" s="106"/>
      <c r="K801" s="107"/>
      <c r="L801" s="108"/>
      <c r="M801" s="106"/>
      <c r="N801" s="107"/>
      <c r="O801" s="108"/>
      <c r="P801" s="109"/>
      <c r="Q801" s="110"/>
      <c r="R801" s="111"/>
      <c r="S801" s="109"/>
      <c r="T801" s="110"/>
      <c r="U801" s="111"/>
      <c r="V801" s="109"/>
      <c r="W801" s="110"/>
      <c r="X801" s="111"/>
      <c r="Y801" s="109"/>
      <c r="Z801" s="110"/>
      <c r="AA801" s="111"/>
    </row>
    <row r="802">
      <c r="A802" s="106"/>
      <c r="B802" s="107"/>
      <c r="C802" s="108"/>
      <c r="D802" s="106"/>
      <c r="E802" s="107"/>
      <c r="F802" s="108"/>
      <c r="G802" s="106"/>
      <c r="H802" s="107"/>
      <c r="I802" s="108"/>
      <c r="J802" s="106"/>
      <c r="K802" s="107"/>
      <c r="L802" s="108"/>
      <c r="M802" s="106"/>
      <c r="N802" s="107"/>
      <c r="O802" s="108"/>
      <c r="P802" s="109"/>
      <c r="Q802" s="110"/>
      <c r="R802" s="111"/>
      <c r="S802" s="109"/>
      <c r="T802" s="110"/>
      <c r="U802" s="111"/>
      <c r="V802" s="109"/>
      <c r="W802" s="110"/>
      <c r="X802" s="111"/>
      <c r="Y802" s="109"/>
      <c r="Z802" s="110"/>
      <c r="AA802" s="111"/>
    </row>
    <row r="803">
      <c r="A803" s="106"/>
      <c r="B803" s="107"/>
      <c r="C803" s="108"/>
      <c r="D803" s="106"/>
      <c r="E803" s="107"/>
      <c r="F803" s="108"/>
      <c r="G803" s="106"/>
      <c r="H803" s="107"/>
      <c r="I803" s="108"/>
      <c r="J803" s="106"/>
      <c r="K803" s="107"/>
      <c r="L803" s="108"/>
      <c r="M803" s="106"/>
      <c r="N803" s="107"/>
      <c r="O803" s="108"/>
      <c r="P803" s="109"/>
      <c r="Q803" s="110"/>
      <c r="R803" s="111"/>
      <c r="S803" s="109"/>
      <c r="T803" s="110"/>
      <c r="U803" s="111"/>
      <c r="V803" s="109"/>
      <c r="W803" s="110"/>
      <c r="X803" s="111"/>
      <c r="Y803" s="109"/>
      <c r="Z803" s="110"/>
      <c r="AA803" s="111"/>
    </row>
    <row r="804">
      <c r="A804" s="106"/>
      <c r="B804" s="107"/>
      <c r="C804" s="108"/>
      <c r="D804" s="106"/>
      <c r="E804" s="107"/>
      <c r="F804" s="108"/>
      <c r="G804" s="106"/>
      <c r="H804" s="107"/>
      <c r="I804" s="108"/>
      <c r="J804" s="106"/>
      <c r="K804" s="107"/>
      <c r="L804" s="108"/>
      <c r="M804" s="106"/>
      <c r="N804" s="107"/>
      <c r="O804" s="108"/>
      <c r="P804" s="109"/>
      <c r="Q804" s="110"/>
      <c r="R804" s="111"/>
      <c r="S804" s="109"/>
      <c r="T804" s="110"/>
      <c r="U804" s="111"/>
      <c r="V804" s="109"/>
      <c r="W804" s="110"/>
      <c r="X804" s="111"/>
      <c r="Y804" s="109"/>
      <c r="Z804" s="110"/>
      <c r="AA804" s="111"/>
    </row>
    <row r="805">
      <c r="A805" s="106"/>
      <c r="B805" s="107"/>
      <c r="C805" s="108"/>
      <c r="D805" s="106"/>
      <c r="E805" s="107"/>
      <c r="F805" s="108"/>
      <c r="G805" s="106"/>
      <c r="H805" s="107"/>
      <c r="I805" s="108"/>
      <c r="J805" s="106"/>
      <c r="K805" s="107"/>
      <c r="L805" s="108"/>
      <c r="M805" s="106"/>
      <c r="N805" s="107"/>
      <c r="O805" s="108"/>
      <c r="P805" s="109"/>
      <c r="Q805" s="110"/>
      <c r="R805" s="111"/>
      <c r="S805" s="109"/>
      <c r="T805" s="110"/>
      <c r="U805" s="111"/>
      <c r="V805" s="109"/>
      <c r="W805" s="110"/>
      <c r="X805" s="111"/>
      <c r="Y805" s="109"/>
      <c r="Z805" s="110"/>
      <c r="AA805" s="111"/>
    </row>
    <row r="806">
      <c r="A806" s="106"/>
      <c r="B806" s="107"/>
      <c r="C806" s="108"/>
      <c r="D806" s="106"/>
      <c r="E806" s="107"/>
      <c r="F806" s="108"/>
      <c r="G806" s="106"/>
      <c r="H806" s="107"/>
      <c r="I806" s="108"/>
      <c r="J806" s="106"/>
      <c r="K806" s="107"/>
      <c r="L806" s="108"/>
      <c r="M806" s="106"/>
      <c r="N806" s="107"/>
      <c r="O806" s="108"/>
      <c r="P806" s="109"/>
      <c r="Q806" s="110"/>
      <c r="R806" s="111"/>
      <c r="S806" s="109"/>
      <c r="T806" s="110"/>
      <c r="U806" s="111"/>
      <c r="V806" s="109"/>
      <c r="W806" s="110"/>
      <c r="X806" s="111"/>
      <c r="Y806" s="109"/>
      <c r="Z806" s="110"/>
      <c r="AA806" s="111"/>
    </row>
    <row r="807">
      <c r="A807" s="106"/>
      <c r="B807" s="107"/>
      <c r="C807" s="108"/>
      <c r="D807" s="106"/>
      <c r="E807" s="107"/>
      <c r="F807" s="108"/>
      <c r="G807" s="106"/>
      <c r="H807" s="107"/>
      <c r="I807" s="108"/>
      <c r="J807" s="106"/>
      <c r="K807" s="107"/>
      <c r="L807" s="108"/>
      <c r="M807" s="106"/>
      <c r="N807" s="107"/>
      <c r="O807" s="108"/>
      <c r="P807" s="109"/>
      <c r="Q807" s="110"/>
      <c r="R807" s="111"/>
      <c r="S807" s="109"/>
      <c r="T807" s="110"/>
      <c r="U807" s="111"/>
      <c r="V807" s="109"/>
      <c r="W807" s="110"/>
      <c r="X807" s="111"/>
      <c r="Y807" s="109"/>
      <c r="Z807" s="110"/>
      <c r="AA807" s="111"/>
    </row>
    <row r="808">
      <c r="A808" s="106"/>
      <c r="B808" s="107"/>
      <c r="C808" s="108"/>
      <c r="D808" s="106"/>
      <c r="E808" s="107"/>
      <c r="F808" s="108"/>
      <c r="G808" s="106"/>
      <c r="H808" s="107"/>
      <c r="I808" s="108"/>
      <c r="J808" s="106"/>
      <c r="K808" s="107"/>
      <c r="L808" s="108"/>
      <c r="M808" s="106"/>
      <c r="N808" s="107"/>
      <c r="O808" s="108"/>
      <c r="P808" s="109"/>
      <c r="Q808" s="110"/>
      <c r="R808" s="111"/>
      <c r="S808" s="109"/>
      <c r="T808" s="110"/>
      <c r="U808" s="111"/>
      <c r="V808" s="109"/>
      <c r="W808" s="110"/>
      <c r="X808" s="111"/>
      <c r="Y808" s="109"/>
      <c r="Z808" s="110"/>
      <c r="AA808" s="111"/>
    </row>
    <row r="809">
      <c r="A809" s="106"/>
      <c r="B809" s="107"/>
      <c r="C809" s="108"/>
      <c r="D809" s="106"/>
      <c r="E809" s="107"/>
      <c r="F809" s="108"/>
      <c r="G809" s="106"/>
      <c r="H809" s="107"/>
      <c r="I809" s="108"/>
      <c r="J809" s="106"/>
      <c r="K809" s="107"/>
      <c r="L809" s="108"/>
      <c r="M809" s="106"/>
      <c r="N809" s="107"/>
      <c r="O809" s="108"/>
      <c r="P809" s="109"/>
      <c r="Q809" s="110"/>
      <c r="R809" s="111"/>
      <c r="S809" s="109"/>
      <c r="T809" s="110"/>
      <c r="U809" s="111"/>
      <c r="V809" s="109"/>
      <c r="W809" s="110"/>
      <c r="X809" s="111"/>
      <c r="Y809" s="109"/>
      <c r="Z809" s="110"/>
      <c r="AA809" s="111"/>
    </row>
    <row r="810">
      <c r="A810" s="106"/>
      <c r="B810" s="107"/>
      <c r="C810" s="108"/>
      <c r="D810" s="106"/>
      <c r="E810" s="107"/>
      <c r="F810" s="108"/>
      <c r="G810" s="106"/>
      <c r="H810" s="107"/>
      <c r="I810" s="108"/>
      <c r="J810" s="106"/>
      <c r="K810" s="107"/>
      <c r="L810" s="108"/>
      <c r="M810" s="106"/>
      <c r="N810" s="107"/>
      <c r="O810" s="108"/>
      <c r="P810" s="109"/>
      <c r="Q810" s="110"/>
      <c r="R810" s="111"/>
      <c r="S810" s="109"/>
      <c r="T810" s="110"/>
      <c r="U810" s="111"/>
      <c r="V810" s="109"/>
      <c r="W810" s="110"/>
      <c r="X810" s="111"/>
      <c r="Y810" s="109"/>
      <c r="Z810" s="110"/>
      <c r="AA810" s="111"/>
    </row>
    <row r="811">
      <c r="A811" s="106"/>
      <c r="B811" s="107"/>
      <c r="C811" s="108"/>
      <c r="D811" s="106"/>
      <c r="E811" s="107"/>
      <c r="F811" s="108"/>
      <c r="G811" s="106"/>
      <c r="H811" s="107"/>
      <c r="I811" s="108"/>
      <c r="J811" s="106"/>
      <c r="K811" s="107"/>
      <c r="L811" s="108"/>
      <c r="M811" s="106"/>
      <c r="N811" s="107"/>
      <c r="O811" s="108"/>
      <c r="P811" s="109"/>
      <c r="Q811" s="110"/>
      <c r="R811" s="111"/>
      <c r="S811" s="109"/>
      <c r="T811" s="110"/>
      <c r="U811" s="111"/>
      <c r="V811" s="109"/>
      <c r="W811" s="110"/>
      <c r="X811" s="111"/>
      <c r="Y811" s="109"/>
      <c r="Z811" s="110"/>
      <c r="AA811" s="111"/>
    </row>
    <row r="812">
      <c r="A812" s="106"/>
      <c r="B812" s="107"/>
      <c r="C812" s="108"/>
      <c r="D812" s="106"/>
      <c r="E812" s="107"/>
      <c r="F812" s="108"/>
      <c r="G812" s="106"/>
      <c r="H812" s="107"/>
      <c r="I812" s="108"/>
      <c r="J812" s="106"/>
      <c r="K812" s="107"/>
      <c r="L812" s="108"/>
      <c r="M812" s="106"/>
      <c r="N812" s="107"/>
      <c r="O812" s="108"/>
      <c r="P812" s="109"/>
      <c r="Q812" s="110"/>
      <c r="R812" s="111"/>
      <c r="S812" s="109"/>
      <c r="T812" s="110"/>
      <c r="U812" s="111"/>
      <c r="V812" s="109"/>
      <c r="W812" s="110"/>
      <c r="X812" s="111"/>
      <c r="Y812" s="109"/>
      <c r="Z812" s="110"/>
      <c r="AA812" s="111"/>
    </row>
    <row r="813">
      <c r="A813" s="106"/>
      <c r="B813" s="107"/>
      <c r="C813" s="108"/>
      <c r="D813" s="106"/>
      <c r="E813" s="107"/>
      <c r="F813" s="108"/>
      <c r="G813" s="106"/>
      <c r="H813" s="107"/>
      <c r="I813" s="108"/>
      <c r="J813" s="106"/>
      <c r="K813" s="107"/>
      <c r="L813" s="108"/>
      <c r="M813" s="106"/>
      <c r="N813" s="107"/>
      <c r="O813" s="108"/>
      <c r="P813" s="109"/>
      <c r="Q813" s="110"/>
      <c r="R813" s="111"/>
      <c r="S813" s="109"/>
      <c r="T813" s="110"/>
      <c r="U813" s="111"/>
      <c r="V813" s="109"/>
      <c r="W813" s="110"/>
      <c r="X813" s="111"/>
      <c r="Y813" s="109"/>
      <c r="Z813" s="110"/>
      <c r="AA813" s="111"/>
    </row>
    <row r="814">
      <c r="A814" s="106"/>
      <c r="B814" s="107"/>
      <c r="C814" s="108"/>
      <c r="D814" s="106"/>
      <c r="E814" s="107"/>
      <c r="F814" s="108"/>
      <c r="G814" s="106"/>
      <c r="H814" s="107"/>
      <c r="I814" s="108"/>
      <c r="J814" s="106"/>
      <c r="K814" s="107"/>
      <c r="L814" s="108"/>
      <c r="M814" s="106"/>
      <c r="N814" s="107"/>
      <c r="O814" s="108"/>
      <c r="P814" s="109"/>
      <c r="Q814" s="110"/>
      <c r="R814" s="111"/>
      <c r="S814" s="109"/>
      <c r="T814" s="110"/>
      <c r="U814" s="111"/>
      <c r="V814" s="109"/>
      <c r="W814" s="110"/>
      <c r="X814" s="111"/>
      <c r="Y814" s="109"/>
      <c r="Z814" s="110"/>
      <c r="AA814" s="111"/>
    </row>
    <row r="815">
      <c r="A815" s="106"/>
      <c r="B815" s="107"/>
      <c r="C815" s="108"/>
      <c r="D815" s="106"/>
      <c r="E815" s="107"/>
      <c r="F815" s="108"/>
      <c r="G815" s="106"/>
      <c r="H815" s="107"/>
      <c r="I815" s="108"/>
      <c r="J815" s="106"/>
      <c r="K815" s="107"/>
      <c r="L815" s="108"/>
      <c r="M815" s="106"/>
      <c r="N815" s="107"/>
      <c r="O815" s="108"/>
      <c r="P815" s="109"/>
      <c r="Q815" s="110"/>
      <c r="R815" s="111"/>
      <c r="S815" s="109"/>
      <c r="T815" s="110"/>
      <c r="U815" s="111"/>
      <c r="V815" s="109"/>
      <c r="W815" s="110"/>
      <c r="X815" s="111"/>
      <c r="Y815" s="109"/>
      <c r="Z815" s="110"/>
      <c r="AA815" s="111"/>
    </row>
    <row r="816">
      <c r="A816" s="106"/>
      <c r="B816" s="107"/>
      <c r="C816" s="108"/>
      <c r="D816" s="106"/>
      <c r="E816" s="107"/>
      <c r="F816" s="108"/>
      <c r="G816" s="106"/>
      <c r="H816" s="107"/>
      <c r="I816" s="108"/>
      <c r="J816" s="106"/>
      <c r="K816" s="107"/>
      <c r="L816" s="108"/>
      <c r="M816" s="106"/>
      <c r="N816" s="107"/>
      <c r="O816" s="108"/>
      <c r="P816" s="109"/>
      <c r="Q816" s="110"/>
      <c r="R816" s="111"/>
      <c r="S816" s="109"/>
      <c r="T816" s="110"/>
      <c r="U816" s="111"/>
      <c r="V816" s="109"/>
      <c r="W816" s="110"/>
      <c r="X816" s="111"/>
      <c r="Y816" s="109"/>
      <c r="Z816" s="110"/>
      <c r="AA816" s="111"/>
    </row>
    <row r="817">
      <c r="A817" s="106"/>
      <c r="B817" s="107"/>
      <c r="C817" s="108"/>
      <c r="D817" s="106"/>
      <c r="E817" s="107"/>
      <c r="F817" s="108"/>
      <c r="G817" s="106"/>
      <c r="H817" s="107"/>
      <c r="I817" s="108"/>
      <c r="J817" s="106"/>
      <c r="K817" s="107"/>
      <c r="L817" s="108"/>
      <c r="M817" s="106"/>
      <c r="N817" s="107"/>
      <c r="O817" s="108"/>
      <c r="P817" s="109"/>
      <c r="Q817" s="110"/>
      <c r="R817" s="111"/>
      <c r="S817" s="109"/>
      <c r="T817" s="110"/>
      <c r="U817" s="111"/>
      <c r="V817" s="109"/>
      <c r="W817" s="110"/>
      <c r="X817" s="111"/>
      <c r="Y817" s="109"/>
      <c r="Z817" s="110"/>
      <c r="AA817" s="111"/>
    </row>
    <row r="818">
      <c r="A818" s="106"/>
      <c r="B818" s="107"/>
      <c r="C818" s="108"/>
      <c r="D818" s="106"/>
      <c r="E818" s="107"/>
      <c r="F818" s="108"/>
      <c r="G818" s="106"/>
      <c r="H818" s="107"/>
      <c r="I818" s="108"/>
      <c r="J818" s="106"/>
      <c r="K818" s="107"/>
      <c r="L818" s="108"/>
      <c r="M818" s="106"/>
      <c r="N818" s="107"/>
      <c r="O818" s="108"/>
      <c r="P818" s="109"/>
      <c r="Q818" s="110"/>
      <c r="R818" s="111"/>
      <c r="S818" s="109"/>
      <c r="T818" s="110"/>
      <c r="U818" s="111"/>
      <c r="V818" s="109"/>
      <c r="W818" s="110"/>
      <c r="X818" s="111"/>
      <c r="Y818" s="109"/>
      <c r="Z818" s="110"/>
      <c r="AA818" s="111"/>
    </row>
    <row r="819">
      <c r="A819" s="106"/>
      <c r="B819" s="107"/>
      <c r="C819" s="108"/>
      <c r="D819" s="106"/>
      <c r="E819" s="107"/>
      <c r="F819" s="108"/>
      <c r="G819" s="106"/>
      <c r="H819" s="107"/>
      <c r="I819" s="108"/>
      <c r="J819" s="106"/>
      <c r="K819" s="107"/>
      <c r="L819" s="108"/>
      <c r="M819" s="106"/>
      <c r="N819" s="107"/>
      <c r="O819" s="108"/>
      <c r="P819" s="109"/>
      <c r="Q819" s="110"/>
      <c r="R819" s="111"/>
      <c r="S819" s="109"/>
      <c r="T819" s="110"/>
      <c r="U819" s="111"/>
      <c r="V819" s="109"/>
      <c r="W819" s="110"/>
      <c r="X819" s="111"/>
      <c r="Y819" s="109"/>
      <c r="Z819" s="110"/>
      <c r="AA819" s="111"/>
    </row>
    <row r="820">
      <c r="A820" s="106"/>
      <c r="B820" s="107"/>
      <c r="C820" s="108"/>
      <c r="D820" s="106"/>
      <c r="E820" s="107"/>
      <c r="F820" s="108"/>
      <c r="G820" s="106"/>
      <c r="H820" s="107"/>
      <c r="I820" s="108"/>
      <c r="J820" s="106"/>
      <c r="K820" s="107"/>
      <c r="L820" s="108"/>
      <c r="M820" s="106"/>
      <c r="N820" s="107"/>
      <c r="O820" s="108"/>
      <c r="P820" s="109"/>
      <c r="Q820" s="110"/>
      <c r="R820" s="111"/>
      <c r="S820" s="109"/>
      <c r="T820" s="110"/>
      <c r="U820" s="111"/>
      <c r="V820" s="109"/>
      <c r="W820" s="110"/>
      <c r="X820" s="111"/>
      <c r="Y820" s="109"/>
      <c r="Z820" s="110"/>
      <c r="AA820" s="111"/>
    </row>
    <row r="821">
      <c r="A821" s="106"/>
      <c r="B821" s="107"/>
      <c r="C821" s="108"/>
      <c r="D821" s="106"/>
      <c r="E821" s="107"/>
      <c r="F821" s="108"/>
      <c r="G821" s="106"/>
      <c r="H821" s="107"/>
      <c r="I821" s="108"/>
      <c r="J821" s="106"/>
      <c r="K821" s="107"/>
      <c r="L821" s="108"/>
      <c r="M821" s="106"/>
      <c r="N821" s="107"/>
      <c r="O821" s="108"/>
      <c r="P821" s="109"/>
      <c r="Q821" s="110"/>
      <c r="R821" s="111"/>
      <c r="S821" s="109"/>
      <c r="T821" s="110"/>
      <c r="U821" s="111"/>
      <c r="V821" s="109"/>
      <c r="W821" s="110"/>
      <c r="X821" s="111"/>
      <c r="Y821" s="109"/>
      <c r="Z821" s="110"/>
      <c r="AA821" s="111"/>
    </row>
    <row r="822">
      <c r="A822" s="106"/>
      <c r="B822" s="107"/>
      <c r="C822" s="108"/>
      <c r="D822" s="106"/>
      <c r="E822" s="107"/>
      <c r="F822" s="108"/>
      <c r="G822" s="106"/>
      <c r="H822" s="107"/>
      <c r="I822" s="108"/>
      <c r="J822" s="106"/>
      <c r="K822" s="107"/>
      <c r="L822" s="108"/>
      <c r="M822" s="106"/>
      <c r="N822" s="107"/>
      <c r="O822" s="108"/>
      <c r="P822" s="109"/>
      <c r="Q822" s="110"/>
      <c r="R822" s="111"/>
      <c r="S822" s="109"/>
      <c r="T822" s="110"/>
      <c r="U822" s="111"/>
      <c r="V822" s="109"/>
      <c r="W822" s="110"/>
      <c r="X822" s="111"/>
      <c r="Y822" s="109"/>
      <c r="Z822" s="110"/>
      <c r="AA822" s="111"/>
    </row>
    <row r="823">
      <c r="A823" s="106"/>
      <c r="B823" s="107"/>
      <c r="C823" s="108"/>
      <c r="D823" s="106"/>
      <c r="E823" s="107"/>
      <c r="F823" s="108"/>
      <c r="G823" s="106"/>
      <c r="H823" s="107"/>
      <c r="I823" s="108"/>
      <c r="J823" s="106"/>
      <c r="K823" s="107"/>
      <c r="L823" s="108"/>
      <c r="M823" s="106"/>
      <c r="N823" s="107"/>
      <c r="O823" s="108"/>
      <c r="P823" s="109"/>
      <c r="Q823" s="110"/>
      <c r="R823" s="111"/>
      <c r="S823" s="109"/>
      <c r="T823" s="110"/>
      <c r="U823" s="111"/>
      <c r="V823" s="109"/>
      <c r="W823" s="110"/>
      <c r="X823" s="111"/>
      <c r="Y823" s="109"/>
      <c r="Z823" s="110"/>
      <c r="AA823" s="111"/>
    </row>
    <row r="824">
      <c r="A824" s="106"/>
      <c r="B824" s="107"/>
      <c r="C824" s="108"/>
      <c r="D824" s="106"/>
      <c r="E824" s="107"/>
      <c r="F824" s="108"/>
      <c r="G824" s="106"/>
      <c r="H824" s="107"/>
      <c r="I824" s="108"/>
      <c r="J824" s="106"/>
      <c r="K824" s="107"/>
      <c r="L824" s="108"/>
      <c r="M824" s="106"/>
      <c r="N824" s="107"/>
      <c r="O824" s="108"/>
      <c r="P824" s="109"/>
      <c r="Q824" s="110"/>
      <c r="R824" s="111"/>
      <c r="S824" s="109"/>
      <c r="T824" s="110"/>
      <c r="U824" s="111"/>
      <c r="V824" s="109"/>
      <c r="W824" s="110"/>
      <c r="X824" s="111"/>
      <c r="Y824" s="109"/>
      <c r="Z824" s="110"/>
      <c r="AA824" s="111"/>
    </row>
    <row r="825">
      <c r="A825" s="106"/>
      <c r="B825" s="107"/>
      <c r="C825" s="108"/>
      <c r="D825" s="106"/>
      <c r="E825" s="107"/>
      <c r="F825" s="108"/>
      <c r="G825" s="106"/>
      <c r="H825" s="107"/>
      <c r="I825" s="108"/>
      <c r="J825" s="106"/>
      <c r="K825" s="107"/>
      <c r="L825" s="108"/>
      <c r="M825" s="106"/>
      <c r="N825" s="107"/>
      <c r="O825" s="108"/>
      <c r="P825" s="109"/>
      <c r="Q825" s="110"/>
      <c r="R825" s="111"/>
      <c r="S825" s="109"/>
      <c r="T825" s="110"/>
      <c r="U825" s="111"/>
      <c r="V825" s="109"/>
      <c r="W825" s="110"/>
      <c r="X825" s="111"/>
      <c r="Y825" s="109"/>
      <c r="Z825" s="110"/>
      <c r="AA825" s="111"/>
    </row>
    <row r="826">
      <c r="A826" s="106"/>
      <c r="B826" s="107"/>
      <c r="C826" s="108"/>
      <c r="D826" s="106"/>
      <c r="E826" s="107"/>
      <c r="F826" s="108"/>
      <c r="G826" s="106"/>
      <c r="H826" s="107"/>
      <c r="I826" s="108"/>
      <c r="J826" s="106"/>
      <c r="K826" s="107"/>
      <c r="L826" s="108"/>
      <c r="M826" s="106"/>
      <c r="N826" s="107"/>
      <c r="O826" s="108"/>
      <c r="P826" s="109"/>
      <c r="Q826" s="110"/>
      <c r="R826" s="111"/>
      <c r="S826" s="109"/>
      <c r="T826" s="110"/>
      <c r="U826" s="111"/>
      <c r="V826" s="109"/>
      <c r="W826" s="110"/>
      <c r="X826" s="111"/>
      <c r="Y826" s="109"/>
      <c r="Z826" s="110"/>
      <c r="AA826" s="111"/>
    </row>
    <row r="827">
      <c r="A827" s="106"/>
      <c r="B827" s="107"/>
      <c r="C827" s="108"/>
      <c r="D827" s="106"/>
      <c r="E827" s="107"/>
      <c r="F827" s="108"/>
      <c r="G827" s="106"/>
      <c r="H827" s="107"/>
      <c r="I827" s="108"/>
      <c r="J827" s="106"/>
      <c r="K827" s="107"/>
      <c r="L827" s="108"/>
      <c r="M827" s="106"/>
      <c r="N827" s="107"/>
      <c r="O827" s="108"/>
      <c r="P827" s="109"/>
      <c r="Q827" s="110"/>
      <c r="R827" s="111"/>
      <c r="S827" s="109"/>
      <c r="T827" s="110"/>
      <c r="U827" s="111"/>
      <c r="V827" s="109"/>
      <c r="W827" s="110"/>
      <c r="X827" s="111"/>
      <c r="Y827" s="109"/>
      <c r="Z827" s="110"/>
      <c r="AA827" s="111"/>
    </row>
    <row r="828">
      <c r="A828" s="106"/>
      <c r="B828" s="107"/>
      <c r="C828" s="108"/>
      <c r="D828" s="106"/>
      <c r="E828" s="107"/>
      <c r="F828" s="108"/>
      <c r="G828" s="106"/>
      <c r="H828" s="107"/>
      <c r="I828" s="108"/>
      <c r="J828" s="106"/>
      <c r="K828" s="107"/>
      <c r="L828" s="108"/>
      <c r="M828" s="106"/>
      <c r="N828" s="107"/>
      <c r="O828" s="108"/>
      <c r="P828" s="109"/>
      <c r="Q828" s="110"/>
      <c r="R828" s="111"/>
      <c r="S828" s="109"/>
      <c r="T828" s="110"/>
      <c r="U828" s="111"/>
      <c r="V828" s="109"/>
      <c r="W828" s="110"/>
      <c r="X828" s="111"/>
      <c r="Y828" s="109"/>
      <c r="Z828" s="110"/>
      <c r="AA828" s="111"/>
    </row>
    <row r="829">
      <c r="A829" s="106"/>
      <c r="B829" s="107"/>
      <c r="C829" s="108"/>
      <c r="D829" s="106"/>
      <c r="E829" s="107"/>
      <c r="F829" s="108"/>
      <c r="G829" s="106"/>
      <c r="H829" s="107"/>
      <c r="I829" s="108"/>
      <c r="J829" s="106"/>
      <c r="K829" s="107"/>
      <c r="L829" s="108"/>
      <c r="M829" s="106"/>
      <c r="N829" s="107"/>
      <c r="O829" s="108"/>
      <c r="P829" s="109"/>
      <c r="Q829" s="110"/>
      <c r="R829" s="111"/>
      <c r="S829" s="109"/>
      <c r="T829" s="110"/>
      <c r="U829" s="111"/>
      <c r="V829" s="109"/>
      <c r="W829" s="110"/>
      <c r="X829" s="111"/>
      <c r="Y829" s="109"/>
      <c r="Z829" s="110"/>
      <c r="AA829" s="111"/>
    </row>
    <row r="830">
      <c r="A830" s="106"/>
      <c r="B830" s="107"/>
      <c r="C830" s="108"/>
      <c r="D830" s="106"/>
      <c r="E830" s="107"/>
      <c r="F830" s="108"/>
      <c r="G830" s="106"/>
      <c r="H830" s="107"/>
      <c r="I830" s="108"/>
      <c r="J830" s="106"/>
      <c r="K830" s="107"/>
      <c r="L830" s="108"/>
      <c r="M830" s="106"/>
      <c r="N830" s="107"/>
      <c r="O830" s="108"/>
      <c r="P830" s="109"/>
      <c r="Q830" s="110"/>
      <c r="R830" s="111"/>
      <c r="S830" s="109"/>
      <c r="T830" s="110"/>
      <c r="U830" s="111"/>
      <c r="V830" s="109"/>
      <c r="W830" s="110"/>
      <c r="X830" s="111"/>
      <c r="Y830" s="109"/>
      <c r="Z830" s="110"/>
      <c r="AA830" s="111"/>
    </row>
    <row r="831">
      <c r="A831" s="106"/>
      <c r="B831" s="107"/>
      <c r="C831" s="108"/>
      <c r="D831" s="106"/>
      <c r="E831" s="107"/>
      <c r="F831" s="108"/>
      <c r="G831" s="106"/>
      <c r="H831" s="107"/>
      <c r="I831" s="108"/>
      <c r="J831" s="106"/>
      <c r="K831" s="107"/>
      <c r="L831" s="108"/>
      <c r="M831" s="106"/>
      <c r="N831" s="107"/>
      <c r="O831" s="108"/>
      <c r="P831" s="109"/>
      <c r="Q831" s="110"/>
      <c r="R831" s="111"/>
      <c r="S831" s="109"/>
      <c r="T831" s="110"/>
      <c r="U831" s="111"/>
      <c r="V831" s="109"/>
      <c r="W831" s="110"/>
      <c r="X831" s="111"/>
      <c r="Y831" s="109"/>
      <c r="Z831" s="110"/>
      <c r="AA831" s="111"/>
    </row>
    <row r="832">
      <c r="A832" s="106"/>
      <c r="B832" s="107"/>
      <c r="C832" s="108"/>
      <c r="D832" s="106"/>
      <c r="E832" s="107"/>
      <c r="F832" s="108"/>
      <c r="G832" s="106"/>
      <c r="H832" s="107"/>
      <c r="I832" s="108"/>
      <c r="J832" s="106"/>
      <c r="K832" s="107"/>
      <c r="L832" s="108"/>
      <c r="M832" s="106"/>
      <c r="N832" s="107"/>
      <c r="O832" s="108"/>
      <c r="P832" s="109"/>
      <c r="Q832" s="110"/>
      <c r="R832" s="111"/>
      <c r="S832" s="109"/>
      <c r="T832" s="110"/>
      <c r="U832" s="111"/>
      <c r="V832" s="109"/>
      <c r="W832" s="110"/>
      <c r="X832" s="111"/>
      <c r="Y832" s="109"/>
      <c r="Z832" s="110"/>
      <c r="AA832" s="111"/>
    </row>
    <row r="833">
      <c r="A833" s="106"/>
      <c r="B833" s="107"/>
      <c r="C833" s="108"/>
      <c r="D833" s="106"/>
      <c r="E833" s="107"/>
      <c r="F833" s="108"/>
      <c r="G833" s="106"/>
      <c r="H833" s="107"/>
      <c r="I833" s="108"/>
      <c r="J833" s="106"/>
      <c r="K833" s="107"/>
      <c r="L833" s="108"/>
      <c r="M833" s="106"/>
      <c r="N833" s="107"/>
      <c r="O833" s="108"/>
      <c r="P833" s="109"/>
      <c r="Q833" s="110"/>
      <c r="R833" s="111"/>
      <c r="S833" s="109"/>
      <c r="T833" s="110"/>
      <c r="U833" s="111"/>
      <c r="V833" s="109"/>
      <c r="W833" s="110"/>
      <c r="X833" s="111"/>
      <c r="Y833" s="109"/>
      <c r="Z833" s="110"/>
      <c r="AA833" s="111"/>
    </row>
    <row r="834">
      <c r="A834" s="106"/>
      <c r="B834" s="107"/>
      <c r="C834" s="108"/>
      <c r="D834" s="106"/>
      <c r="E834" s="107"/>
      <c r="F834" s="108"/>
      <c r="G834" s="106"/>
      <c r="H834" s="107"/>
      <c r="I834" s="108"/>
      <c r="J834" s="106"/>
      <c r="K834" s="107"/>
      <c r="L834" s="108"/>
      <c r="M834" s="106"/>
      <c r="N834" s="107"/>
      <c r="O834" s="108"/>
      <c r="P834" s="109"/>
      <c r="Q834" s="110"/>
      <c r="R834" s="111"/>
      <c r="S834" s="109"/>
      <c r="T834" s="110"/>
      <c r="U834" s="111"/>
      <c r="V834" s="109"/>
      <c r="W834" s="110"/>
      <c r="X834" s="111"/>
      <c r="Y834" s="109"/>
      <c r="Z834" s="110"/>
      <c r="AA834" s="111"/>
    </row>
    <row r="835">
      <c r="A835" s="106"/>
      <c r="B835" s="107"/>
      <c r="C835" s="108"/>
      <c r="D835" s="106"/>
      <c r="E835" s="107"/>
      <c r="F835" s="108"/>
      <c r="G835" s="106"/>
      <c r="H835" s="107"/>
      <c r="I835" s="108"/>
      <c r="J835" s="106"/>
      <c r="K835" s="107"/>
      <c r="L835" s="108"/>
      <c r="M835" s="106"/>
      <c r="N835" s="107"/>
      <c r="O835" s="108"/>
      <c r="P835" s="109"/>
      <c r="Q835" s="110"/>
      <c r="R835" s="111"/>
      <c r="S835" s="109"/>
      <c r="T835" s="110"/>
      <c r="U835" s="111"/>
      <c r="V835" s="109"/>
      <c r="W835" s="110"/>
      <c r="X835" s="111"/>
      <c r="Y835" s="109"/>
      <c r="Z835" s="110"/>
      <c r="AA835" s="111"/>
    </row>
    <row r="836">
      <c r="A836" s="106"/>
      <c r="B836" s="107"/>
      <c r="C836" s="108"/>
      <c r="D836" s="106"/>
      <c r="E836" s="107"/>
      <c r="F836" s="108"/>
      <c r="G836" s="106"/>
      <c r="H836" s="107"/>
      <c r="I836" s="108"/>
      <c r="J836" s="106"/>
      <c r="K836" s="107"/>
      <c r="L836" s="108"/>
      <c r="M836" s="106"/>
      <c r="N836" s="107"/>
      <c r="O836" s="108"/>
      <c r="P836" s="109"/>
      <c r="Q836" s="110"/>
      <c r="R836" s="111"/>
      <c r="S836" s="109"/>
      <c r="T836" s="110"/>
      <c r="U836" s="111"/>
      <c r="V836" s="109"/>
      <c r="W836" s="110"/>
      <c r="X836" s="111"/>
      <c r="Y836" s="109"/>
      <c r="Z836" s="110"/>
      <c r="AA836" s="111"/>
    </row>
    <row r="837">
      <c r="A837" s="106"/>
      <c r="B837" s="107"/>
      <c r="C837" s="108"/>
      <c r="D837" s="106"/>
      <c r="E837" s="107"/>
      <c r="F837" s="108"/>
      <c r="G837" s="106"/>
      <c r="H837" s="107"/>
      <c r="I837" s="108"/>
      <c r="J837" s="106"/>
      <c r="K837" s="107"/>
      <c r="L837" s="108"/>
      <c r="M837" s="106"/>
      <c r="N837" s="107"/>
      <c r="O837" s="108"/>
      <c r="P837" s="109"/>
      <c r="Q837" s="110"/>
      <c r="R837" s="111"/>
      <c r="S837" s="109"/>
      <c r="T837" s="110"/>
      <c r="U837" s="111"/>
      <c r="V837" s="109"/>
      <c r="W837" s="110"/>
      <c r="X837" s="111"/>
      <c r="Y837" s="109"/>
      <c r="Z837" s="110"/>
      <c r="AA837" s="111"/>
    </row>
    <row r="838">
      <c r="A838" s="106"/>
      <c r="B838" s="107"/>
      <c r="C838" s="108"/>
      <c r="D838" s="106"/>
      <c r="E838" s="107"/>
      <c r="F838" s="108"/>
      <c r="G838" s="106"/>
      <c r="H838" s="107"/>
      <c r="I838" s="108"/>
      <c r="J838" s="106"/>
      <c r="K838" s="107"/>
      <c r="L838" s="108"/>
      <c r="M838" s="106"/>
      <c r="N838" s="107"/>
      <c r="O838" s="108"/>
      <c r="P838" s="109"/>
      <c r="Q838" s="110"/>
      <c r="R838" s="111"/>
      <c r="S838" s="109"/>
      <c r="T838" s="110"/>
      <c r="U838" s="111"/>
      <c r="V838" s="109"/>
      <c r="W838" s="110"/>
      <c r="X838" s="111"/>
      <c r="Y838" s="109"/>
      <c r="Z838" s="110"/>
      <c r="AA838" s="111"/>
    </row>
    <row r="839">
      <c r="A839" s="106"/>
      <c r="B839" s="107"/>
      <c r="C839" s="108"/>
      <c r="D839" s="106"/>
      <c r="E839" s="107"/>
      <c r="F839" s="108"/>
      <c r="G839" s="106"/>
      <c r="H839" s="107"/>
      <c r="I839" s="108"/>
      <c r="J839" s="106"/>
      <c r="K839" s="107"/>
      <c r="L839" s="108"/>
      <c r="M839" s="106"/>
      <c r="N839" s="107"/>
      <c r="O839" s="108"/>
      <c r="P839" s="109"/>
      <c r="Q839" s="110"/>
      <c r="R839" s="111"/>
      <c r="S839" s="109"/>
      <c r="T839" s="110"/>
      <c r="U839" s="111"/>
      <c r="V839" s="109"/>
      <c r="W839" s="110"/>
      <c r="X839" s="111"/>
      <c r="Y839" s="109"/>
      <c r="Z839" s="110"/>
      <c r="AA839" s="111"/>
    </row>
    <row r="840">
      <c r="A840" s="106"/>
      <c r="B840" s="107"/>
      <c r="C840" s="108"/>
      <c r="D840" s="106"/>
      <c r="E840" s="107"/>
      <c r="F840" s="108"/>
      <c r="G840" s="106"/>
      <c r="H840" s="107"/>
      <c r="I840" s="108"/>
      <c r="J840" s="106"/>
      <c r="K840" s="107"/>
      <c r="L840" s="108"/>
      <c r="M840" s="106"/>
      <c r="N840" s="107"/>
      <c r="O840" s="108"/>
      <c r="P840" s="109"/>
      <c r="Q840" s="110"/>
      <c r="R840" s="111"/>
      <c r="S840" s="109"/>
      <c r="T840" s="110"/>
      <c r="U840" s="111"/>
      <c r="V840" s="109"/>
      <c r="W840" s="110"/>
      <c r="X840" s="111"/>
      <c r="Y840" s="109"/>
      <c r="Z840" s="110"/>
      <c r="AA840" s="111"/>
    </row>
  </sheetData>
  <mergeCells count="1">
    <mergeCell ref="A1:AA1"/>
  </mergeCells>
  <dataValidations>
    <dataValidation type="custom" allowBlank="1" showDropDown="1" sqref="B5:C136 E5:F136 H5:I136 K5:L136 N5:O136 Q5:R136 T5:U136 W5:X136 Z5:AA136">
      <formula1>AND(ISNUMBER(B5),(NOT(OR(NOT(ISERROR(DATEVALUE(B5))), AND(ISNUMBER(B5), LEFT(CELL("format", B5))="D")))))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19.5"/>
    <col customWidth="1" min="3" max="4" width="21.0"/>
    <col customWidth="1" min="5" max="5" width="20.63"/>
    <col customWidth="1" min="6" max="6" width="22.88"/>
    <col customWidth="1" min="7" max="7" width="18.38"/>
    <col customWidth="1" min="8" max="8" width="21.5"/>
    <col customWidth="1" min="9" max="9" width="17.63"/>
  </cols>
  <sheetData>
    <row r="1" ht="22.5" customHeight="1">
      <c r="A1" s="40" t="s">
        <v>211</v>
      </c>
      <c r="B1" s="40" t="s">
        <v>217</v>
      </c>
      <c r="C1" s="40" t="s">
        <v>220</v>
      </c>
      <c r="D1" s="40" t="s">
        <v>223</v>
      </c>
      <c r="E1" s="40" t="s">
        <v>226</v>
      </c>
      <c r="F1" s="40" t="s">
        <v>228</v>
      </c>
      <c r="G1" s="40" t="s">
        <v>230</v>
      </c>
      <c r="H1" s="40" t="s">
        <v>234</v>
      </c>
      <c r="I1" s="40" t="s">
        <v>236</v>
      </c>
    </row>
    <row r="2" ht="22.5" customHeight="1">
      <c r="A2" s="41" t="s">
        <v>237</v>
      </c>
      <c r="B2" s="42" t="s">
        <v>241</v>
      </c>
      <c r="C2" s="42" t="s">
        <v>246</v>
      </c>
      <c r="D2" s="42" t="s">
        <v>248</v>
      </c>
      <c r="E2" s="42" t="s">
        <v>249</v>
      </c>
      <c r="F2" s="43" t="s">
        <v>252</v>
      </c>
      <c r="G2" s="44">
        <v>2020.0</v>
      </c>
      <c r="H2" s="43" t="s">
        <v>259</v>
      </c>
      <c r="I2" s="43" t="s">
        <v>260</v>
      </c>
    </row>
    <row r="3" ht="22.5" customHeight="1">
      <c r="A3" s="42" t="s">
        <v>264</v>
      </c>
      <c r="B3" s="42" t="s">
        <v>266</v>
      </c>
      <c r="C3" s="42" t="s">
        <v>267</v>
      </c>
      <c r="D3" s="42" t="s">
        <v>268</v>
      </c>
      <c r="E3" s="42" t="s">
        <v>270</v>
      </c>
      <c r="F3" s="44" t="s">
        <v>274</v>
      </c>
      <c r="G3" s="44">
        <v>2021.0</v>
      </c>
      <c r="H3" s="43" t="s">
        <v>275</v>
      </c>
      <c r="I3" s="43" t="s">
        <v>277</v>
      </c>
    </row>
    <row r="4" ht="22.5" customHeight="1">
      <c r="A4" s="42" t="s">
        <v>280</v>
      </c>
      <c r="B4" s="41" t="s">
        <v>282</v>
      </c>
      <c r="C4" s="41" t="s">
        <v>283</v>
      </c>
      <c r="D4" s="41" t="s">
        <v>285</v>
      </c>
      <c r="E4" s="41" t="s">
        <v>289</v>
      </c>
      <c r="F4" s="44" t="s">
        <v>291</v>
      </c>
      <c r="G4" s="44">
        <v>2022.0</v>
      </c>
      <c r="H4" s="44" t="s">
        <v>293</v>
      </c>
      <c r="I4" s="44" t="s">
        <v>296</v>
      </c>
    </row>
    <row r="5" ht="22.5" customHeight="1">
      <c r="A5" s="41" t="s">
        <v>300</v>
      </c>
      <c r="B5" s="41" t="s">
        <v>302</v>
      </c>
      <c r="C5" s="41" t="s">
        <v>304</v>
      </c>
      <c r="D5" s="41" t="s">
        <v>305</v>
      </c>
      <c r="E5" s="41" t="s">
        <v>307</v>
      </c>
      <c r="F5" s="44" t="s">
        <v>310</v>
      </c>
      <c r="G5" s="44">
        <v>2023.0</v>
      </c>
      <c r="H5" s="44" t="s">
        <v>312</v>
      </c>
      <c r="I5" s="44" t="s">
        <v>313</v>
      </c>
    </row>
    <row r="6" ht="22.5" customHeight="1">
      <c r="A6" s="41" t="s">
        <v>314</v>
      </c>
      <c r="B6" s="56"/>
      <c r="C6" s="41" t="s">
        <v>315</v>
      </c>
      <c r="D6" s="41" t="s">
        <v>316</v>
      </c>
      <c r="E6" s="41" t="s">
        <v>317</v>
      </c>
      <c r="F6" s="44" t="s">
        <v>319</v>
      </c>
      <c r="G6" s="44">
        <v>2024.0</v>
      </c>
      <c r="H6" s="44" t="s">
        <v>323</v>
      </c>
      <c r="I6" s="44" t="s">
        <v>324</v>
      </c>
    </row>
    <row r="7" ht="22.5" customHeight="1">
      <c r="B7" s="56"/>
      <c r="C7" s="41" t="s">
        <v>328</v>
      </c>
      <c r="D7" s="41" t="s">
        <v>330</v>
      </c>
      <c r="E7" s="41" t="s">
        <v>331</v>
      </c>
      <c r="F7" s="44" t="s">
        <v>332</v>
      </c>
      <c r="G7" s="44">
        <v>2025.0</v>
      </c>
      <c r="H7" s="44" t="s">
        <v>336</v>
      </c>
      <c r="I7" s="44" t="s">
        <v>285</v>
      </c>
    </row>
    <row r="8" ht="22.5" customHeight="1">
      <c r="B8" s="56"/>
      <c r="C8" s="41" t="s">
        <v>338</v>
      </c>
      <c r="D8" s="41" t="s">
        <v>340</v>
      </c>
      <c r="E8" s="41" t="s">
        <v>343</v>
      </c>
      <c r="F8" s="44" t="s">
        <v>345</v>
      </c>
      <c r="G8" s="44"/>
      <c r="H8" s="44" t="s">
        <v>346</v>
      </c>
      <c r="I8" s="44" t="s">
        <v>348</v>
      </c>
    </row>
    <row r="9" ht="22.5" customHeight="1">
      <c r="B9" s="56"/>
      <c r="C9" s="41" t="s">
        <v>352</v>
      </c>
      <c r="D9" s="41" t="s">
        <v>353</v>
      </c>
      <c r="E9" s="41" t="s">
        <v>354</v>
      </c>
      <c r="F9" s="44" t="s">
        <v>357</v>
      </c>
      <c r="G9" s="44"/>
      <c r="H9" s="44" t="s">
        <v>359</v>
      </c>
      <c r="I9" s="44" t="s">
        <v>330</v>
      </c>
    </row>
    <row r="10" ht="22.5" customHeight="1">
      <c r="B10" s="56"/>
      <c r="C10" s="41" t="s">
        <v>363</v>
      </c>
      <c r="D10" s="41" t="s">
        <v>365</v>
      </c>
      <c r="E10" s="41" t="s">
        <v>366</v>
      </c>
      <c r="F10" s="56"/>
      <c r="G10" s="44"/>
      <c r="H10" s="44" t="s">
        <v>368</v>
      </c>
      <c r="I10" s="44" t="s">
        <v>372</v>
      </c>
    </row>
    <row r="11" ht="22.5" customHeight="1">
      <c r="A11" s="56"/>
      <c r="B11" s="56"/>
      <c r="C11" s="41" t="s">
        <v>374</v>
      </c>
      <c r="D11" s="41" t="s">
        <v>377</v>
      </c>
      <c r="E11" s="41" t="s">
        <v>379</v>
      </c>
      <c r="F11" s="56"/>
      <c r="G11" s="44"/>
      <c r="H11" s="44" t="s">
        <v>380</v>
      </c>
      <c r="I11" s="44" t="s">
        <v>340</v>
      </c>
    </row>
    <row r="12" ht="22.5" customHeight="1">
      <c r="A12" s="56"/>
      <c r="B12" s="56"/>
      <c r="C12" s="41" t="s">
        <v>385</v>
      </c>
      <c r="D12" s="41" t="s">
        <v>386</v>
      </c>
      <c r="E12" s="41" t="s">
        <v>387</v>
      </c>
      <c r="F12" s="56"/>
      <c r="G12" s="44"/>
      <c r="H12" s="44" t="s">
        <v>392</v>
      </c>
      <c r="I12" s="44" t="s">
        <v>393</v>
      </c>
    </row>
    <row r="13" ht="22.5" customHeight="1">
      <c r="A13" s="56"/>
      <c r="B13" s="56"/>
      <c r="C13" s="41" t="s">
        <v>396</v>
      </c>
      <c r="D13" s="41" t="s">
        <v>399</v>
      </c>
      <c r="E13" s="41" t="s">
        <v>400</v>
      </c>
      <c r="F13" s="56"/>
      <c r="G13" s="44"/>
      <c r="H13" s="44" t="s">
        <v>403</v>
      </c>
      <c r="I13" s="44" t="s">
        <v>406</v>
      </c>
    </row>
    <row r="14" ht="22.5" customHeight="1">
      <c r="A14" s="56"/>
      <c r="B14" s="56"/>
      <c r="C14" s="56"/>
      <c r="D14" s="41" t="s">
        <v>410</v>
      </c>
      <c r="E14" s="41" t="s">
        <v>412</v>
      </c>
      <c r="F14" s="56"/>
      <c r="G14" s="44"/>
      <c r="H14" s="44" t="s">
        <v>415</v>
      </c>
      <c r="I14" s="44" t="s">
        <v>365</v>
      </c>
    </row>
    <row r="15" ht="22.5" customHeight="1">
      <c r="A15" s="56"/>
      <c r="B15" s="56"/>
      <c r="C15" s="56"/>
      <c r="D15" s="41" t="s">
        <v>420</v>
      </c>
      <c r="E15" s="41" t="s">
        <v>422</v>
      </c>
      <c r="F15" s="56"/>
      <c r="G15" s="44"/>
      <c r="H15" s="44" t="s">
        <v>426</v>
      </c>
      <c r="I15" s="44" t="s">
        <v>427</v>
      </c>
    </row>
    <row r="16" ht="22.5" customHeight="1">
      <c r="A16" s="56"/>
      <c r="B16" s="56"/>
      <c r="C16" s="56"/>
      <c r="D16" s="41" t="s">
        <v>432</v>
      </c>
      <c r="E16" s="41" t="s">
        <v>433</v>
      </c>
      <c r="F16" s="56"/>
      <c r="G16" s="44"/>
      <c r="H16" s="56"/>
      <c r="I16" s="44" t="s">
        <v>438</v>
      </c>
    </row>
    <row r="17" ht="22.5" customHeight="1">
      <c r="A17" s="56"/>
      <c r="B17" s="56"/>
      <c r="C17" s="56"/>
      <c r="D17" s="56"/>
      <c r="E17" s="56"/>
      <c r="F17" s="56"/>
      <c r="G17" s="44"/>
      <c r="H17" s="56"/>
      <c r="I17" s="44" t="s">
        <v>446</v>
      </c>
    </row>
    <row r="18" ht="22.5" customHeight="1">
      <c r="A18" s="56"/>
      <c r="B18" s="56"/>
      <c r="C18" s="56"/>
      <c r="D18" s="56"/>
      <c r="E18" s="56"/>
      <c r="F18" s="56"/>
      <c r="G18" s="44"/>
      <c r="H18" s="56"/>
      <c r="I18" s="44" t="s">
        <v>453</v>
      </c>
    </row>
    <row r="19" ht="22.5" customHeight="1">
      <c r="A19" s="56"/>
      <c r="B19" s="56"/>
      <c r="C19" s="56"/>
      <c r="D19" s="56"/>
      <c r="E19" s="56"/>
      <c r="F19" s="56"/>
      <c r="G19" s="44"/>
      <c r="H19" s="56"/>
      <c r="I19" s="44" t="s">
        <v>461</v>
      </c>
    </row>
    <row r="20" ht="22.5" customHeight="1">
      <c r="A20" s="56"/>
      <c r="B20" s="56"/>
      <c r="C20" s="56"/>
      <c r="D20" s="56"/>
      <c r="E20" s="56"/>
      <c r="F20" s="56"/>
      <c r="G20" s="44"/>
      <c r="H20" s="56"/>
      <c r="I20" s="44" t="s">
        <v>470</v>
      </c>
    </row>
    <row r="21" ht="22.5" customHeight="1">
      <c r="A21" s="56"/>
      <c r="B21" s="56"/>
      <c r="C21" s="56"/>
      <c r="D21" s="56"/>
      <c r="E21" s="56"/>
      <c r="F21" s="56"/>
      <c r="G21" s="44"/>
      <c r="H21" s="56"/>
      <c r="I21" s="44" t="s">
        <v>478</v>
      </c>
    </row>
    <row r="22" ht="22.5" customHeight="1">
      <c r="A22" s="56"/>
      <c r="B22" s="56"/>
      <c r="C22" s="56"/>
      <c r="D22" s="56"/>
      <c r="E22" s="56"/>
      <c r="F22" s="56"/>
      <c r="G22" s="44"/>
      <c r="H22" s="56"/>
      <c r="I22" s="44" t="s">
        <v>484</v>
      </c>
    </row>
    <row r="23" ht="22.5" customHeight="1">
      <c r="A23" s="56"/>
      <c r="B23" s="56"/>
      <c r="C23" s="56"/>
      <c r="D23" s="56"/>
      <c r="E23" s="56"/>
      <c r="F23" s="56"/>
      <c r="G23" s="44"/>
      <c r="H23" s="56"/>
      <c r="I23" s="44" t="s">
        <v>496</v>
      </c>
    </row>
    <row r="24" ht="22.5" customHeight="1">
      <c r="A24" s="56"/>
      <c r="B24" s="56"/>
      <c r="C24" s="56"/>
      <c r="D24" s="56"/>
      <c r="E24" s="56"/>
      <c r="F24" s="56"/>
      <c r="G24" s="44"/>
      <c r="H24" s="56"/>
      <c r="I24" s="44" t="s">
        <v>504</v>
      </c>
    </row>
    <row r="25" ht="22.5" customHeight="1">
      <c r="A25" s="56"/>
      <c r="B25" s="56"/>
      <c r="C25" s="56"/>
      <c r="D25" s="56"/>
      <c r="E25" s="56"/>
      <c r="F25" s="56"/>
      <c r="G25" s="44"/>
      <c r="H25" s="56"/>
      <c r="I25" s="44" t="s">
        <v>510</v>
      </c>
    </row>
    <row r="26" ht="22.5" customHeight="1">
      <c r="A26" s="56"/>
      <c r="B26" s="56"/>
      <c r="C26" s="56"/>
      <c r="D26" s="56"/>
      <c r="E26" s="56"/>
      <c r="F26" s="56"/>
      <c r="G26" s="44"/>
      <c r="H26" s="56"/>
      <c r="I26" s="44" t="s">
        <v>519</v>
      </c>
    </row>
    <row r="27" ht="22.5" customHeight="1">
      <c r="A27" s="56"/>
      <c r="B27" s="56"/>
      <c r="C27" s="56"/>
      <c r="D27" s="56"/>
      <c r="E27" s="56"/>
      <c r="F27" s="56"/>
      <c r="G27" s="44"/>
      <c r="H27" s="56"/>
      <c r="I27" s="44" t="s">
        <v>410</v>
      </c>
    </row>
    <row r="28" ht="22.5" customHeight="1">
      <c r="A28" s="56"/>
      <c r="B28" s="56"/>
      <c r="C28" s="56"/>
      <c r="D28" s="56"/>
      <c r="E28" s="56"/>
      <c r="F28" s="56"/>
      <c r="G28" s="44"/>
      <c r="H28" s="56"/>
      <c r="I28" s="44" t="s">
        <v>532</v>
      </c>
    </row>
    <row r="29" ht="22.5" customHeight="1">
      <c r="A29" s="56"/>
      <c r="B29" s="56"/>
      <c r="C29" s="56"/>
      <c r="D29" s="56"/>
      <c r="E29" s="56"/>
      <c r="F29" s="56"/>
      <c r="G29" s="44"/>
      <c r="H29" s="56"/>
      <c r="I29" s="44" t="s">
        <v>420</v>
      </c>
    </row>
    <row r="30" ht="22.5" customHeight="1">
      <c r="A30" s="56"/>
      <c r="B30" s="56"/>
      <c r="C30" s="56"/>
      <c r="D30" s="56"/>
      <c r="E30" s="56"/>
      <c r="F30" s="56"/>
      <c r="G30" s="44"/>
      <c r="H30" s="56"/>
      <c r="I30" s="56"/>
    </row>
    <row r="31" ht="22.5" customHeight="1">
      <c r="A31" s="56"/>
      <c r="B31" s="56"/>
      <c r="C31" s="56"/>
      <c r="D31" s="56"/>
      <c r="E31" s="56"/>
      <c r="F31" s="56"/>
      <c r="G31" s="44"/>
      <c r="H31" s="56"/>
      <c r="I31" s="56"/>
    </row>
    <row r="32" ht="22.5" customHeight="1">
      <c r="A32" s="56"/>
      <c r="B32" s="56"/>
      <c r="C32" s="56"/>
      <c r="D32" s="56"/>
      <c r="E32" s="56"/>
      <c r="F32" s="56"/>
      <c r="G32" s="44"/>
      <c r="H32" s="56"/>
      <c r="I32" s="56"/>
    </row>
    <row r="33" ht="22.5" customHeight="1">
      <c r="A33" s="56"/>
      <c r="B33" s="56"/>
      <c r="C33" s="56"/>
      <c r="D33" s="56"/>
      <c r="E33" s="56"/>
      <c r="F33" s="56"/>
      <c r="G33" s="44"/>
      <c r="H33" s="56"/>
      <c r="I33" s="56"/>
    </row>
    <row r="34" ht="22.5" customHeight="1">
      <c r="A34" s="56"/>
      <c r="B34" s="56"/>
      <c r="C34" s="56"/>
      <c r="D34" s="56"/>
      <c r="E34" s="56"/>
      <c r="F34" s="56"/>
      <c r="G34" s="44"/>
      <c r="H34" s="56"/>
      <c r="I34" s="56"/>
    </row>
    <row r="35" ht="22.5" customHeight="1">
      <c r="A35" s="56"/>
      <c r="B35" s="56"/>
      <c r="C35" s="56"/>
      <c r="D35" s="56"/>
      <c r="E35" s="56"/>
      <c r="F35" s="56"/>
      <c r="G35" s="44"/>
      <c r="H35" s="56"/>
      <c r="I35" s="56"/>
    </row>
    <row r="36" ht="22.5" customHeight="1">
      <c r="A36" s="56"/>
      <c r="B36" s="56"/>
      <c r="C36" s="56"/>
      <c r="D36" s="56"/>
      <c r="E36" s="56"/>
      <c r="F36" s="56"/>
      <c r="G36" s="44"/>
      <c r="H36" s="56"/>
      <c r="I36" s="56"/>
    </row>
    <row r="37" ht="22.5" customHeight="1">
      <c r="A37" s="56"/>
      <c r="B37" s="56"/>
      <c r="C37" s="56"/>
      <c r="D37" s="56"/>
      <c r="E37" s="56"/>
      <c r="F37" s="56"/>
      <c r="G37" s="44"/>
      <c r="H37" s="56"/>
      <c r="I37" s="56"/>
    </row>
    <row r="38" ht="22.5" customHeight="1">
      <c r="A38" s="56"/>
      <c r="B38" s="56"/>
      <c r="C38" s="56"/>
      <c r="D38" s="56"/>
      <c r="E38" s="56"/>
      <c r="F38" s="56"/>
      <c r="G38" s="44"/>
      <c r="H38" s="56"/>
      <c r="I38" s="56"/>
    </row>
    <row r="39" ht="22.5" customHeight="1">
      <c r="A39" s="56"/>
      <c r="B39" s="56"/>
      <c r="C39" s="56"/>
      <c r="D39" s="56"/>
      <c r="E39" s="56"/>
      <c r="F39" s="56"/>
      <c r="G39" s="44"/>
      <c r="H39" s="56"/>
      <c r="I39" s="56"/>
    </row>
    <row r="40" ht="22.5" customHeight="1">
      <c r="A40" s="56"/>
      <c r="B40" s="56"/>
      <c r="C40" s="56"/>
      <c r="D40" s="56"/>
      <c r="E40" s="56"/>
      <c r="F40" s="56"/>
      <c r="G40" s="44"/>
      <c r="H40" s="56"/>
      <c r="I40" s="56"/>
    </row>
    <row r="41" ht="22.5" customHeight="1">
      <c r="A41" s="56"/>
      <c r="B41" s="56"/>
      <c r="C41" s="56"/>
      <c r="D41" s="56"/>
      <c r="E41" s="56"/>
      <c r="F41" s="56"/>
      <c r="G41" s="44"/>
      <c r="H41" s="56"/>
      <c r="I41" s="56"/>
    </row>
    <row r="42" ht="22.5" customHeight="1">
      <c r="A42" s="56"/>
      <c r="B42" s="56"/>
      <c r="C42" s="56"/>
      <c r="D42" s="56"/>
      <c r="E42" s="56"/>
      <c r="F42" s="56"/>
      <c r="G42" s="44"/>
      <c r="H42" s="56"/>
      <c r="I42" s="56"/>
    </row>
    <row r="43" ht="22.5" customHeight="1">
      <c r="A43" s="56"/>
      <c r="B43" s="56"/>
      <c r="C43" s="56"/>
      <c r="D43" s="56"/>
      <c r="E43" s="56"/>
      <c r="F43" s="56"/>
      <c r="G43" s="44"/>
      <c r="H43" s="56"/>
      <c r="I43" s="56"/>
    </row>
    <row r="44" ht="22.5" customHeight="1">
      <c r="A44" s="56"/>
      <c r="B44" s="56"/>
      <c r="C44" s="56"/>
      <c r="D44" s="56"/>
      <c r="E44" s="56"/>
      <c r="F44" s="56"/>
      <c r="G44" s="44"/>
      <c r="H44" s="56"/>
      <c r="I44" s="56"/>
    </row>
    <row r="45" ht="22.5" customHeight="1">
      <c r="A45" s="56"/>
      <c r="B45" s="56"/>
      <c r="C45" s="56"/>
      <c r="D45" s="56"/>
      <c r="E45" s="56"/>
      <c r="F45" s="56"/>
      <c r="G45" s="44"/>
      <c r="H45" s="56"/>
      <c r="I45" s="56"/>
    </row>
    <row r="46" ht="22.5" customHeight="1">
      <c r="A46" s="56"/>
      <c r="B46" s="56"/>
      <c r="C46" s="56"/>
      <c r="D46" s="56"/>
      <c r="E46" s="56"/>
      <c r="F46" s="56"/>
      <c r="G46" s="44"/>
      <c r="H46" s="56"/>
      <c r="I46" s="56"/>
    </row>
    <row r="47" ht="22.5" customHeight="1">
      <c r="A47" s="56"/>
      <c r="B47" s="56"/>
      <c r="C47" s="56"/>
      <c r="D47" s="56"/>
      <c r="E47" s="56"/>
      <c r="F47" s="56"/>
      <c r="G47" s="44"/>
      <c r="H47" s="56"/>
      <c r="I47" s="56"/>
    </row>
    <row r="48" ht="22.5" customHeight="1">
      <c r="A48" s="56"/>
      <c r="B48" s="56"/>
      <c r="C48" s="56"/>
      <c r="D48" s="56"/>
      <c r="E48" s="56"/>
      <c r="F48" s="56"/>
      <c r="G48" s="44"/>
      <c r="H48" s="56"/>
      <c r="I48" s="56"/>
    </row>
    <row r="49" ht="22.5" customHeight="1">
      <c r="A49" s="56"/>
      <c r="B49" s="56"/>
      <c r="C49" s="56"/>
      <c r="D49" s="56"/>
      <c r="E49" s="56"/>
      <c r="F49" s="56"/>
      <c r="G49" s="44"/>
      <c r="H49" s="56"/>
      <c r="I49" s="56"/>
    </row>
    <row r="50" ht="22.5" customHeight="1">
      <c r="A50" s="56"/>
      <c r="B50" s="56"/>
      <c r="C50" s="56"/>
      <c r="D50" s="56"/>
      <c r="E50" s="56"/>
      <c r="F50" s="56"/>
      <c r="G50" s="44"/>
      <c r="H50" s="56"/>
      <c r="I50" s="56"/>
    </row>
    <row r="51" ht="22.5" customHeight="1">
      <c r="A51" s="56"/>
      <c r="B51" s="56"/>
      <c r="C51" s="56"/>
      <c r="D51" s="56"/>
      <c r="E51" s="56"/>
      <c r="F51" s="56"/>
      <c r="G51" s="44"/>
      <c r="H51" s="56"/>
      <c r="I51" s="56"/>
    </row>
    <row r="52" ht="22.5" customHeight="1">
      <c r="A52" s="56"/>
      <c r="B52" s="56"/>
      <c r="C52" s="56"/>
      <c r="D52" s="56"/>
      <c r="E52" s="56"/>
      <c r="F52" s="56"/>
      <c r="G52" s="44"/>
      <c r="H52" s="56"/>
      <c r="I52" s="56"/>
    </row>
    <row r="53" ht="22.5" customHeight="1">
      <c r="A53" s="56"/>
      <c r="B53" s="56"/>
      <c r="C53" s="56"/>
      <c r="D53" s="56"/>
      <c r="E53" s="56"/>
      <c r="F53" s="56"/>
      <c r="G53" s="44"/>
      <c r="H53" s="56"/>
      <c r="I53" s="56"/>
    </row>
    <row r="54" ht="22.5" customHeight="1">
      <c r="A54" s="56"/>
      <c r="B54" s="56"/>
      <c r="C54" s="56"/>
      <c r="D54" s="56"/>
      <c r="E54" s="56"/>
      <c r="F54" s="56"/>
      <c r="G54" s="44"/>
      <c r="H54" s="56"/>
      <c r="I54" s="56"/>
    </row>
    <row r="55" ht="22.5" customHeight="1">
      <c r="A55" s="56"/>
      <c r="B55" s="56"/>
      <c r="C55" s="56"/>
      <c r="D55" s="56"/>
      <c r="E55" s="56"/>
      <c r="F55" s="56"/>
      <c r="G55" s="44"/>
      <c r="H55" s="56"/>
      <c r="I55" s="56"/>
    </row>
    <row r="56" ht="22.5" customHeight="1">
      <c r="A56" s="56"/>
      <c r="B56" s="56"/>
      <c r="C56" s="56"/>
      <c r="D56" s="56"/>
      <c r="E56" s="56"/>
      <c r="F56" s="56"/>
      <c r="G56" s="44"/>
      <c r="H56" s="56"/>
      <c r="I56" s="56"/>
    </row>
    <row r="57" ht="22.5" customHeight="1">
      <c r="A57" s="56"/>
      <c r="B57" s="56"/>
      <c r="C57" s="56"/>
      <c r="D57" s="56"/>
      <c r="E57" s="56"/>
      <c r="F57" s="56"/>
      <c r="G57" s="44"/>
      <c r="H57" s="56"/>
      <c r="I57" s="56"/>
    </row>
    <row r="58" ht="22.5" customHeight="1">
      <c r="A58" s="56"/>
      <c r="B58" s="56"/>
      <c r="C58" s="56"/>
      <c r="D58" s="56"/>
      <c r="E58" s="56"/>
      <c r="F58" s="56"/>
      <c r="G58" s="44"/>
      <c r="H58" s="56"/>
      <c r="I58" s="56"/>
    </row>
    <row r="59" ht="22.5" customHeight="1">
      <c r="A59" s="56"/>
      <c r="B59" s="56"/>
      <c r="C59" s="56"/>
      <c r="D59" s="56"/>
      <c r="E59" s="56"/>
      <c r="F59" s="56"/>
      <c r="G59" s="44"/>
      <c r="H59" s="56"/>
      <c r="I59" s="56"/>
    </row>
    <row r="60" ht="22.5" customHeight="1">
      <c r="A60" s="56"/>
      <c r="B60" s="56"/>
      <c r="C60" s="56"/>
      <c r="D60" s="56"/>
      <c r="E60" s="56"/>
      <c r="F60" s="56"/>
      <c r="G60" s="44"/>
      <c r="H60" s="56"/>
      <c r="I60" s="56"/>
    </row>
    <row r="61" ht="22.5" customHeight="1">
      <c r="A61" s="56"/>
      <c r="B61" s="56"/>
      <c r="C61" s="56"/>
      <c r="D61" s="56"/>
      <c r="E61" s="56"/>
      <c r="F61" s="56"/>
      <c r="G61" s="44"/>
      <c r="H61" s="56"/>
      <c r="I61" s="56"/>
    </row>
    <row r="62" ht="22.5" customHeight="1">
      <c r="A62" s="56"/>
      <c r="B62" s="56"/>
      <c r="C62" s="56"/>
      <c r="D62" s="56"/>
      <c r="E62" s="56"/>
      <c r="F62" s="56"/>
      <c r="G62" s="44"/>
      <c r="H62" s="56"/>
      <c r="I62" s="56"/>
    </row>
    <row r="63" ht="22.5" customHeight="1">
      <c r="A63" s="56"/>
      <c r="B63" s="56"/>
      <c r="C63" s="56"/>
      <c r="D63" s="56"/>
      <c r="E63" s="56"/>
      <c r="F63" s="56"/>
      <c r="G63" s="44"/>
      <c r="H63" s="56"/>
      <c r="I63" s="56"/>
    </row>
    <row r="64" ht="22.5" customHeight="1">
      <c r="A64" s="56"/>
      <c r="B64" s="56"/>
      <c r="C64" s="56"/>
      <c r="D64" s="56"/>
      <c r="E64" s="56"/>
      <c r="F64" s="56"/>
      <c r="G64" s="44"/>
      <c r="H64" s="56"/>
      <c r="I64" s="56"/>
    </row>
    <row r="65" ht="22.5" customHeight="1">
      <c r="A65" s="56"/>
      <c r="B65" s="56"/>
      <c r="C65" s="56"/>
      <c r="D65" s="56"/>
      <c r="E65" s="56"/>
      <c r="F65" s="56"/>
      <c r="G65" s="44"/>
      <c r="H65" s="56"/>
      <c r="I65" s="56"/>
    </row>
    <row r="66" ht="22.5" customHeight="1">
      <c r="A66" s="56"/>
      <c r="B66" s="56"/>
      <c r="C66" s="56"/>
      <c r="D66" s="56"/>
      <c r="E66" s="56"/>
      <c r="F66" s="56"/>
      <c r="G66" s="44"/>
      <c r="H66" s="56"/>
      <c r="I66" s="56"/>
    </row>
    <row r="67" ht="22.5" customHeight="1">
      <c r="A67" s="56"/>
      <c r="B67" s="56"/>
      <c r="C67" s="56"/>
      <c r="D67" s="56"/>
      <c r="E67" s="56"/>
      <c r="F67" s="56"/>
      <c r="G67" s="44"/>
      <c r="H67" s="56"/>
      <c r="I67" s="56"/>
    </row>
    <row r="68" ht="22.5" customHeight="1">
      <c r="A68" s="56"/>
      <c r="B68" s="56"/>
      <c r="C68" s="56"/>
      <c r="D68" s="56"/>
      <c r="E68" s="56"/>
      <c r="F68" s="56"/>
      <c r="G68" s="44"/>
      <c r="H68" s="56"/>
      <c r="I68" s="56"/>
    </row>
    <row r="69" ht="22.5" customHeight="1">
      <c r="A69" s="56"/>
      <c r="B69" s="56"/>
      <c r="C69" s="56"/>
      <c r="D69" s="56"/>
      <c r="E69" s="56"/>
      <c r="F69" s="56"/>
      <c r="G69" s="44"/>
      <c r="H69" s="56"/>
      <c r="I69" s="56"/>
    </row>
    <row r="70" ht="22.5" customHeight="1">
      <c r="A70" s="56"/>
      <c r="B70" s="56"/>
      <c r="C70" s="56"/>
      <c r="D70" s="56"/>
      <c r="E70" s="56"/>
      <c r="F70" s="56"/>
      <c r="G70" s="44"/>
      <c r="H70" s="56"/>
      <c r="I70" s="56"/>
    </row>
    <row r="71" ht="22.5" customHeight="1">
      <c r="A71" s="56"/>
      <c r="B71" s="56"/>
      <c r="C71" s="56"/>
      <c r="D71" s="56"/>
      <c r="E71" s="56"/>
      <c r="F71" s="56"/>
      <c r="G71" s="44"/>
      <c r="H71" s="56"/>
      <c r="I71" s="56"/>
    </row>
    <row r="72" ht="22.5" customHeight="1">
      <c r="A72" s="56"/>
      <c r="B72" s="56"/>
      <c r="C72" s="56"/>
      <c r="D72" s="56"/>
      <c r="E72" s="56"/>
      <c r="F72" s="56"/>
      <c r="G72" s="44"/>
      <c r="H72" s="56"/>
      <c r="I72" s="56"/>
    </row>
    <row r="73" ht="22.5" customHeight="1">
      <c r="A73" s="56"/>
      <c r="B73" s="56"/>
      <c r="C73" s="56"/>
      <c r="D73" s="56"/>
      <c r="E73" s="56"/>
      <c r="F73" s="56"/>
      <c r="G73" s="44"/>
      <c r="H73" s="56"/>
      <c r="I73" s="56"/>
    </row>
    <row r="74" ht="22.5" customHeight="1">
      <c r="A74" s="56"/>
      <c r="B74" s="56"/>
      <c r="C74" s="56"/>
      <c r="D74" s="56"/>
      <c r="E74" s="56"/>
      <c r="F74" s="56"/>
      <c r="G74" s="44"/>
      <c r="H74" s="56"/>
      <c r="I74" s="56"/>
    </row>
    <row r="75" ht="22.5" customHeight="1">
      <c r="A75" s="56"/>
      <c r="B75" s="56"/>
      <c r="C75" s="56"/>
      <c r="D75" s="56"/>
      <c r="E75" s="56"/>
      <c r="F75" s="56"/>
      <c r="G75" s="44"/>
      <c r="H75" s="56"/>
      <c r="I75" s="56"/>
    </row>
    <row r="76" ht="22.5" customHeight="1">
      <c r="A76" s="56"/>
      <c r="B76" s="56"/>
      <c r="C76" s="56"/>
      <c r="D76" s="56"/>
      <c r="E76" s="56"/>
      <c r="F76" s="56"/>
      <c r="G76" s="44"/>
      <c r="H76" s="56"/>
      <c r="I76" s="56"/>
    </row>
    <row r="77" ht="22.5" customHeight="1">
      <c r="A77" s="56"/>
      <c r="B77" s="56"/>
      <c r="C77" s="56"/>
      <c r="D77" s="56"/>
      <c r="E77" s="56"/>
      <c r="F77" s="56"/>
      <c r="G77" s="44"/>
      <c r="H77" s="56"/>
      <c r="I77" s="56"/>
    </row>
    <row r="78" ht="22.5" customHeight="1">
      <c r="A78" s="56"/>
      <c r="B78" s="56"/>
      <c r="C78" s="56"/>
      <c r="D78" s="56"/>
      <c r="E78" s="56"/>
      <c r="F78" s="56"/>
      <c r="G78" s="44"/>
      <c r="H78" s="56"/>
      <c r="I78" s="56"/>
    </row>
    <row r="79" ht="22.5" customHeight="1">
      <c r="A79" s="56"/>
      <c r="B79" s="56"/>
      <c r="C79" s="56"/>
      <c r="D79" s="56"/>
      <c r="E79" s="56"/>
      <c r="F79" s="56"/>
      <c r="G79" s="44"/>
      <c r="H79" s="56"/>
      <c r="I79" s="56"/>
    </row>
    <row r="80" ht="22.5" customHeight="1">
      <c r="A80" s="56"/>
      <c r="B80" s="56"/>
      <c r="C80" s="56"/>
      <c r="D80" s="56"/>
      <c r="E80" s="56"/>
      <c r="F80" s="56"/>
      <c r="G80" s="44"/>
      <c r="H80" s="56"/>
      <c r="I80" s="56"/>
    </row>
    <row r="81" ht="22.5" customHeight="1">
      <c r="A81" s="56"/>
      <c r="B81" s="56"/>
      <c r="C81" s="56"/>
      <c r="D81" s="56"/>
      <c r="E81" s="56"/>
      <c r="F81" s="56"/>
      <c r="G81" s="44"/>
      <c r="H81" s="56"/>
      <c r="I81" s="56"/>
    </row>
    <row r="82" ht="22.5" customHeight="1">
      <c r="A82" s="56"/>
      <c r="B82" s="56"/>
      <c r="C82" s="56"/>
      <c r="D82" s="56"/>
      <c r="E82" s="56"/>
      <c r="F82" s="56"/>
      <c r="G82" s="44"/>
      <c r="H82" s="56"/>
      <c r="I82" s="56"/>
    </row>
    <row r="83" ht="22.5" customHeight="1">
      <c r="A83" s="56"/>
      <c r="B83" s="56"/>
      <c r="C83" s="56"/>
      <c r="D83" s="56"/>
      <c r="E83" s="56"/>
      <c r="F83" s="56"/>
      <c r="G83" s="44"/>
      <c r="H83" s="56"/>
      <c r="I83" s="56"/>
    </row>
    <row r="84" ht="22.5" customHeight="1">
      <c r="A84" s="56"/>
      <c r="B84" s="56"/>
      <c r="C84" s="56"/>
      <c r="D84" s="56"/>
      <c r="E84" s="56"/>
      <c r="F84" s="56"/>
      <c r="G84" s="44"/>
      <c r="H84" s="56"/>
      <c r="I84" s="56"/>
    </row>
    <row r="85" ht="22.5" customHeight="1">
      <c r="A85" s="56"/>
      <c r="B85" s="56"/>
      <c r="C85" s="56"/>
      <c r="D85" s="56"/>
      <c r="E85" s="56"/>
      <c r="F85" s="56"/>
      <c r="G85" s="44"/>
      <c r="H85" s="56"/>
      <c r="I85" s="56"/>
    </row>
    <row r="86" ht="22.5" customHeight="1">
      <c r="A86" s="56"/>
      <c r="B86" s="56"/>
      <c r="C86" s="56"/>
      <c r="D86" s="56"/>
      <c r="E86" s="56"/>
      <c r="F86" s="56"/>
      <c r="G86" s="44"/>
      <c r="H86" s="56"/>
      <c r="I86" s="56"/>
    </row>
    <row r="87" ht="22.5" customHeight="1">
      <c r="A87" s="56"/>
      <c r="B87" s="56"/>
      <c r="C87" s="56"/>
      <c r="D87" s="56"/>
      <c r="E87" s="56"/>
      <c r="F87" s="56"/>
      <c r="G87" s="44"/>
      <c r="H87" s="56"/>
      <c r="I87" s="56"/>
    </row>
    <row r="88" ht="22.5" customHeight="1">
      <c r="A88" s="56"/>
      <c r="B88" s="56"/>
      <c r="C88" s="56"/>
      <c r="D88" s="56"/>
      <c r="E88" s="56"/>
      <c r="F88" s="56"/>
      <c r="G88" s="44"/>
      <c r="H88" s="56"/>
      <c r="I88" s="56"/>
    </row>
    <row r="89" ht="22.5" customHeight="1">
      <c r="A89" s="56"/>
      <c r="B89" s="56"/>
      <c r="C89" s="56"/>
      <c r="D89" s="56"/>
      <c r="E89" s="56"/>
      <c r="F89" s="56"/>
      <c r="G89" s="44"/>
      <c r="H89" s="56"/>
      <c r="I89" s="56"/>
    </row>
    <row r="90" ht="22.5" customHeight="1">
      <c r="A90" s="56"/>
      <c r="B90" s="56"/>
      <c r="C90" s="56"/>
      <c r="D90" s="56"/>
      <c r="E90" s="56"/>
      <c r="F90" s="56"/>
      <c r="G90" s="44"/>
      <c r="H90" s="56"/>
      <c r="I90" s="56"/>
    </row>
    <row r="91" ht="22.5" customHeight="1">
      <c r="A91" s="56"/>
      <c r="B91" s="56"/>
      <c r="C91" s="56"/>
      <c r="D91" s="56"/>
      <c r="E91" s="56"/>
      <c r="F91" s="56"/>
      <c r="G91" s="44"/>
      <c r="H91" s="56"/>
      <c r="I91" s="56"/>
    </row>
    <row r="92" ht="22.5" customHeight="1">
      <c r="A92" s="56"/>
      <c r="B92" s="56"/>
      <c r="C92" s="56"/>
      <c r="D92" s="56"/>
      <c r="E92" s="56"/>
      <c r="F92" s="56"/>
      <c r="G92" s="44"/>
      <c r="H92" s="56"/>
      <c r="I92" s="56"/>
    </row>
    <row r="93" ht="22.5" customHeight="1">
      <c r="A93" s="56"/>
      <c r="B93" s="56"/>
      <c r="C93" s="56"/>
      <c r="D93" s="56"/>
      <c r="E93" s="56"/>
      <c r="F93" s="56"/>
      <c r="G93" s="44"/>
      <c r="H93" s="56"/>
      <c r="I93" s="56"/>
    </row>
    <row r="94" ht="22.5" customHeight="1">
      <c r="A94" s="56"/>
      <c r="B94" s="56"/>
      <c r="C94" s="56"/>
      <c r="D94" s="56"/>
      <c r="E94" s="56"/>
      <c r="F94" s="56"/>
      <c r="G94" s="44"/>
      <c r="H94" s="56"/>
      <c r="I94" s="56"/>
    </row>
    <row r="95" ht="22.5" customHeight="1">
      <c r="A95" s="56"/>
      <c r="B95" s="56"/>
      <c r="C95" s="56"/>
      <c r="D95" s="56"/>
      <c r="E95" s="56"/>
      <c r="F95" s="56"/>
      <c r="G95" s="44"/>
      <c r="H95" s="56"/>
      <c r="I95" s="56"/>
    </row>
    <row r="96" ht="22.5" customHeight="1">
      <c r="A96" s="56"/>
      <c r="B96" s="56"/>
      <c r="C96" s="56"/>
      <c r="D96" s="56"/>
      <c r="E96" s="56"/>
      <c r="F96" s="56"/>
      <c r="G96" s="44"/>
      <c r="H96" s="56"/>
      <c r="I96" s="56"/>
    </row>
    <row r="97" ht="22.5" customHeight="1">
      <c r="A97" s="56"/>
      <c r="B97" s="56"/>
      <c r="C97" s="56"/>
      <c r="D97" s="56"/>
      <c r="E97" s="56"/>
      <c r="F97" s="56"/>
      <c r="G97" s="44"/>
      <c r="H97" s="56"/>
      <c r="I97" s="56"/>
    </row>
    <row r="98" ht="22.5" customHeight="1">
      <c r="A98" s="56"/>
      <c r="B98" s="56"/>
      <c r="C98" s="56"/>
      <c r="D98" s="56"/>
      <c r="E98" s="56"/>
      <c r="F98" s="56"/>
      <c r="G98" s="44"/>
      <c r="H98" s="56"/>
      <c r="I98" s="56"/>
    </row>
    <row r="99" ht="22.5" customHeight="1">
      <c r="A99" s="56"/>
      <c r="B99" s="56"/>
      <c r="C99" s="56"/>
      <c r="D99" s="56"/>
      <c r="E99" s="56"/>
      <c r="F99" s="56"/>
      <c r="G99" s="44"/>
      <c r="H99" s="56"/>
      <c r="I99" s="56"/>
    </row>
    <row r="100" ht="22.5" customHeight="1">
      <c r="A100" s="56"/>
      <c r="B100" s="56"/>
      <c r="C100" s="56"/>
      <c r="D100" s="56"/>
      <c r="E100" s="56"/>
      <c r="F100" s="56"/>
      <c r="G100" s="44"/>
      <c r="H100" s="56"/>
      <c r="I100" s="56"/>
    </row>
    <row r="101" ht="22.5" customHeight="1">
      <c r="A101" s="56"/>
      <c r="B101" s="56"/>
      <c r="C101" s="56"/>
      <c r="D101" s="56"/>
      <c r="E101" s="56"/>
      <c r="F101" s="56"/>
      <c r="G101" s="44"/>
      <c r="H101" s="56"/>
      <c r="I101" s="56"/>
    </row>
    <row r="102" ht="22.5" customHeight="1">
      <c r="A102" s="56"/>
      <c r="B102" s="56"/>
      <c r="C102" s="56"/>
      <c r="D102" s="56"/>
      <c r="E102" s="56"/>
      <c r="F102" s="56"/>
      <c r="G102" s="44"/>
      <c r="H102" s="56"/>
      <c r="I102" s="56"/>
    </row>
    <row r="103" ht="22.5" customHeight="1">
      <c r="A103" s="56"/>
      <c r="B103" s="56"/>
      <c r="C103" s="56"/>
      <c r="D103" s="56"/>
      <c r="E103" s="56"/>
      <c r="F103" s="56"/>
      <c r="G103" s="44"/>
      <c r="H103" s="56"/>
      <c r="I103" s="56"/>
    </row>
    <row r="104" ht="22.5" customHeight="1">
      <c r="A104" s="56"/>
      <c r="B104" s="56"/>
      <c r="C104" s="56"/>
      <c r="D104" s="56"/>
      <c r="E104" s="56"/>
      <c r="F104" s="56"/>
      <c r="G104" s="44"/>
      <c r="H104" s="56"/>
      <c r="I104" s="56"/>
    </row>
    <row r="105" ht="22.5" customHeight="1">
      <c r="A105" s="56"/>
      <c r="B105" s="56"/>
      <c r="C105" s="56"/>
      <c r="D105" s="56"/>
      <c r="E105" s="56"/>
      <c r="F105" s="56"/>
      <c r="G105" s="44"/>
      <c r="H105" s="56"/>
      <c r="I105" s="56"/>
    </row>
    <row r="106" ht="22.5" customHeight="1">
      <c r="A106" s="56"/>
      <c r="B106" s="56"/>
      <c r="C106" s="56"/>
      <c r="D106" s="56"/>
      <c r="E106" s="56"/>
      <c r="F106" s="56"/>
      <c r="G106" s="44"/>
      <c r="H106" s="56"/>
      <c r="I106" s="56"/>
    </row>
    <row r="107" ht="22.5" customHeight="1">
      <c r="A107" s="56"/>
      <c r="B107" s="56"/>
      <c r="C107" s="56"/>
      <c r="D107" s="56"/>
      <c r="E107" s="56"/>
      <c r="F107" s="56"/>
      <c r="G107" s="44"/>
      <c r="H107" s="56"/>
      <c r="I107" s="56"/>
    </row>
    <row r="108" ht="22.5" customHeight="1">
      <c r="A108" s="56"/>
      <c r="B108" s="56"/>
      <c r="C108" s="56"/>
      <c r="D108" s="56"/>
      <c r="E108" s="56"/>
      <c r="F108" s="56"/>
      <c r="G108" s="44"/>
      <c r="H108" s="56"/>
      <c r="I108" s="56"/>
    </row>
    <row r="109" ht="22.5" customHeight="1">
      <c r="A109" s="56"/>
      <c r="B109" s="56"/>
      <c r="C109" s="56"/>
      <c r="D109" s="56"/>
      <c r="E109" s="56"/>
      <c r="F109" s="56"/>
      <c r="G109" s="44"/>
      <c r="H109" s="56"/>
      <c r="I109" s="56"/>
    </row>
    <row r="110" ht="22.5" customHeight="1">
      <c r="A110" s="56"/>
      <c r="B110" s="56"/>
      <c r="C110" s="56"/>
      <c r="D110" s="56"/>
      <c r="E110" s="56"/>
      <c r="F110" s="56"/>
      <c r="G110" s="44"/>
      <c r="H110" s="56"/>
      <c r="I110" s="56"/>
    </row>
    <row r="111" ht="22.5" customHeight="1">
      <c r="A111" s="56"/>
      <c r="B111" s="56"/>
      <c r="C111" s="56"/>
      <c r="D111" s="56"/>
      <c r="E111" s="56"/>
      <c r="F111" s="56"/>
      <c r="G111" s="44"/>
      <c r="H111" s="56"/>
      <c r="I111" s="56"/>
    </row>
    <row r="112" ht="22.5" customHeight="1">
      <c r="A112" s="56"/>
      <c r="B112" s="56"/>
      <c r="C112" s="56"/>
      <c r="D112" s="56"/>
      <c r="E112" s="56"/>
      <c r="F112" s="56"/>
      <c r="G112" s="44"/>
      <c r="H112" s="56"/>
      <c r="I112" s="56"/>
    </row>
    <row r="113" ht="22.5" customHeight="1">
      <c r="A113" s="56"/>
      <c r="B113" s="56"/>
      <c r="C113" s="56"/>
      <c r="D113" s="56"/>
      <c r="E113" s="56"/>
      <c r="F113" s="56"/>
      <c r="G113" s="44"/>
      <c r="H113" s="56"/>
      <c r="I113" s="56"/>
    </row>
    <row r="114" ht="22.5" customHeight="1">
      <c r="A114" s="56"/>
      <c r="B114" s="56"/>
      <c r="C114" s="56"/>
      <c r="D114" s="56"/>
      <c r="E114" s="56"/>
      <c r="F114" s="56"/>
      <c r="G114" s="44"/>
      <c r="H114" s="56"/>
      <c r="I114" s="56"/>
    </row>
    <row r="115" ht="22.5" customHeight="1">
      <c r="A115" s="56"/>
      <c r="B115" s="56"/>
      <c r="C115" s="56"/>
      <c r="D115" s="56"/>
      <c r="E115" s="56"/>
      <c r="F115" s="56"/>
      <c r="G115" s="44"/>
      <c r="H115" s="56"/>
      <c r="I115" s="56"/>
    </row>
    <row r="116" ht="22.5" customHeight="1">
      <c r="A116" s="56"/>
      <c r="B116" s="56"/>
      <c r="C116" s="56"/>
      <c r="D116" s="56"/>
      <c r="E116" s="56"/>
      <c r="F116" s="56"/>
      <c r="G116" s="44"/>
      <c r="H116" s="56"/>
      <c r="I116" s="56"/>
    </row>
    <row r="117" ht="22.5" customHeight="1">
      <c r="A117" s="56"/>
      <c r="B117" s="56"/>
      <c r="C117" s="56"/>
      <c r="D117" s="56"/>
      <c r="E117" s="56"/>
      <c r="F117" s="56"/>
      <c r="G117" s="44"/>
      <c r="H117" s="56"/>
      <c r="I117" s="56"/>
    </row>
    <row r="118" ht="22.5" customHeight="1">
      <c r="A118" s="56"/>
      <c r="B118" s="56"/>
      <c r="C118" s="56"/>
      <c r="D118" s="56"/>
      <c r="E118" s="56"/>
      <c r="F118" s="56"/>
      <c r="G118" s="44"/>
      <c r="H118" s="56"/>
      <c r="I118" s="56"/>
    </row>
    <row r="119" ht="22.5" customHeight="1">
      <c r="A119" s="56"/>
      <c r="B119" s="56"/>
      <c r="C119" s="56"/>
      <c r="D119" s="56"/>
      <c r="E119" s="56"/>
      <c r="F119" s="56"/>
      <c r="G119" s="44"/>
      <c r="H119" s="56"/>
      <c r="I119" s="56"/>
    </row>
    <row r="120" ht="22.5" customHeight="1">
      <c r="A120" s="56"/>
      <c r="B120" s="56"/>
      <c r="C120" s="56"/>
      <c r="D120" s="56"/>
      <c r="E120" s="56"/>
      <c r="F120" s="56"/>
      <c r="G120" s="44"/>
      <c r="H120" s="56"/>
      <c r="I120" s="56"/>
    </row>
    <row r="121" ht="22.5" customHeight="1">
      <c r="A121" s="56"/>
      <c r="B121" s="56"/>
      <c r="C121" s="56"/>
      <c r="D121" s="56"/>
      <c r="E121" s="56"/>
      <c r="F121" s="56"/>
      <c r="G121" s="44"/>
      <c r="H121" s="56"/>
      <c r="I121" s="56"/>
    </row>
    <row r="122" ht="22.5" customHeight="1">
      <c r="A122" s="56"/>
      <c r="B122" s="56"/>
      <c r="C122" s="56"/>
      <c r="D122" s="56"/>
      <c r="E122" s="56"/>
      <c r="F122" s="56"/>
      <c r="G122" s="44"/>
      <c r="H122" s="56"/>
      <c r="I122" s="56"/>
    </row>
    <row r="123" ht="22.5" customHeight="1">
      <c r="A123" s="56"/>
      <c r="B123" s="56"/>
      <c r="C123" s="56"/>
      <c r="D123" s="56"/>
      <c r="E123" s="56"/>
      <c r="F123" s="56"/>
      <c r="G123" s="44"/>
      <c r="H123" s="56"/>
      <c r="I123" s="56"/>
    </row>
    <row r="124" ht="22.5" customHeight="1">
      <c r="A124" s="56"/>
      <c r="B124" s="56"/>
      <c r="C124" s="56"/>
      <c r="D124" s="56"/>
      <c r="E124" s="56"/>
      <c r="F124" s="56"/>
      <c r="G124" s="44"/>
      <c r="H124" s="56"/>
      <c r="I124" s="56"/>
    </row>
    <row r="125" ht="22.5" customHeight="1">
      <c r="A125" s="56"/>
      <c r="B125" s="56"/>
      <c r="C125" s="56"/>
      <c r="D125" s="56"/>
      <c r="E125" s="56"/>
      <c r="F125" s="56"/>
      <c r="G125" s="44"/>
      <c r="H125" s="56"/>
      <c r="I125" s="56"/>
    </row>
    <row r="126" ht="22.5" customHeight="1">
      <c r="A126" s="56"/>
      <c r="B126" s="56"/>
      <c r="C126" s="56"/>
      <c r="D126" s="56"/>
      <c r="E126" s="56"/>
      <c r="F126" s="56"/>
      <c r="G126" s="44"/>
      <c r="H126" s="56"/>
      <c r="I126" s="56"/>
    </row>
    <row r="127" ht="22.5" customHeight="1">
      <c r="A127" s="56"/>
      <c r="B127" s="56"/>
      <c r="C127" s="56"/>
      <c r="D127" s="56"/>
      <c r="E127" s="56"/>
      <c r="F127" s="56"/>
      <c r="G127" s="44"/>
      <c r="H127" s="56"/>
      <c r="I127" s="56"/>
    </row>
    <row r="128" ht="22.5" customHeight="1">
      <c r="A128" s="56"/>
      <c r="B128" s="56"/>
      <c r="C128" s="56"/>
      <c r="D128" s="56"/>
      <c r="E128" s="56"/>
      <c r="F128" s="56"/>
      <c r="G128" s="44"/>
      <c r="H128" s="56"/>
      <c r="I128" s="56"/>
    </row>
    <row r="129" ht="22.5" customHeight="1">
      <c r="A129" s="56"/>
      <c r="B129" s="56"/>
      <c r="C129" s="56"/>
      <c r="D129" s="56"/>
      <c r="E129" s="56"/>
      <c r="F129" s="56"/>
      <c r="G129" s="44"/>
      <c r="H129" s="56"/>
      <c r="I129" s="56"/>
    </row>
    <row r="130" ht="22.5" customHeight="1">
      <c r="A130" s="56"/>
      <c r="B130" s="56"/>
      <c r="C130" s="56"/>
      <c r="D130" s="56"/>
      <c r="E130" s="56"/>
      <c r="F130" s="56"/>
      <c r="G130" s="44"/>
      <c r="H130" s="56"/>
      <c r="I130" s="56"/>
    </row>
    <row r="131" ht="22.5" customHeight="1">
      <c r="A131" s="56"/>
      <c r="B131" s="56"/>
      <c r="C131" s="56"/>
      <c r="D131" s="56"/>
      <c r="E131" s="56"/>
      <c r="F131" s="56"/>
      <c r="G131" s="44"/>
      <c r="H131" s="56"/>
      <c r="I131" s="56"/>
    </row>
    <row r="132" ht="22.5" customHeight="1">
      <c r="A132" s="56"/>
      <c r="B132" s="56"/>
      <c r="C132" s="56"/>
      <c r="D132" s="56"/>
      <c r="E132" s="56"/>
      <c r="F132" s="56"/>
      <c r="G132" s="44"/>
      <c r="H132" s="56"/>
      <c r="I132" s="56"/>
    </row>
    <row r="133" ht="22.5" customHeight="1">
      <c r="A133" s="56"/>
      <c r="B133" s="56"/>
      <c r="C133" s="56"/>
      <c r="D133" s="56"/>
      <c r="E133" s="56"/>
      <c r="F133" s="56"/>
      <c r="G133" s="44"/>
      <c r="H133" s="56"/>
      <c r="I133" s="56"/>
    </row>
    <row r="134" ht="22.5" customHeight="1">
      <c r="A134" s="56"/>
      <c r="B134" s="56"/>
      <c r="C134" s="56"/>
      <c r="D134" s="56"/>
      <c r="E134" s="56"/>
      <c r="F134" s="56"/>
      <c r="G134" s="44"/>
      <c r="H134" s="56"/>
      <c r="I134" s="56"/>
    </row>
    <row r="135" ht="22.5" customHeight="1">
      <c r="A135" s="56"/>
      <c r="B135" s="56"/>
      <c r="C135" s="56"/>
      <c r="D135" s="56"/>
      <c r="E135" s="56"/>
      <c r="F135" s="56"/>
      <c r="G135" s="44"/>
      <c r="H135" s="56"/>
      <c r="I135" s="56"/>
    </row>
    <row r="136" ht="22.5" customHeight="1">
      <c r="A136" s="56"/>
      <c r="B136" s="56"/>
      <c r="C136" s="56"/>
      <c r="D136" s="56"/>
      <c r="E136" s="56"/>
      <c r="F136" s="56"/>
      <c r="G136" s="44"/>
      <c r="H136" s="56"/>
      <c r="I136" s="56"/>
    </row>
    <row r="137" ht="22.5" customHeight="1">
      <c r="A137" s="56"/>
      <c r="B137" s="56"/>
      <c r="C137" s="56"/>
      <c r="D137" s="56"/>
      <c r="E137" s="56"/>
      <c r="F137" s="56"/>
      <c r="G137" s="44"/>
      <c r="H137" s="56"/>
      <c r="I137" s="56"/>
    </row>
    <row r="138" ht="22.5" customHeight="1">
      <c r="A138" s="56"/>
      <c r="B138" s="56"/>
      <c r="C138" s="56"/>
      <c r="D138" s="56"/>
      <c r="E138" s="56"/>
      <c r="F138" s="56"/>
      <c r="G138" s="44"/>
      <c r="H138" s="56"/>
      <c r="I138" s="56"/>
    </row>
    <row r="139" ht="22.5" customHeight="1">
      <c r="A139" s="56"/>
      <c r="B139" s="56"/>
      <c r="C139" s="56"/>
      <c r="D139" s="56"/>
      <c r="E139" s="56"/>
      <c r="F139" s="56"/>
      <c r="G139" s="44"/>
      <c r="H139" s="56"/>
      <c r="I139" s="56"/>
    </row>
    <row r="140" ht="22.5" customHeight="1">
      <c r="A140" s="56"/>
      <c r="B140" s="56"/>
      <c r="C140" s="56"/>
      <c r="D140" s="56"/>
      <c r="E140" s="56"/>
      <c r="F140" s="56"/>
      <c r="G140" s="44"/>
      <c r="H140" s="56"/>
      <c r="I140" s="56"/>
    </row>
    <row r="141" ht="22.5" customHeight="1">
      <c r="A141" s="56"/>
      <c r="B141" s="56"/>
      <c r="C141" s="56"/>
      <c r="D141" s="56"/>
      <c r="E141" s="56"/>
      <c r="F141" s="56"/>
      <c r="G141" s="44"/>
      <c r="H141" s="56"/>
      <c r="I141" s="56"/>
    </row>
    <row r="142" ht="22.5" customHeight="1">
      <c r="A142" s="56"/>
      <c r="B142" s="56"/>
      <c r="C142" s="56"/>
      <c r="D142" s="56"/>
      <c r="E142" s="56"/>
      <c r="F142" s="56"/>
      <c r="G142" s="44"/>
      <c r="H142" s="56"/>
      <c r="I142" s="56"/>
    </row>
    <row r="143" ht="22.5" customHeight="1">
      <c r="A143" s="56"/>
      <c r="B143" s="56"/>
      <c r="C143" s="56"/>
      <c r="D143" s="56"/>
      <c r="E143" s="56"/>
      <c r="F143" s="56"/>
      <c r="G143" s="44"/>
      <c r="H143" s="56"/>
      <c r="I143" s="56"/>
    </row>
    <row r="144" ht="22.5" customHeight="1">
      <c r="A144" s="56"/>
      <c r="B144" s="56"/>
      <c r="C144" s="56"/>
      <c r="D144" s="56"/>
      <c r="E144" s="56"/>
      <c r="F144" s="56"/>
      <c r="G144" s="44"/>
      <c r="H144" s="56"/>
      <c r="I144" s="56"/>
    </row>
    <row r="145" ht="22.5" customHeight="1">
      <c r="A145" s="56"/>
      <c r="B145" s="56"/>
      <c r="C145" s="56"/>
      <c r="D145" s="56"/>
      <c r="E145" s="56"/>
      <c r="F145" s="56"/>
      <c r="G145" s="44"/>
      <c r="H145" s="56"/>
      <c r="I145" s="56"/>
    </row>
    <row r="146" ht="22.5" customHeight="1">
      <c r="A146" s="56"/>
      <c r="B146" s="56"/>
      <c r="C146" s="56"/>
      <c r="D146" s="56"/>
      <c r="E146" s="56"/>
      <c r="F146" s="56"/>
      <c r="G146" s="44"/>
      <c r="H146" s="56"/>
      <c r="I146" s="56"/>
    </row>
    <row r="147" ht="22.5" customHeight="1">
      <c r="A147" s="56"/>
      <c r="B147" s="56"/>
      <c r="C147" s="56"/>
      <c r="D147" s="56"/>
      <c r="E147" s="56"/>
      <c r="F147" s="56"/>
      <c r="G147" s="44"/>
      <c r="H147" s="56"/>
      <c r="I147" s="56"/>
    </row>
    <row r="148" ht="22.5" customHeight="1">
      <c r="A148" s="56"/>
      <c r="B148" s="56"/>
      <c r="C148" s="56"/>
      <c r="D148" s="56"/>
      <c r="E148" s="56"/>
      <c r="F148" s="56"/>
      <c r="G148" s="44"/>
      <c r="H148" s="56"/>
      <c r="I148" s="56"/>
    </row>
    <row r="149" ht="22.5" customHeight="1">
      <c r="A149" s="56"/>
      <c r="B149" s="56"/>
      <c r="C149" s="56"/>
      <c r="D149" s="56"/>
      <c r="E149" s="56"/>
      <c r="F149" s="56"/>
      <c r="G149" s="44"/>
      <c r="H149" s="56"/>
      <c r="I149" s="56"/>
    </row>
    <row r="150" ht="22.5" customHeight="1">
      <c r="A150" s="56"/>
      <c r="B150" s="56"/>
      <c r="C150" s="56"/>
      <c r="D150" s="56"/>
      <c r="E150" s="56"/>
      <c r="F150" s="56"/>
      <c r="G150" s="44"/>
      <c r="H150" s="56"/>
      <c r="I150" s="56"/>
    </row>
    <row r="151" ht="22.5" customHeight="1">
      <c r="A151" s="56"/>
      <c r="B151" s="56"/>
      <c r="C151" s="56"/>
      <c r="D151" s="56"/>
      <c r="E151" s="56"/>
      <c r="F151" s="56"/>
      <c r="G151" s="44"/>
      <c r="H151" s="56"/>
      <c r="I151" s="56"/>
    </row>
    <row r="152" ht="22.5" customHeight="1">
      <c r="A152" s="56"/>
      <c r="B152" s="56"/>
      <c r="C152" s="56"/>
      <c r="D152" s="56"/>
      <c r="E152" s="56"/>
      <c r="F152" s="56"/>
      <c r="G152" s="44"/>
      <c r="H152" s="56"/>
      <c r="I152" s="56"/>
    </row>
    <row r="153" ht="22.5" customHeight="1">
      <c r="A153" s="56"/>
      <c r="B153" s="56"/>
      <c r="C153" s="56"/>
      <c r="D153" s="56"/>
      <c r="E153" s="56"/>
      <c r="F153" s="56"/>
      <c r="G153" s="44"/>
      <c r="H153" s="56"/>
      <c r="I153" s="56"/>
    </row>
    <row r="154" ht="22.5" customHeight="1">
      <c r="A154" s="56"/>
      <c r="B154" s="56"/>
      <c r="C154" s="56"/>
      <c r="D154" s="56"/>
      <c r="E154" s="56"/>
      <c r="F154" s="56"/>
      <c r="G154" s="44"/>
      <c r="H154" s="56"/>
      <c r="I154" s="56"/>
    </row>
    <row r="155" ht="22.5" customHeight="1">
      <c r="A155" s="56"/>
      <c r="B155" s="56"/>
      <c r="C155" s="56"/>
      <c r="D155" s="56"/>
      <c r="E155" s="56"/>
      <c r="F155" s="56"/>
      <c r="G155" s="44"/>
      <c r="H155" s="56"/>
      <c r="I155" s="56"/>
    </row>
    <row r="156" ht="22.5" customHeight="1">
      <c r="A156" s="56"/>
      <c r="B156" s="56"/>
      <c r="C156" s="56"/>
      <c r="D156" s="56"/>
      <c r="E156" s="56"/>
      <c r="F156" s="56"/>
      <c r="G156" s="44"/>
      <c r="H156" s="56"/>
      <c r="I156" s="56"/>
    </row>
    <row r="157" ht="22.5" customHeight="1">
      <c r="A157" s="56"/>
      <c r="B157" s="56"/>
      <c r="C157" s="56"/>
      <c r="D157" s="56"/>
      <c r="E157" s="56"/>
      <c r="F157" s="56"/>
      <c r="G157" s="44"/>
      <c r="H157" s="56"/>
      <c r="I157" s="56"/>
    </row>
    <row r="158" ht="22.5" customHeight="1">
      <c r="A158" s="56"/>
      <c r="B158" s="56"/>
      <c r="C158" s="56"/>
      <c r="D158" s="56"/>
      <c r="E158" s="56"/>
      <c r="F158" s="56"/>
      <c r="G158" s="44"/>
      <c r="H158" s="56"/>
      <c r="I158" s="56"/>
    </row>
    <row r="159" ht="22.5" customHeight="1">
      <c r="A159" s="56"/>
      <c r="B159" s="56"/>
      <c r="C159" s="56"/>
      <c r="D159" s="56"/>
      <c r="E159" s="56"/>
      <c r="F159" s="56"/>
      <c r="G159" s="44"/>
      <c r="H159" s="56"/>
      <c r="I159" s="56"/>
    </row>
    <row r="160" ht="22.5" customHeight="1">
      <c r="A160" s="56"/>
      <c r="B160" s="56"/>
      <c r="C160" s="56"/>
      <c r="D160" s="56"/>
      <c r="E160" s="56"/>
      <c r="F160" s="56"/>
      <c r="G160" s="44"/>
      <c r="H160" s="56"/>
      <c r="I160" s="56"/>
    </row>
    <row r="161" ht="22.5" customHeight="1">
      <c r="A161" s="56"/>
      <c r="B161" s="56"/>
      <c r="C161" s="56"/>
      <c r="D161" s="56"/>
      <c r="E161" s="56"/>
      <c r="F161" s="56"/>
      <c r="G161" s="44"/>
      <c r="H161" s="56"/>
      <c r="I161" s="56"/>
    </row>
    <row r="162" ht="22.5" customHeight="1">
      <c r="A162" s="56"/>
      <c r="B162" s="56"/>
      <c r="C162" s="56"/>
      <c r="D162" s="56"/>
      <c r="E162" s="56"/>
      <c r="F162" s="56"/>
      <c r="G162" s="44"/>
      <c r="H162" s="56"/>
      <c r="I162" s="56"/>
    </row>
    <row r="163" ht="22.5" customHeight="1">
      <c r="A163" s="56"/>
      <c r="B163" s="56"/>
      <c r="C163" s="56"/>
      <c r="D163" s="56"/>
      <c r="E163" s="56"/>
      <c r="F163" s="56"/>
      <c r="G163" s="44"/>
      <c r="H163" s="56"/>
      <c r="I163" s="56"/>
    </row>
    <row r="164" ht="22.5" customHeight="1">
      <c r="A164" s="56"/>
      <c r="B164" s="56"/>
      <c r="C164" s="56"/>
      <c r="D164" s="56"/>
      <c r="E164" s="56"/>
      <c r="F164" s="56"/>
      <c r="G164" s="44"/>
      <c r="H164" s="56"/>
      <c r="I164" s="56"/>
    </row>
    <row r="165" ht="22.5" customHeight="1">
      <c r="A165" s="56"/>
      <c r="B165" s="56"/>
      <c r="C165" s="56"/>
      <c r="D165" s="56"/>
      <c r="E165" s="56"/>
      <c r="F165" s="56"/>
      <c r="G165" s="44"/>
      <c r="H165" s="56"/>
      <c r="I165" s="56"/>
    </row>
    <row r="166" ht="22.5" customHeight="1">
      <c r="A166" s="56"/>
      <c r="B166" s="56"/>
      <c r="C166" s="56"/>
      <c r="D166" s="56"/>
      <c r="E166" s="56"/>
      <c r="F166" s="56"/>
      <c r="G166" s="44"/>
      <c r="H166" s="56"/>
      <c r="I166" s="56"/>
    </row>
    <row r="167" ht="22.5" customHeight="1">
      <c r="A167" s="56"/>
      <c r="B167" s="56"/>
      <c r="C167" s="56"/>
      <c r="D167" s="56"/>
      <c r="E167" s="56"/>
      <c r="F167" s="56"/>
      <c r="G167" s="44"/>
      <c r="H167" s="56"/>
      <c r="I167" s="56"/>
    </row>
    <row r="168" ht="22.5" customHeight="1">
      <c r="A168" s="56"/>
      <c r="B168" s="56"/>
      <c r="C168" s="56"/>
      <c r="D168" s="56"/>
      <c r="E168" s="56"/>
      <c r="F168" s="56"/>
      <c r="G168" s="44"/>
      <c r="H168" s="56"/>
      <c r="I168" s="56"/>
    </row>
    <row r="169" ht="22.5" customHeight="1">
      <c r="A169" s="56"/>
      <c r="B169" s="56"/>
      <c r="C169" s="56"/>
      <c r="D169" s="56"/>
      <c r="E169" s="56"/>
      <c r="F169" s="56"/>
      <c r="G169" s="44"/>
      <c r="H169" s="56"/>
      <c r="I169" s="56"/>
    </row>
    <row r="170" ht="22.5" customHeight="1">
      <c r="A170" s="56"/>
      <c r="B170" s="56"/>
      <c r="C170" s="56"/>
      <c r="D170" s="56"/>
      <c r="E170" s="56"/>
      <c r="F170" s="56"/>
      <c r="G170" s="44"/>
      <c r="H170" s="56"/>
      <c r="I170" s="56"/>
    </row>
    <row r="171" ht="22.5" customHeight="1">
      <c r="A171" s="56"/>
      <c r="B171" s="56"/>
      <c r="C171" s="56"/>
      <c r="D171" s="56"/>
      <c r="E171" s="56"/>
      <c r="F171" s="56"/>
      <c r="G171" s="44"/>
      <c r="H171" s="56"/>
      <c r="I171" s="56"/>
    </row>
    <row r="172" ht="22.5" customHeight="1">
      <c r="A172" s="56"/>
      <c r="B172" s="56"/>
      <c r="C172" s="56"/>
      <c r="D172" s="56"/>
      <c r="E172" s="56"/>
      <c r="F172" s="56"/>
      <c r="G172" s="44"/>
      <c r="H172" s="56"/>
      <c r="I172" s="56"/>
    </row>
    <row r="173" ht="22.5" customHeight="1">
      <c r="A173" s="56"/>
      <c r="B173" s="56"/>
      <c r="C173" s="56"/>
      <c r="D173" s="56"/>
      <c r="E173" s="56"/>
      <c r="F173" s="56"/>
      <c r="G173" s="44"/>
      <c r="H173" s="56"/>
      <c r="I173" s="56"/>
    </row>
    <row r="174" ht="22.5" customHeight="1">
      <c r="A174" s="56"/>
      <c r="B174" s="56"/>
      <c r="C174" s="56"/>
      <c r="D174" s="56"/>
      <c r="E174" s="56"/>
      <c r="F174" s="56"/>
      <c r="G174" s="44"/>
      <c r="H174" s="56"/>
      <c r="I174" s="56"/>
    </row>
    <row r="175" ht="22.5" customHeight="1">
      <c r="A175" s="56"/>
      <c r="B175" s="56"/>
      <c r="C175" s="56"/>
      <c r="D175" s="56"/>
      <c r="E175" s="56"/>
      <c r="F175" s="56"/>
      <c r="G175" s="44"/>
      <c r="H175" s="56"/>
      <c r="I175" s="56"/>
    </row>
    <row r="176" ht="22.5" customHeight="1">
      <c r="A176" s="56"/>
      <c r="B176" s="56"/>
      <c r="C176" s="56"/>
      <c r="D176" s="56"/>
      <c r="E176" s="56"/>
      <c r="F176" s="56"/>
      <c r="G176" s="44"/>
      <c r="H176" s="56"/>
      <c r="I176" s="56"/>
    </row>
    <row r="177" ht="22.5" customHeight="1">
      <c r="A177" s="56"/>
      <c r="B177" s="56"/>
      <c r="C177" s="56"/>
      <c r="D177" s="56"/>
      <c r="E177" s="56"/>
      <c r="F177" s="56"/>
      <c r="G177" s="44"/>
      <c r="H177" s="56"/>
      <c r="I177" s="56"/>
    </row>
    <row r="178" ht="22.5" customHeight="1">
      <c r="A178" s="56"/>
      <c r="B178" s="56"/>
      <c r="C178" s="56"/>
      <c r="D178" s="56"/>
      <c r="E178" s="56"/>
      <c r="F178" s="56"/>
      <c r="G178" s="44"/>
      <c r="H178" s="56"/>
      <c r="I178" s="56"/>
    </row>
    <row r="179" ht="22.5" customHeight="1">
      <c r="A179" s="56"/>
      <c r="B179" s="56"/>
      <c r="C179" s="56"/>
      <c r="D179" s="56"/>
      <c r="E179" s="56"/>
      <c r="F179" s="56"/>
      <c r="G179" s="44"/>
      <c r="H179" s="56"/>
      <c r="I179" s="56"/>
    </row>
    <row r="180" ht="22.5" customHeight="1">
      <c r="A180" s="56"/>
      <c r="B180" s="56"/>
      <c r="C180" s="56"/>
      <c r="D180" s="56"/>
      <c r="E180" s="56"/>
      <c r="F180" s="56"/>
      <c r="G180" s="44"/>
      <c r="H180" s="56"/>
      <c r="I180" s="56"/>
    </row>
    <row r="181" ht="22.5" customHeight="1">
      <c r="A181" s="56"/>
      <c r="B181" s="56"/>
      <c r="C181" s="56"/>
      <c r="D181" s="56"/>
      <c r="E181" s="56"/>
      <c r="F181" s="56"/>
      <c r="G181" s="44"/>
      <c r="H181" s="56"/>
      <c r="I181" s="56"/>
    </row>
    <row r="182" ht="22.5" customHeight="1">
      <c r="A182" s="56"/>
      <c r="B182" s="56"/>
      <c r="C182" s="56"/>
      <c r="D182" s="56"/>
      <c r="E182" s="56"/>
      <c r="F182" s="56"/>
      <c r="G182" s="44"/>
      <c r="H182" s="56"/>
      <c r="I182" s="56"/>
    </row>
    <row r="183" ht="22.5" customHeight="1">
      <c r="A183" s="56"/>
      <c r="B183" s="56"/>
      <c r="C183" s="56"/>
      <c r="D183" s="56"/>
      <c r="E183" s="56"/>
      <c r="F183" s="56"/>
      <c r="G183" s="44"/>
      <c r="H183" s="56"/>
      <c r="I183" s="56"/>
    </row>
    <row r="184" ht="22.5" customHeight="1">
      <c r="A184" s="56"/>
      <c r="B184" s="56"/>
      <c r="C184" s="56"/>
      <c r="D184" s="56"/>
      <c r="E184" s="56"/>
      <c r="F184" s="56"/>
      <c r="G184" s="44"/>
      <c r="H184" s="56"/>
      <c r="I184" s="56"/>
    </row>
    <row r="185" ht="22.5" customHeight="1">
      <c r="A185" s="56"/>
      <c r="B185" s="56"/>
      <c r="C185" s="56"/>
      <c r="D185" s="56"/>
      <c r="E185" s="56"/>
      <c r="F185" s="56"/>
      <c r="G185" s="44"/>
      <c r="H185" s="56"/>
      <c r="I185" s="56"/>
    </row>
    <row r="186" ht="22.5" customHeight="1">
      <c r="A186" s="56"/>
      <c r="B186" s="56"/>
      <c r="C186" s="56"/>
      <c r="D186" s="56"/>
      <c r="E186" s="56"/>
      <c r="F186" s="56"/>
      <c r="G186" s="44"/>
      <c r="H186" s="56"/>
      <c r="I186" s="56"/>
    </row>
    <row r="187" ht="22.5" customHeight="1">
      <c r="A187" s="56"/>
      <c r="B187" s="56"/>
      <c r="C187" s="56"/>
      <c r="D187" s="56"/>
      <c r="E187" s="56"/>
      <c r="F187" s="56"/>
      <c r="G187" s="44"/>
      <c r="H187" s="56"/>
      <c r="I187" s="56"/>
    </row>
    <row r="188" ht="22.5" customHeight="1">
      <c r="A188" s="56"/>
      <c r="B188" s="56"/>
      <c r="C188" s="56"/>
      <c r="D188" s="56"/>
      <c r="E188" s="56"/>
      <c r="F188" s="56"/>
      <c r="G188" s="44"/>
      <c r="H188" s="56"/>
      <c r="I188" s="56"/>
    </row>
    <row r="189" ht="22.5" customHeight="1">
      <c r="A189" s="56"/>
      <c r="B189" s="56"/>
      <c r="C189" s="56"/>
      <c r="D189" s="56"/>
      <c r="E189" s="56"/>
      <c r="F189" s="56"/>
      <c r="G189" s="44"/>
      <c r="H189" s="56"/>
      <c r="I189" s="56"/>
    </row>
    <row r="190" ht="22.5" customHeight="1">
      <c r="A190" s="56"/>
      <c r="B190" s="56"/>
      <c r="C190" s="56"/>
      <c r="D190" s="56"/>
      <c r="E190" s="56"/>
      <c r="F190" s="56"/>
      <c r="G190" s="44"/>
      <c r="H190" s="56"/>
      <c r="I190" s="56"/>
    </row>
    <row r="191" ht="22.5" customHeight="1">
      <c r="A191" s="56"/>
      <c r="B191" s="56"/>
      <c r="C191" s="56"/>
      <c r="D191" s="56"/>
      <c r="E191" s="56"/>
      <c r="F191" s="56"/>
      <c r="G191" s="44"/>
      <c r="H191" s="56"/>
      <c r="I191" s="56"/>
    </row>
    <row r="192" ht="22.5" customHeight="1">
      <c r="A192" s="56"/>
      <c r="B192" s="56"/>
      <c r="C192" s="56"/>
      <c r="D192" s="56"/>
      <c r="E192" s="56"/>
      <c r="F192" s="56"/>
      <c r="G192" s="44"/>
      <c r="H192" s="56"/>
      <c r="I192" s="56"/>
    </row>
    <row r="193" ht="22.5" customHeight="1">
      <c r="A193" s="56"/>
      <c r="B193" s="56"/>
      <c r="C193" s="56"/>
      <c r="D193" s="56"/>
      <c r="E193" s="56"/>
      <c r="F193" s="56"/>
      <c r="G193" s="44"/>
      <c r="H193" s="56"/>
      <c r="I193" s="56"/>
    </row>
    <row r="194" ht="22.5" customHeight="1">
      <c r="A194" s="56"/>
      <c r="B194" s="56"/>
      <c r="C194" s="56"/>
      <c r="D194" s="56"/>
      <c r="E194" s="56"/>
      <c r="F194" s="56"/>
      <c r="G194" s="44"/>
      <c r="H194" s="56"/>
      <c r="I194" s="56"/>
    </row>
    <row r="195" ht="22.5" customHeight="1">
      <c r="A195" s="56"/>
      <c r="B195" s="56"/>
      <c r="C195" s="56"/>
      <c r="D195" s="56"/>
      <c r="E195" s="56"/>
      <c r="F195" s="56"/>
      <c r="G195" s="44"/>
      <c r="H195" s="56"/>
      <c r="I195" s="56"/>
    </row>
    <row r="196" ht="22.5" customHeight="1">
      <c r="A196" s="56"/>
      <c r="B196" s="56"/>
      <c r="C196" s="56"/>
      <c r="D196" s="56"/>
      <c r="E196" s="56"/>
      <c r="F196" s="56"/>
      <c r="G196" s="44"/>
      <c r="H196" s="56"/>
      <c r="I196" s="56"/>
    </row>
    <row r="197" ht="22.5" customHeight="1">
      <c r="A197" s="56"/>
      <c r="B197" s="56"/>
      <c r="C197" s="56"/>
      <c r="D197" s="56"/>
      <c r="E197" s="56"/>
      <c r="F197" s="56"/>
      <c r="G197" s="44"/>
      <c r="H197" s="56"/>
      <c r="I197" s="56"/>
    </row>
    <row r="198" ht="22.5" customHeight="1">
      <c r="A198" s="56"/>
      <c r="B198" s="56"/>
      <c r="C198" s="56"/>
      <c r="D198" s="56"/>
      <c r="E198" s="56"/>
      <c r="F198" s="56"/>
      <c r="G198" s="44"/>
      <c r="H198" s="56"/>
      <c r="I198" s="56"/>
    </row>
    <row r="199" ht="22.5" customHeight="1">
      <c r="A199" s="56"/>
      <c r="B199" s="56"/>
      <c r="C199" s="56"/>
      <c r="D199" s="56"/>
      <c r="E199" s="56"/>
      <c r="F199" s="56"/>
      <c r="G199" s="44"/>
      <c r="H199" s="56"/>
      <c r="I199" s="56"/>
    </row>
    <row r="200" ht="22.5" customHeight="1">
      <c r="A200" s="56"/>
      <c r="B200" s="56"/>
      <c r="C200" s="56"/>
      <c r="D200" s="56"/>
      <c r="E200" s="56"/>
      <c r="F200" s="56"/>
      <c r="G200" s="44"/>
      <c r="H200" s="56"/>
      <c r="I200" s="56"/>
    </row>
    <row r="201" ht="22.5" customHeight="1">
      <c r="A201" s="56"/>
      <c r="B201" s="56"/>
      <c r="C201" s="56"/>
      <c r="D201" s="56"/>
      <c r="E201" s="56"/>
      <c r="F201" s="56"/>
      <c r="G201" s="44"/>
      <c r="H201" s="56"/>
      <c r="I201" s="56"/>
    </row>
    <row r="202" ht="22.5" customHeight="1">
      <c r="A202" s="56"/>
      <c r="B202" s="56"/>
      <c r="C202" s="56"/>
      <c r="D202" s="56"/>
      <c r="E202" s="56"/>
      <c r="F202" s="56"/>
      <c r="G202" s="44"/>
      <c r="H202" s="56"/>
      <c r="I202" s="56"/>
    </row>
    <row r="203" ht="22.5" customHeight="1">
      <c r="A203" s="56"/>
      <c r="B203" s="56"/>
      <c r="C203" s="56"/>
      <c r="D203" s="56"/>
      <c r="E203" s="56"/>
      <c r="F203" s="56"/>
      <c r="G203" s="44"/>
      <c r="H203" s="56"/>
      <c r="I203" s="56"/>
    </row>
    <row r="204" ht="22.5" customHeight="1">
      <c r="A204" s="56"/>
      <c r="B204" s="56"/>
      <c r="C204" s="56"/>
      <c r="D204" s="56"/>
      <c r="E204" s="56"/>
      <c r="F204" s="56"/>
      <c r="G204" s="44"/>
      <c r="H204" s="56"/>
      <c r="I204" s="56"/>
    </row>
    <row r="205" ht="22.5" customHeight="1">
      <c r="A205" s="56"/>
      <c r="B205" s="56"/>
      <c r="C205" s="56"/>
      <c r="D205" s="56"/>
      <c r="E205" s="56"/>
      <c r="F205" s="56"/>
      <c r="G205" s="44"/>
      <c r="H205" s="56"/>
      <c r="I205" s="56"/>
    </row>
    <row r="206" ht="22.5" customHeight="1">
      <c r="A206" s="56"/>
      <c r="B206" s="56"/>
      <c r="C206" s="56"/>
      <c r="D206" s="56"/>
      <c r="E206" s="56"/>
      <c r="F206" s="56"/>
      <c r="G206" s="44"/>
      <c r="H206" s="56"/>
      <c r="I206" s="56"/>
    </row>
    <row r="207" ht="22.5" customHeight="1">
      <c r="A207" s="56"/>
      <c r="B207" s="56"/>
      <c r="C207" s="56"/>
      <c r="D207" s="56"/>
      <c r="E207" s="56"/>
      <c r="F207" s="56"/>
      <c r="G207" s="44"/>
      <c r="H207" s="56"/>
      <c r="I207" s="56"/>
    </row>
    <row r="208" ht="22.5" customHeight="1">
      <c r="A208" s="56"/>
      <c r="B208" s="56"/>
      <c r="C208" s="56"/>
      <c r="D208" s="56"/>
      <c r="E208" s="56"/>
      <c r="F208" s="56"/>
      <c r="G208" s="44"/>
      <c r="H208" s="56"/>
      <c r="I208" s="56"/>
    </row>
    <row r="209" ht="22.5" customHeight="1">
      <c r="A209" s="56"/>
      <c r="B209" s="56"/>
      <c r="C209" s="56"/>
      <c r="D209" s="56"/>
      <c r="E209" s="56"/>
      <c r="F209" s="56"/>
      <c r="G209" s="44"/>
      <c r="H209" s="56"/>
      <c r="I209" s="56"/>
    </row>
    <row r="210" ht="22.5" customHeight="1">
      <c r="A210" s="56"/>
      <c r="B210" s="56"/>
      <c r="C210" s="56"/>
      <c r="D210" s="56"/>
      <c r="E210" s="56"/>
      <c r="F210" s="56"/>
      <c r="G210" s="44"/>
      <c r="H210" s="56"/>
      <c r="I210" s="56"/>
    </row>
    <row r="211" ht="22.5" customHeight="1">
      <c r="A211" s="56"/>
      <c r="B211" s="56"/>
      <c r="C211" s="56"/>
      <c r="D211" s="56"/>
      <c r="E211" s="56"/>
      <c r="F211" s="56"/>
      <c r="G211" s="44"/>
      <c r="H211" s="56"/>
      <c r="I211" s="56"/>
    </row>
    <row r="212" ht="22.5" customHeight="1">
      <c r="A212" s="56"/>
      <c r="B212" s="56"/>
      <c r="C212" s="56"/>
      <c r="D212" s="56"/>
      <c r="E212" s="56"/>
      <c r="F212" s="56"/>
      <c r="G212" s="44"/>
      <c r="H212" s="56"/>
      <c r="I212" s="56"/>
    </row>
    <row r="213" ht="22.5" customHeight="1">
      <c r="A213" s="56"/>
      <c r="B213" s="56"/>
      <c r="C213" s="56"/>
      <c r="D213" s="56"/>
      <c r="E213" s="56"/>
      <c r="F213" s="56"/>
      <c r="G213" s="44"/>
      <c r="H213" s="56"/>
      <c r="I213" s="56"/>
    </row>
    <row r="214" ht="22.5" customHeight="1">
      <c r="A214" s="56"/>
      <c r="B214" s="56"/>
      <c r="C214" s="56"/>
      <c r="D214" s="56"/>
      <c r="E214" s="56"/>
      <c r="F214" s="56"/>
      <c r="G214" s="44"/>
      <c r="H214" s="56"/>
      <c r="I214" s="56"/>
    </row>
    <row r="215" ht="22.5" customHeight="1">
      <c r="A215" s="56"/>
      <c r="B215" s="56"/>
      <c r="C215" s="56"/>
      <c r="D215" s="56"/>
      <c r="E215" s="56"/>
      <c r="F215" s="56"/>
      <c r="G215" s="44"/>
      <c r="H215" s="56"/>
      <c r="I215" s="56"/>
    </row>
    <row r="216" ht="22.5" customHeight="1">
      <c r="A216" s="56"/>
      <c r="B216" s="56"/>
      <c r="C216" s="56"/>
      <c r="D216" s="56"/>
      <c r="E216" s="56"/>
      <c r="F216" s="56"/>
      <c r="G216" s="44"/>
      <c r="H216" s="56"/>
      <c r="I216" s="56"/>
    </row>
    <row r="217" ht="22.5" customHeight="1">
      <c r="A217" s="56"/>
      <c r="B217" s="56"/>
      <c r="C217" s="56"/>
      <c r="D217" s="56"/>
      <c r="E217" s="56"/>
      <c r="F217" s="56"/>
      <c r="G217" s="44"/>
      <c r="H217" s="56"/>
      <c r="I217" s="56"/>
    </row>
    <row r="218" ht="22.5" customHeight="1">
      <c r="A218" s="56"/>
      <c r="B218" s="56"/>
      <c r="C218" s="56"/>
      <c r="D218" s="56"/>
      <c r="E218" s="56"/>
      <c r="F218" s="56"/>
      <c r="G218" s="44"/>
      <c r="H218" s="56"/>
      <c r="I218" s="56"/>
    </row>
    <row r="219" ht="22.5" customHeight="1">
      <c r="A219" s="56"/>
      <c r="B219" s="56"/>
      <c r="C219" s="56"/>
      <c r="D219" s="56"/>
      <c r="E219" s="56"/>
      <c r="F219" s="56"/>
      <c r="G219" s="44"/>
      <c r="H219" s="56"/>
      <c r="I219" s="56"/>
    </row>
    <row r="220" ht="22.5" customHeight="1">
      <c r="A220" s="56"/>
      <c r="B220" s="56"/>
      <c r="C220" s="56"/>
      <c r="D220" s="56"/>
      <c r="E220" s="56"/>
      <c r="F220" s="56"/>
      <c r="G220" s="44"/>
      <c r="H220" s="56"/>
      <c r="I220" s="56"/>
    </row>
    <row r="221" ht="22.5" customHeight="1">
      <c r="A221" s="56"/>
      <c r="B221" s="56"/>
      <c r="C221" s="56"/>
      <c r="D221" s="56"/>
      <c r="E221" s="56"/>
      <c r="F221" s="56"/>
      <c r="G221" s="44"/>
      <c r="H221" s="56"/>
      <c r="I221" s="56"/>
    </row>
    <row r="222" ht="22.5" customHeight="1">
      <c r="A222" s="56"/>
      <c r="B222" s="56"/>
      <c r="C222" s="56"/>
      <c r="D222" s="56"/>
      <c r="E222" s="56"/>
      <c r="F222" s="56"/>
      <c r="G222" s="44"/>
      <c r="H222" s="56"/>
      <c r="I222" s="56"/>
    </row>
    <row r="223" ht="22.5" customHeight="1">
      <c r="A223" s="56"/>
      <c r="B223" s="56"/>
      <c r="C223" s="56"/>
      <c r="D223" s="56"/>
      <c r="E223" s="56"/>
      <c r="F223" s="56"/>
      <c r="G223" s="44"/>
      <c r="H223" s="56"/>
      <c r="I223" s="56"/>
    </row>
    <row r="224" ht="22.5" customHeight="1">
      <c r="A224" s="56"/>
      <c r="B224" s="56"/>
      <c r="C224" s="56"/>
      <c r="D224" s="56"/>
      <c r="E224" s="56"/>
      <c r="F224" s="56"/>
      <c r="G224" s="44"/>
      <c r="H224" s="56"/>
      <c r="I224" s="56"/>
    </row>
    <row r="225" ht="22.5" customHeight="1">
      <c r="A225" s="56"/>
      <c r="B225" s="56"/>
      <c r="C225" s="56"/>
      <c r="D225" s="56"/>
      <c r="E225" s="56"/>
      <c r="F225" s="56"/>
      <c r="G225" s="44"/>
      <c r="H225" s="56"/>
      <c r="I225" s="56"/>
    </row>
    <row r="226" ht="22.5" customHeight="1">
      <c r="A226" s="56"/>
      <c r="B226" s="56"/>
      <c r="C226" s="56"/>
      <c r="D226" s="56"/>
      <c r="E226" s="56"/>
      <c r="F226" s="56"/>
      <c r="G226" s="44"/>
      <c r="H226" s="56"/>
      <c r="I226" s="56"/>
    </row>
    <row r="227" ht="22.5" customHeight="1">
      <c r="A227" s="56"/>
      <c r="B227" s="56"/>
      <c r="C227" s="56"/>
      <c r="D227" s="56"/>
      <c r="E227" s="56"/>
      <c r="F227" s="56"/>
      <c r="G227" s="44"/>
      <c r="H227" s="56"/>
      <c r="I227" s="56"/>
    </row>
    <row r="228" ht="22.5" customHeight="1">
      <c r="A228" s="56"/>
      <c r="B228" s="56"/>
      <c r="C228" s="56"/>
      <c r="D228" s="56"/>
      <c r="E228" s="56"/>
      <c r="F228" s="56"/>
      <c r="G228" s="44"/>
      <c r="H228" s="56"/>
      <c r="I228" s="56"/>
    </row>
    <row r="229" ht="22.5" customHeight="1">
      <c r="A229" s="56"/>
      <c r="B229" s="56"/>
      <c r="C229" s="56"/>
      <c r="D229" s="56"/>
      <c r="E229" s="56"/>
      <c r="F229" s="56"/>
      <c r="G229" s="44"/>
      <c r="H229" s="56"/>
      <c r="I229" s="56"/>
    </row>
    <row r="230" ht="22.5" customHeight="1">
      <c r="A230" s="56"/>
      <c r="B230" s="56"/>
      <c r="C230" s="56"/>
      <c r="D230" s="56"/>
      <c r="E230" s="56"/>
      <c r="F230" s="56"/>
      <c r="G230" s="44"/>
      <c r="H230" s="56"/>
      <c r="I230" s="56"/>
    </row>
    <row r="231" ht="22.5" customHeight="1">
      <c r="A231" s="56"/>
      <c r="B231" s="56"/>
      <c r="C231" s="56"/>
      <c r="D231" s="56"/>
      <c r="E231" s="56"/>
      <c r="F231" s="56"/>
      <c r="G231" s="44"/>
      <c r="H231" s="56"/>
      <c r="I231" s="56"/>
    </row>
    <row r="232" ht="22.5" customHeight="1">
      <c r="A232" s="56"/>
      <c r="B232" s="56"/>
      <c r="C232" s="56"/>
      <c r="D232" s="56"/>
      <c r="E232" s="56"/>
      <c r="F232" s="56"/>
      <c r="G232" s="44"/>
      <c r="H232" s="56"/>
      <c r="I232" s="56"/>
    </row>
    <row r="233" ht="22.5" customHeight="1">
      <c r="A233" s="56"/>
      <c r="B233" s="56"/>
      <c r="C233" s="56"/>
      <c r="D233" s="56"/>
      <c r="E233" s="56"/>
      <c r="F233" s="56"/>
      <c r="G233" s="44"/>
      <c r="H233" s="56"/>
      <c r="I233" s="56"/>
    </row>
    <row r="234" ht="22.5" customHeight="1">
      <c r="A234" s="56"/>
      <c r="B234" s="56"/>
      <c r="C234" s="56"/>
      <c r="D234" s="56"/>
      <c r="E234" s="56"/>
      <c r="F234" s="56"/>
      <c r="G234" s="44"/>
      <c r="H234" s="56"/>
      <c r="I234" s="56"/>
    </row>
    <row r="235" ht="22.5" customHeight="1">
      <c r="A235" s="56"/>
      <c r="B235" s="56"/>
      <c r="C235" s="56"/>
      <c r="D235" s="56"/>
      <c r="E235" s="56"/>
      <c r="F235" s="56"/>
      <c r="G235" s="44"/>
      <c r="H235" s="56"/>
      <c r="I235" s="56"/>
    </row>
    <row r="236" ht="22.5" customHeight="1">
      <c r="A236" s="56"/>
      <c r="B236" s="56"/>
      <c r="C236" s="56"/>
      <c r="D236" s="56"/>
      <c r="E236" s="56"/>
      <c r="F236" s="56"/>
      <c r="G236" s="44"/>
      <c r="H236" s="56"/>
      <c r="I236" s="56"/>
    </row>
    <row r="237" ht="22.5" customHeight="1">
      <c r="A237" s="56"/>
      <c r="B237" s="56"/>
      <c r="C237" s="56"/>
      <c r="D237" s="56"/>
      <c r="E237" s="56"/>
      <c r="F237" s="56"/>
      <c r="G237" s="44"/>
      <c r="H237" s="56"/>
      <c r="I237" s="56"/>
    </row>
    <row r="238" ht="22.5" customHeight="1">
      <c r="A238" s="56"/>
      <c r="B238" s="56"/>
      <c r="C238" s="56"/>
      <c r="D238" s="56"/>
      <c r="E238" s="56"/>
      <c r="F238" s="56"/>
      <c r="G238" s="44"/>
      <c r="H238" s="56"/>
      <c r="I238" s="56"/>
    </row>
    <row r="239" ht="22.5" customHeight="1">
      <c r="A239" s="56"/>
      <c r="B239" s="56"/>
      <c r="C239" s="56"/>
      <c r="D239" s="56"/>
      <c r="E239" s="56"/>
      <c r="F239" s="56"/>
      <c r="G239" s="44"/>
      <c r="H239" s="56"/>
      <c r="I239" s="56"/>
    </row>
    <row r="240" ht="22.5" customHeight="1">
      <c r="A240" s="56"/>
      <c r="B240" s="56"/>
      <c r="C240" s="56"/>
      <c r="D240" s="56"/>
      <c r="E240" s="56"/>
      <c r="F240" s="56"/>
      <c r="G240" s="44"/>
      <c r="H240" s="56"/>
      <c r="I240" s="56"/>
    </row>
    <row r="241" ht="22.5" customHeight="1">
      <c r="A241" s="56"/>
      <c r="B241" s="56"/>
      <c r="C241" s="56"/>
      <c r="D241" s="56"/>
      <c r="E241" s="56"/>
      <c r="F241" s="56"/>
      <c r="G241" s="44"/>
      <c r="H241" s="56"/>
      <c r="I241" s="56"/>
    </row>
    <row r="242" ht="22.5" customHeight="1">
      <c r="A242" s="56"/>
      <c r="B242" s="56"/>
      <c r="C242" s="56"/>
      <c r="D242" s="56"/>
      <c r="E242" s="56"/>
      <c r="F242" s="56"/>
      <c r="G242" s="44"/>
      <c r="H242" s="56"/>
      <c r="I242" s="56"/>
    </row>
    <row r="243" ht="22.5" customHeight="1">
      <c r="A243" s="56"/>
      <c r="B243" s="56"/>
      <c r="C243" s="56"/>
      <c r="D243" s="56"/>
      <c r="E243" s="56"/>
      <c r="F243" s="56"/>
      <c r="G243" s="44"/>
      <c r="H243" s="56"/>
      <c r="I243" s="56"/>
    </row>
    <row r="244" ht="22.5" customHeight="1">
      <c r="A244" s="56"/>
      <c r="B244" s="56"/>
      <c r="C244" s="56"/>
      <c r="D244" s="56"/>
      <c r="E244" s="56"/>
      <c r="F244" s="56"/>
      <c r="G244" s="44"/>
      <c r="H244" s="56"/>
      <c r="I244" s="56"/>
    </row>
    <row r="245" ht="22.5" customHeight="1">
      <c r="A245" s="56"/>
      <c r="B245" s="56"/>
      <c r="C245" s="56"/>
      <c r="D245" s="56"/>
      <c r="E245" s="56"/>
      <c r="F245" s="56"/>
      <c r="G245" s="44"/>
      <c r="H245" s="56"/>
      <c r="I245" s="56"/>
    </row>
    <row r="246" ht="22.5" customHeight="1">
      <c r="A246" s="56"/>
      <c r="B246" s="56"/>
      <c r="C246" s="56"/>
      <c r="D246" s="56"/>
      <c r="E246" s="56"/>
      <c r="F246" s="56"/>
      <c r="G246" s="44"/>
      <c r="H246" s="56"/>
      <c r="I246" s="56"/>
    </row>
    <row r="247" ht="22.5" customHeight="1">
      <c r="A247" s="56"/>
      <c r="B247" s="56"/>
      <c r="C247" s="56"/>
      <c r="D247" s="56"/>
      <c r="E247" s="56"/>
      <c r="F247" s="56"/>
      <c r="G247" s="44"/>
      <c r="H247" s="56"/>
      <c r="I247" s="56"/>
    </row>
    <row r="248" ht="22.5" customHeight="1">
      <c r="A248" s="56"/>
      <c r="B248" s="56"/>
      <c r="C248" s="56"/>
      <c r="D248" s="56"/>
      <c r="E248" s="56"/>
      <c r="F248" s="56"/>
      <c r="G248" s="44"/>
      <c r="H248" s="56"/>
      <c r="I248" s="56"/>
    </row>
    <row r="249" ht="22.5" customHeight="1">
      <c r="A249" s="56"/>
      <c r="B249" s="56"/>
      <c r="C249" s="56"/>
      <c r="D249" s="56"/>
      <c r="E249" s="56"/>
      <c r="F249" s="56"/>
      <c r="G249" s="44"/>
      <c r="H249" s="56"/>
      <c r="I249" s="56"/>
    </row>
    <row r="250" ht="22.5" customHeight="1">
      <c r="A250" s="56"/>
      <c r="B250" s="56"/>
      <c r="C250" s="56"/>
      <c r="D250" s="56"/>
      <c r="E250" s="56"/>
      <c r="F250" s="56"/>
      <c r="G250" s="44"/>
      <c r="H250" s="56"/>
      <c r="I250" s="56"/>
    </row>
    <row r="251" ht="22.5" customHeight="1">
      <c r="A251" s="56"/>
      <c r="B251" s="56"/>
      <c r="C251" s="56"/>
      <c r="D251" s="56"/>
      <c r="E251" s="56"/>
      <c r="F251" s="56"/>
      <c r="G251" s="44"/>
      <c r="H251" s="56"/>
      <c r="I251" s="56"/>
    </row>
    <row r="252" ht="22.5" customHeight="1">
      <c r="A252" s="56"/>
      <c r="B252" s="56"/>
      <c r="C252" s="56"/>
      <c r="D252" s="56"/>
      <c r="E252" s="56"/>
      <c r="F252" s="56"/>
      <c r="G252" s="44"/>
      <c r="H252" s="56"/>
      <c r="I252" s="56"/>
    </row>
    <row r="253" ht="22.5" customHeight="1">
      <c r="A253" s="56"/>
      <c r="B253" s="56"/>
      <c r="C253" s="56"/>
      <c r="D253" s="56"/>
      <c r="E253" s="56"/>
      <c r="F253" s="56"/>
      <c r="G253" s="44"/>
      <c r="H253" s="56"/>
      <c r="I253" s="56"/>
    </row>
    <row r="254" ht="22.5" customHeight="1">
      <c r="A254" s="56"/>
      <c r="B254" s="56"/>
      <c r="C254" s="56"/>
      <c r="D254" s="56"/>
      <c r="E254" s="56"/>
      <c r="F254" s="56"/>
      <c r="G254" s="44"/>
      <c r="H254" s="56"/>
      <c r="I254" s="56"/>
    </row>
    <row r="255" ht="22.5" customHeight="1">
      <c r="A255" s="56"/>
      <c r="B255" s="56"/>
      <c r="C255" s="56"/>
      <c r="D255" s="56"/>
      <c r="E255" s="56"/>
      <c r="F255" s="56"/>
      <c r="G255" s="44"/>
      <c r="H255" s="56"/>
      <c r="I255" s="56"/>
    </row>
    <row r="256" ht="22.5" customHeight="1">
      <c r="A256" s="56"/>
      <c r="B256" s="56"/>
      <c r="C256" s="56"/>
      <c r="D256" s="56"/>
      <c r="E256" s="56"/>
      <c r="F256" s="56"/>
      <c r="G256" s="44"/>
      <c r="H256" s="56"/>
      <c r="I256" s="56"/>
    </row>
    <row r="257" ht="22.5" customHeight="1">
      <c r="A257" s="56"/>
      <c r="B257" s="56"/>
      <c r="C257" s="56"/>
      <c r="D257" s="56"/>
      <c r="E257" s="56"/>
      <c r="F257" s="56"/>
      <c r="G257" s="44"/>
      <c r="H257" s="56"/>
      <c r="I257" s="56"/>
    </row>
    <row r="258" ht="22.5" customHeight="1">
      <c r="A258" s="56"/>
      <c r="B258" s="56"/>
      <c r="C258" s="56"/>
      <c r="D258" s="56"/>
      <c r="E258" s="56"/>
      <c r="F258" s="56"/>
      <c r="G258" s="44"/>
      <c r="H258" s="56"/>
      <c r="I258" s="56"/>
    </row>
    <row r="259" ht="22.5" customHeight="1">
      <c r="A259" s="56"/>
      <c r="B259" s="56"/>
      <c r="C259" s="56"/>
      <c r="D259" s="56"/>
      <c r="E259" s="56"/>
      <c r="F259" s="56"/>
      <c r="G259" s="44"/>
      <c r="H259" s="56"/>
      <c r="I259" s="56"/>
    </row>
    <row r="260" ht="22.5" customHeight="1">
      <c r="A260" s="56"/>
      <c r="B260" s="56"/>
      <c r="C260" s="56"/>
      <c r="D260" s="56"/>
      <c r="E260" s="56"/>
      <c r="F260" s="56"/>
      <c r="G260" s="44"/>
      <c r="H260" s="56"/>
      <c r="I260" s="56"/>
    </row>
    <row r="261" ht="22.5" customHeight="1">
      <c r="A261" s="56"/>
      <c r="B261" s="56"/>
      <c r="C261" s="56"/>
      <c r="D261" s="56"/>
      <c r="E261" s="56"/>
      <c r="F261" s="56"/>
      <c r="G261" s="44"/>
      <c r="H261" s="56"/>
      <c r="I261" s="56"/>
    </row>
    <row r="262" ht="22.5" customHeight="1">
      <c r="A262" s="56"/>
      <c r="B262" s="56"/>
      <c r="C262" s="56"/>
      <c r="D262" s="56"/>
      <c r="E262" s="56"/>
      <c r="F262" s="56"/>
      <c r="G262" s="44"/>
      <c r="H262" s="56"/>
      <c r="I262" s="56"/>
    </row>
    <row r="263" ht="22.5" customHeight="1">
      <c r="A263" s="56"/>
      <c r="B263" s="56"/>
      <c r="C263" s="56"/>
      <c r="D263" s="56"/>
      <c r="E263" s="56"/>
      <c r="F263" s="56"/>
      <c r="G263" s="44"/>
      <c r="H263" s="56"/>
      <c r="I263" s="56"/>
    </row>
    <row r="264" ht="22.5" customHeight="1">
      <c r="A264" s="56"/>
      <c r="B264" s="56"/>
      <c r="C264" s="56"/>
      <c r="D264" s="56"/>
      <c r="E264" s="56"/>
      <c r="F264" s="56"/>
      <c r="G264" s="44"/>
      <c r="H264" s="56"/>
      <c r="I264" s="56"/>
    </row>
    <row r="265" ht="22.5" customHeight="1">
      <c r="A265" s="56"/>
      <c r="B265" s="56"/>
      <c r="C265" s="56"/>
      <c r="D265" s="56"/>
      <c r="E265" s="56"/>
      <c r="F265" s="56"/>
      <c r="G265" s="44"/>
      <c r="H265" s="56"/>
      <c r="I265" s="56"/>
    </row>
    <row r="266" ht="22.5" customHeight="1">
      <c r="A266" s="56"/>
      <c r="B266" s="56"/>
      <c r="C266" s="56"/>
      <c r="D266" s="56"/>
      <c r="E266" s="56"/>
      <c r="F266" s="56"/>
      <c r="G266" s="44"/>
      <c r="H266" s="56"/>
      <c r="I266" s="56"/>
    </row>
    <row r="267" ht="22.5" customHeight="1">
      <c r="A267" s="56"/>
      <c r="B267" s="56"/>
      <c r="C267" s="56"/>
      <c r="D267" s="56"/>
      <c r="E267" s="56"/>
      <c r="F267" s="56"/>
      <c r="G267" s="44"/>
      <c r="H267" s="56"/>
      <c r="I267" s="56"/>
    </row>
    <row r="268" ht="22.5" customHeight="1">
      <c r="A268" s="56"/>
      <c r="B268" s="56"/>
      <c r="C268" s="56"/>
      <c r="D268" s="56"/>
      <c r="E268" s="56"/>
      <c r="F268" s="56"/>
      <c r="G268" s="44"/>
      <c r="H268" s="56"/>
      <c r="I268" s="56"/>
    </row>
    <row r="269" ht="22.5" customHeight="1">
      <c r="A269" s="56"/>
      <c r="B269" s="56"/>
      <c r="C269" s="56"/>
      <c r="D269" s="56"/>
      <c r="E269" s="56"/>
      <c r="F269" s="56"/>
      <c r="G269" s="44"/>
      <c r="H269" s="56"/>
      <c r="I269" s="56"/>
    </row>
    <row r="270" ht="22.5" customHeight="1">
      <c r="A270" s="56"/>
      <c r="B270" s="56"/>
      <c r="C270" s="56"/>
      <c r="D270" s="56"/>
      <c r="E270" s="56"/>
      <c r="F270" s="56"/>
      <c r="G270" s="44"/>
      <c r="H270" s="56"/>
      <c r="I270" s="56"/>
    </row>
    <row r="271" ht="22.5" customHeight="1">
      <c r="A271" s="56"/>
      <c r="B271" s="56"/>
      <c r="C271" s="56"/>
      <c r="D271" s="56"/>
      <c r="E271" s="56"/>
      <c r="F271" s="56"/>
      <c r="G271" s="44"/>
      <c r="H271" s="56"/>
      <c r="I271" s="56"/>
    </row>
    <row r="272" ht="22.5" customHeight="1">
      <c r="A272" s="56"/>
      <c r="B272" s="56"/>
      <c r="C272" s="56"/>
      <c r="D272" s="56"/>
      <c r="E272" s="56"/>
      <c r="F272" s="56"/>
      <c r="G272" s="44"/>
      <c r="H272" s="56"/>
      <c r="I272" s="56"/>
    </row>
    <row r="273" ht="22.5" customHeight="1">
      <c r="A273" s="56"/>
      <c r="B273" s="56"/>
      <c r="C273" s="56"/>
      <c r="D273" s="56"/>
      <c r="E273" s="56"/>
      <c r="F273" s="56"/>
      <c r="G273" s="44"/>
      <c r="H273" s="56"/>
      <c r="I273" s="56"/>
    </row>
    <row r="274" ht="22.5" customHeight="1">
      <c r="A274" s="56"/>
      <c r="B274" s="56"/>
      <c r="C274" s="56"/>
      <c r="D274" s="56"/>
      <c r="E274" s="56"/>
      <c r="F274" s="56"/>
      <c r="G274" s="44"/>
      <c r="H274" s="56"/>
      <c r="I274" s="56"/>
    </row>
    <row r="275" ht="22.5" customHeight="1">
      <c r="A275" s="56"/>
      <c r="B275" s="56"/>
      <c r="C275" s="56"/>
      <c r="D275" s="56"/>
      <c r="E275" s="56"/>
      <c r="F275" s="56"/>
      <c r="G275" s="44"/>
      <c r="H275" s="56"/>
      <c r="I275" s="56"/>
    </row>
    <row r="276" ht="22.5" customHeight="1">
      <c r="A276" s="56"/>
      <c r="B276" s="56"/>
      <c r="C276" s="56"/>
      <c r="D276" s="56"/>
      <c r="E276" s="56"/>
      <c r="F276" s="56"/>
      <c r="G276" s="44"/>
      <c r="H276" s="56"/>
      <c r="I276" s="56"/>
    </row>
    <row r="277" ht="22.5" customHeight="1">
      <c r="A277" s="56"/>
      <c r="B277" s="56"/>
      <c r="C277" s="56"/>
      <c r="D277" s="56"/>
      <c r="E277" s="56"/>
      <c r="F277" s="56"/>
      <c r="G277" s="44"/>
      <c r="H277" s="56"/>
      <c r="I277" s="56"/>
    </row>
    <row r="278" ht="22.5" customHeight="1">
      <c r="A278" s="56"/>
      <c r="B278" s="56"/>
      <c r="C278" s="56"/>
      <c r="D278" s="56"/>
      <c r="E278" s="56"/>
      <c r="F278" s="56"/>
      <c r="G278" s="44"/>
      <c r="H278" s="56"/>
      <c r="I278" s="56"/>
    </row>
    <row r="279" ht="22.5" customHeight="1">
      <c r="A279" s="56"/>
      <c r="B279" s="56"/>
      <c r="C279" s="56"/>
      <c r="D279" s="56"/>
      <c r="E279" s="56"/>
      <c r="F279" s="56"/>
      <c r="G279" s="44"/>
      <c r="H279" s="56"/>
      <c r="I279" s="56"/>
    </row>
    <row r="280" ht="22.5" customHeight="1">
      <c r="A280" s="56"/>
      <c r="B280" s="56"/>
      <c r="C280" s="56"/>
      <c r="D280" s="56"/>
      <c r="E280" s="56"/>
      <c r="F280" s="56"/>
      <c r="G280" s="44"/>
      <c r="H280" s="56"/>
      <c r="I280" s="56"/>
    </row>
    <row r="281" ht="22.5" customHeight="1">
      <c r="A281" s="56"/>
      <c r="B281" s="56"/>
      <c r="C281" s="56"/>
      <c r="D281" s="56"/>
      <c r="E281" s="56"/>
      <c r="F281" s="56"/>
      <c r="G281" s="44"/>
      <c r="H281" s="56"/>
      <c r="I281" s="56"/>
    </row>
    <row r="282" ht="22.5" customHeight="1">
      <c r="A282" s="56"/>
      <c r="B282" s="56"/>
      <c r="C282" s="56"/>
      <c r="D282" s="56"/>
      <c r="E282" s="56"/>
      <c r="F282" s="56"/>
      <c r="G282" s="44"/>
      <c r="H282" s="56"/>
      <c r="I282" s="56"/>
    </row>
    <row r="283" ht="22.5" customHeight="1">
      <c r="A283" s="56"/>
      <c r="B283" s="56"/>
      <c r="C283" s="56"/>
      <c r="D283" s="56"/>
      <c r="E283" s="56"/>
      <c r="F283" s="56"/>
      <c r="G283" s="44"/>
      <c r="H283" s="56"/>
      <c r="I283" s="56"/>
    </row>
    <row r="284" ht="22.5" customHeight="1">
      <c r="A284" s="56"/>
      <c r="B284" s="56"/>
      <c r="C284" s="56"/>
      <c r="D284" s="56"/>
      <c r="E284" s="56"/>
      <c r="F284" s="56"/>
      <c r="G284" s="44"/>
      <c r="H284" s="56"/>
      <c r="I284" s="56"/>
    </row>
    <row r="285" ht="22.5" customHeight="1">
      <c r="A285" s="56"/>
      <c r="B285" s="56"/>
      <c r="C285" s="56"/>
      <c r="D285" s="56"/>
      <c r="E285" s="56"/>
      <c r="F285" s="56"/>
      <c r="G285" s="44"/>
      <c r="H285" s="56"/>
      <c r="I285" s="56"/>
    </row>
    <row r="286" ht="22.5" customHeight="1">
      <c r="A286" s="56"/>
      <c r="B286" s="56"/>
      <c r="C286" s="56"/>
      <c r="D286" s="56"/>
      <c r="E286" s="56"/>
      <c r="F286" s="56"/>
      <c r="G286" s="44"/>
      <c r="H286" s="56"/>
      <c r="I286" s="56"/>
    </row>
    <row r="287" ht="22.5" customHeight="1">
      <c r="A287" s="56"/>
      <c r="B287" s="56"/>
      <c r="C287" s="56"/>
      <c r="D287" s="56"/>
      <c r="E287" s="56"/>
      <c r="F287" s="56"/>
      <c r="G287" s="44"/>
      <c r="H287" s="56"/>
      <c r="I287" s="56"/>
    </row>
    <row r="288" ht="22.5" customHeight="1">
      <c r="A288" s="56"/>
      <c r="B288" s="56"/>
      <c r="C288" s="56"/>
      <c r="D288" s="56"/>
      <c r="E288" s="56"/>
      <c r="F288" s="56"/>
      <c r="G288" s="44"/>
      <c r="H288" s="56"/>
      <c r="I288" s="56"/>
    </row>
    <row r="289" ht="22.5" customHeight="1">
      <c r="A289" s="56"/>
      <c r="B289" s="56"/>
      <c r="C289" s="56"/>
      <c r="D289" s="56"/>
      <c r="E289" s="56"/>
      <c r="F289" s="56"/>
      <c r="G289" s="44"/>
      <c r="H289" s="56"/>
      <c r="I289" s="56"/>
    </row>
    <row r="290" ht="22.5" customHeight="1">
      <c r="A290" s="56"/>
      <c r="B290" s="56"/>
      <c r="C290" s="56"/>
      <c r="D290" s="56"/>
      <c r="E290" s="56"/>
      <c r="F290" s="56"/>
      <c r="G290" s="44"/>
      <c r="H290" s="56"/>
      <c r="I290" s="56"/>
    </row>
    <row r="291" ht="22.5" customHeight="1">
      <c r="A291" s="56"/>
      <c r="B291" s="56"/>
      <c r="C291" s="56"/>
      <c r="D291" s="56"/>
      <c r="E291" s="56"/>
      <c r="F291" s="56"/>
      <c r="G291" s="44"/>
      <c r="H291" s="56"/>
      <c r="I291" s="56"/>
    </row>
    <row r="292" ht="22.5" customHeight="1">
      <c r="A292" s="56"/>
      <c r="B292" s="56"/>
      <c r="C292" s="56"/>
      <c r="D292" s="56"/>
      <c r="E292" s="56"/>
      <c r="F292" s="56"/>
      <c r="G292" s="44"/>
      <c r="H292" s="56"/>
      <c r="I292" s="56"/>
    </row>
    <row r="293" ht="22.5" customHeight="1">
      <c r="A293" s="56"/>
      <c r="B293" s="56"/>
      <c r="C293" s="56"/>
      <c r="D293" s="56"/>
      <c r="E293" s="56"/>
      <c r="F293" s="56"/>
      <c r="G293" s="44"/>
      <c r="H293" s="56"/>
      <c r="I293" s="56"/>
    </row>
    <row r="294" ht="22.5" customHeight="1">
      <c r="A294" s="56"/>
      <c r="B294" s="56"/>
      <c r="C294" s="56"/>
      <c r="D294" s="56"/>
      <c r="E294" s="56"/>
      <c r="F294" s="56"/>
      <c r="G294" s="44"/>
      <c r="H294" s="56"/>
      <c r="I294" s="56"/>
    </row>
    <row r="295" ht="22.5" customHeight="1">
      <c r="A295" s="56"/>
      <c r="B295" s="56"/>
      <c r="C295" s="56"/>
      <c r="D295" s="56"/>
      <c r="E295" s="56"/>
      <c r="F295" s="56"/>
      <c r="G295" s="44"/>
      <c r="H295" s="56"/>
      <c r="I295" s="56"/>
    </row>
    <row r="296" ht="22.5" customHeight="1">
      <c r="A296" s="56"/>
      <c r="B296" s="56"/>
      <c r="C296" s="56"/>
      <c r="D296" s="56"/>
      <c r="E296" s="56"/>
      <c r="F296" s="56"/>
      <c r="G296" s="44"/>
      <c r="H296" s="56"/>
      <c r="I296" s="56"/>
    </row>
    <row r="297" ht="22.5" customHeight="1">
      <c r="A297" s="56"/>
      <c r="B297" s="56"/>
      <c r="C297" s="56"/>
      <c r="D297" s="56"/>
      <c r="E297" s="56"/>
      <c r="F297" s="56"/>
      <c r="G297" s="44"/>
      <c r="H297" s="56"/>
      <c r="I297" s="56"/>
    </row>
    <row r="298" ht="22.5" customHeight="1">
      <c r="A298" s="56"/>
      <c r="B298" s="56"/>
      <c r="C298" s="56"/>
      <c r="D298" s="56"/>
      <c r="E298" s="56"/>
      <c r="F298" s="56"/>
      <c r="G298" s="44"/>
      <c r="H298" s="56"/>
      <c r="I298" s="56"/>
    </row>
    <row r="299" ht="22.5" customHeight="1">
      <c r="A299" s="56"/>
      <c r="B299" s="56"/>
      <c r="C299" s="56"/>
      <c r="D299" s="56"/>
      <c r="E299" s="56"/>
      <c r="F299" s="56"/>
      <c r="G299" s="44"/>
      <c r="H299" s="56"/>
      <c r="I299" s="56"/>
    </row>
    <row r="300" ht="22.5" customHeight="1">
      <c r="A300" s="56"/>
      <c r="B300" s="56"/>
      <c r="C300" s="56"/>
      <c r="D300" s="56"/>
      <c r="E300" s="56"/>
      <c r="F300" s="56"/>
      <c r="G300" s="44"/>
      <c r="H300" s="56"/>
      <c r="I300" s="56"/>
    </row>
    <row r="301" ht="22.5" customHeight="1">
      <c r="A301" s="56"/>
      <c r="B301" s="56"/>
      <c r="C301" s="56"/>
      <c r="D301" s="56"/>
      <c r="E301" s="56"/>
      <c r="F301" s="56"/>
      <c r="G301" s="44"/>
      <c r="H301" s="56"/>
      <c r="I301" s="56"/>
    </row>
    <row r="302" ht="22.5" customHeight="1">
      <c r="A302" s="56"/>
      <c r="B302" s="56"/>
      <c r="C302" s="56"/>
      <c r="D302" s="56"/>
      <c r="E302" s="56"/>
      <c r="F302" s="56"/>
      <c r="G302" s="44"/>
      <c r="H302" s="56"/>
      <c r="I302" s="56"/>
    </row>
    <row r="303" ht="22.5" customHeight="1">
      <c r="A303" s="56"/>
      <c r="B303" s="56"/>
      <c r="C303" s="56"/>
      <c r="D303" s="56"/>
      <c r="E303" s="56"/>
      <c r="F303" s="56"/>
      <c r="G303" s="44"/>
      <c r="H303" s="56"/>
      <c r="I303" s="56"/>
    </row>
    <row r="304" ht="22.5" customHeight="1">
      <c r="A304" s="56"/>
      <c r="B304" s="56"/>
      <c r="C304" s="56"/>
      <c r="D304" s="56"/>
      <c r="E304" s="56"/>
      <c r="F304" s="56"/>
      <c r="G304" s="44"/>
      <c r="H304" s="56"/>
      <c r="I304" s="56"/>
    </row>
    <row r="305" ht="22.5" customHeight="1">
      <c r="A305" s="56"/>
      <c r="B305" s="56"/>
      <c r="C305" s="56"/>
      <c r="D305" s="56"/>
      <c r="E305" s="56"/>
      <c r="F305" s="56"/>
      <c r="G305" s="44"/>
      <c r="H305" s="56"/>
      <c r="I305" s="56"/>
    </row>
    <row r="306" ht="22.5" customHeight="1">
      <c r="A306" s="56"/>
      <c r="B306" s="56"/>
      <c r="C306" s="56"/>
      <c r="D306" s="56"/>
      <c r="E306" s="56"/>
      <c r="F306" s="56"/>
      <c r="G306" s="44"/>
      <c r="H306" s="56"/>
      <c r="I306" s="56"/>
    </row>
    <row r="307" ht="22.5" customHeight="1">
      <c r="A307" s="56"/>
      <c r="B307" s="56"/>
      <c r="C307" s="56"/>
      <c r="D307" s="56"/>
      <c r="E307" s="56"/>
      <c r="F307" s="56"/>
      <c r="G307" s="44"/>
      <c r="H307" s="56"/>
      <c r="I307" s="56"/>
    </row>
    <row r="308" ht="22.5" customHeight="1">
      <c r="A308" s="56"/>
      <c r="B308" s="56"/>
      <c r="C308" s="56"/>
      <c r="D308" s="56"/>
      <c r="E308" s="56"/>
      <c r="F308" s="56"/>
      <c r="G308" s="44"/>
      <c r="H308" s="56"/>
      <c r="I308" s="56"/>
    </row>
    <row r="309" ht="22.5" customHeight="1">
      <c r="A309" s="56"/>
      <c r="B309" s="56"/>
      <c r="C309" s="56"/>
      <c r="D309" s="56"/>
      <c r="E309" s="56"/>
      <c r="F309" s="56"/>
      <c r="G309" s="44"/>
      <c r="H309" s="56"/>
      <c r="I309" s="56"/>
    </row>
    <row r="310" ht="22.5" customHeight="1">
      <c r="A310" s="56"/>
      <c r="B310" s="56"/>
      <c r="C310" s="56"/>
      <c r="D310" s="56"/>
      <c r="E310" s="56"/>
      <c r="F310" s="56"/>
      <c r="G310" s="44"/>
      <c r="H310" s="56"/>
      <c r="I310" s="56"/>
    </row>
    <row r="311" ht="22.5" customHeight="1">
      <c r="A311" s="56"/>
      <c r="B311" s="56"/>
      <c r="C311" s="56"/>
      <c r="D311" s="56"/>
      <c r="E311" s="56"/>
      <c r="F311" s="56"/>
      <c r="G311" s="44"/>
      <c r="H311" s="56"/>
      <c r="I311" s="56"/>
    </row>
    <row r="312" ht="22.5" customHeight="1">
      <c r="A312" s="56"/>
      <c r="B312" s="56"/>
      <c r="C312" s="56"/>
      <c r="D312" s="56"/>
      <c r="E312" s="56"/>
      <c r="F312" s="56"/>
      <c r="G312" s="44"/>
      <c r="H312" s="56"/>
      <c r="I312" s="56"/>
    </row>
    <row r="313" ht="22.5" customHeight="1">
      <c r="A313" s="56"/>
      <c r="B313" s="56"/>
      <c r="C313" s="56"/>
      <c r="D313" s="56"/>
      <c r="E313" s="56"/>
      <c r="F313" s="56"/>
      <c r="G313" s="44"/>
      <c r="H313" s="56"/>
      <c r="I313" s="56"/>
    </row>
    <row r="314" ht="22.5" customHeight="1">
      <c r="A314" s="56"/>
      <c r="B314" s="56"/>
      <c r="C314" s="56"/>
      <c r="D314" s="56"/>
      <c r="E314" s="56"/>
      <c r="F314" s="56"/>
      <c r="G314" s="44"/>
      <c r="H314" s="56"/>
      <c r="I314" s="56"/>
    </row>
    <row r="315" ht="22.5" customHeight="1">
      <c r="A315" s="56"/>
      <c r="B315" s="56"/>
      <c r="C315" s="56"/>
      <c r="D315" s="56"/>
      <c r="E315" s="56"/>
      <c r="F315" s="56"/>
      <c r="G315" s="44"/>
      <c r="H315" s="56"/>
      <c r="I315" s="56"/>
    </row>
    <row r="316" ht="22.5" customHeight="1">
      <c r="A316" s="56"/>
      <c r="B316" s="56"/>
      <c r="C316" s="56"/>
      <c r="D316" s="56"/>
      <c r="E316" s="56"/>
      <c r="F316" s="56"/>
      <c r="G316" s="44"/>
      <c r="H316" s="56"/>
      <c r="I316" s="56"/>
    </row>
    <row r="317" ht="22.5" customHeight="1">
      <c r="A317" s="56"/>
      <c r="B317" s="56"/>
      <c r="C317" s="56"/>
      <c r="D317" s="56"/>
      <c r="E317" s="56"/>
      <c r="F317" s="56"/>
      <c r="G317" s="44"/>
      <c r="H317" s="56"/>
      <c r="I317" s="56"/>
    </row>
    <row r="318" ht="22.5" customHeight="1">
      <c r="A318" s="56"/>
      <c r="B318" s="56"/>
      <c r="C318" s="56"/>
      <c r="D318" s="56"/>
      <c r="E318" s="56"/>
      <c r="F318" s="56"/>
      <c r="G318" s="44"/>
      <c r="H318" s="56"/>
      <c r="I318" s="56"/>
    </row>
    <row r="319" ht="22.5" customHeight="1">
      <c r="A319" s="56"/>
      <c r="B319" s="56"/>
      <c r="C319" s="56"/>
      <c r="D319" s="56"/>
      <c r="E319" s="56"/>
      <c r="F319" s="56"/>
      <c r="G319" s="44"/>
      <c r="H319" s="56"/>
      <c r="I319" s="56"/>
    </row>
    <row r="320" ht="22.5" customHeight="1">
      <c r="A320" s="56"/>
      <c r="B320" s="56"/>
      <c r="C320" s="56"/>
      <c r="D320" s="56"/>
      <c r="E320" s="56"/>
      <c r="F320" s="56"/>
      <c r="G320" s="44"/>
      <c r="H320" s="56"/>
      <c r="I320" s="56"/>
    </row>
    <row r="321" ht="22.5" customHeight="1">
      <c r="A321" s="56"/>
      <c r="B321" s="56"/>
      <c r="C321" s="56"/>
      <c r="D321" s="56"/>
      <c r="E321" s="56"/>
      <c r="F321" s="56"/>
      <c r="G321" s="44"/>
      <c r="H321" s="56"/>
      <c r="I321" s="56"/>
    </row>
    <row r="322" ht="22.5" customHeight="1">
      <c r="A322" s="56"/>
      <c r="B322" s="56"/>
      <c r="C322" s="56"/>
      <c r="D322" s="56"/>
      <c r="E322" s="56"/>
      <c r="F322" s="56"/>
      <c r="G322" s="44"/>
      <c r="H322" s="56"/>
      <c r="I322" s="56"/>
    </row>
    <row r="323" ht="22.5" customHeight="1">
      <c r="A323" s="56"/>
      <c r="B323" s="56"/>
      <c r="C323" s="56"/>
      <c r="D323" s="56"/>
      <c r="E323" s="56"/>
      <c r="F323" s="56"/>
      <c r="G323" s="44"/>
      <c r="H323" s="56"/>
      <c r="I323" s="56"/>
    </row>
    <row r="324" ht="22.5" customHeight="1">
      <c r="A324" s="56"/>
      <c r="B324" s="56"/>
      <c r="C324" s="56"/>
      <c r="D324" s="56"/>
      <c r="E324" s="56"/>
      <c r="F324" s="56"/>
      <c r="G324" s="44"/>
      <c r="H324" s="56"/>
      <c r="I324" s="56"/>
    </row>
    <row r="325" ht="22.5" customHeight="1">
      <c r="A325" s="56"/>
      <c r="B325" s="56"/>
      <c r="C325" s="56"/>
      <c r="D325" s="56"/>
      <c r="E325" s="56"/>
      <c r="F325" s="56"/>
      <c r="G325" s="44"/>
      <c r="H325" s="56"/>
      <c r="I325" s="56"/>
    </row>
    <row r="326" ht="22.5" customHeight="1">
      <c r="A326" s="56"/>
      <c r="B326" s="56"/>
      <c r="C326" s="56"/>
      <c r="D326" s="56"/>
      <c r="E326" s="56"/>
      <c r="F326" s="56"/>
      <c r="G326" s="44"/>
      <c r="H326" s="56"/>
      <c r="I326" s="56"/>
    </row>
    <row r="327" ht="22.5" customHeight="1">
      <c r="A327" s="56"/>
      <c r="B327" s="56"/>
      <c r="C327" s="56"/>
      <c r="D327" s="56"/>
      <c r="E327" s="56"/>
      <c r="F327" s="56"/>
      <c r="G327" s="44"/>
      <c r="H327" s="56"/>
      <c r="I327" s="56"/>
    </row>
    <row r="328" ht="22.5" customHeight="1">
      <c r="A328" s="56"/>
      <c r="B328" s="56"/>
      <c r="C328" s="56"/>
      <c r="D328" s="56"/>
      <c r="E328" s="56"/>
      <c r="F328" s="56"/>
      <c r="G328" s="44"/>
      <c r="H328" s="56"/>
      <c r="I328" s="56"/>
    </row>
    <row r="329" ht="22.5" customHeight="1">
      <c r="A329" s="56"/>
      <c r="B329" s="56"/>
      <c r="C329" s="56"/>
      <c r="D329" s="56"/>
      <c r="E329" s="56"/>
      <c r="F329" s="56"/>
      <c r="G329" s="44"/>
      <c r="H329" s="56"/>
      <c r="I329" s="56"/>
    </row>
    <row r="330" ht="22.5" customHeight="1">
      <c r="A330" s="56"/>
      <c r="B330" s="56"/>
      <c r="C330" s="56"/>
      <c r="D330" s="56"/>
      <c r="E330" s="56"/>
      <c r="F330" s="56"/>
      <c r="G330" s="44"/>
      <c r="H330" s="56"/>
      <c r="I330" s="56"/>
    </row>
    <row r="331" ht="22.5" customHeight="1">
      <c r="A331" s="56"/>
      <c r="B331" s="56"/>
      <c r="C331" s="56"/>
      <c r="D331" s="56"/>
      <c r="E331" s="56"/>
      <c r="F331" s="56"/>
      <c r="G331" s="44"/>
      <c r="H331" s="56"/>
      <c r="I331" s="56"/>
    </row>
    <row r="332" ht="22.5" customHeight="1">
      <c r="A332" s="56"/>
      <c r="B332" s="56"/>
      <c r="C332" s="56"/>
      <c r="D332" s="56"/>
      <c r="E332" s="56"/>
      <c r="F332" s="56"/>
      <c r="G332" s="44"/>
      <c r="H332" s="56"/>
      <c r="I332" s="56"/>
    </row>
    <row r="333" ht="22.5" customHeight="1">
      <c r="A333" s="56"/>
      <c r="B333" s="56"/>
      <c r="C333" s="56"/>
      <c r="D333" s="56"/>
      <c r="E333" s="56"/>
      <c r="F333" s="56"/>
      <c r="G333" s="44"/>
      <c r="H333" s="56"/>
      <c r="I333" s="56"/>
    </row>
    <row r="334" ht="22.5" customHeight="1">
      <c r="A334" s="56"/>
      <c r="B334" s="56"/>
      <c r="C334" s="56"/>
      <c r="D334" s="56"/>
      <c r="E334" s="56"/>
      <c r="F334" s="56"/>
      <c r="G334" s="44"/>
      <c r="H334" s="56"/>
      <c r="I334" s="56"/>
    </row>
    <row r="335" ht="22.5" customHeight="1">
      <c r="A335" s="56"/>
      <c r="B335" s="56"/>
      <c r="C335" s="56"/>
      <c r="D335" s="56"/>
      <c r="E335" s="56"/>
      <c r="F335" s="56"/>
      <c r="G335" s="44"/>
      <c r="H335" s="56"/>
      <c r="I335" s="56"/>
    </row>
    <row r="336" ht="22.5" customHeight="1">
      <c r="A336" s="56"/>
      <c r="B336" s="56"/>
      <c r="C336" s="56"/>
      <c r="D336" s="56"/>
      <c r="E336" s="56"/>
      <c r="F336" s="56"/>
      <c r="G336" s="44"/>
      <c r="H336" s="56"/>
      <c r="I336" s="56"/>
    </row>
    <row r="337" ht="22.5" customHeight="1">
      <c r="A337" s="56"/>
      <c r="B337" s="56"/>
      <c r="C337" s="56"/>
      <c r="D337" s="56"/>
      <c r="E337" s="56"/>
      <c r="F337" s="56"/>
      <c r="G337" s="44"/>
      <c r="H337" s="56"/>
      <c r="I337" s="56"/>
    </row>
    <row r="338" ht="22.5" customHeight="1">
      <c r="A338" s="56"/>
      <c r="B338" s="56"/>
      <c r="C338" s="56"/>
      <c r="D338" s="56"/>
      <c r="E338" s="56"/>
      <c r="F338" s="56"/>
      <c r="G338" s="44"/>
      <c r="H338" s="56"/>
      <c r="I338" s="56"/>
    </row>
    <row r="339" ht="22.5" customHeight="1">
      <c r="A339" s="56"/>
      <c r="B339" s="56"/>
      <c r="C339" s="56"/>
      <c r="D339" s="56"/>
      <c r="E339" s="56"/>
      <c r="F339" s="56"/>
      <c r="G339" s="44"/>
      <c r="H339" s="56"/>
      <c r="I339" s="56"/>
    </row>
    <row r="340" ht="22.5" customHeight="1">
      <c r="A340" s="56"/>
      <c r="B340" s="56"/>
      <c r="C340" s="56"/>
      <c r="D340" s="56"/>
      <c r="E340" s="56"/>
      <c r="F340" s="56"/>
      <c r="G340" s="44"/>
      <c r="H340" s="56"/>
      <c r="I340" s="56"/>
    </row>
    <row r="341" ht="22.5" customHeight="1">
      <c r="A341" s="56"/>
      <c r="B341" s="56"/>
      <c r="C341" s="56"/>
      <c r="D341" s="56"/>
      <c r="E341" s="56"/>
      <c r="F341" s="56"/>
      <c r="G341" s="44"/>
      <c r="H341" s="56"/>
      <c r="I341" s="56"/>
    </row>
    <row r="342" ht="22.5" customHeight="1">
      <c r="A342" s="56"/>
      <c r="B342" s="56"/>
      <c r="C342" s="56"/>
      <c r="D342" s="56"/>
      <c r="E342" s="56"/>
      <c r="F342" s="56"/>
      <c r="G342" s="44"/>
      <c r="H342" s="56"/>
      <c r="I342" s="56"/>
    </row>
    <row r="343" ht="22.5" customHeight="1">
      <c r="A343" s="56"/>
      <c r="B343" s="56"/>
      <c r="C343" s="56"/>
      <c r="D343" s="56"/>
      <c r="E343" s="56"/>
      <c r="F343" s="56"/>
      <c r="G343" s="44"/>
      <c r="H343" s="56"/>
      <c r="I343" s="56"/>
    </row>
    <row r="344" ht="22.5" customHeight="1">
      <c r="A344" s="56"/>
      <c r="B344" s="56"/>
      <c r="C344" s="56"/>
      <c r="D344" s="56"/>
      <c r="E344" s="56"/>
      <c r="F344" s="56"/>
      <c r="G344" s="44"/>
      <c r="H344" s="56"/>
      <c r="I344" s="56"/>
    </row>
    <row r="345" ht="22.5" customHeight="1">
      <c r="A345" s="56"/>
      <c r="B345" s="56"/>
      <c r="C345" s="56"/>
      <c r="D345" s="56"/>
      <c r="E345" s="56"/>
      <c r="F345" s="56"/>
      <c r="G345" s="44"/>
      <c r="H345" s="56"/>
      <c r="I345" s="56"/>
    </row>
    <row r="346" ht="22.5" customHeight="1">
      <c r="A346" s="56"/>
      <c r="B346" s="56"/>
      <c r="C346" s="56"/>
      <c r="D346" s="56"/>
      <c r="E346" s="56"/>
      <c r="F346" s="56"/>
      <c r="G346" s="44"/>
      <c r="H346" s="56"/>
      <c r="I346" s="56"/>
    </row>
    <row r="347" ht="22.5" customHeight="1">
      <c r="A347" s="56"/>
      <c r="B347" s="56"/>
      <c r="C347" s="56"/>
      <c r="D347" s="56"/>
      <c r="E347" s="56"/>
      <c r="F347" s="56"/>
      <c r="G347" s="44"/>
      <c r="H347" s="56"/>
      <c r="I347" s="56"/>
    </row>
    <row r="348" ht="22.5" customHeight="1">
      <c r="A348" s="56"/>
      <c r="B348" s="56"/>
      <c r="C348" s="56"/>
      <c r="D348" s="56"/>
      <c r="E348" s="56"/>
      <c r="F348" s="56"/>
      <c r="G348" s="44"/>
      <c r="H348" s="56"/>
      <c r="I348" s="56"/>
    </row>
    <row r="349" ht="22.5" customHeight="1">
      <c r="A349" s="56"/>
      <c r="B349" s="56"/>
      <c r="C349" s="56"/>
      <c r="D349" s="56"/>
      <c r="E349" s="56"/>
      <c r="F349" s="56"/>
      <c r="G349" s="44"/>
      <c r="H349" s="56"/>
      <c r="I349" s="56"/>
    </row>
    <row r="350" ht="22.5" customHeight="1">
      <c r="A350" s="56"/>
      <c r="B350" s="56"/>
      <c r="C350" s="56"/>
      <c r="D350" s="56"/>
      <c r="E350" s="56"/>
      <c r="F350" s="56"/>
      <c r="G350" s="44"/>
      <c r="H350" s="56"/>
      <c r="I350" s="56"/>
    </row>
    <row r="351" ht="22.5" customHeight="1">
      <c r="A351" s="56"/>
      <c r="B351" s="56"/>
      <c r="C351" s="56"/>
      <c r="D351" s="56"/>
      <c r="E351" s="56"/>
      <c r="F351" s="56"/>
      <c r="G351" s="44"/>
      <c r="H351" s="56"/>
      <c r="I351" s="56"/>
    </row>
    <row r="352" ht="22.5" customHeight="1">
      <c r="A352" s="56"/>
      <c r="B352" s="56"/>
      <c r="C352" s="56"/>
      <c r="D352" s="56"/>
      <c r="E352" s="56"/>
      <c r="F352" s="56"/>
      <c r="G352" s="44"/>
      <c r="H352" s="56"/>
      <c r="I352" s="56"/>
    </row>
    <row r="353" ht="22.5" customHeight="1">
      <c r="A353" s="56"/>
      <c r="B353" s="56"/>
      <c r="C353" s="56"/>
      <c r="D353" s="56"/>
      <c r="E353" s="56"/>
      <c r="F353" s="56"/>
      <c r="G353" s="44"/>
      <c r="H353" s="56"/>
      <c r="I353" s="56"/>
    </row>
    <row r="354" ht="22.5" customHeight="1">
      <c r="A354" s="56"/>
      <c r="B354" s="56"/>
      <c r="C354" s="56"/>
      <c r="D354" s="56"/>
      <c r="E354" s="56"/>
      <c r="F354" s="56"/>
      <c r="G354" s="44"/>
      <c r="H354" s="56"/>
      <c r="I354" s="56"/>
    </row>
    <row r="355" ht="22.5" customHeight="1">
      <c r="A355" s="56"/>
      <c r="B355" s="56"/>
      <c r="C355" s="56"/>
      <c r="D355" s="56"/>
      <c r="E355" s="56"/>
      <c r="F355" s="56"/>
      <c r="G355" s="44"/>
      <c r="H355" s="56"/>
      <c r="I355" s="56"/>
    </row>
    <row r="356" ht="22.5" customHeight="1">
      <c r="A356" s="56"/>
      <c r="B356" s="56"/>
      <c r="C356" s="56"/>
      <c r="D356" s="56"/>
      <c r="E356" s="56"/>
      <c r="F356" s="56"/>
      <c r="G356" s="44"/>
      <c r="H356" s="56"/>
      <c r="I356" s="56"/>
    </row>
    <row r="357" ht="22.5" customHeight="1">
      <c r="A357" s="56"/>
      <c r="B357" s="56"/>
      <c r="C357" s="56"/>
      <c r="D357" s="56"/>
      <c r="E357" s="56"/>
      <c r="F357" s="56"/>
      <c r="G357" s="44"/>
      <c r="H357" s="56"/>
      <c r="I357" s="56"/>
    </row>
    <row r="358" ht="22.5" customHeight="1">
      <c r="A358" s="56"/>
      <c r="B358" s="56"/>
      <c r="C358" s="56"/>
      <c r="D358" s="56"/>
      <c r="E358" s="56"/>
      <c r="F358" s="56"/>
      <c r="G358" s="44"/>
      <c r="H358" s="56"/>
      <c r="I358" s="56"/>
    </row>
    <row r="359" ht="22.5" customHeight="1">
      <c r="A359" s="56"/>
      <c r="B359" s="56"/>
      <c r="C359" s="56"/>
      <c r="D359" s="56"/>
      <c r="E359" s="56"/>
      <c r="F359" s="56"/>
      <c r="G359" s="44"/>
      <c r="H359" s="56"/>
      <c r="I359" s="56"/>
    </row>
    <row r="360" ht="22.5" customHeight="1">
      <c r="A360" s="56"/>
      <c r="B360" s="56"/>
      <c r="C360" s="56"/>
      <c r="D360" s="56"/>
      <c r="E360" s="56"/>
      <c r="F360" s="56"/>
      <c r="G360" s="44"/>
      <c r="H360" s="56"/>
      <c r="I360" s="56"/>
    </row>
    <row r="361" ht="22.5" customHeight="1">
      <c r="A361" s="56"/>
      <c r="B361" s="56"/>
      <c r="C361" s="56"/>
      <c r="D361" s="56"/>
      <c r="E361" s="56"/>
      <c r="F361" s="56"/>
      <c r="G361" s="44"/>
      <c r="H361" s="56"/>
      <c r="I361" s="56"/>
    </row>
    <row r="362" ht="22.5" customHeight="1">
      <c r="A362" s="56"/>
      <c r="B362" s="56"/>
      <c r="C362" s="56"/>
      <c r="D362" s="56"/>
      <c r="E362" s="56"/>
      <c r="F362" s="56"/>
      <c r="G362" s="44"/>
      <c r="H362" s="56"/>
      <c r="I362" s="56"/>
    </row>
    <row r="363" ht="22.5" customHeight="1">
      <c r="A363" s="56"/>
      <c r="B363" s="56"/>
      <c r="C363" s="56"/>
      <c r="D363" s="56"/>
      <c r="E363" s="56"/>
      <c r="F363" s="56"/>
      <c r="G363" s="44"/>
      <c r="H363" s="56"/>
      <c r="I363" s="56"/>
    </row>
    <row r="364" ht="22.5" customHeight="1">
      <c r="A364" s="56"/>
      <c r="B364" s="56"/>
      <c r="C364" s="56"/>
      <c r="D364" s="56"/>
      <c r="E364" s="56"/>
      <c r="F364" s="56"/>
      <c r="G364" s="44"/>
      <c r="H364" s="56"/>
      <c r="I364" s="56"/>
    </row>
    <row r="365" ht="22.5" customHeight="1">
      <c r="A365" s="56"/>
      <c r="B365" s="56"/>
      <c r="C365" s="56"/>
      <c r="D365" s="56"/>
      <c r="E365" s="56"/>
      <c r="F365" s="56"/>
      <c r="G365" s="44"/>
      <c r="H365" s="56"/>
      <c r="I365" s="56"/>
    </row>
    <row r="366" ht="22.5" customHeight="1">
      <c r="A366" s="56"/>
      <c r="B366" s="56"/>
      <c r="C366" s="56"/>
      <c r="D366" s="56"/>
      <c r="E366" s="56"/>
      <c r="F366" s="56"/>
      <c r="G366" s="44"/>
      <c r="H366" s="56"/>
      <c r="I366" s="56"/>
    </row>
    <row r="367" ht="22.5" customHeight="1">
      <c r="A367" s="56"/>
      <c r="B367" s="56"/>
      <c r="C367" s="56"/>
      <c r="D367" s="56"/>
      <c r="E367" s="56"/>
      <c r="F367" s="56"/>
      <c r="G367" s="44"/>
      <c r="H367" s="56"/>
      <c r="I367" s="56"/>
    </row>
    <row r="368" ht="22.5" customHeight="1">
      <c r="A368" s="56"/>
      <c r="B368" s="56"/>
      <c r="C368" s="56"/>
      <c r="D368" s="56"/>
      <c r="E368" s="56"/>
      <c r="F368" s="56"/>
      <c r="G368" s="44"/>
      <c r="H368" s="56"/>
      <c r="I368" s="56"/>
    </row>
    <row r="369" ht="22.5" customHeight="1">
      <c r="A369" s="56"/>
      <c r="B369" s="56"/>
      <c r="C369" s="56"/>
      <c r="D369" s="56"/>
      <c r="E369" s="56"/>
      <c r="F369" s="56"/>
      <c r="G369" s="44"/>
      <c r="H369" s="56"/>
      <c r="I369" s="56"/>
    </row>
    <row r="370" ht="22.5" customHeight="1">
      <c r="A370" s="56"/>
      <c r="B370" s="56"/>
      <c r="C370" s="56"/>
      <c r="D370" s="56"/>
      <c r="E370" s="56"/>
      <c r="F370" s="56"/>
      <c r="G370" s="44"/>
      <c r="H370" s="56"/>
      <c r="I370" s="56"/>
    </row>
    <row r="371" ht="22.5" customHeight="1">
      <c r="A371" s="56"/>
      <c r="B371" s="56"/>
      <c r="C371" s="56"/>
      <c r="D371" s="56"/>
      <c r="E371" s="56"/>
      <c r="F371" s="56"/>
      <c r="G371" s="44"/>
      <c r="H371" s="56"/>
      <c r="I371" s="56"/>
    </row>
    <row r="372" ht="22.5" customHeight="1">
      <c r="A372" s="56"/>
      <c r="B372" s="56"/>
      <c r="C372" s="56"/>
      <c r="D372" s="56"/>
      <c r="E372" s="56"/>
      <c r="F372" s="56"/>
      <c r="G372" s="44"/>
      <c r="H372" s="56"/>
      <c r="I372" s="56"/>
    </row>
    <row r="373" ht="22.5" customHeight="1">
      <c r="A373" s="56"/>
      <c r="B373" s="56"/>
      <c r="C373" s="56"/>
      <c r="D373" s="56"/>
      <c r="E373" s="56"/>
      <c r="F373" s="56"/>
      <c r="G373" s="44"/>
      <c r="H373" s="56"/>
      <c r="I373" s="56"/>
    </row>
    <row r="374" ht="22.5" customHeight="1">
      <c r="A374" s="56"/>
      <c r="B374" s="56"/>
      <c r="C374" s="56"/>
      <c r="D374" s="56"/>
      <c r="E374" s="56"/>
      <c r="F374" s="56"/>
      <c r="G374" s="44"/>
      <c r="H374" s="56"/>
      <c r="I374" s="56"/>
    </row>
    <row r="375" ht="22.5" customHeight="1">
      <c r="A375" s="56"/>
      <c r="B375" s="56"/>
      <c r="C375" s="56"/>
      <c r="D375" s="56"/>
      <c r="E375" s="56"/>
      <c r="F375" s="56"/>
      <c r="G375" s="44"/>
      <c r="H375" s="56"/>
      <c r="I375" s="56"/>
    </row>
    <row r="376" ht="22.5" customHeight="1">
      <c r="A376" s="56"/>
      <c r="B376" s="56"/>
      <c r="C376" s="56"/>
      <c r="D376" s="56"/>
      <c r="E376" s="56"/>
      <c r="F376" s="56"/>
      <c r="G376" s="44"/>
      <c r="H376" s="56"/>
      <c r="I376" s="56"/>
    </row>
    <row r="377" ht="22.5" customHeight="1">
      <c r="A377" s="56"/>
      <c r="B377" s="56"/>
      <c r="C377" s="56"/>
      <c r="D377" s="56"/>
      <c r="E377" s="56"/>
      <c r="F377" s="56"/>
      <c r="G377" s="44"/>
      <c r="H377" s="56"/>
      <c r="I377" s="56"/>
    </row>
    <row r="378" ht="22.5" customHeight="1">
      <c r="A378" s="56"/>
      <c r="B378" s="56"/>
      <c r="C378" s="56"/>
      <c r="D378" s="56"/>
      <c r="E378" s="56"/>
      <c r="F378" s="56"/>
      <c r="G378" s="44"/>
      <c r="H378" s="56"/>
      <c r="I378" s="56"/>
    </row>
    <row r="379" ht="22.5" customHeight="1">
      <c r="A379" s="56"/>
      <c r="B379" s="56"/>
      <c r="C379" s="56"/>
      <c r="D379" s="56"/>
      <c r="E379" s="56"/>
      <c r="F379" s="56"/>
      <c r="G379" s="44"/>
      <c r="H379" s="56"/>
      <c r="I379" s="56"/>
    </row>
    <row r="380" ht="22.5" customHeight="1">
      <c r="A380" s="56"/>
      <c r="B380" s="56"/>
      <c r="C380" s="56"/>
      <c r="D380" s="56"/>
      <c r="E380" s="56"/>
      <c r="F380" s="56"/>
      <c r="G380" s="44"/>
      <c r="H380" s="56"/>
      <c r="I380" s="56"/>
    </row>
    <row r="381" ht="22.5" customHeight="1">
      <c r="A381" s="56"/>
      <c r="B381" s="56"/>
      <c r="C381" s="56"/>
      <c r="D381" s="56"/>
      <c r="E381" s="56"/>
      <c r="F381" s="56"/>
      <c r="G381" s="44"/>
      <c r="H381" s="56"/>
      <c r="I381" s="56"/>
    </row>
    <row r="382" ht="22.5" customHeight="1">
      <c r="A382" s="56"/>
      <c r="B382" s="56"/>
      <c r="C382" s="56"/>
      <c r="D382" s="56"/>
      <c r="E382" s="56"/>
      <c r="F382" s="56"/>
      <c r="G382" s="44"/>
      <c r="H382" s="56"/>
      <c r="I382" s="56"/>
    </row>
    <row r="383" ht="22.5" customHeight="1">
      <c r="A383" s="56"/>
      <c r="B383" s="56"/>
      <c r="C383" s="56"/>
      <c r="D383" s="56"/>
      <c r="E383" s="56"/>
      <c r="F383" s="56"/>
      <c r="G383" s="44"/>
      <c r="H383" s="56"/>
      <c r="I383" s="56"/>
    </row>
    <row r="384" ht="22.5" customHeight="1">
      <c r="A384" s="56"/>
      <c r="B384" s="56"/>
      <c r="C384" s="56"/>
      <c r="D384" s="56"/>
      <c r="E384" s="56"/>
      <c r="F384" s="56"/>
      <c r="G384" s="44"/>
      <c r="H384" s="56"/>
      <c r="I384" s="56"/>
    </row>
    <row r="385" ht="22.5" customHeight="1">
      <c r="A385" s="56"/>
      <c r="B385" s="56"/>
      <c r="C385" s="56"/>
      <c r="D385" s="56"/>
      <c r="E385" s="56"/>
      <c r="F385" s="56"/>
      <c r="G385" s="44"/>
      <c r="H385" s="56"/>
      <c r="I385" s="56"/>
    </row>
    <row r="386" ht="22.5" customHeight="1">
      <c r="A386" s="56"/>
      <c r="B386" s="56"/>
      <c r="C386" s="56"/>
      <c r="D386" s="56"/>
      <c r="E386" s="56"/>
      <c r="F386" s="56"/>
      <c r="G386" s="44"/>
      <c r="H386" s="56"/>
      <c r="I386" s="56"/>
    </row>
    <row r="387" ht="22.5" customHeight="1">
      <c r="A387" s="56"/>
      <c r="B387" s="56"/>
      <c r="C387" s="56"/>
      <c r="D387" s="56"/>
      <c r="E387" s="56"/>
      <c r="F387" s="56"/>
      <c r="G387" s="44"/>
      <c r="H387" s="56"/>
      <c r="I387" s="56"/>
    </row>
    <row r="388" ht="22.5" customHeight="1">
      <c r="A388" s="56"/>
      <c r="B388" s="56"/>
      <c r="C388" s="56"/>
      <c r="D388" s="56"/>
      <c r="E388" s="56"/>
      <c r="F388" s="56"/>
      <c r="G388" s="44"/>
      <c r="H388" s="56"/>
      <c r="I388" s="56"/>
    </row>
    <row r="389" ht="22.5" customHeight="1">
      <c r="A389" s="56"/>
      <c r="B389" s="56"/>
      <c r="C389" s="56"/>
      <c r="D389" s="56"/>
      <c r="E389" s="56"/>
      <c r="F389" s="56"/>
      <c r="G389" s="44"/>
      <c r="H389" s="56"/>
      <c r="I389" s="56"/>
    </row>
    <row r="390" ht="22.5" customHeight="1">
      <c r="A390" s="56"/>
      <c r="B390" s="56"/>
      <c r="C390" s="56"/>
      <c r="D390" s="56"/>
      <c r="E390" s="56"/>
      <c r="F390" s="56"/>
      <c r="G390" s="44"/>
      <c r="H390" s="56"/>
      <c r="I390" s="56"/>
    </row>
    <row r="391" ht="22.5" customHeight="1">
      <c r="A391" s="56"/>
      <c r="B391" s="56"/>
      <c r="C391" s="56"/>
      <c r="D391" s="56"/>
      <c r="E391" s="56"/>
      <c r="F391" s="56"/>
      <c r="G391" s="44"/>
      <c r="H391" s="56"/>
      <c r="I391" s="56"/>
    </row>
    <row r="392" ht="22.5" customHeight="1">
      <c r="A392" s="56"/>
      <c r="B392" s="56"/>
      <c r="C392" s="56"/>
      <c r="D392" s="56"/>
      <c r="E392" s="56"/>
      <c r="F392" s="56"/>
      <c r="G392" s="44"/>
      <c r="H392" s="56"/>
      <c r="I392" s="56"/>
    </row>
    <row r="393" ht="22.5" customHeight="1">
      <c r="A393" s="56"/>
      <c r="B393" s="56"/>
      <c r="C393" s="56"/>
      <c r="D393" s="56"/>
      <c r="E393" s="56"/>
      <c r="F393" s="56"/>
      <c r="G393" s="44"/>
      <c r="H393" s="56"/>
      <c r="I393" s="56"/>
    </row>
    <row r="394" ht="22.5" customHeight="1">
      <c r="A394" s="56"/>
      <c r="B394" s="56"/>
      <c r="C394" s="56"/>
      <c r="D394" s="56"/>
      <c r="E394" s="56"/>
      <c r="F394" s="56"/>
      <c r="G394" s="44"/>
      <c r="H394" s="56"/>
      <c r="I394" s="56"/>
    </row>
    <row r="395" ht="22.5" customHeight="1">
      <c r="A395" s="56"/>
      <c r="B395" s="56"/>
      <c r="C395" s="56"/>
      <c r="D395" s="56"/>
      <c r="E395" s="56"/>
      <c r="F395" s="56"/>
      <c r="G395" s="44"/>
      <c r="H395" s="56"/>
      <c r="I395" s="56"/>
    </row>
    <row r="396" ht="22.5" customHeight="1">
      <c r="A396" s="56"/>
      <c r="B396" s="56"/>
      <c r="C396" s="56"/>
      <c r="D396" s="56"/>
      <c r="E396" s="56"/>
      <c r="F396" s="56"/>
      <c r="G396" s="44"/>
      <c r="H396" s="56"/>
      <c r="I396" s="56"/>
    </row>
    <row r="397" ht="22.5" customHeight="1">
      <c r="A397" s="56"/>
      <c r="B397" s="56"/>
      <c r="C397" s="56"/>
      <c r="D397" s="56"/>
      <c r="E397" s="56"/>
      <c r="F397" s="56"/>
      <c r="G397" s="44"/>
      <c r="H397" s="56"/>
      <c r="I397" s="56"/>
    </row>
    <row r="398" ht="22.5" customHeight="1">
      <c r="A398" s="56"/>
      <c r="B398" s="56"/>
      <c r="C398" s="56"/>
      <c r="D398" s="56"/>
      <c r="E398" s="56"/>
      <c r="F398" s="56"/>
      <c r="G398" s="44"/>
      <c r="H398" s="56"/>
      <c r="I398" s="56"/>
    </row>
    <row r="399" ht="22.5" customHeight="1">
      <c r="A399" s="56"/>
      <c r="B399" s="56"/>
      <c r="C399" s="56"/>
      <c r="D399" s="56"/>
      <c r="E399" s="56"/>
      <c r="F399" s="56"/>
      <c r="G399" s="44"/>
      <c r="H399" s="56"/>
      <c r="I399" s="56"/>
    </row>
    <row r="400" ht="22.5" customHeight="1">
      <c r="A400" s="56"/>
      <c r="B400" s="56"/>
      <c r="C400" s="56"/>
      <c r="D400" s="56"/>
      <c r="E400" s="56"/>
      <c r="F400" s="56"/>
      <c r="G400" s="44"/>
      <c r="H400" s="56"/>
      <c r="I400" s="56"/>
    </row>
    <row r="401" ht="22.5" customHeight="1">
      <c r="A401" s="56"/>
      <c r="B401" s="56"/>
      <c r="C401" s="56"/>
      <c r="D401" s="56"/>
      <c r="E401" s="56"/>
      <c r="F401" s="56"/>
      <c r="G401" s="44"/>
      <c r="H401" s="56"/>
      <c r="I401" s="56"/>
    </row>
    <row r="402" ht="22.5" customHeight="1">
      <c r="A402" s="56"/>
      <c r="B402" s="56"/>
      <c r="C402" s="56"/>
      <c r="D402" s="56"/>
      <c r="E402" s="56"/>
      <c r="F402" s="56"/>
      <c r="G402" s="44"/>
      <c r="H402" s="56"/>
      <c r="I402" s="56"/>
    </row>
    <row r="403" ht="22.5" customHeight="1">
      <c r="A403" s="56"/>
      <c r="B403" s="56"/>
      <c r="C403" s="56"/>
      <c r="D403" s="56"/>
      <c r="E403" s="56"/>
      <c r="F403" s="56"/>
      <c r="G403" s="44"/>
      <c r="H403" s="56"/>
      <c r="I403" s="56"/>
    </row>
    <row r="404" ht="22.5" customHeight="1">
      <c r="A404" s="56"/>
      <c r="B404" s="56"/>
      <c r="C404" s="56"/>
      <c r="D404" s="56"/>
      <c r="E404" s="56"/>
      <c r="F404" s="56"/>
      <c r="G404" s="44"/>
      <c r="H404" s="56"/>
      <c r="I404" s="56"/>
    </row>
    <row r="405" ht="22.5" customHeight="1">
      <c r="A405" s="56"/>
      <c r="B405" s="56"/>
      <c r="C405" s="56"/>
      <c r="D405" s="56"/>
      <c r="E405" s="56"/>
      <c r="F405" s="56"/>
      <c r="G405" s="44"/>
      <c r="H405" s="56"/>
      <c r="I405" s="56"/>
    </row>
    <row r="406" ht="22.5" customHeight="1">
      <c r="A406" s="56"/>
      <c r="B406" s="56"/>
      <c r="C406" s="56"/>
      <c r="D406" s="56"/>
      <c r="E406" s="56"/>
      <c r="F406" s="56"/>
      <c r="G406" s="44"/>
      <c r="H406" s="56"/>
      <c r="I406" s="56"/>
    </row>
    <row r="407" ht="22.5" customHeight="1">
      <c r="A407" s="56"/>
      <c r="B407" s="56"/>
      <c r="C407" s="56"/>
      <c r="D407" s="56"/>
      <c r="E407" s="56"/>
      <c r="F407" s="56"/>
      <c r="G407" s="44"/>
      <c r="H407" s="56"/>
      <c r="I407" s="56"/>
    </row>
    <row r="408" ht="22.5" customHeight="1">
      <c r="A408" s="56"/>
      <c r="B408" s="56"/>
      <c r="C408" s="56"/>
      <c r="D408" s="56"/>
      <c r="E408" s="56"/>
      <c r="F408" s="56"/>
      <c r="G408" s="44"/>
      <c r="H408" s="56"/>
      <c r="I408" s="56"/>
    </row>
    <row r="409" ht="22.5" customHeight="1">
      <c r="A409" s="56"/>
      <c r="B409" s="56"/>
      <c r="C409" s="56"/>
      <c r="D409" s="56"/>
      <c r="E409" s="56"/>
      <c r="F409" s="56"/>
      <c r="G409" s="44"/>
      <c r="H409" s="56"/>
      <c r="I409" s="56"/>
    </row>
    <row r="410" ht="22.5" customHeight="1">
      <c r="A410" s="56"/>
      <c r="B410" s="56"/>
      <c r="C410" s="56"/>
      <c r="D410" s="56"/>
      <c r="E410" s="56"/>
      <c r="F410" s="56"/>
      <c r="G410" s="44"/>
      <c r="H410" s="56"/>
      <c r="I410" s="56"/>
    </row>
    <row r="411" ht="22.5" customHeight="1">
      <c r="A411" s="56"/>
      <c r="B411" s="56"/>
      <c r="C411" s="56"/>
      <c r="D411" s="56"/>
      <c r="E411" s="56"/>
      <c r="F411" s="56"/>
      <c r="G411" s="44"/>
      <c r="H411" s="56"/>
      <c r="I411" s="56"/>
    </row>
    <row r="412" ht="22.5" customHeight="1">
      <c r="A412" s="56"/>
      <c r="B412" s="56"/>
      <c r="C412" s="56"/>
      <c r="D412" s="56"/>
      <c r="E412" s="56"/>
      <c r="F412" s="56"/>
      <c r="G412" s="44"/>
      <c r="H412" s="56"/>
      <c r="I412" s="56"/>
    </row>
    <row r="413" ht="22.5" customHeight="1">
      <c r="A413" s="56"/>
      <c r="B413" s="56"/>
      <c r="C413" s="56"/>
      <c r="D413" s="56"/>
      <c r="E413" s="56"/>
      <c r="F413" s="56"/>
      <c r="G413" s="44"/>
      <c r="H413" s="56"/>
      <c r="I413" s="56"/>
    </row>
    <row r="414" ht="22.5" customHeight="1">
      <c r="A414" s="56"/>
      <c r="B414" s="56"/>
      <c r="C414" s="56"/>
      <c r="D414" s="56"/>
      <c r="E414" s="56"/>
      <c r="F414" s="56"/>
      <c r="G414" s="44"/>
      <c r="H414" s="56"/>
      <c r="I414" s="56"/>
    </row>
    <row r="415" ht="22.5" customHeight="1">
      <c r="A415" s="56"/>
      <c r="B415" s="56"/>
      <c r="C415" s="56"/>
      <c r="D415" s="56"/>
      <c r="E415" s="56"/>
      <c r="F415" s="56"/>
      <c r="G415" s="44"/>
      <c r="H415" s="56"/>
      <c r="I415" s="56"/>
    </row>
    <row r="416" ht="22.5" customHeight="1">
      <c r="A416" s="56"/>
      <c r="B416" s="56"/>
      <c r="C416" s="56"/>
      <c r="D416" s="56"/>
      <c r="E416" s="56"/>
      <c r="F416" s="56"/>
      <c r="G416" s="44"/>
      <c r="H416" s="56"/>
      <c r="I416" s="56"/>
    </row>
    <row r="417" ht="22.5" customHeight="1">
      <c r="A417" s="56"/>
      <c r="B417" s="56"/>
      <c r="C417" s="56"/>
      <c r="D417" s="56"/>
      <c r="E417" s="56"/>
      <c r="F417" s="56"/>
      <c r="G417" s="44"/>
      <c r="H417" s="56"/>
      <c r="I417" s="56"/>
    </row>
    <row r="418" ht="22.5" customHeight="1">
      <c r="A418" s="56"/>
      <c r="B418" s="56"/>
      <c r="C418" s="56"/>
      <c r="D418" s="56"/>
      <c r="E418" s="56"/>
      <c r="F418" s="56"/>
      <c r="G418" s="44"/>
      <c r="H418" s="56"/>
      <c r="I418" s="56"/>
    </row>
    <row r="419" ht="22.5" customHeight="1">
      <c r="A419" s="56"/>
      <c r="B419" s="56"/>
      <c r="C419" s="56"/>
      <c r="D419" s="56"/>
      <c r="E419" s="56"/>
      <c r="F419" s="56"/>
      <c r="G419" s="44"/>
      <c r="H419" s="56"/>
      <c r="I419" s="56"/>
    </row>
    <row r="420" ht="22.5" customHeight="1">
      <c r="A420" s="56"/>
      <c r="B420" s="56"/>
      <c r="C420" s="56"/>
      <c r="D420" s="56"/>
      <c r="E420" s="56"/>
      <c r="F420" s="56"/>
      <c r="G420" s="44"/>
      <c r="H420" s="56"/>
      <c r="I420" s="56"/>
    </row>
    <row r="421" ht="22.5" customHeight="1">
      <c r="A421" s="56"/>
      <c r="B421" s="56"/>
      <c r="C421" s="56"/>
      <c r="D421" s="56"/>
      <c r="E421" s="56"/>
      <c r="F421" s="56"/>
      <c r="G421" s="44"/>
      <c r="H421" s="56"/>
      <c r="I421" s="56"/>
    </row>
    <row r="422" ht="22.5" customHeight="1">
      <c r="A422" s="56"/>
      <c r="B422" s="56"/>
      <c r="C422" s="56"/>
      <c r="D422" s="56"/>
      <c r="E422" s="56"/>
      <c r="F422" s="56"/>
      <c r="G422" s="44"/>
      <c r="H422" s="56"/>
      <c r="I422" s="56"/>
    </row>
    <row r="423" ht="22.5" customHeight="1">
      <c r="A423" s="56"/>
      <c r="B423" s="56"/>
      <c r="C423" s="56"/>
      <c r="D423" s="56"/>
      <c r="E423" s="56"/>
      <c r="F423" s="56"/>
      <c r="G423" s="44"/>
      <c r="H423" s="56"/>
      <c r="I423" s="56"/>
    </row>
    <row r="424" ht="22.5" customHeight="1">
      <c r="A424" s="56"/>
      <c r="B424" s="56"/>
      <c r="C424" s="56"/>
      <c r="D424" s="56"/>
      <c r="E424" s="56"/>
      <c r="F424" s="56"/>
      <c r="G424" s="44"/>
      <c r="H424" s="56"/>
      <c r="I424" s="56"/>
    </row>
    <row r="425" ht="22.5" customHeight="1">
      <c r="A425" s="56"/>
      <c r="B425" s="56"/>
      <c r="C425" s="56"/>
      <c r="D425" s="56"/>
      <c r="E425" s="56"/>
      <c r="F425" s="56"/>
      <c r="G425" s="44"/>
      <c r="H425" s="56"/>
      <c r="I425" s="56"/>
    </row>
    <row r="426" ht="22.5" customHeight="1">
      <c r="A426" s="56"/>
      <c r="B426" s="56"/>
      <c r="C426" s="56"/>
      <c r="D426" s="56"/>
      <c r="E426" s="56"/>
      <c r="F426" s="56"/>
      <c r="G426" s="44"/>
      <c r="H426" s="56"/>
      <c r="I426" s="56"/>
    </row>
    <row r="427" ht="22.5" customHeight="1">
      <c r="A427" s="56"/>
      <c r="B427" s="56"/>
      <c r="C427" s="56"/>
      <c r="D427" s="56"/>
      <c r="E427" s="56"/>
      <c r="F427" s="56"/>
      <c r="G427" s="44"/>
      <c r="H427" s="56"/>
      <c r="I427" s="56"/>
    </row>
    <row r="428" ht="22.5" customHeight="1">
      <c r="A428" s="56"/>
      <c r="B428" s="56"/>
      <c r="C428" s="56"/>
      <c r="D428" s="56"/>
      <c r="E428" s="56"/>
      <c r="F428" s="56"/>
      <c r="G428" s="44"/>
      <c r="H428" s="56"/>
      <c r="I428" s="56"/>
    </row>
    <row r="429" ht="22.5" customHeight="1">
      <c r="A429" s="56"/>
      <c r="B429" s="56"/>
      <c r="C429" s="56"/>
      <c r="D429" s="56"/>
      <c r="E429" s="56"/>
      <c r="F429" s="56"/>
      <c r="G429" s="44"/>
      <c r="H429" s="56"/>
      <c r="I429" s="56"/>
    </row>
    <row r="430" ht="22.5" customHeight="1">
      <c r="A430" s="56"/>
      <c r="B430" s="56"/>
      <c r="C430" s="56"/>
      <c r="D430" s="56"/>
      <c r="E430" s="56"/>
      <c r="F430" s="56"/>
      <c r="G430" s="44"/>
      <c r="H430" s="56"/>
      <c r="I430" s="56"/>
    </row>
    <row r="431" ht="22.5" customHeight="1">
      <c r="A431" s="56"/>
      <c r="B431" s="56"/>
      <c r="C431" s="56"/>
      <c r="D431" s="56"/>
      <c r="E431" s="56"/>
      <c r="F431" s="56"/>
      <c r="G431" s="44"/>
      <c r="H431" s="56"/>
      <c r="I431" s="56"/>
    </row>
    <row r="432" ht="22.5" customHeight="1">
      <c r="A432" s="56"/>
      <c r="B432" s="56"/>
      <c r="C432" s="56"/>
      <c r="D432" s="56"/>
      <c r="E432" s="56"/>
      <c r="F432" s="56"/>
      <c r="G432" s="44"/>
      <c r="H432" s="56"/>
      <c r="I432" s="56"/>
    </row>
    <row r="433" ht="22.5" customHeight="1">
      <c r="A433" s="56"/>
      <c r="B433" s="56"/>
      <c r="C433" s="56"/>
      <c r="D433" s="56"/>
      <c r="E433" s="56"/>
      <c r="F433" s="56"/>
      <c r="G433" s="44"/>
      <c r="H433" s="56"/>
      <c r="I433" s="56"/>
    </row>
    <row r="434" ht="22.5" customHeight="1">
      <c r="A434" s="56"/>
      <c r="B434" s="56"/>
      <c r="C434" s="56"/>
      <c r="D434" s="56"/>
      <c r="E434" s="56"/>
      <c r="F434" s="56"/>
      <c r="G434" s="44"/>
      <c r="H434" s="56"/>
      <c r="I434" s="56"/>
    </row>
    <row r="435" ht="22.5" customHeight="1">
      <c r="A435" s="56"/>
      <c r="B435" s="56"/>
      <c r="C435" s="56"/>
      <c r="D435" s="56"/>
      <c r="E435" s="56"/>
      <c r="F435" s="56"/>
      <c r="G435" s="44"/>
      <c r="H435" s="56"/>
      <c r="I435" s="56"/>
    </row>
    <row r="436" ht="22.5" customHeight="1">
      <c r="A436" s="56"/>
      <c r="B436" s="56"/>
      <c r="C436" s="56"/>
      <c r="D436" s="56"/>
      <c r="E436" s="56"/>
      <c r="F436" s="56"/>
      <c r="G436" s="44"/>
      <c r="H436" s="56"/>
      <c r="I436" s="56"/>
    </row>
    <row r="437" ht="22.5" customHeight="1">
      <c r="A437" s="56"/>
      <c r="B437" s="56"/>
      <c r="C437" s="56"/>
      <c r="D437" s="56"/>
      <c r="E437" s="56"/>
      <c r="F437" s="56"/>
      <c r="G437" s="44"/>
      <c r="H437" s="56"/>
      <c r="I437" s="56"/>
    </row>
    <row r="438" ht="22.5" customHeight="1">
      <c r="A438" s="56"/>
      <c r="B438" s="56"/>
      <c r="C438" s="56"/>
      <c r="D438" s="56"/>
      <c r="E438" s="56"/>
      <c r="F438" s="56"/>
      <c r="G438" s="44"/>
      <c r="H438" s="56"/>
      <c r="I438" s="56"/>
    </row>
    <row r="439" ht="22.5" customHeight="1">
      <c r="A439" s="56"/>
      <c r="B439" s="56"/>
      <c r="C439" s="56"/>
      <c r="D439" s="56"/>
      <c r="E439" s="56"/>
      <c r="F439" s="56"/>
      <c r="G439" s="44"/>
      <c r="H439" s="56"/>
      <c r="I439" s="56"/>
    </row>
    <row r="440" ht="22.5" customHeight="1">
      <c r="A440" s="56"/>
      <c r="B440" s="56"/>
      <c r="C440" s="56"/>
      <c r="D440" s="56"/>
      <c r="E440" s="56"/>
      <c r="F440" s="56"/>
      <c r="G440" s="44"/>
      <c r="H440" s="56"/>
      <c r="I440" s="56"/>
    </row>
    <row r="441" ht="22.5" customHeight="1">
      <c r="A441" s="56"/>
      <c r="B441" s="56"/>
      <c r="C441" s="56"/>
      <c r="D441" s="56"/>
      <c r="E441" s="56"/>
      <c r="F441" s="56"/>
      <c r="G441" s="44"/>
      <c r="H441" s="56"/>
      <c r="I441" s="56"/>
    </row>
    <row r="442" ht="22.5" customHeight="1">
      <c r="A442" s="56"/>
      <c r="B442" s="56"/>
      <c r="C442" s="56"/>
      <c r="D442" s="56"/>
      <c r="E442" s="56"/>
      <c r="F442" s="56"/>
      <c r="G442" s="44"/>
      <c r="H442" s="56"/>
      <c r="I442" s="56"/>
    </row>
    <row r="443" ht="22.5" customHeight="1">
      <c r="A443" s="56"/>
      <c r="B443" s="56"/>
      <c r="C443" s="56"/>
      <c r="D443" s="56"/>
      <c r="E443" s="56"/>
      <c r="F443" s="56"/>
      <c r="G443" s="44"/>
      <c r="H443" s="56"/>
      <c r="I443" s="56"/>
    </row>
    <row r="444" ht="22.5" customHeight="1">
      <c r="A444" s="56"/>
      <c r="B444" s="56"/>
      <c r="C444" s="56"/>
      <c r="D444" s="56"/>
      <c r="E444" s="56"/>
      <c r="F444" s="56"/>
      <c r="G444" s="44"/>
      <c r="H444" s="56"/>
      <c r="I444" s="56"/>
    </row>
    <row r="445" ht="22.5" customHeight="1">
      <c r="A445" s="56"/>
      <c r="B445" s="56"/>
      <c r="C445" s="56"/>
      <c r="D445" s="56"/>
      <c r="E445" s="56"/>
      <c r="F445" s="56"/>
      <c r="G445" s="44"/>
      <c r="H445" s="56"/>
      <c r="I445" s="56"/>
    </row>
    <row r="446" ht="22.5" customHeight="1">
      <c r="A446" s="56"/>
      <c r="B446" s="56"/>
      <c r="C446" s="56"/>
      <c r="D446" s="56"/>
      <c r="E446" s="56"/>
      <c r="F446" s="56"/>
      <c r="G446" s="44"/>
      <c r="H446" s="56"/>
      <c r="I446" s="56"/>
    </row>
    <row r="447" ht="22.5" customHeight="1">
      <c r="A447" s="56"/>
      <c r="B447" s="56"/>
      <c r="C447" s="56"/>
      <c r="D447" s="56"/>
      <c r="E447" s="56"/>
      <c r="F447" s="56"/>
      <c r="G447" s="44"/>
      <c r="H447" s="56"/>
      <c r="I447" s="56"/>
    </row>
    <row r="448" ht="22.5" customHeight="1">
      <c r="A448" s="56"/>
      <c r="B448" s="56"/>
      <c r="C448" s="56"/>
      <c r="D448" s="56"/>
      <c r="E448" s="56"/>
      <c r="F448" s="56"/>
      <c r="G448" s="44"/>
      <c r="H448" s="56"/>
      <c r="I448" s="56"/>
    </row>
    <row r="449" ht="22.5" customHeight="1">
      <c r="A449" s="56"/>
      <c r="B449" s="56"/>
      <c r="C449" s="56"/>
      <c r="D449" s="56"/>
      <c r="E449" s="56"/>
      <c r="F449" s="56"/>
      <c r="G449" s="44"/>
      <c r="H449" s="56"/>
      <c r="I449" s="56"/>
    </row>
    <row r="450" ht="22.5" customHeight="1">
      <c r="A450" s="56"/>
      <c r="B450" s="56"/>
      <c r="C450" s="56"/>
      <c r="D450" s="56"/>
      <c r="E450" s="56"/>
      <c r="F450" s="56"/>
      <c r="G450" s="44"/>
      <c r="H450" s="56"/>
      <c r="I450" s="56"/>
    </row>
    <row r="451" ht="22.5" customHeight="1">
      <c r="A451" s="56"/>
      <c r="B451" s="56"/>
      <c r="C451" s="56"/>
      <c r="D451" s="56"/>
      <c r="E451" s="56"/>
      <c r="F451" s="56"/>
      <c r="G451" s="44"/>
      <c r="H451" s="56"/>
      <c r="I451" s="56"/>
    </row>
    <row r="452" ht="22.5" customHeight="1">
      <c r="A452" s="56"/>
      <c r="B452" s="56"/>
      <c r="C452" s="56"/>
      <c r="D452" s="56"/>
      <c r="E452" s="56"/>
      <c r="F452" s="56"/>
      <c r="G452" s="44"/>
      <c r="H452" s="56"/>
      <c r="I452" s="56"/>
    </row>
    <row r="453" ht="22.5" customHeight="1">
      <c r="A453" s="56"/>
      <c r="B453" s="56"/>
      <c r="C453" s="56"/>
      <c r="D453" s="56"/>
      <c r="E453" s="56"/>
      <c r="F453" s="56"/>
      <c r="G453" s="44"/>
      <c r="H453" s="56"/>
      <c r="I453" s="56"/>
    </row>
    <row r="454" ht="22.5" customHeight="1">
      <c r="A454" s="56"/>
      <c r="B454" s="56"/>
      <c r="C454" s="56"/>
      <c r="D454" s="56"/>
      <c r="E454" s="56"/>
      <c r="F454" s="56"/>
      <c r="G454" s="44"/>
      <c r="H454" s="56"/>
      <c r="I454" s="56"/>
    </row>
    <row r="455" ht="22.5" customHeight="1">
      <c r="A455" s="56"/>
      <c r="B455" s="56"/>
      <c r="C455" s="56"/>
      <c r="D455" s="56"/>
      <c r="E455" s="56"/>
      <c r="F455" s="56"/>
      <c r="G455" s="44"/>
      <c r="H455" s="56"/>
      <c r="I455" s="56"/>
    </row>
    <row r="456" ht="22.5" customHeight="1">
      <c r="A456" s="56"/>
      <c r="B456" s="56"/>
      <c r="C456" s="56"/>
      <c r="D456" s="56"/>
      <c r="E456" s="56"/>
      <c r="F456" s="56"/>
      <c r="G456" s="44"/>
      <c r="H456" s="56"/>
      <c r="I456" s="56"/>
    </row>
    <row r="457" ht="22.5" customHeight="1">
      <c r="A457" s="56"/>
      <c r="B457" s="56"/>
      <c r="C457" s="56"/>
      <c r="D457" s="56"/>
      <c r="E457" s="56"/>
      <c r="F457" s="56"/>
      <c r="G457" s="44"/>
      <c r="H457" s="56"/>
      <c r="I457" s="56"/>
    </row>
    <row r="458" ht="22.5" customHeight="1">
      <c r="A458" s="56"/>
      <c r="B458" s="56"/>
      <c r="C458" s="56"/>
      <c r="D458" s="56"/>
      <c r="E458" s="56"/>
      <c r="F458" s="56"/>
      <c r="G458" s="44"/>
      <c r="H458" s="56"/>
      <c r="I458" s="56"/>
    </row>
    <row r="459" ht="22.5" customHeight="1">
      <c r="A459" s="56"/>
      <c r="B459" s="56"/>
      <c r="C459" s="56"/>
      <c r="D459" s="56"/>
      <c r="E459" s="56"/>
      <c r="F459" s="56"/>
      <c r="G459" s="44"/>
      <c r="H459" s="56"/>
      <c r="I459" s="56"/>
    </row>
    <row r="460" ht="22.5" customHeight="1">
      <c r="A460" s="56"/>
      <c r="B460" s="56"/>
      <c r="C460" s="56"/>
      <c r="D460" s="56"/>
      <c r="E460" s="56"/>
      <c r="F460" s="56"/>
      <c r="G460" s="44"/>
      <c r="H460" s="56"/>
      <c r="I460" s="56"/>
    </row>
    <row r="461" ht="22.5" customHeight="1">
      <c r="A461" s="56"/>
      <c r="B461" s="56"/>
      <c r="C461" s="56"/>
      <c r="D461" s="56"/>
      <c r="E461" s="56"/>
      <c r="F461" s="56"/>
      <c r="G461" s="44"/>
      <c r="H461" s="56"/>
      <c r="I461" s="56"/>
    </row>
    <row r="462" ht="22.5" customHeight="1">
      <c r="A462" s="56"/>
      <c r="B462" s="56"/>
      <c r="C462" s="56"/>
      <c r="D462" s="56"/>
      <c r="E462" s="56"/>
      <c r="F462" s="56"/>
      <c r="G462" s="44"/>
      <c r="H462" s="56"/>
      <c r="I462" s="56"/>
    </row>
    <row r="463" ht="22.5" customHeight="1">
      <c r="A463" s="56"/>
      <c r="B463" s="56"/>
      <c r="C463" s="56"/>
      <c r="D463" s="56"/>
      <c r="E463" s="56"/>
      <c r="F463" s="56"/>
      <c r="G463" s="44"/>
      <c r="H463" s="56"/>
      <c r="I463" s="56"/>
    </row>
    <row r="464" ht="22.5" customHeight="1">
      <c r="A464" s="56"/>
      <c r="B464" s="56"/>
      <c r="C464" s="56"/>
      <c r="D464" s="56"/>
      <c r="E464" s="56"/>
      <c r="F464" s="56"/>
      <c r="G464" s="44"/>
      <c r="H464" s="56"/>
      <c r="I464" s="56"/>
    </row>
    <row r="465" ht="22.5" customHeight="1">
      <c r="A465" s="56"/>
      <c r="B465" s="56"/>
      <c r="C465" s="56"/>
      <c r="D465" s="56"/>
      <c r="E465" s="56"/>
      <c r="F465" s="56"/>
      <c r="G465" s="44"/>
      <c r="H465" s="56"/>
      <c r="I465" s="56"/>
    </row>
    <row r="466" ht="22.5" customHeight="1">
      <c r="A466" s="56"/>
      <c r="B466" s="56"/>
      <c r="C466" s="56"/>
      <c r="D466" s="56"/>
      <c r="E466" s="56"/>
      <c r="F466" s="56"/>
      <c r="G466" s="44"/>
      <c r="H466" s="56"/>
      <c r="I466" s="56"/>
    </row>
    <row r="467" ht="22.5" customHeight="1">
      <c r="A467" s="56"/>
      <c r="B467" s="56"/>
      <c r="C467" s="56"/>
      <c r="D467" s="56"/>
      <c r="E467" s="56"/>
      <c r="F467" s="56"/>
      <c r="G467" s="44"/>
      <c r="H467" s="56"/>
      <c r="I467" s="56"/>
    </row>
    <row r="468" ht="22.5" customHeight="1">
      <c r="A468" s="56"/>
      <c r="B468" s="56"/>
      <c r="C468" s="56"/>
      <c r="D468" s="56"/>
      <c r="E468" s="56"/>
      <c r="F468" s="56"/>
      <c r="G468" s="44"/>
      <c r="H468" s="56"/>
      <c r="I468" s="56"/>
    </row>
    <row r="469" ht="22.5" customHeight="1">
      <c r="A469" s="56"/>
      <c r="B469" s="56"/>
      <c r="C469" s="56"/>
      <c r="D469" s="56"/>
      <c r="E469" s="56"/>
      <c r="F469" s="56"/>
      <c r="G469" s="44"/>
      <c r="H469" s="56"/>
      <c r="I469" s="56"/>
    </row>
    <row r="470" ht="22.5" customHeight="1">
      <c r="A470" s="56"/>
      <c r="B470" s="56"/>
      <c r="C470" s="56"/>
      <c r="D470" s="56"/>
      <c r="E470" s="56"/>
      <c r="F470" s="56"/>
      <c r="G470" s="44"/>
      <c r="H470" s="56"/>
      <c r="I470" s="56"/>
    </row>
    <row r="471" ht="22.5" customHeight="1">
      <c r="A471" s="56"/>
      <c r="B471" s="56"/>
      <c r="C471" s="56"/>
      <c r="D471" s="56"/>
      <c r="E471" s="56"/>
      <c r="F471" s="56"/>
      <c r="G471" s="44"/>
      <c r="H471" s="56"/>
      <c r="I471" s="56"/>
    </row>
    <row r="472" ht="22.5" customHeight="1">
      <c r="A472" s="56"/>
      <c r="B472" s="56"/>
      <c r="C472" s="56"/>
      <c r="D472" s="56"/>
      <c r="E472" s="56"/>
      <c r="F472" s="56"/>
      <c r="G472" s="44"/>
      <c r="H472" s="56"/>
      <c r="I472" s="56"/>
    </row>
    <row r="473" ht="22.5" customHeight="1">
      <c r="A473" s="56"/>
      <c r="B473" s="56"/>
      <c r="C473" s="56"/>
      <c r="D473" s="56"/>
      <c r="E473" s="56"/>
      <c r="F473" s="56"/>
      <c r="G473" s="44"/>
      <c r="H473" s="56"/>
      <c r="I473" s="56"/>
    </row>
    <row r="474" ht="22.5" customHeight="1">
      <c r="A474" s="56"/>
      <c r="B474" s="56"/>
      <c r="C474" s="56"/>
      <c r="D474" s="56"/>
      <c r="E474" s="56"/>
      <c r="F474" s="56"/>
      <c r="G474" s="44"/>
      <c r="H474" s="56"/>
      <c r="I474" s="56"/>
    </row>
    <row r="475" ht="22.5" customHeight="1">
      <c r="A475" s="56"/>
      <c r="B475" s="56"/>
      <c r="C475" s="56"/>
      <c r="D475" s="56"/>
      <c r="E475" s="56"/>
      <c r="F475" s="56"/>
      <c r="G475" s="44"/>
      <c r="H475" s="56"/>
      <c r="I475" s="56"/>
    </row>
    <row r="476" ht="22.5" customHeight="1">
      <c r="A476" s="56"/>
      <c r="B476" s="56"/>
      <c r="C476" s="56"/>
      <c r="D476" s="56"/>
      <c r="E476" s="56"/>
      <c r="F476" s="56"/>
      <c r="G476" s="44"/>
      <c r="H476" s="56"/>
      <c r="I476" s="56"/>
    </row>
    <row r="477" ht="22.5" customHeight="1">
      <c r="A477" s="56"/>
      <c r="B477" s="56"/>
      <c r="C477" s="56"/>
      <c r="D477" s="56"/>
      <c r="E477" s="56"/>
      <c r="F477" s="56"/>
      <c r="G477" s="44"/>
      <c r="H477" s="56"/>
      <c r="I477" s="56"/>
    </row>
    <row r="478" ht="22.5" customHeight="1">
      <c r="A478" s="56"/>
      <c r="B478" s="56"/>
      <c r="C478" s="56"/>
      <c r="D478" s="56"/>
      <c r="E478" s="56"/>
      <c r="F478" s="56"/>
      <c r="G478" s="44"/>
      <c r="H478" s="56"/>
      <c r="I478" s="56"/>
    </row>
    <row r="479" ht="22.5" customHeight="1">
      <c r="A479" s="56"/>
      <c r="B479" s="56"/>
      <c r="C479" s="56"/>
      <c r="D479" s="56"/>
      <c r="E479" s="56"/>
      <c r="F479" s="56"/>
      <c r="G479" s="44"/>
      <c r="H479" s="56"/>
      <c r="I479" s="56"/>
    </row>
    <row r="480" ht="22.5" customHeight="1">
      <c r="A480" s="56"/>
      <c r="B480" s="56"/>
      <c r="C480" s="56"/>
      <c r="D480" s="56"/>
      <c r="E480" s="56"/>
      <c r="F480" s="56"/>
      <c r="G480" s="44"/>
      <c r="H480" s="56"/>
      <c r="I480" s="56"/>
    </row>
    <row r="481" ht="22.5" customHeight="1">
      <c r="A481" s="56"/>
      <c r="B481" s="56"/>
      <c r="C481" s="56"/>
      <c r="D481" s="56"/>
      <c r="E481" s="56"/>
      <c r="F481" s="56"/>
      <c r="G481" s="44"/>
      <c r="H481" s="56"/>
      <c r="I481" s="56"/>
    </row>
    <row r="482" ht="22.5" customHeight="1">
      <c r="A482" s="56"/>
      <c r="B482" s="56"/>
      <c r="C482" s="56"/>
      <c r="D482" s="56"/>
      <c r="E482" s="56"/>
      <c r="F482" s="56"/>
      <c r="G482" s="44"/>
      <c r="H482" s="56"/>
      <c r="I482" s="56"/>
    </row>
    <row r="483" ht="22.5" customHeight="1">
      <c r="A483" s="56"/>
      <c r="B483" s="56"/>
      <c r="C483" s="56"/>
      <c r="D483" s="56"/>
      <c r="E483" s="56"/>
      <c r="F483" s="56"/>
      <c r="G483" s="44"/>
      <c r="H483" s="56"/>
      <c r="I483" s="56"/>
    </row>
    <row r="484" ht="22.5" customHeight="1">
      <c r="A484" s="56"/>
      <c r="B484" s="56"/>
      <c r="C484" s="56"/>
      <c r="D484" s="56"/>
      <c r="E484" s="56"/>
      <c r="F484" s="56"/>
      <c r="G484" s="44"/>
      <c r="H484" s="56"/>
      <c r="I484" s="56"/>
    </row>
    <row r="485" ht="22.5" customHeight="1">
      <c r="A485" s="56"/>
      <c r="B485" s="56"/>
      <c r="C485" s="56"/>
      <c r="D485" s="56"/>
      <c r="E485" s="56"/>
      <c r="F485" s="56"/>
      <c r="G485" s="44"/>
      <c r="H485" s="56"/>
      <c r="I485" s="56"/>
    </row>
    <row r="486" ht="22.5" customHeight="1">
      <c r="A486" s="56"/>
      <c r="B486" s="56"/>
      <c r="C486" s="56"/>
      <c r="D486" s="56"/>
      <c r="E486" s="56"/>
      <c r="F486" s="56"/>
      <c r="G486" s="44"/>
      <c r="H486" s="56"/>
      <c r="I486" s="56"/>
    </row>
    <row r="487" ht="22.5" customHeight="1">
      <c r="A487" s="56"/>
      <c r="B487" s="56"/>
      <c r="C487" s="56"/>
      <c r="D487" s="56"/>
      <c r="E487" s="56"/>
      <c r="F487" s="56"/>
      <c r="G487" s="44"/>
      <c r="H487" s="56"/>
      <c r="I487" s="56"/>
    </row>
    <row r="488" ht="22.5" customHeight="1">
      <c r="A488" s="56"/>
      <c r="B488" s="56"/>
      <c r="C488" s="56"/>
      <c r="D488" s="56"/>
      <c r="E488" s="56"/>
      <c r="F488" s="56"/>
      <c r="G488" s="44"/>
      <c r="H488" s="56"/>
      <c r="I488" s="56"/>
    </row>
    <row r="489" ht="22.5" customHeight="1">
      <c r="A489" s="56"/>
      <c r="B489" s="56"/>
      <c r="C489" s="56"/>
      <c r="D489" s="56"/>
      <c r="E489" s="56"/>
      <c r="F489" s="56"/>
      <c r="G489" s="44"/>
      <c r="H489" s="56"/>
      <c r="I489" s="56"/>
    </row>
    <row r="490" ht="22.5" customHeight="1">
      <c r="A490" s="56"/>
      <c r="B490" s="56"/>
      <c r="C490" s="56"/>
      <c r="D490" s="56"/>
      <c r="E490" s="56"/>
      <c r="F490" s="56"/>
      <c r="G490" s="44"/>
      <c r="H490" s="56"/>
      <c r="I490" s="56"/>
    </row>
    <row r="491" ht="22.5" customHeight="1">
      <c r="A491" s="56"/>
      <c r="B491" s="56"/>
      <c r="C491" s="56"/>
      <c r="D491" s="56"/>
      <c r="E491" s="56"/>
      <c r="F491" s="56"/>
      <c r="G491" s="44"/>
      <c r="H491" s="56"/>
      <c r="I491" s="56"/>
    </row>
    <row r="492" ht="22.5" customHeight="1">
      <c r="A492" s="56"/>
      <c r="B492" s="56"/>
      <c r="C492" s="56"/>
      <c r="D492" s="56"/>
      <c r="E492" s="56"/>
      <c r="F492" s="56"/>
      <c r="G492" s="44"/>
      <c r="H492" s="56"/>
      <c r="I492" s="56"/>
    </row>
    <row r="493" ht="22.5" customHeight="1">
      <c r="A493" s="56"/>
      <c r="B493" s="56"/>
      <c r="C493" s="56"/>
      <c r="D493" s="56"/>
      <c r="E493" s="56"/>
      <c r="F493" s="56"/>
      <c r="G493" s="44"/>
      <c r="H493" s="56"/>
      <c r="I493" s="56"/>
    </row>
    <row r="494" ht="22.5" customHeight="1">
      <c r="A494" s="56"/>
      <c r="B494" s="56"/>
      <c r="C494" s="56"/>
      <c r="D494" s="56"/>
      <c r="E494" s="56"/>
      <c r="F494" s="56"/>
      <c r="G494" s="44"/>
      <c r="H494" s="56"/>
      <c r="I494" s="56"/>
    </row>
    <row r="495" ht="22.5" customHeight="1">
      <c r="A495" s="56"/>
      <c r="B495" s="56"/>
      <c r="C495" s="56"/>
      <c r="D495" s="56"/>
      <c r="E495" s="56"/>
      <c r="F495" s="56"/>
      <c r="G495" s="44"/>
      <c r="H495" s="56"/>
      <c r="I495" s="56"/>
    </row>
    <row r="496" ht="22.5" customHeight="1">
      <c r="A496" s="56"/>
      <c r="B496" s="56"/>
      <c r="C496" s="56"/>
      <c r="D496" s="56"/>
      <c r="E496" s="56"/>
      <c r="F496" s="56"/>
      <c r="G496" s="44"/>
      <c r="H496" s="56"/>
      <c r="I496" s="56"/>
    </row>
    <row r="497" ht="22.5" customHeight="1">
      <c r="A497" s="56"/>
      <c r="B497" s="56"/>
      <c r="C497" s="56"/>
      <c r="D497" s="56"/>
      <c r="E497" s="56"/>
      <c r="F497" s="56"/>
      <c r="G497" s="44"/>
      <c r="H497" s="56"/>
      <c r="I497" s="56"/>
    </row>
    <row r="498" ht="22.5" customHeight="1">
      <c r="A498" s="56"/>
      <c r="B498" s="56"/>
      <c r="C498" s="56"/>
      <c r="D498" s="56"/>
      <c r="E498" s="56"/>
      <c r="F498" s="56"/>
      <c r="G498" s="44"/>
      <c r="H498" s="56"/>
      <c r="I498" s="56"/>
    </row>
    <row r="499" ht="22.5" customHeight="1">
      <c r="A499" s="56"/>
      <c r="B499" s="56"/>
      <c r="C499" s="56"/>
      <c r="D499" s="56"/>
      <c r="E499" s="56"/>
      <c r="F499" s="56"/>
      <c r="G499" s="44"/>
      <c r="H499" s="56"/>
      <c r="I499" s="56"/>
    </row>
    <row r="500" ht="22.5" customHeight="1">
      <c r="A500" s="56"/>
      <c r="B500" s="56"/>
      <c r="C500" s="56"/>
      <c r="D500" s="56"/>
      <c r="E500" s="56"/>
      <c r="F500" s="56"/>
      <c r="G500" s="44"/>
      <c r="H500" s="56"/>
      <c r="I500" s="56"/>
    </row>
    <row r="501" ht="22.5" customHeight="1">
      <c r="A501" s="56"/>
      <c r="B501" s="56"/>
      <c r="C501" s="56"/>
      <c r="D501" s="56"/>
      <c r="E501" s="56"/>
      <c r="F501" s="56"/>
      <c r="G501" s="44"/>
      <c r="H501" s="56"/>
      <c r="I501" s="56"/>
    </row>
    <row r="502" ht="22.5" customHeight="1">
      <c r="A502" s="56"/>
      <c r="B502" s="56"/>
      <c r="C502" s="56"/>
      <c r="D502" s="56"/>
      <c r="E502" s="56"/>
      <c r="F502" s="56"/>
      <c r="G502" s="44"/>
      <c r="H502" s="56"/>
      <c r="I502" s="56"/>
    </row>
    <row r="503" ht="22.5" customHeight="1">
      <c r="A503" s="56"/>
      <c r="B503" s="56"/>
      <c r="C503" s="56"/>
      <c r="D503" s="56"/>
      <c r="E503" s="56"/>
      <c r="F503" s="56"/>
      <c r="G503" s="44"/>
      <c r="H503" s="56"/>
      <c r="I503" s="56"/>
    </row>
    <row r="504" ht="22.5" customHeight="1">
      <c r="A504" s="56"/>
      <c r="B504" s="56"/>
      <c r="C504" s="56"/>
      <c r="D504" s="56"/>
      <c r="E504" s="56"/>
      <c r="F504" s="56"/>
      <c r="G504" s="44"/>
      <c r="H504" s="56"/>
      <c r="I504" s="56"/>
    </row>
    <row r="505" ht="22.5" customHeight="1">
      <c r="A505" s="56"/>
      <c r="B505" s="56"/>
      <c r="C505" s="56"/>
      <c r="D505" s="56"/>
      <c r="E505" s="56"/>
      <c r="F505" s="56"/>
      <c r="G505" s="44"/>
      <c r="H505" s="56"/>
      <c r="I505" s="56"/>
    </row>
    <row r="506" ht="22.5" customHeight="1">
      <c r="A506" s="56"/>
      <c r="B506" s="56"/>
      <c r="C506" s="56"/>
      <c r="D506" s="56"/>
      <c r="E506" s="56"/>
      <c r="F506" s="56"/>
      <c r="G506" s="44"/>
      <c r="H506" s="56"/>
      <c r="I506" s="56"/>
    </row>
    <row r="507" ht="22.5" customHeight="1">
      <c r="A507" s="56"/>
      <c r="B507" s="56"/>
      <c r="C507" s="56"/>
      <c r="D507" s="56"/>
      <c r="E507" s="56"/>
      <c r="F507" s="56"/>
      <c r="G507" s="44"/>
      <c r="H507" s="56"/>
      <c r="I507" s="56"/>
    </row>
    <row r="508" ht="22.5" customHeight="1">
      <c r="A508" s="56"/>
      <c r="B508" s="56"/>
      <c r="C508" s="56"/>
      <c r="D508" s="56"/>
      <c r="E508" s="56"/>
      <c r="F508" s="56"/>
      <c r="G508" s="44"/>
      <c r="H508" s="56"/>
      <c r="I508" s="56"/>
    </row>
    <row r="509" ht="22.5" customHeight="1">
      <c r="A509" s="56"/>
      <c r="B509" s="56"/>
      <c r="C509" s="56"/>
      <c r="D509" s="56"/>
      <c r="E509" s="56"/>
      <c r="F509" s="56"/>
      <c r="G509" s="44"/>
      <c r="H509" s="56"/>
      <c r="I509" s="56"/>
    </row>
    <row r="510" ht="22.5" customHeight="1">
      <c r="A510" s="56"/>
      <c r="B510" s="56"/>
      <c r="C510" s="56"/>
      <c r="D510" s="56"/>
      <c r="E510" s="56"/>
      <c r="F510" s="56"/>
      <c r="G510" s="44"/>
      <c r="H510" s="56"/>
      <c r="I510" s="56"/>
    </row>
    <row r="511" ht="22.5" customHeight="1">
      <c r="A511" s="56"/>
      <c r="B511" s="56"/>
      <c r="C511" s="56"/>
      <c r="D511" s="56"/>
      <c r="E511" s="56"/>
      <c r="F511" s="56"/>
      <c r="G511" s="44"/>
      <c r="H511" s="56"/>
      <c r="I511" s="56"/>
    </row>
    <row r="512" ht="22.5" customHeight="1">
      <c r="A512" s="56"/>
      <c r="B512" s="56"/>
      <c r="C512" s="56"/>
      <c r="D512" s="56"/>
      <c r="E512" s="56"/>
      <c r="F512" s="56"/>
      <c r="G512" s="44"/>
      <c r="H512" s="56"/>
      <c r="I512" s="56"/>
    </row>
    <row r="513" ht="22.5" customHeight="1">
      <c r="A513" s="56"/>
      <c r="B513" s="56"/>
      <c r="C513" s="56"/>
      <c r="D513" s="56"/>
      <c r="E513" s="56"/>
      <c r="F513" s="56"/>
      <c r="G513" s="44"/>
      <c r="H513" s="56"/>
      <c r="I513" s="56"/>
    </row>
    <row r="514" ht="22.5" customHeight="1">
      <c r="A514" s="56"/>
      <c r="B514" s="56"/>
      <c r="C514" s="56"/>
      <c r="D514" s="56"/>
      <c r="E514" s="56"/>
      <c r="F514" s="56"/>
      <c r="G514" s="44"/>
      <c r="H514" s="56"/>
      <c r="I514" s="56"/>
    </row>
    <row r="515" ht="22.5" customHeight="1">
      <c r="A515" s="56"/>
      <c r="B515" s="56"/>
      <c r="C515" s="56"/>
      <c r="D515" s="56"/>
      <c r="E515" s="56"/>
      <c r="F515" s="56"/>
      <c r="G515" s="44"/>
      <c r="H515" s="56"/>
      <c r="I515" s="56"/>
    </row>
    <row r="516" ht="22.5" customHeight="1">
      <c r="A516" s="56"/>
      <c r="B516" s="56"/>
      <c r="C516" s="56"/>
      <c r="D516" s="56"/>
      <c r="E516" s="56"/>
      <c r="F516" s="56"/>
      <c r="G516" s="44"/>
      <c r="H516" s="56"/>
      <c r="I516" s="56"/>
    </row>
    <row r="517" ht="22.5" customHeight="1">
      <c r="A517" s="56"/>
      <c r="B517" s="56"/>
      <c r="C517" s="56"/>
      <c r="D517" s="56"/>
      <c r="E517" s="56"/>
      <c r="F517" s="56"/>
      <c r="G517" s="44"/>
      <c r="H517" s="56"/>
      <c r="I517" s="56"/>
    </row>
    <row r="518" ht="22.5" customHeight="1">
      <c r="A518" s="56"/>
      <c r="B518" s="56"/>
      <c r="C518" s="56"/>
      <c r="D518" s="56"/>
      <c r="E518" s="56"/>
      <c r="F518" s="56"/>
      <c r="G518" s="44"/>
      <c r="H518" s="56"/>
      <c r="I518" s="56"/>
    </row>
    <row r="519" ht="22.5" customHeight="1">
      <c r="A519" s="56"/>
      <c r="B519" s="56"/>
      <c r="C519" s="56"/>
      <c r="D519" s="56"/>
      <c r="E519" s="56"/>
      <c r="F519" s="56"/>
      <c r="G519" s="44"/>
      <c r="H519" s="56"/>
      <c r="I519" s="56"/>
    </row>
    <row r="520" ht="22.5" customHeight="1">
      <c r="A520" s="56"/>
      <c r="B520" s="56"/>
      <c r="C520" s="56"/>
      <c r="D520" s="56"/>
      <c r="E520" s="56"/>
      <c r="F520" s="56"/>
      <c r="G520" s="44"/>
      <c r="H520" s="56"/>
      <c r="I520" s="56"/>
    </row>
    <row r="521" ht="22.5" customHeight="1">
      <c r="A521" s="56"/>
      <c r="B521" s="56"/>
      <c r="C521" s="56"/>
      <c r="D521" s="56"/>
      <c r="E521" s="56"/>
      <c r="F521" s="56"/>
      <c r="G521" s="44"/>
      <c r="H521" s="56"/>
      <c r="I521" s="56"/>
    </row>
    <row r="522" ht="22.5" customHeight="1">
      <c r="A522" s="56"/>
      <c r="B522" s="56"/>
      <c r="C522" s="56"/>
      <c r="D522" s="56"/>
      <c r="E522" s="56"/>
      <c r="F522" s="56"/>
      <c r="G522" s="44"/>
      <c r="H522" s="56"/>
      <c r="I522" s="56"/>
    </row>
    <row r="523" ht="22.5" customHeight="1">
      <c r="A523" s="56"/>
      <c r="B523" s="56"/>
      <c r="C523" s="56"/>
      <c r="D523" s="56"/>
      <c r="E523" s="56"/>
      <c r="F523" s="56"/>
      <c r="G523" s="44"/>
      <c r="H523" s="56"/>
      <c r="I523" s="56"/>
    </row>
    <row r="524" ht="22.5" customHeight="1">
      <c r="A524" s="56"/>
      <c r="B524" s="56"/>
      <c r="C524" s="56"/>
      <c r="D524" s="56"/>
      <c r="E524" s="56"/>
      <c r="F524" s="56"/>
      <c r="G524" s="44"/>
      <c r="H524" s="56"/>
      <c r="I524" s="56"/>
    </row>
    <row r="525" ht="22.5" customHeight="1">
      <c r="A525" s="56"/>
      <c r="B525" s="56"/>
      <c r="C525" s="56"/>
      <c r="D525" s="56"/>
      <c r="E525" s="56"/>
      <c r="F525" s="56"/>
      <c r="G525" s="44"/>
      <c r="H525" s="56"/>
      <c r="I525" s="56"/>
    </row>
    <row r="526" ht="22.5" customHeight="1">
      <c r="A526" s="56"/>
      <c r="B526" s="56"/>
      <c r="C526" s="56"/>
      <c r="D526" s="56"/>
      <c r="E526" s="56"/>
      <c r="F526" s="56"/>
      <c r="G526" s="44"/>
      <c r="H526" s="56"/>
      <c r="I526" s="56"/>
    </row>
    <row r="527" ht="22.5" customHeight="1">
      <c r="A527" s="56"/>
      <c r="B527" s="56"/>
      <c r="C527" s="56"/>
      <c r="D527" s="56"/>
      <c r="E527" s="56"/>
      <c r="F527" s="56"/>
      <c r="G527" s="44"/>
      <c r="H527" s="56"/>
      <c r="I527" s="56"/>
    </row>
    <row r="528" ht="22.5" customHeight="1">
      <c r="A528" s="56"/>
      <c r="B528" s="56"/>
      <c r="C528" s="56"/>
      <c r="D528" s="56"/>
      <c r="E528" s="56"/>
      <c r="F528" s="56"/>
      <c r="G528" s="44"/>
      <c r="H528" s="56"/>
      <c r="I528" s="56"/>
    </row>
    <row r="529" ht="22.5" customHeight="1">
      <c r="A529" s="56"/>
      <c r="B529" s="56"/>
      <c r="C529" s="56"/>
      <c r="D529" s="56"/>
      <c r="E529" s="56"/>
      <c r="F529" s="56"/>
      <c r="G529" s="44"/>
      <c r="H529" s="56"/>
      <c r="I529" s="56"/>
    </row>
    <row r="530" ht="22.5" customHeight="1">
      <c r="A530" s="56"/>
      <c r="B530" s="56"/>
      <c r="C530" s="56"/>
      <c r="D530" s="56"/>
      <c r="E530" s="56"/>
      <c r="F530" s="56"/>
      <c r="G530" s="44"/>
      <c r="H530" s="56"/>
      <c r="I530" s="56"/>
    </row>
    <row r="531" ht="22.5" customHeight="1">
      <c r="A531" s="56"/>
      <c r="B531" s="56"/>
      <c r="C531" s="56"/>
      <c r="D531" s="56"/>
      <c r="E531" s="56"/>
      <c r="F531" s="56"/>
      <c r="G531" s="44"/>
      <c r="H531" s="56"/>
      <c r="I531" s="56"/>
    </row>
    <row r="532" ht="22.5" customHeight="1">
      <c r="A532" s="56"/>
      <c r="B532" s="56"/>
      <c r="C532" s="56"/>
      <c r="D532" s="56"/>
      <c r="E532" s="56"/>
      <c r="F532" s="56"/>
      <c r="G532" s="44"/>
      <c r="H532" s="56"/>
      <c r="I532" s="56"/>
    </row>
    <row r="533" ht="22.5" customHeight="1">
      <c r="A533" s="56"/>
      <c r="B533" s="56"/>
      <c r="C533" s="56"/>
      <c r="D533" s="56"/>
      <c r="E533" s="56"/>
      <c r="F533" s="56"/>
      <c r="G533" s="44"/>
      <c r="H533" s="56"/>
      <c r="I533" s="56"/>
    </row>
    <row r="534" ht="22.5" customHeight="1">
      <c r="A534" s="56"/>
      <c r="B534" s="56"/>
      <c r="C534" s="56"/>
      <c r="D534" s="56"/>
      <c r="E534" s="56"/>
      <c r="F534" s="56"/>
      <c r="G534" s="44"/>
      <c r="H534" s="56"/>
      <c r="I534" s="56"/>
    </row>
    <row r="535" ht="22.5" customHeight="1">
      <c r="A535" s="56"/>
      <c r="B535" s="56"/>
      <c r="C535" s="56"/>
      <c r="D535" s="56"/>
      <c r="E535" s="56"/>
      <c r="F535" s="56"/>
      <c r="G535" s="44"/>
      <c r="H535" s="56"/>
      <c r="I535" s="56"/>
    </row>
    <row r="536" ht="22.5" customHeight="1">
      <c r="A536" s="56"/>
      <c r="B536" s="56"/>
      <c r="C536" s="56"/>
      <c r="D536" s="56"/>
      <c r="E536" s="56"/>
      <c r="F536" s="56"/>
      <c r="G536" s="44"/>
      <c r="H536" s="56"/>
      <c r="I536" s="56"/>
    </row>
    <row r="537" ht="22.5" customHeight="1">
      <c r="A537" s="56"/>
      <c r="B537" s="56"/>
      <c r="C537" s="56"/>
      <c r="D537" s="56"/>
      <c r="E537" s="56"/>
      <c r="F537" s="56"/>
      <c r="G537" s="44"/>
      <c r="H537" s="56"/>
      <c r="I537" s="56"/>
    </row>
    <row r="538" ht="22.5" customHeight="1">
      <c r="A538" s="56"/>
      <c r="B538" s="56"/>
      <c r="C538" s="56"/>
      <c r="D538" s="56"/>
      <c r="E538" s="56"/>
      <c r="F538" s="56"/>
      <c r="G538" s="44"/>
      <c r="H538" s="56"/>
      <c r="I538" s="56"/>
    </row>
    <row r="539" ht="22.5" customHeight="1">
      <c r="A539" s="56"/>
      <c r="B539" s="56"/>
      <c r="C539" s="56"/>
      <c r="D539" s="56"/>
      <c r="E539" s="56"/>
      <c r="F539" s="56"/>
      <c r="G539" s="44"/>
      <c r="H539" s="56"/>
      <c r="I539" s="56"/>
    </row>
    <row r="540" ht="22.5" customHeight="1">
      <c r="A540" s="56"/>
      <c r="B540" s="56"/>
      <c r="C540" s="56"/>
      <c r="D540" s="56"/>
      <c r="E540" s="56"/>
      <c r="F540" s="56"/>
      <c r="G540" s="44"/>
      <c r="H540" s="56"/>
      <c r="I540" s="56"/>
    </row>
    <row r="541" ht="22.5" customHeight="1">
      <c r="A541" s="56"/>
      <c r="B541" s="56"/>
      <c r="C541" s="56"/>
      <c r="D541" s="56"/>
      <c r="E541" s="56"/>
      <c r="F541" s="56"/>
      <c r="G541" s="44"/>
      <c r="H541" s="56"/>
      <c r="I541" s="56"/>
    </row>
    <row r="542" ht="22.5" customHeight="1">
      <c r="A542" s="56"/>
      <c r="B542" s="56"/>
      <c r="C542" s="56"/>
      <c r="D542" s="56"/>
      <c r="E542" s="56"/>
      <c r="F542" s="56"/>
      <c r="G542" s="44"/>
      <c r="H542" s="56"/>
      <c r="I542" s="56"/>
    </row>
    <row r="543" ht="22.5" customHeight="1">
      <c r="A543" s="56"/>
      <c r="B543" s="56"/>
      <c r="C543" s="56"/>
      <c r="D543" s="56"/>
      <c r="E543" s="56"/>
      <c r="F543" s="56"/>
      <c r="G543" s="44"/>
      <c r="H543" s="56"/>
      <c r="I543" s="56"/>
    </row>
    <row r="544" ht="22.5" customHeight="1">
      <c r="A544" s="56"/>
      <c r="B544" s="56"/>
      <c r="C544" s="56"/>
      <c r="D544" s="56"/>
      <c r="E544" s="56"/>
      <c r="F544" s="56"/>
      <c r="G544" s="44"/>
      <c r="H544" s="56"/>
      <c r="I544" s="56"/>
    </row>
    <row r="545" ht="22.5" customHeight="1">
      <c r="A545" s="56"/>
      <c r="B545" s="56"/>
      <c r="C545" s="56"/>
      <c r="D545" s="56"/>
      <c r="E545" s="56"/>
      <c r="F545" s="56"/>
      <c r="G545" s="44"/>
      <c r="H545" s="56"/>
      <c r="I545" s="56"/>
    </row>
    <row r="546" ht="22.5" customHeight="1">
      <c r="A546" s="56"/>
      <c r="B546" s="56"/>
      <c r="C546" s="56"/>
      <c r="D546" s="56"/>
      <c r="E546" s="56"/>
      <c r="F546" s="56"/>
      <c r="G546" s="44"/>
      <c r="H546" s="56"/>
      <c r="I546" s="56"/>
    </row>
    <row r="547" ht="22.5" customHeight="1">
      <c r="A547" s="56"/>
      <c r="B547" s="56"/>
      <c r="C547" s="56"/>
      <c r="D547" s="56"/>
      <c r="E547" s="56"/>
      <c r="F547" s="56"/>
      <c r="G547" s="44"/>
      <c r="H547" s="56"/>
      <c r="I547" s="56"/>
    </row>
    <row r="548" ht="22.5" customHeight="1">
      <c r="A548" s="56"/>
      <c r="B548" s="56"/>
      <c r="C548" s="56"/>
      <c r="D548" s="56"/>
      <c r="E548" s="56"/>
      <c r="F548" s="56"/>
      <c r="G548" s="44"/>
      <c r="H548" s="56"/>
      <c r="I548" s="56"/>
    </row>
    <row r="549" ht="22.5" customHeight="1">
      <c r="A549" s="56"/>
      <c r="B549" s="56"/>
      <c r="C549" s="56"/>
      <c r="D549" s="56"/>
      <c r="E549" s="56"/>
      <c r="F549" s="56"/>
      <c r="G549" s="44"/>
      <c r="H549" s="56"/>
      <c r="I549" s="56"/>
    </row>
    <row r="550" ht="22.5" customHeight="1">
      <c r="A550" s="56"/>
      <c r="B550" s="56"/>
      <c r="C550" s="56"/>
      <c r="D550" s="56"/>
      <c r="E550" s="56"/>
      <c r="F550" s="56"/>
      <c r="G550" s="44"/>
      <c r="H550" s="56"/>
      <c r="I550" s="56"/>
    </row>
    <row r="551" ht="22.5" customHeight="1">
      <c r="A551" s="56"/>
      <c r="B551" s="56"/>
      <c r="C551" s="56"/>
      <c r="D551" s="56"/>
      <c r="E551" s="56"/>
      <c r="F551" s="56"/>
      <c r="G551" s="44"/>
      <c r="H551" s="56"/>
      <c r="I551" s="56"/>
    </row>
    <row r="552" ht="22.5" customHeight="1">
      <c r="A552" s="56"/>
      <c r="B552" s="56"/>
      <c r="C552" s="56"/>
      <c r="D552" s="56"/>
      <c r="E552" s="56"/>
      <c r="F552" s="56"/>
      <c r="G552" s="44"/>
      <c r="H552" s="56"/>
      <c r="I552" s="56"/>
    </row>
    <row r="553" ht="22.5" customHeight="1">
      <c r="A553" s="56"/>
      <c r="B553" s="56"/>
      <c r="C553" s="56"/>
      <c r="D553" s="56"/>
      <c r="E553" s="56"/>
      <c r="F553" s="56"/>
      <c r="G553" s="44"/>
      <c r="H553" s="56"/>
      <c r="I553" s="56"/>
    </row>
    <row r="554" ht="22.5" customHeight="1">
      <c r="A554" s="56"/>
      <c r="B554" s="56"/>
      <c r="C554" s="56"/>
      <c r="D554" s="56"/>
      <c r="E554" s="56"/>
      <c r="F554" s="56"/>
      <c r="G554" s="44"/>
      <c r="H554" s="56"/>
      <c r="I554" s="56"/>
    </row>
    <row r="555" ht="22.5" customHeight="1">
      <c r="A555" s="56"/>
      <c r="B555" s="56"/>
      <c r="C555" s="56"/>
      <c r="D555" s="56"/>
      <c r="E555" s="56"/>
      <c r="F555" s="56"/>
      <c r="G555" s="44"/>
      <c r="H555" s="56"/>
      <c r="I555" s="56"/>
    </row>
    <row r="556" ht="22.5" customHeight="1">
      <c r="A556" s="56"/>
      <c r="B556" s="56"/>
      <c r="C556" s="56"/>
      <c r="D556" s="56"/>
      <c r="E556" s="56"/>
      <c r="F556" s="56"/>
      <c r="G556" s="44"/>
      <c r="H556" s="56"/>
      <c r="I556" s="56"/>
    </row>
    <row r="557" ht="22.5" customHeight="1">
      <c r="A557" s="56"/>
      <c r="B557" s="56"/>
      <c r="C557" s="56"/>
      <c r="D557" s="56"/>
      <c r="E557" s="56"/>
      <c r="F557" s="56"/>
      <c r="G557" s="44"/>
      <c r="H557" s="56"/>
      <c r="I557" s="56"/>
    </row>
    <row r="558" ht="22.5" customHeight="1">
      <c r="A558" s="56"/>
      <c r="B558" s="56"/>
      <c r="C558" s="56"/>
      <c r="D558" s="56"/>
      <c r="E558" s="56"/>
      <c r="F558" s="56"/>
      <c r="G558" s="44"/>
      <c r="H558" s="56"/>
      <c r="I558" s="56"/>
    </row>
    <row r="559" ht="22.5" customHeight="1">
      <c r="A559" s="56"/>
      <c r="B559" s="56"/>
      <c r="C559" s="56"/>
      <c r="D559" s="56"/>
      <c r="E559" s="56"/>
      <c r="F559" s="56"/>
      <c r="G559" s="44"/>
      <c r="H559" s="56"/>
      <c r="I559" s="56"/>
    </row>
    <row r="560" ht="22.5" customHeight="1">
      <c r="A560" s="56"/>
      <c r="B560" s="56"/>
      <c r="C560" s="56"/>
      <c r="D560" s="56"/>
      <c r="E560" s="56"/>
      <c r="F560" s="56"/>
      <c r="G560" s="44"/>
      <c r="H560" s="56"/>
      <c r="I560" s="56"/>
    </row>
    <row r="561" ht="22.5" customHeight="1">
      <c r="A561" s="56"/>
      <c r="B561" s="56"/>
      <c r="C561" s="56"/>
      <c r="D561" s="56"/>
      <c r="E561" s="56"/>
      <c r="F561" s="56"/>
      <c r="G561" s="44"/>
      <c r="H561" s="56"/>
      <c r="I561" s="56"/>
    </row>
    <row r="562" ht="22.5" customHeight="1">
      <c r="A562" s="56"/>
      <c r="B562" s="56"/>
      <c r="C562" s="56"/>
      <c r="D562" s="56"/>
      <c r="E562" s="56"/>
      <c r="F562" s="56"/>
      <c r="G562" s="44"/>
      <c r="H562" s="56"/>
      <c r="I562" s="56"/>
    </row>
    <row r="563" ht="22.5" customHeight="1">
      <c r="A563" s="56"/>
      <c r="B563" s="56"/>
      <c r="C563" s="56"/>
      <c r="D563" s="56"/>
      <c r="E563" s="56"/>
      <c r="F563" s="56"/>
      <c r="G563" s="44"/>
      <c r="H563" s="56"/>
      <c r="I563" s="56"/>
    </row>
    <row r="564" ht="22.5" customHeight="1">
      <c r="A564" s="56"/>
      <c r="B564" s="56"/>
      <c r="C564" s="56"/>
      <c r="D564" s="56"/>
      <c r="E564" s="56"/>
      <c r="F564" s="56"/>
      <c r="G564" s="44"/>
      <c r="H564" s="56"/>
      <c r="I564" s="56"/>
    </row>
    <row r="565" ht="22.5" customHeight="1">
      <c r="A565" s="56"/>
      <c r="B565" s="56"/>
      <c r="C565" s="56"/>
      <c r="D565" s="56"/>
      <c r="E565" s="56"/>
      <c r="F565" s="56"/>
      <c r="G565" s="44"/>
      <c r="H565" s="56"/>
      <c r="I565" s="56"/>
    </row>
    <row r="566" ht="22.5" customHeight="1">
      <c r="A566" s="56"/>
      <c r="B566" s="56"/>
      <c r="C566" s="56"/>
      <c r="D566" s="56"/>
      <c r="E566" s="56"/>
      <c r="F566" s="56"/>
      <c r="G566" s="44"/>
      <c r="H566" s="56"/>
      <c r="I566" s="56"/>
    </row>
    <row r="567" ht="22.5" customHeight="1">
      <c r="A567" s="56"/>
      <c r="B567" s="56"/>
      <c r="C567" s="56"/>
      <c r="D567" s="56"/>
      <c r="E567" s="56"/>
      <c r="F567" s="56"/>
      <c r="G567" s="44"/>
      <c r="H567" s="56"/>
      <c r="I567" s="56"/>
    </row>
    <row r="568" ht="22.5" customHeight="1">
      <c r="A568" s="56"/>
      <c r="B568" s="56"/>
      <c r="C568" s="56"/>
      <c r="D568" s="56"/>
      <c r="E568" s="56"/>
      <c r="F568" s="56"/>
      <c r="G568" s="44"/>
      <c r="H568" s="56"/>
      <c r="I568" s="56"/>
    </row>
    <row r="569" ht="22.5" customHeight="1">
      <c r="A569" s="56"/>
      <c r="B569" s="56"/>
      <c r="C569" s="56"/>
      <c r="D569" s="56"/>
      <c r="E569" s="56"/>
      <c r="F569" s="56"/>
      <c r="G569" s="44"/>
      <c r="H569" s="56"/>
      <c r="I569" s="56"/>
    </row>
    <row r="570" ht="22.5" customHeight="1">
      <c r="A570" s="56"/>
      <c r="B570" s="56"/>
      <c r="C570" s="56"/>
      <c r="D570" s="56"/>
      <c r="E570" s="56"/>
      <c r="F570" s="56"/>
      <c r="G570" s="44"/>
      <c r="H570" s="56"/>
      <c r="I570" s="56"/>
    </row>
    <row r="571" ht="22.5" customHeight="1">
      <c r="A571" s="56"/>
      <c r="B571" s="56"/>
      <c r="C571" s="56"/>
      <c r="D571" s="56"/>
      <c r="E571" s="56"/>
      <c r="F571" s="56"/>
      <c r="G571" s="44"/>
      <c r="H571" s="56"/>
      <c r="I571" s="56"/>
    </row>
    <row r="572" ht="22.5" customHeight="1">
      <c r="A572" s="56"/>
      <c r="B572" s="56"/>
      <c r="C572" s="56"/>
      <c r="D572" s="56"/>
      <c r="E572" s="56"/>
      <c r="F572" s="56"/>
      <c r="G572" s="44"/>
      <c r="H572" s="56"/>
      <c r="I572" s="56"/>
    </row>
    <row r="573" ht="22.5" customHeight="1">
      <c r="A573" s="56"/>
      <c r="B573" s="56"/>
      <c r="C573" s="56"/>
      <c r="D573" s="56"/>
      <c r="E573" s="56"/>
      <c r="F573" s="56"/>
      <c r="G573" s="44"/>
      <c r="H573" s="56"/>
      <c r="I573" s="56"/>
    </row>
    <row r="574" ht="22.5" customHeight="1">
      <c r="A574" s="56"/>
      <c r="B574" s="56"/>
      <c r="C574" s="56"/>
      <c r="D574" s="56"/>
      <c r="E574" s="56"/>
      <c r="F574" s="56"/>
      <c r="G574" s="44"/>
      <c r="H574" s="56"/>
      <c r="I574" s="56"/>
    </row>
    <row r="575" ht="22.5" customHeight="1">
      <c r="A575" s="56"/>
      <c r="B575" s="56"/>
      <c r="C575" s="56"/>
      <c r="D575" s="56"/>
      <c r="E575" s="56"/>
      <c r="F575" s="56"/>
      <c r="G575" s="44"/>
      <c r="H575" s="56"/>
      <c r="I575" s="56"/>
    </row>
    <row r="576" ht="22.5" customHeight="1">
      <c r="A576" s="56"/>
      <c r="B576" s="56"/>
      <c r="C576" s="56"/>
      <c r="D576" s="56"/>
      <c r="E576" s="56"/>
      <c r="F576" s="56"/>
      <c r="G576" s="44"/>
      <c r="H576" s="56"/>
      <c r="I576" s="56"/>
    </row>
    <row r="577" ht="22.5" customHeight="1">
      <c r="A577" s="56"/>
      <c r="B577" s="56"/>
      <c r="C577" s="56"/>
      <c r="D577" s="56"/>
      <c r="E577" s="56"/>
      <c r="F577" s="56"/>
      <c r="G577" s="44"/>
      <c r="H577" s="56"/>
      <c r="I577" s="56"/>
    </row>
    <row r="578" ht="22.5" customHeight="1">
      <c r="A578" s="56"/>
      <c r="B578" s="56"/>
      <c r="C578" s="56"/>
      <c r="D578" s="56"/>
      <c r="E578" s="56"/>
      <c r="F578" s="56"/>
      <c r="G578" s="44"/>
      <c r="H578" s="56"/>
      <c r="I578" s="56"/>
    </row>
    <row r="579" ht="22.5" customHeight="1">
      <c r="A579" s="56"/>
      <c r="B579" s="56"/>
      <c r="C579" s="56"/>
      <c r="D579" s="56"/>
      <c r="E579" s="56"/>
      <c r="F579" s="56"/>
      <c r="G579" s="44"/>
      <c r="H579" s="56"/>
      <c r="I579" s="56"/>
    </row>
    <row r="580" ht="22.5" customHeight="1">
      <c r="A580" s="56"/>
      <c r="B580" s="56"/>
      <c r="C580" s="56"/>
      <c r="D580" s="56"/>
      <c r="E580" s="56"/>
      <c r="F580" s="56"/>
      <c r="G580" s="44"/>
      <c r="H580" s="56"/>
      <c r="I580" s="56"/>
    </row>
    <row r="581" ht="22.5" customHeight="1">
      <c r="A581" s="56"/>
      <c r="B581" s="56"/>
      <c r="C581" s="56"/>
      <c r="D581" s="56"/>
      <c r="E581" s="56"/>
      <c r="F581" s="56"/>
      <c r="G581" s="44"/>
      <c r="H581" s="56"/>
      <c r="I581" s="56"/>
    </row>
    <row r="582" ht="22.5" customHeight="1">
      <c r="A582" s="56"/>
      <c r="B582" s="56"/>
      <c r="C582" s="56"/>
      <c r="D582" s="56"/>
      <c r="E582" s="56"/>
      <c r="F582" s="56"/>
      <c r="G582" s="44"/>
      <c r="H582" s="56"/>
      <c r="I582" s="56"/>
    </row>
    <row r="583" ht="22.5" customHeight="1">
      <c r="A583" s="56"/>
      <c r="B583" s="56"/>
      <c r="C583" s="56"/>
      <c r="D583" s="56"/>
      <c r="E583" s="56"/>
      <c r="F583" s="56"/>
      <c r="G583" s="44"/>
      <c r="H583" s="56"/>
      <c r="I583" s="56"/>
    </row>
    <row r="584" ht="22.5" customHeight="1">
      <c r="A584" s="56"/>
      <c r="B584" s="56"/>
      <c r="C584" s="56"/>
      <c r="D584" s="56"/>
      <c r="E584" s="56"/>
      <c r="F584" s="56"/>
      <c r="G584" s="44"/>
      <c r="H584" s="56"/>
      <c r="I584" s="56"/>
    </row>
    <row r="585" ht="22.5" customHeight="1">
      <c r="A585" s="56"/>
      <c r="B585" s="56"/>
      <c r="C585" s="56"/>
      <c r="D585" s="56"/>
      <c r="E585" s="56"/>
      <c r="F585" s="56"/>
      <c r="G585" s="44"/>
      <c r="H585" s="56"/>
      <c r="I585" s="56"/>
    </row>
    <row r="586" ht="22.5" customHeight="1">
      <c r="A586" s="56"/>
      <c r="B586" s="56"/>
      <c r="C586" s="56"/>
      <c r="D586" s="56"/>
      <c r="E586" s="56"/>
      <c r="F586" s="56"/>
      <c r="G586" s="44"/>
      <c r="H586" s="56"/>
      <c r="I586" s="56"/>
    </row>
    <row r="587" ht="22.5" customHeight="1">
      <c r="A587" s="56"/>
      <c r="B587" s="56"/>
      <c r="C587" s="56"/>
      <c r="D587" s="56"/>
      <c r="E587" s="56"/>
      <c r="F587" s="56"/>
      <c r="G587" s="44"/>
      <c r="H587" s="56"/>
      <c r="I587" s="56"/>
    </row>
    <row r="588" ht="22.5" customHeight="1">
      <c r="A588" s="56"/>
      <c r="B588" s="56"/>
      <c r="C588" s="56"/>
      <c r="D588" s="56"/>
      <c r="E588" s="56"/>
      <c r="F588" s="56"/>
      <c r="G588" s="44"/>
      <c r="H588" s="56"/>
      <c r="I588" s="56"/>
    </row>
    <row r="589" ht="22.5" customHeight="1">
      <c r="A589" s="56"/>
      <c r="B589" s="56"/>
      <c r="C589" s="56"/>
      <c r="D589" s="56"/>
      <c r="E589" s="56"/>
      <c r="F589" s="56"/>
      <c r="G589" s="44"/>
      <c r="H589" s="56"/>
      <c r="I589" s="56"/>
    </row>
    <row r="590" ht="22.5" customHeight="1">
      <c r="A590" s="56"/>
      <c r="B590" s="56"/>
      <c r="C590" s="56"/>
      <c r="D590" s="56"/>
      <c r="E590" s="56"/>
      <c r="F590" s="56"/>
      <c r="G590" s="44"/>
      <c r="H590" s="56"/>
      <c r="I590" s="56"/>
    </row>
    <row r="591" ht="22.5" customHeight="1">
      <c r="A591" s="56"/>
      <c r="B591" s="56"/>
      <c r="C591" s="56"/>
      <c r="D591" s="56"/>
      <c r="E591" s="56"/>
      <c r="F591" s="56"/>
      <c r="G591" s="44"/>
      <c r="H591" s="56"/>
      <c r="I591" s="56"/>
    </row>
    <row r="592" ht="22.5" customHeight="1">
      <c r="A592" s="56"/>
      <c r="B592" s="56"/>
      <c r="C592" s="56"/>
      <c r="D592" s="56"/>
      <c r="E592" s="56"/>
      <c r="F592" s="56"/>
      <c r="G592" s="44"/>
      <c r="H592" s="56"/>
      <c r="I592" s="56"/>
    </row>
    <row r="593" ht="22.5" customHeight="1">
      <c r="A593" s="56"/>
      <c r="B593" s="56"/>
      <c r="C593" s="56"/>
      <c r="D593" s="56"/>
      <c r="E593" s="56"/>
      <c r="F593" s="56"/>
      <c r="G593" s="44"/>
      <c r="H593" s="56"/>
      <c r="I593" s="56"/>
    </row>
    <row r="594" ht="22.5" customHeight="1">
      <c r="A594" s="56"/>
      <c r="B594" s="56"/>
      <c r="C594" s="56"/>
      <c r="D594" s="56"/>
      <c r="E594" s="56"/>
      <c r="F594" s="56"/>
      <c r="G594" s="44"/>
      <c r="H594" s="56"/>
      <c r="I594" s="56"/>
    </row>
    <row r="595" ht="22.5" customHeight="1">
      <c r="A595" s="56"/>
      <c r="B595" s="56"/>
      <c r="C595" s="56"/>
      <c r="D595" s="56"/>
      <c r="E595" s="56"/>
      <c r="F595" s="56"/>
      <c r="G595" s="44"/>
      <c r="H595" s="56"/>
      <c r="I595" s="56"/>
    </row>
    <row r="596" ht="22.5" customHeight="1">
      <c r="A596" s="56"/>
      <c r="B596" s="56"/>
      <c r="C596" s="56"/>
      <c r="D596" s="56"/>
      <c r="E596" s="56"/>
      <c r="F596" s="56"/>
      <c r="G596" s="44"/>
      <c r="H596" s="56"/>
      <c r="I596" s="56"/>
    </row>
    <row r="597" ht="22.5" customHeight="1">
      <c r="A597" s="56"/>
      <c r="B597" s="56"/>
      <c r="C597" s="56"/>
      <c r="D597" s="56"/>
      <c r="E597" s="56"/>
      <c r="F597" s="56"/>
      <c r="G597" s="44"/>
      <c r="H597" s="56"/>
      <c r="I597" s="56"/>
    </row>
    <row r="598" ht="22.5" customHeight="1">
      <c r="A598" s="56"/>
      <c r="B598" s="56"/>
      <c r="C598" s="56"/>
      <c r="D598" s="56"/>
      <c r="E598" s="56"/>
      <c r="F598" s="56"/>
      <c r="G598" s="44"/>
      <c r="H598" s="56"/>
      <c r="I598" s="56"/>
    </row>
    <row r="599" ht="22.5" customHeight="1">
      <c r="A599" s="56"/>
      <c r="B599" s="56"/>
      <c r="C599" s="56"/>
      <c r="D599" s="56"/>
      <c r="E599" s="56"/>
      <c r="F599" s="56"/>
      <c r="G599" s="44"/>
      <c r="H599" s="56"/>
      <c r="I599" s="56"/>
    </row>
    <row r="600" ht="22.5" customHeight="1">
      <c r="A600" s="56"/>
      <c r="B600" s="56"/>
      <c r="C600" s="56"/>
      <c r="D600" s="56"/>
      <c r="E600" s="56"/>
      <c r="F600" s="56"/>
      <c r="G600" s="44"/>
      <c r="H600" s="56"/>
      <c r="I600" s="56"/>
    </row>
    <row r="601" ht="22.5" customHeight="1">
      <c r="A601" s="56"/>
      <c r="B601" s="56"/>
      <c r="C601" s="56"/>
      <c r="D601" s="56"/>
      <c r="E601" s="56"/>
      <c r="F601" s="56"/>
      <c r="G601" s="44"/>
      <c r="H601" s="56"/>
      <c r="I601" s="56"/>
    </row>
    <row r="602" ht="22.5" customHeight="1">
      <c r="A602" s="56"/>
      <c r="B602" s="56"/>
      <c r="C602" s="56"/>
      <c r="D602" s="56"/>
      <c r="E602" s="56"/>
      <c r="F602" s="56"/>
      <c r="G602" s="44"/>
      <c r="H602" s="56"/>
      <c r="I602" s="56"/>
    </row>
    <row r="603" ht="22.5" customHeight="1">
      <c r="A603" s="56"/>
      <c r="B603" s="56"/>
      <c r="C603" s="56"/>
      <c r="D603" s="56"/>
      <c r="E603" s="56"/>
      <c r="F603" s="56"/>
      <c r="G603" s="44"/>
      <c r="H603" s="56"/>
      <c r="I603" s="56"/>
    </row>
    <row r="604" ht="22.5" customHeight="1">
      <c r="A604" s="56"/>
      <c r="B604" s="56"/>
      <c r="C604" s="56"/>
      <c r="D604" s="56"/>
      <c r="E604" s="56"/>
      <c r="F604" s="56"/>
      <c r="G604" s="44"/>
      <c r="H604" s="56"/>
      <c r="I604" s="56"/>
    </row>
    <row r="605" ht="22.5" customHeight="1">
      <c r="A605" s="56"/>
      <c r="B605" s="56"/>
      <c r="C605" s="56"/>
      <c r="D605" s="56"/>
      <c r="E605" s="56"/>
      <c r="F605" s="56"/>
      <c r="G605" s="44"/>
      <c r="H605" s="56"/>
      <c r="I605" s="56"/>
    </row>
    <row r="606" ht="22.5" customHeight="1">
      <c r="A606" s="56"/>
      <c r="B606" s="56"/>
      <c r="C606" s="56"/>
      <c r="D606" s="56"/>
      <c r="E606" s="56"/>
      <c r="F606" s="56"/>
      <c r="G606" s="44"/>
      <c r="H606" s="56"/>
      <c r="I606" s="56"/>
    </row>
    <row r="607" ht="22.5" customHeight="1">
      <c r="A607" s="56"/>
      <c r="B607" s="56"/>
      <c r="C607" s="56"/>
      <c r="D607" s="56"/>
      <c r="E607" s="56"/>
      <c r="F607" s="56"/>
      <c r="G607" s="44"/>
      <c r="H607" s="56"/>
      <c r="I607" s="56"/>
    </row>
    <row r="608" ht="22.5" customHeight="1">
      <c r="A608" s="56"/>
      <c r="B608" s="56"/>
      <c r="C608" s="56"/>
      <c r="D608" s="56"/>
      <c r="E608" s="56"/>
      <c r="F608" s="56"/>
      <c r="G608" s="44"/>
      <c r="H608" s="56"/>
      <c r="I608" s="56"/>
    </row>
    <row r="609" ht="22.5" customHeight="1">
      <c r="A609" s="56"/>
      <c r="B609" s="56"/>
      <c r="C609" s="56"/>
      <c r="D609" s="56"/>
      <c r="E609" s="56"/>
      <c r="F609" s="56"/>
      <c r="G609" s="44"/>
      <c r="H609" s="56"/>
      <c r="I609" s="56"/>
    </row>
    <row r="610" ht="22.5" customHeight="1">
      <c r="A610" s="56"/>
      <c r="B610" s="56"/>
      <c r="C610" s="56"/>
      <c r="D610" s="56"/>
      <c r="E610" s="56"/>
      <c r="F610" s="56"/>
      <c r="G610" s="44"/>
      <c r="H610" s="56"/>
      <c r="I610" s="56"/>
    </row>
    <row r="611" ht="22.5" customHeight="1">
      <c r="A611" s="56"/>
      <c r="B611" s="56"/>
      <c r="C611" s="56"/>
      <c r="D611" s="56"/>
      <c r="E611" s="56"/>
      <c r="F611" s="56"/>
      <c r="G611" s="44"/>
      <c r="H611" s="56"/>
      <c r="I611" s="56"/>
    </row>
    <row r="612" ht="22.5" customHeight="1">
      <c r="A612" s="56"/>
      <c r="B612" s="56"/>
      <c r="C612" s="56"/>
      <c r="D612" s="56"/>
      <c r="E612" s="56"/>
      <c r="F612" s="56"/>
      <c r="G612" s="44"/>
      <c r="H612" s="56"/>
      <c r="I612" s="56"/>
    </row>
    <row r="613" ht="22.5" customHeight="1">
      <c r="A613" s="56"/>
      <c r="B613" s="56"/>
      <c r="C613" s="56"/>
      <c r="D613" s="56"/>
      <c r="E613" s="56"/>
      <c r="F613" s="56"/>
      <c r="G613" s="44"/>
      <c r="H613" s="56"/>
      <c r="I613" s="56"/>
    </row>
    <row r="614" ht="22.5" customHeight="1">
      <c r="A614" s="56"/>
      <c r="B614" s="56"/>
      <c r="C614" s="56"/>
      <c r="D614" s="56"/>
      <c r="E614" s="56"/>
      <c r="F614" s="56"/>
      <c r="G614" s="44"/>
      <c r="H614" s="56"/>
      <c r="I614" s="56"/>
    </row>
    <row r="615" ht="22.5" customHeight="1">
      <c r="A615" s="56"/>
      <c r="B615" s="56"/>
      <c r="C615" s="56"/>
      <c r="D615" s="56"/>
      <c r="E615" s="56"/>
      <c r="F615" s="56"/>
      <c r="G615" s="44"/>
      <c r="H615" s="56"/>
      <c r="I615" s="56"/>
    </row>
    <row r="616" ht="22.5" customHeight="1">
      <c r="A616" s="56"/>
      <c r="B616" s="56"/>
      <c r="C616" s="56"/>
      <c r="D616" s="56"/>
      <c r="E616" s="56"/>
      <c r="F616" s="56"/>
      <c r="G616" s="44"/>
      <c r="H616" s="56"/>
      <c r="I616" s="56"/>
    </row>
    <row r="617" ht="22.5" customHeight="1">
      <c r="A617" s="56"/>
      <c r="B617" s="56"/>
      <c r="C617" s="56"/>
      <c r="D617" s="56"/>
      <c r="E617" s="56"/>
      <c r="F617" s="56"/>
      <c r="G617" s="44"/>
      <c r="H617" s="56"/>
      <c r="I617" s="56"/>
    </row>
    <row r="618" ht="22.5" customHeight="1">
      <c r="A618" s="56"/>
      <c r="B618" s="56"/>
      <c r="C618" s="56"/>
      <c r="D618" s="56"/>
      <c r="E618" s="56"/>
      <c r="F618" s="56"/>
      <c r="G618" s="44"/>
      <c r="H618" s="56"/>
      <c r="I618" s="56"/>
    </row>
    <row r="619" ht="22.5" customHeight="1">
      <c r="A619" s="56"/>
      <c r="B619" s="56"/>
      <c r="C619" s="56"/>
      <c r="D619" s="56"/>
      <c r="E619" s="56"/>
      <c r="F619" s="56"/>
      <c r="G619" s="44"/>
      <c r="H619" s="56"/>
      <c r="I619" s="56"/>
    </row>
    <row r="620" ht="22.5" customHeight="1">
      <c r="A620" s="56"/>
      <c r="B620" s="56"/>
      <c r="C620" s="56"/>
      <c r="D620" s="56"/>
      <c r="E620" s="56"/>
      <c r="F620" s="56"/>
      <c r="G620" s="44"/>
      <c r="H620" s="56"/>
      <c r="I620" s="56"/>
    </row>
    <row r="621" ht="22.5" customHeight="1">
      <c r="A621" s="56"/>
      <c r="B621" s="56"/>
      <c r="C621" s="56"/>
      <c r="D621" s="56"/>
      <c r="E621" s="56"/>
      <c r="F621" s="56"/>
      <c r="G621" s="44"/>
      <c r="H621" s="56"/>
      <c r="I621" s="56"/>
    </row>
    <row r="622" ht="22.5" customHeight="1">
      <c r="A622" s="56"/>
      <c r="B622" s="56"/>
      <c r="C622" s="56"/>
      <c r="D622" s="56"/>
      <c r="E622" s="56"/>
      <c r="F622" s="56"/>
      <c r="G622" s="44"/>
      <c r="H622" s="56"/>
      <c r="I622" s="56"/>
    </row>
    <row r="623" ht="22.5" customHeight="1">
      <c r="A623" s="56"/>
      <c r="B623" s="56"/>
      <c r="C623" s="56"/>
      <c r="D623" s="56"/>
      <c r="E623" s="56"/>
      <c r="F623" s="56"/>
      <c r="G623" s="44"/>
      <c r="H623" s="56"/>
      <c r="I623" s="56"/>
    </row>
    <row r="624" ht="22.5" customHeight="1">
      <c r="A624" s="56"/>
      <c r="B624" s="56"/>
      <c r="C624" s="56"/>
      <c r="D624" s="56"/>
      <c r="E624" s="56"/>
      <c r="F624" s="56"/>
      <c r="G624" s="44"/>
      <c r="H624" s="56"/>
      <c r="I624" s="56"/>
    </row>
    <row r="625" ht="22.5" customHeight="1">
      <c r="A625" s="56"/>
      <c r="B625" s="56"/>
      <c r="C625" s="56"/>
      <c r="D625" s="56"/>
      <c r="E625" s="56"/>
      <c r="F625" s="56"/>
      <c r="G625" s="44"/>
      <c r="H625" s="56"/>
      <c r="I625" s="56"/>
    </row>
    <row r="626" ht="22.5" customHeight="1">
      <c r="A626" s="56"/>
      <c r="B626" s="56"/>
      <c r="C626" s="56"/>
      <c r="D626" s="56"/>
      <c r="E626" s="56"/>
      <c r="F626" s="56"/>
      <c r="G626" s="44"/>
      <c r="H626" s="56"/>
      <c r="I626" s="56"/>
    </row>
    <row r="627" ht="22.5" customHeight="1">
      <c r="A627" s="56"/>
      <c r="B627" s="56"/>
      <c r="C627" s="56"/>
      <c r="D627" s="56"/>
      <c r="E627" s="56"/>
      <c r="F627" s="56"/>
      <c r="G627" s="44"/>
      <c r="H627" s="56"/>
      <c r="I627" s="56"/>
    </row>
    <row r="628" ht="22.5" customHeight="1">
      <c r="A628" s="56"/>
      <c r="B628" s="56"/>
      <c r="C628" s="56"/>
      <c r="D628" s="56"/>
      <c r="E628" s="56"/>
      <c r="F628" s="56"/>
      <c r="G628" s="44"/>
      <c r="H628" s="56"/>
      <c r="I628" s="56"/>
    </row>
    <row r="629" ht="22.5" customHeight="1">
      <c r="A629" s="56"/>
      <c r="B629" s="56"/>
      <c r="C629" s="56"/>
      <c r="D629" s="56"/>
      <c r="E629" s="56"/>
      <c r="F629" s="56"/>
      <c r="G629" s="44"/>
      <c r="H629" s="56"/>
      <c r="I629" s="56"/>
    </row>
    <row r="630" ht="22.5" customHeight="1">
      <c r="A630" s="56"/>
      <c r="B630" s="56"/>
      <c r="C630" s="56"/>
      <c r="D630" s="56"/>
      <c r="E630" s="56"/>
      <c r="F630" s="56"/>
      <c r="G630" s="44"/>
      <c r="H630" s="56"/>
      <c r="I630" s="56"/>
    </row>
    <row r="631" ht="22.5" customHeight="1">
      <c r="A631" s="56"/>
      <c r="B631" s="56"/>
      <c r="C631" s="56"/>
      <c r="D631" s="56"/>
      <c r="E631" s="56"/>
      <c r="F631" s="56"/>
      <c r="G631" s="44"/>
      <c r="H631" s="56"/>
      <c r="I631" s="56"/>
    </row>
    <row r="632" ht="22.5" customHeight="1">
      <c r="A632" s="56"/>
      <c r="B632" s="56"/>
      <c r="C632" s="56"/>
      <c r="D632" s="56"/>
      <c r="E632" s="56"/>
      <c r="F632" s="56"/>
      <c r="G632" s="44"/>
      <c r="H632" s="56"/>
      <c r="I632" s="56"/>
    </row>
    <row r="633" ht="22.5" customHeight="1">
      <c r="A633" s="56"/>
      <c r="B633" s="56"/>
      <c r="C633" s="56"/>
      <c r="D633" s="56"/>
      <c r="E633" s="56"/>
      <c r="F633" s="56"/>
      <c r="G633" s="44"/>
      <c r="H633" s="56"/>
      <c r="I633" s="56"/>
    </row>
    <row r="634" ht="22.5" customHeight="1">
      <c r="A634" s="56"/>
      <c r="B634" s="56"/>
      <c r="C634" s="56"/>
      <c r="D634" s="56"/>
      <c r="E634" s="56"/>
      <c r="F634" s="56"/>
      <c r="G634" s="44"/>
      <c r="H634" s="56"/>
      <c r="I634" s="56"/>
    </row>
    <row r="635" ht="22.5" customHeight="1">
      <c r="A635" s="56"/>
      <c r="B635" s="56"/>
      <c r="C635" s="56"/>
      <c r="D635" s="56"/>
      <c r="E635" s="56"/>
      <c r="F635" s="56"/>
      <c r="G635" s="44"/>
      <c r="H635" s="56"/>
      <c r="I635" s="56"/>
    </row>
    <row r="636" ht="22.5" customHeight="1">
      <c r="A636" s="56"/>
      <c r="B636" s="56"/>
      <c r="C636" s="56"/>
      <c r="D636" s="56"/>
      <c r="E636" s="56"/>
      <c r="F636" s="56"/>
      <c r="G636" s="44"/>
      <c r="H636" s="56"/>
      <c r="I636" s="56"/>
    </row>
    <row r="637" ht="22.5" customHeight="1">
      <c r="A637" s="56"/>
      <c r="B637" s="56"/>
      <c r="C637" s="56"/>
      <c r="D637" s="56"/>
      <c r="E637" s="56"/>
      <c r="F637" s="56"/>
      <c r="G637" s="44"/>
      <c r="H637" s="56"/>
      <c r="I637" s="56"/>
    </row>
    <row r="638" ht="22.5" customHeight="1">
      <c r="A638" s="56"/>
      <c r="B638" s="56"/>
      <c r="C638" s="56"/>
      <c r="D638" s="56"/>
      <c r="E638" s="56"/>
      <c r="F638" s="56"/>
      <c r="G638" s="44"/>
      <c r="H638" s="56"/>
      <c r="I638" s="56"/>
    </row>
    <row r="639" ht="22.5" customHeight="1">
      <c r="A639" s="56"/>
      <c r="B639" s="56"/>
      <c r="C639" s="56"/>
      <c r="D639" s="56"/>
      <c r="E639" s="56"/>
      <c r="F639" s="56"/>
      <c r="G639" s="44"/>
      <c r="H639" s="56"/>
      <c r="I639" s="56"/>
    </row>
    <row r="640" ht="22.5" customHeight="1">
      <c r="A640" s="56"/>
      <c r="B640" s="56"/>
      <c r="C640" s="56"/>
      <c r="D640" s="56"/>
      <c r="E640" s="56"/>
      <c r="F640" s="56"/>
      <c r="G640" s="44"/>
      <c r="H640" s="56"/>
      <c r="I640" s="56"/>
    </row>
    <row r="641" ht="22.5" customHeight="1">
      <c r="A641" s="56"/>
      <c r="B641" s="56"/>
      <c r="C641" s="56"/>
      <c r="D641" s="56"/>
      <c r="E641" s="56"/>
      <c r="F641" s="56"/>
      <c r="G641" s="44"/>
      <c r="H641" s="56"/>
      <c r="I641" s="56"/>
    </row>
    <row r="642" ht="22.5" customHeight="1">
      <c r="A642" s="56"/>
      <c r="B642" s="56"/>
      <c r="C642" s="56"/>
      <c r="D642" s="56"/>
      <c r="E642" s="56"/>
      <c r="F642" s="56"/>
      <c r="G642" s="44"/>
      <c r="H642" s="56"/>
      <c r="I642" s="56"/>
    </row>
    <row r="643" ht="22.5" customHeight="1">
      <c r="A643" s="56"/>
      <c r="B643" s="56"/>
      <c r="C643" s="56"/>
      <c r="D643" s="56"/>
      <c r="E643" s="56"/>
      <c r="F643" s="56"/>
      <c r="G643" s="44"/>
      <c r="H643" s="56"/>
      <c r="I643" s="56"/>
    </row>
    <row r="644" ht="22.5" customHeight="1">
      <c r="A644" s="56"/>
      <c r="B644" s="56"/>
      <c r="C644" s="56"/>
      <c r="D644" s="56"/>
      <c r="E644" s="56"/>
      <c r="F644" s="56"/>
      <c r="G644" s="44"/>
      <c r="H644" s="56"/>
      <c r="I644" s="56"/>
    </row>
    <row r="645" ht="22.5" customHeight="1">
      <c r="A645" s="56"/>
      <c r="B645" s="56"/>
      <c r="C645" s="56"/>
      <c r="D645" s="56"/>
      <c r="E645" s="56"/>
      <c r="F645" s="56"/>
      <c r="G645" s="44"/>
      <c r="H645" s="56"/>
      <c r="I645" s="56"/>
    </row>
    <row r="646" ht="22.5" customHeight="1">
      <c r="A646" s="56"/>
      <c r="B646" s="56"/>
      <c r="C646" s="56"/>
      <c r="D646" s="56"/>
      <c r="E646" s="56"/>
      <c r="F646" s="56"/>
      <c r="G646" s="44"/>
      <c r="H646" s="56"/>
      <c r="I646" s="56"/>
    </row>
    <row r="647" ht="22.5" customHeight="1">
      <c r="A647" s="56"/>
      <c r="B647" s="56"/>
      <c r="C647" s="56"/>
      <c r="D647" s="56"/>
      <c r="E647" s="56"/>
      <c r="F647" s="56"/>
      <c r="G647" s="44"/>
      <c r="H647" s="56"/>
      <c r="I647" s="56"/>
    </row>
    <row r="648" ht="22.5" customHeight="1">
      <c r="A648" s="56"/>
      <c r="B648" s="56"/>
      <c r="C648" s="56"/>
      <c r="D648" s="56"/>
      <c r="E648" s="56"/>
      <c r="F648" s="56"/>
      <c r="G648" s="44"/>
      <c r="H648" s="56"/>
      <c r="I648" s="56"/>
    </row>
    <row r="649" ht="22.5" customHeight="1">
      <c r="A649" s="56"/>
      <c r="B649" s="56"/>
      <c r="C649" s="56"/>
      <c r="D649" s="56"/>
      <c r="E649" s="56"/>
      <c r="F649" s="56"/>
      <c r="G649" s="44"/>
      <c r="H649" s="56"/>
      <c r="I649" s="56"/>
    </row>
    <row r="650" ht="22.5" customHeight="1">
      <c r="A650" s="56"/>
      <c r="B650" s="56"/>
      <c r="C650" s="56"/>
      <c r="D650" s="56"/>
      <c r="E650" s="56"/>
      <c r="F650" s="56"/>
      <c r="G650" s="44"/>
      <c r="H650" s="56"/>
      <c r="I650" s="56"/>
    </row>
    <row r="651" ht="22.5" customHeight="1">
      <c r="A651" s="56"/>
      <c r="B651" s="56"/>
      <c r="C651" s="56"/>
      <c r="D651" s="56"/>
      <c r="E651" s="56"/>
      <c r="F651" s="56"/>
      <c r="G651" s="44"/>
      <c r="H651" s="56"/>
      <c r="I651" s="56"/>
    </row>
    <row r="652" ht="22.5" customHeight="1">
      <c r="A652" s="56"/>
      <c r="B652" s="56"/>
      <c r="C652" s="56"/>
      <c r="D652" s="56"/>
      <c r="E652" s="56"/>
      <c r="F652" s="56"/>
      <c r="G652" s="44"/>
      <c r="H652" s="56"/>
      <c r="I652" s="56"/>
    </row>
    <row r="653" ht="22.5" customHeight="1">
      <c r="A653" s="56"/>
      <c r="B653" s="56"/>
      <c r="C653" s="56"/>
      <c r="D653" s="56"/>
      <c r="E653" s="56"/>
      <c r="F653" s="56"/>
      <c r="G653" s="44"/>
      <c r="H653" s="56"/>
      <c r="I653" s="56"/>
    </row>
    <row r="654" ht="22.5" customHeight="1">
      <c r="A654" s="56"/>
      <c r="B654" s="56"/>
      <c r="C654" s="56"/>
      <c r="D654" s="56"/>
      <c r="E654" s="56"/>
      <c r="F654" s="56"/>
      <c r="G654" s="44"/>
      <c r="H654" s="56"/>
      <c r="I654" s="56"/>
    </row>
    <row r="655" ht="22.5" customHeight="1">
      <c r="A655" s="56"/>
      <c r="B655" s="56"/>
      <c r="C655" s="56"/>
      <c r="D655" s="56"/>
      <c r="E655" s="56"/>
      <c r="F655" s="56"/>
      <c r="G655" s="44"/>
      <c r="H655" s="56"/>
      <c r="I655" s="56"/>
    </row>
    <row r="656" ht="22.5" customHeight="1">
      <c r="A656" s="56"/>
      <c r="B656" s="56"/>
      <c r="C656" s="56"/>
      <c r="D656" s="56"/>
      <c r="E656" s="56"/>
      <c r="F656" s="56"/>
      <c r="G656" s="44"/>
      <c r="H656" s="56"/>
      <c r="I656" s="56"/>
    </row>
    <row r="657" ht="22.5" customHeight="1">
      <c r="A657" s="56"/>
      <c r="B657" s="56"/>
      <c r="C657" s="56"/>
      <c r="D657" s="56"/>
      <c r="E657" s="56"/>
      <c r="F657" s="56"/>
      <c r="G657" s="44"/>
      <c r="H657" s="56"/>
      <c r="I657" s="56"/>
    </row>
    <row r="658" ht="22.5" customHeight="1">
      <c r="A658" s="56"/>
      <c r="B658" s="56"/>
      <c r="C658" s="56"/>
      <c r="D658" s="56"/>
      <c r="E658" s="56"/>
      <c r="F658" s="56"/>
      <c r="G658" s="44"/>
      <c r="H658" s="56"/>
      <c r="I658" s="56"/>
    </row>
    <row r="659" ht="22.5" customHeight="1">
      <c r="A659" s="56"/>
      <c r="B659" s="56"/>
      <c r="C659" s="56"/>
      <c r="D659" s="56"/>
      <c r="E659" s="56"/>
      <c r="F659" s="56"/>
      <c r="G659" s="44"/>
      <c r="H659" s="56"/>
      <c r="I659" s="56"/>
    </row>
    <row r="660" ht="22.5" customHeight="1">
      <c r="A660" s="56"/>
      <c r="B660" s="56"/>
      <c r="C660" s="56"/>
      <c r="D660" s="56"/>
      <c r="E660" s="56"/>
      <c r="F660" s="56"/>
      <c r="G660" s="44"/>
      <c r="H660" s="56"/>
      <c r="I660" s="56"/>
    </row>
    <row r="661" ht="22.5" customHeight="1">
      <c r="A661" s="56"/>
      <c r="B661" s="56"/>
      <c r="C661" s="56"/>
      <c r="D661" s="56"/>
      <c r="E661" s="56"/>
      <c r="F661" s="56"/>
      <c r="G661" s="44"/>
      <c r="H661" s="56"/>
      <c r="I661" s="56"/>
    </row>
    <row r="662" ht="22.5" customHeight="1">
      <c r="A662" s="56"/>
      <c r="B662" s="56"/>
      <c r="C662" s="56"/>
      <c r="D662" s="56"/>
      <c r="E662" s="56"/>
      <c r="F662" s="56"/>
      <c r="G662" s="44"/>
      <c r="H662" s="56"/>
      <c r="I662" s="56"/>
    </row>
    <row r="663" ht="22.5" customHeight="1">
      <c r="A663" s="56"/>
      <c r="B663" s="56"/>
      <c r="C663" s="56"/>
      <c r="D663" s="56"/>
      <c r="E663" s="56"/>
      <c r="F663" s="56"/>
      <c r="G663" s="44"/>
      <c r="H663" s="56"/>
      <c r="I663" s="56"/>
    </row>
    <row r="664" ht="22.5" customHeight="1">
      <c r="A664" s="56"/>
      <c r="B664" s="56"/>
      <c r="C664" s="56"/>
      <c r="D664" s="56"/>
      <c r="E664" s="56"/>
      <c r="F664" s="56"/>
      <c r="G664" s="44"/>
      <c r="H664" s="56"/>
      <c r="I664" s="56"/>
    </row>
    <row r="665" ht="22.5" customHeight="1">
      <c r="A665" s="56"/>
      <c r="B665" s="56"/>
      <c r="C665" s="56"/>
      <c r="D665" s="56"/>
      <c r="E665" s="56"/>
      <c r="F665" s="56"/>
      <c r="G665" s="44"/>
      <c r="H665" s="56"/>
      <c r="I665" s="56"/>
    </row>
    <row r="666" ht="22.5" customHeight="1">
      <c r="A666" s="56"/>
      <c r="B666" s="56"/>
      <c r="C666" s="56"/>
      <c r="D666" s="56"/>
      <c r="E666" s="56"/>
      <c r="F666" s="56"/>
      <c r="G666" s="44"/>
      <c r="H666" s="56"/>
      <c r="I666" s="56"/>
    </row>
    <row r="667" ht="22.5" customHeight="1">
      <c r="A667" s="56"/>
      <c r="B667" s="56"/>
      <c r="C667" s="56"/>
      <c r="D667" s="56"/>
      <c r="E667" s="56"/>
      <c r="F667" s="56"/>
      <c r="G667" s="44"/>
      <c r="H667" s="56"/>
      <c r="I667" s="56"/>
    </row>
    <row r="668" ht="22.5" customHeight="1">
      <c r="A668" s="56"/>
      <c r="B668" s="56"/>
      <c r="C668" s="56"/>
      <c r="D668" s="56"/>
      <c r="E668" s="56"/>
      <c r="F668" s="56"/>
      <c r="G668" s="44"/>
      <c r="H668" s="56"/>
      <c r="I668" s="56"/>
    </row>
    <row r="669" ht="22.5" customHeight="1">
      <c r="A669" s="56"/>
      <c r="B669" s="56"/>
      <c r="C669" s="56"/>
      <c r="D669" s="56"/>
      <c r="E669" s="56"/>
      <c r="F669" s="56"/>
      <c r="G669" s="44"/>
      <c r="H669" s="56"/>
      <c r="I669" s="56"/>
    </row>
    <row r="670" ht="22.5" customHeight="1">
      <c r="A670" s="56"/>
      <c r="B670" s="56"/>
      <c r="C670" s="56"/>
      <c r="D670" s="56"/>
      <c r="E670" s="56"/>
      <c r="F670" s="56"/>
      <c r="G670" s="44"/>
      <c r="H670" s="56"/>
      <c r="I670" s="56"/>
    </row>
    <row r="671" ht="22.5" customHeight="1">
      <c r="A671" s="56"/>
      <c r="B671" s="56"/>
      <c r="C671" s="56"/>
      <c r="D671" s="56"/>
      <c r="E671" s="56"/>
      <c r="F671" s="56"/>
      <c r="G671" s="44"/>
      <c r="H671" s="56"/>
      <c r="I671" s="56"/>
    </row>
    <row r="672" ht="22.5" customHeight="1">
      <c r="A672" s="56"/>
      <c r="B672" s="56"/>
      <c r="C672" s="56"/>
      <c r="D672" s="56"/>
      <c r="E672" s="56"/>
      <c r="F672" s="56"/>
      <c r="G672" s="44"/>
      <c r="H672" s="56"/>
      <c r="I672" s="56"/>
    </row>
    <row r="673" ht="22.5" customHeight="1">
      <c r="A673" s="56"/>
      <c r="B673" s="56"/>
      <c r="C673" s="56"/>
      <c r="D673" s="56"/>
      <c r="E673" s="56"/>
      <c r="F673" s="56"/>
      <c r="G673" s="44"/>
      <c r="H673" s="56"/>
      <c r="I673" s="56"/>
    </row>
    <row r="674" ht="22.5" customHeight="1">
      <c r="A674" s="56"/>
      <c r="B674" s="56"/>
      <c r="C674" s="56"/>
      <c r="D674" s="56"/>
      <c r="E674" s="56"/>
      <c r="F674" s="56"/>
      <c r="G674" s="44"/>
      <c r="H674" s="56"/>
      <c r="I674" s="56"/>
    </row>
    <row r="675" ht="22.5" customHeight="1">
      <c r="A675" s="56"/>
      <c r="B675" s="56"/>
      <c r="C675" s="56"/>
      <c r="D675" s="56"/>
      <c r="E675" s="56"/>
      <c r="F675" s="56"/>
      <c r="G675" s="44"/>
      <c r="H675" s="56"/>
      <c r="I675" s="56"/>
    </row>
    <row r="676" ht="22.5" customHeight="1">
      <c r="A676" s="56"/>
      <c r="B676" s="56"/>
      <c r="C676" s="56"/>
      <c r="D676" s="56"/>
      <c r="E676" s="56"/>
      <c r="F676" s="56"/>
      <c r="G676" s="44"/>
      <c r="H676" s="56"/>
      <c r="I676" s="56"/>
    </row>
    <row r="677" ht="22.5" customHeight="1">
      <c r="A677" s="56"/>
      <c r="B677" s="56"/>
      <c r="C677" s="56"/>
      <c r="D677" s="56"/>
      <c r="E677" s="56"/>
      <c r="F677" s="56"/>
      <c r="G677" s="44"/>
      <c r="H677" s="56"/>
      <c r="I677" s="56"/>
    </row>
    <row r="678" ht="22.5" customHeight="1">
      <c r="A678" s="56"/>
      <c r="B678" s="56"/>
      <c r="C678" s="56"/>
      <c r="D678" s="56"/>
      <c r="E678" s="56"/>
      <c r="F678" s="56"/>
      <c r="G678" s="44"/>
      <c r="H678" s="56"/>
      <c r="I678" s="56"/>
    </row>
    <row r="679" ht="22.5" customHeight="1">
      <c r="A679" s="56"/>
      <c r="B679" s="56"/>
      <c r="C679" s="56"/>
      <c r="D679" s="56"/>
      <c r="E679" s="56"/>
      <c r="F679" s="56"/>
      <c r="G679" s="44"/>
      <c r="H679" s="56"/>
      <c r="I679" s="56"/>
    </row>
    <row r="680" ht="22.5" customHeight="1">
      <c r="A680" s="56"/>
      <c r="B680" s="56"/>
      <c r="C680" s="56"/>
      <c r="D680" s="56"/>
      <c r="E680" s="56"/>
      <c r="F680" s="56"/>
      <c r="G680" s="44"/>
      <c r="H680" s="56"/>
      <c r="I680" s="56"/>
    </row>
    <row r="681" ht="22.5" customHeight="1">
      <c r="A681" s="56"/>
      <c r="B681" s="56"/>
      <c r="C681" s="56"/>
      <c r="D681" s="56"/>
      <c r="E681" s="56"/>
      <c r="F681" s="56"/>
      <c r="G681" s="44"/>
      <c r="H681" s="56"/>
      <c r="I681" s="56"/>
    </row>
    <row r="682" ht="22.5" customHeight="1">
      <c r="A682" s="56"/>
      <c r="B682" s="56"/>
      <c r="C682" s="56"/>
      <c r="D682" s="56"/>
      <c r="E682" s="56"/>
      <c r="F682" s="56"/>
      <c r="G682" s="44"/>
      <c r="H682" s="56"/>
      <c r="I682" s="56"/>
    </row>
    <row r="683" ht="22.5" customHeight="1">
      <c r="A683" s="56"/>
      <c r="B683" s="56"/>
      <c r="C683" s="56"/>
      <c r="D683" s="56"/>
      <c r="E683" s="56"/>
      <c r="F683" s="56"/>
      <c r="G683" s="44"/>
      <c r="H683" s="56"/>
      <c r="I683" s="56"/>
    </row>
    <row r="684" ht="22.5" customHeight="1">
      <c r="A684" s="56"/>
      <c r="B684" s="56"/>
      <c r="C684" s="56"/>
      <c r="D684" s="56"/>
      <c r="E684" s="56"/>
      <c r="F684" s="56"/>
      <c r="G684" s="44"/>
      <c r="H684" s="56"/>
      <c r="I684" s="56"/>
    </row>
    <row r="685" ht="22.5" customHeight="1">
      <c r="A685" s="56"/>
      <c r="B685" s="56"/>
      <c r="C685" s="56"/>
      <c r="D685" s="56"/>
      <c r="E685" s="56"/>
      <c r="F685" s="56"/>
      <c r="G685" s="44"/>
      <c r="H685" s="56"/>
      <c r="I685" s="56"/>
    </row>
    <row r="686" ht="22.5" customHeight="1">
      <c r="A686" s="56"/>
      <c r="B686" s="56"/>
      <c r="C686" s="56"/>
      <c r="D686" s="56"/>
      <c r="E686" s="56"/>
      <c r="F686" s="56"/>
      <c r="G686" s="44"/>
      <c r="H686" s="56"/>
      <c r="I686" s="56"/>
    </row>
    <row r="687" ht="22.5" customHeight="1">
      <c r="A687" s="56"/>
      <c r="B687" s="56"/>
      <c r="C687" s="56"/>
      <c r="D687" s="56"/>
      <c r="E687" s="56"/>
      <c r="F687" s="56"/>
      <c r="G687" s="44"/>
      <c r="H687" s="56"/>
      <c r="I687" s="56"/>
    </row>
    <row r="688" ht="22.5" customHeight="1">
      <c r="A688" s="56"/>
      <c r="B688" s="56"/>
      <c r="C688" s="56"/>
      <c r="D688" s="56"/>
      <c r="E688" s="56"/>
      <c r="F688" s="56"/>
      <c r="G688" s="44"/>
      <c r="H688" s="56"/>
      <c r="I688" s="56"/>
    </row>
    <row r="689" ht="22.5" customHeight="1">
      <c r="A689" s="56"/>
      <c r="B689" s="56"/>
      <c r="C689" s="56"/>
      <c r="D689" s="56"/>
      <c r="E689" s="56"/>
      <c r="F689" s="56"/>
      <c r="G689" s="44"/>
      <c r="H689" s="56"/>
      <c r="I689" s="56"/>
    </row>
    <row r="690" ht="22.5" customHeight="1">
      <c r="A690" s="56"/>
      <c r="B690" s="56"/>
      <c r="C690" s="56"/>
      <c r="D690" s="56"/>
      <c r="E690" s="56"/>
      <c r="F690" s="56"/>
      <c r="G690" s="44"/>
      <c r="H690" s="56"/>
      <c r="I690" s="56"/>
    </row>
    <row r="691" ht="22.5" customHeight="1">
      <c r="A691" s="56"/>
      <c r="B691" s="56"/>
      <c r="C691" s="56"/>
      <c r="D691" s="56"/>
      <c r="E691" s="56"/>
      <c r="F691" s="56"/>
      <c r="G691" s="44"/>
      <c r="H691" s="56"/>
      <c r="I691" s="56"/>
    </row>
    <row r="692" ht="22.5" customHeight="1">
      <c r="A692" s="56"/>
      <c r="B692" s="56"/>
      <c r="C692" s="56"/>
      <c r="D692" s="56"/>
      <c r="E692" s="56"/>
      <c r="F692" s="56"/>
      <c r="G692" s="44"/>
      <c r="H692" s="56"/>
      <c r="I692" s="56"/>
    </row>
    <row r="693" ht="22.5" customHeight="1">
      <c r="A693" s="56"/>
      <c r="B693" s="56"/>
      <c r="C693" s="56"/>
      <c r="D693" s="56"/>
      <c r="E693" s="56"/>
      <c r="F693" s="56"/>
      <c r="G693" s="44"/>
      <c r="H693" s="56"/>
      <c r="I693" s="56"/>
    </row>
    <row r="694" ht="22.5" customHeight="1">
      <c r="A694" s="56"/>
      <c r="B694" s="56"/>
      <c r="C694" s="56"/>
      <c r="D694" s="56"/>
      <c r="E694" s="56"/>
      <c r="F694" s="56"/>
      <c r="G694" s="44"/>
      <c r="H694" s="56"/>
      <c r="I694" s="56"/>
    </row>
    <row r="695" ht="22.5" customHeight="1">
      <c r="A695" s="56"/>
      <c r="B695" s="56"/>
      <c r="C695" s="56"/>
      <c r="D695" s="56"/>
      <c r="E695" s="56"/>
      <c r="F695" s="56"/>
      <c r="G695" s="44"/>
      <c r="H695" s="56"/>
      <c r="I695" s="56"/>
    </row>
    <row r="696" ht="22.5" customHeight="1">
      <c r="A696" s="56"/>
      <c r="B696" s="56"/>
      <c r="C696" s="56"/>
      <c r="D696" s="56"/>
      <c r="E696" s="56"/>
      <c r="F696" s="56"/>
      <c r="G696" s="44"/>
      <c r="H696" s="56"/>
      <c r="I696" s="56"/>
    </row>
    <row r="697" ht="22.5" customHeight="1">
      <c r="A697" s="56"/>
      <c r="B697" s="56"/>
      <c r="C697" s="56"/>
      <c r="D697" s="56"/>
      <c r="E697" s="56"/>
      <c r="F697" s="56"/>
      <c r="G697" s="44"/>
      <c r="H697" s="56"/>
      <c r="I697" s="56"/>
    </row>
    <row r="698" ht="22.5" customHeight="1">
      <c r="A698" s="56"/>
      <c r="B698" s="56"/>
      <c r="C698" s="56"/>
      <c r="D698" s="56"/>
      <c r="E698" s="56"/>
      <c r="F698" s="56"/>
      <c r="G698" s="44"/>
      <c r="H698" s="56"/>
      <c r="I698" s="56"/>
    </row>
    <row r="699" ht="22.5" customHeight="1">
      <c r="A699" s="56"/>
      <c r="B699" s="56"/>
      <c r="C699" s="56"/>
      <c r="D699" s="56"/>
      <c r="E699" s="56"/>
      <c r="F699" s="56"/>
      <c r="G699" s="44"/>
      <c r="H699" s="56"/>
      <c r="I699" s="56"/>
    </row>
    <row r="700" ht="22.5" customHeight="1">
      <c r="A700" s="56"/>
      <c r="B700" s="56"/>
      <c r="C700" s="56"/>
      <c r="D700" s="56"/>
      <c r="E700" s="56"/>
      <c r="F700" s="56"/>
      <c r="G700" s="44"/>
      <c r="H700" s="56"/>
      <c r="I700" s="56"/>
    </row>
    <row r="701" ht="22.5" customHeight="1">
      <c r="A701" s="56"/>
      <c r="B701" s="56"/>
      <c r="C701" s="56"/>
      <c r="D701" s="56"/>
      <c r="E701" s="56"/>
      <c r="F701" s="56"/>
      <c r="G701" s="44"/>
      <c r="H701" s="56"/>
      <c r="I701" s="56"/>
    </row>
    <row r="702" ht="22.5" customHeight="1">
      <c r="A702" s="56"/>
      <c r="B702" s="56"/>
      <c r="C702" s="56"/>
      <c r="D702" s="56"/>
      <c r="E702" s="56"/>
      <c r="F702" s="56"/>
      <c r="G702" s="44"/>
      <c r="H702" s="56"/>
      <c r="I702" s="56"/>
    </row>
    <row r="703" ht="22.5" customHeight="1">
      <c r="A703" s="56"/>
      <c r="B703" s="56"/>
      <c r="C703" s="56"/>
      <c r="D703" s="56"/>
      <c r="E703" s="56"/>
      <c r="F703" s="56"/>
      <c r="G703" s="44"/>
      <c r="H703" s="56"/>
      <c r="I703" s="56"/>
    </row>
    <row r="704" ht="22.5" customHeight="1">
      <c r="A704" s="56"/>
      <c r="B704" s="56"/>
      <c r="C704" s="56"/>
      <c r="D704" s="56"/>
      <c r="E704" s="56"/>
      <c r="F704" s="56"/>
      <c r="G704" s="44"/>
      <c r="H704" s="56"/>
      <c r="I704" s="56"/>
    </row>
    <row r="705" ht="22.5" customHeight="1">
      <c r="A705" s="56"/>
      <c r="B705" s="56"/>
      <c r="C705" s="56"/>
      <c r="D705" s="56"/>
      <c r="E705" s="56"/>
      <c r="F705" s="56"/>
      <c r="G705" s="44"/>
      <c r="H705" s="56"/>
      <c r="I705" s="56"/>
    </row>
    <row r="706" ht="22.5" customHeight="1">
      <c r="A706" s="56"/>
      <c r="B706" s="56"/>
      <c r="C706" s="56"/>
      <c r="D706" s="56"/>
      <c r="E706" s="56"/>
      <c r="F706" s="56"/>
      <c r="G706" s="44"/>
      <c r="H706" s="56"/>
      <c r="I706" s="56"/>
    </row>
    <row r="707" ht="22.5" customHeight="1">
      <c r="A707" s="56"/>
      <c r="B707" s="56"/>
      <c r="C707" s="56"/>
      <c r="D707" s="56"/>
      <c r="E707" s="56"/>
      <c r="F707" s="56"/>
      <c r="G707" s="44"/>
      <c r="H707" s="56"/>
      <c r="I707" s="56"/>
    </row>
    <row r="708" ht="22.5" customHeight="1">
      <c r="A708" s="56"/>
      <c r="B708" s="56"/>
      <c r="C708" s="56"/>
      <c r="D708" s="56"/>
      <c r="E708" s="56"/>
      <c r="F708" s="56"/>
      <c r="G708" s="44"/>
      <c r="H708" s="56"/>
      <c r="I708" s="56"/>
    </row>
    <row r="709" ht="22.5" customHeight="1">
      <c r="A709" s="56"/>
      <c r="B709" s="56"/>
      <c r="C709" s="56"/>
      <c r="D709" s="56"/>
      <c r="E709" s="56"/>
      <c r="F709" s="56"/>
      <c r="G709" s="44"/>
      <c r="H709" s="56"/>
      <c r="I709" s="56"/>
    </row>
    <row r="710" ht="22.5" customHeight="1">
      <c r="A710" s="56"/>
      <c r="B710" s="56"/>
      <c r="C710" s="56"/>
      <c r="D710" s="56"/>
      <c r="E710" s="56"/>
      <c r="F710" s="56"/>
      <c r="G710" s="44"/>
      <c r="H710" s="56"/>
      <c r="I710" s="56"/>
    </row>
    <row r="711" ht="22.5" customHeight="1">
      <c r="A711" s="56"/>
      <c r="B711" s="56"/>
      <c r="C711" s="56"/>
      <c r="D711" s="56"/>
      <c r="E711" s="56"/>
      <c r="F711" s="56"/>
      <c r="G711" s="44"/>
      <c r="H711" s="56"/>
      <c r="I711" s="56"/>
    </row>
    <row r="712" ht="22.5" customHeight="1">
      <c r="A712" s="56"/>
      <c r="B712" s="56"/>
      <c r="C712" s="56"/>
      <c r="D712" s="56"/>
      <c r="E712" s="56"/>
      <c r="F712" s="56"/>
      <c r="G712" s="44"/>
      <c r="H712" s="56"/>
      <c r="I712" s="56"/>
    </row>
    <row r="713" ht="22.5" customHeight="1">
      <c r="A713" s="56"/>
      <c r="B713" s="56"/>
      <c r="C713" s="56"/>
      <c r="D713" s="56"/>
      <c r="E713" s="56"/>
      <c r="F713" s="56"/>
      <c r="G713" s="44"/>
      <c r="H713" s="56"/>
      <c r="I713" s="56"/>
    </row>
    <row r="714" ht="22.5" customHeight="1">
      <c r="A714" s="56"/>
      <c r="B714" s="56"/>
      <c r="C714" s="56"/>
      <c r="D714" s="56"/>
      <c r="E714" s="56"/>
      <c r="F714" s="56"/>
      <c r="G714" s="44"/>
      <c r="H714" s="56"/>
      <c r="I714" s="56"/>
    </row>
    <row r="715" ht="22.5" customHeight="1">
      <c r="A715" s="56"/>
      <c r="B715" s="56"/>
      <c r="C715" s="56"/>
      <c r="D715" s="56"/>
      <c r="E715" s="56"/>
      <c r="F715" s="56"/>
      <c r="G715" s="44"/>
      <c r="H715" s="56"/>
      <c r="I715" s="56"/>
    </row>
    <row r="716" ht="22.5" customHeight="1">
      <c r="A716" s="56"/>
      <c r="B716" s="56"/>
      <c r="C716" s="56"/>
      <c r="D716" s="56"/>
      <c r="E716" s="56"/>
      <c r="F716" s="56"/>
      <c r="G716" s="44"/>
      <c r="H716" s="56"/>
      <c r="I716" s="56"/>
    </row>
    <row r="717" ht="22.5" customHeight="1">
      <c r="A717" s="56"/>
      <c r="B717" s="56"/>
      <c r="C717" s="56"/>
      <c r="D717" s="56"/>
      <c r="E717" s="56"/>
      <c r="F717" s="56"/>
      <c r="G717" s="44"/>
      <c r="H717" s="56"/>
      <c r="I717" s="56"/>
    </row>
    <row r="718" ht="22.5" customHeight="1">
      <c r="A718" s="56"/>
      <c r="B718" s="56"/>
      <c r="C718" s="56"/>
      <c r="D718" s="56"/>
      <c r="E718" s="56"/>
      <c r="F718" s="56"/>
      <c r="G718" s="44"/>
      <c r="H718" s="56"/>
      <c r="I718" s="56"/>
    </row>
    <row r="719" ht="22.5" customHeight="1">
      <c r="A719" s="56"/>
      <c r="B719" s="56"/>
      <c r="C719" s="56"/>
      <c r="D719" s="56"/>
      <c r="E719" s="56"/>
      <c r="F719" s="56"/>
      <c r="G719" s="44"/>
      <c r="H719" s="56"/>
      <c r="I719" s="56"/>
    </row>
    <row r="720" ht="22.5" customHeight="1">
      <c r="A720" s="56"/>
      <c r="B720" s="56"/>
      <c r="C720" s="56"/>
      <c r="D720" s="56"/>
      <c r="E720" s="56"/>
      <c r="F720" s="56"/>
      <c r="G720" s="44"/>
      <c r="H720" s="56"/>
      <c r="I720" s="56"/>
    </row>
    <row r="721" ht="22.5" customHeight="1">
      <c r="A721" s="56"/>
      <c r="B721" s="56"/>
      <c r="C721" s="56"/>
      <c r="D721" s="56"/>
      <c r="E721" s="56"/>
      <c r="F721" s="56"/>
      <c r="G721" s="44"/>
      <c r="H721" s="56"/>
      <c r="I721" s="56"/>
    </row>
    <row r="722" ht="22.5" customHeight="1">
      <c r="A722" s="56"/>
      <c r="B722" s="56"/>
      <c r="C722" s="56"/>
      <c r="D722" s="56"/>
      <c r="E722" s="56"/>
      <c r="F722" s="56"/>
      <c r="G722" s="44"/>
      <c r="H722" s="56"/>
      <c r="I722" s="56"/>
    </row>
    <row r="723" ht="22.5" customHeight="1">
      <c r="A723" s="56"/>
      <c r="B723" s="56"/>
      <c r="C723" s="56"/>
      <c r="D723" s="56"/>
      <c r="E723" s="56"/>
      <c r="F723" s="56"/>
      <c r="G723" s="44"/>
      <c r="H723" s="56"/>
      <c r="I723" s="56"/>
    </row>
    <row r="724" ht="22.5" customHeight="1">
      <c r="A724" s="56"/>
      <c r="B724" s="56"/>
      <c r="C724" s="56"/>
      <c r="D724" s="56"/>
      <c r="E724" s="56"/>
      <c r="F724" s="56"/>
      <c r="G724" s="44"/>
      <c r="H724" s="56"/>
      <c r="I724" s="56"/>
    </row>
    <row r="725" ht="22.5" customHeight="1">
      <c r="A725" s="56"/>
      <c r="B725" s="56"/>
      <c r="C725" s="56"/>
      <c r="D725" s="56"/>
      <c r="E725" s="56"/>
      <c r="F725" s="56"/>
      <c r="G725" s="44"/>
      <c r="H725" s="56"/>
      <c r="I725" s="56"/>
    </row>
    <row r="726" ht="22.5" customHeight="1">
      <c r="A726" s="56"/>
      <c r="B726" s="56"/>
      <c r="C726" s="56"/>
      <c r="D726" s="56"/>
      <c r="E726" s="56"/>
      <c r="F726" s="56"/>
      <c r="G726" s="44"/>
      <c r="H726" s="56"/>
      <c r="I726" s="56"/>
    </row>
    <row r="727" ht="22.5" customHeight="1">
      <c r="A727" s="56"/>
      <c r="B727" s="56"/>
      <c r="C727" s="56"/>
      <c r="D727" s="56"/>
      <c r="E727" s="56"/>
      <c r="F727" s="56"/>
      <c r="G727" s="44"/>
      <c r="H727" s="56"/>
      <c r="I727" s="56"/>
    </row>
    <row r="728" ht="22.5" customHeight="1">
      <c r="A728" s="56"/>
      <c r="B728" s="56"/>
      <c r="C728" s="56"/>
      <c r="D728" s="56"/>
      <c r="E728" s="56"/>
      <c r="F728" s="56"/>
      <c r="G728" s="44"/>
      <c r="H728" s="56"/>
      <c r="I728" s="56"/>
    </row>
    <row r="729" ht="22.5" customHeight="1">
      <c r="A729" s="56"/>
      <c r="B729" s="56"/>
      <c r="C729" s="56"/>
      <c r="D729" s="56"/>
      <c r="E729" s="56"/>
      <c r="F729" s="56"/>
      <c r="G729" s="44"/>
      <c r="H729" s="56"/>
      <c r="I729" s="56"/>
    </row>
    <row r="730" ht="22.5" customHeight="1">
      <c r="A730" s="56"/>
      <c r="B730" s="56"/>
      <c r="C730" s="56"/>
      <c r="D730" s="56"/>
      <c r="E730" s="56"/>
      <c r="F730" s="56"/>
      <c r="G730" s="44"/>
      <c r="H730" s="56"/>
      <c r="I730" s="56"/>
    </row>
    <row r="731" ht="22.5" customHeight="1">
      <c r="A731" s="56"/>
      <c r="B731" s="56"/>
      <c r="C731" s="56"/>
      <c r="D731" s="56"/>
      <c r="E731" s="56"/>
      <c r="F731" s="56"/>
      <c r="G731" s="44"/>
      <c r="H731" s="56"/>
      <c r="I731" s="56"/>
    </row>
    <row r="732" ht="22.5" customHeight="1">
      <c r="A732" s="56"/>
      <c r="B732" s="56"/>
      <c r="C732" s="56"/>
      <c r="D732" s="56"/>
      <c r="E732" s="56"/>
      <c r="F732" s="56"/>
      <c r="G732" s="44"/>
      <c r="H732" s="56"/>
      <c r="I732" s="56"/>
    </row>
    <row r="733" ht="22.5" customHeight="1">
      <c r="A733" s="56"/>
      <c r="B733" s="56"/>
      <c r="C733" s="56"/>
      <c r="D733" s="56"/>
      <c r="E733" s="56"/>
      <c r="F733" s="56"/>
      <c r="G733" s="44"/>
      <c r="H733" s="56"/>
      <c r="I733" s="56"/>
    </row>
    <row r="734" ht="22.5" customHeight="1">
      <c r="A734" s="56"/>
      <c r="B734" s="56"/>
      <c r="C734" s="56"/>
      <c r="D734" s="56"/>
      <c r="E734" s="56"/>
      <c r="F734" s="56"/>
      <c r="G734" s="44"/>
      <c r="H734" s="56"/>
      <c r="I734" s="56"/>
    </row>
    <row r="735" ht="22.5" customHeight="1">
      <c r="A735" s="56"/>
      <c r="B735" s="56"/>
      <c r="C735" s="56"/>
      <c r="D735" s="56"/>
      <c r="E735" s="56"/>
      <c r="F735" s="56"/>
      <c r="G735" s="44"/>
      <c r="H735" s="56"/>
      <c r="I735" s="56"/>
    </row>
    <row r="736" ht="22.5" customHeight="1">
      <c r="A736" s="56"/>
      <c r="B736" s="56"/>
      <c r="C736" s="56"/>
      <c r="D736" s="56"/>
      <c r="E736" s="56"/>
      <c r="F736" s="56"/>
      <c r="G736" s="44"/>
      <c r="H736" s="56"/>
      <c r="I736" s="56"/>
    </row>
    <row r="737" ht="22.5" customHeight="1">
      <c r="A737" s="56"/>
      <c r="B737" s="56"/>
      <c r="C737" s="56"/>
      <c r="D737" s="56"/>
      <c r="E737" s="56"/>
      <c r="F737" s="56"/>
      <c r="G737" s="44"/>
      <c r="H737" s="56"/>
      <c r="I737" s="56"/>
    </row>
    <row r="738" ht="22.5" customHeight="1">
      <c r="A738" s="56"/>
      <c r="B738" s="56"/>
      <c r="C738" s="56"/>
      <c r="D738" s="56"/>
      <c r="E738" s="56"/>
      <c r="F738" s="56"/>
      <c r="G738" s="44"/>
      <c r="H738" s="56"/>
      <c r="I738" s="56"/>
    </row>
    <row r="739" ht="22.5" customHeight="1">
      <c r="A739" s="56"/>
      <c r="B739" s="56"/>
      <c r="C739" s="56"/>
      <c r="D739" s="56"/>
      <c r="E739" s="56"/>
      <c r="F739" s="56"/>
      <c r="G739" s="44"/>
      <c r="H739" s="56"/>
      <c r="I739" s="56"/>
    </row>
    <row r="740" ht="22.5" customHeight="1">
      <c r="A740" s="56"/>
      <c r="B740" s="56"/>
      <c r="C740" s="56"/>
      <c r="D740" s="56"/>
      <c r="E740" s="56"/>
      <c r="F740" s="56"/>
      <c r="G740" s="44"/>
      <c r="H740" s="56"/>
      <c r="I740" s="56"/>
    </row>
    <row r="741" ht="22.5" customHeight="1">
      <c r="A741" s="56"/>
      <c r="B741" s="56"/>
      <c r="C741" s="56"/>
      <c r="D741" s="56"/>
      <c r="E741" s="56"/>
      <c r="F741" s="56"/>
      <c r="G741" s="44"/>
      <c r="H741" s="56"/>
      <c r="I741" s="56"/>
    </row>
    <row r="742" ht="22.5" customHeight="1">
      <c r="A742" s="56"/>
      <c r="B742" s="56"/>
      <c r="C742" s="56"/>
      <c r="D742" s="56"/>
      <c r="E742" s="56"/>
      <c r="F742" s="56"/>
      <c r="G742" s="44"/>
      <c r="H742" s="56"/>
      <c r="I742" s="56"/>
    </row>
    <row r="743" ht="22.5" customHeight="1">
      <c r="A743" s="56"/>
      <c r="B743" s="56"/>
      <c r="C743" s="56"/>
      <c r="D743" s="56"/>
      <c r="E743" s="56"/>
      <c r="F743" s="56"/>
      <c r="G743" s="44"/>
      <c r="H743" s="56"/>
      <c r="I743" s="56"/>
    </row>
    <row r="744" ht="22.5" customHeight="1">
      <c r="A744" s="56"/>
      <c r="B744" s="56"/>
      <c r="C744" s="56"/>
      <c r="D744" s="56"/>
      <c r="E744" s="56"/>
      <c r="F744" s="56"/>
      <c r="G744" s="44"/>
      <c r="H744" s="56"/>
      <c r="I744" s="56"/>
    </row>
    <row r="745" ht="22.5" customHeight="1">
      <c r="A745" s="56"/>
      <c r="B745" s="56"/>
      <c r="C745" s="56"/>
      <c r="D745" s="56"/>
      <c r="E745" s="56"/>
      <c r="F745" s="56"/>
      <c r="G745" s="44"/>
      <c r="H745" s="56"/>
      <c r="I745" s="56"/>
    </row>
    <row r="746" ht="22.5" customHeight="1">
      <c r="A746" s="56"/>
      <c r="B746" s="56"/>
      <c r="C746" s="56"/>
      <c r="D746" s="56"/>
      <c r="E746" s="56"/>
      <c r="F746" s="56"/>
      <c r="G746" s="44"/>
      <c r="H746" s="56"/>
      <c r="I746" s="56"/>
    </row>
    <row r="747" ht="22.5" customHeight="1">
      <c r="A747" s="56"/>
      <c r="B747" s="56"/>
      <c r="C747" s="56"/>
      <c r="D747" s="56"/>
      <c r="E747" s="56"/>
      <c r="F747" s="56"/>
      <c r="G747" s="44"/>
      <c r="H747" s="56"/>
      <c r="I747" s="56"/>
    </row>
    <row r="748" ht="22.5" customHeight="1">
      <c r="A748" s="56"/>
      <c r="B748" s="56"/>
      <c r="C748" s="56"/>
      <c r="D748" s="56"/>
      <c r="E748" s="56"/>
      <c r="F748" s="56"/>
      <c r="G748" s="44"/>
      <c r="H748" s="56"/>
      <c r="I748" s="56"/>
    </row>
    <row r="749" ht="22.5" customHeight="1">
      <c r="A749" s="56"/>
      <c r="B749" s="56"/>
      <c r="C749" s="56"/>
      <c r="D749" s="56"/>
      <c r="E749" s="56"/>
      <c r="F749" s="56"/>
      <c r="G749" s="44"/>
      <c r="H749" s="56"/>
      <c r="I749" s="56"/>
    </row>
    <row r="750" ht="22.5" customHeight="1">
      <c r="A750" s="56"/>
      <c r="B750" s="56"/>
      <c r="C750" s="56"/>
      <c r="D750" s="56"/>
      <c r="E750" s="56"/>
      <c r="F750" s="56"/>
      <c r="G750" s="44"/>
      <c r="H750" s="56"/>
      <c r="I750" s="56"/>
    </row>
    <row r="751" ht="22.5" customHeight="1">
      <c r="A751" s="56"/>
      <c r="B751" s="56"/>
      <c r="C751" s="56"/>
      <c r="D751" s="56"/>
      <c r="E751" s="56"/>
      <c r="F751" s="56"/>
      <c r="G751" s="44"/>
      <c r="H751" s="56"/>
      <c r="I751" s="56"/>
    </row>
    <row r="752" ht="22.5" customHeight="1">
      <c r="A752" s="56"/>
      <c r="B752" s="56"/>
      <c r="C752" s="56"/>
      <c r="D752" s="56"/>
      <c r="E752" s="56"/>
      <c r="F752" s="56"/>
      <c r="G752" s="44"/>
      <c r="H752" s="56"/>
      <c r="I752" s="56"/>
    </row>
    <row r="753" ht="22.5" customHeight="1">
      <c r="A753" s="56"/>
      <c r="B753" s="56"/>
      <c r="C753" s="56"/>
      <c r="D753" s="56"/>
      <c r="E753" s="56"/>
      <c r="F753" s="56"/>
      <c r="G753" s="44"/>
      <c r="H753" s="56"/>
      <c r="I753" s="56"/>
    </row>
    <row r="754" ht="22.5" customHeight="1">
      <c r="A754" s="56"/>
      <c r="B754" s="56"/>
      <c r="C754" s="56"/>
      <c r="D754" s="56"/>
      <c r="E754" s="56"/>
      <c r="F754" s="56"/>
      <c r="G754" s="44"/>
      <c r="H754" s="56"/>
      <c r="I754" s="56"/>
    </row>
    <row r="755" ht="22.5" customHeight="1">
      <c r="A755" s="56"/>
      <c r="B755" s="56"/>
      <c r="C755" s="56"/>
      <c r="D755" s="56"/>
      <c r="E755" s="56"/>
      <c r="F755" s="56"/>
      <c r="G755" s="44"/>
      <c r="H755" s="56"/>
      <c r="I755" s="56"/>
    </row>
    <row r="756" ht="22.5" customHeight="1">
      <c r="A756" s="56"/>
      <c r="B756" s="56"/>
      <c r="C756" s="56"/>
      <c r="D756" s="56"/>
      <c r="E756" s="56"/>
      <c r="F756" s="56"/>
      <c r="G756" s="44"/>
      <c r="H756" s="56"/>
      <c r="I756" s="56"/>
    </row>
    <row r="757" ht="22.5" customHeight="1">
      <c r="A757" s="56"/>
      <c r="B757" s="56"/>
      <c r="C757" s="56"/>
      <c r="D757" s="56"/>
      <c r="E757" s="56"/>
      <c r="F757" s="56"/>
      <c r="G757" s="44"/>
      <c r="H757" s="56"/>
      <c r="I757" s="56"/>
    </row>
    <row r="758" ht="22.5" customHeight="1">
      <c r="A758" s="56"/>
      <c r="B758" s="56"/>
      <c r="C758" s="56"/>
      <c r="D758" s="56"/>
      <c r="E758" s="56"/>
      <c r="F758" s="56"/>
      <c r="G758" s="44"/>
      <c r="H758" s="56"/>
      <c r="I758" s="56"/>
    </row>
    <row r="759" ht="22.5" customHeight="1">
      <c r="A759" s="56"/>
      <c r="B759" s="56"/>
      <c r="C759" s="56"/>
      <c r="D759" s="56"/>
      <c r="E759" s="56"/>
      <c r="F759" s="56"/>
      <c r="G759" s="44"/>
      <c r="H759" s="56"/>
      <c r="I759" s="56"/>
    </row>
    <row r="760" ht="22.5" customHeight="1">
      <c r="A760" s="56"/>
      <c r="B760" s="56"/>
      <c r="C760" s="56"/>
      <c r="D760" s="56"/>
      <c r="E760" s="56"/>
      <c r="F760" s="56"/>
      <c r="G760" s="44"/>
      <c r="H760" s="56"/>
      <c r="I760" s="56"/>
    </row>
    <row r="761" ht="22.5" customHeight="1">
      <c r="A761" s="56"/>
      <c r="B761" s="56"/>
      <c r="C761" s="56"/>
      <c r="D761" s="56"/>
      <c r="E761" s="56"/>
      <c r="F761" s="56"/>
      <c r="G761" s="44"/>
      <c r="H761" s="56"/>
      <c r="I761" s="56"/>
    </row>
    <row r="762" ht="22.5" customHeight="1">
      <c r="A762" s="56"/>
      <c r="B762" s="56"/>
      <c r="C762" s="56"/>
      <c r="D762" s="56"/>
      <c r="E762" s="56"/>
      <c r="F762" s="56"/>
      <c r="G762" s="44"/>
      <c r="H762" s="56"/>
      <c r="I762" s="56"/>
    </row>
    <row r="763" ht="22.5" customHeight="1">
      <c r="A763" s="56"/>
      <c r="B763" s="56"/>
      <c r="C763" s="56"/>
      <c r="D763" s="56"/>
      <c r="E763" s="56"/>
      <c r="F763" s="56"/>
      <c r="G763" s="44"/>
      <c r="H763" s="56"/>
      <c r="I763" s="56"/>
    </row>
    <row r="764" ht="22.5" customHeight="1">
      <c r="A764" s="56"/>
      <c r="B764" s="56"/>
      <c r="C764" s="56"/>
      <c r="D764" s="56"/>
      <c r="E764" s="56"/>
      <c r="F764" s="56"/>
      <c r="G764" s="44"/>
      <c r="H764" s="56"/>
      <c r="I764" s="56"/>
    </row>
    <row r="765" ht="22.5" customHeight="1">
      <c r="A765" s="56"/>
      <c r="B765" s="56"/>
      <c r="C765" s="56"/>
      <c r="D765" s="56"/>
      <c r="E765" s="56"/>
      <c r="F765" s="56"/>
      <c r="G765" s="44"/>
      <c r="H765" s="56"/>
      <c r="I765" s="56"/>
    </row>
    <row r="766" ht="22.5" customHeight="1">
      <c r="A766" s="56"/>
      <c r="B766" s="56"/>
      <c r="C766" s="56"/>
      <c r="D766" s="56"/>
      <c r="E766" s="56"/>
      <c r="F766" s="56"/>
      <c r="G766" s="44"/>
      <c r="H766" s="56"/>
      <c r="I766" s="56"/>
    </row>
    <row r="767" ht="22.5" customHeight="1">
      <c r="A767" s="56"/>
      <c r="B767" s="56"/>
      <c r="C767" s="56"/>
      <c r="D767" s="56"/>
      <c r="E767" s="56"/>
      <c r="F767" s="56"/>
      <c r="G767" s="44"/>
      <c r="H767" s="56"/>
      <c r="I767" s="56"/>
    </row>
    <row r="768" ht="22.5" customHeight="1">
      <c r="A768" s="56"/>
      <c r="B768" s="56"/>
      <c r="C768" s="56"/>
      <c r="D768" s="56"/>
      <c r="E768" s="56"/>
      <c r="F768" s="56"/>
      <c r="G768" s="44"/>
      <c r="H768" s="56"/>
      <c r="I768" s="56"/>
    </row>
    <row r="769" ht="22.5" customHeight="1">
      <c r="A769" s="56"/>
      <c r="B769" s="56"/>
      <c r="C769" s="56"/>
      <c r="D769" s="56"/>
      <c r="E769" s="56"/>
      <c r="F769" s="56"/>
      <c r="G769" s="44"/>
      <c r="H769" s="56"/>
      <c r="I769" s="56"/>
    </row>
    <row r="770" ht="22.5" customHeight="1">
      <c r="A770" s="56"/>
      <c r="B770" s="56"/>
      <c r="C770" s="56"/>
      <c r="D770" s="56"/>
      <c r="E770" s="56"/>
      <c r="F770" s="56"/>
      <c r="G770" s="44"/>
      <c r="H770" s="56"/>
      <c r="I770" s="56"/>
    </row>
    <row r="771" ht="22.5" customHeight="1">
      <c r="A771" s="56"/>
      <c r="B771" s="56"/>
      <c r="C771" s="56"/>
      <c r="D771" s="56"/>
      <c r="E771" s="56"/>
      <c r="F771" s="56"/>
      <c r="G771" s="44"/>
      <c r="H771" s="56"/>
      <c r="I771" s="56"/>
    </row>
    <row r="772" ht="22.5" customHeight="1">
      <c r="A772" s="56"/>
      <c r="B772" s="56"/>
      <c r="C772" s="56"/>
      <c r="D772" s="56"/>
      <c r="E772" s="56"/>
      <c r="F772" s="56"/>
      <c r="G772" s="44"/>
      <c r="H772" s="56"/>
      <c r="I772" s="56"/>
    </row>
    <row r="773" ht="22.5" customHeight="1">
      <c r="A773" s="56"/>
      <c r="B773" s="56"/>
      <c r="C773" s="56"/>
      <c r="D773" s="56"/>
      <c r="E773" s="56"/>
      <c r="F773" s="56"/>
      <c r="G773" s="44"/>
      <c r="H773" s="56"/>
      <c r="I773" s="56"/>
    </row>
    <row r="774" ht="22.5" customHeight="1">
      <c r="A774" s="56"/>
      <c r="B774" s="56"/>
      <c r="C774" s="56"/>
      <c r="D774" s="56"/>
      <c r="E774" s="56"/>
      <c r="F774" s="56"/>
      <c r="G774" s="44"/>
      <c r="H774" s="56"/>
      <c r="I774" s="56"/>
    </row>
    <row r="775" ht="22.5" customHeight="1">
      <c r="A775" s="56"/>
      <c r="B775" s="56"/>
      <c r="C775" s="56"/>
      <c r="D775" s="56"/>
      <c r="E775" s="56"/>
      <c r="F775" s="56"/>
      <c r="G775" s="44"/>
      <c r="H775" s="56"/>
      <c r="I775" s="56"/>
    </row>
    <row r="776" ht="22.5" customHeight="1">
      <c r="A776" s="56"/>
      <c r="B776" s="56"/>
      <c r="C776" s="56"/>
      <c r="D776" s="56"/>
      <c r="E776" s="56"/>
      <c r="F776" s="56"/>
      <c r="G776" s="44"/>
      <c r="H776" s="56"/>
      <c r="I776" s="56"/>
    </row>
    <row r="777" ht="22.5" customHeight="1">
      <c r="A777" s="56"/>
      <c r="B777" s="56"/>
      <c r="C777" s="56"/>
      <c r="D777" s="56"/>
      <c r="E777" s="56"/>
      <c r="F777" s="56"/>
      <c r="G777" s="44"/>
      <c r="H777" s="56"/>
      <c r="I777" s="56"/>
    </row>
    <row r="778" ht="22.5" customHeight="1">
      <c r="A778" s="56"/>
      <c r="B778" s="56"/>
      <c r="C778" s="56"/>
      <c r="D778" s="56"/>
      <c r="E778" s="56"/>
      <c r="F778" s="56"/>
      <c r="G778" s="44"/>
      <c r="H778" s="56"/>
      <c r="I778" s="56"/>
    </row>
    <row r="779" ht="22.5" customHeight="1">
      <c r="A779" s="56"/>
      <c r="B779" s="56"/>
      <c r="C779" s="56"/>
      <c r="D779" s="56"/>
      <c r="E779" s="56"/>
      <c r="F779" s="56"/>
      <c r="G779" s="44"/>
      <c r="H779" s="56"/>
      <c r="I779" s="56"/>
    </row>
    <row r="780" ht="22.5" customHeight="1">
      <c r="A780" s="56"/>
      <c r="B780" s="56"/>
      <c r="C780" s="56"/>
      <c r="D780" s="56"/>
      <c r="E780" s="56"/>
      <c r="F780" s="56"/>
      <c r="G780" s="44"/>
      <c r="H780" s="56"/>
      <c r="I780" s="56"/>
    </row>
    <row r="781" ht="22.5" customHeight="1">
      <c r="A781" s="56"/>
      <c r="B781" s="56"/>
      <c r="C781" s="56"/>
      <c r="D781" s="56"/>
      <c r="E781" s="56"/>
      <c r="F781" s="56"/>
      <c r="G781" s="44"/>
      <c r="H781" s="56"/>
      <c r="I781" s="56"/>
    </row>
    <row r="782" ht="22.5" customHeight="1">
      <c r="A782" s="56"/>
      <c r="B782" s="56"/>
      <c r="C782" s="56"/>
      <c r="D782" s="56"/>
      <c r="E782" s="56"/>
      <c r="F782" s="56"/>
      <c r="G782" s="44"/>
      <c r="H782" s="56"/>
      <c r="I782" s="56"/>
    </row>
    <row r="783" ht="22.5" customHeight="1">
      <c r="A783" s="56"/>
      <c r="B783" s="56"/>
      <c r="C783" s="56"/>
      <c r="D783" s="56"/>
      <c r="E783" s="56"/>
      <c r="F783" s="56"/>
      <c r="G783" s="44"/>
      <c r="H783" s="56"/>
      <c r="I783" s="56"/>
    </row>
    <row r="784" ht="22.5" customHeight="1">
      <c r="A784" s="56"/>
      <c r="B784" s="56"/>
      <c r="C784" s="56"/>
      <c r="D784" s="56"/>
      <c r="E784" s="56"/>
      <c r="F784" s="56"/>
      <c r="G784" s="44"/>
      <c r="H784" s="56"/>
      <c r="I784" s="56"/>
    </row>
    <row r="785" ht="22.5" customHeight="1">
      <c r="A785" s="56"/>
      <c r="B785" s="56"/>
      <c r="C785" s="56"/>
      <c r="D785" s="56"/>
      <c r="E785" s="56"/>
      <c r="F785" s="56"/>
      <c r="G785" s="44"/>
      <c r="H785" s="56"/>
      <c r="I785" s="56"/>
    </row>
    <row r="786" ht="22.5" customHeight="1">
      <c r="A786" s="56"/>
      <c r="B786" s="56"/>
      <c r="C786" s="56"/>
      <c r="D786" s="56"/>
      <c r="E786" s="56"/>
      <c r="F786" s="56"/>
      <c r="G786" s="44"/>
      <c r="H786" s="56"/>
      <c r="I786" s="56"/>
    </row>
    <row r="787" ht="22.5" customHeight="1">
      <c r="A787" s="56"/>
      <c r="B787" s="56"/>
      <c r="C787" s="56"/>
      <c r="D787" s="56"/>
      <c r="E787" s="56"/>
      <c r="F787" s="56"/>
      <c r="G787" s="44"/>
      <c r="H787" s="56"/>
      <c r="I787" s="56"/>
    </row>
    <row r="788" ht="22.5" customHeight="1">
      <c r="A788" s="56"/>
      <c r="B788" s="56"/>
      <c r="C788" s="56"/>
      <c r="D788" s="56"/>
      <c r="E788" s="56"/>
      <c r="F788" s="56"/>
      <c r="G788" s="44"/>
      <c r="H788" s="56"/>
      <c r="I788" s="56"/>
    </row>
    <row r="789" ht="22.5" customHeight="1">
      <c r="A789" s="56"/>
      <c r="B789" s="56"/>
      <c r="C789" s="56"/>
      <c r="D789" s="56"/>
      <c r="E789" s="56"/>
      <c r="F789" s="56"/>
      <c r="G789" s="44"/>
      <c r="H789" s="56"/>
      <c r="I789" s="56"/>
    </row>
    <row r="790" ht="22.5" customHeight="1">
      <c r="A790" s="56"/>
      <c r="B790" s="56"/>
      <c r="C790" s="56"/>
      <c r="D790" s="56"/>
      <c r="E790" s="56"/>
      <c r="F790" s="56"/>
      <c r="G790" s="44"/>
      <c r="H790" s="56"/>
      <c r="I790" s="56"/>
    </row>
    <row r="791" ht="22.5" customHeight="1">
      <c r="A791" s="56"/>
      <c r="B791" s="56"/>
      <c r="C791" s="56"/>
      <c r="D791" s="56"/>
      <c r="E791" s="56"/>
      <c r="F791" s="56"/>
      <c r="G791" s="44"/>
      <c r="H791" s="56"/>
      <c r="I791" s="56"/>
    </row>
    <row r="792" ht="22.5" customHeight="1">
      <c r="A792" s="56"/>
      <c r="B792" s="56"/>
      <c r="C792" s="56"/>
      <c r="D792" s="56"/>
      <c r="E792" s="56"/>
      <c r="F792" s="56"/>
      <c r="G792" s="44"/>
      <c r="H792" s="56"/>
      <c r="I792" s="56"/>
    </row>
    <row r="793" ht="22.5" customHeight="1">
      <c r="A793" s="56"/>
      <c r="B793" s="56"/>
      <c r="C793" s="56"/>
      <c r="D793" s="56"/>
      <c r="E793" s="56"/>
      <c r="F793" s="56"/>
      <c r="G793" s="44"/>
      <c r="H793" s="56"/>
      <c r="I793" s="56"/>
    </row>
    <row r="794" ht="22.5" customHeight="1">
      <c r="A794" s="56"/>
      <c r="B794" s="56"/>
      <c r="C794" s="56"/>
      <c r="D794" s="56"/>
      <c r="E794" s="56"/>
      <c r="F794" s="56"/>
      <c r="G794" s="44"/>
      <c r="H794" s="56"/>
      <c r="I794" s="56"/>
    </row>
    <row r="795" ht="22.5" customHeight="1">
      <c r="A795" s="56"/>
      <c r="B795" s="56"/>
      <c r="C795" s="56"/>
      <c r="D795" s="56"/>
      <c r="E795" s="56"/>
      <c r="F795" s="56"/>
      <c r="G795" s="44"/>
      <c r="H795" s="56"/>
      <c r="I795" s="56"/>
    </row>
    <row r="796" ht="22.5" customHeight="1">
      <c r="A796" s="56"/>
      <c r="B796" s="56"/>
      <c r="C796" s="56"/>
      <c r="D796" s="56"/>
      <c r="E796" s="56"/>
      <c r="F796" s="56"/>
      <c r="G796" s="44"/>
      <c r="H796" s="56"/>
      <c r="I796" s="56"/>
    </row>
    <row r="797" ht="22.5" customHeight="1">
      <c r="A797" s="56"/>
      <c r="B797" s="56"/>
      <c r="C797" s="56"/>
      <c r="D797" s="56"/>
      <c r="E797" s="56"/>
      <c r="F797" s="56"/>
      <c r="G797" s="44"/>
      <c r="H797" s="56"/>
      <c r="I797" s="56"/>
    </row>
    <row r="798" ht="22.5" customHeight="1">
      <c r="A798" s="56"/>
      <c r="B798" s="56"/>
      <c r="C798" s="56"/>
      <c r="D798" s="56"/>
      <c r="E798" s="56"/>
      <c r="F798" s="56"/>
      <c r="G798" s="44"/>
      <c r="H798" s="56"/>
      <c r="I798" s="56"/>
    </row>
    <row r="799" ht="22.5" customHeight="1">
      <c r="A799" s="56"/>
      <c r="B799" s="56"/>
      <c r="C799" s="56"/>
      <c r="D799" s="56"/>
      <c r="E799" s="56"/>
      <c r="F799" s="56"/>
      <c r="G799" s="44"/>
      <c r="H799" s="56"/>
      <c r="I799" s="56"/>
    </row>
    <row r="800" ht="22.5" customHeight="1">
      <c r="A800" s="56"/>
      <c r="B800" s="56"/>
      <c r="C800" s="56"/>
      <c r="D800" s="56"/>
      <c r="E800" s="56"/>
      <c r="F800" s="56"/>
      <c r="G800" s="44"/>
      <c r="H800" s="56"/>
      <c r="I800" s="56"/>
    </row>
    <row r="801" ht="22.5" customHeight="1">
      <c r="A801" s="56"/>
      <c r="B801" s="56"/>
      <c r="C801" s="56"/>
      <c r="D801" s="56"/>
      <c r="E801" s="56"/>
      <c r="F801" s="56"/>
      <c r="G801" s="44"/>
      <c r="H801" s="56"/>
      <c r="I801" s="56"/>
    </row>
    <row r="802" ht="22.5" customHeight="1">
      <c r="A802" s="56"/>
      <c r="B802" s="56"/>
      <c r="C802" s="56"/>
      <c r="D802" s="56"/>
      <c r="E802" s="56"/>
      <c r="F802" s="56"/>
      <c r="G802" s="44"/>
      <c r="H802" s="56"/>
      <c r="I802" s="56"/>
    </row>
    <row r="803" ht="22.5" customHeight="1">
      <c r="A803" s="56"/>
      <c r="B803" s="56"/>
      <c r="C803" s="56"/>
      <c r="D803" s="56"/>
      <c r="E803" s="56"/>
      <c r="F803" s="56"/>
      <c r="G803" s="44"/>
      <c r="H803" s="56"/>
      <c r="I803" s="56"/>
    </row>
    <row r="804" ht="22.5" customHeight="1">
      <c r="A804" s="56"/>
      <c r="B804" s="56"/>
      <c r="C804" s="56"/>
      <c r="D804" s="56"/>
      <c r="E804" s="56"/>
      <c r="F804" s="56"/>
      <c r="G804" s="44"/>
      <c r="H804" s="56"/>
      <c r="I804" s="56"/>
    </row>
    <row r="805" ht="22.5" customHeight="1">
      <c r="A805" s="56"/>
      <c r="B805" s="56"/>
      <c r="C805" s="56"/>
      <c r="D805" s="56"/>
      <c r="E805" s="56"/>
      <c r="F805" s="56"/>
      <c r="G805" s="44"/>
      <c r="H805" s="56"/>
      <c r="I805" s="56"/>
    </row>
    <row r="806" ht="22.5" customHeight="1">
      <c r="A806" s="56"/>
      <c r="B806" s="56"/>
      <c r="C806" s="56"/>
      <c r="D806" s="56"/>
      <c r="E806" s="56"/>
      <c r="F806" s="56"/>
      <c r="G806" s="44"/>
      <c r="H806" s="56"/>
      <c r="I806" s="56"/>
    </row>
    <row r="807" ht="22.5" customHeight="1">
      <c r="A807" s="56"/>
      <c r="B807" s="56"/>
      <c r="C807" s="56"/>
      <c r="D807" s="56"/>
      <c r="E807" s="56"/>
      <c r="F807" s="56"/>
      <c r="G807" s="44"/>
      <c r="H807" s="56"/>
      <c r="I807" s="56"/>
    </row>
    <row r="808" ht="22.5" customHeight="1">
      <c r="A808" s="56"/>
      <c r="B808" s="56"/>
      <c r="C808" s="56"/>
      <c r="D808" s="56"/>
      <c r="E808" s="56"/>
      <c r="F808" s="56"/>
      <c r="G808" s="44"/>
      <c r="H808" s="56"/>
      <c r="I808" s="56"/>
    </row>
    <row r="809" ht="22.5" customHeight="1">
      <c r="A809" s="56"/>
      <c r="B809" s="56"/>
      <c r="C809" s="56"/>
      <c r="D809" s="56"/>
      <c r="E809" s="56"/>
      <c r="F809" s="56"/>
      <c r="G809" s="44"/>
      <c r="H809" s="56"/>
      <c r="I809" s="56"/>
    </row>
    <row r="810" ht="22.5" customHeight="1">
      <c r="A810" s="56"/>
      <c r="B810" s="56"/>
      <c r="C810" s="56"/>
      <c r="D810" s="56"/>
      <c r="E810" s="56"/>
      <c r="F810" s="56"/>
      <c r="G810" s="44"/>
      <c r="H810" s="56"/>
      <c r="I810" s="56"/>
    </row>
    <row r="811" ht="22.5" customHeight="1">
      <c r="A811" s="56"/>
      <c r="B811" s="56"/>
      <c r="C811" s="56"/>
      <c r="D811" s="56"/>
      <c r="E811" s="56"/>
      <c r="F811" s="56"/>
      <c r="G811" s="44"/>
      <c r="H811" s="56"/>
      <c r="I811" s="56"/>
    </row>
    <row r="812" ht="22.5" customHeight="1">
      <c r="A812" s="56"/>
      <c r="B812" s="56"/>
      <c r="C812" s="56"/>
      <c r="D812" s="56"/>
      <c r="E812" s="56"/>
      <c r="F812" s="56"/>
      <c r="G812" s="44"/>
      <c r="H812" s="56"/>
      <c r="I812" s="56"/>
    </row>
    <row r="813" ht="22.5" customHeight="1">
      <c r="A813" s="56"/>
      <c r="B813" s="56"/>
      <c r="C813" s="56"/>
      <c r="D813" s="56"/>
      <c r="E813" s="56"/>
      <c r="F813" s="56"/>
      <c r="G813" s="44"/>
      <c r="H813" s="56"/>
      <c r="I813" s="56"/>
    </row>
    <row r="814" ht="22.5" customHeight="1">
      <c r="A814" s="56"/>
      <c r="B814" s="56"/>
      <c r="C814" s="56"/>
      <c r="D814" s="56"/>
      <c r="E814" s="56"/>
      <c r="F814" s="56"/>
      <c r="G814" s="44"/>
      <c r="H814" s="56"/>
      <c r="I814" s="56"/>
    </row>
    <row r="815" ht="22.5" customHeight="1">
      <c r="A815" s="56"/>
      <c r="B815" s="56"/>
      <c r="C815" s="56"/>
      <c r="D815" s="56"/>
      <c r="E815" s="56"/>
      <c r="F815" s="56"/>
      <c r="G815" s="44"/>
      <c r="H815" s="56"/>
      <c r="I815" s="56"/>
    </row>
    <row r="816" ht="22.5" customHeight="1">
      <c r="A816" s="56"/>
      <c r="B816" s="56"/>
      <c r="C816" s="56"/>
      <c r="D816" s="56"/>
      <c r="E816" s="56"/>
      <c r="F816" s="56"/>
      <c r="G816" s="44"/>
      <c r="H816" s="56"/>
      <c r="I816" s="56"/>
    </row>
    <row r="817" ht="22.5" customHeight="1">
      <c r="A817" s="56"/>
      <c r="B817" s="56"/>
      <c r="C817" s="56"/>
      <c r="D817" s="56"/>
      <c r="E817" s="56"/>
      <c r="F817" s="56"/>
      <c r="G817" s="44"/>
      <c r="H817" s="56"/>
      <c r="I817" s="56"/>
    </row>
    <row r="818" ht="22.5" customHeight="1">
      <c r="A818" s="56"/>
      <c r="B818" s="56"/>
      <c r="C818" s="56"/>
      <c r="D818" s="56"/>
      <c r="E818" s="56"/>
      <c r="F818" s="56"/>
      <c r="G818" s="44"/>
      <c r="H818" s="56"/>
      <c r="I818" s="56"/>
    </row>
    <row r="819" ht="22.5" customHeight="1">
      <c r="A819" s="56"/>
      <c r="B819" s="56"/>
      <c r="C819" s="56"/>
      <c r="D819" s="56"/>
      <c r="E819" s="56"/>
      <c r="F819" s="56"/>
      <c r="G819" s="44"/>
      <c r="H819" s="56"/>
      <c r="I819" s="56"/>
    </row>
    <row r="820" ht="22.5" customHeight="1">
      <c r="A820" s="56"/>
      <c r="B820" s="56"/>
      <c r="C820" s="56"/>
      <c r="D820" s="56"/>
      <c r="E820" s="56"/>
      <c r="F820" s="56"/>
      <c r="G820" s="44"/>
      <c r="H820" s="56"/>
      <c r="I820" s="56"/>
    </row>
    <row r="821" ht="22.5" customHeight="1">
      <c r="A821" s="56"/>
      <c r="B821" s="56"/>
      <c r="C821" s="56"/>
      <c r="D821" s="56"/>
      <c r="E821" s="56"/>
      <c r="F821" s="56"/>
      <c r="G821" s="44"/>
      <c r="H821" s="56"/>
      <c r="I821" s="56"/>
    </row>
    <row r="822" ht="22.5" customHeight="1">
      <c r="A822" s="56"/>
      <c r="B822" s="56"/>
      <c r="C822" s="56"/>
      <c r="D822" s="56"/>
      <c r="E822" s="56"/>
      <c r="F822" s="56"/>
      <c r="G822" s="44"/>
      <c r="H822" s="56"/>
      <c r="I822" s="56"/>
    </row>
    <row r="823" ht="22.5" customHeight="1">
      <c r="A823" s="56"/>
      <c r="B823" s="56"/>
      <c r="C823" s="56"/>
      <c r="D823" s="56"/>
      <c r="E823" s="56"/>
      <c r="F823" s="56"/>
      <c r="G823" s="44"/>
      <c r="H823" s="56"/>
      <c r="I823" s="56"/>
    </row>
    <row r="824" ht="22.5" customHeight="1">
      <c r="A824" s="56"/>
      <c r="B824" s="56"/>
      <c r="C824" s="56"/>
      <c r="D824" s="56"/>
      <c r="E824" s="56"/>
      <c r="F824" s="56"/>
      <c r="G824" s="44"/>
      <c r="H824" s="56"/>
      <c r="I824" s="56"/>
    </row>
    <row r="825" ht="22.5" customHeight="1">
      <c r="A825" s="56"/>
      <c r="B825" s="56"/>
      <c r="C825" s="56"/>
      <c r="D825" s="56"/>
      <c r="E825" s="56"/>
      <c r="F825" s="56"/>
      <c r="G825" s="44"/>
      <c r="H825" s="56"/>
      <c r="I825" s="56"/>
    </row>
    <row r="826" ht="22.5" customHeight="1">
      <c r="A826" s="56"/>
      <c r="B826" s="56"/>
      <c r="C826" s="56"/>
      <c r="D826" s="56"/>
      <c r="E826" s="56"/>
      <c r="F826" s="56"/>
      <c r="G826" s="44"/>
      <c r="H826" s="56"/>
      <c r="I826" s="56"/>
    </row>
    <row r="827" ht="22.5" customHeight="1">
      <c r="A827" s="56"/>
      <c r="B827" s="56"/>
      <c r="C827" s="56"/>
      <c r="D827" s="56"/>
      <c r="E827" s="56"/>
      <c r="F827" s="56"/>
      <c r="G827" s="44"/>
      <c r="H827" s="56"/>
      <c r="I827" s="56"/>
    </row>
    <row r="828" ht="22.5" customHeight="1">
      <c r="A828" s="56"/>
      <c r="B828" s="56"/>
      <c r="C828" s="56"/>
      <c r="D828" s="56"/>
      <c r="E828" s="56"/>
      <c r="F828" s="56"/>
      <c r="G828" s="44"/>
      <c r="H828" s="56"/>
      <c r="I828" s="56"/>
    </row>
    <row r="829" ht="22.5" customHeight="1">
      <c r="A829" s="56"/>
      <c r="B829" s="56"/>
      <c r="C829" s="56"/>
      <c r="D829" s="56"/>
      <c r="E829" s="56"/>
      <c r="F829" s="56"/>
      <c r="G829" s="44"/>
      <c r="H829" s="56"/>
      <c r="I829" s="56"/>
    </row>
    <row r="830" ht="22.5" customHeight="1">
      <c r="A830" s="56"/>
      <c r="B830" s="56"/>
      <c r="C830" s="56"/>
      <c r="D830" s="56"/>
      <c r="E830" s="56"/>
      <c r="F830" s="56"/>
      <c r="G830" s="44"/>
      <c r="H830" s="56"/>
      <c r="I830" s="56"/>
    </row>
    <row r="831" ht="22.5" customHeight="1">
      <c r="A831" s="56"/>
      <c r="B831" s="56"/>
      <c r="C831" s="56"/>
      <c r="D831" s="56"/>
      <c r="E831" s="56"/>
      <c r="F831" s="56"/>
      <c r="G831" s="44"/>
      <c r="H831" s="56"/>
      <c r="I831" s="56"/>
    </row>
    <row r="832" ht="22.5" customHeight="1">
      <c r="A832" s="56"/>
      <c r="B832" s="56"/>
      <c r="C832" s="56"/>
      <c r="D832" s="56"/>
      <c r="E832" s="56"/>
      <c r="F832" s="56"/>
      <c r="G832" s="44"/>
      <c r="H832" s="56"/>
      <c r="I832" s="56"/>
    </row>
    <row r="833" ht="22.5" customHeight="1">
      <c r="A833" s="56"/>
      <c r="B833" s="56"/>
      <c r="C833" s="56"/>
      <c r="D833" s="56"/>
      <c r="E833" s="56"/>
      <c r="F833" s="56"/>
      <c r="G833" s="44"/>
      <c r="H833" s="56"/>
      <c r="I833" s="56"/>
    </row>
    <row r="834" ht="22.5" customHeight="1">
      <c r="A834" s="56"/>
      <c r="B834" s="56"/>
      <c r="C834" s="56"/>
      <c r="D834" s="56"/>
      <c r="E834" s="56"/>
      <c r="F834" s="56"/>
      <c r="G834" s="44"/>
      <c r="H834" s="56"/>
      <c r="I834" s="56"/>
    </row>
    <row r="835" ht="22.5" customHeight="1">
      <c r="A835" s="56"/>
      <c r="B835" s="56"/>
      <c r="C835" s="56"/>
      <c r="D835" s="56"/>
      <c r="E835" s="56"/>
      <c r="F835" s="56"/>
      <c r="G835" s="44"/>
      <c r="H835" s="56"/>
      <c r="I835" s="56"/>
    </row>
    <row r="836" ht="22.5" customHeight="1">
      <c r="A836" s="56"/>
      <c r="B836" s="56"/>
      <c r="C836" s="56"/>
      <c r="D836" s="56"/>
      <c r="E836" s="56"/>
      <c r="F836" s="56"/>
      <c r="G836" s="44"/>
      <c r="H836" s="56"/>
      <c r="I836" s="56"/>
    </row>
    <row r="837" ht="22.5" customHeight="1">
      <c r="A837" s="56"/>
      <c r="B837" s="56"/>
      <c r="C837" s="56"/>
      <c r="D837" s="56"/>
      <c r="E837" s="56"/>
      <c r="F837" s="56"/>
      <c r="G837" s="44"/>
      <c r="H837" s="56"/>
      <c r="I837" s="56"/>
    </row>
    <row r="838" ht="22.5" customHeight="1">
      <c r="A838" s="56"/>
      <c r="B838" s="56"/>
      <c r="C838" s="56"/>
      <c r="D838" s="56"/>
      <c r="E838" s="56"/>
      <c r="F838" s="56"/>
      <c r="G838" s="44"/>
      <c r="H838" s="56"/>
      <c r="I838" s="56"/>
    </row>
    <row r="839" ht="22.5" customHeight="1">
      <c r="A839" s="56"/>
      <c r="B839" s="56"/>
      <c r="C839" s="56"/>
      <c r="D839" s="56"/>
      <c r="E839" s="56"/>
      <c r="F839" s="56"/>
      <c r="G839" s="44"/>
      <c r="H839" s="56"/>
      <c r="I839" s="56"/>
    </row>
    <row r="840" ht="22.5" customHeight="1">
      <c r="A840" s="56"/>
      <c r="B840" s="56"/>
      <c r="C840" s="56"/>
      <c r="D840" s="56"/>
      <c r="E840" s="56"/>
      <c r="F840" s="56"/>
      <c r="G840" s="44"/>
      <c r="H840" s="56"/>
      <c r="I840" s="56"/>
    </row>
    <row r="841" ht="22.5" customHeight="1">
      <c r="A841" s="56"/>
      <c r="B841" s="56"/>
      <c r="C841" s="56"/>
      <c r="D841" s="56"/>
      <c r="E841" s="56"/>
      <c r="F841" s="56"/>
      <c r="G841" s="44"/>
      <c r="H841" s="56"/>
      <c r="I841" s="56"/>
    </row>
    <row r="842" ht="22.5" customHeight="1">
      <c r="A842" s="56"/>
      <c r="B842" s="56"/>
      <c r="C842" s="56"/>
      <c r="D842" s="56"/>
      <c r="E842" s="56"/>
      <c r="F842" s="56"/>
      <c r="G842" s="44"/>
      <c r="H842" s="56"/>
      <c r="I842" s="56"/>
    </row>
    <row r="843" ht="22.5" customHeight="1">
      <c r="A843" s="56"/>
      <c r="B843" s="56"/>
      <c r="C843" s="56"/>
      <c r="D843" s="56"/>
      <c r="E843" s="56"/>
      <c r="F843" s="56"/>
      <c r="G843" s="44"/>
      <c r="H843" s="56"/>
      <c r="I843" s="56"/>
    </row>
    <row r="844" ht="22.5" customHeight="1">
      <c r="A844" s="56"/>
      <c r="B844" s="56"/>
      <c r="C844" s="56"/>
      <c r="D844" s="56"/>
      <c r="E844" s="56"/>
      <c r="F844" s="56"/>
      <c r="G844" s="44"/>
      <c r="H844" s="56"/>
      <c r="I844" s="56"/>
    </row>
    <row r="845" ht="22.5" customHeight="1">
      <c r="A845" s="56"/>
      <c r="B845" s="56"/>
      <c r="C845" s="56"/>
      <c r="D845" s="56"/>
      <c r="E845" s="56"/>
      <c r="F845" s="56"/>
      <c r="G845" s="44"/>
      <c r="H845" s="56"/>
      <c r="I845" s="56"/>
    </row>
    <row r="846" ht="22.5" customHeight="1">
      <c r="A846" s="56"/>
      <c r="B846" s="56"/>
      <c r="C846" s="56"/>
      <c r="D846" s="56"/>
      <c r="E846" s="56"/>
      <c r="F846" s="56"/>
      <c r="G846" s="44"/>
      <c r="H846" s="56"/>
      <c r="I846" s="56"/>
    </row>
    <row r="847" ht="22.5" customHeight="1">
      <c r="A847" s="56"/>
      <c r="B847" s="56"/>
      <c r="C847" s="56"/>
      <c r="D847" s="56"/>
      <c r="E847" s="56"/>
      <c r="F847" s="56"/>
      <c r="G847" s="44"/>
      <c r="H847" s="56"/>
      <c r="I847" s="56"/>
    </row>
    <row r="848" ht="22.5" customHeight="1">
      <c r="A848" s="56"/>
      <c r="B848" s="56"/>
      <c r="C848" s="56"/>
      <c r="D848" s="56"/>
      <c r="E848" s="56"/>
      <c r="F848" s="56"/>
      <c r="G848" s="44"/>
      <c r="H848" s="56"/>
      <c r="I848" s="56"/>
    </row>
    <row r="849" ht="22.5" customHeight="1">
      <c r="A849" s="56"/>
      <c r="B849" s="56"/>
      <c r="C849" s="56"/>
      <c r="D849" s="56"/>
      <c r="E849" s="56"/>
      <c r="F849" s="56"/>
      <c r="G849" s="44"/>
      <c r="H849" s="56"/>
      <c r="I849" s="56"/>
    </row>
    <row r="850" ht="22.5" customHeight="1">
      <c r="A850" s="56"/>
      <c r="B850" s="56"/>
      <c r="C850" s="56"/>
      <c r="D850" s="56"/>
      <c r="E850" s="56"/>
      <c r="F850" s="56"/>
      <c r="G850" s="44"/>
      <c r="H850" s="56"/>
      <c r="I850" s="56"/>
    </row>
    <row r="851" ht="22.5" customHeight="1">
      <c r="A851" s="56"/>
      <c r="B851" s="56"/>
      <c r="C851" s="56"/>
      <c r="D851" s="56"/>
      <c r="E851" s="56"/>
      <c r="F851" s="56"/>
      <c r="G851" s="44"/>
      <c r="H851" s="56"/>
      <c r="I851" s="56"/>
    </row>
    <row r="852" ht="22.5" customHeight="1">
      <c r="A852" s="56"/>
      <c r="B852" s="56"/>
      <c r="C852" s="56"/>
      <c r="D852" s="56"/>
      <c r="E852" s="56"/>
      <c r="F852" s="56"/>
      <c r="G852" s="44"/>
      <c r="H852" s="56"/>
      <c r="I852" s="56"/>
    </row>
    <row r="853" ht="22.5" customHeight="1">
      <c r="A853" s="56"/>
      <c r="B853" s="56"/>
      <c r="C853" s="56"/>
      <c r="D853" s="56"/>
      <c r="E853" s="56"/>
      <c r="F853" s="56"/>
      <c r="G853" s="44"/>
      <c r="H853" s="56"/>
      <c r="I853" s="56"/>
    </row>
    <row r="854" ht="22.5" customHeight="1">
      <c r="A854" s="56"/>
      <c r="B854" s="56"/>
      <c r="C854" s="56"/>
      <c r="D854" s="56"/>
      <c r="E854" s="56"/>
      <c r="F854" s="56"/>
      <c r="G854" s="44"/>
      <c r="H854" s="56"/>
      <c r="I854" s="56"/>
    </row>
    <row r="855" ht="22.5" customHeight="1">
      <c r="A855" s="56"/>
      <c r="B855" s="56"/>
      <c r="C855" s="56"/>
      <c r="D855" s="56"/>
      <c r="E855" s="56"/>
      <c r="F855" s="56"/>
      <c r="G855" s="44"/>
      <c r="H855" s="56"/>
      <c r="I855" s="56"/>
    </row>
    <row r="856" ht="22.5" customHeight="1">
      <c r="A856" s="56"/>
      <c r="B856" s="56"/>
      <c r="C856" s="56"/>
      <c r="D856" s="56"/>
      <c r="E856" s="56"/>
      <c r="F856" s="56"/>
      <c r="G856" s="44"/>
      <c r="H856" s="56"/>
      <c r="I856" s="56"/>
    </row>
    <row r="857" ht="22.5" customHeight="1">
      <c r="A857" s="56"/>
      <c r="B857" s="56"/>
      <c r="C857" s="56"/>
      <c r="D857" s="56"/>
      <c r="E857" s="56"/>
      <c r="F857" s="56"/>
      <c r="G857" s="44"/>
      <c r="H857" s="56"/>
      <c r="I857" s="56"/>
    </row>
    <row r="858" ht="22.5" customHeight="1">
      <c r="A858" s="56"/>
      <c r="B858" s="56"/>
      <c r="C858" s="56"/>
      <c r="D858" s="56"/>
      <c r="E858" s="56"/>
      <c r="F858" s="56"/>
      <c r="G858" s="44"/>
      <c r="H858" s="56"/>
      <c r="I858" s="56"/>
    </row>
    <row r="859" ht="22.5" customHeight="1">
      <c r="A859" s="56"/>
      <c r="B859" s="56"/>
      <c r="C859" s="56"/>
      <c r="D859" s="56"/>
      <c r="E859" s="56"/>
      <c r="F859" s="56"/>
      <c r="G859" s="44"/>
      <c r="H859" s="56"/>
      <c r="I859" s="56"/>
    </row>
    <row r="860" ht="22.5" customHeight="1">
      <c r="A860" s="56"/>
      <c r="B860" s="56"/>
      <c r="C860" s="56"/>
      <c r="D860" s="56"/>
      <c r="E860" s="56"/>
      <c r="F860" s="56"/>
      <c r="G860" s="44"/>
      <c r="H860" s="56"/>
      <c r="I860" s="56"/>
    </row>
    <row r="861" ht="22.5" customHeight="1">
      <c r="A861" s="56"/>
      <c r="B861" s="56"/>
      <c r="C861" s="56"/>
      <c r="D861" s="56"/>
      <c r="E861" s="56"/>
      <c r="F861" s="56"/>
      <c r="G861" s="44"/>
      <c r="H861" s="56"/>
      <c r="I861" s="56"/>
    </row>
    <row r="862" ht="22.5" customHeight="1">
      <c r="A862" s="56"/>
      <c r="B862" s="56"/>
      <c r="C862" s="56"/>
      <c r="D862" s="56"/>
      <c r="E862" s="56"/>
      <c r="F862" s="56"/>
      <c r="G862" s="44"/>
      <c r="H862" s="56"/>
      <c r="I862" s="56"/>
    </row>
    <row r="863" ht="22.5" customHeight="1">
      <c r="A863" s="56"/>
      <c r="B863" s="56"/>
      <c r="C863" s="56"/>
      <c r="D863" s="56"/>
      <c r="E863" s="56"/>
      <c r="F863" s="56"/>
      <c r="G863" s="44"/>
      <c r="H863" s="56"/>
      <c r="I863" s="56"/>
    </row>
    <row r="864" ht="22.5" customHeight="1">
      <c r="A864" s="56"/>
      <c r="B864" s="56"/>
      <c r="C864" s="56"/>
      <c r="D864" s="56"/>
      <c r="E864" s="56"/>
      <c r="F864" s="56"/>
      <c r="G864" s="44"/>
      <c r="H864" s="56"/>
      <c r="I864" s="56"/>
    </row>
    <row r="865" ht="22.5" customHeight="1">
      <c r="A865" s="56"/>
      <c r="B865" s="56"/>
      <c r="C865" s="56"/>
      <c r="D865" s="56"/>
      <c r="E865" s="56"/>
      <c r="F865" s="56"/>
      <c r="G865" s="44"/>
      <c r="H865" s="56"/>
      <c r="I865" s="56"/>
    </row>
    <row r="866" ht="22.5" customHeight="1">
      <c r="A866" s="56"/>
      <c r="B866" s="56"/>
      <c r="C866" s="56"/>
      <c r="D866" s="56"/>
      <c r="E866" s="56"/>
      <c r="F866" s="56"/>
      <c r="G866" s="44"/>
      <c r="H866" s="56"/>
      <c r="I866" s="56"/>
    </row>
    <row r="867" ht="22.5" customHeight="1">
      <c r="A867" s="56"/>
      <c r="B867" s="56"/>
      <c r="C867" s="56"/>
      <c r="D867" s="56"/>
      <c r="E867" s="56"/>
      <c r="F867" s="56"/>
      <c r="G867" s="44"/>
      <c r="H867" s="56"/>
      <c r="I867" s="56"/>
    </row>
    <row r="868" ht="22.5" customHeight="1">
      <c r="A868" s="56"/>
      <c r="B868" s="56"/>
      <c r="C868" s="56"/>
      <c r="D868" s="56"/>
      <c r="E868" s="56"/>
      <c r="F868" s="56"/>
      <c r="G868" s="44"/>
      <c r="H868" s="56"/>
      <c r="I868" s="56"/>
    </row>
    <row r="869" ht="22.5" customHeight="1">
      <c r="A869" s="56"/>
      <c r="B869" s="56"/>
      <c r="C869" s="56"/>
      <c r="D869" s="56"/>
      <c r="E869" s="56"/>
      <c r="F869" s="56"/>
      <c r="G869" s="44"/>
      <c r="H869" s="56"/>
      <c r="I869" s="56"/>
    </row>
    <row r="870" ht="22.5" customHeight="1">
      <c r="A870" s="56"/>
      <c r="B870" s="56"/>
      <c r="C870" s="56"/>
      <c r="D870" s="56"/>
      <c r="E870" s="56"/>
      <c r="F870" s="56"/>
      <c r="G870" s="44"/>
      <c r="H870" s="56"/>
      <c r="I870" s="56"/>
    </row>
    <row r="871" ht="22.5" customHeight="1">
      <c r="A871" s="56"/>
      <c r="B871" s="56"/>
      <c r="C871" s="56"/>
      <c r="D871" s="56"/>
      <c r="E871" s="56"/>
      <c r="F871" s="56"/>
      <c r="G871" s="44"/>
      <c r="H871" s="56"/>
      <c r="I871" s="56"/>
    </row>
    <row r="872" ht="22.5" customHeight="1">
      <c r="A872" s="56"/>
      <c r="B872" s="56"/>
      <c r="C872" s="56"/>
      <c r="D872" s="56"/>
      <c r="E872" s="56"/>
      <c r="F872" s="56"/>
      <c r="G872" s="44"/>
      <c r="H872" s="56"/>
      <c r="I872" s="56"/>
    </row>
    <row r="873" ht="22.5" customHeight="1">
      <c r="A873" s="56"/>
      <c r="B873" s="56"/>
      <c r="C873" s="56"/>
      <c r="D873" s="56"/>
      <c r="E873" s="56"/>
      <c r="F873" s="56"/>
      <c r="G873" s="44"/>
      <c r="H873" s="56"/>
      <c r="I873" s="56"/>
    </row>
    <row r="874" ht="22.5" customHeight="1">
      <c r="A874" s="56"/>
      <c r="B874" s="56"/>
      <c r="C874" s="56"/>
      <c r="D874" s="56"/>
      <c r="E874" s="56"/>
      <c r="F874" s="56"/>
      <c r="G874" s="44"/>
      <c r="H874" s="56"/>
      <c r="I874" s="56"/>
    </row>
    <row r="875" ht="22.5" customHeight="1">
      <c r="A875" s="56"/>
      <c r="B875" s="56"/>
      <c r="C875" s="56"/>
      <c r="D875" s="56"/>
      <c r="E875" s="56"/>
      <c r="F875" s="56"/>
      <c r="G875" s="44"/>
      <c r="H875" s="56"/>
      <c r="I875" s="56"/>
    </row>
    <row r="876" ht="22.5" customHeight="1">
      <c r="A876" s="56"/>
      <c r="B876" s="56"/>
      <c r="C876" s="56"/>
      <c r="D876" s="56"/>
      <c r="E876" s="56"/>
      <c r="F876" s="56"/>
      <c r="G876" s="44"/>
      <c r="H876" s="56"/>
      <c r="I876" s="56"/>
    </row>
    <row r="877" ht="22.5" customHeight="1">
      <c r="A877" s="56"/>
      <c r="B877" s="56"/>
      <c r="C877" s="56"/>
      <c r="D877" s="56"/>
      <c r="E877" s="56"/>
      <c r="F877" s="56"/>
      <c r="G877" s="44"/>
      <c r="H877" s="56"/>
      <c r="I877" s="56"/>
    </row>
    <row r="878" ht="22.5" customHeight="1">
      <c r="A878" s="56"/>
      <c r="B878" s="56"/>
      <c r="C878" s="56"/>
      <c r="D878" s="56"/>
      <c r="E878" s="56"/>
      <c r="F878" s="56"/>
      <c r="G878" s="44"/>
      <c r="H878" s="56"/>
      <c r="I878" s="56"/>
    </row>
    <row r="879" ht="22.5" customHeight="1">
      <c r="A879" s="56"/>
      <c r="B879" s="56"/>
      <c r="C879" s="56"/>
      <c r="D879" s="56"/>
      <c r="E879" s="56"/>
      <c r="F879" s="56"/>
      <c r="G879" s="44"/>
      <c r="H879" s="56"/>
      <c r="I879" s="56"/>
    </row>
    <row r="880" ht="22.5" customHeight="1">
      <c r="A880" s="56"/>
      <c r="B880" s="56"/>
      <c r="C880" s="56"/>
      <c r="D880" s="56"/>
      <c r="E880" s="56"/>
      <c r="F880" s="56"/>
      <c r="G880" s="44"/>
      <c r="H880" s="56"/>
      <c r="I880" s="56"/>
    </row>
    <row r="881" ht="22.5" customHeight="1">
      <c r="A881" s="56"/>
      <c r="B881" s="56"/>
      <c r="C881" s="56"/>
      <c r="D881" s="56"/>
      <c r="E881" s="56"/>
      <c r="F881" s="56"/>
      <c r="G881" s="44"/>
      <c r="H881" s="56"/>
      <c r="I881" s="56"/>
    </row>
    <row r="882" ht="22.5" customHeight="1">
      <c r="A882" s="56"/>
      <c r="B882" s="56"/>
      <c r="C882" s="56"/>
      <c r="D882" s="56"/>
      <c r="E882" s="56"/>
      <c r="F882" s="56"/>
      <c r="G882" s="44"/>
      <c r="H882" s="56"/>
      <c r="I882" s="56"/>
    </row>
    <row r="883" ht="22.5" customHeight="1">
      <c r="A883" s="56"/>
      <c r="B883" s="56"/>
      <c r="C883" s="56"/>
      <c r="D883" s="56"/>
      <c r="E883" s="56"/>
      <c r="F883" s="56"/>
      <c r="G883" s="44"/>
      <c r="H883" s="56"/>
      <c r="I883" s="56"/>
    </row>
    <row r="884" ht="22.5" customHeight="1">
      <c r="A884" s="56"/>
      <c r="B884" s="56"/>
      <c r="C884" s="56"/>
      <c r="D884" s="56"/>
      <c r="E884" s="56"/>
      <c r="F884" s="56"/>
      <c r="G884" s="44"/>
      <c r="H884" s="56"/>
      <c r="I884" s="56"/>
    </row>
    <row r="885" ht="22.5" customHeight="1">
      <c r="A885" s="56"/>
      <c r="B885" s="56"/>
      <c r="C885" s="56"/>
      <c r="D885" s="56"/>
      <c r="E885" s="56"/>
      <c r="F885" s="56"/>
      <c r="G885" s="44"/>
      <c r="H885" s="56"/>
      <c r="I885" s="56"/>
    </row>
    <row r="886" ht="22.5" customHeight="1">
      <c r="A886" s="56"/>
      <c r="B886" s="56"/>
      <c r="C886" s="56"/>
      <c r="D886" s="56"/>
      <c r="E886" s="56"/>
      <c r="F886" s="56"/>
      <c r="G886" s="44"/>
      <c r="H886" s="56"/>
      <c r="I886" s="56"/>
    </row>
    <row r="887" ht="22.5" customHeight="1">
      <c r="A887" s="56"/>
      <c r="B887" s="56"/>
      <c r="C887" s="56"/>
      <c r="D887" s="56"/>
      <c r="E887" s="56"/>
      <c r="F887" s="56"/>
      <c r="G887" s="44"/>
      <c r="H887" s="56"/>
      <c r="I887" s="56"/>
    </row>
    <row r="888" ht="22.5" customHeight="1">
      <c r="A888" s="56"/>
      <c r="B888" s="56"/>
      <c r="C888" s="56"/>
      <c r="D888" s="56"/>
      <c r="E888" s="56"/>
      <c r="F888" s="56"/>
      <c r="G888" s="44"/>
      <c r="H888" s="56"/>
      <c r="I888" s="56"/>
    </row>
    <row r="889" ht="22.5" customHeight="1">
      <c r="A889" s="56"/>
      <c r="B889" s="56"/>
      <c r="C889" s="56"/>
      <c r="D889" s="56"/>
      <c r="E889" s="56"/>
      <c r="F889" s="56"/>
      <c r="G889" s="44"/>
      <c r="H889" s="56"/>
      <c r="I889" s="56"/>
    </row>
    <row r="890" ht="22.5" customHeight="1">
      <c r="A890" s="56"/>
      <c r="B890" s="56"/>
      <c r="C890" s="56"/>
      <c r="D890" s="56"/>
      <c r="E890" s="56"/>
      <c r="F890" s="56"/>
      <c r="G890" s="44"/>
      <c r="H890" s="56"/>
      <c r="I890" s="56"/>
    </row>
    <row r="891" ht="22.5" customHeight="1">
      <c r="A891" s="56"/>
      <c r="B891" s="56"/>
      <c r="C891" s="56"/>
      <c r="D891" s="56"/>
      <c r="E891" s="56"/>
      <c r="F891" s="56"/>
      <c r="G891" s="44"/>
      <c r="H891" s="56"/>
      <c r="I891" s="56"/>
    </row>
    <row r="892" ht="22.5" customHeight="1">
      <c r="A892" s="56"/>
      <c r="B892" s="56"/>
      <c r="C892" s="56"/>
      <c r="D892" s="56"/>
      <c r="E892" s="56"/>
      <c r="F892" s="56"/>
      <c r="G892" s="44"/>
      <c r="H892" s="56"/>
      <c r="I892" s="56"/>
    </row>
    <row r="893" ht="22.5" customHeight="1">
      <c r="A893" s="56"/>
      <c r="B893" s="56"/>
      <c r="C893" s="56"/>
      <c r="D893" s="56"/>
      <c r="E893" s="56"/>
      <c r="F893" s="56"/>
      <c r="G893" s="44"/>
      <c r="H893" s="56"/>
      <c r="I893" s="56"/>
    </row>
    <row r="894" ht="22.5" customHeight="1">
      <c r="A894" s="56"/>
      <c r="B894" s="56"/>
      <c r="C894" s="56"/>
      <c r="D894" s="56"/>
      <c r="E894" s="56"/>
      <c r="F894" s="56"/>
      <c r="G894" s="44"/>
      <c r="H894" s="56"/>
      <c r="I894" s="56"/>
    </row>
    <row r="895" ht="22.5" customHeight="1">
      <c r="A895" s="56"/>
      <c r="B895" s="56"/>
      <c r="C895" s="56"/>
      <c r="D895" s="56"/>
      <c r="E895" s="56"/>
      <c r="F895" s="56"/>
      <c r="G895" s="44"/>
      <c r="H895" s="56"/>
      <c r="I895" s="56"/>
    </row>
    <row r="896" ht="22.5" customHeight="1">
      <c r="A896" s="56"/>
      <c r="B896" s="56"/>
      <c r="C896" s="56"/>
      <c r="D896" s="56"/>
      <c r="E896" s="56"/>
      <c r="F896" s="56"/>
      <c r="G896" s="44"/>
      <c r="H896" s="56"/>
      <c r="I896" s="56"/>
    </row>
    <row r="897" ht="22.5" customHeight="1">
      <c r="A897" s="56"/>
      <c r="B897" s="56"/>
      <c r="C897" s="56"/>
      <c r="D897" s="56"/>
      <c r="E897" s="56"/>
      <c r="F897" s="56"/>
      <c r="G897" s="44"/>
      <c r="H897" s="56"/>
      <c r="I897" s="56"/>
    </row>
    <row r="898" ht="22.5" customHeight="1">
      <c r="A898" s="56"/>
      <c r="B898" s="56"/>
      <c r="C898" s="56"/>
      <c r="D898" s="56"/>
      <c r="E898" s="56"/>
      <c r="F898" s="56"/>
      <c r="G898" s="44"/>
      <c r="H898" s="56"/>
      <c r="I898" s="56"/>
    </row>
    <row r="899" ht="22.5" customHeight="1">
      <c r="A899" s="56"/>
      <c r="B899" s="56"/>
      <c r="C899" s="56"/>
      <c r="D899" s="56"/>
      <c r="E899" s="56"/>
      <c r="F899" s="56"/>
      <c r="G899" s="44"/>
      <c r="H899" s="56"/>
      <c r="I899" s="56"/>
    </row>
    <row r="900" ht="22.5" customHeight="1">
      <c r="A900" s="56"/>
      <c r="B900" s="56"/>
      <c r="C900" s="56"/>
      <c r="D900" s="56"/>
      <c r="E900" s="56"/>
      <c r="F900" s="56"/>
      <c r="G900" s="44"/>
      <c r="H900" s="56"/>
      <c r="I900" s="56"/>
    </row>
    <row r="901" ht="22.5" customHeight="1">
      <c r="A901" s="56"/>
      <c r="B901" s="56"/>
      <c r="C901" s="56"/>
      <c r="D901" s="56"/>
      <c r="E901" s="56"/>
      <c r="F901" s="56"/>
      <c r="G901" s="44"/>
      <c r="H901" s="56"/>
      <c r="I901" s="56"/>
    </row>
    <row r="902" ht="22.5" customHeight="1">
      <c r="A902" s="56"/>
      <c r="B902" s="56"/>
      <c r="C902" s="56"/>
      <c r="D902" s="56"/>
      <c r="E902" s="56"/>
      <c r="F902" s="56"/>
      <c r="G902" s="44"/>
      <c r="H902" s="56"/>
      <c r="I902" s="56"/>
    </row>
    <row r="903" ht="22.5" customHeight="1">
      <c r="A903" s="56"/>
      <c r="B903" s="56"/>
      <c r="C903" s="56"/>
      <c r="D903" s="56"/>
      <c r="E903" s="56"/>
      <c r="F903" s="56"/>
      <c r="G903" s="44"/>
      <c r="H903" s="56"/>
      <c r="I903" s="56"/>
    </row>
    <row r="904" ht="22.5" customHeight="1">
      <c r="A904" s="56"/>
      <c r="B904" s="56"/>
      <c r="C904" s="56"/>
      <c r="D904" s="56"/>
      <c r="E904" s="56"/>
      <c r="F904" s="56"/>
      <c r="G904" s="44"/>
      <c r="H904" s="56"/>
      <c r="I904" s="56"/>
    </row>
    <row r="905" ht="22.5" customHeight="1">
      <c r="A905" s="56"/>
      <c r="B905" s="56"/>
      <c r="C905" s="56"/>
      <c r="D905" s="56"/>
      <c r="E905" s="56"/>
      <c r="F905" s="56"/>
      <c r="G905" s="44"/>
      <c r="H905" s="56"/>
      <c r="I905" s="56"/>
    </row>
    <row r="906" ht="22.5" customHeight="1">
      <c r="A906" s="56"/>
      <c r="B906" s="56"/>
      <c r="C906" s="56"/>
      <c r="D906" s="56"/>
      <c r="E906" s="56"/>
      <c r="F906" s="56"/>
      <c r="G906" s="44"/>
      <c r="H906" s="56"/>
      <c r="I906" s="56"/>
    </row>
    <row r="907" ht="22.5" customHeight="1">
      <c r="A907" s="56"/>
      <c r="B907" s="56"/>
      <c r="C907" s="56"/>
      <c r="D907" s="56"/>
      <c r="E907" s="56"/>
      <c r="F907" s="56"/>
      <c r="G907" s="44"/>
      <c r="H907" s="56"/>
      <c r="I907" s="56"/>
    </row>
    <row r="908" ht="22.5" customHeight="1">
      <c r="A908" s="56"/>
      <c r="B908" s="56"/>
      <c r="C908" s="56"/>
      <c r="D908" s="56"/>
      <c r="E908" s="56"/>
      <c r="F908" s="56"/>
      <c r="G908" s="44"/>
      <c r="H908" s="56"/>
      <c r="I908" s="56"/>
    </row>
    <row r="909" ht="22.5" customHeight="1">
      <c r="A909" s="56"/>
      <c r="B909" s="56"/>
      <c r="C909" s="56"/>
      <c r="D909" s="56"/>
      <c r="E909" s="56"/>
      <c r="F909" s="56"/>
      <c r="G909" s="44"/>
      <c r="H909" s="56"/>
      <c r="I909" s="56"/>
    </row>
    <row r="910" ht="22.5" customHeight="1">
      <c r="A910" s="56"/>
      <c r="B910" s="56"/>
      <c r="C910" s="56"/>
      <c r="D910" s="56"/>
      <c r="E910" s="56"/>
      <c r="F910" s="56"/>
      <c r="G910" s="44"/>
      <c r="H910" s="56"/>
      <c r="I910" s="56"/>
    </row>
    <row r="911" ht="22.5" customHeight="1">
      <c r="A911" s="56"/>
      <c r="B911" s="56"/>
      <c r="C911" s="56"/>
      <c r="D911" s="56"/>
      <c r="E911" s="56"/>
      <c r="F911" s="56"/>
      <c r="G911" s="44"/>
      <c r="H911" s="56"/>
      <c r="I911" s="56"/>
    </row>
    <row r="912" ht="22.5" customHeight="1">
      <c r="A912" s="56"/>
      <c r="B912" s="56"/>
      <c r="C912" s="56"/>
      <c r="D912" s="56"/>
      <c r="E912" s="56"/>
      <c r="F912" s="56"/>
      <c r="G912" s="44"/>
      <c r="H912" s="56"/>
      <c r="I912" s="56"/>
    </row>
    <row r="913" ht="22.5" customHeight="1">
      <c r="A913" s="56"/>
      <c r="B913" s="56"/>
      <c r="C913" s="56"/>
      <c r="D913" s="56"/>
      <c r="E913" s="56"/>
      <c r="F913" s="56"/>
      <c r="G913" s="44"/>
      <c r="H913" s="56"/>
      <c r="I913" s="56"/>
    </row>
    <row r="914" ht="22.5" customHeight="1">
      <c r="A914" s="56"/>
      <c r="B914" s="56"/>
      <c r="C914" s="56"/>
      <c r="D914" s="56"/>
      <c r="E914" s="56"/>
      <c r="F914" s="56"/>
      <c r="G914" s="44"/>
      <c r="H914" s="56"/>
      <c r="I914" s="56"/>
    </row>
    <row r="915" ht="22.5" customHeight="1">
      <c r="A915" s="56"/>
      <c r="B915" s="56"/>
      <c r="C915" s="56"/>
      <c r="D915" s="56"/>
      <c r="E915" s="56"/>
      <c r="F915" s="56"/>
      <c r="G915" s="44"/>
      <c r="H915" s="56"/>
      <c r="I915" s="56"/>
    </row>
    <row r="916" ht="22.5" customHeight="1">
      <c r="A916" s="56"/>
      <c r="B916" s="56"/>
      <c r="C916" s="56"/>
      <c r="D916" s="56"/>
      <c r="E916" s="56"/>
      <c r="F916" s="56"/>
      <c r="G916" s="44"/>
      <c r="H916" s="56"/>
      <c r="I916" s="56"/>
    </row>
    <row r="917" ht="22.5" customHeight="1">
      <c r="A917" s="56"/>
      <c r="B917" s="56"/>
      <c r="C917" s="56"/>
      <c r="D917" s="56"/>
      <c r="E917" s="56"/>
      <c r="F917" s="56"/>
      <c r="G917" s="44"/>
      <c r="H917" s="56"/>
      <c r="I917" s="56"/>
    </row>
    <row r="918" ht="22.5" customHeight="1">
      <c r="A918" s="56"/>
      <c r="B918" s="56"/>
      <c r="C918" s="56"/>
      <c r="D918" s="56"/>
      <c r="E918" s="56"/>
      <c r="F918" s="56"/>
      <c r="G918" s="44"/>
      <c r="H918" s="56"/>
      <c r="I918" s="56"/>
    </row>
    <row r="919" ht="22.5" customHeight="1">
      <c r="A919" s="56"/>
      <c r="B919" s="56"/>
      <c r="C919" s="56"/>
      <c r="D919" s="56"/>
      <c r="E919" s="56"/>
      <c r="F919" s="56"/>
      <c r="G919" s="44"/>
      <c r="H919" s="56"/>
      <c r="I919" s="56"/>
    </row>
    <row r="920" ht="22.5" customHeight="1">
      <c r="A920" s="56"/>
      <c r="B920" s="56"/>
      <c r="C920" s="56"/>
      <c r="D920" s="56"/>
      <c r="E920" s="56"/>
      <c r="F920" s="56"/>
      <c r="G920" s="44"/>
      <c r="H920" s="56"/>
      <c r="I920" s="56"/>
    </row>
    <row r="921" ht="22.5" customHeight="1">
      <c r="A921" s="56"/>
      <c r="B921" s="56"/>
      <c r="C921" s="56"/>
      <c r="D921" s="56"/>
      <c r="E921" s="56"/>
      <c r="F921" s="56"/>
      <c r="G921" s="44"/>
      <c r="H921" s="56"/>
      <c r="I921" s="56"/>
    </row>
    <row r="922" ht="22.5" customHeight="1">
      <c r="A922" s="56"/>
      <c r="B922" s="56"/>
      <c r="C922" s="56"/>
      <c r="D922" s="56"/>
      <c r="E922" s="56"/>
      <c r="F922" s="56"/>
      <c r="G922" s="44"/>
      <c r="H922" s="56"/>
      <c r="I922" s="56"/>
    </row>
    <row r="923" ht="22.5" customHeight="1">
      <c r="A923" s="56"/>
      <c r="B923" s="56"/>
      <c r="C923" s="56"/>
      <c r="D923" s="56"/>
      <c r="E923" s="56"/>
      <c r="F923" s="56"/>
      <c r="G923" s="44"/>
      <c r="H923" s="56"/>
      <c r="I923" s="56"/>
    </row>
    <row r="924" ht="22.5" customHeight="1">
      <c r="A924" s="56"/>
      <c r="B924" s="56"/>
      <c r="C924" s="56"/>
      <c r="D924" s="56"/>
      <c r="E924" s="56"/>
      <c r="F924" s="56"/>
      <c r="G924" s="44"/>
      <c r="H924" s="56"/>
      <c r="I924" s="56"/>
    </row>
    <row r="925" ht="22.5" customHeight="1">
      <c r="A925" s="56"/>
      <c r="B925" s="56"/>
      <c r="C925" s="56"/>
      <c r="D925" s="56"/>
      <c r="E925" s="56"/>
      <c r="F925" s="56"/>
      <c r="G925" s="44"/>
      <c r="H925" s="56"/>
      <c r="I925" s="56"/>
    </row>
    <row r="926" ht="22.5" customHeight="1">
      <c r="A926" s="56"/>
      <c r="B926" s="56"/>
      <c r="C926" s="56"/>
      <c r="D926" s="56"/>
      <c r="E926" s="56"/>
      <c r="F926" s="56"/>
      <c r="G926" s="44"/>
      <c r="H926" s="56"/>
      <c r="I926" s="56"/>
    </row>
    <row r="927" ht="22.5" customHeight="1">
      <c r="A927" s="56"/>
      <c r="B927" s="56"/>
      <c r="C927" s="56"/>
      <c r="D927" s="56"/>
      <c r="E927" s="56"/>
      <c r="F927" s="56"/>
      <c r="G927" s="44"/>
      <c r="H927" s="56"/>
      <c r="I927" s="56"/>
    </row>
    <row r="928" ht="22.5" customHeight="1">
      <c r="A928" s="56"/>
      <c r="B928" s="56"/>
      <c r="C928" s="56"/>
      <c r="D928" s="56"/>
      <c r="E928" s="56"/>
      <c r="F928" s="56"/>
      <c r="G928" s="44"/>
      <c r="H928" s="56"/>
      <c r="I928" s="56"/>
    </row>
    <row r="929" ht="22.5" customHeight="1">
      <c r="A929" s="56"/>
      <c r="B929" s="56"/>
      <c r="C929" s="56"/>
      <c r="D929" s="56"/>
      <c r="E929" s="56"/>
      <c r="F929" s="56"/>
      <c r="G929" s="44"/>
      <c r="H929" s="56"/>
      <c r="I929" s="56"/>
    </row>
    <row r="930" ht="22.5" customHeight="1">
      <c r="A930" s="56"/>
      <c r="B930" s="56"/>
      <c r="C930" s="56"/>
      <c r="D930" s="56"/>
      <c r="E930" s="56"/>
      <c r="F930" s="56"/>
      <c r="G930" s="44"/>
      <c r="H930" s="56"/>
      <c r="I930" s="56"/>
    </row>
    <row r="931" ht="22.5" customHeight="1">
      <c r="A931" s="56"/>
      <c r="B931" s="56"/>
      <c r="C931" s="56"/>
      <c r="D931" s="56"/>
      <c r="E931" s="56"/>
      <c r="F931" s="56"/>
      <c r="G931" s="44"/>
      <c r="H931" s="56"/>
      <c r="I931" s="56"/>
    </row>
    <row r="932" ht="22.5" customHeight="1">
      <c r="A932" s="56"/>
      <c r="B932" s="56"/>
      <c r="C932" s="56"/>
      <c r="D932" s="56"/>
      <c r="E932" s="56"/>
      <c r="F932" s="56"/>
      <c r="G932" s="44"/>
      <c r="H932" s="56"/>
      <c r="I932" s="56"/>
    </row>
    <row r="933" ht="22.5" customHeight="1">
      <c r="A933" s="56"/>
      <c r="B933" s="56"/>
      <c r="C933" s="56"/>
      <c r="D933" s="56"/>
      <c r="E933" s="56"/>
      <c r="F933" s="56"/>
      <c r="G933" s="44"/>
      <c r="H933" s="56"/>
      <c r="I933" s="56"/>
    </row>
    <row r="934" ht="22.5" customHeight="1">
      <c r="A934" s="56"/>
      <c r="B934" s="56"/>
      <c r="C934" s="56"/>
      <c r="D934" s="56"/>
      <c r="E934" s="56"/>
      <c r="F934" s="56"/>
      <c r="G934" s="44"/>
      <c r="H934" s="56"/>
      <c r="I934" s="56"/>
    </row>
    <row r="935" ht="22.5" customHeight="1">
      <c r="A935" s="56"/>
      <c r="B935" s="56"/>
      <c r="C935" s="56"/>
      <c r="D935" s="56"/>
      <c r="E935" s="56"/>
      <c r="F935" s="56"/>
      <c r="G935" s="44"/>
      <c r="H935" s="56"/>
      <c r="I935" s="56"/>
    </row>
    <row r="936" ht="22.5" customHeight="1">
      <c r="A936" s="56"/>
      <c r="B936" s="56"/>
      <c r="C936" s="56"/>
      <c r="D936" s="56"/>
      <c r="E936" s="56"/>
      <c r="F936" s="56"/>
      <c r="G936" s="44"/>
      <c r="H936" s="56"/>
      <c r="I936" s="56"/>
    </row>
    <row r="937" ht="22.5" customHeight="1">
      <c r="A937" s="56"/>
      <c r="B937" s="56"/>
      <c r="C937" s="56"/>
      <c r="D937" s="56"/>
      <c r="E937" s="56"/>
      <c r="F937" s="56"/>
      <c r="G937" s="44"/>
      <c r="H937" s="56"/>
      <c r="I937" s="56"/>
    </row>
    <row r="938" ht="22.5" customHeight="1">
      <c r="A938" s="56"/>
      <c r="B938" s="56"/>
      <c r="C938" s="56"/>
      <c r="D938" s="56"/>
      <c r="E938" s="56"/>
      <c r="F938" s="56"/>
      <c r="G938" s="44"/>
      <c r="H938" s="56"/>
      <c r="I938" s="56"/>
    </row>
    <row r="939" ht="22.5" customHeight="1">
      <c r="A939" s="56"/>
      <c r="B939" s="56"/>
      <c r="C939" s="56"/>
      <c r="D939" s="56"/>
      <c r="E939" s="56"/>
      <c r="F939" s="56"/>
      <c r="G939" s="44"/>
      <c r="H939" s="56"/>
      <c r="I939" s="56"/>
    </row>
    <row r="940" ht="22.5" customHeight="1">
      <c r="A940" s="56"/>
      <c r="B940" s="56"/>
      <c r="C940" s="56"/>
      <c r="D940" s="56"/>
      <c r="E940" s="56"/>
      <c r="F940" s="56"/>
      <c r="G940" s="44"/>
      <c r="H940" s="56"/>
      <c r="I940" s="56"/>
    </row>
    <row r="941" ht="22.5" customHeight="1">
      <c r="A941" s="56"/>
      <c r="B941" s="56"/>
      <c r="C941" s="56"/>
      <c r="D941" s="56"/>
      <c r="E941" s="56"/>
      <c r="F941" s="56"/>
      <c r="G941" s="44"/>
      <c r="H941" s="56"/>
      <c r="I941" s="56"/>
    </row>
    <row r="942" ht="22.5" customHeight="1">
      <c r="A942" s="56"/>
      <c r="B942" s="56"/>
      <c r="C942" s="56"/>
      <c r="D942" s="56"/>
      <c r="E942" s="56"/>
      <c r="F942" s="56"/>
      <c r="G942" s="44"/>
      <c r="H942" s="56"/>
      <c r="I942" s="56"/>
    </row>
    <row r="943" ht="22.5" customHeight="1">
      <c r="A943" s="56"/>
      <c r="B943" s="56"/>
      <c r="C943" s="56"/>
      <c r="D943" s="56"/>
      <c r="E943" s="56"/>
      <c r="F943" s="56"/>
      <c r="G943" s="44"/>
      <c r="H943" s="56"/>
      <c r="I943" s="56"/>
    </row>
    <row r="944" ht="22.5" customHeight="1">
      <c r="A944" s="56"/>
      <c r="B944" s="56"/>
      <c r="C944" s="56"/>
      <c r="D944" s="56"/>
      <c r="E944" s="56"/>
      <c r="F944" s="56"/>
      <c r="G944" s="44"/>
      <c r="H944" s="56"/>
      <c r="I944" s="56"/>
    </row>
    <row r="945" ht="22.5" customHeight="1">
      <c r="A945" s="56"/>
      <c r="B945" s="56"/>
      <c r="C945" s="56"/>
      <c r="D945" s="56"/>
      <c r="E945" s="56"/>
      <c r="F945" s="56"/>
      <c r="G945" s="44"/>
      <c r="H945" s="56"/>
      <c r="I945" s="56"/>
    </row>
    <row r="946" ht="22.5" customHeight="1">
      <c r="A946" s="56"/>
      <c r="B946" s="56"/>
      <c r="C946" s="56"/>
      <c r="D946" s="56"/>
      <c r="E946" s="56"/>
      <c r="F946" s="56"/>
      <c r="G946" s="44"/>
      <c r="H946" s="56"/>
      <c r="I946" s="56"/>
    </row>
    <row r="947" ht="22.5" customHeight="1">
      <c r="A947" s="56"/>
      <c r="B947" s="56"/>
      <c r="C947" s="56"/>
      <c r="D947" s="56"/>
      <c r="E947" s="56"/>
      <c r="F947" s="56"/>
      <c r="G947" s="44"/>
      <c r="H947" s="56"/>
      <c r="I947" s="56"/>
    </row>
    <row r="948" ht="22.5" customHeight="1">
      <c r="A948" s="56"/>
      <c r="B948" s="56"/>
      <c r="C948" s="56"/>
      <c r="D948" s="56"/>
      <c r="E948" s="56"/>
      <c r="F948" s="56"/>
      <c r="G948" s="44"/>
      <c r="H948" s="56"/>
      <c r="I948" s="56"/>
    </row>
    <row r="949" ht="22.5" customHeight="1">
      <c r="A949" s="56"/>
      <c r="B949" s="56"/>
      <c r="C949" s="56"/>
      <c r="D949" s="56"/>
      <c r="E949" s="56"/>
      <c r="F949" s="56"/>
      <c r="G949" s="44"/>
      <c r="H949" s="56"/>
      <c r="I949" s="56"/>
    </row>
    <row r="950" ht="22.5" customHeight="1">
      <c r="A950" s="56"/>
      <c r="B950" s="56"/>
      <c r="C950" s="56"/>
      <c r="D950" s="56"/>
      <c r="E950" s="56"/>
      <c r="F950" s="56"/>
      <c r="G950" s="44"/>
      <c r="H950" s="56"/>
      <c r="I950" s="56"/>
    </row>
    <row r="951" ht="22.5" customHeight="1">
      <c r="A951" s="56"/>
      <c r="B951" s="56"/>
      <c r="C951" s="56"/>
      <c r="D951" s="56"/>
      <c r="E951" s="56"/>
      <c r="F951" s="56"/>
      <c r="G951" s="44"/>
      <c r="H951" s="56"/>
      <c r="I951" s="56"/>
    </row>
    <row r="952" ht="22.5" customHeight="1">
      <c r="A952" s="56"/>
      <c r="B952" s="56"/>
      <c r="C952" s="56"/>
      <c r="D952" s="56"/>
      <c r="E952" s="56"/>
      <c r="F952" s="56"/>
      <c r="G952" s="44"/>
      <c r="H952" s="56"/>
      <c r="I952" s="56"/>
    </row>
    <row r="953" ht="22.5" customHeight="1">
      <c r="A953" s="56"/>
      <c r="B953" s="56"/>
      <c r="C953" s="56"/>
      <c r="D953" s="56"/>
      <c r="E953" s="56"/>
      <c r="F953" s="56"/>
      <c r="G953" s="44"/>
      <c r="H953" s="56"/>
      <c r="I953" s="56"/>
    </row>
    <row r="954" ht="22.5" customHeight="1">
      <c r="A954" s="56"/>
      <c r="B954" s="56"/>
      <c r="C954" s="56"/>
      <c r="D954" s="56"/>
      <c r="E954" s="56"/>
      <c r="F954" s="56"/>
      <c r="G954" s="44"/>
      <c r="H954" s="56"/>
      <c r="I954" s="56"/>
    </row>
    <row r="955" ht="22.5" customHeight="1">
      <c r="A955" s="56"/>
      <c r="B955" s="56"/>
      <c r="C955" s="56"/>
      <c r="D955" s="56"/>
      <c r="E955" s="56"/>
      <c r="F955" s="56"/>
      <c r="G955" s="44"/>
      <c r="H955" s="56"/>
      <c r="I955" s="56"/>
    </row>
    <row r="956" ht="22.5" customHeight="1">
      <c r="A956" s="56"/>
      <c r="B956" s="56"/>
      <c r="C956" s="56"/>
      <c r="D956" s="56"/>
      <c r="E956" s="56"/>
      <c r="F956" s="56"/>
      <c r="G956" s="44"/>
      <c r="H956" s="56"/>
      <c r="I956" s="56"/>
    </row>
    <row r="957" ht="22.5" customHeight="1">
      <c r="A957" s="56"/>
      <c r="B957" s="56"/>
      <c r="C957" s="56"/>
      <c r="D957" s="56"/>
      <c r="E957" s="56"/>
      <c r="F957" s="56"/>
      <c r="G957" s="44"/>
      <c r="H957" s="56"/>
      <c r="I957" s="56"/>
    </row>
    <row r="958" ht="22.5" customHeight="1">
      <c r="A958" s="56"/>
      <c r="B958" s="56"/>
      <c r="C958" s="56"/>
      <c r="D958" s="56"/>
      <c r="E958" s="56"/>
      <c r="F958" s="56"/>
      <c r="G958" s="44"/>
      <c r="H958" s="56"/>
      <c r="I958" s="56"/>
    </row>
    <row r="959" ht="22.5" customHeight="1">
      <c r="A959" s="56"/>
      <c r="B959" s="56"/>
      <c r="C959" s="56"/>
      <c r="D959" s="56"/>
      <c r="E959" s="56"/>
      <c r="F959" s="56"/>
      <c r="G959" s="44"/>
      <c r="H959" s="56"/>
      <c r="I959" s="56"/>
    </row>
    <row r="960" ht="22.5" customHeight="1">
      <c r="A960" s="56"/>
      <c r="B960" s="56"/>
      <c r="C960" s="56"/>
      <c r="D960" s="56"/>
      <c r="E960" s="56"/>
      <c r="F960" s="56"/>
      <c r="G960" s="44"/>
      <c r="H960" s="56"/>
      <c r="I960" s="56"/>
    </row>
    <row r="961" ht="22.5" customHeight="1">
      <c r="A961" s="56"/>
      <c r="B961" s="56"/>
      <c r="C961" s="56"/>
      <c r="D961" s="56"/>
      <c r="E961" s="56"/>
      <c r="F961" s="56"/>
      <c r="G961" s="44"/>
      <c r="H961" s="56"/>
      <c r="I961" s="56"/>
    </row>
    <row r="962" ht="22.5" customHeight="1">
      <c r="A962" s="56"/>
      <c r="B962" s="56"/>
      <c r="C962" s="56"/>
      <c r="D962" s="56"/>
      <c r="E962" s="56"/>
      <c r="F962" s="56"/>
      <c r="G962" s="44"/>
      <c r="H962" s="56"/>
      <c r="I962" s="56"/>
    </row>
    <row r="963" ht="22.5" customHeight="1">
      <c r="A963" s="56"/>
      <c r="B963" s="56"/>
      <c r="C963" s="56"/>
      <c r="D963" s="56"/>
      <c r="E963" s="56"/>
      <c r="F963" s="56"/>
      <c r="G963" s="44"/>
      <c r="H963" s="56"/>
      <c r="I963" s="56"/>
    </row>
    <row r="964" ht="22.5" customHeight="1">
      <c r="A964" s="56"/>
      <c r="B964" s="56"/>
      <c r="C964" s="56"/>
      <c r="D964" s="56"/>
      <c r="E964" s="56"/>
      <c r="F964" s="56"/>
      <c r="G964" s="44"/>
      <c r="H964" s="56"/>
      <c r="I964" s="56"/>
    </row>
    <row r="965" ht="22.5" customHeight="1">
      <c r="A965" s="56"/>
      <c r="B965" s="56"/>
      <c r="C965" s="56"/>
      <c r="D965" s="56"/>
      <c r="E965" s="56"/>
      <c r="F965" s="56"/>
      <c r="G965" s="44"/>
      <c r="H965" s="56"/>
      <c r="I965" s="56"/>
    </row>
    <row r="966" ht="22.5" customHeight="1">
      <c r="A966" s="56"/>
      <c r="B966" s="56"/>
      <c r="C966" s="56"/>
      <c r="D966" s="56"/>
      <c r="E966" s="56"/>
      <c r="F966" s="56"/>
      <c r="G966" s="44"/>
      <c r="H966" s="56"/>
      <c r="I966" s="56"/>
    </row>
    <row r="967" ht="22.5" customHeight="1">
      <c r="A967" s="56"/>
      <c r="B967" s="56"/>
      <c r="C967" s="56"/>
      <c r="D967" s="56"/>
      <c r="E967" s="56"/>
      <c r="F967" s="56"/>
      <c r="G967" s="44"/>
      <c r="H967" s="56"/>
      <c r="I967" s="56"/>
    </row>
    <row r="968" ht="22.5" customHeight="1">
      <c r="A968" s="56"/>
      <c r="B968" s="56"/>
      <c r="C968" s="56"/>
      <c r="D968" s="56"/>
      <c r="E968" s="56"/>
      <c r="F968" s="56"/>
      <c r="G968" s="44"/>
      <c r="H968" s="56"/>
      <c r="I968" s="56"/>
    </row>
    <row r="969" ht="22.5" customHeight="1">
      <c r="A969" s="56"/>
      <c r="B969" s="56"/>
      <c r="C969" s="56"/>
      <c r="D969" s="56"/>
      <c r="E969" s="56"/>
      <c r="F969" s="56"/>
      <c r="G969" s="44"/>
      <c r="H969" s="56"/>
      <c r="I969" s="56"/>
    </row>
    <row r="970" ht="22.5" customHeight="1">
      <c r="A970" s="56"/>
      <c r="B970" s="56"/>
      <c r="C970" s="56"/>
      <c r="D970" s="56"/>
      <c r="E970" s="56"/>
      <c r="F970" s="56"/>
      <c r="G970" s="44"/>
      <c r="H970" s="56"/>
      <c r="I970" s="56"/>
    </row>
    <row r="971" ht="22.5" customHeight="1">
      <c r="A971" s="56"/>
      <c r="B971" s="56"/>
      <c r="C971" s="56"/>
      <c r="D971" s="56"/>
      <c r="E971" s="56"/>
      <c r="F971" s="56"/>
      <c r="G971" s="44"/>
      <c r="H971" s="56"/>
      <c r="I971" s="56"/>
    </row>
    <row r="972" ht="22.5" customHeight="1">
      <c r="A972" s="56"/>
      <c r="B972" s="56"/>
      <c r="C972" s="56"/>
      <c r="D972" s="56"/>
      <c r="E972" s="56"/>
      <c r="F972" s="56"/>
      <c r="G972" s="44"/>
      <c r="H972" s="56"/>
      <c r="I972" s="56"/>
    </row>
    <row r="973" ht="22.5" customHeight="1">
      <c r="A973" s="56"/>
      <c r="B973" s="56"/>
      <c r="C973" s="56"/>
      <c r="D973" s="56"/>
      <c r="E973" s="56"/>
      <c r="F973" s="56"/>
      <c r="G973" s="44"/>
      <c r="H973" s="56"/>
      <c r="I973" s="56"/>
    </row>
    <row r="974" ht="22.5" customHeight="1">
      <c r="A974" s="56"/>
      <c r="B974" s="56"/>
      <c r="C974" s="56"/>
      <c r="D974" s="56"/>
      <c r="E974" s="56"/>
      <c r="F974" s="56"/>
      <c r="G974" s="44"/>
      <c r="H974" s="56"/>
      <c r="I974" s="56"/>
    </row>
    <row r="975" ht="22.5" customHeight="1">
      <c r="A975" s="56"/>
      <c r="B975" s="56"/>
      <c r="C975" s="56"/>
      <c r="D975" s="56"/>
      <c r="E975" s="56"/>
      <c r="F975" s="56"/>
      <c r="G975" s="44"/>
      <c r="H975" s="56"/>
      <c r="I975" s="56"/>
    </row>
    <row r="976" ht="22.5" customHeight="1">
      <c r="A976" s="56"/>
      <c r="B976" s="56"/>
      <c r="C976" s="56"/>
      <c r="D976" s="56"/>
      <c r="E976" s="56"/>
      <c r="F976" s="56"/>
      <c r="G976" s="44"/>
      <c r="H976" s="56"/>
      <c r="I976" s="56"/>
    </row>
    <row r="977" ht="22.5" customHeight="1">
      <c r="A977" s="56"/>
      <c r="B977" s="56"/>
      <c r="C977" s="56"/>
      <c r="D977" s="56"/>
      <c r="E977" s="56"/>
      <c r="F977" s="56"/>
      <c r="G977" s="44"/>
      <c r="H977" s="56"/>
      <c r="I977" s="56"/>
    </row>
    <row r="978" ht="22.5" customHeight="1">
      <c r="A978" s="56"/>
      <c r="B978" s="56"/>
      <c r="C978" s="56"/>
      <c r="D978" s="56"/>
      <c r="E978" s="56"/>
      <c r="F978" s="56"/>
      <c r="G978" s="44"/>
      <c r="H978" s="56"/>
      <c r="I978" s="56"/>
    </row>
    <row r="979" ht="22.5" customHeight="1">
      <c r="A979" s="56"/>
      <c r="B979" s="56"/>
      <c r="C979" s="56"/>
      <c r="D979" s="56"/>
      <c r="E979" s="56"/>
      <c r="F979" s="56"/>
      <c r="G979" s="44"/>
      <c r="H979" s="56"/>
      <c r="I979" s="56"/>
    </row>
    <row r="980" ht="22.5" customHeight="1">
      <c r="A980" s="56"/>
      <c r="B980" s="56"/>
      <c r="C980" s="56"/>
      <c r="D980" s="56"/>
      <c r="E980" s="56"/>
      <c r="F980" s="56"/>
      <c r="G980" s="44"/>
      <c r="H980" s="56"/>
      <c r="I980" s="56"/>
    </row>
    <row r="981" ht="22.5" customHeight="1">
      <c r="A981" s="56"/>
      <c r="B981" s="56"/>
      <c r="C981" s="56"/>
      <c r="D981" s="56"/>
      <c r="E981" s="56"/>
      <c r="F981" s="56"/>
      <c r="G981" s="44"/>
      <c r="H981" s="56"/>
      <c r="I981" s="56"/>
    </row>
    <row r="982" ht="22.5" customHeight="1">
      <c r="A982" s="56"/>
      <c r="B982" s="56"/>
      <c r="C982" s="56"/>
      <c r="D982" s="56"/>
      <c r="E982" s="56"/>
      <c r="F982" s="56"/>
      <c r="G982" s="44"/>
      <c r="H982" s="56"/>
      <c r="I982" s="56"/>
    </row>
    <row r="983" ht="22.5" customHeight="1">
      <c r="A983" s="56"/>
      <c r="B983" s="56"/>
      <c r="C983" s="56"/>
      <c r="D983" s="56"/>
      <c r="E983" s="56"/>
      <c r="F983" s="56"/>
      <c r="G983" s="44"/>
      <c r="H983" s="56"/>
      <c r="I983" s="56"/>
    </row>
    <row r="984" ht="22.5" customHeight="1">
      <c r="A984" s="56"/>
      <c r="B984" s="56"/>
      <c r="C984" s="56"/>
      <c r="D984" s="56"/>
      <c r="E984" s="56"/>
      <c r="F984" s="56"/>
      <c r="G984" s="44"/>
      <c r="H984" s="56"/>
      <c r="I984" s="56"/>
    </row>
    <row r="985" ht="22.5" customHeight="1">
      <c r="A985" s="56"/>
      <c r="B985" s="56"/>
      <c r="C985" s="56"/>
      <c r="D985" s="56"/>
      <c r="E985" s="56"/>
      <c r="F985" s="56"/>
      <c r="G985" s="44"/>
      <c r="H985" s="56"/>
      <c r="I985" s="56"/>
    </row>
    <row r="986" ht="22.5" customHeight="1">
      <c r="A986" s="56"/>
      <c r="B986" s="56"/>
      <c r="C986" s="56"/>
      <c r="D986" s="56"/>
      <c r="E986" s="56"/>
      <c r="F986" s="56"/>
      <c r="G986" s="44"/>
      <c r="H986" s="56"/>
      <c r="I986" s="56"/>
    </row>
    <row r="987" ht="22.5" customHeight="1">
      <c r="A987" s="56"/>
      <c r="B987" s="56"/>
      <c r="C987" s="56"/>
      <c r="D987" s="56"/>
      <c r="E987" s="56"/>
      <c r="F987" s="56"/>
      <c r="G987" s="44"/>
      <c r="H987" s="56"/>
      <c r="I987" s="56"/>
    </row>
    <row r="988" ht="22.5" customHeight="1">
      <c r="A988" s="56"/>
      <c r="B988" s="56"/>
      <c r="C988" s="56"/>
      <c r="D988" s="56"/>
      <c r="E988" s="56"/>
      <c r="F988" s="56"/>
      <c r="G988" s="44"/>
      <c r="H988" s="56"/>
      <c r="I988" s="56"/>
    </row>
    <row r="989" ht="22.5" customHeight="1">
      <c r="A989" s="56"/>
      <c r="B989" s="56"/>
      <c r="C989" s="56"/>
      <c r="D989" s="56"/>
      <c r="E989" s="56"/>
      <c r="F989" s="56"/>
      <c r="G989" s="44"/>
      <c r="H989" s="56"/>
      <c r="I989" s="56"/>
    </row>
    <row r="990" ht="22.5" customHeight="1">
      <c r="A990" s="56"/>
      <c r="B990" s="56"/>
      <c r="C990" s="56"/>
      <c r="D990" s="56"/>
      <c r="E990" s="56"/>
      <c r="F990" s="56"/>
      <c r="G990" s="44"/>
      <c r="H990" s="56"/>
      <c r="I990" s="56"/>
    </row>
    <row r="991" ht="22.5" customHeight="1">
      <c r="A991" s="56"/>
      <c r="B991" s="56"/>
      <c r="C991" s="56"/>
      <c r="D991" s="56"/>
      <c r="E991" s="56"/>
      <c r="F991" s="56"/>
      <c r="G991" s="44"/>
      <c r="H991" s="56"/>
      <c r="I991" s="56"/>
    </row>
    <row r="992" ht="22.5" customHeight="1">
      <c r="A992" s="56"/>
      <c r="B992" s="56"/>
      <c r="C992" s="56"/>
      <c r="D992" s="56"/>
      <c r="E992" s="56"/>
      <c r="F992" s="56"/>
      <c r="G992" s="44"/>
      <c r="H992" s="56"/>
      <c r="I992" s="56"/>
    </row>
    <row r="993" ht="22.5" customHeight="1">
      <c r="A993" s="56"/>
      <c r="B993" s="56"/>
      <c r="C993" s="56"/>
      <c r="D993" s="56"/>
      <c r="E993" s="56"/>
      <c r="F993" s="56"/>
      <c r="G993" s="44"/>
      <c r="H993" s="56"/>
      <c r="I993" s="56"/>
    </row>
    <row r="994" ht="22.5" customHeight="1">
      <c r="A994" s="56"/>
      <c r="B994" s="56"/>
      <c r="C994" s="56"/>
      <c r="D994" s="56"/>
      <c r="E994" s="56"/>
      <c r="F994" s="56"/>
      <c r="G994" s="44"/>
      <c r="H994" s="56"/>
      <c r="I994" s="56"/>
    </row>
    <row r="995" ht="22.5" customHeight="1">
      <c r="A995" s="56"/>
      <c r="B995" s="56"/>
      <c r="C995" s="56"/>
      <c r="D995" s="56"/>
      <c r="E995" s="56"/>
      <c r="F995" s="56"/>
      <c r="G995" s="44"/>
      <c r="H995" s="56"/>
      <c r="I995" s="56"/>
    </row>
    <row r="996" ht="22.5" customHeight="1">
      <c r="A996" s="56"/>
      <c r="B996" s="56"/>
      <c r="C996" s="56"/>
      <c r="D996" s="56"/>
      <c r="E996" s="56"/>
      <c r="F996" s="56"/>
      <c r="G996" s="44"/>
      <c r="H996" s="56"/>
      <c r="I996" s="56"/>
    </row>
    <row r="997" ht="22.5" customHeight="1">
      <c r="A997" s="56"/>
      <c r="B997" s="56"/>
      <c r="C997" s="56"/>
      <c r="D997" s="56"/>
      <c r="E997" s="56"/>
      <c r="F997" s="56"/>
      <c r="G997" s="44"/>
      <c r="H997" s="56"/>
      <c r="I997" s="56"/>
    </row>
    <row r="998" ht="22.5" customHeight="1">
      <c r="A998" s="56"/>
      <c r="B998" s="56"/>
      <c r="C998" s="56"/>
      <c r="D998" s="56"/>
      <c r="E998" s="56"/>
      <c r="F998" s="56"/>
      <c r="G998" s="44"/>
      <c r="H998" s="56"/>
      <c r="I998" s="56"/>
    </row>
    <row r="999" ht="22.5" customHeight="1">
      <c r="A999" s="56"/>
      <c r="B999" s="56"/>
      <c r="C999" s="56"/>
      <c r="D999" s="56"/>
      <c r="E999" s="56"/>
      <c r="F999" s="56"/>
      <c r="G999" s="44"/>
      <c r="H999" s="56"/>
      <c r="I999" s="56"/>
    </row>
  </sheetData>
  <drawing r:id="rId1"/>
  <tableParts count="9">
    <tablePart r:id="rId11"/>
    <tablePart r:id="rId12"/>
    <tablePart r:id="rId13"/>
    <tablePart r:id="rId14"/>
    <tablePart r:id="rId15"/>
    <tablePart r:id="rId16"/>
    <tablePart r:id="rId17"/>
    <tablePart r:id="rId18"/>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2" width="12.63"/>
    <col customWidth="1" hidden="1" min="3" max="3" width="7.0"/>
    <col customWidth="1" min="5" max="5" width="18.13"/>
    <col customWidth="1" min="6" max="6" width="18.0"/>
    <col customWidth="1" min="7" max="7" width="28.63"/>
    <col customWidth="1" min="8" max="8" width="21.0"/>
    <col customWidth="1" min="10" max="10" width="25.38"/>
    <col customWidth="1" min="15" max="16" width="15.25"/>
    <col customWidth="1" min="17" max="17" width="15.88"/>
  </cols>
  <sheetData>
    <row r="1">
      <c r="A1" s="113" t="s">
        <v>62</v>
      </c>
      <c r="B1" s="113" t="s">
        <v>65</v>
      </c>
      <c r="C1" s="113" t="s">
        <v>69</v>
      </c>
      <c r="D1" s="113" t="s">
        <v>70</v>
      </c>
      <c r="E1" s="113" t="s">
        <v>71</v>
      </c>
      <c r="F1" s="113" t="s">
        <v>73</v>
      </c>
      <c r="G1" s="113" t="s">
        <v>78</v>
      </c>
      <c r="H1" s="113" t="s">
        <v>79</v>
      </c>
      <c r="I1" s="113" t="s">
        <v>82</v>
      </c>
      <c r="J1" s="113" t="s">
        <v>20</v>
      </c>
      <c r="K1" s="113" t="s">
        <v>21</v>
      </c>
      <c r="L1" s="113" t="s">
        <v>88</v>
      </c>
      <c r="M1" s="113" t="s">
        <v>91</v>
      </c>
      <c r="N1" s="113" t="s">
        <v>93</v>
      </c>
      <c r="O1" s="113" t="s">
        <v>22</v>
      </c>
      <c r="P1" s="113" t="s">
        <v>23</v>
      </c>
      <c r="Q1" s="113" t="s">
        <v>24</v>
      </c>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row>
    <row r="2">
      <c r="A2" s="115" t="s">
        <v>237</v>
      </c>
      <c r="B2" s="115" t="b">
        <v>1</v>
      </c>
      <c r="C2" s="115" t="s">
        <v>241</v>
      </c>
      <c r="D2" s="115" t="s">
        <v>288</v>
      </c>
      <c r="E2" s="115" t="s">
        <v>292</v>
      </c>
      <c r="F2" s="115" t="s">
        <v>294</v>
      </c>
      <c r="G2" s="115" t="s">
        <v>299</v>
      </c>
      <c r="H2" s="115" t="s">
        <v>303</v>
      </c>
      <c r="I2" s="116"/>
      <c r="J2" s="117" t="s">
        <v>6814</v>
      </c>
      <c r="K2" s="115" t="s">
        <v>6815</v>
      </c>
      <c r="L2" s="116"/>
      <c r="M2" s="116"/>
      <c r="N2" s="116"/>
      <c r="O2" s="115" t="s">
        <v>27</v>
      </c>
      <c r="P2" s="115" t="s">
        <v>6816</v>
      </c>
      <c r="Q2" s="115" t="s">
        <v>6817</v>
      </c>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c r="BI2" s="114"/>
      <c r="BJ2" s="114"/>
      <c r="BK2" s="114"/>
      <c r="BL2" s="114"/>
    </row>
    <row r="3">
      <c r="A3" s="115" t="s">
        <v>237</v>
      </c>
      <c r="B3" s="115" t="b">
        <v>1</v>
      </c>
      <c r="C3" s="115" t="s">
        <v>241</v>
      </c>
      <c r="D3" s="115" t="s">
        <v>288</v>
      </c>
      <c r="E3" s="115" t="s">
        <v>292</v>
      </c>
      <c r="F3" s="115" t="s">
        <v>294</v>
      </c>
      <c r="G3" s="115" t="s">
        <v>6818</v>
      </c>
      <c r="H3" s="115" t="s">
        <v>417</v>
      </c>
      <c r="I3" s="116"/>
      <c r="J3" s="117" t="s">
        <v>30</v>
      </c>
      <c r="K3" s="115" t="s">
        <v>6819</v>
      </c>
      <c r="L3" s="116"/>
      <c r="M3" s="116"/>
      <c r="N3" s="116"/>
      <c r="O3" s="115" t="s">
        <v>6820</v>
      </c>
      <c r="P3" s="115" t="s">
        <v>6821</v>
      </c>
      <c r="Q3" s="115" t="s">
        <v>6822</v>
      </c>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4"/>
      <c r="BD3" s="114"/>
      <c r="BE3" s="114"/>
      <c r="BF3" s="114"/>
      <c r="BG3" s="114"/>
      <c r="BH3" s="114"/>
      <c r="BI3" s="114"/>
      <c r="BJ3" s="114"/>
      <c r="BK3" s="114"/>
      <c r="BL3" s="114"/>
    </row>
    <row r="4">
      <c r="A4" s="115" t="s">
        <v>237</v>
      </c>
      <c r="B4" s="115" t="b">
        <v>1</v>
      </c>
      <c r="C4" s="115" t="s">
        <v>241</v>
      </c>
      <c r="D4" s="115" t="s">
        <v>288</v>
      </c>
      <c r="E4" s="115" t="s">
        <v>292</v>
      </c>
      <c r="F4" s="115" t="s">
        <v>489</v>
      </c>
      <c r="G4" s="115" t="s">
        <v>491</v>
      </c>
      <c r="H4" s="115" t="s">
        <v>495</v>
      </c>
      <c r="I4" s="116"/>
      <c r="J4" s="117" t="s">
        <v>6824</v>
      </c>
      <c r="K4" s="115" t="s">
        <v>6826</v>
      </c>
      <c r="L4" s="116"/>
      <c r="M4" s="116"/>
      <c r="N4" s="116"/>
      <c r="O4" s="115" t="s">
        <v>38</v>
      </c>
      <c r="P4" s="115" t="s">
        <v>39</v>
      </c>
      <c r="Q4" s="115" t="s">
        <v>40</v>
      </c>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row>
    <row r="5">
      <c r="A5" s="115" t="s">
        <v>237</v>
      </c>
      <c r="B5" s="115" t="b">
        <v>1</v>
      </c>
      <c r="C5" s="115" t="s">
        <v>241</v>
      </c>
      <c r="D5" s="115" t="s">
        <v>288</v>
      </c>
      <c r="E5" s="115" t="s">
        <v>292</v>
      </c>
      <c r="F5" s="115" t="s">
        <v>556</v>
      </c>
      <c r="G5" s="115" t="s">
        <v>559</v>
      </c>
      <c r="H5" s="115" t="s">
        <v>561</v>
      </c>
      <c r="I5" s="116"/>
      <c r="J5" s="117" t="s">
        <v>41</v>
      </c>
      <c r="K5" s="115" t="s">
        <v>6834</v>
      </c>
      <c r="L5" s="116"/>
      <c r="M5" s="116"/>
      <c r="N5" s="116"/>
      <c r="O5" s="115" t="s">
        <v>6835</v>
      </c>
      <c r="P5" s="115" t="s">
        <v>6836</v>
      </c>
      <c r="Q5" s="115" t="s">
        <v>6837</v>
      </c>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row>
    <row r="6">
      <c r="A6" s="115" t="s">
        <v>237</v>
      </c>
      <c r="B6" s="115" t="b">
        <v>1</v>
      </c>
      <c r="C6" s="115" t="s">
        <v>241</v>
      </c>
      <c r="D6" s="115" t="s">
        <v>288</v>
      </c>
      <c r="E6" s="115" t="s">
        <v>292</v>
      </c>
      <c r="F6" s="115" t="s">
        <v>556</v>
      </c>
      <c r="G6" s="115" t="s">
        <v>619</v>
      </c>
      <c r="H6" s="115" t="s">
        <v>6839</v>
      </c>
      <c r="I6" s="116"/>
      <c r="J6" s="117" t="s">
        <v>6840</v>
      </c>
      <c r="K6" s="115" t="s">
        <v>6841</v>
      </c>
      <c r="L6" s="116"/>
      <c r="M6" s="116"/>
      <c r="N6" s="116"/>
      <c r="O6" s="115" t="s">
        <v>6842</v>
      </c>
      <c r="P6" s="115" t="s">
        <v>49</v>
      </c>
      <c r="Q6" s="115" t="s">
        <v>50</v>
      </c>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row>
    <row r="7">
      <c r="A7" s="115" t="s">
        <v>237</v>
      </c>
      <c r="B7" s="115" t="b">
        <v>1</v>
      </c>
      <c r="C7" s="115" t="s">
        <v>241</v>
      </c>
      <c r="D7" s="115" t="s">
        <v>288</v>
      </c>
      <c r="E7" s="115" t="s">
        <v>292</v>
      </c>
      <c r="F7" s="115" t="s">
        <v>556</v>
      </c>
      <c r="G7" s="115" t="s">
        <v>6845</v>
      </c>
      <c r="H7" s="115" t="s">
        <v>677</v>
      </c>
      <c r="I7" s="116"/>
      <c r="J7" s="117" t="s">
        <v>51</v>
      </c>
      <c r="K7" s="115" t="s">
        <v>6846</v>
      </c>
      <c r="L7" s="116"/>
      <c r="M7" s="116"/>
      <c r="N7" s="116"/>
      <c r="O7" s="115" t="s">
        <v>53</v>
      </c>
      <c r="P7" s="115" t="s">
        <v>54</v>
      </c>
      <c r="Q7" s="115" t="s">
        <v>6847</v>
      </c>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c r="BB7" s="114"/>
      <c r="BC7" s="114"/>
      <c r="BD7" s="114"/>
      <c r="BE7" s="114"/>
      <c r="BF7" s="114"/>
      <c r="BG7" s="114"/>
      <c r="BH7" s="114"/>
      <c r="BI7" s="114"/>
      <c r="BJ7" s="114"/>
      <c r="BK7" s="114"/>
      <c r="BL7" s="114"/>
    </row>
    <row r="8">
      <c r="A8" s="115" t="s">
        <v>237</v>
      </c>
      <c r="B8" s="115" t="b">
        <v>1</v>
      </c>
      <c r="C8" s="115" t="s">
        <v>241</v>
      </c>
      <c r="D8" s="115" t="s">
        <v>288</v>
      </c>
      <c r="E8" s="115" t="s">
        <v>292</v>
      </c>
      <c r="F8" s="115" t="s">
        <v>556</v>
      </c>
      <c r="G8" s="115" t="s">
        <v>743</v>
      </c>
      <c r="H8" s="115" t="s">
        <v>6850</v>
      </c>
      <c r="I8" s="116"/>
      <c r="J8" s="117" t="s">
        <v>57</v>
      </c>
      <c r="K8" s="115" t="s">
        <v>6851</v>
      </c>
      <c r="L8" s="116"/>
      <c r="M8" s="116"/>
      <c r="N8" s="116"/>
      <c r="O8" s="115" t="s">
        <v>59</v>
      </c>
      <c r="P8" s="115" t="s">
        <v>60</v>
      </c>
      <c r="Q8" s="115" t="s">
        <v>61</v>
      </c>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4"/>
      <c r="BD8" s="114"/>
      <c r="BE8" s="114"/>
      <c r="BF8" s="114"/>
      <c r="BG8" s="114"/>
      <c r="BH8" s="114"/>
      <c r="BI8" s="114"/>
      <c r="BJ8" s="114"/>
      <c r="BK8" s="114"/>
      <c r="BL8" s="114"/>
    </row>
    <row r="9">
      <c r="A9" s="115" t="s">
        <v>237</v>
      </c>
      <c r="B9" s="115" t="b">
        <v>1</v>
      </c>
      <c r="C9" s="115" t="s">
        <v>241</v>
      </c>
      <c r="D9" s="115" t="s">
        <v>288</v>
      </c>
      <c r="E9" s="115" t="s">
        <v>292</v>
      </c>
      <c r="F9" s="115" t="s">
        <v>556</v>
      </c>
      <c r="G9" s="115" t="s">
        <v>6855</v>
      </c>
      <c r="H9" s="115" t="s">
        <v>792</v>
      </c>
      <c r="I9" s="116"/>
      <c r="J9" s="117" t="s">
        <v>6856</v>
      </c>
      <c r="K9" s="115" t="s">
        <v>6857</v>
      </c>
      <c r="L9" s="116"/>
      <c r="M9" s="116"/>
      <c r="N9" s="116"/>
      <c r="O9" s="115" t="s">
        <v>66</v>
      </c>
      <c r="P9" s="115" t="s">
        <v>6858</v>
      </c>
      <c r="Q9" s="115" t="s">
        <v>68</v>
      </c>
      <c r="R9" s="114"/>
      <c r="S9" s="114"/>
      <c r="T9" s="114"/>
      <c r="U9" s="114"/>
      <c r="V9" s="114"/>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4"/>
      <c r="AY9" s="114"/>
      <c r="AZ9" s="114"/>
      <c r="BA9" s="114"/>
      <c r="BB9" s="114"/>
      <c r="BC9" s="114"/>
      <c r="BD9" s="114"/>
      <c r="BE9" s="114"/>
      <c r="BF9" s="114"/>
      <c r="BG9" s="114"/>
      <c r="BH9" s="114"/>
      <c r="BI9" s="114"/>
      <c r="BJ9" s="114"/>
      <c r="BK9" s="114"/>
      <c r="BL9" s="114"/>
    </row>
    <row r="10">
      <c r="A10" s="115" t="s">
        <v>237</v>
      </c>
      <c r="B10" s="115" t="b">
        <v>1</v>
      </c>
      <c r="C10" s="115" t="s">
        <v>241</v>
      </c>
      <c r="D10" s="115" t="s">
        <v>288</v>
      </c>
      <c r="E10" s="115" t="s">
        <v>292</v>
      </c>
      <c r="F10" s="115" t="s">
        <v>556</v>
      </c>
      <c r="G10" s="115" t="s">
        <v>837</v>
      </c>
      <c r="H10" s="115" t="s">
        <v>840</v>
      </c>
      <c r="I10" s="116"/>
      <c r="J10" s="117" t="s">
        <v>6861</v>
      </c>
      <c r="K10" s="115" t="s">
        <v>6862</v>
      </c>
      <c r="L10" s="116"/>
      <c r="M10" s="116"/>
      <c r="N10" s="116"/>
      <c r="O10" s="115" t="s">
        <v>6864</v>
      </c>
      <c r="P10" s="115" t="s">
        <v>76</v>
      </c>
      <c r="Q10" s="115" t="s">
        <v>77</v>
      </c>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B10" s="114"/>
      <c r="BC10" s="114"/>
      <c r="BD10" s="114"/>
      <c r="BE10" s="114"/>
      <c r="BF10" s="114"/>
      <c r="BG10" s="114"/>
      <c r="BH10" s="114"/>
      <c r="BI10" s="114"/>
      <c r="BJ10" s="114"/>
      <c r="BK10" s="114"/>
      <c r="BL10" s="114"/>
    </row>
    <row r="11">
      <c r="A11" s="115" t="s">
        <v>237</v>
      </c>
      <c r="B11" s="115" t="b">
        <v>1</v>
      </c>
      <c r="C11" s="115" t="s">
        <v>241</v>
      </c>
      <c r="D11" s="115" t="s">
        <v>288</v>
      </c>
      <c r="E11" s="115" t="s">
        <v>292</v>
      </c>
      <c r="F11" s="115" t="s">
        <v>556</v>
      </c>
      <c r="G11" s="115" t="s">
        <v>6867</v>
      </c>
      <c r="H11" s="115" t="s">
        <v>910</v>
      </c>
      <c r="I11" s="116"/>
      <c r="J11" s="117" t="s">
        <v>6868</v>
      </c>
      <c r="K11" s="115" t="s">
        <v>6869</v>
      </c>
      <c r="L11" s="116"/>
      <c r="M11" s="116"/>
      <c r="N11" s="116"/>
      <c r="O11" s="115" t="s">
        <v>6870</v>
      </c>
      <c r="P11" s="115" t="s">
        <v>6871</v>
      </c>
      <c r="Q11" s="115" t="s">
        <v>6872</v>
      </c>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row>
    <row r="12">
      <c r="A12" s="115" t="s">
        <v>237</v>
      </c>
      <c r="B12" s="115" t="b">
        <v>1</v>
      </c>
      <c r="C12" s="115" t="s">
        <v>241</v>
      </c>
      <c r="D12" s="115" t="s">
        <v>288</v>
      </c>
      <c r="E12" s="115" t="s">
        <v>292</v>
      </c>
      <c r="F12" s="115" t="s">
        <v>556</v>
      </c>
      <c r="G12" s="115" t="s">
        <v>973</v>
      </c>
      <c r="H12" s="115" t="s">
        <v>974</v>
      </c>
      <c r="I12" s="116"/>
      <c r="J12" s="117" t="s">
        <v>6874</v>
      </c>
      <c r="K12" s="115" t="s">
        <v>6875</v>
      </c>
      <c r="L12" s="116"/>
      <c r="M12" s="116"/>
      <c r="N12" s="116"/>
      <c r="O12" s="115" t="s">
        <v>6876</v>
      </c>
      <c r="P12" s="115" t="s">
        <v>6878</v>
      </c>
      <c r="Q12" s="115" t="s">
        <v>92</v>
      </c>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14"/>
      <c r="BC12" s="114"/>
      <c r="BD12" s="114"/>
      <c r="BE12" s="114"/>
      <c r="BF12" s="114"/>
      <c r="BG12" s="114"/>
      <c r="BH12" s="114"/>
      <c r="BI12" s="114"/>
      <c r="BJ12" s="114"/>
      <c r="BK12" s="114"/>
      <c r="BL12" s="114"/>
    </row>
    <row r="13">
      <c r="A13" s="115" t="s">
        <v>237</v>
      </c>
      <c r="B13" s="115" t="b">
        <v>1</v>
      </c>
      <c r="C13" s="115" t="s">
        <v>241</v>
      </c>
      <c r="D13" s="115" t="s">
        <v>288</v>
      </c>
      <c r="E13" s="115" t="s">
        <v>292</v>
      </c>
      <c r="F13" s="115" t="s">
        <v>556</v>
      </c>
      <c r="G13" s="115" t="s">
        <v>1032</v>
      </c>
      <c r="H13" s="115" t="s">
        <v>6879</v>
      </c>
      <c r="I13" s="116"/>
      <c r="J13" s="117" t="s">
        <v>6881</v>
      </c>
      <c r="K13" s="115" t="s">
        <v>6882</v>
      </c>
      <c r="L13" s="116"/>
      <c r="M13" s="116"/>
      <c r="N13" s="116"/>
      <c r="O13" s="115" t="s">
        <v>6883</v>
      </c>
      <c r="P13" s="115" t="s">
        <v>6884</v>
      </c>
      <c r="Q13" s="115" t="s">
        <v>6885</v>
      </c>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row>
    <row r="14">
      <c r="A14" s="115" t="s">
        <v>237</v>
      </c>
      <c r="B14" s="115" t="b">
        <v>1</v>
      </c>
      <c r="C14" s="115" t="s">
        <v>241</v>
      </c>
      <c r="D14" s="115" t="s">
        <v>288</v>
      </c>
      <c r="E14" s="115" t="s">
        <v>292</v>
      </c>
      <c r="F14" s="115" t="s">
        <v>556</v>
      </c>
      <c r="G14" s="115" t="s">
        <v>6886</v>
      </c>
      <c r="H14" s="115" t="s">
        <v>1105</v>
      </c>
      <c r="I14" s="116"/>
      <c r="J14" s="117" t="s">
        <v>6887</v>
      </c>
      <c r="K14" s="115" t="s">
        <v>105</v>
      </c>
      <c r="L14" s="116"/>
      <c r="M14" s="116"/>
      <c r="N14" s="116"/>
      <c r="O14" s="115" t="s">
        <v>6888</v>
      </c>
      <c r="P14" s="115" t="s">
        <v>109</v>
      </c>
      <c r="Q14" s="115" t="s">
        <v>111</v>
      </c>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row>
    <row r="15">
      <c r="A15" s="115" t="s">
        <v>237</v>
      </c>
      <c r="B15" s="115" t="b">
        <v>1</v>
      </c>
      <c r="C15" s="115" t="s">
        <v>241</v>
      </c>
      <c r="D15" s="115" t="s">
        <v>288</v>
      </c>
      <c r="E15" s="115" t="s">
        <v>292</v>
      </c>
      <c r="F15" s="115" t="s">
        <v>556</v>
      </c>
      <c r="G15" s="115" t="s">
        <v>1161</v>
      </c>
      <c r="H15" s="115" t="s">
        <v>1162</v>
      </c>
      <c r="I15" s="116"/>
      <c r="J15" s="117" t="s">
        <v>6890</v>
      </c>
      <c r="K15" s="115" t="s">
        <v>6891</v>
      </c>
      <c r="L15" s="116"/>
      <c r="M15" s="116"/>
      <c r="N15" s="116"/>
      <c r="O15" s="115" t="s">
        <v>6892</v>
      </c>
      <c r="P15" s="115" t="s">
        <v>122</v>
      </c>
      <c r="Q15" s="115" t="s">
        <v>6893</v>
      </c>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row>
    <row r="16">
      <c r="A16" s="115" t="s">
        <v>237</v>
      </c>
      <c r="B16" s="115" t="b">
        <v>1</v>
      </c>
      <c r="C16" s="115" t="s">
        <v>241</v>
      </c>
      <c r="D16" s="115" t="s">
        <v>288</v>
      </c>
      <c r="E16" s="115" t="s">
        <v>292</v>
      </c>
      <c r="F16" s="115" t="s">
        <v>556</v>
      </c>
      <c r="G16" s="115" t="s">
        <v>1217</v>
      </c>
      <c r="H16" s="115" t="s">
        <v>1218</v>
      </c>
      <c r="I16" s="116"/>
      <c r="J16" s="117" t="s">
        <v>6897</v>
      </c>
      <c r="K16" s="115" t="s">
        <v>6898</v>
      </c>
      <c r="L16" s="116"/>
      <c r="M16" s="116"/>
      <c r="N16" s="116"/>
      <c r="O16" s="115" t="s">
        <v>6900</v>
      </c>
      <c r="P16" s="115" t="s">
        <v>133</v>
      </c>
      <c r="Q16" s="115" t="s">
        <v>6901</v>
      </c>
      <c r="R16" s="114"/>
      <c r="S16" s="114"/>
      <c r="T16" s="114"/>
      <c r="U16" s="114"/>
      <c r="V16" s="114"/>
      <c r="W16" s="114"/>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4"/>
      <c r="AY16" s="114"/>
      <c r="AZ16" s="114"/>
      <c r="BA16" s="114"/>
      <c r="BB16" s="114"/>
      <c r="BC16" s="114"/>
      <c r="BD16" s="114"/>
      <c r="BE16" s="114"/>
      <c r="BF16" s="114"/>
      <c r="BG16" s="114"/>
      <c r="BH16" s="114"/>
      <c r="BI16" s="114"/>
      <c r="BJ16" s="114"/>
      <c r="BK16" s="114"/>
      <c r="BL16" s="114"/>
    </row>
    <row r="17">
      <c r="A17" s="115" t="s">
        <v>237</v>
      </c>
      <c r="B17" s="115" t="b">
        <v>1</v>
      </c>
      <c r="C17" s="115" t="s">
        <v>241</v>
      </c>
      <c r="D17" s="115" t="s">
        <v>288</v>
      </c>
      <c r="E17" s="115" t="s">
        <v>292</v>
      </c>
      <c r="F17" s="115" t="s">
        <v>556</v>
      </c>
      <c r="G17" s="115" t="s">
        <v>1278</v>
      </c>
      <c r="H17" s="115" t="s">
        <v>1281</v>
      </c>
      <c r="I17" s="116"/>
      <c r="J17" s="117" t="s">
        <v>138</v>
      </c>
      <c r="K17" s="115" t="s">
        <v>139</v>
      </c>
      <c r="L17" s="116"/>
      <c r="M17" s="116"/>
      <c r="N17" s="116"/>
      <c r="O17" s="115" t="s">
        <v>142</v>
      </c>
      <c r="P17" s="115" t="s">
        <v>6904</v>
      </c>
      <c r="Q17" s="115" t="s">
        <v>145</v>
      </c>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row>
    <row r="18">
      <c r="A18" s="115" t="s">
        <v>237</v>
      </c>
      <c r="B18" s="115" t="b">
        <v>1</v>
      </c>
      <c r="C18" s="115" t="s">
        <v>241</v>
      </c>
      <c r="D18" s="115" t="s">
        <v>288</v>
      </c>
      <c r="E18" s="115" t="s">
        <v>292</v>
      </c>
      <c r="F18" s="115" t="s">
        <v>556</v>
      </c>
      <c r="G18" s="115" t="s">
        <v>1339</v>
      </c>
      <c r="H18" s="115" t="s">
        <v>1340</v>
      </c>
      <c r="I18" s="116"/>
      <c r="J18" s="117" t="s">
        <v>149</v>
      </c>
      <c r="K18" s="115" t="s">
        <v>151</v>
      </c>
      <c r="L18" s="116"/>
      <c r="M18" s="116"/>
      <c r="N18" s="116"/>
      <c r="O18" s="115" t="s">
        <v>153</v>
      </c>
      <c r="P18" s="115" t="s">
        <v>154</v>
      </c>
      <c r="Q18" s="115" t="s">
        <v>157</v>
      </c>
      <c r="R18" s="114"/>
      <c r="S18" s="114"/>
      <c r="T18" s="114"/>
      <c r="U18" s="114"/>
      <c r="V18" s="114"/>
      <c r="W18" s="114"/>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4"/>
      <c r="AY18" s="114"/>
      <c r="AZ18" s="114"/>
      <c r="BA18" s="114"/>
      <c r="BB18" s="114"/>
      <c r="BC18" s="114"/>
      <c r="BD18" s="114"/>
      <c r="BE18" s="114"/>
      <c r="BF18" s="114"/>
      <c r="BG18" s="114"/>
      <c r="BH18" s="114"/>
      <c r="BI18" s="114"/>
      <c r="BJ18" s="114"/>
      <c r="BK18" s="114"/>
      <c r="BL18" s="114"/>
    </row>
    <row r="19">
      <c r="A19" s="115" t="s">
        <v>237</v>
      </c>
      <c r="B19" s="115" t="b">
        <v>1</v>
      </c>
      <c r="C19" s="115" t="s">
        <v>241</v>
      </c>
      <c r="D19" s="115" t="s">
        <v>288</v>
      </c>
      <c r="E19" s="115" t="s">
        <v>292</v>
      </c>
      <c r="F19" s="115" t="s">
        <v>1399</v>
      </c>
      <c r="G19" s="115" t="s">
        <v>1400</v>
      </c>
      <c r="H19" s="115" t="s">
        <v>1401</v>
      </c>
      <c r="I19" s="116"/>
      <c r="J19" s="117" t="s">
        <v>6907</v>
      </c>
      <c r="K19" s="115" t="s">
        <v>6909</v>
      </c>
      <c r="L19" s="116"/>
      <c r="M19" s="116"/>
      <c r="N19" s="116"/>
      <c r="O19" s="115" t="s">
        <v>164</v>
      </c>
      <c r="P19" s="115" t="s">
        <v>166</v>
      </c>
      <c r="Q19" s="115" t="s">
        <v>6910</v>
      </c>
      <c r="R19" s="114"/>
      <c r="S19" s="114"/>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row>
    <row r="20">
      <c r="A20" s="115" t="s">
        <v>237</v>
      </c>
      <c r="B20" s="115" t="b">
        <v>1</v>
      </c>
      <c r="C20" s="115" t="s">
        <v>241</v>
      </c>
      <c r="D20" s="115" t="s">
        <v>288</v>
      </c>
      <c r="E20" s="115" t="s">
        <v>292</v>
      </c>
      <c r="F20" s="115" t="s">
        <v>1446</v>
      </c>
      <c r="G20" s="115" t="s">
        <v>1447</v>
      </c>
      <c r="H20" s="115" t="s">
        <v>1448</v>
      </c>
      <c r="I20" s="116"/>
      <c r="J20" s="117" t="s">
        <v>6912</v>
      </c>
      <c r="K20" s="115" t="s">
        <v>6913</v>
      </c>
      <c r="L20" s="116"/>
      <c r="M20" s="116"/>
      <c r="N20" s="116"/>
      <c r="O20" s="115" t="s">
        <v>6914</v>
      </c>
      <c r="P20" s="115" t="s">
        <v>6915</v>
      </c>
      <c r="Q20" s="115" t="s">
        <v>175</v>
      </c>
      <c r="R20" s="114"/>
      <c r="S20" s="114"/>
      <c r="T20" s="114"/>
      <c r="U20" s="114"/>
      <c r="V20" s="114"/>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row>
    <row r="21">
      <c r="A21" s="115" t="s">
        <v>237</v>
      </c>
      <c r="B21" s="115" t="b">
        <v>1</v>
      </c>
      <c r="C21" s="115" t="s">
        <v>241</v>
      </c>
      <c r="D21" s="115" t="s">
        <v>288</v>
      </c>
      <c r="E21" s="115" t="s">
        <v>292</v>
      </c>
      <c r="F21" s="115" t="s">
        <v>1446</v>
      </c>
      <c r="G21" s="115" t="s">
        <v>1498</v>
      </c>
      <c r="H21" s="115" t="s">
        <v>1500</v>
      </c>
      <c r="I21" s="116"/>
      <c r="J21" s="117" t="s">
        <v>178</v>
      </c>
      <c r="K21" s="115" t="s">
        <v>179</v>
      </c>
      <c r="L21" s="116"/>
      <c r="M21" s="116"/>
      <c r="N21" s="116"/>
      <c r="O21" s="115" t="s">
        <v>6917</v>
      </c>
      <c r="P21" s="115" t="s">
        <v>181</v>
      </c>
      <c r="Q21" s="115" t="s">
        <v>182</v>
      </c>
      <c r="R21" s="114"/>
      <c r="S21" s="114"/>
      <c r="T21" s="114"/>
      <c r="U21" s="114"/>
      <c r="V21" s="114"/>
      <c r="W21" s="114"/>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4"/>
      <c r="AY21" s="114"/>
      <c r="AZ21" s="114"/>
      <c r="BA21" s="114"/>
      <c r="BB21" s="114"/>
      <c r="BC21" s="114"/>
      <c r="BD21" s="114"/>
      <c r="BE21" s="114"/>
      <c r="BF21" s="114"/>
      <c r="BG21" s="114"/>
      <c r="BH21" s="114"/>
      <c r="BI21" s="114"/>
      <c r="BJ21" s="114"/>
      <c r="BK21" s="114"/>
      <c r="BL21" s="114"/>
    </row>
    <row r="22">
      <c r="A22" s="115" t="s">
        <v>237</v>
      </c>
      <c r="B22" s="115" t="b">
        <v>1</v>
      </c>
      <c r="C22" s="115" t="s">
        <v>241</v>
      </c>
      <c r="D22" s="115" t="s">
        <v>288</v>
      </c>
      <c r="E22" s="115" t="s">
        <v>292</v>
      </c>
      <c r="F22" s="115" t="s">
        <v>1446</v>
      </c>
      <c r="G22" s="115" t="s">
        <v>1548</v>
      </c>
      <c r="H22" s="115" t="s">
        <v>6920</v>
      </c>
      <c r="I22" s="116"/>
      <c r="J22" s="117" t="s">
        <v>184</v>
      </c>
      <c r="K22" s="115" t="s">
        <v>6921</v>
      </c>
      <c r="L22" s="116"/>
      <c r="M22" s="116"/>
      <c r="N22" s="116"/>
      <c r="O22" s="115" t="s">
        <v>6922</v>
      </c>
      <c r="P22" s="115" t="s">
        <v>6924</v>
      </c>
      <c r="Q22" s="115" t="s">
        <v>190</v>
      </c>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14"/>
      <c r="BB22" s="114"/>
      <c r="BC22" s="114"/>
      <c r="BD22" s="114"/>
      <c r="BE22" s="114"/>
      <c r="BF22" s="114"/>
      <c r="BG22" s="114"/>
      <c r="BH22" s="114"/>
      <c r="BI22" s="114"/>
      <c r="BJ22" s="114"/>
      <c r="BK22" s="114"/>
      <c r="BL22" s="114"/>
    </row>
    <row r="23">
      <c r="A23" s="115" t="s">
        <v>237</v>
      </c>
      <c r="B23" s="115" t="b">
        <v>1</v>
      </c>
      <c r="C23" s="115" t="s">
        <v>241</v>
      </c>
      <c r="D23" s="115" t="s">
        <v>288</v>
      </c>
      <c r="E23" s="115" t="s">
        <v>292</v>
      </c>
      <c r="F23" s="115" t="s">
        <v>1446</v>
      </c>
      <c r="G23" s="115" t="s">
        <v>1598</v>
      </c>
      <c r="H23" s="115" t="s">
        <v>1601</v>
      </c>
      <c r="I23" s="116"/>
      <c r="J23" s="117" t="s">
        <v>6927</v>
      </c>
      <c r="K23" s="115" t="s">
        <v>6929</v>
      </c>
      <c r="L23" s="116"/>
      <c r="M23" s="116"/>
      <c r="N23" s="116"/>
      <c r="O23" s="115" t="s">
        <v>6930</v>
      </c>
      <c r="P23" s="115" t="s">
        <v>6932</v>
      </c>
      <c r="Q23" s="115" t="s">
        <v>6933</v>
      </c>
      <c r="R23" s="114"/>
      <c r="S23" s="114"/>
      <c r="T23" s="114"/>
      <c r="U23" s="114"/>
      <c r="V23" s="114"/>
      <c r="W23" s="114"/>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4"/>
      <c r="AY23" s="114"/>
      <c r="AZ23" s="114"/>
      <c r="BA23" s="114"/>
      <c r="BB23" s="114"/>
      <c r="BC23" s="114"/>
      <c r="BD23" s="114"/>
      <c r="BE23" s="114"/>
      <c r="BF23" s="114"/>
      <c r="BG23" s="114"/>
      <c r="BH23" s="114"/>
      <c r="BI23" s="114"/>
      <c r="BJ23" s="114"/>
      <c r="BK23" s="114"/>
      <c r="BL23" s="114"/>
    </row>
    <row r="24">
      <c r="A24" s="115" t="s">
        <v>237</v>
      </c>
      <c r="B24" s="115" t="b">
        <v>1</v>
      </c>
      <c r="C24" s="115" t="s">
        <v>241</v>
      </c>
      <c r="D24" s="115" t="s">
        <v>288</v>
      </c>
      <c r="E24" s="115" t="s">
        <v>292</v>
      </c>
      <c r="F24" s="115" t="s">
        <v>1446</v>
      </c>
      <c r="G24" s="115" t="s">
        <v>1651</v>
      </c>
      <c r="H24" s="115" t="s">
        <v>1653</v>
      </c>
      <c r="I24" s="116"/>
      <c r="J24" s="117" t="s">
        <v>6936</v>
      </c>
      <c r="K24" s="115" t="s">
        <v>6938</v>
      </c>
      <c r="L24" s="116"/>
      <c r="M24" s="116"/>
      <c r="N24" s="116"/>
      <c r="O24" s="115" t="s">
        <v>6939</v>
      </c>
      <c r="P24" s="115" t="s">
        <v>6941</v>
      </c>
      <c r="Q24" s="116"/>
      <c r="R24" s="114"/>
      <c r="S24" s="114"/>
      <c r="T24" s="114"/>
      <c r="U24" s="114"/>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4"/>
      <c r="AY24" s="114"/>
      <c r="AZ24" s="114"/>
      <c r="BA24" s="114"/>
      <c r="BB24" s="114"/>
      <c r="BC24" s="114"/>
      <c r="BD24" s="114"/>
      <c r="BE24" s="114"/>
      <c r="BF24" s="114"/>
      <c r="BG24" s="114"/>
      <c r="BH24" s="114"/>
      <c r="BI24" s="114"/>
      <c r="BJ24" s="114"/>
      <c r="BK24" s="114"/>
      <c r="BL24" s="114"/>
    </row>
    <row r="25">
      <c r="A25" s="115" t="s">
        <v>237</v>
      </c>
      <c r="B25" s="115" t="b">
        <v>1</v>
      </c>
      <c r="C25" s="115" t="s">
        <v>241</v>
      </c>
      <c r="D25" s="115" t="s">
        <v>288</v>
      </c>
      <c r="E25" s="115" t="s">
        <v>292</v>
      </c>
      <c r="F25" s="115" t="s">
        <v>1446</v>
      </c>
      <c r="G25" s="115" t="s">
        <v>1711</v>
      </c>
      <c r="H25" s="115" t="s">
        <v>1712</v>
      </c>
      <c r="I25" s="116"/>
      <c r="J25" s="117" t="s">
        <v>208</v>
      </c>
      <c r="K25" s="115" t="s">
        <v>6944</v>
      </c>
      <c r="L25" s="116"/>
      <c r="M25" s="116"/>
      <c r="N25" s="116"/>
      <c r="O25" s="115" t="s">
        <v>6945</v>
      </c>
      <c r="P25" s="115" t="s">
        <v>6946</v>
      </c>
      <c r="Q25" s="115" t="s">
        <v>6948</v>
      </c>
      <c r="R25" s="114"/>
      <c r="S25" s="114"/>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4"/>
      <c r="BD25" s="114"/>
      <c r="BE25" s="114"/>
      <c r="BF25" s="114"/>
      <c r="BG25" s="114"/>
      <c r="BH25" s="114"/>
      <c r="BI25" s="114"/>
      <c r="BJ25" s="114"/>
      <c r="BK25" s="114"/>
      <c r="BL25" s="114"/>
    </row>
    <row r="26">
      <c r="A26" s="115" t="s">
        <v>237</v>
      </c>
      <c r="B26" s="115" t="b">
        <v>1</v>
      </c>
      <c r="C26" s="115" t="s">
        <v>241</v>
      </c>
      <c r="D26" s="115" t="s">
        <v>288</v>
      </c>
      <c r="E26" s="115" t="s">
        <v>1770</v>
      </c>
      <c r="F26" s="115" t="s">
        <v>1772</v>
      </c>
      <c r="G26" s="115" t="s">
        <v>1774</v>
      </c>
      <c r="H26" s="115" t="s">
        <v>1777</v>
      </c>
      <c r="I26" s="116"/>
      <c r="J26" s="117" t="s">
        <v>218</v>
      </c>
      <c r="K26" s="115" t="s">
        <v>6951</v>
      </c>
      <c r="L26" s="116"/>
      <c r="M26" s="116"/>
      <c r="N26" s="116"/>
      <c r="O26" s="115" t="s">
        <v>6952</v>
      </c>
      <c r="P26" s="115" t="s">
        <v>6953</v>
      </c>
      <c r="Q26" s="116"/>
      <c r="R26" s="114"/>
      <c r="S26" s="114"/>
      <c r="T26" s="114"/>
      <c r="U26" s="114"/>
      <c r="V26" s="114"/>
      <c r="W26" s="114"/>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4"/>
      <c r="AY26" s="114"/>
      <c r="AZ26" s="114"/>
      <c r="BA26" s="114"/>
      <c r="BB26" s="114"/>
      <c r="BC26" s="114"/>
      <c r="BD26" s="114"/>
      <c r="BE26" s="114"/>
      <c r="BF26" s="114"/>
      <c r="BG26" s="114"/>
      <c r="BH26" s="114"/>
      <c r="BI26" s="114"/>
      <c r="BJ26" s="114"/>
      <c r="BK26" s="114"/>
      <c r="BL26" s="114"/>
    </row>
    <row r="27">
      <c r="A27" s="115" t="s">
        <v>237</v>
      </c>
      <c r="B27" s="115" t="b">
        <v>1</v>
      </c>
      <c r="C27" s="115" t="s">
        <v>241</v>
      </c>
      <c r="D27" s="115" t="s">
        <v>288</v>
      </c>
      <c r="E27" s="115" t="s">
        <v>1770</v>
      </c>
      <c r="F27" s="115" t="s">
        <v>1823</v>
      </c>
      <c r="G27" s="115" t="s">
        <v>1824</v>
      </c>
      <c r="H27" s="115" t="s">
        <v>1826</v>
      </c>
      <c r="I27" s="116"/>
      <c r="J27" s="117" t="s">
        <v>229</v>
      </c>
      <c r="K27" s="115" t="s">
        <v>6955</v>
      </c>
      <c r="L27" s="116"/>
      <c r="M27" s="116"/>
      <c r="N27" s="116"/>
      <c r="O27" s="115" t="s">
        <v>6956</v>
      </c>
      <c r="P27" s="116"/>
      <c r="Q27" s="128"/>
      <c r="R27" s="114"/>
      <c r="S27" s="114"/>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row>
    <row r="28">
      <c r="A28" s="115" t="s">
        <v>237</v>
      </c>
      <c r="B28" s="115" t="b">
        <v>1</v>
      </c>
      <c r="C28" s="115" t="s">
        <v>241</v>
      </c>
      <c r="D28" s="115" t="s">
        <v>288</v>
      </c>
      <c r="E28" s="115" t="s">
        <v>1770</v>
      </c>
      <c r="F28" s="115" t="s">
        <v>1866</v>
      </c>
      <c r="G28" s="115" t="s">
        <v>1867</v>
      </c>
      <c r="H28" s="115" t="s">
        <v>1868</v>
      </c>
      <c r="I28" s="116"/>
      <c r="J28" s="117" t="s">
        <v>6958</v>
      </c>
      <c r="K28" s="115" t="s">
        <v>6959</v>
      </c>
      <c r="L28" s="116"/>
      <c r="M28" s="116"/>
      <c r="N28" s="116"/>
      <c r="O28" s="115" t="s">
        <v>6960</v>
      </c>
      <c r="P28" s="115" t="s">
        <v>6961</v>
      </c>
      <c r="Q28" s="115" t="s">
        <v>6962</v>
      </c>
      <c r="R28" s="114"/>
      <c r="S28" s="114"/>
      <c r="T28" s="114"/>
      <c r="U28" s="114"/>
      <c r="V28" s="114"/>
      <c r="W28" s="114"/>
      <c r="X28" s="114"/>
      <c r="Y28" s="114"/>
      <c r="Z28" s="114"/>
      <c r="AA28" s="114"/>
      <c r="AB28" s="114"/>
      <c r="AC28" s="114"/>
      <c r="AD28" s="114"/>
      <c r="AE28" s="114"/>
      <c r="AF28" s="114"/>
      <c r="AG28" s="114"/>
      <c r="AH28" s="114"/>
      <c r="AI28" s="114"/>
      <c r="AJ28" s="114"/>
      <c r="AK28" s="114"/>
      <c r="AL28" s="114"/>
      <c r="AM28" s="114"/>
      <c r="AN28" s="114"/>
      <c r="AO28" s="114"/>
      <c r="AP28" s="114"/>
      <c r="AQ28" s="114"/>
      <c r="AR28" s="114"/>
      <c r="AS28" s="114"/>
      <c r="AT28" s="114"/>
      <c r="AU28" s="114"/>
      <c r="AV28" s="114"/>
      <c r="AW28" s="114"/>
      <c r="AX28" s="114"/>
      <c r="AY28" s="114"/>
      <c r="AZ28" s="114"/>
      <c r="BA28" s="114"/>
      <c r="BB28" s="114"/>
      <c r="BC28" s="114"/>
      <c r="BD28" s="114"/>
      <c r="BE28" s="114"/>
      <c r="BF28" s="114"/>
      <c r="BG28" s="114"/>
      <c r="BH28" s="114"/>
      <c r="BI28" s="114"/>
      <c r="BJ28" s="114"/>
      <c r="BK28" s="114"/>
      <c r="BL28" s="114"/>
    </row>
    <row r="29">
      <c r="A29" s="115" t="s">
        <v>237</v>
      </c>
      <c r="B29" s="115" t="b">
        <v>1</v>
      </c>
      <c r="C29" s="115" t="s">
        <v>241</v>
      </c>
      <c r="D29" s="115" t="s">
        <v>288</v>
      </c>
      <c r="E29" s="115" t="s">
        <v>1770</v>
      </c>
      <c r="F29" s="115" t="s">
        <v>1866</v>
      </c>
      <c r="G29" s="115" t="s">
        <v>1912</v>
      </c>
      <c r="H29" s="115" t="s">
        <v>1914</v>
      </c>
      <c r="I29" s="116"/>
      <c r="J29" s="117" t="s">
        <v>6964</v>
      </c>
      <c r="K29" s="115" t="s">
        <v>6965</v>
      </c>
      <c r="L29" s="116"/>
      <c r="M29" s="116"/>
      <c r="N29" s="116"/>
      <c r="O29" s="115" t="s">
        <v>6966</v>
      </c>
      <c r="P29" s="115" t="s">
        <v>6967</v>
      </c>
      <c r="Q29" s="116"/>
      <c r="R29" s="114"/>
      <c r="S29" s="114"/>
      <c r="T29" s="114"/>
      <c r="U29" s="114"/>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4"/>
      <c r="BC29" s="114"/>
      <c r="BD29" s="114"/>
      <c r="BE29" s="114"/>
      <c r="BF29" s="114"/>
      <c r="BG29" s="114"/>
      <c r="BH29" s="114"/>
      <c r="BI29" s="114"/>
      <c r="BJ29" s="114"/>
      <c r="BK29" s="114"/>
      <c r="BL29" s="114"/>
    </row>
    <row r="30">
      <c r="A30" s="115" t="s">
        <v>237</v>
      </c>
      <c r="B30" s="115" t="b">
        <v>1</v>
      </c>
      <c r="C30" s="115" t="s">
        <v>241</v>
      </c>
      <c r="D30" s="115" t="s">
        <v>288</v>
      </c>
      <c r="E30" s="115" t="s">
        <v>1770</v>
      </c>
      <c r="F30" s="115" t="s">
        <v>1866</v>
      </c>
      <c r="G30" s="115" t="s">
        <v>1956</v>
      </c>
      <c r="H30" s="115" t="s">
        <v>1959</v>
      </c>
      <c r="I30" s="116"/>
      <c r="J30" s="117" t="s">
        <v>261</v>
      </c>
      <c r="K30" s="115" t="s">
        <v>6970</v>
      </c>
      <c r="L30" s="116"/>
      <c r="M30" s="116"/>
      <c r="N30" s="116"/>
      <c r="O30" s="115" t="s">
        <v>6971</v>
      </c>
      <c r="P30" s="115" t="s">
        <v>6972</v>
      </c>
      <c r="Q30" s="116"/>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row>
    <row r="31">
      <c r="A31" s="115" t="s">
        <v>237</v>
      </c>
      <c r="B31" s="115" t="b">
        <v>1</v>
      </c>
      <c r="C31" s="115" t="s">
        <v>241</v>
      </c>
      <c r="D31" s="115" t="s">
        <v>288</v>
      </c>
      <c r="E31" s="115" t="s">
        <v>1770</v>
      </c>
      <c r="F31" s="115" t="s">
        <v>1866</v>
      </c>
      <c r="G31" s="115" t="s">
        <v>1993</v>
      </c>
      <c r="H31" s="115" t="s">
        <v>1994</v>
      </c>
      <c r="I31" s="116"/>
      <c r="J31" s="117" t="s">
        <v>6976</v>
      </c>
      <c r="K31" s="115" t="s">
        <v>6977</v>
      </c>
      <c r="L31" s="116"/>
      <c r="M31" s="116"/>
      <c r="N31" s="116"/>
      <c r="O31" s="115" t="s">
        <v>6979</v>
      </c>
      <c r="P31" s="115" t="s">
        <v>6981</v>
      </c>
      <c r="Q31" s="116"/>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4"/>
      <c r="BD31" s="114"/>
      <c r="BE31" s="114"/>
      <c r="BF31" s="114"/>
      <c r="BG31" s="114"/>
      <c r="BH31" s="114"/>
      <c r="BI31" s="114"/>
      <c r="BJ31" s="114"/>
      <c r="BK31" s="114"/>
      <c r="BL31" s="114"/>
    </row>
    <row r="32">
      <c r="A32" s="115" t="s">
        <v>237</v>
      </c>
      <c r="B32" s="115" t="b">
        <v>1</v>
      </c>
      <c r="C32" s="115" t="s">
        <v>241</v>
      </c>
      <c r="D32" s="115" t="s">
        <v>288</v>
      </c>
      <c r="E32" s="115" t="s">
        <v>1770</v>
      </c>
      <c r="F32" s="115" t="s">
        <v>1866</v>
      </c>
      <c r="G32" s="115" t="s">
        <v>2036</v>
      </c>
      <c r="H32" s="115" t="s">
        <v>2038</v>
      </c>
      <c r="I32" s="116"/>
      <c r="J32" s="117" t="s">
        <v>276</v>
      </c>
      <c r="K32" s="115" t="s">
        <v>6984</v>
      </c>
      <c r="L32" s="128"/>
      <c r="M32" s="128"/>
      <c r="N32" s="116"/>
      <c r="O32" s="115" t="s">
        <v>279</v>
      </c>
      <c r="P32" s="115" t="s">
        <v>281</v>
      </c>
      <c r="Q32" s="114"/>
      <c r="R32" s="114"/>
      <c r="S32" s="114"/>
      <c r="T32" s="114"/>
      <c r="U32" s="114"/>
      <c r="V32" s="114"/>
      <c r="W32" s="114"/>
      <c r="X32" s="114"/>
      <c r="Y32" s="114"/>
      <c r="Z32" s="114"/>
      <c r="AA32" s="114"/>
      <c r="AB32" s="114"/>
      <c r="AC32" s="114"/>
      <c r="AD32" s="114"/>
      <c r="AE32" s="114"/>
      <c r="AF32" s="114"/>
      <c r="AG32" s="114"/>
      <c r="AH32" s="114"/>
      <c r="AI32" s="114"/>
      <c r="AJ32" s="114"/>
      <c r="AK32" s="114"/>
      <c r="AL32" s="114"/>
      <c r="AM32" s="114"/>
      <c r="AN32" s="114"/>
      <c r="AO32" s="114"/>
      <c r="AP32" s="114"/>
      <c r="AQ32" s="114"/>
      <c r="AR32" s="114"/>
      <c r="AS32" s="114"/>
      <c r="AT32" s="114"/>
      <c r="AU32" s="114"/>
      <c r="AV32" s="114"/>
      <c r="AW32" s="114"/>
      <c r="AX32" s="114"/>
      <c r="AY32" s="114"/>
      <c r="AZ32" s="114"/>
      <c r="BA32" s="114"/>
      <c r="BB32" s="114"/>
      <c r="BC32" s="114"/>
      <c r="BD32" s="114"/>
      <c r="BE32" s="114"/>
      <c r="BF32" s="114"/>
      <c r="BG32" s="114"/>
      <c r="BH32" s="114"/>
      <c r="BI32" s="114"/>
      <c r="BJ32" s="114"/>
      <c r="BK32" s="114"/>
      <c r="BL32" s="114"/>
    </row>
    <row r="33">
      <c r="A33" s="115" t="s">
        <v>237</v>
      </c>
      <c r="B33" s="115" t="b">
        <v>1</v>
      </c>
      <c r="C33" s="115" t="s">
        <v>241</v>
      </c>
      <c r="D33" s="115" t="s">
        <v>288</v>
      </c>
      <c r="E33" s="115" t="s">
        <v>1770</v>
      </c>
      <c r="F33" s="115" t="s">
        <v>1866</v>
      </c>
      <c r="G33" s="115" t="s">
        <v>2077</v>
      </c>
      <c r="H33" s="115" t="s">
        <v>2080</v>
      </c>
      <c r="I33" s="116"/>
      <c r="J33" s="117" t="s">
        <v>284</v>
      </c>
      <c r="K33" s="115" t="s">
        <v>6987</v>
      </c>
      <c r="L33" s="116"/>
      <c r="M33" s="116"/>
      <c r="N33" s="116"/>
      <c r="O33" s="115" t="s">
        <v>6988</v>
      </c>
      <c r="P33" s="115" t="s">
        <v>290</v>
      </c>
      <c r="Q33" s="116"/>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row>
    <row r="34">
      <c r="A34" s="115" t="s">
        <v>237</v>
      </c>
      <c r="B34" s="115" t="b">
        <v>1</v>
      </c>
      <c r="C34" s="115" t="s">
        <v>241</v>
      </c>
      <c r="D34" s="115" t="s">
        <v>288</v>
      </c>
      <c r="E34" s="115" t="s">
        <v>1770</v>
      </c>
      <c r="F34" s="115" t="s">
        <v>1866</v>
      </c>
      <c r="G34" s="115" t="s">
        <v>2115</v>
      </c>
      <c r="H34" s="115" t="s">
        <v>1959</v>
      </c>
      <c r="I34" s="116"/>
      <c r="J34" s="117" t="s">
        <v>261</v>
      </c>
      <c r="K34" s="115" t="s">
        <v>297</v>
      </c>
      <c r="L34" s="116"/>
      <c r="M34" s="116"/>
      <c r="N34" s="116"/>
      <c r="O34" s="115" t="s">
        <v>6990</v>
      </c>
      <c r="P34" s="115" t="s">
        <v>301</v>
      </c>
      <c r="Q34" s="114"/>
      <c r="R34" s="114"/>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14"/>
      <c r="BD34" s="114"/>
      <c r="BE34" s="114"/>
      <c r="BF34" s="114"/>
      <c r="BG34" s="114"/>
      <c r="BH34" s="114"/>
      <c r="BI34" s="114"/>
      <c r="BJ34" s="114"/>
      <c r="BK34" s="114"/>
      <c r="BL34" s="114"/>
    </row>
    <row r="35">
      <c r="A35" s="115" t="s">
        <v>237</v>
      </c>
      <c r="B35" s="115" t="b">
        <v>1</v>
      </c>
      <c r="C35" s="115" t="s">
        <v>241</v>
      </c>
      <c r="D35" s="115" t="s">
        <v>288</v>
      </c>
      <c r="E35" s="115" t="s">
        <v>1770</v>
      </c>
      <c r="F35" s="115" t="s">
        <v>1866</v>
      </c>
      <c r="G35" s="115" t="s">
        <v>2153</v>
      </c>
      <c r="H35" s="115" t="s">
        <v>2154</v>
      </c>
      <c r="I35" s="116"/>
      <c r="J35" s="117" t="s">
        <v>6991</v>
      </c>
      <c r="K35" s="115" t="s">
        <v>6992</v>
      </c>
      <c r="L35" s="116"/>
      <c r="M35" s="116"/>
      <c r="N35" s="116"/>
      <c r="O35" s="115" t="s">
        <v>6993</v>
      </c>
      <c r="P35" s="115" t="s">
        <v>311</v>
      </c>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14"/>
      <c r="BD35" s="114"/>
      <c r="BE35" s="114"/>
      <c r="BF35" s="114"/>
      <c r="BG35" s="114"/>
      <c r="BH35" s="114"/>
      <c r="BI35" s="114"/>
      <c r="BJ35" s="114"/>
      <c r="BK35" s="114"/>
      <c r="BL35" s="114"/>
    </row>
    <row r="36">
      <c r="A36" s="79" t="s">
        <v>237</v>
      </c>
      <c r="B36" s="79" t="b">
        <v>1</v>
      </c>
      <c r="C36" s="79" t="s">
        <v>241</v>
      </c>
      <c r="D36" s="79" t="s">
        <v>288</v>
      </c>
      <c r="E36" s="79" t="s">
        <v>1770</v>
      </c>
      <c r="F36" s="79" t="s">
        <v>1866</v>
      </c>
      <c r="G36" s="79" t="s">
        <v>2192</v>
      </c>
      <c r="H36" s="79" t="s">
        <v>2193</v>
      </c>
      <c r="I36" s="80"/>
      <c r="J36" s="79" t="s">
        <v>2195</v>
      </c>
      <c r="K36" s="79" t="s">
        <v>2198</v>
      </c>
      <c r="L36" s="80"/>
      <c r="M36" s="80"/>
      <c r="N36" s="80"/>
      <c r="O36" s="79" t="s">
        <v>2203</v>
      </c>
      <c r="P36" s="79" t="s">
        <v>2205</v>
      </c>
      <c r="Q36" s="79" t="s">
        <v>2207</v>
      </c>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row>
    <row r="37">
      <c r="A37" s="115" t="s">
        <v>237</v>
      </c>
      <c r="B37" s="115" t="b">
        <v>1</v>
      </c>
      <c r="C37" s="115" t="s">
        <v>241</v>
      </c>
      <c r="D37" s="115" t="s">
        <v>288</v>
      </c>
      <c r="E37" s="115" t="s">
        <v>1770</v>
      </c>
      <c r="F37" s="115" t="s">
        <v>1866</v>
      </c>
      <c r="G37" s="115" t="s">
        <v>2239</v>
      </c>
      <c r="H37" s="115" t="s">
        <v>2240</v>
      </c>
      <c r="I37" s="116"/>
      <c r="J37" s="117" t="s">
        <v>318</v>
      </c>
      <c r="K37" s="115" t="s">
        <v>6998</v>
      </c>
      <c r="L37" s="128"/>
      <c r="M37" s="128"/>
      <c r="N37" s="116"/>
      <c r="O37" s="115" t="s">
        <v>6999</v>
      </c>
      <c r="P37" s="115" t="s">
        <v>7000</v>
      </c>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row>
    <row r="38">
      <c r="A38" s="115" t="s">
        <v>237</v>
      </c>
      <c r="B38" s="115" t="b">
        <v>1</v>
      </c>
      <c r="C38" s="115" t="s">
        <v>241</v>
      </c>
      <c r="D38" s="115" t="s">
        <v>288</v>
      </c>
      <c r="E38" s="115" t="s">
        <v>1770</v>
      </c>
      <c r="F38" s="115" t="s">
        <v>1866</v>
      </c>
      <c r="G38" s="115" t="s">
        <v>2287</v>
      </c>
      <c r="H38" s="115" t="s">
        <v>2289</v>
      </c>
      <c r="I38" s="116"/>
      <c r="J38" s="117" t="s">
        <v>7001</v>
      </c>
      <c r="K38" s="115" t="s">
        <v>7002</v>
      </c>
      <c r="L38" s="116"/>
      <c r="M38" s="116"/>
      <c r="N38" s="116"/>
      <c r="O38" s="115" t="s">
        <v>7004</v>
      </c>
      <c r="P38" s="115" t="s">
        <v>7005</v>
      </c>
      <c r="Q38" s="116"/>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row>
    <row r="39">
      <c r="A39" s="115" t="s">
        <v>237</v>
      </c>
      <c r="B39" s="115" t="b">
        <v>1</v>
      </c>
      <c r="C39" s="115" t="s">
        <v>241</v>
      </c>
      <c r="D39" s="115" t="s">
        <v>288</v>
      </c>
      <c r="E39" s="115" t="s">
        <v>1770</v>
      </c>
      <c r="F39" s="115" t="s">
        <v>1866</v>
      </c>
      <c r="G39" s="115" t="s">
        <v>2346</v>
      </c>
      <c r="H39" s="115" t="s">
        <v>2348</v>
      </c>
      <c r="I39" s="116"/>
      <c r="J39" s="117" t="s">
        <v>7007</v>
      </c>
      <c r="K39" s="115" t="s">
        <v>7008</v>
      </c>
      <c r="L39" s="116"/>
      <c r="M39" s="116"/>
      <c r="N39" s="116"/>
      <c r="O39" s="115" t="s">
        <v>7009</v>
      </c>
      <c r="P39" s="115" t="s">
        <v>7010</v>
      </c>
      <c r="Q39" s="116"/>
      <c r="R39" s="114"/>
      <c r="S39" s="114"/>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4"/>
      <c r="AX39" s="114"/>
      <c r="AY39" s="114"/>
      <c r="AZ39" s="114"/>
      <c r="BA39" s="114"/>
      <c r="BB39" s="114"/>
      <c r="BC39" s="114"/>
      <c r="BD39" s="114"/>
      <c r="BE39" s="114"/>
      <c r="BF39" s="114"/>
      <c r="BG39" s="114"/>
      <c r="BH39" s="114"/>
      <c r="BI39" s="114"/>
      <c r="BJ39" s="114"/>
      <c r="BK39" s="114"/>
      <c r="BL39" s="114"/>
    </row>
    <row r="40">
      <c r="A40" s="115" t="s">
        <v>237</v>
      </c>
      <c r="B40" s="115" t="b">
        <v>1</v>
      </c>
      <c r="C40" s="115" t="s">
        <v>241</v>
      </c>
      <c r="D40" s="115" t="s">
        <v>288</v>
      </c>
      <c r="E40" s="115" t="s">
        <v>1770</v>
      </c>
      <c r="F40" s="115" t="s">
        <v>1866</v>
      </c>
      <c r="G40" s="115" t="s">
        <v>2400</v>
      </c>
      <c r="H40" s="115" t="s">
        <v>2403</v>
      </c>
      <c r="I40" s="116"/>
      <c r="J40" s="117" t="s">
        <v>339</v>
      </c>
      <c r="K40" s="115" t="s">
        <v>7013</v>
      </c>
      <c r="L40" s="116"/>
      <c r="M40" s="116"/>
      <c r="N40" s="116"/>
      <c r="O40" s="115" t="s">
        <v>7014</v>
      </c>
      <c r="P40" s="115" t="s">
        <v>7015</v>
      </c>
      <c r="Q40" s="116"/>
      <c r="R40" s="114"/>
      <c r="S40" s="114"/>
      <c r="T40" s="114"/>
      <c r="U40" s="114"/>
      <c r="V40" s="114"/>
      <c r="W40" s="114"/>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4"/>
      <c r="AY40" s="114"/>
      <c r="AZ40" s="114"/>
      <c r="BA40" s="114"/>
      <c r="BB40" s="114"/>
      <c r="BC40" s="114"/>
      <c r="BD40" s="114"/>
      <c r="BE40" s="114"/>
      <c r="BF40" s="114"/>
      <c r="BG40" s="114"/>
      <c r="BH40" s="114"/>
      <c r="BI40" s="114"/>
      <c r="BJ40" s="114"/>
      <c r="BK40" s="114"/>
      <c r="BL40" s="114"/>
    </row>
    <row r="41">
      <c r="A41" s="115" t="s">
        <v>237</v>
      </c>
      <c r="B41" s="115" t="b">
        <v>1</v>
      </c>
      <c r="C41" s="115" t="s">
        <v>241</v>
      </c>
      <c r="D41" s="115" t="s">
        <v>288</v>
      </c>
      <c r="E41" s="115" t="s">
        <v>1770</v>
      </c>
      <c r="F41" s="115" t="s">
        <v>1866</v>
      </c>
      <c r="G41" s="115" t="s">
        <v>2452</v>
      </c>
      <c r="H41" s="115" t="s">
        <v>2454</v>
      </c>
      <c r="I41" s="116"/>
      <c r="J41" s="117" t="s">
        <v>347</v>
      </c>
      <c r="K41" s="115" t="s">
        <v>7016</v>
      </c>
      <c r="L41" s="128"/>
      <c r="M41" s="128"/>
      <c r="N41" s="116"/>
      <c r="O41" s="115" t="s">
        <v>7017</v>
      </c>
      <c r="P41" s="115" t="s">
        <v>7018</v>
      </c>
      <c r="Q41" s="114"/>
      <c r="R41" s="114"/>
      <c r="S41" s="114"/>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4"/>
      <c r="AY41" s="114"/>
      <c r="AZ41" s="114"/>
      <c r="BA41" s="114"/>
      <c r="BB41" s="114"/>
      <c r="BC41" s="114"/>
      <c r="BD41" s="114"/>
      <c r="BE41" s="114"/>
      <c r="BF41" s="114"/>
      <c r="BG41" s="114"/>
      <c r="BH41" s="114"/>
      <c r="BI41" s="114"/>
      <c r="BJ41" s="114"/>
      <c r="BK41" s="114"/>
      <c r="BL41" s="114"/>
    </row>
    <row r="42">
      <c r="A42" s="115" t="s">
        <v>237</v>
      </c>
      <c r="B42" s="115" t="b">
        <v>1</v>
      </c>
      <c r="C42" s="115" t="s">
        <v>241</v>
      </c>
      <c r="D42" s="115" t="s">
        <v>288</v>
      </c>
      <c r="E42" s="115" t="s">
        <v>1770</v>
      </c>
      <c r="F42" s="115" t="s">
        <v>1866</v>
      </c>
      <c r="G42" s="115" t="s">
        <v>2513</v>
      </c>
      <c r="H42" s="115" t="s">
        <v>2514</v>
      </c>
      <c r="I42" s="116"/>
      <c r="J42" s="117" t="s">
        <v>7019</v>
      </c>
      <c r="K42" s="115" t="s">
        <v>7020</v>
      </c>
      <c r="L42" s="128"/>
      <c r="M42" s="128"/>
      <c r="N42" s="116"/>
      <c r="O42" s="115" t="s">
        <v>7021</v>
      </c>
      <c r="P42" s="115" t="s">
        <v>7022</v>
      </c>
      <c r="Q42" s="114"/>
      <c r="R42" s="114"/>
      <c r="S42" s="114"/>
      <c r="T42" s="114"/>
      <c r="U42" s="114"/>
      <c r="V42" s="114"/>
      <c r="W42" s="114"/>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4"/>
      <c r="AY42" s="114"/>
      <c r="AZ42" s="114"/>
      <c r="BA42" s="114"/>
      <c r="BB42" s="114"/>
      <c r="BC42" s="114"/>
      <c r="BD42" s="114"/>
      <c r="BE42" s="114"/>
      <c r="BF42" s="114"/>
      <c r="BG42" s="114"/>
      <c r="BH42" s="114"/>
      <c r="BI42" s="114"/>
      <c r="BJ42" s="114"/>
      <c r="BK42" s="114"/>
      <c r="BL42" s="114"/>
    </row>
    <row r="43">
      <c r="A43" s="115" t="s">
        <v>237</v>
      </c>
      <c r="B43" s="115" t="b">
        <v>1</v>
      </c>
      <c r="C43" s="115" t="s">
        <v>241</v>
      </c>
      <c r="D43" s="115" t="s">
        <v>288</v>
      </c>
      <c r="E43" s="115" t="s">
        <v>1770</v>
      </c>
      <c r="F43" s="115" t="s">
        <v>1866</v>
      </c>
      <c r="G43" s="115" t="s">
        <v>2569</v>
      </c>
      <c r="H43" s="115" t="s">
        <v>2571</v>
      </c>
      <c r="I43" s="116"/>
      <c r="J43" s="117" t="s">
        <v>360</v>
      </c>
      <c r="K43" s="115" t="s">
        <v>7024</v>
      </c>
      <c r="L43" s="116"/>
      <c r="M43" s="116"/>
      <c r="N43" s="116"/>
      <c r="O43" s="115" t="s">
        <v>7026</v>
      </c>
      <c r="P43" s="115" t="s">
        <v>7027</v>
      </c>
      <c r="Q43" s="114"/>
      <c r="R43" s="114"/>
      <c r="S43" s="114"/>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c r="AW43" s="114"/>
      <c r="AX43" s="114"/>
      <c r="AY43" s="114"/>
      <c r="AZ43" s="114"/>
      <c r="BA43" s="114"/>
      <c r="BB43" s="114"/>
      <c r="BC43" s="114"/>
      <c r="BD43" s="114"/>
      <c r="BE43" s="114"/>
      <c r="BF43" s="114"/>
      <c r="BG43" s="114"/>
      <c r="BH43" s="114"/>
      <c r="BI43" s="114"/>
      <c r="BJ43" s="114"/>
      <c r="BK43" s="114"/>
      <c r="BL43" s="114"/>
    </row>
    <row r="44">
      <c r="A44" s="115" t="s">
        <v>237</v>
      </c>
      <c r="B44" s="115" t="b">
        <v>1</v>
      </c>
      <c r="C44" s="115" t="s">
        <v>241</v>
      </c>
      <c r="D44" s="115" t="s">
        <v>288</v>
      </c>
      <c r="E44" s="115" t="s">
        <v>1770</v>
      </c>
      <c r="F44" s="115" t="s">
        <v>1866</v>
      </c>
      <c r="G44" s="115" t="s">
        <v>2627</v>
      </c>
      <c r="H44" s="115" t="s">
        <v>2629</v>
      </c>
      <c r="I44" s="116"/>
      <c r="J44" s="117" t="s">
        <v>367</v>
      </c>
      <c r="K44" s="115" t="s">
        <v>7030</v>
      </c>
      <c r="L44" s="116"/>
      <c r="M44" s="116"/>
      <c r="N44" s="116"/>
      <c r="O44" s="115" t="s">
        <v>7031</v>
      </c>
      <c r="P44" s="115" t="s">
        <v>7032</v>
      </c>
      <c r="Q44" s="116"/>
      <c r="R44" s="114"/>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4"/>
      <c r="AY44" s="114"/>
      <c r="AZ44" s="114"/>
      <c r="BA44" s="114"/>
      <c r="BB44" s="114"/>
      <c r="BC44" s="114"/>
      <c r="BD44" s="114"/>
      <c r="BE44" s="114"/>
      <c r="BF44" s="114"/>
      <c r="BG44" s="114"/>
      <c r="BH44" s="114"/>
      <c r="BI44" s="114"/>
      <c r="BJ44" s="114"/>
      <c r="BK44" s="114"/>
      <c r="BL44" s="114"/>
    </row>
    <row r="45">
      <c r="A45" s="115" t="s">
        <v>237</v>
      </c>
      <c r="B45" s="115" t="b">
        <v>1</v>
      </c>
      <c r="C45" s="115" t="s">
        <v>241</v>
      </c>
      <c r="D45" s="115" t="s">
        <v>288</v>
      </c>
      <c r="E45" s="115" t="s">
        <v>1770</v>
      </c>
      <c r="F45" s="115" t="s">
        <v>294</v>
      </c>
      <c r="G45" s="115" t="s">
        <v>2688</v>
      </c>
      <c r="H45" s="115" t="s">
        <v>2689</v>
      </c>
      <c r="I45" s="116"/>
      <c r="J45" s="117" t="s">
        <v>373</v>
      </c>
      <c r="K45" s="115" t="s">
        <v>7033</v>
      </c>
      <c r="L45" s="116"/>
      <c r="M45" s="116"/>
      <c r="N45" s="116"/>
      <c r="O45" s="115" t="s">
        <v>7034</v>
      </c>
      <c r="P45" s="115" t="s">
        <v>378</v>
      </c>
      <c r="Q45" s="116"/>
      <c r="R45" s="114"/>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4"/>
      <c r="AX45" s="114"/>
      <c r="AY45" s="114"/>
      <c r="AZ45" s="114"/>
      <c r="BA45" s="114"/>
      <c r="BB45" s="114"/>
      <c r="BC45" s="114"/>
      <c r="BD45" s="114"/>
      <c r="BE45" s="114"/>
      <c r="BF45" s="114"/>
      <c r="BG45" s="114"/>
      <c r="BH45" s="114"/>
      <c r="BI45" s="114"/>
      <c r="BJ45" s="114"/>
      <c r="BK45" s="114"/>
      <c r="BL45" s="114"/>
    </row>
    <row r="46">
      <c r="A46" s="115" t="s">
        <v>237</v>
      </c>
      <c r="B46" s="115" t="b">
        <v>1</v>
      </c>
      <c r="C46" s="115" t="s">
        <v>241</v>
      </c>
      <c r="D46" s="115" t="s">
        <v>288</v>
      </c>
      <c r="E46" s="115" t="s">
        <v>1770</v>
      </c>
      <c r="F46" s="115" t="s">
        <v>2747</v>
      </c>
      <c r="G46" s="115" t="s">
        <v>2748</v>
      </c>
      <c r="H46" s="115" t="s">
        <v>2749</v>
      </c>
      <c r="I46" s="116"/>
      <c r="J46" s="117" t="s">
        <v>7035</v>
      </c>
      <c r="K46" s="115" t="s">
        <v>7036</v>
      </c>
      <c r="L46" s="116"/>
      <c r="M46" s="116"/>
      <c r="N46" s="116"/>
      <c r="O46" s="115" t="s">
        <v>7037</v>
      </c>
      <c r="P46" s="115" t="s">
        <v>7038</v>
      </c>
      <c r="Q46" s="116"/>
      <c r="R46" s="114"/>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4"/>
      <c r="AX46" s="114"/>
      <c r="AY46" s="114"/>
      <c r="AZ46" s="114"/>
      <c r="BA46" s="114"/>
      <c r="BB46" s="114"/>
      <c r="BC46" s="114"/>
      <c r="BD46" s="114"/>
      <c r="BE46" s="114"/>
      <c r="BF46" s="114"/>
      <c r="BG46" s="114"/>
      <c r="BH46" s="114"/>
      <c r="BI46" s="114"/>
      <c r="BJ46" s="114"/>
      <c r="BK46" s="114"/>
      <c r="BL46" s="114"/>
    </row>
    <row r="47">
      <c r="A47" s="115" t="s">
        <v>237</v>
      </c>
      <c r="B47" s="115" t="b">
        <v>1</v>
      </c>
      <c r="C47" s="115" t="s">
        <v>241</v>
      </c>
      <c r="D47" s="115" t="s">
        <v>288</v>
      </c>
      <c r="E47" s="115" t="s">
        <v>1770</v>
      </c>
      <c r="F47" s="115" t="s">
        <v>2747</v>
      </c>
      <c r="G47" s="115" t="s">
        <v>2808</v>
      </c>
      <c r="H47" s="115" t="s">
        <v>2811</v>
      </c>
      <c r="I47" s="116"/>
      <c r="J47" s="117" t="s">
        <v>388</v>
      </c>
      <c r="K47" s="115" t="s">
        <v>7039</v>
      </c>
      <c r="L47" s="116"/>
      <c r="M47" s="116"/>
      <c r="N47" s="116"/>
      <c r="O47" s="115" t="s">
        <v>7040</v>
      </c>
      <c r="P47" s="115" t="s">
        <v>391</v>
      </c>
      <c r="Q47" s="114"/>
      <c r="R47" s="114"/>
      <c r="S47" s="114"/>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4"/>
      <c r="AX47" s="114"/>
      <c r="AY47" s="114"/>
      <c r="AZ47" s="114"/>
      <c r="BA47" s="114"/>
      <c r="BB47" s="114"/>
      <c r="BC47" s="114"/>
      <c r="BD47" s="114"/>
      <c r="BE47" s="114"/>
      <c r="BF47" s="114"/>
      <c r="BG47" s="114"/>
      <c r="BH47" s="114"/>
      <c r="BI47" s="114"/>
      <c r="BJ47" s="114"/>
      <c r="BK47" s="114"/>
      <c r="BL47" s="114"/>
    </row>
    <row r="48">
      <c r="A48" s="115" t="s">
        <v>237</v>
      </c>
      <c r="B48" s="115" t="b">
        <v>1</v>
      </c>
      <c r="C48" s="115" t="s">
        <v>241</v>
      </c>
      <c r="D48" s="115" t="s">
        <v>288</v>
      </c>
      <c r="E48" s="115" t="s">
        <v>1770</v>
      </c>
      <c r="F48" s="115" t="s">
        <v>489</v>
      </c>
      <c r="G48" s="115" t="s">
        <v>2857</v>
      </c>
      <c r="H48" s="115" t="s">
        <v>2859</v>
      </c>
      <c r="I48" s="116"/>
      <c r="J48" s="117" t="s">
        <v>394</v>
      </c>
      <c r="K48" s="115" t="s">
        <v>395</v>
      </c>
      <c r="L48" s="116"/>
      <c r="M48" s="116"/>
      <c r="N48" s="116"/>
      <c r="O48" s="115" t="s">
        <v>397</v>
      </c>
      <c r="P48" s="115" t="s">
        <v>398</v>
      </c>
      <c r="Q48" s="116"/>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4"/>
      <c r="AY48" s="114"/>
      <c r="AZ48" s="114"/>
      <c r="BA48" s="114"/>
      <c r="BB48" s="114"/>
      <c r="BC48" s="114"/>
      <c r="BD48" s="114"/>
      <c r="BE48" s="114"/>
      <c r="BF48" s="114"/>
      <c r="BG48" s="114"/>
      <c r="BH48" s="114"/>
      <c r="BI48" s="114"/>
      <c r="BJ48" s="114"/>
      <c r="BK48" s="114"/>
      <c r="BL48" s="114"/>
    </row>
    <row r="49">
      <c r="A49" s="115" t="s">
        <v>237</v>
      </c>
      <c r="B49" s="115" t="b">
        <v>1</v>
      </c>
      <c r="C49" s="115" t="s">
        <v>241</v>
      </c>
      <c r="D49" s="115" t="s">
        <v>288</v>
      </c>
      <c r="E49" s="115" t="s">
        <v>1770</v>
      </c>
      <c r="F49" s="115" t="s">
        <v>489</v>
      </c>
      <c r="G49" s="115" t="s">
        <v>2916</v>
      </c>
      <c r="H49" s="115" t="s">
        <v>2917</v>
      </c>
      <c r="I49" s="116"/>
      <c r="J49" s="117" t="s">
        <v>401</v>
      </c>
      <c r="K49" s="115" t="s">
        <v>402</v>
      </c>
      <c r="L49" s="116"/>
      <c r="M49" s="116"/>
      <c r="N49" s="116"/>
      <c r="O49" s="115" t="s">
        <v>404</v>
      </c>
      <c r="P49" s="115" t="s">
        <v>405</v>
      </c>
      <c r="Q49" s="114"/>
      <c r="R49" s="114"/>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4"/>
      <c r="AX49" s="114"/>
      <c r="AY49" s="114"/>
      <c r="AZ49" s="114"/>
      <c r="BA49" s="114"/>
      <c r="BB49" s="114"/>
      <c r="BC49" s="114"/>
      <c r="BD49" s="114"/>
      <c r="BE49" s="114"/>
      <c r="BF49" s="114"/>
      <c r="BG49" s="114"/>
      <c r="BH49" s="114"/>
      <c r="BI49" s="114"/>
      <c r="BJ49" s="114"/>
      <c r="BK49" s="114"/>
      <c r="BL49" s="114"/>
    </row>
    <row r="50">
      <c r="A50" s="115" t="s">
        <v>237</v>
      </c>
      <c r="B50" s="115" t="b">
        <v>1</v>
      </c>
      <c r="C50" s="115" t="s">
        <v>241</v>
      </c>
      <c r="D50" s="115" t="s">
        <v>288</v>
      </c>
      <c r="E50" s="115" t="s">
        <v>1770</v>
      </c>
      <c r="F50" s="115" t="s">
        <v>489</v>
      </c>
      <c r="G50" s="115" t="s">
        <v>2975</v>
      </c>
      <c r="H50" s="115" t="s">
        <v>2977</v>
      </c>
      <c r="I50" s="116"/>
      <c r="J50" s="117" t="s">
        <v>407</v>
      </c>
      <c r="K50" s="115" t="s">
        <v>408</v>
      </c>
      <c r="L50" s="130"/>
      <c r="M50" s="130"/>
      <c r="N50" s="116"/>
      <c r="O50" s="115" t="s">
        <v>409</v>
      </c>
      <c r="P50" s="115" t="s">
        <v>411</v>
      </c>
      <c r="Q50" s="114"/>
      <c r="R50" s="114"/>
      <c r="S50" s="114"/>
      <c r="T50" s="114"/>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4"/>
      <c r="AY50" s="114"/>
      <c r="AZ50" s="114"/>
      <c r="BA50" s="114"/>
      <c r="BB50" s="114"/>
      <c r="BC50" s="114"/>
      <c r="BD50" s="114"/>
      <c r="BE50" s="114"/>
      <c r="BF50" s="114"/>
      <c r="BG50" s="114"/>
      <c r="BH50" s="114"/>
      <c r="BI50" s="114"/>
      <c r="BJ50" s="114"/>
      <c r="BK50" s="114"/>
      <c r="BL50" s="114"/>
    </row>
    <row r="51">
      <c r="A51" s="115" t="s">
        <v>237</v>
      </c>
      <c r="B51" s="115" t="b">
        <v>1</v>
      </c>
      <c r="C51" s="115" t="s">
        <v>241</v>
      </c>
      <c r="D51" s="115" t="s">
        <v>288</v>
      </c>
      <c r="E51" s="115" t="s">
        <v>1770</v>
      </c>
      <c r="F51" s="115" t="s">
        <v>489</v>
      </c>
      <c r="G51" s="115" t="s">
        <v>3026</v>
      </c>
      <c r="H51" s="115" t="s">
        <v>3030</v>
      </c>
      <c r="I51" s="116"/>
      <c r="J51" s="117" t="s">
        <v>414</v>
      </c>
      <c r="K51" s="115" t="s">
        <v>416</v>
      </c>
      <c r="L51" s="116"/>
      <c r="M51" s="116"/>
      <c r="N51" s="116"/>
      <c r="O51" s="115" t="s">
        <v>418</v>
      </c>
      <c r="P51" s="115" t="s">
        <v>419</v>
      </c>
      <c r="Q51" s="116"/>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row>
    <row r="52">
      <c r="A52" s="115" t="s">
        <v>237</v>
      </c>
      <c r="B52" s="115" t="b">
        <v>1</v>
      </c>
      <c r="C52" s="115" t="s">
        <v>241</v>
      </c>
      <c r="D52" s="115" t="s">
        <v>288</v>
      </c>
      <c r="E52" s="115" t="s">
        <v>1770</v>
      </c>
      <c r="F52" s="115" t="s">
        <v>489</v>
      </c>
      <c r="G52" s="115" t="s">
        <v>3079</v>
      </c>
      <c r="H52" s="115" t="s">
        <v>3081</v>
      </c>
      <c r="I52" s="116"/>
      <c r="J52" s="117" t="s">
        <v>421</v>
      </c>
      <c r="K52" s="115" t="s">
        <v>7043</v>
      </c>
      <c r="L52" s="128"/>
      <c r="M52" s="128"/>
      <c r="N52" s="116"/>
      <c r="O52" s="115" t="s">
        <v>424</v>
      </c>
      <c r="P52" s="115" t="s">
        <v>425</v>
      </c>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4"/>
      <c r="BF52" s="114"/>
      <c r="BG52" s="114"/>
      <c r="BH52" s="114"/>
      <c r="BI52" s="114"/>
      <c r="BJ52" s="114"/>
      <c r="BK52" s="114"/>
      <c r="BL52" s="114"/>
    </row>
    <row r="53">
      <c r="A53" s="115" t="s">
        <v>237</v>
      </c>
      <c r="B53" s="115" t="b">
        <v>1</v>
      </c>
      <c r="C53" s="115">
        <v>1.0</v>
      </c>
      <c r="D53" s="115" t="s">
        <v>288</v>
      </c>
      <c r="E53" s="115" t="s">
        <v>1770</v>
      </c>
      <c r="F53" s="115" t="s">
        <v>489</v>
      </c>
      <c r="G53" s="115" t="s">
        <v>7044</v>
      </c>
      <c r="H53" s="115" t="s">
        <v>3142</v>
      </c>
      <c r="I53" s="116"/>
      <c r="J53" s="117" t="s">
        <v>428</v>
      </c>
      <c r="K53" s="115" t="s">
        <v>429</v>
      </c>
      <c r="L53" s="116"/>
      <c r="M53" s="116"/>
      <c r="N53" s="116"/>
      <c r="O53" s="115" t="s">
        <v>7045</v>
      </c>
      <c r="P53" s="115" t="s">
        <v>7046</v>
      </c>
      <c r="Q53" s="116"/>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4"/>
      <c r="BI53" s="114"/>
      <c r="BJ53" s="114"/>
      <c r="BK53" s="114"/>
      <c r="BL53" s="114"/>
    </row>
    <row r="54">
      <c r="A54" s="115" t="s">
        <v>237</v>
      </c>
      <c r="B54" s="115" t="b">
        <v>1</v>
      </c>
      <c r="C54" s="115">
        <v>1.0</v>
      </c>
      <c r="D54" s="115" t="s">
        <v>288</v>
      </c>
      <c r="E54" s="115" t="s">
        <v>1770</v>
      </c>
      <c r="F54" s="115" t="s">
        <v>489</v>
      </c>
      <c r="G54" s="115" t="s">
        <v>7047</v>
      </c>
      <c r="H54" s="115" t="s">
        <v>3199</v>
      </c>
      <c r="I54" s="116"/>
      <c r="J54" s="117" t="s">
        <v>434</v>
      </c>
      <c r="K54" s="115" t="s">
        <v>435</v>
      </c>
      <c r="L54" s="116"/>
      <c r="M54" s="116"/>
      <c r="N54" s="116"/>
      <c r="O54" s="115" t="s">
        <v>7048</v>
      </c>
      <c r="P54" s="115" t="s">
        <v>437</v>
      </c>
      <c r="Q54" s="116"/>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4"/>
      <c r="AY54" s="114"/>
      <c r="AZ54" s="114"/>
      <c r="BA54" s="114"/>
      <c r="BB54" s="114"/>
      <c r="BC54" s="114"/>
      <c r="BD54" s="114"/>
      <c r="BE54" s="114"/>
      <c r="BF54" s="114"/>
      <c r="BG54" s="114"/>
      <c r="BH54" s="114"/>
      <c r="BI54" s="114"/>
      <c r="BJ54" s="114"/>
      <c r="BK54" s="114"/>
      <c r="BL54" s="114"/>
    </row>
    <row r="55">
      <c r="A55" s="115" t="s">
        <v>237</v>
      </c>
      <c r="B55" s="115" t="b">
        <v>1</v>
      </c>
      <c r="C55" s="115">
        <v>1.0</v>
      </c>
      <c r="D55" s="115" t="s">
        <v>288</v>
      </c>
      <c r="E55" s="115" t="s">
        <v>1770</v>
      </c>
      <c r="F55" s="115" t="s">
        <v>556</v>
      </c>
      <c r="G55" s="115" t="s">
        <v>3260</v>
      </c>
      <c r="H55" s="115" t="s">
        <v>3261</v>
      </c>
      <c r="I55" s="116"/>
      <c r="J55" s="117" t="s">
        <v>439</v>
      </c>
      <c r="K55" s="115" t="s">
        <v>440</v>
      </c>
      <c r="L55" s="116"/>
      <c r="M55" s="116"/>
      <c r="N55" s="116"/>
      <c r="O55" s="115" t="s">
        <v>7050</v>
      </c>
      <c r="P55" s="115" t="s">
        <v>7052</v>
      </c>
      <c r="Q55" s="116"/>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4"/>
      <c r="AY55" s="114"/>
      <c r="AZ55" s="114"/>
      <c r="BA55" s="114"/>
      <c r="BB55" s="114"/>
      <c r="BC55" s="114"/>
      <c r="BD55" s="114"/>
      <c r="BE55" s="114"/>
      <c r="BF55" s="114"/>
      <c r="BG55" s="114"/>
      <c r="BH55" s="114"/>
      <c r="BI55" s="114"/>
      <c r="BJ55" s="114"/>
      <c r="BK55" s="114"/>
      <c r="BL55" s="114"/>
    </row>
    <row r="56">
      <c r="A56" s="115" t="s">
        <v>237</v>
      </c>
      <c r="B56" s="115" t="b">
        <v>1</v>
      </c>
      <c r="C56" s="115">
        <v>1.0</v>
      </c>
      <c r="D56" s="115" t="s">
        <v>288</v>
      </c>
      <c r="E56" s="115" t="s">
        <v>1770</v>
      </c>
      <c r="F56" s="115" t="s">
        <v>556</v>
      </c>
      <c r="G56" s="115" t="s">
        <v>7053</v>
      </c>
      <c r="H56" s="115" t="s">
        <v>3319</v>
      </c>
      <c r="I56" s="116"/>
      <c r="J56" s="117" t="s">
        <v>443</v>
      </c>
      <c r="K56" s="115" t="s">
        <v>7054</v>
      </c>
      <c r="L56" s="116"/>
      <c r="M56" s="116"/>
      <c r="N56" s="116"/>
      <c r="O56" s="115" t="s">
        <v>445</v>
      </c>
      <c r="P56" s="115" t="s">
        <v>447</v>
      </c>
      <c r="Q56" s="116"/>
      <c r="R56" s="114"/>
      <c r="S56" s="114"/>
      <c r="T56" s="114"/>
      <c r="U56" s="114"/>
      <c r="V56" s="114"/>
      <c r="W56" s="114"/>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4"/>
      <c r="AY56" s="114"/>
      <c r="AZ56" s="114"/>
      <c r="BA56" s="114"/>
      <c r="BB56" s="114"/>
      <c r="BC56" s="114"/>
      <c r="BD56" s="114"/>
      <c r="BE56" s="114"/>
      <c r="BF56" s="114"/>
      <c r="BG56" s="114"/>
      <c r="BH56" s="114"/>
      <c r="BI56" s="114"/>
      <c r="BJ56" s="114"/>
      <c r="BK56" s="114"/>
      <c r="BL56" s="114"/>
    </row>
    <row r="57">
      <c r="A57" s="115" t="s">
        <v>237</v>
      </c>
      <c r="B57" s="115" t="b">
        <v>1</v>
      </c>
      <c r="C57" s="115">
        <v>1.0</v>
      </c>
      <c r="D57" s="115" t="s">
        <v>288</v>
      </c>
      <c r="E57" s="115" t="s">
        <v>1770</v>
      </c>
      <c r="F57" s="115" t="s">
        <v>556</v>
      </c>
      <c r="G57" s="115" t="s">
        <v>7055</v>
      </c>
      <c r="H57" s="115" t="s">
        <v>3374</v>
      </c>
      <c r="I57" s="116"/>
      <c r="J57" s="117" t="s">
        <v>448</v>
      </c>
      <c r="K57" s="115" t="s">
        <v>449</v>
      </c>
      <c r="L57" s="116"/>
      <c r="M57" s="116"/>
      <c r="N57" s="116"/>
      <c r="O57" s="115" t="s">
        <v>450</v>
      </c>
      <c r="P57" s="115" t="s">
        <v>7056</v>
      </c>
      <c r="Q57" s="116"/>
      <c r="R57" s="114"/>
      <c r="S57" s="114"/>
      <c r="T57" s="114"/>
      <c r="U57" s="114"/>
      <c r="V57" s="114"/>
      <c r="W57" s="114"/>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4"/>
      <c r="AY57" s="114"/>
      <c r="AZ57" s="114"/>
      <c r="BA57" s="114"/>
      <c r="BB57" s="114"/>
      <c r="BC57" s="114"/>
      <c r="BD57" s="114"/>
      <c r="BE57" s="114"/>
      <c r="BF57" s="114"/>
      <c r="BG57" s="114"/>
      <c r="BH57" s="114"/>
      <c r="BI57" s="114"/>
      <c r="BJ57" s="114"/>
      <c r="BK57" s="114"/>
      <c r="BL57" s="114"/>
    </row>
    <row r="58">
      <c r="A58" s="115" t="s">
        <v>237</v>
      </c>
      <c r="B58" s="115" t="b">
        <v>1</v>
      </c>
      <c r="C58" s="115">
        <v>1.0</v>
      </c>
      <c r="D58" s="115" t="s">
        <v>288</v>
      </c>
      <c r="E58" s="115" t="s">
        <v>1770</v>
      </c>
      <c r="F58" s="115" t="s">
        <v>556</v>
      </c>
      <c r="G58" s="115" t="s">
        <v>7057</v>
      </c>
      <c r="H58" s="115" t="s">
        <v>3261</v>
      </c>
      <c r="I58" s="116"/>
      <c r="J58" s="117" t="s">
        <v>452</v>
      </c>
      <c r="K58" s="115" t="s">
        <v>7058</v>
      </c>
      <c r="L58" s="116"/>
      <c r="M58" s="116"/>
      <c r="N58" s="116"/>
      <c r="O58" s="115" t="s">
        <v>7059</v>
      </c>
      <c r="P58" s="115" t="s">
        <v>7060</v>
      </c>
      <c r="Q58" s="114"/>
      <c r="R58" s="114"/>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4"/>
      <c r="AY58" s="114"/>
      <c r="AZ58" s="114"/>
      <c r="BA58" s="114"/>
      <c r="BB58" s="114"/>
      <c r="BC58" s="114"/>
      <c r="BD58" s="114"/>
      <c r="BE58" s="114"/>
      <c r="BF58" s="114"/>
      <c r="BG58" s="114"/>
      <c r="BH58" s="114"/>
      <c r="BI58" s="114"/>
      <c r="BJ58" s="114"/>
      <c r="BK58" s="114"/>
      <c r="BL58" s="114"/>
    </row>
    <row r="59">
      <c r="A59" s="115" t="s">
        <v>237</v>
      </c>
      <c r="B59" s="115" t="b">
        <v>1</v>
      </c>
      <c r="C59" s="115">
        <v>1.0</v>
      </c>
      <c r="D59" s="115" t="s">
        <v>288</v>
      </c>
      <c r="E59" s="115" t="s">
        <v>1770</v>
      </c>
      <c r="F59" s="115" t="s">
        <v>556</v>
      </c>
      <c r="G59" s="115" t="s">
        <v>7061</v>
      </c>
      <c r="H59" s="115" t="s">
        <v>3485</v>
      </c>
      <c r="I59" s="116"/>
      <c r="J59" s="117" t="s">
        <v>457</v>
      </c>
      <c r="K59" s="115" t="s">
        <v>458</v>
      </c>
      <c r="L59" s="116"/>
      <c r="M59" s="116"/>
      <c r="N59" s="116"/>
      <c r="O59" s="115" t="s">
        <v>459</v>
      </c>
      <c r="P59" s="115" t="s">
        <v>7062</v>
      </c>
      <c r="Q59" s="116"/>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row>
    <row r="60">
      <c r="A60" s="115" t="s">
        <v>237</v>
      </c>
      <c r="B60" s="115" t="b">
        <v>1</v>
      </c>
      <c r="C60" s="115">
        <v>1.0</v>
      </c>
      <c r="D60" s="115" t="s">
        <v>288</v>
      </c>
      <c r="E60" s="115" t="s">
        <v>1770</v>
      </c>
      <c r="F60" s="115" t="s">
        <v>556</v>
      </c>
      <c r="G60" s="115" t="s">
        <v>7063</v>
      </c>
      <c r="H60" s="115" t="s">
        <v>3541</v>
      </c>
      <c r="I60" s="116"/>
      <c r="J60" s="117" t="s">
        <v>7064</v>
      </c>
      <c r="K60" s="115" t="s">
        <v>7065</v>
      </c>
      <c r="L60" s="116"/>
      <c r="M60" s="116"/>
      <c r="N60" s="116"/>
      <c r="O60" s="115" t="s">
        <v>7066</v>
      </c>
      <c r="P60" s="115" t="s">
        <v>7067</v>
      </c>
      <c r="Q60" s="116"/>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4"/>
      <c r="AY60" s="114"/>
      <c r="AZ60" s="114"/>
      <c r="BA60" s="114"/>
      <c r="BB60" s="114"/>
      <c r="BC60" s="114"/>
      <c r="BD60" s="114"/>
      <c r="BE60" s="114"/>
      <c r="BF60" s="114"/>
      <c r="BG60" s="114"/>
      <c r="BH60" s="114"/>
      <c r="BI60" s="114"/>
      <c r="BJ60" s="114"/>
      <c r="BK60" s="114"/>
      <c r="BL60" s="114"/>
    </row>
    <row r="61">
      <c r="A61" s="115" t="s">
        <v>237</v>
      </c>
      <c r="B61" s="115" t="b">
        <v>1</v>
      </c>
      <c r="C61" s="115">
        <v>1.0</v>
      </c>
      <c r="D61" s="115" t="s">
        <v>288</v>
      </c>
      <c r="E61" s="115" t="s">
        <v>1770</v>
      </c>
      <c r="F61" s="115" t="s">
        <v>556</v>
      </c>
      <c r="G61" s="115" t="s">
        <v>3594</v>
      </c>
      <c r="H61" s="115" t="s">
        <v>3596</v>
      </c>
      <c r="I61" s="116"/>
      <c r="J61" s="117" t="s">
        <v>466</v>
      </c>
      <c r="K61" s="115" t="s">
        <v>7070</v>
      </c>
      <c r="L61" s="116"/>
      <c r="M61" s="116"/>
      <c r="N61" s="116"/>
      <c r="O61" s="115" t="s">
        <v>468</v>
      </c>
      <c r="P61" s="115" t="s">
        <v>7071</v>
      </c>
      <c r="Q61" s="116"/>
      <c r="R61" s="114"/>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4"/>
      <c r="AY61" s="114"/>
      <c r="AZ61" s="114"/>
      <c r="BA61" s="114"/>
      <c r="BB61" s="114"/>
      <c r="BC61" s="114"/>
      <c r="BD61" s="114"/>
      <c r="BE61" s="114"/>
      <c r="BF61" s="114"/>
      <c r="BG61" s="114"/>
      <c r="BH61" s="114"/>
      <c r="BI61" s="114"/>
      <c r="BJ61" s="114"/>
      <c r="BK61" s="114"/>
      <c r="BL61" s="114"/>
    </row>
    <row r="62">
      <c r="A62" s="115" t="s">
        <v>237</v>
      </c>
      <c r="B62" s="115" t="b">
        <v>1</v>
      </c>
      <c r="C62" s="115">
        <v>1.0</v>
      </c>
      <c r="D62" s="115" t="s">
        <v>288</v>
      </c>
      <c r="E62" s="115" t="s">
        <v>1770</v>
      </c>
      <c r="F62" s="115" t="s">
        <v>556</v>
      </c>
      <c r="G62" s="115" t="s">
        <v>7072</v>
      </c>
      <c r="H62" s="115" t="s">
        <v>3653</v>
      </c>
      <c r="I62" s="116"/>
      <c r="J62" s="117" t="s">
        <v>7073</v>
      </c>
      <c r="K62" s="115" t="s">
        <v>7074</v>
      </c>
      <c r="L62" s="116"/>
      <c r="M62" s="116"/>
      <c r="N62" s="116"/>
      <c r="O62" s="115" t="s">
        <v>7075</v>
      </c>
      <c r="P62" s="115" t="s">
        <v>7076</v>
      </c>
      <c r="Q62" s="116"/>
      <c r="R62" s="114"/>
      <c r="S62" s="114"/>
      <c r="T62" s="114"/>
      <c r="U62" s="114"/>
      <c r="V62" s="114"/>
      <c r="W62" s="114"/>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4"/>
      <c r="AY62" s="114"/>
      <c r="AZ62" s="114"/>
      <c r="BA62" s="114"/>
      <c r="BB62" s="114"/>
      <c r="BC62" s="114"/>
      <c r="BD62" s="114"/>
      <c r="BE62" s="114"/>
      <c r="BF62" s="114"/>
      <c r="BG62" s="114"/>
      <c r="BH62" s="114"/>
      <c r="BI62" s="114"/>
      <c r="BJ62" s="114"/>
      <c r="BK62" s="114"/>
      <c r="BL62" s="114"/>
    </row>
    <row r="63">
      <c r="A63" s="115" t="s">
        <v>237</v>
      </c>
      <c r="B63" s="115" t="b">
        <v>1</v>
      </c>
      <c r="C63" s="115">
        <v>1.0</v>
      </c>
      <c r="D63" s="115" t="s">
        <v>288</v>
      </c>
      <c r="E63" s="115" t="s">
        <v>1770</v>
      </c>
      <c r="F63" s="115" t="s">
        <v>556</v>
      </c>
      <c r="G63" s="115" t="s">
        <v>7077</v>
      </c>
      <c r="H63" s="115" t="s">
        <v>3706</v>
      </c>
      <c r="I63" s="116"/>
      <c r="J63" s="117" t="s">
        <v>475</v>
      </c>
      <c r="K63" s="115" t="s">
        <v>7078</v>
      </c>
      <c r="L63" s="116"/>
      <c r="M63" s="116"/>
      <c r="N63" s="116"/>
      <c r="O63" s="115" t="s">
        <v>7079</v>
      </c>
      <c r="P63" s="115" t="s">
        <v>7080</v>
      </c>
      <c r="Q63" s="116"/>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row>
    <row r="64">
      <c r="A64" s="115" t="s">
        <v>237</v>
      </c>
      <c r="B64" s="115" t="b">
        <v>1</v>
      </c>
      <c r="C64" s="115">
        <v>1.0</v>
      </c>
      <c r="D64" s="115" t="s">
        <v>288</v>
      </c>
      <c r="E64" s="115" t="s">
        <v>1770</v>
      </c>
      <c r="F64" s="115" t="s">
        <v>556</v>
      </c>
      <c r="G64" s="115" t="s">
        <v>3753</v>
      </c>
      <c r="H64" s="115" t="s">
        <v>3755</v>
      </c>
      <c r="I64" s="116"/>
      <c r="J64" s="117" t="s">
        <v>480</v>
      </c>
      <c r="K64" s="115" t="s">
        <v>481</v>
      </c>
      <c r="L64" s="116"/>
      <c r="M64" s="116"/>
      <c r="N64" s="116"/>
      <c r="O64" s="115" t="s">
        <v>7081</v>
      </c>
      <c r="P64" s="115" t="s">
        <v>7082</v>
      </c>
      <c r="Q64" s="116"/>
      <c r="R64" s="114"/>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4"/>
      <c r="AY64" s="114"/>
      <c r="AZ64" s="114"/>
      <c r="BA64" s="114"/>
      <c r="BB64" s="114"/>
      <c r="BC64" s="114"/>
      <c r="BD64" s="114"/>
      <c r="BE64" s="114"/>
      <c r="BF64" s="114"/>
      <c r="BG64" s="114"/>
      <c r="BH64" s="114"/>
      <c r="BI64" s="114"/>
      <c r="BJ64" s="114"/>
      <c r="BK64" s="114"/>
      <c r="BL64" s="114"/>
    </row>
    <row r="65">
      <c r="A65" s="115" t="s">
        <v>237</v>
      </c>
      <c r="B65" s="115" t="b">
        <v>1</v>
      </c>
      <c r="C65" s="115">
        <v>1.0</v>
      </c>
      <c r="D65" s="115" t="s">
        <v>288</v>
      </c>
      <c r="E65" s="115" t="s">
        <v>1770</v>
      </c>
      <c r="F65" s="115" t="s">
        <v>556</v>
      </c>
      <c r="G65" s="115" t="s">
        <v>7083</v>
      </c>
      <c r="H65" s="115" t="s">
        <v>3812</v>
      </c>
      <c r="I65" s="116"/>
      <c r="J65" s="117" t="s">
        <v>485</v>
      </c>
      <c r="K65" s="115" t="s">
        <v>7084</v>
      </c>
      <c r="L65" s="116"/>
      <c r="M65" s="116"/>
      <c r="N65" s="116"/>
      <c r="O65" s="115" t="s">
        <v>487</v>
      </c>
      <c r="P65" s="115" t="s">
        <v>7085</v>
      </c>
      <c r="Q65" s="116"/>
      <c r="R65" s="114"/>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4"/>
      <c r="BA65" s="114"/>
      <c r="BB65" s="114"/>
      <c r="BC65" s="114"/>
      <c r="BD65" s="114"/>
      <c r="BE65" s="114"/>
      <c r="BF65" s="114"/>
      <c r="BG65" s="114"/>
      <c r="BH65" s="114"/>
      <c r="BI65" s="114"/>
      <c r="BJ65" s="114"/>
      <c r="BK65" s="114"/>
      <c r="BL65" s="114"/>
    </row>
    <row r="66">
      <c r="A66" s="115" t="s">
        <v>237</v>
      </c>
      <c r="B66" s="115" t="b">
        <v>1</v>
      </c>
      <c r="C66" s="115">
        <v>1.0</v>
      </c>
      <c r="D66" s="115" t="s">
        <v>288</v>
      </c>
      <c r="E66" s="115" t="s">
        <v>1770</v>
      </c>
      <c r="F66" s="115" t="s">
        <v>556</v>
      </c>
      <c r="G66" s="115" t="s">
        <v>7086</v>
      </c>
      <c r="H66" s="115" t="s">
        <v>3855</v>
      </c>
      <c r="I66" s="116"/>
      <c r="J66" s="117" t="s">
        <v>490</v>
      </c>
      <c r="K66" s="115" t="s">
        <v>7087</v>
      </c>
      <c r="L66" s="116"/>
      <c r="M66" s="116"/>
      <c r="N66" s="116"/>
      <c r="O66" s="115" t="s">
        <v>7088</v>
      </c>
      <c r="P66" s="115" t="s">
        <v>7089</v>
      </c>
      <c r="Q66" s="116"/>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4"/>
      <c r="AY66" s="114"/>
      <c r="AZ66" s="114"/>
      <c r="BA66" s="114"/>
      <c r="BB66" s="114"/>
      <c r="BC66" s="114"/>
      <c r="BD66" s="114"/>
      <c r="BE66" s="114"/>
      <c r="BF66" s="114"/>
      <c r="BG66" s="114"/>
      <c r="BH66" s="114"/>
      <c r="BI66" s="114"/>
      <c r="BJ66" s="114"/>
      <c r="BK66" s="114"/>
      <c r="BL66" s="114"/>
    </row>
    <row r="67">
      <c r="A67" s="131" t="s">
        <v>237</v>
      </c>
      <c r="B67" s="131" t="b">
        <v>1</v>
      </c>
      <c r="C67" s="131">
        <v>1.0</v>
      </c>
      <c r="D67" s="131" t="s">
        <v>288</v>
      </c>
      <c r="E67" s="131" t="s">
        <v>1770</v>
      </c>
      <c r="F67" s="131" t="s">
        <v>556</v>
      </c>
      <c r="G67" s="131" t="s">
        <v>7092</v>
      </c>
      <c r="H67" s="131" t="s">
        <v>3893</v>
      </c>
      <c r="I67" s="132"/>
      <c r="J67" s="133" t="s">
        <v>497</v>
      </c>
      <c r="K67" s="131" t="s">
        <v>7093</v>
      </c>
      <c r="L67" s="132"/>
      <c r="M67" s="132"/>
      <c r="N67" s="132"/>
      <c r="O67" s="131" t="s">
        <v>7094</v>
      </c>
      <c r="P67" s="131" t="s">
        <v>7095</v>
      </c>
      <c r="Q67" s="132"/>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4"/>
      <c r="AX67" s="114"/>
      <c r="AY67" s="114"/>
      <c r="AZ67" s="114"/>
      <c r="BA67" s="114"/>
      <c r="BB67" s="114"/>
      <c r="BC67" s="114"/>
      <c r="BD67" s="114"/>
      <c r="BE67" s="114"/>
      <c r="BF67" s="114"/>
      <c r="BG67" s="114"/>
      <c r="BH67" s="114"/>
      <c r="BI67" s="114"/>
      <c r="BJ67" s="114"/>
      <c r="BK67" s="114"/>
      <c r="BL67" s="114"/>
    </row>
    <row r="68">
      <c r="A68" s="117" t="s">
        <v>237</v>
      </c>
      <c r="B68" s="117" t="b">
        <v>1</v>
      </c>
      <c r="C68" s="117">
        <v>1.0</v>
      </c>
      <c r="D68" s="117" t="s">
        <v>288</v>
      </c>
      <c r="E68" s="117" t="s">
        <v>1770</v>
      </c>
      <c r="F68" s="117" t="s">
        <v>556</v>
      </c>
      <c r="G68" s="117" t="s">
        <v>3927</v>
      </c>
      <c r="H68" s="117" t="s">
        <v>3930</v>
      </c>
      <c r="I68" s="134"/>
      <c r="J68" s="117" t="s">
        <v>7096</v>
      </c>
      <c r="K68" s="117" t="s">
        <v>7097</v>
      </c>
      <c r="L68" s="134"/>
      <c r="M68" s="134"/>
      <c r="N68" s="134"/>
      <c r="O68" s="117" t="s">
        <v>7098</v>
      </c>
      <c r="P68" s="117" t="s">
        <v>7099</v>
      </c>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row>
    <row r="69">
      <c r="A69" s="117" t="s">
        <v>237</v>
      </c>
      <c r="B69" s="117" t="b">
        <v>0</v>
      </c>
      <c r="C69" s="117">
        <v>1.0</v>
      </c>
      <c r="D69" s="117" t="s">
        <v>288</v>
      </c>
      <c r="E69" s="117" t="s">
        <v>1770</v>
      </c>
      <c r="F69" s="117" t="s">
        <v>556</v>
      </c>
      <c r="G69" s="117" t="s">
        <v>7100</v>
      </c>
      <c r="H69" s="117" t="s">
        <v>3975</v>
      </c>
      <c r="I69" s="134"/>
      <c r="J69" s="117" t="s">
        <v>7101</v>
      </c>
      <c r="K69" s="117" t="s">
        <v>7102</v>
      </c>
      <c r="L69" s="134"/>
      <c r="M69" s="134"/>
      <c r="N69" s="134"/>
      <c r="O69" s="117" t="s">
        <v>7103</v>
      </c>
      <c r="P69" s="117" t="s">
        <v>7104</v>
      </c>
      <c r="Q69" s="134"/>
      <c r="R69" s="114"/>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4"/>
      <c r="AX69" s="114"/>
      <c r="AY69" s="114"/>
      <c r="AZ69" s="114"/>
      <c r="BA69" s="114"/>
      <c r="BB69" s="114"/>
      <c r="BC69" s="114"/>
      <c r="BD69" s="114"/>
      <c r="BE69" s="114"/>
      <c r="BF69" s="114"/>
      <c r="BG69" s="114"/>
      <c r="BH69" s="114"/>
      <c r="BI69" s="114"/>
      <c r="BJ69" s="114"/>
      <c r="BK69" s="114"/>
      <c r="BL69" s="114"/>
    </row>
    <row r="70">
      <c r="A70" s="117" t="s">
        <v>237</v>
      </c>
      <c r="B70" s="117" t="b">
        <v>0</v>
      </c>
      <c r="C70" s="117">
        <v>1.0</v>
      </c>
      <c r="D70" s="117" t="s">
        <v>288</v>
      </c>
      <c r="E70" s="117" t="s">
        <v>1770</v>
      </c>
      <c r="F70" s="117" t="s">
        <v>556</v>
      </c>
      <c r="G70" s="117" t="s">
        <v>7105</v>
      </c>
      <c r="H70" s="117" t="s">
        <v>4032</v>
      </c>
      <c r="I70" s="134"/>
      <c r="J70" s="117" t="s">
        <v>457</v>
      </c>
      <c r="K70" s="117" t="s">
        <v>458</v>
      </c>
      <c r="L70" s="134"/>
      <c r="M70" s="134"/>
      <c r="N70" s="134"/>
      <c r="O70" s="117" t="s">
        <v>7106</v>
      </c>
      <c r="P70" s="117" t="s">
        <v>7107</v>
      </c>
      <c r="Q70" s="13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4"/>
      <c r="AY70" s="114"/>
      <c r="AZ70" s="114"/>
      <c r="BA70" s="114"/>
      <c r="BB70" s="114"/>
      <c r="BC70" s="114"/>
      <c r="BD70" s="114"/>
      <c r="BE70" s="114"/>
      <c r="BF70" s="114"/>
      <c r="BG70" s="114"/>
      <c r="BH70" s="114"/>
      <c r="BI70" s="114"/>
      <c r="BJ70" s="114"/>
      <c r="BK70" s="114"/>
      <c r="BL70" s="114"/>
    </row>
    <row r="71">
      <c r="A71" s="117" t="s">
        <v>237</v>
      </c>
      <c r="B71" s="117" t="b">
        <v>0</v>
      </c>
      <c r="C71" s="117">
        <v>1.0</v>
      </c>
      <c r="D71" s="117" t="s">
        <v>288</v>
      </c>
      <c r="E71" s="117" t="s">
        <v>1770</v>
      </c>
      <c r="F71" s="117" t="s">
        <v>556</v>
      </c>
      <c r="G71" s="117" t="s">
        <v>7108</v>
      </c>
      <c r="H71" s="117" t="s">
        <v>4092</v>
      </c>
      <c r="I71" s="134"/>
      <c r="J71" s="117" t="s">
        <v>7109</v>
      </c>
      <c r="K71" s="117" t="s">
        <v>7070</v>
      </c>
      <c r="L71" s="134"/>
      <c r="M71" s="134"/>
      <c r="N71" s="134"/>
      <c r="O71" s="117" t="s">
        <v>7110</v>
      </c>
      <c r="P71" s="117" t="s">
        <v>7111</v>
      </c>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114"/>
      <c r="AX71" s="114"/>
      <c r="AY71" s="114"/>
      <c r="AZ71" s="114"/>
      <c r="BA71" s="114"/>
      <c r="BB71" s="114"/>
      <c r="BC71" s="114"/>
      <c r="BD71" s="114"/>
      <c r="BE71" s="114"/>
      <c r="BF71" s="114"/>
      <c r="BG71" s="114"/>
      <c r="BH71" s="114"/>
      <c r="BI71" s="114"/>
      <c r="BJ71" s="114"/>
      <c r="BK71" s="114"/>
      <c r="BL71" s="114"/>
    </row>
    <row r="72">
      <c r="A72" s="117" t="s">
        <v>237</v>
      </c>
      <c r="B72" s="117" t="b">
        <v>0</v>
      </c>
      <c r="C72" s="117">
        <v>1.0</v>
      </c>
      <c r="D72" s="117" t="s">
        <v>288</v>
      </c>
      <c r="E72" s="117" t="s">
        <v>1770</v>
      </c>
      <c r="F72" s="117" t="s">
        <v>556</v>
      </c>
      <c r="G72" s="117" t="s">
        <v>4145</v>
      </c>
      <c r="H72" s="117" t="s">
        <v>4146</v>
      </c>
      <c r="I72" s="134"/>
      <c r="J72" s="117" t="s">
        <v>520</v>
      </c>
      <c r="K72" s="117" t="s">
        <v>7112</v>
      </c>
      <c r="L72" s="134"/>
      <c r="M72" s="134"/>
      <c r="N72" s="134"/>
      <c r="O72" s="117" t="s">
        <v>522</v>
      </c>
      <c r="P72" s="117" t="s">
        <v>7113</v>
      </c>
      <c r="Q72" s="134"/>
      <c r="R72" s="114"/>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4"/>
      <c r="AX72" s="114"/>
      <c r="AY72" s="114"/>
      <c r="AZ72" s="114"/>
      <c r="BA72" s="114"/>
      <c r="BB72" s="114"/>
      <c r="BC72" s="114"/>
      <c r="BD72" s="114"/>
      <c r="BE72" s="114"/>
      <c r="BF72" s="114"/>
      <c r="BG72" s="114"/>
      <c r="BH72" s="114"/>
      <c r="BI72" s="114"/>
      <c r="BJ72" s="114"/>
      <c r="BK72" s="114"/>
      <c r="BL72" s="114"/>
    </row>
    <row r="73">
      <c r="A73" s="117" t="s">
        <v>237</v>
      </c>
      <c r="B73" s="117" t="b">
        <v>0</v>
      </c>
      <c r="C73" s="117">
        <v>1.0</v>
      </c>
      <c r="D73" s="117" t="s">
        <v>288</v>
      </c>
      <c r="E73" s="117" t="s">
        <v>1770</v>
      </c>
      <c r="F73" s="117" t="s">
        <v>556</v>
      </c>
      <c r="G73" s="117" t="s">
        <v>4205</v>
      </c>
      <c r="H73" s="117" t="s">
        <v>4208</v>
      </c>
      <c r="I73" s="134"/>
      <c r="J73" s="117" t="s">
        <v>7116</v>
      </c>
      <c r="K73" s="117" t="s">
        <v>7117</v>
      </c>
      <c r="L73" s="134"/>
      <c r="M73" s="134"/>
      <c r="N73" s="134"/>
      <c r="O73" s="117" t="s">
        <v>526</v>
      </c>
      <c r="P73" s="117" t="s">
        <v>7118</v>
      </c>
      <c r="Q73" s="114"/>
      <c r="R73" s="114"/>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row>
    <row r="74">
      <c r="A74" s="117" t="s">
        <v>237</v>
      </c>
      <c r="B74" s="117" t="b">
        <v>0</v>
      </c>
      <c r="C74" s="117">
        <v>1.0</v>
      </c>
      <c r="D74" s="117" t="s">
        <v>288</v>
      </c>
      <c r="E74" s="117" t="s">
        <v>1770</v>
      </c>
      <c r="F74" s="117" t="s">
        <v>4264</v>
      </c>
      <c r="G74" s="117" t="s">
        <v>7119</v>
      </c>
      <c r="H74" s="117" t="s">
        <v>4271</v>
      </c>
      <c r="I74" s="134"/>
      <c r="J74" s="117" t="s">
        <v>528</v>
      </c>
      <c r="K74" s="117" t="s">
        <v>7120</v>
      </c>
      <c r="L74" s="134"/>
      <c r="M74" s="134"/>
      <c r="N74" s="134"/>
      <c r="O74" s="117" t="s">
        <v>7121</v>
      </c>
      <c r="P74" s="117" t="s">
        <v>7122</v>
      </c>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row>
    <row r="75">
      <c r="A75" s="117" t="s">
        <v>237</v>
      </c>
      <c r="B75" s="117" t="b">
        <v>0</v>
      </c>
      <c r="C75" s="117">
        <v>1.0</v>
      </c>
      <c r="D75" s="117" t="s">
        <v>288</v>
      </c>
      <c r="E75" s="117" t="s">
        <v>1770</v>
      </c>
      <c r="F75" s="117" t="s">
        <v>4264</v>
      </c>
      <c r="G75" s="117" t="s">
        <v>7123</v>
      </c>
      <c r="H75" s="117" t="s">
        <v>4332</v>
      </c>
      <c r="I75" s="134"/>
      <c r="J75" s="117" t="s">
        <v>533</v>
      </c>
      <c r="K75" s="117" t="s">
        <v>7124</v>
      </c>
      <c r="L75" s="134"/>
      <c r="M75" s="134"/>
      <c r="N75" s="134"/>
      <c r="O75" s="117" t="s">
        <v>7125</v>
      </c>
      <c r="P75" s="117" t="s">
        <v>7126</v>
      </c>
      <c r="Q75" s="13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row>
    <row r="76">
      <c r="A76" s="117" t="s">
        <v>237</v>
      </c>
      <c r="B76" s="117" t="b">
        <v>0</v>
      </c>
      <c r="C76" s="117">
        <v>1.0</v>
      </c>
      <c r="D76" s="117" t="s">
        <v>288</v>
      </c>
      <c r="E76" s="117" t="s">
        <v>1770</v>
      </c>
      <c r="F76" s="117" t="s">
        <v>1399</v>
      </c>
      <c r="G76" s="117" t="s">
        <v>4390</v>
      </c>
      <c r="H76" s="117" t="s">
        <v>4392</v>
      </c>
      <c r="I76" s="134"/>
      <c r="J76" s="117" t="s">
        <v>537</v>
      </c>
      <c r="K76" s="117" t="s">
        <v>7127</v>
      </c>
      <c r="L76" s="134"/>
      <c r="M76" s="134"/>
      <c r="N76" s="134"/>
      <c r="O76" s="117" t="s">
        <v>7128</v>
      </c>
      <c r="P76" s="117" t="s">
        <v>7129</v>
      </c>
      <c r="Q76" s="13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row>
    <row r="77">
      <c r="A77" s="117" t="s">
        <v>237</v>
      </c>
      <c r="B77" s="117" t="b">
        <v>0</v>
      </c>
      <c r="C77" s="117">
        <v>1.0</v>
      </c>
      <c r="D77" s="117" t="s">
        <v>288</v>
      </c>
      <c r="E77" s="117" t="s">
        <v>1770</v>
      </c>
      <c r="F77" s="117" t="s">
        <v>1446</v>
      </c>
      <c r="G77" s="117" t="s">
        <v>4446</v>
      </c>
      <c r="H77" s="117" t="s">
        <v>4449</v>
      </c>
      <c r="I77" s="134"/>
      <c r="J77" s="117" t="s">
        <v>7130</v>
      </c>
      <c r="K77" s="117" t="s">
        <v>7131</v>
      </c>
      <c r="L77" s="134"/>
      <c r="M77" s="134"/>
      <c r="N77" s="134"/>
      <c r="O77" s="117" t="s">
        <v>7132</v>
      </c>
      <c r="P77" s="117" t="s">
        <v>7133</v>
      </c>
      <c r="Q77" s="114"/>
      <c r="R77" s="114"/>
      <c r="S77" s="114"/>
      <c r="T77" s="114"/>
      <c r="U77" s="114"/>
      <c r="V77" s="114"/>
      <c r="W77" s="114"/>
      <c r="X77" s="114"/>
      <c r="Y77" s="114"/>
      <c r="Z77" s="114"/>
      <c r="AA77" s="114"/>
      <c r="AB77" s="114"/>
      <c r="AC77" s="114"/>
      <c r="AD77" s="114"/>
      <c r="AE77" s="114"/>
      <c r="AF77" s="114"/>
      <c r="AG77" s="114"/>
      <c r="AH77" s="114"/>
      <c r="AI77" s="114"/>
      <c r="AJ77" s="114"/>
      <c r="AK77" s="114"/>
      <c r="AL77" s="114"/>
      <c r="AM77" s="114"/>
      <c r="AN77" s="114"/>
      <c r="AO77" s="114"/>
      <c r="AP77" s="114"/>
      <c r="AQ77" s="114"/>
      <c r="AR77" s="114"/>
      <c r="AS77" s="114"/>
      <c r="AT77" s="114"/>
      <c r="AU77" s="114"/>
      <c r="AV77" s="114"/>
      <c r="AW77" s="114"/>
      <c r="AX77" s="114"/>
      <c r="AY77" s="114"/>
      <c r="AZ77" s="114"/>
      <c r="BA77" s="114"/>
      <c r="BB77" s="114"/>
      <c r="BC77" s="114"/>
      <c r="BD77" s="114"/>
      <c r="BE77" s="114"/>
      <c r="BF77" s="114"/>
      <c r="BG77" s="114"/>
      <c r="BH77" s="114"/>
      <c r="BI77" s="114"/>
      <c r="BJ77" s="114"/>
      <c r="BK77" s="114"/>
      <c r="BL77" s="114"/>
    </row>
    <row r="78">
      <c r="A78" s="117" t="s">
        <v>237</v>
      </c>
      <c r="B78" s="117" t="b">
        <v>0</v>
      </c>
      <c r="C78" s="117">
        <v>1.0</v>
      </c>
      <c r="D78" s="117" t="s">
        <v>288</v>
      </c>
      <c r="E78" s="117" t="s">
        <v>1770</v>
      </c>
      <c r="F78" s="117" t="s">
        <v>1446</v>
      </c>
      <c r="G78" s="117" t="s">
        <v>4509</v>
      </c>
      <c r="H78" s="117" t="s">
        <v>4510</v>
      </c>
      <c r="I78" s="134"/>
      <c r="J78" s="117" t="s">
        <v>545</v>
      </c>
      <c r="K78" s="117" t="s">
        <v>7134</v>
      </c>
      <c r="L78" s="134"/>
      <c r="M78" s="134"/>
      <c r="N78" s="134"/>
      <c r="O78" s="117" t="s">
        <v>7135</v>
      </c>
      <c r="P78" s="117" t="s">
        <v>7136</v>
      </c>
      <c r="Q78" s="13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row>
    <row r="79">
      <c r="A79" s="117" t="s">
        <v>237</v>
      </c>
      <c r="B79" s="117" t="b">
        <v>0</v>
      </c>
      <c r="C79" s="117">
        <v>1.0</v>
      </c>
      <c r="D79" s="117" t="s">
        <v>288</v>
      </c>
      <c r="E79" s="117" t="s">
        <v>1770</v>
      </c>
      <c r="F79" s="117" t="s">
        <v>1446</v>
      </c>
      <c r="G79" s="117" t="s">
        <v>7137</v>
      </c>
      <c r="H79" s="117" t="s">
        <v>4574</v>
      </c>
      <c r="I79" s="134"/>
      <c r="J79" s="117" t="s">
        <v>549</v>
      </c>
      <c r="K79" s="117" t="s">
        <v>7138</v>
      </c>
      <c r="L79" s="134"/>
      <c r="M79" s="134"/>
      <c r="N79" s="134"/>
      <c r="O79" s="117" t="s">
        <v>7139</v>
      </c>
      <c r="P79" s="117" t="s">
        <v>7140</v>
      </c>
      <c r="Q79" s="134"/>
      <c r="R79" s="114"/>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row>
    <row r="80">
      <c r="A80" s="117" t="s">
        <v>237</v>
      </c>
      <c r="B80" s="117" t="b">
        <v>0</v>
      </c>
      <c r="C80" s="117">
        <v>1.0</v>
      </c>
      <c r="D80" s="117" t="s">
        <v>288</v>
      </c>
      <c r="E80" s="117" t="s">
        <v>1770</v>
      </c>
      <c r="F80" s="117" t="s">
        <v>1446</v>
      </c>
      <c r="G80" s="117" t="s">
        <v>4634</v>
      </c>
      <c r="H80" s="117" t="s">
        <v>4449</v>
      </c>
      <c r="I80" s="134"/>
      <c r="J80" s="117" t="s">
        <v>7130</v>
      </c>
      <c r="K80" s="117" t="s">
        <v>7141</v>
      </c>
      <c r="L80" s="134"/>
      <c r="M80" s="134"/>
      <c r="N80" s="134"/>
      <c r="O80" s="117" t="s">
        <v>7132</v>
      </c>
      <c r="P80" s="117" t="s">
        <v>7142</v>
      </c>
      <c r="Q80" s="134"/>
      <c r="R80" s="114"/>
      <c r="S80" s="114"/>
      <c r="T80" s="114"/>
      <c r="U80" s="114"/>
      <c r="V80" s="114"/>
      <c r="W80" s="114"/>
      <c r="X80" s="114"/>
      <c r="Y80" s="114"/>
      <c r="Z80" s="114"/>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114"/>
      <c r="AX80" s="114"/>
      <c r="AY80" s="114"/>
      <c r="AZ80" s="114"/>
      <c r="BA80" s="114"/>
      <c r="BB80" s="114"/>
      <c r="BC80" s="114"/>
      <c r="BD80" s="114"/>
      <c r="BE80" s="114"/>
      <c r="BF80" s="114"/>
      <c r="BG80" s="114"/>
      <c r="BH80" s="114"/>
      <c r="BI80" s="114"/>
      <c r="BJ80" s="114"/>
      <c r="BK80" s="114"/>
      <c r="BL80" s="114"/>
    </row>
    <row r="81">
      <c r="A81" s="117" t="s">
        <v>237</v>
      </c>
      <c r="B81" s="117" t="b">
        <v>0</v>
      </c>
      <c r="C81" s="117">
        <v>1.0</v>
      </c>
      <c r="D81" s="117" t="s">
        <v>288</v>
      </c>
      <c r="E81" s="117" t="s">
        <v>1770</v>
      </c>
      <c r="F81" s="117" t="s">
        <v>1446</v>
      </c>
      <c r="G81" s="117" t="s">
        <v>4694</v>
      </c>
      <c r="H81" s="117" t="s">
        <v>4697</v>
      </c>
      <c r="I81" s="134"/>
      <c r="J81" s="117" t="s">
        <v>7143</v>
      </c>
      <c r="K81" s="117" t="s">
        <v>7144</v>
      </c>
      <c r="L81" s="134"/>
      <c r="M81" s="134"/>
      <c r="N81" s="134"/>
      <c r="O81" s="117" t="s">
        <v>558</v>
      </c>
      <c r="P81" s="117" t="s">
        <v>7145</v>
      </c>
      <c r="Q81" s="134"/>
      <c r="R81" s="114"/>
      <c r="S81" s="114"/>
      <c r="T81" s="114"/>
      <c r="U81" s="114"/>
      <c r="V81" s="114"/>
      <c r="W81" s="114"/>
      <c r="X81" s="114"/>
      <c r="Y81" s="114"/>
      <c r="Z81" s="114"/>
      <c r="AA81" s="114"/>
      <c r="AB81" s="114"/>
      <c r="AC81" s="114"/>
      <c r="AD81" s="114"/>
      <c r="AE81" s="114"/>
      <c r="AF81" s="114"/>
      <c r="AG81" s="114"/>
      <c r="AH81" s="114"/>
      <c r="AI81" s="114"/>
      <c r="AJ81" s="114"/>
      <c r="AK81" s="114"/>
      <c r="AL81" s="114"/>
      <c r="AM81" s="114"/>
      <c r="AN81" s="114"/>
      <c r="AO81" s="114"/>
      <c r="AP81" s="114"/>
      <c r="AQ81" s="114"/>
      <c r="AR81" s="114"/>
      <c r="AS81" s="114"/>
      <c r="AT81" s="114"/>
      <c r="AU81" s="114"/>
      <c r="AV81" s="114"/>
      <c r="AW81" s="114"/>
      <c r="AX81" s="114"/>
      <c r="AY81" s="114"/>
      <c r="AZ81" s="114"/>
      <c r="BA81" s="114"/>
      <c r="BB81" s="114"/>
      <c r="BC81" s="114"/>
      <c r="BD81" s="114"/>
      <c r="BE81" s="114"/>
      <c r="BF81" s="114"/>
      <c r="BG81" s="114"/>
      <c r="BH81" s="114"/>
      <c r="BI81" s="114"/>
      <c r="BJ81" s="114"/>
      <c r="BK81" s="114"/>
      <c r="BL81" s="114"/>
    </row>
    <row r="82">
      <c r="A82" s="117" t="s">
        <v>237</v>
      </c>
      <c r="B82" s="117" t="b">
        <v>0</v>
      </c>
      <c r="C82" s="117">
        <v>1.0</v>
      </c>
      <c r="D82" s="117" t="s">
        <v>288</v>
      </c>
      <c r="E82" s="117" t="s">
        <v>1770</v>
      </c>
      <c r="F82" s="117" t="s">
        <v>1446</v>
      </c>
      <c r="G82" s="117" t="s">
        <v>4757</v>
      </c>
      <c r="H82" s="117" t="s">
        <v>4760</v>
      </c>
      <c r="I82" s="134"/>
      <c r="J82" s="117" t="s">
        <v>562</v>
      </c>
      <c r="K82" s="117" t="s">
        <v>7148</v>
      </c>
      <c r="L82" s="134"/>
      <c r="M82" s="134"/>
      <c r="N82" s="134"/>
      <c r="O82" s="117" t="s">
        <v>7149</v>
      </c>
      <c r="P82" s="117" t="s">
        <v>7150</v>
      </c>
      <c r="Q82" s="134"/>
      <c r="R82" s="114"/>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114"/>
      <c r="AX82" s="114"/>
      <c r="AY82" s="114"/>
      <c r="AZ82" s="114"/>
      <c r="BA82" s="114"/>
      <c r="BB82" s="114"/>
      <c r="BC82" s="114"/>
      <c r="BD82" s="114"/>
      <c r="BE82" s="114"/>
      <c r="BF82" s="114"/>
      <c r="BG82" s="114"/>
      <c r="BH82" s="114"/>
      <c r="BI82" s="114"/>
      <c r="BJ82" s="114"/>
      <c r="BK82" s="114"/>
      <c r="BL82" s="114"/>
    </row>
    <row r="83">
      <c r="A83" s="117" t="s">
        <v>237</v>
      </c>
      <c r="B83" s="117" t="b">
        <v>0</v>
      </c>
      <c r="C83" s="117">
        <v>1.0</v>
      </c>
      <c r="D83" s="117" t="s">
        <v>288</v>
      </c>
      <c r="E83" s="117" t="s">
        <v>1770</v>
      </c>
      <c r="F83" s="117" t="s">
        <v>1446</v>
      </c>
      <c r="G83" s="117" t="s">
        <v>4822</v>
      </c>
      <c r="H83" s="117" t="s">
        <v>4825</v>
      </c>
      <c r="I83" s="134"/>
      <c r="J83" s="117" t="s">
        <v>7151</v>
      </c>
      <c r="K83" s="117" t="s">
        <v>7152</v>
      </c>
      <c r="L83" s="134"/>
      <c r="M83" s="134"/>
      <c r="N83" s="134"/>
      <c r="O83" s="117" t="s">
        <v>568</v>
      </c>
      <c r="P83" s="117" t="s">
        <v>7153</v>
      </c>
      <c r="Q83" s="134"/>
      <c r="R83" s="114"/>
      <c r="S83" s="114"/>
      <c r="T83" s="114"/>
      <c r="U83" s="114"/>
      <c r="V83" s="114"/>
      <c r="W83" s="114"/>
      <c r="X83" s="114"/>
      <c r="Y83" s="114"/>
      <c r="Z83" s="114"/>
      <c r="AA83" s="114"/>
      <c r="AB83" s="114"/>
      <c r="AC83" s="114"/>
      <c r="AD83" s="114"/>
      <c r="AE83" s="114"/>
      <c r="AF83" s="114"/>
      <c r="AG83" s="114"/>
      <c r="AH83" s="114"/>
      <c r="AI83" s="114"/>
      <c r="AJ83" s="114"/>
      <c r="AK83" s="114"/>
      <c r="AL83" s="114"/>
      <c r="AM83" s="114"/>
      <c r="AN83" s="114"/>
      <c r="AO83" s="114"/>
      <c r="AP83" s="114"/>
      <c r="AQ83" s="114"/>
      <c r="AR83" s="114"/>
      <c r="AS83" s="114"/>
      <c r="AT83" s="114"/>
      <c r="AU83" s="114"/>
      <c r="AV83" s="114"/>
      <c r="AW83" s="114"/>
      <c r="AX83" s="114"/>
      <c r="AY83" s="114"/>
      <c r="AZ83" s="114"/>
      <c r="BA83" s="114"/>
      <c r="BB83" s="114"/>
      <c r="BC83" s="114"/>
      <c r="BD83" s="114"/>
      <c r="BE83" s="114"/>
      <c r="BF83" s="114"/>
      <c r="BG83" s="114"/>
      <c r="BH83" s="114"/>
      <c r="BI83" s="114"/>
      <c r="BJ83" s="114"/>
      <c r="BK83" s="114"/>
      <c r="BL83" s="114"/>
    </row>
    <row r="84">
      <c r="A84" s="117" t="s">
        <v>237</v>
      </c>
      <c r="B84" s="117" t="b">
        <v>0</v>
      </c>
      <c r="C84" s="117">
        <v>1.0</v>
      </c>
      <c r="D84" s="117" t="s">
        <v>288</v>
      </c>
      <c r="E84" s="117" t="s">
        <v>1770</v>
      </c>
      <c r="F84" s="117" t="s">
        <v>1446</v>
      </c>
      <c r="G84" s="117" t="s">
        <v>7154</v>
      </c>
      <c r="H84" s="117" t="s">
        <v>4092</v>
      </c>
      <c r="I84" s="134"/>
      <c r="J84" s="117" t="s">
        <v>7155</v>
      </c>
      <c r="K84" s="117" t="s">
        <v>7148</v>
      </c>
      <c r="L84" s="134"/>
      <c r="M84" s="134"/>
      <c r="N84" s="134"/>
      <c r="O84" s="117" t="s">
        <v>7156</v>
      </c>
      <c r="P84" s="117" t="s">
        <v>7157</v>
      </c>
      <c r="Q84" s="134"/>
      <c r="R84" s="114"/>
      <c r="S84" s="114"/>
      <c r="T84" s="114"/>
      <c r="U84" s="114"/>
      <c r="V84" s="114"/>
      <c r="W84" s="114"/>
      <c r="X84" s="114"/>
      <c r="Y84" s="114"/>
      <c r="Z84" s="114"/>
      <c r="AA84" s="114"/>
      <c r="AB84" s="114"/>
      <c r="AC84" s="114"/>
      <c r="AD84" s="114"/>
      <c r="AE84" s="114"/>
      <c r="AF84" s="114"/>
      <c r="AG84" s="114"/>
      <c r="AH84" s="114"/>
      <c r="AI84" s="114"/>
      <c r="AJ84" s="114"/>
      <c r="AK84" s="114"/>
      <c r="AL84" s="114"/>
      <c r="AM84" s="114"/>
      <c r="AN84" s="114"/>
      <c r="AO84" s="114"/>
      <c r="AP84" s="114"/>
      <c r="AQ84" s="114"/>
      <c r="AR84" s="114"/>
      <c r="AS84" s="114"/>
      <c r="AT84" s="114"/>
      <c r="AU84" s="114"/>
      <c r="AV84" s="114"/>
      <c r="AW84" s="114"/>
      <c r="AX84" s="114"/>
      <c r="AY84" s="114"/>
      <c r="AZ84" s="114"/>
      <c r="BA84" s="114"/>
      <c r="BB84" s="114"/>
      <c r="BC84" s="114"/>
      <c r="BD84" s="114"/>
      <c r="BE84" s="114"/>
      <c r="BF84" s="114"/>
      <c r="BG84" s="114"/>
      <c r="BH84" s="114"/>
      <c r="BI84" s="114"/>
      <c r="BJ84" s="114"/>
      <c r="BK84" s="114"/>
      <c r="BL84" s="114"/>
    </row>
    <row r="85">
      <c r="A85" s="117" t="s">
        <v>237</v>
      </c>
      <c r="B85" s="117" t="b">
        <v>1</v>
      </c>
      <c r="C85" s="117">
        <v>1.0</v>
      </c>
      <c r="D85" s="117" t="s">
        <v>288</v>
      </c>
      <c r="E85" s="117" t="s">
        <v>1770</v>
      </c>
      <c r="F85" s="117" t="s">
        <v>1446</v>
      </c>
      <c r="G85" s="117" t="s">
        <v>4951</v>
      </c>
      <c r="H85" s="117" t="s">
        <v>4952</v>
      </c>
      <c r="I85" s="134"/>
      <c r="J85" s="117" t="s">
        <v>574</v>
      </c>
      <c r="K85" s="117" t="s">
        <v>7158</v>
      </c>
      <c r="L85" s="134"/>
      <c r="M85" s="134"/>
      <c r="N85" s="134"/>
      <c r="O85" s="117" t="s">
        <v>576</v>
      </c>
      <c r="P85" s="117" t="s">
        <v>7159</v>
      </c>
      <c r="Q85" s="117" t="s">
        <v>7160</v>
      </c>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row>
    <row r="86">
      <c r="A86" s="117" t="s">
        <v>237</v>
      </c>
      <c r="B86" s="117" t="b">
        <v>0</v>
      </c>
      <c r="C86" s="117">
        <v>1.0</v>
      </c>
      <c r="D86" s="117" t="s">
        <v>288</v>
      </c>
      <c r="E86" s="117" t="s">
        <v>1770</v>
      </c>
      <c r="F86" s="117" t="s">
        <v>1446</v>
      </c>
      <c r="G86" s="117" t="s">
        <v>5006</v>
      </c>
      <c r="H86" s="117" t="s">
        <v>5008</v>
      </c>
      <c r="I86" s="134"/>
      <c r="J86" s="117" t="s">
        <v>579</v>
      </c>
      <c r="K86" s="117" t="s">
        <v>7161</v>
      </c>
      <c r="L86" s="134"/>
      <c r="M86" s="134"/>
      <c r="N86" s="134"/>
      <c r="O86" s="117" t="s">
        <v>7162</v>
      </c>
      <c r="P86" s="117" t="s">
        <v>7163</v>
      </c>
      <c r="Q86" s="117" t="s">
        <v>7164</v>
      </c>
      <c r="R86" s="114"/>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row>
    <row r="87">
      <c r="A87" s="117" t="s">
        <v>237</v>
      </c>
      <c r="B87" s="117" t="b">
        <v>0</v>
      </c>
      <c r="C87" s="117">
        <v>1.0</v>
      </c>
      <c r="D87" s="117" t="s">
        <v>288</v>
      </c>
      <c r="E87" s="117" t="s">
        <v>1770</v>
      </c>
      <c r="F87" s="117" t="s">
        <v>1446</v>
      </c>
      <c r="G87" s="117" t="s">
        <v>5068</v>
      </c>
      <c r="H87" s="117" t="s">
        <v>5071</v>
      </c>
      <c r="I87" s="134"/>
      <c r="J87" s="117" t="s">
        <v>584</v>
      </c>
      <c r="K87" s="117" t="s">
        <v>7158</v>
      </c>
      <c r="L87" s="134"/>
      <c r="M87" s="134"/>
      <c r="N87" s="134"/>
      <c r="O87" s="117" t="s">
        <v>7165</v>
      </c>
      <c r="P87" s="117" t="s">
        <v>7166</v>
      </c>
      <c r="Q87" s="117" t="s">
        <v>7160</v>
      </c>
      <c r="R87" s="114"/>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row>
    <row r="88">
      <c r="A88" s="117" t="s">
        <v>237</v>
      </c>
      <c r="B88" s="117" t="b">
        <v>0</v>
      </c>
      <c r="C88" s="117">
        <v>1.0</v>
      </c>
      <c r="D88" s="117" t="s">
        <v>288</v>
      </c>
      <c r="E88" s="117" t="s">
        <v>1770</v>
      </c>
      <c r="F88" s="117" t="s">
        <v>1446</v>
      </c>
      <c r="G88" s="117" t="s">
        <v>5132</v>
      </c>
      <c r="H88" s="117" t="s">
        <v>5135</v>
      </c>
      <c r="I88" s="134"/>
      <c r="J88" s="117" t="s">
        <v>7167</v>
      </c>
      <c r="K88" s="117" t="s">
        <v>7152</v>
      </c>
      <c r="L88" s="134"/>
      <c r="M88" s="134"/>
      <c r="N88" s="134"/>
      <c r="O88" s="117" t="s">
        <v>7168</v>
      </c>
      <c r="P88" s="117" t="s">
        <v>7169</v>
      </c>
      <c r="Q88" s="134"/>
      <c r="R88" s="114"/>
      <c r="S88" s="114"/>
      <c r="T88" s="114"/>
      <c r="U88" s="114"/>
      <c r="V88" s="114"/>
      <c r="W88" s="114"/>
      <c r="X88" s="114"/>
      <c r="Y88" s="114"/>
      <c r="Z88" s="114"/>
      <c r="AA88" s="114"/>
      <c r="AB88" s="114"/>
      <c r="AC88" s="114"/>
      <c r="AD88" s="114"/>
      <c r="AE88" s="114"/>
      <c r="AF88" s="114"/>
      <c r="AG88" s="114"/>
      <c r="AH88" s="114"/>
      <c r="AI88" s="114"/>
      <c r="AJ88" s="114"/>
      <c r="AK88" s="114"/>
      <c r="AL88" s="114"/>
      <c r="AM88" s="114"/>
      <c r="AN88" s="114"/>
      <c r="AO88" s="114"/>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row>
    <row r="89">
      <c r="A89" s="117" t="s">
        <v>237</v>
      </c>
      <c r="B89" s="117" t="b">
        <v>0</v>
      </c>
      <c r="C89" s="117">
        <v>1.0</v>
      </c>
      <c r="D89" s="117" t="s">
        <v>288</v>
      </c>
      <c r="E89" s="117" t="s">
        <v>1770</v>
      </c>
      <c r="F89" s="117" t="s">
        <v>5193</v>
      </c>
      <c r="G89" s="117" t="s">
        <v>5196</v>
      </c>
      <c r="H89" s="117" t="s">
        <v>5197</v>
      </c>
      <c r="I89" s="134"/>
      <c r="J89" s="117" t="s">
        <v>593</v>
      </c>
      <c r="K89" s="117" t="s">
        <v>7170</v>
      </c>
      <c r="L89" s="134"/>
      <c r="M89" s="134"/>
      <c r="N89" s="134"/>
      <c r="O89" s="117" t="s">
        <v>7171</v>
      </c>
      <c r="P89" s="117" t="s">
        <v>7172</v>
      </c>
      <c r="Q89" s="134"/>
      <c r="R89" s="114"/>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c r="AQ89" s="114"/>
      <c r="AR89" s="114"/>
      <c r="AS89" s="114"/>
      <c r="AT89" s="114"/>
      <c r="AU89" s="114"/>
      <c r="AV89" s="114"/>
      <c r="AW89" s="114"/>
      <c r="AX89" s="114"/>
      <c r="AY89" s="114"/>
      <c r="AZ89" s="114"/>
      <c r="BA89" s="114"/>
      <c r="BB89" s="114"/>
      <c r="BC89" s="114"/>
      <c r="BD89" s="114"/>
      <c r="BE89" s="114"/>
      <c r="BF89" s="114"/>
      <c r="BG89" s="114"/>
      <c r="BH89" s="114"/>
      <c r="BI89" s="114"/>
      <c r="BJ89" s="114"/>
      <c r="BK89" s="114"/>
      <c r="BL89" s="114"/>
    </row>
    <row r="90">
      <c r="A90" s="117" t="s">
        <v>237</v>
      </c>
      <c r="B90" s="117" t="b">
        <v>1</v>
      </c>
      <c r="C90" s="117">
        <v>1.0</v>
      </c>
      <c r="D90" s="117" t="s">
        <v>288</v>
      </c>
      <c r="E90" s="117" t="s">
        <v>1770</v>
      </c>
      <c r="F90" s="117" t="s">
        <v>5193</v>
      </c>
      <c r="G90" s="117" t="s">
        <v>5253</v>
      </c>
      <c r="H90" s="117" t="s">
        <v>5256</v>
      </c>
      <c r="I90" s="134"/>
      <c r="J90" s="117" t="s">
        <v>597</v>
      </c>
      <c r="K90" s="117" t="s">
        <v>7173</v>
      </c>
      <c r="L90" s="134"/>
      <c r="M90" s="134"/>
      <c r="N90" s="134"/>
      <c r="O90" s="117" t="s">
        <v>7175</v>
      </c>
      <c r="P90" s="117" t="s">
        <v>7176</v>
      </c>
      <c r="Q90" s="117" t="s">
        <v>7178</v>
      </c>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row>
    <row r="91">
      <c r="A91" s="117" t="s">
        <v>237</v>
      </c>
      <c r="B91" s="117" t="b">
        <v>0</v>
      </c>
      <c r="C91" s="117">
        <v>1.0</v>
      </c>
      <c r="D91" s="117" t="s">
        <v>288</v>
      </c>
      <c r="E91" s="117" t="s">
        <v>1770</v>
      </c>
      <c r="F91" s="117" t="s">
        <v>5193</v>
      </c>
      <c r="G91" s="117" t="s">
        <v>5313</v>
      </c>
      <c r="H91" s="117" t="s">
        <v>5315</v>
      </c>
      <c r="I91" s="134"/>
      <c r="J91" s="117" t="s">
        <v>601</v>
      </c>
      <c r="K91" s="117" t="s">
        <v>7179</v>
      </c>
      <c r="L91" s="134"/>
      <c r="M91" s="134"/>
      <c r="N91" s="134"/>
      <c r="O91" s="117" t="s">
        <v>7180</v>
      </c>
      <c r="P91" s="117" t="s">
        <v>7181</v>
      </c>
      <c r="Q91" s="134"/>
      <c r="R91" s="114"/>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114"/>
      <c r="AX91" s="114"/>
      <c r="AY91" s="114"/>
      <c r="AZ91" s="114"/>
      <c r="BA91" s="114"/>
      <c r="BB91" s="114"/>
      <c r="BC91" s="114"/>
      <c r="BD91" s="114"/>
      <c r="BE91" s="114"/>
      <c r="BF91" s="114"/>
      <c r="BG91" s="114"/>
      <c r="BH91" s="114"/>
      <c r="BI91" s="114"/>
      <c r="BJ91" s="114"/>
      <c r="BK91" s="114"/>
      <c r="BL91" s="114"/>
    </row>
    <row r="92">
      <c r="A92" s="133" t="s">
        <v>237</v>
      </c>
      <c r="B92" s="133" t="b">
        <v>0</v>
      </c>
      <c r="C92" s="133">
        <v>1.0</v>
      </c>
      <c r="D92" s="133" t="s">
        <v>288</v>
      </c>
      <c r="E92" s="133" t="s">
        <v>5369</v>
      </c>
      <c r="F92" s="133" t="s">
        <v>1772</v>
      </c>
      <c r="G92" s="133" t="s">
        <v>5372</v>
      </c>
      <c r="H92" s="133" t="s">
        <v>5375</v>
      </c>
      <c r="I92" s="135"/>
      <c r="J92" s="133" t="s">
        <v>605</v>
      </c>
      <c r="K92" s="133" t="s">
        <v>7182</v>
      </c>
      <c r="L92" s="135"/>
      <c r="M92" s="135"/>
      <c r="N92" s="135"/>
      <c r="O92" s="133" t="s">
        <v>607</v>
      </c>
      <c r="P92" s="133" t="s">
        <v>608</v>
      </c>
      <c r="Q92" s="133" t="s">
        <v>609</v>
      </c>
      <c r="R92" s="114"/>
      <c r="S92" s="114"/>
      <c r="T92" s="114"/>
      <c r="U92" s="114"/>
      <c r="V92" s="114"/>
      <c r="W92" s="114"/>
      <c r="X92" s="114"/>
      <c r="Y92" s="114"/>
      <c r="Z92" s="114"/>
      <c r="AA92" s="114"/>
      <c r="AB92" s="114"/>
      <c r="AC92" s="114"/>
      <c r="AD92" s="114"/>
      <c r="AE92" s="114"/>
      <c r="AF92" s="114"/>
      <c r="AG92" s="114"/>
      <c r="AH92" s="114"/>
      <c r="AI92" s="114"/>
      <c r="AJ92" s="114"/>
      <c r="AK92" s="114"/>
      <c r="AL92" s="114"/>
      <c r="AM92" s="114"/>
      <c r="AN92" s="114"/>
      <c r="AO92" s="114"/>
      <c r="AP92" s="114"/>
      <c r="AQ92" s="114"/>
      <c r="AR92" s="114"/>
      <c r="AS92" s="114"/>
      <c r="AT92" s="114"/>
      <c r="AU92" s="114"/>
      <c r="AV92" s="114"/>
      <c r="AW92" s="114"/>
      <c r="AX92" s="114"/>
      <c r="AY92" s="114"/>
      <c r="AZ92" s="114"/>
      <c r="BA92" s="114"/>
      <c r="BB92" s="114"/>
      <c r="BC92" s="114"/>
      <c r="BD92" s="114"/>
      <c r="BE92" s="114"/>
      <c r="BF92" s="114"/>
      <c r="BG92" s="114"/>
      <c r="BH92" s="114"/>
      <c r="BI92" s="114"/>
      <c r="BJ92" s="114"/>
      <c r="BK92" s="114"/>
      <c r="BL92" s="114"/>
    </row>
    <row r="93">
      <c r="A93" s="117" t="s">
        <v>237</v>
      </c>
      <c r="B93" s="117" t="b">
        <v>0</v>
      </c>
      <c r="C93" s="117">
        <v>1.0</v>
      </c>
      <c r="D93" s="117" t="s">
        <v>288</v>
      </c>
      <c r="E93" s="117" t="s">
        <v>5369</v>
      </c>
      <c r="F93" s="117" t="s">
        <v>1823</v>
      </c>
      <c r="G93" s="117" t="s">
        <v>5428</v>
      </c>
      <c r="H93" s="117" t="s">
        <v>5429</v>
      </c>
      <c r="I93" s="134"/>
      <c r="J93" s="117" t="s">
        <v>7183</v>
      </c>
      <c r="K93" s="117" t="s">
        <v>7184</v>
      </c>
      <c r="L93" s="134"/>
      <c r="M93" s="134"/>
      <c r="N93" s="134"/>
      <c r="O93" s="117" t="s">
        <v>612</v>
      </c>
      <c r="P93" s="117" t="s">
        <v>613</v>
      </c>
      <c r="Q93" s="134"/>
      <c r="R93" s="114"/>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c r="AT93" s="114"/>
      <c r="AU93" s="114"/>
      <c r="AV93" s="114"/>
      <c r="AW93" s="114"/>
      <c r="AX93" s="114"/>
      <c r="AY93" s="114"/>
      <c r="AZ93" s="114"/>
      <c r="BA93" s="114"/>
      <c r="BB93" s="114"/>
      <c r="BC93" s="114"/>
      <c r="BD93" s="114"/>
      <c r="BE93" s="114"/>
      <c r="BF93" s="114"/>
      <c r="BG93" s="114"/>
      <c r="BH93" s="114"/>
      <c r="BI93" s="114"/>
      <c r="BJ93" s="114"/>
      <c r="BK93" s="114"/>
      <c r="BL93" s="114"/>
    </row>
    <row r="94">
      <c r="A94" s="117" t="s">
        <v>237</v>
      </c>
      <c r="B94" s="117" t="b">
        <v>1</v>
      </c>
      <c r="C94" s="117">
        <v>1.0</v>
      </c>
      <c r="D94" s="117" t="s">
        <v>288</v>
      </c>
      <c r="E94" s="117" t="s">
        <v>5369</v>
      </c>
      <c r="F94" s="117" t="s">
        <v>5485</v>
      </c>
      <c r="G94" s="117" t="s">
        <v>5488</v>
      </c>
      <c r="H94" s="117" t="s">
        <v>5490</v>
      </c>
      <c r="I94" s="134"/>
      <c r="J94" s="117" t="s">
        <v>614</v>
      </c>
      <c r="K94" s="117" t="s">
        <v>7185</v>
      </c>
      <c r="L94" s="134"/>
      <c r="M94" s="134"/>
      <c r="N94" s="134"/>
      <c r="O94" s="117" t="s">
        <v>616</v>
      </c>
      <c r="P94" s="117" t="s">
        <v>617</v>
      </c>
      <c r="Q94" s="117" t="s">
        <v>7186</v>
      </c>
      <c r="R94" s="114"/>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row>
    <row r="95">
      <c r="A95" s="117" t="s">
        <v>237</v>
      </c>
      <c r="B95" s="117" t="b">
        <v>0</v>
      </c>
      <c r="C95" s="117">
        <v>1.0</v>
      </c>
      <c r="D95" s="117" t="s">
        <v>288</v>
      </c>
      <c r="E95" s="117" t="s">
        <v>5369</v>
      </c>
      <c r="F95" s="117" t="s">
        <v>1866</v>
      </c>
      <c r="G95" s="117" t="s">
        <v>5548</v>
      </c>
      <c r="H95" s="117" t="s">
        <v>5550</v>
      </c>
      <c r="I95" s="134"/>
      <c r="J95" s="117" t="s">
        <v>7187</v>
      </c>
      <c r="K95" s="117" t="s">
        <v>621</v>
      </c>
      <c r="L95" s="134"/>
      <c r="M95" s="134"/>
      <c r="N95" s="134"/>
      <c r="O95" s="117" t="s">
        <v>7188</v>
      </c>
      <c r="P95" s="117" t="s">
        <v>7189</v>
      </c>
      <c r="Q95" s="114"/>
      <c r="R95" s="114"/>
      <c r="S95" s="114"/>
      <c r="T95" s="114"/>
      <c r="U95" s="114"/>
      <c r="V95" s="114"/>
      <c r="W95" s="114"/>
      <c r="X95" s="114"/>
      <c r="Y95" s="114"/>
      <c r="Z95" s="114"/>
      <c r="AA95" s="114"/>
      <c r="AB95" s="114"/>
      <c r="AC95" s="114"/>
      <c r="AD95" s="114"/>
      <c r="AE95" s="114"/>
      <c r="AF95" s="114"/>
      <c r="AG95" s="114"/>
      <c r="AH95" s="114"/>
      <c r="AI95" s="114"/>
      <c r="AJ95" s="114"/>
      <c r="AK95" s="114"/>
      <c r="AL95" s="114"/>
      <c r="AM95" s="114"/>
      <c r="AN95" s="114"/>
      <c r="AO95" s="114"/>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row>
    <row r="96">
      <c r="A96" s="117" t="s">
        <v>237</v>
      </c>
      <c r="B96" s="117" t="b">
        <v>0</v>
      </c>
      <c r="C96" s="117">
        <v>1.0</v>
      </c>
      <c r="D96" s="117" t="s">
        <v>288</v>
      </c>
      <c r="E96" s="117" t="s">
        <v>5369</v>
      </c>
      <c r="F96" s="117" t="s">
        <v>294</v>
      </c>
      <c r="G96" s="117" t="s">
        <v>5608</v>
      </c>
      <c r="H96" s="117" t="s">
        <v>5610</v>
      </c>
      <c r="I96" s="134"/>
      <c r="J96" s="117" t="s">
        <v>7190</v>
      </c>
      <c r="K96" s="117" t="s">
        <v>626</v>
      </c>
      <c r="L96" s="134"/>
      <c r="M96" s="134"/>
      <c r="N96" s="134"/>
      <c r="O96" s="117" t="s">
        <v>7191</v>
      </c>
      <c r="P96" s="117" t="s">
        <v>7192</v>
      </c>
      <c r="Q96" s="134"/>
      <c r="R96" s="114"/>
      <c r="S96" s="114"/>
      <c r="T96" s="114"/>
      <c r="U96" s="114"/>
      <c r="V96" s="114"/>
      <c r="W96" s="114"/>
      <c r="X96" s="114"/>
      <c r="Y96" s="114"/>
      <c r="Z96" s="114"/>
      <c r="AA96" s="114"/>
      <c r="AB96" s="114"/>
      <c r="AC96" s="114"/>
      <c r="AD96" s="114"/>
      <c r="AE96" s="114"/>
      <c r="AF96" s="114"/>
      <c r="AG96" s="114"/>
      <c r="AH96" s="114"/>
      <c r="AI96" s="114"/>
      <c r="AJ96" s="114"/>
      <c r="AK96" s="114"/>
      <c r="AL96" s="114"/>
      <c r="AM96" s="114"/>
      <c r="AN96" s="114"/>
      <c r="AO96" s="114"/>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row>
    <row r="97">
      <c r="A97" s="79" t="s">
        <v>237</v>
      </c>
      <c r="B97" s="79" t="b">
        <v>1</v>
      </c>
      <c r="C97" s="79" t="s">
        <v>241</v>
      </c>
      <c r="D97" s="79" t="s">
        <v>288</v>
      </c>
      <c r="E97" s="79" t="s">
        <v>5369</v>
      </c>
      <c r="F97" s="79" t="s">
        <v>294</v>
      </c>
      <c r="G97" s="79" t="s">
        <v>5671</v>
      </c>
      <c r="H97" s="79" t="s">
        <v>5672</v>
      </c>
      <c r="I97" s="80"/>
      <c r="J97" s="79" t="s">
        <v>5675</v>
      </c>
      <c r="K97" s="79" t="s">
        <v>5678</v>
      </c>
      <c r="L97" s="80"/>
      <c r="M97" s="80"/>
      <c r="N97" s="80"/>
      <c r="O97" s="79" t="s">
        <v>5685</v>
      </c>
      <c r="P97" s="79" t="s">
        <v>5689</v>
      </c>
      <c r="Q97" s="79" t="s">
        <v>5691</v>
      </c>
      <c r="R97" s="136"/>
      <c r="S97" s="136"/>
      <c r="T97" s="136"/>
      <c r="U97" s="136"/>
      <c r="V97" s="136"/>
      <c r="W97" s="136"/>
      <c r="X97" s="136"/>
      <c r="Y97" s="136"/>
      <c r="Z97" s="136"/>
      <c r="AA97" s="136"/>
      <c r="AB97" s="136"/>
      <c r="AC97" s="136"/>
      <c r="AD97" s="136"/>
      <c r="AE97" s="136"/>
      <c r="AF97" s="136"/>
      <c r="AG97" s="136"/>
      <c r="AH97" s="136"/>
      <c r="AI97" s="136"/>
      <c r="AJ97" s="136"/>
      <c r="AK97" s="136"/>
      <c r="AL97" s="136"/>
      <c r="AM97" s="136"/>
      <c r="AN97" s="136"/>
      <c r="AO97" s="136"/>
      <c r="AP97" s="136"/>
      <c r="AQ97" s="136"/>
      <c r="AR97" s="136"/>
      <c r="AS97" s="136"/>
      <c r="AT97" s="136"/>
      <c r="AU97" s="136"/>
      <c r="AV97" s="136"/>
      <c r="AW97" s="136"/>
      <c r="AX97" s="136"/>
      <c r="AY97" s="136"/>
      <c r="AZ97" s="136"/>
      <c r="BA97" s="136"/>
      <c r="BB97" s="136"/>
      <c r="BC97" s="136"/>
      <c r="BD97" s="136"/>
      <c r="BE97" s="136"/>
      <c r="BF97" s="136"/>
      <c r="BG97" s="136"/>
      <c r="BH97" s="136"/>
      <c r="BI97" s="136"/>
      <c r="BJ97" s="136"/>
      <c r="BK97" s="136"/>
      <c r="BL97" s="136"/>
    </row>
    <row r="98">
      <c r="A98" s="117" t="s">
        <v>237</v>
      </c>
      <c r="B98" s="117" t="b">
        <v>0</v>
      </c>
      <c r="C98" s="117">
        <v>1.0</v>
      </c>
      <c r="D98" s="117" t="s">
        <v>288</v>
      </c>
      <c r="E98" s="117" t="s">
        <v>5369</v>
      </c>
      <c r="F98" s="117" t="s">
        <v>294</v>
      </c>
      <c r="G98" s="117" t="s">
        <v>5740</v>
      </c>
      <c r="H98" s="117" t="s">
        <v>5742</v>
      </c>
      <c r="I98" s="134"/>
      <c r="J98" s="117" t="s">
        <v>7195</v>
      </c>
      <c r="K98" s="117" t="s">
        <v>7196</v>
      </c>
      <c r="L98" s="134"/>
      <c r="M98" s="134"/>
      <c r="N98" s="134"/>
      <c r="O98" s="117" t="s">
        <v>7197</v>
      </c>
      <c r="P98" s="117" t="s">
        <v>632</v>
      </c>
      <c r="Q98" s="117" t="s">
        <v>633</v>
      </c>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114"/>
      <c r="AX98" s="114"/>
      <c r="AY98" s="114"/>
      <c r="AZ98" s="114"/>
      <c r="BA98" s="114"/>
      <c r="BB98" s="114"/>
      <c r="BC98" s="114"/>
      <c r="BD98" s="114"/>
      <c r="BE98" s="114"/>
      <c r="BF98" s="114"/>
      <c r="BG98" s="114"/>
      <c r="BH98" s="114"/>
      <c r="BI98" s="114"/>
      <c r="BJ98" s="114"/>
      <c r="BK98" s="114"/>
      <c r="BL98" s="114"/>
    </row>
    <row r="99">
      <c r="A99" s="117" t="s">
        <v>237</v>
      </c>
      <c r="B99" s="117" t="b">
        <v>1</v>
      </c>
      <c r="C99" s="117">
        <v>1.0</v>
      </c>
      <c r="D99" s="117" t="s">
        <v>288</v>
      </c>
      <c r="E99" s="117" t="s">
        <v>5369</v>
      </c>
      <c r="F99" s="117" t="s">
        <v>2747</v>
      </c>
      <c r="G99" s="117" t="s">
        <v>5796</v>
      </c>
      <c r="H99" s="117" t="s">
        <v>5969</v>
      </c>
      <c r="I99" s="134"/>
      <c r="J99" s="117" t="s">
        <v>7198</v>
      </c>
      <c r="K99" s="117" t="s">
        <v>7199</v>
      </c>
      <c r="L99" s="134"/>
      <c r="M99" s="134"/>
      <c r="N99" s="134"/>
      <c r="O99" s="117" t="s">
        <v>7200</v>
      </c>
      <c r="P99" s="117" t="s">
        <v>637</v>
      </c>
      <c r="Q99" s="117" t="s">
        <v>638</v>
      </c>
      <c r="R99" s="114"/>
      <c r="S99" s="114"/>
      <c r="T99" s="114"/>
      <c r="U99" s="114"/>
      <c r="V99" s="114"/>
      <c r="W99" s="114"/>
      <c r="X99" s="114"/>
      <c r="Y99" s="114"/>
      <c r="Z99" s="114"/>
      <c r="AA99" s="114"/>
      <c r="AB99" s="114"/>
      <c r="AC99" s="114"/>
      <c r="AD99" s="114"/>
      <c r="AE99" s="114"/>
      <c r="AF99" s="114"/>
      <c r="AG99" s="114"/>
      <c r="AH99" s="114"/>
      <c r="AI99" s="114"/>
      <c r="AJ99" s="114"/>
      <c r="AK99" s="114"/>
      <c r="AL99" s="114"/>
      <c r="AM99" s="114"/>
      <c r="AN99" s="114"/>
      <c r="AO99" s="114"/>
      <c r="AP99" s="114"/>
      <c r="AQ99" s="114"/>
      <c r="AR99" s="114"/>
      <c r="AS99" s="114"/>
      <c r="AT99" s="114"/>
      <c r="AU99" s="114"/>
      <c r="AV99" s="114"/>
      <c r="AW99" s="114"/>
      <c r="AX99" s="114"/>
      <c r="AY99" s="114"/>
      <c r="AZ99" s="114"/>
      <c r="BA99" s="114"/>
      <c r="BB99" s="114"/>
      <c r="BC99" s="114"/>
      <c r="BD99" s="114"/>
      <c r="BE99" s="114"/>
      <c r="BF99" s="114"/>
      <c r="BG99" s="114"/>
      <c r="BH99" s="114"/>
      <c r="BI99" s="114"/>
      <c r="BJ99" s="114"/>
      <c r="BK99" s="114"/>
      <c r="BL99" s="114"/>
    </row>
    <row r="100">
      <c r="A100" s="117" t="s">
        <v>237</v>
      </c>
      <c r="B100" s="117" t="b">
        <v>1</v>
      </c>
      <c r="C100" s="117">
        <v>1.0</v>
      </c>
      <c r="D100" s="117" t="s">
        <v>288</v>
      </c>
      <c r="E100" s="117" t="s">
        <v>5369</v>
      </c>
      <c r="F100" s="117" t="s">
        <v>2747</v>
      </c>
      <c r="G100" s="117" t="s">
        <v>5855</v>
      </c>
      <c r="H100" s="117" t="s">
        <v>5856</v>
      </c>
      <c r="I100" s="134"/>
      <c r="J100" s="117" t="s">
        <v>7201</v>
      </c>
      <c r="K100" s="117" t="s">
        <v>7202</v>
      </c>
      <c r="L100" s="134"/>
      <c r="M100" s="134"/>
      <c r="N100" s="134"/>
      <c r="O100" s="117" t="s">
        <v>7203</v>
      </c>
      <c r="P100" s="117" t="s">
        <v>642</v>
      </c>
      <c r="Q100" s="117" t="s">
        <v>638</v>
      </c>
      <c r="R100" s="114"/>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row>
    <row r="101">
      <c r="A101" s="117" t="s">
        <v>237</v>
      </c>
      <c r="B101" s="117" t="b">
        <v>1</v>
      </c>
      <c r="C101" s="117">
        <v>1.0</v>
      </c>
      <c r="D101" s="117" t="s">
        <v>288</v>
      </c>
      <c r="E101" s="117" t="s">
        <v>5369</v>
      </c>
      <c r="F101" s="117" t="s">
        <v>2747</v>
      </c>
      <c r="G101" s="117" t="s">
        <v>5912</v>
      </c>
      <c r="H101" s="117" t="s">
        <v>5914</v>
      </c>
      <c r="I101" s="134"/>
      <c r="J101" s="117" t="s">
        <v>7204</v>
      </c>
      <c r="K101" s="117" t="s">
        <v>644</v>
      </c>
      <c r="L101" s="134"/>
      <c r="M101" s="134"/>
      <c r="N101" s="134"/>
      <c r="O101" s="117" t="s">
        <v>7205</v>
      </c>
      <c r="P101" s="117" t="s">
        <v>7206</v>
      </c>
      <c r="Q101" s="117" t="s">
        <v>7207</v>
      </c>
      <c r="R101" s="114"/>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row>
    <row r="102">
      <c r="A102" s="117" t="s">
        <v>237</v>
      </c>
      <c r="B102" s="117" t="b">
        <v>1</v>
      </c>
      <c r="C102" s="117">
        <v>1.0</v>
      </c>
      <c r="D102" s="117" t="s">
        <v>288</v>
      </c>
      <c r="E102" s="117" t="s">
        <v>5369</v>
      </c>
      <c r="F102" s="117" t="s">
        <v>2747</v>
      </c>
      <c r="G102" s="117" t="s">
        <v>5967</v>
      </c>
      <c r="H102" s="117" t="s">
        <v>5969</v>
      </c>
      <c r="I102" s="134"/>
      <c r="J102" s="117" t="s">
        <v>7208</v>
      </c>
      <c r="K102" s="117" t="s">
        <v>7209</v>
      </c>
      <c r="L102" s="134"/>
      <c r="M102" s="134"/>
      <c r="N102" s="134"/>
      <c r="O102" s="117" t="s">
        <v>7210</v>
      </c>
      <c r="P102" s="117" t="s">
        <v>7211</v>
      </c>
      <c r="Q102" s="117" t="s">
        <v>7212</v>
      </c>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c r="AX102" s="114"/>
      <c r="AY102" s="114"/>
      <c r="AZ102" s="114"/>
      <c r="BA102" s="114"/>
      <c r="BB102" s="114"/>
      <c r="BC102" s="114"/>
      <c r="BD102" s="114"/>
      <c r="BE102" s="114"/>
      <c r="BF102" s="114"/>
      <c r="BG102" s="114"/>
      <c r="BH102" s="114"/>
      <c r="BI102" s="114"/>
      <c r="BJ102" s="114"/>
      <c r="BK102" s="114"/>
      <c r="BL102" s="114"/>
    </row>
    <row r="103">
      <c r="A103" s="117" t="s">
        <v>237</v>
      </c>
      <c r="B103" s="117" t="b">
        <v>1</v>
      </c>
      <c r="C103" s="117">
        <v>1.0</v>
      </c>
      <c r="D103" s="117" t="s">
        <v>288</v>
      </c>
      <c r="E103" s="117" t="s">
        <v>5369</v>
      </c>
      <c r="F103" s="117" t="s">
        <v>2747</v>
      </c>
      <c r="G103" s="117" t="s">
        <v>6030</v>
      </c>
      <c r="H103" s="117" t="s">
        <v>6032</v>
      </c>
      <c r="I103" s="134"/>
      <c r="J103" s="117" t="s">
        <v>7213</v>
      </c>
      <c r="K103" s="117" t="s">
        <v>7214</v>
      </c>
      <c r="L103" s="134"/>
      <c r="M103" s="134"/>
      <c r="N103" s="134"/>
      <c r="O103" s="117" t="s">
        <v>7215</v>
      </c>
      <c r="P103" s="117" t="s">
        <v>7216</v>
      </c>
      <c r="Q103" s="117" t="s">
        <v>7212</v>
      </c>
      <c r="R103" s="114"/>
      <c r="S103" s="114"/>
      <c r="T103" s="114"/>
      <c r="U103" s="114"/>
      <c r="V103" s="114"/>
      <c r="W103" s="114"/>
      <c r="X103" s="114"/>
      <c r="Y103" s="114"/>
      <c r="Z103" s="114"/>
      <c r="AA103" s="114"/>
      <c r="AB103" s="114"/>
      <c r="AC103" s="114"/>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c r="AX103" s="114"/>
      <c r="AY103" s="114"/>
      <c r="AZ103" s="114"/>
      <c r="BA103" s="114"/>
      <c r="BB103" s="114"/>
      <c r="BC103" s="114"/>
      <c r="BD103" s="114"/>
      <c r="BE103" s="114"/>
      <c r="BF103" s="114"/>
      <c r="BG103" s="114"/>
      <c r="BH103" s="114"/>
      <c r="BI103" s="114"/>
      <c r="BJ103" s="114"/>
      <c r="BK103" s="114"/>
      <c r="BL103" s="114"/>
    </row>
    <row r="104">
      <c r="A104" s="117" t="s">
        <v>237</v>
      </c>
      <c r="B104" s="117" t="b">
        <v>1</v>
      </c>
      <c r="C104" s="117">
        <v>1.0</v>
      </c>
      <c r="D104" s="117" t="s">
        <v>288</v>
      </c>
      <c r="E104" s="117" t="s">
        <v>5369</v>
      </c>
      <c r="F104" s="117" t="s">
        <v>2747</v>
      </c>
      <c r="G104" s="117" t="s">
        <v>6087</v>
      </c>
      <c r="H104" s="117" t="s">
        <v>6088</v>
      </c>
      <c r="I104" s="134"/>
      <c r="J104" s="117" t="s">
        <v>7204</v>
      </c>
      <c r="K104" s="117" t="s">
        <v>644</v>
      </c>
      <c r="L104" s="134"/>
      <c r="M104" s="134"/>
      <c r="N104" s="134"/>
      <c r="O104" s="117" t="s">
        <v>7217</v>
      </c>
      <c r="P104" s="117" t="s">
        <v>7218</v>
      </c>
      <c r="Q104" s="117" t="s">
        <v>7207</v>
      </c>
      <c r="R104" s="114"/>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c r="AX104" s="114"/>
      <c r="AY104" s="114"/>
      <c r="AZ104" s="114"/>
      <c r="BA104" s="114"/>
      <c r="BB104" s="114"/>
      <c r="BC104" s="114"/>
      <c r="BD104" s="114"/>
      <c r="BE104" s="114"/>
      <c r="BF104" s="114"/>
      <c r="BG104" s="114"/>
      <c r="BH104" s="114"/>
      <c r="BI104" s="114"/>
      <c r="BJ104" s="114"/>
      <c r="BK104" s="114"/>
      <c r="BL104" s="114"/>
    </row>
    <row r="105">
      <c r="A105" s="117" t="s">
        <v>237</v>
      </c>
      <c r="B105" s="117" t="b">
        <v>1</v>
      </c>
      <c r="C105" s="117">
        <v>1.0</v>
      </c>
      <c r="D105" s="117" t="s">
        <v>288</v>
      </c>
      <c r="E105" s="117" t="s">
        <v>5369</v>
      </c>
      <c r="F105" s="117" t="s">
        <v>6144</v>
      </c>
      <c r="G105" s="117" t="s">
        <v>6146</v>
      </c>
      <c r="H105" s="117" t="s">
        <v>6148</v>
      </c>
      <c r="I105" s="134"/>
      <c r="J105" s="117" t="s">
        <v>7219</v>
      </c>
      <c r="K105" s="117" t="s">
        <v>7220</v>
      </c>
      <c r="L105" s="134"/>
      <c r="M105" s="134"/>
      <c r="N105" s="134"/>
      <c r="O105" s="117" t="s">
        <v>7222</v>
      </c>
      <c r="P105" s="117" t="s">
        <v>7223</v>
      </c>
      <c r="Q105" s="134"/>
      <c r="R105" s="114"/>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c r="AX105" s="114"/>
      <c r="AY105" s="114"/>
      <c r="AZ105" s="114"/>
      <c r="BA105" s="114"/>
      <c r="BB105" s="114"/>
      <c r="BC105" s="114"/>
      <c r="BD105" s="114"/>
      <c r="BE105" s="114"/>
      <c r="BF105" s="114"/>
      <c r="BG105" s="114"/>
      <c r="BH105" s="114"/>
      <c r="BI105" s="114"/>
      <c r="BJ105" s="114"/>
      <c r="BK105" s="114"/>
      <c r="BL105" s="114"/>
    </row>
    <row r="106">
      <c r="A106" s="117" t="s">
        <v>237</v>
      </c>
      <c r="B106" s="117" t="b">
        <v>1</v>
      </c>
      <c r="C106" s="117">
        <v>1.0</v>
      </c>
      <c r="D106" s="117" t="s">
        <v>288</v>
      </c>
      <c r="E106" s="117" t="s">
        <v>5369</v>
      </c>
      <c r="F106" s="117" t="s">
        <v>6144</v>
      </c>
      <c r="G106" s="117" t="s">
        <v>6198</v>
      </c>
      <c r="H106" s="117" t="s">
        <v>6199</v>
      </c>
      <c r="I106" s="134"/>
      <c r="J106" s="117" t="s">
        <v>7225</v>
      </c>
      <c r="K106" s="117" t="s">
        <v>7226</v>
      </c>
      <c r="L106" s="134"/>
      <c r="M106" s="134"/>
      <c r="N106" s="134"/>
      <c r="O106" s="117" t="s">
        <v>7227</v>
      </c>
      <c r="P106" s="117" t="s">
        <v>7228</v>
      </c>
      <c r="Q106" s="117" t="s">
        <v>7229</v>
      </c>
      <c r="R106" s="114"/>
      <c r="S106" s="114"/>
      <c r="T106" s="114"/>
      <c r="U106" s="114"/>
      <c r="V106" s="114"/>
      <c r="W106" s="114"/>
      <c r="X106" s="114"/>
      <c r="Y106" s="114"/>
      <c r="Z106" s="114"/>
      <c r="AA106" s="114"/>
      <c r="AB106" s="114"/>
      <c r="AC106" s="114"/>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c r="AX106" s="114"/>
      <c r="AY106" s="114"/>
      <c r="AZ106" s="114"/>
      <c r="BA106" s="114"/>
      <c r="BB106" s="114"/>
      <c r="BC106" s="114"/>
      <c r="BD106" s="114"/>
      <c r="BE106" s="114"/>
      <c r="BF106" s="114"/>
      <c r="BG106" s="114"/>
      <c r="BH106" s="114"/>
      <c r="BI106" s="114"/>
      <c r="BJ106" s="114"/>
      <c r="BK106" s="114"/>
      <c r="BL106" s="114"/>
    </row>
    <row r="107">
      <c r="A107" s="117" t="s">
        <v>237</v>
      </c>
      <c r="B107" s="117" t="b">
        <v>1</v>
      </c>
      <c r="C107" s="117">
        <v>1.0</v>
      </c>
      <c r="D107" s="117" t="s">
        <v>288</v>
      </c>
      <c r="E107" s="117" t="s">
        <v>5369</v>
      </c>
      <c r="F107" s="117" t="s">
        <v>6144</v>
      </c>
      <c r="G107" s="117" t="s">
        <v>6252</v>
      </c>
      <c r="H107" s="117" t="s">
        <v>6253</v>
      </c>
      <c r="I107" s="134"/>
      <c r="J107" s="117" t="s">
        <v>670</v>
      </c>
      <c r="K107" s="117" t="s">
        <v>7230</v>
      </c>
      <c r="L107" s="134"/>
      <c r="M107" s="134"/>
      <c r="N107" s="134"/>
      <c r="O107" s="117" t="s">
        <v>7231</v>
      </c>
      <c r="P107" s="117" t="s">
        <v>7232</v>
      </c>
      <c r="Q107" s="117" t="s">
        <v>7233</v>
      </c>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c r="BC107" s="114"/>
      <c r="BD107" s="114"/>
      <c r="BE107" s="114"/>
      <c r="BF107" s="114"/>
      <c r="BG107" s="114"/>
      <c r="BH107" s="114"/>
      <c r="BI107" s="114"/>
      <c r="BJ107" s="114"/>
      <c r="BK107" s="114"/>
      <c r="BL107" s="114"/>
    </row>
    <row r="108">
      <c r="A108" s="117" t="s">
        <v>237</v>
      </c>
      <c r="B108" s="117" t="b">
        <v>1</v>
      </c>
      <c r="C108" s="117">
        <v>1.0</v>
      </c>
      <c r="D108" s="117" t="s">
        <v>288</v>
      </c>
      <c r="E108" s="117" t="s">
        <v>5369</v>
      </c>
      <c r="F108" s="117" t="s">
        <v>489</v>
      </c>
      <c r="G108" s="117" t="s">
        <v>6308</v>
      </c>
      <c r="H108" s="117" t="s">
        <v>6311</v>
      </c>
      <c r="I108" s="134"/>
      <c r="J108" s="117" t="s">
        <v>7234</v>
      </c>
      <c r="K108" s="117" t="s">
        <v>7235</v>
      </c>
      <c r="L108" s="134"/>
      <c r="M108" s="134"/>
      <c r="N108" s="134"/>
      <c r="O108" s="117" t="s">
        <v>7236</v>
      </c>
      <c r="P108" s="117" t="s">
        <v>7237</v>
      </c>
      <c r="Q108" s="134"/>
      <c r="R108" s="114"/>
      <c r="S108" s="114"/>
      <c r="T108" s="114"/>
      <c r="U108" s="114"/>
      <c r="V108" s="114"/>
      <c r="W108" s="114"/>
      <c r="X108" s="114"/>
      <c r="Y108" s="114"/>
      <c r="Z108" s="114"/>
      <c r="AA108" s="114"/>
      <c r="AB108" s="114"/>
      <c r="AC108" s="114"/>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c r="AX108" s="114"/>
      <c r="AY108" s="114"/>
      <c r="AZ108" s="114"/>
      <c r="BA108" s="114"/>
      <c r="BB108" s="114"/>
      <c r="BC108" s="114"/>
      <c r="BD108" s="114"/>
      <c r="BE108" s="114"/>
      <c r="BF108" s="114"/>
      <c r="BG108" s="114"/>
      <c r="BH108" s="114"/>
      <c r="BI108" s="114"/>
      <c r="BJ108" s="114"/>
      <c r="BK108" s="114"/>
      <c r="BL108" s="114"/>
    </row>
    <row r="109">
      <c r="A109" s="117" t="s">
        <v>237</v>
      </c>
      <c r="B109" s="117" t="b">
        <v>1</v>
      </c>
      <c r="C109" s="117">
        <v>1.0</v>
      </c>
      <c r="D109" s="117" t="s">
        <v>288</v>
      </c>
      <c r="E109" s="117" t="s">
        <v>5369</v>
      </c>
      <c r="F109" s="117" t="s">
        <v>489</v>
      </c>
      <c r="G109" s="117" t="s">
        <v>6363</v>
      </c>
      <c r="H109" s="117" t="s">
        <v>6365</v>
      </c>
      <c r="I109" s="134"/>
      <c r="J109" s="117" t="s">
        <v>7238</v>
      </c>
      <c r="K109" s="117" t="s">
        <v>7239</v>
      </c>
      <c r="L109" s="134"/>
      <c r="M109" s="134"/>
      <c r="N109" s="134"/>
      <c r="O109" s="117" t="s">
        <v>7240</v>
      </c>
      <c r="P109" s="117" t="s">
        <v>7241</v>
      </c>
      <c r="Q109" s="117" t="s">
        <v>7242</v>
      </c>
      <c r="R109" s="114"/>
      <c r="S109" s="114"/>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c r="AX109" s="114"/>
      <c r="AY109" s="114"/>
      <c r="AZ109" s="114"/>
      <c r="BA109" s="114"/>
      <c r="BB109" s="114"/>
      <c r="BC109" s="114"/>
      <c r="BD109" s="114"/>
      <c r="BE109" s="114"/>
      <c r="BF109" s="114"/>
      <c r="BG109" s="114"/>
      <c r="BH109" s="114"/>
      <c r="BI109" s="114"/>
      <c r="BJ109" s="114"/>
      <c r="BK109" s="114"/>
      <c r="BL109" s="114"/>
    </row>
    <row r="110">
      <c r="A110" s="117" t="s">
        <v>237</v>
      </c>
      <c r="B110" s="117" t="b">
        <v>1</v>
      </c>
      <c r="C110" s="117">
        <v>1.0</v>
      </c>
      <c r="D110" s="117" t="s">
        <v>288</v>
      </c>
      <c r="E110" s="117" t="s">
        <v>5369</v>
      </c>
      <c r="F110" s="117" t="s">
        <v>489</v>
      </c>
      <c r="G110" s="117" t="s">
        <v>6418</v>
      </c>
      <c r="H110" s="117" t="s">
        <v>6420</v>
      </c>
      <c r="I110" s="134"/>
      <c r="J110" s="117" t="s">
        <v>7243</v>
      </c>
      <c r="K110" s="117" t="s">
        <v>7244</v>
      </c>
      <c r="L110" s="134"/>
      <c r="M110" s="134"/>
      <c r="N110" s="134"/>
      <c r="O110" s="117" t="s">
        <v>7245</v>
      </c>
      <c r="P110" s="117" t="s">
        <v>7246</v>
      </c>
      <c r="Q110" s="134"/>
      <c r="R110" s="114"/>
      <c r="S110" s="114"/>
      <c r="T110" s="114"/>
      <c r="U110" s="114"/>
      <c r="V110" s="114"/>
      <c r="W110" s="114"/>
      <c r="X110" s="114"/>
      <c r="Y110" s="114"/>
      <c r="Z110" s="114"/>
      <c r="AA110" s="114"/>
      <c r="AB110" s="114"/>
      <c r="AC110" s="114"/>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c r="AX110" s="114"/>
      <c r="AY110" s="114"/>
      <c r="AZ110" s="114"/>
      <c r="BA110" s="114"/>
      <c r="BB110" s="114"/>
      <c r="BC110" s="114"/>
      <c r="BD110" s="114"/>
      <c r="BE110" s="114"/>
      <c r="BF110" s="114"/>
      <c r="BG110" s="114"/>
      <c r="BH110" s="114"/>
      <c r="BI110" s="114"/>
      <c r="BJ110" s="114"/>
      <c r="BK110" s="114"/>
      <c r="BL110" s="114"/>
    </row>
    <row r="111">
      <c r="A111" s="117" t="s">
        <v>237</v>
      </c>
      <c r="B111" s="117" t="b">
        <v>1</v>
      </c>
      <c r="C111" s="117">
        <v>1.0</v>
      </c>
      <c r="D111" s="117" t="s">
        <v>288</v>
      </c>
      <c r="E111" s="117" t="s">
        <v>5369</v>
      </c>
      <c r="F111" s="117" t="s">
        <v>489</v>
      </c>
      <c r="G111" s="117" t="s">
        <v>6477</v>
      </c>
      <c r="H111" s="117" t="s">
        <v>6478</v>
      </c>
      <c r="I111" s="134"/>
      <c r="J111" s="117" t="s">
        <v>7247</v>
      </c>
      <c r="K111" s="117" t="s">
        <v>7248</v>
      </c>
      <c r="L111" s="134"/>
      <c r="M111" s="134"/>
      <c r="N111" s="134"/>
      <c r="O111" s="117" t="s">
        <v>7249</v>
      </c>
      <c r="P111" s="117" t="s">
        <v>7250</v>
      </c>
      <c r="Q111" s="134"/>
      <c r="R111" s="114"/>
      <c r="S111" s="114"/>
      <c r="T111" s="114"/>
      <c r="U111" s="114"/>
      <c r="V111" s="114"/>
      <c r="W111" s="114"/>
      <c r="X111" s="114"/>
      <c r="Y111" s="114"/>
      <c r="Z111" s="114"/>
      <c r="AA111" s="114"/>
      <c r="AB111" s="114"/>
      <c r="AC111" s="114"/>
      <c r="AD111" s="114"/>
      <c r="AE111" s="114"/>
      <c r="AF111" s="114"/>
      <c r="AG111" s="114"/>
      <c r="AH111" s="114"/>
      <c r="AI111" s="114"/>
      <c r="AJ111" s="114"/>
      <c r="AK111" s="114"/>
      <c r="AL111" s="114"/>
      <c r="AM111" s="114"/>
      <c r="AN111" s="114"/>
      <c r="AO111" s="114"/>
      <c r="AP111" s="114"/>
      <c r="AQ111" s="114"/>
      <c r="AR111" s="114"/>
      <c r="AS111" s="114"/>
      <c r="AT111" s="114"/>
      <c r="AU111" s="114"/>
      <c r="AV111" s="114"/>
      <c r="AW111" s="114"/>
      <c r="AX111" s="114"/>
      <c r="AY111" s="114"/>
      <c r="AZ111" s="114"/>
      <c r="BA111" s="114"/>
      <c r="BB111" s="114"/>
      <c r="BC111" s="114"/>
      <c r="BD111" s="114"/>
      <c r="BE111" s="114"/>
      <c r="BF111" s="114"/>
      <c r="BG111" s="114"/>
      <c r="BH111" s="114"/>
      <c r="BI111" s="114"/>
      <c r="BJ111" s="114"/>
      <c r="BK111" s="114"/>
      <c r="BL111" s="114"/>
    </row>
    <row r="112">
      <c r="A112" s="117" t="s">
        <v>237</v>
      </c>
      <c r="B112" s="117" t="b">
        <v>1</v>
      </c>
      <c r="C112" s="117">
        <v>1.0</v>
      </c>
      <c r="D112" s="117" t="s">
        <v>288</v>
      </c>
      <c r="E112" s="117" t="s">
        <v>5369</v>
      </c>
      <c r="F112" s="117" t="s">
        <v>556</v>
      </c>
      <c r="G112" s="117" t="s">
        <v>6535</v>
      </c>
      <c r="H112" s="117" t="s">
        <v>6537</v>
      </c>
      <c r="I112" s="134"/>
      <c r="J112" s="117" t="s">
        <v>7251</v>
      </c>
      <c r="K112" s="117" t="s">
        <v>7252</v>
      </c>
      <c r="L112" s="134"/>
      <c r="M112" s="134"/>
      <c r="N112" s="134"/>
      <c r="O112" s="117" t="s">
        <v>7253</v>
      </c>
      <c r="P112" s="117" t="s">
        <v>697</v>
      </c>
      <c r="Q112" s="134"/>
      <c r="R112" s="114"/>
      <c r="S112" s="114"/>
      <c r="T112" s="114"/>
      <c r="U112" s="114"/>
      <c r="V112" s="114"/>
      <c r="W112" s="114"/>
      <c r="X112" s="114"/>
      <c r="Y112" s="114"/>
      <c r="Z112" s="114"/>
      <c r="AA112" s="114"/>
      <c r="AB112" s="114"/>
      <c r="AC112" s="114"/>
      <c r="AD112" s="114"/>
      <c r="AE112" s="114"/>
      <c r="AF112" s="114"/>
      <c r="AG112" s="114"/>
      <c r="AH112" s="114"/>
      <c r="AI112" s="114"/>
      <c r="AJ112" s="114"/>
      <c r="AK112" s="114"/>
      <c r="AL112" s="114"/>
      <c r="AM112" s="114"/>
      <c r="AN112" s="114"/>
      <c r="AO112" s="114"/>
      <c r="AP112" s="114"/>
      <c r="AQ112" s="114"/>
      <c r="AR112" s="114"/>
      <c r="AS112" s="114"/>
      <c r="AT112" s="114"/>
      <c r="AU112" s="114"/>
      <c r="AV112" s="114"/>
      <c r="AW112" s="114"/>
      <c r="AX112" s="114"/>
      <c r="AY112" s="114"/>
      <c r="AZ112" s="114"/>
      <c r="BA112" s="114"/>
      <c r="BB112" s="114"/>
      <c r="BC112" s="114"/>
      <c r="BD112" s="114"/>
      <c r="BE112" s="114"/>
      <c r="BF112" s="114"/>
      <c r="BG112" s="114"/>
      <c r="BH112" s="114"/>
      <c r="BI112" s="114"/>
      <c r="BJ112" s="114"/>
      <c r="BK112" s="114"/>
      <c r="BL112" s="114"/>
    </row>
    <row r="113">
      <c r="A113" s="117" t="s">
        <v>237</v>
      </c>
      <c r="B113" s="117" t="b">
        <v>1</v>
      </c>
      <c r="C113" s="117">
        <v>1.0</v>
      </c>
      <c r="D113" s="117" t="s">
        <v>288</v>
      </c>
      <c r="E113" s="117" t="s">
        <v>5369</v>
      </c>
      <c r="F113" s="117" t="s">
        <v>556</v>
      </c>
      <c r="G113" s="117" t="s">
        <v>6596</v>
      </c>
      <c r="H113" s="117" t="s">
        <v>6597</v>
      </c>
      <c r="I113" s="134"/>
      <c r="J113" s="117" t="s">
        <v>698</v>
      </c>
      <c r="K113" s="117" t="s">
        <v>7257</v>
      </c>
      <c r="L113" s="134"/>
      <c r="M113" s="134"/>
      <c r="N113" s="134"/>
      <c r="O113" s="117" t="s">
        <v>700</v>
      </c>
      <c r="P113" s="117" t="s">
        <v>701</v>
      </c>
      <c r="Q113" s="117" t="s">
        <v>7258</v>
      </c>
      <c r="R113" s="114"/>
      <c r="S113" s="114"/>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row>
    <row r="114">
      <c r="A114" s="117" t="s">
        <v>237</v>
      </c>
      <c r="B114" s="117" t="b">
        <v>1</v>
      </c>
      <c r="C114" s="117">
        <v>1.0</v>
      </c>
      <c r="D114" s="117" t="s">
        <v>288</v>
      </c>
      <c r="E114" s="117" t="s">
        <v>5369</v>
      </c>
      <c r="F114" s="117" t="s">
        <v>556</v>
      </c>
      <c r="G114" s="117" t="s">
        <v>6652</v>
      </c>
      <c r="H114" s="117" t="s">
        <v>6655</v>
      </c>
      <c r="I114" s="134"/>
      <c r="J114" s="117" t="s">
        <v>7259</v>
      </c>
      <c r="K114" s="117" t="s">
        <v>7260</v>
      </c>
      <c r="L114" s="134"/>
      <c r="M114" s="134"/>
      <c r="N114" s="134"/>
      <c r="O114" s="117" t="s">
        <v>7261</v>
      </c>
      <c r="P114" s="117" t="s">
        <v>706</v>
      </c>
      <c r="Q114" s="134"/>
      <c r="R114" s="114"/>
      <c r="S114" s="114"/>
      <c r="T114" s="114"/>
      <c r="U114" s="114"/>
      <c r="V114" s="114"/>
      <c r="W114" s="114"/>
      <c r="X114" s="114"/>
      <c r="Y114" s="114"/>
      <c r="Z114" s="114"/>
      <c r="AA114" s="114"/>
      <c r="AB114" s="114"/>
      <c r="AC114" s="114"/>
      <c r="AD114" s="114"/>
      <c r="AE114" s="114"/>
      <c r="AF114" s="114"/>
      <c r="AG114" s="114"/>
      <c r="AH114" s="114"/>
      <c r="AI114" s="114"/>
      <c r="AJ114" s="114"/>
      <c r="AK114" s="114"/>
      <c r="AL114" s="114"/>
      <c r="AM114" s="114"/>
      <c r="AN114" s="114"/>
      <c r="AO114" s="114"/>
      <c r="AP114" s="114"/>
      <c r="AQ114" s="114"/>
      <c r="AR114" s="114"/>
      <c r="AS114" s="114"/>
      <c r="AT114" s="114"/>
      <c r="AU114" s="114"/>
      <c r="AV114" s="114"/>
      <c r="AW114" s="114"/>
      <c r="AX114" s="114"/>
      <c r="AY114" s="114"/>
      <c r="AZ114" s="114"/>
      <c r="BA114" s="114"/>
      <c r="BB114" s="114"/>
      <c r="BC114" s="114"/>
      <c r="BD114" s="114"/>
      <c r="BE114" s="114"/>
      <c r="BF114" s="114"/>
      <c r="BG114" s="114"/>
      <c r="BH114" s="114"/>
      <c r="BI114" s="114"/>
      <c r="BJ114" s="114"/>
      <c r="BK114" s="114"/>
      <c r="BL114" s="114"/>
    </row>
    <row r="115">
      <c r="A115" s="117" t="s">
        <v>237</v>
      </c>
      <c r="B115" s="117" t="b">
        <v>1</v>
      </c>
      <c r="C115" s="117">
        <v>1.0</v>
      </c>
      <c r="D115" s="117" t="s">
        <v>288</v>
      </c>
      <c r="E115" s="117" t="s">
        <v>5369</v>
      </c>
      <c r="F115" s="117" t="s">
        <v>4264</v>
      </c>
      <c r="G115" s="117" t="s">
        <v>6709</v>
      </c>
      <c r="H115" s="117" t="s">
        <v>6711</v>
      </c>
      <c r="I115" s="134"/>
      <c r="J115" s="117" t="s">
        <v>707</v>
      </c>
      <c r="K115" s="117" t="s">
        <v>7262</v>
      </c>
      <c r="L115" s="134"/>
      <c r="M115" s="134"/>
      <c r="N115" s="134"/>
      <c r="O115" s="117" t="s">
        <v>7263</v>
      </c>
      <c r="P115" s="117" t="s">
        <v>710</v>
      </c>
      <c r="Q115" s="117" t="s">
        <v>711</v>
      </c>
      <c r="R115" s="114"/>
      <c r="S115" s="114"/>
      <c r="T115" s="114"/>
      <c r="U115" s="114"/>
      <c r="V115" s="114"/>
      <c r="W115" s="114"/>
      <c r="X115" s="114"/>
      <c r="Y115" s="114"/>
      <c r="Z115" s="114"/>
      <c r="AA115" s="114"/>
      <c r="AB115" s="114"/>
      <c r="AC115" s="114"/>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c r="AX115" s="114"/>
      <c r="AY115" s="114"/>
      <c r="AZ115" s="114"/>
      <c r="BA115" s="114"/>
      <c r="BB115" s="114"/>
      <c r="BC115" s="114"/>
      <c r="BD115" s="114"/>
      <c r="BE115" s="114"/>
      <c r="BF115" s="114"/>
      <c r="BG115" s="114"/>
      <c r="BH115" s="114"/>
      <c r="BI115" s="114"/>
      <c r="BJ115" s="114"/>
      <c r="BK115" s="114"/>
      <c r="BL115" s="114"/>
    </row>
    <row r="116">
      <c r="A116" s="117" t="s">
        <v>237</v>
      </c>
      <c r="B116" s="117" t="b">
        <v>1</v>
      </c>
      <c r="C116" s="117">
        <v>1.0</v>
      </c>
      <c r="D116" s="117" t="s">
        <v>288</v>
      </c>
      <c r="E116" s="117" t="s">
        <v>5369</v>
      </c>
      <c r="F116" s="117" t="s">
        <v>1446</v>
      </c>
      <c r="G116" s="117" t="s">
        <v>7264</v>
      </c>
      <c r="H116" s="117" t="s">
        <v>6769</v>
      </c>
      <c r="I116" s="134"/>
      <c r="J116" s="117" t="s">
        <v>7265</v>
      </c>
      <c r="K116" s="117" t="s">
        <v>7266</v>
      </c>
      <c r="L116" s="134"/>
      <c r="M116" s="134"/>
      <c r="N116" s="134"/>
      <c r="O116" s="117" t="s">
        <v>714</v>
      </c>
      <c r="P116" s="117" t="s">
        <v>7267</v>
      </c>
      <c r="Q116" s="134"/>
      <c r="R116" s="114"/>
      <c r="S116" s="114"/>
      <c r="T116" s="114"/>
      <c r="U116" s="114"/>
      <c r="V116" s="114"/>
      <c r="W116" s="114"/>
      <c r="X116" s="114"/>
      <c r="Y116" s="114"/>
      <c r="Z116" s="114"/>
      <c r="AA116" s="114"/>
      <c r="AB116" s="114"/>
      <c r="AC116" s="114"/>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c r="AX116" s="114"/>
      <c r="AY116" s="114"/>
      <c r="AZ116" s="114"/>
      <c r="BA116" s="114"/>
      <c r="BB116" s="114"/>
      <c r="BC116" s="114"/>
      <c r="BD116" s="114"/>
      <c r="BE116" s="114"/>
      <c r="BF116" s="114"/>
      <c r="BG116" s="114"/>
      <c r="BH116" s="114"/>
      <c r="BI116" s="114"/>
      <c r="BJ116" s="114"/>
      <c r="BK116" s="114"/>
      <c r="BL116" s="114"/>
    </row>
    <row r="117">
      <c r="A117" s="117" t="s">
        <v>237</v>
      </c>
      <c r="B117" s="117" t="b">
        <v>1</v>
      </c>
      <c r="C117" s="117">
        <v>1.0</v>
      </c>
      <c r="D117" s="117" t="s">
        <v>288</v>
      </c>
      <c r="E117" s="117" t="s">
        <v>5369</v>
      </c>
      <c r="F117" s="117" t="s">
        <v>1446</v>
      </c>
      <c r="G117" s="117" t="s">
        <v>6802</v>
      </c>
      <c r="H117" s="117" t="s">
        <v>6803</v>
      </c>
      <c r="I117" s="134"/>
      <c r="J117" s="117" t="s">
        <v>716</v>
      </c>
      <c r="K117" s="117" t="s">
        <v>7268</v>
      </c>
      <c r="L117" s="134"/>
      <c r="M117" s="134"/>
      <c r="N117" s="134"/>
      <c r="O117" s="117" t="s">
        <v>718</v>
      </c>
      <c r="P117" s="117" t="s">
        <v>7269</v>
      </c>
      <c r="Q117" s="117" t="s">
        <v>7270</v>
      </c>
      <c r="R117" s="114"/>
      <c r="S117" s="114"/>
      <c r="T117" s="114"/>
      <c r="U117" s="114"/>
      <c r="V117" s="114"/>
      <c r="W117" s="114"/>
      <c r="X117" s="114"/>
      <c r="Y117" s="114"/>
      <c r="Z117" s="114"/>
      <c r="AA117" s="114"/>
      <c r="AB117" s="114"/>
      <c r="AC117" s="114"/>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c r="AX117" s="114"/>
      <c r="AY117" s="114"/>
      <c r="AZ117" s="114"/>
      <c r="BA117" s="114"/>
      <c r="BB117" s="114"/>
      <c r="BC117" s="114"/>
      <c r="BD117" s="114"/>
      <c r="BE117" s="114"/>
      <c r="BF117" s="114"/>
      <c r="BG117" s="114"/>
      <c r="BH117" s="114"/>
      <c r="BI117" s="114"/>
      <c r="BJ117" s="114"/>
      <c r="BK117" s="114"/>
      <c r="BL117" s="114"/>
    </row>
    <row r="118">
      <c r="A118" s="117" t="s">
        <v>237</v>
      </c>
      <c r="B118" s="117" t="b">
        <v>1</v>
      </c>
      <c r="C118" s="117">
        <v>1.0</v>
      </c>
      <c r="D118" s="117" t="s">
        <v>288</v>
      </c>
      <c r="E118" s="117" t="s">
        <v>5369</v>
      </c>
      <c r="F118" s="117" t="s">
        <v>1446</v>
      </c>
      <c r="G118" s="117" t="s">
        <v>6804</v>
      </c>
      <c r="H118" s="117" t="s">
        <v>6805</v>
      </c>
      <c r="I118" s="134"/>
      <c r="J118" s="117" t="s">
        <v>721</v>
      </c>
      <c r="K118" s="117" t="s">
        <v>7271</v>
      </c>
      <c r="L118" s="134"/>
      <c r="M118" s="134"/>
      <c r="N118" s="134"/>
      <c r="O118" s="117" t="s">
        <v>723</v>
      </c>
      <c r="P118" s="117" t="s">
        <v>7272</v>
      </c>
      <c r="Q118" s="117" t="s">
        <v>7273</v>
      </c>
      <c r="R118" s="114"/>
      <c r="S118" s="114"/>
      <c r="T118" s="114"/>
      <c r="U118" s="114"/>
      <c r="V118" s="114"/>
      <c r="W118" s="114"/>
      <c r="X118" s="114"/>
      <c r="Y118" s="114"/>
      <c r="Z118" s="114"/>
      <c r="AA118" s="114"/>
      <c r="AB118" s="114"/>
      <c r="AC118" s="114"/>
      <c r="AD118" s="114"/>
      <c r="AE118" s="114"/>
      <c r="AF118" s="114"/>
      <c r="AG118" s="114"/>
      <c r="AH118" s="114"/>
      <c r="AI118" s="114"/>
      <c r="AJ118" s="114"/>
      <c r="AK118" s="114"/>
      <c r="AL118" s="114"/>
      <c r="AM118" s="114"/>
      <c r="AN118" s="114"/>
      <c r="AO118" s="114"/>
      <c r="AP118" s="114"/>
      <c r="AQ118" s="114"/>
      <c r="AR118" s="114"/>
      <c r="AS118" s="114"/>
      <c r="AT118" s="114"/>
      <c r="AU118" s="114"/>
      <c r="AV118" s="114"/>
      <c r="AW118" s="114"/>
      <c r="AX118" s="114"/>
      <c r="AY118" s="114"/>
      <c r="AZ118" s="114"/>
      <c r="BA118" s="114"/>
      <c r="BB118" s="114"/>
      <c r="BC118" s="114"/>
      <c r="BD118" s="114"/>
      <c r="BE118" s="114"/>
      <c r="BF118" s="114"/>
      <c r="BG118" s="114"/>
      <c r="BH118" s="114"/>
      <c r="BI118" s="114"/>
      <c r="BJ118" s="114"/>
      <c r="BK118" s="114"/>
      <c r="BL118" s="114"/>
    </row>
    <row r="119">
      <c r="A119" s="117" t="s">
        <v>237</v>
      </c>
      <c r="B119" s="117" t="b">
        <v>1</v>
      </c>
      <c r="C119" s="117">
        <v>1.0</v>
      </c>
      <c r="D119" s="117" t="s">
        <v>288</v>
      </c>
      <c r="E119" s="117" t="s">
        <v>5369</v>
      </c>
      <c r="F119" s="117" t="s">
        <v>1446</v>
      </c>
      <c r="G119" s="117" t="s">
        <v>6806</v>
      </c>
      <c r="H119" s="117" t="s">
        <v>6807</v>
      </c>
      <c r="I119" s="134"/>
      <c r="J119" s="117" t="s">
        <v>726</v>
      </c>
      <c r="K119" s="117" t="s">
        <v>7274</v>
      </c>
      <c r="L119" s="134"/>
      <c r="M119" s="134"/>
      <c r="N119" s="134"/>
      <c r="O119" s="117" t="s">
        <v>7275</v>
      </c>
      <c r="P119" s="117" t="s">
        <v>7276</v>
      </c>
      <c r="Q119" s="134"/>
      <c r="R119" s="114"/>
      <c r="S119" s="114"/>
      <c r="T119" s="114"/>
      <c r="U119" s="114"/>
      <c r="V119" s="114"/>
      <c r="W119" s="114"/>
      <c r="X119" s="114"/>
      <c r="Y119" s="114"/>
      <c r="Z119" s="114"/>
      <c r="AA119" s="114"/>
      <c r="AB119" s="114"/>
      <c r="AC119" s="114"/>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c r="AX119" s="114"/>
      <c r="AY119" s="114"/>
      <c r="AZ119" s="114"/>
      <c r="BA119" s="114"/>
      <c r="BB119" s="114"/>
      <c r="BC119" s="114"/>
      <c r="BD119" s="114"/>
      <c r="BE119" s="114"/>
      <c r="BF119" s="114"/>
      <c r="BG119" s="114"/>
      <c r="BH119" s="114"/>
      <c r="BI119" s="114"/>
      <c r="BJ119" s="114"/>
      <c r="BK119" s="114"/>
      <c r="BL119" s="114"/>
    </row>
    <row r="120">
      <c r="A120" s="117" t="s">
        <v>237</v>
      </c>
      <c r="B120" s="117" t="b">
        <v>1</v>
      </c>
      <c r="C120" s="117">
        <v>1.0</v>
      </c>
      <c r="D120" s="117" t="s">
        <v>288</v>
      </c>
      <c r="E120" s="117" t="s">
        <v>5369</v>
      </c>
      <c r="F120" s="117" t="s">
        <v>1446</v>
      </c>
      <c r="G120" s="117" t="s">
        <v>6808</v>
      </c>
      <c r="H120" s="117" t="s">
        <v>6809</v>
      </c>
      <c r="I120" s="134"/>
      <c r="J120" s="117" t="s">
        <v>730</v>
      </c>
      <c r="K120" s="117" t="s">
        <v>7277</v>
      </c>
      <c r="L120" s="134"/>
      <c r="M120" s="134"/>
      <c r="N120" s="134"/>
      <c r="O120" s="117" t="s">
        <v>732</v>
      </c>
      <c r="P120" s="117" t="s">
        <v>7279</v>
      </c>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row>
    <row r="121">
      <c r="A121" s="117" t="s">
        <v>237</v>
      </c>
      <c r="B121" s="117" t="b">
        <v>1</v>
      </c>
      <c r="C121" s="117">
        <v>1.0</v>
      </c>
      <c r="D121" s="117" t="s">
        <v>288</v>
      </c>
      <c r="E121" s="117" t="s">
        <v>5369</v>
      </c>
      <c r="F121" s="117" t="s">
        <v>1446</v>
      </c>
      <c r="G121" s="117" t="s">
        <v>6810</v>
      </c>
      <c r="H121" s="117" t="s">
        <v>6811</v>
      </c>
      <c r="I121" s="134"/>
      <c r="J121" s="117" t="s">
        <v>734</v>
      </c>
      <c r="K121" s="117" t="s">
        <v>7281</v>
      </c>
      <c r="L121" s="134"/>
      <c r="M121" s="134"/>
      <c r="N121" s="134"/>
      <c r="O121" s="117" t="s">
        <v>7282</v>
      </c>
      <c r="P121" s="117" t="s">
        <v>7283</v>
      </c>
      <c r="Q121" s="114"/>
      <c r="R121" s="114"/>
      <c r="S121" s="114"/>
      <c r="T121" s="114"/>
      <c r="U121" s="114"/>
      <c r="V121" s="114"/>
      <c r="W121" s="114"/>
      <c r="X121" s="114"/>
      <c r="Y121" s="114"/>
      <c r="Z121" s="114"/>
      <c r="AA121" s="114"/>
      <c r="AB121" s="114"/>
      <c r="AC121" s="114"/>
      <c r="AD121" s="114"/>
      <c r="AE121" s="114"/>
      <c r="AF121" s="114"/>
      <c r="AG121" s="114"/>
      <c r="AH121" s="114"/>
      <c r="AI121" s="114"/>
      <c r="AJ121" s="114"/>
      <c r="AK121" s="114"/>
      <c r="AL121" s="114"/>
      <c r="AM121" s="114"/>
      <c r="AN121" s="114"/>
      <c r="AO121" s="114"/>
      <c r="AP121" s="114"/>
      <c r="AQ121" s="114"/>
      <c r="AR121" s="114"/>
      <c r="AS121" s="114"/>
      <c r="AT121" s="114"/>
      <c r="AU121" s="114"/>
      <c r="AV121" s="114"/>
      <c r="AW121" s="114"/>
      <c r="AX121" s="114"/>
      <c r="AY121" s="114"/>
      <c r="AZ121" s="114"/>
      <c r="BA121" s="114"/>
      <c r="BB121" s="114"/>
      <c r="BC121" s="114"/>
      <c r="BD121" s="114"/>
      <c r="BE121" s="114"/>
      <c r="BF121" s="114"/>
      <c r="BG121" s="114"/>
      <c r="BH121" s="114"/>
      <c r="BI121" s="114"/>
      <c r="BJ121" s="114"/>
      <c r="BK121" s="114"/>
      <c r="BL121" s="114"/>
    </row>
    <row r="122">
      <c r="A122" s="117" t="s">
        <v>237</v>
      </c>
      <c r="B122" s="117" t="b">
        <v>1</v>
      </c>
      <c r="C122" s="117">
        <v>1.0</v>
      </c>
      <c r="D122" s="117" t="s">
        <v>288</v>
      </c>
      <c r="E122" s="117" t="s">
        <v>5369</v>
      </c>
      <c r="F122" s="117" t="s">
        <v>1446</v>
      </c>
      <c r="G122" s="117" t="s">
        <v>6812</v>
      </c>
      <c r="H122" s="117" t="s">
        <v>6813</v>
      </c>
      <c r="I122" s="134"/>
      <c r="J122" s="117" t="s">
        <v>7284</v>
      </c>
      <c r="K122" s="117" t="s">
        <v>7285</v>
      </c>
      <c r="L122" s="134"/>
      <c r="M122" s="134"/>
      <c r="N122" s="134"/>
      <c r="O122" s="117" t="s">
        <v>7286</v>
      </c>
      <c r="P122" s="117" t="s">
        <v>7287</v>
      </c>
      <c r="Q122" s="117" t="s">
        <v>7288</v>
      </c>
      <c r="R122" s="114"/>
      <c r="S122" s="114"/>
      <c r="T122" s="114"/>
      <c r="U122" s="114"/>
      <c r="V122" s="114"/>
      <c r="W122" s="114"/>
      <c r="X122" s="114"/>
      <c r="Y122" s="114"/>
      <c r="Z122" s="114"/>
      <c r="AA122" s="114"/>
      <c r="AB122" s="114"/>
      <c r="AC122" s="114"/>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c r="AX122" s="114"/>
      <c r="AY122" s="114"/>
      <c r="AZ122" s="114"/>
      <c r="BA122" s="114"/>
      <c r="BB122" s="114"/>
      <c r="BC122" s="114"/>
      <c r="BD122" s="114"/>
      <c r="BE122" s="114"/>
      <c r="BF122" s="114"/>
      <c r="BG122" s="114"/>
      <c r="BH122" s="114"/>
      <c r="BI122" s="114"/>
      <c r="BJ122" s="114"/>
      <c r="BK122" s="114"/>
      <c r="BL122" s="114"/>
    </row>
    <row r="123">
      <c r="A123" s="117" t="s">
        <v>237</v>
      </c>
      <c r="B123" s="117" t="b">
        <v>1</v>
      </c>
      <c r="C123" s="117">
        <v>1.0</v>
      </c>
      <c r="D123" s="117" t="s">
        <v>288</v>
      </c>
      <c r="E123" s="117" t="s">
        <v>5369</v>
      </c>
      <c r="F123" s="117" t="s">
        <v>1446</v>
      </c>
      <c r="G123" s="117" t="s">
        <v>6849</v>
      </c>
      <c r="H123" s="117" t="s">
        <v>6813</v>
      </c>
      <c r="I123" s="134"/>
      <c r="J123" s="117" t="s">
        <v>7289</v>
      </c>
      <c r="K123" s="117" t="s">
        <v>7290</v>
      </c>
      <c r="L123" s="134"/>
      <c r="M123" s="134"/>
      <c r="N123" s="134"/>
      <c r="O123" s="117" t="s">
        <v>7291</v>
      </c>
      <c r="P123" s="117" t="s">
        <v>7292</v>
      </c>
      <c r="Q123" s="117" t="s">
        <v>7293</v>
      </c>
      <c r="R123" s="114"/>
      <c r="S123" s="114"/>
      <c r="T123" s="114"/>
      <c r="U123" s="114"/>
      <c r="V123" s="114"/>
      <c r="W123" s="114"/>
      <c r="X123" s="114"/>
      <c r="Y123" s="114"/>
      <c r="Z123" s="114"/>
      <c r="AA123" s="114"/>
      <c r="AB123" s="114"/>
      <c r="AC123" s="114"/>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c r="AX123" s="114"/>
      <c r="AY123" s="114"/>
      <c r="AZ123" s="114"/>
      <c r="BA123" s="114"/>
      <c r="BB123" s="114"/>
      <c r="BC123" s="114"/>
      <c r="BD123" s="114"/>
      <c r="BE123" s="114"/>
      <c r="BF123" s="114"/>
      <c r="BG123" s="114"/>
      <c r="BH123" s="114"/>
      <c r="BI123" s="114"/>
      <c r="BJ123" s="114"/>
      <c r="BK123" s="114"/>
      <c r="BL123" s="114"/>
    </row>
    <row r="124">
      <c r="A124" s="117" t="s">
        <v>237</v>
      </c>
      <c r="B124" s="117" t="b">
        <v>1</v>
      </c>
      <c r="C124" s="117">
        <v>1.0</v>
      </c>
      <c r="D124" s="117" t="s">
        <v>288</v>
      </c>
      <c r="E124" s="117" t="s">
        <v>5369</v>
      </c>
      <c r="F124" s="117" t="s">
        <v>1446</v>
      </c>
      <c r="G124" s="117" t="s">
        <v>6895</v>
      </c>
      <c r="H124" s="117" t="s">
        <v>6896</v>
      </c>
      <c r="I124" s="134"/>
      <c r="J124" s="117" t="s">
        <v>734</v>
      </c>
      <c r="K124" s="117" t="s">
        <v>7294</v>
      </c>
      <c r="L124" s="134"/>
      <c r="M124" s="134"/>
      <c r="N124" s="134"/>
      <c r="O124" s="117" t="s">
        <v>7295</v>
      </c>
      <c r="P124" s="117" t="s">
        <v>7296</v>
      </c>
      <c r="Q124" s="134"/>
      <c r="R124" s="114"/>
      <c r="S124" s="114"/>
      <c r="T124" s="114"/>
      <c r="U124" s="114"/>
      <c r="V124" s="114"/>
      <c r="W124" s="114"/>
      <c r="X124" s="114"/>
      <c r="Y124" s="114"/>
      <c r="Z124" s="114"/>
      <c r="AA124" s="114"/>
      <c r="AB124" s="114"/>
      <c r="AC124" s="114"/>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c r="AX124" s="114"/>
      <c r="AY124" s="114"/>
      <c r="AZ124" s="114"/>
      <c r="BA124" s="114"/>
      <c r="BB124" s="114"/>
      <c r="BC124" s="114"/>
      <c r="BD124" s="114"/>
      <c r="BE124" s="114"/>
      <c r="BF124" s="114"/>
      <c r="BG124" s="114"/>
      <c r="BH124" s="114"/>
      <c r="BI124" s="114"/>
      <c r="BJ124" s="114"/>
      <c r="BK124" s="114"/>
      <c r="BL124" s="114"/>
    </row>
    <row r="125">
      <c r="A125" s="117" t="s">
        <v>237</v>
      </c>
      <c r="B125" s="117" t="b">
        <v>1</v>
      </c>
      <c r="C125" s="117">
        <v>1.0</v>
      </c>
      <c r="D125" s="117" t="s">
        <v>288</v>
      </c>
      <c r="E125" s="117" t="s">
        <v>5369</v>
      </c>
      <c r="F125" s="117" t="s">
        <v>1446</v>
      </c>
      <c r="G125" s="117" t="s">
        <v>6928</v>
      </c>
      <c r="H125" s="117" t="s">
        <v>6931</v>
      </c>
      <c r="I125" s="134"/>
      <c r="J125" s="117" t="s">
        <v>7297</v>
      </c>
      <c r="K125" s="117" t="s">
        <v>7298</v>
      </c>
      <c r="L125" s="134"/>
      <c r="M125" s="134"/>
      <c r="N125" s="134"/>
      <c r="O125" s="117" t="s">
        <v>7299</v>
      </c>
      <c r="P125" s="117" t="s">
        <v>7300</v>
      </c>
      <c r="Q125" s="114"/>
      <c r="R125" s="114"/>
      <c r="S125" s="114"/>
      <c r="T125" s="114"/>
      <c r="U125" s="114"/>
      <c r="V125" s="114"/>
      <c r="W125" s="114"/>
      <c r="X125" s="114"/>
      <c r="Y125" s="114"/>
      <c r="Z125" s="114"/>
      <c r="AA125" s="114"/>
      <c r="AB125" s="114"/>
      <c r="AC125" s="114"/>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c r="AX125" s="114"/>
      <c r="AY125" s="114"/>
      <c r="AZ125" s="114"/>
      <c r="BA125" s="114"/>
      <c r="BB125" s="114"/>
      <c r="BC125" s="114"/>
      <c r="BD125" s="114"/>
      <c r="BE125" s="114"/>
      <c r="BF125" s="114"/>
      <c r="BG125" s="114"/>
      <c r="BH125" s="114"/>
      <c r="BI125" s="114"/>
      <c r="BJ125" s="114"/>
      <c r="BK125" s="114"/>
      <c r="BL125" s="114"/>
    </row>
    <row r="126">
      <c r="A126" s="117" t="s">
        <v>237</v>
      </c>
      <c r="B126" s="117" t="b">
        <v>1</v>
      </c>
      <c r="C126" s="117" t="s">
        <v>241</v>
      </c>
      <c r="D126" s="117" t="s">
        <v>288</v>
      </c>
      <c r="E126" s="117" t="s">
        <v>5369</v>
      </c>
      <c r="F126" s="117" t="s">
        <v>1446</v>
      </c>
      <c r="G126" s="117" t="s">
        <v>6980</v>
      </c>
      <c r="H126" s="117" t="s">
        <v>6982</v>
      </c>
      <c r="I126" s="134"/>
      <c r="J126" s="117" t="s">
        <v>7301</v>
      </c>
      <c r="K126" s="117" t="s">
        <v>7302</v>
      </c>
      <c r="L126" s="134"/>
      <c r="M126" s="134"/>
      <c r="N126" s="134"/>
      <c r="O126" s="117" t="s">
        <v>7303</v>
      </c>
      <c r="P126" s="117" t="s">
        <v>7304</v>
      </c>
      <c r="Q126" s="117" t="s">
        <v>7305</v>
      </c>
      <c r="R126" s="114"/>
      <c r="S126" s="114"/>
      <c r="T126" s="114"/>
      <c r="U126" s="114"/>
      <c r="V126" s="114"/>
      <c r="W126" s="114"/>
      <c r="X126" s="114"/>
      <c r="Y126" s="114"/>
      <c r="Z126" s="114"/>
      <c r="AA126" s="114"/>
      <c r="AB126" s="114"/>
      <c r="AC126" s="114"/>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c r="AX126" s="114"/>
      <c r="AY126" s="114"/>
      <c r="AZ126" s="114"/>
      <c r="BA126" s="114"/>
      <c r="BB126" s="114"/>
      <c r="BC126" s="114"/>
      <c r="BD126" s="114"/>
      <c r="BE126" s="114"/>
      <c r="BF126" s="114"/>
      <c r="BG126" s="114"/>
      <c r="BH126" s="114"/>
      <c r="BI126" s="114"/>
      <c r="BJ126" s="114"/>
      <c r="BK126" s="114"/>
      <c r="BL126" s="114"/>
    </row>
    <row r="127">
      <c r="A127" s="117" t="s">
        <v>237</v>
      </c>
      <c r="B127" s="117" t="b">
        <v>1</v>
      </c>
      <c r="C127" s="117">
        <v>1.0</v>
      </c>
      <c r="D127" s="117" t="s">
        <v>288</v>
      </c>
      <c r="E127" s="117" t="s">
        <v>5369</v>
      </c>
      <c r="F127" s="117" t="s">
        <v>1446</v>
      </c>
      <c r="G127" s="117" t="s">
        <v>7011</v>
      </c>
      <c r="H127" s="117" t="s">
        <v>7012</v>
      </c>
      <c r="I127" s="134"/>
      <c r="J127" s="117" t="s">
        <v>7306</v>
      </c>
      <c r="K127" s="117" t="s">
        <v>7307</v>
      </c>
      <c r="L127" s="134"/>
      <c r="M127" s="134"/>
      <c r="N127" s="134"/>
      <c r="O127" s="117" t="s">
        <v>7308</v>
      </c>
      <c r="P127" s="117" t="s">
        <v>7309</v>
      </c>
      <c r="Q127" s="134"/>
      <c r="R127" s="114"/>
      <c r="S127" s="114"/>
      <c r="T127" s="114"/>
      <c r="U127" s="114"/>
      <c r="V127" s="114"/>
      <c r="W127" s="114"/>
      <c r="X127" s="114"/>
      <c r="Y127" s="114"/>
      <c r="Z127" s="114"/>
      <c r="AA127" s="114"/>
      <c r="AB127" s="114"/>
      <c r="AC127" s="114"/>
      <c r="AD127" s="114"/>
      <c r="AE127" s="114"/>
      <c r="AF127" s="114"/>
      <c r="AG127" s="114"/>
      <c r="AH127" s="114"/>
      <c r="AI127" s="114"/>
      <c r="AJ127" s="114"/>
      <c r="AK127" s="114"/>
      <c r="AL127" s="114"/>
      <c r="AM127" s="114"/>
      <c r="AN127" s="114"/>
      <c r="AO127" s="114"/>
      <c r="AP127" s="114"/>
      <c r="AQ127" s="114"/>
      <c r="AR127" s="114"/>
      <c r="AS127" s="114"/>
      <c r="AT127" s="114"/>
      <c r="AU127" s="114"/>
      <c r="AV127" s="114"/>
      <c r="AW127" s="114"/>
      <c r="AX127" s="114"/>
      <c r="AY127" s="114"/>
      <c r="AZ127" s="114"/>
      <c r="BA127" s="114"/>
      <c r="BB127" s="114"/>
      <c r="BC127" s="114"/>
      <c r="BD127" s="114"/>
      <c r="BE127" s="114"/>
      <c r="BF127" s="114"/>
      <c r="BG127" s="114"/>
      <c r="BH127" s="114"/>
      <c r="BI127" s="114"/>
      <c r="BJ127" s="114"/>
      <c r="BK127" s="114"/>
      <c r="BL127" s="114"/>
    </row>
    <row r="128">
      <c r="A128" s="117" t="s">
        <v>237</v>
      </c>
      <c r="B128" s="117" t="b">
        <v>1</v>
      </c>
      <c r="C128" s="117" t="s">
        <v>241</v>
      </c>
      <c r="D128" s="117" t="s">
        <v>288</v>
      </c>
      <c r="E128" s="117" t="s">
        <v>5369</v>
      </c>
      <c r="F128" s="117" t="s">
        <v>1446</v>
      </c>
      <c r="G128" s="117" t="s">
        <v>7041</v>
      </c>
      <c r="H128" s="117" t="s">
        <v>7042</v>
      </c>
      <c r="I128" s="134"/>
      <c r="J128" s="117" t="s">
        <v>7312</v>
      </c>
      <c r="K128" s="117" t="s">
        <v>7313</v>
      </c>
      <c r="L128" s="134"/>
      <c r="M128" s="134"/>
      <c r="N128" s="134"/>
      <c r="O128" s="117" t="s">
        <v>7314</v>
      </c>
      <c r="P128" s="117" t="s">
        <v>7315</v>
      </c>
      <c r="Q128" s="117" t="s">
        <v>7316</v>
      </c>
      <c r="R128" s="114"/>
      <c r="S128" s="114"/>
      <c r="T128" s="114"/>
      <c r="U128" s="114"/>
      <c r="V128" s="114"/>
      <c r="W128" s="114"/>
      <c r="X128" s="114"/>
      <c r="Y128" s="114"/>
      <c r="Z128" s="114"/>
      <c r="AA128" s="114"/>
      <c r="AB128" s="114"/>
      <c r="AC128" s="114"/>
      <c r="AD128" s="114"/>
      <c r="AE128" s="114"/>
      <c r="AF128" s="114"/>
      <c r="AG128" s="114"/>
      <c r="AH128" s="114"/>
      <c r="AI128" s="114"/>
      <c r="AJ128" s="114"/>
      <c r="AK128" s="114"/>
      <c r="AL128" s="114"/>
      <c r="AM128" s="114"/>
      <c r="AN128" s="114"/>
      <c r="AO128" s="114"/>
      <c r="AP128" s="114"/>
      <c r="AQ128" s="114"/>
      <c r="AR128" s="114"/>
      <c r="AS128" s="114"/>
      <c r="AT128" s="114"/>
      <c r="AU128" s="114"/>
      <c r="AV128" s="114"/>
      <c r="AW128" s="114"/>
      <c r="AX128" s="114"/>
      <c r="AY128" s="114"/>
      <c r="AZ128" s="114"/>
      <c r="BA128" s="114"/>
      <c r="BB128" s="114"/>
      <c r="BC128" s="114"/>
      <c r="BD128" s="114"/>
      <c r="BE128" s="114"/>
      <c r="BF128" s="114"/>
      <c r="BG128" s="114"/>
      <c r="BH128" s="114"/>
      <c r="BI128" s="114"/>
      <c r="BJ128" s="114"/>
      <c r="BK128" s="114"/>
      <c r="BL128" s="114"/>
    </row>
    <row r="129">
      <c r="A129" s="117" t="s">
        <v>237</v>
      </c>
      <c r="B129" s="117" t="b">
        <v>1</v>
      </c>
      <c r="C129" s="117">
        <v>1.0</v>
      </c>
      <c r="D129" s="117" t="s">
        <v>288</v>
      </c>
      <c r="E129" s="117" t="s">
        <v>5369</v>
      </c>
      <c r="F129" s="117" t="s">
        <v>1446</v>
      </c>
      <c r="G129" s="117" t="s">
        <v>7049</v>
      </c>
      <c r="H129" s="117" t="s">
        <v>7051</v>
      </c>
      <c r="I129" s="134"/>
      <c r="J129" s="117" t="s">
        <v>773</v>
      </c>
      <c r="K129" s="117" t="s">
        <v>7317</v>
      </c>
      <c r="L129" s="134"/>
      <c r="M129" s="134"/>
      <c r="N129" s="134"/>
      <c r="O129" s="117" t="s">
        <v>7318</v>
      </c>
      <c r="P129" s="117" t="s">
        <v>7319</v>
      </c>
      <c r="Q129" s="134"/>
      <c r="R129" s="114"/>
      <c r="S129" s="114"/>
      <c r="T129" s="114"/>
      <c r="U129" s="114"/>
      <c r="V129" s="114"/>
      <c r="W129" s="114"/>
      <c r="X129" s="114"/>
      <c r="Y129" s="114"/>
      <c r="Z129" s="114"/>
      <c r="AA129" s="114"/>
      <c r="AB129" s="114"/>
      <c r="AC129" s="114"/>
      <c r="AD129" s="114"/>
      <c r="AE129" s="114"/>
      <c r="AF129" s="114"/>
      <c r="AG129" s="114"/>
      <c r="AH129" s="114"/>
      <c r="AI129" s="114"/>
      <c r="AJ129" s="114"/>
      <c r="AK129" s="114"/>
      <c r="AL129" s="114"/>
      <c r="AM129" s="114"/>
      <c r="AN129" s="114"/>
      <c r="AO129" s="114"/>
      <c r="AP129" s="114"/>
      <c r="AQ129" s="114"/>
      <c r="AR129" s="114"/>
      <c r="AS129" s="114"/>
      <c r="AT129" s="114"/>
      <c r="AU129" s="114"/>
      <c r="AV129" s="114"/>
      <c r="AW129" s="114"/>
      <c r="AX129" s="114"/>
      <c r="AY129" s="114"/>
      <c r="AZ129" s="114"/>
      <c r="BA129" s="114"/>
      <c r="BB129" s="114"/>
      <c r="BC129" s="114"/>
      <c r="BD129" s="114"/>
      <c r="BE129" s="114"/>
      <c r="BF129" s="114"/>
      <c r="BG129" s="114"/>
      <c r="BH129" s="114"/>
      <c r="BI129" s="114"/>
      <c r="BJ129" s="114"/>
      <c r="BK129" s="114"/>
      <c r="BL129" s="114"/>
    </row>
    <row r="130">
      <c r="A130" s="117" t="s">
        <v>237</v>
      </c>
      <c r="B130" s="117" t="b">
        <v>1</v>
      </c>
      <c r="C130" s="117" t="s">
        <v>241</v>
      </c>
      <c r="D130" s="117" t="s">
        <v>288</v>
      </c>
      <c r="E130" s="117" t="s">
        <v>5369</v>
      </c>
      <c r="F130" s="117" t="s">
        <v>1446</v>
      </c>
      <c r="G130" s="117" t="s">
        <v>7068</v>
      </c>
      <c r="H130" s="117" t="s">
        <v>7069</v>
      </c>
      <c r="I130" s="134"/>
      <c r="J130" s="117" t="s">
        <v>7320</v>
      </c>
      <c r="K130" s="117" t="s">
        <v>7321</v>
      </c>
      <c r="L130" s="134"/>
      <c r="M130" s="134"/>
      <c r="N130" s="134"/>
      <c r="O130" s="117" t="s">
        <v>7322</v>
      </c>
      <c r="P130" s="117" t="s">
        <v>7323</v>
      </c>
      <c r="Q130" s="117" t="s">
        <v>7324</v>
      </c>
      <c r="R130" s="114"/>
      <c r="S130" s="114"/>
      <c r="T130" s="114"/>
      <c r="U130" s="114"/>
      <c r="V130" s="114"/>
      <c r="W130" s="114"/>
      <c r="X130" s="114"/>
      <c r="Y130" s="114"/>
      <c r="Z130" s="114"/>
      <c r="AA130" s="114"/>
      <c r="AB130" s="114"/>
      <c r="AC130" s="114"/>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c r="AX130" s="114"/>
      <c r="AY130" s="114"/>
      <c r="AZ130" s="114"/>
      <c r="BA130" s="114"/>
      <c r="BB130" s="114"/>
      <c r="BC130" s="114"/>
      <c r="BD130" s="114"/>
      <c r="BE130" s="114"/>
      <c r="BF130" s="114"/>
      <c r="BG130" s="114"/>
      <c r="BH130" s="114"/>
      <c r="BI130" s="114"/>
      <c r="BJ130" s="114"/>
      <c r="BK130" s="114"/>
      <c r="BL130" s="114"/>
    </row>
    <row r="131">
      <c r="A131" s="117" t="s">
        <v>237</v>
      </c>
      <c r="B131" s="117" t="b">
        <v>1</v>
      </c>
      <c r="C131" s="117">
        <v>1.0</v>
      </c>
      <c r="D131" s="117" t="s">
        <v>288</v>
      </c>
      <c r="E131" s="117" t="s">
        <v>5369</v>
      </c>
      <c r="F131" s="117" t="s">
        <v>1446</v>
      </c>
      <c r="G131" s="117" t="s">
        <v>7090</v>
      </c>
      <c r="H131" s="117" t="s">
        <v>7091</v>
      </c>
      <c r="I131" s="134"/>
      <c r="J131" s="117" t="s">
        <v>782</v>
      </c>
      <c r="K131" s="117" t="s">
        <v>7325</v>
      </c>
      <c r="L131" s="134"/>
      <c r="M131" s="134"/>
      <c r="N131" s="134"/>
      <c r="O131" s="117" t="s">
        <v>7326</v>
      </c>
      <c r="P131" s="117" t="s">
        <v>7327</v>
      </c>
      <c r="Q131" s="117" t="s">
        <v>7328</v>
      </c>
      <c r="R131" s="114"/>
      <c r="S131" s="114"/>
      <c r="T131" s="114"/>
      <c r="U131" s="114"/>
      <c r="V131" s="114"/>
      <c r="W131" s="114"/>
      <c r="X131" s="114"/>
      <c r="Y131" s="114"/>
      <c r="Z131" s="114"/>
      <c r="AA131" s="114"/>
      <c r="AB131" s="114"/>
      <c r="AC131" s="114"/>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c r="AX131" s="114"/>
      <c r="AY131" s="114"/>
      <c r="AZ131" s="114"/>
      <c r="BA131" s="114"/>
      <c r="BB131" s="114"/>
      <c r="BC131" s="114"/>
      <c r="BD131" s="114"/>
      <c r="BE131" s="114"/>
      <c r="BF131" s="114"/>
      <c r="BG131" s="114"/>
      <c r="BH131" s="114"/>
      <c r="BI131" s="114"/>
      <c r="BJ131" s="114"/>
      <c r="BK131" s="114"/>
      <c r="BL131" s="114"/>
    </row>
    <row r="132">
      <c r="A132" s="117" t="s">
        <v>237</v>
      </c>
      <c r="B132" s="117" t="b">
        <v>1</v>
      </c>
      <c r="C132" s="117" t="s">
        <v>241</v>
      </c>
      <c r="D132" s="117" t="s">
        <v>288</v>
      </c>
      <c r="E132" s="117" t="s">
        <v>5369</v>
      </c>
      <c r="F132" s="117" t="s">
        <v>1446</v>
      </c>
      <c r="G132" s="117" t="s">
        <v>7114</v>
      </c>
      <c r="H132" s="117" t="s">
        <v>7115</v>
      </c>
      <c r="I132" s="134"/>
      <c r="J132" s="117" t="s">
        <v>787</v>
      </c>
      <c r="K132" s="117" t="s">
        <v>7329</v>
      </c>
      <c r="L132" s="134"/>
      <c r="M132" s="134"/>
      <c r="N132" s="134"/>
      <c r="O132" s="117" t="s">
        <v>7330</v>
      </c>
      <c r="P132" s="117" t="s">
        <v>7331</v>
      </c>
      <c r="Q132" s="117" t="s">
        <v>7332</v>
      </c>
      <c r="R132" s="114"/>
      <c r="S132" s="114"/>
      <c r="T132" s="114"/>
      <c r="U132" s="114"/>
      <c r="V132" s="114"/>
      <c r="W132" s="114"/>
      <c r="X132" s="114"/>
      <c r="Y132" s="114"/>
      <c r="Z132" s="114"/>
      <c r="AA132" s="114"/>
      <c r="AB132" s="114"/>
      <c r="AC132" s="114"/>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c r="AX132" s="114"/>
      <c r="AY132" s="114"/>
      <c r="AZ132" s="114"/>
      <c r="BA132" s="114"/>
      <c r="BB132" s="114"/>
      <c r="BC132" s="114"/>
      <c r="BD132" s="114"/>
      <c r="BE132" s="114"/>
      <c r="BF132" s="114"/>
      <c r="BG132" s="114"/>
      <c r="BH132" s="114"/>
      <c r="BI132" s="114"/>
      <c r="BJ132" s="114"/>
      <c r="BK132" s="114"/>
      <c r="BL132" s="114"/>
    </row>
    <row r="133">
      <c r="A133" s="117" t="s">
        <v>237</v>
      </c>
      <c r="B133" s="117" t="b">
        <v>1</v>
      </c>
      <c r="C133" s="117">
        <v>1.0</v>
      </c>
      <c r="D133" s="117" t="s">
        <v>288</v>
      </c>
      <c r="E133" s="117" t="s">
        <v>5369</v>
      </c>
      <c r="F133" s="117" t="s">
        <v>1446</v>
      </c>
      <c r="G133" s="117" t="s">
        <v>7146</v>
      </c>
      <c r="H133" s="117" t="s">
        <v>7147</v>
      </c>
      <c r="I133" s="134"/>
      <c r="J133" s="117" t="s">
        <v>794</v>
      </c>
      <c r="K133" s="117" t="s">
        <v>7333</v>
      </c>
      <c r="L133" s="134"/>
      <c r="M133" s="134"/>
      <c r="N133" s="134"/>
      <c r="O133" s="117" t="s">
        <v>7334</v>
      </c>
      <c r="P133" s="117" t="s">
        <v>7335</v>
      </c>
      <c r="Q133" s="117" t="s">
        <v>7336</v>
      </c>
      <c r="R133" s="114"/>
      <c r="S133" s="114"/>
      <c r="T133" s="114"/>
      <c r="U133" s="114"/>
      <c r="V133" s="114"/>
      <c r="W133" s="114"/>
      <c r="X133" s="114"/>
      <c r="Y133" s="114"/>
      <c r="Z133" s="114"/>
      <c r="AA133" s="114"/>
      <c r="AB133" s="114"/>
      <c r="AC133" s="114"/>
      <c r="AD133" s="114"/>
      <c r="AE133" s="114"/>
      <c r="AF133" s="114"/>
      <c r="AG133" s="114"/>
      <c r="AH133" s="114"/>
      <c r="AI133" s="114"/>
      <c r="AJ133" s="114"/>
      <c r="AK133" s="114"/>
      <c r="AL133" s="114"/>
      <c r="AM133" s="114"/>
      <c r="AN133" s="114"/>
      <c r="AO133" s="114"/>
      <c r="AP133" s="114"/>
      <c r="AQ133" s="114"/>
      <c r="AR133" s="114"/>
      <c r="AS133" s="114"/>
      <c r="AT133" s="114"/>
      <c r="AU133" s="114"/>
      <c r="AV133" s="114"/>
      <c r="AW133" s="114"/>
      <c r="AX133" s="114"/>
      <c r="AY133" s="114"/>
      <c r="AZ133" s="114"/>
      <c r="BA133" s="114"/>
      <c r="BB133" s="114"/>
      <c r="BC133" s="114"/>
      <c r="BD133" s="114"/>
      <c r="BE133" s="114"/>
      <c r="BF133" s="114"/>
      <c r="BG133" s="114"/>
      <c r="BH133" s="114"/>
      <c r="BI133" s="114"/>
      <c r="BJ133" s="114"/>
      <c r="BK133" s="114"/>
      <c r="BL133" s="114"/>
    </row>
    <row r="134">
      <c r="A134" s="117" t="s">
        <v>237</v>
      </c>
      <c r="B134" s="117" t="b">
        <v>1</v>
      </c>
      <c r="C134" s="117" t="s">
        <v>241</v>
      </c>
      <c r="D134" s="117" t="s">
        <v>288</v>
      </c>
      <c r="E134" s="117" t="s">
        <v>5369</v>
      </c>
      <c r="F134" s="117" t="s">
        <v>5193</v>
      </c>
      <c r="G134" s="117" t="s">
        <v>7174</v>
      </c>
      <c r="H134" s="117" t="s">
        <v>7177</v>
      </c>
      <c r="I134" s="134"/>
      <c r="J134" s="117" t="s">
        <v>799</v>
      </c>
      <c r="K134" s="117" t="s">
        <v>7337</v>
      </c>
      <c r="L134" s="134"/>
      <c r="M134" s="134"/>
      <c r="N134" s="134"/>
      <c r="O134" s="117" t="s">
        <v>7338</v>
      </c>
      <c r="P134" s="117" t="s">
        <v>7340</v>
      </c>
      <c r="Q134" s="117" t="s">
        <v>803</v>
      </c>
      <c r="R134" s="114"/>
      <c r="S134" s="114"/>
      <c r="T134" s="114"/>
      <c r="U134" s="114"/>
      <c r="V134" s="114"/>
      <c r="W134" s="114"/>
      <c r="X134" s="114"/>
      <c r="Y134" s="114"/>
      <c r="Z134" s="114"/>
      <c r="AA134" s="114"/>
      <c r="AB134" s="114"/>
      <c r="AC134" s="114"/>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c r="AX134" s="114"/>
      <c r="AY134" s="114"/>
      <c r="AZ134" s="114"/>
      <c r="BA134" s="114"/>
      <c r="BB134" s="114"/>
      <c r="BC134" s="114"/>
      <c r="BD134" s="114"/>
      <c r="BE134" s="114"/>
      <c r="BF134" s="114"/>
      <c r="BG134" s="114"/>
      <c r="BH134" s="114"/>
      <c r="BI134" s="114"/>
      <c r="BJ134" s="114"/>
      <c r="BK134" s="114"/>
      <c r="BL134" s="114"/>
    </row>
    <row r="135">
      <c r="A135" s="117" t="s">
        <v>237</v>
      </c>
      <c r="B135" s="117" t="b">
        <v>1</v>
      </c>
      <c r="C135" s="117">
        <v>1.0</v>
      </c>
      <c r="D135" s="117" t="s">
        <v>288</v>
      </c>
      <c r="E135" s="117" t="s">
        <v>5369</v>
      </c>
      <c r="F135" s="117" t="s">
        <v>5193</v>
      </c>
      <c r="G135" s="117" t="s">
        <v>7193</v>
      </c>
      <c r="H135" s="117" t="s">
        <v>7194</v>
      </c>
      <c r="I135" s="134"/>
      <c r="J135" s="117" t="s">
        <v>804</v>
      </c>
      <c r="K135" s="117" t="s">
        <v>7342</v>
      </c>
      <c r="L135" s="134"/>
      <c r="M135" s="134"/>
      <c r="N135" s="134"/>
      <c r="O135" s="117" t="s">
        <v>7343</v>
      </c>
      <c r="P135" s="117" t="s">
        <v>7344</v>
      </c>
      <c r="Q135" s="134"/>
      <c r="R135" s="114"/>
      <c r="S135" s="114"/>
      <c r="T135" s="114"/>
      <c r="U135" s="114"/>
      <c r="V135" s="114"/>
      <c r="W135" s="114"/>
      <c r="X135" s="114"/>
      <c r="Y135" s="114"/>
      <c r="Z135" s="114"/>
      <c r="AA135" s="114"/>
      <c r="AB135" s="114"/>
      <c r="AC135" s="114"/>
      <c r="AD135" s="114"/>
      <c r="AE135" s="114"/>
      <c r="AF135" s="114"/>
      <c r="AG135" s="114"/>
      <c r="AH135" s="114"/>
      <c r="AI135" s="114"/>
      <c r="AJ135" s="114"/>
      <c r="AK135" s="114"/>
      <c r="AL135" s="114"/>
      <c r="AM135" s="114"/>
      <c r="AN135" s="114"/>
      <c r="AO135" s="114"/>
      <c r="AP135" s="114"/>
      <c r="AQ135" s="114"/>
      <c r="AR135" s="114"/>
      <c r="AS135" s="114"/>
      <c r="AT135" s="114"/>
      <c r="AU135" s="114"/>
      <c r="AV135" s="114"/>
      <c r="AW135" s="114"/>
      <c r="AX135" s="114"/>
      <c r="AY135" s="114"/>
      <c r="AZ135" s="114"/>
      <c r="BA135" s="114"/>
      <c r="BB135" s="114"/>
      <c r="BC135" s="114"/>
      <c r="BD135" s="114"/>
      <c r="BE135" s="114"/>
      <c r="BF135" s="114"/>
      <c r="BG135" s="114"/>
      <c r="BH135" s="114"/>
      <c r="BI135" s="114"/>
      <c r="BJ135" s="114"/>
      <c r="BK135" s="114"/>
      <c r="BL135" s="114"/>
    </row>
    <row r="136">
      <c r="A136" s="117" t="s">
        <v>237</v>
      </c>
      <c r="B136" s="117" t="b">
        <v>1</v>
      </c>
      <c r="C136" s="117" t="s">
        <v>241</v>
      </c>
      <c r="D136" s="117" t="s">
        <v>288</v>
      </c>
      <c r="E136" s="117" t="s">
        <v>5369</v>
      </c>
      <c r="F136" s="117" t="s">
        <v>5193</v>
      </c>
      <c r="G136" s="117" t="s">
        <v>7221</v>
      </c>
      <c r="H136" s="117" t="s">
        <v>7224</v>
      </c>
      <c r="I136" s="134"/>
      <c r="J136" s="117" t="s">
        <v>799</v>
      </c>
      <c r="K136" s="117" t="s">
        <v>7337</v>
      </c>
      <c r="L136" s="134"/>
      <c r="M136" s="134"/>
      <c r="N136" s="134"/>
      <c r="O136" s="117" t="s">
        <v>809</v>
      </c>
      <c r="P136" s="117" t="s">
        <v>7345</v>
      </c>
      <c r="Q136" s="117" t="s">
        <v>803</v>
      </c>
      <c r="R136" s="114"/>
      <c r="S136" s="114"/>
      <c r="T136" s="114"/>
      <c r="U136" s="114"/>
      <c r="V136" s="114"/>
      <c r="W136" s="114"/>
      <c r="X136" s="114"/>
      <c r="Y136" s="114"/>
      <c r="Z136" s="114"/>
      <c r="AA136" s="114"/>
      <c r="AB136" s="114"/>
      <c r="AC136" s="114"/>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c r="AX136" s="114"/>
      <c r="AY136" s="114"/>
      <c r="AZ136" s="114"/>
      <c r="BA136" s="114"/>
      <c r="BB136" s="114"/>
      <c r="BC136" s="114"/>
      <c r="BD136" s="114"/>
      <c r="BE136" s="114"/>
      <c r="BF136" s="114"/>
      <c r="BG136" s="114"/>
      <c r="BH136" s="114"/>
      <c r="BI136" s="114"/>
      <c r="BJ136" s="114"/>
      <c r="BK136" s="114"/>
      <c r="BL136" s="114"/>
    </row>
    <row r="137">
      <c r="A137" s="117" t="s">
        <v>237</v>
      </c>
      <c r="B137" s="117" t="b">
        <v>1</v>
      </c>
      <c r="C137" s="117">
        <v>1.0</v>
      </c>
      <c r="D137" s="117" t="s">
        <v>288</v>
      </c>
      <c r="E137" s="117" t="s">
        <v>7254</v>
      </c>
      <c r="F137" s="117" t="s">
        <v>1772</v>
      </c>
      <c r="G137" s="117" t="s">
        <v>7255</v>
      </c>
      <c r="H137" s="117" t="s">
        <v>7256</v>
      </c>
      <c r="I137" s="134"/>
      <c r="J137" s="117" t="s">
        <v>811</v>
      </c>
      <c r="K137" s="117" t="s">
        <v>7346</v>
      </c>
      <c r="L137" s="134"/>
      <c r="M137" s="134"/>
      <c r="N137" s="134"/>
      <c r="O137" s="117" t="s">
        <v>7347</v>
      </c>
      <c r="P137" s="117" t="s">
        <v>7348</v>
      </c>
      <c r="Q137" s="117" t="s">
        <v>7349</v>
      </c>
      <c r="R137" s="114"/>
      <c r="S137" s="114"/>
      <c r="T137" s="114"/>
      <c r="U137" s="114"/>
      <c r="V137" s="114"/>
      <c r="W137" s="114"/>
      <c r="X137" s="114"/>
      <c r="Y137" s="114"/>
      <c r="Z137" s="114"/>
      <c r="AA137" s="114"/>
      <c r="AB137" s="114"/>
      <c r="AC137" s="114"/>
      <c r="AD137" s="114"/>
      <c r="AE137" s="114"/>
      <c r="AF137" s="114"/>
      <c r="AG137" s="114"/>
      <c r="AH137" s="114"/>
      <c r="AI137" s="114"/>
      <c r="AJ137" s="114"/>
      <c r="AK137" s="114"/>
      <c r="AL137" s="114"/>
      <c r="AM137" s="114"/>
      <c r="AN137" s="114"/>
      <c r="AO137" s="114"/>
      <c r="AP137" s="114"/>
      <c r="AQ137" s="114"/>
      <c r="AR137" s="114"/>
      <c r="AS137" s="114"/>
      <c r="AT137" s="114"/>
      <c r="AU137" s="114"/>
      <c r="AV137" s="114"/>
      <c r="AW137" s="114"/>
      <c r="AX137" s="114"/>
      <c r="AY137" s="114"/>
      <c r="AZ137" s="114"/>
      <c r="BA137" s="114"/>
      <c r="BB137" s="114"/>
      <c r="BC137" s="114"/>
      <c r="BD137" s="114"/>
      <c r="BE137" s="114"/>
      <c r="BF137" s="114"/>
      <c r="BG137" s="114"/>
      <c r="BH137" s="114"/>
      <c r="BI137" s="114"/>
      <c r="BJ137" s="114"/>
      <c r="BK137" s="114"/>
      <c r="BL137" s="114"/>
    </row>
    <row r="138">
      <c r="A138" s="117" t="s">
        <v>237</v>
      </c>
      <c r="B138" s="117" t="b">
        <v>1</v>
      </c>
      <c r="C138" s="117" t="s">
        <v>241</v>
      </c>
      <c r="D138" s="117" t="s">
        <v>288</v>
      </c>
      <c r="E138" s="117" t="s">
        <v>7254</v>
      </c>
      <c r="F138" s="117" t="s">
        <v>1772</v>
      </c>
      <c r="G138" s="117" t="s">
        <v>7278</v>
      </c>
      <c r="H138" s="117" t="s">
        <v>7280</v>
      </c>
      <c r="I138" s="134"/>
      <c r="J138" s="117" t="s">
        <v>7350</v>
      </c>
      <c r="K138" s="117" t="s">
        <v>7351</v>
      </c>
      <c r="L138" s="134"/>
      <c r="M138" s="134"/>
      <c r="N138" s="134"/>
      <c r="O138" s="117" t="s">
        <v>7352</v>
      </c>
      <c r="P138" s="117" t="s">
        <v>7353</v>
      </c>
      <c r="Q138" s="134"/>
      <c r="R138" s="114"/>
      <c r="S138" s="114"/>
      <c r="T138" s="114"/>
      <c r="U138" s="114"/>
      <c r="V138" s="114"/>
      <c r="W138" s="114"/>
      <c r="X138" s="114"/>
      <c r="Y138" s="114"/>
      <c r="Z138" s="114"/>
      <c r="AA138" s="114"/>
      <c r="AB138" s="114"/>
      <c r="AC138" s="114"/>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c r="AX138" s="114"/>
      <c r="AY138" s="114"/>
      <c r="AZ138" s="114"/>
      <c r="BA138" s="114"/>
      <c r="BB138" s="114"/>
      <c r="BC138" s="114"/>
      <c r="BD138" s="114"/>
      <c r="BE138" s="114"/>
      <c r="BF138" s="114"/>
      <c r="BG138" s="114"/>
      <c r="BH138" s="114"/>
      <c r="BI138" s="114"/>
      <c r="BJ138" s="114"/>
      <c r="BK138" s="114"/>
      <c r="BL138" s="114"/>
    </row>
    <row r="139">
      <c r="A139" s="117" t="s">
        <v>237</v>
      </c>
      <c r="B139" s="117" t="b">
        <v>1</v>
      </c>
      <c r="C139" s="117">
        <v>1.0</v>
      </c>
      <c r="D139" s="117" t="s">
        <v>288</v>
      </c>
      <c r="E139" s="117" t="s">
        <v>7254</v>
      </c>
      <c r="F139" s="117" t="s">
        <v>1772</v>
      </c>
      <c r="G139" s="117" t="s">
        <v>7310</v>
      </c>
      <c r="H139" s="117" t="s">
        <v>7311</v>
      </c>
      <c r="I139" s="134"/>
      <c r="J139" s="117" t="s">
        <v>7354</v>
      </c>
      <c r="K139" s="117" t="s">
        <v>7355</v>
      </c>
      <c r="L139" s="134"/>
      <c r="M139" s="134"/>
      <c r="N139" s="134"/>
      <c r="O139" s="117" t="s">
        <v>7356</v>
      </c>
      <c r="P139" s="117" t="s">
        <v>7357</v>
      </c>
      <c r="Q139" s="117" t="s">
        <v>7358</v>
      </c>
      <c r="R139" s="114"/>
      <c r="S139" s="114"/>
      <c r="T139" s="114"/>
      <c r="U139" s="114"/>
      <c r="V139" s="114"/>
      <c r="W139" s="114"/>
      <c r="X139" s="114"/>
      <c r="Y139" s="114"/>
      <c r="Z139" s="114"/>
      <c r="AA139" s="114"/>
      <c r="AB139" s="114"/>
      <c r="AC139" s="114"/>
      <c r="AD139" s="114"/>
      <c r="AE139" s="114"/>
      <c r="AF139" s="114"/>
      <c r="AG139" s="114"/>
      <c r="AH139" s="114"/>
      <c r="AI139" s="114"/>
      <c r="AJ139" s="114"/>
      <c r="AK139" s="114"/>
      <c r="AL139" s="114"/>
      <c r="AM139" s="114"/>
      <c r="AN139" s="114"/>
      <c r="AO139" s="114"/>
      <c r="AP139" s="114"/>
      <c r="AQ139" s="114"/>
      <c r="AR139" s="114"/>
      <c r="AS139" s="114"/>
      <c r="AT139" s="114"/>
      <c r="AU139" s="114"/>
      <c r="AV139" s="114"/>
      <c r="AW139" s="114"/>
      <c r="AX139" s="114"/>
      <c r="AY139" s="114"/>
      <c r="AZ139" s="114"/>
      <c r="BA139" s="114"/>
      <c r="BB139" s="114"/>
      <c r="BC139" s="114"/>
      <c r="BD139" s="114"/>
      <c r="BE139" s="114"/>
      <c r="BF139" s="114"/>
      <c r="BG139" s="114"/>
      <c r="BH139" s="114"/>
      <c r="BI139" s="114"/>
      <c r="BJ139" s="114"/>
      <c r="BK139" s="114"/>
      <c r="BL139" s="114"/>
    </row>
    <row r="140">
      <c r="A140" s="117" t="s">
        <v>237</v>
      </c>
      <c r="B140" s="117" t="b">
        <v>1</v>
      </c>
      <c r="C140" s="117" t="s">
        <v>241</v>
      </c>
      <c r="D140" s="117" t="s">
        <v>288</v>
      </c>
      <c r="E140" s="117" t="s">
        <v>7254</v>
      </c>
      <c r="F140" s="117" t="s">
        <v>1772</v>
      </c>
      <c r="G140" s="117" t="s">
        <v>7339</v>
      </c>
      <c r="H140" s="117" t="s">
        <v>7341</v>
      </c>
      <c r="I140" s="134"/>
      <c r="J140" s="117" t="s">
        <v>7359</v>
      </c>
      <c r="K140" s="117" t="s">
        <v>7351</v>
      </c>
      <c r="L140" s="134"/>
      <c r="M140" s="134"/>
      <c r="N140" s="134"/>
      <c r="O140" s="117" t="s">
        <v>7360</v>
      </c>
      <c r="P140" s="117" t="s">
        <v>7361</v>
      </c>
      <c r="Q140" s="134"/>
      <c r="R140" s="114"/>
      <c r="S140" s="114"/>
      <c r="T140" s="114"/>
      <c r="U140" s="114"/>
      <c r="V140" s="114"/>
      <c r="W140" s="114"/>
      <c r="X140" s="114"/>
      <c r="Y140" s="114"/>
      <c r="Z140" s="114"/>
      <c r="AA140" s="114"/>
      <c r="AB140" s="114"/>
      <c r="AC140" s="114"/>
      <c r="AD140" s="114"/>
      <c r="AE140" s="114"/>
      <c r="AF140" s="114"/>
      <c r="AG140" s="114"/>
      <c r="AH140" s="114"/>
      <c r="AI140" s="114"/>
      <c r="AJ140" s="114"/>
      <c r="AK140" s="114"/>
      <c r="AL140" s="114"/>
      <c r="AM140" s="114"/>
      <c r="AN140" s="114"/>
      <c r="AO140" s="114"/>
      <c r="AP140" s="114"/>
      <c r="AQ140" s="114"/>
      <c r="AR140" s="114"/>
      <c r="AS140" s="114"/>
      <c r="AT140" s="114"/>
      <c r="AU140" s="114"/>
      <c r="AV140" s="114"/>
      <c r="AW140" s="114"/>
      <c r="AX140" s="114"/>
      <c r="AY140" s="114"/>
      <c r="AZ140" s="114"/>
      <c r="BA140" s="114"/>
      <c r="BB140" s="114"/>
      <c r="BC140" s="114"/>
      <c r="BD140" s="114"/>
      <c r="BE140" s="114"/>
      <c r="BF140" s="114"/>
      <c r="BG140" s="114"/>
      <c r="BH140" s="114"/>
      <c r="BI140" s="114"/>
      <c r="BJ140" s="114"/>
      <c r="BK140" s="114"/>
      <c r="BL140" s="114"/>
    </row>
    <row r="141">
      <c r="A141" s="117" t="s">
        <v>237</v>
      </c>
      <c r="B141" s="117" t="b">
        <v>1</v>
      </c>
      <c r="C141" s="117">
        <v>1.0</v>
      </c>
      <c r="D141" s="117" t="s">
        <v>288</v>
      </c>
      <c r="E141" s="117" t="s">
        <v>7254</v>
      </c>
      <c r="F141" s="117" t="s">
        <v>1772</v>
      </c>
      <c r="G141" s="117" t="s">
        <v>7362</v>
      </c>
      <c r="H141" s="117" t="s">
        <v>7363</v>
      </c>
      <c r="I141" s="134"/>
      <c r="J141" s="117" t="s">
        <v>7364</v>
      </c>
      <c r="K141" s="117" t="s">
        <v>7355</v>
      </c>
      <c r="L141" s="134"/>
      <c r="M141" s="134"/>
      <c r="N141" s="134"/>
      <c r="O141" s="117" t="s">
        <v>7365</v>
      </c>
      <c r="P141" s="117" t="s">
        <v>7366</v>
      </c>
      <c r="Q141" s="117" t="s">
        <v>7358</v>
      </c>
      <c r="R141" s="114"/>
      <c r="S141" s="114"/>
      <c r="T141" s="114"/>
      <c r="U141" s="114"/>
      <c r="V141" s="114"/>
      <c r="W141" s="114"/>
      <c r="X141" s="114"/>
      <c r="Y141" s="114"/>
      <c r="Z141" s="114"/>
      <c r="AA141" s="114"/>
      <c r="AB141" s="114"/>
      <c r="AC141" s="114"/>
      <c r="AD141" s="114"/>
      <c r="AE141" s="114"/>
      <c r="AF141" s="114"/>
      <c r="AG141" s="114"/>
      <c r="AH141" s="114"/>
      <c r="AI141" s="114"/>
      <c r="AJ141" s="114"/>
      <c r="AK141" s="114"/>
      <c r="AL141" s="114"/>
      <c r="AM141" s="114"/>
      <c r="AN141" s="114"/>
      <c r="AO141" s="114"/>
      <c r="AP141" s="114"/>
      <c r="AQ141" s="114"/>
      <c r="AR141" s="114"/>
      <c r="AS141" s="114"/>
      <c r="AT141" s="114"/>
      <c r="AU141" s="114"/>
      <c r="AV141" s="114"/>
      <c r="AW141" s="114"/>
      <c r="AX141" s="114"/>
      <c r="AY141" s="114"/>
      <c r="AZ141" s="114"/>
      <c r="BA141" s="114"/>
      <c r="BB141" s="114"/>
      <c r="BC141" s="114"/>
      <c r="BD141" s="114"/>
      <c r="BE141" s="114"/>
      <c r="BF141" s="114"/>
      <c r="BG141" s="114"/>
      <c r="BH141" s="114"/>
      <c r="BI141" s="114"/>
      <c r="BJ141" s="114"/>
      <c r="BK141" s="114"/>
      <c r="BL141" s="114"/>
    </row>
    <row r="142">
      <c r="A142" s="117" t="s">
        <v>237</v>
      </c>
      <c r="B142" s="117" t="b">
        <v>1</v>
      </c>
      <c r="C142" s="117" t="s">
        <v>241</v>
      </c>
      <c r="D142" s="117" t="s">
        <v>288</v>
      </c>
      <c r="E142" s="117" t="s">
        <v>7254</v>
      </c>
      <c r="F142" s="117" t="s">
        <v>1866</v>
      </c>
      <c r="G142" s="117" t="s">
        <v>7367</v>
      </c>
      <c r="H142" s="117" t="s">
        <v>7368</v>
      </c>
      <c r="I142" s="134"/>
      <c r="J142" s="117" t="s">
        <v>7369</v>
      </c>
      <c r="K142" s="117" t="s">
        <v>7370</v>
      </c>
      <c r="L142" s="134"/>
      <c r="M142" s="134"/>
      <c r="N142" s="134"/>
      <c r="O142" s="117" t="s">
        <v>7371</v>
      </c>
      <c r="P142" s="117" t="s">
        <v>7372</v>
      </c>
      <c r="Q142" s="117" t="s">
        <v>7373</v>
      </c>
      <c r="R142" s="114"/>
      <c r="S142" s="114"/>
      <c r="T142" s="114"/>
      <c r="U142" s="114"/>
      <c r="V142" s="114"/>
      <c r="W142" s="114"/>
      <c r="X142" s="114"/>
      <c r="Y142" s="114"/>
      <c r="Z142" s="114"/>
      <c r="AA142" s="114"/>
      <c r="AB142" s="114"/>
      <c r="AC142" s="114"/>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c r="AX142" s="114"/>
      <c r="AY142" s="114"/>
      <c r="AZ142" s="114"/>
      <c r="BA142" s="114"/>
      <c r="BB142" s="114"/>
      <c r="BC142" s="114"/>
      <c r="BD142" s="114"/>
      <c r="BE142" s="114"/>
      <c r="BF142" s="114"/>
      <c r="BG142" s="114"/>
      <c r="BH142" s="114"/>
      <c r="BI142" s="114"/>
      <c r="BJ142" s="114"/>
      <c r="BK142" s="114"/>
      <c r="BL142" s="114"/>
    </row>
    <row r="143">
      <c r="A143" s="117" t="s">
        <v>237</v>
      </c>
      <c r="B143" s="117" t="b">
        <v>1</v>
      </c>
      <c r="C143" s="117">
        <v>1.0</v>
      </c>
      <c r="D143" s="117" t="s">
        <v>288</v>
      </c>
      <c r="E143" s="117" t="s">
        <v>7254</v>
      </c>
      <c r="F143" s="117" t="s">
        <v>294</v>
      </c>
      <c r="G143" s="117" t="s">
        <v>7374</v>
      </c>
      <c r="H143" s="117" t="s">
        <v>7375</v>
      </c>
      <c r="I143" s="134"/>
      <c r="J143" s="117" t="s">
        <v>7376</v>
      </c>
      <c r="K143" s="117" t="s">
        <v>7377</v>
      </c>
      <c r="L143" s="134"/>
      <c r="M143" s="134"/>
      <c r="N143" s="134"/>
      <c r="O143" s="117" t="s">
        <v>7378</v>
      </c>
      <c r="P143" s="117" t="s">
        <v>7379</v>
      </c>
      <c r="Q143" s="134"/>
      <c r="R143" s="114"/>
      <c r="S143" s="114"/>
      <c r="T143" s="114"/>
      <c r="U143" s="114"/>
      <c r="V143" s="114"/>
      <c r="W143" s="114"/>
      <c r="X143" s="114"/>
      <c r="Y143" s="114"/>
      <c r="Z143" s="114"/>
      <c r="AA143" s="114"/>
      <c r="AB143" s="114"/>
      <c r="AC143" s="114"/>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c r="AX143" s="114"/>
      <c r="AY143" s="114"/>
      <c r="AZ143" s="114"/>
      <c r="BA143" s="114"/>
      <c r="BB143" s="114"/>
      <c r="BC143" s="114"/>
      <c r="BD143" s="114"/>
      <c r="BE143" s="114"/>
      <c r="BF143" s="114"/>
      <c r="BG143" s="114"/>
      <c r="BH143" s="114"/>
      <c r="BI143" s="114"/>
      <c r="BJ143" s="114"/>
      <c r="BK143" s="114"/>
      <c r="BL143" s="114"/>
    </row>
    <row r="144">
      <c r="A144" s="117" t="s">
        <v>237</v>
      </c>
      <c r="B144" s="117" t="b">
        <v>1</v>
      </c>
      <c r="C144" s="117" t="s">
        <v>241</v>
      </c>
      <c r="D144" s="117" t="s">
        <v>288</v>
      </c>
      <c r="E144" s="117" t="s">
        <v>7254</v>
      </c>
      <c r="F144" s="117" t="s">
        <v>2747</v>
      </c>
      <c r="G144" s="117" t="s">
        <v>7380</v>
      </c>
      <c r="H144" s="117" t="s">
        <v>7381</v>
      </c>
      <c r="I144" s="134"/>
      <c r="J144" s="117" t="s">
        <v>7382</v>
      </c>
      <c r="K144" s="117" t="s">
        <v>7383</v>
      </c>
      <c r="L144" s="134"/>
      <c r="M144" s="134"/>
      <c r="N144" s="134"/>
      <c r="O144" s="117" t="s">
        <v>7384</v>
      </c>
      <c r="P144" s="117" t="s">
        <v>7385</v>
      </c>
      <c r="Q144" s="117" t="s">
        <v>7386</v>
      </c>
      <c r="R144" s="114"/>
      <c r="S144" s="114"/>
      <c r="T144" s="114"/>
      <c r="U144" s="114"/>
      <c r="V144" s="114"/>
      <c r="W144" s="114"/>
      <c r="X144" s="114"/>
      <c r="Y144" s="114"/>
      <c r="Z144" s="114"/>
      <c r="AA144" s="114"/>
      <c r="AB144" s="114"/>
      <c r="AC144" s="114"/>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c r="AX144" s="114"/>
      <c r="AY144" s="114"/>
      <c r="AZ144" s="114"/>
      <c r="BA144" s="114"/>
      <c r="BB144" s="114"/>
      <c r="BC144" s="114"/>
      <c r="BD144" s="114"/>
      <c r="BE144" s="114"/>
      <c r="BF144" s="114"/>
      <c r="BG144" s="114"/>
      <c r="BH144" s="114"/>
      <c r="BI144" s="114"/>
      <c r="BJ144" s="114"/>
      <c r="BK144" s="114"/>
      <c r="BL144" s="114"/>
    </row>
    <row r="145">
      <c r="A145" s="117" t="s">
        <v>237</v>
      </c>
      <c r="B145" s="117" t="b">
        <v>1</v>
      </c>
      <c r="C145" s="117">
        <v>1.0</v>
      </c>
      <c r="D145" s="117" t="s">
        <v>288</v>
      </c>
      <c r="E145" s="117" t="s">
        <v>7254</v>
      </c>
      <c r="F145" s="117" t="s">
        <v>6144</v>
      </c>
      <c r="G145" s="117" t="s">
        <v>7387</v>
      </c>
      <c r="H145" s="117" t="s">
        <v>7388</v>
      </c>
      <c r="I145" s="134"/>
      <c r="J145" s="117" t="s">
        <v>7389</v>
      </c>
      <c r="K145" s="117" t="s">
        <v>7390</v>
      </c>
      <c r="L145" s="134"/>
      <c r="M145" s="134"/>
      <c r="N145" s="134"/>
      <c r="O145" s="117" t="s">
        <v>7391</v>
      </c>
      <c r="P145" s="117" t="s">
        <v>7392</v>
      </c>
      <c r="Q145" s="13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4"/>
      <c r="AZ145" s="114"/>
      <c r="BA145" s="114"/>
      <c r="BB145" s="114"/>
      <c r="BC145" s="114"/>
      <c r="BD145" s="114"/>
      <c r="BE145" s="114"/>
      <c r="BF145" s="114"/>
      <c r="BG145" s="114"/>
      <c r="BH145" s="114"/>
      <c r="BI145" s="114"/>
      <c r="BJ145" s="114"/>
      <c r="BK145" s="114"/>
      <c r="BL145" s="114"/>
    </row>
    <row r="146">
      <c r="A146" s="117" t="s">
        <v>237</v>
      </c>
      <c r="B146" s="117" t="b">
        <v>1</v>
      </c>
      <c r="C146" s="117" t="s">
        <v>241</v>
      </c>
      <c r="D146" s="117" t="s">
        <v>288</v>
      </c>
      <c r="E146" s="117" t="s">
        <v>7254</v>
      </c>
      <c r="F146" s="117" t="s">
        <v>489</v>
      </c>
      <c r="G146" s="117" t="s">
        <v>7393</v>
      </c>
      <c r="H146" s="117" t="s">
        <v>7394</v>
      </c>
      <c r="I146" s="134"/>
      <c r="J146" s="117" t="s">
        <v>7395</v>
      </c>
      <c r="K146" s="117" t="s">
        <v>7396</v>
      </c>
      <c r="L146" s="134"/>
      <c r="M146" s="134"/>
      <c r="N146" s="134"/>
      <c r="O146" s="117" t="s">
        <v>7397</v>
      </c>
      <c r="P146" s="117" t="s">
        <v>7398</v>
      </c>
      <c r="Q146" s="117" t="s">
        <v>7399</v>
      </c>
      <c r="R146" s="114"/>
      <c r="S146" s="114"/>
      <c r="T146" s="114"/>
      <c r="U146" s="114"/>
      <c r="V146" s="114"/>
      <c r="W146" s="114"/>
      <c r="X146" s="114"/>
      <c r="Y146" s="114"/>
      <c r="Z146" s="114"/>
      <c r="AA146" s="114"/>
      <c r="AB146" s="114"/>
      <c r="AC146" s="114"/>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c r="AX146" s="114"/>
      <c r="AY146" s="114"/>
      <c r="AZ146" s="114"/>
      <c r="BA146" s="114"/>
      <c r="BB146" s="114"/>
      <c r="BC146" s="114"/>
      <c r="BD146" s="114"/>
      <c r="BE146" s="114"/>
      <c r="BF146" s="114"/>
      <c r="BG146" s="114"/>
      <c r="BH146" s="114"/>
      <c r="BI146" s="114"/>
      <c r="BJ146" s="114"/>
      <c r="BK146" s="114"/>
      <c r="BL146" s="114"/>
    </row>
    <row r="147">
      <c r="A147" s="117" t="s">
        <v>237</v>
      </c>
      <c r="B147" s="117" t="b">
        <v>1</v>
      </c>
      <c r="C147" s="117">
        <v>1.0</v>
      </c>
      <c r="D147" s="117" t="s">
        <v>288</v>
      </c>
      <c r="E147" s="117" t="s">
        <v>7254</v>
      </c>
      <c r="F147" s="117" t="s">
        <v>489</v>
      </c>
      <c r="G147" s="117" t="s">
        <v>7400</v>
      </c>
      <c r="H147" s="117" t="s">
        <v>7401</v>
      </c>
      <c r="I147" s="134"/>
      <c r="J147" s="117" t="s">
        <v>7402</v>
      </c>
      <c r="K147" s="117" t="s">
        <v>7403</v>
      </c>
      <c r="L147" s="134"/>
      <c r="M147" s="134"/>
      <c r="N147" s="134"/>
      <c r="O147" s="117" t="s">
        <v>7404</v>
      </c>
      <c r="P147" s="117" t="s">
        <v>7405</v>
      </c>
      <c r="Q147" s="134"/>
      <c r="R147" s="114"/>
      <c r="S147" s="114"/>
      <c r="T147" s="114"/>
      <c r="U147" s="114"/>
      <c r="V147" s="114"/>
      <c r="W147" s="114"/>
      <c r="X147" s="114"/>
      <c r="Y147" s="114"/>
      <c r="Z147" s="114"/>
      <c r="AA147" s="114"/>
      <c r="AB147" s="114"/>
      <c r="AC147" s="114"/>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c r="AX147" s="114"/>
      <c r="AY147" s="114"/>
      <c r="AZ147" s="114"/>
      <c r="BA147" s="114"/>
      <c r="BB147" s="114"/>
      <c r="BC147" s="114"/>
      <c r="BD147" s="114"/>
      <c r="BE147" s="114"/>
      <c r="BF147" s="114"/>
      <c r="BG147" s="114"/>
      <c r="BH147" s="114"/>
      <c r="BI147" s="114"/>
      <c r="BJ147" s="114"/>
      <c r="BK147" s="114"/>
      <c r="BL147" s="114"/>
    </row>
    <row r="148">
      <c r="A148" s="133" t="s">
        <v>237</v>
      </c>
      <c r="B148" s="133" t="b">
        <v>1</v>
      </c>
      <c r="C148" s="133" t="s">
        <v>241</v>
      </c>
      <c r="D148" s="133" t="s">
        <v>288</v>
      </c>
      <c r="E148" s="133" t="s">
        <v>7254</v>
      </c>
      <c r="F148" s="133" t="s">
        <v>489</v>
      </c>
      <c r="G148" s="133" t="s">
        <v>7406</v>
      </c>
      <c r="H148" s="133" t="s">
        <v>7407</v>
      </c>
      <c r="I148" s="135"/>
      <c r="J148" s="133" t="s">
        <v>861</v>
      </c>
      <c r="K148" s="133" t="s">
        <v>7408</v>
      </c>
      <c r="L148" s="135"/>
      <c r="M148" s="135"/>
      <c r="N148" s="135"/>
      <c r="O148" s="133" t="s">
        <v>7409</v>
      </c>
      <c r="P148" s="133" t="s">
        <v>7410</v>
      </c>
      <c r="Q148" s="133" t="s">
        <v>7411</v>
      </c>
      <c r="R148" s="114"/>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c r="AX148" s="114"/>
      <c r="AY148" s="114"/>
      <c r="AZ148" s="114"/>
      <c r="BA148" s="114"/>
      <c r="BB148" s="114"/>
      <c r="BC148" s="114"/>
      <c r="BD148" s="114"/>
      <c r="BE148" s="114"/>
      <c r="BF148" s="114"/>
      <c r="BG148" s="114"/>
      <c r="BH148" s="114"/>
      <c r="BI148" s="114"/>
      <c r="BJ148" s="114"/>
      <c r="BK148" s="114"/>
      <c r="BL148" s="114"/>
    </row>
    <row r="149">
      <c r="A149" s="117" t="s">
        <v>237</v>
      </c>
      <c r="B149" s="117" t="b">
        <v>1</v>
      </c>
      <c r="C149" s="117">
        <v>1.0</v>
      </c>
      <c r="D149" s="117" t="s">
        <v>288</v>
      </c>
      <c r="E149" s="117" t="s">
        <v>7254</v>
      </c>
      <c r="F149" s="117" t="s">
        <v>489</v>
      </c>
      <c r="G149" s="117" t="s">
        <v>7412</v>
      </c>
      <c r="H149" s="117" t="s">
        <v>7413</v>
      </c>
      <c r="I149" s="134"/>
      <c r="J149" s="117" t="s">
        <v>7414</v>
      </c>
      <c r="K149" s="117" t="s">
        <v>7415</v>
      </c>
      <c r="L149" s="134"/>
      <c r="M149" s="134"/>
      <c r="N149" s="134"/>
      <c r="O149" s="117" t="s">
        <v>7416</v>
      </c>
      <c r="P149" s="117" t="s">
        <v>7417</v>
      </c>
      <c r="Q149" s="117" t="s">
        <v>7418</v>
      </c>
      <c r="R149" s="114"/>
      <c r="S149" s="114"/>
      <c r="T149" s="114"/>
      <c r="U149" s="114"/>
      <c r="V149" s="114"/>
      <c r="W149" s="114"/>
      <c r="X149" s="114"/>
      <c r="Y149" s="114"/>
      <c r="Z149" s="114"/>
      <c r="AA149" s="114"/>
      <c r="AB149" s="114"/>
      <c r="AC149" s="114"/>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c r="AX149" s="114"/>
      <c r="AY149" s="114"/>
      <c r="AZ149" s="114"/>
      <c r="BA149" s="114"/>
      <c r="BB149" s="114"/>
      <c r="BC149" s="114"/>
      <c r="BD149" s="114"/>
      <c r="BE149" s="114"/>
      <c r="BF149" s="114"/>
      <c r="BG149" s="114"/>
      <c r="BH149" s="114"/>
      <c r="BI149" s="114"/>
      <c r="BJ149" s="114"/>
      <c r="BK149" s="114"/>
      <c r="BL149" s="114"/>
    </row>
    <row r="150">
      <c r="A150" s="117" t="s">
        <v>237</v>
      </c>
      <c r="B150" s="117" t="b">
        <v>1</v>
      </c>
      <c r="C150" s="117" t="s">
        <v>241</v>
      </c>
      <c r="D150" s="117" t="s">
        <v>288</v>
      </c>
      <c r="E150" s="117" t="s">
        <v>7254</v>
      </c>
      <c r="F150" s="117" t="s">
        <v>489</v>
      </c>
      <c r="G150" s="117" t="s">
        <v>7419</v>
      </c>
      <c r="H150" s="117" t="s">
        <v>7420</v>
      </c>
      <c r="I150" s="134"/>
      <c r="J150" s="117" t="s">
        <v>7421</v>
      </c>
      <c r="K150" s="117" t="s">
        <v>7422</v>
      </c>
      <c r="L150" s="134"/>
      <c r="M150" s="134"/>
      <c r="N150" s="134"/>
      <c r="O150" s="117" t="s">
        <v>7423</v>
      </c>
      <c r="P150" s="117" t="s">
        <v>7424</v>
      </c>
      <c r="Q150" s="117" t="s">
        <v>7425</v>
      </c>
      <c r="R150" s="114"/>
      <c r="S150" s="114"/>
      <c r="T150" s="114"/>
      <c r="U150" s="114"/>
      <c r="V150" s="114"/>
      <c r="W150" s="114"/>
      <c r="X150" s="114"/>
      <c r="Y150" s="114"/>
      <c r="Z150" s="114"/>
      <c r="AA150" s="114"/>
      <c r="AB150" s="114"/>
      <c r="AC150" s="114"/>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c r="AX150" s="114"/>
      <c r="AY150" s="114"/>
      <c r="AZ150" s="114"/>
      <c r="BA150" s="114"/>
      <c r="BB150" s="114"/>
      <c r="BC150" s="114"/>
      <c r="BD150" s="114"/>
      <c r="BE150" s="114"/>
      <c r="BF150" s="114"/>
      <c r="BG150" s="114"/>
      <c r="BH150" s="114"/>
      <c r="BI150" s="114"/>
      <c r="BJ150" s="114"/>
      <c r="BK150" s="114"/>
      <c r="BL150" s="114"/>
    </row>
    <row r="151">
      <c r="A151" s="117" t="s">
        <v>237</v>
      </c>
      <c r="B151" s="117" t="b">
        <v>1</v>
      </c>
      <c r="C151" s="117">
        <v>1.0</v>
      </c>
      <c r="D151" s="117" t="s">
        <v>288</v>
      </c>
      <c r="E151" s="117" t="s">
        <v>7254</v>
      </c>
      <c r="F151" s="117" t="s">
        <v>556</v>
      </c>
      <c r="G151" s="117" t="s">
        <v>7426</v>
      </c>
      <c r="H151" s="117" t="s">
        <v>7427</v>
      </c>
      <c r="I151" s="134"/>
      <c r="J151" s="117" t="s">
        <v>901</v>
      </c>
      <c r="K151" s="117" t="s">
        <v>7428</v>
      </c>
      <c r="L151" s="134"/>
      <c r="M151" s="134"/>
      <c r="N151" s="134"/>
      <c r="O151" s="117" t="s">
        <v>7429</v>
      </c>
      <c r="P151" s="117" t="s">
        <v>7430</v>
      </c>
      <c r="Q151" s="134"/>
      <c r="R151" s="114"/>
      <c r="S151" s="114"/>
      <c r="T151" s="114"/>
      <c r="U151" s="114"/>
      <c r="V151" s="114"/>
      <c r="W151" s="114"/>
      <c r="X151" s="114"/>
      <c r="Y151" s="114"/>
      <c r="Z151" s="114"/>
      <c r="AA151" s="114"/>
      <c r="AB151" s="114"/>
      <c r="AC151" s="114"/>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c r="AX151" s="114"/>
      <c r="AY151" s="114"/>
      <c r="AZ151" s="114"/>
      <c r="BA151" s="114"/>
      <c r="BB151" s="114"/>
      <c r="BC151" s="114"/>
      <c r="BD151" s="114"/>
      <c r="BE151" s="114"/>
      <c r="BF151" s="114"/>
      <c r="BG151" s="114"/>
      <c r="BH151" s="114"/>
      <c r="BI151" s="114"/>
      <c r="BJ151" s="114"/>
      <c r="BK151" s="114"/>
      <c r="BL151" s="114"/>
    </row>
    <row r="152">
      <c r="A152" s="117" t="s">
        <v>237</v>
      </c>
      <c r="B152" s="117" t="b">
        <v>1</v>
      </c>
      <c r="C152" s="117" t="s">
        <v>241</v>
      </c>
      <c r="D152" s="117" t="s">
        <v>288</v>
      </c>
      <c r="E152" s="117" t="s">
        <v>7254</v>
      </c>
      <c r="F152" s="117" t="s">
        <v>556</v>
      </c>
      <c r="G152" s="117" t="s">
        <v>7431</v>
      </c>
      <c r="H152" s="117" t="s">
        <v>7432</v>
      </c>
      <c r="I152" s="134"/>
      <c r="J152" s="117" t="s">
        <v>880</v>
      </c>
      <c r="K152" s="117" t="s">
        <v>7433</v>
      </c>
      <c r="L152" s="134"/>
      <c r="M152" s="134"/>
      <c r="N152" s="134"/>
      <c r="O152" s="117" t="s">
        <v>882</v>
      </c>
      <c r="P152" s="117" t="s">
        <v>7434</v>
      </c>
      <c r="Q152" s="117" t="s">
        <v>7435</v>
      </c>
      <c r="R152" s="114"/>
      <c r="S152" s="114"/>
      <c r="T152" s="114"/>
      <c r="U152" s="114"/>
      <c r="V152" s="114"/>
      <c r="W152" s="114"/>
      <c r="X152" s="114"/>
      <c r="Y152" s="114"/>
      <c r="Z152" s="114"/>
      <c r="AA152" s="114"/>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c r="AX152" s="114"/>
      <c r="AY152" s="114"/>
      <c r="AZ152" s="114"/>
      <c r="BA152" s="114"/>
      <c r="BB152" s="114"/>
      <c r="BC152" s="114"/>
      <c r="BD152" s="114"/>
      <c r="BE152" s="114"/>
      <c r="BF152" s="114"/>
      <c r="BG152" s="114"/>
      <c r="BH152" s="114"/>
      <c r="BI152" s="114"/>
      <c r="BJ152" s="114"/>
      <c r="BK152" s="114"/>
      <c r="BL152" s="114"/>
    </row>
    <row r="153">
      <c r="A153" s="117" t="s">
        <v>237</v>
      </c>
      <c r="B153" s="117" t="b">
        <v>1</v>
      </c>
      <c r="C153" s="117">
        <v>1.0</v>
      </c>
      <c r="D153" s="117" t="s">
        <v>288</v>
      </c>
      <c r="E153" s="117" t="s">
        <v>7254</v>
      </c>
      <c r="F153" s="117" t="s">
        <v>556</v>
      </c>
      <c r="G153" s="117" t="s">
        <v>7436</v>
      </c>
      <c r="H153" s="117" t="s">
        <v>7437</v>
      </c>
      <c r="I153" s="134"/>
      <c r="J153" s="117" t="s">
        <v>885</v>
      </c>
      <c r="K153" s="117" t="s">
        <v>7438</v>
      </c>
      <c r="L153" s="134"/>
      <c r="M153" s="134"/>
      <c r="N153" s="134"/>
      <c r="O153" s="117" t="s">
        <v>7439</v>
      </c>
      <c r="P153" s="117" t="s">
        <v>7440</v>
      </c>
      <c r="Q153" s="134"/>
      <c r="R153" s="114"/>
      <c r="S153" s="114"/>
      <c r="T153" s="114"/>
      <c r="U153" s="114"/>
      <c r="V153" s="114"/>
      <c r="W153" s="114"/>
      <c r="X153" s="114"/>
      <c r="Y153" s="114"/>
      <c r="Z153" s="114"/>
      <c r="AA153" s="114"/>
      <c r="AB153" s="114"/>
      <c r="AC153" s="114"/>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c r="AX153" s="114"/>
      <c r="AY153" s="114"/>
      <c r="AZ153" s="114"/>
      <c r="BA153" s="114"/>
      <c r="BB153" s="114"/>
      <c r="BC153" s="114"/>
      <c r="BD153" s="114"/>
      <c r="BE153" s="114"/>
      <c r="BF153" s="114"/>
      <c r="BG153" s="114"/>
      <c r="BH153" s="114"/>
      <c r="BI153" s="114"/>
      <c r="BJ153" s="114"/>
      <c r="BK153" s="114"/>
      <c r="BL153" s="114"/>
    </row>
    <row r="154">
      <c r="A154" s="117" t="s">
        <v>237</v>
      </c>
      <c r="B154" s="117" t="b">
        <v>1</v>
      </c>
      <c r="C154" s="117" t="s">
        <v>241</v>
      </c>
      <c r="D154" s="117" t="s">
        <v>288</v>
      </c>
      <c r="E154" s="117" t="s">
        <v>7254</v>
      </c>
      <c r="F154" s="117" t="s">
        <v>556</v>
      </c>
      <c r="G154" s="117" t="s">
        <v>7441</v>
      </c>
      <c r="H154" s="117" t="s">
        <v>7442</v>
      </c>
      <c r="I154" s="134"/>
      <c r="J154" s="117" t="s">
        <v>889</v>
      </c>
      <c r="K154" s="117" t="s">
        <v>7443</v>
      </c>
      <c r="L154" s="134"/>
      <c r="M154" s="134"/>
      <c r="N154" s="134"/>
      <c r="O154" s="117" t="s">
        <v>891</v>
      </c>
      <c r="P154" s="117" t="s">
        <v>7444</v>
      </c>
      <c r="Q154" s="117" t="s">
        <v>7445</v>
      </c>
      <c r="R154" s="114"/>
      <c r="S154" s="114"/>
      <c r="T154" s="114"/>
      <c r="U154" s="114"/>
      <c r="V154" s="114"/>
      <c r="W154" s="114"/>
      <c r="X154" s="114"/>
      <c r="Y154" s="114"/>
      <c r="Z154" s="114"/>
      <c r="AA154" s="114"/>
      <c r="AB154" s="114"/>
      <c r="AC154" s="114"/>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c r="AX154" s="114"/>
      <c r="AY154" s="114"/>
      <c r="AZ154" s="114"/>
      <c r="BA154" s="114"/>
      <c r="BB154" s="114"/>
      <c r="BC154" s="114"/>
      <c r="BD154" s="114"/>
      <c r="BE154" s="114"/>
      <c r="BF154" s="114"/>
      <c r="BG154" s="114"/>
      <c r="BH154" s="114"/>
      <c r="BI154" s="114"/>
      <c r="BJ154" s="114"/>
      <c r="BK154" s="114"/>
      <c r="BL154" s="114"/>
    </row>
    <row r="155">
      <c r="A155" s="117" t="s">
        <v>237</v>
      </c>
      <c r="B155" s="117" t="b">
        <v>1</v>
      </c>
      <c r="C155" s="117">
        <v>1.0</v>
      </c>
      <c r="D155" s="117" t="s">
        <v>288</v>
      </c>
      <c r="E155" s="117" t="s">
        <v>7254</v>
      </c>
      <c r="F155" s="117" t="s">
        <v>556</v>
      </c>
      <c r="G155" s="117" t="s">
        <v>7446</v>
      </c>
      <c r="H155" s="117" t="s">
        <v>7447</v>
      </c>
      <c r="I155" s="134"/>
      <c r="J155" s="117" t="s">
        <v>893</v>
      </c>
      <c r="K155" s="117" t="s">
        <v>7448</v>
      </c>
      <c r="L155" s="134"/>
      <c r="M155" s="134"/>
      <c r="N155" s="134"/>
      <c r="O155" s="117" t="s">
        <v>895</v>
      </c>
      <c r="P155" s="117" t="s">
        <v>7449</v>
      </c>
      <c r="Q155" s="134"/>
      <c r="R155" s="114"/>
      <c r="S155" s="114"/>
      <c r="T155" s="114"/>
      <c r="U155" s="114"/>
      <c r="V155" s="114"/>
      <c r="W155" s="114"/>
      <c r="X155" s="114"/>
      <c r="Y155" s="114"/>
      <c r="Z155" s="114"/>
      <c r="AA155" s="114"/>
      <c r="AB155" s="114"/>
      <c r="AC155" s="114"/>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c r="AX155" s="114"/>
      <c r="AY155" s="114"/>
      <c r="AZ155" s="114"/>
      <c r="BA155" s="114"/>
      <c r="BB155" s="114"/>
      <c r="BC155" s="114"/>
      <c r="BD155" s="114"/>
      <c r="BE155" s="114"/>
      <c r="BF155" s="114"/>
      <c r="BG155" s="114"/>
      <c r="BH155" s="114"/>
      <c r="BI155" s="114"/>
      <c r="BJ155" s="114"/>
      <c r="BK155" s="114"/>
      <c r="BL155" s="114"/>
    </row>
    <row r="156">
      <c r="A156" s="117" t="s">
        <v>237</v>
      </c>
      <c r="B156" s="117" t="b">
        <v>1</v>
      </c>
      <c r="C156" s="117" t="s">
        <v>241</v>
      </c>
      <c r="D156" s="117" t="s">
        <v>288</v>
      </c>
      <c r="E156" s="117" t="s">
        <v>7254</v>
      </c>
      <c r="F156" s="117" t="s">
        <v>556</v>
      </c>
      <c r="G156" s="117" t="s">
        <v>7450</v>
      </c>
      <c r="H156" s="117" t="s">
        <v>7451</v>
      </c>
      <c r="I156" s="134"/>
      <c r="J156" s="117" t="s">
        <v>7452</v>
      </c>
      <c r="K156" s="117" t="s">
        <v>7453</v>
      </c>
      <c r="L156" s="134"/>
      <c r="M156" s="134"/>
      <c r="N156" s="134"/>
      <c r="O156" s="117" t="s">
        <v>7454</v>
      </c>
      <c r="P156" s="117" t="s">
        <v>7455</v>
      </c>
      <c r="Q156" s="117" t="s">
        <v>7456</v>
      </c>
      <c r="R156" s="114"/>
      <c r="S156" s="114"/>
      <c r="T156" s="114"/>
      <c r="U156" s="114"/>
      <c r="V156" s="114"/>
      <c r="W156" s="114"/>
      <c r="X156" s="114"/>
      <c r="Y156" s="114"/>
      <c r="Z156" s="114"/>
      <c r="AA156" s="114"/>
      <c r="AB156" s="114"/>
      <c r="AC156" s="114"/>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c r="AX156" s="114"/>
      <c r="AY156" s="114"/>
      <c r="AZ156" s="114"/>
      <c r="BA156" s="114"/>
      <c r="BB156" s="114"/>
      <c r="BC156" s="114"/>
      <c r="BD156" s="114"/>
      <c r="BE156" s="114"/>
      <c r="BF156" s="114"/>
      <c r="BG156" s="114"/>
      <c r="BH156" s="114"/>
      <c r="BI156" s="114"/>
      <c r="BJ156" s="114"/>
      <c r="BK156" s="114"/>
      <c r="BL156" s="114"/>
    </row>
    <row r="157">
      <c r="A157" s="117" t="s">
        <v>237</v>
      </c>
      <c r="B157" s="117" t="b">
        <v>1</v>
      </c>
      <c r="C157" s="117">
        <v>1.0</v>
      </c>
      <c r="D157" s="117" t="s">
        <v>288</v>
      </c>
      <c r="E157" s="117" t="s">
        <v>7254</v>
      </c>
      <c r="F157" s="117" t="s">
        <v>556</v>
      </c>
      <c r="G157" s="117" t="s">
        <v>7457</v>
      </c>
      <c r="H157" s="117" t="s">
        <v>7458</v>
      </c>
      <c r="I157" s="134"/>
      <c r="J157" s="117" t="s">
        <v>901</v>
      </c>
      <c r="K157" s="117" t="s">
        <v>7459</v>
      </c>
      <c r="L157" s="134"/>
      <c r="M157" s="134"/>
      <c r="N157" s="134"/>
      <c r="O157" s="117" t="s">
        <v>7460</v>
      </c>
      <c r="P157" s="117" t="s">
        <v>7461</v>
      </c>
      <c r="Q157" s="134"/>
      <c r="R157" s="114"/>
      <c r="S157" s="114"/>
      <c r="T157" s="114"/>
      <c r="U157" s="114"/>
      <c r="V157" s="114"/>
      <c r="W157" s="114"/>
      <c r="X157" s="114"/>
      <c r="Y157" s="114"/>
      <c r="Z157" s="114"/>
      <c r="AA157" s="114"/>
      <c r="AB157" s="114"/>
      <c r="AC157" s="114"/>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c r="AX157" s="114"/>
      <c r="AY157" s="114"/>
      <c r="AZ157" s="114"/>
      <c r="BA157" s="114"/>
      <c r="BB157" s="114"/>
      <c r="BC157" s="114"/>
      <c r="BD157" s="114"/>
      <c r="BE157" s="114"/>
      <c r="BF157" s="114"/>
      <c r="BG157" s="114"/>
      <c r="BH157" s="114"/>
      <c r="BI157" s="114"/>
      <c r="BJ157" s="114"/>
      <c r="BK157" s="114"/>
      <c r="BL157" s="114"/>
    </row>
    <row r="158">
      <c r="A158" s="117" t="s">
        <v>237</v>
      </c>
      <c r="B158" s="117" t="b">
        <v>1</v>
      </c>
      <c r="C158" s="117" t="s">
        <v>241</v>
      </c>
      <c r="D158" s="117" t="s">
        <v>288</v>
      </c>
      <c r="E158" s="117" t="s">
        <v>7254</v>
      </c>
      <c r="F158" s="117" t="s">
        <v>556</v>
      </c>
      <c r="G158" s="117" t="s">
        <v>7462</v>
      </c>
      <c r="H158" s="117" t="s">
        <v>7463</v>
      </c>
      <c r="I158" s="134"/>
      <c r="J158" s="117" t="s">
        <v>905</v>
      </c>
      <c r="K158" s="117" t="s">
        <v>7464</v>
      </c>
      <c r="L158" s="134"/>
      <c r="M158" s="134"/>
      <c r="N158" s="134"/>
      <c r="O158" s="117" t="s">
        <v>7465</v>
      </c>
      <c r="P158" s="117" t="s">
        <v>7466</v>
      </c>
      <c r="Q158" s="117" t="s">
        <v>7467</v>
      </c>
      <c r="R158" s="114"/>
      <c r="S158" s="114"/>
      <c r="T158" s="114"/>
      <c r="U158" s="114"/>
      <c r="V158" s="114"/>
      <c r="W158" s="114"/>
      <c r="X158" s="114"/>
      <c r="Y158" s="114"/>
      <c r="Z158" s="114"/>
      <c r="AA158" s="114"/>
      <c r="AB158" s="114"/>
      <c r="AC158" s="114"/>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c r="AX158" s="114"/>
      <c r="AY158" s="114"/>
      <c r="AZ158" s="114"/>
      <c r="BA158" s="114"/>
      <c r="BB158" s="114"/>
      <c r="BC158" s="114"/>
      <c r="BD158" s="114"/>
      <c r="BE158" s="114"/>
      <c r="BF158" s="114"/>
      <c r="BG158" s="114"/>
      <c r="BH158" s="114"/>
      <c r="BI158" s="114"/>
      <c r="BJ158" s="114"/>
      <c r="BK158" s="114"/>
      <c r="BL158" s="114"/>
    </row>
    <row r="159">
      <c r="A159" s="117" t="s">
        <v>237</v>
      </c>
      <c r="B159" s="117" t="b">
        <v>1</v>
      </c>
      <c r="C159" s="117">
        <v>1.0</v>
      </c>
      <c r="D159" s="117" t="s">
        <v>288</v>
      </c>
      <c r="E159" s="117" t="s">
        <v>7254</v>
      </c>
      <c r="F159" s="117" t="s">
        <v>7468</v>
      </c>
      <c r="G159" s="117" t="s">
        <v>7469</v>
      </c>
      <c r="H159" s="117" t="s">
        <v>7470</v>
      </c>
      <c r="I159" s="134"/>
      <c r="J159" s="117" t="s">
        <v>912</v>
      </c>
      <c r="K159" s="117" t="s">
        <v>7471</v>
      </c>
      <c r="L159" s="134"/>
      <c r="M159" s="134"/>
      <c r="N159" s="134"/>
      <c r="O159" s="117" t="s">
        <v>7472</v>
      </c>
      <c r="P159" s="117" t="s">
        <v>7473</v>
      </c>
      <c r="Q159" s="117" t="s">
        <v>7474</v>
      </c>
      <c r="R159" s="114"/>
      <c r="S159" s="114"/>
      <c r="T159" s="114"/>
      <c r="U159" s="114"/>
      <c r="V159" s="114"/>
      <c r="W159" s="114"/>
      <c r="X159" s="114"/>
      <c r="Y159" s="114"/>
      <c r="Z159" s="114"/>
      <c r="AA159" s="114"/>
      <c r="AB159" s="114"/>
      <c r="AC159" s="114"/>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c r="AX159" s="114"/>
      <c r="AY159" s="114"/>
      <c r="AZ159" s="114"/>
      <c r="BA159" s="114"/>
      <c r="BB159" s="114"/>
      <c r="BC159" s="114"/>
      <c r="BD159" s="114"/>
      <c r="BE159" s="114"/>
      <c r="BF159" s="114"/>
      <c r="BG159" s="114"/>
      <c r="BH159" s="114"/>
      <c r="BI159" s="114"/>
      <c r="BJ159" s="114"/>
      <c r="BK159" s="114"/>
      <c r="BL159" s="114"/>
    </row>
    <row r="160">
      <c r="A160" s="117" t="s">
        <v>237</v>
      </c>
      <c r="B160" s="117" t="b">
        <v>1</v>
      </c>
      <c r="C160" s="117" t="s">
        <v>241</v>
      </c>
      <c r="D160" s="117" t="s">
        <v>288</v>
      </c>
      <c r="E160" s="117" t="s">
        <v>7254</v>
      </c>
      <c r="F160" s="117" t="s">
        <v>1399</v>
      </c>
      <c r="G160" s="117" t="s">
        <v>7475</v>
      </c>
      <c r="H160" s="117" t="s">
        <v>7476</v>
      </c>
      <c r="I160" s="134"/>
      <c r="J160" s="117" t="s">
        <v>917</v>
      </c>
      <c r="K160" s="117" t="s">
        <v>7477</v>
      </c>
      <c r="L160" s="134"/>
      <c r="M160" s="134"/>
      <c r="N160" s="134"/>
      <c r="O160" s="117" t="s">
        <v>7478</v>
      </c>
      <c r="P160" s="117" t="s">
        <v>7479</v>
      </c>
      <c r="Q160" s="117" t="s">
        <v>7480</v>
      </c>
      <c r="R160" s="114"/>
      <c r="S160" s="114"/>
      <c r="T160" s="114"/>
      <c r="U160" s="114"/>
      <c r="V160" s="114"/>
      <c r="W160" s="114"/>
      <c r="X160" s="114"/>
      <c r="Y160" s="114"/>
      <c r="Z160" s="114"/>
      <c r="AA160" s="114"/>
      <c r="AB160" s="114"/>
      <c r="AC160" s="114"/>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c r="AX160" s="114"/>
      <c r="AY160" s="114"/>
      <c r="AZ160" s="114"/>
      <c r="BA160" s="114"/>
      <c r="BB160" s="114"/>
      <c r="BC160" s="114"/>
      <c r="BD160" s="114"/>
      <c r="BE160" s="114"/>
      <c r="BF160" s="114"/>
      <c r="BG160" s="114"/>
      <c r="BH160" s="114"/>
      <c r="BI160" s="114"/>
      <c r="BJ160" s="114"/>
      <c r="BK160" s="114"/>
      <c r="BL160" s="114"/>
    </row>
    <row r="161">
      <c r="A161" s="117" t="s">
        <v>237</v>
      </c>
      <c r="B161" s="117" t="b">
        <v>1</v>
      </c>
      <c r="C161" s="117">
        <v>1.0</v>
      </c>
      <c r="D161" s="117" t="s">
        <v>288</v>
      </c>
      <c r="E161" s="117" t="s">
        <v>7254</v>
      </c>
      <c r="F161" s="117" t="s">
        <v>1446</v>
      </c>
      <c r="G161" s="117" t="s">
        <v>7481</v>
      </c>
      <c r="H161" s="117" t="s">
        <v>7482</v>
      </c>
      <c r="I161" s="134"/>
      <c r="J161" s="117" t="s">
        <v>922</v>
      </c>
      <c r="K161" s="117" t="s">
        <v>7483</v>
      </c>
      <c r="L161" s="134"/>
      <c r="M161" s="134"/>
      <c r="N161" s="134"/>
      <c r="O161" s="117" t="s">
        <v>7484</v>
      </c>
      <c r="P161" s="117" t="s">
        <v>7485</v>
      </c>
      <c r="Q161" s="117" t="s">
        <v>7486</v>
      </c>
      <c r="R161" s="114"/>
      <c r="S161" s="114"/>
      <c r="T161" s="114"/>
      <c r="U161" s="114"/>
      <c r="V161" s="114"/>
      <c r="W161" s="114"/>
      <c r="X161" s="114"/>
      <c r="Y161" s="114"/>
      <c r="Z161" s="114"/>
      <c r="AA161" s="114"/>
      <c r="AB161" s="114"/>
      <c r="AC161" s="114"/>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c r="AX161" s="114"/>
      <c r="AY161" s="114"/>
      <c r="AZ161" s="114"/>
      <c r="BA161" s="114"/>
      <c r="BB161" s="114"/>
      <c r="BC161" s="114"/>
      <c r="BD161" s="114"/>
      <c r="BE161" s="114"/>
      <c r="BF161" s="114"/>
      <c r="BG161" s="114"/>
      <c r="BH161" s="114"/>
      <c r="BI161" s="114"/>
      <c r="BJ161" s="114"/>
      <c r="BK161" s="114"/>
      <c r="BL161" s="114"/>
    </row>
    <row r="162">
      <c r="A162" s="117" t="s">
        <v>237</v>
      </c>
      <c r="B162" s="117" t="b">
        <v>1</v>
      </c>
      <c r="C162" s="117" t="s">
        <v>241</v>
      </c>
      <c r="D162" s="117" t="s">
        <v>288</v>
      </c>
      <c r="E162" s="117" t="s">
        <v>7254</v>
      </c>
      <c r="F162" s="117" t="s">
        <v>1446</v>
      </c>
      <c r="G162" s="117" t="s">
        <v>7487</v>
      </c>
      <c r="H162" s="117" t="s">
        <v>7488</v>
      </c>
      <c r="I162" s="134"/>
      <c r="J162" s="117" t="s">
        <v>7489</v>
      </c>
      <c r="K162" s="117" t="s">
        <v>7490</v>
      </c>
      <c r="L162" s="134"/>
      <c r="M162" s="134"/>
      <c r="N162" s="134"/>
      <c r="O162" s="117" t="s">
        <v>7491</v>
      </c>
      <c r="P162" s="117" t="s">
        <v>7492</v>
      </c>
      <c r="Q162" s="117" t="s">
        <v>931</v>
      </c>
      <c r="R162" s="114"/>
      <c r="S162" s="114"/>
      <c r="T162" s="114"/>
      <c r="U162" s="114"/>
      <c r="V162" s="114"/>
      <c r="W162" s="114"/>
      <c r="X162" s="114"/>
      <c r="Y162" s="114"/>
      <c r="Z162" s="114"/>
      <c r="AA162" s="114"/>
      <c r="AB162" s="114"/>
      <c r="AC162" s="114"/>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c r="AX162" s="114"/>
      <c r="AY162" s="114"/>
      <c r="AZ162" s="114"/>
      <c r="BA162" s="114"/>
      <c r="BB162" s="114"/>
      <c r="BC162" s="114"/>
      <c r="BD162" s="114"/>
      <c r="BE162" s="114"/>
      <c r="BF162" s="114"/>
      <c r="BG162" s="114"/>
      <c r="BH162" s="114"/>
      <c r="BI162" s="114"/>
      <c r="BJ162" s="114"/>
      <c r="BK162" s="114"/>
      <c r="BL162" s="114"/>
    </row>
    <row r="163">
      <c r="A163" s="117" t="s">
        <v>237</v>
      </c>
      <c r="B163" s="117" t="b">
        <v>1</v>
      </c>
      <c r="C163" s="117">
        <v>1.0</v>
      </c>
      <c r="D163" s="117" t="s">
        <v>288</v>
      </c>
      <c r="E163" s="117" t="s">
        <v>7254</v>
      </c>
      <c r="F163" s="117" t="s">
        <v>1446</v>
      </c>
      <c r="G163" s="117" t="s">
        <v>7493</v>
      </c>
      <c r="H163" s="117" t="s">
        <v>7494</v>
      </c>
      <c r="I163" s="134"/>
      <c r="J163" s="117" t="s">
        <v>7495</v>
      </c>
      <c r="K163" s="117" t="s">
        <v>7496</v>
      </c>
      <c r="L163" s="134"/>
      <c r="M163" s="134"/>
      <c r="N163" s="134"/>
      <c r="O163" s="117" t="s">
        <v>7497</v>
      </c>
      <c r="P163" s="117" t="s">
        <v>7498</v>
      </c>
      <c r="Q163" s="134"/>
      <c r="R163" s="114"/>
      <c r="S163" s="114"/>
      <c r="T163" s="114"/>
      <c r="U163" s="114"/>
      <c r="V163" s="114"/>
      <c r="W163" s="114"/>
      <c r="X163" s="114"/>
      <c r="Y163" s="114"/>
      <c r="Z163" s="114"/>
      <c r="AA163" s="114"/>
      <c r="AB163" s="114"/>
      <c r="AC163" s="114"/>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c r="AX163" s="114"/>
      <c r="AY163" s="114"/>
      <c r="AZ163" s="114"/>
      <c r="BA163" s="114"/>
      <c r="BB163" s="114"/>
      <c r="BC163" s="114"/>
      <c r="BD163" s="114"/>
      <c r="BE163" s="114"/>
      <c r="BF163" s="114"/>
      <c r="BG163" s="114"/>
      <c r="BH163" s="114"/>
      <c r="BI163" s="114"/>
      <c r="BJ163" s="114"/>
      <c r="BK163" s="114"/>
      <c r="BL163" s="114"/>
    </row>
    <row r="164">
      <c r="A164" s="117" t="s">
        <v>237</v>
      </c>
      <c r="B164" s="117" t="b">
        <v>1</v>
      </c>
      <c r="C164" s="117">
        <v>1.0</v>
      </c>
      <c r="D164" s="117" t="s">
        <v>288</v>
      </c>
      <c r="E164" s="117" t="s">
        <v>7254</v>
      </c>
      <c r="F164" s="117" t="s">
        <v>1446</v>
      </c>
      <c r="G164" s="117" t="s">
        <v>7499</v>
      </c>
      <c r="H164" s="117" t="s">
        <v>7500</v>
      </c>
      <c r="I164" s="134"/>
      <c r="J164" s="117" t="s">
        <v>7501</v>
      </c>
      <c r="K164" s="117" t="s">
        <v>937</v>
      </c>
      <c r="L164" s="134"/>
      <c r="M164" s="134"/>
      <c r="N164" s="134"/>
      <c r="O164" s="117" t="s">
        <v>7502</v>
      </c>
      <c r="P164" s="117" t="s">
        <v>7503</v>
      </c>
      <c r="Q164" s="134"/>
      <c r="R164" s="114"/>
      <c r="S164" s="114"/>
      <c r="T164" s="114"/>
      <c r="U164" s="114"/>
      <c r="V164" s="114"/>
      <c r="W164" s="114"/>
      <c r="X164" s="114"/>
      <c r="Y164" s="114"/>
      <c r="Z164" s="114"/>
      <c r="AA164" s="114"/>
      <c r="AB164" s="114"/>
      <c r="AC164" s="114"/>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c r="AX164" s="114"/>
      <c r="AY164" s="114"/>
      <c r="AZ164" s="114"/>
      <c r="BA164" s="114"/>
      <c r="BB164" s="114"/>
      <c r="BC164" s="114"/>
      <c r="BD164" s="114"/>
      <c r="BE164" s="114"/>
      <c r="BF164" s="114"/>
      <c r="BG164" s="114"/>
      <c r="BH164" s="114"/>
      <c r="BI164" s="114"/>
      <c r="BJ164" s="114"/>
      <c r="BK164" s="114"/>
      <c r="BL164" s="114"/>
    </row>
    <row r="165">
      <c r="A165" s="117" t="s">
        <v>237</v>
      </c>
      <c r="B165" s="117" t="b">
        <v>1</v>
      </c>
      <c r="C165" s="117">
        <v>1.0</v>
      </c>
      <c r="D165" s="117" t="s">
        <v>288</v>
      </c>
      <c r="E165" s="117" t="s">
        <v>7254</v>
      </c>
      <c r="F165" s="117" t="s">
        <v>1446</v>
      </c>
      <c r="G165" s="117" t="s">
        <v>7504</v>
      </c>
      <c r="H165" s="117" t="s">
        <v>7505</v>
      </c>
      <c r="I165" s="134"/>
      <c r="J165" s="117" t="s">
        <v>7506</v>
      </c>
      <c r="K165" s="117" t="s">
        <v>7507</v>
      </c>
      <c r="L165" s="134"/>
      <c r="M165" s="134"/>
      <c r="N165" s="134"/>
      <c r="O165" s="117" t="s">
        <v>7508</v>
      </c>
      <c r="P165" s="117" t="s">
        <v>7509</v>
      </c>
      <c r="Q165" s="117" t="s">
        <v>7510</v>
      </c>
      <c r="R165" s="114"/>
      <c r="S165" s="114"/>
      <c r="T165" s="114"/>
      <c r="U165" s="114"/>
      <c r="V165" s="114"/>
      <c r="W165" s="114"/>
      <c r="X165" s="114"/>
      <c r="Y165" s="114"/>
      <c r="Z165" s="114"/>
      <c r="AA165" s="114"/>
      <c r="AB165" s="114"/>
      <c r="AC165" s="114"/>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c r="AX165" s="114"/>
      <c r="AY165" s="114"/>
      <c r="AZ165" s="114"/>
      <c r="BA165" s="114"/>
      <c r="BB165" s="114"/>
      <c r="BC165" s="114"/>
      <c r="BD165" s="114"/>
      <c r="BE165" s="114"/>
      <c r="BF165" s="114"/>
      <c r="BG165" s="114"/>
      <c r="BH165" s="114"/>
      <c r="BI165" s="114"/>
      <c r="BJ165" s="114"/>
      <c r="BK165" s="114"/>
      <c r="BL165" s="114"/>
    </row>
    <row r="166">
      <c r="A166" s="79" t="s">
        <v>237</v>
      </c>
      <c r="B166" s="79" t="b">
        <v>1</v>
      </c>
      <c r="C166" s="79" t="s">
        <v>241</v>
      </c>
      <c r="D166" s="79" t="s">
        <v>288</v>
      </c>
      <c r="E166" s="79" t="s">
        <v>7254</v>
      </c>
      <c r="F166" s="79" t="s">
        <v>1446</v>
      </c>
      <c r="G166" s="79" t="s">
        <v>7511</v>
      </c>
      <c r="H166" s="79" t="s">
        <v>7512</v>
      </c>
      <c r="I166" s="80"/>
      <c r="J166" s="79" t="s">
        <v>7513</v>
      </c>
      <c r="K166" s="79" t="s">
        <v>7514</v>
      </c>
      <c r="L166" s="80"/>
      <c r="M166" s="80"/>
      <c r="N166" s="80"/>
      <c r="O166" s="79" t="s">
        <v>7515</v>
      </c>
      <c r="P166" s="79" t="s">
        <v>7516</v>
      </c>
      <c r="Q166" s="79" t="s">
        <v>7517</v>
      </c>
      <c r="R166" s="114"/>
      <c r="S166" s="114"/>
      <c r="T166" s="114"/>
      <c r="U166" s="114"/>
      <c r="V166" s="114"/>
      <c r="W166" s="114"/>
      <c r="X166" s="114"/>
      <c r="Y166" s="114"/>
      <c r="Z166" s="114"/>
      <c r="AA166" s="114"/>
      <c r="AB166" s="114"/>
      <c r="AC166" s="114"/>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c r="AX166" s="114"/>
      <c r="AY166" s="114"/>
      <c r="AZ166" s="114"/>
      <c r="BA166" s="114"/>
      <c r="BB166" s="114"/>
      <c r="BC166" s="114"/>
      <c r="BD166" s="114"/>
      <c r="BE166" s="114"/>
      <c r="BF166" s="114"/>
      <c r="BG166" s="114"/>
      <c r="BH166" s="114"/>
      <c r="BI166" s="114"/>
      <c r="BJ166" s="114"/>
      <c r="BK166" s="114"/>
      <c r="BL166" s="114"/>
    </row>
    <row r="167">
      <c r="A167" s="117" t="s">
        <v>237</v>
      </c>
      <c r="B167" s="117" t="b">
        <v>1</v>
      </c>
      <c r="C167" s="117">
        <v>1.0</v>
      </c>
      <c r="D167" s="117" t="s">
        <v>288</v>
      </c>
      <c r="E167" s="117" t="s">
        <v>7254</v>
      </c>
      <c r="F167" s="117" t="s">
        <v>1446</v>
      </c>
      <c r="G167" s="117" t="s">
        <v>7518</v>
      </c>
      <c r="H167" s="117" t="s">
        <v>7519</v>
      </c>
      <c r="I167" s="134"/>
      <c r="J167" s="117" t="s">
        <v>7520</v>
      </c>
      <c r="K167" s="117" t="s">
        <v>7521</v>
      </c>
      <c r="L167" s="134"/>
      <c r="M167" s="134"/>
      <c r="N167" s="134"/>
      <c r="O167" s="117" t="s">
        <v>952</v>
      </c>
      <c r="P167" s="117" t="s">
        <v>7522</v>
      </c>
      <c r="Q167" s="134"/>
      <c r="R167" s="114"/>
      <c r="S167" s="114"/>
      <c r="T167" s="114"/>
      <c r="U167" s="114"/>
      <c r="V167" s="114"/>
      <c r="W167" s="114"/>
      <c r="X167" s="114"/>
      <c r="Y167" s="114"/>
      <c r="Z167" s="114"/>
      <c r="AA167" s="114"/>
      <c r="AB167" s="114"/>
      <c r="AC167" s="114"/>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c r="AX167" s="114"/>
      <c r="AY167" s="114"/>
      <c r="AZ167" s="114"/>
      <c r="BA167" s="114"/>
      <c r="BB167" s="114"/>
      <c r="BC167" s="114"/>
      <c r="BD167" s="114"/>
      <c r="BE167" s="114"/>
      <c r="BF167" s="114"/>
      <c r="BG167" s="114"/>
      <c r="BH167" s="114"/>
      <c r="BI167" s="114"/>
      <c r="BJ167" s="114"/>
      <c r="BK167" s="114"/>
      <c r="BL167" s="114"/>
    </row>
    <row r="168">
      <c r="A168" s="117" t="s">
        <v>237</v>
      </c>
      <c r="B168" s="117" t="b">
        <v>1</v>
      </c>
      <c r="C168" s="117" t="s">
        <v>241</v>
      </c>
      <c r="D168" s="117" t="s">
        <v>288</v>
      </c>
      <c r="E168" s="117" t="s">
        <v>7254</v>
      </c>
      <c r="F168" s="117" t="s">
        <v>1446</v>
      </c>
      <c r="G168" s="117" t="s">
        <v>7523</v>
      </c>
      <c r="H168" s="117" t="s">
        <v>7524</v>
      </c>
      <c r="I168" s="134"/>
      <c r="J168" s="117" t="s">
        <v>954</v>
      </c>
      <c r="K168" s="117" t="s">
        <v>7525</v>
      </c>
      <c r="L168" s="134"/>
      <c r="M168" s="134"/>
      <c r="N168" s="134"/>
      <c r="O168" s="117" t="s">
        <v>7526</v>
      </c>
      <c r="P168" s="117" t="s">
        <v>7527</v>
      </c>
      <c r="Q168" s="117" t="s">
        <v>7528</v>
      </c>
      <c r="R168" s="114"/>
      <c r="S168" s="114"/>
      <c r="T168" s="114"/>
      <c r="U168" s="114"/>
      <c r="V168" s="114"/>
      <c r="W168" s="114"/>
      <c r="X168" s="114"/>
      <c r="Y168" s="114"/>
      <c r="Z168" s="114"/>
      <c r="AA168" s="114"/>
      <c r="AB168" s="114"/>
      <c r="AC168" s="114"/>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c r="AX168" s="114"/>
      <c r="AY168" s="114"/>
      <c r="AZ168" s="114"/>
      <c r="BA168" s="114"/>
      <c r="BB168" s="114"/>
      <c r="BC168" s="114"/>
      <c r="BD168" s="114"/>
      <c r="BE168" s="114"/>
      <c r="BF168" s="114"/>
      <c r="BG168" s="114"/>
      <c r="BH168" s="114"/>
      <c r="BI168" s="114"/>
      <c r="BJ168" s="114"/>
      <c r="BK168" s="114"/>
      <c r="BL168" s="114"/>
    </row>
    <row r="169">
      <c r="A169" s="117" t="s">
        <v>237</v>
      </c>
      <c r="B169" s="117" t="b">
        <v>1</v>
      </c>
      <c r="C169" s="117">
        <v>1.0</v>
      </c>
      <c r="D169" s="117" t="s">
        <v>288</v>
      </c>
      <c r="E169" s="117" t="s">
        <v>7254</v>
      </c>
      <c r="F169" s="117" t="s">
        <v>1446</v>
      </c>
      <c r="G169" s="117" t="s">
        <v>7529</v>
      </c>
      <c r="H169" s="117" t="s">
        <v>7530</v>
      </c>
      <c r="I169" s="134"/>
      <c r="J169" s="117" t="s">
        <v>7531</v>
      </c>
      <c r="K169" s="117" t="s">
        <v>7521</v>
      </c>
      <c r="L169" s="134"/>
      <c r="M169" s="134"/>
      <c r="N169" s="134"/>
      <c r="O169" s="117" t="s">
        <v>7532</v>
      </c>
      <c r="P169" s="117" t="s">
        <v>7533</v>
      </c>
      <c r="Q169" s="134"/>
      <c r="R169" s="114"/>
      <c r="S169" s="114"/>
      <c r="T169" s="114"/>
      <c r="U169" s="114"/>
      <c r="V169" s="114"/>
      <c r="W169" s="114"/>
      <c r="X169" s="114"/>
      <c r="Y169" s="114"/>
      <c r="Z169" s="114"/>
      <c r="AA169" s="114"/>
      <c r="AB169" s="114"/>
      <c r="AC169" s="114"/>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c r="AX169" s="114"/>
      <c r="AY169" s="114"/>
      <c r="AZ169" s="114"/>
      <c r="BA169" s="114"/>
      <c r="BB169" s="114"/>
      <c r="BC169" s="114"/>
      <c r="BD169" s="114"/>
      <c r="BE169" s="114"/>
      <c r="BF169" s="114"/>
      <c r="BG169" s="114"/>
      <c r="BH169" s="114"/>
      <c r="BI169" s="114"/>
      <c r="BJ169" s="114"/>
      <c r="BK169" s="114"/>
      <c r="BL169" s="114"/>
    </row>
    <row r="170">
      <c r="A170" s="117" t="s">
        <v>237</v>
      </c>
      <c r="B170" s="117" t="b">
        <v>1</v>
      </c>
      <c r="C170" s="117" t="s">
        <v>241</v>
      </c>
      <c r="D170" s="117" t="s">
        <v>288</v>
      </c>
      <c r="E170" s="117" t="s">
        <v>7254</v>
      </c>
      <c r="F170" s="117" t="s">
        <v>1446</v>
      </c>
      <c r="G170" s="117" t="s">
        <v>7534</v>
      </c>
      <c r="H170" s="117" t="s">
        <v>7535</v>
      </c>
      <c r="I170" s="134"/>
      <c r="J170" s="117" t="s">
        <v>963</v>
      </c>
      <c r="K170" s="117" t="s">
        <v>964</v>
      </c>
      <c r="L170" s="134"/>
      <c r="M170" s="134"/>
      <c r="N170" s="134"/>
      <c r="O170" s="117" t="s">
        <v>7536</v>
      </c>
      <c r="P170" s="117" t="s">
        <v>7537</v>
      </c>
      <c r="Q170" s="117" t="s">
        <v>7538</v>
      </c>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c r="AX170" s="114"/>
      <c r="AY170" s="114"/>
      <c r="AZ170" s="114"/>
      <c r="BA170" s="114"/>
      <c r="BB170" s="114"/>
      <c r="BC170" s="114"/>
      <c r="BD170" s="114"/>
      <c r="BE170" s="114"/>
      <c r="BF170" s="114"/>
      <c r="BG170" s="114"/>
      <c r="BH170" s="114"/>
      <c r="BI170" s="114"/>
      <c r="BJ170" s="114"/>
      <c r="BK170" s="114"/>
      <c r="BL170" s="114"/>
    </row>
    <row r="171">
      <c r="A171" s="117" t="s">
        <v>237</v>
      </c>
      <c r="B171" s="117" t="b">
        <v>1</v>
      </c>
      <c r="C171" s="117">
        <v>1.0</v>
      </c>
      <c r="D171" s="117" t="s">
        <v>288</v>
      </c>
      <c r="E171" s="117" t="s">
        <v>7254</v>
      </c>
      <c r="F171" s="117" t="s">
        <v>1446</v>
      </c>
      <c r="G171" s="117" t="s">
        <v>7539</v>
      </c>
      <c r="H171" s="117" t="s">
        <v>7540</v>
      </c>
      <c r="I171" s="134"/>
      <c r="J171" s="117" t="s">
        <v>7541</v>
      </c>
      <c r="K171" s="117" t="s">
        <v>7542</v>
      </c>
      <c r="L171" s="134"/>
      <c r="M171" s="134"/>
      <c r="N171" s="134"/>
      <c r="O171" s="117" t="s">
        <v>7543</v>
      </c>
      <c r="P171" s="117" t="s">
        <v>7544</v>
      </c>
      <c r="Q171" s="117" t="s">
        <v>7545</v>
      </c>
      <c r="R171" s="114"/>
      <c r="S171" s="114"/>
      <c r="T171" s="114"/>
      <c r="U171" s="114"/>
      <c r="V171" s="114"/>
      <c r="W171" s="114"/>
      <c r="X171" s="114"/>
      <c r="Y171" s="114"/>
      <c r="Z171" s="114"/>
      <c r="AA171" s="114"/>
      <c r="AB171" s="114"/>
      <c r="AC171" s="114"/>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c r="AX171" s="114"/>
      <c r="AY171" s="114"/>
      <c r="AZ171" s="114"/>
      <c r="BA171" s="114"/>
      <c r="BB171" s="114"/>
      <c r="BC171" s="114"/>
      <c r="BD171" s="114"/>
      <c r="BE171" s="114"/>
      <c r="BF171" s="114"/>
      <c r="BG171" s="114"/>
      <c r="BH171" s="114"/>
      <c r="BI171" s="114"/>
      <c r="BJ171" s="114"/>
      <c r="BK171" s="114"/>
      <c r="BL171" s="114"/>
    </row>
    <row r="172">
      <c r="A172" s="117" t="s">
        <v>237</v>
      </c>
      <c r="B172" s="117" t="b">
        <v>1</v>
      </c>
      <c r="C172" s="117" t="s">
        <v>241</v>
      </c>
      <c r="D172" s="117" t="s">
        <v>288</v>
      </c>
      <c r="E172" s="117" t="s">
        <v>7254</v>
      </c>
      <c r="F172" s="117" t="s">
        <v>1446</v>
      </c>
      <c r="G172" s="117" t="s">
        <v>7546</v>
      </c>
      <c r="H172" s="117" t="s">
        <v>7547</v>
      </c>
      <c r="I172" s="134"/>
      <c r="J172" s="117" t="s">
        <v>7548</v>
      </c>
      <c r="K172" s="117" t="s">
        <v>7549</v>
      </c>
      <c r="L172" s="134"/>
      <c r="M172" s="134"/>
      <c r="N172" s="134"/>
      <c r="O172" s="117" t="s">
        <v>7550</v>
      </c>
      <c r="P172" s="117" t="s">
        <v>7551</v>
      </c>
      <c r="Q172" s="117" t="s">
        <v>979</v>
      </c>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c r="AX172" s="114"/>
      <c r="AY172" s="114"/>
      <c r="AZ172" s="114"/>
      <c r="BA172" s="114"/>
      <c r="BB172" s="114"/>
      <c r="BC172" s="114"/>
      <c r="BD172" s="114"/>
      <c r="BE172" s="114"/>
      <c r="BF172" s="114"/>
      <c r="BG172" s="114"/>
      <c r="BH172" s="114"/>
      <c r="BI172" s="114"/>
      <c r="BJ172" s="114"/>
      <c r="BK172" s="114"/>
      <c r="BL172" s="114"/>
    </row>
    <row r="173">
      <c r="A173" s="117" t="s">
        <v>237</v>
      </c>
      <c r="B173" s="117" t="b">
        <v>1</v>
      </c>
      <c r="C173" s="117">
        <v>1.0</v>
      </c>
      <c r="D173" s="117" t="s">
        <v>288</v>
      </c>
      <c r="E173" s="117" t="s">
        <v>7254</v>
      </c>
      <c r="F173" s="117" t="s">
        <v>1446</v>
      </c>
      <c r="G173" s="117" t="s">
        <v>7552</v>
      </c>
      <c r="H173" s="117" t="s">
        <v>7553</v>
      </c>
      <c r="I173" s="134"/>
      <c r="J173" s="117" t="s">
        <v>980</v>
      </c>
      <c r="K173" s="117" t="s">
        <v>7554</v>
      </c>
      <c r="L173" s="134"/>
      <c r="M173" s="134"/>
      <c r="N173" s="134"/>
      <c r="O173" s="117" t="s">
        <v>982</v>
      </c>
      <c r="P173" s="117" t="s">
        <v>983</v>
      </c>
      <c r="Q173" s="117" t="s">
        <v>984</v>
      </c>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c r="AX173" s="114"/>
      <c r="AY173" s="114"/>
      <c r="AZ173" s="114"/>
      <c r="BA173" s="114"/>
      <c r="BB173" s="114"/>
      <c r="BC173" s="114"/>
      <c r="BD173" s="114"/>
      <c r="BE173" s="114"/>
      <c r="BF173" s="114"/>
      <c r="BG173" s="114"/>
      <c r="BH173" s="114"/>
      <c r="BI173" s="114"/>
      <c r="BJ173" s="114"/>
      <c r="BK173" s="114"/>
      <c r="BL173" s="114"/>
    </row>
    <row r="174">
      <c r="A174" s="117" t="s">
        <v>237</v>
      </c>
      <c r="B174" s="117" t="b">
        <v>1</v>
      </c>
      <c r="C174" s="117" t="s">
        <v>241</v>
      </c>
      <c r="D174" s="117" t="s">
        <v>288</v>
      </c>
      <c r="E174" s="117" t="s">
        <v>7254</v>
      </c>
      <c r="F174" s="117" t="s">
        <v>1446</v>
      </c>
      <c r="G174" s="117" t="s">
        <v>7555</v>
      </c>
      <c r="H174" s="117" t="s">
        <v>7556</v>
      </c>
      <c r="I174" s="134"/>
      <c r="J174" s="117" t="s">
        <v>963</v>
      </c>
      <c r="K174" s="117" t="s">
        <v>964</v>
      </c>
      <c r="L174" s="134"/>
      <c r="M174" s="134"/>
      <c r="N174" s="134"/>
      <c r="O174" s="117" t="s">
        <v>7536</v>
      </c>
      <c r="P174" s="117" t="s">
        <v>7557</v>
      </c>
      <c r="Q174" s="117" t="s">
        <v>7538</v>
      </c>
      <c r="R174" s="114"/>
      <c r="S174" s="114"/>
      <c r="T174" s="114"/>
      <c r="U174" s="114"/>
      <c r="V174" s="114"/>
      <c r="W174" s="114"/>
      <c r="X174" s="114"/>
      <c r="Y174" s="114"/>
      <c r="Z174" s="114"/>
      <c r="AA174" s="114"/>
      <c r="AB174" s="114"/>
      <c r="AC174" s="114"/>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c r="AX174" s="114"/>
      <c r="AY174" s="114"/>
      <c r="AZ174" s="114"/>
      <c r="BA174" s="114"/>
      <c r="BB174" s="114"/>
      <c r="BC174" s="114"/>
      <c r="BD174" s="114"/>
      <c r="BE174" s="114"/>
      <c r="BF174" s="114"/>
      <c r="BG174" s="114"/>
      <c r="BH174" s="114"/>
      <c r="BI174" s="114"/>
      <c r="BJ174" s="114"/>
      <c r="BK174" s="114"/>
      <c r="BL174" s="114"/>
    </row>
    <row r="175">
      <c r="A175" s="117" t="s">
        <v>237</v>
      </c>
      <c r="B175" s="117" t="b">
        <v>1</v>
      </c>
      <c r="C175" s="117">
        <v>1.0</v>
      </c>
      <c r="D175" s="117" t="s">
        <v>288</v>
      </c>
      <c r="E175" s="117" t="s">
        <v>7254</v>
      </c>
      <c r="F175" s="117" t="s">
        <v>1446</v>
      </c>
      <c r="G175" s="117" t="s">
        <v>7558</v>
      </c>
      <c r="H175" s="117" t="s">
        <v>7559</v>
      </c>
      <c r="I175" s="134"/>
      <c r="J175" s="117" t="s">
        <v>986</v>
      </c>
      <c r="K175" s="117" t="s">
        <v>987</v>
      </c>
      <c r="L175" s="134"/>
      <c r="M175" s="134"/>
      <c r="N175" s="134"/>
      <c r="O175" s="117" t="s">
        <v>7560</v>
      </c>
      <c r="P175" s="117" t="s">
        <v>7561</v>
      </c>
      <c r="Q175" s="117" t="s">
        <v>7562</v>
      </c>
      <c r="R175" s="114"/>
      <c r="S175" s="114"/>
      <c r="T175" s="114"/>
      <c r="U175" s="114"/>
      <c r="V175" s="114"/>
      <c r="W175" s="114"/>
      <c r="X175" s="114"/>
      <c r="Y175" s="114"/>
      <c r="Z175" s="114"/>
      <c r="AA175" s="114"/>
      <c r="AB175" s="114"/>
      <c r="AC175" s="114"/>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c r="BC175" s="114"/>
      <c r="BD175" s="114"/>
      <c r="BE175" s="114"/>
      <c r="BF175" s="114"/>
      <c r="BG175" s="114"/>
      <c r="BH175" s="114"/>
      <c r="BI175" s="114"/>
      <c r="BJ175" s="114"/>
      <c r="BK175" s="114"/>
      <c r="BL175" s="114"/>
    </row>
    <row r="176">
      <c r="A176" s="117" t="s">
        <v>237</v>
      </c>
      <c r="B176" s="117" t="b">
        <v>1</v>
      </c>
      <c r="C176" s="117" t="s">
        <v>241</v>
      </c>
      <c r="D176" s="117" t="s">
        <v>288</v>
      </c>
      <c r="E176" s="117" t="s">
        <v>7254</v>
      </c>
      <c r="F176" s="117" t="s">
        <v>1446</v>
      </c>
      <c r="G176" s="117" t="s">
        <v>7563</v>
      </c>
      <c r="H176" s="117" t="s">
        <v>7564</v>
      </c>
      <c r="I176" s="134"/>
      <c r="J176" s="117" t="s">
        <v>991</v>
      </c>
      <c r="K176" s="117" t="s">
        <v>992</v>
      </c>
      <c r="L176" s="134"/>
      <c r="M176" s="134"/>
      <c r="N176" s="134"/>
      <c r="O176" s="117" t="s">
        <v>993</v>
      </c>
      <c r="P176" s="117" t="s">
        <v>7565</v>
      </c>
      <c r="Q176" s="117" t="s">
        <v>7566</v>
      </c>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row>
    <row r="177">
      <c r="A177" s="117" t="s">
        <v>237</v>
      </c>
      <c r="B177" s="117" t="b">
        <v>1</v>
      </c>
      <c r="C177" s="117">
        <v>1.0</v>
      </c>
      <c r="D177" s="117" t="s">
        <v>288</v>
      </c>
      <c r="E177" s="117" t="s">
        <v>7254</v>
      </c>
      <c r="F177" s="117" t="s">
        <v>1446</v>
      </c>
      <c r="G177" s="117" t="s">
        <v>7567</v>
      </c>
      <c r="H177" s="117" t="s">
        <v>7568</v>
      </c>
      <c r="I177" s="134"/>
      <c r="J177" s="117" t="s">
        <v>996</v>
      </c>
      <c r="K177" s="117" t="s">
        <v>7569</v>
      </c>
      <c r="L177" s="134"/>
      <c r="M177" s="134"/>
      <c r="N177" s="134"/>
      <c r="O177" s="117" t="s">
        <v>7570</v>
      </c>
      <c r="P177" s="117" t="s">
        <v>7571</v>
      </c>
      <c r="Q177" s="13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c r="BC177" s="114"/>
      <c r="BD177" s="114"/>
      <c r="BE177" s="114"/>
      <c r="BF177" s="114"/>
      <c r="BG177" s="114"/>
      <c r="BH177" s="114"/>
      <c r="BI177" s="114"/>
      <c r="BJ177" s="114"/>
      <c r="BK177" s="114"/>
      <c r="BL177" s="114"/>
    </row>
    <row r="178">
      <c r="A178" s="117" t="s">
        <v>237</v>
      </c>
      <c r="B178" s="117" t="b">
        <v>1</v>
      </c>
      <c r="C178" s="117" t="s">
        <v>241</v>
      </c>
      <c r="D178" s="117" t="s">
        <v>288</v>
      </c>
      <c r="E178" s="117" t="s">
        <v>7254</v>
      </c>
      <c r="F178" s="117" t="s">
        <v>1446</v>
      </c>
      <c r="G178" s="117" t="s">
        <v>7572</v>
      </c>
      <c r="H178" s="117" t="s">
        <v>7573</v>
      </c>
      <c r="I178" s="134"/>
      <c r="J178" s="117" t="s">
        <v>1000</v>
      </c>
      <c r="K178" s="117" t="s">
        <v>7574</v>
      </c>
      <c r="L178" s="134"/>
      <c r="M178" s="134"/>
      <c r="N178" s="134"/>
      <c r="O178" s="117" t="s">
        <v>7575</v>
      </c>
      <c r="P178" s="117" t="s">
        <v>7576</v>
      </c>
      <c r="Q178" s="117" t="s">
        <v>1004</v>
      </c>
      <c r="R178" s="114"/>
      <c r="S178" s="114"/>
      <c r="T178" s="114"/>
      <c r="U178" s="114"/>
      <c r="V178" s="114"/>
      <c r="W178" s="114"/>
      <c r="X178" s="114"/>
      <c r="Y178" s="114"/>
      <c r="Z178" s="114"/>
      <c r="AA178" s="114"/>
      <c r="AB178" s="114"/>
      <c r="AC178" s="114"/>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c r="AX178" s="114"/>
      <c r="AY178" s="114"/>
      <c r="AZ178" s="114"/>
      <c r="BA178" s="114"/>
      <c r="BB178" s="114"/>
      <c r="BC178" s="114"/>
      <c r="BD178" s="114"/>
      <c r="BE178" s="114"/>
      <c r="BF178" s="114"/>
      <c r="BG178" s="114"/>
      <c r="BH178" s="114"/>
      <c r="BI178" s="114"/>
      <c r="BJ178" s="114"/>
      <c r="BK178" s="114"/>
      <c r="BL178" s="114"/>
    </row>
    <row r="179">
      <c r="A179" s="117" t="s">
        <v>237</v>
      </c>
      <c r="B179" s="117" t="b">
        <v>1</v>
      </c>
      <c r="C179" s="117">
        <v>1.0</v>
      </c>
      <c r="D179" s="117" t="s">
        <v>288</v>
      </c>
      <c r="E179" s="117" t="s">
        <v>7254</v>
      </c>
      <c r="F179" s="117" t="s">
        <v>1446</v>
      </c>
      <c r="G179" s="117" t="s">
        <v>7577</v>
      </c>
      <c r="H179" s="117" t="s">
        <v>7578</v>
      </c>
      <c r="I179" s="134"/>
      <c r="J179" s="117" t="s">
        <v>1005</v>
      </c>
      <c r="K179" s="117" t="s">
        <v>7579</v>
      </c>
      <c r="L179" s="134"/>
      <c r="M179" s="134"/>
      <c r="N179" s="134"/>
      <c r="O179" s="117" t="s">
        <v>7580</v>
      </c>
      <c r="P179" s="117" t="s">
        <v>7581</v>
      </c>
      <c r="Q179" s="117" t="s">
        <v>1009</v>
      </c>
      <c r="R179" s="114"/>
      <c r="S179" s="114"/>
      <c r="T179" s="114"/>
      <c r="U179" s="114"/>
      <c r="V179" s="114"/>
      <c r="W179" s="114"/>
      <c r="X179" s="114"/>
      <c r="Y179" s="114"/>
      <c r="Z179" s="114"/>
      <c r="AA179" s="114"/>
      <c r="AB179" s="114"/>
      <c r="AC179" s="114"/>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c r="AX179" s="114"/>
      <c r="AY179" s="114"/>
      <c r="AZ179" s="114"/>
      <c r="BA179" s="114"/>
      <c r="BB179" s="114"/>
      <c r="BC179" s="114"/>
      <c r="BD179" s="114"/>
      <c r="BE179" s="114"/>
      <c r="BF179" s="114"/>
      <c r="BG179" s="114"/>
      <c r="BH179" s="114"/>
      <c r="BI179" s="114"/>
      <c r="BJ179" s="114"/>
      <c r="BK179" s="114"/>
      <c r="BL179" s="114"/>
    </row>
    <row r="180">
      <c r="A180" s="117" t="s">
        <v>237</v>
      </c>
      <c r="B180" s="117" t="b">
        <v>1</v>
      </c>
      <c r="C180" s="117" t="s">
        <v>241</v>
      </c>
      <c r="D180" s="117" t="s">
        <v>288</v>
      </c>
      <c r="E180" s="117" t="s">
        <v>7254</v>
      </c>
      <c r="F180" s="117" t="s">
        <v>1446</v>
      </c>
      <c r="G180" s="117" t="s">
        <v>7582</v>
      </c>
      <c r="H180" s="117" t="s">
        <v>7583</v>
      </c>
      <c r="I180" s="134"/>
      <c r="J180" s="117" t="s">
        <v>1010</v>
      </c>
      <c r="K180" s="117" t="s">
        <v>7584</v>
      </c>
      <c r="L180" s="134"/>
      <c r="M180" s="134"/>
      <c r="N180" s="134"/>
      <c r="O180" s="117" t="s">
        <v>7585</v>
      </c>
      <c r="P180" s="117" t="s">
        <v>7586</v>
      </c>
      <c r="Q180" s="117" t="s">
        <v>1014</v>
      </c>
      <c r="R180" s="114"/>
      <c r="S180" s="114"/>
      <c r="T180" s="114"/>
      <c r="U180" s="114"/>
      <c r="V180" s="114"/>
      <c r="W180" s="114"/>
      <c r="X180" s="114"/>
      <c r="Y180" s="114"/>
      <c r="Z180" s="114"/>
      <c r="AA180" s="114"/>
      <c r="AB180" s="114"/>
      <c r="AC180" s="114"/>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c r="AX180" s="114"/>
      <c r="AY180" s="114"/>
      <c r="AZ180" s="114"/>
      <c r="BA180" s="114"/>
      <c r="BB180" s="114"/>
      <c r="BC180" s="114"/>
      <c r="BD180" s="114"/>
      <c r="BE180" s="114"/>
      <c r="BF180" s="114"/>
      <c r="BG180" s="114"/>
      <c r="BH180" s="114"/>
      <c r="BI180" s="114"/>
      <c r="BJ180" s="114"/>
      <c r="BK180" s="114"/>
      <c r="BL180" s="114"/>
    </row>
    <row r="181">
      <c r="A181" s="117" t="s">
        <v>237</v>
      </c>
      <c r="B181" s="117" t="b">
        <v>1</v>
      </c>
      <c r="C181" s="117">
        <v>1.0</v>
      </c>
      <c r="D181" s="117" t="s">
        <v>288</v>
      </c>
      <c r="E181" s="117" t="s">
        <v>7254</v>
      </c>
      <c r="F181" s="117" t="s">
        <v>1446</v>
      </c>
      <c r="G181" s="117" t="s">
        <v>7587</v>
      </c>
      <c r="H181" s="117" t="s">
        <v>7568</v>
      </c>
      <c r="I181" s="134"/>
      <c r="J181" s="117" t="s">
        <v>996</v>
      </c>
      <c r="K181" s="117" t="s">
        <v>7569</v>
      </c>
      <c r="L181" s="134"/>
      <c r="M181" s="134"/>
      <c r="N181" s="134"/>
      <c r="O181" s="117" t="s">
        <v>7588</v>
      </c>
      <c r="P181" s="117" t="s">
        <v>7589</v>
      </c>
      <c r="Q181" s="134"/>
      <c r="R181" s="114"/>
      <c r="S181" s="114"/>
      <c r="T181" s="114"/>
      <c r="U181" s="114"/>
      <c r="V181" s="114"/>
      <c r="W181" s="114"/>
      <c r="X181" s="114"/>
      <c r="Y181" s="114"/>
      <c r="Z181" s="114"/>
      <c r="AA181" s="114"/>
      <c r="AB181" s="114"/>
      <c r="AC181" s="114"/>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c r="AX181" s="114"/>
      <c r="AY181" s="114"/>
      <c r="AZ181" s="114"/>
      <c r="BA181" s="114"/>
      <c r="BB181" s="114"/>
      <c r="BC181" s="114"/>
      <c r="BD181" s="114"/>
      <c r="BE181" s="114"/>
      <c r="BF181" s="114"/>
      <c r="BG181" s="114"/>
      <c r="BH181" s="114"/>
      <c r="BI181" s="114"/>
      <c r="BJ181" s="114"/>
      <c r="BK181" s="114"/>
      <c r="BL181" s="114"/>
    </row>
    <row r="182">
      <c r="A182" s="117" t="s">
        <v>237</v>
      </c>
      <c r="B182" s="117" t="b">
        <v>1</v>
      </c>
      <c r="C182" s="117" t="s">
        <v>241</v>
      </c>
      <c r="D182" s="117" t="s">
        <v>288</v>
      </c>
      <c r="E182" s="117" t="s">
        <v>7254</v>
      </c>
      <c r="F182" s="117" t="s">
        <v>1446</v>
      </c>
      <c r="G182" s="117" t="s">
        <v>7590</v>
      </c>
      <c r="H182" s="117" t="s">
        <v>7591</v>
      </c>
      <c r="I182" s="134"/>
      <c r="J182" s="117" t="s">
        <v>7592</v>
      </c>
      <c r="K182" s="117" t="s">
        <v>7593</v>
      </c>
      <c r="L182" s="134"/>
      <c r="M182" s="134"/>
      <c r="N182" s="134"/>
      <c r="O182" s="117" t="s">
        <v>7594</v>
      </c>
      <c r="P182" s="117" t="s">
        <v>7595</v>
      </c>
      <c r="Q182" s="117" t="s">
        <v>7596</v>
      </c>
      <c r="R182" s="114"/>
      <c r="S182" s="114"/>
      <c r="T182" s="114"/>
      <c r="U182" s="114"/>
      <c r="V182" s="114"/>
      <c r="W182" s="114"/>
      <c r="X182" s="114"/>
      <c r="Y182" s="114"/>
      <c r="Z182" s="114"/>
      <c r="AA182" s="114"/>
      <c r="AB182" s="114"/>
      <c r="AC182" s="114"/>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c r="AX182" s="114"/>
      <c r="AY182" s="114"/>
      <c r="AZ182" s="114"/>
      <c r="BA182" s="114"/>
      <c r="BB182" s="114"/>
      <c r="BC182" s="114"/>
      <c r="BD182" s="114"/>
      <c r="BE182" s="114"/>
      <c r="BF182" s="114"/>
      <c r="BG182" s="114"/>
      <c r="BH182" s="114"/>
      <c r="BI182" s="114"/>
      <c r="BJ182" s="114"/>
      <c r="BK182" s="114"/>
      <c r="BL182" s="114"/>
    </row>
    <row r="183">
      <c r="A183" s="117" t="s">
        <v>237</v>
      </c>
      <c r="B183" s="117" t="b">
        <v>1</v>
      </c>
      <c r="C183" s="117">
        <v>1.0</v>
      </c>
      <c r="D183" s="117" t="s">
        <v>288</v>
      </c>
      <c r="E183" s="117" t="s">
        <v>7254</v>
      </c>
      <c r="F183" s="117" t="s">
        <v>1446</v>
      </c>
      <c r="G183" s="117" t="s">
        <v>7597</v>
      </c>
      <c r="H183" s="117" t="s">
        <v>7598</v>
      </c>
      <c r="I183" s="134"/>
      <c r="J183" s="117" t="s">
        <v>7541</v>
      </c>
      <c r="K183" s="117" t="s">
        <v>7599</v>
      </c>
      <c r="L183" s="134"/>
      <c r="M183" s="134"/>
      <c r="N183" s="134"/>
      <c r="O183" s="117" t="s">
        <v>7600</v>
      </c>
      <c r="P183" s="117" t="s">
        <v>7601</v>
      </c>
      <c r="Q183" s="117" t="s">
        <v>7602</v>
      </c>
      <c r="R183" s="114"/>
      <c r="S183" s="114"/>
      <c r="T183" s="114"/>
      <c r="U183" s="114"/>
      <c r="V183" s="114"/>
      <c r="W183" s="114"/>
      <c r="X183" s="114"/>
      <c r="Y183" s="114"/>
      <c r="Z183" s="114"/>
      <c r="AA183" s="114"/>
      <c r="AB183" s="114"/>
      <c r="AC183" s="114"/>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c r="AX183" s="114"/>
      <c r="AY183" s="114"/>
      <c r="AZ183" s="114"/>
      <c r="BA183" s="114"/>
      <c r="BB183" s="114"/>
      <c r="BC183" s="114"/>
      <c r="BD183" s="114"/>
      <c r="BE183" s="114"/>
      <c r="BF183" s="114"/>
      <c r="BG183" s="114"/>
      <c r="BH183" s="114"/>
      <c r="BI183" s="114"/>
      <c r="BJ183" s="114"/>
      <c r="BK183" s="114"/>
      <c r="BL183" s="114"/>
    </row>
    <row r="184">
      <c r="A184" s="117" t="s">
        <v>237</v>
      </c>
      <c r="B184" s="117" t="b">
        <v>1</v>
      </c>
      <c r="C184" s="117" t="s">
        <v>241</v>
      </c>
      <c r="D184" s="117" t="s">
        <v>288</v>
      </c>
      <c r="E184" s="117" t="s">
        <v>7254</v>
      </c>
      <c r="F184" s="117" t="s">
        <v>1446</v>
      </c>
      <c r="G184" s="117" t="s">
        <v>7603</v>
      </c>
      <c r="H184" s="117" t="s">
        <v>7604</v>
      </c>
      <c r="I184" s="134"/>
      <c r="J184" s="117" t="s">
        <v>1026</v>
      </c>
      <c r="K184" s="117" t="s">
        <v>7605</v>
      </c>
      <c r="L184" s="134"/>
      <c r="M184" s="134"/>
      <c r="N184" s="134"/>
      <c r="O184" s="117" t="s">
        <v>7606</v>
      </c>
      <c r="P184" s="117" t="s">
        <v>7607</v>
      </c>
      <c r="Q184" s="117" t="s">
        <v>7608</v>
      </c>
      <c r="R184" s="114"/>
      <c r="S184" s="114"/>
      <c r="T184" s="114"/>
      <c r="U184" s="114"/>
      <c r="V184" s="114"/>
      <c r="W184" s="114"/>
      <c r="X184" s="114"/>
      <c r="Y184" s="114"/>
      <c r="Z184" s="114"/>
      <c r="AA184" s="114"/>
      <c r="AB184" s="114"/>
      <c r="AC184" s="114"/>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c r="AX184" s="114"/>
      <c r="AY184" s="114"/>
      <c r="AZ184" s="114"/>
      <c r="BA184" s="114"/>
      <c r="BB184" s="114"/>
      <c r="BC184" s="114"/>
      <c r="BD184" s="114"/>
      <c r="BE184" s="114"/>
      <c r="BF184" s="114"/>
      <c r="BG184" s="114"/>
      <c r="BH184" s="114"/>
      <c r="BI184" s="114"/>
      <c r="BJ184" s="114"/>
      <c r="BK184" s="114"/>
      <c r="BL184" s="114"/>
    </row>
    <row r="185">
      <c r="A185" s="117" t="s">
        <v>237</v>
      </c>
      <c r="B185" s="117" t="b">
        <v>1</v>
      </c>
      <c r="C185" s="117">
        <v>1.0</v>
      </c>
      <c r="D185" s="117" t="s">
        <v>288</v>
      </c>
      <c r="E185" s="117" t="s">
        <v>7609</v>
      </c>
      <c r="F185" s="117" t="s">
        <v>1772</v>
      </c>
      <c r="G185" s="117" t="s">
        <v>7610</v>
      </c>
      <c r="H185" s="117" t="s">
        <v>7611</v>
      </c>
      <c r="I185" s="134"/>
      <c r="J185" s="117" t="s">
        <v>1031</v>
      </c>
      <c r="K185" s="117" t="s">
        <v>7612</v>
      </c>
      <c r="L185" s="134"/>
      <c r="M185" s="134"/>
      <c r="N185" s="134"/>
      <c r="O185" s="117" t="s">
        <v>1034</v>
      </c>
      <c r="P185" s="117" t="s">
        <v>7613</v>
      </c>
      <c r="Q185" s="117" t="s">
        <v>1037</v>
      </c>
      <c r="R185" s="114"/>
      <c r="S185" s="114"/>
      <c r="T185" s="114"/>
      <c r="U185" s="114"/>
      <c r="V185" s="114"/>
      <c r="W185" s="114"/>
      <c r="X185" s="114"/>
      <c r="Y185" s="114"/>
      <c r="Z185" s="114"/>
      <c r="AA185" s="114"/>
      <c r="AB185" s="114"/>
      <c r="AC185" s="114"/>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c r="AX185" s="114"/>
      <c r="AY185" s="114"/>
      <c r="AZ185" s="114"/>
      <c r="BA185" s="114"/>
      <c r="BB185" s="114"/>
      <c r="BC185" s="114"/>
      <c r="BD185" s="114"/>
      <c r="BE185" s="114"/>
      <c r="BF185" s="114"/>
      <c r="BG185" s="114"/>
      <c r="BH185" s="114"/>
      <c r="BI185" s="114"/>
      <c r="BJ185" s="114"/>
      <c r="BK185" s="114"/>
      <c r="BL185" s="114"/>
    </row>
    <row r="186">
      <c r="A186" s="117" t="s">
        <v>237</v>
      </c>
      <c r="B186" s="117" t="b">
        <v>1</v>
      </c>
      <c r="C186" s="117" t="s">
        <v>241</v>
      </c>
      <c r="D186" s="117" t="s">
        <v>288</v>
      </c>
      <c r="E186" s="117" t="s">
        <v>7609</v>
      </c>
      <c r="F186" s="117" t="s">
        <v>1772</v>
      </c>
      <c r="G186" s="117" t="s">
        <v>7614</v>
      </c>
      <c r="H186" s="117" t="s">
        <v>7615</v>
      </c>
      <c r="I186" s="134"/>
      <c r="J186" s="117" t="s">
        <v>1038</v>
      </c>
      <c r="K186" s="117" t="s">
        <v>7616</v>
      </c>
      <c r="L186" s="134"/>
      <c r="M186" s="134"/>
      <c r="N186" s="134"/>
      <c r="O186" s="117" t="s">
        <v>7617</v>
      </c>
      <c r="P186" s="117" t="s">
        <v>7618</v>
      </c>
      <c r="Q186" s="117" t="s">
        <v>1042</v>
      </c>
      <c r="R186" s="114"/>
      <c r="S186" s="114"/>
      <c r="T186" s="114"/>
      <c r="U186" s="114"/>
      <c r="V186" s="114"/>
      <c r="W186" s="114"/>
      <c r="X186" s="114"/>
      <c r="Y186" s="114"/>
      <c r="Z186" s="114"/>
      <c r="AA186" s="114"/>
      <c r="AB186" s="114"/>
      <c r="AC186" s="114"/>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c r="AX186" s="114"/>
      <c r="AY186" s="114"/>
      <c r="AZ186" s="114"/>
      <c r="BA186" s="114"/>
      <c r="BB186" s="114"/>
      <c r="BC186" s="114"/>
      <c r="BD186" s="114"/>
      <c r="BE186" s="114"/>
      <c r="BF186" s="114"/>
      <c r="BG186" s="114"/>
      <c r="BH186" s="114"/>
      <c r="BI186" s="114"/>
      <c r="BJ186" s="114"/>
      <c r="BK186" s="114"/>
      <c r="BL186" s="114"/>
    </row>
    <row r="187">
      <c r="A187" s="117" t="s">
        <v>237</v>
      </c>
      <c r="B187" s="117" t="b">
        <v>1</v>
      </c>
      <c r="C187" s="117">
        <v>1.0</v>
      </c>
      <c r="D187" s="117" t="s">
        <v>288</v>
      </c>
      <c r="E187" s="117" t="s">
        <v>7609</v>
      </c>
      <c r="F187" s="117" t="s">
        <v>1772</v>
      </c>
      <c r="G187" s="117" t="s">
        <v>7619</v>
      </c>
      <c r="H187" s="117" t="s">
        <v>7620</v>
      </c>
      <c r="I187" s="134"/>
      <c r="J187" s="117" t="s">
        <v>7621</v>
      </c>
      <c r="K187" s="117" t="s">
        <v>7622</v>
      </c>
      <c r="L187" s="134"/>
      <c r="M187" s="134"/>
      <c r="N187" s="134"/>
      <c r="O187" s="117" t="s">
        <v>7623</v>
      </c>
      <c r="P187" s="117" t="s">
        <v>7624</v>
      </c>
      <c r="Q187" s="117" t="s">
        <v>7625</v>
      </c>
      <c r="R187" s="114"/>
      <c r="S187" s="114"/>
      <c r="T187" s="114"/>
      <c r="U187" s="114"/>
      <c r="V187" s="114"/>
      <c r="W187" s="114"/>
      <c r="X187" s="114"/>
      <c r="Y187" s="114"/>
      <c r="Z187" s="114"/>
      <c r="AA187" s="114"/>
      <c r="AB187" s="114"/>
      <c r="AC187" s="114"/>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c r="AX187" s="114"/>
      <c r="AY187" s="114"/>
      <c r="AZ187" s="114"/>
      <c r="BA187" s="114"/>
      <c r="BB187" s="114"/>
      <c r="BC187" s="114"/>
      <c r="BD187" s="114"/>
      <c r="BE187" s="114"/>
      <c r="BF187" s="114"/>
      <c r="BG187" s="114"/>
      <c r="BH187" s="114"/>
      <c r="BI187" s="114"/>
      <c r="BJ187" s="114"/>
      <c r="BK187" s="114"/>
      <c r="BL187" s="114"/>
    </row>
    <row r="188">
      <c r="A188" s="117" t="s">
        <v>7626</v>
      </c>
      <c r="B188" s="117" t="b">
        <v>1</v>
      </c>
      <c r="C188" s="117" t="s">
        <v>241</v>
      </c>
      <c r="D188" s="117" t="s">
        <v>288</v>
      </c>
      <c r="E188" s="117" t="s">
        <v>7609</v>
      </c>
      <c r="F188" s="117" t="s">
        <v>1866</v>
      </c>
      <c r="G188" s="117" t="s">
        <v>7627</v>
      </c>
      <c r="H188" s="117" t="s">
        <v>7628</v>
      </c>
      <c r="I188" s="134"/>
      <c r="J188" s="117" t="s">
        <v>7629</v>
      </c>
      <c r="K188" s="117" t="s">
        <v>7630</v>
      </c>
      <c r="L188" s="134"/>
      <c r="M188" s="134"/>
      <c r="N188" s="134"/>
      <c r="O188" s="117" t="s">
        <v>1050</v>
      </c>
      <c r="P188" s="117" t="s">
        <v>7631</v>
      </c>
      <c r="Q188" s="117" t="s">
        <v>1052</v>
      </c>
      <c r="R188" s="114"/>
      <c r="S188" s="114"/>
      <c r="T188" s="114"/>
      <c r="U188" s="114"/>
      <c r="V188" s="114"/>
      <c r="W188" s="114"/>
      <c r="X188" s="114"/>
      <c r="Y188" s="114"/>
      <c r="Z188" s="114"/>
      <c r="AA188" s="114"/>
      <c r="AB188" s="114"/>
      <c r="AC188" s="114"/>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c r="AX188" s="114"/>
      <c r="AY188" s="114"/>
      <c r="AZ188" s="114"/>
      <c r="BA188" s="114"/>
      <c r="BB188" s="114"/>
      <c r="BC188" s="114"/>
      <c r="BD188" s="114"/>
      <c r="BE188" s="114"/>
      <c r="BF188" s="114"/>
      <c r="BG188" s="114"/>
      <c r="BH188" s="114"/>
      <c r="BI188" s="114"/>
      <c r="BJ188" s="114"/>
      <c r="BK188" s="114"/>
      <c r="BL188" s="114"/>
    </row>
    <row r="189">
      <c r="A189" s="117" t="s">
        <v>237</v>
      </c>
      <c r="B189" s="117" t="b">
        <v>1</v>
      </c>
      <c r="C189" s="117">
        <v>1.0</v>
      </c>
      <c r="D189" s="117" t="s">
        <v>288</v>
      </c>
      <c r="E189" s="117" t="s">
        <v>7609</v>
      </c>
      <c r="F189" s="117" t="s">
        <v>1866</v>
      </c>
      <c r="G189" s="117" t="s">
        <v>7632</v>
      </c>
      <c r="H189" s="117" t="s">
        <v>7628</v>
      </c>
      <c r="I189" s="134"/>
      <c r="J189" s="117" t="s">
        <v>7633</v>
      </c>
      <c r="K189" s="117" t="s">
        <v>7634</v>
      </c>
      <c r="L189" s="134"/>
      <c r="M189" s="134"/>
      <c r="N189" s="134"/>
      <c r="O189" s="117" t="s">
        <v>1055</v>
      </c>
      <c r="P189" s="117" t="s">
        <v>7635</v>
      </c>
      <c r="Q189" s="117" t="s">
        <v>1057</v>
      </c>
      <c r="R189" s="114"/>
      <c r="S189" s="114"/>
      <c r="T189" s="114"/>
      <c r="U189" s="114"/>
      <c r="V189" s="114"/>
      <c r="W189" s="114"/>
      <c r="X189" s="114"/>
      <c r="Y189" s="114"/>
      <c r="Z189" s="114"/>
      <c r="AA189" s="114"/>
      <c r="AB189" s="114"/>
      <c r="AC189" s="114"/>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c r="AX189" s="114"/>
      <c r="AY189" s="114"/>
      <c r="AZ189" s="114"/>
      <c r="BA189" s="114"/>
      <c r="BB189" s="114"/>
      <c r="BC189" s="114"/>
      <c r="BD189" s="114"/>
      <c r="BE189" s="114"/>
      <c r="BF189" s="114"/>
      <c r="BG189" s="114"/>
      <c r="BH189" s="114"/>
      <c r="BI189" s="114"/>
      <c r="BJ189" s="114"/>
      <c r="BK189" s="114"/>
      <c r="BL189" s="114"/>
    </row>
    <row r="190">
      <c r="A190" s="117" t="s">
        <v>237</v>
      </c>
      <c r="B190" s="117" t="b">
        <v>1</v>
      </c>
      <c r="C190" s="117" t="s">
        <v>241</v>
      </c>
      <c r="D190" s="117" t="s">
        <v>288</v>
      </c>
      <c r="E190" s="117" t="s">
        <v>7609</v>
      </c>
      <c r="F190" s="117" t="s">
        <v>1866</v>
      </c>
      <c r="G190" s="117" t="s">
        <v>7636</v>
      </c>
      <c r="H190" s="117" t="s">
        <v>7637</v>
      </c>
      <c r="I190" s="134"/>
      <c r="J190" s="117" t="s">
        <v>7638</v>
      </c>
      <c r="K190" s="117" t="s">
        <v>7639</v>
      </c>
      <c r="L190" s="134"/>
      <c r="M190" s="134"/>
      <c r="N190" s="134"/>
      <c r="O190" s="117" t="s">
        <v>1060</v>
      </c>
      <c r="P190" s="117" t="s">
        <v>7640</v>
      </c>
      <c r="Q190" s="117" t="s">
        <v>7641</v>
      </c>
      <c r="R190" s="114"/>
      <c r="S190" s="114"/>
      <c r="T190" s="114"/>
      <c r="U190" s="114"/>
      <c r="V190" s="114"/>
      <c r="W190" s="114"/>
      <c r="X190" s="114"/>
      <c r="Y190" s="114"/>
      <c r="Z190" s="114"/>
      <c r="AA190" s="114"/>
      <c r="AB190" s="114"/>
      <c r="AC190" s="114"/>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c r="AX190" s="114"/>
      <c r="AY190" s="114"/>
      <c r="AZ190" s="114"/>
      <c r="BA190" s="114"/>
      <c r="BB190" s="114"/>
      <c r="BC190" s="114"/>
      <c r="BD190" s="114"/>
      <c r="BE190" s="114"/>
      <c r="BF190" s="114"/>
      <c r="BG190" s="114"/>
      <c r="BH190" s="114"/>
      <c r="BI190" s="114"/>
      <c r="BJ190" s="114"/>
      <c r="BK190" s="114"/>
      <c r="BL190" s="114"/>
    </row>
    <row r="191">
      <c r="A191" s="117" t="s">
        <v>237</v>
      </c>
      <c r="B191" s="117" t="b">
        <v>1</v>
      </c>
      <c r="C191" s="117">
        <v>1.0</v>
      </c>
      <c r="D191" s="117" t="s">
        <v>288</v>
      </c>
      <c r="E191" s="117" t="s">
        <v>7609</v>
      </c>
      <c r="F191" s="117" t="s">
        <v>1866</v>
      </c>
      <c r="G191" s="117" t="s">
        <v>7642</v>
      </c>
      <c r="H191" s="117" t="s">
        <v>7643</v>
      </c>
      <c r="I191" s="134"/>
      <c r="J191" s="117" t="s">
        <v>7644</v>
      </c>
      <c r="K191" s="117" t="s">
        <v>7645</v>
      </c>
      <c r="L191" s="134"/>
      <c r="M191" s="134"/>
      <c r="N191" s="134"/>
      <c r="O191" s="117" t="s">
        <v>7646</v>
      </c>
      <c r="P191" s="117" t="s">
        <v>7647</v>
      </c>
      <c r="Q191" s="117" t="s">
        <v>1067</v>
      </c>
      <c r="R191" s="114"/>
      <c r="S191" s="114"/>
      <c r="T191" s="114"/>
      <c r="U191" s="114"/>
      <c r="V191" s="114"/>
      <c r="W191" s="114"/>
      <c r="X191" s="114"/>
      <c r="Y191" s="114"/>
      <c r="Z191" s="114"/>
      <c r="AA191" s="114"/>
      <c r="AB191" s="114"/>
      <c r="AC191" s="114"/>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c r="AX191" s="114"/>
      <c r="AY191" s="114"/>
      <c r="AZ191" s="114"/>
      <c r="BA191" s="114"/>
      <c r="BB191" s="114"/>
      <c r="BC191" s="114"/>
      <c r="BD191" s="114"/>
      <c r="BE191" s="114"/>
      <c r="BF191" s="114"/>
      <c r="BG191" s="114"/>
      <c r="BH191" s="114"/>
      <c r="BI191" s="114"/>
      <c r="BJ191" s="114"/>
      <c r="BK191" s="114"/>
      <c r="BL191" s="114"/>
    </row>
    <row r="192">
      <c r="A192" s="117" t="s">
        <v>237</v>
      </c>
      <c r="B192" s="117" t="b">
        <v>1</v>
      </c>
      <c r="C192" s="117" t="s">
        <v>241</v>
      </c>
      <c r="D192" s="117" t="s">
        <v>288</v>
      </c>
      <c r="E192" s="117" t="s">
        <v>7609</v>
      </c>
      <c r="F192" s="117" t="s">
        <v>1866</v>
      </c>
      <c r="G192" s="117" t="s">
        <v>7648</v>
      </c>
      <c r="H192" s="117" t="s">
        <v>7649</v>
      </c>
      <c r="I192" s="134"/>
      <c r="J192" s="117" t="s">
        <v>1068</v>
      </c>
      <c r="K192" s="117" t="s">
        <v>7650</v>
      </c>
      <c r="L192" s="134"/>
      <c r="M192" s="134"/>
      <c r="N192" s="134"/>
      <c r="O192" s="117" t="s">
        <v>7651</v>
      </c>
      <c r="P192" s="117" t="s">
        <v>7652</v>
      </c>
      <c r="Q192" s="117" t="s">
        <v>7653</v>
      </c>
      <c r="R192" s="114"/>
      <c r="S192" s="114"/>
      <c r="T192" s="114"/>
      <c r="U192" s="114"/>
      <c r="V192" s="114"/>
      <c r="W192" s="114"/>
      <c r="X192" s="114"/>
      <c r="Y192" s="114"/>
      <c r="Z192" s="114"/>
      <c r="AA192" s="114"/>
      <c r="AB192" s="114"/>
      <c r="AC192" s="114"/>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c r="AX192" s="114"/>
      <c r="AY192" s="114"/>
      <c r="AZ192" s="114"/>
      <c r="BA192" s="114"/>
      <c r="BB192" s="114"/>
      <c r="BC192" s="114"/>
      <c r="BD192" s="114"/>
      <c r="BE192" s="114"/>
      <c r="BF192" s="114"/>
      <c r="BG192" s="114"/>
      <c r="BH192" s="114"/>
      <c r="BI192" s="114"/>
      <c r="BJ192" s="114"/>
      <c r="BK192" s="114"/>
      <c r="BL192" s="114"/>
    </row>
    <row r="193">
      <c r="A193" s="117" t="s">
        <v>237</v>
      </c>
      <c r="B193" s="117" t="b">
        <v>1</v>
      </c>
      <c r="C193" s="117">
        <v>1.0</v>
      </c>
      <c r="D193" s="117" t="s">
        <v>288</v>
      </c>
      <c r="E193" s="117" t="s">
        <v>7609</v>
      </c>
      <c r="F193" s="117" t="s">
        <v>1866</v>
      </c>
      <c r="G193" s="117" t="s">
        <v>7654</v>
      </c>
      <c r="H193" s="117" t="s">
        <v>7655</v>
      </c>
      <c r="I193" s="134"/>
      <c r="J193" s="117" t="s">
        <v>1073</v>
      </c>
      <c r="K193" s="117" t="s">
        <v>7656</v>
      </c>
      <c r="L193" s="134"/>
      <c r="M193" s="134"/>
      <c r="N193" s="134"/>
      <c r="O193" s="117" t="s">
        <v>7657</v>
      </c>
      <c r="P193" s="117" t="s">
        <v>7658</v>
      </c>
      <c r="Q193" s="134"/>
      <c r="R193" s="114"/>
      <c r="S193" s="114"/>
      <c r="T193" s="114"/>
      <c r="U193" s="114"/>
      <c r="V193" s="114"/>
      <c r="W193" s="114"/>
      <c r="X193" s="114"/>
      <c r="Y193" s="114"/>
      <c r="Z193" s="114"/>
      <c r="AA193" s="114"/>
      <c r="AB193" s="114"/>
      <c r="AC193" s="114"/>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c r="AX193" s="114"/>
      <c r="AY193" s="114"/>
      <c r="AZ193" s="114"/>
      <c r="BA193" s="114"/>
      <c r="BB193" s="114"/>
      <c r="BC193" s="114"/>
      <c r="BD193" s="114"/>
      <c r="BE193" s="114"/>
      <c r="BF193" s="114"/>
      <c r="BG193" s="114"/>
      <c r="BH193" s="114"/>
      <c r="BI193" s="114"/>
      <c r="BJ193" s="114"/>
      <c r="BK193" s="114"/>
      <c r="BL193" s="114"/>
    </row>
    <row r="194">
      <c r="A194" s="117" t="s">
        <v>237</v>
      </c>
      <c r="B194" s="117" t="b">
        <v>1</v>
      </c>
      <c r="C194" s="117" t="s">
        <v>241</v>
      </c>
      <c r="D194" s="117" t="s">
        <v>288</v>
      </c>
      <c r="E194" s="117" t="s">
        <v>7609</v>
      </c>
      <c r="F194" s="117" t="s">
        <v>556</v>
      </c>
      <c r="G194" s="117" t="s">
        <v>7659</v>
      </c>
      <c r="H194" s="117" t="s">
        <v>7660</v>
      </c>
      <c r="I194" s="134"/>
      <c r="J194" s="117" t="s">
        <v>7661</v>
      </c>
      <c r="K194" s="117" t="s">
        <v>7662</v>
      </c>
      <c r="L194" s="134"/>
      <c r="M194" s="134"/>
      <c r="N194" s="134"/>
      <c r="O194" s="117" t="s">
        <v>7663</v>
      </c>
      <c r="P194" s="117" t="s">
        <v>7664</v>
      </c>
      <c r="Q194" s="117" t="s">
        <v>7665</v>
      </c>
      <c r="R194" s="114"/>
      <c r="S194" s="114"/>
      <c r="T194" s="114"/>
      <c r="U194" s="114"/>
      <c r="V194" s="114"/>
      <c r="W194" s="114"/>
      <c r="X194" s="114"/>
      <c r="Y194" s="114"/>
      <c r="Z194" s="114"/>
      <c r="AA194" s="114"/>
      <c r="AB194" s="114"/>
      <c r="AC194" s="114"/>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c r="AX194" s="114"/>
      <c r="AY194" s="114"/>
      <c r="AZ194" s="114"/>
      <c r="BA194" s="114"/>
      <c r="BB194" s="114"/>
      <c r="BC194" s="114"/>
      <c r="BD194" s="114"/>
      <c r="BE194" s="114"/>
      <c r="BF194" s="114"/>
      <c r="BG194" s="114"/>
      <c r="BH194" s="114"/>
      <c r="BI194" s="114"/>
      <c r="BJ194" s="114"/>
      <c r="BK194" s="114"/>
      <c r="BL194" s="114"/>
    </row>
    <row r="195">
      <c r="A195" s="117" t="s">
        <v>237</v>
      </c>
      <c r="B195" s="117" t="b">
        <v>1</v>
      </c>
      <c r="C195" s="117">
        <v>1.0</v>
      </c>
      <c r="D195" s="117" t="s">
        <v>288</v>
      </c>
      <c r="E195" s="117" t="s">
        <v>7609</v>
      </c>
      <c r="F195" s="117" t="s">
        <v>556</v>
      </c>
      <c r="G195" s="117" t="s">
        <v>7666</v>
      </c>
      <c r="H195" s="117" t="s">
        <v>7667</v>
      </c>
      <c r="I195" s="134"/>
      <c r="J195" s="117" t="s">
        <v>7668</v>
      </c>
      <c r="K195" s="117" t="s">
        <v>7669</v>
      </c>
      <c r="L195" s="134"/>
      <c r="M195" s="134"/>
      <c r="N195" s="134"/>
      <c r="O195" s="117" t="s">
        <v>1084</v>
      </c>
      <c r="P195" s="117" t="s">
        <v>1085</v>
      </c>
      <c r="Q195" s="134"/>
      <c r="R195" s="114"/>
      <c r="S195" s="114"/>
      <c r="T195" s="114"/>
      <c r="U195" s="114"/>
      <c r="V195" s="114"/>
      <c r="W195" s="114"/>
      <c r="X195" s="114"/>
      <c r="Y195" s="114"/>
      <c r="Z195" s="114"/>
      <c r="AA195" s="114"/>
      <c r="AB195" s="114"/>
      <c r="AC195" s="114"/>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c r="AX195" s="114"/>
      <c r="AY195" s="114"/>
      <c r="AZ195" s="114"/>
      <c r="BA195" s="114"/>
      <c r="BB195" s="114"/>
      <c r="BC195" s="114"/>
      <c r="BD195" s="114"/>
      <c r="BE195" s="114"/>
      <c r="BF195" s="114"/>
      <c r="BG195" s="114"/>
      <c r="BH195" s="114"/>
      <c r="BI195" s="114"/>
      <c r="BJ195" s="114"/>
      <c r="BK195" s="114"/>
      <c r="BL195" s="114"/>
    </row>
    <row r="196">
      <c r="A196" s="117" t="s">
        <v>237</v>
      </c>
      <c r="B196" s="117" t="b">
        <v>1</v>
      </c>
      <c r="C196" s="117" t="s">
        <v>241</v>
      </c>
      <c r="D196" s="117" t="s">
        <v>288</v>
      </c>
      <c r="E196" s="117" t="s">
        <v>7609</v>
      </c>
      <c r="F196" s="117" t="s">
        <v>556</v>
      </c>
      <c r="G196" s="117" t="s">
        <v>7670</v>
      </c>
      <c r="H196" s="117" t="s">
        <v>7671</v>
      </c>
      <c r="I196" s="134"/>
      <c r="J196" s="117" t="s">
        <v>7672</v>
      </c>
      <c r="K196" s="117" t="s">
        <v>7673</v>
      </c>
      <c r="L196" s="134"/>
      <c r="M196" s="134"/>
      <c r="N196" s="134"/>
      <c r="O196" s="117" t="s">
        <v>1088</v>
      </c>
      <c r="P196" s="117" t="s">
        <v>7674</v>
      </c>
      <c r="Q196" s="117" t="s">
        <v>7675</v>
      </c>
      <c r="R196" s="114"/>
      <c r="S196" s="114"/>
      <c r="T196" s="114"/>
      <c r="U196" s="114"/>
      <c r="V196" s="114"/>
      <c r="W196" s="114"/>
      <c r="X196" s="114"/>
      <c r="Y196" s="114"/>
      <c r="Z196" s="114"/>
      <c r="AA196" s="114"/>
      <c r="AB196" s="114"/>
      <c r="AC196" s="114"/>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c r="AX196" s="114"/>
      <c r="AY196" s="114"/>
      <c r="AZ196" s="114"/>
      <c r="BA196" s="114"/>
      <c r="BB196" s="114"/>
      <c r="BC196" s="114"/>
      <c r="BD196" s="114"/>
      <c r="BE196" s="114"/>
      <c r="BF196" s="114"/>
      <c r="BG196" s="114"/>
      <c r="BH196" s="114"/>
      <c r="BI196" s="114"/>
      <c r="BJ196" s="114"/>
      <c r="BK196" s="114"/>
      <c r="BL196" s="114"/>
    </row>
    <row r="197">
      <c r="A197" s="117" t="s">
        <v>237</v>
      </c>
      <c r="B197" s="117" t="b">
        <v>1</v>
      </c>
      <c r="C197" s="117">
        <v>1.0</v>
      </c>
      <c r="D197" s="117" t="s">
        <v>288</v>
      </c>
      <c r="E197" s="117" t="s">
        <v>7609</v>
      </c>
      <c r="F197" s="117" t="s">
        <v>556</v>
      </c>
      <c r="G197" s="117" t="s">
        <v>7676</v>
      </c>
      <c r="H197" s="117" t="s">
        <v>7677</v>
      </c>
      <c r="I197" s="134"/>
      <c r="J197" s="117" t="s">
        <v>1091</v>
      </c>
      <c r="K197" s="117" t="s">
        <v>7678</v>
      </c>
      <c r="L197" s="134"/>
      <c r="M197" s="134"/>
      <c r="N197" s="134"/>
      <c r="O197" s="117" t="s">
        <v>7679</v>
      </c>
      <c r="P197" s="117" t="s">
        <v>7680</v>
      </c>
      <c r="Q197" s="134"/>
      <c r="R197" s="114"/>
      <c r="S197" s="114"/>
      <c r="T197" s="114"/>
      <c r="U197" s="114"/>
      <c r="V197" s="114"/>
      <c r="W197" s="114"/>
      <c r="X197" s="114"/>
      <c r="Y197" s="114"/>
      <c r="Z197" s="114"/>
      <c r="AA197" s="114"/>
      <c r="AB197" s="114"/>
      <c r="AC197" s="114"/>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c r="AX197" s="114"/>
      <c r="AY197" s="114"/>
      <c r="AZ197" s="114"/>
      <c r="BA197" s="114"/>
      <c r="BB197" s="114"/>
      <c r="BC197" s="114"/>
      <c r="BD197" s="114"/>
      <c r="BE197" s="114"/>
      <c r="BF197" s="114"/>
      <c r="BG197" s="114"/>
      <c r="BH197" s="114"/>
      <c r="BI197" s="114"/>
      <c r="BJ197" s="114"/>
      <c r="BK197" s="114"/>
      <c r="BL197" s="114"/>
    </row>
    <row r="198">
      <c r="A198" s="117" t="s">
        <v>237</v>
      </c>
      <c r="B198" s="117" t="b">
        <v>1</v>
      </c>
      <c r="C198" s="117" t="s">
        <v>241</v>
      </c>
      <c r="D198" s="117" t="s">
        <v>288</v>
      </c>
      <c r="E198" s="117" t="s">
        <v>7609</v>
      </c>
      <c r="F198" s="117" t="s">
        <v>556</v>
      </c>
      <c r="G198" s="117" t="s">
        <v>7681</v>
      </c>
      <c r="H198" s="117" t="s">
        <v>7682</v>
      </c>
      <c r="I198" s="134"/>
      <c r="J198" s="117" t="s">
        <v>7683</v>
      </c>
      <c r="K198" s="117" t="s">
        <v>7684</v>
      </c>
      <c r="L198" s="134"/>
      <c r="M198" s="134"/>
      <c r="N198" s="134"/>
      <c r="O198" s="117" t="s">
        <v>1097</v>
      </c>
      <c r="P198" s="117" t="s">
        <v>7685</v>
      </c>
      <c r="Q198" s="117" t="s">
        <v>1099</v>
      </c>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c r="AX198" s="114"/>
      <c r="AY198" s="114"/>
      <c r="AZ198" s="114"/>
      <c r="BA198" s="114"/>
      <c r="BB198" s="114"/>
      <c r="BC198" s="114"/>
      <c r="BD198" s="114"/>
      <c r="BE198" s="114"/>
      <c r="BF198" s="114"/>
      <c r="BG198" s="114"/>
      <c r="BH198" s="114"/>
      <c r="BI198" s="114"/>
      <c r="BJ198" s="114"/>
      <c r="BK198" s="114"/>
      <c r="BL198" s="114"/>
    </row>
    <row r="199">
      <c r="A199" s="117" t="s">
        <v>237</v>
      </c>
      <c r="B199" s="117" t="b">
        <v>1</v>
      </c>
      <c r="C199" s="117">
        <v>1.0</v>
      </c>
      <c r="D199" s="117" t="s">
        <v>288</v>
      </c>
      <c r="E199" s="117" t="s">
        <v>7609</v>
      </c>
      <c r="F199" s="117" t="s">
        <v>1399</v>
      </c>
      <c r="G199" s="117" t="s">
        <v>7686</v>
      </c>
      <c r="H199" s="117" t="s">
        <v>7687</v>
      </c>
      <c r="I199" s="134"/>
      <c r="J199" s="117" t="s">
        <v>1100</v>
      </c>
      <c r="K199" s="117" t="s">
        <v>7688</v>
      </c>
      <c r="L199" s="134"/>
      <c r="M199" s="134"/>
      <c r="N199" s="134"/>
      <c r="O199" s="117" t="s">
        <v>7689</v>
      </c>
      <c r="P199" s="117" t="s">
        <v>7690</v>
      </c>
      <c r="Q199" s="134"/>
      <c r="R199" s="114"/>
      <c r="S199" s="114"/>
      <c r="T199" s="114"/>
      <c r="U199" s="114"/>
      <c r="V199" s="114"/>
      <c r="W199" s="114"/>
      <c r="X199" s="114"/>
      <c r="Y199" s="114"/>
      <c r="Z199" s="114"/>
      <c r="AA199" s="114"/>
      <c r="AB199" s="114"/>
      <c r="AC199" s="114"/>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c r="AX199" s="114"/>
      <c r="AY199" s="114"/>
      <c r="AZ199" s="114"/>
      <c r="BA199" s="114"/>
      <c r="BB199" s="114"/>
      <c r="BC199" s="114"/>
      <c r="BD199" s="114"/>
      <c r="BE199" s="114"/>
      <c r="BF199" s="114"/>
      <c r="BG199" s="114"/>
      <c r="BH199" s="114"/>
      <c r="BI199" s="114"/>
      <c r="BJ199" s="114"/>
      <c r="BK199" s="114"/>
      <c r="BL199" s="114"/>
    </row>
    <row r="200">
      <c r="A200" s="117" t="s">
        <v>237</v>
      </c>
      <c r="B200" s="117" t="b">
        <v>1</v>
      </c>
      <c r="C200" s="117" t="s">
        <v>241</v>
      </c>
      <c r="D200" s="117" t="s">
        <v>288</v>
      </c>
      <c r="E200" s="117" t="s">
        <v>7609</v>
      </c>
      <c r="F200" s="117" t="s">
        <v>1446</v>
      </c>
      <c r="G200" s="117" t="s">
        <v>7691</v>
      </c>
      <c r="H200" s="117" t="s">
        <v>7692</v>
      </c>
      <c r="I200" s="134"/>
      <c r="J200" s="117" t="s">
        <v>1106</v>
      </c>
      <c r="K200" s="117" t="s">
        <v>7693</v>
      </c>
      <c r="L200" s="134"/>
      <c r="M200" s="134"/>
      <c r="N200" s="134"/>
      <c r="O200" s="117" t="s">
        <v>7694</v>
      </c>
      <c r="P200" s="117" t="s">
        <v>7695</v>
      </c>
      <c r="Q200" s="117" t="s">
        <v>7696</v>
      </c>
      <c r="R200" s="114"/>
      <c r="S200" s="114"/>
      <c r="T200" s="114"/>
      <c r="U200" s="114"/>
      <c r="V200" s="114"/>
      <c r="W200" s="114"/>
      <c r="X200" s="114"/>
      <c r="Y200" s="114"/>
      <c r="Z200" s="114"/>
      <c r="AA200" s="114"/>
      <c r="AB200" s="114"/>
      <c r="AC200" s="114"/>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c r="AX200" s="114"/>
      <c r="AY200" s="114"/>
      <c r="AZ200" s="114"/>
      <c r="BA200" s="114"/>
      <c r="BB200" s="114"/>
      <c r="BC200" s="114"/>
      <c r="BD200" s="114"/>
      <c r="BE200" s="114"/>
      <c r="BF200" s="114"/>
      <c r="BG200" s="114"/>
      <c r="BH200" s="114"/>
      <c r="BI200" s="114"/>
      <c r="BJ200" s="114"/>
      <c r="BK200" s="114"/>
      <c r="BL200" s="114"/>
    </row>
    <row r="201">
      <c r="A201" s="117" t="s">
        <v>237</v>
      </c>
      <c r="B201" s="117" t="b">
        <v>1</v>
      </c>
      <c r="C201" s="117">
        <v>1.0</v>
      </c>
      <c r="D201" s="117" t="s">
        <v>288</v>
      </c>
      <c r="E201" s="117" t="s">
        <v>7609</v>
      </c>
      <c r="F201" s="117" t="s">
        <v>5193</v>
      </c>
      <c r="G201" s="117" t="s">
        <v>7697</v>
      </c>
      <c r="H201" s="117" t="s">
        <v>7698</v>
      </c>
      <c r="I201" s="134"/>
      <c r="J201" s="117" t="s">
        <v>1111</v>
      </c>
      <c r="K201" s="117" t="s">
        <v>7699</v>
      </c>
      <c r="L201" s="134"/>
      <c r="M201" s="134"/>
      <c r="N201" s="134"/>
      <c r="O201" s="117" t="s">
        <v>7700</v>
      </c>
      <c r="P201" s="117" t="s">
        <v>7701</v>
      </c>
      <c r="Q201" s="134"/>
      <c r="R201" s="114"/>
      <c r="S201" s="114"/>
      <c r="T201" s="114"/>
      <c r="U201" s="114"/>
      <c r="V201" s="114"/>
      <c r="W201" s="114"/>
      <c r="X201" s="114"/>
      <c r="Y201" s="114"/>
      <c r="Z201" s="114"/>
      <c r="AA201" s="114"/>
      <c r="AB201" s="114"/>
      <c r="AC201" s="114"/>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c r="AX201" s="114"/>
      <c r="AY201" s="114"/>
      <c r="AZ201" s="114"/>
      <c r="BA201" s="114"/>
      <c r="BB201" s="114"/>
      <c r="BC201" s="114"/>
      <c r="BD201" s="114"/>
      <c r="BE201" s="114"/>
      <c r="BF201" s="114"/>
      <c r="BG201" s="114"/>
      <c r="BH201" s="114"/>
      <c r="BI201" s="114"/>
      <c r="BJ201" s="114"/>
      <c r="BK201" s="114"/>
      <c r="BL201" s="114"/>
    </row>
    <row r="202">
      <c r="A202" s="117" t="s">
        <v>237</v>
      </c>
      <c r="B202" s="117" t="b">
        <v>1</v>
      </c>
      <c r="C202" s="117" t="s">
        <v>241</v>
      </c>
      <c r="D202" s="117" t="s">
        <v>288</v>
      </c>
      <c r="E202" s="117" t="s">
        <v>7702</v>
      </c>
      <c r="F202" s="117" t="s">
        <v>6144</v>
      </c>
      <c r="G202" s="117" t="s">
        <v>7703</v>
      </c>
      <c r="H202" s="117" t="s">
        <v>7704</v>
      </c>
      <c r="I202" s="134"/>
      <c r="J202" s="117" t="s">
        <v>7705</v>
      </c>
      <c r="K202" s="117" t="s">
        <v>7706</v>
      </c>
      <c r="L202" s="134"/>
      <c r="M202" s="134"/>
      <c r="N202" s="134"/>
      <c r="O202" s="117" t="s">
        <v>7707</v>
      </c>
      <c r="P202" s="117" t="s">
        <v>7708</v>
      </c>
      <c r="Q202" s="134"/>
      <c r="R202" s="114"/>
      <c r="S202" s="114"/>
      <c r="T202" s="114"/>
      <c r="U202" s="114"/>
      <c r="V202" s="114"/>
      <c r="W202" s="114"/>
      <c r="X202" s="114"/>
      <c r="Y202" s="114"/>
      <c r="Z202" s="114"/>
      <c r="AA202" s="114"/>
      <c r="AB202" s="114"/>
      <c r="AC202" s="114"/>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c r="AX202" s="114"/>
      <c r="AY202" s="114"/>
      <c r="AZ202" s="114"/>
      <c r="BA202" s="114"/>
      <c r="BB202" s="114"/>
      <c r="BC202" s="114"/>
      <c r="BD202" s="114"/>
      <c r="BE202" s="114"/>
      <c r="BF202" s="114"/>
      <c r="BG202" s="114"/>
      <c r="BH202" s="114"/>
      <c r="BI202" s="114"/>
      <c r="BJ202" s="114"/>
      <c r="BK202" s="114"/>
      <c r="BL202" s="114"/>
    </row>
    <row r="203">
      <c r="A203" s="117" t="s">
        <v>237</v>
      </c>
      <c r="B203" s="117" t="b">
        <v>1</v>
      </c>
      <c r="C203" s="117">
        <v>1.0</v>
      </c>
      <c r="D203" s="117" t="s">
        <v>288</v>
      </c>
      <c r="E203" s="117" t="s">
        <v>7702</v>
      </c>
      <c r="F203" s="117" t="s">
        <v>556</v>
      </c>
      <c r="G203" s="117" t="s">
        <v>7709</v>
      </c>
      <c r="H203" s="117" t="s">
        <v>7710</v>
      </c>
      <c r="I203" s="134"/>
      <c r="J203" s="117" t="s">
        <v>1119</v>
      </c>
      <c r="K203" s="117" t="s">
        <v>7711</v>
      </c>
      <c r="L203" s="134"/>
      <c r="M203" s="134"/>
      <c r="N203" s="134"/>
      <c r="O203" s="117" t="s">
        <v>7712</v>
      </c>
      <c r="P203" s="117" t="s">
        <v>7713</v>
      </c>
      <c r="Q203" s="117" t="s">
        <v>7714</v>
      </c>
      <c r="R203" s="114"/>
      <c r="S203" s="114"/>
      <c r="T203" s="114"/>
      <c r="U203" s="114"/>
      <c r="V203" s="114"/>
      <c r="W203" s="114"/>
      <c r="X203" s="114"/>
      <c r="Y203" s="114"/>
      <c r="Z203" s="114"/>
      <c r="AA203" s="114"/>
      <c r="AB203" s="114"/>
      <c r="AC203" s="114"/>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c r="AX203" s="114"/>
      <c r="AY203" s="114"/>
      <c r="AZ203" s="114"/>
      <c r="BA203" s="114"/>
      <c r="BB203" s="114"/>
      <c r="BC203" s="114"/>
      <c r="BD203" s="114"/>
      <c r="BE203" s="114"/>
      <c r="BF203" s="114"/>
      <c r="BG203" s="114"/>
      <c r="BH203" s="114"/>
      <c r="BI203" s="114"/>
      <c r="BJ203" s="114"/>
      <c r="BK203" s="114"/>
      <c r="BL203" s="114"/>
    </row>
    <row r="204">
      <c r="A204" s="117" t="s">
        <v>237</v>
      </c>
      <c r="B204" s="117" t="b">
        <v>1</v>
      </c>
      <c r="C204" s="117" t="s">
        <v>241</v>
      </c>
      <c r="D204" s="117" t="s">
        <v>288</v>
      </c>
      <c r="E204" s="117" t="s">
        <v>7702</v>
      </c>
      <c r="F204" s="117" t="s">
        <v>556</v>
      </c>
      <c r="G204" s="117" t="s">
        <v>7715</v>
      </c>
      <c r="H204" s="117" t="s">
        <v>7716</v>
      </c>
      <c r="I204" s="134"/>
      <c r="J204" s="117" t="s">
        <v>7717</v>
      </c>
      <c r="K204" s="117" t="s">
        <v>7718</v>
      </c>
      <c r="L204" s="134"/>
      <c r="M204" s="134"/>
      <c r="N204" s="134"/>
      <c r="O204" s="117" t="s">
        <v>7719</v>
      </c>
      <c r="P204" s="117" t="s">
        <v>7720</v>
      </c>
      <c r="Q204" s="117" t="s">
        <v>7721</v>
      </c>
      <c r="R204" s="114"/>
      <c r="S204" s="114"/>
      <c r="T204" s="114"/>
      <c r="U204" s="114"/>
      <c r="V204" s="114"/>
      <c r="W204" s="114"/>
      <c r="X204" s="114"/>
      <c r="Y204" s="114"/>
      <c r="Z204" s="114"/>
      <c r="AA204" s="114"/>
      <c r="AB204" s="114"/>
      <c r="AC204" s="114"/>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c r="AX204" s="114"/>
      <c r="AY204" s="114"/>
      <c r="AZ204" s="114"/>
      <c r="BA204" s="114"/>
      <c r="BB204" s="114"/>
      <c r="BC204" s="114"/>
      <c r="BD204" s="114"/>
      <c r="BE204" s="114"/>
      <c r="BF204" s="114"/>
      <c r="BG204" s="114"/>
      <c r="BH204" s="114"/>
      <c r="BI204" s="114"/>
      <c r="BJ204" s="114"/>
      <c r="BK204" s="114"/>
      <c r="BL204" s="114"/>
    </row>
    <row r="205">
      <c r="A205" s="117" t="s">
        <v>237</v>
      </c>
      <c r="B205" s="117" t="b">
        <v>1</v>
      </c>
      <c r="C205" s="117">
        <v>1.0</v>
      </c>
      <c r="D205" s="117" t="s">
        <v>288</v>
      </c>
      <c r="E205" s="117" t="s">
        <v>7702</v>
      </c>
      <c r="F205" s="117" t="s">
        <v>556</v>
      </c>
      <c r="G205" s="117" t="s">
        <v>7722</v>
      </c>
      <c r="H205" s="117" t="s">
        <v>7723</v>
      </c>
      <c r="I205" s="134"/>
      <c r="J205" s="117" t="s">
        <v>1129</v>
      </c>
      <c r="K205" s="117" t="s">
        <v>7724</v>
      </c>
      <c r="L205" s="134"/>
      <c r="M205" s="134"/>
      <c r="N205" s="134"/>
      <c r="O205" s="117" t="s">
        <v>7725</v>
      </c>
      <c r="P205" s="117" t="s">
        <v>7726</v>
      </c>
      <c r="Q205" s="134"/>
      <c r="R205" s="114"/>
      <c r="S205" s="114"/>
      <c r="T205" s="114"/>
      <c r="U205" s="114"/>
      <c r="V205" s="114"/>
      <c r="W205" s="114"/>
      <c r="X205" s="114"/>
      <c r="Y205" s="114"/>
      <c r="Z205" s="114"/>
      <c r="AA205" s="114"/>
      <c r="AB205" s="114"/>
      <c r="AC205" s="114"/>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c r="AX205" s="114"/>
      <c r="AY205" s="114"/>
      <c r="AZ205" s="114"/>
      <c r="BA205" s="114"/>
      <c r="BB205" s="114"/>
      <c r="BC205" s="114"/>
      <c r="BD205" s="114"/>
      <c r="BE205" s="114"/>
      <c r="BF205" s="114"/>
      <c r="BG205" s="114"/>
      <c r="BH205" s="114"/>
      <c r="BI205" s="114"/>
      <c r="BJ205" s="114"/>
      <c r="BK205" s="114"/>
      <c r="BL205" s="114"/>
    </row>
    <row r="206">
      <c r="A206" s="117" t="s">
        <v>237</v>
      </c>
      <c r="B206" s="117" t="b">
        <v>1</v>
      </c>
      <c r="C206" s="117" t="s">
        <v>241</v>
      </c>
      <c r="D206" s="117" t="s">
        <v>288</v>
      </c>
      <c r="E206" s="117" t="s">
        <v>7702</v>
      </c>
      <c r="F206" s="117" t="s">
        <v>556</v>
      </c>
      <c r="G206" s="117" t="s">
        <v>7722</v>
      </c>
      <c r="H206" s="117" t="s">
        <v>7723</v>
      </c>
      <c r="I206" s="134"/>
      <c r="J206" s="117" t="s">
        <v>7727</v>
      </c>
      <c r="K206" s="117" t="s">
        <v>7728</v>
      </c>
      <c r="L206" s="134"/>
      <c r="M206" s="134"/>
      <c r="N206" s="134"/>
      <c r="O206" s="117" t="s">
        <v>7729</v>
      </c>
      <c r="P206" s="117" t="s">
        <v>7730</v>
      </c>
      <c r="Q206" s="134"/>
      <c r="R206" s="114"/>
      <c r="S206" s="114"/>
      <c r="T206" s="114"/>
      <c r="U206" s="114"/>
      <c r="V206" s="114"/>
      <c r="W206" s="114"/>
      <c r="X206" s="114"/>
      <c r="Y206" s="114"/>
      <c r="Z206" s="114"/>
      <c r="AA206" s="114"/>
      <c r="AB206" s="114"/>
      <c r="AC206" s="114"/>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c r="AX206" s="114"/>
      <c r="AY206" s="114"/>
      <c r="AZ206" s="114"/>
      <c r="BA206" s="114"/>
      <c r="BB206" s="114"/>
      <c r="BC206" s="114"/>
      <c r="BD206" s="114"/>
      <c r="BE206" s="114"/>
      <c r="BF206" s="114"/>
      <c r="BG206" s="114"/>
      <c r="BH206" s="114"/>
      <c r="BI206" s="114"/>
      <c r="BJ206" s="114"/>
      <c r="BK206" s="114"/>
      <c r="BL206" s="114"/>
    </row>
    <row r="207">
      <c r="A207" s="117" t="s">
        <v>237</v>
      </c>
      <c r="B207" s="117" t="b">
        <v>1</v>
      </c>
      <c r="C207" s="117">
        <v>1.0</v>
      </c>
      <c r="D207" s="117" t="s">
        <v>288</v>
      </c>
      <c r="E207" s="117" t="s">
        <v>7702</v>
      </c>
      <c r="F207" s="117" t="s">
        <v>556</v>
      </c>
      <c r="G207" s="117" t="s">
        <v>7731</v>
      </c>
      <c r="H207" s="117" t="s">
        <v>7732</v>
      </c>
      <c r="I207" s="134"/>
      <c r="J207" s="117" t="s">
        <v>7733</v>
      </c>
      <c r="K207" s="117" t="s">
        <v>7734</v>
      </c>
      <c r="L207" s="134"/>
      <c r="M207" s="134"/>
      <c r="N207" s="134"/>
      <c r="O207" s="117" t="s">
        <v>7735</v>
      </c>
      <c r="P207" s="117" t="s">
        <v>7736</v>
      </c>
      <c r="Q207" s="117" t="s">
        <v>7737</v>
      </c>
      <c r="R207" s="114"/>
      <c r="S207" s="114"/>
      <c r="T207" s="114"/>
      <c r="U207" s="114"/>
      <c r="V207" s="114"/>
      <c r="W207" s="114"/>
      <c r="X207" s="114"/>
      <c r="Y207" s="114"/>
      <c r="Z207" s="114"/>
      <c r="AA207" s="114"/>
      <c r="AB207" s="114"/>
      <c r="AC207" s="114"/>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c r="AX207" s="114"/>
      <c r="AY207" s="114"/>
      <c r="AZ207" s="114"/>
      <c r="BA207" s="114"/>
      <c r="BB207" s="114"/>
      <c r="BC207" s="114"/>
      <c r="BD207" s="114"/>
      <c r="BE207" s="114"/>
      <c r="BF207" s="114"/>
      <c r="BG207" s="114"/>
      <c r="BH207" s="114"/>
      <c r="BI207" s="114"/>
      <c r="BJ207" s="114"/>
      <c r="BK207" s="114"/>
      <c r="BL207" s="114"/>
    </row>
    <row r="208">
      <c r="A208" s="117" t="s">
        <v>237</v>
      </c>
      <c r="B208" s="117" t="b">
        <v>1</v>
      </c>
      <c r="C208" s="117" t="s">
        <v>241</v>
      </c>
      <c r="D208" s="117" t="s">
        <v>288</v>
      </c>
      <c r="E208" s="117" t="s">
        <v>7702</v>
      </c>
      <c r="F208" s="117" t="s">
        <v>556</v>
      </c>
      <c r="G208" s="117" t="s">
        <v>7738</v>
      </c>
      <c r="H208" s="117" t="s">
        <v>7739</v>
      </c>
      <c r="I208" s="134"/>
      <c r="J208" s="117" t="s">
        <v>7740</v>
      </c>
      <c r="K208" s="117" t="s">
        <v>7741</v>
      </c>
      <c r="L208" s="134"/>
      <c r="M208" s="134"/>
      <c r="N208" s="134"/>
      <c r="O208" s="117" t="s">
        <v>7742</v>
      </c>
      <c r="P208" s="117" t="s">
        <v>7743</v>
      </c>
      <c r="Q208" s="134"/>
      <c r="R208" s="114"/>
      <c r="S208" s="114"/>
      <c r="T208" s="114"/>
      <c r="U208" s="114"/>
      <c r="V208" s="114"/>
      <c r="W208" s="114"/>
      <c r="X208" s="114"/>
      <c r="Y208" s="114"/>
      <c r="Z208" s="114"/>
      <c r="AA208" s="114"/>
      <c r="AB208" s="114"/>
      <c r="AC208" s="114"/>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c r="AX208" s="114"/>
      <c r="AY208" s="114"/>
      <c r="AZ208" s="114"/>
      <c r="BA208" s="114"/>
      <c r="BB208" s="114"/>
      <c r="BC208" s="114"/>
      <c r="BD208" s="114"/>
      <c r="BE208" s="114"/>
      <c r="BF208" s="114"/>
      <c r="BG208" s="114"/>
      <c r="BH208" s="114"/>
      <c r="BI208" s="114"/>
      <c r="BJ208" s="114"/>
      <c r="BK208" s="114"/>
      <c r="BL208" s="114"/>
    </row>
    <row r="209">
      <c r="A209" s="117" t="s">
        <v>237</v>
      </c>
      <c r="B209" s="117" t="b">
        <v>1</v>
      </c>
      <c r="C209" s="117">
        <v>1.0</v>
      </c>
      <c r="D209" s="117" t="s">
        <v>288</v>
      </c>
      <c r="E209" s="117" t="s">
        <v>7702</v>
      </c>
      <c r="F209" s="117" t="s">
        <v>556</v>
      </c>
      <c r="G209" s="117" t="s">
        <v>7744</v>
      </c>
      <c r="H209" s="117" t="s">
        <v>7745</v>
      </c>
      <c r="I209" s="134"/>
      <c r="J209" s="117" t="s">
        <v>7746</v>
      </c>
      <c r="K209" s="117" t="s">
        <v>7747</v>
      </c>
      <c r="L209" s="134"/>
      <c r="M209" s="134"/>
      <c r="N209" s="134"/>
      <c r="O209" s="117" t="s">
        <v>7748</v>
      </c>
      <c r="P209" s="117" t="s">
        <v>7749</v>
      </c>
      <c r="Q209" s="134"/>
      <c r="R209" s="114"/>
      <c r="S209" s="114"/>
      <c r="T209" s="114"/>
      <c r="U209" s="114"/>
      <c r="V209" s="114"/>
      <c r="W209" s="114"/>
      <c r="X209" s="114"/>
      <c r="Y209" s="114"/>
      <c r="Z209" s="114"/>
      <c r="AA209" s="114"/>
      <c r="AB209" s="114"/>
      <c r="AC209" s="114"/>
      <c r="AD209" s="114"/>
      <c r="AE209" s="114"/>
      <c r="AF209" s="114"/>
      <c r="AG209" s="114"/>
      <c r="AH209" s="114"/>
      <c r="AI209" s="114"/>
      <c r="AJ209" s="114"/>
      <c r="AK209" s="114"/>
      <c r="AL209" s="114"/>
      <c r="AM209" s="114"/>
      <c r="AN209" s="114"/>
      <c r="AO209" s="114"/>
      <c r="AP209" s="114"/>
      <c r="AQ209" s="114"/>
      <c r="AR209" s="114"/>
      <c r="AS209" s="114"/>
      <c r="AT209" s="114"/>
      <c r="AU209" s="114"/>
      <c r="AV209" s="114"/>
      <c r="AW209" s="114"/>
      <c r="AX209" s="114"/>
      <c r="AY209" s="114"/>
      <c r="AZ209" s="114"/>
      <c r="BA209" s="114"/>
      <c r="BB209" s="114"/>
      <c r="BC209" s="114"/>
      <c r="BD209" s="114"/>
      <c r="BE209" s="114"/>
      <c r="BF209" s="114"/>
      <c r="BG209" s="114"/>
      <c r="BH209" s="114"/>
      <c r="BI209" s="114"/>
      <c r="BJ209" s="114"/>
      <c r="BK209" s="114"/>
      <c r="BL209" s="114"/>
    </row>
    <row r="210">
      <c r="A210" s="117" t="s">
        <v>237</v>
      </c>
      <c r="B210" s="117" t="b">
        <v>1</v>
      </c>
      <c r="C210" s="117" t="s">
        <v>241</v>
      </c>
      <c r="D210" s="117" t="s">
        <v>288</v>
      </c>
      <c r="E210" s="117" t="s">
        <v>7702</v>
      </c>
      <c r="F210" s="117" t="s">
        <v>556</v>
      </c>
      <c r="G210" s="117" t="s">
        <v>7750</v>
      </c>
      <c r="H210" s="117" t="s">
        <v>7751</v>
      </c>
      <c r="I210" s="134"/>
      <c r="J210" s="117" t="s">
        <v>1146</v>
      </c>
      <c r="K210" s="117" t="s">
        <v>7752</v>
      </c>
      <c r="L210" s="134"/>
      <c r="M210" s="134"/>
      <c r="N210" s="134"/>
      <c r="O210" s="117" t="s">
        <v>7753</v>
      </c>
      <c r="P210" s="117" t="s">
        <v>7754</v>
      </c>
      <c r="Q210" s="117" t="s">
        <v>7755</v>
      </c>
      <c r="R210" s="114"/>
      <c r="S210" s="114"/>
      <c r="T210" s="114"/>
      <c r="U210" s="114"/>
      <c r="V210" s="114"/>
      <c r="W210" s="114"/>
      <c r="X210" s="114"/>
      <c r="Y210" s="114"/>
      <c r="Z210" s="114"/>
      <c r="AA210" s="114"/>
      <c r="AB210" s="114"/>
      <c r="AC210" s="114"/>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c r="AX210" s="114"/>
      <c r="AY210" s="114"/>
      <c r="AZ210" s="114"/>
      <c r="BA210" s="114"/>
      <c r="BB210" s="114"/>
      <c r="BC210" s="114"/>
      <c r="BD210" s="114"/>
      <c r="BE210" s="114"/>
      <c r="BF210" s="114"/>
      <c r="BG210" s="114"/>
      <c r="BH210" s="114"/>
      <c r="BI210" s="114"/>
      <c r="BJ210" s="114"/>
      <c r="BK210" s="114"/>
      <c r="BL210" s="114"/>
    </row>
    <row r="211">
      <c r="A211" s="117" t="s">
        <v>237</v>
      </c>
      <c r="B211" s="117" t="b">
        <v>1</v>
      </c>
      <c r="C211" s="117">
        <v>1.0</v>
      </c>
      <c r="D211" s="117" t="s">
        <v>288</v>
      </c>
      <c r="E211" s="117" t="s">
        <v>7702</v>
      </c>
      <c r="F211" s="117" t="s">
        <v>556</v>
      </c>
      <c r="G211" s="117" t="s">
        <v>7756</v>
      </c>
      <c r="H211" s="117" t="s">
        <v>7732</v>
      </c>
      <c r="I211" s="134"/>
      <c r="J211" s="117" t="s">
        <v>1151</v>
      </c>
      <c r="K211" s="117" t="s">
        <v>7757</v>
      </c>
      <c r="L211" s="134"/>
      <c r="M211" s="134"/>
      <c r="N211" s="134"/>
      <c r="O211" s="117" t="s">
        <v>7758</v>
      </c>
      <c r="P211" s="117" t="s">
        <v>7759</v>
      </c>
      <c r="Q211" s="117" t="s">
        <v>7760</v>
      </c>
      <c r="R211" s="114"/>
      <c r="S211" s="114"/>
      <c r="T211" s="114"/>
      <c r="U211" s="114"/>
      <c r="V211" s="114"/>
      <c r="W211" s="114"/>
      <c r="X211" s="114"/>
      <c r="Y211" s="114"/>
      <c r="Z211" s="114"/>
      <c r="AA211" s="114"/>
      <c r="AB211" s="114"/>
      <c r="AC211" s="114"/>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c r="AX211" s="114"/>
      <c r="AY211" s="114"/>
      <c r="AZ211" s="114"/>
      <c r="BA211" s="114"/>
      <c r="BB211" s="114"/>
      <c r="BC211" s="114"/>
      <c r="BD211" s="114"/>
      <c r="BE211" s="114"/>
      <c r="BF211" s="114"/>
      <c r="BG211" s="114"/>
      <c r="BH211" s="114"/>
      <c r="BI211" s="114"/>
      <c r="BJ211" s="114"/>
      <c r="BK211" s="114"/>
      <c r="BL211" s="114"/>
    </row>
    <row r="212">
      <c r="A212" s="117" t="s">
        <v>237</v>
      </c>
      <c r="B212" s="117" t="b">
        <v>1</v>
      </c>
      <c r="C212" s="117" t="s">
        <v>241</v>
      </c>
      <c r="D212" s="117" t="s">
        <v>288</v>
      </c>
      <c r="E212" s="117" t="s">
        <v>7702</v>
      </c>
      <c r="F212" s="117" t="s">
        <v>556</v>
      </c>
      <c r="G212" s="117" t="s">
        <v>7761</v>
      </c>
      <c r="H212" s="117" t="s">
        <v>7762</v>
      </c>
      <c r="I212" s="134"/>
      <c r="J212" s="117" t="s">
        <v>1156</v>
      </c>
      <c r="K212" s="117" t="s">
        <v>7763</v>
      </c>
      <c r="L212" s="134"/>
      <c r="M212" s="134"/>
      <c r="N212" s="134"/>
      <c r="O212" s="117" t="s">
        <v>7764</v>
      </c>
      <c r="P212" s="117" t="s">
        <v>7765</v>
      </c>
      <c r="Q212" s="117" t="s">
        <v>7766</v>
      </c>
      <c r="R212" s="114"/>
      <c r="S212" s="114"/>
      <c r="T212" s="114"/>
      <c r="U212" s="114"/>
      <c r="V212" s="114"/>
      <c r="W212" s="114"/>
      <c r="X212" s="114"/>
      <c r="Y212" s="114"/>
      <c r="Z212" s="114"/>
      <c r="AA212" s="114"/>
      <c r="AB212" s="114"/>
      <c r="AC212" s="114"/>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c r="AX212" s="114"/>
      <c r="AY212" s="114"/>
      <c r="AZ212" s="114"/>
      <c r="BA212" s="114"/>
      <c r="BB212" s="114"/>
      <c r="BC212" s="114"/>
      <c r="BD212" s="114"/>
      <c r="BE212" s="114"/>
      <c r="BF212" s="114"/>
      <c r="BG212" s="114"/>
      <c r="BH212" s="114"/>
      <c r="BI212" s="114"/>
      <c r="BJ212" s="114"/>
      <c r="BK212" s="114"/>
      <c r="BL212" s="114"/>
    </row>
    <row r="213">
      <c r="A213" s="117" t="s">
        <v>237</v>
      </c>
      <c r="B213" s="117" t="b">
        <v>1</v>
      </c>
      <c r="C213" s="117">
        <v>1.0</v>
      </c>
      <c r="D213" s="117" t="s">
        <v>288</v>
      </c>
      <c r="E213" s="117" t="s">
        <v>7702</v>
      </c>
      <c r="F213" s="117" t="s">
        <v>556</v>
      </c>
      <c r="G213" s="117" t="s">
        <v>7767</v>
      </c>
      <c r="H213" s="117" t="s">
        <v>7768</v>
      </c>
      <c r="I213" s="134"/>
      <c r="J213" s="117" t="s">
        <v>7769</v>
      </c>
      <c r="K213" s="117" t="s">
        <v>7770</v>
      </c>
      <c r="L213" s="134"/>
      <c r="M213" s="134"/>
      <c r="N213" s="134"/>
      <c r="O213" s="117" t="s">
        <v>7771</v>
      </c>
      <c r="P213" s="117" t="s">
        <v>7772</v>
      </c>
      <c r="Q213" s="134"/>
      <c r="R213" s="114"/>
      <c r="S213" s="114"/>
      <c r="T213" s="114"/>
      <c r="U213" s="114"/>
      <c r="V213" s="114"/>
      <c r="W213" s="114"/>
      <c r="X213" s="114"/>
      <c r="Y213" s="114"/>
      <c r="Z213" s="114"/>
      <c r="AA213" s="114"/>
      <c r="AB213" s="114"/>
      <c r="AC213" s="114"/>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c r="AX213" s="114"/>
      <c r="AY213" s="114"/>
      <c r="AZ213" s="114"/>
      <c r="BA213" s="114"/>
      <c r="BB213" s="114"/>
      <c r="BC213" s="114"/>
      <c r="BD213" s="114"/>
      <c r="BE213" s="114"/>
      <c r="BF213" s="114"/>
      <c r="BG213" s="114"/>
      <c r="BH213" s="114"/>
      <c r="BI213" s="114"/>
      <c r="BJ213" s="114"/>
      <c r="BK213" s="114"/>
      <c r="BL213" s="114"/>
    </row>
    <row r="214">
      <c r="A214" s="117" t="s">
        <v>237</v>
      </c>
      <c r="B214" s="117" t="b">
        <v>1</v>
      </c>
      <c r="C214" s="117" t="s">
        <v>241</v>
      </c>
      <c r="D214" s="117" t="s">
        <v>288</v>
      </c>
      <c r="E214" s="117" t="s">
        <v>7702</v>
      </c>
      <c r="F214" s="117" t="s">
        <v>556</v>
      </c>
      <c r="G214" s="117" t="s">
        <v>7773</v>
      </c>
      <c r="H214" s="117" t="s">
        <v>7774</v>
      </c>
      <c r="I214" s="134"/>
      <c r="J214" s="117" t="s">
        <v>7775</v>
      </c>
      <c r="K214" s="117" t="s">
        <v>7776</v>
      </c>
      <c r="L214" s="134"/>
      <c r="M214" s="134"/>
      <c r="N214" s="134"/>
      <c r="O214" s="117" t="s">
        <v>7777</v>
      </c>
      <c r="P214" s="117" t="s">
        <v>7778</v>
      </c>
      <c r="Q214" s="117" t="s">
        <v>7779</v>
      </c>
      <c r="R214" s="114"/>
      <c r="S214" s="114"/>
      <c r="T214" s="114"/>
      <c r="U214" s="114"/>
      <c r="V214" s="114"/>
      <c r="W214" s="114"/>
      <c r="X214" s="114"/>
      <c r="Y214" s="114"/>
      <c r="Z214" s="114"/>
      <c r="AA214" s="114"/>
      <c r="AB214" s="114"/>
      <c r="AC214" s="114"/>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c r="AX214" s="114"/>
      <c r="AY214" s="114"/>
      <c r="AZ214" s="114"/>
      <c r="BA214" s="114"/>
      <c r="BB214" s="114"/>
      <c r="BC214" s="114"/>
      <c r="BD214" s="114"/>
      <c r="BE214" s="114"/>
      <c r="BF214" s="114"/>
      <c r="BG214" s="114"/>
      <c r="BH214" s="114"/>
      <c r="BI214" s="114"/>
      <c r="BJ214" s="114"/>
      <c r="BK214" s="114"/>
      <c r="BL214" s="114"/>
    </row>
    <row r="215">
      <c r="A215" s="117" t="s">
        <v>237</v>
      </c>
      <c r="B215" s="117" t="b">
        <v>1</v>
      </c>
      <c r="C215" s="117">
        <v>1.0</v>
      </c>
      <c r="D215" s="117" t="s">
        <v>288</v>
      </c>
      <c r="E215" s="117" t="s">
        <v>7702</v>
      </c>
      <c r="F215" s="117" t="s">
        <v>1399</v>
      </c>
      <c r="G215" s="117" t="s">
        <v>7780</v>
      </c>
      <c r="H215" s="117" t="s">
        <v>7781</v>
      </c>
      <c r="I215" s="134"/>
      <c r="J215" s="117" t="s">
        <v>1172</v>
      </c>
      <c r="K215" s="117" t="s">
        <v>7782</v>
      </c>
      <c r="L215" s="134"/>
      <c r="M215" s="134"/>
      <c r="N215" s="134"/>
      <c r="O215" s="117" t="s">
        <v>7783</v>
      </c>
      <c r="P215" s="117" t="s">
        <v>7784</v>
      </c>
      <c r="Q215" s="134"/>
      <c r="R215" s="114"/>
      <c r="S215" s="114"/>
      <c r="T215" s="114"/>
      <c r="U215" s="114"/>
      <c r="V215" s="114"/>
      <c r="W215" s="114"/>
      <c r="X215" s="114"/>
      <c r="Y215" s="114"/>
      <c r="Z215" s="114"/>
      <c r="AA215" s="114"/>
      <c r="AB215" s="114"/>
      <c r="AC215" s="114"/>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c r="AX215" s="114"/>
      <c r="AY215" s="114"/>
      <c r="AZ215" s="114"/>
      <c r="BA215" s="114"/>
      <c r="BB215" s="114"/>
      <c r="BC215" s="114"/>
      <c r="BD215" s="114"/>
      <c r="BE215" s="114"/>
      <c r="BF215" s="114"/>
      <c r="BG215" s="114"/>
      <c r="BH215" s="114"/>
      <c r="BI215" s="114"/>
      <c r="BJ215" s="114"/>
      <c r="BK215" s="114"/>
      <c r="BL215" s="114"/>
    </row>
    <row r="216">
      <c r="A216" s="117" t="s">
        <v>237</v>
      </c>
      <c r="B216" s="117" t="b">
        <v>1</v>
      </c>
      <c r="C216" s="117" t="s">
        <v>241</v>
      </c>
      <c r="D216" s="117" t="s">
        <v>288</v>
      </c>
      <c r="E216" s="117" t="s">
        <v>7702</v>
      </c>
      <c r="F216" s="117" t="s">
        <v>1446</v>
      </c>
      <c r="G216" s="117" t="s">
        <v>7785</v>
      </c>
      <c r="H216" s="117" t="s">
        <v>7786</v>
      </c>
      <c r="I216" s="134"/>
      <c r="J216" s="117" t="s">
        <v>1176</v>
      </c>
      <c r="K216" s="117" t="s">
        <v>7787</v>
      </c>
      <c r="L216" s="134"/>
      <c r="M216" s="134"/>
      <c r="N216" s="134"/>
      <c r="O216" s="117" t="s">
        <v>7788</v>
      </c>
      <c r="P216" s="117" t="s">
        <v>7789</v>
      </c>
      <c r="Q216" s="117" t="s">
        <v>7790</v>
      </c>
      <c r="R216" s="114"/>
      <c r="S216" s="114"/>
      <c r="T216" s="114"/>
      <c r="U216" s="114"/>
      <c r="V216" s="114"/>
      <c r="W216" s="114"/>
      <c r="X216" s="114"/>
      <c r="Y216" s="114"/>
      <c r="Z216" s="114"/>
      <c r="AA216" s="114"/>
      <c r="AB216" s="114"/>
      <c r="AC216" s="114"/>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c r="AX216" s="114"/>
      <c r="AY216" s="114"/>
      <c r="AZ216" s="114"/>
      <c r="BA216" s="114"/>
      <c r="BB216" s="114"/>
      <c r="BC216" s="114"/>
      <c r="BD216" s="114"/>
      <c r="BE216" s="114"/>
      <c r="BF216" s="114"/>
      <c r="BG216" s="114"/>
      <c r="BH216" s="114"/>
      <c r="BI216" s="114"/>
      <c r="BJ216" s="114"/>
      <c r="BK216" s="114"/>
      <c r="BL216" s="114"/>
    </row>
    <row r="217">
      <c r="A217" s="117" t="s">
        <v>237</v>
      </c>
      <c r="B217" s="117" t="b">
        <v>1</v>
      </c>
      <c r="C217" s="117">
        <v>1.0</v>
      </c>
      <c r="D217" s="117" t="s">
        <v>288</v>
      </c>
      <c r="E217" s="117" t="s">
        <v>7702</v>
      </c>
      <c r="F217" s="117" t="s">
        <v>1446</v>
      </c>
      <c r="G217" s="117" t="s">
        <v>7791</v>
      </c>
      <c r="H217" s="117" t="s">
        <v>7792</v>
      </c>
      <c r="I217" s="134"/>
      <c r="J217" s="117" t="s">
        <v>7793</v>
      </c>
      <c r="K217" s="117" t="s">
        <v>7794</v>
      </c>
      <c r="L217" s="134"/>
      <c r="M217" s="134"/>
      <c r="N217" s="134"/>
      <c r="O217" s="117" t="s">
        <v>7795</v>
      </c>
      <c r="P217" s="117" t="s">
        <v>7796</v>
      </c>
      <c r="Q217" s="134"/>
      <c r="R217" s="114"/>
      <c r="S217" s="114"/>
      <c r="T217" s="114"/>
      <c r="U217" s="114"/>
      <c r="V217" s="114"/>
      <c r="W217" s="114"/>
      <c r="X217" s="114"/>
      <c r="Y217" s="114"/>
      <c r="Z217" s="114"/>
      <c r="AA217" s="114"/>
      <c r="AB217" s="114"/>
      <c r="AC217" s="114"/>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c r="AX217" s="114"/>
      <c r="AY217" s="114"/>
      <c r="AZ217" s="114"/>
      <c r="BA217" s="114"/>
      <c r="BB217" s="114"/>
      <c r="BC217" s="114"/>
      <c r="BD217" s="114"/>
      <c r="BE217" s="114"/>
      <c r="BF217" s="114"/>
      <c r="BG217" s="114"/>
      <c r="BH217" s="114"/>
      <c r="BI217" s="114"/>
      <c r="BJ217" s="114"/>
      <c r="BK217" s="114"/>
      <c r="BL217" s="114"/>
    </row>
    <row r="218">
      <c r="A218" s="117" t="s">
        <v>237</v>
      </c>
      <c r="B218" s="117" t="b">
        <v>1</v>
      </c>
      <c r="C218" s="117" t="s">
        <v>241</v>
      </c>
      <c r="D218" s="117" t="s">
        <v>288</v>
      </c>
      <c r="E218" s="117" t="s">
        <v>7702</v>
      </c>
      <c r="F218" s="117" t="s">
        <v>1446</v>
      </c>
      <c r="G218" s="117" t="s">
        <v>7797</v>
      </c>
      <c r="H218" s="117" t="s">
        <v>7798</v>
      </c>
      <c r="I218" s="134"/>
      <c r="J218" s="117" t="s">
        <v>1185</v>
      </c>
      <c r="K218" s="117" t="s">
        <v>7799</v>
      </c>
      <c r="L218" s="134"/>
      <c r="M218" s="134"/>
      <c r="N218" s="117" t="s">
        <v>7800</v>
      </c>
      <c r="O218" s="117" t="s">
        <v>7801</v>
      </c>
      <c r="P218" s="117" t="s">
        <v>7802</v>
      </c>
      <c r="Q218" s="117" t="s">
        <v>7803</v>
      </c>
      <c r="R218" s="114"/>
      <c r="S218" s="114"/>
      <c r="T218" s="114"/>
      <c r="U218" s="114"/>
      <c r="V218" s="114"/>
      <c r="W218" s="114"/>
      <c r="X218" s="114"/>
      <c r="Y218" s="114"/>
      <c r="Z218" s="114"/>
      <c r="AA218" s="114"/>
      <c r="AB218" s="114"/>
      <c r="AC218" s="114"/>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c r="AX218" s="114"/>
      <c r="AY218" s="114"/>
      <c r="AZ218" s="114"/>
      <c r="BA218" s="114"/>
      <c r="BB218" s="114"/>
      <c r="BC218" s="114"/>
      <c r="BD218" s="114"/>
      <c r="BE218" s="114"/>
      <c r="BF218" s="114"/>
      <c r="BG218" s="114"/>
      <c r="BH218" s="114"/>
      <c r="BI218" s="114"/>
      <c r="BJ218" s="114"/>
      <c r="BK218" s="114"/>
      <c r="BL218" s="114"/>
    </row>
    <row r="219">
      <c r="A219" s="117" t="s">
        <v>237</v>
      </c>
      <c r="B219" s="117" t="b">
        <v>1</v>
      </c>
      <c r="C219" s="117">
        <v>1.0</v>
      </c>
      <c r="D219" s="117" t="s">
        <v>288</v>
      </c>
      <c r="E219" s="117" t="s">
        <v>7702</v>
      </c>
      <c r="F219" s="117" t="s">
        <v>1446</v>
      </c>
      <c r="G219" s="117" t="s">
        <v>7804</v>
      </c>
      <c r="H219" s="117" t="s">
        <v>7805</v>
      </c>
      <c r="I219" s="134"/>
      <c r="J219" s="117" t="s">
        <v>7806</v>
      </c>
      <c r="K219" s="117" t="s">
        <v>7807</v>
      </c>
      <c r="L219" s="134"/>
      <c r="M219" s="134"/>
      <c r="N219" s="134"/>
      <c r="O219" s="117" t="s">
        <v>7808</v>
      </c>
      <c r="P219" s="117" t="s">
        <v>7809</v>
      </c>
      <c r="Q219" s="117" t="s">
        <v>7810</v>
      </c>
      <c r="R219" s="114"/>
      <c r="S219" s="114"/>
      <c r="T219" s="114"/>
      <c r="U219" s="114"/>
      <c r="V219" s="114"/>
      <c r="W219" s="114"/>
      <c r="X219" s="114"/>
      <c r="Y219" s="114"/>
      <c r="Z219" s="114"/>
      <c r="AA219" s="114"/>
      <c r="AB219" s="114"/>
      <c r="AC219" s="114"/>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c r="AX219" s="114"/>
      <c r="AY219" s="114"/>
      <c r="AZ219" s="114"/>
      <c r="BA219" s="114"/>
      <c r="BB219" s="114"/>
      <c r="BC219" s="114"/>
      <c r="BD219" s="114"/>
      <c r="BE219" s="114"/>
      <c r="BF219" s="114"/>
      <c r="BG219" s="114"/>
      <c r="BH219" s="114"/>
      <c r="BI219" s="114"/>
      <c r="BJ219" s="114"/>
      <c r="BK219" s="114"/>
      <c r="BL219" s="114"/>
    </row>
    <row r="220">
      <c r="A220" s="117" t="s">
        <v>237</v>
      </c>
      <c r="B220" s="117" t="b">
        <v>1</v>
      </c>
      <c r="C220" s="117" t="s">
        <v>241</v>
      </c>
      <c r="D220" s="117" t="s">
        <v>288</v>
      </c>
      <c r="E220" s="117" t="s">
        <v>7702</v>
      </c>
      <c r="F220" s="117" t="s">
        <v>1446</v>
      </c>
      <c r="G220" s="117" t="s">
        <v>7811</v>
      </c>
      <c r="H220" s="117" t="s">
        <v>7792</v>
      </c>
      <c r="I220" s="134"/>
      <c r="J220" s="117" t="s">
        <v>7812</v>
      </c>
      <c r="K220" s="117" t="s">
        <v>7813</v>
      </c>
      <c r="L220" s="134"/>
      <c r="M220" s="134"/>
      <c r="N220" s="134"/>
      <c r="O220" s="117" t="s">
        <v>7814</v>
      </c>
      <c r="P220" s="117" t="s">
        <v>7815</v>
      </c>
      <c r="Q220" s="117" t="s">
        <v>7816</v>
      </c>
      <c r="R220" s="114"/>
      <c r="S220" s="114"/>
      <c r="T220" s="114"/>
      <c r="U220" s="114"/>
      <c r="V220" s="114"/>
      <c r="W220" s="114"/>
      <c r="X220" s="114"/>
      <c r="Y220" s="114"/>
      <c r="Z220" s="114"/>
      <c r="AA220" s="114"/>
      <c r="AB220" s="114"/>
      <c r="AC220" s="114"/>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c r="AX220" s="114"/>
      <c r="AY220" s="114"/>
      <c r="AZ220" s="114"/>
      <c r="BA220" s="114"/>
      <c r="BB220" s="114"/>
      <c r="BC220" s="114"/>
      <c r="BD220" s="114"/>
      <c r="BE220" s="114"/>
      <c r="BF220" s="114"/>
      <c r="BG220" s="114"/>
      <c r="BH220" s="114"/>
      <c r="BI220" s="114"/>
      <c r="BJ220" s="114"/>
      <c r="BK220" s="114"/>
      <c r="BL220" s="114"/>
    </row>
    <row r="221">
      <c r="A221" s="117" t="s">
        <v>237</v>
      </c>
      <c r="B221" s="117" t="b">
        <v>1</v>
      </c>
      <c r="C221" s="117">
        <v>1.0</v>
      </c>
      <c r="D221" s="117" t="s">
        <v>288</v>
      </c>
      <c r="E221" s="117" t="s">
        <v>7702</v>
      </c>
      <c r="F221" s="117" t="s">
        <v>1446</v>
      </c>
      <c r="G221" s="117" t="s">
        <v>7817</v>
      </c>
      <c r="H221" s="117" t="s">
        <v>7818</v>
      </c>
      <c r="I221" s="134"/>
      <c r="J221" s="117" t="s">
        <v>1200</v>
      </c>
      <c r="K221" s="117" t="s">
        <v>7819</v>
      </c>
      <c r="L221" s="134"/>
      <c r="M221" s="134"/>
      <c r="N221" s="134"/>
      <c r="O221" s="117" t="s">
        <v>7820</v>
      </c>
      <c r="P221" s="117" t="s">
        <v>7821</v>
      </c>
      <c r="Q221" s="134"/>
      <c r="R221" s="114"/>
      <c r="S221" s="114"/>
      <c r="T221" s="114"/>
      <c r="U221" s="114"/>
      <c r="V221" s="114"/>
      <c r="W221" s="114"/>
      <c r="X221" s="114"/>
      <c r="Y221" s="114"/>
      <c r="Z221" s="114"/>
      <c r="AA221" s="114"/>
      <c r="AB221" s="114"/>
      <c r="AC221" s="114"/>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c r="AX221" s="114"/>
      <c r="AY221" s="114"/>
      <c r="AZ221" s="114"/>
      <c r="BA221" s="114"/>
      <c r="BB221" s="114"/>
      <c r="BC221" s="114"/>
      <c r="BD221" s="114"/>
      <c r="BE221" s="114"/>
      <c r="BF221" s="114"/>
      <c r="BG221" s="114"/>
      <c r="BH221" s="114"/>
      <c r="BI221" s="114"/>
      <c r="BJ221" s="114"/>
      <c r="BK221" s="114"/>
      <c r="BL221" s="114"/>
    </row>
    <row r="222">
      <c r="A222" s="117" t="s">
        <v>237</v>
      </c>
      <c r="B222" s="117" t="b">
        <v>1</v>
      </c>
      <c r="C222" s="117" t="s">
        <v>241</v>
      </c>
      <c r="D222" s="117" t="s">
        <v>288</v>
      </c>
      <c r="E222" s="117" t="s">
        <v>7702</v>
      </c>
      <c r="F222" s="117" t="s">
        <v>1446</v>
      </c>
      <c r="G222" s="117" t="s">
        <v>7822</v>
      </c>
      <c r="H222" s="117" t="s">
        <v>7823</v>
      </c>
      <c r="I222" s="134"/>
      <c r="J222" s="117" t="s">
        <v>7824</v>
      </c>
      <c r="K222" s="117" t="s">
        <v>7825</v>
      </c>
      <c r="L222" s="134"/>
      <c r="M222" s="134"/>
      <c r="N222" s="117" t="s">
        <v>7800</v>
      </c>
      <c r="O222" s="117" t="s">
        <v>7826</v>
      </c>
      <c r="P222" s="117" t="s">
        <v>7827</v>
      </c>
      <c r="Q222" s="117" t="s">
        <v>7828</v>
      </c>
      <c r="R222" s="114"/>
      <c r="S222" s="114"/>
      <c r="T222" s="114"/>
      <c r="U222" s="114"/>
      <c r="V222" s="114"/>
      <c r="W222" s="114"/>
      <c r="X222" s="114"/>
      <c r="Y222" s="114"/>
      <c r="Z222" s="114"/>
      <c r="AA222" s="114"/>
      <c r="AB222" s="114"/>
      <c r="AC222" s="114"/>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c r="AX222" s="114"/>
      <c r="AY222" s="114"/>
      <c r="AZ222" s="114"/>
      <c r="BA222" s="114"/>
      <c r="BB222" s="114"/>
      <c r="BC222" s="114"/>
      <c r="BD222" s="114"/>
      <c r="BE222" s="114"/>
      <c r="BF222" s="114"/>
      <c r="BG222" s="114"/>
      <c r="BH222" s="114"/>
      <c r="BI222" s="114"/>
      <c r="BJ222" s="114"/>
      <c r="BK222" s="114"/>
      <c r="BL222" s="114"/>
    </row>
    <row r="223">
      <c r="A223" s="117" t="s">
        <v>237</v>
      </c>
      <c r="B223" s="117" t="b">
        <v>1</v>
      </c>
      <c r="C223" s="117">
        <v>1.0</v>
      </c>
      <c r="D223" s="117" t="s">
        <v>288</v>
      </c>
      <c r="E223" s="117" t="s">
        <v>7702</v>
      </c>
      <c r="F223" s="117" t="s">
        <v>5193</v>
      </c>
      <c r="G223" s="117" t="s">
        <v>7829</v>
      </c>
      <c r="H223" s="117" t="s">
        <v>7830</v>
      </c>
      <c r="I223" s="134"/>
      <c r="J223" s="117" t="s">
        <v>7831</v>
      </c>
      <c r="K223" s="117" t="s">
        <v>7832</v>
      </c>
      <c r="L223" s="134"/>
      <c r="M223" s="134"/>
      <c r="N223" s="134"/>
      <c r="O223" s="117" t="s">
        <v>7833</v>
      </c>
      <c r="P223" s="117" t="s">
        <v>7834</v>
      </c>
      <c r="Q223" s="134"/>
      <c r="R223" s="114"/>
      <c r="S223" s="114"/>
      <c r="T223" s="114"/>
      <c r="U223" s="114"/>
      <c r="V223" s="114"/>
      <c r="W223" s="114"/>
      <c r="X223" s="114"/>
      <c r="Y223" s="114"/>
      <c r="Z223" s="114"/>
      <c r="AA223" s="114"/>
      <c r="AB223" s="114"/>
      <c r="AC223" s="114"/>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c r="AX223" s="114"/>
      <c r="AY223" s="114"/>
      <c r="AZ223" s="114"/>
      <c r="BA223" s="114"/>
      <c r="BB223" s="114"/>
      <c r="BC223" s="114"/>
      <c r="BD223" s="114"/>
      <c r="BE223" s="114"/>
      <c r="BF223" s="114"/>
      <c r="BG223" s="114"/>
      <c r="BH223" s="114"/>
      <c r="BI223" s="114"/>
      <c r="BJ223" s="114"/>
      <c r="BK223" s="114"/>
      <c r="BL223" s="114"/>
    </row>
    <row r="224">
      <c r="A224" s="117" t="s">
        <v>237</v>
      </c>
      <c r="B224" s="117" t="b">
        <v>1</v>
      </c>
      <c r="C224" s="117" t="s">
        <v>241</v>
      </c>
      <c r="D224" s="117" t="s">
        <v>288</v>
      </c>
      <c r="E224" s="117" t="s">
        <v>7835</v>
      </c>
      <c r="F224" s="117" t="s">
        <v>1866</v>
      </c>
      <c r="G224" s="117" t="s">
        <v>7836</v>
      </c>
      <c r="H224" s="117" t="s">
        <v>7837</v>
      </c>
      <c r="I224" s="134"/>
      <c r="J224" s="117" t="s">
        <v>1213</v>
      </c>
      <c r="K224" s="117" t="s">
        <v>7838</v>
      </c>
      <c r="L224" s="134"/>
      <c r="M224" s="134"/>
      <c r="N224" s="134"/>
      <c r="O224" s="117" t="s">
        <v>7839</v>
      </c>
      <c r="P224" s="117" t="s">
        <v>7840</v>
      </c>
      <c r="Q224" s="134"/>
      <c r="R224" s="114"/>
      <c r="S224" s="114"/>
      <c r="T224" s="114"/>
      <c r="U224" s="114"/>
      <c r="V224" s="114"/>
      <c r="W224" s="114"/>
      <c r="X224" s="114"/>
      <c r="Y224" s="114"/>
      <c r="Z224" s="114"/>
      <c r="AA224" s="114"/>
      <c r="AB224" s="114"/>
      <c r="AC224" s="114"/>
      <c r="AD224" s="114"/>
      <c r="AE224" s="114"/>
      <c r="AF224" s="114"/>
      <c r="AG224" s="114"/>
      <c r="AH224" s="114"/>
      <c r="AI224" s="114"/>
      <c r="AJ224" s="114"/>
      <c r="AK224" s="114"/>
      <c r="AL224" s="114"/>
      <c r="AM224" s="114"/>
      <c r="AN224" s="114"/>
      <c r="AO224" s="114"/>
      <c r="AP224" s="114"/>
      <c r="AQ224" s="114"/>
      <c r="AR224" s="114"/>
      <c r="AS224" s="114"/>
      <c r="AT224" s="114"/>
      <c r="AU224" s="114"/>
      <c r="AV224" s="114"/>
      <c r="AW224" s="114"/>
      <c r="AX224" s="114"/>
      <c r="AY224" s="114"/>
      <c r="AZ224" s="114"/>
      <c r="BA224" s="114"/>
      <c r="BB224" s="114"/>
      <c r="BC224" s="114"/>
      <c r="BD224" s="114"/>
      <c r="BE224" s="114"/>
      <c r="BF224" s="114"/>
      <c r="BG224" s="114"/>
      <c r="BH224" s="114"/>
      <c r="BI224" s="114"/>
      <c r="BJ224" s="114"/>
      <c r="BK224" s="114"/>
      <c r="BL224" s="114"/>
    </row>
    <row r="225">
      <c r="A225" s="117" t="s">
        <v>237</v>
      </c>
      <c r="B225" s="117" t="b">
        <v>1</v>
      </c>
      <c r="C225" s="117">
        <v>1.0</v>
      </c>
      <c r="D225" s="117" t="s">
        <v>288</v>
      </c>
      <c r="E225" s="117" t="s">
        <v>7835</v>
      </c>
      <c r="F225" s="117" t="s">
        <v>1866</v>
      </c>
      <c r="G225" s="117" t="s">
        <v>7841</v>
      </c>
      <c r="H225" s="117" t="s">
        <v>7842</v>
      </c>
      <c r="I225" s="134"/>
      <c r="J225" s="117" t="s">
        <v>1219</v>
      </c>
      <c r="K225" s="117" t="s">
        <v>7843</v>
      </c>
      <c r="L225" s="134"/>
      <c r="M225" s="134"/>
      <c r="N225" s="134"/>
      <c r="O225" s="117" t="s">
        <v>7844</v>
      </c>
      <c r="P225" s="117" t="s">
        <v>7845</v>
      </c>
      <c r="Q225" s="117" t="s">
        <v>7846</v>
      </c>
      <c r="R225" s="114"/>
      <c r="S225" s="114"/>
      <c r="T225" s="114"/>
      <c r="U225" s="114"/>
      <c r="V225" s="114"/>
      <c r="W225" s="114"/>
      <c r="X225" s="114"/>
      <c r="Y225" s="114"/>
      <c r="Z225" s="114"/>
      <c r="AA225" s="114"/>
      <c r="AB225" s="114"/>
      <c r="AC225" s="114"/>
      <c r="AD225" s="114"/>
      <c r="AE225" s="114"/>
      <c r="AF225" s="114"/>
      <c r="AG225" s="114"/>
      <c r="AH225" s="114"/>
      <c r="AI225" s="114"/>
      <c r="AJ225" s="114"/>
      <c r="AK225" s="114"/>
      <c r="AL225" s="114"/>
      <c r="AM225" s="114"/>
      <c r="AN225" s="114"/>
      <c r="AO225" s="114"/>
      <c r="AP225" s="114"/>
      <c r="AQ225" s="114"/>
      <c r="AR225" s="114"/>
      <c r="AS225" s="114"/>
      <c r="AT225" s="114"/>
      <c r="AU225" s="114"/>
      <c r="AV225" s="114"/>
      <c r="AW225" s="114"/>
      <c r="AX225" s="114"/>
      <c r="AY225" s="114"/>
      <c r="AZ225" s="114"/>
      <c r="BA225" s="114"/>
      <c r="BB225" s="114"/>
      <c r="BC225" s="114"/>
      <c r="BD225" s="114"/>
      <c r="BE225" s="114"/>
      <c r="BF225" s="114"/>
      <c r="BG225" s="114"/>
      <c r="BH225" s="114"/>
      <c r="BI225" s="114"/>
      <c r="BJ225" s="114"/>
      <c r="BK225" s="114"/>
      <c r="BL225" s="114"/>
    </row>
    <row r="226">
      <c r="A226" s="117" t="s">
        <v>237</v>
      </c>
      <c r="B226" s="117" t="b">
        <v>1</v>
      </c>
      <c r="C226" s="117" t="s">
        <v>241</v>
      </c>
      <c r="D226" s="117" t="s">
        <v>288</v>
      </c>
      <c r="E226" s="117" t="s">
        <v>7835</v>
      </c>
      <c r="F226" s="117" t="s">
        <v>294</v>
      </c>
      <c r="G226" s="117" t="s">
        <v>7847</v>
      </c>
      <c r="H226" s="117" t="s">
        <v>7848</v>
      </c>
      <c r="I226" s="134"/>
      <c r="J226" s="117" t="s">
        <v>7849</v>
      </c>
      <c r="K226" s="117" t="s">
        <v>7850</v>
      </c>
      <c r="L226" s="134"/>
      <c r="M226" s="134"/>
      <c r="N226" s="134"/>
      <c r="O226" s="117" t="s">
        <v>7851</v>
      </c>
      <c r="P226" s="117" t="s">
        <v>7852</v>
      </c>
      <c r="Q226" s="117" t="s">
        <v>7853</v>
      </c>
      <c r="R226" s="114"/>
      <c r="S226" s="114"/>
      <c r="T226" s="114"/>
      <c r="U226" s="114"/>
      <c r="V226" s="114"/>
      <c r="W226" s="114"/>
      <c r="X226" s="114"/>
      <c r="Y226" s="114"/>
      <c r="Z226" s="114"/>
      <c r="AA226" s="114"/>
      <c r="AB226" s="114"/>
      <c r="AC226" s="114"/>
      <c r="AD226" s="114"/>
      <c r="AE226" s="114"/>
      <c r="AF226" s="114"/>
      <c r="AG226" s="114"/>
      <c r="AH226" s="114"/>
      <c r="AI226" s="114"/>
      <c r="AJ226" s="114"/>
      <c r="AK226" s="114"/>
      <c r="AL226" s="114"/>
      <c r="AM226" s="114"/>
      <c r="AN226" s="114"/>
      <c r="AO226" s="114"/>
      <c r="AP226" s="114"/>
      <c r="AQ226" s="114"/>
      <c r="AR226" s="114"/>
      <c r="AS226" s="114"/>
      <c r="AT226" s="114"/>
      <c r="AU226" s="114"/>
      <c r="AV226" s="114"/>
      <c r="AW226" s="114"/>
      <c r="AX226" s="114"/>
      <c r="AY226" s="114"/>
      <c r="AZ226" s="114"/>
      <c r="BA226" s="114"/>
      <c r="BB226" s="114"/>
      <c r="BC226" s="114"/>
      <c r="BD226" s="114"/>
      <c r="BE226" s="114"/>
      <c r="BF226" s="114"/>
      <c r="BG226" s="114"/>
      <c r="BH226" s="114"/>
      <c r="BI226" s="114"/>
      <c r="BJ226" s="114"/>
      <c r="BK226" s="114"/>
      <c r="BL226" s="114"/>
    </row>
    <row r="227">
      <c r="A227" s="117" t="s">
        <v>237</v>
      </c>
      <c r="B227" s="117" t="b">
        <v>1</v>
      </c>
      <c r="C227" s="117">
        <v>1.0</v>
      </c>
      <c r="D227" s="117" t="s">
        <v>288</v>
      </c>
      <c r="E227" s="117" t="s">
        <v>7835</v>
      </c>
      <c r="F227" s="117" t="s">
        <v>294</v>
      </c>
      <c r="G227" s="117" t="s">
        <v>7854</v>
      </c>
      <c r="H227" s="117" t="s">
        <v>7855</v>
      </c>
      <c r="I227" s="134"/>
      <c r="J227" s="117" t="s">
        <v>7856</v>
      </c>
      <c r="K227" s="117" t="s">
        <v>7857</v>
      </c>
      <c r="L227" s="134"/>
      <c r="M227" s="134"/>
      <c r="N227" s="134"/>
      <c r="O227" s="117" t="s">
        <v>7858</v>
      </c>
      <c r="P227" s="117" t="s">
        <v>7859</v>
      </c>
      <c r="Q227" s="134"/>
      <c r="R227" s="114"/>
      <c r="S227" s="114"/>
      <c r="T227" s="114"/>
      <c r="U227" s="114"/>
      <c r="V227" s="114"/>
      <c r="W227" s="114"/>
      <c r="X227" s="114"/>
      <c r="Y227" s="114"/>
      <c r="Z227" s="114"/>
      <c r="AA227" s="114"/>
      <c r="AB227" s="114"/>
      <c r="AC227" s="114"/>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c r="AX227" s="114"/>
      <c r="AY227" s="114"/>
      <c r="AZ227" s="114"/>
      <c r="BA227" s="114"/>
      <c r="BB227" s="114"/>
      <c r="BC227" s="114"/>
      <c r="BD227" s="114"/>
      <c r="BE227" s="114"/>
      <c r="BF227" s="114"/>
      <c r="BG227" s="114"/>
      <c r="BH227" s="114"/>
      <c r="BI227" s="114"/>
      <c r="BJ227" s="114"/>
      <c r="BK227" s="114"/>
      <c r="BL227" s="114"/>
    </row>
    <row r="228">
      <c r="A228" s="117" t="s">
        <v>237</v>
      </c>
      <c r="B228" s="117" t="b">
        <v>1</v>
      </c>
      <c r="C228" s="117" t="s">
        <v>241</v>
      </c>
      <c r="D228" s="117" t="s">
        <v>288</v>
      </c>
      <c r="E228" s="117" t="s">
        <v>7835</v>
      </c>
      <c r="F228" s="117" t="s">
        <v>294</v>
      </c>
      <c r="G228" s="117" t="s">
        <v>7860</v>
      </c>
      <c r="H228" s="117" t="s">
        <v>7861</v>
      </c>
      <c r="I228" s="134"/>
      <c r="J228" s="117" t="s">
        <v>7862</v>
      </c>
      <c r="K228" s="117" t="s">
        <v>7863</v>
      </c>
      <c r="L228" s="134"/>
      <c r="M228" s="134"/>
      <c r="N228" s="134"/>
      <c r="O228" s="117" t="s">
        <v>7864</v>
      </c>
      <c r="P228" s="117" t="s">
        <v>7865</v>
      </c>
      <c r="Q228" s="117" t="s">
        <v>7866</v>
      </c>
      <c r="R228" s="114"/>
      <c r="S228" s="114"/>
      <c r="T228" s="114"/>
      <c r="U228" s="114"/>
      <c r="V228" s="114"/>
      <c r="W228" s="114"/>
      <c r="X228" s="114"/>
      <c r="Y228" s="114"/>
      <c r="Z228" s="114"/>
      <c r="AA228" s="114"/>
      <c r="AB228" s="114"/>
      <c r="AC228" s="114"/>
      <c r="AD228" s="114"/>
      <c r="AE228" s="114"/>
      <c r="AF228" s="114"/>
      <c r="AG228" s="114"/>
      <c r="AH228" s="114"/>
      <c r="AI228" s="114"/>
      <c r="AJ228" s="114"/>
      <c r="AK228" s="114"/>
      <c r="AL228" s="114"/>
      <c r="AM228" s="114"/>
      <c r="AN228" s="114"/>
      <c r="AO228" s="114"/>
      <c r="AP228" s="114"/>
      <c r="AQ228" s="114"/>
      <c r="AR228" s="114"/>
      <c r="AS228" s="114"/>
      <c r="AT228" s="114"/>
      <c r="AU228" s="114"/>
      <c r="AV228" s="114"/>
      <c r="AW228" s="114"/>
      <c r="AX228" s="114"/>
      <c r="AY228" s="114"/>
      <c r="AZ228" s="114"/>
      <c r="BA228" s="114"/>
      <c r="BB228" s="114"/>
      <c r="BC228" s="114"/>
      <c r="BD228" s="114"/>
      <c r="BE228" s="114"/>
      <c r="BF228" s="114"/>
      <c r="BG228" s="114"/>
      <c r="BH228" s="114"/>
      <c r="BI228" s="114"/>
      <c r="BJ228" s="114"/>
      <c r="BK228" s="114"/>
      <c r="BL228" s="114"/>
    </row>
    <row r="229">
      <c r="A229" s="117" t="s">
        <v>237</v>
      </c>
      <c r="B229" s="117" t="b">
        <v>1</v>
      </c>
      <c r="C229" s="117">
        <v>1.0</v>
      </c>
      <c r="D229" s="117" t="s">
        <v>288</v>
      </c>
      <c r="E229" s="117" t="s">
        <v>7835</v>
      </c>
      <c r="F229" s="117" t="s">
        <v>556</v>
      </c>
      <c r="G229" s="117" t="s">
        <v>7867</v>
      </c>
      <c r="H229" s="117" t="s">
        <v>7868</v>
      </c>
      <c r="I229" s="134"/>
      <c r="J229" s="117" t="s">
        <v>7869</v>
      </c>
      <c r="K229" s="117" t="s">
        <v>7870</v>
      </c>
      <c r="L229" s="134"/>
      <c r="M229" s="134"/>
      <c r="N229" s="134"/>
      <c r="O229" s="117" t="s">
        <v>7871</v>
      </c>
      <c r="P229" s="117" t="s">
        <v>7872</v>
      </c>
      <c r="Q229" s="117" t="s">
        <v>7873</v>
      </c>
      <c r="R229" s="114"/>
      <c r="S229" s="114"/>
      <c r="T229" s="114"/>
      <c r="U229" s="114"/>
      <c r="V229" s="114"/>
      <c r="W229" s="114"/>
      <c r="X229" s="114"/>
      <c r="Y229" s="114"/>
      <c r="Z229" s="114"/>
      <c r="AA229" s="114"/>
      <c r="AB229" s="114"/>
      <c r="AC229" s="114"/>
      <c r="AD229" s="114"/>
      <c r="AE229" s="114"/>
      <c r="AF229" s="114"/>
      <c r="AG229" s="114"/>
      <c r="AH229" s="114"/>
      <c r="AI229" s="114"/>
      <c r="AJ229" s="114"/>
      <c r="AK229" s="114"/>
      <c r="AL229" s="114"/>
      <c r="AM229" s="114"/>
      <c r="AN229" s="114"/>
      <c r="AO229" s="114"/>
      <c r="AP229" s="114"/>
      <c r="AQ229" s="114"/>
      <c r="AR229" s="114"/>
      <c r="AS229" s="114"/>
      <c r="AT229" s="114"/>
      <c r="AU229" s="114"/>
      <c r="AV229" s="114"/>
      <c r="AW229" s="114"/>
      <c r="AX229" s="114"/>
      <c r="AY229" s="114"/>
      <c r="AZ229" s="114"/>
      <c r="BA229" s="114"/>
      <c r="BB229" s="114"/>
      <c r="BC229" s="114"/>
      <c r="BD229" s="114"/>
      <c r="BE229" s="114"/>
      <c r="BF229" s="114"/>
      <c r="BG229" s="114"/>
      <c r="BH229" s="114"/>
      <c r="BI229" s="114"/>
      <c r="BJ229" s="114"/>
      <c r="BK229" s="114"/>
      <c r="BL229" s="114"/>
    </row>
    <row r="230">
      <c r="A230" s="117" t="s">
        <v>237</v>
      </c>
      <c r="B230" s="117" t="b">
        <v>1</v>
      </c>
      <c r="C230" s="117" t="s">
        <v>241</v>
      </c>
      <c r="D230" s="117" t="s">
        <v>288</v>
      </c>
      <c r="E230" s="117" t="s">
        <v>7835</v>
      </c>
      <c r="F230" s="117" t="s">
        <v>556</v>
      </c>
      <c r="G230" s="117" t="s">
        <v>7874</v>
      </c>
      <c r="H230" s="117" t="s">
        <v>7875</v>
      </c>
      <c r="I230" s="134"/>
      <c r="J230" s="117" t="s">
        <v>1243</v>
      </c>
      <c r="K230" s="117" t="s">
        <v>7876</v>
      </c>
      <c r="L230" s="134"/>
      <c r="M230" s="134"/>
      <c r="N230" s="134"/>
      <c r="O230" s="117" t="s">
        <v>7877</v>
      </c>
      <c r="P230" s="117" t="s">
        <v>7878</v>
      </c>
      <c r="Q230" s="117" t="s">
        <v>7879</v>
      </c>
      <c r="R230" s="114"/>
      <c r="S230" s="114"/>
      <c r="T230" s="114"/>
      <c r="U230" s="114"/>
      <c r="V230" s="114"/>
      <c r="W230" s="114"/>
      <c r="X230" s="114"/>
      <c r="Y230" s="114"/>
      <c r="Z230" s="114"/>
      <c r="AA230" s="114"/>
      <c r="AB230" s="114"/>
      <c r="AC230" s="114"/>
      <c r="AD230" s="114"/>
      <c r="AE230" s="114"/>
      <c r="AF230" s="114"/>
      <c r="AG230" s="114"/>
      <c r="AH230" s="114"/>
      <c r="AI230" s="114"/>
      <c r="AJ230" s="114"/>
      <c r="AK230" s="114"/>
      <c r="AL230" s="114"/>
      <c r="AM230" s="114"/>
      <c r="AN230" s="114"/>
      <c r="AO230" s="114"/>
      <c r="AP230" s="114"/>
      <c r="AQ230" s="114"/>
      <c r="AR230" s="114"/>
      <c r="AS230" s="114"/>
      <c r="AT230" s="114"/>
      <c r="AU230" s="114"/>
      <c r="AV230" s="114"/>
      <c r="AW230" s="114"/>
      <c r="AX230" s="114"/>
      <c r="AY230" s="114"/>
      <c r="AZ230" s="114"/>
      <c r="BA230" s="114"/>
      <c r="BB230" s="114"/>
      <c r="BC230" s="114"/>
      <c r="BD230" s="114"/>
      <c r="BE230" s="114"/>
      <c r="BF230" s="114"/>
      <c r="BG230" s="114"/>
      <c r="BH230" s="114"/>
      <c r="BI230" s="114"/>
      <c r="BJ230" s="114"/>
      <c r="BK230" s="114"/>
      <c r="BL230" s="114"/>
    </row>
    <row r="231">
      <c r="A231" s="117" t="s">
        <v>237</v>
      </c>
      <c r="B231" s="117" t="b">
        <v>1</v>
      </c>
      <c r="C231" s="117" t="s">
        <v>241</v>
      </c>
      <c r="D231" s="117" t="s">
        <v>288</v>
      </c>
      <c r="E231" s="117" t="s">
        <v>7835</v>
      </c>
      <c r="F231" s="117" t="s">
        <v>1399</v>
      </c>
      <c r="G231" s="117" t="s">
        <v>7880</v>
      </c>
      <c r="H231" s="117" t="s">
        <v>7881</v>
      </c>
      <c r="I231" s="134"/>
      <c r="J231" s="117" t="s">
        <v>7882</v>
      </c>
      <c r="K231" s="117" t="s">
        <v>7883</v>
      </c>
      <c r="L231" s="134"/>
      <c r="M231" s="134"/>
      <c r="N231" s="134"/>
      <c r="O231" s="117" t="s">
        <v>7884</v>
      </c>
      <c r="P231" s="117" t="s">
        <v>7885</v>
      </c>
      <c r="Q231" s="117" t="s">
        <v>7886</v>
      </c>
      <c r="R231" s="114"/>
      <c r="S231" s="114"/>
      <c r="T231" s="114"/>
      <c r="U231" s="114"/>
      <c r="V231" s="114"/>
      <c r="W231" s="114"/>
      <c r="X231" s="114"/>
      <c r="Y231" s="114"/>
      <c r="Z231" s="114"/>
      <c r="AA231" s="114"/>
      <c r="AB231" s="114"/>
      <c r="AC231" s="114"/>
      <c r="AD231" s="114"/>
      <c r="AE231" s="114"/>
      <c r="AF231" s="114"/>
      <c r="AG231" s="114"/>
      <c r="AH231" s="114"/>
      <c r="AI231" s="114"/>
      <c r="AJ231" s="114"/>
      <c r="AK231" s="114"/>
      <c r="AL231" s="114"/>
      <c r="AM231" s="114"/>
      <c r="AN231" s="114"/>
      <c r="AO231" s="114"/>
      <c r="AP231" s="114"/>
      <c r="AQ231" s="114"/>
      <c r="AR231" s="114"/>
      <c r="AS231" s="114"/>
      <c r="AT231" s="114"/>
      <c r="AU231" s="114"/>
      <c r="AV231" s="114"/>
      <c r="AW231" s="114"/>
      <c r="AX231" s="114"/>
      <c r="AY231" s="114"/>
      <c r="AZ231" s="114"/>
      <c r="BA231" s="114"/>
      <c r="BB231" s="114"/>
      <c r="BC231" s="114"/>
      <c r="BD231" s="114"/>
      <c r="BE231" s="114"/>
      <c r="BF231" s="114"/>
      <c r="BG231" s="114"/>
      <c r="BH231" s="114"/>
      <c r="BI231" s="114"/>
      <c r="BJ231" s="114"/>
      <c r="BK231" s="114"/>
      <c r="BL231" s="114"/>
    </row>
    <row r="232">
      <c r="A232" s="117" t="s">
        <v>237</v>
      </c>
      <c r="B232" s="117" t="b">
        <v>1</v>
      </c>
      <c r="C232" s="117">
        <v>1.0</v>
      </c>
      <c r="D232" s="117" t="s">
        <v>288</v>
      </c>
      <c r="E232" s="117" t="s">
        <v>7835</v>
      </c>
      <c r="F232" s="117" t="s">
        <v>556</v>
      </c>
      <c r="G232" s="117" t="s">
        <v>7887</v>
      </c>
      <c r="H232" s="117" t="s">
        <v>7888</v>
      </c>
      <c r="I232" s="134"/>
      <c r="J232" s="117" t="s">
        <v>1248</v>
      </c>
      <c r="K232" s="117" t="s">
        <v>7889</v>
      </c>
      <c r="L232" s="134"/>
      <c r="M232" s="134"/>
      <c r="N232" s="134"/>
      <c r="O232" s="117" t="s">
        <v>7890</v>
      </c>
      <c r="P232" s="117" t="s">
        <v>7891</v>
      </c>
      <c r="Q232" s="117" t="s">
        <v>7892</v>
      </c>
      <c r="R232" s="114"/>
      <c r="S232" s="114"/>
      <c r="T232" s="114"/>
      <c r="U232" s="114"/>
      <c r="V232" s="114"/>
      <c r="W232" s="114"/>
      <c r="X232" s="114"/>
      <c r="Y232" s="114"/>
      <c r="Z232" s="114"/>
      <c r="AA232" s="114"/>
      <c r="AB232" s="114"/>
      <c r="AC232" s="114"/>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c r="AX232" s="114"/>
      <c r="AY232" s="114"/>
      <c r="AZ232" s="114"/>
      <c r="BA232" s="114"/>
      <c r="BB232" s="114"/>
      <c r="BC232" s="114"/>
      <c r="BD232" s="114"/>
      <c r="BE232" s="114"/>
      <c r="BF232" s="114"/>
      <c r="BG232" s="114"/>
      <c r="BH232" s="114"/>
      <c r="BI232" s="114"/>
      <c r="BJ232" s="114"/>
      <c r="BK232" s="114"/>
      <c r="BL232" s="114"/>
    </row>
    <row r="233">
      <c r="A233" s="117" t="s">
        <v>237</v>
      </c>
      <c r="B233" s="117" t="b">
        <v>1</v>
      </c>
      <c r="C233" s="117" t="s">
        <v>241</v>
      </c>
      <c r="D233" s="117" t="s">
        <v>288</v>
      </c>
      <c r="E233" s="117" t="s">
        <v>7835</v>
      </c>
      <c r="F233" s="117" t="s">
        <v>1399</v>
      </c>
      <c r="G233" s="117" t="s">
        <v>7880</v>
      </c>
      <c r="H233" s="117" t="s">
        <v>7881</v>
      </c>
      <c r="I233" s="134"/>
      <c r="J233" s="117" t="s">
        <v>7882</v>
      </c>
      <c r="K233" s="117" t="s">
        <v>7883</v>
      </c>
      <c r="L233" s="134"/>
      <c r="M233" s="134"/>
      <c r="N233" s="134"/>
      <c r="O233" s="117" t="s">
        <v>7884</v>
      </c>
      <c r="P233" s="117" t="s">
        <v>7885</v>
      </c>
      <c r="Q233" s="117" t="s">
        <v>7886</v>
      </c>
      <c r="R233" s="114"/>
      <c r="S233" s="114"/>
      <c r="T233" s="114"/>
      <c r="U233" s="114"/>
      <c r="V233" s="114"/>
      <c r="W233" s="114"/>
      <c r="X233" s="114"/>
      <c r="Y233" s="114"/>
      <c r="Z233" s="114"/>
      <c r="AA233" s="114"/>
      <c r="AB233" s="114"/>
      <c r="AC233" s="114"/>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c r="AX233" s="114"/>
      <c r="AY233" s="114"/>
      <c r="AZ233" s="114"/>
      <c r="BA233" s="114"/>
      <c r="BB233" s="114"/>
      <c r="BC233" s="114"/>
      <c r="BD233" s="114"/>
      <c r="BE233" s="114"/>
      <c r="BF233" s="114"/>
      <c r="BG233" s="114"/>
      <c r="BH233" s="114"/>
      <c r="BI233" s="114"/>
      <c r="BJ233" s="114"/>
      <c r="BK233" s="114"/>
      <c r="BL233" s="114"/>
    </row>
    <row r="234">
      <c r="A234" s="117" t="s">
        <v>237</v>
      </c>
      <c r="B234" s="117" t="b">
        <v>1</v>
      </c>
      <c r="C234" s="117">
        <v>1.0</v>
      </c>
      <c r="D234" s="117" t="s">
        <v>288</v>
      </c>
      <c r="E234" s="117" t="s">
        <v>7835</v>
      </c>
      <c r="F234" s="117" t="s">
        <v>1446</v>
      </c>
      <c r="G234" s="117" t="s">
        <v>7893</v>
      </c>
      <c r="H234" s="117" t="s">
        <v>7894</v>
      </c>
      <c r="I234" s="134"/>
      <c r="J234" s="117" t="s">
        <v>7895</v>
      </c>
      <c r="K234" s="117" t="s">
        <v>7896</v>
      </c>
      <c r="L234" s="134"/>
      <c r="M234" s="134"/>
      <c r="N234" s="134"/>
      <c r="O234" s="117" t="s">
        <v>7897</v>
      </c>
      <c r="P234" s="117" t="s">
        <v>7898</v>
      </c>
      <c r="Q234" s="117" t="s">
        <v>7899</v>
      </c>
      <c r="R234" s="114"/>
      <c r="S234" s="114"/>
      <c r="T234" s="114"/>
      <c r="U234" s="114"/>
      <c r="V234" s="114"/>
      <c r="W234" s="114"/>
      <c r="X234" s="114"/>
      <c r="Y234" s="114"/>
      <c r="Z234" s="114"/>
      <c r="AA234" s="114"/>
      <c r="AB234" s="114"/>
      <c r="AC234" s="114"/>
      <c r="AD234" s="114"/>
      <c r="AE234" s="114"/>
      <c r="AF234" s="114"/>
      <c r="AG234" s="114"/>
      <c r="AH234" s="114"/>
      <c r="AI234" s="114"/>
      <c r="AJ234" s="114"/>
      <c r="AK234" s="114"/>
      <c r="AL234" s="114"/>
      <c r="AM234" s="114"/>
      <c r="AN234" s="114"/>
      <c r="AO234" s="114"/>
      <c r="AP234" s="114"/>
      <c r="AQ234" s="114"/>
      <c r="AR234" s="114"/>
      <c r="AS234" s="114"/>
      <c r="AT234" s="114"/>
      <c r="AU234" s="114"/>
      <c r="AV234" s="114"/>
      <c r="AW234" s="114"/>
      <c r="AX234" s="114"/>
      <c r="AY234" s="114"/>
      <c r="AZ234" s="114"/>
      <c r="BA234" s="114"/>
      <c r="BB234" s="114"/>
      <c r="BC234" s="114"/>
      <c r="BD234" s="114"/>
      <c r="BE234" s="114"/>
      <c r="BF234" s="114"/>
      <c r="BG234" s="114"/>
      <c r="BH234" s="114"/>
      <c r="BI234" s="114"/>
      <c r="BJ234" s="114"/>
      <c r="BK234" s="114"/>
      <c r="BL234" s="114"/>
    </row>
    <row r="235">
      <c r="A235" s="117" t="s">
        <v>237</v>
      </c>
      <c r="B235" s="117" t="b">
        <v>1</v>
      </c>
      <c r="C235" s="117" t="s">
        <v>241</v>
      </c>
      <c r="D235" s="117" t="s">
        <v>288</v>
      </c>
      <c r="E235" s="117" t="s">
        <v>7835</v>
      </c>
      <c r="F235" s="117" t="s">
        <v>1446</v>
      </c>
      <c r="G235" s="117" t="s">
        <v>7900</v>
      </c>
      <c r="H235" s="117" t="s">
        <v>7901</v>
      </c>
      <c r="I235" s="134"/>
      <c r="J235" s="117" t="s">
        <v>1263</v>
      </c>
      <c r="K235" s="117" t="s">
        <v>7902</v>
      </c>
      <c r="L235" s="134"/>
      <c r="M235" s="134"/>
      <c r="N235" s="134"/>
      <c r="O235" s="117" t="s">
        <v>7903</v>
      </c>
      <c r="P235" s="117" t="s">
        <v>7904</v>
      </c>
      <c r="Q235" s="134"/>
      <c r="R235" s="114"/>
      <c r="S235" s="114"/>
      <c r="T235" s="114"/>
      <c r="U235" s="114"/>
      <c r="V235" s="114"/>
      <c r="W235" s="114"/>
      <c r="X235" s="114"/>
      <c r="Y235" s="114"/>
      <c r="Z235" s="114"/>
      <c r="AA235" s="114"/>
      <c r="AB235" s="114"/>
      <c r="AC235" s="114"/>
      <c r="AD235" s="114"/>
      <c r="AE235" s="114"/>
      <c r="AF235" s="114"/>
      <c r="AG235" s="114"/>
      <c r="AH235" s="114"/>
      <c r="AI235" s="114"/>
      <c r="AJ235" s="114"/>
      <c r="AK235" s="114"/>
      <c r="AL235" s="114"/>
      <c r="AM235" s="114"/>
      <c r="AN235" s="114"/>
      <c r="AO235" s="114"/>
      <c r="AP235" s="114"/>
      <c r="AQ235" s="114"/>
      <c r="AR235" s="114"/>
      <c r="AS235" s="114"/>
      <c r="AT235" s="114"/>
      <c r="AU235" s="114"/>
      <c r="AV235" s="114"/>
      <c r="AW235" s="114"/>
      <c r="AX235" s="114"/>
      <c r="AY235" s="114"/>
      <c r="AZ235" s="114"/>
      <c r="BA235" s="114"/>
      <c r="BB235" s="114"/>
      <c r="BC235" s="114"/>
      <c r="BD235" s="114"/>
      <c r="BE235" s="114"/>
      <c r="BF235" s="114"/>
      <c r="BG235" s="114"/>
      <c r="BH235" s="114"/>
      <c r="BI235" s="114"/>
      <c r="BJ235" s="114"/>
      <c r="BK235" s="114"/>
      <c r="BL235" s="114"/>
    </row>
    <row r="236">
      <c r="A236" s="117" t="s">
        <v>237</v>
      </c>
      <c r="B236" s="117" t="b">
        <v>1</v>
      </c>
      <c r="C236" s="117">
        <v>1.0</v>
      </c>
      <c r="D236" s="117" t="s">
        <v>288</v>
      </c>
      <c r="E236" s="117" t="s">
        <v>7835</v>
      </c>
      <c r="F236" s="117" t="s">
        <v>1446</v>
      </c>
      <c r="G236" s="117" t="s">
        <v>7905</v>
      </c>
      <c r="H236" s="117" t="s">
        <v>7906</v>
      </c>
      <c r="I236" s="134"/>
      <c r="J236" s="117" t="s">
        <v>1267</v>
      </c>
      <c r="K236" s="117" t="s">
        <v>7907</v>
      </c>
      <c r="L236" s="134"/>
      <c r="M236" s="134"/>
      <c r="N236" s="134"/>
      <c r="O236" s="117" t="s">
        <v>7908</v>
      </c>
      <c r="P236" s="117" t="s">
        <v>7909</v>
      </c>
      <c r="Q236" s="117" t="s">
        <v>7910</v>
      </c>
      <c r="R236" s="114"/>
      <c r="S236" s="114"/>
      <c r="T236" s="114"/>
      <c r="U236" s="114"/>
      <c r="V236" s="114"/>
      <c r="W236" s="114"/>
      <c r="X236" s="114"/>
      <c r="Y236" s="114"/>
      <c r="Z236" s="114"/>
      <c r="AA236" s="114"/>
      <c r="AB236" s="114"/>
      <c r="AC236" s="114"/>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c r="AX236" s="114"/>
      <c r="AY236" s="114"/>
      <c r="AZ236" s="114"/>
      <c r="BA236" s="114"/>
      <c r="BB236" s="114"/>
      <c r="BC236" s="114"/>
      <c r="BD236" s="114"/>
      <c r="BE236" s="114"/>
      <c r="BF236" s="114"/>
      <c r="BG236" s="114"/>
      <c r="BH236" s="114"/>
      <c r="BI236" s="114"/>
      <c r="BJ236" s="114"/>
      <c r="BK236" s="114"/>
      <c r="BL236" s="114"/>
    </row>
    <row r="237">
      <c r="A237" s="133" t="s">
        <v>237</v>
      </c>
      <c r="B237" s="133" t="b">
        <v>1</v>
      </c>
      <c r="C237" s="133" t="s">
        <v>241</v>
      </c>
      <c r="D237" s="133" t="s">
        <v>288</v>
      </c>
      <c r="E237" s="133" t="s">
        <v>7835</v>
      </c>
      <c r="F237" s="133" t="s">
        <v>1446</v>
      </c>
      <c r="G237" s="133" t="s">
        <v>7911</v>
      </c>
      <c r="H237" s="133" t="s">
        <v>7912</v>
      </c>
      <c r="I237" s="135"/>
      <c r="J237" s="133" t="s">
        <v>1272</v>
      </c>
      <c r="K237" s="133" t="s">
        <v>7913</v>
      </c>
      <c r="L237" s="135"/>
      <c r="M237" s="135"/>
      <c r="N237" s="135"/>
      <c r="O237" s="133" t="s">
        <v>7914</v>
      </c>
      <c r="P237" s="133" t="s">
        <v>7915</v>
      </c>
      <c r="Q237" s="135"/>
      <c r="R237" s="114"/>
      <c r="S237" s="114"/>
      <c r="T237" s="114"/>
      <c r="U237" s="114"/>
      <c r="V237" s="114"/>
      <c r="W237" s="114"/>
      <c r="X237" s="114"/>
      <c r="Y237" s="114"/>
      <c r="Z237" s="114"/>
      <c r="AA237" s="114"/>
      <c r="AB237" s="114"/>
      <c r="AC237" s="114"/>
      <c r="AD237" s="114"/>
      <c r="AE237" s="114"/>
      <c r="AF237" s="114"/>
      <c r="AG237" s="114"/>
      <c r="AH237" s="114"/>
      <c r="AI237" s="114"/>
      <c r="AJ237" s="114"/>
      <c r="AK237" s="114"/>
      <c r="AL237" s="114"/>
      <c r="AM237" s="114"/>
      <c r="AN237" s="114"/>
      <c r="AO237" s="114"/>
      <c r="AP237" s="114"/>
      <c r="AQ237" s="114"/>
      <c r="AR237" s="114"/>
      <c r="AS237" s="114"/>
      <c r="AT237" s="114"/>
      <c r="AU237" s="114"/>
      <c r="AV237" s="114"/>
      <c r="AW237" s="114"/>
      <c r="AX237" s="114"/>
      <c r="AY237" s="114"/>
      <c r="AZ237" s="114"/>
      <c r="BA237" s="114"/>
      <c r="BB237" s="114"/>
      <c r="BC237" s="114"/>
      <c r="BD237" s="114"/>
      <c r="BE237" s="114"/>
      <c r="BF237" s="114"/>
      <c r="BG237" s="114"/>
      <c r="BH237" s="114"/>
      <c r="BI237" s="114"/>
      <c r="BJ237" s="114"/>
      <c r="BK237" s="114"/>
      <c r="BL237" s="114"/>
    </row>
    <row r="238">
      <c r="A238" s="117" t="s">
        <v>237</v>
      </c>
      <c r="B238" s="117" t="b">
        <v>1</v>
      </c>
      <c r="C238" s="117">
        <v>1.0</v>
      </c>
      <c r="D238" s="117" t="s">
        <v>288</v>
      </c>
      <c r="E238" s="117" t="s">
        <v>7916</v>
      </c>
      <c r="F238" s="117" t="s">
        <v>1772</v>
      </c>
      <c r="G238" s="117" t="s">
        <v>7917</v>
      </c>
      <c r="H238" s="117" t="s">
        <v>7918</v>
      </c>
      <c r="I238" s="134"/>
      <c r="J238" s="117" t="s">
        <v>1288</v>
      </c>
      <c r="K238" s="117" t="s">
        <v>7919</v>
      </c>
      <c r="L238" s="134"/>
      <c r="M238" s="134"/>
      <c r="N238" s="134"/>
      <c r="O238" s="117" t="s">
        <v>7920</v>
      </c>
      <c r="P238" s="117" t="s">
        <v>7921</v>
      </c>
      <c r="Q238" s="117" t="s">
        <v>1292</v>
      </c>
      <c r="R238" s="114"/>
      <c r="S238" s="114"/>
      <c r="T238" s="114"/>
      <c r="U238" s="114"/>
      <c r="V238" s="114"/>
      <c r="W238" s="114"/>
      <c r="X238" s="114"/>
      <c r="Y238" s="114"/>
      <c r="Z238" s="114"/>
      <c r="AA238" s="114"/>
      <c r="AB238" s="114"/>
      <c r="AC238" s="114"/>
      <c r="AD238" s="114"/>
      <c r="AE238" s="114"/>
      <c r="AF238" s="114"/>
      <c r="AG238" s="114"/>
      <c r="AH238" s="114"/>
      <c r="AI238" s="114"/>
      <c r="AJ238" s="114"/>
      <c r="AK238" s="114"/>
      <c r="AL238" s="114"/>
      <c r="AM238" s="114"/>
      <c r="AN238" s="114"/>
      <c r="AO238" s="114"/>
      <c r="AP238" s="114"/>
      <c r="AQ238" s="114"/>
      <c r="AR238" s="114"/>
      <c r="AS238" s="114"/>
      <c r="AT238" s="114"/>
      <c r="AU238" s="114"/>
      <c r="AV238" s="114"/>
      <c r="AW238" s="114"/>
      <c r="AX238" s="114"/>
      <c r="AY238" s="114"/>
      <c r="AZ238" s="114"/>
      <c r="BA238" s="114"/>
      <c r="BB238" s="114"/>
      <c r="BC238" s="114"/>
      <c r="BD238" s="114"/>
      <c r="BE238" s="114"/>
      <c r="BF238" s="114"/>
      <c r="BG238" s="114"/>
      <c r="BH238" s="114"/>
      <c r="BI238" s="114"/>
      <c r="BJ238" s="114"/>
      <c r="BK238" s="114"/>
      <c r="BL238" s="114"/>
    </row>
    <row r="239">
      <c r="A239" s="117" t="s">
        <v>237</v>
      </c>
      <c r="B239" s="117" t="b">
        <v>1</v>
      </c>
      <c r="C239" s="117" t="s">
        <v>241</v>
      </c>
      <c r="D239" s="117" t="s">
        <v>288</v>
      </c>
      <c r="E239" s="117" t="s">
        <v>7916</v>
      </c>
      <c r="F239" s="117" t="s">
        <v>1772</v>
      </c>
      <c r="G239" s="117" t="s">
        <v>7922</v>
      </c>
      <c r="H239" s="117" t="s">
        <v>7923</v>
      </c>
      <c r="I239" s="134"/>
      <c r="J239" s="117" t="s">
        <v>1293</v>
      </c>
      <c r="K239" s="117" t="s">
        <v>7924</v>
      </c>
      <c r="L239" s="134"/>
      <c r="M239" s="134"/>
      <c r="N239" s="134"/>
      <c r="O239" s="117" t="s">
        <v>7925</v>
      </c>
      <c r="P239" s="117" t="s">
        <v>7926</v>
      </c>
      <c r="Q239" s="134"/>
      <c r="R239" s="114"/>
      <c r="S239" s="114"/>
      <c r="T239" s="114"/>
      <c r="U239" s="114"/>
      <c r="V239" s="114"/>
      <c r="W239" s="114"/>
      <c r="X239" s="114"/>
      <c r="Y239" s="114"/>
      <c r="Z239" s="114"/>
      <c r="AA239" s="114"/>
      <c r="AB239" s="114"/>
      <c r="AC239" s="114"/>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c r="AX239" s="114"/>
      <c r="AY239" s="114"/>
      <c r="AZ239" s="114"/>
      <c r="BA239" s="114"/>
      <c r="BB239" s="114"/>
      <c r="BC239" s="114"/>
      <c r="BD239" s="114"/>
      <c r="BE239" s="114"/>
      <c r="BF239" s="114"/>
      <c r="BG239" s="114"/>
      <c r="BH239" s="114"/>
      <c r="BI239" s="114"/>
      <c r="BJ239" s="114"/>
      <c r="BK239" s="114"/>
      <c r="BL239" s="114"/>
    </row>
    <row r="240">
      <c r="A240" s="117" t="s">
        <v>237</v>
      </c>
      <c r="B240" s="117" t="b">
        <v>1</v>
      </c>
      <c r="C240" s="117">
        <v>1.0</v>
      </c>
      <c r="D240" s="117" t="s">
        <v>288</v>
      </c>
      <c r="E240" s="117" t="s">
        <v>7916</v>
      </c>
      <c r="F240" s="117" t="s">
        <v>1772</v>
      </c>
      <c r="G240" s="117" t="s">
        <v>7927</v>
      </c>
      <c r="H240" s="117" t="s">
        <v>7928</v>
      </c>
      <c r="I240" s="134"/>
      <c r="J240" s="117" t="s">
        <v>1297</v>
      </c>
      <c r="K240" s="117" t="s">
        <v>7929</v>
      </c>
      <c r="L240" s="134"/>
      <c r="M240" s="134"/>
      <c r="N240" s="134"/>
      <c r="O240" s="117" t="s">
        <v>7930</v>
      </c>
      <c r="P240" s="117" t="s">
        <v>1300</v>
      </c>
      <c r="Q240" s="134"/>
      <c r="R240" s="114"/>
      <c r="S240" s="114"/>
      <c r="T240" s="114"/>
      <c r="U240" s="114"/>
      <c r="V240" s="114"/>
      <c r="W240" s="114"/>
      <c r="X240" s="114"/>
      <c r="Y240" s="114"/>
      <c r="Z240" s="114"/>
      <c r="AA240" s="114"/>
      <c r="AB240" s="114"/>
      <c r="AC240" s="114"/>
      <c r="AD240" s="114"/>
      <c r="AE240" s="114"/>
      <c r="AF240" s="114"/>
      <c r="AG240" s="114"/>
      <c r="AH240" s="114"/>
      <c r="AI240" s="114"/>
      <c r="AJ240" s="114"/>
      <c r="AK240" s="114"/>
      <c r="AL240" s="114"/>
      <c r="AM240" s="114"/>
      <c r="AN240" s="114"/>
      <c r="AO240" s="114"/>
      <c r="AP240" s="114"/>
      <c r="AQ240" s="114"/>
      <c r="AR240" s="114"/>
      <c r="AS240" s="114"/>
      <c r="AT240" s="114"/>
      <c r="AU240" s="114"/>
      <c r="AV240" s="114"/>
      <c r="AW240" s="114"/>
      <c r="AX240" s="114"/>
      <c r="AY240" s="114"/>
      <c r="AZ240" s="114"/>
      <c r="BA240" s="114"/>
      <c r="BB240" s="114"/>
      <c r="BC240" s="114"/>
      <c r="BD240" s="114"/>
      <c r="BE240" s="114"/>
      <c r="BF240" s="114"/>
      <c r="BG240" s="114"/>
      <c r="BH240" s="114"/>
      <c r="BI240" s="114"/>
      <c r="BJ240" s="114"/>
      <c r="BK240" s="114"/>
      <c r="BL240" s="114"/>
    </row>
    <row r="241">
      <c r="A241" s="117" t="s">
        <v>237</v>
      </c>
      <c r="B241" s="117" t="b">
        <v>1</v>
      </c>
      <c r="C241" s="117" t="s">
        <v>241</v>
      </c>
      <c r="D241" s="117" t="s">
        <v>288</v>
      </c>
      <c r="E241" s="117" t="s">
        <v>7916</v>
      </c>
      <c r="F241" s="117" t="s">
        <v>1772</v>
      </c>
      <c r="G241" s="117" t="s">
        <v>7931</v>
      </c>
      <c r="H241" s="117" t="s">
        <v>7932</v>
      </c>
      <c r="I241" s="134"/>
      <c r="J241" s="117" t="s">
        <v>1301</v>
      </c>
      <c r="K241" s="117" t="s">
        <v>7933</v>
      </c>
      <c r="L241" s="134"/>
      <c r="M241" s="134"/>
      <c r="N241" s="134"/>
      <c r="O241" s="117" t="s">
        <v>7934</v>
      </c>
      <c r="P241" s="117" t="s">
        <v>7935</v>
      </c>
      <c r="Q241" s="117" t="s">
        <v>7936</v>
      </c>
      <c r="R241" s="114"/>
      <c r="S241" s="114"/>
      <c r="T241" s="114"/>
      <c r="U241" s="114"/>
      <c r="V241" s="114"/>
      <c r="W241" s="114"/>
      <c r="X241" s="114"/>
      <c r="Y241" s="114"/>
      <c r="Z241" s="114"/>
      <c r="AA241" s="114"/>
      <c r="AB241" s="114"/>
      <c r="AC241" s="114"/>
      <c r="AD241" s="114"/>
      <c r="AE241" s="114"/>
      <c r="AF241" s="114"/>
      <c r="AG241" s="114"/>
      <c r="AH241" s="114"/>
      <c r="AI241" s="114"/>
      <c r="AJ241" s="114"/>
      <c r="AK241" s="114"/>
      <c r="AL241" s="114"/>
      <c r="AM241" s="114"/>
      <c r="AN241" s="114"/>
      <c r="AO241" s="114"/>
      <c r="AP241" s="114"/>
      <c r="AQ241" s="114"/>
      <c r="AR241" s="114"/>
      <c r="AS241" s="114"/>
      <c r="AT241" s="114"/>
      <c r="AU241" s="114"/>
      <c r="AV241" s="114"/>
      <c r="AW241" s="114"/>
      <c r="AX241" s="114"/>
      <c r="AY241" s="114"/>
      <c r="AZ241" s="114"/>
      <c r="BA241" s="114"/>
      <c r="BB241" s="114"/>
      <c r="BC241" s="114"/>
      <c r="BD241" s="114"/>
      <c r="BE241" s="114"/>
      <c r="BF241" s="114"/>
      <c r="BG241" s="114"/>
      <c r="BH241" s="114"/>
      <c r="BI241" s="114"/>
      <c r="BJ241" s="114"/>
      <c r="BK241" s="114"/>
      <c r="BL241" s="114"/>
    </row>
    <row r="242">
      <c r="A242" s="117" t="s">
        <v>237</v>
      </c>
      <c r="B242" s="117" t="b">
        <v>1</v>
      </c>
      <c r="C242" s="117">
        <v>1.0</v>
      </c>
      <c r="D242" s="117" t="s">
        <v>288</v>
      </c>
      <c r="E242" s="117" t="s">
        <v>7916</v>
      </c>
      <c r="F242" s="117" t="s">
        <v>1772</v>
      </c>
      <c r="G242" s="117" t="s">
        <v>7937</v>
      </c>
      <c r="H242" s="117" t="s">
        <v>7938</v>
      </c>
      <c r="I242" s="134"/>
      <c r="J242" s="117" t="s">
        <v>7939</v>
      </c>
      <c r="K242" s="117" t="s">
        <v>7940</v>
      </c>
      <c r="L242" s="134"/>
      <c r="M242" s="134"/>
      <c r="N242" s="134"/>
      <c r="O242" s="117" t="s">
        <v>7941</v>
      </c>
      <c r="P242" s="117" t="s">
        <v>7942</v>
      </c>
      <c r="Q242" s="117" t="s">
        <v>7943</v>
      </c>
      <c r="R242" s="114"/>
      <c r="S242" s="114"/>
      <c r="T242" s="114"/>
      <c r="U242" s="114"/>
      <c r="V242" s="114"/>
      <c r="W242" s="114"/>
      <c r="X242" s="114"/>
      <c r="Y242" s="114"/>
      <c r="Z242" s="114"/>
      <c r="AA242" s="114"/>
      <c r="AB242" s="114"/>
      <c r="AC242" s="114"/>
      <c r="AD242" s="114"/>
      <c r="AE242" s="114"/>
      <c r="AF242" s="114"/>
      <c r="AG242" s="114"/>
      <c r="AH242" s="114"/>
      <c r="AI242" s="114"/>
      <c r="AJ242" s="114"/>
      <c r="AK242" s="114"/>
      <c r="AL242" s="114"/>
      <c r="AM242" s="114"/>
      <c r="AN242" s="114"/>
      <c r="AO242" s="114"/>
      <c r="AP242" s="114"/>
      <c r="AQ242" s="114"/>
      <c r="AR242" s="114"/>
      <c r="AS242" s="114"/>
      <c r="AT242" s="114"/>
      <c r="AU242" s="114"/>
      <c r="AV242" s="114"/>
      <c r="AW242" s="114"/>
      <c r="AX242" s="114"/>
      <c r="AY242" s="114"/>
      <c r="AZ242" s="114"/>
      <c r="BA242" s="114"/>
      <c r="BB242" s="114"/>
      <c r="BC242" s="114"/>
      <c r="BD242" s="114"/>
      <c r="BE242" s="114"/>
      <c r="BF242" s="114"/>
      <c r="BG242" s="114"/>
      <c r="BH242" s="114"/>
      <c r="BI242" s="114"/>
      <c r="BJ242" s="114"/>
      <c r="BK242" s="114"/>
      <c r="BL242" s="114"/>
    </row>
    <row r="243">
      <c r="A243" s="117" t="s">
        <v>237</v>
      </c>
      <c r="B243" s="117" t="b">
        <v>1</v>
      </c>
      <c r="C243" s="117" t="s">
        <v>241</v>
      </c>
      <c r="D243" s="117" t="s">
        <v>288</v>
      </c>
      <c r="E243" s="117" t="s">
        <v>7916</v>
      </c>
      <c r="F243" s="117" t="s">
        <v>1823</v>
      </c>
      <c r="G243" s="117" t="s">
        <v>7944</v>
      </c>
      <c r="H243" s="117" t="s">
        <v>7945</v>
      </c>
      <c r="I243" s="134"/>
      <c r="J243" s="117" t="s">
        <v>1311</v>
      </c>
      <c r="K243" s="117" t="s">
        <v>7946</v>
      </c>
      <c r="L243" s="134"/>
      <c r="M243" s="134"/>
      <c r="N243" s="134"/>
      <c r="O243" s="117" t="s">
        <v>7947</v>
      </c>
      <c r="P243" s="117" t="s">
        <v>7948</v>
      </c>
      <c r="Q243" s="117" t="s">
        <v>7949</v>
      </c>
      <c r="R243" s="114"/>
      <c r="S243" s="114"/>
      <c r="T243" s="114"/>
      <c r="U243" s="114"/>
      <c r="V243" s="114"/>
      <c r="W243" s="114"/>
      <c r="X243" s="114"/>
      <c r="Y243" s="114"/>
      <c r="Z243" s="114"/>
      <c r="AA243" s="114"/>
      <c r="AB243" s="114"/>
      <c r="AC243" s="114"/>
      <c r="AD243" s="114"/>
      <c r="AE243" s="114"/>
      <c r="AF243" s="114"/>
      <c r="AG243" s="114"/>
      <c r="AH243" s="114"/>
      <c r="AI243" s="114"/>
      <c r="AJ243" s="114"/>
      <c r="AK243" s="114"/>
      <c r="AL243" s="114"/>
      <c r="AM243" s="114"/>
      <c r="AN243" s="114"/>
      <c r="AO243" s="114"/>
      <c r="AP243" s="114"/>
      <c r="AQ243" s="114"/>
      <c r="AR243" s="114"/>
      <c r="AS243" s="114"/>
      <c r="AT243" s="114"/>
      <c r="AU243" s="114"/>
      <c r="AV243" s="114"/>
      <c r="AW243" s="114"/>
      <c r="AX243" s="114"/>
      <c r="AY243" s="114"/>
      <c r="AZ243" s="114"/>
      <c r="BA243" s="114"/>
      <c r="BB243" s="114"/>
      <c r="BC243" s="114"/>
      <c r="BD243" s="114"/>
      <c r="BE243" s="114"/>
      <c r="BF243" s="114"/>
      <c r="BG243" s="114"/>
      <c r="BH243" s="114"/>
      <c r="BI243" s="114"/>
      <c r="BJ243" s="114"/>
      <c r="BK243" s="114"/>
      <c r="BL243" s="114"/>
    </row>
    <row r="244">
      <c r="A244" s="117" t="s">
        <v>237</v>
      </c>
      <c r="B244" s="117" t="b">
        <v>1</v>
      </c>
      <c r="C244" s="117">
        <v>1.0</v>
      </c>
      <c r="D244" s="117" t="s">
        <v>288</v>
      </c>
      <c r="E244" s="117" t="s">
        <v>7916</v>
      </c>
      <c r="F244" s="117" t="s">
        <v>1866</v>
      </c>
      <c r="G244" s="117" t="s">
        <v>7950</v>
      </c>
      <c r="H244" s="117" t="s">
        <v>7951</v>
      </c>
      <c r="I244" s="134"/>
      <c r="J244" s="117" t="s">
        <v>1316</v>
      </c>
      <c r="K244" s="117" t="s">
        <v>1317</v>
      </c>
      <c r="L244" s="134"/>
      <c r="M244" s="134"/>
      <c r="N244" s="134"/>
      <c r="O244" s="117" t="s">
        <v>7952</v>
      </c>
      <c r="P244" s="117" t="s">
        <v>7953</v>
      </c>
      <c r="Q244" s="117" t="s">
        <v>7954</v>
      </c>
      <c r="R244" s="114"/>
      <c r="S244" s="114"/>
      <c r="T244" s="114"/>
      <c r="U244" s="114"/>
      <c r="V244" s="114"/>
      <c r="W244" s="114"/>
      <c r="X244" s="114"/>
      <c r="Y244" s="114"/>
      <c r="Z244" s="114"/>
      <c r="AA244" s="114"/>
      <c r="AB244" s="114"/>
      <c r="AC244" s="114"/>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c r="AX244" s="114"/>
      <c r="AY244" s="114"/>
      <c r="AZ244" s="114"/>
      <c r="BA244" s="114"/>
      <c r="BB244" s="114"/>
      <c r="BC244" s="114"/>
      <c r="BD244" s="114"/>
      <c r="BE244" s="114"/>
      <c r="BF244" s="114"/>
      <c r="BG244" s="114"/>
      <c r="BH244" s="114"/>
      <c r="BI244" s="114"/>
      <c r="BJ244" s="114"/>
      <c r="BK244" s="114"/>
      <c r="BL244" s="114"/>
    </row>
    <row r="245">
      <c r="A245" s="117" t="s">
        <v>237</v>
      </c>
      <c r="B245" s="117" t="b">
        <v>1</v>
      </c>
      <c r="C245" s="117" t="s">
        <v>241</v>
      </c>
      <c r="D245" s="117" t="s">
        <v>288</v>
      </c>
      <c r="E245" s="117" t="s">
        <v>7916</v>
      </c>
      <c r="F245" s="117" t="s">
        <v>1866</v>
      </c>
      <c r="G245" s="117" t="s">
        <v>7955</v>
      </c>
      <c r="H245" s="117" t="s">
        <v>7956</v>
      </c>
      <c r="I245" s="134"/>
      <c r="J245" s="117" t="s">
        <v>7957</v>
      </c>
      <c r="K245" s="117" t="s">
        <v>7958</v>
      </c>
      <c r="L245" s="134"/>
      <c r="M245" s="134"/>
      <c r="N245" s="134"/>
      <c r="O245" s="117" t="s">
        <v>7959</v>
      </c>
      <c r="P245" s="117" t="s">
        <v>7960</v>
      </c>
      <c r="Q245" s="134"/>
      <c r="R245" s="114"/>
      <c r="S245" s="114"/>
      <c r="T245" s="114"/>
      <c r="U245" s="114"/>
      <c r="V245" s="114"/>
      <c r="W245" s="114"/>
      <c r="X245" s="114"/>
      <c r="Y245" s="114"/>
      <c r="Z245" s="114"/>
      <c r="AA245" s="114"/>
      <c r="AB245" s="114"/>
      <c r="AC245" s="114"/>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c r="AX245" s="114"/>
      <c r="AY245" s="114"/>
      <c r="AZ245" s="114"/>
      <c r="BA245" s="114"/>
      <c r="BB245" s="114"/>
      <c r="BC245" s="114"/>
      <c r="BD245" s="114"/>
      <c r="BE245" s="114"/>
      <c r="BF245" s="114"/>
      <c r="BG245" s="114"/>
      <c r="BH245" s="114"/>
      <c r="BI245" s="114"/>
      <c r="BJ245" s="114"/>
      <c r="BK245" s="114"/>
      <c r="BL245" s="114"/>
    </row>
    <row r="246">
      <c r="A246" s="117" t="s">
        <v>237</v>
      </c>
      <c r="B246" s="117" t="b">
        <v>1</v>
      </c>
      <c r="C246" s="117">
        <v>1.0</v>
      </c>
      <c r="D246" s="117" t="s">
        <v>288</v>
      </c>
      <c r="E246" s="117" t="s">
        <v>7916</v>
      </c>
      <c r="F246" s="117" t="s">
        <v>1866</v>
      </c>
      <c r="G246" s="117" t="s">
        <v>7961</v>
      </c>
      <c r="H246" s="117" t="s">
        <v>7962</v>
      </c>
      <c r="I246" s="134"/>
      <c r="J246" s="117" t="s">
        <v>1325</v>
      </c>
      <c r="K246" s="117" t="s">
        <v>7963</v>
      </c>
      <c r="L246" s="134"/>
      <c r="M246" s="134"/>
      <c r="N246" s="134"/>
      <c r="O246" s="117" t="s">
        <v>7964</v>
      </c>
      <c r="P246" s="117" t="s">
        <v>7965</v>
      </c>
      <c r="Q246" s="117" t="s">
        <v>1329</v>
      </c>
      <c r="R246" s="114"/>
      <c r="S246" s="114"/>
      <c r="T246" s="114"/>
      <c r="U246" s="114"/>
      <c r="V246" s="114"/>
      <c r="W246" s="114"/>
      <c r="X246" s="114"/>
      <c r="Y246" s="114"/>
      <c r="Z246" s="114"/>
      <c r="AA246" s="114"/>
      <c r="AB246" s="114"/>
      <c r="AC246" s="114"/>
      <c r="AD246" s="114"/>
      <c r="AE246" s="114"/>
      <c r="AF246" s="114"/>
      <c r="AG246" s="114"/>
      <c r="AH246" s="114"/>
      <c r="AI246" s="114"/>
      <c r="AJ246" s="114"/>
      <c r="AK246" s="114"/>
      <c r="AL246" s="114"/>
      <c r="AM246" s="114"/>
      <c r="AN246" s="114"/>
      <c r="AO246" s="114"/>
      <c r="AP246" s="114"/>
      <c r="AQ246" s="114"/>
      <c r="AR246" s="114"/>
      <c r="AS246" s="114"/>
      <c r="AT246" s="114"/>
      <c r="AU246" s="114"/>
      <c r="AV246" s="114"/>
      <c r="AW246" s="114"/>
      <c r="AX246" s="114"/>
      <c r="AY246" s="114"/>
      <c r="AZ246" s="114"/>
      <c r="BA246" s="114"/>
      <c r="BB246" s="114"/>
      <c r="BC246" s="114"/>
      <c r="BD246" s="114"/>
      <c r="BE246" s="114"/>
      <c r="BF246" s="114"/>
      <c r="BG246" s="114"/>
      <c r="BH246" s="114"/>
      <c r="BI246" s="114"/>
      <c r="BJ246" s="114"/>
      <c r="BK246" s="114"/>
      <c r="BL246" s="114"/>
    </row>
    <row r="247">
      <c r="A247" s="117" t="s">
        <v>237</v>
      </c>
      <c r="B247" s="117" t="b">
        <v>1</v>
      </c>
      <c r="C247" s="117" t="s">
        <v>241</v>
      </c>
      <c r="D247" s="117" t="s">
        <v>288</v>
      </c>
      <c r="E247" s="117" t="s">
        <v>7916</v>
      </c>
      <c r="F247" s="117" t="s">
        <v>294</v>
      </c>
      <c r="G247" s="117" t="s">
        <v>7966</v>
      </c>
      <c r="H247" s="117" t="s">
        <v>7967</v>
      </c>
      <c r="I247" s="134"/>
      <c r="J247" s="117" t="s">
        <v>1330</v>
      </c>
      <c r="K247" s="117" t="s">
        <v>7968</v>
      </c>
      <c r="L247" s="134"/>
      <c r="M247" s="134"/>
      <c r="N247" s="134"/>
      <c r="O247" s="117" t="s">
        <v>7969</v>
      </c>
      <c r="P247" s="117" t="s">
        <v>7970</v>
      </c>
      <c r="Q247" s="117" t="s">
        <v>7971</v>
      </c>
      <c r="R247" s="114"/>
      <c r="S247" s="114"/>
      <c r="T247" s="114"/>
      <c r="U247" s="114"/>
      <c r="V247" s="114"/>
      <c r="W247" s="114"/>
      <c r="X247" s="114"/>
      <c r="Y247" s="114"/>
      <c r="Z247" s="114"/>
      <c r="AA247" s="114"/>
      <c r="AB247" s="114"/>
      <c r="AC247" s="114"/>
      <c r="AD247" s="114"/>
      <c r="AE247" s="114"/>
      <c r="AF247" s="114"/>
      <c r="AG247" s="114"/>
      <c r="AH247" s="114"/>
      <c r="AI247" s="114"/>
      <c r="AJ247" s="114"/>
      <c r="AK247" s="114"/>
      <c r="AL247" s="114"/>
      <c r="AM247" s="114"/>
      <c r="AN247" s="114"/>
      <c r="AO247" s="114"/>
      <c r="AP247" s="114"/>
      <c r="AQ247" s="114"/>
      <c r="AR247" s="114"/>
      <c r="AS247" s="114"/>
      <c r="AT247" s="114"/>
      <c r="AU247" s="114"/>
      <c r="AV247" s="114"/>
      <c r="AW247" s="114"/>
      <c r="AX247" s="114"/>
      <c r="AY247" s="114"/>
      <c r="AZ247" s="114"/>
      <c r="BA247" s="114"/>
      <c r="BB247" s="114"/>
      <c r="BC247" s="114"/>
      <c r="BD247" s="114"/>
      <c r="BE247" s="114"/>
      <c r="BF247" s="114"/>
      <c r="BG247" s="114"/>
      <c r="BH247" s="114"/>
      <c r="BI247" s="114"/>
      <c r="BJ247" s="114"/>
      <c r="BK247" s="114"/>
      <c r="BL247" s="114"/>
    </row>
    <row r="248">
      <c r="A248" s="117" t="s">
        <v>237</v>
      </c>
      <c r="B248" s="117" t="b">
        <v>1</v>
      </c>
      <c r="C248" s="117">
        <v>1.0</v>
      </c>
      <c r="D248" s="117" t="s">
        <v>288</v>
      </c>
      <c r="E248" s="117" t="s">
        <v>7916</v>
      </c>
      <c r="F248" s="117" t="s">
        <v>294</v>
      </c>
      <c r="G248" s="117" t="s">
        <v>7972</v>
      </c>
      <c r="H248" s="117" t="s">
        <v>7973</v>
      </c>
      <c r="I248" s="134"/>
      <c r="J248" s="117" t="s">
        <v>7974</v>
      </c>
      <c r="K248" s="117" t="s">
        <v>7975</v>
      </c>
      <c r="L248" s="134"/>
      <c r="M248" s="134"/>
      <c r="N248" s="134"/>
      <c r="O248" s="117" t="s">
        <v>7976</v>
      </c>
      <c r="P248" s="117" t="s">
        <v>7977</v>
      </c>
      <c r="Q248" s="134"/>
      <c r="R248" s="114"/>
      <c r="S248" s="114"/>
      <c r="T248" s="114"/>
      <c r="U248" s="114"/>
      <c r="V248" s="114"/>
      <c r="W248" s="114"/>
      <c r="X248" s="114"/>
      <c r="Y248" s="114"/>
      <c r="Z248" s="114"/>
      <c r="AA248" s="114"/>
      <c r="AB248" s="114"/>
      <c r="AC248" s="114"/>
      <c r="AD248" s="114"/>
      <c r="AE248" s="114"/>
      <c r="AF248" s="114"/>
      <c r="AG248" s="114"/>
      <c r="AH248" s="114"/>
      <c r="AI248" s="114"/>
      <c r="AJ248" s="114"/>
      <c r="AK248" s="114"/>
      <c r="AL248" s="114"/>
      <c r="AM248" s="114"/>
      <c r="AN248" s="114"/>
      <c r="AO248" s="114"/>
      <c r="AP248" s="114"/>
      <c r="AQ248" s="114"/>
      <c r="AR248" s="114"/>
      <c r="AS248" s="114"/>
      <c r="AT248" s="114"/>
      <c r="AU248" s="114"/>
      <c r="AV248" s="114"/>
      <c r="AW248" s="114"/>
      <c r="AX248" s="114"/>
      <c r="AY248" s="114"/>
      <c r="AZ248" s="114"/>
      <c r="BA248" s="114"/>
      <c r="BB248" s="114"/>
      <c r="BC248" s="114"/>
      <c r="BD248" s="114"/>
      <c r="BE248" s="114"/>
      <c r="BF248" s="114"/>
      <c r="BG248" s="114"/>
      <c r="BH248" s="114"/>
      <c r="BI248" s="114"/>
      <c r="BJ248" s="114"/>
      <c r="BK248" s="114"/>
      <c r="BL248" s="114"/>
    </row>
    <row r="249">
      <c r="A249" s="117" t="s">
        <v>237</v>
      </c>
      <c r="B249" s="117" t="b">
        <v>1</v>
      </c>
      <c r="C249" s="117" t="s">
        <v>241</v>
      </c>
      <c r="D249" s="117" t="s">
        <v>288</v>
      </c>
      <c r="E249" s="117" t="s">
        <v>7916</v>
      </c>
      <c r="F249" s="117" t="s">
        <v>294</v>
      </c>
      <c r="G249" s="117" t="s">
        <v>7978</v>
      </c>
      <c r="H249" s="117" t="s">
        <v>7979</v>
      </c>
      <c r="I249" s="134"/>
      <c r="J249" s="117" t="s">
        <v>7980</v>
      </c>
      <c r="K249" s="117" t="s">
        <v>7981</v>
      </c>
      <c r="L249" s="134"/>
      <c r="M249" s="134"/>
      <c r="N249" s="134"/>
      <c r="O249" s="117" t="s">
        <v>7982</v>
      </c>
      <c r="P249" s="117" t="s">
        <v>7983</v>
      </c>
      <c r="Q249" s="134"/>
      <c r="R249" s="114"/>
      <c r="S249" s="114"/>
      <c r="T249" s="114"/>
      <c r="U249" s="114"/>
      <c r="V249" s="114"/>
      <c r="W249" s="114"/>
      <c r="X249" s="114"/>
      <c r="Y249" s="114"/>
      <c r="Z249" s="114"/>
      <c r="AA249" s="114"/>
      <c r="AB249" s="114"/>
      <c r="AC249" s="114"/>
      <c r="AD249" s="114"/>
      <c r="AE249" s="114"/>
      <c r="AF249" s="114"/>
      <c r="AG249" s="114"/>
      <c r="AH249" s="114"/>
      <c r="AI249" s="114"/>
      <c r="AJ249" s="114"/>
      <c r="AK249" s="114"/>
      <c r="AL249" s="114"/>
      <c r="AM249" s="114"/>
      <c r="AN249" s="114"/>
      <c r="AO249" s="114"/>
      <c r="AP249" s="114"/>
      <c r="AQ249" s="114"/>
      <c r="AR249" s="114"/>
      <c r="AS249" s="114"/>
      <c r="AT249" s="114"/>
      <c r="AU249" s="114"/>
      <c r="AV249" s="114"/>
      <c r="AW249" s="114"/>
      <c r="AX249" s="114"/>
      <c r="AY249" s="114"/>
      <c r="AZ249" s="114"/>
      <c r="BA249" s="114"/>
      <c r="BB249" s="114"/>
      <c r="BC249" s="114"/>
      <c r="BD249" s="114"/>
      <c r="BE249" s="114"/>
      <c r="BF249" s="114"/>
      <c r="BG249" s="114"/>
      <c r="BH249" s="114"/>
      <c r="BI249" s="114"/>
      <c r="BJ249" s="114"/>
      <c r="BK249" s="114"/>
      <c r="BL249" s="114"/>
    </row>
    <row r="250">
      <c r="A250" s="117" t="s">
        <v>237</v>
      </c>
      <c r="B250" s="117" t="b">
        <v>1</v>
      </c>
      <c r="C250" s="117">
        <v>1.0</v>
      </c>
      <c r="D250" s="117" t="s">
        <v>288</v>
      </c>
      <c r="E250" s="117" t="s">
        <v>7916</v>
      </c>
      <c r="F250" s="117" t="s">
        <v>294</v>
      </c>
      <c r="G250" s="117" t="s">
        <v>7984</v>
      </c>
      <c r="H250" s="117" t="s">
        <v>7985</v>
      </c>
      <c r="I250" s="134"/>
      <c r="J250" s="117" t="s">
        <v>7986</v>
      </c>
      <c r="K250" s="117" t="s">
        <v>7987</v>
      </c>
      <c r="L250" s="134"/>
      <c r="M250" s="134"/>
      <c r="N250" s="134"/>
      <c r="O250" s="117" t="s">
        <v>7988</v>
      </c>
      <c r="P250" s="117" t="s">
        <v>7989</v>
      </c>
      <c r="Q250" s="134"/>
      <c r="R250" s="114"/>
      <c r="S250" s="114"/>
      <c r="T250" s="114"/>
      <c r="U250" s="114"/>
      <c r="V250" s="114"/>
      <c r="W250" s="114"/>
      <c r="X250" s="114"/>
      <c r="Y250" s="114"/>
      <c r="Z250" s="114"/>
      <c r="AA250" s="114"/>
      <c r="AB250" s="114"/>
      <c r="AC250" s="114"/>
      <c r="AD250" s="114"/>
      <c r="AE250" s="114"/>
      <c r="AF250" s="114"/>
      <c r="AG250" s="114"/>
      <c r="AH250" s="114"/>
      <c r="AI250" s="114"/>
      <c r="AJ250" s="114"/>
      <c r="AK250" s="114"/>
      <c r="AL250" s="114"/>
      <c r="AM250" s="114"/>
      <c r="AN250" s="114"/>
      <c r="AO250" s="114"/>
      <c r="AP250" s="114"/>
      <c r="AQ250" s="114"/>
      <c r="AR250" s="114"/>
      <c r="AS250" s="114"/>
      <c r="AT250" s="114"/>
      <c r="AU250" s="114"/>
      <c r="AV250" s="114"/>
      <c r="AW250" s="114"/>
      <c r="AX250" s="114"/>
      <c r="AY250" s="114"/>
      <c r="AZ250" s="114"/>
      <c r="BA250" s="114"/>
      <c r="BB250" s="114"/>
      <c r="BC250" s="114"/>
      <c r="BD250" s="114"/>
      <c r="BE250" s="114"/>
      <c r="BF250" s="114"/>
      <c r="BG250" s="114"/>
      <c r="BH250" s="114"/>
      <c r="BI250" s="114"/>
      <c r="BJ250" s="114"/>
      <c r="BK250" s="114"/>
      <c r="BL250" s="114"/>
    </row>
    <row r="251">
      <c r="A251" s="117" t="s">
        <v>237</v>
      </c>
      <c r="B251" s="117" t="b">
        <v>1</v>
      </c>
      <c r="C251" s="117" t="s">
        <v>241</v>
      </c>
      <c r="D251" s="117" t="s">
        <v>288</v>
      </c>
      <c r="E251" s="117" t="s">
        <v>7916</v>
      </c>
      <c r="F251" s="117" t="s">
        <v>294</v>
      </c>
      <c r="G251" s="117" t="s">
        <v>7990</v>
      </c>
      <c r="H251" s="117" t="s">
        <v>7991</v>
      </c>
      <c r="I251" s="134"/>
      <c r="J251" s="117" t="s">
        <v>1349</v>
      </c>
      <c r="K251" s="117" t="s">
        <v>7992</v>
      </c>
      <c r="L251" s="134"/>
      <c r="M251" s="134"/>
      <c r="N251" s="134"/>
      <c r="O251" s="117" t="s">
        <v>7993</v>
      </c>
      <c r="P251" s="117" t="s">
        <v>7994</v>
      </c>
      <c r="Q251" s="134"/>
      <c r="R251" s="114"/>
      <c r="S251" s="114"/>
      <c r="T251" s="114"/>
      <c r="U251" s="114"/>
      <c r="V251" s="114"/>
      <c r="W251" s="114"/>
      <c r="X251" s="114"/>
      <c r="Y251" s="114"/>
      <c r="Z251" s="114"/>
      <c r="AA251" s="114"/>
      <c r="AB251" s="114"/>
      <c r="AC251" s="114"/>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c r="AX251" s="114"/>
      <c r="AY251" s="114"/>
      <c r="AZ251" s="114"/>
      <c r="BA251" s="114"/>
      <c r="BB251" s="114"/>
      <c r="BC251" s="114"/>
      <c r="BD251" s="114"/>
      <c r="BE251" s="114"/>
      <c r="BF251" s="114"/>
      <c r="BG251" s="114"/>
      <c r="BH251" s="114"/>
      <c r="BI251" s="114"/>
      <c r="BJ251" s="114"/>
      <c r="BK251" s="114"/>
      <c r="BL251" s="114"/>
    </row>
    <row r="252">
      <c r="A252" s="117" t="s">
        <v>237</v>
      </c>
      <c r="B252" s="117" t="b">
        <v>1</v>
      </c>
      <c r="C252" s="117">
        <v>1.0</v>
      </c>
      <c r="D252" s="117" t="s">
        <v>288</v>
      </c>
      <c r="E252" s="117" t="s">
        <v>7916</v>
      </c>
      <c r="F252" s="117" t="s">
        <v>294</v>
      </c>
      <c r="G252" s="117" t="s">
        <v>7995</v>
      </c>
      <c r="H252" s="117" t="s">
        <v>7996</v>
      </c>
      <c r="I252" s="134"/>
      <c r="J252" s="117" t="s">
        <v>7997</v>
      </c>
      <c r="K252" s="117" t="s">
        <v>7998</v>
      </c>
      <c r="L252" s="134"/>
      <c r="M252" s="134"/>
      <c r="N252" s="134"/>
      <c r="O252" s="117" t="s">
        <v>7999</v>
      </c>
      <c r="P252" s="117" t="s">
        <v>8000</v>
      </c>
      <c r="Q252" s="117" t="s">
        <v>8001</v>
      </c>
      <c r="R252" s="114"/>
      <c r="S252" s="114"/>
      <c r="T252" s="114"/>
      <c r="U252" s="114"/>
      <c r="V252" s="114"/>
      <c r="W252" s="114"/>
      <c r="X252" s="114"/>
      <c r="Y252" s="114"/>
      <c r="Z252" s="114"/>
      <c r="AA252" s="114"/>
      <c r="AB252" s="114"/>
      <c r="AC252" s="114"/>
      <c r="AD252" s="114"/>
      <c r="AE252" s="114"/>
      <c r="AF252" s="114"/>
      <c r="AG252" s="114"/>
      <c r="AH252" s="114"/>
      <c r="AI252" s="114"/>
      <c r="AJ252" s="114"/>
      <c r="AK252" s="114"/>
      <c r="AL252" s="114"/>
      <c r="AM252" s="114"/>
      <c r="AN252" s="114"/>
      <c r="AO252" s="114"/>
      <c r="AP252" s="114"/>
      <c r="AQ252" s="114"/>
      <c r="AR252" s="114"/>
      <c r="AS252" s="114"/>
      <c r="AT252" s="114"/>
      <c r="AU252" s="114"/>
      <c r="AV252" s="114"/>
      <c r="AW252" s="114"/>
      <c r="AX252" s="114"/>
      <c r="AY252" s="114"/>
      <c r="AZ252" s="114"/>
      <c r="BA252" s="114"/>
      <c r="BB252" s="114"/>
      <c r="BC252" s="114"/>
      <c r="BD252" s="114"/>
      <c r="BE252" s="114"/>
      <c r="BF252" s="114"/>
      <c r="BG252" s="114"/>
      <c r="BH252" s="114"/>
      <c r="BI252" s="114"/>
      <c r="BJ252" s="114"/>
      <c r="BK252" s="114"/>
      <c r="BL252" s="114"/>
    </row>
    <row r="253">
      <c r="A253" s="117" t="s">
        <v>237</v>
      </c>
      <c r="B253" s="117" t="b">
        <v>1</v>
      </c>
      <c r="C253" s="117" t="s">
        <v>241</v>
      </c>
      <c r="D253" s="117" t="s">
        <v>288</v>
      </c>
      <c r="E253" s="117" t="s">
        <v>7916</v>
      </c>
      <c r="F253" s="117" t="s">
        <v>489</v>
      </c>
      <c r="G253" s="117" t="s">
        <v>8002</v>
      </c>
      <c r="H253" s="117" t="s">
        <v>8003</v>
      </c>
      <c r="I253" s="134"/>
      <c r="J253" s="117" t="s">
        <v>1359</v>
      </c>
      <c r="K253" s="117" t="s">
        <v>8004</v>
      </c>
      <c r="L253" s="134"/>
      <c r="M253" s="134"/>
      <c r="N253" s="134"/>
      <c r="O253" s="117" t="s">
        <v>8005</v>
      </c>
      <c r="P253" s="117" t="s">
        <v>8006</v>
      </c>
      <c r="Q253" s="134"/>
      <c r="R253" s="114"/>
      <c r="S253" s="114"/>
      <c r="T253" s="114"/>
      <c r="U253" s="114"/>
      <c r="V253" s="114"/>
      <c r="W253" s="114"/>
      <c r="X253" s="114"/>
      <c r="Y253" s="114"/>
      <c r="Z253" s="114"/>
      <c r="AA253" s="114"/>
      <c r="AB253" s="114"/>
      <c r="AC253" s="114"/>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c r="AX253" s="114"/>
      <c r="AY253" s="114"/>
      <c r="AZ253" s="114"/>
      <c r="BA253" s="114"/>
      <c r="BB253" s="114"/>
      <c r="BC253" s="114"/>
      <c r="BD253" s="114"/>
      <c r="BE253" s="114"/>
      <c r="BF253" s="114"/>
      <c r="BG253" s="114"/>
      <c r="BH253" s="114"/>
      <c r="BI253" s="114"/>
      <c r="BJ253" s="114"/>
      <c r="BK253" s="114"/>
      <c r="BL253" s="114"/>
    </row>
    <row r="254">
      <c r="A254" s="117" t="s">
        <v>237</v>
      </c>
      <c r="B254" s="117" t="b">
        <v>1</v>
      </c>
      <c r="C254" s="117">
        <v>1.0</v>
      </c>
      <c r="D254" s="117" t="s">
        <v>288</v>
      </c>
      <c r="E254" s="117" t="s">
        <v>7916</v>
      </c>
      <c r="F254" s="117" t="s">
        <v>489</v>
      </c>
      <c r="G254" s="117" t="s">
        <v>8007</v>
      </c>
      <c r="H254" s="117" t="s">
        <v>8008</v>
      </c>
      <c r="I254" s="134"/>
      <c r="J254" s="117" t="s">
        <v>8009</v>
      </c>
      <c r="K254" s="117" t="s">
        <v>8010</v>
      </c>
      <c r="L254" s="134"/>
      <c r="M254" s="134"/>
      <c r="N254" s="134"/>
      <c r="O254" s="117" t="s">
        <v>8011</v>
      </c>
      <c r="P254" s="117" t="s">
        <v>8012</v>
      </c>
      <c r="Q254" s="117" t="s">
        <v>8013</v>
      </c>
      <c r="R254" s="114"/>
      <c r="S254" s="114"/>
      <c r="T254" s="114"/>
      <c r="U254" s="114"/>
      <c r="V254" s="114"/>
      <c r="W254" s="114"/>
      <c r="X254" s="114"/>
      <c r="Y254" s="114"/>
      <c r="Z254" s="114"/>
      <c r="AA254" s="114"/>
      <c r="AB254" s="114"/>
      <c r="AC254" s="114"/>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c r="AX254" s="114"/>
      <c r="AY254" s="114"/>
      <c r="AZ254" s="114"/>
      <c r="BA254" s="114"/>
      <c r="BB254" s="114"/>
      <c r="BC254" s="114"/>
      <c r="BD254" s="114"/>
      <c r="BE254" s="114"/>
      <c r="BF254" s="114"/>
      <c r="BG254" s="114"/>
      <c r="BH254" s="114"/>
      <c r="BI254" s="114"/>
      <c r="BJ254" s="114"/>
      <c r="BK254" s="114"/>
      <c r="BL254" s="114"/>
    </row>
    <row r="255">
      <c r="A255" s="117" t="s">
        <v>237</v>
      </c>
      <c r="B255" s="117" t="b">
        <v>1</v>
      </c>
      <c r="C255" s="117" t="s">
        <v>241</v>
      </c>
      <c r="D255" s="117" t="s">
        <v>288</v>
      </c>
      <c r="E255" s="117" t="s">
        <v>7916</v>
      </c>
      <c r="F255" s="117" t="s">
        <v>556</v>
      </c>
      <c r="G255" s="117" t="s">
        <v>8014</v>
      </c>
      <c r="H255" s="117" t="s">
        <v>8015</v>
      </c>
      <c r="I255" s="134"/>
      <c r="J255" s="117" t="s">
        <v>8016</v>
      </c>
      <c r="K255" s="117" t="s">
        <v>8017</v>
      </c>
      <c r="L255" s="134"/>
      <c r="M255" s="134"/>
      <c r="N255" s="134"/>
      <c r="O255" s="117" t="s">
        <v>8018</v>
      </c>
      <c r="P255" s="117" t="s">
        <v>8019</v>
      </c>
      <c r="Q255" s="117" t="s">
        <v>8020</v>
      </c>
      <c r="R255" s="114"/>
      <c r="S255" s="114"/>
      <c r="T255" s="114"/>
      <c r="U255" s="114"/>
      <c r="V255" s="114"/>
      <c r="W255" s="114"/>
      <c r="X255" s="114"/>
      <c r="Y255" s="114"/>
      <c r="Z255" s="114"/>
      <c r="AA255" s="114"/>
      <c r="AB255" s="114"/>
      <c r="AC255" s="114"/>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c r="AX255" s="114"/>
      <c r="AY255" s="114"/>
      <c r="AZ255" s="114"/>
      <c r="BA255" s="114"/>
      <c r="BB255" s="114"/>
      <c r="BC255" s="114"/>
      <c r="BD255" s="114"/>
      <c r="BE255" s="114"/>
      <c r="BF255" s="114"/>
      <c r="BG255" s="114"/>
      <c r="BH255" s="114"/>
      <c r="BI255" s="114"/>
      <c r="BJ255" s="114"/>
      <c r="BK255" s="114"/>
      <c r="BL255" s="114"/>
    </row>
    <row r="256">
      <c r="A256" s="117" t="s">
        <v>237</v>
      </c>
      <c r="B256" s="117" t="b">
        <v>1</v>
      </c>
      <c r="C256" s="117">
        <v>1.0</v>
      </c>
      <c r="D256" s="117" t="s">
        <v>288</v>
      </c>
      <c r="E256" s="117" t="s">
        <v>7916</v>
      </c>
      <c r="F256" s="117" t="s">
        <v>556</v>
      </c>
      <c r="G256" s="117" t="s">
        <v>8021</v>
      </c>
      <c r="H256" s="117" t="s">
        <v>8022</v>
      </c>
      <c r="I256" s="134"/>
      <c r="J256" s="117" t="s">
        <v>8023</v>
      </c>
      <c r="K256" s="117" t="s">
        <v>8024</v>
      </c>
      <c r="L256" s="134"/>
      <c r="M256" s="134"/>
      <c r="N256" s="134"/>
      <c r="O256" s="117" t="s">
        <v>8025</v>
      </c>
      <c r="P256" s="117" t="s">
        <v>8026</v>
      </c>
      <c r="Q256" s="134"/>
      <c r="R256" s="114"/>
      <c r="S256" s="114"/>
      <c r="T256" s="114"/>
      <c r="U256" s="114"/>
      <c r="V256" s="114"/>
      <c r="W256" s="114"/>
      <c r="X256" s="114"/>
      <c r="Y256" s="114"/>
      <c r="Z256" s="114"/>
      <c r="AA256" s="114"/>
      <c r="AB256" s="114"/>
      <c r="AC256" s="114"/>
      <c r="AD256" s="114"/>
      <c r="AE256" s="114"/>
      <c r="AF256" s="114"/>
      <c r="AG256" s="114"/>
      <c r="AH256" s="114"/>
      <c r="AI256" s="114"/>
      <c r="AJ256" s="114"/>
      <c r="AK256" s="114"/>
      <c r="AL256" s="114"/>
      <c r="AM256" s="114"/>
      <c r="AN256" s="114"/>
      <c r="AO256" s="114"/>
      <c r="AP256" s="114"/>
      <c r="AQ256" s="114"/>
      <c r="AR256" s="114"/>
      <c r="AS256" s="114"/>
      <c r="AT256" s="114"/>
      <c r="AU256" s="114"/>
      <c r="AV256" s="114"/>
      <c r="AW256" s="114"/>
      <c r="AX256" s="114"/>
      <c r="AY256" s="114"/>
      <c r="AZ256" s="114"/>
      <c r="BA256" s="114"/>
      <c r="BB256" s="114"/>
      <c r="BC256" s="114"/>
      <c r="BD256" s="114"/>
      <c r="BE256" s="114"/>
      <c r="BF256" s="114"/>
      <c r="BG256" s="114"/>
      <c r="BH256" s="114"/>
      <c r="BI256" s="114"/>
      <c r="BJ256" s="114"/>
      <c r="BK256" s="114"/>
      <c r="BL256" s="114"/>
    </row>
    <row r="257">
      <c r="A257" s="117" t="s">
        <v>237</v>
      </c>
      <c r="B257" s="117" t="b">
        <v>1</v>
      </c>
      <c r="C257" s="117" t="s">
        <v>241</v>
      </c>
      <c r="D257" s="117" t="s">
        <v>288</v>
      </c>
      <c r="E257" s="117" t="s">
        <v>7916</v>
      </c>
      <c r="F257" s="117" t="s">
        <v>556</v>
      </c>
      <c r="G257" s="117" t="s">
        <v>8027</v>
      </c>
      <c r="H257" s="117" t="s">
        <v>8022</v>
      </c>
      <c r="I257" s="134"/>
      <c r="J257" s="117" t="s">
        <v>8023</v>
      </c>
      <c r="K257" s="117" t="s">
        <v>8028</v>
      </c>
      <c r="L257" s="134"/>
      <c r="M257" s="134"/>
      <c r="N257" s="134"/>
      <c r="O257" s="117" t="s">
        <v>8029</v>
      </c>
      <c r="P257" s="117" t="s">
        <v>1380</v>
      </c>
      <c r="Q257" s="134"/>
      <c r="R257" s="114"/>
      <c r="S257" s="114"/>
      <c r="T257" s="114"/>
      <c r="U257" s="114"/>
      <c r="V257" s="114"/>
      <c r="W257" s="114"/>
      <c r="X257" s="114"/>
      <c r="Y257" s="114"/>
      <c r="Z257" s="114"/>
      <c r="AA257" s="114"/>
      <c r="AB257" s="114"/>
      <c r="AC257" s="114"/>
      <c r="AD257" s="114"/>
      <c r="AE257" s="114"/>
      <c r="AF257" s="114"/>
      <c r="AG257" s="114"/>
      <c r="AH257" s="114"/>
      <c r="AI257" s="114"/>
      <c r="AJ257" s="114"/>
      <c r="AK257" s="114"/>
      <c r="AL257" s="114"/>
      <c r="AM257" s="114"/>
      <c r="AN257" s="114"/>
      <c r="AO257" s="114"/>
      <c r="AP257" s="114"/>
      <c r="AQ257" s="114"/>
      <c r="AR257" s="114"/>
      <c r="AS257" s="114"/>
      <c r="AT257" s="114"/>
      <c r="AU257" s="114"/>
      <c r="AV257" s="114"/>
      <c r="AW257" s="114"/>
      <c r="AX257" s="114"/>
      <c r="AY257" s="114"/>
      <c r="AZ257" s="114"/>
      <c r="BA257" s="114"/>
      <c r="BB257" s="114"/>
      <c r="BC257" s="114"/>
      <c r="BD257" s="114"/>
      <c r="BE257" s="114"/>
      <c r="BF257" s="114"/>
      <c r="BG257" s="114"/>
      <c r="BH257" s="114"/>
      <c r="BI257" s="114"/>
      <c r="BJ257" s="114"/>
      <c r="BK257" s="114"/>
      <c r="BL257" s="114"/>
    </row>
    <row r="258">
      <c r="A258" s="117" t="s">
        <v>237</v>
      </c>
      <c r="B258" s="117" t="b">
        <v>1</v>
      </c>
      <c r="C258" s="117">
        <v>1.0</v>
      </c>
      <c r="D258" s="117" t="s">
        <v>288</v>
      </c>
      <c r="E258" s="117" t="s">
        <v>7916</v>
      </c>
      <c r="F258" s="117" t="s">
        <v>1446</v>
      </c>
      <c r="G258" s="117" t="s">
        <v>8030</v>
      </c>
      <c r="H258" s="117" t="s">
        <v>8031</v>
      </c>
      <c r="I258" s="134"/>
      <c r="J258" s="117" t="s">
        <v>8032</v>
      </c>
      <c r="K258" s="117" t="s">
        <v>8033</v>
      </c>
      <c r="L258" s="134"/>
      <c r="M258" s="134"/>
      <c r="N258" s="134"/>
      <c r="O258" s="117" t="s">
        <v>8034</v>
      </c>
      <c r="P258" s="117" t="s">
        <v>8035</v>
      </c>
      <c r="Q258" s="134"/>
      <c r="R258" s="114"/>
      <c r="S258" s="114"/>
      <c r="T258" s="114"/>
      <c r="U258" s="114"/>
      <c r="V258" s="114"/>
      <c r="W258" s="114"/>
      <c r="X258" s="114"/>
      <c r="Y258" s="114"/>
      <c r="Z258" s="114"/>
      <c r="AA258" s="114"/>
      <c r="AB258" s="114"/>
      <c r="AC258" s="114"/>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c r="AX258" s="114"/>
      <c r="AY258" s="114"/>
      <c r="AZ258" s="114"/>
      <c r="BA258" s="114"/>
      <c r="BB258" s="114"/>
      <c r="BC258" s="114"/>
      <c r="BD258" s="114"/>
      <c r="BE258" s="114"/>
      <c r="BF258" s="114"/>
      <c r="BG258" s="114"/>
      <c r="BH258" s="114"/>
      <c r="BI258" s="114"/>
      <c r="BJ258" s="114"/>
      <c r="BK258" s="114"/>
      <c r="BL258" s="114"/>
    </row>
    <row r="259">
      <c r="A259" s="117" t="s">
        <v>237</v>
      </c>
      <c r="B259" s="117" t="b">
        <v>1</v>
      </c>
      <c r="C259" s="117" t="s">
        <v>241</v>
      </c>
      <c r="D259" s="117" t="s">
        <v>288</v>
      </c>
      <c r="E259" s="117" t="s">
        <v>7916</v>
      </c>
      <c r="F259" s="117" t="s">
        <v>1446</v>
      </c>
      <c r="G259" s="117" t="s">
        <v>8036</v>
      </c>
      <c r="H259" s="117" t="s">
        <v>8037</v>
      </c>
      <c r="I259" s="134"/>
      <c r="J259" s="117" t="s">
        <v>1385</v>
      </c>
      <c r="K259" s="117" t="s">
        <v>8038</v>
      </c>
      <c r="L259" s="134"/>
      <c r="M259" s="134"/>
      <c r="N259" s="134"/>
      <c r="O259" s="117" t="s">
        <v>8039</v>
      </c>
      <c r="P259" s="117" t="s">
        <v>8040</v>
      </c>
      <c r="Q259" s="134"/>
      <c r="R259" s="114"/>
      <c r="S259" s="114"/>
      <c r="T259" s="114"/>
      <c r="U259" s="114"/>
      <c r="V259" s="114"/>
      <c r="W259" s="114"/>
      <c r="X259" s="114"/>
      <c r="Y259" s="114"/>
      <c r="Z259" s="114"/>
      <c r="AA259" s="114"/>
      <c r="AB259" s="114"/>
      <c r="AC259" s="114"/>
      <c r="AD259" s="114"/>
      <c r="AE259" s="114"/>
      <c r="AF259" s="114"/>
      <c r="AG259" s="114"/>
      <c r="AH259" s="114"/>
      <c r="AI259" s="114"/>
      <c r="AJ259" s="114"/>
      <c r="AK259" s="114"/>
      <c r="AL259" s="114"/>
      <c r="AM259" s="114"/>
      <c r="AN259" s="114"/>
      <c r="AO259" s="114"/>
      <c r="AP259" s="114"/>
      <c r="AQ259" s="114"/>
      <c r="AR259" s="114"/>
      <c r="AS259" s="114"/>
      <c r="AT259" s="114"/>
      <c r="AU259" s="114"/>
      <c r="AV259" s="114"/>
      <c r="AW259" s="114"/>
      <c r="AX259" s="114"/>
      <c r="AY259" s="114"/>
      <c r="AZ259" s="114"/>
      <c r="BA259" s="114"/>
      <c r="BB259" s="114"/>
      <c r="BC259" s="114"/>
      <c r="BD259" s="114"/>
      <c r="BE259" s="114"/>
      <c r="BF259" s="114"/>
      <c r="BG259" s="114"/>
      <c r="BH259" s="114"/>
      <c r="BI259" s="114"/>
      <c r="BJ259" s="114"/>
      <c r="BK259" s="114"/>
      <c r="BL259" s="114"/>
    </row>
    <row r="260">
      <c r="A260" s="117" t="s">
        <v>237</v>
      </c>
      <c r="B260" s="117" t="b">
        <v>1</v>
      </c>
      <c r="C260" s="117">
        <v>1.0</v>
      </c>
      <c r="D260" s="117" t="s">
        <v>288</v>
      </c>
      <c r="E260" s="117" t="s">
        <v>7916</v>
      </c>
      <c r="F260" s="117" t="s">
        <v>1446</v>
      </c>
      <c r="G260" s="117" t="s">
        <v>8041</v>
      </c>
      <c r="H260" s="117" t="s">
        <v>8042</v>
      </c>
      <c r="I260" s="134"/>
      <c r="J260" s="117" t="s">
        <v>1389</v>
      </c>
      <c r="K260" s="117" t="s">
        <v>8043</v>
      </c>
      <c r="L260" s="134"/>
      <c r="M260" s="134"/>
      <c r="N260" s="134"/>
      <c r="O260" s="117" t="s">
        <v>8044</v>
      </c>
      <c r="P260" s="117" t="s">
        <v>8045</v>
      </c>
      <c r="Q260" s="117" t="s">
        <v>8046</v>
      </c>
      <c r="R260" s="114"/>
      <c r="S260" s="114"/>
      <c r="T260" s="114"/>
      <c r="U260" s="114"/>
      <c r="V260" s="114"/>
      <c r="W260" s="114"/>
      <c r="X260" s="114"/>
      <c r="Y260" s="114"/>
      <c r="Z260" s="114"/>
      <c r="AA260" s="114"/>
      <c r="AB260" s="114"/>
      <c r="AC260" s="114"/>
      <c r="AD260" s="114"/>
      <c r="AE260" s="114"/>
      <c r="AF260" s="114"/>
      <c r="AG260" s="114"/>
      <c r="AH260" s="114"/>
      <c r="AI260" s="114"/>
      <c r="AJ260" s="114"/>
      <c r="AK260" s="114"/>
      <c r="AL260" s="114"/>
      <c r="AM260" s="114"/>
      <c r="AN260" s="114"/>
      <c r="AO260" s="114"/>
      <c r="AP260" s="114"/>
      <c r="AQ260" s="114"/>
      <c r="AR260" s="114"/>
      <c r="AS260" s="114"/>
      <c r="AT260" s="114"/>
      <c r="AU260" s="114"/>
      <c r="AV260" s="114"/>
      <c r="AW260" s="114"/>
      <c r="AX260" s="114"/>
      <c r="AY260" s="114"/>
      <c r="AZ260" s="114"/>
      <c r="BA260" s="114"/>
      <c r="BB260" s="114"/>
      <c r="BC260" s="114"/>
      <c r="BD260" s="114"/>
      <c r="BE260" s="114"/>
      <c r="BF260" s="114"/>
      <c r="BG260" s="114"/>
      <c r="BH260" s="114"/>
      <c r="BI260" s="114"/>
      <c r="BJ260" s="114"/>
      <c r="BK260" s="114"/>
      <c r="BL260" s="114"/>
    </row>
    <row r="261">
      <c r="A261" s="117" t="s">
        <v>237</v>
      </c>
      <c r="B261" s="117" t="b">
        <v>1</v>
      </c>
      <c r="C261" s="117" t="s">
        <v>241</v>
      </c>
      <c r="D261" s="117" t="s">
        <v>288</v>
      </c>
      <c r="E261" s="117" t="s">
        <v>7916</v>
      </c>
      <c r="F261" s="117" t="s">
        <v>1446</v>
      </c>
      <c r="G261" s="117" t="s">
        <v>8047</v>
      </c>
      <c r="H261" s="117" t="s">
        <v>8048</v>
      </c>
      <c r="I261" s="134"/>
      <c r="J261" s="117" t="s">
        <v>1394</v>
      </c>
      <c r="K261" s="117" t="s">
        <v>8049</v>
      </c>
      <c r="L261" s="134"/>
      <c r="M261" s="134"/>
      <c r="N261" s="134"/>
      <c r="O261" s="117" t="s">
        <v>8050</v>
      </c>
      <c r="P261" s="117" t="s">
        <v>8051</v>
      </c>
      <c r="Q261" s="117" t="s">
        <v>8052</v>
      </c>
      <c r="R261" s="114"/>
      <c r="S261" s="114"/>
      <c r="T261" s="114"/>
      <c r="U261" s="114"/>
      <c r="V261" s="114"/>
      <c r="W261" s="114"/>
      <c r="X261" s="114"/>
      <c r="Y261" s="114"/>
      <c r="Z261" s="114"/>
      <c r="AA261" s="114"/>
      <c r="AB261" s="114"/>
      <c r="AC261" s="114"/>
      <c r="AD261" s="114"/>
      <c r="AE261" s="114"/>
      <c r="AF261" s="114"/>
      <c r="AG261" s="114"/>
      <c r="AH261" s="114"/>
      <c r="AI261" s="114"/>
      <c r="AJ261" s="114"/>
      <c r="AK261" s="114"/>
      <c r="AL261" s="114"/>
      <c r="AM261" s="114"/>
      <c r="AN261" s="114"/>
      <c r="AO261" s="114"/>
      <c r="AP261" s="114"/>
      <c r="AQ261" s="114"/>
      <c r="AR261" s="114"/>
      <c r="AS261" s="114"/>
      <c r="AT261" s="114"/>
      <c r="AU261" s="114"/>
      <c r="AV261" s="114"/>
      <c r="AW261" s="114"/>
      <c r="AX261" s="114"/>
      <c r="AY261" s="114"/>
      <c r="AZ261" s="114"/>
      <c r="BA261" s="114"/>
      <c r="BB261" s="114"/>
      <c r="BC261" s="114"/>
      <c r="BD261" s="114"/>
      <c r="BE261" s="114"/>
      <c r="BF261" s="114"/>
      <c r="BG261" s="114"/>
      <c r="BH261" s="114"/>
      <c r="BI261" s="114"/>
      <c r="BJ261" s="114"/>
      <c r="BK261" s="114"/>
      <c r="BL261" s="114"/>
    </row>
    <row r="262">
      <c r="A262" s="117" t="s">
        <v>237</v>
      </c>
      <c r="B262" s="117" t="b">
        <v>1</v>
      </c>
      <c r="C262" s="117">
        <v>1.0</v>
      </c>
      <c r="D262" s="117" t="s">
        <v>288</v>
      </c>
      <c r="E262" s="117" t="s">
        <v>8053</v>
      </c>
      <c r="F262" s="117" t="s">
        <v>1772</v>
      </c>
      <c r="G262" s="117" t="s">
        <v>8054</v>
      </c>
      <c r="H262" s="117" t="s">
        <v>8055</v>
      </c>
      <c r="I262" s="134"/>
      <c r="J262" s="117" t="s">
        <v>1402</v>
      </c>
      <c r="K262" s="117" t="s">
        <v>8056</v>
      </c>
      <c r="L262" s="134"/>
      <c r="M262" s="134"/>
      <c r="N262" s="134"/>
      <c r="O262" s="117" t="s">
        <v>8057</v>
      </c>
      <c r="P262" s="117" t="s">
        <v>8058</v>
      </c>
      <c r="Q262" s="134"/>
      <c r="R262" s="114"/>
      <c r="S262" s="114"/>
      <c r="T262" s="114"/>
      <c r="U262" s="114"/>
      <c r="V262" s="114"/>
      <c r="W262" s="114"/>
      <c r="X262" s="114"/>
      <c r="Y262" s="114"/>
      <c r="Z262" s="114"/>
      <c r="AA262" s="114"/>
      <c r="AB262" s="114"/>
      <c r="AC262" s="114"/>
      <c r="AD262" s="114"/>
      <c r="AE262" s="114"/>
      <c r="AF262" s="114"/>
      <c r="AG262" s="114"/>
      <c r="AH262" s="114"/>
      <c r="AI262" s="114"/>
      <c r="AJ262" s="114"/>
      <c r="AK262" s="114"/>
      <c r="AL262" s="114"/>
      <c r="AM262" s="114"/>
      <c r="AN262" s="114"/>
      <c r="AO262" s="114"/>
      <c r="AP262" s="114"/>
      <c r="AQ262" s="114"/>
      <c r="AR262" s="114"/>
      <c r="AS262" s="114"/>
      <c r="AT262" s="114"/>
      <c r="AU262" s="114"/>
      <c r="AV262" s="114"/>
      <c r="AW262" s="114"/>
      <c r="AX262" s="114"/>
      <c r="AY262" s="114"/>
      <c r="AZ262" s="114"/>
      <c r="BA262" s="114"/>
      <c r="BB262" s="114"/>
      <c r="BC262" s="114"/>
      <c r="BD262" s="114"/>
      <c r="BE262" s="114"/>
      <c r="BF262" s="114"/>
      <c r="BG262" s="114"/>
      <c r="BH262" s="114"/>
      <c r="BI262" s="114"/>
      <c r="BJ262" s="114"/>
      <c r="BK262" s="114"/>
      <c r="BL262" s="114"/>
    </row>
    <row r="263">
      <c r="A263" s="117" t="s">
        <v>237</v>
      </c>
      <c r="B263" s="117" t="b">
        <v>1</v>
      </c>
      <c r="C263" s="117" t="s">
        <v>241</v>
      </c>
      <c r="D263" s="117" t="s">
        <v>288</v>
      </c>
      <c r="E263" s="117" t="s">
        <v>8053</v>
      </c>
      <c r="F263" s="117" t="s">
        <v>5485</v>
      </c>
      <c r="G263" s="117" t="s">
        <v>8059</v>
      </c>
      <c r="H263" s="117" t="s">
        <v>8060</v>
      </c>
      <c r="I263" s="134"/>
      <c r="J263" s="117" t="s">
        <v>1406</v>
      </c>
      <c r="K263" s="117" t="s">
        <v>8061</v>
      </c>
      <c r="L263" s="134"/>
      <c r="M263" s="134"/>
      <c r="N263" s="134"/>
      <c r="O263" s="117" t="s">
        <v>8062</v>
      </c>
      <c r="P263" s="117" t="s">
        <v>8063</v>
      </c>
      <c r="Q263" s="134"/>
      <c r="R263" s="114"/>
      <c r="S263" s="114"/>
      <c r="T263" s="114"/>
      <c r="U263" s="114"/>
      <c r="V263" s="114"/>
      <c r="W263" s="114"/>
      <c r="X263" s="114"/>
      <c r="Y263" s="114"/>
      <c r="Z263" s="114"/>
      <c r="AA263" s="114"/>
      <c r="AB263" s="114"/>
      <c r="AC263" s="114"/>
      <c r="AD263" s="114"/>
      <c r="AE263" s="114"/>
      <c r="AF263" s="114"/>
      <c r="AG263" s="114"/>
      <c r="AH263" s="114"/>
      <c r="AI263" s="114"/>
      <c r="AJ263" s="114"/>
      <c r="AK263" s="114"/>
      <c r="AL263" s="114"/>
      <c r="AM263" s="114"/>
      <c r="AN263" s="114"/>
      <c r="AO263" s="114"/>
      <c r="AP263" s="114"/>
      <c r="AQ263" s="114"/>
      <c r="AR263" s="114"/>
      <c r="AS263" s="114"/>
      <c r="AT263" s="114"/>
      <c r="AU263" s="114"/>
      <c r="AV263" s="114"/>
      <c r="AW263" s="114"/>
      <c r="AX263" s="114"/>
      <c r="AY263" s="114"/>
      <c r="AZ263" s="114"/>
      <c r="BA263" s="114"/>
      <c r="BB263" s="114"/>
      <c r="BC263" s="114"/>
      <c r="BD263" s="114"/>
      <c r="BE263" s="114"/>
      <c r="BF263" s="114"/>
      <c r="BG263" s="114"/>
      <c r="BH263" s="114"/>
      <c r="BI263" s="114"/>
      <c r="BJ263" s="114"/>
      <c r="BK263" s="114"/>
      <c r="BL263" s="114"/>
    </row>
    <row r="264">
      <c r="A264" s="117" t="s">
        <v>237</v>
      </c>
      <c r="B264" s="117" t="b">
        <v>1</v>
      </c>
      <c r="C264" s="117">
        <v>1.0</v>
      </c>
      <c r="D264" s="117" t="s">
        <v>288</v>
      </c>
      <c r="E264" s="117" t="s">
        <v>8053</v>
      </c>
      <c r="F264" s="117" t="s">
        <v>5485</v>
      </c>
      <c r="G264" s="117" t="s">
        <v>8064</v>
      </c>
      <c r="H264" s="117" t="s">
        <v>8065</v>
      </c>
      <c r="I264" s="134"/>
      <c r="J264" s="117" t="s">
        <v>1410</v>
      </c>
      <c r="K264" s="117" t="s">
        <v>8066</v>
      </c>
      <c r="L264" s="134"/>
      <c r="M264" s="134"/>
      <c r="N264" s="134"/>
      <c r="O264" s="117" t="s">
        <v>8067</v>
      </c>
      <c r="P264" s="117" t="s">
        <v>8068</v>
      </c>
      <c r="Q264" s="117" t="s">
        <v>8069</v>
      </c>
      <c r="R264" s="114"/>
      <c r="S264" s="114"/>
      <c r="T264" s="114"/>
      <c r="U264" s="114"/>
      <c r="V264" s="114"/>
      <c r="W264" s="114"/>
      <c r="X264" s="114"/>
      <c r="Y264" s="114"/>
      <c r="Z264" s="114"/>
      <c r="AA264" s="114"/>
      <c r="AB264" s="114"/>
      <c r="AC264" s="114"/>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c r="AX264" s="114"/>
      <c r="AY264" s="114"/>
      <c r="AZ264" s="114"/>
      <c r="BA264" s="114"/>
      <c r="BB264" s="114"/>
      <c r="BC264" s="114"/>
      <c r="BD264" s="114"/>
      <c r="BE264" s="114"/>
      <c r="BF264" s="114"/>
      <c r="BG264" s="114"/>
      <c r="BH264" s="114"/>
      <c r="BI264" s="114"/>
      <c r="BJ264" s="114"/>
      <c r="BK264" s="114"/>
      <c r="BL264" s="114"/>
    </row>
    <row r="265">
      <c r="A265" s="117" t="s">
        <v>237</v>
      </c>
      <c r="B265" s="117" t="b">
        <v>1</v>
      </c>
      <c r="C265" s="117" t="s">
        <v>241</v>
      </c>
      <c r="D265" s="117" t="s">
        <v>288</v>
      </c>
      <c r="E265" s="117" t="s">
        <v>8053</v>
      </c>
      <c r="F265" s="117" t="s">
        <v>5485</v>
      </c>
      <c r="G265" s="117" t="s">
        <v>8070</v>
      </c>
      <c r="H265" s="117" t="s">
        <v>8071</v>
      </c>
      <c r="I265" s="134"/>
      <c r="J265" s="117" t="s">
        <v>1415</v>
      </c>
      <c r="K265" s="117" t="s">
        <v>8072</v>
      </c>
      <c r="L265" s="134"/>
      <c r="M265" s="134"/>
      <c r="N265" s="134"/>
      <c r="O265" s="117" t="s">
        <v>8073</v>
      </c>
      <c r="P265" s="117" t="s">
        <v>8074</v>
      </c>
      <c r="Q265" s="134"/>
      <c r="R265" s="114"/>
      <c r="S265" s="114"/>
      <c r="T265" s="114"/>
      <c r="U265" s="114"/>
      <c r="V265" s="114"/>
      <c r="W265" s="114"/>
      <c r="X265" s="114"/>
      <c r="Y265" s="114"/>
      <c r="Z265" s="114"/>
      <c r="AA265" s="114"/>
      <c r="AB265" s="114"/>
      <c r="AC265" s="114"/>
      <c r="AD265" s="114"/>
      <c r="AE265" s="114"/>
      <c r="AF265" s="114"/>
      <c r="AG265" s="114"/>
      <c r="AH265" s="114"/>
      <c r="AI265" s="114"/>
      <c r="AJ265" s="114"/>
      <c r="AK265" s="114"/>
      <c r="AL265" s="114"/>
      <c r="AM265" s="114"/>
      <c r="AN265" s="114"/>
      <c r="AO265" s="114"/>
      <c r="AP265" s="114"/>
      <c r="AQ265" s="114"/>
      <c r="AR265" s="114"/>
      <c r="AS265" s="114"/>
      <c r="AT265" s="114"/>
      <c r="AU265" s="114"/>
      <c r="AV265" s="114"/>
      <c r="AW265" s="114"/>
      <c r="AX265" s="114"/>
      <c r="AY265" s="114"/>
      <c r="AZ265" s="114"/>
      <c r="BA265" s="114"/>
      <c r="BB265" s="114"/>
      <c r="BC265" s="114"/>
      <c r="BD265" s="114"/>
      <c r="BE265" s="114"/>
      <c r="BF265" s="114"/>
      <c r="BG265" s="114"/>
      <c r="BH265" s="114"/>
      <c r="BI265" s="114"/>
      <c r="BJ265" s="114"/>
      <c r="BK265" s="114"/>
      <c r="BL265" s="114"/>
    </row>
    <row r="266">
      <c r="A266" s="117" t="s">
        <v>237</v>
      </c>
      <c r="B266" s="117" t="b">
        <v>1</v>
      </c>
      <c r="C266" s="117">
        <v>1.0</v>
      </c>
      <c r="D266" s="117" t="s">
        <v>288</v>
      </c>
      <c r="E266" s="117" t="s">
        <v>8053</v>
      </c>
      <c r="F266" s="117" t="s">
        <v>5485</v>
      </c>
      <c r="G266" s="117" t="s">
        <v>8075</v>
      </c>
      <c r="H266" s="117" t="s">
        <v>8076</v>
      </c>
      <c r="I266" s="134"/>
      <c r="J266" s="117" t="s">
        <v>8077</v>
      </c>
      <c r="K266" s="117" t="s">
        <v>8078</v>
      </c>
      <c r="L266" s="134"/>
      <c r="M266" s="134"/>
      <c r="N266" s="134"/>
      <c r="O266" s="117" t="s">
        <v>8079</v>
      </c>
      <c r="P266" s="117" t="s">
        <v>8080</v>
      </c>
      <c r="Q266" s="117" t="s">
        <v>8081</v>
      </c>
      <c r="R266" s="114"/>
      <c r="S266" s="114"/>
      <c r="T266" s="114"/>
      <c r="U266" s="114"/>
      <c r="V266" s="114"/>
      <c r="W266" s="114"/>
      <c r="X266" s="114"/>
      <c r="Y266" s="114"/>
      <c r="Z266" s="114"/>
      <c r="AA266" s="114"/>
      <c r="AB266" s="114"/>
      <c r="AC266" s="114"/>
      <c r="AD266" s="114"/>
      <c r="AE266" s="114"/>
      <c r="AF266" s="114"/>
      <c r="AG266" s="114"/>
      <c r="AH266" s="114"/>
      <c r="AI266" s="114"/>
      <c r="AJ266" s="114"/>
      <c r="AK266" s="114"/>
      <c r="AL266" s="114"/>
      <c r="AM266" s="114"/>
      <c r="AN266" s="114"/>
      <c r="AO266" s="114"/>
      <c r="AP266" s="114"/>
      <c r="AQ266" s="114"/>
      <c r="AR266" s="114"/>
      <c r="AS266" s="114"/>
      <c r="AT266" s="114"/>
      <c r="AU266" s="114"/>
      <c r="AV266" s="114"/>
      <c r="AW266" s="114"/>
      <c r="AX266" s="114"/>
      <c r="AY266" s="114"/>
      <c r="AZ266" s="114"/>
      <c r="BA266" s="114"/>
      <c r="BB266" s="114"/>
      <c r="BC266" s="114"/>
      <c r="BD266" s="114"/>
      <c r="BE266" s="114"/>
      <c r="BF266" s="114"/>
      <c r="BG266" s="114"/>
      <c r="BH266" s="114"/>
      <c r="BI266" s="114"/>
      <c r="BJ266" s="114"/>
      <c r="BK266" s="114"/>
      <c r="BL266" s="114"/>
    </row>
    <row r="267">
      <c r="A267" s="117" t="s">
        <v>237</v>
      </c>
      <c r="B267" s="117" t="b">
        <v>1</v>
      </c>
      <c r="C267" s="117" t="s">
        <v>241</v>
      </c>
      <c r="D267" s="117" t="s">
        <v>288</v>
      </c>
      <c r="E267" s="117" t="s">
        <v>8053</v>
      </c>
      <c r="F267" s="117" t="s">
        <v>5485</v>
      </c>
      <c r="G267" s="117" t="s">
        <v>8082</v>
      </c>
      <c r="H267" s="117" t="s">
        <v>8083</v>
      </c>
      <c r="I267" s="134"/>
      <c r="J267" s="117" t="s">
        <v>1424</v>
      </c>
      <c r="K267" s="117" t="s">
        <v>8084</v>
      </c>
      <c r="L267" s="134"/>
      <c r="M267" s="134"/>
      <c r="N267" s="134"/>
      <c r="O267" s="117" t="s">
        <v>8085</v>
      </c>
      <c r="P267" s="117" t="s">
        <v>8086</v>
      </c>
      <c r="Q267" s="134"/>
      <c r="R267" s="114"/>
      <c r="S267" s="114"/>
      <c r="T267" s="114"/>
      <c r="U267" s="114"/>
      <c r="V267" s="114"/>
      <c r="W267" s="114"/>
      <c r="X267" s="114"/>
      <c r="Y267" s="114"/>
      <c r="Z267" s="114"/>
      <c r="AA267" s="114"/>
      <c r="AB267" s="114"/>
      <c r="AC267" s="114"/>
      <c r="AD267" s="114"/>
      <c r="AE267" s="114"/>
      <c r="AF267" s="114"/>
      <c r="AG267" s="114"/>
      <c r="AH267" s="114"/>
      <c r="AI267" s="114"/>
      <c r="AJ267" s="114"/>
      <c r="AK267" s="114"/>
      <c r="AL267" s="114"/>
      <c r="AM267" s="114"/>
      <c r="AN267" s="114"/>
      <c r="AO267" s="114"/>
      <c r="AP267" s="114"/>
      <c r="AQ267" s="114"/>
      <c r="AR267" s="114"/>
      <c r="AS267" s="114"/>
      <c r="AT267" s="114"/>
      <c r="AU267" s="114"/>
      <c r="AV267" s="114"/>
      <c r="AW267" s="114"/>
      <c r="AX267" s="114"/>
      <c r="AY267" s="114"/>
      <c r="AZ267" s="114"/>
      <c r="BA267" s="114"/>
      <c r="BB267" s="114"/>
      <c r="BC267" s="114"/>
      <c r="BD267" s="114"/>
      <c r="BE267" s="114"/>
      <c r="BF267" s="114"/>
      <c r="BG267" s="114"/>
      <c r="BH267" s="114"/>
      <c r="BI267" s="114"/>
      <c r="BJ267" s="114"/>
      <c r="BK267" s="114"/>
      <c r="BL267" s="114"/>
    </row>
    <row r="268">
      <c r="A268" s="117" t="s">
        <v>237</v>
      </c>
      <c r="B268" s="117" t="b">
        <v>1</v>
      </c>
      <c r="C268" s="117">
        <v>1.0</v>
      </c>
      <c r="D268" s="117" t="s">
        <v>288</v>
      </c>
      <c r="E268" s="117" t="s">
        <v>8053</v>
      </c>
      <c r="F268" s="117" t="s">
        <v>556</v>
      </c>
      <c r="G268" s="117" t="s">
        <v>8087</v>
      </c>
      <c r="H268" s="117" t="s">
        <v>8088</v>
      </c>
      <c r="I268" s="134"/>
      <c r="J268" s="117" t="s">
        <v>1428</v>
      </c>
      <c r="K268" s="117" t="s">
        <v>8089</v>
      </c>
      <c r="L268" s="134"/>
      <c r="M268" s="134"/>
      <c r="N268" s="134"/>
      <c r="O268" s="117" t="s">
        <v>8090</v>
      </c>
      <c r="P268" s="117" t="s">
        <v>8091</v>
      </c>
      <c r="Q268" s="117" t="s">
        <v>8092</v>
      </c>
      <c r="R268" s="114"/>
      <c r="S268" s="114"/>
      <c r="T268" s="114"/>
      <c r="U268" s="114"/>
      <c r="V268" s="114"/>
      <c r="W268" s="114"/>
      <c r="X268" s="114"/>
      <c r="Y268" s="114"/>
      <c r="Z268" s="114"/>
      <c r="AA268" s="114"/>
      <c r="AB268" s="114"/>
      <c r="AC268" s="114"/>
      <c r="AD268" s="114"/>
      <c r="AE268" s="114"/>
      <c r="AF268" s="114"/>
      <c r="AG268" s="114"/>
      <c r="AH268" s="114"/>
      <c r="AI268" s="114"/>
      <c r="AJ268" s="114"/>
      <c r="AK268" s="114"/>
      <c r="AL268" s="114"/>
      <c r="AM268" s="114"/>
      <c r="AN268" s="114"/>
      <c r="AO268" s="114"/>
      <c r="AP268" s="114"/>
      <c r="AQ268" s="114"/>
      <c r="AR268" s="114"/>
      <c r="AS268" s="114"/>
      <c r="AT268" s="114"/>
      <c r="AU268" s="114"/>
      <c r="AV268" s="114"/>
      <c r="AW268" s="114"/>
      <c r="AX268" s="114"/>
      <c r="AY268" s="114"/>
      <c r="AZ268" s="114"/>
      <c r="BA268" s="114"/>
      <c r="BB268" s="114"/>
      <c r="BC268" s="114"/>
      <c r="BD268" s="114"/>
      <c r="BE268" s="114"/>
      <c r="BF268" s="114"/>
      <c r="BG268" s="114"/>
      <c r="BH268" s="114"/>
      <c r="BI268" s="114"/>
      <c r="BJ268" s="114"/>
      <c r="BK268" s="114"/>
      <c r="BL268" s="114"/>
    </row>
    <row r="269">
      <c r="A269" s="117" t="s">
        <v>237</v>
      </c>
      <c r="B269" s="117" t="b">
        <v>1</v>
      </c>
      <c r="C269" s="117" t="s">
        <v>241</v>
      </c>
      <c r="D269" s="117" t="s">
        <v>288</v>
      </c>
      <c r="E269" s="117" t="s">
        <v>8053</v>
      </c>
      <c r="F269" s="117" t="s">
        <v>556</v>
      </c>
      <c r="G269" s="117" t="s">
        <v>8093</v>
      </c>
      <c r="H269" s="117" t="s">
        <v>8094</v>
      </c>
      <c r="I269" s="134"/>
      <c r="J269" s="117" t="s">
        <v>1433</v>
      </c>
      <c r="K269" s="117" t="s">
        <v>8095</v>
      </c>
      <c r="L269" s="134"/>
      <c r="M269" s="134"/>
      <c r="N269" s="134"/>
      <c r="O269" s="117" t="s">
        <v>8096</v>
      </c>
      <c r="P269" s="117" t="s">
        <v>8097</v>
      </c>
      <c r="Q269" s="134"/>
      <c r="R269" s="114"/>
      <c r="S269" s="114"/>
      <c r="T269" s="114"/>
      <c r="U269" s="114"/>
      <c r="V269" s="114"/>
      <c r="W269" s="114"/>
      <c r="X269" s="114"/>
      <c r="Y269" s="114"/>
      <c r="Z269" s="114"/>
      <c r="AA269" s="114"/>
      <c r="AB269" s="114"/>
      <c r="AC269" s="114"/>
      <c r="AD269" s="114"/>
      <c r="AE269" s="114"/>
      <c r="AF269" s="114"/>
      <c r="AG269" s="114"/>
      <c r="AH269" s="114"/>
      <c r="AI269" s="114"/>
      <c r="AJ269" s="114"/>
      <c r="AK269" s="114"/>
      <c r="AL269" s="114"/>
      <c r="AM269" s="114"/>
      <c r="AN269" s="114"/>
      <c r="AO269" s="114"/>
      <c r="AP269" s="114"/>
      <c r="AQ269" s="114"/>
      <c r="AR269" s="114"/>
      <c r="AS269" s="114"/>
      <c r="AT269" s="114"/>
      <c r="AU269" s="114"/>
      <c r="AV269" s="114"/>
      <c r="AW269" s="114"/>
      <c r="AX269" s="114"/>
      <c r="AY269" s="114"/>
      <c r="AZ269" s="114"/>
      <c r="BA269" s="114"/>
      <c r="BB269" s="114"/>
      <c r="BC269" s="114"/>
      <c r="BD269" s="114"/>
      <c r="BE269" s="114"/>
      <c r="BF269" s="114"/>
      <c r="BG269" s="114"/>
      <c r="BH269" s="114"/>
      <c r="BI269" s="114"/>
      <c r="BJ269" s="114"/>
      <c r="BK269" s="114"/>
      <c r="BL269" s="114"/>
    </row>
    <row r="270">
      <c r="A270" s="117" t="s">
        <v>237</v>
      </c>
      <c r="B270" s="117" t="b">
        <v>1</v>
      </c>
      <c r="C270" s="117">
        <v>1.0</v>
      </c>
      <c r="D270" s="117" t="s">
        <v>288</v>
      </c>
      <c r="E270" s="117" t="s">
        <v>8053</v>
      </c>
      <c r="F270" s="117" t="s">
        <v>556</v>
      </c>
      <c r="G270" s="117" t="s">
        <v>8098</v>
      </c>
      <c r="H270" s="117" t="s">
        <v>8099</v>
      </c>
      <c r="I270" s="134"/>
      <c r="J270" s="117" t="s">
        <v>8100</v>
      </c>
      <c r="K270" s="117" t="s">
        <v>8101</v>
      </c>
      <c r="L270" s="134"/>
      <c r="M270" s="134"/>
      <c r="N270" s="134"/>
      <c r="O270" s="117" t="s">
        <v>8102</v>
      </c>
      <c r="P270" s="117" t="s">
        <v>8103</v>
      </c>
      <c r="Q270" s="134"/>
      <c r="R270" s="114"/>
      <c r="S270" s="114"/>
      <c r="T270" s="114"/>
      <c r="U270" s="114"/>
      <c r="V270" s="114"/>
      <c r="W270" s="114"/>
      <c r="X270" s="114"/>
      <c r="Y270" s="114"/>
      <c r="Z270" s="114"/>
      <c r="AA270" s="114"/>
      <c r="AB270" s="114"/>
      <c r="AC270" s="114"/>
      <c r="AD270" s="114"/>
      <c r="AE270" s="114"/>
      <c r="AF270" s="114"/>
      <c r="AG270" s="114"/>
      <c r="AH270" s="114"/>
      <c r="AI270" s="114"/>
      <c r="AJ270" s="114"/>
      <c r="AK270" s="114"/>
      <c r="AL270" s="114"/>
      <c r="AM270" s="114"/>
      <c r="AN270" s="114"/>
      <c r="AO270" s="114"/>
      <c r="AP270" s="114"/>
      <c r="AQ270" s="114"/>
      <c r="AR270" s="114"/>
      <c r="AS270" s="114"/>
      <c r="AT270" s="114"/>
      <c r="AU270" s="114"/>
      <c r="AV270" s="114"/>
      <c r="AW270" s="114"/>
      <c r="AX270" s="114"/>
      <c r="AY270" s="114"/>
      <c r="AZ270" s="114"/>
      <c r="BA270" s="114"/>
      <c r="BB270" s="114"/>
      <c r="BC270" s="114"/>
      <c r="BD270" s="114"/>
      <c r="BE270" s="114"/>
      <c r="BF270" s="114"/>
      <c r="BG270" s="114"/>
      <c r="BH270" s="114"/>
      <c r="BI270" s="114"/>
      <c r="BJ270" s="114"/>
      <c r="BK270" s="114"/>
      <c r="BL270" s="114"/>
    </row>
    <row r="271">
      <c r="A271" s="117" t="s">
        <v>237</v>
      </c>
      <c r="B271" s="117" t="b">
        <v>1</v>
      </c>
      <c r="C271" s="117" t="s">
        <v>241</v>
      </c>
      <c r="D271" s="117" t="s">
        <v>288</v>
      </c>
      <c r="E271" s="117" t="s">
        <v>8053</v>
      </c>
      <c r="F271" s="117" t="s">
        <v>556</v>
      </c>
      <c r="G271" s="117" t="s">
        <v>8104</v>
      </c>
      <c r="H271" s="117" t="s">
        <v>8105</v>
      </c>
      <c r="I271" s="134"/>
      <c r="J271" s="117" t="s">
        <v>1441</v>
      </c>
      <c r="K271" s="117" t="s">
        <v>8106</v>
      </c>
      <c r="L271" s="134"/>
      <c r="M271" s="134"/>
      <c r="N271" s="134"/>
      <c r="O271" s="117" t="s">
        <v>8107</v>
      </c>
      <c r="P271" s="117" t="s">
        <v>8108</v>
      </c>
      <c r="Q271" s="117" t="s">
        <v>8109</v>
      </c>
      <c r="R271" s="114"/>
      <c r="S271" s="114"/>
      <c r="T271" s="114"/>
      <c r="U271" s="114"/>
      <c r="V271" s="114"/>
      <c r="W271" s="114"/>
      <c r="X271" s="114"/>
      <c r="Y271" s="114"/>
      <c r="Z271" s="114"/>
      <c r="AA271" s="114"/>
      <c r="AB271" s="114"/>
      <c r="AC271" s="114"/>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c r="AX271" s="114"/>
      <c r="AY271" s="114"/>
      <c r="AZ271" s="114"/>
      <c r="BA271" s="114"/>
      <c r="BB271" s="114"/>
      <c r="BC271" s="114"/>
      <c r="BD271" s="114"/>
      <c r="BE271" s="114"/>
      <c r="BF271" s="114"/>
      <c r="BG271" s="114"/>
      <c r="BH271" s="114"/>
      <c r="BI271" s="114"/>
      <c r="BJ271" s="114"/>
      <c r="BK271" s="114"/>
      <c r="BL271" s="114"/>
    </row>
    <row r="272">
      <c r="A272" s="117" t="s">
        <v>237</v>
      </c>
      <c r="B272" s="117" t="b">
        <v>1</v>
      </c>
      <c r="C272" s="117">
        <v>1.0</v>
      </c>
      <c r="D272" s="117" t="s">
        <v>288</v>
      </c>
      <c r="E272" s="117" t="s">
        <v>8053</v>
      </c>
      <c r="F272" s="117" t="s">
        <v>1446</v>
      </c>
      <c r="G272" s="117" t="s">
        <v>8110</v>
      </c>
      <c r="H272" s="117" t="s">
        <v>8111</v>
      </c>
      <c r="I272" s="134"/>
      <c r="J272" s="117" t="s">
        <v>1449</v>
      </c>
      <c r="K272" s="117" t="s">
        <v>8112</v>
      </c>
      <c r="L272" s="134"/>
      <c r="M272" s="134"/>
      <c r="N272" s="134"/>
      <c r="O272" s="117" t="s">
        <v>8113</v>
      </c>
      <c r="P272" s="117" t="s">
        <v>8114</v>
      </c>
      <c r="Q272" s="134"/>
      <c r="R272" s="114"/>
      <c r="S272" s="114"/>
      <c r="T272" s="114"/>
      <c r="U272" s="114"/>
      <c r="V272" s="114"/>
      <c r="W272" s="114"/>
      <c r="X272" s="114"/>
      <c r="Y272" s="114"/>
      <c r="Z272" s="114"/>
      <c r="AA272" s="114"/>
      <c r="AB272" s="114"/>
      <c r="AC272" s="114"/>
      <c r="AD272" s="114"/>
      <c r="AE272" s="114"/>
      <c r="AF272" s="114"/>
      <c r="AG272" s="114"/>
      <c r="AH272" s="114"/>
      <c r="AI272" s="114"/>
      <c r="AJ272" s="114"/>
      <c r="AK272" s="114"/>
      <c r="AL272" s="114"/>
      <c r="AM272" s="114"/>
      <c r="AN272" s="114"/>
      <c r="AO272" s="114"/>
      <c r="AP272" s="114"/>
      <c r="AQ272" s="114"/>
      <c r="AR272" s="114"/>
      <c r="AS272" s="114"/>
      <c r="AT272" s="114"/>
      <c r="AU272" s="114"/>
      <c r="AV272" s="114"/>
      <c r="AW272" s="114"/>
      <c r="AX272" s="114"/>
      <c r="AY272" s="114"/>
      <c r="AZ272" s="114"/>
      <c r="BA272" s="114"/>
      <c r="BB272" s="114"/>
      <c r="BC272" s="114"/>
      <c r="BD272" s="114"/>
      <c r="BE272" s="114"/>
      <c r="BF272" s="114"/>
      <c r="BG272" s="114"/>
      <c r="BH272" s="114"/>
      <c r="BI272" s="114"/>
      <c r="BJ272" s="114"/>
      <c r="BK272" s="114"/>
      <c r="BL272" s="114"/>
    </row>
    <row r="273">
      <c r="A273" s="117" t="s">
        <v>237</v>
      </c>
      <c r="B273" s="117" t="b">
        <v>1</v>
      </c>
      <c r="C273" s="117" t="s">
        <v>241</v>
      </c>
      <c r="D273" s="117" t="s">
        <v>288</v>
      </c>
      <c r="E273" s="117" t="s">
        <v>8115</v>
      </c>
      <c r="F273" s="117" t="s">
        <v>1772</v>
      </c>
      <c r="G273" s="117" t="s">
        <v>8116</v>
      </c>
      <c r="H273" s="117" t="s">
        <v>8117</v>
      </c>
      <c r="I273" s="134"/>
      <c r="J273" s="117" t="s">
        <v>8118</v>
      </c>
      <c r="K273" s="117" t="s">
        <v>8119</v>
      </c>
      <c r="L273" s="134"/>
      <c r="M273" s="134"/>
      <c r="N273" s="134"/>
      <c r="O273" s="117" t="s">
        <v>8120</v>
      </c>
      <c r="P273" s="117" t="s">
        <v>8121</v>
      </c>
      <c r="Q273" s="134"/>
      <c r="R273" s="114"/>
      <c r="S273" s="114"/>
      <c r="T273" s="114"/>
      <c r="U273" s="114"/>
      <c r="V273" s="114"/>
      <c r="W273" s="114"/>
      <c r="X273" s="114"/>
      <c r="Y273" s="114"/>
      <c r="Z273" s="114"/>
      <c r="AA273" s="114"/>
      <c r="AB273" s="114"/>
      <c r="AC273" s="114"/>
      <c r="AD273" s="114"/>
      <c r="AE273" s="114"/>
      <c r="AF273" s="114"/>
      <c r="AG273" s="114"/>
      <c r="AH273" s="114"/>
      <c r="AI273" s="114"/>
      <c r="AJ273" s="114"/>
      <c r="AK273" s="114"/>
      <c r="AL273" s="114"/>
      <c r="AM273" s="114"/>
      <c r="AN273" s="114"/>
      <c r="AO273" s="114"/>
      <c r="AP273" s="114"/>
      <c r="AQ273" s="114"/>
      <c r="AR273" s="114"/>
      <c r="AS273" s="114"/>
      <c r="AT273" s="114"/>
      <c r="AU273" s="114"/>
      <c r="AV273" s="114"/>
      <c r="AW273" s="114"/>
      <c r="AX273" s="114"/>
      <c r="AY273" s="114"/>
      <c r="AZ273" s="114"/>
      <c r="BA273" s="114"/>
      <c r="BB273" s="114"/>
      <c r="BC273" s="114"/>
      <c r="BD273" s="114"/>
      <c r="BE273" s="114"/>
      <c r="BF273" s="114"/>
      <c r="BG273" s="114"/>
      <c r="BH273" s="114"/>
      <c r="BI273" s="114"/>
      <c r="BJ273" s="114"/>
      <c r="BK273" s="114"/>
      <c r="BL273" s="114"/>
    </row>
    <row r="274">
      <c r="A274" s="117" t="s">
        <v>237</v>
      </c>
      <c r="B274" s="117" t="b">
        <v>1</v>
      </c>
      <c r="C274" s="117">
        <v>1.0</v>
      </c>
      <c r="D274" s="117" t="s">
        <v>288</v>
      </c>
      <c r="E274" s="117" t="s">
        <v>8115</v>
      </c>
      <c r="F274" s="117" t="s">
        <v>1866</v>
      </c>
      <c r="G274" s="117" t="s">
        <v>8122</v>
      </c>
      <c r="H274" s="117" t="s">
        <v>6032</v>
      </c>
      <c r="I274" s="134"/>
      <c r="J274" s="117" t="s">
        <v>8123</v>
      </c>
      <c r="K274" s="117" t="s">
        <v>8124</v>
      </c>
      <c r="L274" s="134"/>
      <c r="M274" s="134"/>
      <c r="N274" s="134"/>
      <c r="O274" s="117" t="s">
        <v>8125</v>
      </c>
      <c r="P274" s="117" t="s">
        <v>8126</v>
      </c>
      <c r="Q274" s="117" t="s">
        <v>1461</v>
      </c>
      <c r="R274" s="114"/>
      <c r="S274" s="114"/>
      <c r="T274" s="114"/>
      <c r="U274" s="114"/>
      <c r="V274" s="114"/>
      <c r="W274" s="114"/>
      <c r="X274" s="114"/>
      <c r="Y274" s="114"/>
      <c r="Z274" s="114"/>
      <c r="AA274" s="114"/>
      <c r="AB274" s="114"/>
      <c r="AC274" s="114"/>
      <c r="AD274" s="114"/>
      <c r="AE274" s="114"/>
      <c r="AF274" s="114"/>
      <c r="AG274" s="114"/>
      <c r="AH274" s="114"/>
      <c r="AI274" s="114"/>
      <c r="AJ274" s="114"/>
      <c r="AK274" s="114"/>
      <c r="AL274" s="114"/>
      <c r="AM274" s="114"/>
      <c r="AN274" s="114"/>
      <c r="AO274" s="114"/>
      <c r="AP274" s="114"/>
      <c r="AQ274" s="114"/>
      <c r="AR274" s="114"/>
      <c r="AS274" s="114"/>
      <c r="AT274" s="114"/>
      <c r="AU274" s="114"/>
      <c r="AV274" s="114"/>
      <c r="AW274" s="114"/>
      <c r="AX274" s="114"/>
      <c r="AY274" s="114"/>
      <c r="AZ274" s="114"/>
      <c r="BA274" s="114"/>
      <c r="BB274" s="114"/>
      <c r="BC274" s="114"/>
      <c r="BD274" s="114"/>
      <c r="BE274" s="114"/>
      <c r="BF274" s="114"/>
      <c r="BG274" s="114"/>
      <c r="BH274" s="114"/>
      <c r="BI274" s="114"/>
      <c r="BJ274" s="114"/>
      <c r="BK274" s="114"/>
      <c r="BL274" s="114"/>
    </row>
    <row r="275">
      <c r="A275" s="117" t="s">
        <v>237</v>
      </c>
      <c r="B275" s="117" t="b">
        <v>1</v>
      </c>
      <c r="C275" s="117" t="s">
        <v>241</v>
      </c>
      <c r="D275" s="117" t="s">
        <v>288</v>
      </c>
      <c r="E275" s="117" t="s">
        <v>8115</v>
      </c>
      <c r="F275" s="117" t="s">
        <v>1866</v>
      </c>
      <c r="G275" s="117" t="s">
        <v>8127</v>
      </c>
      <c r="H275" s="117" t="s">
        <v>8128</v>
      </c>
      <c r="I275" s="134"/>
      <c r="J275" s="117" t="s">
        <v>8129</v>
      </c>
      <c r="K275" s="117" t="s">
        <v>8130</v>
      </c>
      <c r="L275" s="134"/>
      <c r="M275" s="134"/>
      <c r="N275" s="134"/>
      <c r="O275" s="117" t="s">
        <v>8131</v>
      </c>
      <c r="P275" s="117" t="s">
        <v>8132</v>
      </c>
      <c r="Q275" s="134"/>
      <c r="R275" s="114"/>
      <c r="S275" s="114"/>
      <c r="T275" s="114"/>
      <c r="U275" s="114"/>
      <c r="V275" s="114"/>
      <c r="W275" s="114"/>
      <c r="X275" s="114"/>
      <c r="Y275" s="114"/>
      <c r="Z275" s="114"/>
      <c r="AA275" s="114"/>
      <c r="AB275" s="114"/>
      <c r="AC275" s="114"/>
      <c r="AD275" s="114"/>
      <c r="AE275" s="114"/>
      <c r="AF275" s="114"/>
      <c r="AG275" s="114"/>
      <c r="AH275" s="114"/>
      <c r="AI275" s="114"/>
      <c r="AJ275" s="114"/>
      <c r="AK275" s="114"/>
      <c r="AL275" s="114"/>
      <c r="AM275" s="114"/>
      <c r="AN275" s="114"/>
      <c r="AO275" s="114"/>
      <c r="AP275" s="114"/>
      <c r="AQ275" s="114"/>
      <c r="AR275" s="114"/>
      <c r="AS275" s="114"/>
      <c r="AT275" s="114"/>
      <c r="AU275" s="114"/>
      <c r="AV275" s="114"/>
      <c r="AW275" s="114"/>
      <c r="AX275" s="114"/>
      <c r="AY275" s="114"/>
      <c r="AZ275" s="114"/>
      <c r="BA275" s="114"/>
      <c r="BB275" s="114"/>
      <c r="BC275" s="114"/>
      <c r="BD275" s="114"/>
      <c r="BE275" s="114"/>
      <c r="BF275" s="114"/>
      <c r="BG275" s="114"/>
      <c r="BH275" s="114"/>
      <c r="BI275" s="114"/>
      <c r="BJ275" s="114"/>
      <c r="BK275" s="114"/>
      <c r="BL275" s="114"/>
    </row>
    <row r="276">
      <c r="A276" s="117" t="s">
        <v>237</v>
      </c>
      <c r="B276" s="117" t="b">
        <v>1</v>
      </c>
      <c r="C276" s="117">
        <v>1.0</v>
      </c>
      <c r="D276" s="117" t="s">
        <v>288</v>
      </c>
      <c r="E276" s="117" t="s">
        <v>8115</v>
      </c>
      <c r="F276" s="117" t="s">
        <v>1866</v>
      </c>
      <c r="G276" s="117" t="s">
        <v>8133</v>
      </c>
      <c r="H276" s="117" t="s">
        <v>8134</v>
      </c>
      <c r="I276" s="134"/>
      <c r="J276" s="117" t="s">
        <v>8135</v>
      </c>
      <c r="K276" s="117" t="s">
        <v>8136</v>
      </c>
      <c r="L276" s="134"/>
      <c r="M276" s="134"/>
      <c r="N276" s="134"/>
      <c r="O276" s="117" t="s">
        <v>8137</v>
      </c>
      <c r="P276" s="117" t="s">
        <v>8138</v>
      </c>
      <c r="Q276" s="117" t="s">
        <v>1470</v>
      </c>
      <c r="R276" s="114"/>
      <c r="S276" s="114"/>
      <c r="T276" s="114"/>
      <c r="U276" s="114"/>
      <c r="V276" s="114"/>
      <c r="W276" s="114"/>
      <c r="X276" s="114"/>
      <c r="Y276" s="114"/>
      <c r="Z276" s="114"/>
      <c r="AA276" s="114"/>
      <c r="AB276" s="114"/>
      <c r="AC276" s="114"/>
      <c r="AD276" s="114"/>
      <c r="AE276" s="114"/>
      <c r="AF276" s="114"/>
      <c r="AG276" s="114"/>
      <c r="AH276" s="114"/>
      <c r="AI276" s="114"/>
      <c r="AJ276" s="114"/>
      <c r="AK276" s="114"/>
      <c r="AL276" s="114"/>
      <c r="AM276" s="114"/>
      <c r="AN276" s="114"/>
      <c r="AO276" s="114"/>
      <c r="AP276" s="114"/>
      <c r="AQ276" s="114"/>
      <c r="AR276" s="114"/>
      <c r="AS276" s="114"/>
      <c r="AT276" s="114"/>
      <c r="AU276" s="114"/>
      <c r="AV276" s="114"/>
      <c r="AW276" s="114"/>
      <c r="AX276" s="114"/>
      <c r="AY276" s="114"/>
      <c r="AZ276" s="114"/>
      <c r="BA276" s="114"/>
      <c r="BB276" s="114"/>
      <c r="BC276" s="114"/>
      <c r="BD276" s="114"/>
      <c r="BE276" s="114"/>
      <c r="BF276" s="114"/>
      <c r="BG276" s="114"/>
      <c r="BH276" s="114"/>
      <c r="BI276" s="114"/>
      <c r="BJ276" s="114"/>
      <c r="BK276" s="114"/>
      <c r="BL276" s="114"/>
    </row>
    <row r="277">
      <c r="A277" s="117" t="s">
        <v>237</v>
      </c>
      <c r="B277" s="117" t="b">
        <v>1</v>
      </c>
      <c r="C277" s="117" t="s">
        <v>241</v>
      </c>
      <c r="D277" s="117" t="s">
        <v>288</v>
      </c>
      <c r="E277" s="117" t="s">
        <v>8115</v>
      </c>
      <c r="F277" s="117" t="s">
        <v>1866</v>
      </c>
      <c r="G277" s="117" t="s">
        <v>8139</v>
      </c>
      <c r="H277" s="117" t="s">
        <v>8128</v>
      </c>
      <c r="I277" s="134"/>
      <c r="J277" s="117" t="s">
        <v>8129</v>
      </c>
      <c r="K277" s="117" t="s">
        <v>8130</v>
      </c>
      <c r="L277" s="134"/>
      <c r="M277" s="134"/>
      <c r="N277" s="134"/>
      <c r="O277" s="117" t="s">
        <v>8140</v>
      </c>
      <c r="P277" s="117" t="s">
        <v>8141</v>
      </c>
      <c r="Q277" s="134"/>
      <c r="R277" s="114"/>
      <c r="S277" s="114"/>
      <c r="T277" s="114"/>
      <c r="U277" s="114"/>
      <c r="V277" s="114"/>
      <c r="W277" s="114"/>
      <c r="X277" s="114"/>
      <c r="Y277" s="114"/>
      <c r="Z277" s="114"/>
      <c r="AA277" s="114"/>
      <c r="AB277" s="114"/>
      <c r="AC277" s="114"/>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c r="AX277" s="114"/>
      <c r="AY277" s="114"/>
      <c r="AZ277" s="114"/>
      <c r="BA277" s="114"/>
      <c r="BB277" s="114"/>
      <c r="BC277" s="114"/>
      <c r="BD277" s="114"/>
      <c r="BE277" s="114"/>
      <c r="BF277" s="114"/>
      <c r="BG277" s="114"/>
      <c r="BH277" s="114"/>
      <c r="BI277" s="114"/>
      <c r="BJ277" s="114"/>
      <c r="BK277" s="114"/>
      <c r="BL277" s="114"/>
    </row>
    <row r="278">
      <c r="A278" s="117" t="s">
        <v>237</v>
      </c>
      <c r="B278" s="117" t="b">
        <v>1</v>
      </c>
      <c r="C278" s="117">
        <v>1.0</v>
      </c>
      <c r="D278" s="117" t="s">
        <v>288</v>
      </c>
      <c r="E278" s="117" t="s">
        <v>8115</v>
      </c>
      <c r="F278" s="117" t="s">
        <v>1866</v>
      </c>
      <c r="G278" s="117" t="s">
        <v>8142</v>
      </c>
      <c r="H278" s="117" t="s">
        <v>6032</v>
      </c>
      <c r="I278" s="134"/>
      <c r="J278" s="117" t="s">
        <v>8143</v>
      </c>
      <c r="K278" s="117" t="s">
        <v>8144</v>
      </c>
      <c r="L278" s="134"/>
      <c r="M278" s="134"/>
      <c r="N278" s="134"/>
      <c r="O278" s="117" t="s">
        <v>8145</v>
      </c>
      <c r="P278" s="117" t="s">
        <v>8146</v>
      </c>
      <c r="Q278" s="117" t="s">
        <v>1470</v>
      </c>
      <c r="R278" s="114"/>
      <c r="S278" s="114"/>
      <c r="T278" s="114"/>
      <c r="U278" s="114"/>
      <c r="V278" s="114"/>
      <c r="W278" s="114"/>
      <c r="X278" s="114"/>
      <c r="Y278" s="114"/>
      <c r="Z278" s="114"/>
      <c r="AA278" s="114"/>
      <c r="AB278" s="114"/>
      <c r="AC278" s="114"/>
      <c r="AD278" s="114"/>
      <c r="AE278" s="114"/>
      <c r="AF278" s="114"/>
      <c r="AG278" s="114"/>
      <c r="AH278" s="114"/>
      <c r="AI278" s="114"/>
      <c r="AJ278" s="114"/>
      <c r="AK278" s="114"/>
      <c r="AL278" s="114"/>
      <c r="AM278" s="114"/>
      <c r="AN278" s="114"/>
      <c r="AO278" s="114"/>
      <c r="AP278" s="114"/>
      <c r="AQ278" s="114"/>
      <c r="AR278" s="114"/>
      <c r="AS278" s="114"/>
      <c r="AT278" s="114"/>
      <c r="AU278" s="114"/>
      <c r="AV278" s="114"/>
      <c r="AW278" s="114"/>
      <c r="AX278" s="114"/>
      <c r="AY278" s="114"/>
      <c r="AZ278" s="114"/>
      <c r="BA278" s="114"/>
      <c r="BB278" s="114"/>
      <c r="BC278" s="114"/>
      <c r="BD278" s="114"/>
      <c r="BE278" s="114"/>
      <c r="BF278" s="114"/>
      <c r="BG278" s="114"/>
      <c r="BH278" s="114"/>
      <c r="BI278" s="114"/>
      <c r="BJ278" s="114"/>
      <c r="BK278" s="114"/>
      <c r="BL278" s="114"/>
    </row>
    <row r="279">
      <c r="A279" s="117" t="s">
        <v>237</v>
      </c>
      <c r="B279" s="117" t="b">
        <v>1</v>
      </c>
      <c r="C279" s="117" t="s">
        <v>241</v>
      </c>
      <c r="D279" s="117" t="s">
        <v>288</v>
      </c>
      <c r="E279" s="117" t="s">
        <v>8115</v>
      </c>
      <c r="F279" s="117" t="s">
        <v>489</v>
      </c>
      <c r="G279" s="117" t="s">
        <v>8147</v>
      </c>
      <c r="H279" s="117" t="s">
        <v>8148</v>
      </c>
      <c r="I279" s="134"/>
      <c r="J279" s="117" t="s">
        <v>8149</v>
      </c>
      <c r="K279" s="117" t="s">
        <v>8150</v>
      </c>
      <c r="L279" s="134"/>
      <c r="M279" s="134"/>
      <c r="N279" s="134"/>
      <c r="O279" s="117" t="s">
        <v>8151</v>
      </c>
      <c r="P279" s="117" t="s">
        <v>8152</v>
      </c>
      <c r="Q279" s="134"/>
      <c r="R279" s="114"/>
      <c r="S279" s="114"/>
      <c r="T279" s="114"/>
      <c r="U279" s="114"/>
      <c r="V279" s="114"/>
      <c r="W279" s="114"/>
      <c r="X279" s="114"/>
      <c r="Y279" s="114"/>
      <c r="Z279" s="114"/>
      <c r="AA279" s="114"/>
      <c r="AB279" s="114"/>
      <c r="AC279" s="114"/>
      <c r="AD279" s="114"/>
      <c r="AE279" s="114"/>
      <c r="AF279" s="114"/>
      <c r="AG279" s="114"/>
      <c r="AH279" s="114"/>
      <c r="AI279" s="114"/>
      <c r="AJ279" s="114"/>
      <c r="AK279" s="114"/>
      <c r="AL279" s="114"/>
      <c r="AM279" s="114"/>
      <c r="AN279" s="114"/>
      <c r="AO279" s="114"/>
      <c r="AP279" s="114"/>
      <c r="AQ279" s="114"/>
      <c r="AR279" s="114"/>
      <c r="AS279" s="114"/>
      <c r="AT279" s="114"/>
      <c r="AU279" s="114"/>
      <c r="AV279" s="114"/>
      <c r="AW279" s="114"/>
      <c r="AX279" s="114"/>
      <c r="AY279" s="114"/>
      <c r="AZ279" s="114"/>
      <c r="BA279" s="114"/>
      <c r="BB279" s="114"/>
      <c r="BC279" s="114"/>
      <c r="BD279" s="114"/>
      <c r="BE279" s="114"/>
      <c r="BF279" s="114"/>
      <c r="BG279" s="114"/>
      <c r="BH279" s="114"/>
      <c r="BI279" s="114"/>
      <c r="BJ279" s="114"/>
      <c r="BK279" s="114"/>
      <c r="BL279" s="114"/>
    </row>
    <row r="280">
      <c r="A280" s="117" t="s">
        <v>237</v>
      </c>
      <c r="B280" s="117" t="b">
        <v>1</v>
      </c>
      <c r="C280" s="117">
        <v>1.0</v>
      </c>
      <c r="D280" s="117" t="s">
        <v>288</v>
      </c>
      <c r="E280" s="117" t="s">
        <v>8115</v>
      </c>
      <c r="F280" s="117" t="s">
        <v>556</v>
      </c>
      <c r="G280" s="117" t="s">
        <v>8153</v>
      </c>
      <c r="H280" s="117" t="s">
        <v>8154</v>
      </c>
      <c r="I280" s="134"/>
      <c r="J280" s="117" t="s">
        <v>8155</v>
      </c>
      <c r="K280" s="117" t="s">
        <v>8156</v>
      </c>
      <c r="L280" s="134"/>
      <c r="M280" s="134"/>
      <c r="N280" s="134"/>
      <c r="O280" s="117" t="s">
        <v>8157</v>
      </c>
      <c r="P280" s="117" t="s">
        <v>8158</v>
      </c>
      <c r="Q280" s="134"/>
      <c r="R280" s="114"/>
      <c r="S280" s="114"/>
      <c r="T280" s="114"/>
      <c r="U280" s="114"/>
      <c r="V280" s="114"/>
      <c r="W280" s="114"/>
      <c r="X280" s="114"/>
      <c r="Y280" s="114"/>
      <c r="Z280" s="114"/>
      <c r="AA280" s="114"/>
      <c r="AB280" s="114"/>
      <c r="AC280" s="114"/>
      <c r="AD280" s="114"/>
      <c r="AE280" s="114"/>
      <c r="AF280" s="114"/>
      <c r="AG280" s="114"/>
      <c r="AH280" s="114"/>
      <c r="AI280" s="114"/>
      <c r="AJ280" s="114"/>
      <c r="AK280" s="114"/>
      <c r="AL280" s="114"/>
      <c r="AM280" s="114"/>
      <c r="AN280" s="114"/>
      <c r="AO280" s="114"/>
      <c r="AP280" s="114"/>
      <c r="AQ280" s="114"/>
      <c r="AR280" s="114"/>
      <c r="AS280" s="114"/>
      <c r="AT280" s="114"/>
      <c r="AU280" s="114"/>
      <c r="AV280" s="114"/>
      <c r="AW280" s="114"/>
      <c r="AX280" s="114"/>
      <c r="AY280" s="114"/>
      <c r="AZ280" s="114"/>
      <c r="BA280" s="114"/>
      <c r="BB280" s="114"/>
      <c r="BC280" s="114"/>
      <c r="BD280" s="114"/>
      <c r="BE280" s="114"/>
      <c r="BF280" s="114"/>
      <c r="BG280" s="114"/>
      <c r="BH280" s="114"/>
      <c r="BI280" s="114"/>
      <c r="BJ280" s="114"/>
      <c r="BK280" s="114"/>
      <c r="BL280" s="114"/>
    </row>
    <row r="281">
      <c r="A281" s="117" t="s">
        <v>237</v>
      </c>
      <c r="B281" s="117" t="b">
        <v>1</v>
      </c>
      <c r="C281" s="117" t="s">
        <v>241</v>
      </c>
      <c r="D281" s="117" t="s">
        <v>288</v>
      </c>
      <c r="E281" s="117" t="s">
        <v>8115</v>
      </c>
      <c r="F281" s="117" t="s">
        <v>5193</v>
      </c>
      <c r="G281" s="117" t="s">
        <v>8159</v>
      </c>
      <c r="H281" s="117" t="s">
        <v>8160</v>
      </c>
      <c r="I281" s="134"/>
      <c r="J281" s="117" t="s">
        <v>8161</v>
      </c>
      <c r="K281" s="117" t="s">
        <v>8162</v>
      </c>
      <c r="L281" s="134"/>
      <c r="M281" s="134"/>
      <c r="N281" s="134"/>
      <c r="O281" s="117" t="s">
        <v>8163</v>
      </c>
      <c r="P281" s="117" t="s">
        <v>8164</v>
      </c>
      <c r="Q281" s="134"/>
      <c r="R281" s="114"/>
      <c r="S281" s="114"/>
      <c r="T281" s="114"/>
      <c r="U281" s="114"/>
      <c r="V281" s="114"/>
      <c r="W281" s="114"/>
      <c r="X281" s="114"/>
      <c r="Y281" s="114"/>
      <c r="Z281" s="114"/>
      <c r="AA281" s="114"/>
      <c r="AB281" s="114"/>
      <c r="AC281" s="114"/>
      <c r="AD281" s="114"/>
      <c r="AE281" s="114"/>
      <c r="AF281" s="114"/>
      <c r="AG281" s="114"/>
      <c r="AH281" s="114"/>
      <c r="AI281" s="114"/>
      <c r="AJ281" s="114"/>
      <c r="AK281" s="114"/>
      <c r="AL281" s="114"/>
      <c r="AM281" s="114"/>
      <c r="AN281" s="114"/>
      <c r="AO281" s="114"/>
      <c r="AP281" s="114"/>
      <c r="AQ281" s="114"/>
      <c r="AR281" s="114"/>
      <c r="AS281" s="114"/>
      <c r="AT281" s="114"/>
      <c r="AU281" s="114"/>
      <c r="AV281" s="114"/>
      <c r="AW281" s="114"/>
      <c r="AX281" s="114"/>
      <c r="AY281" s="114"/>
      <c r="AZ281" s="114"/>
      <c r="BA281" s="114"/>
      <c r="BB281" s="114"/>
      <c r="BC281" s="114"/>
      <c r="BD281" s="114"/>
      <c r="BE281" s="114"/>
      <c r="BF281" s="114"/>
      <c r="BG281" s="114"/>
      <c r="BH281" s="114"/>
      <c r="BI281" s="114"/>
      <c r="BJ281" s="114"/>
      <c r="BK281" s="114"/>
      <c r="BL281" s="114"/>
    </row>
    <row r="282">
      <c r="A282" s="117" t="s">
        <v>237</v>
      </c>
      <c r="B282" s="117" t="b">
        <v>1</v>
      </c>
      <c r="C282" s="117">
        <v>1.0</v>
      </c>
      <c r="D282" s="117" t="s">
        <v>288</v>
      </c>
      <c r="E282" s="117" t="s">
        <v>8115</v>
      </c>
      <c r="F282" s="117" t="s">
        <v>5193</v>
      </c>
      <c r="G282" s="117" t="s">
        <v>8165</v>
      </c>
      <c r="H282" s="117" t="s">
        <v>7991</v>
      </c>
      <c r="I282" s="134"/>
      <c r="J282" s="117" t="s">
        <v>8166</v>
      </c>
      <c r="K282" s="117" t="s">
        <v>8167</v>
      </c>
      <c r="L282" s="134"/>
      <c r="M282" s="134"/>
      <c r="N282" s="134"/>
      <c r="O282" s="117" t="s">
        <v>8168</v>
      </c>
      <c r="P282" s="117" t="s">
        <v>8169</v>
      </c>
      <c r="Q282" s="134"/>
      <c r="R282" s="114"/>
      <c r="S282" s="114"/>
      <c r="T282" s="114"/>
      <c r="U282" s="114"/>
      <c r="V282" s="114"/>
      <c r="W282" s="114"/>
      <c r="X282" s="114"/>
      <c r="Y282" s="114"/>
      <c r="Z282" s="114"/>
      <c r="AA282" s="114"/>
      <c r="AB282" s="114"/>
      <c r="AC282" s="114"/>
      <c r="AD282" s="114"/>
      <c r="AE282" s="114"/>
      <c r="AF282" s="114"/>
      <c r="AG282" s="114"/>
      <c r="AH282" s="114"/>
      <c r="AI282" s="114"/>
      <c r="AJ282" s="114"/>
      <c r="AK282" s="114"/>
      <c r="AL282" s="114"/>
      <c r="AM282" s="114"/>
      <c r="AN282" s="114"/>
      <c r="AO282" s="114"/>
      <c r="AP282" s="114"/>
      <c r="AQ282" s="114"/>
      <c r="AR282" s="114"/>
      <c r="AS282" s="114"/>
      <c r="AT282" s="114"/>
      <c r="AU282" s="114"/>
      <c r="AV282" s="114"/>
      <c r="AW282" s="114"/>
      <c r="AX282" s="114"/>
      <c r="AY282" s="114"/>
      <c r="AZ282" s="114"/>
      <c r="BA282" s="114"/>
      <c r="BB282" s="114"/>
      <c r="BC282" s="114"/>
      <c r="BD282" s="114"/>
      <c r="BE282" s="114"/>
      <c r="BF282" s="114"/>
      <c r="BG282" s="114"/>
      <c r="BH282" s="114"/>
      <c r="BI282" s="114"/>
      <c r="BJ282" s="114"/>
      <c r="BK282" s="114"/>
      <c r="BL282" s="114"/>
    </row>
    <row r="283">
      <c r="A283" s="117" t="s">
        <v>237</v>
      </c>
      <c r="B283" s="117" t="b">
        <v>1</v>
      </c>
      <c r="C283" s="117" t="s">
        <v>241</v>
      </c>
      <c r="D283" s="117" t="s">
        <v>288</v>
      </c>
      <c r="E283" s="117" t="s">
        <v>8115</v>
      </c>
      <c r="F283" s="117" t="s">
        <v>5193</v>
      </c>
      <c r="G283" s="117" t="s">
        <v>8170</v>
      </c>
      <c r="H283" s="117" t="s">
        <v>8171</v>
      </c>
      <c r="I283" s="134"/>
      <c r="J283" s="117" t="s">
        <v>8172</v>
      </c>
      <c r="K283" s="117" t="s">
        <v>8173</v>
      </c>
      <c r="L283" s="134"/>
      <c r="M283" s="134"/>
      <c r="N283" s="134"/>
      <c r="O283" s="117" t="s">
        <v>8174</v>
      </c>
      <c r="P283" s="117" t="s">
        <v>8175</v>
      </c>
      <c r="Q283" s="117" t="s">
        <v>8176</v>
      </c>
      <c r="R283" s="114"/>
      <c r="S283" s="114"/>
      <c r="T283" s="114"/>
      <c r="U283" s="114"/>
      <c r="V283" s="114"/>
      <c r="W283" s="114"/>
      <c r="X283" s="114"/>
      <c r="Y283" s="114"/>
      <c r="Z283" s="114"/>
      <c r="AA283" s="114"/>
      <c r="AB283" s="114"/>
      <c r="AC283" s="114"/>
      <c r="AD283" s="114"/>
      <c r="AE283" s="114"/>
      <c r="AF283" s="114"/>
      <c r="AG283" s="114"/>
      <c r="AH283" s="114"/>
      <c r="AI283" s="114"/>
      <c r="AJ283" s="114"/>
      <c r="AK283" s="114"/>
      <c r="AL283" s="114"/>
      <c r="AM283" s="114"/>
      <c r="AN283" s="114"/>
      <c r="AO283" s="114"/>
      <c r="AP283" s="114"/>
      <c r="AQ283" s="114"/>
      <c r="AR283" s="114"/>
      <c r="AS283" s="114"/>
      <c r="AT283" s="114"/>
      <c r="AU283" s="114"/>
      <c r="AV283" s="114"/>
      <c r="AW283" s="114"/>
      <c r="AX283" s="114"/>
      <c r="AY283" s="114"/>
      <c r="AZ283" s="114"/>
      <c r="BA283" s="114"/>
      <c r="BB283" s="114"/>
      <c r="BC283" s="114"/>
      <c r="BD283" s="114"/>
      <c r="BE283" s="114"/>
      <c r="BF283" s="114"/>
      <c r="BG283" s="114"/>
      <c r="BH283" s="114"/>
      <c r="BI283" s="114"/>
      <c r="BJ283" s="114"/>
      <c r="BK283" s="114"/>
      <c r="BL283" s="114"/>
    </row>
    <row r="284">
      <c r="A284" s="117" t="s">
        <v>237</v>
      </c>
      <c r="B284" s="117" t="b">
        <v>1</v>
      </c>
      <c r="C284" s="117">
        <v>1.0</v>
      </c>
      <c r="D284" s="117" t="s">
        <v>288</v>
      </c>
      <c r="E284" s="117" t="s">
        <v>8115</v>
      </c>
      <c r="F284" s="117" t="s">
        <v>5193</v>
      </c>
      <c r="G284" s="117" t="s">
        <v>8177</v>
      </c>
      <c r="H284" s="117" t="s">
        <v>8178</v>
      </c>
      <c r="I284" s="134"/>
      <c r="J284" s="117" t="s">
        <v>8179</v>
      </c>
      <c r="K284" s="117" t="s">
        <v>8180</v>
      </c>
      <c r="L284" s="134"/>
      <c r="M284" s="134"/>
      <c r="N284" s="134"/>
      <c r="O284" s="117" t="s">
        <v>8181</v>
      </c>
      <c r="P284" s="117" t="s">
        <v>8182</v>
      </c>
      <c r="Q284" s="117" t="s">
        <v>8183</v>
      </c>
      <c r="R284" s="114"/>
      <c r="S284" s="114"/>
      <c r="T284" s="114"/>
      <c r="U284" s="114"/>
      <c r="V284" s="114"/>
      <c r="W284" s="114"/>
      <c r="X284" s="114"/>
      <c r="Y284" s="114"/>
      <c r="Z284" s="114"/>
      <c r="AA284" s="114"/>
      <c r="AB284" s="114"/>
      <c r="AC284" s="114"/>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c r="AX284" s="114"/>
      <c r="AY284" s="114"/>
      <c r="AZ284" s="114"/>
      <c r="BA284" s="114"/>
      <c r="BB284" s="114"/>
      <c r="BC284" s="114"/>
      <c r="BD284" s="114"/>
      <c r="BE284" s="114"/>
      <c r="BF284" s="114"/>
      <c r="BG284" s="114"/>
      <c r="BH284" s="114"/>
      <c r="BI284" s="114"/>
      <c r="BJ284" s="114"/>
      <c r="BK284" s="114"/>
      <c r="BL284" s="114"/>
    </row>
    <row r="285">
      <c r="A285" s="117" t="s">
        <v>237</v>
      </c>
      <c r="B285" s="117" t="b">
        <v>1</v>
      </c>
      <c r="C285" s="117" t="s">
        <v>241</v>
      </c>
      <c r="D285" s="117" t="s">
        <v>288</v>
      </c>
      <c r="E285" s="117" t="s">
        <v>8115</v>
      </c>
      <c r="F285" s="117" t="s">
        <v>5193</v>
      </c>
      <c r="G285" s="117" t="s">
        <v>8184</v>
      </c>
      <c r="H285" s="117" t="s">
        <v>8185</v>
      </c>
      <c r="I285" s="134"/>
      <c r="J285" s="117" t="s">
        <v>8186</v>
      </c>
      <c r="K285" s="117" t="s">
        <v>8187</v>
      </c>
      <c r="L285" s="134"/>
      <c r="M285" s="134"/>
      <c r="N285" s="134"/>
      <c r="O285" s="117" t="s">
        <v>8188</v>
      </c>
      <c r="P285" s="117" t="s">
        <v>8189</v>
      </c>
      <c r="Q285" s="117" t="s">
        <v>8190</v>
      </c>
      <c r="R285" s="114"/>
      <c r="S285" s="114"/>
      <c r="T285" s="114"/>
      <c r="U285" s="114"/>
      <c r="V285" s="114"/>
      <c r="W285" s="114"/>
      <c r="X285" s="114"/>
      <c r="Y285" s="114"/>
      <c r="Z285" s="114"/>
      <c r="AA285" s="114"/>
      <c r="AB285" s="114"/>
      <c r="AC285" s="114"/>
      <c r="AD285" s="114"/>
      <c r="AE285" s="114"/>
      <c r="AF285" s="114"/>
      <c r="AG285" s="114"/>
      <c r="AH285" s="114"/>
      <c r="AI285" s="114"/>
      <c r="AJ285" s="114"/>
      <c r="AK285" s="114"/>
      <c r="AL285" s="114"/>
      <c r="AM285" s="114"/>
      <c r="AN285" s="114"/>
      <c r="AO285" s="114"/>
      <c r="AP285" s="114"/>
      <c r="AQ285" s="114"/>
      <c r="AR285" s="114"/>
      <c r="AS285" s="114"/>
      <c r="AT285" s="114"/>
      <c r="AU285" s="114"/>
      <c r="AV285" s="114"/>
      <c r="AW285" s="114"/>
      <c r="AX285" s="114"/>
      <c r="AY285" s="114"/>
      <c r="AZ285" s="114"/>
      <c r="BA285" s="114"/>
      <c r="BB285" s="114"/>
      <c r="BC285" s="114"/>
      <c r="BD285" s="114"/>
      <c r="BE285" s="114"/>
      <c r="BF285" s="114"/>
      <c r="BG285" s="114"/>
      <c r="BH285" s="114"/>
      <c r="BI285" s="114"/>
      <c r="BJ285" s="114"/>
      <c r="BK285" s="114"/>
      <c r="BL285" s="114"/>
    </row>
    <row r="286">
      <c r="A286" s="117" t="s">
        <v>237</v>
      </c>
      <c r="B286" s="117" t="b">
        <v>1</v>
      </c>
      <c r="C286" s="117">
        <v>1.0</v>
      </c>
      <c r="D286" s="117" t="s">
        <v>288</v>
      </c>
      <c r="E286" s="117" t="s">
        <v>8115</v>
      </c>
      <c r="F286" s="117" t="s">
        <v>5193</v>
      </c>
      <c r="G286" s="117" t="s">
        <v>8191</v>
      </c>
      <c r="H286" s="117" t="s">
        <v>8192</v>
      </c>
      <c r="I286" s="134"/>
      <c r="J286" s="117" t="s">
        <v>8193</v>
      </c>
      <c r="K286" s="117" t="s">
        <v>8194</v>
      </c>
      <c r="L286" s="134"/>
      <c r="M286" s="134"/>
      <c r="N286" s="134"/>
      <c r="O286" s="117" t="s">
        <v>8195</v>
      </c>
      <c r="P286" s="117" t="s">
        <v>8196</v>
      </c>
      <c r="Q286" s="117" t="s">
        <v>8197</v>
      </c>
      <c r="R286" s="114"/>
      <c r="S286" s="114"/>
      <c r="T286" s="114"/>
      <c r="U286" s="114"/>
      <c r="V286" s="114"/>
      <c r="W286" s="114"/>
      <c r="X286" s="114"/>
      <c r="Y286" s="114"/>
      <c r="Z286" s="114"/>
      <c r="AA286" s="114"/>
      <c r="AB286" s="114"/>
      <c r="AC286" s="114"/>
      <c r="AD286" s="114"/>
      <c r="AE286" s="114"/>
      <c r="AF286" s="114"/>
      <c r="AG286" s="114"/>
      <c r="AH286" s="114"/>
      <c r="AI286" s="114"/>
      <c r="AJ286" s="114"/>
      <c r="AK286" s="114"/>
      <c r="AL286" s="114"/>
      <c r="AM286" s="114"/>
      <c r="AN286" s="114"/>
      <c r="AO286" s="114"/>
      <c r="AP286" s="114"/>
      <c r="AQ286" s="114"/>
      <c r="AR286" s="114"/>
      <c r="AS286" s="114"/>
      <c r="AT286" s="114"/>
      <c r="AU286" s="114"/>
      <c r="AV286" s="114"/>
      <c r="AW286" s="114"/>
      <c r="AX286" s="114"/>
      <c r="AY286" s="114"/>
      <c r="AZ286" s="114"/>
      <c r="BA286" s="114"/>
      <c r="BB286" s="114"/>
      <c r="BC286" s="114"/>
      <c r="BD286" s="114"/>
      <c r="BE286" s="114"/>
      <c r="BF286" s="114"/>
      <c r="BG286" s="114"/>
      <c r="BH286" s="114"/>
      <c r="BI286" s="114"/>
      <c r="BJ286" s="114"/>
      <c r="BK286" s="114"/>
      <c r="BL286" s="114"/>
    </row>
    <row r="287">
      <c r="A287" s="117" t="s">
        <v>237</v>
      </c>
      <c r="B287" s="117" t="b">
        <v>1</v>
      </c>
      <c r="C287" s="117" t="s">
        <v>241</v>
      </c>
      <c r="D287" s="117" t="s">
        <v>288</v>
      </c>
      <c r="E287" s="117" t="s">
        <v>8115</v>
      </c>
      <c r="F287" s="117" t="s">
        <v>5193</v>
      </c>
      <c r="G287" s="117" t="s">
        <v>8198</v>
      </c>
      <c r="H287" s="117" t="s">
        <v>7991</v>
      </c>
      <c r="I287" s="134"/>
      <c r="J287" s="117" t="s">
        <v>8199</v>
      </c>
      <c r="K287" s="117" t="s">
        <v>8200</v>
      </c>
      <c r="L287" s="134"/>
      <c r="M287" s="134"/>
      <c r="N287" s="134"/>
      <c r="O287" s="117" t="s">
        <v>8201</v>
      </c>
      <c r="P287" s="117" t="s">
        <v>8202</v>
      </c>
      <c r="Q287" s="134"/>
      <c r="R287" s="114"/>
      <c r="S287" s="114"/>
      <c r="T287" s="114"/>
      <c r="U287" s="114"/>
      <c r="V287" s="114"/>
      <c r="W287" s="114"/>
      <c r="X287" s="114"/>
      <c r="Y287" s="114"/>
      <c r="Z287" s="114"/>
      <c r="AA287" s="114"/>
      <c r="AB287" s="114"/>
      <c r="AC287" s="114"/>
      <c r="AD287" s="114"/>
      <c r="AE287" s="114"/>
      <c r="AF287" s="114"/>
      <c r="AG287" s="114"/>
      <c r="AH287" s="114"/>
      <c r="AI287" s="114"/>
      <c r="AJ287" s="114"/>
      <c r="AK287" s="114"/>
      <c r="AL287" s="114"/>
      <c r="AM287" s="114"/>
      <c r="AN287" s="114"/>
      <c r="AO287" s="114"/>
      <c r="AP287" s="114"/>
      <c r="AQ287" s="114"/>
      <c r="AR287" s="114"/>
      <c r="AS287" s="114"/>
      <c r="AT287" s="114"/>
      <c r="AU287" s="114"/>
      <c r="AV287" s="114"/>
      <c r="AW287" s="114"/>
      <c r="AX287" s="114"/>
      <c r="AY287" s="114"/>
      <c r="AZ287" s="114"/>
      <c r="BA287" s="114"/>
      <c r="BB287" s="114"/>
      <c r="BC287" s="114"/>
      <c r="BD287" s="114"/>
      <c r="BE287" s="114"/>
      <c r="BF287" s="114"/>
      <c r="BG287" s="114"/>
      <c r="BH287" s="114"/>
      <c r="BI287" s="114"/>
      <c r="BJ287" s="114"/>
      <c r="BK287" s="114"/>
      <c r="BL287" s="114"/>
    </row>
    <row r="288">
      <c r="A288" s="117" t="s">
        <v>237</v>
      </c>
      <c r="B288" s="117" t="b">
        <v>1</v>
      </c>
      <c r="C288" s="117">
        <v>1.0</v>
      </c>
      <c r="D288" s="117" t="s">
        <v>288</v>
      </c>
      <c r="E288" s="117" t="s">
        <v>8203</v>
      </c>
      <c r="F288" s="117" t="s">
        <v>489</v>
      </c>
      <c r="G288" s="117" t="s">
        <v>8204</v>
      </c>
      <c r="H288" s="117" t="s">
        <v>8205</v>
      </c>
      <c r="I288" s="134"/>
      <c r="J288" s="117" t="s">
        <v>8206</v>
      </c>
      <c r="K288" s="117" t="s">
        <v>8207</v>
      </c>
      <c r="L288" s="134"/>
      <c r="M288" s="134"/>
      <c r="N288" s="134"/>
      <c r="O288" s="117" t="s">
        <v>8208</v>
      </c>
      <c r="P288" s="117" t="s">
        <v>8209</v>
      </c>
      <c r="Q288" s="117" t="s">
        <v>8210</v>
      </c>
      <c r="R288" s="114"/>
      <c r="S288" s="114"/>
      <c r="T288" s="114"/>
      <c r="U288" s="114"/>
      <c r="V288" s="114"/>
      <c r="W288" s="114"/>
      <c r="X288" s="114"/>
      <c r="Y288" s="114"/>
      <c r="Z288" s="114"/>
      <c r="AA288" s="114"/>
      <c r="AB288" s="114"/>
      <c r="AC288" s="114"/>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c r="AX288" s="114"/>
      <c r="AY288" s="114"/>
      <c r="AZ288" s="114"/>
      <c r="BA288" s="114"/>
      <c r="BB288" s="114"/>
      <c r="BC288" s="114"/>
      <c r="BD288" s="114"/>
      <c r="BE288" s="114"/>
      <c r="BF288" s="114"/>
      <c r="BG288" s="114"/>
      <c r="BH288" s="114"/>
      <c r="BI288" s="114"/>
      <c r="BJ288" s="114"/>
      <c r="BK288" s="114"/>
      <c r="BL288" s="114"/>
    </row>
    <row r="289">
      <c r="A289" s="117" t="s">
        <v>237</v>
      </c>
      <c r="B289" s="117" t="b">
        <v>1</v>
      </c>
      <c r="C289" s="117" t="s">
        <v>241</v>
      </c>
      <c r="D289" s="117" t="s">
        <v>288</v>
      </c>
      <c r="E289" s="117" t="s">
        <v>8203</v>
      </c>
      <c r="F289" s="117" t="s">
        <v>489</v>
      </c>
      <c r="G289" s="117" t="s">
        <v>8211</v>
      </c>
      <c r="H289" s="117" t="s">
        <v>6032</v>
      </c>
      <c r="I289" s="134"/>
      <c r="J289" s="117" t="s">
        <v>8212</v>
      </c>
      <c r="K289" s="117" t="s">
        <v>8213</v>
      </c>
      <c r="L289" s="134"/>
      <c r="M289" s="134"/>
      <c r="N289" s="134"/>
      <c r="O289" s="117" t="s">
        <v>8214</v>
      </c>
      <c r="P289" s="117" t="s">
        <v>1527</v>
      </c>
      <c r="Q289" s="134"/>
      <c r="R289" s="114"/>
      <c r="S289" s="114"/>
      <c r="T289" s="114"/>
      <c r="U289" s="114"/>
      <c r="V289" s="114"/>
      <c r="W289" s="114"/>
      <c r="X289" s="114"/>
      <c r="Y289" s="114"/>
      <c r="Z289" s="114"/>
      <c r="AA289" s="114"/>
      <c r="AB289" s="114"/>
      <c r="AC289" s="114"/>
      <c r="AD289" s="114"/>
      <c r="AE289" s="114"/>
      <c r="AF289" s="114"/>
      <c r="AG289" s="114"/>
      <c r="AH289" s="114"/>
      <c r="AI289" s="114"/>
      <c r="AJ289" s="114"/>
      <c r="AK289" s="114"/>
      <c r="AL289" s="114"/>
      <c r="AM289" s="114"/>
      <c r="AN289" s="114"/>
      <c r="AO289" s="114"/>
      <c r="AP289" s="114"/>
      <c r="AQ289" s="114"/>
      <c r="AR289" s="114"/>
      <c r="AS289" s="114"/>
      <c r="AT289" s="114"/>
      <c r="AU289" s="114"/>
      <c r="AV289" s="114"/>
      <c r="AW289" s="114"/>
      <c r="AX289" s="114"/>
      <c r="AY289" s="114"/>
      <c r="AZ289" s="114"/>
      <c r="BA289" s="114"/>
      <c r="BB289" s="114"/>
      <c r="BC289" s="114"/>
      <c r="BD289" s="114"/>
      <c r="BE289" s="114"/>
      <c r="BF289" s="114"/>
      <c r="BG289" s="114"/>
      <c r="BH289" s="114"/>
      <c r="BI289" s="114"/>
      <c r="BJ289" s="114"/>
      <c r="BK289" s="114"/>
      <c r="BL289" s="114"/>
    </row>
    <row r="290">
      <c r="A290" s="117" t="s">
        <v>237</v>
      </c>
      <c r="B290" s="117" t="b">
        <v>1</v>
      </c>
      <c r="C290" s="117">
        <v>1.0</v>
      </c>
      <c r="D290" s="117" t="s">
        <v>288</v>
      </c>
      <c r="E290" s="117" t="s">
        <v>8203</v>
      </c>
      <c r="F290" s="117" t="s">
        <v>556</v>
      </c>
      <c r="G290" s="117" t="s">
        <v>8215</v>
      </c>
      <c r="H290" s="117" t="s">
        <v>8216</v>
      </c>
      <c r="I290" s="134"/>
      <c r="J290" s="117" t="s">
        <v>1528</v>
      </c>
      <c r="K290" s="117" t="s">
        <v>8217</v>
      </c>
      <c r="L290" s="134"/>
      <c r="M290" s="134"/>
      <c r="N290" s="134"/>
      <c r="O290" s="117" t="s">
        <v>8218</v>
      </c>
      <c r="P290" s="117" t="s">
        <v>8219</v>
      </c>
      <c r="Q290" s="134"/>
      <c r="R290" s="114"/>
      <c r="S290" s="114"/>
      <c r="T290" s="114"/>
      <c r="U290" s="114"/>
      <c r="V290" s="114"/>
      <c r="W290" s="114"/>
      <c r="X290" s="114"/>
      <c r="Y290" s="114"/>
      <c r="Z290" s="114"/>
      <c r="AA290" s="114"/>
      <c r="AB290" s="114"/>
      <c r="AC290" s="114"/>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c r="AX290" s="114"/>
      <c r="AY290" s="114"/>
      <c r="AZ290" s="114"/>
      <c r="BA290" s="114"/>
      <c r="BB290" s="114"/>
      <c r="BC290" s="114"/>
      <c r="BD290" s="114"/>
      <c r="BE290" s="114"/>
      <c r="BF290" s="114"/>
      <c r="BG290" s="114"/>
      <c r="BH290" s="114"/>
      <c r="BI290" s="114"/>
      <c r="BJ290" s="114"/>
      <c r="BK290" s="114"/>
      <c r="BL290" s="114"/>
    </row>
    <row r="291">
      <c r="A291" s="117" t="s">
        <v>237</v>
      </c>
      <c r="B291" s="117" t="b">
        <v>1</v>
      </c>
      <c r="C291" s="117" t="s">
        <v>241</v>
      </c>
      <c r="D291" s="117" t="s">
        <v>288</v>
      </c>
      <c r="E291" s="117" t="s">
        <v>8220</v>
      </c>
      <c r="F291" s="117" t="s">
        <v>489</v>
      </c>
      <c r="G291" s="117" t="s">
        <v>8221</v>
      </c>
      <c r="H291" s="117" t="s">
        <v>8222</v>
      </c>
      <c r="I291" s="134"/>
      <c r="J291" s="117" t="s">
        <v>8223</v>
      </c>
      <c r="K291" s="117" t="s">
        <v>8224</v>
      </c>
      <c r="L291" s="134"/>
      <c r="M291" s="134"/>
      <c r="N291" s="134"/>
      <c r="O291" s="117" t="s">
        <v>8225</v>
      </c>
      <c r="P291" s="117" t="s">
        <v>8226</v>
      </c>
      <c r="Q291" s="134"/>
      <c r="R291" s="114"/>
      <c r="S291" s="114"/>
      <c r="T291" s="114"/>
      <c r="U291" s="114"/>
      <c r="V291" s="114"/>
      <c r="W291" s="114"/>
      <c r="X291" s="114"/>
      <c r="Y291" s="114"/>
      <c r="Z291" s="114"/>
      <c r="AA291" s="114"/>
      <c r="AB291" s="114"/>
      <c r="AC291" s="114"/>
      <c r="AD291" s="114"/>
      <c r="AE291" s="114"/>
      <c r="AF291" s="114"/>
      <c r="AG291" s="114"/>
      <c r="AH291" s="114"/>
      <c r="AI291" s="114"/>
      <c r="AJ291" s="114"/>
      <c r="AK291" s="114"/>
      <c r="AL291" s="114"/>
      <c r="AM291" s="114"/>
      <c r="AN291" s="114"/>
      <c r="AO291" s="114"/>
      <c r="AP291" s="114"/>
      <c r="AQ291" s="114"/>
      <c r="AR291" s="114"/>
      <c r="AS291" s="114"/>
      <c r="AT291" s="114"/>
      <c r="AU291" s="114"/>
      <c r="AV291" s="114"/>
      <c r="AW291" s="114"/>
      <c r="AX291" s="114"/>
      <c r="AY291" s="114"/>
      <c r="AZ291" s="114"/>
      <c r="BA291" s="114"/>
      <c r="BB291" s="114"/>
      <c r="BC291" s="114"/>
      <c r="BD291" s="114"/>
      <c r="BE291" s="114"/>
      <c r="BF291" s="114"/>
      <c r="BG291" s="114"/>
      <c r="BH291" s="114"/>
      <c r="BI291" s="114"/>
      <c r="BJ291" s="114"/>
      <c r="BK291" s="114"/>
      <c r="BL291" s="114"/>
    </row>
    <row r="292">
      <c r="A292" s="117" t="s">
        <v>237</v>
      </c>
      <c r="B292" s="117" t="b">
        <v>1</v>
      </c>
      <c r="C292" s="117">
        <v>1.0</v>
      </c>
      <c r="D292" s="117" t="s">
        <v>8227</v>
      </c>
      <c r="E292" s="117" t="s">
        <v>8228</v>
      </c>
      <c r="F292" s="117" t="s">
        <v>1772</v>
      </c>
      <c r="G292" s="117" t="s">
        <v>8229</v>
      </c>
      <c r="H292" s="117" t="s">
        <v>8230</v>
      </c>
      <c r="I292" s="134"/>
      <c r="J292" s="117" t="s">
        <v>1536</v>
      </c>
      <c r="K292" s="117" t="s">
        <v>8231</v>
      </c>
      <c r="L292" s="134"/>
      <c r="M292" s="134"/>
      <c r="N292" s="134"/>
      <c r="O292" s="117" t="s">
        <v>8232</v>
      </c>
      <c r="P292" s="117" t="s">
        <v>8233</v>
      </c>
      <c r="Q292" s="134"/>
      <c r="R292" s="114"/>
      <c r="S292" s="114"/>
      <c r="T292" s="114"/>
      <c r="U292" s="114"/>
      <c r="V292" s="114"/>
      <c r="W292" s="114"/>
      <c r="X292" s="114"/>
      <c r="Y292" s="114"/>
      <c r="Z292" s="114"/>
      <c r="AA292" s="114"/>
      <c r="AB292" s="114"/>
      <c r="AC292" s="114"/>
      <c r="AD292" s="114"/>
      <c r="AE292" s="114"/>
      <c r="AF292" s="114"/>
      <c r="AG292" s="114"/>
      <c r="AH292" s="114"/>
      <c r="AI292" s="114"/>
      <c r="AJ292" s="114"/>
      <c r="AK292" s="114"/>
      <c r="AL292" s="114"/>
      <c r="AM292" s="114"/>
      <c r="AN292" s="114"/>
      <c r="AO292" s="114"/>
      <c r="AP292" s="114"/>
      <c r="AQ292" s="114"/>
      <c r="AR292" s="114"/>
      <c r="AS292" s="114"/>
      <c r="AT292" s="114"/>
      <c r="AU292" s="114"/>
      <c r="AV292" s="114"/>
      <c r="AW292" s="114"/>
      <c r="AX292" s="114"/>
      <c r="AY292" s="114"/>
      <c r="AZ292" s="114"/>
      <c r="BA292" s="114"/>
      <c r="BB292" s="114"/>
      <c r="BC292" s="114"/>
      <c r="BD292" s="114"/>
      <c r="BE292" s="114"/>
      <c r="BF292" s="114"/>
      <c r="BG292" s="114"/>
      <c r="BH292" s="114"/>
      <c r="BI292" s="114"/>
      <c r="BJ292" s="114"/>
      <c r="BK292" s="114"/>
      <c r="BL292" s="114"/>
    </row>
    <row r="293">
      <c r="A293" s="117" t="s">
        <v>237</v>
      </c>
      <c r="B293" s="117" t="b">
        <v>1</v>
      </c>
      <c r="C293" s="117" t="s">
        <v>241</v>
      </c>
      <c r="D293" s="117" t="s">
        <v>8227</v>
      </c>
      <c r="E293" s="117" t="s">
        <v>8228</v>
      </c>
      <c r="F293" s="117" t="s">
        <v>1772</v>
      </c>
      <c r="G293" s="117" t="s">
        <v>8234</v>
      </c>
      <c r="H293" s="117" t="s">
        <v>8235</v>
      </c>
      <c r="I293" s="134"/>
      <c r="J293" s="117" t="s">
        <v>1540</v>
      </c>
      <c r="K293" s="117" t="s">
        <v>1541</v>
      </c>
      <c r="L293" s="134"/>
      <c r="M293" s="134"/>
      <c r="N293" s="134"/>
      <c r="O293" s="117" t="s">
        <v>8236</v>
      </c>
      <c r="P293" s="117" t="s">
        <v>8237</v>
      </c>
      <c r="Q293" s="134"/>
      <c r="R293" s="114"/>
      <c r="S293" s="114"/>
      <c r="T293" s="114"/>
      <c r="U293" s="114"/>
      <c r="V293" s="114"/>
      <c r="W293" s="114"/>
      <c r="X293" s="114"/>
      <c r="Y293" s="114"/>
      <c r="Z293" s="114"/>
      <c r="AA293" s="114"/>
      <c r="AB293" s="114"/>
      <c r="AC293" s="114"/>
      <c r="AD293" s="114"/>
      <c r="AE293" s="114"/>
      <c r="AF293" s="114"/>
      <c r="AG293" s="114"/>
      <c r="AH293" s="114"/>
      <c r="AI293" s="114"/>
      <c r="AJ293" s="114"/>
      <c r="AK293" s="114"/>
      <c r="AL293" s="114"/>
      <c r="AM293" s="114"/>
      <c r="AN293" s="114"/>
      <c r="AO293" s="114"/>
      <c r="AP293" s="114"/>
      <c r="AQ293" s="114"/>
      <c r="AR293" s="114"/>
      <c r="AS293" s="114"/>
      <c r="AT293" s="114"/>
      <c r="AU293" s="114"/>
      <c r="AV293" s="114"/>
      <c r="AW293" s="114"/>
      <c r="AX293" s="114"/>
      <c r="AY293" s="114"/>
      <c r="AZ293" s="114"/>
      <c r="BA293" s="114"/>
      <c r="BB293" s="114"/>
      <c r="BC293" s="114"/>
      <c r="BD293" s="114"/>
      <c r="BE293" s="114"/>
      <c r="BF293" s="114"/>
      <c r="BG293" s="114"/>
      <c r="BH293" s="114"/>
      <c r="BI293" s="114"/>
      <c r="BJ293" s="114"/>
      <c r="BK293" s="114"/>
      <c r="BL293" s="114"/>
    </row>
    <row r="294">
      <c r="A294" s="117" t="s">
        <v>237</v>
      </c>
      <c r="B294" s="117" t="b">
        <v>1</v>
      </c>
      <c r="C294" s="117">
        <v>1.0</v>
      </c>
      <c r="D294" s="117" t="s">
        <v>8227</v>
      </c>
      <c r="E294" s="117" t="s">
        <v>8228</v>
      </c>
      <c r="F294" s="117" t="s">
        <v>1772</v>
      </c>
      <c r="G294" s="117" t="s">
        <v>8238</v>
      </c>
      <c r="H294" s="117" t="s">
        <v>8239</v>
      </c>
      <c r="I294" s="134"/>
      <c r="J294" s="117" t="s">
        <v>8240</v>
      </c>
      <c r="K294" s="117" t="s">
        <v>8241</v>
      </c>
      <c r="L294" s="134"/>
      <c r="M294" s="134"/>
      <c r="N294" s="134"/>
      <c r="O294" s="117" t="s">
        <v>8242</v>
      </c>
      <c r="P294" s="117" t="s">
        <v>8243</v>
      </c>
      <c r="Q294" s="117" t="s">
        <v>1549</v>
      </c>
      <c r="R294" s="114"/>
      <c r="S294" s="114"/>
      <c r="T294" s="114"/>
      <c r="U294" s="114"/>
      <c r="V294" s="114"/>
      <c r="W294" s="114"/>
      <c r="X294" s="114"/>
      <c r="Y294" s="114"/>
      <c r="Z294" s="114"/>
      <c r="AA294" s="114"/>
      <c r="AB294" s="114"/>
      <c r="AC294" s="114"/>
      <c r="AD294" s="114"/>
      <c r="AE294" s="114"/>
      <c r="AF294" s="114"/>
      <c r="AG294" s="114"/>
      <c r="AH294" s="114"/>
      <c r="AI294" s="114"/>
      <c r="AJ294" s="114"/>
      <c r="AK294" s="114"/>
      <c r="AL294" s="114"/>
      <c r="AM294" s="114"/>
      <c r="AN294" s="114"/>
      <c r="AO294" s="114"/>
      <c r="AP294" s="114"/>
      <c r="AQ294" s="114"/>
      <c r="AR294" s="114"/>
      <c r="AS294" s="114"/>
      <c r="AT294" s="114"/>
      <c r="AU294" s="114"/>
      <c r="AV294" s="114"/>
      <c r="AW294" s="114"/>
      <c r="AX294" s="114"/>
      <c r="AY294" s="114"/>
      <c r="AZ294" s="114"/>
      <c r="BA294" s="114"/>
      <c r="BB294" s="114"/>
      <c r="BC294" s="114"/>
      <c r="BD294" s="114"/>
      <c r="BE294" s="114"/>
      <c r="BF294" s="114"/>
      <c r="BG294" s="114"/>
      <c r="BH294" s="114"/>
      <c r="BI294" s="114"/>
      <c r="BJ294" s="114"/>
      <c r="BK294" s="114"/>
      <c r="BL294" s="114"/>
    </row>
    <row r="295">
      <c r="A295" s="117" t="s">
        <v>237</v>
      </c>
      <c r="B295" s="117" t="b">
        <v>1</v>
      </c>
      <c r="C295" s="117" t="s">
        <v>241</v>
      </c>
      <c r="D295" s="117" t="s">
        <v>8227</v>
      </c>
      <c r="E295" s="117" t="s">
        <v>8228</v>
      </c>
      <c r="F295" s="117" t="s">
        <v>1823</v>
      </c>
      <c r="G295" s="117" t="s">
        <v>8244</v>
      </c>
      <c r="H295" s="117" t="s">
        <v>8245</v>
      </c>
      <c r="I295" s="134"/>
      <c r="J295" s="117" t="s">
        <v>1551</v>
      </c>
      <c r="K295" s="117" t="s">
        <v>8246</v>
      </c>
      <c r="L295" s="134"/>
      <c r="M295" s="134"/>
      <c r="N295" s="134"/>
      <c r="O295" s="117" t="s">
        <v>8247</v>
      </c>
      <c r="P295" s="117" t="s">
        <v>8248</v>
      </c>
      <c r="Q295" s="134"/>
      <c r="R295" s="114"/>
      <c r="S295" s="114"/>
      <c r="T295" s="114"/>
      <c r="U295" s="114"/>
      <c r="V295" s="114"/>
      <c r="W295" s="114"/>
      <c r="X295" s="114"/>
      <c r="Y295" s="114"/>
      <c r="Z295" s="114"/>
      <c r="AA295" s="114"/>
      <c r="AB295" s="114"/>
      <c r="AC295" s="114"/>
      <c r="AD295" s="114"/>
      <c r="AE295" s="114"/>
      <c r="AF295" s="114"/>
      <c r="AG295" s="114"/>
      <c r="AH295" s="114"/>
      <c r="AI295" s="114"/>
      <c r="AJ295" s="114"/>
      <c r="AK295" s="114"/>
      <c r="AL295" s="114"/>
      <c r="AM295" s="114"/>
      <c r="AN295" s="114"/>
      <c r="AO295" s="114"/>
      <c r="AP295" s="114"/>
      <c r="AQ295" s="114"/>
      <c r="AR295" s="114"/>
      <c r="AS295" s="114"/>
      <c r="AT295" s="114"/>
      <c r="AU295" s="114"/>
      <c r="AV295" s="114"/>
      <c r="AW295" s="114"/>
      <c r="AX295" s="114"/>
      <c r="AY295" s="114"/>
      <c r="AZ295" s="114"/>
      <c r="BA295" s="114"/>
      <c r="BB295" s="114"/>
      <c r="BC295" s="114"/>
      <c r="BD295" s="114"/>
      <c r="BE295" s="114"/>
      <c r="BF295" s="114"/>
      <c r="BG295" s="114"/>
      <c r="BH295" s="114"/>
      <c r="BI295" s="114"/>
      <c r="BJ295" s="114"/>
      <c r="BK295" s="114"/>
      <c r="BL295" s="114"/>
    </row>
    <row r="296">
      <c r="A296" s="117" t="s">
        <v>237</v>
      </c>
      <c r="B296" s="117" t="b">
        <v>1</v>
      </c>
      <c r="C296" s="117">
        <v>1.0</v>
      </c>
      <c r="D296" s="117" t="s">
        <v>8227</v>
      </c>
      <c r="E296" s="117" t="s">
        <v>8228</v>
      </c>
      <c r="F296" s="117" t="s">
        <v>1823</v>
      </c>
      <c r="G296" s="117" t="s">
        <v>8249</v>
      </c>
      <c r="H296" s="117" t="s">
        <v>7115</v>
      </c>
      <c r="I296" s="134"/>
      <c r="J296" s="117" t="s">
        <v>1555</v>
      </c>
      <c r="K296" s="117" t="s">
        <v>1556</v>
      </c>
      <c r="L296" s="134"/>
      <c r="M296" s="134"/>
      <c r="N296" s="134"/>
      <c r="O296" s="117" t="s">
        <v>8250</v>
      </c>
      <c r="P296" s="117" t="s">
        <v>8251</v>
      </c>
      <c r="Q296" s="134"/>
      <c r="R296" s="114"/>
      <c r="S296" s="114"/>
      <c r="T296" s="114"/>
      <c r="U296" s="114"/>
      <c r="V296" s="114"/>
      <c r="W296" s="114"/>
      <c r="X296" s="114"/>
      <c r="Y296" s="114"/>
      <c r="Z296" s="114"/>
      <c r="AA296" s="114"/>
      <c r="AB296" s="114"/>
      <c r="AC296" s="114"/>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c r="AX296" s="114"/>
      <c r="AY296" s="114"/>
      <c r="AZ296" s="114"/>
      <c r="BA296" s="114"/>
      <c r="BB296" s="114"/>
      <c r="BC296" s="114"/>
      <c r="BD296" s="114"/>
      <c r="BE296" s="114"/>
      <c r="BF296" s="114"/>
      <c r="BG296" s="114"/>
      <c r="BH296" s="114"/>
      <c r="BI296" s="114"/>
      <c r="BJ296" s="114"/>
      <c r="BK296" s="114"/>
      <c r="BL296" s="114"/>
    </row>
    <row r="297">
      <c r="A297" s="117" t="s">
        <v>237</v>
      </c>
      <c r="B297" s="117" t="b">
        <v>1</v>
      </c>
      <c r="C297" s="117" t="s">
        <v>241</v>
      </c>
      <c r="D297" s="117" t="s">
        <v>8227</v>
      </c>
      <c r="E297" s="117" t="s">
        <v>8228</v>
      </c>
      <c r="F297" s="117" t="s">
        <v>1823</v>
      </c>
      <c r="G297" s="117" t="s">
        <v>8252</v>
      </c>
      <c r="H297" s="117" t="s">
        <v>8253</v>
      </c>
      <c r="I297" s="134"/>
      <c r="J297" s="117" t="s">
        <v>1559</v>
      </c>
      <c r="K297" s="117" t="s">
        <v>8254</v>
      </c>
      <c r="L297" s="134"/>
      <c r="M297" s="134"/>
      <c r="N297" s="134"/>
      <c r="O297" s="117" t="s">
        <v>8255</v>
      </c>
      <c r="P297" s="117" t="s">
        <v>8256</v>
      </c>
      <c r="Q297" s="134"/>
      <c r="R297" s="114"/>
      <c r="S297" s="114"/>
      <c r="T297" s="114"/>
      <c r="U297" s="114"/>
      <c r="V297" s="114"/>
      <c r="W297" s="114"/>
      <c r="X297" s="114"/>
      <c r="Y297" s="114"/>
      <c r="Z297" s="114"/>
      <c r="AA297" s="114"/>
      <c r="AB297" s="114"/>
      <c r="AC297" s="114"/>
      <c r="AD297" s="114"/>
      <c r="AE297" s="114"/>
      <c r="AF297" s="114"/>
      <c r="AG297" s="114"/>
      <c r="AH297" s="114"/>
      <c r="AI297" s="114"/>
      <c r="AJ297" s="114"/>
      <c r="AK297" s="114"/>
      <c r="AL297" s="114"/>
      <c r="AM297" s="114"/>
      <c r="AN297" s="114"/>
      <c r="AO297" s="114"/>
      <c r="AP297" s="114"/>
      <c r="AQ297" s="114"/>
      <c r="AR297" s="114"/>
      <c r="AS297" s="114"/>
      <c r="AT297" s="114"/>
      <c r="AU297" s="114"/>
      <c r="AV297" s="114"/>
      <c r="AW297" s="114"/>
      <c r="AX297" s="114"/>
      <c r="AY297" s="114"/>
      <c r="AZ297" s="114"/>
      <c r="BA297" s="114"/>
      <c r="BB297" s="114"/>
      <c r="BC297" s="114"/>
      <c r="BD297" s="114"/>
      <c r="BE297" s="114"/>
      <c r="BF297" s="114"/>
      <c r="BG297" s="114"/>
      <c r="BH297" s="114"/>
      <c r="BI297" s="114"/>
      <c r="BJ297" s="114"/>
      <c r="BK297" s="114"/>
      <c r="BL297" s="114"/>
    </row>
    <row r="298">
      <c r="A298" s="117" t="s">
        <v>237</v>
      </c>
      <c r="B298" s="117" t="b">
        <v>1</v>
      </c>
      <c r="C298" s="117">
        <v>1.0</v>
      </c>
      <c r="D298" s="117" t="s">
        <v>8227</v>
      </c>
      <c r="E298" s="117" t="s">
        <v>8228</v>
      </c>
      <c r="F298" s="117" t="s">
        <v>1823</v>
      </c>
      <c r="G298" s="117" t="s">
        <v>8257</v>
      </c>
      <c r="H298" s="117" t="s">
        <v>8258</v>
      </c>
      <c r="I298" s="134"/>
      <c r="J298" s="117" t="s">
        <v>8259</v>
      </c>
      <c r="K298" s="117" t="s">
        <v>8260</v>
      </c>
      <c r="L298" s="134"/>
      <c r="M298" s="134"/>
      <c r="N298" s="134"/>
      <c r="O298" s="117" t="s">
        <v>8261</v>
      </c>
      <c r="P298" s="117" t="s">
        <v>1566</v>
      </c>
      <c r="Q298" s="134"/>
      <c r="R298" s="114"/>
      <c r="S298" s="114"/>
      <c r="T298" s="114"/>
      <c r="U298" s="114"/>
      <c r="V298" s="114"/>
      <c r="W298" s="114"/>
      <c r="X298" s="114"/>
      <c r="Y298" s="114"/>
      <c r="Z298" s="114"/>
      <c r="AA298" s="114"/>
      <c r="AB298" s="114"/>
      <c r="AC298" s="114"/>
      <c r="AD298" s="114"/>
      <c r="AE298" s="114"/>
      <c r="AF298" s="114"/>
      <c r="AG298" s="114"/>
      <c r="AH298" s="114"/>
      <c r="AI298" s="114"/>
      <c r="AJ298" s="114"/>
      <c r="AK298" s="114"/>
      <c r="AL298" s="114"/>
      <c r="AM298" s="114"/>
      <c r="AN298" s="114"/>
      <c r="AO298" s="114"/>
      <c r="AP298" s="114"/>
      <c r="AQ298" s="114"/>
      <c r="AR298" s="114"/>
      <c r="AS298" s="114"/>
      <c r="AT298" s="114"/>
      <c r="AU298" s="114"/>
      <c r="AV298" s="114"/>
      <c r="AW298" s="114"/>
      <c r="AX298" s="114"/>
      <c r="AY298" s="114"/>
      <c r="AZ298" s="114"/>
      <c r="BA298" s="114"/>
      <c r="BB298" s="114"/>
      <c r="BC298" s="114"/>
      <c r="BD298" s="114"/>
      <c r="BE298" s="114"/>
      <c r="BF298" s="114"/>
      <c r="BG298" s="114"/>
      <c r="BH298" s="114"/>
      <c r="BI298" s="114"/>
      <c r="BJ298" s="114"/>
      <c r="BK298" s="114"/>
      <c r="BL298" s="114"/>
    </row>
    <row r="299">
      <c r="A299" s="117" t="s">
        <v>237</v>
      </c>
      <c r="B299" s="117" t="b">
        <v>1</v>
      </c>
      <c r="C299" s="117" t="s">
        <v>241</v>
      </c>
      <c r="D299" s="117" t="s">
        <v>8227</v>
      </c>
      <c r="E299" s="117" t="s">
        <v>8228</v>
      </c>
      <c r="F299" s="117" t="s">
        <v>5485</v>
      </c>
      <c r="G299" s="117" t="s">
        <v>8262</v>
      </c>
      <c r="H299" s="117" t="s">
        <v>8263</v>
      </c>
      <c r="I299" s="134"/>
      <c r="J299" s="117" t="s">
        <v>8264</v>
      </c>
      <c r="K299" s="117" t="s">
        <v>8265</v>
      </c>
      <c r="L299" s="134"/>
      <c r="M299" s="134"/>
      <c r="N299" s="134"/>
      <c r="O299" s="117" t="s">
        <v>8266</v>
      </c>
      <c r="P299" s="117" t="s">
        <v>8267</v>
      </c>
      <c r="Q299" s="134"/>
      <c r="R299" s="114"/>
      <c r="S299" s="114"/>
      <c r="T299" s="114"/>
      <c r="U299" s="114"/>
      <c r="V299" s="114"/>
      <c r="W299" s="114"/>
      <c r="X299" s="114"/>
      <c r="Y299" s="114"/>
      <c r="Z299" s="114"/>
      <c r="AA299" s="114"/>
      <c r="AB299" s="114"/>
      <c r="AC299" s="114"/>
      <c r="AD299" s="114"/>
      <c r="AE299" s="114"/>
      <c r="AF299" s="114"/>
      <c r="AG299" s="114"/>
      <c r="AH299" s="114"/>
      <c r="AI299" s="114"/>
      <c r="AJ299" s="114"/>
      <c r="AK299" s="114"/>
      <c r="AL299" s="114"/>
      <c r="AM299" s="114"/>
      <c r="AN299" s="114"/>
      <c r="AO299" s="114"/>
      <c r="AP299" s="114"/>
      <c r="AQ299" s="114"/>
      <c r="AR299" s="114"/>
      <c r="AS299" s="114"/>
      <c r="AT299" s="114"/>
      <c r="AU299" s="114"/>
      <c r="AV299" s="114"/>
      <c r="AW299" s="114"/>
      <c r="AX299" s="114"/>
      <c r="AY299" s="114"/>
      <c r="AZ299" s="114"/>
      <c r="BA299" s="114"/>
      <c r="BB299" s="114"/>
      <c r="BC299" s="114"/>
      <c r="BD299" s="114"/>
      <c r="BE299" s="114"/>
      <c r="BF299" s="114"/>
      <c r="BG299" s="114"/>
      <c r="BH299" s="114"/>
      <c r="BI299" s="114"/>
      <c r="BJ299" s="114"/>
      <c r="BK299" s="114"/>
      <c r="BL299" s="114"/>
    </row>
    <row r="300">
      <c r="A300" s="117" t="s">
        <v>237</v>
      </c>
      <c r="B300" s="117" t="b">
        <v>1</v>
      </c>
      <c r="C300" s="117">
        <v>1.0</v>
      </c>
      <c r="D300" s="117" t="s">
        <v>8227</v>
      </c>
      <c r="E300" s="117" t="s">
        <v>8228</v>
      </c>
      <c r="F300" s="117" t="s">
        <v>5485</v>
      </c>
      <c r="G300" s="117" t="s">
        <v>8268</v>
      </c>
      <c r="H300" s="117" t="s">
        <v>8230</v>
      </c>
      <c r="I300" s="134"/>
      <c r="J300" s="117" t="s">
        <v>1536</v>
      </c>
      <c r="K300" s="117" t="s">
        <v>8269</v>
      </c>
      <c r="L300" s="134"/>
      <c r="M300" s="134"/>
      <c r="N300" s="134"/>
      <c r="O300" s="117" t="s">
        <v>8232</v>
      </c>
      <c r="P300" s="117" t="s">
        <v>8270</v>
      </c>
      <c r="Q300" s="134"/>
      <c r="R300" s="114"/>
      <c r="S300" s="114"/>
      <c r="T300" s="114"/>
      <c r="U300" s="114"/>
      <c r="V300" s="114"/>
      <c r="W300" s="114"/>
      <c r="X300" s="114"/>
      <c r="Y300" s="114"/>
      <c r="Z300" s="114"/>
      <c r="AA300" s="114"/>
      <c r="AB300" s="114"/>
      <c r="AC300" s="114"/>
      <c r="AD300" s="114"/>
      <c r="AE300" s="114"/>
      <c r="AF300" s="114"/>
      <c r="AG300" s="114"/>
      <c r="AH300" s="114"/>
      <c r="AI300" s="114"/>
      <c r="AJ300" s="114"/>
      <c r="AK300" s="114"/>
      <c r="AL300" s="114"/>
      <c r="AM300" s="114"/>
      <c r="AN300" s="114"/>
      <c r="AO300" s="114"/>
      <c r="AP300" s="114"/>
      <c r="AQ300" s="114"/>
      <c r="AR300" s="114"/>
      <c r="AS300" s="114"/>
      <c r="AT300" s="114"/>
      <c r="AU300" s="114"/>
      <c r="AV300" s="114"/>
      <c r="AW300" s="114"/>
      <c r="AX300" s="114"/>
      <c r="AY300" s="114"/>
      <c r="AZ300" s="114"/>
      <c r="BA300" s="114"/>
      <c r="BB300" s="114"/>
      <c r="BC300" s="114"/>
      <c r="BD300" s="114"/>
      <c r="BE300" s="114"/>
      <c r="BF300" s="114"/>
      <c r="BG300" s="114"/>
      <c r="BH300" s="114"/>
      <c r="BI300" s="114"/>
      <c r="BJ300" s="114"/>
      <c r="BK300" s="114"/>
      <c r="BL300" s="114"/>
    </row>
    <row r="301">
      <c r="A301" s="117" t="s">
        <v>237</v>
      </c>
      <c r="B301" s="117" t="b">
        <v>1</v>
      </c>
      <c r="C301" s="117" t="s">
        <v>241</v>
      </c>
      <c r="D301" s="117" t="s">
        <v>8227</v>
      </c>
      <c r="E301" s="117" t="s">
        <v>8228</v>
      </c>
      <c r="F301" s="117" t="s">
        <v>5485</v>
      </c>
      <c r="G301" s="117" t="s">
        <v>8271</v>
      </c>
      <c r="H301" s="117" t="s">
        <v>8272</v>
      </c>
      <c r="I301" s="134"/>
      <c r="J301" s="117" t="s">
        <v>1574</v>
      </c>
      <c r="K301" s="117" t="s">
        <v>8273</v>
      </c>
      <c r="L301" s="134"/>
      <c r="M301" s="134"/>
      <c r="N301" s="134"/>
      <c r="O301" s="117" t="s">
        <v>8274</v>
      </c>
      <c r="P301" s="117" t="s">
        <v>1577</v>
      </c>
      <c r="Q301" s="117" t="s">
        <v>8275</v>
      </c>
      <c r="R301" s="114"/>
      <c r="S301" s="114"/>
      <c r="T301" s="114"/>
      <c r="U301" s="114"/>
      <c r="V301" s="114"/>
      <c r="W301" s="114"/>
      <c r="X301" s="114"/>
      <c r="Y301" s="114"/>
      <c r="Z301" s="114"/>
      <c r="AA301" s="114"/>
      <c r="AB301" s="114"/>
      <c r="AC301" s="114"/>
      <c r="AD301" s="114"/>
      <c r="AE301" s="114"/>
      <c r="AF301" s="114"/>
      <c r="AG301" s="114"/>
      <c r="AH301" s="114"/>
      <c r="AI301" s="114"/>
      <c r="AJ301" s="114"/>
      <c r="AK301" s="114"/>
      <c r="AL301" s="114"/>
      <c r="AM301" s="114"/>
      <c r="AN301" s="114"/>
      <c r="AO301" s="114"/>
      <c r="AP301" s="114"/>
      <c r="AQ301" s="114"/>
      <c r="AR301" s="114"/>
      <c r="AS301" s="114"/>
      <c r="AT301" s="114"/>
      <c r="AU301" s="114"/>
      <c r="AV301" s="114"/>
      <c r="AW301" s="114"/>
      <c r="AX301" s="114"/>
      <c r="AY301" s="114"/>
      <c r="AZ301" s="114"/>
      <c r="BA301" s="114"/>
      <c r="BB301" s="114"/>
      <c r="BC301" s="114"/>
      <c r="BD301" s="114"/>
      <c r="BE301" s="114"/>
      <c r="BF301" s="114"/>
      <c r="BG301" s="114"/>
      <c r="BH301" s="114"/>
      <c r="BI301" s="114"/>
      <c r="BJ301" s="114"/>
      <c r="BK301" s="114"/>
      <c r="BL301" s="114"/>
    </row>
    <row r="302">
      <c r="A302" s="117" t="s">
        <v>237</v>
      </c>
      <c r="B302" s="117" t="b">
        <v>1</v>
      </c>
      <c r="C302" s="117">
        <v>1.0</v>
      </c>
      <c r="D302" s="117" t="s">
        <v>8227</v>
      </c>
      <c r="E302" s="117" t="s">
        <v>8228</v>
      </c>
      <c r="F302" s="117" t="s">
        <v>1866</v>
      </c>
      <c r="G302" s="117" t="s">
        <v>8276</v>
      </c>
      <c r="H302" s="117" t="s">
        <v>8277</v>
      </c>
      <c r="I302" s="134"/>
      <c r="J302" s="117" t="s">
        <v>8278</v>
      </c>
      <c r="K302" s="117" t="s">
        <v>1580</v>
      </c>
      <c r="L302" s="134"/>
      <c r="M302" s="134"/>
      <c r="N302" s="134"/>
      <c r="O302" s="117" t="s">
        <v>8279</v>
      </c>
      <c r="P302" s="117" t="s">
        <v>8280</v>
      </c>
      <c r="Q302" s="117" t="s">
        <v>1583</v>
      </c>
      <c r="R302" s="114"/>
      <c r="S302" s="114"/>
      <c r="T302" s="114"/>
      <c r="U302" s="114"/>
      <c r="V302" s="114"/>
      <c r="W302" s="114"/>
      <c r="X302" s="114"/>
      <c r="Y302" s="114"/>
      <c r="Z302" s="114"/>
      <c r="AA302" s="114"/>
      <c r="AB302" s="114"/>
      <c r="AC302" s="114"/>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c r="AX302" s="114"/>
      <c r="AY302" s="114"/>
      <c r="AZ302" s="114"/>
      <c r="BA302" s="114"/>
      <c r="BB302" s="114"/>
      <c r="BC302" s="114"/>
      <c r="BD302" s="114"/>
      <c r="BE302" s="114"/>
      <c r="BF302" s="114"/>
      <c r="BG302" s="114"/>
      <c r="BH302" s="114"/>
      <c r="BI302" s="114"/>
      <c r="BJ302" s="114"/>
      <c r="BK302" s="114"/>
      <c r="BL302" s="114"/>
    </row>
    <row r="303">
      <c r="A303" s="117" t="s">
        <v>237</v>
      </c>
      <c r="B303" s="117" t="b">
        <v>1</v>
      </c>
      <c r="C303" s="117" t="s">
        <v>241</v>
      </c>
      <c r="D303" s="117" t="s">
        <v>8227</v>
      </c>
      <c r="E303" s="117" t="s">
        <v>8228</v>
      </c>
      <c r="F303" s="117" t="s">
        <v>294</v>
      </c>
      <c r="G303" s="117" t="s">
        <v>8281</v>
      </c>
      <c r="H303" s="117" t="s">
        <v>8282</v>
      </c>
      <c r="I303" s="134"/>
      <c r="J303" s="117" t="s">
        <v>8283</v>
      </c>
      <c r="K303" s="117" t="s">
        <v>8284</v>
      </c>
      <c r="L303" s="134"/>
      <c r="M303" s="134"/>
      <c r="N303" s="134"/>
      <c r="O303" s="117" t="s">
        <v>8285</v>
      </c>
      <c r="P303" s="117" t="s">
        <v>8286</v>
      </c>
      <c r="Q303" s="134"/>
      <c r="R303" s="114"/>
      <c r="S303" s="114"/>
      <c r="T303" s="114"/>
      <c r="U303" s="114"/>
      <c r="V303" s="114"/>
      <c r="W303" s="114"/>
      <c r="X303" s="114"/>
      <c r="Y303" s="114"/>
      <c r="Z303" s="114"/>
      <c r="AA303" s="114"/>
      <c r="AB303" s="114"/>
      <c r="AC303" s="114"/>
      <c r="AD303" s="114"/>
      <c r="AE303" s="114"/>
      <c r="AF303" s="114"/>
      <c r="AG303" s="114"/>
      <c r="AH303" s="114"/>
      <c r="AI303" s="114"/>
      <c r="AJ303" s="114"/>
      <c r="AK303" s="114"/>
      <c r="AL303" s="114"/>
      <c r="AM303" s="114"/>
      <c r="AN303" s="114"/>
      <c r="AO303" s="114"/>
      <c r="AP303" s="114"/>
      <c r="AQ303" s="114"/>
      <c r="AR303" s="114"/>
      <c r="AS303" s="114"/>
      <c r="AT303" s="114"/>
      <c r="AU303" s="114"/>
      <c r="AV303" s="114"/>
      <c r="AW303" s="114"/>
      <c r="AX303" s="114"/>
      <c r="AY303" s="114"/>
      <c r="AZ303" s="114"/>
      <c r="BA303" s="114"/>
      <c r="BB303" s="114"/>
      <c r="BC303" s="114"/>
      <c r="BD303" s="114"/>
      <c r="BE303" s="114"/>
      <c r="BF303" s="114"/>
      <c r="BG303" s="114"/>
      <c r="BH303" s="114"/>
      <c r="BI303" s="114"/>
      <c r="BJ303" s="114"/>
      <c r="BK303" s="114"/>
      <c r="BL303" s="114"/>
    </row>
    <row r="304">
      <c r="A304" s="117" t="s">
        <v>237</v>
      </c>
      <c r="B304" s="117" t="b">
        <v>1</v>
      </c>
      <c r="C304" s="117">
        <v>1.0</v>
      </c>
      <c r="D304" s="117" t="s">
        <v>8227</v>
      </c>
      <c r="E304" s="117" t="s">
        <v>8228</v>
      </c>
      <c r="F304" s="117" t="s">
        <v>294</v>
      </c>
      <c r="G304" s="117" t="s">
        <v>8287</v>
      </c>
      <c r="H304" s="117" t="s">
        <v>8288</v>
      </c>
      <c r="I304" s="134"/>
      <c r="J304" s="117" t="s">
        <v>8289</v>
      </c>
      <c r="K304" s="117" t="s">
        <v>8290</v>
      </c>
      <c r="L304" s="134"/>
      <c r="M304" s="134"/>
      <c r="N304" s="134"/>
      <c r="O304" s="117" t="s">
        <v>8291</v>
      </c>
      <c r="P304" s="117" t="s">
        <v>8292</v>
      </c>
      <c r="Q304" s="117" t="s">
        <v>8293</v>
      </c>
      <c r="R304" s="114"/>
      <c r="S304" s="114"/>
      <c r="T304" s="114"/>
      <c r="U304" s="114"/>
      <c r="V304" s="114"/>
      <c r="W304" s="114"/>
      <c r="X304" s="114"/>
      <c r="Y304" s="114"/>
      <c r="Z304" s="114"/>
      <c r="AA304" s="114"/>
      <c r="AB304" s="114"/>
      <c r="AC304" s="114"/>
      <c r="AD304" s="114"/>
      <c r="AE304" s="114"/>
      <c r="AF304" s="114"/>
      <c r="AG304" s="114"/>
      <c r="AH304" s="114"/>
      <c r="AI304" s="114"/>
      <c r="AJ304" s="114"/>
      <c r="AK304" s="114"/>
      <c r="AL304" s="114"/>
      <c r="AM304" s="114"/>
      <c r="AN304" s="114"/>
      <c r="AO304" s="114"/>
      <c r="AP304" s="114"/>
      <c r="AQ304" s="114"/>
      <c r="AR304" s="114"/>
      <c r="AS304" s="114"/>
      <c r="AT304" s="114"/>
      <c r="AU304" s="114"/>
      <c r="AV304" s="114"/>
      <c r="AW304" s="114"/>
      <c r="AX304" s="114"/>
      <c r="AY304" s="114"/>
      <c r="AZ304" s="114"/>
      <c r="BA304" s="114"/>
      <c r="BB304" s="114"/>
      <c r="BC304" s="114"/>
      <c r="BD304" s="114"/>
      <c r="BE304" s="114"/>
      <c r="BF304" s="114"/>
      <c r="BG304" s="114"/>
      <c r="BH304" s="114"/>
      <c r="BI304" s="114"/>
      <c r="BJ304" s="114"/>
      <c r="BK304" s="114"/>
      <c r="BL304" s="114"/>
    </row>
    <row r="305">
      <c r="A305" s="117" t="s">
        <v>237</v>
      </c>
      <c r="B305" s="117" t="b">
        <v>1</v>
      </c>
      <c r="C305" s="117" t="s">
        <v>241</v>
      </c>
      <c r="D305" s="117" t="s">
        <v>8227</v>
      </c>
      <c r="E305" s="117" t="s">
        <v>8228</v>
      </c>
      <c r="F305" s="117" t="s">
        <v>294</v>
      </c>
      <c r="G305" s="117" t="s">
        <v>8294</v>
      </c>
      <c r="H305" s="117" t="s">
        <v>8295</v>
      </c>
      <c r="I305" s="134"/>
      <c r="J305" s="117" t="s">
        <v>1593</v>
      </c>
      <c r="K305" s="117" t="s">
        <v>1594</v>
      </c>
      <c r="L305" s="134"/>
      <c r="M305" s="134"/>
      <c r="N305" s="134"/>
      <c r="O305" s="117" t="s">
        <v>8296</v>
      </c>
      <c r="P305" s="117" t="s">
        <v>8297</v>
      </c>
      <c r="Q305" s="134"/>
      <c r="R305" s="114"/>
      <c r="S305" s="114"/>
      <c r="T305" s="114"/>
      <c r="U305" s="114"/>
      <c r="V305" s="114"/>
      <c r="W305" s="114"/>
      <c r="X305" s="114"/>
      <c r="Y305" s="114"/>
      <c r="Z305" s="114"/>
      <c r="AA305" s="114"/>
      <c r="AB305" s="114"/>
      <c r="AC305" s="114"/>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c r="AX305" s="114"/>
      <c r="AY305" s="114"/>
      <c r="AZ305" s="114"/>
      <c r="BA305" s="114"/>
      <c r="BB305" s="114"/>
      <c r="BC305" s="114"/>
      <c r="BD305" s="114"/>
      <c r="BE305" s="114"/>
      <c r="BF305" s="114"/>
      <c r="BG305" s="114"/>
      <c r="BH305" s="114"/>
      <c r="BI305" s="114"/>
      <c r="BJ305" s="114"/>
      <c r="BK305" s="114"/>
      <c r="BL305" s="114"/>
    </row>
    <row r="306">
      <c r="A306" s="117" t="s">
        <v>237</v>
      </c>
      <c r="B306" s="117" t="b">
        <v>1</v>
      </c>
      <c r="C306" s="117">
        <v>1.0</v>
      </c>
      <c r="D306" s="117" t="s">
        <v>8227</v>
      </c>
      <c r="E306" s="117" t="s">
        <v>8228</v>
      </c>
      <c r="F306" s="117" t="s">
        <v>294</v>
      </c>
      <c r="G306" s="117" t="s">
        <v>8298</v>
      </c>
      <c r="H306" s="117" t="s">
        <v>8299</v>
      </c>
      <c r="I306" s="134"/>
      <c r="J306" s="117" t="s">
        <v>8300</v>
      </c>
      <c r="K306" s="117" t="s">
        <v>8301</v>
      </c>
      <c r="L306" s="134"/>
      <c r="M306" s="134"/>
      <c r="N306" s="134"/>
      <c r="O306" s="117" t="s">
        <v>1600</v>
      </c>
      <c r="P306" s="117" t="s">
        <v>8302</v>
      </c>
      <c r="Q306" s="134"/>
      <c r="R306" s="114"/>
      <c r="S306" s="114"/>
      <c r="T306" s="114"/>
      <c r="U306" s="114"/>
      <c r="V306" s="114"/>
      <c r="W306" s="114"/>
      <c r="X306" s="114"/>
      <c r="Y306" s="114"/>
      <c r="Z306" s="114"/>
      <c r="AA306" s="114"/>
      <c r="AB306" s="114"/>
      <c r="AC306" s="114"/>
      <c r="AD306" s="114"/>
      <c r="AE306" s="114"/>
      <c r="AF306" s="114"/>
      <c r="AG306" s="114"/>
      <c r="AH306" s="114"/>
      <c r="AI306" s="114"/>
      <c r="AJ306" s="114"/>
      <c r="AK306" s="114"/>
      <c r="AL306" s="114"/>
      <c r="AM306" s="114"/>
      <c r="AN306" s="114"/>
      <c r="AO306" s="114"/>
      <c r="AP306" s="114"/>
      <c r="AQ306" s="114"/>
      <c r="AR306" s="114"/>
      <c r="AS306" s="114"/>
      <c r="AT306" s="114"/>
      <c r="AU306" s="114"/>
      <c r="AV306" s="114"/>
      <c r="AW306" s="114"/>
      <c r="AX306" s="114"/>
      <c r="AY306" s="114"/>
      <c r="AZ306" s="114"/>
      <c r="BA306" s="114"/>
      <c r="BB306" s="114"/>
      <c r="BC306" s="114"/>
      <c r="BD306" s="114"/>
      <c r="BE306" s="114"/>
      <c r="BF306" s="114"/>
      <c r="BG306" s="114"/>
      <c r="BH306" s="114"/>
      <c r="BI306" s="114"/>
      <c r="BJ306" s="114"/>
      <c r="BK306" s="114"/>
      <c r="BL306" s="114"/>
    </row>
    <row r="307">
      <c r="A307" s="117" t="s">
        <v>237</v>
      </c>
      <c r="B307" s="117" t="b">
        <v>1</v>
      </c>
      <c r="C307" s="117" t="s">
        <v>241</v>
      </c>
      <c r="D307" s="117" t="s">
        <v>8227</v>
      </c>
      <c r="E307" s="117" t="s">
        <v>8228</v>
      </c>
      <c r="F307" s="117" t="s">
        <v>294</v>
      </c>
      <c r="G307" s="117" t="s">
        <v>8303</v>
      </c>
      <c r="H307" s="117" t="s">
        <v>8304</v>
      </c>
      <c r="I307" s="134"/>
      <c r="J307" s="117" t="s">
        <v>1603</v>
      </c>
      <c r="K307" s="117" t="s">
        <v>8305</v>
      </c>
      <c r="L307" s="134"/>
      <c r="M307" s="134"/>
      <c r="N307" s="134"/>
      <c r="O307" s="117" t="s">
        <v>8306</v>
      </c>
      <c r="P307" s="117" t="s">
        <v>8307</v>
      </c>
      <c r="Q307" s="134"/>
      <c r="R307" s="114"/>
      <c r="S307" s="114"/>
      <c r="T307" s="114"/>
      <c r="U307" s="114"/>
      <c r="V307" s="114"/>
      <c r="W307" s="114"/>
      <c r="X307" s="114"/>
      <c r="Y307" s="114"/>
      <c r="Z307" s="114"/>
      <c r="AA307" s="114"/>
      <c r="AB307" s="114"/>
      <c r="AC307" s="114"/>
      <c r="AD307" s="114"/>
      <c r="AE307" s="114"/>
      <c r="AF307" s="114"/>
      <c r="AG307" s="114"/>
      <c r="AH307" s="114"/>
      <c r="AI307" s="114"/>
      <c r="AJ307" s="114"/>
      <c r="AK307" s="114"/>
      <c r="AL307" s="114"/>
      <c r="AM307" s="114"/>
      <c r="AN307" s="114"/>
      <c r="AO307" s="114"/>
      <c r="AP307" s="114"/>
      <c r="AQ307" s="114"/>
      <c r="AR307" s="114"/>
      <c r="AS307" s="114"/>
      <c r="AT307" s="114"/>
      <c r="AU307" s="114"/>
      <c r="AV307" s="114"/>
      <c r="AW307" s="114"/>
      <c r="AX307" s="114"/>
      <c r="AY307" s="114"/>
      <c r="AZ307" s="114"/>
      <c r="BA307" s="114"/>
      <c r="BB307" s="114"/>
      <c r="BC307" s="114"/>
      <c r="BD307" s="114"/>
      <c r="BE307" s="114"/>
      <c r="BF307" s="114"/>
      <c r="BG307" s="114"/>
      <c r="BH307" s="114"/>
      <c r="BI307" s="114"/>
      <c r="BJ307" s="114"/>
      <c r="BK307" s="114"/>
      <c r="BL307" s="114"/>
    </row>
    <row r="308">
      <c r="A308" s="117" t="s">
        <v>237</v>
      </c>
      <c r="B308" s="117" t="b">
        <v>1</v>
      </c>
      <c r="C308" s="117">
        <v>1.0</v>
      </c>
      <c r="D308" s="117" t="s">
        <v>8227</v>
      </c>
      <c r="E308" s="117" t="s">
        <v>8228</v>
      </c>
      <c r="F308" s="117" t="s">
        <v>294</v>
      </c>
      <c r="G308" s="117" t="s">
        <v>8308</v>
      </c>
      <c r="H308" s="117" t="s">
        <v>8309</v>
      </c>
      <c r="I308" s="134"/>
      <c r="J308" s="117" t="s">
        <v>1607</v>
      </c>
      <c r="K308" s="117" t="s">
        <v>8310</v>
      </c>
      <c r="L308" s="134"/>
      <c r="M308" s="134"/>
      <c r="N308" s="134"/>
      <c r="O308" s="117" t="s">
        <v>8311</v>
      </c>
      <c r="P308" s="117" t="s">
        <v>8312</v>
      </c>
      <c r="Q308" s="117" t="s">
        <v>8313</v>
      </c>
      <c r="R308" s="114"/>
      <c r="S308" s="114"/>
      <c r="T308" s="114"/>
      <c r="U308" s="114"/>
      <c r="V308" s="114"/>
      <c r="W308" s="114"/>
      <c r="X308" s="114"/>
      <c r="Y308" s="114"/>
      <c r="Z308" s="114"/>
      <c r="AA308" s="114"/>
      <c r="AB308" s="114"/>
      <c r="AC308" s="114"/>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c r="AX308" s="114"/>
      <c r="AY308" s="114"/>
      <c r="AZ308" s="114"/>
      <c r="BA308" s="114"/>
      <c r="BB308" s="114"/>
      <c r="BC308" s="114"/>
      <c r="BD308" s="114"/>
      <c r="BE308" s="114"/>
      <c r="BF308" s="114"/>
      <c r="BG308" s="114"/>
      <c r="BH308" s="114"/>
      <c r="BI308" s="114"/>
      <c r="BJ308" s="114"/>
      <c r="BK308" s="114"/>
      <c r="BL308" s="114"/>
    </row>
    <row r="309">
      <c r="A309" s="117" t="s">
        <v>237</v>
      </c>
      <c r="B309" s="117" t="b">
        <v>1</v>
      </c>
      <c r="C309" s="117" t="s">
        <v>241</v>
      </c>
      <c r="D309" s="117" t="s">
        <v>8227</v>
      </c>
      <c r="E309" s="117" t="s">
        <v>8228</v>
      </c>
      <c r="F309" s="117" t="s">
        <v>294</v>
      </c>
      <c r="G309" s="117" t="s">
        <v>8314</v>
      </c>
      <c r="H309" s="117" t="s">
        <v>8315</v>
      </c>
      <c r="I309" s="134"/>
      <c r="J309" s="117" t="s">
        <v>1612</v>
      </c>
      <c r="K309" s="117" t="s">
        <v>8316</v>
      </c>
      <c r="L309" s="134"/>
      <c r="M309" s="134"/>
      <c r="N309" s="134"/>
      <c r="O309" s="117" t="s">
        <v>8317</v>
      </c>
      <c r="P309" s="117" t="s">
        <v>8318</v>
      </c>
      <c r="Q309" s="134"/>
      <c r="R309" s="114"/>
      <c r="S309" s="114"/>
      <c r="T309" s="114"/>
      <c r="U309" s="114"/>
      <c r="V309" s="114"/>
      <c r="W309" s="114"/>
      <c r="X309" s="114"/>
      <c r="Y309" s="114"/>
      <c r="Z309" s="114"/>
      <c r="AA309" s="114"/>
      <c r="AB309" s="114"/>
      <c r="AC309" s="114"/>
      <c r="AD309" s="114"/>
      <c r="AE309" s="114"/>
      <c r="AF309" s="114"/>
      <c r="AG309" s="114"/>
      <c r="AH309" s="114"/>
      <c r="AI309" s="114"/>
      <c r="AJ309" s="114"/>
      <c r="AK309" s="114"/>
      <c r="AL309" s="114"/>
      <c r="AM309" s="114"/>
      <c r="AN309" s="114"/>
      <c r="AO309" s="114"/>
      <c r="AP309" s="114"/>
      <c r="AQ309" s="114"/>
      <c r="AR309" s="114"/>
      <c r="AS309" s="114"/>
      <c r="AT309" s="114"/>
      <c r="AU309" s="114"/>
      <c r="AV309" s="114"/>
      <c r="AW309" s="114"/>
      <c r="AX309" s="114"/>
      <c r="AY309" s="114"/>
      <c r="AZ309" s="114"/>
      <c r="BA309" s="114"/>
      <c r="BB309" s="114"/>
      <c r="BC309" s="114"/>
      <c r="BD309" s="114"/>
      <c r="BE309" s="114"/>
      <c r="BF309" s="114"/>
      <c r="BG309" s="114"/>
      <c r="BH309" s="114"/>
      <c r="BI309" s="114"/>
      <c r="BJ309" s="114"/>
      <c r="BK309" s="114"/>
      <c r="BL309" s="114"/>
    </row>
    <row r="310">
      <c r="A310" s="117" t="s">
        <v>237</v>
      </c>
      <c r="B310" s="117" t="b">
        <v>1</v>
      </c>
      <c r="C310" s="117">
        <v>1.0</v>
      </c>
      <c r="D310" s="117" t="s">
        <v>8227</v>
      </c>
      <c r="E310" s="117" t="s">
        <v>8228</v>
      </c>
      <c r="F310" s="117" t="s">
        <v>2747</v>
      </c>
      <c r="G310" s="117" t="s">
        <v>8319</v>
      </c>
      <c r="H310" s="117" t="s">
        <v>8320</v>
      </c>
      <c r="I310" s="134"/>
      <c r="J310" s="117" t="s">
        <v>1616</v>
      </c>
      <c r="K310" s="117" t="s">
        <v>8321</v>
      </c>
      <c r="L310" s="134"/>
      <c r="M310" s="134"/>
      <c r="N310" s="134"/>
      <c r="O310" s="117" t="s">
        <v>8322</v>
      </c>
      <c r="P310" s="117" t="s">
        <v>1619</v>
      </c>
      <c r="Q310" s="134"/>
      <c r="R310" s="114"/>
      <c r="S310" s="114"/>
      <c r="T310" s="114"/>
      <c r="U310" s="114"/>
      <c r="V310" s="114"/>
      <c r="W310" s="114"/>
      <c r="X310" s="114"/>
      <c r="Y310" s="114"/>
      <c r="Z310" s="114"/>
      <c r="AA310" s="114"/>
      <c r="AB310" s="114"/>
      <c r="AC310" s="114"/>
      <c r="AD310" s="114"/>
      <c r="AE310" s="114"/>
      <c r="AF310" s="114"/>
      <c r="AG310" s="114"/>
      <c r="AH310" s="114"/>
      <c r="AI310" s="114"/>
      <c r="AJ310" s="114"/>
      <c r="AK310" s="114"/>
      <c r="AL310" s="114"/>
      <c r="AM310" s="114"/>
      <c r="AN310" s="114"/>
      <c r="AO310" s="114"/>
      <c r="AP310" s="114"/>
      <c r="AQ310" s="114"/>
      <c r="AR310" s="114"/>
      <c r="AS310" s="114"/>
      <c r="AT310" s="114"/>
      <c r="AU310" s="114"/>
      <c r="AV310" s="114"/>
      <c r="AW310" s="114"/>
      <c r="AX310" s="114"/>
      <c r="AY310" s="114"/>
      <c r="AZ310" s="114"/>
      <c r="BA310" s="114"/>
      <c r="BB310" s="114"/>
      <c r="BC310" s="114"/>
      <c r="BD310" s="114"/>
      <c r="BE310" s="114"/>
      <c r="BF310" s="114"/>
      <c r="BG310" s="114"/>
      <c r="BH310" s="114"/>
      <c r="BI310" s="114"/>
      <c r="BJ310" s="114"/>
      <c r="BK310" s="114"/>
      <c r="BL310" s="114"/>
    </row>
    <row r="311">
      <c r="A311" s="117" t="s">
        <v>237</v>
      </c>
      <c r="B311" s="117" t="b">
        <v>1</v>
      </c>
      <c r="C311" s="117" t="s">
        <v>241</v>
      </c>
      <c r="D311" s="117" t="s">
        <v>8227</v>
      </c>
      <c r="E311" s="117" t="s">
        <v>8228</v>
      </c>
      <c r="F311" s="117" t="s">
        <v>2747</v>
      </c>
      <c r="G311" s="117" t="s">
        <v>8323</v>
      </c>
      <c r="H311" s="117" t="s">
        <v>8324</v>
      </c>
      <c r="I311" s="134"/>
      <c r="J311" s="117" t="s">
        <v>8325</v>
      </c>
      <c r="K311" s="117" t="s">
        <v>8326</v>
      </c>
      <c r="L311" s="134"/>
      <c r="M311" s="134"/>
      <c r="N311" s="134"/>
      <c r="O311" s="117" t="s">
        <v>8327</v>
      </c>
      <c r="P311" s="117" t="s">
        <v>8328</v>
      </c>
      <c r="Q311" s="134"/>
      <c r="R311" s="114"/>
      <c r="S311" s="114"/>
      <c r="T311" s="114"/>
      <c r="U311" s="114"/>
      <c r="V311" s="114"/>
      <c r="W311" s="114"/>
      <c r="X311" s="114"/>
      <c r="Y311" s="114"/>
      <c r="Z311" s="114"/>
      <c r="AA311" s="114"/>
      <c r="AB311" s="114"/>
      <c r="AC311" s="114"/>
      <c r="AD311" s="114"/>
      <c r="AE311" s="114"/>
      <c r="AF311" s="114"/>
      <c r="AG311" s="114"/>
      <c r="AH311" s="114"/>
      <c r="AI311" s="114"/>
      <c r="AJ311" s="114"/>
      <c r="AK311" s="114"/>
      <c r="AL311" s="114"/>
      <c r="AM311" s="114"/>
      <c r="AN311" s="114"/>
      <c r="AO311" s="114"/>
      <c r="AP311" s="114"/>
      <c r="AQ311" s="114"/>
      <c r="AR311" s="114"/>
      <c r="AS311" s="114"/>
      <c r="AT311" s="114"/>
      <c r="AU311" s="114"/>
      <c r="AV311" s="114"/>
      <c r="AW311" s="114"/>
      <c r="AX311" s="114"/>
      <c r="AY311" s="114"/>
      <c r="AZ311" s="114"/>
      <c r="BA311" s="114"/>
      <c r="BB311" s="114"/>
      <c r="BC311" s="114"/>
      <c r="BD311" s="114"/>
      <c r="BE311" s="114"/>
      <c r="BF311" s="114"/>
      <c r="BG311" s="114"/>
      <c r="BH311" s="114"/>
      <c r="BI311" s="114"/>
      <c r="BJ311" s="114"/>
      <c r="BK311" s="114"/>
      <c r="BL311" s="114"/>
    </row>
    <row r="312">
      <c r="A312" s="117" t="s">
        <v>237</v>
      </c>
      <c r="B312" s="117" t="b">
        <v>1</v>
      </c>
      <c r="C312" s="117">
        <v>1.0</v>
      </c>
      <c r="D312" s="117" t="s">
        <v>8227</v>
      </c>
      <c r="E312" s="117" t="s">
        <v>8228</v>
      </c>
      <c r="F312" s="117" t="s">
        <v>6144</v>
      </c>
      <c r="G312" s="117" t="s">
        <v>8329</v>
      </c>
      <c r="H312" s="117" t="s">
        <v>8330</v>
      </c>
      <c r="I312" s="134"/>
      <c r="J312" s="117" t="s">
        <v>8331</v>
      </c>
      <c r="K312" s="117" t="s">
        <v>8332</v>
      </c>
      <c r="L312" s="134"/>
      <c r="M312" s="134"/>
      <c r="N312" s="134"/>
      <c r="O312" s="117" t="s">
        <v>8333</v>
      </c>
      <c r="P312" s="117" t="s">
        <v>1627</v>
      </c>
      <c r="Q312" s="117" t="s">
        <v>8334</v>
      </c>
      <c r="R312" s="114"/>
      <c r="S312" s="114"/>
      <c r="T312" s="114"/>
      <c r="U312" s="114"/>
      <c r="V312" s="114"/>
      <c r="W312" s="114"/>
      <c r="X312" s="114"/>
      <c r="Y312" s="114"/>
      <c r="Z312" s="114"/>
      <c r="AA312" s="114"/>
      <c r="AB312" s="114"/>
      <c r="AC312" s="114"/>
      <c r="AD312" s="114"/>
      <c r="AE312" s="114"/>
      <c r="AF312" s="114"/>
      <c r="AG312" s="114"/>
      <c r="AH312" s="114"/>
      <c r="AI312" s="114"/>
      <c r="AJ312" s="114"/>
      <c r="AK312" s="114"/>
      <c r="AL312" s="114"/>
      <c r="AM312" s="114"/>
      <c r="AN312" s="114"/>
      <c r="AO312" s="114"/>
      <c r="AP312" s="114"/>
      <c r="AQ312" s="114"/>
      <c r="AR312" s="114"/>
      <c r="AS312" s="114"/>
      <c r="AT312" s="114"/>
      <c r="AU312" s="114"/>
      <c r="AV312" s="114"/>
      <c r="AW312" s="114"/>
      <c r="AX312" s="114"/>
      <c r="AY312" s="114"/>
      <c r="AZ312" s="114"/>
      <c r="BA312" s="114"/>
      <c r="BB312" s="114"/>
      <c r="BC312" s="114"/>
      <c r="BD312" s="114"/>
      <c r="BE312" s="114"/>
      <c r="BF312" s="114"/>
      <c r="BG312" s="114"/>
      <c r="BH312" s="114"/>
      <c r="BI312" s="114"/>
      <c r="BJ312" s="114"/>
      <c r="BK312" s="114"/>
      <c r="BL312" s="114"/>
    </row>
    <row r="313">
      <c r="A313" s="117" t="s">
        <v>237</v>
      </c>
      <c r="B313" s="117" t="b">
        <v>1</v>
      </c>
      <c r="C313" s="117" t="s">
        <v>241</v>
      </c>
      <c r="D313" s="117" t="s">
        <v>8227</v>
      </c>
      <c r="E313" s="117" t="s">
        <v>8228</v>
      </c>
      <c r="F313" s="117" t="s">
        <v>6144</v>
      </c>
      <c r="G313" s="117" t="s">
        <v>8335</v>
      </c>
      <c r="H313" s="117" t="s">
        <v>8336</v>
      </c>
      <c r="I313" s="134"/>
      <c r="J313" s="117" t="s">
        <v>1629</v>
      </c>
      <c r="K313" s="117" t="s">
        <v>1630</v>
      </c>
      <c r="L313" s="134"/>
      <c r="M313" s="134"/>
      <c r="N313" s="134"/>
      <c r="O313" s="117" t="s">
        <v>8337</v>
      </c>
      <c r="P313" s="117" t="s">
        <v>8338</v>
      </c>
      <c r="Q313" s="117" t="s">
        <v>1633</v>
      </c>
      <c r="R313" s="114"/>
      <c r="S313" s="114"/>
      <c r="T313" s="114"/>
      <c r="U313" s="114"/>
      <c r="V313" s="114"/>
      <c r="W313" s="114"/>
      <c r="X313" s="114"/>
      <c r="Y313" s="114"/>
      <c r="Z313" s="114"/>
      <c r="AA313" s="114"/>
      <c r="AB313" s="114"/>
      <c r="AC313" s="114"/>
      <c r="AD313" s="114"/>
      <c r="AE313" s="114"/>
      <c r="AF313" s="114"/>
      <c r="AG313" s="114"/>
      <c r="AH313" s="114"/>
      <c r="AI313" s="114"/>
      <c r="AJ313" s="114"/>
      <c r="AK313" s="114"/>
      <c r="AL313" s="114"/>
      <c r="AM313" s="114"/>
      <c r="AN313" s="114"/>
      <c r="AO313" s="114"/>
      <c r="AP313" s="114"/>
      <c r="AQ313" s="114"/>
      <c r="AR313" s="114"/>
      <c r="AS313" s="114"/>
      <c r="AT313" s="114"/>
      <c r="AU313" s="114"/>
      <c r="AV313" s="114"/>
      <c r="AW313" s="114"/>
      <c r="AX313" s="114"/>
      <c r="AY313" s="114"/>
      <c r="AZ313" s="114"/>
      <c r="BA313" s="114"/>
      <c r="BB313" s="114"/>
      <c r="BC313" s="114"/>
      <c r="BD313" s="114"/>
      <c r="BE313" s="114"/>
      <c r="BF313" s="114"/>
      <c r="BG313" s="114"/>
      <c r="BH313" s="114"/>
      <c r="BI313" s="114"/>
      <c r="BJ313" s="114"/>
      <c r="BK313" s="114"/>
      <c r="BL313" s="114"/>
    </row>
    <row r="314">
      <c r="A314" s="117" t="s">
        <v>237</v>
      </c>
      <c r="B314" s="117" t="b">
        <v>1</v>
      </c>
      <c r="C314" s="117">
        <v>1.0</v>
      </c>
      <c r="D314" s="117" t="s">
        <v>8227</v>
      </c>
      <c r="E314" s="117" t="s">
        <v>8228</v>
      </c>
      <c r="F314" s="117" t="s">
        <v>6144</v>
      </c>
      <c r="G314" s="117" t="s">
        <v>8339</v>
      </c>
      <c r="H314" s="117" t="s">
        <v>8340</v>
      </c>
      <c r="I314" s="134"/>
      <c r="J314" s="117" t="s">
        <v>8341</v>
      </c>
      <c r="K314" s="117" t="s">
        <v>1635</v>
      </c>
      <c r="L314" s="134"/>
      <c r="M314" s="134"/>
      <c r="N314" s="134"/>
      <c r="O314" s="117" t="s">
        <v>8342</v>
      </c>
      <c r="P314" s="117" t="s">
        <v>8343</v>
      </c>
      <c r="Q314" s="134"/>
      <c r="R314" s="114"/>
      <c r="S314" s="114"/>
      <c r="T314" s="114"/>
      <c r="U314" s="114"/>
      <c r="V314" s="114"/>
      <c r="W314" s="114"/>
      <c r="X314" s="114"/>
      <c r="Y314" s="114"/>
      <c r="Z314" s="114"/>
      <c r="AA314" s="114"/>
      <c r="AB314" s="114"/>
      <c r="AC314" s="114"/>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c r="AX314" s="114"/>
      <c r="AY314" s="114"/>
      <c r="AZ314" s="114"/>
      <c r="BA314" s="114"/>
      <c r="BB314" s="114"/>
      <c r="BC314" s="114"/>
      <c r="BD314" s="114"/>
      <c r="BE314" s="114"/>
      <c r="BF314" s="114"/>
      <c r="BG314" s="114"/>
      <c r="BH314" s="114"/>
      <c r="BI314" s="114"/>
      <c r="BJ314" s="114"/>
      <c r="BK314" s="114"/>
      <c r="BL314" s="114"/>
    </row>
    <row r="315">
      <c r="A315" s="117" t="s">
        <v>237</v>
      </c>
      <c r="B315" s="117" t="b">
        <v>1</v>
      </c>
      <c r="C315" s="117" t="s">
        <v>241</v>
      </c>
      <c r="D315" s="117" t="s">
        <v>8227</v>
      </c>
      <c r="E315" s="117" t="s">
        <v>8228</v>
      </c>
      <c r="F315" s="117" t="s">
        <v>6144</v>
      </c>
      <c r="G315" s="117" t="s">
        <v>8344</v>
      </c>
      <c r="H315" s="117" t="s">
        <v>8345</v>
      </c>
      <c r="I315" s="134"/>
      <c r="J315" s="117" t="s">
        <v>1638</v>
      </c>
      <c r="K315" s="117" t="s">
        <v>1639</v>
      </c>
      <c r="L315" s="134"/>
      <c r="M315" s="134"/>
      <c r="N315" s="134"/>
      <c r="O315" s="117" t="s">
        <v>8346</v>
      </c>
      <c r="P315" s="117" t="s">
        <v>8347</v>
      </c>
      <c r="Q315" s="134"/>
      <c r="R315" s="114"/>
      <c r="S315" s="114"/>
      <c r="T315" s="114"/>
      <c r="U315" s="114"/>
      <c r="V315" s="114"/>
      <c r="W315" s="114"/>
      <c r="X315" s="114"/>
      <c r="Y315" s="114"/>
      <c r="Z315" s="114"/>
      <c r="AA315" s="114"/>
      <c r="AB315" s="114"/>
      <c r="AC315" s="114"/>
      <c r="AD315" s="114"/>
      <c r="AE315" s="114"/>
      <c r="AF315" s="114"/>
      <c r="AG315" s="114"/>
      <c r="AH315" s="114"/>
      <c r="AI315" s="114"/>
      <c r="AJ315" s="114"/>
      <c r="AK315" s="114"/>
      <c r="AL315" s="114"/>
      <c r="AM315" s="114"/>
      <c r="AN315" s="114"/>
      <c r="AO315" s="114"/>
      <c r="AP315" s="114"/>
      <c r="AQ315" s="114"/>
      <c r="AR315" s="114"/>
      <c r="AS315" s="114"/>
      <c r="AT315" s="114"/>
      <c r="AU315" s="114"/>
      <c r="AV315" s="114"/>
      <c r="AW315" s="114"/>
      <c r="AX315" s="114"/>
      <c r="AY315" s="114"/>
      <c r="AZ315" s="114"/>
      <c r="BA315" s="114"/>
      <c r="BB315" s="114"/>
      <c r="BC315" s="114"/>
      <c r="BD315" s="114"/>
      <c r="BE315" s="114"/>
      <c r="BF315" s="114"/>
      <c r="BG315" s="114"/>
      <c r="BH315" s="114"/>
      <c r="BI315" s="114"/>
      <c r="BJ315" s="114"/>
      <c r="BK315" s="114"/>
      <c r="BL315" s="114"/>
    </row>
    <row r="316">
      <c r="A316" s="117" t="s">
        <v>237</v>
      </c>
      <c r="B316" s="117" t="b">
        <v>1</v>
      </c>
      <c r="C316" s="117">
        <v>1.0</v>
      </c>
      <c r="D316" s="117" t="s">
        <v>8227</v>
      </c>
      <c r="E316" s="117" t="s">
        <v>8228</v>
      </c>
      <c r="F316" s="117" t="s">
        <v>6144</v>
      </c>
      <c r="G316" s="117" t="s">
        <v>8348</v>
      </c>
      <c r="H316" s="117" t="s">
        <v>8349</v>
      </c>
      <c r="I316" s="134"/>
      <c r="J316" s="117" t="s">
        <v>8350</v>
      </c>
      <c r="K316" s="117" t="s">
        <v>1643</v>
      </c>
      <c r="L316" s="134"/>
      <c r="M316" s="134"/>
      <c r="N316" s="134"/>
      <c r="O316" s="117" t="s">
        <v>8351</v>
      </c>
      <c r="P316" s="117" t="s">
        <v>8352</v>
      </c>
      <c r="Q316" s="117" t="s">
        <v>8353</v>
      </c>
      <c r="R316" s="114"/>
      <c r="S316" s="114"/>
      <c r="T316" s="114"/>
      <c r="U316" s="114"/>
      <c r="V316" s="114"/>
      <c r="W316" s="114"/>
      <c r="X316" s="114"/>
      <c r="Y316" s="114"/>
      <c r="Z316" s="114"/>
      <c r="AA316" s="114"/>
      <c r="AB316" s="114"/>
      <c r="AC316" s="114"/>
      <c r="AD316" s="114"/>
      <c r="AE316" s="114"/>
      <c r="AF316" s="114"/>
      <c r="AG316" s="114"/>
      <c r="AH316" s="114"/>
      <c r="AI316" s="114"/>
      <c r="AJ316" s="114"/>
      <c r="AK316" s="114"/>
      <c r="AL316" s="114"/>
      <c r="AM316" s="114"/>
      <c r="AN316" s="114"/>
      <c r="AO316" s="114"/>
      <c r="AP316" s="114"/>
      <c r="AQ316" s="114"/>
      <c r="AR316" s="114"/>
      <c r="AS316" s="114"/>
      <c r="AT316" s="114"/>
      <c r="AU316" s="114"/>
      <c r="AV316" s="114"/>
      <c r="AW316" s="114"/>
      <c r="AX316" s="114"/>
      <c r="AY316" s="114"/>
      <c r="AZ316" s="114"/>
      <c r="BA316" s="114"/>
      <c r="BB316" s="114"/>
      <c r="BC316" s="114"/>
      <c r="BD316" s="114"/>
      <c r="BE316" s="114"/>
      <c r="BF316" s="114"/>
      <c r="BG316" s="114"/>
      <c r="BH316" s="114"/>
      <c r="BI316" s="114"/>
      <c r="BJ316" s="114"/>
      <c r="BK316" s="114"/>
      <c r="BL316" s="114"/>
    </row>
    <row r="317">
      <c r="A317" s="117" t="s">
        <v>237</v>
      </c>
      <c r="B317" s="117" t="b">
        <v>1</v>
      </c>
      <c r="C317" s="117" t="s">
        <v>241</v>
      </c>
      <c r="D317" s="117" t="s">
        <v>8227</v>
      </c>
      <c r="E317" s="117" t="s">
        <v>8228</v>
      </c>
      <c r="F317" s="117" t="s">
        <v>6144</v>
      </c>
      <c r="G317" s="117" t="s">
        <v>8354</v>
      </c>
      <c r="H317" s="117" t="s">
        <v>8355</v>
      </c>
      <c r="I317" s="134"/>
      <c r="J317" s="117" t="s">
        <v>8356</v>
      </c>
      <c r="K317" s="117" t="s">
        <v>1630</v>
      </c>
      <c r="L317" s="134"/>
      <c r="M317" s="134"/>
      <c r="N317" s="134"/>
      <c r="O317" s="117" t="s">
        <v>8357</v>
      </c>
      <c r="P317" s="117" t="s">
        <v>8358</v>
      </c>
      <c r="Q317" s="134"/>
      <c r="R317" s="114"/>
      <c r="S317" s="114"/>
      <c r="T317" s="114"/>
      <c r="U317" s="114"/>
      <c r="V317" s="114"/>
      <c r="W317" s="114"/>
      <c r="X317" s="114"/>
      <c r="Y317" s="114"/>
      <c r="Z317" s="114"/>
      <c r="AA317" s="114"/>
      <c r="AB317" s="114"/>
      <c r="AC317" s="114"/>
      <c r="AD317" s="114"/>
      <c r="AE317" s="114"/>
      <c r="AF317" s="114"/>
      <c r="AG317" s="114"/>
      <c r="AH317" s="114"/>
      <c r="AI317" s="114"/>
      <c r="AJ317" s="114"/>
      <c r="AK317" s="114"/>
      <c r="AL317" s="114"/>
      <c r="AM317" s="114"/>
      <c r="AN317" s="114"/>
      <c r="AO317" s="114"/>
      <c r="AP317" s="114"/>
      <c r="AQ317" s="114"/>
      <c r="AR317" s="114"/>
      <c r="AS317" s="114"/>
      <c r="AT317" s="114"/>
      <c r="AU317" s="114"/>
      <c r="AV317" s="114"/>
      <c r="AW317" s="114"/>
      <c r="AX317" s="114"/>
      <c r="AY317" s="114"/>
      <c r="AZ317" s="114"/>
      <c r="BA317" s="114"/>
      <c r="BB317" s="114"/>
      <c r="BC317" s="114"/>
      <c r="BD317" s="114"/>
      <c r="BE317" s="114"/>
      <c r="BF317" s="114"/>
      <c r="BG317" s="114"/>
      <c r="BH317" s="114"/>
      <c r="BI317" s="114"/>
      <c r="BJ317" s="114"/>
      <c r="BK317" s="114"/>
      <c r="BL317" s="114"/>
    </row>
    <row r="318">
      <c r="A318" s="117" t="s">
        <v>237</v>
      </c>
      <c r="B318" s="117" t="b">
        <v>1</v>
      </c>
      <c r="C318" s="117">
        <v>1.0</v>
      </c>
      <c r="D318" s="117" t="s">
        <v>8227</v>
      </c>
      <c r="E318" s="117" t="s">
        <v>8228</v>
      </c>
      <c r="F318" s="117" t="s">
        <v>6144</v>
      </c>
      <c r="G318" s="117" t="s">
        <v>8359</v>
      </c>
      <c r="H318" s="117" t="s">
        <v>8360</v>
      </c>
      <c r="I318" s="134"/>
      <c r="J318" s="117" t="s">
        <v>8361</v>
      </c>
      <c r="K318" s="117" t="s">
        <v>8362</v>
      </c>
      <c r="L318" s="134"/>
      <c r="M318" s="134"/>
      <c r="N318" s="134"/>
      <c r="O318" s="117" t="s">
        <v>8363</v>
      </c>
      <c r="P318" s="117" t="s">
        <v>8364</v>
      </c>
      <c r="Q318" s="117" t="s">
        <v>8365</v>
      </c>
      <c r="R318" s="114"/>
      <c r="S318" s="114"/>
      <c r="T318" s="114"/>
      <c r="U318" s="114"/>
      <c r="V318" s="114"/>
      <c r="W318" s="114"/>
      <c r="X318" s="114"/>
      <c r="Y318" s="114"/>
      <c r="Z318" s="114"/>
      <c r="AA318" s="114"/>
      <c r="AB318" s="114"/>
      <c r="AC318" s="114"/>
      <c r="AD318" s="114"/>
      <c r="AE318" s="114"/>
      <c r="AF318" s="114"/>
      <c r="AG318" s="114"/>
      <c r="AH318" s="114"/>
      <c r="AI318" s="114"/>
      <c r="AJ318" s="114"/>
      <c r="AK318" s="114"/>
      <c r="AL318" s="114"/>
      <c r="AM318" s="114"/>
      <c r="AN318" s="114"/>
      <c r="AO318" s="114"/>
      <c r="AP318" s="114"/>
      <c r="AQ318" s="114"/>
      <c r="AR318" s="114"/>
      <c r="AS318" s="114"/>
      <c r="AT318" s="114"/>
      <c r="AU318" s="114"/>
      <c r="AV318" s="114"/>
      <c r="AW318" s="114"/>
      <c r="AX318" s="114"/>
      <c r="AY318" s="114"/>
      <c r="AZ318" s="114"/>
      <c r="BA318" s="114"/>
      <c r="BB318" s="114"/>
      <c r="BC318" s="114"/>
      <c r="BD318" s="114"/>
      <c r="BE318" s="114"/>
      <c r="BF318" s="114"/>
      <c r="BG318" s="114"/>
      <c r="BH318" s="114"/>
      <c r="BI318" s="114"/>
      <c r="BJ318" s="114"/>
      <c r="BK318" s="114"/>
      <c r="BL318" s="114"/>
    </row>
    <row r="319">
      <c r="A319" s="117" t="s">
        <v>237</v>
      </c>
      <c r="B319" s="117" t="b">
        <v>1</v>
      </c>
      <c r="C319" s="117" t="s">
        <v>241</v>
      </c>
      <c r="D319" s="117" t="s">
        <v>8227</v>
      </c>
      <c r="E319" s="117" t="s">
        <v>8228</v>
      </c>
      <c r="F319" s="117" t="s">
        <v>6144</v>
      </c>
      <c r="G319" s="117" t="s">
        <v>8366</v>
      </c>
      <c r="H319" s="117" t="s">
        <v>8367</v>
      </c>
      <c r="I319" s="134"/>
      <c r="J319" s="117" t="s">
        <v>8368</v>
      </c>
      <c r="K319" s="117" t="s">
        <v>1630</v>
      </c>
      <c r="L319" s="134"/>
      <c r="M319" s="134"/>
      <c r="N319" s="134"/>
      <c r="O319" s="117" t="s">
        <v>8369</v>
      </c>
      <c r="P319" s="117" t="s">
        <v>8370</v>
      </c>
      <c r="Q319" s="117" t="s">
        <v>1633</v>
      </c>
      <c r="R319" s="114"/>
      <c r="S319" s="114"/>
      <c r="T319" s="114"/>
      <c r="U319" s="114"/>
      <c r="V319" s="114"/>
      <c r="W319" s="114"/>
      <c r="X319" s="114"/>
      <c r="Y319" s="114"/>
      <c r="Z319" s="114"/>
      <c r="AA319" s="114"/>
      <c r="AB319" s="114"/>
      <c r="AC319" s="114"/>
      <c r="AD319" s="114"/>
      <c r="AE319" s="114"/>
      <c r="AF319" s="114"/>
      <c r="AG319" s="114"/>
      <c r="AH319" s="114"/>
      <c r="AI319" s="114"/>
      <c r="AJ319" s="114"/>
      <c r="AK319" s="114"/>
      <c r="AL319" s="114"/>
      <c r="AM319" s="114"/>
      <c r="AN319" s="114"/>
      <c r="AO319" s="114"/>
      <c r="AP319" s="114"/>
      <c r="AQ319" s="114"/>
      <c r="AR319" s="114"/>
      <c r="AS319" s="114"/>
      <c r="AT319" s="114"/>
      <c r="AU319" s="114"/>
      <c r="AV319" s="114"/>
      <c r="AW319" s="114"/>
      <c r="AX319" s="114"/>
      <c r="AY319" s="114"/>
      <c r="AZ319" s="114"/>
      <c r="BA319" s="114"/>
      <c r="BB319" s="114"/>
      <c r="BC319" s="114"/>
      <c r="BD319" s="114"/>
      <c r="BE319" s="114"/>
      <c r="BF319" s="114"/>
      <c r="BG319" s="114"/>
      <c r="BH319" s="114"/>
      <c r="BI319" s="114"/>
      <c r="BJ319" s="114"/>
      <c r="BK319" s="114"/>
      <c r="BL319" s="114"/>
    </row>
    <row r="320">
      <c r="A320" s="117" t="s">
        <v>237</v>
      </c>
      <c r="B320" s="117" t="b">
        <v>1</v>
      </c>
      <c r="C320" s="117">
        <v>1.0</v>
      </c>
      <c r="D320" s="117" t="s">
        <v>8227</v>
      </c>
      <c r="E320" s="117" t="s">
        <v>8228</v>
      </c>
      <c r="F320" s="117" t="s">
        <v>6144</v>
      </c>
      <c r="G320" s="117" t="s">
        <v>8371</v>
      </c>
      <c r="H320" s="117" t="s">
        <v>8372</v>
      </c>
      <c r="I320" s="134"/>
      <c r="J320" s="117" t="s">
        <v>8373</v>
      </c>
      <c r="K320" s="117" t="s">
        <v>8374</v>
      </c>
      <c r="L320" s="134"/>
      <c r="M320" s="134"/>
      <c r="N320" s="134"/>
      <c r="O320" s="117" t="s">
        <v>8375</v>
      </c>
      <c r="P320" s="117" t="s">
        <v>8376</v>
      </c>
      <c r="Q320" s="117" t="s">
        <v>8377</v>
      </c>
      <c r="R320" s="114"/>
      <c r="S320" s="114"/>
      <c r="T320" s="114"/>
      <c r="U320" s="114"/>
      <c r="V320" s="114"/>
      <c r="W320" s="114"/>
      <c r="X320" s="114"/>
      <c r="Y320" s="114"/>
      <c r="Z320" s="114"/>
      <c r="AA320" s="114"/>
      <c r="AB320" s="114"/>
      <c r="AC320" s="114"/>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c r="AX320" s="114"/>
      <c r="AY320" s="114"/>
      <c r="AZ320" s="114"/>
      <c r="BA320" s="114"/>
      <c r="BB320" s="114"/>
      <c r="BC320" s="114"/>
      <c r="BD320" s="114"/>
      <c r="BE320" s="114"/>
      <c r="BF320" s="114"/>
      <c r="BG320" s="114"/>
      <c r="BH320" s="114"/>
      <c r="BI320" s="114"/>
      <c r="BJ320" s="114"/>
      <c r="BK320" s="114"/>
      <c r="BL320" s="114"/>
    </row>
    <row r="321">
      <c r="A321" s="117" t="s">
        <v>237</v>
      </c>
      <c r="B321" s="117" t="b">
        <v>1</v>
      </c>
      <c r="C321" s="117" t="s">
        <v>241</v>
      </c>
      <c r="D321" s="117" t="s">
        <v>8227</v>
      </c>
      <c r="E321" s="117" t="s">
        <v>8228</v>
      </c>
      <c r="F321" s="117" t="s">
        <v>6144</v>
      </c>
      <c r="G321" s="117" t="s">
        <v>8378</v>
      </c>
      <c r="H321" s="117" t="s">
        <v>8379</v>
      </c>
      <c r="I321" s="134"/>
      <c r="J321" s="117" t="s">
        <v>8380</v>
      </c>
      <c r="K321" s="117" t="s">
        <v>1630</v>
      </c>
      <c r="L321" s="134"/>
      <c r="M321" s="134"/>
      <c r="N321" s="134"/>
      <c r="O321" s="117" t="s">
        <v>8381</v>
      </c>
      <c r="P321" s="117" t="s">
        <v>8382</v>
      </c>
      <c r="Q321" s="117" t="s">
        <v>1633</v>
      </c>
      <c r="R321" s="114"/>
      <c r="S321" s="114"/>
      <c r="T321" s="114"/>
      <c r="U321" s="114"/>
      <c r="V321" s="114"/>
      <c r="W321" s="114"/>
      <c r="X321" s="114"/>
      <c r="Y321" s="114"/>
      <c r="Z321" s="114"/>
      <c r="AA321" s="114"/>
      <c r="AB321" s="114"/>
      <c r="AC321" s="114"/>
      <c r="AD321" s="114"/>
      <c r="AE321" s="114"/>
      <c r="AF321" s="114"/>
      <c r="AG321" s="114"/>
      <c r="AH321" s="114"/>
      <c r="AI321" s="114"/>
      <c r="AJ321" s="114"/>
      <c r="AK321" s="114"/>
      <c r="AL321" s="114"/>
      <c r="AM321" s="114"/>
      <c r="AN321" s="114"/>
      <c r="AO321" s="114"/>
      <c r="AP321" s="114"/>
      <c r="AQ321" s="114"/>
      <c r="AR321" s="114"/>
      <c r="AS321" s="114"/>
      <c r="AT321" s="114"/>
      <c r="AU321" s="114"/>
      <c r="AV321" s="114"/>
      <c r="AW321" s="114"/>
      <c r="AX321" s="114"/>
      <c r="AY321" s="114"/>
      <c r="AZ321" s="114"/>
      <c r="BA321" s="114"/>
      <c r="BB321" s="114"/>
      <c r="BC321" s="114"/>
      <c r="BD321" s="114"/>
      <c r="BE321" s="114"/>
      <c r="BF321" s="114"/>
      <c r="BG321" s="114"/>
      <c r="BH321" s="114"/>
      <c r="BI321" s="114"/>
      <c r="BJ321" s="114"/>
      <c r="BK321" s="114"/>
      <c r="BL321" s="114"/>
    </row>
    <row r="322">
      <c r="A322" s="117" t="s">
        <v>237</v>
      </c>
      <c r="B322" s="117" t="b">
        <v>1</v>
      </c>
      <c r="C322" s="117">
        <v>1.0</v>
      </c>
      <c r="D322" s="117" t="s">
        <v>8227</v>
      </c>
      <c r="E322" s="117" t="s">
        <v>8228</v>
      </c>
      <c r="F322" s="117" t="s">
        <v>6144</v>
      </c>
      <c r="G322" s="117" t="s">
        <v>8383</v>
      </c>
      <c r="H322" s="117" t="s">
        <v>8384</v>
      </c>
      <c r="I322" s="134"/>
      <c r="J322" s="117" t="s">
        <v>8385</v>
      </c>
      <c r="K322" s="117" t="s">
        <v>8386</v>
      </c>
      <c r="L322" s="134"/>
      <c r="M322" s="134"/>
      <c r="N322" s="134"/>
      <c r="O322" s="117" t="s">
        <v>8387</v>
      </c>
      <c r="P322" s="117" t="s">
        <v>8388</v>
      </c>
      <c r="Q322" s="117" t="s">
        <v>8389</v>
      </c>
      <c r="R322" s="114"/>
      <c r="S322" s="114"/>
      <c r="T322" s="114"/>
      <c r="U322" s="114"/>
      <c r="V322" s="114"/>
      <c r="W322" s="114"/>
      <c r="X322" s="114"/>
      <c r="Y322" s="114"/>
      <c r="Z322" s="114"/>
      <c r="AA322" s="114"/>
      <c r="AB322" s="114"/>
      <c r="AC322" s="114"/>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c r="AX322" s="114"/>
      <c r="AY322" s="114"/>
      <c r="AZ322" s="114"/>
      <c r="BA322" s="114"/>
      <c r="BB322" s="114"/>
      <c r="BC322" s="114"/>
      <c r="BD322" s="114"/>
      <c r="BE322" s="114"/>
      <c r="BF322" s="114"/>
      <c r="BG322" s="114"/>
      <c r="BH322" s="114"/>
      <c r="BI322" s="114"/>
      <c r="BJ322" s="114"/>
      <c r="BK322" s="114"/>
      <c r="BL322" s="114"/>
    </row>
    <row r="323">
      <c r="A323" s="117" t="s">
        <v>237</v>
      </c>
      <c r="B323" s="117" t="b">
        <v>1</v>
      </c>
      <c r="C323" s="117" t="s">
        <v>241</v>
      </c>
      <c r="D323" s="117" t="s">
        <v>8227</v>
      </c>
      <c r="E323" s="117" t="s">
        <v>8228</v>
      </c>
      <c r="F323" s="117" t="s">
        <v>6144</v>
      </c>
      <c r="G323" s="117" t="s">
        <v>8390</v>
      </c>
      <c r="H323" s="117" t="s">
        <v>8391</v>
      </c>
      <c r="I323" s="134"/>
      <c r="J323" s="117" t="s">
        <v>8392</v>
      </c>
      <c r="K323" s="117" t="s">
        <v>8393</v>
      </c>
      <c r="L323" s="134"/>
      <c r="M323" s="134"/>
      <c r="N323" s="134"/>
      <c r="O323" s="117" t="s">
        <v>8394</v>
      </c>
      <c r="P323" s="117" t="s">
        <v>8395</v>
      </c>
      <c r="Q323" s="134"/>
      <c r="R323" s="114"/>
      <c r="S323" s="114"/>
      <c r="T323" s="114"/>
      <c r="U323" s="114"/>
      <c r="V323" s="114"/>
      <c r="W323" s="114"/>
      <c r="X323" s="114"/>
      <c r="Y323" s="114"/>
      <c r="Z323" s="114"/>
      <c r="AA323" s="114"/>
      <c r="AB323" s="114"/>
      <c r="AC323" s="114"/>
      <c r="AD323" s="114"/>
      <c r="AE323" s="114"/>
      <c r="AF323" s="114"/>
      <c r="AG323" s="114"/>
      <c r="AH323" s="114"/>
      <c r="AI323" s="114"/>
      <c r="AJ323" s="114"/>
      <c r="AK323" s="114"/>
      <c r="AL323" s="114"/>
      <c r="AM323" s="114"/>
      <c r="AN323" s="114"/>
      <c r="AO323" s="114"/>
      <c r="AP323" s="114"/>
      <c r="AQ323" s="114"/>
      <c r="AR323" s="114"/>
      <c r="AS323" s="114"/>
      <c r="AT323" s="114"/>
      <c r="AU323" s="114"/>
      <c r="AV323" s="114"/>
      <c r="AW323" s="114"/>
      <c r="AX323" s="114"/>
      <c r="AY323" s="114"/>
      <c r="AZ323" s="114"/>
      <c r="BA323" s="114"/>
      <c r="BB323" s="114"/>
      <c r="BC323" s="114"/>
      <c r="BD323" s="114"/>
      <c r="BE323" s="114"/>
      <c r="BF323" s="114"/>
      <c r="BG323" s="114"/>
      <c r="BH323" s="114"/>
      <c r="BI323" s="114"/>
      <c r="BJ323" s="114"/>
      <c r="BK323" s="114"/>
      <c r="BL323" s="114"/>
    </row>
    <row r="324">
      <c r="A324" s="117" t="s">
        <v>237</v>
      </c>
      <c r="B324" s="117" t="b">
        <v>1</v>
      </c>
      <c r="C324" s="117">
        <v>1.0</v>
      </c>
      <c r="D324" s="117" t="s">
        <v>8227</v>
      </c>
      <c r="E324" s="117" t="s">
        <v>8228</v>
      </c>
      <c r="F324" s="117" t="s">
        <v>6144</v>
      </c>
      <c r="G324" s="117" t="s">
        <v>8396</v>
      </c>
      <c r="H324" s="117" t="s">
        <v>8397</v>
      </c>
      <c r="I324" s="134"/>
      <c r="J324" s="117" t="s">
        <v>8398</v>
      </c>
      <c r="K324" s="117" t="s">
        <v>8399</v>
      </c>
      <c r="L324" s="134"/>
      <c r="M324" s="134"/>
      <c r="N324" s="134"/>
      <c r="O324" s="117" t="s">
        <v>8400</v>
      </c>
      <c r="P324" s="117" t="s">
        <v>8401</v>
      </c>
      <c r="Q324" s="134"/>
      <c r="R324" s="114"/>
      <c r="S324" s="114"/>
      <c r="T324" s="114"/>
      <c r="U324" s="114"/>
      <c r="V324" s="114"/>
      <c r="W324" s="114"/>
      <c r="X324" s="114"/>
      <c r="Y324" s="114"/>
      <c r="Z324" s="114"/>
      <c r="AA324" s="114"/>
      <c r="AB324" s="114"/>
      <c r="AC324" s="114"/>
      <c r="AD324" s="114"/>
      <c r="AE324" s="114"/>
      <c r="AF324" s="114"/>
      <c r="AG324" s="114"/>
      <c r="AH324" s="114"/>
      <c r="AI324" s="114"/>
      <c r="AJ324" s="114"/>
      <c r="AK324" s="114"/>
      <c r="AL324" s="114"/>
      <c r="AM324" s="114"/>
      <c r="AN324" s="114"/>
      <c r="AO324" s="114"/>
      <c r="AP324" s="114"/>
      <c r="AQ324" s="114"/>
      <c r="AR324" s="114"/>
      <c r="AS324" s="114"/>
      <c r="AT324" s="114"/>
      <c r="AU324" s="114"/>
      <c r="AV324" s="114"/>
      <c r="AW324" s="114"/>
      <c r="AX324" s="114"/>
      <c r="AY324" s="114"/>
      <c r="AZ324" s="114"/>
      <c r="BA324" s="114"/>
      <c r="BB324" s="114"/>
      <c r="BC324" s="114"/>
      <c r="BD324" s="114"/>
      <c r="BE324" s="114"/>
      <c r="BF324" s="114"/>
      <c r="BG324" s="114"/>
      <c r="BH324" s="114"/>
      <c r="BI324" s="114"/>
      <c r="BJ324" s="114"/>
      <c r="BK324" s="114"/>
      <c r="BL324" s="114"/>
    </row>
    <row r="325">
      <c r="A325" s="117" t="s">
        <v>237</v>
      </c>
      <c r="B325" s="117" t="b">
        <v>1</v>
      </c>
      <c r="C325" s="117" t="s">
        <v>241</v>
      </c>
      <c r="D325" s="117" t="s">
        <v>8227</v>
      </c>
      <c r="E325" s="117" t="s">
        <v>8228</v>
      </c>
      <c r="F325" s="117" t="s">
        <v>6144</v>
      </c>
      <c r="G325" s="117" t="s">
        <v>8402</v>
      </c>
      <c r="H325" s="117" t="s">
        <v>8403</v>
      </c>
      <c r="I325" s="134"/>
      <c r="J325" s="117" t="s">
        <v>1685</v>
      </c>
      <c r="K325" s="117" t="s">
        <v>1686</v>
      </c>
      <c r="L325" s="134"/>
      <c r="M325" s="134"/>
      <c r="N325" s="134"/>
      <c r="O325" s="117" t="s">
        <v>8404</v>
      </c>
      <c r="P325" s="117" t="s">
        <v>8405</v>
      </c>
      <c r="Q325" s="117" t="s">
        <v>1689</v>
      </c>
      <c r="R325" s="114"/>
      <c r="S325" s="114"/>
      <c r="T325" s="114"/>
      <c r="U325" s="114"/>
      <c r="V325" s="114"/>
      <c r="W325" s="114"/>
      <c r="X325" s="114"/>
      <c r="Y325" s="114"/>
      <c r="Z325" s="114"/>
      <c r="AA325" s="114"/>
      <c r="AB325" s="114"/>
      <c r="AC325" s="114"/>
      <c r="AD325" s="114"/>
      <c r="AE325" s="114"/>
      <c r="AF325" s="114"/>
      <c r="AG325" s="114"/>
      <c r="AH325" s="114"/>
      <c r="AI325" s="114"/>
      <c r="AJ325" s="114"/>
      <c r="AK325" s="114"/>
      <c r="AL325" s="114"/>
      <c r="AM325" s="114"/>
      <c r="AN325" s="114"/>
      <c r="AO325" s="114"/>
      <c r="AP325" s="114"/>
      <c r="AQ325" s="114"/>
      <c r="AR325" s="114"/>
      <c r="AS325" s="114"/>
      <c r="AT325" s="114"/>
      <c r="AU325" s="114"/>
      <c r="AV325" s="114"/>
      <c r="AW325" s="114"/>
      <c r="AX325" s="114"/>
      <c r="AY325" s="114"/>
      <c r="AZ325" s="114"/>
      <c r="BA325" s="114"/>
      <c r="BB325" s="114"/>
      <c r="BC325" s="114"/>
      <c r="BD325" s="114"/>
      <c r="BE325" s="114"/>
      <c r="BF325" s="114"/>
      <c r="BG325" s="114"/>
      <c r="BH325" s="114"/>
      <c r="BI325" s="114"/>
      <c r="BJ325" s="114"/>
      <c r="BK325" s="114"/>
      <c r="BL325" s="114"/>
    </row>
    <row r="326">
      <c r="A326" s="117" t="s">
        <v>237</v>
      </c>
      <c r="B326" s="117" t="b">
        <v>1</v>
      </c>
      <c r="C326" s="117">
        <v>1.0</v>
      </c>
      <c r="D326" s="117" t="s">
        <v>8227</v>
      </c>
      <c r="E326" s="117" t="s">
        <v>8228</v>
      </c>
      <c r="F326" s="117" t="s">
        <v>6144</v>
      </c>
      <c r="G326" s="117" t="s">
        <v>8406</v>
      </c>
      <c r="H326" s="117" t="s">
        <v>8407</v>
      </c>
      <c r="I326" s="134"/>
      <c r="J326" s="117" t="s">
        <v>8408</v>
      </c>
      <c r="K326" s="117" t="s">
        <v>8409</v>
      </c>
      <c r="L326" s="134"/>
      <c r="M326" s="134"/>
      <c r="N326" s="134"/>
      <c r="O326" s="117" t="s">
        <v>8410</v>
      </c>
      <c r="P326" s="117" t="s">
        <v>8411</v>
      </c>
      <c r="Q326" s="134"/>
      <c r="R326" s="114"/>
      <c r="S326" s="114"/>
      <c r="T326" s="114"/>
      <c r="U326" s="114"/>
      <c r="V326" s="114"/>
      <c r="W326" s="114"/>
      <c r="X326" s="114"/>
      <c r="Y326" s="114"/>
      <c r="Z326" s="114"/>
      <c r="AA326" s="114"/>
      <c r="AB326" s="114"/>
      <c r="AC326" s="114"/>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c r="AX326" s="114"/>
      <c r="AY326" s="114"/>
      <c r="AZ326" s="114"/>
      <c r="BA326" s="114"/>
      <c r="BB326" s="114"/>
      <c r="BC326" s="114"/>
      <c r="BD326" s="114"/>
      <c r="BE326" s="114"/>
      <c r="BF326" s="114"/>
      <c r="BG326" s="114"/>
      <c r="BH326" s="114"/>
      <c r="BI326" s="114"/>
      <c r="BJ326" s="114"/>
      <c r="BK326" s="114"/>
      <c r="BL326" s="114"/>
    </row>
    <row r="327">
      <c r="A327" s="117" t="s">
        <v>237</v>
      </c>
      <c r="B327" s="117" t="b">
        <v>1</v>
      </c>
      <c r="C327" s="117" t="s">
        <v>241</v>
      </c>
      <c r="D327" s="117" t="s">
        <v>8227</v>
      </c>
      <c r="E327" s="117" t="s">
        <v>8228</v>
      </c>
      <c r="F327" s="117" t="s">
        <v>6144</v>
      </c>
      <c r="G327" s="117" t="s">
        <v>8412</v>
      </c>
      <c r="H327" s="117" t="s">
        <v>8413</v>
      </c>
      <c r="I327" s="134"/>
      <c r="J327" s="117" t="s">
        <v>1694</v>
      </c>
      <c r="K327" s="117" t="s">
        <v>8414</v>
      </c>
      <c r="L327" s="134"/>
      <c r="M327" s="134"/>
      <c r="N327" s="134"/>
      <c r="O327" s="117" t="s">
        <v>8415</v>
      </c>
      <c r="P327" s="117" t="s">
        <v>8416</v>
      </c>
      <c r="Q327" s="134"/>
      <c r="R327" s="114"/>
      <c r="S327" s="114"/>
      <c r="T327" s="114"/>
      <c r="U327" s="114"/>
      <c r="V327" s="114"/>
      <c r="W327" s="114"/>
      <c r="X327" s="114"/>
      <c r="Y327" s="114"/>
      <c r="Z327" s="114"/>
      <c r="AA327" s="114"/>
      <c r="AB327" s="114"/>
      <c r="AC327" s="114"/>
      <c r="AD327" s="114"/>
      <c r="AE327" s="114"/>
      <c r="AF327" s="114"/>
      <c r="AG327" s="114"/>
      <c r="AH327" s="114"/>
      <c r="AI327" s="114"/>
      <c r="AJ327" s="114"/>
      <c r="AK327" s="114"/>
      <c r="AL327" s="114"/>
      <c r="AM327" s="114"/>
      <c r="AN327" s="114"/>
      <c r="AO327" s="114"/>
      <c r="AP327" s="114"/>
      <c r="AQ327" s="114"/>
      <c r="AR327" s="114"/>
      <c r="AS327" s="114"/>
      <c r="AT327" s="114"/>
      <c r="AU327" s="114"/>
      <c r="AV327" s="114"/>
      <c r="AW327" s="114"/>
      <c r="AX327" s="114"/>
      <c r="AY327" s="114"/>
      <c r="AZ327" s="114"/>
      <c r="BA327" s="114"/>
      <c r="BB327" s="114"/>
      <c r="BC327" s="114"/>
      <c r="BD327" s="114"/>
      <c r="BE327" s="114"/>
      <c r="BF327" s="114"/>
      <c r="BG327" s="114"/>
      <c r="BH327" s="114"/>
      <c r="BI327" s="114"/>
      <c r="BJ327" s="114"/>
      <c r="BK327" s="114"/>
      <c r="BL327" s="114"/>
    </row>
    <row r="328">
      <c r="A328" s="117" t="s">
        <v>237</v>
      </c>
      <c r="B328" s="117" t="b">
        <v>1</v>
      </c>
      <c r="C328" s="117">
        <v>1.0</v>
      </c>
      <c r="D328" s="117" t="s">
        <v>8227</v>
      </c>
      <c r="E328" s="117" t="s">
        <v>8228</v>
      </c>
      <c r="F328" s="117" t="s">
        <v>6144</v>
      </c>
      <c r="G328" s="117" t="s">
        <v>8417</v>
      </c>
      <c r="H328" s="117" t="s">
        <v>8418</v>
      </c>
      <c r="I328" s="134"/>
      <c r="J328" s="117" t="s">
        <v>8419</v>
      </c>
      <c r="K328" s="117" t="s">
        <v>8420</v>
      </c>
      <c r="L328" s="134"/>
      <c r="M328" s="134"/>
      <c r="N328" s="134"/>
      <c r="O328" s="117" t="s">
        <v>8421</v>
      </c>
      <c r="P328" s="117" t="s">
        <v>8422</v>
      </c>
      <c r="Q328" s="117" t="s">
        <v>8423</v>
      </c>
      <c r="R328" s="114"/>
      <c r="S328" s="114"/>
      <c r="T328" s="114"/>
      <c r="U328" s="114"/>
      <c r="V328" s="114"/>
      <c r="W328" s="114"/>
      <c r="X328" s="114"/>
      <c r="Y328" s="114"/>
      <c r="Z328" s="114"/>
      <c r="AA328" s="114"/>
      <c r="AB328" s="114"/>
      <c r="AC328" s="114"/>
      <c r="AD328" s="114"/>
      <c r="AE328" s="114"/>
      <c r="AF328" s="114"/>
      <c r="AG328" s="114"/>
      <c r="AH328" s="114"/>
      <c r="AI328" s="114"/>
      <c r="AJ328" s="114"/>
      <c r="AK328" s="114"/>
      <c r="AL328" s="114"/>
      <c r="AM328" s="114"/>
      <c r="AN328" s="114"/>
      <c r="AO328" s="114"/>
      <c r="AP328" s="114"/>
      <c r="AQ328" s="114"/>
      <c r="AR328" s="114"/>
      <c r="AS328" s="114"/>
      <c r="AT328" s="114"/>
      <c r="AU328" s="114"/>
      <c r="AV328" s="114"/>
      <c r="AW328" s="114"/>
      <c r="AX328" s="114"/>
      <c r="AY328" s="114"/>
      <c r="AZ328" s="114"/>
      <c r="BA328" s="114"/>
      <c r="BB328" s="114"/>
      <c r="BC328" s="114"/>
      <c r="BD328" s="114"/>
      <c r="BE328" s="114"/>
      <c r="BF328" s="114"/>
      <c r="BG328" s="114"/>
      <c r="BH328" s="114"/>
      <c r="BI328" s="114"/>
      <c r="BJ328" s="114"/>
      <c r="BK328" s="114"/>
      <c r="BL328" s="114"/>
    </row>
    <row r="329">
      <c r="A329" s="117" t="s">
        <v>237</v>
      </c>
      <c r="B329" s="117" t="b">
        <v>1</v>
      </c>
      <c r="C329" s="117" t="s">
        <v>241</v>
      </c>
      <c r="D329" s="117" t="s">
        <v>8227</v>
      </c>
      <c r="E329" s="117" t="s">
        <v>8228</v>
      </c>
      <c r="F329" s="117" t="s">
        <v>6144</v>
      </c>
      <c r="G329" s="117" t="s">
        <v>8424</v>
      </c>
      <c r="H329" s="117" t="s">
        <v>8425</v>
      </c>
      <c r="I329" s="134"/>
      <c r="J329" s="117" t="s">
        <v>8426</v>
      </c>
      <c r="K329" s="117" t="s">
        <v>1630</v>
      </c>
      <c r="L329" s="134"/>
      <c r="M329" s="134"/>
      <c r="N329" s="134"/>
      <c r="O329" s="117" t="s">
        <v>8427</v>
      </c>
      <c r="P329" s="117" t="s">
        <v>8428</v>
      </c>
      <c r="Q329" s="117" t="s">
        <v>1633</v>
      </c>
      <c r="R329" s="114"/>
      <c r="S329" s="114"/>
      <c r="T329" s="114"/>
      <c r="U329" s="114"/>
      <c r="V329" s="114"/>
      <c r="W329" s="114"/>
      <c r="X329" s="114"/>
      <c r="Y329" s="114"/>
      <c r="Z329" s="114"/>
      <c r="AA329" s="114"/>
      <c r="AB329" s="114"/>
      <c r="AC329" s="114"/>
      <c r="AD329" s="114"/>
      <c r="AE329" s="114"/>
      <c r="AF329" s="114"/>
      <c r="AG329" s="114"/>
      <c r="AH329" s="114"/>
      <c r="AI329" s="114"/>
      <c r="AJ329" s="114"/>
      <c r="AK329" s="114"/>
      <c r="AL329" s="114"/>
      <c r="AM329" s="114"/>
      <c r="AN329" s="114"/>
      <c r="AO329" s="114"/>
      <c r="AP329" s="114"/>
      <c r="AQ329" s="114"/>
      <c r="AR329" s="114"/>
      <c r="AS329" s="114"/>
      <c r="AT329" s="114"/>
      <c r="AU329" s="114"/>
      <c r="AV329" s="114"/>
      <c r="AW329" s="114"/>
      <c r="AX329" s="114"/>
      <c r="AY329" s="114"/>
      <c r="AZ329" s="114"/>
      <c r="BA329" s="114"/>
      <c r="BB329" s="114"/>
      <c r="BC329" s="114"/>
      <c r="BD329" s="114"/>
      <c r="BE329" s="114"/>
      <c r="BF329" s="114"/>
      <c r="BG329" s="114"/>
      <c r="BH329" s="114"/>
      <c r="BI329" s="114"/>
      <c r="BJ329" s="114"/>
      <c r="BK329" s="114"/>
      <c r="BL329" s="114"/>
    </row>
    <row r="330">
      <c r="A330" s="117" t="s">
        <v>237</v>
      </c>
      <c r="B330" s="117" t="b">
        <v>1</v>
      </c>
      <c r="C330" s="117">
        <v>1.0</v>
      </c>
      <c r="D330" s="117" t="s">
        <v>8227</v>
      </c>
      <c r="E330" s="117" t="s">
        <v>8228</v>
      </c>
      <c r="F330" s="117" t="s">
        <v>6144</v>
      </c>
      <c r="G330" s="117" t="s">
        <v>8429</v>
      </c>
      <c r="H330" s="117" t="s">
        <v>8430</v>
      </c>
      <c r="I330" s="134"/>
      <c r="J330" s="117" t="s">
        <v>8431</v>
      </c>
      <c r="K330" s="117" t="s">
        <v>8432</v>
      </c>
      <c r="L330" s="134"/>
      <c r="M330" s="134"/>
      <c r="N330" s="134"/>
      <c r="O330" s="117" t="s">
        <v>8433</v>
      </c>
      <c r="P330" s="117" t="s">
        <v>8434</v>
      </c>
      <c r="Q330" s="117" t="s">
        <v>8435</v>
      </c>
      <c r="R330" s="114"/>
      <c r="S330" s="114"/>
      <c r="T330" s="114"/>
      <c r="U330" s="114"/>
      <c r="V330" s="114"/>
      <c r="W330" s="114"/>
      <c r="X330" s="114"/>
      <c r="Y330" s="114"/>
      <c r="Z330" s="114"/>
      <c r="AA330" s="114"/>
      <c r="AB330" s="114"/>
      <c r="AC330" s="114"/>
      <c r="AD330" s="114"/>
      <c r="AE330" s="114"/>
      <c r="AF330" s="114"/>
      <c r="AG330" s="114"/>
      <c r="AH330" s="114"/>
      <c r="AI330" s="114"/>
      <c r="AJ330" s="114"/>
      <c r="AK330" s="114"/>
      <c r="AL330" s="114"/>
      <c r="AM330" s="114"/>
      <c r="AN330" s="114"/>
      <c r="AO330" s="114"/>
      <c r="AP330" s="114"/>
      <c r="AQ330" s="114"/>
      <c r="AR330" s="114"/>
      <c r="AS330" s="114"/>
      <c r="AT330" s="114"/>
      <c r="AU330" s="114"/>
      <c r="AV330" s="114"/>
      <c r="AW330" s="114"/>
      <c r="AX330" s="114"/>
      <c r="AY330" s="114"/>
      <c r="AZ330" s="114"/>
      <c r="BA330" s="114"/>
      <c r="BB330" s="114"/>
      <c r="BC330" s="114"/>
      <c r="BD330" s="114"/>
      <c r="BE330" s="114"/>
      <c r="BF330" s="114"/>
      <c r="BG330" s="114"/>
      <c r="BH330" s="114"/>
      <c r="BI330" s="114"/>
      <c r="BJ330" s="114"/>
      <c r="BK330" s="114"/>
      <c r="BL330" s="114"/>
    </row>
    <row r="331">
      <c r="A331" s="117" t="s">
        <v>237</v>
      </c>
      <c r="B331" s="117" t="b">
        <v>1</v>
      </c>
      <c r="C331" s="117" t="s">
        <v>241</v>
      </c>
      <c r="D331" s="117" t="s">
        <v>8227</v>
      </c>
      <c r="E331" s="117" t="s">
        <v>8228</v>
      </c>
      <c r="F331" s="117" t="s">
        <v>489</v>
      </c>
      <c r="G331" s="117" t="s">
        <v>8436</v>
      </c>
      <c r="H331" s="117" t="s">
        <v>8437</v>
      </c>
      <c r="I331" s="134"/>
      <c r="J331" s="117" t="s">
        <v>8438</v>
      </c>
      <c r="K331" s="117" t="s">
        <v>8439</v>
      </c>
      <c r="L331" s="134"/>
      <c r="M331" s="134"/>
      <c r="N331" s="134"/>
      <c r="O331" s="117" t="s">
        <v>8440</v>
      </c>
      <c r="P331" s="117" t="s">
        <v>8441</v>
      </c>
      <c r="Q331" s="117" t="s">
        <v>8442</v>
      </c>
      <c r="R331" s="114"/>
      <c r="S331" s="114"/>
      <c r="T331" s="114"/>
      <c r="U331" s="114"/>
      <c r="V331" s="114"/>
      <c r="W331" s="114"/>
      <c r="X331" s="114"/>
      <c r="Y331" s="114"/>
      <c r="Z331" s="114"/>
      <c r="AA331" s="114"/>
      <c r="AB331" s="114"/>
      <c r="AC331" s="114"/>
      <c r="AD331" s="114"/>
      <c r="AE331" s="114"/>
      <c r="AF331" s="114"/>
      <c r="AG331" s="114"/>
      <c r="AH331" s="114"/>
      <c r="AI331" s="114"/>
      <c r="AJ331" s="114"/>
      <c r="AK331" s="114"/>
      <c r="AL331" s="114"/>
      <c r="AM331" s="114"/>
      <c r="AN331" s="114"/>
      <c r="AO331" s="114"/>
      <c r="AP331" s="114"/>
      <c r="AQ331" s="114"/>
      <c r="AR331" s="114"/>
      <c r="AS331" s="114"/>
      <c r="AT331" s="114"/>
      <c r="AU331" s="114"/>
      <c r="AV331" s="114"/>
      <c r="AW331" s="114"/>
      <c r="AX331" s="114"/>
      <c r="AY331" s="114"/>
      <c r="AZ331" s="114"/>
      <c r="BA331" s="114"/>
      <c r="BB331" s="114"/>
      <c r="BC331" s="114"/>
      <c r="BD331" s="114"/>
      <c r="BE331" s="114"/>
      <c r="BF331" s="114"/>
      <c r="BG331" s="114"/>
      <c r="BH331" s="114"/>
      <c r="BI331" s="114"/>
      <c r="BJ331" s="114"/>
      <c r="BK331" s="114"/>
      <c r="BL331" s="114"/>
    </row>
    <row r="332">
      <c r="A332" s="117" t="s">
        <v>237</v>
      </c>
      <c r="B332" s="117" t="b">
        <v>1</v>
      </c>
      <c r="C332" s="117">
        <v>1.0</v>
      </c>
      <c r="D332" s="117" t="s">
        <v>8227</v>
      </c>
      <c r="E332" s="117" t="s">
        <v>8228</v>
      </c>
      <c r="F332" s="117" t="s">
        <v>489</v>
      </c>
      <c r="G332" s="117" t="s">
        <v>8443</v>
      </c>
      <c r="H332" s="117" t="s">
        <v>8444</v>
      </c>
      <c r="I332" s="134"/>
      <c r="J332" s="117" t="s">
        <v>8445</v>
      </c>
      <c r="K332" s="117" t="s">
        <v>8446</v>
      </c>
      <c r="L332" s="134"/>
      <c r="M332" s="134"/>
      <c r="N332" s="134"/>
      <c r="O332" s="117" t="s">
        <v>8447</v>
      </c>
      <c r="P332" s="117" t="s">
        <v>8448</v>
      </c>
      <c r="Q332" s="117" t="s">
        <v>8449</v>
      </c>
      <c r="R332" s="114"/>
      <c r="S332" s="114"/>
      <c r="T332" s="114"/>
      <c r="U332" s="114"/>
      <c r="V332" s="114"/>
      <c r="W332" s="114"/>
      <c r="X332" s="114"/>
      <c r="Y332" s="114"/>
      <c r="Z332" s="114"/>
      <c r="AA332" s="114"/>
      <c r="AB332" s="114"/>
      <c r="AC332" s="114"/>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c r="AX332" s="114"/>
      <c r="AY332" s="114"/>
      <c r="AZ332" s="114"/>
      <c r="BA332" s="114"/>
      <c r="BB332" s="114"/>
      <c r="BC332" s="114"/>
      <c r="BD332" s="114"/>
      <c r="BE332" s="114"/>
      <c r="BF332" s="114"/>
      <c r="BG332" s="114"/>
      <c r="BH332" s="114"/>
      <c r="BI332" s="114"/>
      <c r="BJ332" s="114"/>
      <c r="BK332" s="114"/>
      <c r="BL332" s="114"/>
    </row>
    <row r="333">
      <c r="A333" s="117" t="s">
        <v>237</v>
      </c>
      <c r="B333" s="117" t="b">
        <v>1</v>
      </c>
      <c r="C333" s="117" t="s">
        <v>241</v>
      </c>
      <c r="D333" s="117" t="s">
        <v>8227</v>
      </c>
      <c r="E333" s="117" t="s">
        <v>8228</v>
      </c>
      <c r="F333" s="117" t="s">
        <v>489</v>
      </c>
      <c r="G333" s="117" t="s">
        <v>8450</v>
      </c>
      <c r="H333" s="117" t="s">
        <v>8451</v>
      </c>
      <c r="I333" s="134"/>
      <c r="J333" s="117" t="s">
        <v>1723</v>
      </c>
      <c r="K333" s="117" t="s">
        <v>8452</v>
      </c>
      <c r="L333" s="134"/>
      <c r="M333" s="134"/>
      <c r="N333" s="134"/>
      <c r="O333" s="117" t="s">
        <v>8453</v>
      </c>
      <c r="P333" s="117" t="s">
        <v>8454</v>
      </c>
      <c r="Q333" s="117" t="s">
        <v>8455</v>
      </c>
      <c r="R333" s="114"/>
      <c r="S333" s="114"/>
      <c r="T333" s="114"/>
      <c r="U333" s="114"/>
      <c r="V333" s="114"/>
      <c r="W333" s="114"/>
      <c r="X333" s="114"/>
      <c r="Y333" s="114"/>
      <c r="Z333" s="114"/>
      <c r="AA333" s="114"/>
      <c r="AB333" s="114"/>
      <c r="AC333" s="114"/>
      <c r="AD333" s="114"/>
      <c r="AE333" s="114"/>
      <c r="AF333" s="114"/>
      <c r="AG333" s="114"/>
      <c r="AH333" s="114"/>
      <c r="AI333" s="114"/>
      <c r="AJ333" s="114"/>
      <c r="AK333" s="114"/>
      <c r="AL333" s="114"/>
      <c r="AM333" s="114"/>
      <c r="AN333" s="114"/>
      <c r="AO333" s="114"/>
      <c r="AP333" s="114"/>
      <c r="AQ333" s="114"/>
      <c r="AR333" s="114"/>
      <c r="AS333" s="114"/>
      <c r="AT333" s="114"/>
      <c r="AU333" s="114"/>
      <c r="AV333" s="114"/>
      <c r="AW333" s="114"/>
      <c r="AX333" s="114"/>
      <c r="AY333" s="114"/>
      <c r="AZ333" s="114"/>
      <c r="BA333" s="114"/>
      <c r="BB333" s="114"/>
      <c r="BC333" s="114"/>
      <c r="BD333" s="114"/>
      <c r="BE333" s="114"/>
      <c r="BF333" s="114"/>
      <c r="BG333" s="114"/>
      <c r="BH333" s="114"/>
      <c r="BI333" s="114"/>
      <c r="BJ333" s="114"/>
      <c r="BK333" s="114"/>
      <c r="BL333" s="114"/>
    </row>
    <row r="334">
      <c r="A334" s="117" t="s">
        <v>237</v>
      </c>
      <c r="B334" s="117" t="b">
        <v>1</v>
      </c>
      <c r="C334" s="117">
        <v>1.0</v>
      </c>
      <c r="D334" s="117" t="s">
        <v>8227</v>
      </c>
      <c r="E334" s="117" t="s">
        <v>8228</v>
      </c>
      <c r="F334" s="117" t="s">
        <v>489</v>
      </c>
      <c r="G334" s="117" t="s">
        <v>8456</v>
      </c>
      <c r="H334" s="117" t="s">
        <v>8457</v>
      </c>
      <c r="I334" s="134"/>
      <c r="J334" s="117" t="s">
        <v>8458</v>
      </c>
      <c r="K334" s="117" t="s">
        <v>8459</v>
      </c>
      <c r="L334" s="134"/>
      <c r="M334" s="134"/>
      <c r="N334" s="134"/>
      <c r="O334" s="117" t="s">
        <v>8460</v>
      </c>
      <c r="P334" s="117" t="s">
        <v>8461</v>
      </c>
      <c r="Q334" s="134"/>
      <c r="R334" s="114"/>
      <c r="S334" s="114"/>
      <c r="T334" s="114"/>
      <c r="U334" s="114"/>
      <c r="V334" s="114"/>
      <c r="W334" s="114"/>
      <c r="X334" s="114"/>
      <c r="Y334" s="114"/>
      <c r="Z334" s="114"/>
      <c r="AA334" s="114"/>
      <c r="AB334" s="114"/>
      <c r="AC334" s="114"/>
      <c r="AD334" s="114"/>
      <c r="AE334" s="114"/>
      <c r="AF334" s="114"/>
      <c r="AG334" s="114"/>
      <c r="AH334" s="114"/>
      <c r="AI334" s="114"/>
      <c r="AJ334" s="114"/>
      <c r="AK334" s="114"/>
      <c r="AL334" s="114"/>
      <c r="AM334" s="114"/>
      <c r="AN334" s="114"/>
      <c r="AO334" s="114"/>
      <c r="AP334" s="114"/>
      <c r="AQ334" s="114"/>
      <c r="AR334" s="114"/>
      <c r="AS334" s="114"/>
      <c r="AT334" s="114"/>
      <c r="AU334" s="114"/>
      <c r="AV334" s="114"/>
      <c r="AW334" s="114"/>
      <c r="AX334" s="114"/>
      <c r="AY334" s="114"/>
      <c r="AZ334" s="114"/>
      <c r="BA334" s="114"/>
      <c r="BB334" s="114"/>
      <c r="BC334" s="114"/>
      <c r="BD334" s="114"/>
      <c r="BE334" s="114"/>
      <c r="BF334" s="114"/>
      <c r="BG334" s="114"/>
      <c r="BH334" s="114"/>
      <c r="BI334" s="114"/>
      <c r="BJ334" s="114"/>
      <c r="BK334" s="114"/>
      <c r="BL334" s="114"/>
    </row>
    <row r="335">
      <c r="A335" s="117" t="s">
        <v>237</v>
      </c>
      <c r="B335" s="117" t="b">
        <v>1</v>
      </c>
      <c r="C335" s="117" t="s">
        <v>241</v>
      </c>
      <c r="D335" s="117" t="s">
        <v>8227</v>
      </c>
      <c r="E335" s="117" t="s">
        <v>8228</v>
      </c>
      <c r="F335" s="117" t="s">
        <v>489</v>
      </c>
      <c r="G335" s="117" t="s">
        <v>8462</v>
      </c>
      <c r="H335" s="117" t="s">
        <v>8463</v>
      </c>
      <c r="I335" s="134"/>
      <c r="J335" s="117" t="s">
        <v>1732</v>
      </c>
      <c r="K335" s="117" t="s">
        <v>1733</v>
      </c>
      <c r="L335" s="134"/>
      <c r="M335" s="134"/>
      <c r="N335" s="134"/>
      <c r="O335" s="117" t="s">
        <v>1734</v>
      </c>
      <c r="P335" s="117" t="s">
        <v>1735</v>
      </c>
      <c r="Q335" s="117" t="s">
        <v>1736</v>
      </c>
      <c r="R335" s="114"/>
      <c r="S335" s="114"/>
      <c r="T335" s="114"/>
      <c r="U335" s="114"/>
      <c r="V335" s="114"/>
      <c r="W335" s="114"/>
      <c r="X335" s="114"/>
      <c r="Y335" s="114"/>
      <c r="Z335" s="114"/>
      <c r="AA335" s="114"/>
      <c r="AB335" s="114"/>
      <c r="AC335" s="114"/>
      <c r="AD335" s="114"/>
      <c r="AE335" s="114"/>
      <c r="AF335" s="114"/>
      <c r="AG335" s="114"/>
      <c r="AH335" s="114"/>
      <c r="AI335" s="114"/>
      <c r="AJ335" s="114"/>
      <c r="AK335" s="114"/>
      <c r="AL335" s="114"/>
      <c r="AM335" s="114"/>
      <c r="AN335" s="114"/>
      <c r="AO335" s="114"/>
      <c r="AP335" s="114"/>
      <c r="AQ335" s="114"/>
      <c r="AR335" s="114"/>
      <c r="AS335" s="114"/>
      <c r="AT335" s="114"/>
      <c r="AU335" s="114"/>
      <c r="AV335" s="114"/>
      <c r="AW335" s="114"/>
      <c r="AX335" s="114"/>
      <c r="AY335" s="114"/>
      <c r="AZ335" s="114"/>
      <c r="BA335" s="114"/>
      <c r="BB335" s="114"/>
      <c r="BC335" s="114"/>
      <c r="BD335" s="114"/>
      <c r="BE335" s="114"/>
      <c r="BF335" s="114"/>
      <c r="BG335" s="114"/>
      <c r="BH335" s="114"/>
      <c r="BI335" s="114"/>
      <c r="BJ335" s="114"/>
      <c r="BK335" s="114"/>
      <c r="BL335" s="114"/>
    </row>
    <row r="336">
      <c r="A336" s="117" t="s">
        <v>237</v>
      </c>
      <c r="B336" s="117" t="b">
        <v>1</v>
      </c>
      <c r="C336" s="117">
        <v>1.0</v>
      </c>
      <c r="D336" s="117" t="s">
        <v>8227</v>
      </c>
      <c r="E336" s="117" t="s">
        <v>8228</v>
      </c>
      <c r="F336" s="117" t="s">
        <v>489</v>
      </c>
      <c r="G336" s="117" t="s">
        <v>8464</v>
      </c>
      <c r="H336" s="117" t="s">
        <v>8465</v>
      </c>
      <c r="I336" s="134"/>
      <c r="J336" s="117" t="s">
        <v>1737</v>
      </c>
      <c r="K336" s="117" t="s">
        <v>8466</v>
      </c>
      <c r="L336" s="134"/>
      <c r="M336" s="134"/>
      <c r="N336" s="134"/>
      <c r="O336" s="117" t="s">
        <v>8467</v>
      </c>
      <c r="P336" s="117" t="s">
        <v>8468</v>
      </c>
      <c r="Q336" s="117" t="s">
        <v>8469</v>
      </c>
      <c r="R336" s="114"/>
      <c r="S336" s="114"/>
      <c r="T336" s="114"/>
      <c r="U336" s="114"/>
      <c r="V336" s="114"/>
      <c r="W336" s="114"/>
      <c r="X336" s="114"/>
      <c r="Y336" s="114"/>
      <c r="Z336" s="114"/>
      <c r="AA336" s="114"/>
      <c r="AB336" s="114"/>
      <c r="AC336" s="114"/>
      <c r="AD336" s="114"/>
      <c r="AE336" s="114"/>
      <c r="AF336" s="114"/>
      <c r="AG336" s="114"/>
      <c r="AH336" s="114"/>
      <c r="AI336" s="114"/>
      <c r="AJ336" s="114"/>
      <c r="AK336" s="114"/>
      <c r="AL336" s="114"/>
      <c r="AM336" s="114"/>
      <c r="AN336" s="114"/>
      <c r="AO336" s="114"/>
      <c r="AP336" s="114"/>
      <c r="AQ336" s="114"/>
      <c r="AR336" s="114"/>
      <c r="AS336" s="114"/>
      <c r="AT336" s="114"/>
      <c r="AU336" s="114"/>
      <c r="AV336" s="114"/>
      <c r="AW336" s="114"/>
      <c r="AX336" s="114"/>
      <c r="AY336" s="114"/>
      <c r="AZ336" s="114"/>
      <c r="BA336" s="114"/>
      <c r="BB336" s="114"/>
      <c r="BC336" s="114"/>
      <c r="BD336" s="114"/>
      <c r="BE336" s="114"/>
      <c r="BF336" s="114"/>
      <c r="BG336" s="114"/>
      <c r="BH336" s="114"/>
      <c r="BI336" s="114"/>
      <c r="BJ336" s="114"/>
      <c r="BK336" s="114"/>
      <c r="BL336" s="114"/>
    </row>
    <row r="337">
      <c r="A337" s="117" t="s">
        <v>237</v>
      </c>
      <c r="B337" s="117" t="b">
        <v>1</v>
      </c>
      <c r="C337" s="117" t="s">
        <v>241</v>
      </c>
      <c r="D337" s="117" t="s">
        <v>8227</v>
      </c>
      <c r="E337" s="117" t="s">
        <v>8228</v>
      </c>
      <c r="F337" s="117" t="s">
        <v>489</v>
      </c>
      <c r="G337" s="117" t="s">
        <v>8470</v>
      </c>
      <c r="H337" s="117" t="s">
        <v>8471</v>
      </c>
      <c r="I337" s="134"/>
      <c r="J337" s="117" t="s">
        <v>8472</v>
      </c>
      <c r="K337" s="117" t="s">
        <v>8473</v>
      </c>
      <c r="L337" s="134"/>
      <c r="M337" s="134"/>
      <c r="N337" s="134"/>
      <c r="O337" s="117" t="s">
        <v>8474</v>
      </c>
      <c r="P337" s="117" t="s">
        <v>8475</v>
      </c>
      <c r="Q337" s="117" t="s">
        <v>8476</v>
      </c>
      <c r="R337" s="114"/>
      <c r="S337" s="114"/>
      <c r="T337" s="114"/>
      <c r="U337" s="114"/>
      <c r="V337" s="114"/>
      <c r="W337" s="114"/>
      <c r="X337" s="114"/>
      <c r="Y337" s="114"/>
      <c r="Z337" s="114"/>
      <c r="AA337" s="114"/>
      <c r="AB337" s="114"/>
      <c r="AC337" s="114"/>
      <c r="AD337" s="114"/>
      <c r="AE337" s="114"/>
      <c r="AF337" s="114"/>
      <c r="AG337" s="114"/>
      <c r="AH337" s="114"/>
      <c r="AI337" s="114"/>
      <c r="AJ337" s="114"/>
      <c r="AK337" s="114"/>
      <c r="AL337" s="114"/>
      <c r="AM337" s="114"/>
      <c r="AN337" s="114"/>
      <c r="AO337" s="114"/>
      <c r="AP337" s="114"/>
      <c r="AQ337" s="114"/>
      <c r="AR337" s="114"/>
      <c r="AS337" s="114"/>
      <c r="AT337" s="114"/>
      <c r="AU337" s="114"/>
      <c r="AV337" s="114"/>
      <c r="AW337" s="114"/>
      <c r="AX337" s="114"/>
      <c r="AY337" s="114"/>
      <c r="AZ337" s="114"/>
      <c r="BA337" s="114"/>
      <c r="BB337" s="114"/>
      <c r="BC337" s="114"/>
      <c r="BD337" s="114"/>
      <c r="BE337" s="114"/>
      <c r="BF337" s="114"/>
      <c r="BG337" s="114"/>
      <c r="BH337" s="114"/>
      <c r="BI337" s="114"/>
      <c r="BJ337" s="114"/>
      <c r="BK337" s="114"/>
      <c r="BL337" s="114"/>
    </row>
    <row r="338">
      <c r="A338" s="117" t="s">
        <v>237</v>
      </c>
      <c r="B338" s="117" t="b">
        <v>1</v>
      </c>
      <c r="C338" s="117">
        <v>1.0</v>
      </c>
      <c r="D338" s="117" t="s">
        <v>8227</v>
      </c>
      <c r="E338" s="117" t="s">
        <v>8228</v>
      </c>
      <c r="F338" s="117" t="s">
        <v>489</v>
      </c>
      <c r="G338" s="117" t="s">
        <v>8477</v>
      </c>
      <c r="H338" s="117" t="s">
        <v>8478</v>
      </c>
      <c r="I338" s="134"/>
      <c r="J338" s="117" t="s">
        <v>8479</v>
      </c>
      <c r="K338" s="117" t="s">
        <v>8480</v>
      </c>
      <c r="L338" s="134"/>
      <c r="M338" s="134"/>
      <c r="N338" s="134"/>
      <c r="O338" s="117" t="s">
        <v>8481</v>
      </c>
      <c r="P338" s="117" t="s">
        <v>8482</v>
      </c>
      <c r="Q338" s="117" t="s">
        <v>8483</v>
      </c>
      <c r="R338" s="114"/>
      <c r="S338" s="114"/>
      <c r="T338" s="114"/>
      <c r="U338" s="114"/>
      <c r="V338" s="114"/>
      <c r="W338" s="114"/>
      <c r="X338" s="114"/>
      <c r="Y338" s="114"/>
      <c r="Z338" s="114"/>
      <c r="AA338" s="114"/>
      <c r="AB338" s="114"/>
      <c r="AC338" s="114"/>
      <c r="AD338" s="114"/>
      <c r="AE338" s="114"/>
      <c r="AF338" s="114"/>
      <c r="AG338" s="114"/>
      <c r="AH338" s="114"/>
      <c r="AI338" s="114"/>
      <c r="AJ338" s="114"/>
      <c r="AK338" s="114"/>
      <c r="AL338" s="114"/>
      <c r="AM338" s="114"/>
      <c r="AN338" s="114"/>
      <c r="AO338" s="114"/>
      <c r="AP338" s="114"/>
      <c r="AQ338" s="114"/>
      <c r="AR338" s="114"/>
      <c r="AS338" s="114"/>
      <c r="AT338" s="114"/>
      <c r="AU338" s="114"/>
      <c r="AV338" s="114"/>
      <c r="AW338" s="114"/>
      <c r="AX338" s="114"/>
      <c r="AY338" s="114"/>
      <c r="AZ338" s="114"/>
      <c r="BA338" s="114"/>
      <c r="BB338" s="114"/>
      <c r="BC338" s="114"/>
      <c r="BD338" s="114"/>
      <c r="BE338" s="114"/>
      <c r="BF338" s="114"/>
      <c r="BG338" s="114"/>
      <c r="BH338" s="114"/>
      <c r="BI338" s="114"/>
      <c r="BJ338" s="114"/>
      <c r="BK338" s="114"/>
      <c r="BL338" s="114"/>
    </row>
    <row r="339">
      <c r="A339" s="117" t="s">
        <v>237</v>
      </c>
      <c r="B339" s="117" t="b">
        <v>1</v>
      </c>
      <c r="C339" s="117" t="s">
        <v>241</v>
      </c>
      <c r="D339" s="117" t="s">
        <v>8227</v>
      </c>
      <c r="E339" s="117" t="s">
        <v>8228</v>
      </c>
      <c r="F339" s="117" t="s">
        <v>489</v>
      </c>
      <c r="G339" s="117" t="s">
        <v>8484</v>
      </c>
      <c r="H339" s="117" t="s">
        <v>8485</v>
      </c>
      <c r="I339" s="134"/>
      <c r="J339" s="117" t="s">
        <v>8486</v>
      </c>
      <c r="K339" s="117" t="s">
        <v>8487</v>
      </c>
      <c r="L339" s="134"/>
      <c r="M339" s="134"/>
      <c r="N339" s="134"/>
      <c r="O339" s="117" t="s">
        <v>8488</v>
      </c>
      <c r="P339" s="117" t="s">
        <v>8489</v>
      </c>
      <c r="Q339" s="117" t="s">
        <v>1756</v>
      </c>
      <c r="R339" s="114"/>
      <c r="S339" s="114"/>
      <c r="T339" s="114"/>
      <c r="U339" s="114"/>
      <c r="V339" s="114"/>
      <c r="W339" s="114"/>
      <c r="X339" s="114"/>
      <c r="Y339" s="114"/>
      <c r="Z339" s="114"/>
      <c r="AA339" s="114"/>
      <c r="AB339" s="114"/>
      <c r="AC339" s="114"/>
      <c r="AD339" s="114"/>
      <c r="AE339" s="114"/>
      <c r="AF339" s="114"/>
      <c r="AG339" s="114"/>
      <c r="AH339" s="114"/>
      <c r="AI339" s="114"/>
      <c r="AJ339" s="114"/>
      <c r="AK339" s="114"/>
      <c r="AL339" s="114"/>
      <c r="AM339" s="114"/>
      <c r="AN339" s="114"/>
      <c r="AO339" s="114"/>
      <c r="AP339" s="114"/>
      <c r="AQ339" s="114"/>
      <c r="AR339" s="114"/>
      <c r="AS339" s="114"/>
      <c r="AT339" s="114"/>
      <c r="AU339" s="114"/>
      <c r="AV339" s="114"/>
      <c r="AW339" s="114"/>
      <c r="AX339" s="114"/>
      <c r="AY339" s="114"/>
      <c r="AZ339" s="114"/>
      <c r="BA339" s="114"/>
      <c r="BB339" s="114"/>
      <c r="BC339" s="114"/>
      <c r="BD339" s="114"/>
      <c r="BE339" s="114"/>
      <c r="BF339" s="114"/>
      <c r="BG339" s="114"/>
      <c r="BH339" s="114"/>
      <c r="BI339" s="114"/>
      <c r="BJ339" s="114"/>
      <c r="BK339" s="114"/>
      <c r="BL339" s="114"/>
    </row>
    <row r="340">
      <c r="A340" s="117" t="s">
        <v>237</v>
      </c>
      <c r="B340" s="117" t="b">
        <v>1</v>
      </c>
      <c r="C340" s="117">
        <v>1.0</v>
      </c>
      <c r="D340" s="117" t="s">
        <v>8227</v>
      </c>
      <c r="E340" s="117" t="s">
        <v>8228</v>
      </c>
      <c r="F340" s="117" t="s">
        <v>489</v>
      </c>
      <c r="G340" s="117" t="s">
        <v>8490</v>
      </c>
      <c r="H340" s="117" t="s">
        <v>8491</v>
      </c>
      <c r="I340" s="134"/>
      <c r="J340" s="117" t="s">
        <v>8492</v>
      </c>
      <c r="K340" s="117" t="s">
        <v>8493</v>
      </c>
      <c r="L340" s="134"/>
      <c r="M340" s="134"/>
      <c r="N340" s="134"/>
      <c r="O340" s="117" t="s">
        <v>8494</v>
      </c>
      <c r="P340" s="117" t="s">
        <v>8495</v>
      </c>
      <c r="Q340" s="117" t="s">
        <v>8496</v>
      </c>
      <c r="R340" s="114"/>
      <c r="S340" s="114"/>
      <c r="T340" s="114"/>
      <c r="U340" s="114"/>
      <c r="V340" s="114"/>
      <c r="W340" s="114"/>
      <c r="X340" s="114"/>
      <c r="Y340" s="114"/>
      <c r="Z340" s="114"/>
      <c r="AA340" s="114"/>
      <c r="AB340" s="114"/>
      <c r="AC340" s="114"/>
      <c r="AD340" s="114"/>
      <c r="AE340" s="114"/>
      <c r="AF340" s="114"/>
      <c r="AG340" s="114"/>
      <c r="AH340" s="114"/>
      <c r="AI340" s="114"/>
      <c r="AJ340" s="114"/>
      <c r="AK340" s="114"/>
      <c r="AL340" s="114"/>
      <c r="AM340" s="114"/>
      <c r="AN340" s="114"/>
      <c r="AO340" s="114"/>
      <c r="AP340" s="114"/>
      <c r="AQ340" s="114"/>
      <c r="AR340" s="114"/>
      <c r="AS340" s="114"/>
      <c r="AT340" s="114"/>
      <c r="AU340" s="114"/>
      <c r="AV340" s="114"/>
      <c r="AW340" s="114"/>
      <c r="AX340" s="114"/>
      <c r="AY340" s="114"/>
      <c r="AZ340" s="114"/>
      <c r="BA340" s="114"/>
      <c r="BB340" s="114"/>
      <c r="BC340" s="114"/>
      <c r="BD340" s="114"/>
      <c r="BE340" s="114"/>
      <c r="BF340" s="114"/>
      <c r="BG340" s="114"/>
      <c r="BH340" s="114"/>
      <c r="BI340" s="114"/>
      <c r="BJ340" s="114"/>
      <c r="BK340" s="114"/>
      <c r="BL340" s="114"/>
    </row>
    <row r="341">
      <c r="A341" s="117" t="s">
        <v>237</v>
      </c>
      <c r="B341" s="117" t="b">
        <v>1</v>
      </c>
      <c r="C341" s="117" t="s">
        <v>241</v>
      </c>
      <c r="D341" s="117" t="s">
        <v>8227</v>
      </c>
      <c r="E341" s="117" t="s">
        <v>8228</v>
      </c>
      <c r="F341" s="117" t="s">
        <v>489</v>
      </c>
      <c r="G341" s="117" t="s">
        <v>8497</v>
      </c>
      <c r="H341" s="117" t="s">
        <v>8498</v>
      </c>
      <c r="I341" s="134"/>
      <c r="J341" s="117" t="s">
        <v>8499</v>
      </c>
      <c r="K341" s="117" t="s">
        <v>8500</v>
      </c>
      <c r="L341" s="134"/>
      <c r="M341" s="134"/>
      <c r="N341" s="134"/>
      <c r="O341" s="117" t="s">
        <v>8501</v>
      </c>
      <c r="P341" s="117" t="s">
        <v>8502</v>
      </c>
      <c r="Q341" s="117" t="s">
        <v>8503</v>
      </c>
      <c r="R341" s="114"/>
      <c r="S341" s="114"/>
      <c r="T341" s="114"/>
      <c r="U341" s="114"/>
      <c r="V341" s="114"/>
      <c r="W341" s="114"/>
      <c r="X341" s="114"/>
      <c r="Y341" s="114"/>
      <c r="Z341" s="114"/>
      <c r="AA341" s="114"/>
      <c r="AB341" s="114"/>
      <c r="AC341" s="114"/>
      <c r="AD341" s="114"/>
      <c r="AE341" s="114"/>
      <c r="AF341" s="114"/>
      <c r="AG341" s="114"/>
      <c r="AH341" s="114"/>
      <c r="AI341" s="114"/>
      <c r="AJ341" s="114"/>
      <c r="AK341" s="114"/>
      <c r="AL341" s="114"/>
      <c r="AM341" s="114"/>
      <c r="AN341" s="114"/>
      <c r="AO341" s="114"/>
      <c r="AP341" s="114"/>
      <c r="AQ341" s="114"/>
      <c r="AR341" s="114"/>
      <c r="AS341" s="114"/>
      <c r="AT341" s="114"/>
      <c r="AU341" s="114"/>
      <c r="AV341" s="114"/>
      <c r="AW341" s="114"/>
      <c r="AX341" s="114"/>
      <c r="AY341" s="114"/>
      <c r="AZ341" s="114"/>
      <c r="BA341" s="114"/>
      <c r="BB341" s="114"/>
      <c r="BC341" s="114"/>
      <c r="BD341" s="114"/>
      <c r="BE341" s="114"/>
      <c r="BF341" s="114"/>
      <c r="BG341" s="114"/>
      <c r="BH341" s="114"/>
      <c r="BI341" s="114"/>
      <c r="BJ341" s="114"/>
      <c r="BK341" s="114"/>
      <c r="BL341" s="114"/>
    </row>
    <row r="342">
      <c r="A342" s="117" t="s">
        <v>237</v>
      </c>
      <c r="B342" s="117" t="b">
        <v>1</v>
      </c>
      <c r="C342" s="117">
        <v>1.0</v>
      </c>
      <c r="D342" s="117" t="s">
        <v>8227</v>
      </c>
      <c r="E342" s="117" t="s">
        <v>8228</v>
      </c>
      <c r="F342" s="117" t="s">
        <v>556</v>
      </c>
      <c r="G342" s="117" t="s">
        <v>8504</v>
      </c>
      <c r="H342" s="117" t="s">
        <v>8505</v>
      </c>
      <c r="I342" s="134"/>
      <c r="J342" s="117" t="s">
        <v>8506</v>
      </c>
      <c r="K342" s="117" t="s">
        <v>8507</v>
      </c>
      <c r="L342" s="134"/>
      <c r="M342" s="134"/>
      <c r="N342" s="134"/>
      <c r="O342" s="117" t="s">
        <v>8508</v>
      </c>
      <c r="P342" s="117" t="s">
        <v>8509</v>
      </c>
      <c r="Q342" s="134"/>
      <c r="R342" s="114"/>
      <c r="S342" s="114"/>
      <c r="T342" s="114"/>
      <c r="U342" s="114"/>
      <c r="V342" s="114"/>
      <c r="W342" s="114"/>
      <c r="X342" s="114"/>
      <c r="Y342" s="114"/>
      <c r="Z342" s="114"/>
      <c r="AA342" s="114"/>
      <c r="AB342" s="114"/>
      <c r="AC342" s="114"/>
      <c r="AD342" s="114"/>
      <c r="AE342" s="114"/>
      <c r="AF342" s="114"/>
      <c r="AG342" s="114"/>
      <c r="AH342" s="114"/>
      <c r="AI342" s="114"/>
      <c r="AJ342" s="114"/>
      <c r="AK342" s="114"/>
      <c r="AL342" s="114"/>
      <c r="AM342" s="114"/>
      <c r="AN342" s="114"/>
      <c r="AO342" s="114"/>
      <c r="AP342" s="114"/>
      <c r="AQ342" s="114"/>
      <c r="AR342" s="114"/>
      <c r="AS342" s="114"/>
      <c r="AT342" s="114"/>
      <c r="AU342" s="114"/>
      <c r="AV342" s="114"/>
      <c r="AW342" s="114"/>
      <c r="AX342" s="114"/>
      <c r="AY342" s="114"/>
      <c r="AZ342" s="114"/>
      <c r="BA342" s="114"/>
      <c r="BB342" s="114"/>
      <c r="BC342" s="114"/>
      <c r="BD342" s="114"/>
      <c r="BE342" s="114"/>
      <c r="BF342" s="114"/>
      <c r="BG342" s="114"/>
      <c r="BH342" s="114"/>
      <c r="BI342" s="114"/>
      <c r="BJ342" s="114"/>
      <c r="BK342" s="114"/>
      <c r="BL342" s="114"/>
    </row>
    <row r="343">
      <c r="A343" s="117" t="s">
        <v>237</v>
      </c>
      <c r="B343" s="117" t="b">
        <v>1</v>
      </c>
      <c r="C343" s="117" t="s">
        <v>241</v>
      </c>
      <c r="D343" s="117" t="s">
        <v>8227</v>
      </c>
      <c r="E343" s="117" t="s">
        <v>8228</v>
      </c>
      <c r="F343" s="117" t="s">
        <v>556</v>
      </c>
      <c r="G343" s="117" t="s">
        <v>8510</v>
      </c>
      <c r="H343" s="117" t="s">
        <v>8511</v>
      </c>
      <c r="I343" s="134"/>
      <c r="J343" s="117" t="s">
        <v>1771</v>
      </c>
      <c r="K343" s="117" t="s">
        <v>8512</v>
      </c>
      <c r="L343" s="134"/>
      <c r="M343" s="134"/>
      <c r="N343" s="134"/>
      <c r="O343" s="117" t="s">
        <v>8513</v>
      </c>
      <c r="P343" s="117" t="s">
        <v>8514</v>
      </c>
      <c r="Q343" s="117" t="s">
        <v>8515</v>
      </c>
      <c r="R343" s="114"/>
      <c r="S343" s="114"/>
      <c r="T343" s="114"/>
      <c r="U343" s="114"/>
      <c r="V343" s="114"/>
      <c r="W343" s="114"/>
      <c r="X343" s="114"/>
      <c r="Y343" s="114"/>
      <c r="Z343" s="114"/>
      <c r="AA343" s="114"/>
      <c r="AB343" s="114"/>
      <c r="AC343" s="114"/>
      <c r="AD343" s="114"/>
      <c r="AE343" s="114"/>
      <c r="AF343" s="114"/>
      <c r="AG343" s="114"/>
      <c r="AH343" s="114"/>
      <c r="AI343" s="114"/>
      <c r="AJ343" s="114"/>
      <c r="AK343" s="114"/>
      <c r="AL343" s="114"/>
      <c r="AM343" s="114"/>
      <c r="AN343" s="114"/>
      <c r="AO343" s="114"/>
      <c r="AP343" s="114"/>
      <c r="AQ343" s="114"/>
      <c r="AR343" s="114"/>
      <c r="AS343" s="114"/>
      <c r="AT343" s="114"/>
      <c r="AU343" s="114"/>
      <c r="AV343" s="114"/>
      <c r="AW343" s="114"/>
      <c r="AX343" s="114"/>
      <c r="AY343" s="114"/>
      <c r="AZ343" s="114"/>
      <c r="BA343" s="114"/>
      <c r="BB343" s="114"/>
      <c r="BC343" s="114"/>
      <c r="BD343" s="114"/>
      <c r="BE343" s="114"/>
      <c r="BF343" s="114"/>
      <c r="BG343" s="114"/>
      <c r="BH343" s="114"/>
      <c r="BI343" s="114"/>
      <c r="BJ343" s="114"/>
      <c r="BK343" s="114"/>
      <c r="BL343" s="114"/>
    </row>
    <row r="344">
      <c r="A344" s="117" t="s">
        <v>237</v>
      </c>
      <c r="B344" s="117" t="b">
        <v>1</v>
      </c>
      <c r="C344" s="117">
        <v>1.0</v>
      </c>
      <c r="D344" s="117" t="s">
        <v>8227</v>
      </c>
      <c r="E344" s="117" t="s">
        <v>8228</v>
      </c>
      <c r="F344" s="117" t="s">
        <v>556</v>
      </c>
      <c r="G344" s="117" t="s">
        <v>8516</v>
      </c>
      <c r="H344" s="117" t="s">
        <v>8517</v>
      </c>
      <c r="I344" s="134"/>
      <c r="J344" s="117" t="s">
        <v>8518</v>
      </c>
      <c r="K344" s="117" t="s">
        <v>8519</v>
      </c>
      <c r="L344" s="134"/>
      <c r="M344" s="134"/>
      <c r="N344" s="134"/>
      <c r="O344" s="117" t="s">
        <v>8520</v>
      </c>
      <c r="P344" s="117" t="s">
        <v>8521</v>
      </c>
      <c r="Q344" s="117" t="s">
        <v>8469</v>
      </c>
      <c r="R344" s="114"/>
      <c r="S344" s="114"/>
      <c r="T344" s="114"/>
      <c r="U344" s="114"/>
      <c r="V344" s="114"/>
      <c r="W344" s="114"/>
      <c r="X344" s="114"/>
      <c r="Y344" s="114"/>
      <c r="Z344" s="114"/>
      <c r="AA344" s="114"/>
      <c r="AB344" s="114"/>
      <c r="AC344" s="114"/>
      <c r="AD344" s="114"/>
      <c r="AE344" s="114"/>
      <c r="AF344" s="114"/>
      <c r="AG344" s="114"/>
      <c r="AH344" s="114"/>
      <c r="AI344" s="114"/>
      <c r="AJ344" s="114"/>
      <c r="AK344" s="114"/>
      <c r="AL344" s="114"/>
      <c r="AM344" s="114"/>
      <c r="AN344" s="114"/>
      <c r="AO344" s="114"/>
      <c r="AP344" s="114"/>
      <c r="AQ344" s="114"/>
      <c r="AR344" s="114"/>
      <c r="AS344" s="114"/>
      <c r="AT344" s="114"/>
      <c r="AU344" s="114"/>
      <c r="AV344" s="114"/>
      <c r="AW344" s="114"/>
      <c r="AX344" s="114"/>
      <c r="AY344" s="114"/>
      <c r="AZ344" s="114"/>
      <c r="BA344" s="114"/>
      <c r="BB344" s="114"/>
      <c r="BC344" s="114"/>
      <c r="BD344" s="114"/>
      <c r="BE344" s="114"/>
      <c r="BF344" s="114"/>
      <c r="BG344" s="114"/>
      <c r="BH344" s="114"/>
      <c r="BI344" s="114"/>
      <c r="BJ344" s="114"/>
      <c r="BK344" s="114"/>
      <c r="BL344" s="114"/>
    </row>
    <row r="345">
      <c r="A345" s="117" t="s">
        <v>237</v>
      </c>
      <c r="B345" s="117" t="b">
        <v>1</v>
      </c>
      <c r="C345" s="117" t="s">
        <v>241</v>
      </c>
      <c r="D345" s="117" t="s">
        <v>8227</v>
      </c>
      <c r="E345" s="117" t="s">
        <v>8228</v>
      </c>
      <c r="F345" s="117" t="s">
        <v>556</v>
      </c>
      <c r="G345" s="117" t="s">
        <v>8522</v>
      </c>
      <c r="H345" s="117" t="s">
        <v>8523</v>
      </c>
      <c r="I345" s="134"/>
      <c r="J345" s="117" t="s">
        <v>8524</v>
      </c>
      <c r="K345" s="117" t="s">
        <v>8525</v>
      </c>
      <c r="L345" s="134"/>
      <c r="M345" s="134"/>
      <c r="N345" s="134"/>
      <c r="O345" s="117" t="s">
        <v>8526</v>
      </c>
      <c r="P345" s="117" t="s">
        <v>8527</v>
      </c>
      <c r="Q345" s="134"/>
      <c r="R345" s="114"/>
      <c r="S345" s="114"/>
      <c r="T345" s="114"/>
      <c r="U345" s="114"/>
      <c r="V345" s="114"/>
      <c r="W345" s="114"/>
      <c r="X345" s="114"/>
      <c r="Y345" s="114"/>
      <c r="Z345" s="114"/>
      <c r="AA345" s="114"/>
      <c r="AB345" s="114"/>
      <c r="AC345" s="114"/>
      <c r="AD345" s="114"/>
      <c r="AE345" s="114"/>
      <c r="AF345" s="114"/>
      <c r="AG345" s="114"/>
      <c r="AH345" s="114"/>
      <c r="AI345" s="114"/>
      <c r="AJ345" s="114"/>
      <c r="AK345" s="114"/>
      <c r="AL345" s="114"/>
      <c r="AM345" s="114"/>
      <c r="AN345" s="114"/>
      <c r="AO345" s="114"/>
      <c r="AP345" s="114"/>
      <c r="AQ345" s="114"/>
      <c r="AR345" s="114"/>
      <c r="AS345" s="114"/>
      <c r="AT345" s="114"/>
      <c r="AU345" s="114"/>
      <c r="AV345" s="114"/>
      <c r="AW345" s="114"/>
      <c r="AX345" s="114"/>
      <c r="AY345" s="114"/>
      <c r="AZ345" s="114"/>
      <c r="BA345" s="114"/>
      <c r="BB345" s="114"/>
      <c r="BC345" s="114"/>
      <c r="BD345" s="114"/>
      <c r="BE345" s="114"/>
      <c r="BF345" s="114"/>
      <c r="BG345" s="114"/>
      <c r="BH345" s="114"/>
      <c r="BI345" s="114"/>
      <c r="BJ345" s="114"/>
      <c r="BK345" s="114"/>
      <c r="BL345" s="114"/>
    </row>
    <row r="346">
      <c r="A346" s="117" t="s">
        <v>237</v>
      </c>
      <c r="B346" s="117" t="b">
        <v>1</v>
      </c>
      <c r="C346" s="117">
        <v>1.0</v>
      </c>
      <c r="D346" s="117" t="s">
        <v>8227</v>
      </c>
      <c r="E346" s="117" t="s">
        <v>8228</v>
      </c>
      <c r="F346" s="117" t="s">
        <v>556</v>
      </c>
      <c r="G346" s="117" t="s">
        <v>8528</v>
      </c>
      <c r="H346" s="117" t="s">
        <v>8529</v>
      </c>
      <c r="I346" s="134"/>
      <c r="J346" s="117" t="s">
        <v>8530</v>
      </c>
      <c r="K346" s="117" t="s">
        <v>8531</v>
      </c>
      <c r="L346" s="134"/>
      <c r="M346" s="134"/>
      <c r="N346" s="134"/>
      <c r="O346" s="117" t="s">
        <v>8532</v>
      </c>
      <c r="P346" s="117" t="s">
        <v>8533</v>
      </c>
      <c r="Q346" s="117" t="s">
        <v>8534</v>
      </c>
      <c r="R346" s="114"/>
      <c r="S346" s="114"/>
      <c r="T346" s="114"/>
      <c r="U346" s="114"/>
      <c r="V346" s="114"/>
      <c r="W346" s="114"/>
      <c r="X346" s="114"/>
      <c r="Y346" s="114"/>
      <c r="Z346" s="114"/>
      <c r="AA346" s="114"/>
      <c r="AB346" s="114"/>
      <c r="AC346" s="114"/>
      <c r="AD346" s="114"/>
      <c r="AE346" s="114"/>
      <c r="AF346" s="114"/>
      <c r="AG346" s="114"/>
      <c r="AH346" s="114"/>
      <c r="AI346" s="114"/>
      <c r="AJ346" s="114"/>
      <c r="AK346" s="114"/>
      <c r="AL346" s="114"/>
      <c r="AM346" s="114"/>
      <c r="AN346" s="114"/>
      <c r="AO346" s="114"/>
      <c r="AP346" s="114"/>
      <c r="AQ346" s="114"/>
      <c r="AR346" s="114"/>
      <c r="AS346" s="114"/>
      <c r="AT346" s="114"/>
      <c r="AU346" s="114"/>
      <c r="AV346" s="114"/>
      <c r="AW346" s="114"/>
      <c r="AX346" s="114"/>
      <c r="AY346" s="114"/>
      <c r="AZ346" s="114"/>
      <c r="BA346" s="114"/>
      <c r="BB346" s="114"/>
      <c r="BC346" s="114"/>
      <c r="BD346" s="114"/>
      <c r="BE346" s="114"/>
      <c r="BF346" s="114"/>
      <c r="BG346" s="114"/>
      <c r="BH346" s="114"/>
      <c r="BI346" s="114"/>
      <c r="BJ346" s="114"/>
      <c r="BK346" s="114"/>
      <c r="BL346" s="114"/>
    </row>
    <row r="347">
      <c r="A347" s="117" t="s">
        <v>237</v>
      </c>
      <c r="B347" s="117" t="b">
        <v>1</v>
      </c>
      <c r="C347" s="117" t="s">
        <v>241</v>
      </c>
      <c r="D347" s="117" t="s">
        <v>8227</v>
      </c>
      <c r="E347" s="117" t="s">
        <v>8228</v>
      </c>
      <c r="F347" s="117" t="s">
        <v>556</v>
      </c>
      <c r="G347" s="117" t="s">
        <v>8535</v>
      </c>
      <c r="H347" s="117" t="s">
        <v>8536</v>
      </c>
      <c r="I347" s="134"/>
      <c r="J347" s="117" t="s">
        <v>1794</v>
      </c>
      <c r="K347" s="117" t="s">
        <v>8537</v>
      </c>
      <c r="L347" s="134"/>
      <c r="M347" s="134"/>
      <c r="N347" s="134"/>
      <c r="O347" s="117" t="s">
        <v>8538</v>
      </c>
      <c r="P347" s="117" t="s">
        <v>8539</v>
      </c>
      <c r="Q347" s="134"/>
      <c r="R347" s="114"/>
      <c r="S347" s="114"/>
      <c r="T347" s="114"/>
      <c r="U347" s="114"/>
      <c r="V347" s="114"/>
      <c r="W347" s="114"/>
      <c r="X347" s="114"/>
      <c r="Y347" s="114"/>
      <c r="Z347" s="114"/>
      <c r="AA347" s="114"/>
      <c r="AB347" s="114"/>
      <c r="AC347" s="114"/>
      <c r="AD347" s="114"/>
      <c r="AE347" s="114"/>
      <c r="AF347" s="114"/>
      <c r="AG347" s="114"/>
      <c r="AH347" s="114"/>
      <c r="AI347" s="114"/>
      <c r="AJ347" s="114"/>
      <c r="AK347" s="114"/>
      <c r="AL347" s="114"/>
      <c r="AM347" s="114"/>
      <c r="AN347" s="114"/>
      <c r="AO347" s="114"/>
      <c r="AP347" s="114"/>
      <c r="AQ347" s="114"/>
      <c r="AR347" s="114"/>
      <c r="AS347" s="114"/>
      <c r="AT347" s="114"/>
      <c r="AU347" s="114"/>
      <c r="AV347" s="114"/>
      <c r="AW347" s="114"/>
      <c r="AX347" s="114"/>
      <c r="AY347" s="114"/>
      <c r="AZ347" s="114"/>
      <c r="BA347" s="114"/>
      <c r="BB347" s="114"/>
      <c r="BC347" s="114"/>
      <c r="BD347" s="114"/>
      <c r="BE347" s="114"/>
      <c r="BF347" s="114"/>
      <c r="BG347" s="114"/>
      <c r="BH347" s="114"/>
      <c r="BI347" s="114"/>
      <c r="BJ347" s="114"/>
      <c r="BK347" s="114"/>
      <c r="BL347" s="114"/>
    </row>
    <row r="348">
      <c r="A348" s="117" t="s">
        <v>237</v>
      </c>
      <c r="B348" s="117" t="b">
        <v>1</v>
      </c>
      <c r="C348" s="117">
        <v>1.0</v>
      </c>
      <c r="D348" s="117" t="s">
        <v>8227</v>
      </c>
      <c r="E348" s="117" t="s">
        <v>8228</v>
      </c>
      <c r="F348" s="117" t="s">
        <v>556</v>
      </c>
      <c r="G348" s="117" t="s">
        <v>8540</v>
      </c>
      <c r="H348" s="117" t="s">
        <v>8541</v>
      </c>
      <c r="I348" s="134"/>
      <c r="J348" s="117" t="s">
        <v>8542</v>
      </c>
      <c r="K348" s="117" t="s">
        <v>8543</v>
      </c>
      <c r="L348" s="134"/>
      <c r="M348" s="134"/>
      <c r="N348" s="134"/>
      <c r="O348" s="117" t="s">
        <v>8544</v>
      </c>
      <c r="P348" s="117" t="s">
        <v>8545</v>
      </c>
      <c r="Q348" s="134"/>
      <c r="R348" s="114"/>
      <c r="S348" s="114"/>
      <c r="T348" s="114"/>
      <c r="U348" s="114"/>
      <c r="V348" s="114"/>
      <c r="W348" s="114"/>
      <c r="X348" s="114"/>
      <c r="Y348" s="114"/>
      <c r="Z348" s="114"/>
      <c r="AA348" s="114"/>
      <c r="AB348" s="114"/>
      <c r="AC348" s="114"/>
      <c r="AD348" s="114"/>
      <c r="AE348" s="114"/>
      <c r="AF348" s="114"/>
      <c r="AG348" s="114"/>
      <c r="AH348" s="114"/>
      <c r="AI348" s="114"/>
      <c r="AJ348" s="114"/>
      <c r="AK348" s="114"/>
      <c r="AL348" s="114"/>
      <c r="AM348" s="114"/>
      <c r="AN348" s="114"/>
      <c r="AO348" s="114"/>
      <c r="AP348" s="114"/>
      <c r="AQ348" s="114"/>
      <c r="AR348" s="114"/>
      <c r="AS348" s="114"/>
      <c r="AT348" s="114"/>
      <c r="AU348" s="114"/>
      <c r="AV348" s="114"/>
      <c r="AW348" s="114"/>
      <c r="AX348" s="114"/>
      <c r="AY348" s="114"/>
      <c r="AZ348" s="114"/>
      <c r="BA348" s="114"/>
      <c r="BB348" s="114"/>
      <c r="BC348" s="114"/>
      <c r="BD348" s="114"/>
      <c r="BE348" s="114"/>
      <c r="BF348" s="114"/>
      <c r="BG348" s="114"/>
      <c r="BH348" s="114"/>
      <c r="BI348" s="114"/>
      <c r="BJ348" s="114"/>
      <c r="BK348" s="114"/>
      <c r="BL348" s="114"/>
    </row>
    <row r="349">
      <c r="A349" s="117" t="s">
        <v>237</v>
      </c>
      <c r="B349" s="117" t="b">
        <v>1</v>
      </c>
      <c r="C349" s="117" t="s">
        <v>241</v>
      </c>
      <c r="D349" s="117" t="s">
        <v>8227</v>
      </c>
      <c r="E349" s="117" t="s">
        <v>8228</v>
      </c>
      <c r="F349" s="117" t="s">
        <v>556</v>
      </c>
      <c r="G349" s="117" t="s">
        <v>8546</v>
      </c>
      <c r="H349" s="117" t="s">
        <v>8547</v>
      </c>
      <c r="I349" s="134"/>
      <c r="J349" s="117" t="s">
        <v>1802</v>
      </c>
      <c r="K349" s="117" t="s">
        <v>1803</v>
      </c>
      <c r="L349" s="134"/>
      <c r="M349" s="134"/>
      <c r="N349" s="134"/>
      <c r="O349" s="117" t="s">
        <v>8548</v>
      </c>
      <c r="P349" s="117" t="s">
        <v>8549</v>
      </c>
      <c r="Q349" s="134"/>
      <c r="R349" s="114"/>
      <c r="S349" s="114"/>
      <c r="T349" s="114"/>
      <c r="U349" s="114"/>
      <c r="V349" s="114"/>
      <c r="W349" s="114"/>
      <c r="X349" s="114"/>
      <c r="Y349" s="114"/>
      <c r="Z349" s="114"/>
      <c r="AA349" s="114"/>
      <c r="AB349" s="114"/>
      <c r="AC349" s="114"/>
      <c r="AD349" s="114"/>
      <c r="AE349" s="114"/>
      <c r="AF349" s="114"/>
      <c r="AG349" s="114"/>
      <c r="AH349" s="114"/>
      <c r="AI349" s="114"/>
      <c r="AJ349" s="114"/>
      <c r="AK349" s="114"/>
      <c r="AL349" s="114"/>
      <c r="AM349" s="114"/>
      <c r="AN349" s="114"/>
      <c r="AO349" s="114"/>
      <c r="AP349" s="114"/>
      <c r="AQ349" s="114"/>
      <c r="AR349" s="114"/>
      <c r="AS349" s="114"/>
      <c r="AT349" s="114"/>
      <c r="AU349" s="114"/>
      <c r="AV349" s="114"/>
      <c r="AW349" s="114"/>
      <c r="AX349" s="114"/>
      <c r="AY349" s="114"/>
      <c r="AZ349" s="114"/>
      <c r="BA349" s="114"/>
      <c r="BB349" s="114"/>
      <c r="BC349" s="114"/>
      <c r="BD349" s="114"/>
      <c r="BE349" s="114"/>
      <c r="BF349" s="114"/>
      <c r="BG349" s="114"/>
      <c r="BH349" s="114"/>
      <c r="BI349" s="114"/>
      <c r="BJ349" s="114"/>
      <c r="BK349" s="114"/>
      <c r="BL349" s="114"/>
    </row>
    <row r="350">
      <c r="A350" s="117" t="s">
        <v>237</v>
      </c>
      <c r="B350" s="117" t="b">
        <v>1</v>
      </c>
      <c r="C350" s="117">
        <v>1.0</v>
      </c>
      <c r="D350" s="117" t="s">
        <v>8227</v>
      </c>
      <c r="E350" s="117" t="s">
        <v>8228</v>
      </c>
      <c r="F350" s="117" t="s">
        <v>556</v>
      </c>
      <c r="G350" s="117" t="s">
        <v>8550</v>
      </c>
      <c r="H350" s="117" t="s">
        <v>8551</v>
      </c>
      <c r="I350" s="134"/>
      <c r="J350" s="117" t="s">
        <v>8552</v>
      </c>
      <c r="K350" s="117" t="s">
        <v>8553</v>
      </c>
      <c r="L350" s="134"/>
      <c r="M350" s="134"/>
      <c r="N350" s="134"/>
      <c r="O350" s="117" t="s">
        <v>8554</v>
      </c>
      <c r="P350" s="117" t="s">
        <v>8555</v>
      </c>
      <c r="Q350" s="134"/>
      <c r="R350" s="114"/>
      <c r="S350" s="114"/>
      <c r="T350" s="114"/>
      <c r="U350" s="114"/>
      <c r="V350" s="114"/>
      <c r="W350" s="114"/>
      <c r="X350" s="114"/>
      <c r="Y350" s="114"/>
      <c r="Z350" s="114"/>
      <c r="AA350" s="114"/>
      <c r="AB350" s="114"/>
      <c r="AC350" s="114"/>
      <c r="AD350" s="114"/>
      <c r="AE350" s="114"/>
      <c r="AF350" s="114"/>
      <c r="AG350" s="114"/>
      <c r="AH350" s="114"/>
      <c r="AI350" s="114"/>
      <c r="AJ350" s="114"/>
      <c r="AK350" s="114"/>
      <c r="AL350" s="114"/>
      <c r="AM350" s="114"/>
      <c r="AN350" s="114"/>
      <c r="AO350" s="114"/>
      <c r="AP350" s="114"/>
      <c r="AQ350" s="114"/>
      <c r="AR350" s="114"/>
      <c r="AS350" s="114"/>
      <c r="AT350" s="114"/>
      <c r="AU350" s="114"/>
      <c r="AV350" s="114"/>
      <c r="AW350" s="114"/>
      <c r="AX350" s="114"/>
      <c r="AY350" s="114"/>
      <c r="AZ350" s="114"/>
      <c r="BA350" s="114"/>
      <c r="BB350" s="114"/>
      <c r="BC350" s="114"/>
      <c r="BD350" s="114"/>
      <c r="BE350" s="114"/>
      <c r="BF350" s="114"/>
      <c r="BG350" s="114"/>
      <c r="BH350" s="114"/>
      <c r="BI350" s="114"/>
      <c r="BJ350" s="114"/>
      <c r="BK350" s="114"/>
      <c r="BL350" s="114"/>
    </row>
    <row r="351">
      <c r="A351" s="117" t="s">
        <v>237</v>
      </c>
      <c r="B351" s="117" t="b">
        <v>1</v>
      </c>
      <c r="C351" s="117" t="s">
        <v>241</v>
      </c>
      <c r="D351" s="117" t="s">
        <v>8227</v>
      </c>
      <c r="E351" s="117" t="s">
        <v>8228</v>
      </c>
      <c r="F351" s="117" t="s">
        <v>556</v>
      </c>
      <c r="G351" s="117" t="s">
        <v>8556</v>
      </c>
      <c r="H351" s="117" t="s">
        <v>8557</v>
      </c>
      <c r="I351" s="134"/>
      <c r="J351" s="117" t="s">
        <v>1809</v>
      </c>
      <c r="K351" s="117" t="s">
        <v>1810</v>
      </c>
      <c r="L351" s="134"/>
      <c r="M351" s="134"/>
      <c r="N351" s="134"/>
      <c r="O351" s="117" t="s">
        <v>8558</v>
      </c>
      <c r="P351" s="117" t="s">
        <v>8559</v>
      </c>
      <c r="Q351" s="134"/>
      <c r="R351" s="114"/>
      <c r="S351" s="114"/>
      <c r="T351" s="114"/>
      <c r="U351" s="114"/>
      <c r="V351" s="114"/>
      <c r="W351" s="114"/>
      <c r="X351" s="114"/>
      <c r="Y351" s="114"/>
      <c r="Z351" s="114"/>
      <c r="AA351" s="114"/>
      <c r="AB351" s="114"/>
      <c r="AC351" s="114"/>
      <c r="AD351" s="114"/>
      <c r="AE351" s="114"/>
      <c r="AF351" s="114"/>
      <c r="AG351" s="114"/>
      <c r="AH351" s="114"/>
      <c r="AI351" s="114"/>
      <c r="AJ351" s="114"/>
      <c r="AK351" s="114"/>
      <c r="AL351" s="114"/>
      <c r="AM351" s="114"/>
      <c r="AN351" s="114"/>
      <c r="AO351" s="114"/>
      <c r="AP351" s="114"/>
      <c r="AQ351" s="114"/>
      <c r="AR351" s="114"/>
      <c r="AS351" s="114"/>
      <c r="AT351" s="114"/>
      <c r="AU351" s="114"/>
      <c r="AV351" s="114"/>
      <c r="AW351" s="114"/>
      <c r="AX351" s="114"/>
      <c r="AY351" s="114"/>
      <c r="AZ351" s="114"/>
      <c r="BA351" s="114"/>
      <c r="BB351" s="114"/>
      <c r="BC351" s="114"/>
      <c r="BD351" s="114"/>
      <c r="BE351" s="114"/>
      <c r="BF351" s="114"/>
      <c r="BG351" s="114"/>
      <c r="BH351" s="114"/>
      <c r="BI351" s="114"/>
      <c r="BJ351" s="114"/>
      <c r="BK351" s="114"/>
      <c r="BL351" s="114"/>
    </row>
    <row r="352">
      <c r="A352" s="117" t="s">
        <v>237</v>
      </c>
      <c r="B352" s="117" t="b">
        <v>1</v>
      </c>
      <c r="C352" s="117">
        <v>1.0</v>
      </c>
      <c r="D352" s="117" t="s">
        <v>8227</v>
      </c>
      <c r="E352" s="117" t="s">
        <v>8228</v>
      </c>
      <c r="F352" s="117" t="s">
        <v>4264</v>
      </c>
      <c r="G352" s="117" t="s">
        <v>8560</v>
      </c>
      <c r="H352" s="117" t="s">
        <v>8561</v>
      </c>
      <c r="I352" s="134"/>
      <c r="J352" s="117" t="s">
        <v>8562</v>
      </c>
      <c r="K352" s="117" t="s">
        <v>8563</v>
      </c>
      <c r="L352" s="134"/>
      <c r="M352" s="134"/>
      <c r="N352" s="134"/>
      <c r="O352" s="117" t="s">
        <v>8564</v>
      </c>
      <c r="P352" s="117" t="s">
        <v>8565</v>
      </c>
      <c r="Q352" s="117" t="s">
        <v>8566</v>
      </c>
      <c r="R352" s="114"/>
      <c r="S352" s="114"/>
      <c r="T352" s="114"/>
      <c r="U352" s="114"/>
      <c r="V352" s="114"/>
      <c r="W352" s="114"/>
      <c r="X352" s="114"/>
      <c r="Y352" s="114"/>
      <c r="Z352" s="114"/>
      <c r="AA352" s="114"/>
      <c r="AB352" s="114"/>
      <c r="AC352" s="114"/>
      <c r="AD352" s="114"/>
      <c r="AE352" s="114"/>
      <c r="AF352" s="114"/>
      <c r="AG352" s="114"/>
      <c r="AH352" s="114"/>
      <c r="AI352" s="114"/>
      <c r="AJ352" s="114"/>
      <c r="AK352" s="114"/>
      <c r="AL352" s="114"/>
      <c r="AM352" s="114"/>
      <c r="AN352" s="114"/>
      <c r="AO352" s="114"/>
      <c r="AP352" s="114"/>
      <c r="AQ352" s="114"/>
      <c r="AR352" s="114"/>
      <c r="AS352" s="114"/>
      <c r="AT352" s="114"/>
      <c r="AU352" s="114"/>
      <c r="AV352" s="114"/>
      <c r="AW352" s="114"/>
      <c r="AX352" s="114"/>
      <c r="AY352" s="114"/>
      <c r="AZ352" s="114"/>
      <c r="BA352" s="114"/>
      <c r="BB352" s="114"/>
      <c r="BC352" s="114"/>
      <c r="BD352" s="114"/>
      <c r="BE352" s="114"/>
      <c r="BF352" s="114"/>
      <c r="BG352" s="114"/>
      <c r="BH352" s="114"/>
      <c r="BI352" s="114"/>
      <c r="BJ352" s="114"/>
      <c r="BK352" s="114"/>
      <c r="BL352" s="114"/>
    </row>
    <row r="353">
      <c r="A353" s="117" t="s">
        <v>237</v>
      </c>
      <c r="B353" s="117" t="b">
        <v>1</v>
      </c>
      <c r="C353" s="117" t="s">
        <v>241</v>
      </c>
      <c r="D353" s="117" t="s">
        <v>8227</v>
      </c>
      <c r="E353" s="117" t="s">
        <v>8228</v>
      </c>
      <c r="F353" s="117" t="s">
        <v>4264</v>
      </c>
      <c r="G353" s="117" t="s">
        <v>8567</v>
      </c>
      <c r="H353" s="117" t="s">
        <v>8568</v>
      </c>
      <c r="I353" s="134"/>
      <c r="J353" s="117" t="s">
        <v>8569</v>
      </c>
      <c r="K353" s="117" t="s">
        <v>8570</v>
      </c>
      <c r="L353" s="134"/>
      <c r="M353" s="134"/>
      <c r="N353" s="134"/>
      <c r="O353" s="117" t="s">
        <v>8571</v>
      </c>
      <c r="P353" s="117" t="s">
        <v>8572</v>
      </c>
      <c r="Q353" s="117" t="s">
        <v>8573</v>
      </c>
      <c r="R353" s="114"/>
      <c r="S353" s="114"/>
      <c r="T353" s="114"/>
      <c r="U353" s="114"/>
      <c r="V353" s="114"/>
      <c r="W353" s="114"/>
      <c r="X353" s="114"/>
      <c r="Y353" s="114"/>
      <c r="Z353" s="114"/>
      <c r="AA353" s="114"/>
      <c r="AB353" s="114"/>
      <c r="AC353" s="114"/>
      <c r="AD353" s="114"/>
      <c r="AE353" s="114"/>
      <c r="AF353" s="114"/>
      <c r="AG353" s="114"/>
      <c r="AH353" s="114"/>
      <c r="AI353" s="114"/>
      <c r="AJ353" s="114"/>
      <c r="AK353" s="114"/>
      <c r="AL353" s="114"/>
      <c r="AM353" s="114"/>
      <c r="AN353" s="114"/>
      <c r="AO353" s="114"/>
      <c r="AP353" s="114"/>
      <c r="AQ353" s="114"/>
      <c r="AR353" s="114"/>
      <c r="AS353" s="114"/>
      <c r="AT353" s="114"/>
      <c r="AU353" s="114"/>
      <c r="AV353" s="114"/>
      <c r="AW353" s="114"/>
      <c r="AX353" s="114"/>
      <c r="AY353" s="114"/>
      <c r="AZ353" s="114"/>
      <c r="BA353" s="114"/>
      <c r="BB353" s="114"/>
      <c r="BC353" s="114"/>
      <c r="BD353" s="114"/>
      <c r="BE353" s="114"/>
      <c r="BF353" s="114"/>
      <c r="BG353" s="114"/>
      <c r="BH353" s="114"/>
      <c r="BI353" s="114"/>
      <c r="BJ353" s="114"/>
      <c r="BK353" s="114"/>
      <c r="BL353" s="114"/>
    </row>
    <row r="354">
      <c r="A354" s="117" t="s">
        <v>237</v>
      </c>
      <c r="B354" s="117" t="b">
        <v>1</v>
      </c>
      <c r="C354" s="117">
        <v>1.0</v>
      </c>
      <c r="D354" s="117" t="s">
        <v>8227</v>
      </c>
      <c r="E354" s="117" t="s">
        <v>8228</v>
      </c>
      <c r="F354" s="117" t="s">
        <v>1446</v>
      </c>
      <c r="G354" s="117" t="s">
        <v>8574</v>
      </c>
      <c r="H354" s="117" t="s">
        <v>8575</v>
      </c>
      <c r="I354" s="134"/>
      <c r="J354" s="117" t="s">
        <v>1825</v>
      </c>
      <c r="K354" s="117" t="s">
        <v>8576</v>
      </c>
      <c r="L354" s="134"/>
      <c r="M354" s="134"/>
      <c r="N354" s="134"/>
      <c r="O354" s="117" t="s">
        <v>8577</v>
      </c>
      <c r="P354" s="117" t="s">
        <v>8578</v>
      </c>
      <c r="Q354" s="117" t="s">
        <v>8579</v>
      </c>
      <c r="R354" s="114"/>
      <c r="S354" s="114"/>
      <c r="T354" s="114"/>
      <c r="U354" s="114"/>
      <c r="V354" s="114"/>
      <c r="W354" s="114"/>
      <c r="X354" s="114"/>
      <c r="Y354" s="114"/>
      <c r="Z354" s="114"/>
      <c r="AA354" s="114"/>
      <c r="AB354" s="114"/>
      <c r="AC354" s="114"/>
      <c r="AD354" s="114"/>
      <c r="AE354" s="114"/>
      <c r="AF354" s="114"/>
      <c r="AG354" s="114"/>
      <c r="AH354" s="114"/>
      <c r="AI354" s="114"/>
      <c r="AJ354" s="114"/>
      <c r="AK354" s="114"/>
      <c r="AL354" s="114"/>
      <c r="AM354" s="114"/>
      <c r="AN354" s="114"/>
      <c r="AO354" s="114"/>
      <c r="AP354" s="114"/>
      <c r="AQ354" s="114"/>
      <c r="AR354" s="114"/>
      <c r="AS354" s="114"/>
      <c r="AT354" s="114"/>
      <c r="AU354" s="114"/>
      <c r="AV354" s="114"/>
      <c r="AW354" s="114"/>
      <c r="AX354" s="114"/>
      <c r="AY354" s="114"/>
      <c r="AZ354" s="114"/>
      <c r="BA354" s="114"/>
      <c r="BB354" s="114"/>
      <c r="BC354" s="114"/>
      <c r="BD354" s="114"/>
      <c r="BE354" s="114"/>
      <c r="BF354" s="114"/>
      <c r="BG354" s="114"/>
      <c r="BH354" s="114"/>
      <c r="BI354" s="114"/>
      <c r="BJ354" s="114"/>
      <c r="BK354" s="114"/>
      <c r="BL354" s="114"/>
    </row>
    <row r="355">
      <c r="A355" s="117" t="s">
        <v>237</v>
      </c>
      <c r="B355" s="117" t="b">
        <v>1</v>
      </c>
      <c r="C355" s="117" t="s">
        <v>241</v>
      </c>
      <c r="D355" s="117" t="s">
        <v>8227</v>
      </c>
      <c r="E355" s="117" t="s">
        <v>8228</v>
      </c>
      <c r="F355" s="117" t="s">
        <v>1446</v>
      </c>
      <c r="G355" s="117" t="s">
        <v>8580</v>
      </c>
      <c r="H355" s="117" t="s">
        <v>8581</v>
      </c>
      <c r="I355" s="134"/>
      <c r="J355" s="117" t="s">
        <v>1830</v>
      </c>
      <c r="K355" s="117" t="s">
        <v>8582</v>
      </c>
      <c r="L355" s="134"/>
      <c r="M355" s="134"/>
      <c r="N355" s="134"/>
      <c r="O355" s="117" t="s">
        <v>8583</v>
      </c>
      <c r="P355" s="117" t="s">
        <v>8584</v>
      </c>
      <c r="Q355" s="117" t="s">
        <v>1834</v>
      </c>
      <c r="R355" s="114"/>
      <c r="S355" s="114"/>
      <c r="T355" s="114"/>
      <c r="U355" s="114"/>
      <c r="V355" s="114"/>
      <c r="W355" s="114"/>
      <c r="X355" s="114"/>
      <c r="Y355" s="114"/>
      <c r="Z355" s="114"/>
      <c r="AA355" s="114"/>
      <c r="AB355" s="114"/>
      <c r="AC355" s="114"/>
      <c r="AD355" s="114"/>
      <c r="AE355" s="114"/>
      <c r="AF355" s="114"/>
      <c r="AG355" s="114"/>
      <c r="AH355" s="114"/>
      <c r="AI355" s="114"/>
      <c r="AJ355" s="114"/>
      <c r="AK355" s="114"/>
      <c r="AL355" s="114"/>
      <c r="AM355" s="114"/>
      <c r="AN355" s="114"/>
      <c r="AO355" s="114"/>
      <c r="AP355" s="114"/>
      <c r="AQ355" s="114"/>
      <c r="AR355" s="114"/>
      <c r="AS355" s="114"/>
      <c r="AT355" s="114"/>
      <c r="AU355" s="114"/>
      <c r="AV355" s="114"/>
      <c r="AW355" s="114"/>
      <c r="AX355" s="114"/>
      <c r="AY355" s="114"/>
      <c r="AZ355" s="114"/>
      <c r="BA355" s="114"/>
      <c r="BB355" s="114"/>
      <c r="BC355" s="114"/>
      <c r="BD355" s="114"/>
      <c r="BE355" s="114"/>
      <c r="BF355" s="114"/>
      <c r="BG355" s="114"/>
      <c r="BH355" s="114"/>
      <c r="BI355" s="114"/>
      <c r="BJ355" s="114"/>
      <c r="BK355" s="114"/>
      <c r="BL355" s="114"/>
    </row>
    <row r="356">
      <c r="A356" s="117" t="s">
        <v>237</v>
      </c>
      <c r="B356" s="117" t="b">
        <v>1</v>
      </c>
      <c r="C356" s="117">
        <v>1.0</v>
      </c>
      <c r="D356" s="117" t="s">
        <v>8227</v>
      </c>
      <c r="E356" s="117" t="s">
        <v>8228</v>
      </c>
      <c r="F356" s="117" t="s">
        <v>1446</v>
      </c>
      <c r="G356" s="117" t="s">
        <v>8585</v>
      </c>
      <c r="H356" s="117" t="s">
        <v>8586</v>
      </c>
      <c r="I356" s="134"/>
      <c r="J356" s="117" t="s">
        <v>1835</v>
      </c>
      <c r="K356" s="117" t="s">
        <v>8587</v>
      </c>
      <c r="L356" s="134"/>
      <c r="M356" s="134"/>
      <c r="N356" s="134"/>
      <c r="O356" s="117" t="s">
        <v>8588</v>
      </c>
      <c r="P356" s="117" t="s">
        <v>8589</v>
      </c>
      <c r="Q356" s="134"/>
      <c r="R356" s="114"/>
      <c r="S356" s="114"/>
      <c r="T356" s="114"/>
      <c r="U356" s="114"/>
      <c r="V356" s="114"/>
      <c r="W356" s="114"/>
      <c r="X356" s="114"/>
      <c r="Y356" s="114"/>
      <c r="Z356" s="114"/>
      <c r="AA356" s="114"/>
      <c r="AB356" s="114"/>
      <c r="AC356" s="114"/>
      <c r="AD356" s="114"/>
      <c r="AE356" s="114"/>
      <c r="AF356" s="114"/>
      <c r="AG356" s="114"/>
      <c r="AH356" s="114"/>
      <c r="AI356" s="114"/>
      <c r="AJ356" s="114"/>
      <c r="AK356" s="114"/>
      <c r="AL356" s="114"/>
      <c r="AM356" s="114"/>
      <c r="AN356" s="114"/>
      <c r="AO356" s="114"/>
      <c r="AP356" s="114"/>
      <c r="AQ356" s="114"/>
      <c r="AR356" s="114"/>
      <c r="AS356" s="114"/>
      <c r="AT356" s="114"/>
      <c r="AU356" s="114"/>
      <c r="AV356" s="114"/>
      <c r="AW356" s="114"/>
      <c r="AX356" s="114"/>
      <c r="AY356" s="114"/>
      <c r="AZ356" s="114"/>
      <c r="BA356" s="114"/>
      <c r="BB356" s="114"/>
      <c r="BC356" s="114"/>
      <c r="BD356" s="114"/>
      <c r="BE356" s="114"/>
      <c r="BF356" s="114"/>
      <c r="BG356" s="114"/>
      <c r="BH356" s="114"/>
      <c r="BI356" s="114"/>
      <c r="BJ356" s="114"/>
      <c r="BK356" s="114"/>
      <c r="BL356" s="114"/>
    </row>
    <row r="357">
      <c r="A357" s="117" t="s">
        <v>237</v>
      </c>
      <c r="B357" s="117" t="b">
        <v>1</v>
      </c>
      <c r="C357" s="117" t="s">
        <v>241</v>
      </c>
      <c r="D357" s="117" t="s">
        <v>8227</v>
      </c>
      <c r="E357" s="117" t="s">
        <v>8228</v>
      </c>
      <c r="F357" s="117" t="s">
        <v>1446</v>
      </c>
      <c r="G357" s="117" t="s">
        <v>8590</v>
      </c>
      <c r="H357" s="117" t="s">
        <v>8591</v>
      </c>
      <c r="I357" s="134"/>
      <c r="J357" s="117" t="s">
        <v>1839</v>
      </c>
      <c r="K357" s="117" t="s">
        <v>8592</v>
      </c>
      <c r="L357" s="134"/>
      <c r="M357" s="134"/>
      <c r="N357" s="134"/>
      <c r="O357" s="117" t="s">
        <v>8593</v>
      </c>
      <c r="P357" s="117" t="s">
        <v>8594</v>
      </c>
      <c r="Q357" s="117" t="s">
        <v>8595</v>
      </c>
      <c r="R357" s="114"/>
      <c r="S357" s="114"/>
      <c r="T357" s="114"/>
      <c r="U357" s="114"/>
      <c r="V357" s="114"/>
      <c r="W357" s="114"/>
      <c r="X357" s="114"/>
      <c r="Y357" s="114"/>
      <c r="Z357" s="114"/>
      <c r="AA357" s="114"/>
      <c r="AB357" s="114"/>
      <c r="AC357" s="114"/>
      <c r="AD357" s="114"/>
      <c r="AE357" s="114"/>
      <c r="AF357" s="114"/>
      <c r="AG357" s="114"/>
      <c r="AH357" s="114"/>
      <c r="AI357" s="114"/>
      <c r="AJ357" s="114"/>
      <c r="AK357" s="114"/>
      <c r="AL357" s="114"/>
      <c r="AM357" s="114"/>
      <c r="AN357" s="114"/>
      <c r="AO357" s="114"/>
      <c r="AP357" s="114"/>
      <c r="AQ357" s="114"/>
      <c r="AR357" s="114"/>
      <c r="AS357" s="114"/>
      <c r="AT357" s="114"/>
      <c r="AU357" s="114"/>
      <c r="AV357" s="114"/>
      <c r="AW357" s="114"/>
      <c r="AX357" s="114"/>
      <c r="AY357" s="114"/>
      <c r="AZ357" s="114"/>
      <c r="BA357" s="114"/>
      <c r="BB357" s="114"/>
      <c r="BC357" s="114"/>
      <c r="BD357" s="114"/>
      <c r="BE357" s="114"/>
      <c r="BF357" s="114"/>
      <c r="BG357" s="114"/>
      <c r="BH357" s="114"/>
      <c r="BI357" s="114"/>
      <c r="BJ357" s="114"/>
      <c r="BK357" s="114"/>
      <c r="BL357" s="114"/>
    </row>
    <row r="358">
      <c r="A358" s="117" t="s">
        <v>237</v>
      </c>
      <c r="B358" s="117" t="b">
        <v>1</v>
      </c>
      <c r="C358" s="117">
        <v>1.0</v>
      </c>
      <c r="D358" s="117" t="s">
        <v>8227</v>
      </c>
      <c r="E358" s="117" t="s">
        <v>8228</v>
      </c>
      <c r="F358" s="117" t="s">
        <v>1446</v>
      </c>
      <c r="G358" s="117" t="s">
        <v>8596</v>
      </c>
      <c r="H358" s="117" t="s">
        <v>8597</v>
      </c>
      <c r="I358" s="134"/>
      <c r="J358" s="117" t="s">
        <v>1844</v>
      </c>
      <c r="K358" s="117" t="s">
        <v>8598</v>
      </c>
      <c r="L358" s="134"/>
      <c r="M358" s="134"/>
      <c r="N358" s="134"/>
      <c r="O358" s="117" t="s">
        <v>8599</v>
      </c>
      <c r="P358" s="117" t="s">
        <v>8600</v>
      </c>
      <c r="Q358" s="134"/>
      <c r="R358" s="114"/>
      <c r="S358" s="114"/>
      <c r="T358" s="114"/>
      <c r="U358" s="114"/>
      <c r="V358" s="114"/>
      <c r="W358" s="114"/>
      <c r="X358" s="114"/>
      <c r="Y358" s="114"/>
      <c r="Z358" s="114"/>
      <c r="AA358" s="114"/>
      <c r="AB358" s="114"/>
      <c r="AC358" s="114"/>
      <c r="AD358" s="114"/>
      <c r="AE358" s="114"/>
      <c r="AF358" s="114"/>
      <c r="AG358" s="114"/>
      <c r="AH358" s="114"/>
      <c r="AI358" s="114"/>
      <c r="AJ358" s="114"/>
      <c r="AK358" s="114"/>
      <c r="AL358" s="114"/>
      <c r="AM358" s="114"/>
      <c r="AN358" s="114"/>
      <c r="AO358" s="114"/>
      <c r="AP358" s="114"/>
      <c r="AQ358" s="114"/>
      <c r="AR358" s="114"/>
      <c r="AS358" s="114"/>
      <c r="AT358" s="114"/>
      <c r="AU358" s="114"/>
      <c r="AV358" s="114"/>
      <c r="AW358" s="114"/>
      <c r="AX358" s="114"/>
      <c r="AY358" s="114"/>
      <c r="AZ358" s="114"/>
      <c r="BA358" s="114"/>
      <c r="BB358" s="114"/>
      <c r="BC358" s="114"/>
      <c r="BD358" s="114"/>
      <c r="BE358" s="114"/>
      <c r="BF358" s="114"/>
      <c r="BG358" s="114"/>
      <c r="BH358" s="114"/>
      <c r="BI358" s="114"/>
      <c r="BJ358" s="114"/>
      <c r="BK358" s="114"/>
      <c r="BL358" s="114"/>
    </row>
    <row r="359">
      <c r="A359" s="117" t="s">
        <v>237</v>
      </c>
      <c r="B359" s="117" t="b">
        <v>1</v>
      </c>
      <c r="C359" s="117" t="s">
        <v>241</v>
      </c>
      <c r="D359" s="117" t="s">
        <v>8227</v>
      </c>
      <c r="E359" s="117" t="s">
        <v>8228</v>
      </c>
      <c r="F359" s="117" t="s">
        <v>1446</v>
      </c>
      <c r="G359" s="117" t="s">
        <v>8601</v>
      </c>
      <c r="H359" s="117" t="s">
        <v>8602</v>
      </c>
      <c r="I359" s="134"/>
      <c r="J359" s="117" t="s">
        <v>1848</v>
      </c>
      <c r="K359" s="117" t="s">
        <v>8603</v>
      </c>
      <c r="L359" s="134"/>
      <c r="M359" s="134"/>
      <c r="N359" s="134"/>
      <c r="O359" s="117" t="s">
        <v>8604</v>
      </c>
      <c r="P359" s="117" t="s">
        <v>8605</v>
      </c>
      <c r="Q359" s="117" t="s">
        <v>8606</v>
      </c>
      <c r="R359" s="114"/>
      <c r="S359" s="114"/>
      <c r="T359" s="114"/>
      <c r="U359" s="114"/>
      <c r="V359" s="114"/>
      <c r="W359" s="114"/>
      <c r="X359" s="114"/>
      <c r="Y359" s="114"/>
      <c r="Z359" s="114"/>
      <c r="AA359" s="114"/>
      <c r="AB359" s="114"/>
      <c r="AC359" s="114"/>
      <c r="AD359" s="114"/>
      <c r="AE359" s="114"/>
      <c r="AF359" s="114"/>
      <c r="AG359" s="114"/>
      <c r="AH359" s="114"/>
      <c r="AI359" s="114"/>
      <c r="AJ359" s="114"/>
      <c r="AK359" s="114"/>
      <c r="AL359" s="114"/>
      <c r="AM359" s="114"/>
      <c r="AN359" s="114"/>
      <c r="AO359" s="114"/>
      <c r="AP359" s="114"/>
      <c r="AQ359" s="114"/>
      <c r="AR359" s="114"/>
      <c r="AS359" s="114"/>
      <c r="AT359" s="114"/>
      <c r="AU359" s="114"/>
      <c r="AV359" s="114"/>
      <c r="AW359" s="114"/>
      <c r="AX359" s="114"/>
      <c r="AY359" s="114"/>
      <c r="AZ359" s="114"/>
      <c r="BA359" s="114"/>
      <c r="BB359" s="114"/>
      <c r="BC359" s="114"/>
      <c r="BD359" s="114"/>
      <c r="BE359" s="114"/>
      <c r="BF359" s="114"/>
      <c r="BG359" s="114"/>
      <c r="BH359" s="114"/>
      <c r="BI359" s="114"/>
      <c r="BJ359" s="114"/>
      <c r="BK359" s="114"/>
      <c r="BL359" s="114"/>
    </row>
    <row r="360">
      <c r="A360" s="117" t="s">
        <v>237</v>
      </c>
      <c r="B360" s="117" t="b">
        <v>1</v>
      </c>
      <c r="C360" s="117">
        <v>1.0</v>
      </c>
      <c r="D360" s="117" t="s">
        <v>8227</v>
      </c>
      <c r="E360" s="117" t="s">
        <v>8228</v>
      </c>
      <c r="F360" s="117" t="s">
        <v>1446</v>
      </c>
      <c r="G360" s="117" t="s">
        <v>8607</v>
      </c>
      <c r="H360" s="117" t="s">
        <v>8608</v>
      </c>
      <c r="I360" s="134"/>
      <c r="J360" s="117" t="s">
        <v>8609</v>
      </c>
      <c r="K360" s="117" t="s">
        <v>8610</v>
      </c>
      <c r="L360" s="134"/>
      <c r="M360" s="134"/>
      <c r="N360" s="134"/>
      <c r="O360" s="117" t="s">
        <v>8611</v>
      </c>
      <c r="P360" s="117" t="s">
        <v>8612</v>
      </c>
      <c r="Q360" s="117" t="s">
        <v>8613</v>
      </c>
      <c r="R360" s="114"/>
      <c r="S360" s="114"/>
      <c r="T360" s="114"/>
      <c r="U360" s="114"/>
      <c r="V360" s="114"/>
      <c r="W360" s="114"/>
      <c r="X360" s="114"/>
      <c r="Y360" s="114"/>
      <c r="Z360" s="114"/>
      <c r="AA360" s="114"/>
      <c r="AB360" s="114"/>
      <c r="AC360" s="114"/>
      <c r="AD360" s="114"/>
      <c r="AE360" s="114"/>
      <c r="AF360" s="114"/>
      <c r="AG360" s="114"/>
      <c r="AH360" s="114"/>
      <c r="AI360" s="114"/>
      <c r="AJ360" s="114"/>
      <c r="AK360" s="114"/>
      <c r="AL360" s="114"/>
      <c r="AM360" s="114"/>
      <c r="AN360" s="114"/>
      <c r="AO360" s="114"/>
      <c r="AP360" s="114"/>
      <c r="AQ360" s="114"/>
      <c r="AR360" s="114"/>
      <c r="AS360" s="114"/>
      <c r="AT360" s="114"/>
      <c r="AU360" s="114"/>
      <c r="AV360" s="114"/>
      <c r="AW360" s="114"/>
      <c r="AX360" s="114"/>
      <c r="AY360" s="114"/>
      <c r="AZ360" s="114"/>
      <c r="BA360" s="114"/>
      <c r="BB360" s="114"/>
      <c r="BC360" s="114"/>
      <c r="BD360" s="114"/>
      <c r="BE360" s="114"/>
      <c r="BF360" s="114"/>
      <c r="BG360" s="114"/>
      <c r="BH360" s="114"/>
      <c r="BI360" s="114"/>
      <c r="BJ360" s="114"/>
      <c r="BK360" s="114"/>
      <c r="BL360" s="114"/>
    </row>
    <row r="361">
      <c r="A361" s="117" t="s">
        <v>237</v>
      </c>
      <c r="B361" s="117" t="b">
        <v>1</v>
      </c>
      <c r="C361" s="117" t="s">
        <v>241</v>
      </c>
      <c r="D361" s="117" t="s">
        <v>8227</v>
      </c>
      <c r="E361" s="117" t="s">
        <v>8228</v>
      </c>
      <c r="F361" s="117" t="s">
        <v>1446</v>
      </c>
      <c r="G361" s="117" t="s">
        <v>8614</v>
      </c>
      <c r="H361" s="117" t="s">
        <v>8615</v>
      </c>
      <c r="I361" s="134"/>
      <c r="J361" s="117" t="s">
        <v>8616</v>
      </c>
      <c r="K361" s="117" t="s">
        <v>8617</v>
      </c>
      <c r="L361" s="134"/>
      <c r="M361" s="134"/>
      <c r="N361" s="134"/>
      <c r="O361" s="117" t="s">
        <v>8618</v>
      </c>
      <c r="P361" s="117" t="s">
        <v>8619</v>
      </c>
      <c r="Q361" s="134"/>
      <c r="R361" s="114"/>
      <c r="S361" s="114"/>
      <c r="T361" s="114"/>
      <c r="U361" s="114"/>
      <c r="V361" s="114"/>
      <c r="W361" s="114"/>
      <c r="X361" s="114"/>
      <c r="Y361" s="114"/>
      <c r="Z361" s="114"/>
      <c r="AA361" s="114"/>
      <c r="AB361" s="114"/>
      <c r="AC361" s="114"/>
      <c r="AD361" s="114"/>
      <c r="AE361" s="114"/>
      <c r="AF361" s="114"/>
      <c r="AG361" s="114"/>
      <c r="AH361" s="114"/>
      <c r="AI361" s="114"/>
      <c r="AJ361" s="114"/>
      <c r="AK361" s="114"/>
      <c r="AL361" s="114"/>
      <c r="AM361" s="114"/>
      <c r="AN361" s="114"/>
      <c r="AO361" s="114"/>
      <c r="AP361" s="114"/>
      <c r="AQ361" s="114"/>
      <c r="AR361" s="114"/>
      <c r="AS361" s="114"/>
      <c r="AT361" s="114"/>
      <c r="AU361" s="114"/>
      <c r="AV361" s="114"/>
      <c r="AW361" s="114"/>
      <c r="AX361" s="114"/>
      <c r="AY361" s="114"/>
      <c r="AZ361" s="114"/>
      <c r="BA361" s="114"/>
      <c r="BB361" s="114"/>
      <c r="BC361" s="114"/>
      <c r="BD361" s="114"/>
      <c r="BE361" s="114"/>
      <c r="BF361" s="114"/>
      <c r="BG361" s="114"/>
      <c r="BH361" s="114"/>
      <c r="BI361" s="114"/>
      <c r="BJ361" s="114"/>
      <c r="BK361" s="114"/>
      <c r="BL361" s="114"/>
    </row>
    <row r="362">
      <c r="A362" s="117" t="s">
        <v>237</v>
      </c>
      <c r="B362" s="117" t="b">
        <v>1</v>
      </c>
      <c r="C362" s="117">
        <v>1.0</v>
      </c>
      <c r="D362" s="117" t="s">
        <v>8227</v>
      </c>
      <c r="E362" s="117" t="s">
        <v>8228</v>
      </c>
      <c r="F362" s="117" t="s">
        <v>1446</v>
      </c>
      <c r="G362" s="117" t="s">
        <v>8620</v>
      </c>
      <c r="H362" s="117" t="s">
        <v>8621</v>
      </c>
      <c r="I362" s="134"/>
      <c r="J362" s="117" t="s">
        <v>1862</v>
      </c>
      <c r="K362" s="117" t="s">
        <v>8622</v>
      </c>
      <c r="L362" s="134"/>
      <c r="M362" s="134"/>
      <c r="N362" s="134"/>
      <c r="O362" s="117" t="s">
        <v>8623</v>
      </c>
      <c r="P362" s="117" t="s">
        <v>8624</v>
      </c>
      <c r="Q362" s="134"/>
      <c r="R362" s="114"/>
      <c r="S362" s="114"/>
      <c r="T362" s="114"/>
      <c r="U362" s="114"/>
      <c r="V362" s="114"/>
      <c r="W362" s="114"/>
      <c r="X362" s="114"/>
      <c r="Y362" s="114"/>
      <c r="Z362" s="114"/>
      <c r="AA362" s="114"/>
      <c r="AB362" s="114"/>
      <c r="AC362" s="114"/>
      <c r="AD362" s="114"/>
      <c r="AE362" s="114"/>
      <c r="AF362" s="114"/>
      <c r="AG362" s="114"/>
      <c r="AH362" s="114"/>
      <c r="AI362" s="114"/>
      <c r="AJ362" s="114"/>
      <c r="AK362" s="114"/>
      <c r="AL362" s="114"/>
      <c r="AM362" s="114"/>
      <c r="AN362" s="114"/>
      <c r="AO362" s="114"/>
      <c r="AP362" s="114"/>
      <c r="AQ362" s="114"/>
      <c r="AR362" s="114"/>
      <c r="AS362" s="114"/>
      <c r="AT362" s="114"/>
      <c r="AU362" s="114"/>
      <c r="AV362" s="114"/>
      <c r="AW362" s="114"/>
      <c r="AX362" s="114"/>
      <c r="AY362" s="114"/>
      <c r="AZ362" s="114"/>
      <c r="BA362" s="114"/>
      <c r="BB362" s="114"/>
      <c r="BC362" s="114"/>
      <c r="BD362" s="114"/>
      <c r="BE362" s="114"/>
      <c r="BF362" s="114"/>
      <c r="BG362" s="114"/>
      <c r="BH362" s="114"/>
      <c r="BI362" s="114"/>
      <c r="BJ362" s="114"/>
      <c r="BK362" s="114"/>
      <c r="BL362" s="114"/>
    </row>
    <row r="363">
      <c r="A363" s="117" t="s">
        <v>237</v>
      </c>
      <c r="B363" s="117" t="b">
        <v>1</v>
      </c>
      <c r="C363" s="117" t="s">
        <v>241</v>
      </c>
      <c r="D363" s="117" t="s">
        <v>8227</v>
      </c>
      <c r="E363" s="117" t="s">
        <v>8228</v>
      </c>
      <c r="F363" s="117" t="s">
        <v>1446</v>
      </c>
      <c r="G363" s="117" t="s">
        <v>8625</v>
      </c>
      <c r="H363" s="117" t="s">
        <v>8626</v>
      </c>
      <c r="I363" s="134"/>
      <c r="J363" s="117" t="s">
        <v>8627</v>
      </c>
      <c r="K363" s="117" t="s">
        <v>8628</v>
      </c>
      <c r="L363" s="134"/>
      <c r="M363" s="134"/>
      <c r="N363" s="134"/>
      <c r="O363" s="117" t="s">
        <v>8629</v>
      </c>
      <c r="P363" s="117" t="s">
        <v>8630</v>
      </c>
      <c r="Q363" s="134"/>
      <c r="R363" s="114"/>
      <c r="S363" s="114"/>
      <c r="T363" s="114"/>
      <c r="U363" s="114"/>
      <c r="V363" s="114"/>
      <c r="W363" s="114"/>
      <c r="X363" s="114"/>
      <c r="Y363" s="114"/>
      <c r="Z363" s="114"/>
      <c r="AA363" s="114"/>
      <c r="AB363" s="114"/>
      <c r="AC363" s="114"/>
      <c r="AD363" s="114"/>
      <c r="AE363" s="114"/>
      <c r="AF363" s="114"/>
      <c r="AG363" s="114"/>
      <c r="AH363" s="114"/>
      <c r="AI363" s="114"/>
      <c r="AJ363" s="114"/>
      <c r="AK363" s="114"/>
      <c r="AL363" s="114"/>
      <c r="AM363" s="114"/>
      <c r="AN363" s="114"/>
      <c r="AO363" s="114"/>
      <c r="AP363" s="114"/>
      <c r="AQ363" s="114"/>
      <c r="AR363" s="114"/>
      <c r="AS363" s="114"/>
      <c r="AT363" s="114"/>
      <c r="AU363" s="114"/>
      <c r="AV363" s="114"/>
      <c r="AW363" s="114"/>
      <c r="AX363" s="114"/>
      <c r="AY363" s="114"/>
      <c r="AZ363" s="114"/>
      <c r="BA363" s="114"/>
      <c r="BB363" s="114"/>
      <c r="BC363" s="114"/>
      <c r="BD363" s="114"/>
      <c r="BE363" s="114"/>
      <c r="BF363" s="114"/>
      <c r="BG363" s="114"/>
      <c r="BH363" s="114"/>
      <c r="BI363" s="114"/>
      <c r="BJ363" s="114"/>
      <c r="BK363" s="114"/>
      <c r="BL363" s="114"/>
    </row>
    <row r="364">
      <c r="A364" s="117" t="s">
        <v>237</v>
      </c>
      <c r="B364" s="117" t="b">
        <v>1</v>
      </c>
      <c r="C364" s="117">
        <v>1.0</v>
      </c>
      <c r="D364" s="117" t="s">
        <v>8227</v>
      </c>
      <c r="E364" s="117" t="s">
        <v>8228</v>
      </c>
      <c r="F364" s="117" t="s">
        <v>1446</v>
      </c>
      <c r="G364" s="117" t="s">
        <v>8631</v>
      </c>
      <c r="H364" s="117" t="s">
        <v>8632</v>
      </c>
      <c r="I364" s="134"/>
      <c r="J364" s="117" t="s">
        <v>8633</v>
      </c>
      <c r="K364" s="117" t="s">
        <v>8634</v>
      </c>
      <c r="L364" s="134"/>
      <c r="M364" s="134"/>
      <c r="N364" s="134"/>
      <c r="O364" s="117" t="s">
        <v>8635</v>
      </c>
      <c r="P364" s="117" t="s">
        <v>8636</v>
      </c>
      <c r="Q364" s="134"/>
      <c r="R364" s="114"/>
      <c r="S364" s="114"/>
      <c r="T364" s="114"/>
      <c r="U364" s="114"/>
      <c r="V364" s="114"/>
      <c r="W364" s="114"/>
      <c r="X364" s="114"/>
      <c r="Y364" s="114"/>
      <c r="Z364" s="114"/>
      <c r="AA364" s="114"/>
      <c r="AB364" s="114"/>
      <c r="AC364" s="114"/>
      <c r="AD364" s="114"/>
      <c r="AE364" s="114"/>
      <c r="AF364" s="114"/>
      <c r="AG364" s="114"/>
      <c r="AH364" s="114"/>
      <c r="AI364" s="114"/>
      <c r="AJ364" s="114"/>
      <c r="AK364" s="114"/>
      <c r="AL364" s="114"/>
      <c r="AM364" s="114"/>
      <c r="AN364" s="114"/>
      <c r="AO364" s="114"/>
      <c r="AP364" s="114"/>
      <c r="AQ364" s="114"/>
      <c r="AR364" s="114"/>
      <c r="AS364" s="114"/>
      <c r="AT364" s="114"/>
      <c r="AU364" s="114"/>
      <c r="AV364" s="114"/>
      <c r="AW364" s="114"/>
      <c r="AX364" s="114"/>
      <c r="AY364" s="114"/>
      <c r="AZ364" s="114"/>
      <c r="BA364" s="114"/>
      <c r="BB364" s="114"/>
      <c r="BC364" s="114"/>
      <c r="BD364" s="114"/>
      <c r="BE364" s="114"/>
      <c r="BF364" s="114"/>
      <c r="BG364" s="114"/>
      <c r="BH364" s="114"/>
      <c r="BI364" s="114"/>
      <c r="BJ364" s="114"/>
      <c r="BK364" s="114"/>
      <c r="BL364" s="114"/>
    </row>
    <row r="365">
      <c r="A365" s="117" t="s">
        <v>237</v>
      </c>
      <c r="B365" s="117" t="b">
        <v>1</v>
      </c>
      <c r="C365" s="117" t="s">
        <v>241</v>
      </c>
      <c r="D365" s="117" t="s">
        <v>8227</v>
      </c>
      <c r="E365" s="117" t="s">
        <v>8228</v>
      </c>
      <c r="F365" s="117" t="s">
        <v>1446</v>
      </c>
      <c r="G365" s="117" t="s">
        <v>8637</v>
      </c>
      <c r="H365" s="117" t="s">
        <v>8638</v>
      </c>
      <c r="I365" s="134"/>
      <c r="J365" s="117" t="s">
        <v>8639</v>
      </c>
      <c r="K365" s="117" t="s">
        <v>8640</v>
      </c>
      <c r="L365" s="134"/>
      <c r="M365" s="134"/>
      <c r="N365" s="134"/>
      <c r="O365" s="117" t="s">
        <v>8641</v>
      </c>
      <c r="P365" s="117" t="s">
        <v>8642</v>
      </c>
      <c r="Q365" s="117" t="s">
        <v>8643</v>
      </c>
      <c r="R365" s="114"/>
      <c r="S365" s="114"/>
      <c r="T365" s="114"/>
      <c r="U365" s="114"/>
      <c r="V365" s="114"/>
      <c r="W365" s="114"/>
      <c r="X365" s="114"/>
      <c r="Y365" s="114"/>
      <c r="Z365" s="114"/>
      <c r="AA365" s="114"/>
      <c r="AB365" s="114"/>
      <c r="AC365" s="114"/>
      <c r="AD365" s="114"/>
      <c r="AE365" s="114"/>
      <c r="AF365" s="114"/>
      <c r="AG365" s="114"/>
      <c r="AH365" s="114"/>
      <c r="AI365" s="114"/>
      <c r="AJ365" s="114"/>
      <c r="AK365" s="114"/>
      <c r="AL365" s="114"/>
      <c r="AM365" s="114"/>
      <c r="AN365" s="114"/>
      <c r="AO365" s="114"/>
      <c r="AP365" s="114"/>
      <c r="AQ365" s="114"/>
      <c r="AR365" s="114"/>
      <c r="AS365" s="114"/>
      <c r="AT365" s="114"/>
      <c r="AU365" s="114"/>
      <c r="AV365" s="114"/>
      <c r="AW365" s="114"/>
      <c r="AX365" s="114"/>
      <c r="AY365" s="114"/>
      <c r="AZ365" s="114"/>
      <c r="BA365" s="114"/>
      <c r="BB365" s="114"/>
      <c r="BC365" s="114"/>
      <c r="BD365" s="114"/>
      <c r="BE365" s="114"/>
      <c r="BF365" s="114"/>
      <c r="BG365" s="114"/>
      <c r="BH365" s="114"/>
      <c r="BI365" s="114"/>
      <c r="BJ365" s="114"/>
      <c r="BK365" s="114"/>
      <c r="BL365" s="114"/>
    </row>
    <row r="366">
      <c r="A366" s="117" t="s">
        <v>237</v>
      </c>
      <c r="B366" s="117" t="b">
        <v>1</v>
      </c>
      <c r="C366" s="117">
        <v>1.0</v>
      </c>
      <c r="D366" s="117" t="s">
        <v>8227</v>
      </c>
      <c r="E366" s="117" t="s">
        <v>8228</v>
      </c>
      <c r="F366" s="117" t="s">
        <v>1446</v>
      </c>
      <c r="G366" s="117" t="s">
        <v>8644</v>
      </c>
      <c r="H366" s="117" t="s">
        <v>8645</v>
      </c>
      <c r="I366" s="134"/>
      <c r="J366" s="117" t="s">
        <v>1882</v>
      </c>
      <c r="K366" s="117" t="s">
        <v>8646</v>
      </c>
      <c r="L366" s="134"/>
      <c r="M366" s="134"/>
      <c r="N366" s="134"/>
      <c r="O366" s="117" t="s">
        <v>8647</v>
      </c>
      <c r="P366" s="117" t="s">
        <v>8648</v>
      </c>
      <c r="Q366" s="134"/>
      <c r="R366" s="114"/>
      <c r="S366" s="114"/>
      <c r="T366" s="114"/>
      <c r="U366" s="114"/>
      <c r="V366" s="114"/>
      <c r="W366" s="114"/>
      <c r="X366" s="114"/>
      <c r="Y366" s="114"/>
      <c r="Z366" s="114"/>
      <c r="AA366" s="114"/>
      <c r="AB366" s="114"/>
      <c r="AC366" s="114"/>
      <c r="AD366" s="114"/>
      <c r="AE366" s="114"/>
      <c r="AF366" s="114"/>
      <c r="AG366" s="114"/>
      <c r="AH366" s="114"/>
      <c r="AI366" s="114"/>
      <c r="AJ366" s="114"/>
      <c r="AK366" s="114"/>
      <c r="AL366" s="114"/>
      <c r="AM366" s="114"/>
      <c r="AN366" s="114"/>
      <c r="AO366" s="114"/>
      <c r="AP366" s="114"/>
      <c r="AQ366" s="114"/>
      <c r="AR366" s="114"/>
      <c r="AS366" s="114"/>
      <c r="AT366" s="114"/>
      <c r="AU366" s="114"/>
      <c r="AV366" s="114"/>
      <c r="AW366" s="114"/>
      <c r="AX366" s="114"/>
      <c r="AY366" s="114"/>
      <c r="AZ366" s="114"/>
      <c r="BA366" s="114"/>
      <c r="BB366" s="114"/>
      <c r="BC366" s="114"/>
      <c r="BD366" s="114"/>
      <c r="BE366" s="114"/>
      <c r="BF366" s="114"/>
      <c r="BG366" s="114"/>
      <c r="BH366" s="114"/>
      <c r="BI366" s="114"/>
      <c r="BJ366" s="114"/>
      <c r="BK366" s="114"/>
      <c r="BL366" s="114"/>
    </row>
    <row r="367">
      <c r="A367" s="117" t="s">
        <v>237</v>
      </c>
      <c r="B367" s="117" t="b">
        <v>1</v>
      </c>
      <c r="C367" s="117" t="s">
        <v>241</v>
      </c>
      <c r="D367" s="117" t="s">
        <v>8227</v>
      </c>
      <c r="E367" s="117" t="s">
        <v>8228</v>
      </c>
      <c r="F367" s="117" t="s">
        <v>1446</v>
      </c>
      <c r="G367" s="117" t="s">
        <v>8649</v>
      </c>
      <c r="H367" s="117" t="s">
        <v>8650</v>
      </c>
      <c r="I367" s="134"/>
      <c r="J367" s="117" t="s">
        <v>8651</v>
      </c>
      <c r="K367" s="117" t="s">
        <v>8652</v>
      </c>
      <c r="L367" s="134"/>
      <c r="M367" s="134"/>
      <c r="N367" s="134"/>
      <c r="O367" s="117" t="s">
        <v>8653</v>
      </c>
      <c r="P367" s="117" t="s">
        <v>8654</v>
      </c>
      <c r="Q367" s="134"/>
      <c r="R367" s="114"/>
      <c r="S367" s="114"/>
      <c r="T367" s="114"/>
      <c r="U367" s="114"/>
      <c r="V367" s="114"/>
      <c r="W367" s="114"/>
      <c r="X367" s="114"/>
      <c r="Y367" s="114"/>
      <c r="Z367" s="114"/>
      <c r="AA367" s="114"/>
      <c r="AB367" s="114"/>
      <c r="AC367" s="114"/>
      <c r="AD367" s="114"/>
      <c r="AE367" s="114"/>
      <c r="AF367" s="114"/>
      <c r="AG367" s="114"/>
      <c r="AH367" s="114"/>
      <c r="AI367" s="114"/>
      <c r="AJ367" s="114"/>
      <c r="AK367" s="114"/>
      <c r="AL367" s="114"/>
      <c r="AM367" s="114"/>
      <c r="AN367" s="114"/>
      <c r="AO367" s="114"/>
      <c r="AP367" s="114"/>
      <c r="AQ367" s="114"/>
      <c r="AR367" s="114"/>
      <c r="AS367" s="114"/>
      <c r="AT367" s="114"/>
      <c r="AU367" s="114"/>
      <c r="AV367" s="114"/>
      <c r="AW367" s="114"/>
      <c r="AX367" s="114"/>
      <c r="AY367" s="114"/>
      <c r="AZ367" s="114"/>
      <c r="BA367" s="114"/>
      <c r="BB367" s="114"/>
      <c r="BC367" s="114"/>
      <c r="BD367" s="114"/>
      <c r="BE367" s="114"/>
      <c r="BF367" s="114"/>
      <c r="BG367" s="114"/>
      <c r="BH367" s="114"/>
      <c r="BI367" s="114"/>
      <c r="BJ367" s="114"/>
      <c r="BK367" s="114"/>
      <c r="BL367" s="114"/>
    </row>
    <row r="368">
      <c r="A368" s="117" t="s">
        <v>237</v>
      </c>
      <c r="B368" s="117" t="b">
        <v>1</v>
      </c>
      <c r="C368" s="117">
        <v>1.0</v>
      </c>
      <c r="D368" s="117" t="s">
        <v>8227</v>
      </c>
      <c r="E368" s="117" t="s">
        <v>8228</v>
      </c>
      <c r="F368" s="117" t="s">
        <v>1446</v>
      </c>
      <c r="G368" s="117" t="s">
        <v>8655</v>
      </c>
      <c r="H368" s="117" t="s">
        <v>8656</v>
      </c>
      <c r="I368" s="134"/>
      <c r="J368" s="117" t="s">
        <v>1890</v>
      </c>
      <c r="K368" s="117" t="s">
        <v>8657</v>
      </c>
      <c r="L368" s="134"/>
      <c r="M368" s="134"/>
      <c r="N368" s="134"/>
      <c r="O368" s="117" t="s">
        <v>8658</v>
      </c>
      <c r="P368" s="117" t="s">
        <v>8659</v>
      </c>
      <c r="Q368" s="134"/>
      <c r="R368" s="114"/>
      <c r="S368" s="114"/>
      <c r="T368" s="114"/>
      <c r="U368" s="114"/>
      <c r="V368" s="114"/>
      <c r="W368" s="114"/>
      <c r="X368" s="114"/>
      <c r="Y368" s="114"/>
      <c r="Z368" s="114"/>
      <c r="AA368" s="114"/>
      <c r="AB368" s="114"/>
      <c r="AC368" s="114"/>
      <c r="AD368" s="114"/>
      <c r="AE368" s="114"/>
      <c r="AF368" s="114"/>
      <c r="AG368" s="114"/>
      <c r="AH368" s="114"/>
      <c r="AI368" s="114"/>
      <c r="AJ368" s="114"/>
      <c r="AK368" s="114"/>
      <c r="AL368" s="114"/>
      <c r="AM368" s="114"/>
      <c r="AN368" s="114"/>
      <c r="AO368" s="114"/>
      <c r="AP368" s="114"/>
      <c r="AQ368" s="114"/>
      <c r="AR368" s="114"/>
      <c r="AS368" s="114"/>
      <c r="AT368" s="114"/>
      <c r="AU368" s="114"/>
      <c r="AV368" s="114"/>
      <c r="AW368" s="114"/>
      <c r="AX368" s="114"/>
      <c r="AY368" s="114"/>
      <c r="AZ368" s="114"/>
      <c r="BA368" s="114"/>
      <c r="BB368" s="114"/>
      <c r="BC368" s="114"/>
      <c r="BD368" s="114"/>
      <c r="BE368" s="114"/>
      <c r="BF368" s="114"/>
      <c r="BG368" s="114"/>
      <c r="BH368" s="114"/>
      <c r="BI368" s="114"/>
      <c r="BJ368" s="114"/>
      <c r="BK368" s="114"/>
      <c r="BL368" s="114"/>
    </row>
    <row r="369">
      <c r="A369" s="117" t="s">
        <v>237</v>
      </c>
      <c r="B369" s="117" t="b">
        <v>1</v>
      </c>
      <c r="C369" s="117" t="s">
        <v>241</v>
      </c>
      <c r="D369" s="117" t="s">
        <v>8227</v>
      </c>
      <c r="E369" s="117" t="s">
        <v>8228</v>
      </c>
      <c r="F369" s="117" t="s">
        <v>1446</v>
      </c>
      <c r="G369" s="117" t="s">
        <v>8660</v>
      </c>
      <c r="H369" s="117" t="s">
        <v>8661</v>
      </c>
      <c r="I369" s="134"/>
      <c r="J369" s="117" t="s">
        <v>8662</v>
      </c>
      <c r="K369" s="117" t="s">
        <v>8663</v>
      </c>
      <c r="L369" s="134"/>
      <c r="M369" s="134"/>
      <c r="N369" s="134"/>
      <c r="O369" s="117" t="s">
        <v>8664</v>
      </c>
      <c r="P369" s="117" t="s">
        <v>8665</v>
      </c>
      <c r="Q369" s="117" t="s">
        <v>8666</v>
      </c>
      <c r="R369" s="114"/>
      <c r="S369" s="114"/>
      <c r="T369" s="114"/>
      <c r="U369" s="114"/>
      <c r="V369" s="114"/>
      <c r="W369" s="114"/>
      <c r="X369" s="114"/>
      <c r="Y369" s="114"/>
      <c r="Z369" s="114"/>
      <c r="AA369" s="114"/>
      <c r="AB369" s="114"/>
      <c r="AC369" s="114"/>
      <c r="AD369" s="114"/>
      <c r="AE369" s="114"/>
      <c r="AF369" s="114"/>
      <c r="AG369" s="114"/>
      <c r="AH369" s="114"/>
      <c r="AI369" s="114"/>
      <c r="AJ369" s="114"/>
      <c r="AK369" s="114"/>
      <c r="AL369" s="114"/>
      <c r="AM369" s="114"/>
      <c r="AN369" s="114"/>
      <c r="AO369" s="114"/>
      <c r="AP369" s="114"/>
      <c r="AQ369" s="114"/>
      <c r="AR369" s="114"/>
      <c r="AS369" s="114"/>
      <c r="AT369" s="114"/>
      <c r="AU369" s="114"/>
      <c r="AV369" s="114"/>
      <c r="AW369" s="114"/>
      <c r="AX369" s="114"/>
      <c r="AY369" s="114"/>
      <c r="AZ369" s="114"/>
      <c r="BA369" s="114"/>
      <c r="BB369" s="114"/>
      <c r="BC369" s="114"/>
      <c r="BD369" s="114"/>
      <c r="BE369" s="114"/>
      <c r="BF369" s="114"/>
      <c r="BG369" s="114"/>
      <c r="BH369" s="114"/>
      <c r="BI369" s="114"/>
      <c r="BJ369" s="114"/>
      <c r="BK369" s="114"/>
      <c r="BL369" s="114"/>
    </row>
    <row r="370">
      <c r="A370" s="117" t="s">
        <v>237</v>
      </c>
      <c r="B370" s="117" t="b">
        <v>1</v>
      </c>
      <c r="C370" s="117">
        <v>1.0</v>
      </c>
      <c r="D370" s="117" t="s">
        <v>8227</v>
      </c>
      <c r="E370" s="117" t="s">
        <v>8228</v>
      </c>
      <c r="F370" s="117" t="s">
        <v>1446</v>
      </c>
      <c r="G370" s="117" t="s">
        <v>8667</v>
      </c>
      <c r="H370" s="117" t="s">
        <v>8668</v>
      </c>
      <c r="I370" s="134"/>
      <c r="J370" s="117" t="s">
        <v>8669</v>
      </c>
      <c r="K370" s="117" t="s">
        <v>8670</v>
      </c>
      <c r="L370" s="134"/>
      <c r="M370" s="134"/>
      <c r="N370" s="134"/>
      <c r="O370" s="117" t="s">
        <v>8671</v>
      </c>
      <c r="P370" s="117" t="s">
        <v>1902</v>
      </c>
      <c r="Q370" s="134"/>
      <c r="R370" s="114"/>
      <c r="S370" s="114"/>
      <c r="T370" s="114"/>
      <c r="U370" s="114"/>
      <c r="V370" s="114"/>
      <c r="W370" s="114"/>
      <c r="X370" s="114"/>
      <c r="Y370" s="114"/>
      <c r="Z370" s="114"/>
      <c r="AA370" s="114"/>
      <c r="AB370" s="114"/>
      <c r="AC370" s="114"/>
      <c r="AD370" s="114"/>
      <c r="AE370" s="114"/>
      <c r="AF370" s="114"/>
      <c r="AG370" s="114"/>
      <c r="AH370" s="114"/>
      <c r="AI370" s="114"/>
      <c r="AJ370" s="114"/>
      <c r="AK370" s="114"/>
      <c r="AL370" s="114"/>
      <c r="AM370" s="114"/>
      <c r="AN370" s="114"/>
      <c r="AO370" s="114"/>
      <c r="AP370" s="114"/>
      <c r="AQ370" s="114"/>
      <c r="AR370" s="114"/>
      <c r="AS370" s="114"/>
      <c r="AT370" s="114"/>
      <c r="AU370" s="114"/>
      <c r="AV370" s="114"/>
      <c r="AW370" s="114"/>
      <c r="AX370" s="114"/>
      <c r="AY370" s="114"/>
      <c r="AZ370" s="114"/>
      <c r="BA370" s="114"/>
      <c r="BB370" s="114"/>
      <c r="BC370" s="114"/>
      <c r="BD370" s="114"/>
      <c r="BE370" s="114"/>
      <c r="BF370" s="114"/>
      <c r="BG370" s="114"/>
      <c r="BH370" s="114"/>
      <c r="BI370" s="114"/>
      <c r="BJ370" s="114"/>
      <c r="BK370" s="114"/>
      <c r="BL370" s="114"/>
    </row>
    <row r="371">
      <c r="A371" s="117" t="s">
        <v>237</v>
      </c>
      <c r="B371" s="117" t="b">
        <v>1</v>
      </c>
      <c r="C371" s="117" t="s">
        <v>241</v>
      </c>
      <c r="D371" s="117" t="s">
        <v>8227</v>
      </c>
      <c r="E371" s="117" t="s">
        <v>8228</v>
      </c>
      <c r="F371" s="117" t="s">
        <v>1446</v>
      </c>
      <c r="G371" s="117" t="s">
        <v>8672</v>
      </c>
      <c r="H371" s="117" t="s">
        <v>8673</v>
      </c>
      <c r="I371" s="134"/>
      <c r="J371" s="117" t="s">
        <v>8674</v>
      </c>
      <c r="K371" s="117" t="s">
        <v>8675</v>
      </c>
      <c r="L371" s="134"/>
      <c r="M371" s="134"/>
      <c r="N371" s="134"/>
      <c r="O371" s="117" t="s">
        <v>8676</v>
      </c>
      <c r="P371" s="117" t="s">
        <v>8677</v>
      </c>
      <c r="Q371" s="117" t="s">
        <v>8678</v>
      </c>
      <c r="R371" s="114"/>
      <c r="S371" s="114"/>
      <c r="T371" s="114"/>
      <c r="U371" s="114"/>
      <c r="V371" s="114"/>
      <c r="W371" s="114"/>
      <c r="X371" s="114"/>
      <c r="Y371" s="114"/>
      <c r="Z371" s="114"/>
      <c r="AA371" s="114"/>
      <c r="AB371" s="114"/>
      <c r="AC371" s="114"/>
      <c r="AD371" s="114"/>
      <c r="AE371" s="114"/>
      <c r="AF371" s="114"/>
      <c r="AG371" s="114"/>
      <c r="AH371" s="114"/>
      <c r="AI371" s="114"/>
      <c r="AJ371" s="114"/>
      <c r="AK371" s="114"/>
      <c r="AL371" s="114"/>
      <c r="AM371" s="114"/>
      <c r="AN371" s="114"/>
      <c r="AO371" s="114"/>
      <c r="AP371" s="114"/>
      <c r="AQ371" s="114"/>
      <c r="AR371" s="114"/>
      <c r="AS371" s="114"/>
      <c r="AT371" s="114"/>
      <c r="AU371" s="114"/>
      <c r="AV371" s="114"/>
      <c r="AW371" s="114"/>
      <c r="AX371" s="114"/>
      <c r="AY371" s="114"/>
      <c r="AZ371" s="114"/>
      <c r="BA371" s="114"/>
      <c r="BB371" s="114"/>
      <c r="BC371" s="114"/>
      <c r="BD371" s="114"/>
      <c r="BE371" s="114"/>
      <c r="BF371" s="114"/>
      <c r="BG371" s="114"/>
      <c r="BH371" s="114"/>
      <c r="BI371" s="114"/>
      <c r="BJ371" s="114"/>
      <c r="BK371" s="114"/>
      <c r="BL371" s="114"/>
    </row>
    <row r="372">
      <c r="A372" s="117" t="s">
        <v>237</v>
      </c>
      <c r="B372" s="117" t="b">
        <v>1</v>
      </c>
      <c r="C372" s="117">
        <v>1.0</v>
      </c>
      <c r="D372" s="117" t="s">
        <v>8227</v>
      </c>
      <c r="E372" s="117" t="s">
        <v>8228</v>
      </c>
      <c r="F372" s="117" t="s">
        <v>1446</v>
      </c>
      <c r="G372" s="117" t="s">
        <v>8679</v>
      </c>
      <c r="H372" s="117" t="s">
        <v>8680</v>
      </c>
      <c r="I372" s="134"/>
      <c r="J372" s="117" t="s">
        <v>8681</v>
      </c>
      <c r="K372" s="117" t="s">
        <v>8682</v>
      </c>
      <c r="L372" s="134"/>
      <c r="M372" s="134"/>
      <c r="N372" s="134"/>
      <c r="O372" s="117" t="s">
        <v>8683</v>
      </c>
      <c r="P372" s="117" t="s">
        <v>8684</v>
      </c>
      <c r="Q372" s="134"/>
      <c r="R372" s="114"/>
      <c r="S372" s="114"/>
      <c r="T372" s="114"/>
      <c r="U372" s="114"/>
      <c r="V372" s="114"/>
      <c r="W372" s="114"/>
      <c r="X372" s="114"/>
      <c r="Y372" s="114"/>
      <c r="Z372" s="114"/>
      <c r="AA372" s="114"/>
      <c r="AB372" s="114"/>
      <c r="AC372" s="114"/>
      <c r="AD372" s="114"/>
      <c r="AE372" s="114"/>
      <c r="AF372" s="114"/>
      <c r="AG372" s="114"/>
      <c r="AH372" s="114"/>
      <c r="AI372" s="114"/>
      <c r="AJ372" s="114"/>
      <c r="AK372" s="114"/>
      <c r="AL372" s="114"/>
      <c r="AM372" s="114"/>
      <c r="AN372" s="114"/>
      <c r="AO372" s="114"/>
      <c r="AP372" s="114"/>
      <c r="AQ372" s="114"/>
      <c r="AR372" s="114"/>
      <c r="AS372" s="114"/>
      <c r="AT372" s="114"/>
      <c r="AU372" s="114"/>
      <c r="AV372" s="114"/>
      <c r="AW372" s="114"/>
      <c r="AX372" s="114"/>
      <c r="AY372" s="114"/>
      <c r="AZ372" s="114"/>
      <c r="BA372" s="114"/>
      <c r="BB372" s="114"/>
      <c r="BC372" s="114"/>
      <c r="BD372" s="114"/>
      <c r="BE372" s="114"/>
      <c r="BF372" s="114"/>
      <c r="BG372" s="114"/>
      <c r="BH372" s="114"/>
      <c r="BI372" s="114"/>
      <c r="BJ372" s="114"/>
      <c r="BK372" s="114"/>
      <c r="BL372" s="114"/>
    </row>
    <row r="373">
      <c r="A373" s="117" t="s">
        <v>237</v>
      </c>
      <c r="B373" s="117" t="b">
        <v>1</v>
      </c>
      <c r="C373" s="117" t="s">
        <v>241</v>
      </c>
      <c r="D373" s="117" t="s">
        <v>8227</v>
      </c>
      <c r="E373" s="117" t="s">
        <v>8228</v>
      </c>
      <c r="F373" s="117" t="s">
        <v>1446</v>
      </c>
      <c r="G373" s="117" t="s">
        <v>8685</v>
      </c>
      <c r="H373" s="117" t="s">
        <v>8686</v>
      </c>
      <c r="I373" s="134"/>
      <c r="J373" s="117" t="s">
        <v>8687</v>
      </c>
      <c r="K373" s="117" t="s">
        <v>8688</v>
      </c>
      <c r="L373" s="134"/>
      <c r="M373" s="134"/>
      <c r="N373" s="134"/>
      <c r="O373" s="117" t="s">
        <v>8689</v>
      </c>
      <c r="P373" s="117" t="s">
        <v>8690</v>
      </c>
      <c r="Q373" s="117" t="s">
        <v>8691</v>
      </c>
      <c r="R373" s="114"/>
      <c r="S373" s="114"/>
      <c r="T373" s="114"/>
      <c r="U373" s="114"/>
      <c r="V373" s="114"/>
      <c r="W373" s="114"/>
      <c r="X373" s="114"/>
      <c r="Y373" s="114"/>
      <c r="Z373" s="114"/>
      <c r="AA373" s="114"/>
      <c r="AB373" s="114"/>
      <c r="AC373" s="114"/>
      <c r="AD373" s="114"/>
      <c r="AE373" s="114"/>
      <c r="AF373" s="114"/>
      <c r="AG373" s="114"/>
      <c r="AH373" s="114"/>
      <c r="AI373" s="114"/>
      <c r="AJ373" s="114"/>
      <c r="AK373" s="114"/>
      <c r="AL373" s="114"/>
      <c r="AM373" s="114"/>
      <c r="AN373" s="114"/>
      <c r="AO373" s="114"/>
      <c r="AP373" s="114"/>
      <c r="AQ373" s="114"/>
      <c r="AR373" s="114"/>
      <c r="AS373" s="114"/>
      <c r="AT373" s="114"/>
      <c r="AU373" s="114"/>
      <c r="AV373" s="114"/>
      <c r="AW373" s="114"/>
      <c r="AX373" s="114"/>
      <c r="AY373" s="114"/>
      <c r="AZ373" s="114"/>
      <c r="BA373" s="114"/>
      <c r="BB373" s="114"/>
      <c r="BC373" s="114"/>
      <c r="BD373" s="114"/>
      <c r="BE373" s="114"/>
      <c r="BF373" s="114"/>
      <c r="BG373" s="114"/>
      <c r="BH373" s="114"/>
      <c r="BI373" s="114"/>
      <c r="BJ373" s="114"/>
      <c r="BK373" s="114"/>
      <c r="BL373" s="114"/>
    </row>
    <row r="374">
      <c r="A374" s="117" t="s">
        <v>237</v>
      </c>
      <c r="B374" s="117" t="b">
        <v>1</v>
      </c>
      <c r="C374" s="117">
        <v>1.0</v>
      </c>
      <c r="D374" s="117" t="s">
        <v>8227</v>
      </c>
      <c r="E374" s="117" t="s">
        <v>8228</v>
      </c>
      <c r="F374" s="117" t="s">
        <v>1446</v>
      </c>
      <c r="G374" s="117" t="s">
        <v>8692</v>
      </c>
      <c r="H374" s="117" t="s">
        <v>8693</v>
      </c>
      <c r="I374" s="134"/>
      <c r="J374" s="117" t="s">
        <v>1919</v>
      </c>
      <c r="K374" s="117" t="s">
        <v>8694</v>
      </c>
      <c r="L374" s="134"/>
      <c r="M374" s="134"/>
      <c r="N374" s="134"/>
      <c r="O374" s="117" t="s">
        <v>1921</v>
      </c>
      <c r="P374" s="117" t="s">
        <v>8695</v>
      </c>
      <c r="Q374" s="117" t="s">
        <v>8696</v>
      </c>
      <c r="R374" s="114"/>
      <c r="S374" s="114"/>
      <c r="T374" s="114"/>
      <c r="U374" s="114"/>
      <c r="V374" s="114"/>
      <c r="W374" s="114"/>
      <c r="X374" s="114"/>
      <c r="Y374" s="114"/>
      <c r="Z374" s="114"/>
      <c r="AA374" s="114"/>
      <c r="AB374" s="114"/>
      <c r="AC374" s="114"/>
      <c r="AD374" s="114"/>
      <c r="AE374" s="114"/>
      <c r="AF374" s="114"/>
      <c r="AG374" s="114"/>
      <c r="AH374" s="114"/>
      <c r="AI374" s="114"/>
      <c r="AJ374" s="114"/>
      <c r="AK374" s="114"/>
      <c r="AL374" s="114"/>
      <c r="AM374" s="114"/>
      <c r="AN374" s="114"/>
      <c r="AO374" s="114"/>
      <c r="AP374" s="114"/>
      <c r="AQ374" s="114"/>
      <c r="AR374" s="114"/>
      <c r="AS374" s="114"/>
      <c r="AT374" s="114"/>
      <c r="AU374" s="114"/>
      <c r="AV374" s="114"/>
      <c r="AW374" s="114"/>
      <c r="AX374" s="114"/>
      <c r="AY374" s="114"/>
      <c r="AZ374" s="114"/>
      <c r="BA374" s="114"/>
      <c r="BB374" s="114"/>
      <c r="BC374" s="114"/>
      <c r="BD374" s="114"/>
      <c r="BE374" s="114"/>
      <c r="BF374" s="114"/>
      <c r="BG374" s="114"/>
      <c r="BH374" s="114"/>
      <c r="BI374" s="114"/>
      <c r="BJ374" s="114"/>
      <c r="BK374" s="114"/>
      <c r="BL374" s="114"/>
    </row>
    <row r="375">
      <c r="A375" s="117" t="s">
        <v>237</v>
      </c>
      <c r="B375" s="117" t="b">
        <v>1</v>
      </c>
      <c r="C375" s="117" t="s">
        <v>241</v>
      </c>
      <c r="D375" s="117" t="s">
        <v>8227</v>
      </c>
      <c r="E375" s="117" t="s">
        <v>8228</v>
      </c>
      <c r="F375" s="117" t="s">
        <v>1446</v>
      </c>
      <c r="G375" s="117" t="s">
        <v>8697</v>
      </c>
      <c r="H375" s="117" t="s">
        <v>8698</v>
      </c>
      <c r="I375" s="134"/>
      <c r="J375" s="117" t="s">
        <v>1924</v>
      </c>
      <c r="K375" s="117" t="s">
        <v>8699</v>
      </c>
      <c r="L375" s="134"/>
      <c r="M375" s="134"/>
      <c r="N375" s="134"/>
      <c r="O375" s="117" t="s">
        <v>8700</v>
      </c>
      <c r="P375" s="117" t="s">
        <v>8701</v>
      </c>
      <c r="Q375" s="134"/>
      <c r="R375" s="114"/>
      <c r="S375" s="114"/>
      <c r="T375" s="114"/>
      <c r="U375" s="114"/>
      <c r="V375" s="114"/>
      <c r="W375" s="114"/>
      <c r="X375" s="114"/>
      <c r="Y375" s="114"/>
      <c r="Z375" s="114"/>
      <c r="AA375" s="114"/>
      <c r="AB375" s="114"/>
      <c r="AC375" s="114"/>
      <c r="AD375" s="114"/>
      <c r="AE375" s="114"/>
      <c r="AF375" s="114"/>
      <c r="AG375" s="114"/>
      <c r="AH375" s="114"/>
      <c r="AI375" s="114"/>
      <c r="AJ375" s="114"/>
      <c r="AK375" s="114"/>
      <c r="AL375" s="114"/>
      <c r="AM375" s="114"/>
      <c r="AN375" s="114"/>
      <c r="AO375" s="114"/>
      <c r="AP375" s="114"/>
      <c r="AQ375" s="114"/>
      <c r="AR375" s="114"/>
      <c r="AS375" s="114"/>
      <c r="AT375" s="114"/>
      <c r="AU375" s="114"/>
      <c r="AV375" s="114"/>
      <c r="AW375" s="114"/>
      <c r="AX375" s="114"/>
      <c r="AY375" s="114"/>
      <c r="AZ375" s="114"/>
      <c r="BA375" s="114"/>
      <c r="BB375" s="114"/>
      <c r="BC375" s="114"/>
      <c r="BD375" s="114"/>
      <c r="BE375" s="114"/>
      <c r="BF375" s="114"/>
      <c r="BG375" s="114"/>
      <c r="BH375" s="114"/>
      <c r="BI375" s="114"/>
      <c r="BJ375" s="114"/>
      <c r="BK375" s="114"/>
      <c r="BL375" s="114"/>
    </row>
    <row r="376">
      <c r="A376" s="117" t="s">
        <v>237</v>
      </c>
      <c r="B376" s="117" t="b">
        <v>1</v>
      </c>
      <c r="C376" s="117">
        <v>1.0</v>
      </c>
      <c r="D376" s="117" t="s">
        <v>8227</v>
      </c>
      <c r="E376" s="117" t="s">
        <v>8228</v>
      </c>
      <c r="F376" s="117" t="s">
        <v>1446</v>
      </c>
      <c r="G376" s="117" t="s">
        <v>8702</v>
      </c>
      <c r="H376" s="117" t="s">
        <v>8703</v>
      </c>
      <c r="I376" s="134"/>
      <c r="J376" s="117" t="s">
        <v>8704</v>
      </c>
      <c r="K376" s="117" t="s">
        <v>8705</v>
      </c>
      <c r="L376" s="134"/>
      <c r="M376" s="134"/>
      <c r="N376" s="134"/>
      <c r="O376" s="117" t="s">
        <v>8706</v>
      </c>
      <c r="P376" s="117" t="s">
        <v>8707</v>
      </c>
      <c r="Q376" s="134"/>
      <c r="R376" s="114"/>
      <c r="S376" s="114"/>
      <c r="T376" s="114"/>
      <c r="U376" s="114"/>
      <c r="V376" s="114"/>
      <c r="W376" s="114"/>
      <c r="X376" s="114"/>
      <c r="Y376" s="114"/>
      <c r="Z376" s="114"/>
      <c r="AA376" s="114"/>
      <c r="AB376" s="114"/>
      <c r="AC376" s="114"/>
      <c r="AD376" s="114"/>
      <c r="AE376" s="114"/>
      <c r="AF376" s="114"/>
      <c r="AG376" s="114"/>
      <c r="AH376" s="114"/>
      <c r="AI376" s="114"/>
      <c r="AJ376" s="114"/>
      <c r="AK376" s="114"/>
      <c r="AL376" s="114"/>
      <c r="AM376" s="114"/>
      <c r="AN376" s="114"/>
      <c r="AO376" s="114"/>
      <c r="AP376" s="114"/>
      <c r="AQ376" s="114"/>
      <c r="AR376" s="114"/>
      <c r="AS376" s="114"/>
      <c r="AT376" s="114"/>
      <c r="AU376" s="114"/>
      <c r="AV376" s="114"/>
      <c r="AW376" s="114"/>
      <c r="AX376" s="114"/>
      <c r="AY376" s="114"/>
      <c r="AZ376" s="114"/>
      <c r="BA376" s="114"/>
      <c r="BB376" s="114"/>
      <c r="BC376" s="114"/>
      <c r="BD376" s="114"/>
      <c r="BE376" s="114"/>
      <c r="BF376" s="114"/>
      <c r="BG376" s="114"/>
      <c r="BH376" s="114"/>
      <c r="BI376" s="114"/>
      <c r="BJ376" s="114"/>
      <c r="BK376" s="114"/>
      <c r="BL376" s="114"/>
    </row>
    <row r="377">
      <c r="A377" s="117" t="s">
        <v>237</v>
      </c>
      <c r="B377" s="117" t="b">
        <v>1</v>
      </c>
      <c r="C377" s="117" t="s">
        <v>241</v>
      </c>
      <c r="D377" s="117" t="s">
        <v>8227</v>
      </c>
      <c r="E377" s="117" t="s">
        <v>8228</v>
      </c>
      <c r="F377" s="117" t="s">
        <v>1446</v>
      </c>
      <c r="G377" s="117" t="s">
        <v>8708</v>
      </c>
      <c r="H377" s="117" t="s">
        <v>8709</v>
      </c>
      <c r="I377" s="134"/>
      <c r="J377" s="117" t="s">
        <v>8710</v>
      </c>
      <c r="K377" s="117" t="s">
        <v>8711</v>
      </c>
      <c r="L377" s="134"/>
      <c r="M377" s="134"/>
      <c r="N377" s="134"/>
      <c r="O377" s="117" t="s">
        <v>8712</v>
      </c>
      <c r="P377" s="117" t="s">
        <v>8713</v>
      </c>
      <c r="Q377" s="117" t="s">
        <v>8714</v>
      </c>
      <c r="R377" s="114"/>
      <c r="S377" s="114"/>
      <c r="T377" s="114"/>
      <c r="U377" s="114"/>
      <c r="V377" s="114"/>
      <c r="W377" s="114"/>
      <c r="X377" s="114"/>
      <c r="Y377" s="114"/>
      <c r="Z377" s="114"/>
      <c r="AA377" s="114"/>
      <c r="AB377" s="114"/>
      <c r="AC377" s="114"/>
      <c r="AD377" s="114"/>
      <c r="AE377" s="114"/>
      <c r="AF377" s="114"/>
      <c r="AG377" s="114"/>
      <c r="AH377" s="114"/>
      <c r="AI377" s="114"/>
      <c r="AJ377" s="114"/>
      <c r="AK377" s="114"/>
      <c r="AL377" s="114"/>
      <c r="AM377" s="114"/>
      <c r="AN377" s="114"/>
      <c r="AO377" s="114"/>
      <c r="AP377" s="114"/>
      <c r="AQ377" s="114"/>
      <c r="AR377" s="114"/>
      <c r="AS377" s="114"/>
      <c r="AT377" s="114"/>
      <c r="AU377" s="114"/>
      <c r="AV377" s="114"/>
      <c r="AW377" s="114"/>
      <c r="AX377" s="114"/>
      <c r="AY377" s="114"/>
      <c r="AZ377" s="114"/>
      <c r="BA377" s="114"/>
      <c r="BB377" s="114"/>
      <c r="BC377" s="114"/>
      <c r="BD377" s="114"/>
      <c r="BE377" s="114"/>
      <c r="BF377" s="114"/>
      <c r="BG377" s="114"/>
      <c r="BH377" s="114"/>
      <c r="BI377" s="114"/>
      <c r="BJ377" s="114"/>
      <c r="BK377" s="114"/>
      <c r="BL377" s="114"/>
    </row>
    <row r="378">
      <c r="A378" s="117" t="s">
        <v>237</v>
      </c>
      <c r="B378" s="117" t="b">
        <v>1</v>
      </c>
      <c r="C378" s="117">
        <v>1.0</v>
      </c>
      <c r="D378" s="117" t="s">
        <v>8227</v>
      </c>
      <c r="E378" s="117" t="s">
        <v>8228</v>
      </c>
      <c r="F378" s="117" t="s">
        <v>1446</v>
      </c>
      <c r="G378" s="117" t="s">
        <v>8715</v>
      </c>
      <c r="H378" s="117" t="s">
        <v>8716</v>
      </c>
      <c r="I378" s="134"/>
      <c r="J378" s="117" t="s">
        <v>8717</v>
      </c>
      <c r="K378" s="117" t="s">
        <v>8718</v>
      </c>
      <c r="L378" s="134"/>
      <c r="M378" s="134"/>
      <c r="N378" s="134"/>
      <c r="O378" s="117" t="s">
        <v>8719</v>
      </c>
      <c r="P378" s="117" t="s">
        <v>8720</v>
      </c>
      <c r="Q378" s="134"/>
      <c r="R378" s="114"/>
      <c r="S378" s="114"/>
      <c r="T378" s="114"/>
      <c r="U378" s="114"/>
      <c r="V378" s="114"/>
      <c r="W378" s="114"/>
      <c r="X378" s="114"/>
      <c r="Y378" s="114"/>
      <c r="Z378" s="114"/>
      <c r="AA378" s="114"/>
      <c r="AB378" s="114"/>
      <c r="AC378" s="114"/>
      <c r="AD378" s="114"/>
      <c r="AE378" s="114"/>
      <c r="AF378" s="114"/>
      <c r="AG378" s="114"/>
      <c r="AH378" s="114"/>
      <c r="AI378" s="114"/>
      <c r="AJ378" s="114"/>
      <c r="AK378" s="114"/>
      <c r="AL378" s="114"/>
      <c r="AM378" s="114"/>
      <c r="AN378" s="114"/>
      <c r="AO378" s="114"/>
      <c r="AP378" s="114"/>
      <c r="AQ378" s="114"/>
      <c r="AR378" s="114"/>
      <c r="AS378" s="114"/>
      <c r="AT378" s="114"/>
      <c r="AU378" s="114"/>
      <c r="AV378" s="114"/>
      <c r="AW378" s="114"/>
      <c r="AX378" s="114"/>
      <c r="AY378" s="114"/>
      <c r="AZ378" s="114"/>
      <c r="BA378" s="114"/>
      <c r="BB378" s="114"/>
      <c r="BC378" s="114"/>
      <c r="BD378" s="114"/>
      <c r="BE378" s="114"/>
      <c r="BF378" s="114"/>
      <c r="BG378" s="114"/>
      <c r="BH378" s="114"/>
      <c r="BI378" s="114"/>
      <c r="BJ378" s="114"/>
      <c r="BK378" s="114"/>
      <c r="BL378" s="114"/>
    </row>
    <row r="379">
      <c r="A379" s="133" t="s">
        <v>237</v>
      </c>
      <c r="B379" s="133" t="b">
        <v>1</v>
      </c>
      <c r="C379" s="133" t="s">
        <v>241</v>
      </c>
      <c r="D379" s="133" t="s">
        <v>8227</v>
      </c>
      <c r="E379" s="133" t="s">
        <v>8228</v>
      </c>
      <c r="F379" s="133" t="s">
        <v>1446</v>
      </c>
      <c r="G379" s="133" t="s">
        <v>8721</v>
      </c>
      <c r="H379" s="133" t="s">
        <v>8722</v>
      </c>
      <c r="I379" s="135"/>
      <c r="J379" s="133" t="s">
        <v>1941</v>
      </c>
      <c r="K379" s="133" t="s">
        <v>8723</v>
      </c>
      <c r="L379" s="135"/>
      <c r="M379" s="135"/>
      <c r="N379" s="135"/>
      <c r="O379" s="133" t="s">
        <v>8724</v>
      </c>
      <c r="P379" s="133" t="s">
        <v>8725</v>
      </c>
      <c r="Q379" s="133" t="s">
        <v>8726</v>
      </c>
      <c r="R379" s="114"/>
      <c r="S379" s="114"/>
      <c r="T379" s="114"/>
      <c r="U379" s="114"/>
      <c r="V379" s="114"/>
      <c r="W379" s="114"/>
      <c r="X379" s="114"/>
      <c r="Y379" s="114"/>
      <c r="Z379" s="114"/>
      <c r="AA379" s="114"/>
      <c r="AB379" s="114"/>
      <c r="AC379" s="114"/>
      <c r="AD379" s="114"/>
      <c r="AE379" s="114"/>
      <c r="AF379" s="114"/>
      <c r="AG379" s="114"/>
      <c r="AH379" s="114"/>
      <c r="AI379" s="114"/>
      <c r="AJ379" s="114"/>
      <c r="AK379" s="114"/>
      <c r="AL379" s="114"/>
      <c r="AM379" s="114"/>
      <c r="AN379" s="114"/>
      <c r="AO379" s="114"/>
      <c r="AP379" s="114"/>
      <c r="AQ379" s="114"/>
      <c r="AR379" s="114"/>
      <c r="AS379" s="114"/>
      <c r="AT379" s="114"/>
      <c r="AU379" s="114"/>
      <c r="AV379" s="114"/>
      <c r="AW379" s="114"/>
      <c r="AX379" s="114"/>
      <c r="AY379" s="114"/>
      <c r="AZ379" s="114"/>
      <c r="BA379" s="114"/>
      <c r="BB379" s="114"/>
      <c r="BC379" s="114"/>
      <c r="BD379" s="114"/>
      <c r="BE379" s="114"/>
      <c r="BF379" s="114"/>
      <c r="BG379" s="114"/>
      <c r="BH379" s="114"/>
      <c r="BI379" s="114"/>
      <c r="BJ379" s="114"/>
      <c r="BK379" s="114"/>
      <c r="BL379" s="114"/>
    </row>
    <row r="380">
      <c r="A380" s="117" t="s">
        <v>237</v>
      </c>
      <c r="B380" s="117" t="b">
        <v>1</v>
      </c>
      <c r="C380" s="117">
        <v>1.0</v>
      </c>
      <c r="D380" s="117" t="s">
        <v>8227</v>
      </c>
      <c r="E380" s="117" t="s">
        <v>8228</v>
      </c>
      <c r="F380" s="117" t="s">
        <v>1446</v>
      </c>
      <c r="G380" s="117" t="s">
        <v>8727</v>
      </c>
      <c r="H380" s="117" t="s">
        <v>8728</v>
      </c>
      <c r="I380" s="134"/>
      <c r="J380" s="117" t="s">
        <v>8729</v>
      </c>
      <c r="K380" s="117" t="s">
        <v>8730</v>
      </c>
      <c r="L380" s="134"/>
      <c r="M380" s="134"/>
      <c r="N380" s="134"/>
      <c r="O380" s="117" t="s">
        <v>8731</v>
      </c>
      <c r="P380" s="117" t="s">
        <v>8732</v>
      </c>
      <c r="Q380" s="134"/>
      <c r="R380" s="114"/>
      <c r="S380" s="114"/>
      <c r="T380" s="114"/>
      <c r="U380" s="114"/>
      <c r="V380" s="114"/>
      <c r="W380" s="114"/>
      <c r="X380" s="114"/>
      <c r="Y380" s="114"/>
      <c r="Z380" s="114"/>
      <c r="AA380" s="114"/>
      <c r="AB380" s="114"/>
      <c r="AC380" s="114"/>
      <c r="AD380" s="114"/>
      <c r="AE380" s="114"/>
      <c r="AF380" s="114"/>
      <c r="AG380" s="114"/>
      <c r="AH380" s="114"/>
      <c r="AI380" s="114"/>
      <c r="AJ380" s="114"/>
      <c r="AK380" s="114"/>
      <c r="AL380" s="114"/>
      <c r="AM380" s="114"/>
      <c r="AN380" s="114"/>
      <c r="AO380" s="114"/>
      <c r="AP380" s="114"/>
      <c r="AQ380" s="114"/>
      <c r="AR380" s="114"/>
      <c r="AS380" s="114"/>
      <c r="AT380" s="114"/>
      <c r="AU380" s="114"/>
      <c r="AV380" s="114"/>
      <c r="AW380" s="114"/>
      <c r="AX380" s="114"/>
      <c r="AY380" s="114"/>
      <c r="AZ380" s="114"/>
      <c r="BA380" s="114"/>
      <c r="BB380" s="114"/>
      <c r="BC380" s="114"/>
      <c r="BD380" s="114"/>
      <c r="BE380" s="114"/>
      <c r="BF380" s="114"/>
      <c r="BG380" s="114"/>
      <c r="BH380" s="114"/>
      <c r="BI380" s="114"/>
      <c r="BJ380" s="114"/>
      <c r="BK380" s="114"/>
      <c r="BL380" s="114"/>
    </row>
    <row r="381">
      <c r="A381" s="117" t="s">
        <v>237</v>
      </c>
      <c r="B381" s="117" t="b">
        <v>1</v>
      </c>
      <c r="C381" s="117" t="s">
        <v>241</v>
      </c>
      <c r="D381" s="117" t="s">
        <v>8227</v>
      </c>
      <c r="E381" s="117" t="s">
        <v>8228</v>
      </c>
      <c r="F381" s="117" t="s">
        <v>1446</v>
      </c>
      <c r="G381" s="117" t="s">
        <v>8733</v>
      </c>
      <c r="H381" s="117" t="s">
        <v>8734</v>
      </c>
      <c r="I381" s="134"/>
      <c r="J381" s="117" t="s">
        <v>1950</v>
      </c>
      <c r="K381" s="117" t="s">
        <v>8735</v>
      </c>
      <c r="L381" s="134"/>
      <c r="M381" s="134"/>
      <c r="N381" s="134"/>
      <c r="O381" s="117" t="s">
        <v>8736</v>
      </c>
      <c r="P381" s="117" t="s">
        <v>8737</v>
      </c>
      <c r="Q381" s="117" t="s">
        <v>8738</v>
      </c>
      <c r="R381" s="114"/>
      <c r="S381" s="114"/>
      <c r="T381" s="114"/>
      <c r="U381" s="114"/>
      <c r="V381" s="114"/>
      <c r="W381" s="114"/>
      <c r="X381" s="114"/>
      <c r="Y381" s="114"/>
      <c r="Z381" s="114"/>
      <c r="AA381" s="114"/>
      <c r="AB381" s="114"/>
      <c r="AC381" s="114"/>
      <c r="AD381" s="114"/>
      <c r="AE381" s="114"/>
      <c r="AF381" s="114"/>
      <c r="AG381" s="114"/>
      <c r="AH381" s="114"/>
      <c r="AI381" s="114"/>
      <c r="AJ381" s="114"/>
      <c r="AK381" s="114"/>
      <c r="AL381" s="114"/>
      <c r="AM381" s="114"/>
      <c r="AN381" s="114"/>
      <c r="AO381" s="114"/>
      <c r="AP381" s="114"/>
      <c r="AQ381" s="114"/>
      <c r="AR381" s="114"/>
      <c r="AS381" s="114"/>
      <c r="AT381" s="114"/>
      <c r="AU381" s="114"/>
      <c r="AV381" s="114"/>
      <c r="AW381" s="114"/>
      <c r="AX381" s="114"/>
      <c r="AY381" s="114"/>
      <c r="AZ381" s="114"/>
      <c r="BA381" s="114"/>
      <c r="BB381" s="114"/>
      <c r="BC381" s="114"/>
      <c r="BD381" s="114"/>
      <c r="BE381" s="114"/>
      <c r="BF381" s="114"/>
      <c r="BG381" s="114"/>
      <c r="BH381" s="114"/>
      <c r="BI381" s="114"/>
      <c r="BJ381" s="114"/>
      <c r="BK381" s="114"/>
      <c r="BL381" s="114"/>
    </row>
    <row r="382">
      <c r="A382" s="117" t="s">
        <v>237</v>
      </c>
      <c r="B382" s="117" t="b">
        <v>1</v>
      </c>
      <c r="C382" s="117">
        <v>1.0</v>
      </c>
      <c r="D382" s="117" t="s">
        <v>8227</v>
      </c>
      <c r="E382" s="117" t="s">
        <v>8228</v>
      </c>
      <c r="F382" s="117" t="s">
        <v>1446</v>
      </c>
      <c r="G382" s="117" t="s">
        <v>8739</v>
      </c>
      <c r="H382" s="117" t="s">
        <v>8740</v>
      </c>
      <c r="I382" s="134"/>
      <c r="J382" s="117" t="s">
        <v>8741</v>
      </c>
      <c r="K382" s="117" t="s">
        <v>8742</v>
      </c>
      <c r="L382" s="134"/>
      <c r="M382" s="134"/>
      <c r="N382" s="134"/>
      <c r="O382" s="117" t="s">
        <v>8743</v>
      </c>
      <c r="P382" s="117" t="s">
        <v>8744</v>
      </c>
      <c r="Q382" s="134"/>
      <c r="R382" s="114"/>
      <c r="S382" s="114"/>
      <c r="T382" s="114"/>
      <c r="U382" s="114"/>
      <c r="V382" s="114"/>
      <c r="W382" s="114"/>
      <c r="X382" s="114"/>
      <c r="Y382" s="114"/>
      <c r="Z382" s="114"/>
      <c r="AA382" s="114"/>
      <c r="AB382" s="114"/>
      <c r="AC382" s="114"/>
      <c r="AD382" s="114"/>
      <c r="AE382" s="114"/>
      <c r="AF382" s="114"/>
      <c r="AG382" s="114"/>
      <c r="AH382" s="114"/>
      <c r="AI382" s="114"/>
      <c r="AJ382" s="114"/>
      <c r="AK382" s="114"/>
      <c r="AL382" s="114"/>
      <c r="AM382" s="114"/>
      <c r="AN382" s="114"/>
      <c r="AO382" s="114"/>
      <c r="AP382" s="114"/>
      <c r="AQ382" s="114"/>
      <c r="AR382" s="114"/>
      <c r="AS382" s="114"/>
      <c r="AT382" s="114"/>
      <c r="AU382" s="114"/>
      <c r="AV382" s="114"/>
      <c r="AW382" s="114"/>
      <c r="AX382" s="114"/>
      <c r="AY382" s="114"/>
      <c r="AZ382" s="114"/>
      <c r="BA382" s="114"/>
      <c r="BB382" s="114"/>
      <c r="BC382" s="114"/>
      <c r="BD382" s="114"/>
      <c r="BE382" s="114"/>
      <c r="BF382" s="114"/>
      <c r="BG382" s="114"/>
      <c r="BH382" s="114"/>
      <c r="BI382" s="114"/>
      <c r="BJ382" s="114"/>
      <c r="BK382" s="114"/>
      <c r="BL382" s="114"/>
    </row>
    <row r="383">
      <c r="A383" s="117" t="s">
        <v>237</v>
      </c>
      <c r="B383" s="117" t="b">
        <v>1</v>
      </c>
      <c r="C383" s="117" t="s">
        <v>241</v>
      </c>
      <c r="D383" s="117" t="s">
        <v>8227</v>
      </c>
      <c r="E383" s="117" t="s">
        <v>8228</v>
      </c>
      <c r="F383" s="117" t="s">
        <v>1446</v>
      </c>
      <c r="G383" s="117" t="s">
        <v>8745</v>
      </c>
      <c r="H383" s="117" t="s">
        <v>8746</v>
      </c>
      <c r="I383" s="134"/>
      <c r="J383" s="117" t="s">
        <v>8747</v>
      </c>
      <c r="K383" s="117" t="s">
        <v>8748</v>
      </c>
      <c r="L383" s="134"/>
      <c r="M383" s="134"/>
      <c r="N383" s="134"/>
      <c r="O383" s="117" t="s">
        <v>8749</v>
      </c>
      <c r="P383" s="117" t="s">
        <v>8750</v>
      </c>
      <c r="Q383" s="117" t="s">
        <v>8751</v>
      </c>
      <c r="R383" s="114"/>
      <c r="S383" s="114"/>
      <c r="T383" s="114"/>
      <c r="U383" s="114"/>
      <c r="V383" s="114"/>
      <c r="W383" s="114"/>
      <c r="X383" s="114"/>
      <c r="Y383" s="114"/>
      <c r="Z383" s="114"/>
      <c r="AA383" s="114"/>
      <c r="AB383" s="114"/>
      <c r="AC383" s="114"/>
      <c r="AD383" s="114"/>
      <c r="AE383" s="114"/>
      <c r="AF383" s="114"/>
      <c r="AG383" s="114"/>
      <c r="AH383" s="114"/>
      <c r="AI383" s="114"/>
      <c r="AJ383" s="114"/>
      <c r="AK383" s="114"/>
      <c r="AL383" s="114"/>
      <c r="AM383" s="114"/>
      <c r="AN383" s="114"/>
      <c r="AO383" s="114"/>
      <c r="AP383" s="114"/>
      <c r="AQ383" s="114"/>
      <c r="AR383" s="114"/>
      <c r="AS383" s="114"/>
      <c r="AT383" s="114"/>
      <c r="AU383" s="114"/>
      <c r="AV383" s="114"/>
      <c r="AW383" s="114"/>
      <c r="AX383" s="114"/>
      <c r="AY383" s="114"/>
      <c r="AZ383" s="114"/>
      <c r="BA383" s="114"/>
      <c r="BB383" s="114"/>
      <c r="BC383" s="114"/>
      <c r="BD383" s="114"/>
      <c r="BE383" s="114"/>
      <c r="BF383" s="114"/>
      <c r="BG383" s="114"/>
      <c r="BH383" s="114"/>
      <c r="BI383" s="114"/>
      <c r="BJ383" s="114"/>
      <c r="BK383" s="114"/>
      <c r="BL383" s="114"/>
    </row>
    <row r="384">
      <c r="A384" s="117" t="s">
        <v>237</v>
      </c>
      <c r="B384" s="117" t="b">
        <v>1</v>
      </c>
      <c r="C384" s="117">
        <v>1.0</v>
      </c>
      <c r="D384" s="117" t="s">
        <v>8227</v>
      </c>
      <c r="E384" s="117" t="s">
        <v>8228</v>
      </c>
      <c r="F384" s="117" t="s">
        <v>1446</v>
      </c>
      <c r="G384" s="117" t="s">
        <v>8752</v>
      </c>
      <c r="H384" s="117" t="s">
        <v>8753</v>
      </c>
      <c r="I384" s="134"/>
      <c r="J384" s="117" t="s">
        <v>1966</v>
      </c>
      <c r="K384" s="117" t="s">
        <v>8754</v>
      </c>
      <c r="L384" s="134"/>
      <c r="M384" s="134"/>
      <c r="N384" s="134"/>
      <c r="O384" s="117" t="s">
        <v>8755</v>
      </c>
      <c r="P384" s="117" t="s">
        <v>8756</v>
      </c>
      <c r="Q384" s="117" t="s">
        <v>8757</v>
      </c>
      <c r="R384" s="114"/>
      <c r="S384" s="114"/>
      <c r="T384" s="114"/>
      <c r="U384" s="114"/>
      <c r="V384" s="114"/>
      <c r="W384" s="114"/>
      <c r="X384" s="114"/>
      <c r="Y384" s="114"/>
      <c r="Z384" s="114"/>
      <c r="AA384" s="114"/>
      <c r="AB384" s="114"/>
      <c r="AC384" s="114"/>
      <c r="AD384" s="114"/>
      <c r="AE384" s="114"/>
      <c r="AF384" s="114"/>
      <c r="AG384" s="114"/>
      <c r="AH384" s="114"/>
      <c r="AI384" s="114"/>
      <c r="AJ384" s="114"/>
      <c r="AK384" s="114"/>
      <c r="AL384" s="114"/>
      <c r="AM384" s="114"/>
      <c r="AN384" s="114"/>
      <c r="AO384" s="114"/>
      <c r="AP384" s="114"/>
      <c r="AQ384" s="114"/>
      <c r="AR384" s="114"/>
      <c r="AS384" s="114"/>
      <c r="AT384" s="114"/>
      <c r="AU384" s="114"/>
      <c r="AV384" s="114"/>
      <c r="AW384" s="114"/>
      <c r="AX384" s="114"/>
      <c r="AY384" s="114"/>
      <c r="AZ384" s="114"/>
      <c r="BA384" s="114"/>
      <c r="BB384" s="114"/>
      <c r="BC384" s="114"/>
      <c r="BD384" s="114"/>
      <c r="BE384" s="114"/>
      <c r="BF384" s="114"/>
      <c r="BG384" s="114"/>
      <c r="BH384" s="114"/>
      <c r="BI384" s="114"/>
      <c r="BJ384" s="114"/>
      <c r="BK384" s="114"/>
      <c r="BL384" s="114"/>
    </row>
    <row r="385">
      <c r="A385" s="117" t="s">
        <v>237</v>
      </c>
      <c r="B385" s="117" t="b">
        <v>1</v>
      </c>
      <c r="C385" s="117" t="s">
        <v>241</v>
      </c>
      <c r="D385" s="117" t="s">
        <v>8227</v>
      </c>
      <c r="E385" s="117" t="s">
        <v>8228</v>
      </c>
      <c r="F385" s="117" t="s">
        <v>1446</v>
      </c>
      <c r="G385" s="117" t="s">
        <v>8758</v>
      </c>
      <c r="H385" s="117" t="s">
        <v>8759</v>
      </c>
      <c r="I385" s="134"/>
      <c r="J385" s="117" t="s">
        <v>1971</v>
      </c>
      <c r="K385" s="117" t="s">
        <v>8760</v>
      </c>
      <c r="L385" s="134"/>
      <c r="M385" s="134"/>
      <c r="N385" s="134"/>
      <c r="O385" s="117" t="s">
        <v>8761</v>
      </c>
      <c r="P385" s="117" t="s">
        <v>8762</v>
      </c>
      <c r="Q385" s="134"/>
      <c r="R385" s="114"/>
      <c r="S385" s="114"/>
      <c r="T385" s="114"/>
      <c r="U385" s="114"/>
      <c r="V385" s="114"/>
      <c r="W385" s="114"/>
      <c r="X385" s="114"/>
      <c r="Y385" s="114"/>
      <c r="Z385" s="114"/>
      <c r="AA385" s="114"/>
      <c r="AB385" s="114"/>
      <c r="AC385" s="114"/>
      <c r="AD385" s="114"/>
      <c r="AE385" s="114"/>
      <c r="AF385" s="114"/>
      <c r="AG385" s="114"/>
      <c r="AH385" s="114"/>
      <c r="AI385" s="114"/>
      <c r="AJ385" s="114"/>
      <c r="AK385" s="114"/>
      <c r="AL385" s="114"/>
      <c r="AM385" s="114"/>
      <c r="AN385" s="114"/>
      <c r="AO385" s="114"/>
      <c r="AP385" s="114"/>
      <c r="AQ385" s="114"/>
      <c r="AR385" s="114"/>
      <c r="AS385" s="114"/>
      <c r="AT385" s="114"/>
      <c r="AU385" s="114"/>
      <c r="AV385" s="114"/>
      <c r="AW385" s="114"/>
      <c r="AX385" s="114"/>
      <c r="AY385" s="114"/>
      <c r="AZ385" s="114"/>
      <c r="BA385" s="114"/>
      <c r="BB385" s="114"/>
      <c r="BC385" s="114"/>
      <c r="BD385" s="114"/>
      <c r="BE385" s="114"/>
      <c r="BF385" s="114"/>
      <c r="BG385" s="114"/>
      <c r="BH385" s="114"/>
      <c r="BI385" s="114"/>
      <c r="BJ385" s="114"/>
      <c r="BK385" s="114"/>
      <c r="BL385" s="114"/>
    </row>
    <row r="386">
      <c r="A386" s="117" t="s">
        <v>237</v>
      </c>
      <c r="B386" s="117" t="b">
        <v>1</v>
      </c>
      <c r="C386" s="117">
        <v>1.0</v>
      </c>
      <c r="D386" s="117" t="s">
        <v>8227</v>
      </c>
      <c r="E386" s="117" t="s">
        <v>8228</v>
      </c>
      <c r="F386" s="117" t="s">
        <v>1446</v>
      </c>
      <c r="G386" s="117" t="s">
        <v>8763</v>
      </c>
      <c r="H386" s="117" t="s">
        <v>8764</v>
      </c>
      <c r="I386" s="134"/>
      <c r="J386" s="117" t="s">
        <v>8765</v>
      </c>
      <c r="K386" s="117" t="s">
        <v>8766</v>
      </c>
      <c r="L386" s="134"/>
      <c r="M386" s="134"/>
      <c r="N386" s="134"/>
      <c r="O386" s="117" t="s">
        <v>8767</v>
      </c>
      <c r="P386" s="117" t="s">
        <v>8768</v>
      </c>
      <c r="Q386" s="134"/>
      <c r="R386" s="114"/>
      <c r="S386" s="114"/>
      <c r="T386" s="114"/>
      <c r="U386" s="114"/>
      <c r="V386" s="114"/>
      <c r="W386" s="114"/>
      <c r="X386" s="114"/>
      <c r="Y386" s="114"/>
      <c r="Z386" s="114"/>
      <c r="AA386" s="114"/>
      <c r="AB386" s="114"/>
      <c r="AC386" s="114"/>
      <c r="AD386" s="114"/>
      <c r="AE386" s="114"/>
      <c r="AF386" s="114"/>
      <c r="AG386" s="114"/>
      <c r="AH386" s="114"/>
      <c r="AI386" s="114"/>
      <c r="AJ386" s="114"/>
      <c r="AK386" s="114"/>
      <c r="AL386" s="114"/>
      <c r="AM386" s="114"/>
      <c r="AN386" s="114"/>
      <c r="AO386" s="114"/>
      <c r="AP386" s="114"/>
      <c r="AQ386" s="114"/>
      <c r="AR386" s="114"/>
      <c r="AS386" s="114"/>
      <c r="AT386" s="114"/>
      <c r="AU386" s="114"/>
      <c r="AV386" s="114"/>
      <c r="AW386" s="114"/>
      <c r="AX386" s="114"/>
      <c r="AY386" s="114"/>
      <c r="AZ386" s="114"/>
      <c r="BA386" s="114"/>
      <c r="BB386" s="114"/>
      <c r="BC386" s="114"/>
      <c r="BD386" s="114"/>
      <c r="BE386" s="114"/>
      <c r="BF386" s="114"/>
      <c r="BG386" s="114"/>
      <c r="BH386" s="114"/>
      <c r="BI386" s="114"/>
      <c r="BJ386" s="114"/>
      <c r="BK386" s="114"/>
      <c r="BL386" s="114"/>
    </row>
    <row r="387">
      <c r="A387" s="117" t="s">
        <v>237</v>
      </c>
      <c r="B387" s="117" t="b">
        <v>1</v>
      </c>
      <c r="C387" s="117" t="s">
        <v>241</v>
      </c>
      <c r="D387" s="117" t="s">
        <v>8227</v>
      </c>
      <c r="E387" s="117" t="s">
        <v>8228</v>
      </c>
      <c r="F387" s="117" t="s">
        <v>1446</v>
      </c>
      <c r="G387" s="117" t="s">
        <v>8769</v>
      </c>
      <c r="H387" s="117" t="s">
        <v>8770</v>
      </c>
      <c r="I387" s="134"/>
      <c r="J387" s="117" t="s">
        <v>8771</v>
      </c>
      <c r="K387" s="117" t="s">
        <v>8772</v>
      </c>
      <c r="L387" s="134"/>
      <c r="M387" s="134"/>
      <c r="N387" s="134"/>
      <c r="O387" s="117" t="s">
        <v>8773</v>
      </c>
      <c r="P387" s="117" t="s">
        <v>8774</v>
      </c>
      <c r="Q387" s="117" t="s">
        <v>8775</v>
      </c>
      <c r="R387" s="114"/>
      <c r="S387" s="114"/>
      <c r="T387" s="114"/>
      <c r="U387" s="114"/>
      <c r="V387" s="114"/>
      <c r="W387" s="114"/>
      <c r="X387" s="114"/>
      <c r="Y387" s="114"/>
      <c r="Z387" s="114"/>
      <c r="AA387" s="114"/>
      <c r="AB387" s="114"/>
      <c r="AC387" s="114"/>
      <c r="AD387" s="114"/>
      <c r="AE387" s="114"/>
      <c r="AF387" s="114"/>
      <c r="AG387" s="114"/>
      <c r="AH387" s="114"/>
      <c r="AI387" s="114"/>
      <c r="AJ387" s="114"/>
      <c r="AK387" s="114"/>
      <c r="AL387" s="114"/>
      <c r="AM387" s="114"/>
      <c r="AN387" s="114"/>
      <c r="AO387" s="114"/>
      <c r="AP387" s="114"/>
      <c r="AQ387" s="114"/>
      <c r="AR387" s="114"/>
      <c r="AS387" s="114"/>
      <c r="AT387" s="114"/>
      <c r="AU387" s="114"/>
      <c r="AV387" s="114"/>
      <c r="AW387" s="114"/>
      <c r="AX387" s="114"/>
      <c r="AY387" s="114"/>
      <c r="AZ387" s="114"/>
      <c r="BA387" s="114"/>
      <c r="BB387" s="114"/>
      <c r="BC387" s="114"/>
      <c r="BD387" s="114"/>
      <c r="BE387" s="114"/>
      <c r="BF387" s="114"/>
      <c r="BG387" s="114"/>
      <c r="BH387" s="114"/>
      <c r="BI387" s="114"/>
      <c r="BJ387" s="114"/>
      <c r="BK387" s="114"/>
      <c r="BL387" s="114"/>
    </row>
    <row r="388">
      <c r="A388" s="117" t="s">
        <v>237</v>
      </c>
      <c r="B388" s="117" t="b">
        <v>1</v>
      </c>
      <c r="C388" s="117">
        <v>1.0</v>
      </c>
      <c r="D388" s="117" t="s">
        <v>8227</v>
      </c>
      <c r="E388" s="117" t="s">
        <v>8228</v>
      </c>
      <c r="F388" s="117" t="s">
        <v>1446</v>
      </c>
      <c r="G388" s="117" t="s">
        <v>8776</v>
      </c>
      <c r="H388" s="117" t="s">
        <v>8777</v>
      </c>
      <c r="I388" s="134"/>
      <c r="J388" s="117" t="s">
        <v>8778</v>
      </c>
      <c r="K388" s="117" t="s">
        <v>8779</v>
      </c>
      <c r="L388" s="134"/>
      <c r="M388" s="134"/>
      <c r="N388" s="134"/>
      <c r="O388" s="117" t="s">
        <v>8780</v>
      </c>
      <c r="P388" s="117" t="s">
        <v>8781</v>
      </c>
      <c r="Q388" s="134"/>
      <c r="R388" s="114"/>
      <c r="S388" s="114"/>
      <c r="T388" s="114"/>
      <c r="U388" s="114"/>
      <c r="V388" s="114"/>
      <c r="W388" s="114"/>
      <c r="X388" s="114"/>
      <c r="Y388" s="114"/>
      <c r="Z388" s="114"/>
      <c r="AA388" s="114"/>
      <c r="AB388" s="114"/>
      <c r="AC388" s="114"/>
      <c r="AD388" s="114"/>
      <c r="AE388" s="114"/>
      <c r="AF388" s="114"/>
      <c r="AG388" s="114"/>
      <c r="AH388" s="114"/>
      <c r="AI388" s="114"/>
      <c r="AJ388" s="114"/>
      <c r="AK388" s="114"/>
      <c r="AL388" s="114"/>
      <c r="AM388" s="114"/>
      <c r="AN388" s="114"/>
      <c r="AO388" s="114"/>
      <c r="AP388" s="114"/>
      <c r="AQ388" s="114"/>
      <c r="AR388" s="114"/>
      <c r="AS388" s="114"/>
      <c r="AT388" s="114"/>
      <c r="AU388" s="114"/>
      <c r="AV388" s="114"/>
      <c r="AW388" s="114"/>
      <c r="AX388" s="114"/>
      <c r="AY388" s="114"/>
      <c r="AZ388" s="114"/>
      <c r="BA388" s="114"/>
      <c r="BB388" s="114"/>
      <c r="BC388" s="114"/>
      <c r="BD388" s="114"/>
      <c r="BE388" s="114"/>
      <c r="BF388" s="114"/>
      <c r="BG388" s="114"/>
      <c r="BH388" s="114"/>
      <c r="BI388" s="114"/>
      <c r="BJ388" s="114"/>
      <c r="BK388" s="114"/>
      <c r="BL388" s="114"/>
    </row>
    <row r="389">
      <c r="A389" s="117" t="s">
        <v>237</v>
      </c>
      <c r="B389" s="117" t="b">
        <v>1</v>
      </c>
      <c r="C389" s="117" t="s">
        <v>241</v>
      </c>
      <c r="D389" s="117" t="s">
        <v>8227</v>
      </c>
      <c r="E389" s="117" t="s">
        <v>8228</v>
      </c>
      <c r="F389" s="117" t="s">
        <v>1446</v>
      </c>
      <c r="G389" s="117" t="s">
        <v>8782</v>
      </c>
      <c r="H389" s="117" t="s">
        <v>8783</v>
      </c>
      <c r="I389" s="134"/>
      <c r="J389" s="117" t="s">
        <v>1988</v>
      </c>
      <c r="K389" s="117" t="s">
        <v>8784</v>
      </c>
      <c r="L389" s="134"/>
      <c r="M389" s="134"/>
      <c r="N389" s="134"/>
      <c r="O389" s="117" t="s">
        <v>8785</v>
      </c>
      <c r="P389" s="117" t="s">
        <v>8786</v>
      </c>
      <c r="Q389" s="117" t="s">
        <v>8787</v>
      </c>
      <c r="R389" s="114"/>
      <c r="S389" s="114"/>
      <c r="T389" s="114"/>
      <c r="U389" s="114"/>
      <c r="V389" s="114"/>
      <c r="W389" s="114"/>
      <c r="X389" s="114"/>
      <c r="Y389" s="114"/>
      <c r="Z389" s="114"/>
      <c r="AA389" s="114"/>
      <c r="AB389" s="114"/>
      <c r="AC389" s="114"/>
      <c r="AD389" s="114"/>
      <c r="AE389" s="114"/>
      <c r="AF389" s="114"/>
      <c r="AG389" s="114"/>
      <c r="AH389" s="114"/>
      <c r="AI389" s="114"/>
      <c r="AJ389" s="114"/>
      <c r="AK389" s="114"/>
      <c r="AL389" s="114"/>
      <c r="AM389" s="114"/>
      <c r="AN389" s="114"/>
      <c r="AO389" s="114"/>
      <c r="AP389" s="114"/>
      <c r="AQ389" s="114"/>
      <c r="AR389" s="114"/>
      <c r="AS389" s="114"/>
      <c r="AT389" s="114"/>
      <c r="AU389" s="114"/>
      <c r="AV389" s="114"/>
      <c r="AW389" s="114"/>
      <c r="AX389" s="114"/>
      <c r="AY389" s="114"/>
      <c r="AZ389" s="114"/>
      <c r="BA389" s="114"/>
      <c r="BB389" s="114"/>
      <c r="BC389" s="114"/>
      <c r="BD389" s="114"/>
      <c r="BE389" s="114"/>
      <c r="BF389" s="114"/>
      <c r="BG389" s="114"/>
      <c r="BH389" s="114"/>
      <c r="BI389" s="114"/>
      <c r="BJ389" s="114"/>
      <c r="BK389" s="114"/>
      <c r="BL389" s="114"/>
    </row>
    <row r="390">
      <c r="A390" s="117" t="s">
        <v>237</v>
      </c>
      <c r="B390" s="117" t="b">
        <v>1</v>
      </c>
      <c r="C390" s="117">
        <v>1.0</v>
      </c>
      <c r="D390" s="117" t="s">
        <v>8227</v>
      </c>
      <c r="E390" s="117" t="s">
        <v>8788</v>
      </c>
      <c r="F390" s="117" t="s">
        <v>1772</v>
      </c>
      <c r="G390" s="117" t="s">
        <v>8789</v>
      </c>
      <c r="H390" s="117" t="s">
        <v>8790</v>
      </c>
      <c r="I390" s="134"/>
      <c r="J390" s="117" t="s">
        <v>8791</v>
      </c>
      <c r="K390" s="117" t="s">
        <v>8792</v>
      </c>
      <c r="L390" s="134"/>
      <c r="M390" s="134"/>
      <c r="N390" s="134"/>
      <c r="O390" s="117" t="s">
        <v>8793</v>
      </c>
      <c r="P390" s="117" t="s">
        <v>8794</v>
      </c>
      <c r="Q390" s="134"/>
      <c r="R390" s="114"/>
      <c r="S390" s="114"/>
      <c r="T390" s="114"/>
      <c r="U390" s="114"/>
      <c r="V390" s="114"/>
      <c r="W390" s="114"/>
      <c r="X390" s="114"/>
      <c r="Y390" s="114"/>
      <c r="Z390" s="114"/>
      <c r="AA390" s="114"/>
      <c r="AB390" s="114"/>
      <c r="AC390" s="114"/>
      <c r="AD390" s="114"/>
      <c r="AE390" s="114"/>
      <c r="AF390" s="114"/>
      <c r="AG390" s="114"/>
      <c r="AH390" s="114"/>
      <c r="AI390" s="114"/>
      <c r="AJ390" s="114"/>
      <c r="AK390" s="114"/>
      <c r="AL390" s="114"/>
      <c r="AM390" s="114"/>
      <c r="AN390" s="114"/>
      <c r="AO390" s="114"/>
      <c r="AP390" s="114"/>
      <c r="AQ390" s="114"/>
      <c r="AR390" s="114"/>
      <c r="AS390" s="114"/>
      <c r="AT390" s="114"/>
      <c r="AU390" s="114"/>
      <c r="AV390" s="114"/>
      <c r="AW390" s="114"/>
      <c r="AX390" s="114"/>
      <c r="AY390" s="114"/>
      <c r="AZ390" s="114"/>
      <c r="BA390" s="114"/>
      <c r="BB390" s="114"/>
      <c r="BC390" s="114"/>
      <c r="BD390" s="114"/>
      <c r="BE390" s="114"/>
      <c r="BF390" s="114"/>
      <c r="BG390" s="114"/>
      <c r="BH390" s="114"/>
      <c r="BI390" s="114"/>
      <c r="BJ390" s="114"/>
      <c r="BK390" s="114"/>
      <c r="BL390" s="114"/>
    </row>
    <row r="391">
      <c r="A391" s="117" t="s">
        <v>237</v>
      </c>
      <c r="B391" s="117" t="b">
        <v>1</v>
      </c>
      <c r="C391" s="117" t="s">
        <v>241</v>
      </c>
      <c r="D391" s="117" t="s">
        <v>8227</v>
      </c>
      <c r="E391" s="117" t="s">
        <v>8788</v>
      </c>
      <c r="F391" s="117" t="s">
        <v>1866</v>
      </c>
      <c r="G391" s="117" t="s">
        <v>8795</v>
      </c>
      <c r="H391" s="117" t="s">
        <v>8796</v>
      </c>
      <c r="I391" s="134"/>
      <c r="J391" s="117" t="s">
        <v>8797</v>
      </c>
      <c r="K391" s="117" t="s">
        <v>8798</v>
      </c>
      <c r="L391" s="134"/>
      <c r="M391" s="134"/>
      <c r="N391" s="134"/>
      <c r="O391" s="117" t="s">
        <v>8799</v>
      </c>
      <c r="P391" s="117" t="s">
        <v>8800</v>
      </c>
      <c r="Q391" s="117" t="s">
        <v>8801</v>
      </c>
      <c r="R391" s="114"/>
      <c r="S391" s="114"/>
      <c r="T391" s="114"/>
      <c r="U391" s="114"/>
      <c r="V391" s="114"/>
      <c r="W391" s="114"/>
      <c r="X391" s="114"/>
      <c r="Y391" s="114"/>
      <c r="Z391" s="114"/>
      <c r="AA391" s="114"/>
      <c r="AB391" s="114"/>
      <c r="AC391" s="114"/>
      <c r="AD391" s="114"/>
      <c r="AE391" s="114"/>
      <c r="AF391" s="114"/>
      <c r="AG391" s="114"/>
      <c r="AH391" s="114"/>
      <c r="AI391" s="114"/>
      <c r="AJ391" s="114"/>
      <c r="AK391" s="114"/>
      <c r="AL391" s="114"/>
      <c r="AM391" s="114"/>
      <c r="AN391" s="114"/>
      <c r="AO391" s="114"/>
      <c r="AP391" s="114"/>
      <c r="AQ391" s="114"/>
      <c r="AR391" s="114"/>
      <c r="AS391" s="114"/>
      <c r="AT391" s="114"/>
      <c r="AU391" s="114"/>
      <c r="AV391" s="114"/>
      <c r="AW391" s="114"/>
      <c r="AX391" s="114"/>
      <c r="AY391" s="114"/>
      <c r="AZ391" s="114"/>
      <c r="BA391" s="114"/>
      <c r="BB391" s="114"/>
      <c r="BC391" s="114"/>
      <c r="BD391" s="114"/>
      <c r="BE391" s="114"/>
      <c r="BF391" s="114"/>
      <c r="BG391" s="114"/>
      <c r="BH391" s="114"/>
      <c r="BI391" s="114"/>
      <c r="BJ391" s="114"/>
      <c r="BK391" s="114"/>
      <c r="BL391" s="114"/>
    </row>
    <row r="392">
      <c r="A392" s="117" t="s">
        <v>237</v>
      </c>
      <c r="B392" s="117" t="b">
        <v>1</v>
      </c>
      <c r="C392" s="117">
        <v>1.0</v>
      </c>
      <c r="D392" s="117" t="s">
        <v>8227</v>
      </c>
      <c r="E392" s="117" t="s">
        <v>8788</v>
      </c>
      <c r="F392" s="117" t="s">
        <v>1866</v>
      </c>
      <c r="G392" s="117" t="s">
        <v>8802</v>
      </c>
      <c r="H392" s="117" t="s">
        <v>8803</v>
      </c>
      <c r="I392" s="134"/>
      <c r="J392" s="117" t="s">
        <v>8804</v>
      </c>
      <c r="K392" s="117" t="s">
        <v>8805</v>
      </c>
      <c r="L392" s="134"/>
      <c r="M392" s="134"/>
      <c r="N392" s="134"/>
      <c r="O392" s="117" t="s">
        <v>8806</v>
      </c>
      <c r="P392" s="117" t="s">
        <v>8807</v>
      </c>
      <c r="Q392" s="134"/>
      <c r="R392" s="114"/>
      <c r="S392" s="114"/>
      <c r="T392" s="114"/>
      <c r="U392" s="114"/>
      <c r="V392" s="114"/>
      <c r="W392" s="114"/>
      <c r="X392" s="114"/>
      <c r="Y392" s="114"/>
      <c r="Z392" s="114"/>
      <c r="AA392" s="114"/>
      <c r="AB392" s="114"/>
      <c r="AC392" s="114"/>
      <c r="AD392" s="114"/>
      <c r="AE392" s="114"/>
      <c r="AF392" s="114"/>
      <c r="AG392" s="114"/>
      <c r="AH392" s="114"/>
      <c r="AI392" s="114"/>
      <c r="AJ392" s="114"/>
      <c r="AK392" s="114"/>
      <c r="AL392" s="114"/>
      <c r="AM392" s="114"/>
      <c r="AN392" s="114"/>
      <c r="AO392" s="114"/>
      <c r="AP392" s="114"/>
      <c r="AQ392" s="114"/>
      <c r="AR392" s="114"/>
      <c r="AS392" s="114"/>
      <c r="AT392" s="114"/>
      <c r="AU392" s="114"/>
      <c r="AV392" s="114"/>
      <c r="AW392" s="114"/>
      <c r="AX392" s="114"/>
      <c r="AY392" s="114"/>
      <c r="AZ392" s="114"/>
      <c r="BA392" s="114"/>
      <c r="BB392" s="114"/>
      <c r="BC392" s="114"/>
      <c r="BD392" s="114"/>
      <c r="BE392" s="114"/>
      <c r="BF392" s="114"/>
      <c r="BG392" s="114"/>
      <c r="BH392" s="114"/>
      <c r="BI392" s="114"/>
      <c r="BJ392" s="114"/>
      <c r="BK392" s="114"/>
      <c r="BL392" s="114"/>
    </row>
    <row r="393">
      <c r="A393" s="117" t="s">
        <v>237</v>
      </c>
      <c r="B393" s="117" t="b">
        <v>1</v>
      </c>
      <c r="C393" s="117" t="s">
        <v>241</v>
      </c>
      <c r="D393" s="117" t="s">
        <v>8227</v>
      </c>
      <c r="E393" s="117" t="s">
        <v>8788</v>
      </c>
      <c r="F393" s="117" t="s">
        <v>294</v>
      </c>
      <c r="G393" s="117" t="s">
        <v>8808</v>
      </c>
      <c r="H393" s="117" t="s">
        <v>8809</v>
      </c>
      <c r="I393" s="134"/>
      <c r="J393" s="117" t="s">
        <v>2008</v>
      </c>
      <c r="K393" s="117" t="s">
        <v>8810</v>
      </c>
      <c r="L393" s="134"/>
      <c r="M393" s="134"/>
      <c r="N393" s="134"/>
      <c r="O393" s="117" t="s">
        <v>8811</v>
      </c>
      <c r="P393" s="117" t="s">
        <v>2011</v>
      </c>
      <c r="Q393" s="117" t="s">
        <v>2012</v>
      </c>
      <c r="R393" s="114"/>
      <c r="S393" s="114"/>
      <c r="T393" s="114"/>
      <c r="U393" s="114"/>
      <c r="V393" s="114"/>
      <c r="W393" s="114"/>
      <c r="X393" s="114"/>
      <c r="Y393" s="114"/>
      <c r="Z393" s="114"/>
      <c r="AA393" s="114"/>
      <c r="AB393" s="114"/>
      <c r="AC393" s="114"/>
      <c r="AD393" s="114"/>
      <c r="AE393" s="114"/>
      <c r="AF393" s="114"/>
      <c r="AG393" s="114"/>
      <c r="AH393" s="114"/>
      <c r="AI393" s="114"/>
      <c r="AJ393" s="114"/>
      <c r="AK393" s="114"/>
      <c r="AL393" s="114"/>
      <c r="AM393" s="114"/>
      <c r="AN393" s="114"/>
      <c r="AO393" s="114"/>
      <c r="AP393" s="114"/>
      <c r="AQ393" s="114"/>
      <c r="AR393" s="114"/>
      <c r="AS393" s="114"/>
      <c r="AT393" s="114"/>
      <c r="AU393" s="114"/>
      <c r="AV393" s="114"/>
      <c r="AW393" s="114"/>
      <c r="AX393" s="114"/>
      <c r="AY393" s="114"/>
      <c r="AZ393" s="114"/>
      <c r="BA393" s="114"/>
      <c r="BB393" s="114"/>
      <c r="BC393" s="114"/>
      <c r="BD393" s="114"/>
      <c r="BE393" s="114"/>
      <c r="BF393" s="114"/>
      <c r="BG393" s="114"/>
      <c r="BH393" s="114"/>
      <c r="BI393" s="114"/>
      <c r="BJ393" s="114"/>
      <c r="BK393" s="114"/>
      <c r="BL393" s="114"/>
    </row>
    <row r="394">
      <c r="A394" s="117" t="s">
        <v>237</v>
      </c>
      <c r="B394" s="117" t="b">
        <v>1</v>
      </c>
      <c r="C394" s="117">
        <v>1.0</v>
      </c>
      <c r="D394" s="117" t="s">
        <v>8227</v>
      </c>
      <c r="E394" s="117" t="s">
        <v>8788</v>
      </c>
      <c r="F394" s="117" t="s">
        <v>294</v>
      </c>
      <c r="G394" s="117" t="s">
        <v>8812</v>
      </c>
      <c r="H394" s="117" t="s">
        <v>8813</v>
      </c>
      <c r="I394" s="134"/>
      <c r="J394" s="117" t="s">
        <v>8814</v>
      </c>
      <c r="K394" s="117" t="s">
        <v>8815</v>
      </c>
      <c r="L394" s="134"/>
      <c r="M394" s="134"/>
      <c r="N394" s="134"/>
      <c r="O394" s="117" t="s">
        <v>8816</v>
      </c>
      <c r="P394" s="117" t="s">
        <v>8817</v>
      </c>
      <c r="Q394" s="134"/>
      <c r="R394" s="114"/>
      <c r="S394" s="114"/>
      <c r="T394" s="114"/>
      <c r="U394" s="114"/>
      <c r="V394" s="114"/>
      <c r="W394" s="114"/>
      <c r="X394" s="114"/>
      <c r="Y394" s="114"/>
      <c r="Z394" s="114"/>
      <c r="AA394" s="114"/>
      <c r="AB394" s="114"/>
      <c r="AC394" s="114"/>
      <c r="AD394" s="114"/>
      <c r="AE394" s="114"/>
      <c r="AF394" s="114"/>
      <c r="AG394" s="114"/>
      <c r="AH394" s="114"/>
      <c r="AI394" s="114"/>
      <c r="AJ394" s="114"/>
      <c r="AK394" s="114"/>
      <c r="AL394" s="114"/>
      <c r="AM394" s="114"/>
      <c r="AN394" s="114"/>
      <c r="AO394" s="114"/>
      <c r="AP394" s="114"/>
      <c r="AQ394" s="114"/>
      <c r="AR394" s="114"/>
      <c r="AS394" s="114"/>
      <c r="AT394" s="114"/>
      <c r="AU394" s="114"/>
      <c r="AV394" s="114"/>
      <c r="AW394" s="114"/>
      <c r="AX394" s="114"/>
      <c r="AY394" s="114"/>
      <c r="AZ394" s="114"/>
      <c r="BA394" s="114"/>
      <c r="BB394" s="114"/>
      <c r="BC394" s="114"/>
      <c r="BD394" s="114"/>
      <c r="BE394" s="114"/>
      <c r="BF394" s="114"/>
      <c r="BG394" s="114"/>
      <c r="BH394" s="114"/>
      <c r="BI394" s="114"/>
      <c r="BJ394" s="114"/>
      <c r="BK394" s="114"/>
      <c r="BL394" s="114"/>
    </row>
    <row r="395">
      <c r="A395" s="117" t="s">
        <v>237</v>
      </c>
      <c r="B395" s="117" t="b">
        <v>1</v>
      </c>
      <c r="C395" s="117" t="s">
        <v>241</v>
      </c>
      <c r="D395" s="117" t="s">
        <v>8227</v>
      </c>
      <c r="E395" s="117" t="s">
        <v>8788</v>
      </c>
      <c r="F395" s="117" t="s">
        <v>294</v>
      </c>
      <c r="G395" s="117" t="s">
        <v>8818</v>
      </c>
      <c r="H395" s="117" t="s">
        <v>8819</v>
      </c>
      <c r="I395" s="134"/>
      <c r="J395" s="117" t="s">
        <v>2017</v>
      </c>
      <c r="K395" s="117" t="s">
        <v>8820</v>
      </c>
      <c r="L395" s="134"/>
      <c r="M395" s="134"/>
      <c r="N395" s="134"/>
      <c r="O395" s="117" t="s">
        <v>8821</v>
      </c>
      <c r="P395" s="117" t="s">
        <v>8822</v>
      </c>
      <c r="Q395" s="134"/>
      <c r="R395" s="114"/>
      <c r="S395" s="114"/>
      <c r="T395" s="114"/>
      <c r="U395" s="114"/>
      <c r="V395" s="114"/>
      <c r="W395" s="114"/>
      <c r="X395" s="114"/>
      <c r="Y395" s="114"/>
      <c r="Z395" s="114"/>
      <c r="AA395" s="114"/>
      <c r="AB395" s="114"/>
      <c r="AC395" s="114"/>
      <c r="AD395" s="114"/>
      <c r="AE395" s="114"/>
      <c r="AF395" s="114"/>
      <c r="AG395" s="114"/>
      <c r="AH395" s="114"/>
      <c r="AI395" s="114"/>
      <c r="AJ395" s="114"/>
      <c r="AK395" s="114"/>
      <c r="AL395" s="114"/>
      <c r="AM395" s="114"/>
      <c r="AN395" s="114"/>
      <c r="AO395" s="114"/>
      <c r="AP395" s="114"/>
      <c r="AQ395" s="114"/>
      <c r="AR395" s="114"/>
      <c r="AS395" s="114"/>
      <c r="AT395" s="114"/>
      <c r="AU395" s="114"/>
      <c r="AV395" s="114"/>
      <c r="AW395" s="114"/>
      <c r="AX395" s="114"/>
      <c r="AY395" s="114"/>
      <c r="AZ395" s="114"/>
      <c r="BA395" s="114"/>
      <c r="BB395" s="114"/>
      <c r="BC395" s="114"/>
      <c r="BD395" s="114"/>
      <c r="BE395" s="114"/>
      <c r="BF395" s="114"/>
      <c r="BG395" s="114"/>
      <c r="BH395" s="114"/>
      <c r="BI395" s="114"/>
      <c r="BJ395" s="114"/>
      <c r="BK395" s="114"/>
      <c r="BL395" s="114"/>
    </row>
    <row r="396">
      <c r="A396" s="117" t="s">
        <v>237</v>
      </c>
      <c r="B396" s="117" t="b">
        <v>1</v>
      </c>
      <c r="C396" s="117">
        <v>1.0</v>
      </c>
      <c r="D396" s="117" t="s">
        <v>8227</v>
      </c>
      <c r="E396" s="117" t="s">
        <v>8788</v>
      </c>
      <c r="F396" s="117" t="s">
        <v>294</v>
      </c>
      <c r="G396" s="117" t="s">
        <v>8823</v>
      </c>
      <c r="H396" s="117" t="s">
        <v>8824</v>
      </c>
      <c r="I396" s="134"/>
      <c r="J396" s="117" t="s">
        <v>8825</v>
      </c>
      <c r="K396" s="117" t="s">
        <v>8826</v>
      </c>
      <c r="L396" s="134"/>
      <c r="M396" s="134"/>
      <c r="N396" s="134"/>
      <c r="O396" s="117" t="s">
        <v>8827</v>
      </c>
      <c r="P396" s="117" t="s">
        <v>8828</v>
      </c>
      <c r="Q396" s="134"/>
      <c r="R396" s="114"/>
      <c r="S396" s="114"/>
      <c r="T396" s="114"/>
      <c r="U396" s="114"/>
      <c r="V396" s="114"/>
      <c r="W396" s="114"/>
      <c r="X396" s="114"/>
      <c r="Y396" s="114"/>
      <c r="Z396" s="114"/>
      <c r="AA396" s="114"/>
      <c r="AB396" s="114"/>
      <c r="AC396" s="114"/>
      <c r="AD396" s="114"/>
      <c r="AE396" s="114"/>
      <c r="AF396" s="114"/>
      <c r="AG396" s="114"/>
      <c r="AH396" s="114"/>
      <c r="AI396" s="114"/>
      <c r="AJ396" s="114"/>
      <c r="AK396" s="114"/>
      <c r="AL396" s="114"/>
      <c r="AM396" s="114"/>
      <c r="AN396" s="114"/>
      <c r="AO396" s="114"/>
      <c r="AP396" s="114"/>
      <c r="AQ396" s="114"/>
      <c r="AR396" s="114"/>
      <c r="AS396" s="114"/>
      <c r="AT396" s="114"/>
      <c r="AU396" s="114"/>
      <c r="AV396" s="114"/>
      <c r="AW396" s="114"/>
      <c r="AX396" s="114"/>
      <c r="AY396" s="114"/>
      <c r="AZ396" s="114"/>
      <c r="BA396" s="114"/>
      <c r="BB396" s="114"/>
      <c r="BC396" s="114"/>
      <c r="BD396" s="114"/>
      <c r="BE396" s="114"/>
      <c r="BF396" s="114"/>
      <c r="BG396" s="114"/>
      <c r="BH396" s="114"/>
      <c r="BI396" s="114"/>
      <c r="BJ396" s="114"/>
      <c r="BK396" s="114"/>
      <c r="BL396" s="114"/>
    </row>
    <row r="397">
      <c r="A397" s="117" t="s">
        <v>237</v>
      </c>
      <c r="B397" s="117" t="b">
        <v>1</v>
      </c>
      <c r="C397" s="117" t="s">
        <v>241</v>
      </c>
      <c r="D397" s="117" t="s">
        <v>8227</v>
      </c>
      <c r="E397" s="117" t="s">
        <v>8788</v>
      </c>
      <c r="F397" s="117" t="s">
        <v>294</v>
      </c>
      <c r="G397" s="117" t="s">
        <v>8829</v>
      </c>
      <c r="H397" s="117" t="s">
        <v>8830</v>
      </c>
      <c r="I397" s="134"/>
      <c r="J397" s="117" t="s">
        <v>8831</v>
      </c>
      <c r="K397" s="117" t="s">
        <v>2026</v>
      </c>
      <c r="L397" s="134"/>
      <c r="M397" s="134"/>
      <c r="N397" s="134"/>
      <c r="O397" s="117" t="s">
        <v>8832</v>
      </c>
      <c r="P397" s="117" t="s">
        <v>8833</v>
      </c>
      <c r="Q397" s="117" t="s">
        <v>2029</v>
      </c>
      <c r="R397" s="114"/>
      <c r="S397" s="114"/>
      <c r="T397" s="114"/>
      <c r="U397" s="114"/>
      <c r="V397" s="114"/>
      <c r="W397" s="114"/>
      <c r="X397" s="114"/>
      <c r="Y397" s="114"/>
      <c r="Z397" s="114"/>
      <c r="AA397" s="114"/>
      <c r="AB397" s="114"/>
      <c r="AC397" s="114"/>
      <c r="AD397" s="114"/>
      <c r="AE397" s="114"/>
      <c r="AF397" s="114"/>
      <c r="AG397" s="114"/>
      <c r="AH397" s="114"/>
      <c r="AI397" s="114"/>
      <c r="AJ397" s="114"/>
      <c r="AK397" s="114"/>
      <c r="AL397" s="114"/>
      <c r="AM397" s="114"/>
      <c r="AN397" s="114"/>
      <c r="AO397" s="114"/>
      <c r="AP397" s="114"/>
      <c r="AQ397" s="114"/>
      <c r="AR397" s="114"/>
      <c r="AS397" s="114"/>
      <c r="AT397" s="114"/>
      <c r="AU397" s="114"/>
      <c r="AV397" s="114"/>
      <c r="AW397" s="114"/>
      <c r="AX397" s="114"/>
      <c r="AY397" s="114"/>
      <c r="AZ397" s="114"/>
      <c r="BA397" s="114"/>
      <c r="BB397" s="114"/>
      <c r="BC397" s="114"/>
      <c r="BD397" s="114"/>
      <c r="BE397" s="114"/>
      <c r="BF397" s="114"/>
      <c r="BG397" s="114"/>
      <c r="BH397" s="114"/>
      <c r="BI397" s="114"/>
      <c r="BJ397" s="114"/>
      <c r="BK397" s="114"/>
      <c r="BL397" s="114"/>
    </row>
    <row r="398">
      <c r="A398" s="117" t="s">
        <v>237</v>
      </c>
      <c r="B398" s="117" t="b">
        <v>1</v>
      </c>
      <c r="C398" s="117">
        <v>1.0</v>
      </c>
      <c r="D398" s="117" t="s">
        <v>8227</v>
      </c>
      <c r="E398" s="117" t="s">
        <v>8788</v>
      </c>
      <c r="F398" s="117" t="s">
        <v>294</v>
      </c>
      <c r="G398" s="117" t="s">
        <v>8834</v>
      </c>
      <c r="H398" s="117" t="s">
        <v>8835</v>
      </c>
      <c r="I398" s="134"/>
      <c r="J398" s="117" t="s">
        <v>8836</v>
      </c>
      <c r="K398" s="117" t="s">
        <v>8837</v>
      </c>
      <c r="L398" s="134"/>
      <c r="M398" s="134"/>
      <c r="N398" s="134"/>
      <c r="O398" s="117" t="s">
        <v>8838</v>
      </c>
      <c r="P398" s="117" t="s">
        <v>8839</v>
      </c>
      <c r="Q398" s="134"/>
      <c r="R398" s="114"/>
      <c r="S398" s="114"/>
      <c r="T398" s="114"/>
      <c r="U398" s="114"/>
      <c r="V398" s="114"/>
      <c r="W398" s="114"/>
      <c r="X398" s="114"/>
      <c r="Y398" s="114"/>
      <c r="Z398" s="114"/>
      <c r="AA398" s="114"/>
      <c r="AB398" s="114"/>
      <c r="AC398" s="114"/>
      <c r="AD398" s="114"/>
      <c r="AE398" s="114"/>
      <c r="AF398" s="114"/>
      <c r="AG398" s="114"/>
      <c r="AH398" s="114"/>
      <c r="AI398" s="114"/>
      <c r="AJ398" s="114"/>
      <c r="AK398" s="114"/>
      <c r="AL398" s="114"/>
      <c r="AM398" s="114"/>
      <c r="AN398" s="114"/>
      <c r="AO398" s="114"/>
      <c r="AP398" s="114"/>
      <c r="AQ398" s="114"/>
      <c r="AR398" s="114"/>
      <c r="AS398" s="114"/>
      <c r="AT398" s="114"/>
      <c r="AU398" s="114"/>
      <c r="AV398" s="114"/>
      <c r="AW398" s="114"/>
      <c r="AX398" s="114"/>
      <c r="AY398" s="114"/>
      <c r="AZ398" s="114"/>
      <c r="BA398" s="114"/>
      <c r="BB398" s="114"/>
      <c r="BC398" s="114"/>
      <c r="BD398" s="114"/>
      <c r="BE398" s="114"/>
      <c r="BF398" s="114"/>
      <c r="BG398" s="114"/>
      <c r="BH398" s="114"/>
      <c r="BI398" s="114"/>
      <c r="BJ398" s="114"/>
      <c r="BK398" s="114"/>
      <c r="BL398" s="114"/>
    </row>
    <row r="399">
      <c r="A399" s="117" t="s">
        <v>237</v>
      </c>
      <c r="B399" s="117" t="b">
        <v>1</v>
      </c>
      <c r="C399" s="117" t="s">
        <v>241</v>
      </c>
      <c r="D399" s="117" t="s">
        <v>8227</v>
      </c>
      <c r="E399" s="117" t="s">
        <v>8788</v>
      </c>
      <c r="F399" s="117" t="s">
        <v>294</v>
      </c>
      <c r="G399" s="117" t="s">
        <v>8840</v>
      </c>
      <c r="H399" s="117" t="s">
        <v>8841</v>
      </c>
      <c r="I399" s="134"/>
      <c r="J399" s="117" t="s">
        <v>8842</v>
      </c>
      <c r="K399" s="117" t="s">
        <v>8843</v>
      </c>
      <c r="L399" s="134"/>
      <c r="M399" s="134"/>
      <c r="N399" s="134"/>
      <c r="O399" s="117" t="s">
        <v>8844</v>
      </c>
      <c r="P399" s="117" t="s">
        <v>8845</v>
      </c>
      <c r="Q399" s="117" t="s">
        <v>8846</v>
      </c>
      <c r="R399" s="114"/>
      <c r="S399" s="114"/>
      <c r="T399" s="114"/>
      <c r="U399" s="114"/>
      <c r="V399" s="114"/>
      <c r="W399" s="114"/>
      <c r="X399" s="114"/>
      <c r="Y399" s="114"/>
      <c r="Z399" s="114"/>
      <c r="AA399" s="114"/>
      <c r="AB399" s="114"/>
      <c r="AC399" s="114"/>
      <c r="AD399" s="114"/>
      <c r="AE399" s="114"/>
      <c r="AF399" s="114"/>
      <c r="AG399" s="114"/>
      <c r="AH399" s="114"/>
      <c r="AI399" s="114"/>
      <c r="AJ399" s="114"/>
      <c r="AK399" s="114"/>
      <c r="AL399" s="114"/>
      <c r="AM399" s="114"/>
      <c r="AN399" s="114"/>
      <c r="AO399" s="114"/>
      <c r="AP399" s="114"/>
      <c r="AQ399" s="114"/>
      <c r="AR399" s="114"/>
      <c r="AS399" s="114"/>
      <c r="AT399" s="114"/>
      <c r="AU399" s="114"/>
      <c r="AV399" s="114"/>
      <c r="AW399" s="114"/>
      <c r="AX399" s="114"/>
      <c r="AY399" s="114"/>
      <c r="AZ399" s="114"/>
      <c r="BA399" s="114"/>
      <c r="BB399" s="114"/>
      <c r="BC399" s="114"/>
      <c r="BD399" s="114"/>
      <c r="BE399" s="114"/>
      <c r="BF399" s="114"/>
      <c r="BG399" s="114"/>
      <c r="BH399" s="114"/>
      <c r="BI399" s="114"/>
      <c r="BJ399" s="114"/>
      <c r="BK399" s="114"/>
      <c r="BL399" s="114"/>
    </row>
    <row r="400">
      <c r="A400" s="117" t="s">
        <v>237</v>
      </c>
      <c r="B400" s="117" t="b">
        <v>1</v>
      </c>
      <c r="C400" s="117">
        <v>1.0</v>
      </c>
      <c r="D400" s="117" t="s">
        <v>8227</v>
      </c>
      <c r="E400" s="117" t="s">
        <v>8788</v>
      </c>
      <c r="F400" s="117" t="s">
        <v>294</v>
      </c>
      <c r="G400" s="117" t="s">
        <v>8847</v>
      </c>
      <c r="H400" s="117" t="s">
        <v>8848</v>
      </c>
      <c r="I400" s="134"/>
      <c r="J400" s="117" t="s">
        <v>2041</v>
      </c>
      <c r="K400" s="117" t="s">
        <v>8849</v>
      </c>
      <c r="L400" s="134"/>
      <c r="M400" s="134"/>
      <c r="N400" s="134"/>
      <c r="O400" s="117" t="s">
        <v>8850</v>
      </c>
      <c r="P400" s="117" t="s">
        <v>2044</v>
      </c>
      <c r="Q400" s="134"/>
      <c r="R400" s="114"/>
      <c r="S400" s="114"/>
      <c r="T400" s="114"/>
      <c r="U400" s="114"/>
      <c r="V400" s="114"/>
      <c r="W400" s="114"/>
      <c r="X400" s="114"/>
      <c r="Y400" s="114"/>
      <c r="Z400" s="114"/>
      <c r="AA400" s="114"/>
      <c r="AB400" s="114"/>
      <c r="AC400" s="114"/>
      <c r="AD400" s="114"/>
      <c r="AE400" s="114"/>
      <c r="AF400" s="114"/>
      <c r="AG400" s="114"/>
      <c r="AH400" s="114"/>
      <c r="AI400" s="114"/>
      <c r="AJ400" s="114"/>
      <c r="AK400" s="114"/>
      <c r="AL400" s="114"/>
      <c r="AM400" s="114"/>
      <c r="AN400" s="114"/>
      <c r="AO400" s="114"/>
      <c r="AP400" s="114"/>
      <c r="AQ400" s="114"/>
      <c r="AR400" s="114"/>
      <c r="AS400" s="114"/>
      <c r="AT400" s="114"/>
      <c r="AU400" s="114"/>
      <c r="AV400" s="114"/>
      <c r="AW400" s="114"/>
      <c r="AX400" s="114"/>
      <c r="AY400" s="114"/>
      <c r="AZ400" s="114"/>
      <c r="BA400" s="114"/>
      <c r="BB400" s="114"/>
      <c r="BC400" s="114"/>
      <c r="BD400" s="114"/>
      <c r="BE400" s="114"/>
      <c r="BF400" s="114"/>
      <c r="BG400" s="114"/>
      <c r="BH400" s="114"/>
      <c r="BI400" s="114"/>
      <c r="BJ400" s="114"/>
      <c r="BK400" s="114"/>
      <c r="BL400" s="114"/>
    </row>
    <row r="401">
      <c r="A401" s="117" t="s">
        <v>237</v>
      </c>
      <c r="B401" s="117" t="b">
        <v>1</v>
      </c>
      <c r="C401" s="117" t="s">
        <v>241</v>
      </c>
      <c r="D401" s="117" t="s">
        <v>8227</v>
      </c>
      <c r="E401" s="117" t="s">
        <v>8788</v>
      </c>
      <c r="F401" s="117" t="s">
        <v>294</v>
      </c>
      <c r="G401" s="117" t="s">
        <v>8851</v>
      </c>
      <c r="H401" s="117" t="s">
        <v>8852</v>
      </c>
      <c r="I401" s="134"/>
      <c r="J401" s="117" t="s">
        <v>2045</v>
      </c>
      <c r="K401" s="117" t="s">
        <v>2046</v>
      </c>
      <c r="L401" s="134"/>
      <c r="M401" s="134"/>
      <c r="N401" s="134"/>
      <c r="O401" s="117" t="s">
        <v>8853</v>
      </c>
      <c r="P401" s="117" t="s">
        <v>8854</v>
      </c>
      <c r="Q401" s="117" t="s">
        <v>8855</v>
      </c>
      <c r="R401" s="114"/>
      <c r="S401" s="114"/>
      <c r="T401" s="114"/>
      <c r="U401" s="114"/>
      <c r="V401" s="114"/>
      <c r="W401" s="114"/>
      <c r="X401" s="114"/>
      <c r="Y401" s="114"/>
      <c r="Z401" s="114"/>
      <c r="AA401" s="114"/>
      <c r="AB401" s="114"/>
      <c r="AC401" s="114"/>
      <c r="AD401" s="114"/>
      <c r="AE401" s="114"/>
      <c r="AF401" s="114"/>
      <c r="AG401" s="114"/>
      <c r="AH401" s="114"/>
      <c r="AI401" s="114"/>
      <c r="AJ401" s="114"/>
      <c r="AK401" s="114"/>
      <c r="AL401" s="114"/>
      <c r="AM401" s="114"/>
      <c r="AN401" s="114"/>
      <c r="AO401" s="114"/>
      <c r="AP401" s="114"/>
      <c r="AQ401" s="114"/>
      <c r="AR401" s="114"/>
      <c r="AS401" s="114"/>
      <c r="AT401" s="114"/>
      <c r="AU401" s="114"/>
      <c r="AV401" s="114"/>
      <c r="AW401" s="114"/>
      <c r="AX401" s="114"/>
      <c r="AY401" s="114"/>
      <c r="AZ401" s="114"/>
      <c r="BA401" s="114"/>
      <c r="BB401" s="114"/>
      <c r="BC401" s="114"/>
      <c r="BD401" s="114"/>
      <c r="BE401" s="114"/>
      <c r="BF401" s="114"/>
      <c r="BG401" s="114"/>
      <c r="BH401" s="114"/>
      <c r="BI401" s="114"/>
      <c r="BJ401" s="114"/>
      <c r="BK401" s="114"/>
      <c r="BL401" s="114"/>
    </row>
    <row r="402">
      <c r="A402" s="117" t="s">
        <v>237</v>
      </c>
      <c r="B402" s="117" t="b">
        <v>1</v>
      </c>
      <c r="C402" s="117">
        <v>1.0</v>
      </c>
      <c r="D402" s="117" t="s">
        <v>8227</v>
      </c>
      <c r="E402" s="117" t="s">
        <v>8788</v>
      </c>
      <c r="F402" s="117" t="s">
        <v>294</v>
      </c>
      <c r="G402" s="117" t="s">
        <v>8856</v>
      </c>
      <c r="H402" s="117" t="s">
        <v>8857</v>
      </c>
      <c r="I402" s="134"/>
      <c r="J402" s="117" t="s">
        <v>2050</v>
      </c>
      <c r="K402" s="117" t="s">
        <v>2051</v>
      </c>
      <c r="L402" s="134"/>
      <c r="M402" s="134"/>
      <c r="N402" s="134"/>
      <c r="O402" s="117" t="s">
        <v>2052</v>
      </c>
      <c r="P402" s="117" t="s">
        <v>8858</v>
      </c>
      <c r="Q402" s="134"/>
      <c r="R402" s="114"/>
      <c r="S402" s="114"/>
      <c r="T402" s="114"/>
      <c r="U402" s="114"/>
      <c r="V402" s="114"/>
      <c r="W402" s="114"/>
      <c r="X402" s="114"/>
      <c r="Y402" s="114"/>
      <c r="Z402" s="114"/>
      <c r="AA402" s="114"/>
      <c r="AB402" s="114"/>
      <c r="AC402" s="114"/>
      <c r="AD402" s="114"/>
      <c r="AE402" s="114"/>
      <c r="AF402" s="114"/>
      <c r="AG402" s="114"/>
      <c r="AH402" s="114"/>
      <c r="AI402" s="114"/>
      <c r="AJ402" s="114"/>
      <c r="AK402" s="114"/>
      <c r="AL402" s="114"/>
      <c r="AM402" s="114"/>
      <c r="AN402" s="114"/>
      <c r="AO402" s="114"/>
      <c r="AP402" s="114"/>
      <c r="AQ402" s="114"/>
      <c r="AR402" s="114"/>
      <c r="AS402" s="114"/>
      <c r="AT402" s="114"/>
      <c r="AU402" s="114"/>
      <c r="AV402" s="114"/>
      <c r="AW402" s="114"/>
      <c r="AX402" s="114"/>
      <c r="AY402" s="114"/>
      <c r="AZ402" s="114"/>
      <c r="BA402" s="114"/>
      <c r="BB402" s="114"/>
      <c r="BC402" s="114"/>
      <c r="BD402" s="114"/>
      <c r="BE402" s="114"/>
      <c r="BF402" s="114"/>
      <c r="BG402" s="114"/>
      <c r="BH402" s="114"/>
      <c r="BI402" s="114"/>
      <c r="BJ402" s="114"/>
      <c r="BK402" s="114"/>
      <c r="BL402" s="114"/>
    </row>
    <row r="403">
      <c r="A403" s="117" t="s">
        <v>237</v>
      </c>
      <c r="B403" s="117" t="b">
        <v>1</v>
      </c>
      <c r="C403" s="117" t="s">
        <v>241</v>
      </c>
      <c r="D403" s="117" t="s">
        <v>8227</v>
      </c>
      <c r="E403" s="117" t="s">
        <v>8788</v>
      </c>
      <c r="F403" s="117" t="s">
        <v>294</v>
      </c>
      <c r="G403" s="117" t="s">
        <v>8859</v>
      </c>
      <c r="H403" s="117" t="s">
        <v>8734</v>
      </c>
      <c r="I403" s="134"/>
      <c r="J403" s="117" t="s">
        <v>2054</v>
      </c>
      <c r="K403" s="117" t="s">
        <v>8860</v>
      </c>
      <c r="L403" s="134"/>
      <c r="M403" s="134"/>
      <c r="N403" s="134"/>
      <c r="O403" s="117" t="s">
        <v>8861</v>
      </c>
      <c r="P403" s="117" t="s">
        <v>8862</v>
      </c>
      <c r="Q403" s="117" t="s">
        <v>8863</v>
      </c>
      <c r="R403" s="114"/>
      <c r="S403" s="114"/>
      <c r="T403" s="114"/>
      <c r="U403" s="114"/>
      <c r="V403" s="114"/>
      <c r="W403" s="114"/>
      <c r="X403" s="114"/>
      <c r="Y403" s="114"/>
      <c r="Z403" s="114"/>
      <c r="AA403" s="114"/>
      <c r="AB403" s="114"/>
      <c r="AC403" s="114"/>
      <c r="AD403" s="114"/>
      <c r="AE403" s="114"/>
      <c r="AF403" s="114"/>
      <c r="AG403" s="114"/>
      <c r="AH403" s="114"/>
      <c r="AI403" s="114"/>
      <c r="AJ403" s="114"/>
      <c r="AK403" s="114"/>
      <c r="AL403" s="114"/>
      <c r="AM403" s="114"/>
      <c r="AN403" s="114"/>
      <c r="AO403" s="114"/>
      <c r="AP403" s="114"/>
      <c r="AQ403" s="114"/>
      <c r="AR403" s="114"/>
      <c r="AS403" s="114"/>
      <c r="AT403" s="114"/>
      <c r="AU403" s="114"/>
      <c r="AV403" s="114"/>
      <c r="AW403" s="114"/>
      <c r="AX403" s="114"/>
      <c r="AY403" s="114"/>
      <c r="AZ403" s="114"/>
      <c r="BA403" s="114"/>
      <c r="BB403" s="114"/>
      <c r="BC403" s="114"/>
      <c r="BD403" s="114"/>
      <c r="BE403" s="114"/>
      <c r="BF403" s="114"/>
      <c r="BG403" s="114"/>
      <c r="BH403" s="114"/>
      <c r="BI403" s="114"/>
      <c r="BJ403" s="114"/>
      <c r="BK403" s="114"/>
      <c r="BL403" s="114"/>
    </row>
    <row r="404">
      <c r="A404" s="117" t="s">
        <v>237</v>
      </c>
      <c r="B404" s="117" t="b">
        <v>1</v>
      </c>
      <c r="C404" s="117">
        <v>1.0</v>
      </c>
      <c r="D404" s="117" t="s">
        <v>8227</v>
      </c>
      <c r="E404" s="117" t="s">
        <v>8788</v>
      </c>
      <c r="F404" s="117" t="s">
        <v>294</v>
      </c>
      <c r="G404" s="117" t="s">
        <v>8864</v>
      </c>
      <c r="H404" s="117" t="s">
        <v>8865</v>
      </c>
      <c r="I404" s="134"/>
      <c r="J404" s="117" t="s">
        <v>8866</v>
      </c>
      <c r="K404" s="117" t="s">
        <v>8867</v>
      </c>
      <c r="L404" s="134"/>
      <c r="M404" s="134"/>
      <c r="N404" s="134"/>
      <c r="O404" s="117" t="s">
        <v>8868</v>
      </c>
      <c r="P404" s="117" t="s">
        <v>2062</v>
      </c>
      <c r="Q404" s="134"/>
      <c r="R404" s="114"/>
      <c r="S404" s="114"/>
      <c r="T404" s="114"/>
      <c r="U404" s="114"/>
      <c r="V404" s="114"/>
      <c r="W404" s="114"/>
      <c r="X404" s="114"/>
      <c r="Y404" s="114"/>
      <c r="Z404" s="114"/>
      <c r="AA404" s="114"/>
      <c r="AB404" s="114"/>
      <c r="AC404" s="114"/>
      <c r="AD404" s="114"/>
      <c r="AE404" s="114"/>
      <c r="AF404" s="114"/>
      <c r="AG404" s="114"/>
      <c r="AH404" s="114"/>
      <c r="AI404" s="114"/>
      <c r="AJ404" s="114"/>
      <c r="AK404" s="114"/>
      <c r="AL404" s="114"/>
      <c r="AM404" s="114"/>
      <c r="AN404" s="114"/>
      <c r="AO404" s="114"/>
      <c r="AP404" s="114"/>
      <c r="AQ404" s="114"/>
      <c r="AR404" s="114"/>
      <c r="AS404" s="114"/>
      <c r="AT404" s="114"/>
      <c r="AU404" s="114"/>
      <c r="AV404" s="114"/>
      <c r="AW404" s="114"/>
      <c r="AX404" s="114"/>
      <c r="AY404" s="114"/>
      <c r="AZ404" s="114"/>
      <c r="BA404" s="114"/>
      <c r="BB404" s="114"/>
      <c r="BC404" s="114"/>
      <c r="BD404" s="114"/>
      <c r="BE404" s="114"/>
      <c r="BF404" s="114"/>
      <c r="BG404" s="114"/>
      <c r="BH404" s="114"/>
      <c r="BI404" s="114"/>
      <c r="BJ404" s="114"/>
      <c r="BK404" s="114"/>
      <c r="BL404" s="114"/>
    </row>
    <row r="405">
      <c r="A405" s="117" t="s">
        <v>237</v>
      </c>
      <c r="B405" s="117" t="b">
        <v>1</v>
      </c>
      <c r="C405" s="117" t="s">
        <v>241</v>
      </c>
      <c r="D405" s="117" t="s">
        <v>8227</v>
      </c>
      <c r="E405" s="117" t="s">
        <v>8788</v>
      </c>
      <c r="F405" s="117" t="s">
        <v>2747</v>
      </c>
      <c r="G405" s="117" t="s">
        <v>8869</v>
      </c>
      <c r="H405" s="117" t="s">
        <v>8870</v>
      </c>
      <c r="I405" s="134"/>
      <c r="J405" s="117" t="s">
        <v>2063</v>
      </c>
      <c r="K405" s="117" t="s">
        <v>8871</v>
      </c>
      <c r="L405" s="134"/>
      <c r="M405" s="134"/>
      <c r="N405" s="134"/>
      <c r="O405" s="117" t="s">
        <v>8872</v>
      </c>
      <c r="P405" s="117" t="s">
        <v>8873</v>
      </c>
      <c r="Q405" s="117" t="s">
        <v>8874</v>
      </c>
      <c r="R405" s="114"/>
      <c r="S405" s="114"/>
      <c r="T405" s="114"/>
      <c r="U405" s="114"/>
      <c r="V405" s="114"/>
      <c r="W405" s="114"/>
      <c r="X405" s="114"/>
      <c r="Y405" s="114"/>
      <c r="Z405" s="114"/>
      <c r="AA405" s="114"/>
      <c r="AB405" s="114"/>
      <c r="AC405" s="114"/>
      <c r="AD405" s="114"/>
      <c r="AE405" s="114"/>
      <c r="AF405" s="114"/>
      <c r="AG405" s="114"/>
      <c r="AH405" s="114"/>
      <c r="AI405" s="114"/>
      <c r="AJ405" s="114"/>
      <c r="AK405" s="114"/>
      <c r="AL405" s="114"/>
      <c r="AM405" s="114"/>
      <c r="AN405" s="114"/>
      <c r="AO405" s="114"/>
      <c r="AP405" s="114"/>
      <c r="AQ405" s="114"/>
      <c r="AR405" s="114"/>
      <c r="AS405" s="114"/>
      <c r="AT405" s="114"/>
      <c r="AU405" s="114"/>
      <c r="AV405" s="114"/>
      <c r="AW405" s="114"/>
      <c r="AX405" s="114"/>
      <c r="AY405" s="114"/>
      <c r="AZ405" s="114"/>
      <c r="BA405" s="114"/>
      <c r="BB405" s="114"/>
      <c r="BC405" s="114"/>
      <c r="BD405" s="114"/>
      <c r="BE405" s="114"/>
      <c r="BF405" s="114"/>
      <c r="BG405" s="114"/>
      <c r="BH405" s="114"/>
      <c r="BI405" s="114"/>
      <c r="BJ405" s="114"/>
      <c r="BK405" s="114"/>
      <c r="BL405" s="114"/>
    </row>
    <row r="406">
      <c r="A406" s="117" t="s">
        <v>237</v>
      </c>
      <c r="B406" s="117" t="b">
        <v>1</v>
      </c>
      <c r="C406" s="117">
        <v>1.0</v>
      </c>
      <c r="D406" s="117" t="s">
        <v>8227</v>
      </c>
      <c r="E406" s="117" t="s">
        <v>8788</v>
      </c>
      <c r="F406" s="117" t="s">
        <v>2747</v>
      </c>
      <c r="G406" s="117" t="s">
        <v>8834</v>
      </c>
      <c r="H406" s="117" t="s">
        <v>8875</v>
      </c>
      <c r="I406" s="134"/>
      <c r="J406" s="117" t="s">
        <v>8836</v>
      </c>
      <c r="K406" s="117" t="s">
        <v>8837</v>
      </c>
      <c r="L406" s="134"/>
      <c r="M406" s="134"/>
      <c r="N406" s="134"/>
      <c r="O406" s="117" t="s">
        <v>8838</v>
      </c>
      <c r="P406" s="117" t="s">
        <v>8839</v>
      </c>
      <c r="Q406" s="134"/>
      <c r="R406" s="114"/>
      <c r="S406" s="114"/>
      <c r="T406" s="114"/>
      <c r="U406" s="114"/>
      <c r="V406" s="114"/>
      <c r="W406" s="114"/>
      <c r="X406" s="114"/>
      <c r="Y406" s="114"/>
      <c r="Z406" s="114"/>
      <c r="AA406" s="114"/>
      <c r="AB406" s="114"/>
      <c r="AC406" s="114"/>
      <c r="AD406" s="114"/>
      <c r="AE406" s="114"/>
      <c r="AF406" s="114"/>
      <c r="AG406" s="114"/>
      <c r="AH406" s="114"/>
      <c r="AI406" s="114"/>
      <c r="AJ406" s="114"/>
      <c r="AK406" s="114"/>
      <c r="AL406" s="114"/>
      <c r="AM406" s="114"/>
      <c r="AN406" s="114"/>
      <c r="AO406" s="114"/>
      <c r="AP406" s="114"/>
      <c r="AQ406" s="114"/>
      <c r="AR406" s="114"/>
      <c r="AS406" s="114"/>
      <c r="AT406" s="114"/>
      <c r="AU406" s="114"/>
      <c r="AV406" s="114"/>
      <c r="AW406" s="114"/>
      <c r="AX406" s="114"/>
      <c r="AY406" s="114"/>
      <c r="AZ406" s="114"/>
      <c r="BA406" s="114"/>
      <c r="BB406" s="114"/>
      <c r="BC406" s="114"/>
      <c r="BD406" s="114"/>
      <c r="BE406" s="114"/>
      <c r="BF406" s="114"/>
      <c r="BG406" s="114"/>
      <c r="BH406" s="114"/>
      <c r="BI406" s="114"/>
      <c r="BJ406" s="114"/>
      <c r="BK406" s="114"/>
      <c r="BL406" s="114"/>
    </row>
    <row r="407">
      <c r="A407" s="117" t="s">
        <v>237</v>
      </c>
      <c r="B407" s="117" t="b">
        <v>1</v>
      </c>
      <c r="C407" s="117" t="s">
        <v>241</v>
      </c>
      <c r="D407" s="117" t="s">
        <v>8227</v>
      </c>
      <c r="E407" s="117" t="s">
        <v>8788</v>
      </c>
      <c r="F407" s="117" t="s">
        <v>489</v>
      </c>
      <c r="G407" s="117" t="s">
        <v>8876</v>
      </c>
      <c r="H407" s="117" t="s">
        <v>8877</v>
      </c>
      <c r="I407" s="134"/>
      <c r="J407" s="117" t="s">
        <v>8878</v>
      </c>
      <c r="K407" s="117" t="s">
        <v>8879</v>
      </c>
      <c r="L407" s="134"/>
      <c r="M407" s="134"/>
      <c r="N407" s="134"/>
      <c r="O407" s="117" t="s">
        <v>8880</v>
      </c>
      <c r="P407" s="117" t="s">
        <v>8881</v>
      </c>
      <c r="Q407" s="117" t="s">
        <v>8882</v>
      </c>
      <c r="R407" s="114"/>
      <c r="S407" s="114"/>
      <c r="T407" s="114"/>
      <c r="U407" s="114"/>
      <c r="V407" s="114"/>
      <c r="W407" s="114"/>
      <c r="X407" s="114"/>
      <c r="Y407" s="114"/>
      <c r="Z407" s="114"/>
      <c r="AA407" s="114"/>
      <c r="AB407" s="114"/>
      <c r="AC407" s="114"/>
      <c r="AD407" s="114"/>
      <c r="AE407" s="114"/>
      <c r="AF407" s="114"/>
      <c r="AG407" s="114"/>
      <c r="AH407" s="114"/>
      <c r="AI407" s="114"/>
      <c r="AJ407" s="114"/>
      <c r="AK407" s="114"/>
      <c r="AL407" s="114"/>
      <c r="AM407" s="114"/>
      <c r="AN407" s="114"/>
      <c r="AO407" s="114"/>
      <c r="AP407" s="114"/>
      <c r="AQ407" s="114"/>
      <c r="AR407" s="114"/>
      <c r="AS407" s="114"/>
      <c r="AT407" s="114"/>
      <c r="AU407" s="114"/>
      <c r="AV407" s="114"/>
      <c r="AW407" s="114"/>
      <c r="AX407" s="114"/>
      <c r="AY407" s="114"/>
      <c r="AZ407" s="114"/>
      <c r="BA407" s="114"/>
      <c r="BB407" s="114"/>
      <c r="BC407" s="114"/>
      <c r="BD407" s="114"/>
      <c r="BE407" s="114"/>
      <c r="BF407" s="114"/>
      <c r="BG407" s="114"/>
      <c r="BH407" s="114"/>
      <c r="BI407" s="114"/>
      <c r="BJ407" s="114"/>
      <c r="BK407" s="114"/>
      <c r="BL407" s="114"/>
    </row>
    <row r="408">
      <c r="A408" s="117" t="s">
        <v>237</v>
      </c>
      <c r="B408" s="117" t="b">
        <v>1</v>
      </c>
      <c r="C408" s="117">
        <v>1.0</v>
      </c>
      <c r="D408" s="117" t="s">
        <v>8227</v>
      </c>
      <c r="E408" s="117" t="s">
        <v>8788</v>
      </c>
      <c r="F408" s="117" t="s">
        <v>489</v>
      </c>
      <c r="G408" s="117" t="s">
        <v>8883</v>
      </c>
      <c r="H408" s="117" t="s">
        <v>8884</v>
      </c>
      <c r="I408" s="134"/>
      <c r="J408" s="117" t="s">
        <v>2076</v>
      </c>
      <c r="K408" s="117" t="s">
        <v>8885</v>
      </c>
      <c r="L408" s="134"/>
      <c r="M408" s="134"/>
      <c r="N408" s="134"/>
      <c r="O408" s="117" t="s">
        <v>8886</v>
      </c>
      <c r="P408" s="117" t="s">
        <v>8887</v>
      </c>
      <c r="Q408" s="134"/>
      <c r="R408" s="114"/>
      <c r="S408" s="114"/>
      <c r="T408" s="114"/>
      <c r="U408" s="114"/>
      <c r="V408" s="114"/>
      <c r="W408" s="114"/>
      <c r="X408" s="114"/>
      <c r="Y408" s="114"/>
      <c r="Z408" s="114"/>
      <c r="AA408" s="114"/>
      <c r="AB408" s="114"/>
      <c r="AC408" s="114"/>
      <c r="AD408" s="114"/>
      <c r="AE408" s="114"/>
      <c r="AF408" s="114"/>
      <c r="AG408" s="114"/>
      <c r="AH408" s="114"/>
      <c r="AI408" s="114"/>
      <c r="AJ408" s="114"/>
      <c r="AK408" s="114"/>
      <c r="AL408" s="114"/>
      <c r="AM408" s="114"/>
      <c r="AN408" s="114"/>
      <c r="AO408" s="114"/>
      <c r="AP408" s="114"/>
      <c r="AQ408" s="114"/>
      <c r="AR408" s="114"/>
      <c r="AS408" s="114"/>
      <c r="AT408" s="114"/>
      <c r="AU408" s="114"/>
      <c r="AV408" s="114"/>
      <c r="AW408" s="114"/>
      <c r="AX408" s="114"/>
      <c r="AY408" s="114"/>
      <c r="AZ408" s="114"/>
      <c r="BA408" s="114"/>
      <c r="BB408" s="114"/>
      <c r="BC408" s="114"/>
      <c r="BD408" s="114"/>
      <c r="BE408" s="114"/>
      <c r="BF408" s="114"/>
      <c r="BG408" s="114"/>
      <c r="BH408" s="114"/>
      <c r="BI408" s="114"/>
      <c r="BJ408" s="114"/>
      <c r="BK408" s="114"/>
      <c r="BL408" s="114"/>
    </row>
    <row r="409">
      <c r="A409" s="117" t="s">
        <v>237</v>
      </c>
      <c r="B409" s="117" t="b">
        <v>1</v>
      </c>
      <c r="C409" s="117" t="s">
        <v>241</v>
      </c>
      <c r="D409" s="117" t="s">
        <v>8227</v>
      </c>
      <c r="E409" s="117" t="s">
        <v>8788</v>
      </c>
      <c r="F409" s="117" t="s">
        <v>556</v>
      </c>
      <c r="G409" s="117" t="s">
        <v>8888</v>
      </c>
      <c r="H409" s="117" t="s">
        <v>8889</v>
      </c>
      <c r="I409" s="134"/>
      <c r="J409" s="117" t="s">
        <v>2082</v>
      </c>
      <c r="K409" s="117" t="s">
        <v>2083</v>
      </c>
      <c r="L409" s="134"/>
      <c r="M409" s="134"/>
      <c r="N409" s="134"/>
      <c r="O409" s="117" t="s">
        <v>8890</v>
      </c>
      <c r="P409" s="117" t="s">
        <v>8891</v>
      </c>
      <c r="Q409" s="117" t="s">
        <v>2086</v>
      </c>
      <c r="R409" s="114"/>
      <c r="S409" s="114"/>
      <c r="T409" s="114"/>
      <c r="U409" s="114"/>
      <c r="V409" s="114"/>
      <c r="W409" s="114"/>
      <c r="X409" s="114"/>
      <c r="Y409" s="114"/>
      <c r="Z409" s="114"/>
      <c r="AA409" s="114"/>
      <c r="AB409" s="114"/>
      <c r="AC409" s="114"/>
      <c r="AD409" s="114"/>
      <c r="AE409" s="114"/>
      <c r="AF409" s="114"/>
      <c r="AG409" s="114"/>
      <c r="AH409" s="114"/>
      <c r="AI409" s="114"/>
      <c r="AJ409" s="114"/>
      <c r="AK409" s="114"/>
      <c r="AL409" s="114"/>
      <c r="AM409" s="114"/>
      <c r="AN409" s="114"/>
      <c r="AO409" s="114"/>
      <c r="AP409" s="114"/>
      <c r="AQ409" s="114"/>
      <c r="AR409" s="114"/>
      <c r="AS409" s="114"/>
      <c r="AT409" s="114"/>
      <c r="AU409" s="114"/>
      <c r="AV409" s="114"/>
      <c r="AW409" s="114"/>
      <c r="AX409" s="114"/>
      <c r="AY409" s="114"/>
      <c r="AZ409" s="114"/>
      <c r="BA409" s="114"/>
      <c r="BB409" s="114"/>
      <c r="BC409" s="114"/>
      <c r="BD409" s="114"/>
      <c r="BE409" s="114"/>
      <c r="BF409" s="114"/>
      <c r="BG409" s="114"/>
      <c r="BH409" s="114"/>
      <c r="BI409" s="114"/>
      <c r="BJ409" s="114"/>
      <c r="BK409" s="114"/>
      <c r="BL409" s="114"/>
    </row>
    <row r="410">
      <c r="A410" s="117" t="s">
        <v>237</v>
      </c>
      <c r="B410" s="117" t="b">
        <v>1</v>
      </c>
      <c r="C410" s="117">
        <v>1.0</v>
      </c>
      <c r="D410" s="117" t="s">
        <v>8227</v>
      </c>
      <c r="E410" s="117" t="s">
        <v>8788</v>
      </c>
      <c r="F410" s="117" t="s">
        <v>556</v>
      </c>
      <c r="G410" s="117" t="s">
        <v>8892</v>
      </c>
      <c r="H410" s="117" t="s">
        <v>8893</v>
      </c>
      <c r="I410" s="134"/>
      <c r="J410" s="117" t="s">
        <v>8894</v>
      </c>
      <c r="K410" s="117" t="s">
        <v>8895</v>
      </c>
      <c r="L410" s="134"/>
      <c r="M410" s="134"/>
      <c r="N410" s="134"/>
      <c r="O410" s="117" t="s">
        <v>8896</v>
      </c>
      <c r="P410" s="117" t="s">
        <v>8897</v>
      </c>
      <c r="Q410" s="134"/>
      <c r="R410" s="114"/>
      <c r="S410" s="114"/>
      <c r="T410" s="114"/>
      <c r="U410" s="114"/>
      <c r="V410" s="114"/>
      <c r="W410" s="114"/>
      <c r="X410" s="114"/>
      <c r="Y410" s="114"/>
      <c r="Z410" s="114"/>
      <c r="AA410" s="114"/>
      <c r="AB410" s="114"/>
      <c r="AC410" s="114"/>
      <c r="AD410" s="114"/>
      <c r="AE410" s="114"/>
      <c r="AF410" s="114"/>
      <c r="AG410" s="114"/>
      <c r="AH410" s="114"/>
      <c r="AI410" s="114"/>
      <c r="AJ410" s="114"/>
      <c r="AK410" s="114"/>
      <c r="AL410" s="114"/>
      <c r="AM410" s="114"/>
      <c r="AN410" s="114"/>
      <c r="AO410" s="114"/>
      <c r="AP410" s="114"/>
      <c r="AQ410" s="114"/>
      <c r="AR410" s="114"/>
      <c r="AS410" s="114"/>
      <c r="AT410" s="114"/>
      <c r="AU410" s="114"/>
      <c r="AV410" s="114"/>
      <c r="AW410" s="114"/>
      <c r="AX410" s="114"/>
      <c r="AY410" s="114"/>
      <c r="AZ410" s="114"/>
      <c r="BA410" s="114"/>
      <c r="BB410" s="114"/>
      <c r="BC410" s="114"/>
      <c r="BD410" s="114"/>
      <c r="BE410" s="114"/>
      <c r="BF410" s="114"/>
      <c r="BG410" s="114"/>
      <c r="BH410" s="114"/>
      <c r="BI410" s="114"/>
      <c r="BJ410" s="114"/>
      <c r="BK410" s="114"/>
      <c r="BL410" s="114"/>
    </row>
    <row r="411">
      <c r="A411" s="117" t="s">
        <v>237</v>
      </c>
      <c r="B411" s="117" t="b">
        <v>1</v>
      </c>
      <c r="C411" s="117" t="s">
        <v>241</v>
      </c>
      <c r="D411" s="117" t="s">
        <v>8227</v>
      </c>
      <c r="E411" s="117" t="s">
        <v>8788</v>
      </c>
      <c r="F411" s="117" t="s">
        <v>556</v>
      </c>
      <c r="G411" s="117" t="s">
        <v>8898</v>
      </c>
      <c r="H411" s="117" t="s">
        <v>8899</v>
      </c>
      <c r="I411" s="134"/>
      <c r="J411" s="117" t="s">
        <v>8900</v>
      </c>
      <c r="K411" s="117" t="s">
        <v>8901</v>
      </c>
      <c r="L411" s="134"/>
      <c r="M411" s="134"/>
      <c r="N411" s="134"/>
      <c r="O411" s="117" t="s">
        <v>8902</v>
      </c>
      <c r="P411" s="117" t="s">
        <v>8903</v>
      </c>
      <c r="Q411" s="117" t="s">
        <v>8904</v>
      </c>
      <c r="R411" s="114"/>
      <c r="S411" s="114"/>
      <c r="T411" s="114"/>
      <c r="U411" s="114"/>
      <c r="V411" s="114"/>
      <c r="W411" s="114"/>
      <c r="X411" s="114"/>
      <c r="Y411" s="114"/>
      <c r="Z411" s="114"/>
      <c r="AA411" s="114"/>
      <c r="AB411" s="114"/>
      <c r="AC411" s="114"/>
      <c r="AD411" s="114"/>
      <c r="AE411" s="114"/>
      <c r="AF411" s="114"/>
      <c r="AG411" s="114"/>
      <c r="AH411" s="114"/>
      <c r="AI411" s="114"/>
      <c r="AJ411" s="114"/>
      <c r="AK411" s="114"/>
      <c r="AL411" s="114"/>
      <c r="AM411" s="114"/>
      <c r="AN411" s="114"/>
      <c r="AO411" s="114"/>
      <c r="AP411" s="114"/>
      <c r="AQ411" s="114"/>
      <c r="AR411" s="114"/>
      <c r="AS411" s="114"/>
      <c r="AT411" s="114"/>
      <c r="AU411" s="114"/>
      <c r="AV411" s="114"/>
      <c r="AW411" s="114"/>
      <c r="AX411" s="114"/>
      <c r="AY411" s="114"/>
      <c r="AZ411" s="114"/>
      <c r="BA411" s="114"/>
      <c r="BB411" s="114"/>
      <c r="BC411" s="114"/>
      <c r="BD411" s="114"/>
      <c r="BE411" s="114"/>
      <c r="BF411" s="114"/>
      <c r="BG411" s="114"/>
      <c r="BH411" s="114"/>
      <c r="BI411" s="114"/>
      <c r="BJ411" s="114"/>
      <c r="BK411" s="114"/>
      <c r="BL411" s="114"/>
    </row>
    <row r="412">
      <c r="A412" s="117" t="s">
        <v>237</v>
      </c>
      <c r="B412" s="117" t="b">
        <v>1</v>
      </c>
      <c r="C412" s="117">
        <v>1.0</v>
      </c>
      <c r="D412" s="117" t="s">
        <v>8227</v>
      </c>
      <c r="E412" s="117" t="s">
        <v>8788</v>
      </c>
      <c r="F412" s="117" t="s">
        <v>556</v>
      </c>
      <c r="G412" s="117" t="s">
        <v>8905</v>
      </c>
      <c r="H412" s="117" t="s">
        <v>8906</v>
      </c>
      <c r="I412" s="134"/>
      <c r="J412" s="117" t="s">
        <v>8907</v>
      </c>
      <c r="K412" s="117" t="s">
        <v>8908</v>
      </c>
      <c r="L412" s="134"/>
      <c r="M412" s="134"/>
      <c r="N412" s="134"/>
      <c r="O412" s="117" t="s">
        <v>8909</v>
      </c>
      <c r="P412" s="117" t="s">
        <v>8910</v>
      </c>
      <c r="Q412" s="134"/>
      <c r="R412" s="114"/>
      <c r="S412" s="114"/>
      <c r="T412" s="114"/>
      <c r="U412" s="114"/>
      <c r="V412" s="114"/>
      <c r="W412" s="114"/>
      <c r="X412" s="114"/>
      <c r="Y412" s="114"/>
      <c r="Z412" s="114"/>
      <c r="AA412" s="114"/>
      <c r="AB412" s="114"/>
      <c r="AC412" s="114"/>
      <c r="AD412" s="114"/>
      <c r="AE412" s="114"/>
      <c r="AF412" s="114"/>
      <c r="AG412" s="114"/>
      <c r="AH412" s="114"/>
      <c r="AI412" s="114"/>
      <c r="AJ412" s="114"/>
      <c r="AK412" s="114"/>
      <c r="AL412" s="114"/>
      <c r="AM412" s="114"/>
      <c r="AN412" s="114"/>
      <c r="AO412" s="114"/>
      <c r="AP412" s="114"/>
      <c r="AQ412" s="114"/>
      <c r="AR412" s="114"/>
      <c r="AS412" s="114"/>
      <c r="AT412" s="114"/>
      <c r="AU412" s="114"/>
      <c r="AV412" s="114"/>
      <c r="AW412" s="114"/>
      <c r="AX412" s="114"/>
      <c r="AY412" s="114"/>
      <c r="AZ412" s="114"/>
      <c r="BA412" s="114"/>
      <c r="BB412" s="114"/>
      <c r="BC412" s="114"/>
      <c r="BD412" s="114"/>
      <c r="BE412" s="114"/>
      <c r="BF412" s="114"/>
      <c r="BG412" s="114"/>
      <c r="BH412" s="114"/>
      <c r="BI412" s="114"/>
      <c r="BJ412" s="114"/>
      <c r="BK412" s="114"/>
      <c r="BL412" s="114"/>
    </row>
    <row r="413">
      <c r="A413" s="117" t="s">
        <v>237</v>
      </c>
      <c r="B413" s="117" t="b">
        <v>1</v>
      </c>
      <c r="C413" s="117" t="s">
        <v>241</v>
      </c>
      <c r="D413" s="117" t="s">
        <v>8227</v>
      </c>
      <c r="E413" s="117" t="s">
        <v>8788</v>
      </c>
      <c r="F413" s="117" t="s">
        <v>556</v>
      </c>
      <c r="G413" s="117" t="s">
        <v>8911</v>
      </c>
      <c r="H413" s="117" t="s">
        <v>8912</v>
      </c>
      <c r="I413" s="134"/>
      <c r="J413" s="117" t="s">
        <v>8913</v>
      </c>
      <c r="K413" s="117" t="s">
        <v>8914</v>
      </c>
      <c r="L413" s="134"/>
      <c r="M413" s="134"/>
      <c r="N413" s="134"/>
      <c r="O413" s="117" t="s">
        <v>8915</v>
      </c>
      <c r="P413" s="117" t="s">
        <v>8916</v>
      </c>
      <c r="Q413" s="117" t="s">
        <v>8917</v>
      </c>
      <c r="R413" s="114"/>
      <c r="S413" s="114"/>
      <c r="T413" s="114"/>
      <c r="U413" s="114"/>
      <c r="V413" s="114"/>
      <c r="W413" s="114"/>
      <c r="X413" s="114"/>
      <c r="Y413" s="114"/>
      <c r="Z413" s="114"/>
      <c r="AA413" s="114"/>
      <c r="AB413" s="114"/>
      <c r="AC413" s="114"/>
      <c r="AD413" s="114"/>
      <c r="AE413" s="114"/>
      <c r="AF413" s="114"/>
      <c r="AG413" s="114"/>
      <c r="AH413" s="114"/>
      <c r="AI413" s="114"/>
      <c r="AJ413" s="114"/>
      <c r="AK413" s="114"/>
      <c r="AL413" s="114"/>
      <c r="AM413" s="114"/>
      <c r="AN413" s="114"/>
      <c r="AO413" s="114"/>
      <c r="AP413" s="114"/>
      <c r="AQ413" s="114"/>
      <c r="AR413" s="114"/>
      <c r="AS413" s="114"/>
      <c r="AT413" s="114"/>
      <c r="AU413" s="114"/>
      <c r="AV413" s="114"/>
      <c r="AW413" s="114"/>
      <c r="AX413" s="114"/>
      <c r="AY413" s="114"/>
      <c r="AZ413" s="114"/>
      <c r="BA413" s="114"/>
      <c r="BB413" s="114"/>
      <c r="BC413" s="114"/>
      <c r="BD413" s="114"/>
      <c r="BE413" s="114"/>
      <c r="BF413" s="114"/>
      <c r="BG413" s="114"/>
      <c r="BH413" s="114"/>
      <c r="BI413" s="114"/>
      <c r="BJ413" s="114"/>
      <c r="BK413" s="114"/>
      <c r="BL413" s="114"/>
    </row>
    <row r="414">
      <c r="A414" s="117" t="s">
        <v>237</v>
      </c>
      <c r="B414" s="117" t="b">
        <v>1</v>
      </c>
      <c r="C414" s="117">
        <v>1.0</v>
      </c>
      <c r="D414" s="117" t="s">
        <v>8227</v>
      </c>
      <c r="E414" s="117" t="s">
        <v>8788</v>
      </c>
      <c r="F414" s="117" t="s">
        <v>556</v>
      </c>
      <c r="G414" s="117" t="s">
        <v>8918</v>
      </c>
      <c r="H414" s="117" t="s">
        <v>8919</v>
      </c>
      <c r="I414" s="134"/>
      <c r="J414" s="117" t="s">
        <v>8920</v>
      </c>
      <c r="K414" s="117" t="s">
        <v>8921</v>
      </c>
      <c r="L414" s="134"/>
      <c r="M414" s="134"/>
      <c r="N414" s="134"/>
      <c r="O414" s="117" t="s">
        <v>8922</v>
      </c>
      <c r="P414" s="117" t="s">
        <v>8923</v>
      </c>
      <c r="Q414" s="134"/>
      <c r="R414" s="114"/>
      <c r="S414" s="114"/>
      <c r="T414" s="114"/>
      <c r="U414" s="114"/>
      <c r="V414" s="114"/>
      <c r="W414" s="114"/>
      <c r="X414" s="114"/>
      <c r="Y414" s="114"/>
      <c r="Z414" s="114"/>
      <c r="AA414" s="114"/>
      <c r="AB414" s="114"/>
      <c r="AC414" s="114"/>
      <c r="AD414" s="114"/>
      <c r="AE414" s="114"/>
      <c r="AF414" s="114"/>
      <c r="AG414" s="114"/>
      <c r="AH414" s="114"/>
      <c r="AI414" s="114"/>
      <c r="AJ414" s="114"/>
      <c r="AK414" s="114"/>
      <c r="AL414" s="114"/>
      <c r="AM414" s="114"/>
      <c r="AN414" s="114"/>
      <c r="AO414" s="114"/>
      <c r="AP414" s="114"/>
      <c r="AQ414" s="114"/>
      <c r="AR414" s="114"/>
      <c r="AS414" s="114"/>
      <c r="AT414" s="114"/>
      <c r="AU414" s="114"/>
      <c r="AV414" s="114"/>
      <c r="AW414" s="114"/>
      <c r="AX414" s="114"/>
      <c r="AY414" s="114"/>
      <c r="AZ414" s="114"/>
      <c r="BA414" s="114"/>
      <c r="BB414" s="114"/>
      <c r="BC414" s="114"/>
      <c r="BD414" s="114"/>
      <c r="BE414" s="114"/>
      <c r="BF414" s="114"/>
      <c r="BG414" s="114"/>
      <c r="BH414" s="114"/>
      <c r="BI414" s="114"/>
      <c r="BJ414" s="114"/>
      <c r="BK414" s="114"/>
      <c r="BL414" s="114"/>
    </row>
    <row r="415">
      <c r="A415" s="117" t="s">
        <v>237</v>
      </c>
      <c r="B415" s="117" t="b">
        <v>1</v>
      </c>
      <c r="C415" s="117" t="s">
        <v>241</v>
      </c>
      <c r="D415" s="117" t="s">
        <v>8227</v>
      </c>
      <c r="E415" s="117" t="s">
        <v>8788</v>
      </c>
      <c r="F415" s="117" t="s">
        <v>556</v>
      </c>
      <c r="G415" s="117" t="s">
        <v>8924</v>
      </c>
      <c r="H415" s="117" t="s">
        <v>8925</v>
      </c>
      <c r="I415" s="134"/>
      <c r="J415" s="117" t="s">
        <v>8926</v>
      </c>
      <c r="K415" s="117" t="s">
        <v>8927</v>
      </c>
      <c r="L415" s="134"/>
      <c r="M415" s="134"/>
      <c r="N415" s="134"/>
      <c r="O415" s="117" t="s">
        <v>8928</v>
      </c>
      <c r="P415" s="117" t="s">
        <v>8929</v>
      </c>
      <c r="Q415" s="117" t="s">
        <v>8930</v>
      </c>
      <c r="R415" s="114"/>
      <c r="S415" s="114"/>
      <c r="T415" s="114"/>
      <c r="U415" s="114"/>
      <c r="V415" s="114"/>
      <c r="W415" s="114"/>
      <c r="X415" s="114"/>
      <c r="Y415" s="114"/>
      <c r="Z415" s="114"/>
      <c r="AA415" s="114"/>
      <c r="AB415" s="114"/>
      <c r="AC415" s="114"/>
      <c r="AD415" s="114"/>
      <c r="AE415" s="114"/>
      <c r="AF415" s="114"/>
      <c r="AG415" s="114"/>
      <c r="AH415" s="114"/>
      <c r="AI415" s="114"/>
      <c r="AJ415" s="114"/>
      <c r="AK415" s="114"/>
      <c r="AL415" s="114"/>
      <c r="AM415" s="114"/>
      <c r="AN415" s="114"/>
      <c r="AO415" s="114"/>
      <c r="AP415" s="114"/>
      <c r="AQ415" s="114"/>
      <c r="AR415" s="114"/>
      <c r="AS415" s="114"/>
      <c r="AT415" s="114"/>
      <c r="AU415" s="114"/>
      <c r="AV415" s="114"/>
      <c r="AW415" s="114"/>
      <c r="AX415" s="114"/>
      <c r="AY415" s="114"/>
      <c r="AZ415" s="114"/>
      <c r="BA415" s="114"/>
      <c r="BB415" s="114"/>
      <c r="BC415" s="114"/>
      <c r="BD415" s="114"/>
      <c r="BE415" s="114"/>
      <c r="BF415" s="114"/>
      <c r="BG415" s="114"/>
      <c r="BH415" s="114"/>
      <c r="BI415" s="114"/>
      <c r="BJ415" s="114"/>
      <c r="BK415" s="114"/>
      <c r="BL415" s="114"/>
    </row>
    <row r="416">
      <c r="A416" s="117" t="s">
        <v>237</v>
      </c>
      <c r="B416" s="117" t="b">
        <v>1</v>
      </c>
      <c r="C416" s="117">
        <v>1.0</v>
      </c>
      <c r="D416" s="117" t="s">
        <v>8227</v>
      </c>
      <c r="E416" s="117" t="s">
        <v>8788</v>
      </c>
      <c r="F416" s="117" t="s">
        <v>556</v>
      </c>
      <c r="G416" s="117" t="s">
        <v>8931</v>
      </c>
      <c r="H416" s="117" t="s">
        <v>8932</v>
      </c>
      <c r="I416" s="134"/>
      <c r="J416" s="117" t="s">
        <v>2114</v>
      </c>
      <c r="K416" s="117" t="s">
        <v>2116</v>
      </c>
      <c r="L416" s="134"/>
      <c r="M416" s="134"/>
      <c r="N416" s="134"/>
      <c r="O416" s="117" t="s">
        <v>8933</v>
      </c>
      <c r="P416" s="117" t="s">
        <v>8934</v>
      </c>
      <c r="Q416" s="134"/>
      <c r="R416" s="114"/>
      <c r="S416" s="114"/>
      <c r="T416" s="114"/>
      <c r="U416" s="114"/>
      <c r="V416" s="114"/>
      <c r="W416" s="114"/>
      <c r="X416" s="114"/>
      <c r="Y416" s="114"/>
      <c r="Z416" s="114"/>
      <c r="AA416" s="114"/>
      <c r="AB416" s="114"/>
      <c r="AC416" s="114"/>
      <c r="AD416" s="114"/>
      <c r="AE416" s="114"/>
      <c r="AF416" s="114"/>
      <c r="AG416" s="114"/>
      <c r="AH416" s="114"/>
      <c r="AI416" s="114"/>
      <c r="AJ416" s="114"/>
      <c r="AK416" s="114"/>
      <c r="AL416" s="114"/>
      <c r="AM416" s="114"/>
      <c r="AN416" s="114"/>
      <c r="AO416" s="114"/>
      <c r="AP416" s="114"/>
      <c r="AQ416" s="114"/>
      <c r="AR416" s="114"/>
      <c r="AS416" s="114"/>
      <c r="AT416" s="114"/>
      <c r="AU416" s="114"/>
      <c r="AV416" s="114"/>
      <c r="AW416" s="114"/>
      <c r="AX416" s="114"/>
      <c r="AY416" s="114"/>
      <c r="AZ416" s="114"/>
      <c r="BA416" s="114"/>
      <c r="BB416" s="114"/>
      <c r="BC416" s="114"/>
      <c r="BD416" s="114"/>
      <c r="BE416" s="114"/>
      <c r="BF416" s="114"/>
      <c r="BG416" s="114"/>
      <c r="BH416" s="114"/>
      <c r="BI416" s="114"/>
      <c r="BJ416" s="114"/>
      <c r="BK416" s="114"/>
      <c r="BL416" s="114"/>
    </row>
    <row r="417">
      <c r="A417" s="117" t="s">
        <v>237</v>
      </c>
      <c r="B417" s="117" t="b">
        <v>1</v>
      </c>
      <c r="C417" s="117" t="s">
        <v>241</v>
      </c>
      <c r="D417" s="117" t="s">
        <v>8227</v>
      </c>
      <c r="E417" s="117" t="s">
        <v>8788</v>
      </c>
      <c r="F417" s="117" t="s">
        <v>556</v>
      </c>
      <c r="G417" s="117" t="s">
        <v>8935</v>
      </c>
      <c r="H417" s="117" t="s">
        <v>8936</v>
      </c>
      <c r="I417" s="134"/>
      <c r="J417" s="117" t="s">
        <v>8937</v>
      </c>
      <c r="K417" s="117" t="s">
        <v>8938</v>
      </c>
      <c r="L417" s="134"/>
      <c r="M417" s="134"/>
      <c r="N417" s="134"/>
      <c r="O417" s="117" t="s">
        <v>8939</v>
      </c>
      <c r="P417" s="117" t="s">
        <v>8940</v>
      </c>
      <c r="Q417" s="117" t="s">
        <v>8941</v>
      </c>
      <c r="R417" s="114"/>
      <c r="S417" s="114"/>
      <c r="T417" s="114"/>
      <c r="U417" s="114"/>
      <c r="V417" s="114"/>
      <c r="W417" s="114"/>
      <c r="X417" s="114"/>
      <c r="Y417" s="114"/>
      <c r="Z417" s="114"/>
      <c r="AA417" s="114"/>
      <c r="AB417" s="114"/>
      <c r="AC417" s="114"/>
      <c r="AD417" s="114"/>
      <c r="AE417" s="114"/>
      <c r="AF417" s="114"/>
      <c r="AG417" s="114"/>
      <c r="AH417" s="114"/>
      <c r="AI417" s="114"/>
      <c r="AJ417" s="114"/>
      <c r="AK417" s="114"/>
      <c r="AL417" s="114"/>
      <c r="AM417" s="114"/>
      <c r="AN417" s="114"/>
      <c r="AO417" s="114"/>
      <c r="AP417" s="114"/>
      <c r="AQ417" s="114"/>
      <c r="AR417" s="114"/>
      <c r="AS417" s="114"/>
      <c r="AT417" s="114"/>
      <c r="AU417" s="114"/>
      <c r="AV417" s="114"/>
      <c r="AW417" s="114"/>
      <c r="AX417" s="114"/>
      <c r="AY417" s="114"/>
      <c r="AZ417" s="114"/>
      <c r="BA417" s="114"/>
      <c r="BB417" s="114"/>
      <c r="BC417" s="114"/>
      <c r="BD417" s="114"/>
      <c r="BE417" s="114"/>
      <c r="BF417" s="114"/>
      <c r="BG417" s="114"/>
      <c r="BH417" s="114"/>
      <c r="BI417" s="114"/>
      <c r="BJ417" s="114"/>
      <c r="BK417" s="114"/>
      <c r="BL417" s="114"/>
    </row>
    <row r="418">
      <c r="A418" s="117" t="s">
        <v>237</v>
      </c>
      <c r="B418" s="117" t="b">
        <v>1</v>
      </c>
      <c r="C418" s="117">
        <v>1.0</v>
      </c>
      <c r="D418" s="117" t="s">
        <v>8227</v>
      </c>
      <c r="E418" s="117" t="s">
        <v>8788</v>
      </c>
      <c r="F418" s="117" t="s">
        <v>556</v>
      </c>
      <c r="G418" s="117" t="s">
        <v>8942</v>
      </c>
      <c r="H418" s="117" t="s">
        <v>8943</v>
      </c>
      <c r="I418" s="134"/>
      <c r="J418" s="117" t="s">
        <v>2124</v>
      </c>
      <c r="K418" s="117" t="s">
        <v>8944</v>
      </c>
      <c r="L418" s="134"/>
      <c r="M418" s="134"/>
      <c r="N418" s="134"/>
      <c r="O418" s="117" t="s">
        <v>8945</v>
      </c>
      <c r="P418" s="117" t="s">
        <v>8946</v>
      </c>
      <c r="Q418" s="134"/>
      <c r="R418" s="114"/>
      <c r="S418" s="114"/>
      <c r="T418" s="114"/>
      <c r="U418" s="114"/>
      <c r="V418" s="114"/>
      <c r="W418" s="114"/>
      <c r="X418" s="114"/>
      <c r="Y418" s="114"/>
      <c r="Z418" s="114"/>
      <c r="AA418" s="114"/>
      <c r="AB418" s="114"/>
      <c r="AC418" s="114"/>
      <c r="AD418" s="114"/>
      <c r="AE418" s="114"/>
      <c r="AF418" s="114"/>
      <c r="AG418" s="114"/>
      <c r="AH418" s="114"/>
      <c r="AI418" s="114"/>
      <c r="AJ418" s="114"/>
      <c r="AK418" s="114"/>
      <c r="AL418" s="114"/>
      <c r="AM418" s="114"/>
      <c r="AN418" s="114"/>
      <c r="AO418" s="114"/>
      <c r="AP418" s="114"/>
      <c r="AQ418" s="114"/>
      <c r="AR418" s="114"/>
      <c r="AS418" s="114"/>
      <c r="AT418" s="114"/>
      <c r="AU418" s="114"/>
      <c r="AV418" s="114"/>
      <c r="AW418" s="114"/>
      <c r="AX418" s="114"/>
      <c r="AY418" s="114"/>
      <c r="AZ418" s="114"/>
      <c r="BA418" s="114"/>
      <c r="BB418" s="114"/>
      <c r="BC418" s="114"/>
      <c r="BD418" s="114"/>
      <c r="BE418" s="114"/>
      <c r="BF418" s="114"/>
      <c r="BG418" s="114"/>
      <c r="BH418" s="114"/>
      <c r="BI418" s="114"/>
      <c r="BJ418" s="114"/>
      <c r="BK418" s="114"/>
      <c r="BL418" s="114"/>
    </row>
    <row r="419">
      <c r="A419" s="117" t="s">
        <v>237</v>
      </c>
      <c r="B419" s="117" t="b">
        <v>1</v>
      </c>
      <c r="C419" s="117" t="s">
        <v>241</v>
      </c>
      <c r="D419" s="117" t="s">
        <v>8227</v>
      </c>
      <c r="E419" s="117" t="s">
        <v>8788</v>
      </c>
      <c r="F419" s="117" t="s">
        <v>556</v>
      </c>
      <c r="G419" s="117" t="s">
        <v>8947</v>
      </c>
      <c r="H419" s="117" t="s">
        <v>8948</v>
      </c>
      <c r="I419" s="134"/>
      <c r="J419" s="117" t="s">
        <v>2128</v>
      </c>
      <c r="K419" s="117" t="s">
        <v>8949</v>
      </c>
      <c r="L419" s="134"/>
      <c r="M419" s="134"/>
      <c r="N419" s="134"/>
      <c r="O419" s="117" t="s">
        <v>8950</v>
      </c>
      <c r="P419" s="117" t="s">
        <v>8951</v>
      </c>
      <c r="Q419" s="117" t="s">
        <v>2132</v>
      </c>
      <c r="R419" s="114"/>
      <c r="S419" s="114"/>
      <c r="T419" s="114"/>
      <c r="U419" s="114"/>
      <c r="V419" s="114"/>
      <c r="W419" s="114"/>
      <c r="X419" s="114"/>
      <c r="Y419" s="114"/>
      <c r="Z419" s="114"/>
      <c r="AA419" s="114"/>
      <c r="AB419" s="114"/>
      <c r="AC419" s="114"/>
      <c r="AD419" s="114"/>
      <c r="AE419" s="114"/>
      <c r="AF419" s="114"/>
      <c r="AG419" s="114"/>
      <c r="AH419" s="114"/>
      <c r="AI419" s="114"/>
      <c r="AJ419" s="114"/>
      <c r="AK419" s="114"/>
      <c r="AL419" s="114"/>
      <c r="AM419" s="114"/>
      <c r="AN419" s="114"/>
      <c r="AO419" s="114"/>
      <c r="AP419" s="114"/>
      <c r="AQ419" s="114"/>
      <c r="AR419" s="114"/>
      <c r="AS419" s="114"/>
      <c r="AT419" s="114"/>
      <c r="AU419" s="114"/>
      <c r="AV419" s="114"/>
      <c r="AW419" s="114"/>
      <c r="AX419" s="114"/>
      <c r="AY419" s="114"/>
      <c r="AZ419" s="114"/>
      <c r="BA419" s="114"/>
      <c r="BB419" s="114"/>
      <c r="BC419" s="114"/>
      <c r="BD419" s="114"/>
      <c r="BE419" s="114"/>
      <c r="BF419" s="114"/>
      <c r="BG419" s="114"/>
      <c r="BH419" s="114"/>
      <c r="BI419" s="114"/>
      <c r="BJ419" s="114"/>
      <c r="BK419" s="114"/>
      <c r="BL419" s="114"/>
    </row>
    <row r="420">
      <c r="A420" s="117" t="s">
        <v>237</v>
      </c>
      <c r="B420" s="117" t="b">
        <v>1</v>
      </c>
      <c r="C420" s="117">
        <v>1.0</v>
      </c>
      <c r="D420" s="117" t="s">
        <v>8227</v>
      </c>
      <c r="E420" s="117" t="s">
        <v>8788</v>
      </c>
      <c r="F420" s="117" t="s">
        <v>556</v>
      </c>
      <c r="G420" s="117" t="s">
        <v>8952</v>
      </c>
      <c r="H420" s="117" t="s">
        <v>8953</v>
      </c>
      <c r="I420" s="134"/>
      <c r="J420" s="117" t="s">
        <v>2105</v>
      </c>
      <c r="K420" s="117" t="s">
        <v>8921</v>
      </c>
      <c r="L420" s="134"/>
      <c r="M420" s="134"/>
      <c r="N420" s="134"/>
      <c r="O420" s="117" t="s">
        <v>8954</v>
      </c>
      <c r="P420" s="117" t="s">
        <v>8955</v>
      </c>
      <c r="Q420" s="134"/>
      <c r="R420" s="114"/>
      <c r="S420" s="114"/>
      <c r="T420" s="114"/>
      <c r="U420" s="114"/>
      <c r="V420" s="114"/>
      <c r="W420" s="114"/>
      <c r="X420" s="114"/>
      <c r="Y420" s="114"/>
      <c r="Z420" s="114"/>
      <c r="AA420" s="114"/>
      <c r="AB420" s="114"/>
      <c r="AC420" s="114"/>
      <c r="AD420" s="114"/>
      <c r="AE420" s="114"/>
      <c r="AF420" s="114"/>
      <c r="AG420" s="114"/>
      <c r="AH420" s="114"/>
      <c r="AI420" s="114"/>
      <c r="AJ420" s="114"/>
      <c r="AK420" s="114"/>
      <c r="AL420" s="114"/>
      <c r="AM420" s="114"/>
      <c r="AN420" s="114"/>
      <c r="AO420" s="114"/>
      <c r="AP420" s="114"/>
      <c r="AQ420" s="114"/>
      <c r="AR420" s="114"/>
      <c r="AS420" s="114"/>
      <c r="AT420" s="114"/>
      <c r="AU420" s="114"/>
      <c r="AV420" s="114"/>
      <c r="AW420" s="114"/>
      <c r="AX420" s="114"/>
      <c r="AY420" s="114"/>
      <c r="AZ420" s="114"/>
      <c r="BA420" s="114"/>
      <c r="BB420" s="114"/>
      <c r="BC420" s="114"/>
      <c r="BD420" s="114"/>
      <c r="BE420" s="114"/>
      <c r="BF420" s="114"/>
      <c r="BG420" s="114"/>
      <c r="BH420" s="114"/>
      <c r="BI420" s="114"/>
      <c r="BJ420" s="114"/>
      <c r="BK420" s="114"/>
      <c r="BL420" s="114"/>
    </row>
    <row r="421">
      <c r="A421" s="117" t="s">
        <v>237</v>
      </c>
      <c r="B421" s="117" t="b">
        <v>1</v>
      </c>
      <c r="C421" s="117" t="s">
        <v>241</v>
      </c>
      <c r="D421" s="117" t="s">
        <v>8227</v>
      </c>
      <c r="E421" s="117" t="s">
        <v>8788</v>
      </c>
      <c r="F421" s="117" t="s">
        <v>1399</v>
      </c>
      <c r="G421" s="117" t="s">
        <v>8956</v>
      </c>
      <c r="H421" s="117" t="s">
        <v>8957</v>
      </c>
      <c r="I421" s="134"/>
      <c r="J421" s="117" t="s">
        <v>8958</v>
      </c>
      <c r="K421" s="117" t="s">
        <v>8959</v>
      </c>
      <c r="L421" s="134"/>
      <c r="M421" s="134"/>
      <c r="N421" s="134"/>
      <c r="O421" s="117" t="s">
        <v>8960</v>
      </c>
      <c r="P421" s="117" t="s">
        <v>8961</v>
      </c>
      <c r="Q421" s="117" t="s">
        <v>2139</v>
      </c>
      <c r="R421" s="114"/>
      <c r="S421" s="114"/>
      <c r="T421" s="114"/>
      <c r="U421" s="114"/>
      <c r="V421" s="114"/>
      <c r="W421" s="114"/>
      <c r="X421" s="114"/>
      <c r="Y421" s="114"/>
      <c r="Z421" s="114"/>
      <c r="AA421" s="114"/>
      <c r="AB421" s="114"/>
      <c r="AC421" s="114"/>
      <c r="AD421" s="114"/>
      <c r="AE421" s="114"/>
      <c r="AF421" s="114"/>
      <c r="AG421" s="114"/>
      <c r="AH421" s="114"/>
      <c r="AI421" s="114"/>
      <c r="AJ421" s="114"/>
      <c r="AK421" s="114"/>
      <c r="AL421" s="114"/>
      <c r="AM421" s="114"/>
      <c r="AN421" s="114"/>
      <c r="AO421" s="114"/>
      <c r="AP421" s="114"/>
      <c r="AQ421" s="114"/>
      <c r="AR421" s="114"/>
      <c r="AS421" s="114"/>
      <c r="AT421" s="114"/>
      <c r="AU421" s="114"/>
      <c r="AV421" s="114"/>
      <c r="AW421" s="114"/>
      <c r="AX421" s="114"/>
      <c r="AY421" s="114"/>
      <c r="AZ421" s="114"/>
      <c r="BA421" s="114"/>
      <c r="BB421" s="114"/>
      <c r="BC421" s="114"/>
      <c r="BD421" s="114"/>
      <c r="BE421" s="114"/>
      <c r="BF421" s="114"/>
      <c r="BG421" s="114"/>
      <c r="BH421" s="114"/>
      <c r="BI421" s="114"/>
      <c r="BJ421" s="114"/>
      <c r="BK421" s="114"/>
      <c r="BL421" s="114"/>
    </row>
    <row r="422">
      <c r="A422" s="117" t="s">
        <v>237</v>
      </c>
      <c r="B422" s="117" t="b">
        <v>1</v>
      </c>
      <c r="C422" s="117">
        <v>1.0</v>
      </c>
      <c r="D422" s="117" t="s">
        <v>8227</v>
      </c>
      <c r="E422" s="117" t="s">
        <v>8788</v>
      </c>
      <c r="F422" s="117" t="s">
        <v>1399</v>
      </c>
      <c r="G422" s="117" t="s">
        <v>8962</v>
      </c>
      <c r="H422" s="117" t="s">
        <v>8963</v>
      </c>
      <c r="I422" s="134"/>
      <c r="J422" s="117" t="s">
        <v>8964</v>
      </c>
      <c r="K422" s="117" t="s">
        <v>8965</v>
      </c>
      <c r="L422" s="134"/>
      <c r="M422" s="134"/>
      <c r="N422" s="134"/>
      <c r="O422" s="117" t="s">
        <v>8966</v>
      </c>
      <c r="P422" s="117" t="s">
        <v>8967</v>
      </c>
      <c r="Q422" s="117" t="s">
        <v>8968</v>
      </c>
      <c r="R422" s="114"/>
      <c r="S422" s="114"/>
      <c r="T422" s="114"/>
      <c r="U422" s="114"/>
      <c r="V422" s="114"/>
      <c r="W422" s="114"/>
      <c r="X422" s="114"/>
      <c r="Y422" s="114"/>
      <c r="Z422" s="114"/>
      <c r="AA422" s="114"/>
      <c r="AB422" s="114"/>
      <c r="AC422" s="114"/>
      <c r="AD422" s="114"/>
      <c r="AE422" s="114"/>
      <c r="AF422" s="114"/>
      <c r="AG422" s="114"/>
      <c r="AH422" s="114"/>
      <c r="AI422" s="114"/>
      <c r="AJ422" s="114"/>
      <c r="AK422" s="114"/>
      <c r="AL422" s="114"/>
      <c r="AM422" s="114"/>
      <c r="AN422" s="114"/>
      <c r="AO422" s="114"/>
      <c r="AP422" s="114"/>
      <c r="AQ422" s="114"/>
      <c r="AR422" s="114"/>
      <c r="AS422" s="114"/>
      <c r="AT422" s="114"/>
      <c r="AU422" s="114"/>
      <c r="AV422" s="114"/>
      <c r="AW422" s="114"/>
      <c r="AX422" s="114"/>
      <c r="AY422" s="114"/>
      <c r="AZ422" s="114"/>
      <c r="BA422" s="114"/>
      <c r="BB422" s="114"/>
      <c r="BC422" s="114"/>
      <c r="BD422" s="114"/>
      <c r="BE422" s="114"/>
      <c r="BF422" s="114"/>
      <c r="BG422" s="114"/>
      <c r="BH422" s="114"/>
      <c r="BI422" s="114"/>
      <c r="BJ422" s="114"/>
      <c r="BK422" s="114"/>
      <c r="BL422" s="114"/>
    </row>
    <row r="423">
      <c r="A423" s="117" t="s">
        <v>237</v>
      </c>
      <c r="B423" s="117" t="b">
        <v>1</v>
      </c>
      <c r="C423" s="117" t="s">
        <v>241</v>
      </c>
      <c r="D423" s="117" t="s">
        <v>8227</v>
      </c>
      <c r="E423" s="117" t="s">
        <v>8788</v>
      </c>
      <c r="F423" s="117" t="s">
        <v>1399</v>
      </c>
      <c r="G423" s="117" t="s">
        <v>8969</v>
      </c>
      <c r="H423" s="117" t="s">
        <v>8970</v>
      </c>
      <c r="I423" s="134"/>
      <c r="J423" s="117" t="s">
        <v>8971</v>
      </c>
      <c r="K423" s="117" t="s">
        <v>8972</v>
      </c>
      <c r="L423" s="134"/>
      <c r="M423" s="134"/>
      <c r="N423" s="134"/>
      <c r="O423" s="117" t="s">
        <v>8973</v>
      </c>
      <c r="P423" s="117" t="s">
        <v>8974</v>
      </c>
      <c r="Q423" s="134"/>
      <c r="R423" s="114"/>
      <c r="S423" s="114"/>
      <c r="T423" s="114"/>
      <c r="U423" s="114"/>
      <c r="V423" s="114"/>
      <c r="W423" s="114"/>
      <c r="X423" s="114"/>
      <c r="Y423" s="114"/>
      <c r="Z423" s="114"/>
      <c r="AA423" s="114"/>
      <c r="AB423" s="114"/>
      <c r="AC423" s="114"/>
      <c r="AD423" s="114"/>
      <c r="AE423" s="114"/>
      <c r="AF423" s="114"/>
      <c r="AG423" s="114"/>
      <c r="AH423" s="114"/>
      <c r="AI423" s="114"/>
      <c r="AJ423" s="114"/>
      <c r="AK423" s="114"/>
      <c r="AL423" s="114"/>
      <c r="AM423" s="114"/>
      <c r="AN423" s="114"/>
      <c r="AO423" s="114"/>
      <c r="AP423" s="114"/>
      <c r="AQ423" s="114"/>
      <c r="AR423" s="114"/>
      <c r="AS423" s="114"/>
      <c r="AT423" s="114"/>
      <c r="AU423" s="114"/>
      <c r="AV423" s="114"/>
      <c r="AW423" s="114"/>
      <c r="AX423" s="114"/>
      <c r="AY423" s="114"/>
      <c r="AZ423" s="114"/>
      <c r="BA423" s="114"/>
      <c r="BB423" s="114"/>
      <c r="BC423" s="114"/>
      <c r="BD423" s="114"/>
      <c r="BE423" s="114"/>
      <c r="BF423" s="114"/>
      <c r="BG423" s="114"/>
      <c r="BH423" s="114"/>
      <c r="BI423" s="114"/>
      <c r="BJ423" s="114"/>
      <c r="BK423" s="114"/>
      <c r="BL423" s="114"/>
    </row>
    <row r="424">
      <c r="A424" s="117" t="s">
        <v>237</v>
      </c>
      <c r="B424" s="117" t="b">
        <v>1</v>
      </c>
      <c r="C424" s="117">
        <v>1.0</v>
      </c>
      <c r="D424" s="117" t="s">
        <v>8227</v>
      </c>
      <c r="E424" s="117" t="s">
        <v>8788</v>
      </c>
      <c r="F424" s="117" t="s">
        <v>1399</v>
      </c>
      <c r="G424" s="117" t="s">
        <v>8869</v>
      </c>
      <c r="H424" s="117" t="s">
        <v>8975</v>
      </c>
      <c r="I424" s="134"/>
      <c r="J424" s="117" t="s">
        <v>2149</v>
      </c>
      <c r="K424" s="117" t="s">
        <v>8976</v>
      </c>
      <c r="L424" s="134"/>
      <c r="M424" s="134"/>
      <c r="N424" s="134"/>
      <c r="O424" s="117" t="s">
        <v>8977</v>
      </c>
      <c r="P424" s="117" t="s">
        <v>8978</v>
      </c>
      <c r="Q424" s="134"/>
      <c r="R424" s="114"/>
      <c r="S424" s="114"/>
      <c r="T424" s="114"/>
      <c r="U424" s="114"/>
      <c r="V424" s="114"/>
      <c r="W424" s="114"/>
      <c r="X424" s="114"/>
      <c r="Y424" s="114"/>
      <c r="Z424" s="114"/>
      <c r="AA424" s="114"/>
      <c r="AB424" s="114"/>
      <c r="AC424" s="114"/>
      <c r="AD424" s="114"/>
      <c r="AE424" s="114"/>
      <c r="AF424" s="114"/>
      <c r="AG424" s="114"/>
      <c r="AH424" s="114"/>
      <c r="AI424" s="114"/>
      <c r="AJ424" s="114"/>
      <c r="AK424" s="114"/>
      <c r="AL424" s="114"/>
      <c r="AM424" s="114"/>
      <c r="AN424" s="114"/>
      <c r="AO424" s="114"/>
      <c r="AP424" s="114"/>
      <c r="AQ424" s="114"/>
      <c r="AR424" s="114"/>
      <c r="AS424" s="114"/>
      <c r="AT424" s="114"/>
      <c r="AU424" s="114"/>
      <c r="AV424" s="114"/>
      <c r="AW424" s="114"/>
      <c r="AX424" s="114"/>
      <c r="AY424" s="114"/>
      <c r="AZ424" s="114"/>
      <c r="BA424" s="114"/>
      <c r="BB424" s="114"/>
      <c r="BC424" s="114"/>
      <c r="BD424" s="114"/>
      <c r="BE424" s="114"/>
      <c r="BF424" s="114"/>
      <c r="BG424" s="114"/>
      <c r="BH424" s="114"/>
      <c r="BI424" s="114"/>
      <c r="BJ424" s="114"/>
      <c r="BK424" s="114"/>
      <c r="BL424" s="114"/>
    </row>
    <row r="425">
      <c r="A425" s="117" t="s">
        <v>237</v>
      </c>
      <c r="B425" s="117" t="b">
        <v>1</v>
      </c>
      <c r="C425" s="117" t="s">
        <v>241</v>
      </c>
      <c r="D425" s="117" t="s">
        <v>8227</v>
      </c>
      <c r="E425" s="117" t="s">
        <v>8788</v>
      </c>
      <c r="F425" s="117" t="s">
        <v>1399</v>
      </c>
      <c r="G425" s="117" t="s">
        <v>8979</v>
      </c>
      <c r="H425" s="117" t="s">
        <v>8980</v>
      </c>
      <c r="I425" s="134"/>
      <c r="J425" s="117" t="s">
        <v>8981</v>
      </c>
      <c r="K425" s="117" t="s">
        <v>8982</v>
      </c>
      <c r="L425" s="134"/>
      <c r="M425" s="134"/>
      <c r="N425" s="134"/>
      <c r="O425" s="117" t="s">
        <v>8983</v>
      </c>
      <c r="P425" s="117" t="s">
        <v>8984</v>
      </c>
      <c r="Q425" s="134"/>
      <c r="R425" s="114"/>
      <c r="S425" s="114"/>
      <c r="T425" s="114"/>
      <c r="U425" s="114"/>
      <c r="V425" s="114"/>
      <c r="W425" s="114"/>
      <c r="X425" s="114"/>
      <c r="Y425" s="114"/>
      <c r="Z425" s="114"/>
      <c r="AA425" s="114"/>
      <c r="AB425" s="114"/>
      <c r="AC425" s="114"/>
      <c r="AD425" s="114"/>
      <c r="AE425" s="114"/>
      <c r="AF425" s="114"/>
      <c r="AG425" s="114"/>
      <c r="AH425" s="114"/>
      <c r="AI425" s="114"/>
      <c r="AJ425" s="114"/>
      <c r="AK425" s="114"/>
      <c r="AL425" s="114"/>
      <c r="AM425" s="114"/>
      <c r="AN425" s="114"/>
      <c r="AO425" s="114"/>
      <c r="AP425" s="114"/>
      <c r="AQ425" s="114"/>
      <c r="AR425" s="114"/>
      <c r="AS425" s="114"/>
      <c r="AT425" s="114"/>
      <c r="AU425" s="114"/>
      <c r="AV425" s="114"/>
      <c r="AW425" s="114"/>
      <c r="AX425" s="114"/>
      <c r="AY425" s="114"/>
      <c r="AZ425" s="114"/>
      <c r="BA425" s="114"/>
      <c r="BB425" s="114"/>
      <c r="BC425" s="114"/>
      <c r="BD425" s="114"/>
      <c r="BE425" s="114"/>
      <c r="BF425" s="114"/>
      <c r="BG425" s="114"/>
      <c r="BH425" s="114"/>
      <c r="BI425" s="114"/>
      <c r="BJ425" s="114"/>
      <c r="BK425" s="114"/>
      <c r="BL425" s="114"/>
    </row>
    <row r="426">
      <c r="A426" s="117" t="s">
        <v>237</v>
      </c>
      <c r="B426" s="117" t="b">
        <v>1</v>
      </c>
      <c r="C426" s="117">
        <v>1.0</v>
      </c>
      <c r="D426" s="117" t="s">
        <v>8227</v>
      </c>
      <c r="E426" s="117" t="s">
        <v>8788</v>
      </c>
      <c r="F426" s="117" t="s">
        <v>1446</v>
      </c>
      <c r="G426" s="117" t="s">
        <v>8985</v>
      </c>
      <c r="H426" s="117" t="s">
        <v>8986</v>
      </c>
      <c r="I426" s="134"/>
      <c r="J426" s="117" t="s">
        <v>2159</v>
      </c>
      <c r="K426" s="117" t="s">
        <v>2160</v>
      </c>
      <c r="L426" s="134"/>
      <c r="M426" s="134"/>
      <c r="N426" s="134"/>
      <c r="O426" s="134"/>
      <c r="P426" s="117" t="s">
        <v>8987</v>
      </c>
      <c r="Q426" s="134"/>
      <c r="R426" s="114"/>
      <c r="S426" s="114"/>
      <c r="T426" s="114"/>
      <c r="U426" s="114"/>
      <c r="V426" s="114"/>
      <c r="W426" s="114"/>
      <c r="X426" s="114"/>
      <c r="Y426" s="114"/>
      <c r="Z426" s="114"/>
      <c r="AA426" s="114"/>
      <c r="AB426" s="114"/>
      <c r="AC426" s="114"/>
      <c r="AD426" s="114"/>
      <c r="AE426" s="114"/>
      <c r="AF426" s="114"/>
      <c r="AG426" s="114"/>
      <c r="AH426" s="114"/>
      <c r="AI426" s="114"/>
      <c r="AJ426" s="114"/>
      <c r="AK426" s="114"/>
      <c r="AL426" s="114"/>
      <c r="AM426" s="114"/>
      <c r="AN426" s="114"/>
      <c r="AO426" s="114"/>
      <c r="AP426" s="114"/>
      <c r="AQ426" s="114"/>
      <c r="AR426" s="114"/>
      <c r="AS426" s="114"/>
      <c r="AT426" s="114"/>
      <c r="AU426" s="114"/>
      <c r="AV426" s="114"/>
      <c r="AW426" s="114"/>
      <c r="AX426" s="114"/>
      <c r="AY426" s="114"/>
      <c r="AZ426" s="114"/>
      <c r="BA426" s="114"/>
      <c r="BB426" s="114"/>
      <c r="BC426" s="114"/>
      <c r="BD426" s="114"/>
      <c r="BE426" s="114"/>
      <c r="BF426" s="114"/>
      <c r="BG426" s="114"/>
      <c r="BH426" s="114"/>
      <c r="BI426" s="114"/>
      <c r="BJ426" s="114"/>
      <c r="BK426" s="114"/>
      <c r="BL426" s="114"/>
    </row>
    <row r="427">
      <c r="A427" s="117" t="s">
        <v>237</v>
      </c>
      <c r="B427" s="117" t="b">
        <v>1</v>
      </c>
      <c r="C427" s="117" t="s">
        <v>241</v>
      </c>
      <c r="D427" s="117" t="s">
        <v>8227</v>
      </c>
      <c r="E427" s="117" t="s">
        <v>8788</v>
      </c>
      <c r="F427" s="117" t="s">
        <v>1446</v>
      </c>
      <c r="G427" s="117" t="s">
        <v>8988</v>
      </c>
      <c r="H427" s="117" t="s">
        <v>8989</v>
      </c>
      <c r="I427" s="134"/>
      <c r="J427" s="117" t="s">
        <v>8990</v>
      </c>
      <c r="K427" s="117" t="s">
        <v>8991</v>
      </c>
      <c r="L427" s="134"/>
      <c r="M427" s="134"/>
      <c r="N427" s="134"/>
      <c r="O427" s="117" t="s">
        <v>8992</v>
      </c>
      <c r="P427" s="117" t="s">
        <v>8993</v>
      </c>
      <c r="Q427" s="134"/>
      <c r="R427" s="114"/>
      <c r="S427" s="114"/>
      <c r="T427" s="114"/>
      <c r="U427" s="114"/>
      <c r="V427" s="114"/>
      <c r="W427" s="114"/>
      <c r="X427" s="114"/>
      <c r="Y427" s="114"/>
      <c r="Z427" s="114"/>
      <c r="AA427" s="114"/>
      <c r="AB427" s="114"/>
      <c r="AC427" s="114"/>
      <c r="AD427" s="114"/>
      <c r="AE427" s="114"/>
      <c r="AF427" s="114"/>
      <c r="AG427" s="114"/>
      <c r="AH427" s="114"/>
      <c r="AI427" s="114"/>
      <c r="AJ427" s="114"/>
      <c r="AK427" s="114"/>
      <c r="AL427" s="114"/>
      <c r="AM427" s="114"/>
      <c r="AN427" s="114"/>
      <c r="AO427" s="114"/>
      <c r="AP427" s="114"/>
      <c r="AQ427" s="114"/>
      <c r="AR427" s="114"/>
      <c r="AS427" s="114"/>
      <c r="AT427" s="114"/>
      <c r="AU427" s="114"/>
      <c r="AV427" s="114"/>
      <c r="AW427" s="114"/>
      <c r="AX427" s="114"/>
      <c r="AY427" s="114"/>
      <c r="AZ427" s="114"/>
      <c r="BA427" s="114"/>
      <c r="BB427" s="114"/>
      <c r="BC427" s="114"/>
      <c r="BD427" s="114"/>
      <c r="BE427" s="114"/>
      <c r="BF427" s="114"/>
      <c r="BG427" s="114"/>
      <c r="BH427" s="114"/>
      <c r="BI427" s="114"/>
      <c r="BJ427" s="114"/>
      <c r="BK427" s="114"/>
      <c r="BL427" s="114"/>
    </row>
    <row r="428">
      <c r="A428" s="117" t="s">
        <v>237</v>
      </c>
      <c r="B428" s="117" t="b">
        <v>1</v>
      </c>
      <c r="C428" s="117">
        <v>1.0</v>
      </c>
      <c r="D428" s="117" t="s">
        <v>8227</v>
      </c>
      <c r="E428" s="117" t="s">
        <v>8788</v>
      </c>
      <c r="F428" s="117" t="s">
        <v>1446</v>
      </c>
      <c r="G428" s="117" t="s">
        <v>8994</v>
      </c>
      <c r="H428" s="117" t="s">
        <v>8995</v>
      </c>
      <c r="I428" s="134"/>
      <c r="J428" s="117" t="s">
        <v>8996</v>
      </c>
      <c r="K428" s="117" t="s">
        <v>8997</v>
      </c>
      <c r="L428" s="134"/>
      <c r="M428" s="134"/>
      <c r="N428" s="134"/>
      <c r="O428" s="117" t="s">
        <v>8998</v>
      </c>
      <c r="P428" s="117" t="s">
        <v>2170</v>
      </c>
      <c r="Q428" s="134"/>
      <c r="R428" s="114"/>
      <c r="S428" s="114"/>
      <c r="T428" s="114"/>
      <c r="U428" s="114"/>
      <c r="V428" s="114"/>
      <c r="W428" s="114"/>
      <c r="X428" s="114"/>
      <c r="Y428" s="114"/>
      <c r="Z428" s="114"/>
      <c r="AA428" s="114"/>
      <c r="AB428" s="114"/>
      <c r="AC428" s="114"/>
      <c r="AD428" s="114"/>
      <c r="AE428" s="114"/>
      <c r="AF428" s="114"/>
      <c r="AG428" s="114"/>
      <c r="AH428" s="114"/>
      <c r="AI428" s="114"/>
      <c r="AJ428" s="114"/>
      <c r="AK428" s="114"/>
      <c r="AL428" s="114"/>
      <c r="AM428" s="114"/>
      <c r="AN428" s="114"/>
      <c r="AO428" s="114"/>
      <c r="AP428" s="114"/>
      <c r="AQ428" s="114"/>
      <c r="AR428" s="114"/>
      <c r="AS428" s="114"/>
      <c r="AT428" s="114"/>
      <c r="AU428" s="114"/>
      <c r="AV428" s="114"/>
      <c r="AW428" s="114"/>
      <c r="AX428" s="114"/>
      <c r="AY428" s="114"/>
      <c r="AZ428" s="114"/>
      <c r="BA428" s="114"/>
      <c r="BB428" s="114"/>
      <c r="BC428" s="114"/>
      <c r="BD428" s="114"/>
      <c r="BE428" s="114"/>
      <c r="BF428" s="114"/>
      <c r="BG428" s="114"/>
      <c r="BH428" s="114"/>
      <c r="BI428" s="114"/>
      <c r="BJ428" s="114"/>
      <c r="BK428" s="114"/>
      <c r="BL428" s="114"/>
    </row>
    <row r="429">
      <c r="A429" s="117" t="s">
        <v>237</v>
      </c>
      <c r="B429" s="117" t="b">
        <v>1</v>
      </c>
      <c r="C429" s="117" t="s">
        <v>241</v>
      </c>
      <c r="D429" s="117" t="s">
        <v>8227</v>
      </c>
      <c r="E429" s="117" t="s">
        <v>8788</v>
      </c>
      <c r="F429" s="117" t="s">
        <v>1446</v>
      </c>
      <c r="G429" s="117" t="s">
        <v>8999</v>
      </c>
      <c r="H429" s="117" t="s">
        <v>9000</v>
      </c>
      <c r="I429" s="134"/>
      <c r="J429" s="117" t="s">
        <v>9001</v>
      </c>
      <c r="K429" s="117" t="s">
        <v>9002</v>
      </c>
      <c r="L429" s="134"/>
      <c r="M429" s="134"/>
      <c r="N429" s="134"/>
      <c r="O429" s="117" t="s">
        <v>9003</v>
      </c>
      <c r="P429" s="117" t="s">
        <v>9004</v>
      </c>
      <c r="Q429" s="117" t="s">
        <v>9005</v>
      </c>
      <c r="R429" s="114"/>
      <c r="S429" s="114"/>
      <c r="T429" s="114"/>
      <c r="U429" s="114"/>
      <c r="V429" s="114"/>
      <c r="W429" s="114"/>
      <c r="X429" s="114"/>
      <c r="Y429" s="114"/>
      <c r="Z429" s="114"/>
      <c r="AA429" s="114"/>
      <c r="AB429" s="114"/>
      <c r="AC429" s="114"/>
      <c r="AD429" s="114"/>
      <c r="AE429" s="114"/>
      <c r="AF429" s="114"/>
      <c r="AG429" s="114"/>
      <c r="AH429" s="114"/>
      <c r="AI429" s="114"/>
      <c r="AJ429" s="114"/>
      <c r="AK429" s="114"/>
      <c r="AL429" s="114"/>
      <c r="AM429" s="114"/>
      <c r="AN429" s="114"/>
      <c r="AO429" s="114"/>
      <c r="AP429" s="114"/>
      <c r="AQ429" s="114"/>
      <c r="AR429" s="114"/>
      <c r="AS429" s="114"/>
      <c r="AT429" s="114"/>
      <c r="AU429" s="114"/>
      <c r="AV429" s="114"/>
      <c r="AW429" s="114"/>
      <c r="AX429" s="114"/>
      <c r="AY429" s="114"/>
      <c r="AZ429" s="114"/>
      <c r="BA429" s="114"/>
      <c r="BB429" s="114"/>
      <c r="BC429" s="114"/>
      <c r="BD429" s="114"/>
      <c r="BE429" s="114"/>
      <c r="BF429" s="114"/>
      <c r="BG429" s="114"/>
      <c r="BH429" s="114"/>
      <c r="BI429" s="114"/>
      <c r="BJ429" s="114"/>
      <c r="BK429" s="114"/>
      <c r="BL429" s="114"/>
    </row>
    <row r="430">
      <c r="A430" s="117" t="s">
        <v>237</v>
      </c>
      <c r="B430" s="117" t="b">
        <v>1</v>
      </c>
      <c r="C430" s="117">
        <v>1.0</v>
      </c>
      <c r="D430" s="117" t="s">
        <v>8227</v>
      </c>
      <c r="E430" s="117" t="s">
        <v>8788</v>
      </c>
      <c r="F430" s="117" t="s">
        <v>1446</v>
      </c>
      <c r="G430" s="117" t="s">
        <v>9006</v>
      </c>
      <c r="H430" s="117" t="s">
        <v>9007</v>
      </c>
      <c r="I430" s="134"/>
      <c r="J430" s="117" t="s">
        <v>2176</v>
      </c>
      <c r="K430" s="117" t="s">
        <v>9008</v>
      </c>
      <c r="L430" s="134"/>
      <c r="M430" s="134"/>
      <c r="N430" s="134"/>
      <c r="O430" s="117" t="s">
        <v>9009</v>
      </c>
      <c r="P430" s="117" t="s">
        <v>9010</v>
      </c>
      <c r="Q430" s="134"/>
      <c r="R430" s="114"/>
      <c r="S430" s="114"/>
      <c r="T430" s="114"/>
      <c r="U430" s="114"/>
      <c r="V430" s="114"/>
      <c r="W430" s="114"/>
      <c r="X430" s="114"/>
      <c r="Y430" s="114"/>
      <c r="Z430" s="114"/>
      <c r="AA430" s="114"/>
      <c r="AB430" s="114"/>
      <c r="AC430" s="114"/>
      <c r="AD430" s="114"/>
      <c r="AE430" s="114"/>
      <c r="AF430" s="114"/>
      <c r="AG430" s="114"/>
      <c r="AH430" s="114"/>
      <c r="AI430" s="114"/>
      <c r="AJ430" s="114"/>
      <c r="AK430" s="114"/>
      <c r="AL430" s="114"/>
      <c r="AM430" s="114"/>
      <c r="AN430" s="114"/>
      <c r="AO430" s="114"/>
      <c r="AP430" s="114"/>
      <c r="AQ430" s="114"/>
      <c r="AR430" s="114"/>
      <c r="AS430" s="114"/>
      <c r="AT430" s="114"/>
      <c r="AU430" s="114"/>
      <c r="AV430" s="114"/>
      <c r="AW430" s="114"/>
      <c r="AX430" s="114"/>
      <c r="AY430" s="114"/>
      <c r="AZ430" s="114"/>
      <c r="BA430" s="114"/>
      <c r="BB430" s="114"/>
      <c r="BC430" s="114"/>
      <c r="BD430" s="114"/>
      <c r="BE430" s="114"/>
      <c r="BF430" s="114"/>
      <c r="BG430" s="114"/>
      <c r="BH430" s="114"/>
      <c r="BI430" s="114"/>
      <c r="BJ430" s="114"/>
      <c r="BK430" s="114"/>
      <c r="BL430" s="114"/>
    </row>
    <row r="431">
      <c r="A431" s="117" t="s">
        <v>237</v>
      </c>
      <c r="B431" s="117" t="b">
        <v>1</v>
      </c>
      <c r="C431" s="117" t="s">
        <v>241</v>
      </c>
      <c r="D431" s="117" t="s">
        <v>8227</v>
      </c>
      <c r="E431" s="117" t="s">
        <v>8788</v>
      </c>
      <c r="F431" s="117" t="s">
        <v>1446</v>
      </c>
      <c r="G431" s="117" t="s">
        <v>9011</v>
      </c>
      <c r="H431" s="117" t="s">
        <v>9012</v>
      </c>
      <c r="I431" s="134"/>
      <c r="J431" s="117" t="s">
        <v>2180</v>
      </c>
      <c r="K431" s="117" t="s">
        <v>9013</v>
      </c>
      <c r="L431" s="134"/>
      <c r="M431" s="134"/>
      <c r="N431" s="134"/>
      <c r="O431" s="117" t="s">
        <v>9014</v>
      </c>
      <c r="P431" s="117" t="s">
        <v>9015</v>
      </c>
      <c r="Q431" s="134"/>
      <c r="R431" s="114"/>
      <c r="S431" s="114"/>
      <c r="T431" s="114"/>
      <c r="U431" s="114"/>
      <c r="V431" s="114"/>
      <c r="W431" s="114"/>
      <c r="X431" s="114"/>
      <c r="Y431" s="114"/>
      <c r="Z431" s="114"/>
      <c r="AA431" s="114"/>
      <c r="AB431" s="114"/>
      <c r="AC431" s="114"/>
      <c r="AD431" s="114"/>
      <c r="AE431" s="114"/>
      <c r="AF431" s="114"/>
      <c r="AG431" s="114"/>
      <c r="AH431" s="114"/>
      <c r="AI431" s="114"/>
      <c r="AJ431" s="114"/>
      <c r="AK431" s="114"/>
      <c r="AL431" s="114"/>
      <c r="AM431" s="114"/>
      <c r="AN431" s="114"/>
      <c r="AO431" s="114"/>
      <c r="AP431" s="114"/>
      <c r="AQ431" s="114"/>
      <c r="AR431" s="114"/>
      <c r="AS431" s="114"/>
      <c r="AT431" s="114"/>
      <c r="AU431" s="114"/>
      <c r="AV431" s="114"/>
      <c r="AW431" s="114"/>
      <c r="AX431" s="114"/>
      <c r="AY431" s="114"/>
      <c r="AZ431" s="114"/>
      <c r="BA431" s="114"/>
      <c r="BB431" s="114"/>
      <c r="BC431" s="114"/>
      <c r="BD431" s="114"/>
      <c r="BE431" s="114"/>
      <c r="BF431" s="114"/>
      <c r="BG431" s="114"/>
      <c r="BH431" s="114"/>
      <c r="BI431" s="114"/>
      <c r="BJ431" s="114"/>
      <c r="BK431" s="114"/>
      <c r="BL431" s="114"/>
    </row>
    <row r="432">
      <c r="A432" s="117" t="s">
        <v>237</v>
      </c>
      <c r="B432" s="117" t="b">
        <v>1</v>
      </c>
      <c r="C432" s="117">
        <v>1.0</v>
      </c>
      <c r="D432" s="117" t="s">
        <v>8227</v>
      </c>
      <c r="E432" s="117" t="s">
        <v>8788</v>
      </c>
      <c r="F432" s="117" t="s">
        <v>1446</v>
      </c>
      <c r="G432" s="117" t="s">
        <v>9016</v>
      </c>
      <c r="H432" s="117" t="s">
        <v>9017</v>
      </c>
      <c r="I432" s="134"/>
      <c r="J432" s="117" t="s">
        <v>9018</v>
      </c>
      <c r="K432" s="117" t="s">
        <v>9019</v>
      </c>
      <c r="L432" s="134"/>
      <c r="M432" s="134"/>
      <c r="N432" s="134"/>
      <c r="O432" s="117" t="s">
        <v>9020</v>
      </c>
      <c r="P432" s="117" t="s">
        <v>9021</v>
      </c>
      <c r="Q432" s="134"/>
      <c r="R432" s="114"/>
      <c r="S432" s="114"/>
      <c r="T432" s="114"/>
      <c r="U432" s="114"/>
      <c r="V432" s="114"/>
      <c r="W432" s="114"/>
      <c r="X432" s="114"/>
      <c r="Y432" s="114"/>
      <c r="Z432" s="114"/>
      <c r="AA432" s="114"/>
      <c r="AB432" s="114"/>
      <c r="AC432" s="114"/>
      <c r="AD432" s="114"/>
      <c r="AE432" s="114"/>
      <c r="AF432" s="114"/>
      <c r="AG432" s="114"/>
      <c r="AH432" s="114"/>
      <c r="AI432" s="114"/>
      <c r="AJ432" s="114"/>
      <c r="AK432" s="114"/>
      <c r="AL432" s="114"/>
      <c r="AM432" s="114"/>
      <c r="AN432" s="114"/>
      <c r="AO432" s="114"/>
      <c r="AP432" s="114"/>
      <c r="AQ432" s="114"/>
      <c r="AR432" s="114"/>
      <c r="AS432" s="114"/>
      <c r="AT432" s="114"/>
      <c r="AU432" s="114"/>
      <c r="AV432" s="114"/>
      <c r="AW432" s="114"/>
      <c r="AX432" s="114"/>
      <c r="AY432" s="114"/>
      <c r="AZ432" s="114"/>
      <c r="BA432" s="114"/>
      <c r="BB432" s="114"/>
      <c r="BC432" s="114"/>
      <c r="BD432" s="114"/>
      <c r="BE432" s="114"/>
      <c r="BF432" s="114"/>
      <c r="BG432" s="114"/>
      <c r="BH432" s="114"/>
      <c r="BI432" s="114"/>
      <c r="BJ432" s="114"/>
      <c r="BK432" s="114"/>
      <c r="BL432" s="114"/>
    </row>
    <row r="433">
      <c r="A433" s="117" t="s">
        <v>237</v>
      </c>
      <c r="B433" s="117" t="b">
        <v>1</v>
      </c>
      <c r="C433" s="117" t="s">
        <v>241</v>
      </c>
      <c r="D433" s="117" t="s">
        <v>8227</v>
      </c>
      <c r="E433" s="117" t="s">
        <v>8788</v>
      </c>
      <c r="F433" s="117" t="s">
        <v>1446</v>
      </c>
      <c r="G433" s="117" t="s">
        <v>9022</v>
      </c>
      <c r="H433" s="117" t="s">
        <v>9023</v>
      </c>
      <c r="I433" s="134"/>
      <c r="J433" s="117" t="s">
        <v>9024</v>
      </c>
      <c r="K433" s="117" t="s">
        <v>9025</v>
      </c>
      <c r="L433" s="134"/>
      <c r="M433" s="134"/>
      <c r="N433" s="134"/>
      <c r="O433" s="117" t="s">
        <v>9026</v>
      </c>
      <c r="P433" s="117" t="s">
        <v>9027</v>
      </c>
      <c r="Q433" s="134"/>
      <c r="R433" s="114"/>
      <c r="S433" s="114"/>
      <c r="T433" s="114"/>
      <c r="U433" s="114"/>
      <c r="V433" s="114"/>
      <c r="W433" s="114"/>
      <c r="X433" s="114"/>
      <c r="Y433" s="114"/>
      <c r="Z433" s="114"/>
      <c r="AA433" s="114"/>
      <c r="AB433" s="114"/>
      <c r="AC433" s="114"/>
      <c r="AD433" s="114"/>
      <c r="AE433" s="114"/>
      <c r="AF433" s="114"/>
      <c r="AG433" s="114"/>
      <c r="AH433" s="114"/>
      <c r="AI433" s="114"/>
      <c r="AJ433" s="114"/>
      <c r="AK433" s="114"/>
      <c r="AL433" s="114"/>
      <c r="AM433" s="114"/>
      <c r="AN433" s="114"/>
      <c r="AO433" s="114"/>
      <c r="AP433" s="114"/>
      <c r="AQ433" s="114"/>
      <c r="AR433" s="114"/>
      <c r="AS433" s="114"/>
      <c r="AT433" s="114"/>
      <c r="AU433" s="114"/>
      <c r="AV433" s="114"/>
      <c r="AW433" s="114"/>
      <c r="AX433" s="114"/>
      <c r="AY433" s="114"/>
      <c r="AZ433" s="114"/>
      <c r="BA433" s="114"/>
      <c r="BB433" s="114"/>
      <c r="BC433" s="114"/>
      <c r="BD433" s="114"/>
      <c r="BE433" s="114"/>
      <c r="BF433" s="114"/>
      <c r="BG433" s="114"/>
      <c r="BH433" s="114"/>
      <c r="BI433" s="114"/>
      <c r="BJ433" s="114"/>
      <c r="BK433" s="114"/>
      <c r="BL433" s="114"/>
    </row>
    <row r="434">
      <c r="A434" s="117" t="s">
        <v>237</v>
      </c>
      <c r="B434" s="117" t="b">
        <v>1</v>
      </c>
      <c r="C434" s="117">
        <v>1.0</v>
      </c>
      <c r="D434" s="117" t="s">
        <v>8227</v>
      </c>
      <c r="E434" s="117" t="s">
        <v>8788</v>
      </c>
      <c r="F434" s="117" t="s">
        <v>1446</v>
      </c>
      <c r="G434" s="117" t="s">
        <v>9028</v>
      </c>
      <c r="H434" s="117" t="s">
        <v>9029</v>
      </c>
      <c r="I434" s="134"/>
      <c r="J434" s="117" t="s">
        <v>9030</v>
      </c>
      <c r="K434" s="117" t="s">
        <v>9031</v>
      </c>
      <c r="L434" s="134"/>
      <c r="M434" s="134"/>
      <c r="N434" s="134"/>
      <c r="O434" s="117" t="s">
        <v>9032</v>
      </c>
      <c r="P434" s="117" t="s">
        <v>9033</v>
      </c>
      <c r="Q434" s="134"/>
      <c r="R434" s="114"/>
      <c r="S434" s="114"/>
      <c r="T434" s="114"/>
      <c r="U434" s="114"/>
      <c r="V434" s="114"/>
      <c r="W434" s="114"/>
      <c r="X434" s="114"/>
      <c r="Y434" s="114"/>
      <c r="Z434" s="114"/>
      <c r="AA434" s="114"/>
      <c r="AB434" s="114"/>
      <c r="AC434" s="114"/>
      <c r="AD434" s="114"/>
      <c r="AE434" s="114"/>
      <c r="AF434" s="114"/>
      <c r="AG434" s="114"/>
      <c r="AH434" s="114"/>
      <c r="AI434" s="114"/>
      <c r="AJ434" s="114"/>
      <c r="AK434" s="114"/>
      <c r="AL434" s="114"/>
      <c r="AM434" s="114"/>
      <c r="AN434" s="114"/>
      <c r="AO434" s="114"/>
      <c r="AP434" s="114"/>
      <c r="AQ434" s="114"/>
      <c r="AR434" s="114"/>
      <c r="AS434" s="114"/>
      <c r="AT434" s="114"/>
      <c r="AU434" s="114"/>
      <c r="AV434" s="114"/>
      <c r="AW434" s="114"/>
      <c r="AX434" s="114"/>
      <c r="AY434" s="114"/>
      <c r="AZ434" s="114"/>
      <c r="BA434" s="114"/>
      <c r="BB434" s="114"/>
      <c r="BC434" s="114"/>
      <c r="BD434" s="114"/>
      <c r="BE434" s="114"/>
      <c r="BF434" s="114"/>
      <c r="BG434" s="114"/>
      <c r="BH434" s="114"/>
      <c r="BI434" s="114"/>
      <c r="BJ434" s="114"/>
      <c r="BK434" s="114"/>
      <c r="BL434" s="114"/>
    </row>
    <row r="435">
      <c r="A435" s="117" t="s">
        <v>237</v>
      </c>
      <c r="B435" s="117" t="b">
        <v>1</v>
      </c>
      <c r="C435" s="117" t="s">
        <v>241</v>
      </c>
      <c r="D435" s="117" t="s">
        <v>8227</v>
      </c>
      <c r="E435" s="117" t="s">
        <v>8788</v>
      </c>
      <c r="F435" s="117" t="s">
        <v>1446</v>
      </c>
      <c r="G435" s="117" t="s">
        <v>9034</v>
      </c>
      <c r="H435" s="117" t="s">
        <v>9035</v>
      </c>
      <c r="I435" s="134"/>
      <c r="J435" s="117" t="s">
        <v>9036</v>
      </c>
      <c r="K435" s="117" t="s">
        <v>9037</v>
      </c>
      <c r="L435" s="134"/>
      <c r="M435" s="134"/>
      <c r="N435" s="134"/>
      <c r="O435" s="117" t="s">
        <v>9038</v>
      </c>
      <c r="P435" s="117" t="s">
        <v>2204</v>
      </c>
      <c r="Q435" s="117" t="s">
        <v>9039</v>
      </c>
      <c r="R435" s="114"/>
      <c r="S435" s="114"/>
      <c r="T435" s="114"/>
      <c r="U435" s="114"/>
      <c r="V435" s="114"/>
      <c r="W435" s="114"/>
      <c r="X435" s="114"/>
      <c r="Y435" s="114"/>
      <c r="Z435" s="114"/>
      <c r="AA435" s="114"/>
      <c r="AB435" s="114"/>
      <c r="AC435" s="114"/>
      <c r="AD435" s="114"/>
      <c r="AE435" s="114"/>
      <c r="AF435" s="114"/>
      <c r="AG435" s="114"/>
      <c r="AH435" s="114"/>
      <c r="AI435" s="114"/>
      <c r="AJ435" s="114"/>
      <c r="AK435" s="114"/>
      <c r="AL435" s="114"/>
      <c r="AM435" s="114"/>
      <c r="AN435" s="114"/>
      <c r="AO435" s="114"/>
      <c r="AP435" s="114"/>
      <c r="AQ435" s="114"/>
      <c r="AR435" s="114"/>
      <c r="AS435" s="114"/>
      <c r="AT435" s="114"/>
      <c r="AU435" s="114"/>
      <c r="AV435" s="114"/>
      <c r="AW435" s="114"/>
      <c r="AX435" s="114"/>
      <c r="AY435" s="114"/>
      <c r="AZ435" s="114"/>
      <c r="BA435" s="114"/>
      <c r="BB435" s="114"/>
      <c r="BC435" s="114"/>
      <c r="BD435" s="114"/>
      <c r="BE435" s="114"/>
      <c r="BF435" s="114"/>
      <c r="BG435" s="114"/>
      <c r="BH435" s="114"/>
      <c r="BI435" s="114"/>
      <c r="BJ435" s="114"/>
      <c r="BK435" s="114"/>
      <c r="BL435" s="114"/>
    </row>
    <row r="436">
      <c r="A436" s="117" t="s">
        <v>237</v>
      </c>
      <c r="B436" s="117" t="b">
        <v>1</v>
      </c>
      <c r="C436" s="117">
        <v>1.0</v>
      </c>
      <c r="D436" s="117" t="s">
        <v>8227</v>
      </c>
      <c r="E436" s="117" t="s">
        <v>8788</v>
      </c>
      <c r="F436" s="117" t="s">
        <v>1446</v>
      </c>
      <c r="G436" s="117" t="s">
        <v>9040</v>
      </c>
      <c r="H436" s="117" t="s">
        <v>9041</v>
      </c>
      <c r="I436" s="134"/>
      <c r="J436" s="117" t="s">
        <v>2208</v>
      </c>
      <c r="K436" s="117" t="s">
        <v>9042</v>
      </c>
      <c r="L436" s="134"/>
      <c r="M436" s="134"/>
      <c r="N436" s="134"/>
      <c r="O436" s="117" t="s">
        <v>9043</v>
      </c>
      <c r="P436" s="117" t="s">
        <v>9044</v>
      </c>
      <c r="Q436" s="134"/>
      <c r="R436" s="114"/>
      <c r="S436" s="114"/>
      <c r="T436" s="114"/>
      <c r="U436" s="114"/>
      <c r="V436" s="114"/>
      <c r="W436" s="114"/>
      <c r="X436" s="114"/>
      <c r="Y436" s="114"/>
      <c r="Z436" s="114"/>
      <c r="AA436" s="114"/>
      <c r="AB436" s="114"/>
      <c r="AC436" s="114"/>
      <c r="AD436" s="114"/>
      <c r="AE436" s="114"/>
      <c r="AF436" s="114"/>
      <c r="AG436" s="114"/>
      <c r="AH436" s="114"/>
      <c r="AI436" s="114"/>
      <c r="AJ436" s="114"/>
      <c r="AK436" s="114"/>
      <c r="AL436" s="114"/>
      <c r="AM436" s="114"/>
      <c r="AN436" s="114"/>
      <c r="AO436" s="114"/>
      <c r="AP436" s="114"/>
      <c r="AQ436" s="114"/>
      <c r="AR436" s="114"/>
      <c r="AS436" s="114"/>
      <c r="AT436" s="114"/>
      <c r="AU436" s="114"/>
      <c r="AV436" s="114"/>
      <c r="AW436" s="114"/>
      <c r="AX436" s="114"/>
      <c r="AY436" s="114"/>
      <c r="AZ436" s="114"/>
      <c r="BA436" s="114"/>
      <c r="BB436" s="114"/>
      <c r="BC436" s="114"/>
      <c r="BD436" s="114"/>
      <c r="BE436" s="114"/>
      <c r="BF436" s="114"/>
      <c r="BG436" s="114"/>
      <c r="BH436" s="114"/>
      <c r="BI436" s="114"/>
      <c r="BJ436" s="114"/>
      <c r="BK436" s="114"/>
      <c r="BL436" s="114"/>
    </row>
    <row r="437">
      <c r="A437" s="117" t="s">
        <v>237</v>
      </c>
      <c r="B437" s="117" t="b">
        <v>1</v>
      </c>
      <c r="C437" s="117" t="s">
        <v>241</v>
      </c>
      <c r="D437" s="117" t="s">
        <v>8227</v>
      </c>
      <c r="E437" s="117" t="s">
        <v>8788</v>
      </c>
      <c r="F437" s="117" t="s">
        <v>1446</v>
      </c>
      <c r="G437" s="117" t="s">
        <v>9045</v>
      </c>
      <c r="H437" s="117" t="s">
        <v>9046</v>
      </c>
      <c r="I437" s="134"/>
      <c r="J437" s="117" t="s">
        <v>9047</v>
      </c>
      <c r="K437" s="117" t="s">
        <v>9048</v>
      </c>
      <c r="L437" s="134"/>
      <c r="M437" s="134"/>
      <c r="N437" s="134"/>
      <c r="O437" s="117" t="s">
        <v>9049</v>
      </c>
      <c r="P437" s="117" t="s">
        <v>9050</v>
      </c>
      <c r="Q437" s="117" t="s">
        <v>9051</v>
      </c>
      <c r="R437" s="114"/>
      <c r="S437" s="114"/>
      <c r="T437" s="114"/>
      <c r="U437" s="114"/>
      <c r="V437" s="114"/>
      <c r="W437" s="114"/>
      <c r="X437" s="114"/>
      <c r="Y437" s="114"/>
      <c r="Z437" s="114"/>
      <c r="AA437" s="114"/>
      <c r="AB437" s="114"/>
      <c r="AC437" s="114"/>
      <c r="AD437" s="114"/>
      <c r="AE437" s="114"/>
      <c r="AF437" s="114"/>
      <c r="AG437" s="114"/>
      <c r="AH437" s="114"/>
      <c r="AI437" s="114"/>
      <c r="AJ437" s="114"/>
      <c r="AK437" s="114"/>
      <c r="AL437" s="114"/>
      <c r="AM437" s="114"/>
      <c r="AN437" s="114"/>
      <c r="AO437" s="114"/>
      <c r="AP437" s="114"/>
      <c r="AQ437" s="114"/>
      <c r="AR437" s="114"/>
      <c r="AS437" s="114"/>
      <c r="AT437" s="114"/>
      <c r="AU437" s="114"/>
      <c r="AV437" s="114"/>
      <c r="AW437" s="114"/>
      <c r="AX437" s="114"/>
      <c r="AY437" s="114"/>
      <c r="AZ437" s="114"/>
      <c r="BA437" s="114"/>
      <c r="BB437" s="114"/>
      <c r="BC437" s="114"/>
      <c r="BD437" s="114"/>
      <c r="BE437" s="114"/>
      <c r="BF437" s="114"/>
      <c r="BG437" s="114"/>
      <c r="BH437" s="114"/>
      <c r="BI437" s="114"/>
      <c r="BJ437" s="114"/>
      <c r="BK437" s="114"/>
      <c r="BL437" s="114"/>
    </row>
    <row r="438">
      <c r="A438" s="117" t="s">
        <v>237</v>
      </c>
      <c r="B438" s="117" t="b">
        <v>1</v>
      </c>
      <c r="C438" s="117">
        <v>1.0</v>
      </c>
      <c r="D438" s="117" t="s">
        <v>8227</v>
      </c>
      <c r="E438" s="117" t="s">
        <v>8788</v>
      </c>
      <c r="F438" s="117" t="s">
        <v>1446</v>
      </c>
      <c r="G438" s="117" t="s">
        <v>9052</v>
      </c>
      <c r="H438" s="117" t="s">
        <v>9053</v>
      </c>
      <c r="I438" s="134"/>
      <c r="J438" s="117" t="s">
        <v>9054</v>
      </c>
      <c r="K438" s="117" t="s">
        <v>9055</v>
      </c>
      <c r="L438" s="134"/>
      <c r="M438" s="134"/>
      <c r="N438" s="134"/>
      <c r="O438" s="117" t="s">
        <v>9056</v>
      </c>
      <c r="P438" s="117" t="s">
        <v>9057</v>
      </c>
      <c r="Q438" s="134"/>
      <c r="R438" s="114"/>
      <c r="S438" s="114"/>
      <c r="T438" s="114"/>
      <c r="U438" s="114"/>
      <c r="V438" s="114"/>
      <c r="W438" s="114"/>
      <c r="X438" s="114"/>
      <c r="Y438" s="114"/>
      <c r="Z438" s="114"/>
      <c r="AA438" s="114"/>
      <c r="AB438" s="114"/>
      <c r="AC438" s="114"/>
      <c r="AD438" s="114"/>
      <c r="AE438" s="114"/>
      <c r="AF438" s="114"/>
      <c r="AG438" s="114"/>
      <c r="AH438" s="114"/>
      <c r="AI438" s="114"/>
      <c r="AJ438" s="114"/>
      <c r="AK438" s="114"/>
      <c r="AL438" s="114"/>
      <c r="AM438" s="114"/>
      <c r="AN438" s="114"/>
      <c r="AO438" s="114"/>
      <c r="AP438" s="114"/>
      <c r="AQ438" s="114"/>
      <c r="AR438" s="114"/>
      <c r="AS438" s="114"/>
      <c r="AT438" s="114"/>
      <c r="AU438" s="114"/>
      <c r="AV438" s="114"/>
      <c r="AW438" s="114"/>
      <c r="AX438" s="114"/>
      <c r="AY438" s="114"/>
      <c r="AZ438" s="114"/>
      <c r="BA438" s="114"/>
      <c r="BB438" s="114"/>
      <c r="BC438" s="114"/>
      <c r="BD438" s="114"/>
      <c r="BE438" s="114"/>
      <c r="BF438" s="114"/>
      <c r="BG438" s="114"/>
      <c r="BH438" s="114"/>
      <c r="BI438" s="114"/>
      <c r="BJ438" s="114"/>
      <c r="BK438" s="114"/>
      <c r="BL438" s="114"/>
    </row>
    <row r="439">
      <c r="A439" s="117" t="s">
        <v>237</v>
      </c>
      <c r="B439" s="117" t="b">
        <v>1</v>
      </c>
      <c r="C439" s="117" t="s">
        <v>241</v>
      </c>
      <c r="D439" s="117" t="s">
        <v>8227</v>
      </c>
      <c r="E439" s="117" t="s">
        <v>8788</v>
      </c>
      <c r="F439" s="117" t="s">
        <v>1446</v>
      </c>
      <c r="G439" s="117" t="s">
        <v>9058</v>
      </c>
      <c r="H439" s="117" t="s">
        <v>9059</v>
      </c>
      <c r="I439" s="134"/>
      <c r="J439" s="117" t="s">
        <v>2221</v>
      </c>
      <c r="K439" s="117" t="s">
        <v>9060</v>
      </c>
      <c r="L439" s="134"/>
      <c r="M439" s="134"/>
      <c r="N439" s="134"/>
      <c r="O439" s="117" t="s">
        <v>9061</v>
      </c>
      <c r="P439" s="117" t="s">
        <v>9062</v>
      </c>
      <c r="Q439" s="117" t="s">
        <v>9063</v>
      </c>
      <c r="R439" s="114"/>
      <c r="S439" s="114"/>
      <c r="T439" s="114"/>
      <c r="U439" s="114"/>
      <c r="V439" s="114"/>
      <c r="W439" s="114"/>
      <c r="X439" s="114"/>
      <c r="Y439" s="114"/>
      <c r="Z439" s="114"/>
      <c r="AA439" s="114"/>
      <c r="AB439" s="114"/>
      <c r="AC439" s="114"/>
      <c r="AD439" s="114"/>
      <c r="AE439" s="114"/>
      <c r="AF439" s="114"/>
      <c r="AG439" s="114"/>
      <c r="AH439" s="114"/>
      <c r="AI439" s="114"/>
      <c r="AJ439" s="114"/>
      <c r="AK439" s="114"/>
      <c r="AL439" s="114"/>
      <c r="AM439" s="114"/>
      <c r="AN439" s="114"/>
      <c r="AO439" s="114"/>
      <c r="AP439" s="114"/>
      <c r="AQ439" s="114"/>
      <c r="AR439" s="114"/>
      <c r="AS439" s="114"/>
      <c r="AT439" s="114"/>
      <c r="AU439" s="114"/>
      <c r="AV439" s="114"/>
      <c r="AW439" s="114"/>
      <c r="AX439" s="114"/>
      <c r="AY439" s="114"/>
      <c r="AZ439" s="114"/>
      <c r="BA439" s="114"/>
      <c r="BB439" s="114"/>
      <c r="BC439" s="114"/>
      <c r="BD439" s="114"/>
      <c r="BE439" s="114"/>
      <c r="BF439" s="114"/>
      <c r="BG439" s="114"/>
      <c r="BH439" s="114"/>
      <c r="BI439" s="114"/>
      <c r="BJ439" s="114"/>
      <c r="BK439" s="114"/>
      <c r="BL439" s="114"/>
    </row>
    <row r="440">
      <c r="A440" s="117" t="s">
        <v>237</v>
      </c>
      <c r="B440" s="117" t="b">
        <v>1</v>
      </c>
      <c r="C440" s="117">
        <v>1.0</v>
      </c>
      <c r="D440" s="117" t="s">
        <v>8227</v>
      </c>
      <c r="E440" s="117" t="s">
        <v>8788</v>
      </c>
      <c r="F440" s="117" t="s">
        <v>1446</v>
      </c>
      <c r="G440" s="117" t="s">
        <v>9064</v>
      </c>
      <c r="H440" s="117" t="s">
        <v>9065</v>
      </c>
      <c r="I440" s="134"/>
      <c r="J440" s="117" t="s">
        <v>9066</v>
      </c>
      <c r="K440" s="117" t="s">
        <v>9067</v>
      </c>
      <c r="L440" s="134"/>
      <c r="M440" s="134"/>
      <c r="N440" s="134"/>
      <c r="O440" s="117" t="s">
        <v>9068</v>
      </c>
      <c r="P440" s="117" t="s">
        <v>9069</v>
      </c>
      <c r="Q440" s="134"/>
      <c r="R440" s="114"/>
      <c r="S440" s="114"/>
      <c r="T440" s="114"/>
      <c r="U440" s="114"/>
      <c r="V440" s="114"/>
      <c r="W440" s="114"/>
      <c r="X440" s="114"/>
      <c r="Y440" s="114"/>
      <c r="Z440" s="114"/>
      <c r="AA440" s="114"/>
      <c r="AB440" s="114"/>
      <c r="AC440" s="114"/>
      <c r="AD440" s="114"/>
      <c r="AE440" s="114"/>
      <c r="AF440" s="114"/>
      <c r="AG440" s="114"/>
      <c r="AH440" s="114"/>
      <c r="AI440" s="114"/>
      <c r="AJ440" s="114"/>
      <c r="AK440" s="114"/>
      <c r="AL440" s="114"/>
      <c r="AM440" s="114"/>
      <c r="AN440" s="114"/>
      <c r="AO440" s="114"/>
      <c r="AP440" s="114"/>
      <c r="AQ440" s="114"/>
      <c r="AR440" s="114"/>
      <c r="AS440" s="114"/>
      <c r="AT440" s="114"/>
      <c r="AU440" s="114"/>
      <c r="AV440" s="114"/>
      <c r="AW440" s="114"/>
      <c r="AX440" s="114"/>
      <c r="AY440" s="114"/>
      <c r="AZ440" s="114"/>
      <c r="BA440" s="114"/>
      <c r="BB440" s="114"/>
      <c r="BC440" s="114"/>
      <c r="BD440" s="114"/>
      <c r="BE440" s="114"/>
      <c r="BF440" s="114"/>
      <c r="BG440" s="114"/>
      <c r="BH440" s="114"/>
      <c r="BI440" s="114"/>
      <c r="BJ440" s="114"/>
      <c r="BK440" s="114"/>
      <c r="BL440" s="114"/>
    </row>
    <row r="441">
      <c r="A441" s="117" t="s">
        <v>237</v>
      </c>
      <c r="B441" s="117" t="b">
        <v>1</v>
      </c>
      <c r="C441" s="117" t="s">
        <v>241</v>
      </c>
      <c r="D441" s="117" t="s">
        <v>8227</v>
      </c>
      <c r="E441" s="117" t="s">
        <v>8788</v>
      </c>
      <c r="F441" s="117" t="s">
        <v>1446</v>
      </c>
      <c r="G441" s="117" t="s">
        <v>9070</v>
      </c>
      <c r="H441" s="117" t="s">
        <v>9071</v>
      </c>
      <c r="I441" s="134"/>
      <c r="J441" s="117" t="s">
        <v>9072</v>
      </c>
      <c r="K441" s="117" t="s">
        <v>9073</v>
      </c>
      <c r="L441" s="134"/>
      <c r="M441" s="134"/>
      <c r="N441" s="134"/>
      <c r="O441" s="117" t="s">
        <v>9074</v>
      </c>
      <c r="P441" s="117" t="s">
        <v>9075</v>
      </c>
      <c r="Q441" s="117" t="s">
        <v>9076</v>
      </c>
      <c r="R441" s="114"/>
      <c r="S441" s="114"/>
      <c r="T441" s="114"/>
      <c r="U441" s="114"/>
      <c r="V441" s="114"/>
      <c r="W441" s="114"/>
      <c r="X441" s="114"/>
      <c r="Y441" s="114"/>
      <c r="Z441" s="114"/>
      <c r="AA441" s="114"/>
      <c r="AB441" s="114"/>
      <c r="AC441" s="114"/>
      <c r="AD441" s="114"/>
      <c r="AE441" s="114"/>
      <c r="AF441" s="114"/>
      <c r="AG441" s="114"/>
      <c r="AH441" s="114"/>
      <c r="AI441" s="114"/>
      <c r="AJ441" s="114"/>
      <c r="AK441" s="114"/>
      <c r="AL441" s="114"/>
      <c r="AM441" s="114"/>
      <c r="AN441" s="114"/>
      <c r="AO441" s="114"/>
      <c r="AP441" s="114"/>
      <c r="AQ441" s="114"/>
      <c r="AR441" s="114"/>
      <c r="AS441" s="114"/>
      <c r="AT441" s="114"/>
      <c r="AU441" s="114"/>
      <c r="AV441" s="114"/>
      <c r="AW441" s="114"/>
      <c r="AX441" s="114"/>
      <c r="AY441" s="114"/>
      <c r="AZ441" s="114"/>
      <c r="BA441" s="114"/>
      <c r="BB441" s="114"/>
      <c r="BC441" s="114"/>
      <c r="BD441" s="114"/>
      <c r="BE441" s="114"/>
      <c r="BF441" s="114"/>
      <c r="BG441" s="114"/>
      <c r="BH441" s="114"/>
      <c r="BI441" s="114"/>
      <c r="BJ441" s="114"/>
      <c r="BK441" s="114"/>
      <c r="BL441" s="114"/>
    </row>
    <row r="442">
      <c r="A442" s="117" t="s">
        <v>237</v>
      </c>
      <c r="B442" s="117" t="b">
        <v>1</v>
      </c>
      <c r="C442" s="117">
        <v>1.0</v>
      </c>
      <c r="D442" s="117" t="s">
        <v>8227</v>
      </c>
      <c r="E442" s="117" t="s">
        <v>8788</v>
      </c>
      <c r="F442" s="117" t="s">
        <v>1446</v>
      </c>
      <c r="G442" s="117" t="s">
        <v>9077</v>
      </c>
      <c r="H442" s="117" t="s">
        <v>9078</v>
      </c>
      <c r="I442" s="134"/>
      <c r="J442" s="117" t="s">
        <v>9079</v>
      </c>
      <c r="K442" s="117" t="s">
        <v>9080</v>
      </c>
      <c r="L442" s="134"/>
      <c r="M442" s="134"/>
      <c r="N442" s="134"/>
      <c r="O442" s="117" t="s">
        <v>9081</v>
      </c>
      <c r="P442" s="117" t="s">
        <v>9082</v>
      </c>
      <c r="Q442" s="134"/>
      <c r="R442" s="114"/>
      <c r="S442" s="114"/>
      <c r="T442" s="114"/>
      <c r="U442" s="114"/>
      <c r="V442" s="114"/>
      <c r="W442" s="114"/>
      <c r="X442" s="114"/>
      <c r="Y442" s="114"/>
      <c r="Z442" s="114"/>
      <c r="AA442" s="114"/>
      <c r="AB442" s="114"/>
      <c r="AC442" s="114"/>
      <c r="AD442" s="114"/>
      <c r="AE442" s="114"/>
      <c r="AF442" s="114"/>
      <c r="AG442" s="114"/>
      <c r="AH442" s="114"/>
      <c r="AI442" s="114"/>
      <c r="AJ442" s="114"/>
      <c r="AK442" s="114"/>
      <c r="AL442" s="114"/>
      <c r="AM442" s="114"/>
      <c r="AN442" s="114"/>
      <c r="AO442" s="114"/>
      <c r="AP442" s="114"/>
      <c r="AQ442" s="114"/>
      <c r="AR442" s="114"/>
      <c r="AS442" s="114"/>
      <c r="AT442" s="114"/>
      <c r="AU442" s="114"/>
      <c r="AV442" s="114"/>
      <c r="AW442" s="114"/>
      <c r="AX442" s="114"/>
      <c r="AY442" s="114"/>
      <c r="AZ442" s="114"/>
      <c r="BA442" s="114"/>
      <c r="BB442" s="114"/>
      <c r="BC442" s="114"/>
      <c r="BD442" s="114"/>
      <c r="BE442" s="114"/>
      <c r="BF442" s="114"/>
      <c r="BG442" s="114"/>
      <c r="BH442" s="114"/>
      <c r="BI442" s="114"/>
      <c r="BJ442" s="114"/>
      <c r="BK442" s="114"/>
      <c r="BL442" s="114"/>
    </row>
    <row r="443">
      <c r="A443" s="117" t="s">
        <v>237</v>
      </c>
      <c r="B443" s="117" t="b">
        <v>1</v>
      </c>
      <c r="C443" s="117" t="s">
        <v>241</v>
      </c>
      <c r="D443" s="117" t="s">
        <v>8227</v>
      </c>
      <c r="E443" s="117" t="s">
        <v>8788</v>
      </c>
      <c r="F443" s="117" t="s">
        <v>1446</v>
      </c>
      <c r="G443" s="117" t="s">
        <v>9083</v>
      </c>
      <c r="H443" s="117" t="s">
        <v>9084</v>
      </c>
      <c r="I443" s="134"/>
      <c r="J443" s="117" t="s">
        <v>2241</v>
      </c>
      <c r="K443" s="117" t="s">
        <v>9085</v>
      </c>
      <c r="L443" s="134"/>
      <c r="M443" s="134"/>
      <c r="N443" s="134"/>
      <c r="O443" s="117" t="s">
        <v>9086</v>
      </c>
      <c r="P443" s="117" t="s">
        <v>9087</v>
      </c>
      <c r="Q443" s="134"/>
      <c r="R443" s="114"/>
      <c r="S443" s="114"/>
      <c r="T443" s="114"/>
      <c r="U443" s="114"/>
      <c r="V443" s="114"/>
      <c r="W443" s="114"/>
      <c r="X443" s="114"/>
      <c r="Y443" s="114"/>
      <c r="Z443" s="114"/>
      <c r="AA443" s="114"/>
      <c r="AB443" s="114"/>
      <c r="AC443" s="114"/>
      <c r="AD443" s="114"/>
      <c r="AE443" s="114"/>
      <c r="AF443" s="114"/>
      <c r="AG443" s="114"/>
      <c r="AH443" s="114"/>
      <c r="AI443" s="114"/>
      <c r="AJ443" s="114"/>
      <c r="AK443" s="114"/>
      <c r="AL443" s="114"/>
      <c r="AM443" s="114"/>
      <c r="AN443" s="114"/>
      <c r="AO443" s="114"/>
      <c r="AP443" s="114"/>
      <c r="AQ443" s="114"/>
      <c r="AR443" s="114"/>
      <c r="AS443" s="114"/>
      <c r="AT443" s="114"/>
      <c r="AU443" s="114"/>
      <c r="AV443" s="114"/>
      <c r="AW443" s="114"/>
      <c r="AX443" s="114"/>
      <c r="AY443" s="114"/>
      <c r="AZ443" s="114"/>
      <c r="BA443" s="114"/>
      <c r="BB443" s="114"/>
      <c r="BC443" s="114"/>
      <c r="BD443" s="114"/>
      <c r="BE443" s="114"/>
      <c r="BF443" s="114"/>
      <c r="BG443" s="114"/>
      <c r="BH443" s="114"/>
      <c r="BI443" s="114"/>
      <c r="BJ443" s="114"/>
      <c r="BK443" s="114"/>
      <c r="BL443" s="114"/>
    </row>
    <row r="444">
      <c r="A444" s="117" t="s">
        <v>237</v>
      </c>
      <c r="B444" s="117" t="b">
        <v>1</v>
      </c>
      <c r="C444" s="117">
        <v>1.0</v>
      </c>
      <c r="D444" s="117" t="s">
        <v>8227</v>
      </c>
      <c r="E444" s="117" t="s">
        <v>8788</v>
      </c>
      <c r="F444" s="117" t="s">
        <v>1446</v>
      </c>
      <c r="G444" s="117" t="s">
        <v>9088</v>
      </c>
      <c r="H444" s="117" t="s">
        <v>9089</v>
      </c>
      <c r="I444" s="134"/>
      <c r="J444" s="117" t="s">
        <v>9090</v>
      </c>
      <c r="K444" s="117" t="s">
        <v>9091</v>
      </c>
      <c r="L444" s="134"/>
      <c r="M444" s="134"/>
      <c r="N444" s="134"/>
      <c r="O444" s="117" t="s">
        <v>9092</v>
      </c>
      <c r="P444" s="117" t="s">
        <v>9093</v>
      </c>
      <c r="Q444" s="134"/>
      <c r="R444" s="114"/>
      <c r="S444" s="114"/>
      <c r="T444" s="114"/>
      <c r="U444" s="114"/>
      <c r="V444" s="114"/>
      <c r="W444" s="114"/>
      <c r="X444" s="114"/>
      <c r="Y444" s="114"/>
      <c r="Z444" s="114"/>
      <c r="AA444" s="114"/>
      <c r="AB444" s="114"/>
      <c r="AC444" s="114"/>
      <c r="AD444" s="114"/>
      <c r="AE444" s="114"/>
      <c r="AF444" s="114"/>
      <c r="AG444" s="114"/>
      <c r="AH444" s="114"/>
      <c r="AI444" s="114"/>
      <c r="AJ444" s="114"/>
      <c r="AK444" s="114"/>
      <c r="AL444" s="114"/>
      <c r="AM444" s="114"/>
      <c r="AN444" s="114"/>
      <c r="AO444" s="114"/>
      <c r="AP444" s="114"/>
      <c r="AQ444" s="114"/>
      <c r="AR444" s="114"/>
      <c r="AS444" s="114"/>
      <c r="AT444" s="114"/>
      <c r="AU444" s="114"/>
      <c r="AV444" s="114"/>
      <c r="AW444" s="114"/>
      <c r="AX444" s="114"/>
      <c r="AY444" s="114"/>
      <c r="AZ444" s="114"/>
      <c r="BA444" s="114"/>
      <c r="BB444" s="114"/>
      <c r="BC444" s="114"/>
      <c r="BD444" s="114"/>
      <c r="BE444" s="114"/>
      <c r="BF444" s="114"/>
      <c r="BG444" s="114"/>
      <c r="BH444" s="114"/>
      <c r="BI444" s="114"/>
      <c r="BJ444" s="114"/>
      <c r="BK444" s="114"/>
      <c r="BL444" s="114"/>
    </row>
    <row r="445">
      <c r="A445" s="117" t="s">
        <v>237</v>
      </c>
      <c r="B445" s="117" t="b">
        <v>1</v>
      </c>
      <c r="C445" s="117" t="s">
        <v>241</v>
      </c>
      <c r="D445" s="117" t="s">
        <v>8227</v>
      </c>
      <c r="E445" s="117" t="s">
        <v>8788</v>
      </c>
      <c r="F445" s="117" t="s">
        <v>1446</v>
      </c>
      <c r="G445" s="117" t="s">
        <v>9094</v>
      </c>
      <c r="H445" s="117" t="s">
        <v>9095</v>
      </c>
      <c r="I445" s="134"/>
      <c r="J445" s="117" t="s">
        <v>2249</v>
      </c>
      <c r="K445" s="117" t="s">
        <v>9096</v>
      </c>
      <c r="L445" s="134"/>
      <c r="M445" s="134"/>
      <c r="N445" s="134"/>
      <c r="O445" s="117" t="s">
        <v>9097</v>
      </c>
      <c r="P445" s="117" t="s">
        <v>9098</v>
      </c>
      <c r="Q445" s="117" t="s">
        <v>9099</v>
      </c>
      <c r="R445" s="114"/>
      <c r="S445" s="114"/>
      <c r="T445" s="114"/>
      <c r="U445" s="114"/>
      <c r="V445" s="114"/>
      <c r="W445" s="114"/>
      <c r="X445" s="114"/>
      <c r="Y445" s="114"/>
      <c r="Z445" s="114"/>
      <c r="AA445" s="114"/>
      <c r="AB445" s="114"/>
      <c r="AC445" s="114"/>
      <c r="AD445" s="114"/>
      <c r="AE445" s="114"/>
      <c r="AF445" s="114"/>
      <c r="AG445" s="114"/>
      <c r="AH445" s="114"/>
      <c r="AI445" s="114"/>
      <c r="AJ445" s="114"/>
      <c r="AK445" s="114"/>
      <c r="AL445" s="114"/>
      <c r="AM445" s="114"/>
      <c r="AN445" s="114"/>
      <c r="AO445" s="114"/>
      <c r="AP445" s="114"/>
      <c r="AQ445" s="114"/>
      <c r="AR445" s="114"/>
      <c r="AS445" s="114"/>
      <c r="AT445" s="114"/>
      <c r="AU445" s="114"/>
      <c r="AV445" s="114"/>
      <c r="AW445" s="114"/>
      <c r="AX445" s="114"/>
      <c r="AY445" s="114"/>
      <c r="AZ445" s="114"/>
      <c r="BA445" s="114"/>
      <c r="BB445" s="114"/>
      <c r="BC445" s="114"/>
      <c r="BD445" s="114"/>
      <c r="BE445" s="114"/>
      <c r="BF445" s="114"/>
      <c r="BG445" s="114"/>
      <c r="BH445" s="114"/>
      <c r="BI445" s="114"/>
      <c r="BJ445" s="114"/>
      <c r="BK445" s="114"/>
      <c r="BL445" s="114"/>
    </row>
    <row r="446">
      <c r="A446" s="117" t="s">
        <v>237</v>
      </c>
      <c r="B446" s="117" t="b">
        <v>1</v>
      </c>
      <c r="C446" s="117">
        <v>1.0</v>
      </c>
      <c r="D446" s="117" t="s">
        <v>8227</v>
      </c>
      <c r="E446" s="117" t="s">
        <v>8788</v>
      </c>
      <c r="F446" s="117" t="s">
        <v>1446</v>
      </c>
      <c r="G446" s="117" t="s">
        <v>9100</v>
      </c>
      <c r="H446" s="117" t="s">
        <v>9101</v>
      </c>
      <c r="I446" s="134"/>
      <c r="J446" s="117" t="s">
        <v>2254</v>
      </c>
      <c r="K446" s="117" t="s">
        <v>9102</v>
      </c>
      <c r="L446" s="134"/>
      <c r="M446" s="134"/>
      <c r="N446" s="134"/>
      <c r="O446" s="117" t="s">
        <v>9103</v>
      </c>
      <c r="P446" s="117" t="s">
        <v>9104</v>
      </c>
      <c r="Q446" s="134"/>
      <c r="R446" s="114"/>
      <c r="S446" s="114"/>
      <c r="T446" s="114"/>
      <c r="U446" s="114"/>
      <c r="V446" s="114"/>
      <c r="W446" s="114"/>
      <c r="X446" s="114"/>
      <c r="Y446" s="114"/>
      <c r="Z446" s="114"/>
      <c r="AA446" s="114"/>
      <c r="AB446" s="114"/>
      <c r="AC446" s="114"/>
      <c r="AD446" s="114"/>
      <c r="AE446" s="114"/>
      <c r="AF446" s="114"/>
      <c r="AG446" s="114"/>
      <c r="AH446" s="114"/>
      <c r="AI446" s="114"/>
      <c r="AJ446" s="114"/>
      <c r="AK446" s="114"/>
      <c r="AL446" s="114"/>
      <c r="AM446" s="114"/>
      <c r="AN446" s="114"/>
      <c r="AO446" s="114"/>
      <c r="AP446" s="114"/>
      <c r="AQ446" s="114"/>
      <c r="AR446" s="114"/>
      <c r="AS446" s="114"/>
      <c r="AT446" s="114"/>
      <c r="AU446" s="114"/>
      <c r="AV446" s="114"/>
      <c r="AW446" s="114"/>
      <c r="AX446" s="114"/>
      <c r="AY446" s="114"/>
      <c r="AZ446" s="114"/>
      <c r="BA446" s="114"/>
      <c r="BB446" s="114"/>
      <c r="BC446" s="114"/>
      <c r="BD446" s="114"/>
      <c r="BE446" s="114"/>
      <c r="BF446" s="114"/>
      <c r="BG446" s="114"/>
      <c r="BH446" s="114"/>
      <c r="BI446" s="114"/>
      <c r="BJ446" s="114"/>
      <c r="BK446" s="114"/>
      <c r="BL446" s="114"/>
    </row>
    <row r="447">
      <c r="A447" s="117" t="s">
        <v>237</v>
      </c>
      <c r="B447" s="117" t="b">
        <v>1</v>
      </c>
      <c r="C447" s="117" t="s">
        <v>241</v>
      </c>
      <c r="D447" s="117" t="s">
        <v>8227</v>
      </c>
      <c r="E447" s="117" t="s">
        <v>8788</v>
      </c>
      <c r="F447" s="117" t="s">
        <v>1446</v>
      </c>
      <c r="G447" s="117" t="s">
        <v>9105</v>
      </c>
      <c r="H447" s="117" t="s">
        <v>9106</v>
      </c>
      <c r="I447" s="134"/>
      <c r="J447" s="117" t="s">
        <v>9107</v>
      </c>
      <c r="K447" s="117" t="s">
        <v>9108</v>
      </c>
      <c r="L447" s="134"/>
      <c r="M447" s="134"/>
      <c r="N447" s="134"/>
      <c r="O447" s="117" t="s">
        <v>9109</v>
      </c>
      <c r="P447" s="117" t="s">
        <v>9110</v>
      </c>
      <c r="Q447" s="134"/>
      <c r="R447" s="114"/>
      <c r="S447" s="114"/>
      <c r="T447" s="114"/>
      <c r="U447" s="114"/>
      <c r="V447" s="114"/>
      <c r="W447" s="114"/>
      <c r="X447" s="114"/>
      <c r="Y447" s="114"/>
      <c r="Z447" s="114"/>
      <c r="AA447" s="114"/>
      <c r="AB447" s="114"/>
      <c r="AC447" s="114"/>
      <c r="AD447" s="114"/>
      <c r="AE447" s="114"/>
      <c r="AF447" s="114"/>
      <c r="AG447" s="114"/>
      <c r="AH447" s="114"/>
      <c r="AI447" s="114"/>
      <c r="AJ447" s="114"/>
      <c r="AK447" s="114"/>
      <c r="AL447" s="114"/>
      <c r="AM447" s="114"/>
      <c r="AN447" s="114"/>
      <c r="AO447" s="114"/>
      <c r="AP447" s="114"/>
      <c r="AQ447" s="114"/>
      <c r="AR447" s="114"/>
      <c r="AS447" s="114"/>
      <c r="AT447" s="114"/>
      <c r="AU447" s="114"/>
      <c r="AV447" s="114"/>
      <c r="AW447" s="114"/>
      <c r="AX447" s="114"/>
      <c r="AY447" s="114"/>
      <c r="AZ447" s="114"/>
      <c r="BA447" s="114"/>
      <c r="BB447" s="114"/>
      <c r="BC447" s="114"/>
      <c r="BD447" s="114"/>
      <c r="BE447" s="114"/>
      <c r="BF447" s="114"/>
      <c r="BG447" s="114"/>
      <c r="BH447" s="114"/>
      <c r="BI447" s="114"/>
      <c r="BJ447" s="114"/>
      <c r="BK447" s="114"/>
      <c r="BL447" s="114"/>
    </row>
    <row r="448">
      <c r="A448" s="117" t="s">
        <v>237</v>
      </c>
      <c r="B448" s="117" t="b">
        <v>1</v>
      </c>
      <c r="C448" s="117">
        <v>1.0</v>
      </c>
      <c r="D448" s="117" t="s">
        <v>8227</v>
      </c>
      <c r="E448" s="117" t="s">
        <v>8788</v>
      </c>
      <c r="F448" s="117" t="s">
        <v>1446</v>
      </c>
      <c r="G448" s="117" t="s">
        <v>9111</v>
      </c>
      <c r="H448" s="117" t="s">
        <v>9112</v>
      </c>
      <c r="I448" s="134"/>
      <c r="J448" s="117" t="s">
        <v>9113</v>
      </c>
      <c r="K448" s="117" t="s">
        <v>9114</v>
      </c>
      <c r="L448" s="134"/>
      <c r="M448" s="134"/>
      <c r="N448" s="134"/>
      <c r="O448" s="117" t="s">
        <v>9115</v>
      </c>
      <c r="P448" s="117" t="s">
        <v>9116</v>
      </c>
      <c r="Q448" s="134"/>
      <c r="R448" s="114"/>
      <c r="S448" s="114"/>
      <c r="T448" s="114"/>
      <c r="U448" s="114"/>
      <c r="V448" s="114"/>
      <c r="W448" s="114"/>
      <c r="X448" s="114"/>
      <c r="Y448" s="114"/>
      <c r="Z448" s="114"/>
      <c r="AA448" s="114"/>
      <c r="AB448" s="114"/>
      <c r="AC448" s="114"/>
      <c r="AD448" s="114"/>
      <c r="AE448" s="114"/>
      <c r="AF448" s="114"/>
      <c r="AG448" s="114"/>
      <c r="AH448" s="114"/>
      <c r="AI448" s="114"/>
      <c r="AJ448" s="114"/>
      <c r="AK448" s="114"/>
      <c r="AL448" s="114"/>
      <c r="AM448" s="114"/>
      <c r="AN448" s="114"/>
      <c r="AO448" s="114"/>
      <c r="AP448" s="114"/>
      <c r="AQ448" s="114"/>
      <c r="AR448" s="114"/>
      <c r="AS448" s="114"/>
      <c r="AT448" s="114"/>
      <c r="AU448" s="114"/>
      <c r="AV448" s="114"/>
      <c r="AW448" s="114"/>
      <c r="AX448" s="114"/>
      <c r="AY448" s="114"/>
      <c r="AZ448" s="114"/>
      <c r="BA448" s="114"/>
      <c r="BB448" s="114"/>
      <c r="BC448" s="114"/>
      <c r="BD448" s="114"/>
      <c r="BE448" s="114"/>
      <c r="BF448" s="114"/>
      <c r="BG448" s="114"/>
      <c r="BH448" s="114"/>
      <c r="BI448" s="114"/>
      <c r="BJ448" s="114"/>
      <c r="BK448" s="114"/>
      <c r="BL448" s="114"/>
    </row>
    <row r="449">
      <c r="A449" s="117" t="s">
        <v>237</v>
      </c>
      <c r="B449" s="117" t="b">
        <v>1</v>
      </c>
      <c r="C449" s="117" t="s">
        <v>241</v>
      </c>
      <c r="D449" s="117" t="s">
        <v>8227</v>
      </c>
      <c r="E449" s="117" t="s">
        <v>8788</v>
      </c>
      <c r="F449" s="117" t="s">
        <v>1446</v>
      </c>
      <c r="G449" s="117" t="s">
        <v>9117</v>
      </c>
      <c r="H449" s="117" t="s">
        <v>9118</v>
      </c>
      <c r="I449" s="134"/>
      <c r="J449" s="117" t="s">
        <v>2265</v>
      </c>
      <c r="K449" s="117" t="s">
        <v>9119</v>
      </c>
      <c r="L449" s="134"/>
      <c r="M449" s="134"/>
      <c r="N449" s="134"/>
      <c r="O449" s="117" t="s">
        <v>9120</v>
      </c>
      <c r="P449" s="117" t="s">
        <v>9121</v>
      </c>
      <c r="Q449" s="134"/>
      <c r="R449" s="114"/>
      <c r="S449" s="114"/>
      <c r="T449" s="114"/>
      <c r="U449" s="114"/>
      <c r="V449" s="114"/>
      <c r="W449" s="114"/>
      <c r="X449" s="114"/>
      <c r="Y449" s="114"/>
      <c r="Z449" s="114"/>
      <c r="AA449" s="114"/>
      <c r="AB449" s="114"/>
      <c r="AC449" s="114"/>
      <c r="AD449" s="114"/>
      <c r="AE449" s="114"/>
      <c r="AF449" s="114"/>
      <c r="AG449" s="114"/>
      <c r="AH449" s="114"/>
      <c r="AI449" s="114"/>
      <c r="AJ449" s="114"/>
      <c r="AK449" s="114"/>
      <c r="AL449" s="114"/>
      <c r="AM449" s="114"/>
      <c r="AN449" s="114"/>
      <c r="AO449" s="114"/>
      <c r="AP449" s="114"/>
      <c r="AQ449" s="114"/>
      <c r="AR449" s="114"/>
      <c r="AS449" s="114"/>
      <c r="AT449" s="114"/>
      <c r="AU449" s="114"/>
      <c r="AV449" s="114"/>
      <c r="AW449" s="114"/>
      <c r="AX449" s="114"/>
      <c r="AY449" s="114"/>
      <c r="AZ449" s="114"/>
      <c r="BA449" s="114"/>
      <c r="BB449" s="114"/>
      <c r="BC449" s="114"/>
      <c r="BD449" s="114"/>
      <c r="BE449" s="114"/>
      <c r="BF449" s="114"/>
      <c r="BG449" s="114"/>
      <c r="BH449" s="114"/>
      <c r="BI449" s="114"/>
      <c r="BJ449" s="114"/>
      <c r="BK449" s="114"/>
      <c r="BL449" s="114"/>
    </row>
    <row r="450">
      <c r="A450" s="117" t="s">
        <v>237</v>
      </c>
      <c r="B450" s="117" t="b">
        <v>1</v>
      </c>
      <c r="C450" s="117">
        <v>1.0</v>
      </c>
      <c r="D450" s="117" t="s">
        <v>8227</v>
      </c>
      <c r="E450" s="117" t="s">
        <v>8788</v>
      </c>
      <c r="F450" s="117" t="s">
        <v>1446</v>
      </c>
      <c r="G450" s="117" t="s">
        <v>9122</v>
      </c>
      <c r="H450" s="117" t="s">
        <v>9123</v>
      </c>
      <c r="I450" s="134"/>
      <c r="J450" s="117" t="s">
        <v>2269</v>
      </c>
      <c r="K450" s="117" t="s">
        <v>9124</v>
      </c>
      <c r="L450" s="134"/>
      <c r="M450" s="134"/>
      <c r="N450" s="134"/>
      <c r="O450" s="117" t="s">
        <v>9125</v>
      </c>
      <c r="P450" s="117" t="s">
        <v>9126</v>
      </c>
      <c r="Q450" s="134"/>
      <c r="R450" s="114"/>
      <c r="S450" s="114"/>
      <c r="T450" s="114"/>
      <c r="U450" s="114"/>
      <c r="V450" s="114"/>
      <c r="W450" s="114"/>
      <c r="X450" s="114"/>
      <c r="Y450" s="114"/>
      <c r="Z450" s="114"/>
      <c r="AA450" s="114"/>
      <c r="AB450" s="114"/>
      <c r="AC450" s="114"/>
      <c r="AD450" s="114"/>
      <c r="AE450" s="114"/>
      <c r="AF450" s="114"/>
      <c r="AG450" s="114"/>
      <c r="AH450" s="114"/>
      <c r="AI450" s="114"/>
      <c r="AJ450" s="114"/>
      <c r="AK450" s="114"/>
      <c r="AL450" s="114"/>
      <c r="AM450" s="114"/>
      <c r="AN450" s="114"/>
      <c r="AO450" s="114"/>
      <c r="AP450" s="114"/>
      <c r="AQ450" s="114"/>
      <c r="AR450" s="114"/>
      <c r="AS450" s="114"/>
      <c r="AT450" s="114"/>
      <c r="AU450" s="114"/>
      <c r="AV450" s="114"/>
      <c r="AW450" s="114"/>
      <c r="AX450" s="114"/>
      <c r="AY450" s="114"/>
      <c r="AZ450" s="114"/>
      <c r="BA450" s="114"/>
      <c r="BB450" s="114"/>
      <c r="BC450" s="114"/>
      <c r="BD450" s="114"/>
      <c r="BE450" s="114"/>
      <c r="BF450" s="114"/>
      <c r="BG450" s="114"/>
      <c r="BH450" s="114"/>
      <c r="BI450" s="114"/>
      <c r="BJ450" s="114"/>
      <c r="BK450" s="114"/>
      <c r="BL450" s="114"/>
    </row>
    <row r="451">
      <c r="A451" s="117" t="s">
        <v>237</v>
      </c>
      <c r="B451" s="117" t="b">
        <v>1</v>
      </c>
      <c r="C451" s="117" t="s">
        <v>241</v>
      </c>
      <c r="D451" s="117" t="s">
        <v>8227</v>
      </c>
      <c r="E451" s="117" t="s">
        <v>8788</v>
      </c>
      <c r="F451" s="117" t="s">
        <v>1446</v>
      </c>
      <c r="G451" s="117" t="s">
        <v>9127</v>
      </c>
      <c r="H451" s="117" t="s">
        <v>9128</v>
      </c>
      <c r="I451" s="134"/>
      <c r="J451" s="117" t="s">
        <v>2273</v>
      </c>
      <c r="K451" s="117" t="s">
        <v>9129</v>
      </c>
      <c r="L451" s="134"/>
      <c r="M451" s="134"/>
      <c r="N451" s="134"/>
      <c r="O451" s="117" t="s">
        <v>9130</v>
      </c>
      <c r="P451" s="117" t="s">
        <v>9131</v>
      </c>
      <c r="Q451" s="117" t="s">
        <v>9132</v>
      </c>
      <c r="R451" s="114"/>
      <c r="S451" s="114"/>
      <c r="T451" s="114"/>
      <c r="U451" s="114"/>
      <c r="V451" s="114"/>
      <c r="W451" s="114"/>
      <c r="X451" s="114"/>
      <c r="Y451" s="114"/>
      <c r="Z451" s="114"/>
      <c r="AA451" s="114"/>
      <c r="AB451" s="114"/>
      <c r="AC451" s="114"/>
      <c r="AD451" s="114"/>
      <c r="AE451" s="114"/>
      <c r="AF451" s="114"/>
      <c r="AG451" s="114"/>
      <c r="AH451" s="114"/>
      <c r="AI451" s="114"/>
      <c r="AJ451" s="114"/>
      <c r="AK451" s="114"/>
      <c r="AL451" s="114"/>
      <c r="AM451" s="114"/>
      <c r="AN451" s="114"/>
      <c r="AO451" s="114"/>
      <c r="AP451" s="114"/>
      <c r="AQ451" s="114"/>
      <c r="AR451" s="114"/>
      <c r="AS451" s="114"/>
      <c r="AT451" s="114"/>
      <c r="AU451" s="114"/>
      <c r="AV451" s="114"/>
      <c r="AW451" s="114"/>
      <c r="AX451" s="114"/>
      <c r="AY451" s="114"/>
      <c r="AZ451" s="114"/>
      <c r="BA451" s="114"/>
      <c r="BB451" s="114"/>
      <c r="BC451" s="114"/>
      <c r="BD451" s="114"/>
      <c r="BE451" s="114"/>
      <c r="BF451" s="114"/>
      <c r="BG451" s="114"/>
      <c r="BH451" s="114"/>
      <c r="BI451" s="114"/>
      <c r="BJ451" s="114"/>
      <c r="BK451" s="114"/>
      <c r="BL451" s="114"/>
    </row>
    <row r="452">
      <c r="A452" s="117" t="s">
        <v>237</v>
      </c>
      <c r="B452" s="117" t="b">
        <v>1</v>
      </c>
      <c r="C452" s="117">
        <v>1.0</v>
      </c>
      <c r="D452" s="117" t="s">
        <v>8227</v>
      </c>
      <c r="E452" s="117" t="s">
        <v>8788</v>
      </c>
      <c r="F452" s="117" t="s">
        <v>1446</v>
      </c>
      <c r="G452" s="117" t="s">
        <v>9133</v>
      </c>
      <c r="H452" s="117" t="s">
        <v>9134</v>
      </c>
      <c r="I452" s="134"/>
      <c r="J452" s="117" t="s">
        <v>2278</v>
      </c>
      <c r="K452" s="117" t="s">
        <v>2279</v>
      </c>
      <c r="L452" s="134"/>
      <c r="M452" s="134"/>
      <c r="N452" s="134"/>
      <c r="O452" s="117" t="s">
        <v>9135</v>
      </c>
      <c r="P452" s="117" t="s">
        <v>9136</v>
      </c>
      <c r="Q452" s="134"/>
      <c r="R452" s="114"/>
      <c r="S452" s="114"/>
      <c r="T452" s="114"/>
      <c r="U452" s="114"/>
      <c r="V452" s="114"/>
      <c r="W452" s="114"/>
      <c r="X452" s="114"/>
      <c r="Y452" s="114"/>
      <c r="Z452" s="114"/>
      <c r="AA452" s="114"/>
      <c r="AB452" s="114"/>
      <c r="AC452" s="114"/>
      <c r="AD452" s="114"/>
      <c r="AE452" s="114"/>
      <c r="AF452" s="114"/>
      <c r="AG452" s="114"/>
      <c r="AH452" s="114"/>
      <c r="AI452" s="114"/>
      <c r="AJ452" s="114"/>
      <c r="AK452" s="114"/>
      <c r="AL452" s="114"/>
      <c r="AM452" s="114"/>
      <c r="AN452" s="114"/>
      <c r="AO452" s="114"/>
      <c r="AP452" s="114"/>
      <c r="AQ452" s="114"/>
      <c r="AR452" s="114"/>
      <c r="AS452" s="114"/>
      <c r="AT452" s="114"/>
      <c r="AU452" s="114"/>
      <c r="AV452" s="114"/>
      <c r="AW452" s="114"/>
      <c r="AX452" s="114"/>
      <c r="AY452" s="114"/>
      <c r="AZ452" s="114"/>
      <c r="BA452" s="114"/>
      <c r="BB452" s="114"/>
      <c r="BC452" s="114"/>
      <c r="BD452" s="114"/>
      <c r="BE452" s="114"/>
      <c r="BF452" s="114"/>
      <c r="BG452" s="114"/>
      <c r="BH452" s="114"/>
      <c r="BI452" s="114"/>
      <c r="BJ452" s="114"/>
      <c r="BK452" s="114"/>
      <c r="BL452" s="114"/>
    </row>
    <row r="453">
      <c r="A453" s="117" t="s">
        <v>237</v>
      </c>
      <c r="B453" s="117" t="b">
        <v>1</v>
      </c>
      <c r="C453" s="117" t="s">
        <v>241</v>
      </c>
      <c r="D453" s="117" t="s">
        <v>8227</v>
      </c>
      <c r="E453" s="117" t="s">
        <v>8788</v>
      </c>
      <c r="F453" s="117" t="s">
        <v>1446</v>
      </c>
      <c r="G453" s="117" t="s">
        <v>9137</v>
      </c>
      <c r="H453" s="117" t="s">
        <v>9138</v>
      </c>
      <c r="I453" s="134"/>
      <c r="J453" s="117" t="s">
        <v>2282</v>
      </c>
      <c r="K453" s="117" t="s">
        <v>9139</v>
      </c>
      <c r="L453" s="134"/>
      <c r="M453" s="134"/>
      <c r="N453" s="134"/>
      <c r="O453" s="117" t="s">
        <v>9140</v>
      </c>
      <c r="P453" s="117" t="s">
        <v>9141</v>
      </c>
      <c r="Q453" s="117" t="s">
        <v>9142</v>
      </c>
      <c r="R453" s="114"/>
      <c r="S453" s="114"/>
      <c r="T453" s="114"/>
      <c r="U453" s="114"/>
      <c r="V453" s="114"/>
      <c r="W453" s="114"/>
      <c r="X453" s="114"/>
      <c r="Y453" s="114"/>
      <c r="Z453" s="114"/>
      <c r="AA453" s="114"/>
      <c r="AB453" s="114"/>
      <c r="AC453" s="114"/>
      <c r="AD453" s="114"/>
      <c r="AE453" s="114"/>
      <c r="AF453" s="114"/>
      <c r="AG453" s="114"/>
      <c r="AH453" s="114"/>
      <c r="AI453" s="114"/>
      <c r="AJ453" s="114"/>
      <c r="AK453" s="114"/>
      <c r="AL453" s="114"/>
      <c r="AM453" s="114"/>
      <c r="AN453" s="114"/>
      <c r="AO453" s="114"/>
      <c r="AP453" s="114"/>
      <c r="AQ453" s="114"/>
      <c r="AR453" s="114"/>
      <c r="AS453" s="114"/>
      <c r="AT453" s="114"/>
      <c r="AU453" s="114"/>
      <c r="AV453" s="114"/>
      <c r="AW453" s="114"/>
      <c r="AX453" s="114"/>
      <c r="AY453" s="114"/>
      <c r="AZ453" s="114"/>
      <c r="BA453" s="114"/>
      <c r="BB453" s="114"/>
      <c r="BC453" s="114"/>
      <c r="BD453" s="114"/>
      <c r="BE453" s="114"/>
      <c r="BF453" s="114"/>
      <c r="BG453" s="114"/>
      <c r="BH453" s="114"/>
      <c r="BI453" s="114"/>
      <c r="BJ453" s="114"/>
      <c r="BK453" s="114"/>
      <c r="BL453" s="114"/>
    </row>
    <row r="454">
      <c r="A454" s="117" t="s">
        <v>237</v>
      </c>
      <c r="B454" s="117" t="b">
        <v>1</v>
      </c>
      <c r="C454" s="117">
        <v>1.0</v>
      </c>
      <c r="D454" s="117" t="s">
        <v>8227</v>
      </c>
      <c r="E454" s="117" t="s">
        <v>8788</v>
      </c>
      <c r="F454" s="117" t="s">
        <v>1446</v>
      </c>
      <c r="G454" s="117" t="s">
        <v>9143</v>
      </c>
      <c r="H454" s="117" t="s">
        <v>9144</v>
      </c>
      <c r="I454" s="134"/>
      <c r="J454" s="117" t="s">
        <v>9145</v>
      </c>
      <c r="K454" s="117" t="s">
        <v>9091</v>
      </c>
      <c r="L454" s="134"/>
      <c r="M454" s="134"/>
      <c r="N454" s="134"/>
      <c r="O454" s="117" t="s">
        <v>9146</v>
      </c>
      <c r="P454" s="117" t="s">
        <v>9147</v>
      </c>
      <c r="Q454" s="134"/>
      <c r="R454" s="114"/>
      <c r="S454" s="114"/>
      <c r="T454" s="114"/>
      <c r="U454" s="114"/>
      <c r="V454" s="114"/>
      <c r="W454" s="114"/>
      <c r="X454" s="114"/>
      <c r="Y454" s="114"/>
      <c r="Z454" s="114"/>
      <c r="AA454" s="114"/>
      <c r="AB454" s="114"/>
      <c r="AC454" s="114"/>
      <c r="AD454" s="114"/>
      <c r="AE454" s="114"/>
      <c r="AF454" s="114"/>
      <c r="AG454" s="114"/>
      <c r="AH454" s="114"/>
      <c r="AI454" s="114"/>
      <c r="AJ454" s="114"/>
      <c r="AK454" s="114"/>
      <c r="AL454" s="114"/>
      <c r="AM454" s="114"/>
      <c r="AN454" s="114"/>
      <c r="AO454" s="114"/>
      <c r="AP454" s="114"/>
      <c r="AQ454" s="114"/>
      <c r="AR454" s="114"/>
      <c r="AS454" s="114"/>
      <c r="AT454" s="114"/>
      <c r="AU454" s="114"/>
      <c r="AV454" s="114"/>
      <c r="AW454" s="114"/>
      <c r="AX454" s="114"/>
      <c r="AY454" s="114"/>
      <c r="AZ454" s="114"/>
      <c r="BA454" s="114"/>
      <c r="BB454" s="114"/>
      <c r="BC454" s="114"/>
      <c r="BD454" s="114"/>
      <c r="BE454" s="114"/>
      <c r="BF454" s="114"/>
      <c r="BG454" s="114"/>
      <c r="BH454" s="114"/>
      <c r="BI454" s="114"/>
      <c r="BJ454" s="114"/>
      <c r="BK454" s="114"/>
      <c r="BL454" s="114"/>
    </row>
    <row r="455">
      <c r="A455" s="117" t="s">
        <v>237</v>
      </c>
      <c r="B455" s="117" t="b">
        <v>1</v>
      </c>
      <c r="C455" s="117" t="s">
        <v>241</v>
      </c>
      <c r="D455" s="117" t="s">
        <v>8227</v>
      </c>
      <c r="E455" s="117" t="s">
        <v>8788</v>
      </c>
      <c r="F455" s="117" t="s">
        <v>1446</v>
      </c>
      <c r="G455" s="117" t="s">
        <v>9148</v>
      </c>
      <c r="H455" s="117" t="s">
        <v>9149</v>
      </c>
      <c r="I455" s="134"/>
      <c r="J455" s="117" t="s">
        <v>9150</v>
      </c>
      <c r="K455" s="117" t="s">
        <v>9151</v>
      </c>
      <c r="L455" s="134"/>
      <c r="M455" s="134"/>
      <c r="N455" s="134"/>
      <c r="O455" s="117" t="s">
        <v>9152</v>
      </c>
      <c r="P455" s="117" t="s">
        <v>9153</v>
      </c>
      <c r="Q455" s="117" t="s">
        <v>9154</v>
      </c>
      <c r="R455" s="114"/>
      <c r="S455" s="114"/>
      <c r="T455" s="114"/>
      <c r="U455" s="114"/>
      <c r="V455" s="114"/>
      <c r="W455" s="114"/>
      <c r="X455" s="114"/>
      <c r="Y455" s="114"/>
      <c r="Z455" s="114"/>
      <c r="AA455" s="114"/>
      <c r="AB455" s="114"/>
      <c r="AC455" s="114"/>
      <c r="AD455" s="114"/>
      <c r="AE455" s="114"/>
      <c r="AF455" s="114"/>
      <c r="AG455" s="114"/>
      <c r="AH455" s="114"/>
      <c r="AI455" s="114"/>
      <c r="AJ455" s="114"/>
      <c r="AK455" s="114"/>
      <c r="AL455" s="114"/>
      <c r="AM455" s="114"/>
      <c r="AN455" s="114"/>
      <c r="AO455" s="114"/>
      <c r="AP455" s="114"/>
      <c r="AQ455" s="114"/>
      <c r="AR455" s="114"/>
      <c r="AS455" s="114"/>
      <c r="AT455" s="114"/>
      <c r="AU455" s="114"/>
      <c r="AV455" s="114"/>
      <c r="AW455" s="114"/>
      <c r="AX455" s="114"/>
      <c r="AY455" s="114"/>
      <c r="AZ455" s="114"/>
      <c r="BA455" s="114"/>
      <c r="BB455" s="114"/>
      <c r="BC455" s="114"/>
      <c r="BD455" s="114"/>
      <c r="BE455" s="114"/>
      <c r="BF455" s="114"/>
      <c r="BG455" s="114"/>
      <c r="BH455" s="114"/>
      <c r="BI455" s="114"/>
      <c r="BJ455" s="114"/>
      <c r="BK455" s="114"/>
      <c r="BL455" s="114"/>
    </row>
    <row r="456">
      <c r="A456" s="117" t="s">
        <v>237</v>
      </c>
      <c r="B456" s="117" t="b">
        <v>1</v>
      </c>
      <c r="C456" s="117">
        <v>1.0</v>
      </c>
      <c r="D456" s="117" t="s">
        <v>8227</v>
      </c>
      <c r="E456" s="117" t="s">
        <v>8788</v>
      </c>
      <c r="F456" s="117" t="s">
        <v>1446</v>
      </c>
      <c r="G456" s="117" t="s">
        <v>9155</v>
      </c>
      <c r="H456" s="117" t="s">
        <v>9156</v>
      </c>
      <c r="I456" s="134"/>
      <c r="J456" s="117" t="s">
        <v>9157</v>
      </c>
      <c r="K456" s="117" t="s">
        <v>9158</v>
      </c>
      <c r="L456" s="134"/>
      <c r="M456" s="134"/>
      <c r="N456" s="134"/>
      <c r="O456" s="117" t="s">
        <v>9159</v>
      </c>
      <c r="P456" s="117" t="s">
        <v>9160</v>
      </c>
      <c r="Q456" s="134"/>
      <c r="R456" s="114"/>
      <c r="S456" s="114"/>
      <c r="T456" s="114"/>
      <c r="U456" s="114"/>
      <c r="V456" s="114"/>
      <c r="W456" s="114"/>
      <c r="X456" s="114"/>
      <c r="Y456" s="114"/>
      <c r="Z456" s="114"/>
      <c r="AA456" s="114"/>
      <c r="AB456" s="114"/>
      <c r="AC456" s="114"/>
      <c r="AD456" s="114"/>
      <c r="AE456" s="114"/>
      <c r="AF456" s="114"/>
      <c r="AG456" s="114"/>
      <c r="AH456" s="114"/>
      <c r="AI456" s="114"/>
      <c r="AJ456" s="114"/>
      <c r="AK456" s="114"/>
      <c r="AL456" s="114"/>
      <c r="AM456" s="114"/>
      <c r="AN456" s="114"/>
      <c r="AO456" s="114"/>
      <c r="AP456" s="114"/>
      <c r="AQ456" s="114"/>
      <c r="AR456" s="114"/>
      <c r="AS456" s="114"/>
      <c r="AT456" s="114"/>
      <c r="AU456" s="114"/>
      <c r="AV456" s="114"/>
      <c r="AW456" s="114"/>
      <c r="AX456" s="114"/>
      <c r="AY456" s="114"/>
      <c r="AZ456" s="114"/>
      <c r="BA456" s="114"/>
      <c r="BB456" s="114"/>
      <c r="BC456" s="114"/>
      <c r="BD456" s="114"/>
      <c r="BE456" s="114"/>
      <c r="BF456" s="114"/>
      <c r="BG456" s="114"/>
      <c r="BH456" s="114"/>
      <c r="BI456" s="114"/>
      <c r="BJ456" s="114"/>
      <c r="BK456" s="114"/>
      <c r="BL456" s="114"/>
    </row>
    <row r="457">
      <c r="A457" s="117" t="s">
        <v>237</v>
      </c>
      <c r="B457" s="117" t="b">
        <v>1</v>
      </c>
      <c r="C457" s="117" t="s">
        <v>241</v>
      </c>
      <c r="D457" s="117" t="s">
        <v>8227</v>
      </c>
      <c r="E457" s="117" t="s">
        <v>8788</v>
      </c>
      <c r="F457" s="117" t="s">
        <v>1446</v>
      </c>
      <c r="G457" s="117" t="s">
        <v>9161</v>
      </c>
      <c r="H457" s="117" t="s">
        <v>9162</v>
      </c>
      <c r="I457" s="134"/>
      <c r="J457" s="117" t="s">
        <v>9163</v>
      </c>
      <c r="K457" s="117" t="s">
        <v>9164</v>
      </c>
      <c r="L457" s="134"/>
      <c r="M457" s="134"/>
      <c r="N457" s="134"/>
      <c r="O457" s="117" t="s">
        <v>9165</v>
      </c>
      <c r="P457" s="117" t="s">
        <v>9166</v>
      </c>
      <c r="Q457" s="134"/>
      <c r="R457" s="114"/>
      <c r="S457" s="114"/>
      <c r="T457" s="114"/>
      <c r="U457" s="114"/>
      <c r="V457" s="114"/>
      <c r="W457" s="114"/>
      <c r="X457" s="114"/>
      <c r="Y457" s="114"/>
      <c r="Z457" s="114"/>
      <c r="AA457" s="114"/>
      <c r="AB457" s="114"/>
      <c r="AC457" s="114"/>
      <c r="AD457" s="114"/>
      <c r="AE457" s="114"/>
      <c r="AF457" s="114"/>
      <c r="AG457" s="114"/>
      <c r="AH457" s="114"/>
      <c r="AI457" s="114"/>
      <c r="AJ457" s="114"/>
      <c r="AK457" s="114"/>
      <c r="AL457" s="114"/>
      <c r="AM457" s="114"/>
      <c r="AN457" s="114"/>
      <c r="AO457" s="114"/>
      <c r="AP457" s="114"/>
      <c r="AQ457" s="114"/>
      <c r="AR457" s="114"/>
      <c r="AS457" s="114"/>
      <c r="AT457" s="114"/>
      <c r="AU457" s="114"/>
      <c r="AV457" s="114"/>
      <c r="AW457" s="114"/>
      <c r="AX457" s="114"/>
      <c r="AY457" s="114"/>
      <c r="AZ457" s="114"/>
      <c r="BA457" s="114"/>
      <c r="BB457" s="114"/>
      <c r="BC457" s="114"/>
      <c r="BD457" s="114"/>
      <c r="BE457" s="114"/>
      <c r="BF457" s="114"/>
      <c r="BG457" s="114"/>
      <c r="BH457" s="114"/>
      <c r="BI457" s="114"/>
      <c r="BJ457" s="114"/>
      <c r="BK457" s="114"/>
      <c r="BL457" s="114"/>
    </row>
    <row r="458">
      <c r="A458" s="117" t="s">
        <v>237</v>
      </c>
      <c r="B458" s="117" t="b">
        <v>1</v>
      </c>
      <c r="C458" s="117">
        <v>1.0</v>
      </c>
      <c r="D458" s="117" t="s">
        <v>8227</v>
      </c>
      <c r="E458" s="117" t="s">
        <v>8788</v>
      </c>
      <c r="F458" s="117" t="s">
        <v>1446</v>
      </c>
      <c r="G458" s="117" t="s">
        <v>9167</v>
      </c>
      <c r="H458" s="117" t="s">
        <v>9168</v>
      </c>
      <c r="I458" s="134"/>
      <c r="J458" s="117" t="s">
        <v>2304</v>
      </c>
      <c r="K458" s="117" t="s">
        <v>2305</v>
      </c>
      <c r="L458" s="134"/>
      <c r="M458" s="134"/>
      <c r="N458" s="134"/>
      <c r="O458" s="117" t="s">
        <v>9169</v>
      </c>
      <c r="P458" s="117" t="s">
        <v>9170</v>
      </c>
      <c r="Q458" s="134"/>
      <c r="R458" s="114"/>
      <c r="S458" s="114"/>
      <c r="T458" s="114"/>
      <c r="U458" s="114"/>
      <c r="V458" s="114"/>
      <c r="W458" s="114"/>
      <c r="X458" s="114"/>
      <c r="Y458" s="114"/>
      <c r="Z458" s="114"/>
      <c r="AA458" s="114"/>
      <c r="AB458" s="114"/>
      <c r="AC458" s="114"/>
      <c r="AD458" s="114"/>
      <c r="AE458" s="114"/>
      <c r="AF458" s="114"/>
      <c r="AG458" s="114"/>
      <c r="AH458" s="114"/>
      <c r="AI458" s="114"/>
      <c r="AJ458" s="114"/>
      <c r="AK458" s="114"/>
      <c r="AL458" s="114"/>
      <c r="AM458" s="114"/>
      <c r="AN458" s="114"/>
      <c r="AO458" s="114"/>
      <c r="AP458" s="114"/>
      <c r="AQ458" s="114"/>
      <c r="AR458" s="114"/>
      <c r="AS458" s="114"/>
      <c r="AT458" s="114"/>
      <c r="AU458" s="114"/>
      <c r="AV458" s="114"/>
      <c r="AW458" s="114"/>
      <c r="AX458" s="114"/>
      <c r="AY458" s="114"/>
      <c r="AZ458" s="114"/>
      <c r="BA458" s="114"/>
      <c r="BB458" s="114"/>
      <c r="BC458" s="114"/>
      <c r="BD458" s="114"/>
      <c r="BE458" s="114"/>
      <c r="BF458" s="114"/>
      <c r="BG458" s="114"/>
      <c r="BH458" s="114"/>
      <c r="BI458" s="114"/>
      <c r="BJ458" s="114"/>
      <c r="BK458" s="114"/>
      <c r="BL458" s="114"/>
    </row>
    <row r="459">
      <c r="A459" s="117" t="s">
        <v>237</v>
      </c>
      <c r="B459" s="117" t="b">
        <v>1</v>
      </c>
      <c r="C459" s="117" t="s">
        <v>241</v>
      </c>
      <c r="D459" s="117" t="s">
        <v>8227</v>
      </c>
      <c r="E459" s="117" t="s">
        <v>9171</v>
      </c>
      <c r="F459" s="117" t="s">
        <v>5485</v>
      </c>
      <c r="G459" s="117" t="s">
        <v>9172</v>
      </c>
      <c r="H459" s="117" t="s">
        <v>9173</v>
      </c>
      <c r="I459" s="134"/>
      <c r="J459" s="117" t="s">
        <v>9174</v>
      </c>
      <c r="K459" s="117" t="s">
        <v>2309</v>
      </c>
      <c r="L459" s="134"/>
      <c r="M459" s="134"/>
      <c r="N459" s="134"/>
      <c r="O459" s="117" t="s">
        <v>9175</v>
      </c>
      <c r="P459" s="117" t="s">
        <v>9176</v>
      </c>
      <c r="Q459" s="134"/>
      <c r="R459" s="114"/>
      <c r="S459" s="114"/>
      <c r="T459" s="114"/>
      <c r="U459" s="114"/>
      <c r="V459" s="114"/>
      <c r="W459" s="114"/>
      <c r="X459" s="114"/>
      <c r="Y459" s="114"/>
      <c r="Z459" s="114"/>
      <c r="AA459" s="114"/>
      <c r="AB459" s="114"/>
      <c r="AC459" s="114"/>
      <c r="AD459" s="114"/>
      <c r="AE459" s="114"/>
      <c r="AF459" s="114"/>
      <c r="AG459" s="114"/>
      <c r="AH459" s="114"/>
      <c r="AI459" s="114"/>
      <c r="AJ459" s="114"/>
      <c r="AK459" s="114"/>
      <c r="AL459" s="114"/>
      <c r="AM459" s="114"/>
      <c r="AN459" s="114"/>
      <c r="AO459" s="114"/>
      <c r="AP459" s="114"/>
      <c r="AQ459" s="114"/>
      <c r="AR459" s="114"/>
      <c r="AS459" s="114"/>
      <c r="AT459" s="114"/>
      <c r="AU459" s="114"/>
      <c r="AV459" s="114"/>
      <c r="AW459" s="114"/>
      <c r="AX459" s="114"/>
      <c r="AY459" s="114"/>
      <c r="AZ459" s="114"/>
      <c r="BA459" s="114"/>
      <c r="BB459" s="114"/>
      <c r="BC459" s="114"/>
      <c r="BD459" s="114"/>
      <c r="BE459" s="114"/>
      <c r="BF459" s="114"/>
      <c r="BG459" s="114"/>
      <c r="BH459" s="114"/>
      <c r="BI459" s="114"/>
      <c r="BJ459" s="114"/>
      <c r="BK459" s="114"/>
      <c r="BL459" s="114"/>
    </row>
    <row r="460">
      <c r="A460" s="117" t="s">
        <v>237</v>
      </c>
      <c r="B460" s="117" t="b">
        <v>1</v>
      </c>
      <c r="C460" s="117">
        <v>1.0</v>
      </c>
      <c r="D460" s="117" t="s">
        <v>8227</v>
      </c>
      <c r="E460" s="117" t="s">
        <v>9171</v>
      </c>
      <c r="F460" s="117" t="s">
        <v>1866</v>
      </c>
      <c r="G460" s="117" t="s">
        <v>9177</v>
      </c>
      <c r="H460" s="117" t="s">
        <v>9178</v>
      </c>
      <c r="I460" s="134"/>
      <c r="J460" s="117" t="s">
        <v>2312</v>
      </c>
      <c r="K460" s="117" t="s">
        <v>9179</v>
      </c>
      <c r="L460" s="134"/>
      <c r="M460" s="134"/>
      <c r="N460" s="134"/>
      <c r="O460" s="117" t="s">
        <v>9180</v>
      </c>
      <c r="P460" s="117" t="s">
        <v>9181</v>
      </c>
      <c r="Q460" s="134"/>
      <c r="R460" s="114"/>
      <c r="S460" s="114"/>
      <c r="T460" s="114"/>
      <c r="U460" s="114"/>
      <c r="V460" s="114"/>
      <c r="W460" s="114"/>
      <c r="X460" s="114"/>
      <c r="Y460" s="114"/>
      <c r="Z460" s="114"/>
      <c r="AA460" s="114"/>
      <c r="AB460" s="114"/>
      <c r="AC460" s="114"/>
      <c r="AD460" s="114"/>
      <c r="AE460" s="114"/>
      <c r="AF460" s="114"/>
      <c r="AG460" s="114"/>
      <c r="AH460" s="114"/>
      <c r="AI460" s="114"/>
      <c r="AJ460" s="114"/>
      <c r="AK460" s="114"/>
      <c r="AL460" s="114"/>
      <c r="AM460" s="114"/>
      <c r="AN460" s="114"/>
      <c r="AO460" s="114"/>
      <c r="AP460" s="114"/>
      <c r="AQ460" s="114"/>
      <c r="AR460" s="114"/>
      <c r="AS460" s="114"/>
      <c r="AT460" s="114"/>
      <c r="AU460" s="114"/>
      <c r="AV460" s="114"/>
      <c r="AW460" s="114"/>
      <c r="AX460" s="114"/>
      <c r="AY460" s="114"/>
      <c r="AZ460" s="114"/>
      <c r="BA460" s="114"/>
      <c r="BB460" s="114"/>
      <c r="BC460" s="114"/>
      <c r="BD460" s="114"/>
      <c r="BE460" s="114"/>
      <c r="BF460" s="114"/>
      <c r="BG460" s="114"/>
      <c r="BH460" s="114"/>
      <c r="BI460" s="114"/>
      <c r="BJ460" s="114"/>
      <c r="BK460" s="114"/>
      <c r="BL460" s="114"/>
    </row>
    <row r="461">
      <c r="A461" s="117" t="s">
        <v>237</v>
      </c>
      <c r="B461" s="117" t="b">
        <v>1</v>
      </c>
      <c r="C461" s="117" t="s">
        <v>241</v>
      </c>
      <c r="D461" s="117" t="s">
        <v>8227</v>
      </c>
      <c r="E461" s="117" t="s">
        <v>9171</v>
      </c>
      <c r="F461" s="117" t="s">
        <v>1866</v>
      </c>
      <c r="G461" s="117" t="s">
        <v>9182</v>
      </c>
      <c r="H461" s="117" t="s">
        <v>9183</v>
      </c>
      <c r="I461" s="134"/>
      <c r="J461" s="117" t="s">
        <v>9184</v>
      </c>
      <c r="K461" s="117" t="s">
        <v>9185</v>
      </c>
      <c r="L461" s="134"/>
      <c r="M461" s="134"/>
      <c r="N461" s="134"/>
      <c r="O461" s="117" t="s">
        <v>9186</v>
      </c>
      <c r="P461" s="117" t="s">
        <v>9187</v>
      </c>
      <c r="Q461" s="134"/>
      <c r="R461" s="114"/>
      <c r="S461" s="114"/>
      <c r="T461" s="114"/>
      <c r="U461" s="114"/>
      <c r="V461" s="114"/>
      <c r="W461" s="114"/>
      <c r="X461" s="114"/>
      <c r="Y461" s="114"/>
      <c r="Z461" s="114"/>
      <c r="AA461" s="114"/>
      <c r="AB461" s="114"/>
      <c r="AC461" s="114"/>
      <c r="AD461" s="114"/>
      <c r="AE461" s="114"/>
      <c r="AF461" s="114"/>
      <c r="AG461" s="114"/>
      <c r="AH461" s="114"/>
      <c r="AI461" s="114"/>
      <c r="AJ461" s="114"/>
      <c r="AK461" s="114"/>
      <c r="AL461" s="114"/>
      <c r="AM461" s="114"/>
      <c r="AN461" s="114"/>
      <c r="AO461" s="114"/>
      <c r="AP461" s="114"/>
      <c r="AQ461" s="114"/>
      <c r="AR461" s="114"/>
      <c r="AS461" s="114"/>
      <c r="AT461" s="114"/>
      <c r="AU461" s="114"/>
      <c r="AV461" s="114"/>
      <c r="AW461" s="114"/>
      <c r="AX461" s="114"/>
      <c r="AY461" s="114"/>
      <c r="AZ461" s="114"/>
      <c r="BA461" s="114"/>
      <c r="BB461" s="114"/>
      <c r="BC461" s="114"/>
      <c r="BD461" s="114"/>
      <c r="BE461" s="114"/>
      <c r="BF461" s="114"/>
      <c r="BG461" s="114"/>
      <c r="BH461" s="114"/>
      <c r="BI461" s="114"/>
      <c r="BJ461" s="114"/>
      <c r="BK461" s="114"/>
      <c r="BL461" s="114"/>
    </row>
    <row r="462">
      <c r="A462" s="117" t="s">
        <v>237</v>
      </c>
      <c r="B462" s="117" t="b">
        <v>1</v>
      </c>
      <c r="C462" s="117">
        <v>1.0</v>
      </c>
      <c r="D462" s="117" t="s">
        <v>8227</v>
      </c>
      <c r="E462" s="117" t="s">
        <v>9171</v>
      </c>
      <c r="F462" s="117" t="s">
        <v>1866</v>
      </c>
      <c r="G462" s="117" t="s">
        <v>9188</v>
      </c>
      <c r="H462" s="117" t="s">
        <v>6032</v>
      </c>
      <c r="I462" s="134"/>
      <c r="J462" s="117" t="s">
        <v>9189</v>
      </c>
      <c r="K462" s="117" t="s">
        <v>9190</v>
      </c>
      <c r="L462" s="134"/>
      <c r="M462" s="134"/>
      <c r="N462" s="134"/>
      <c r="O462" s="117" t="s">
        <v>9191</v>
      </c>
      <c r="P462" s="117" t="s">
        <v>9192</v>
      </c>
      <c r="Q462" s="134"/>
      <c r="R462" s="114"/>
      <c r="S462" s="114"/>
      <c r="T462" s="114"/>
      <c r="U462" s="114"/>
      <c r="V462" s="114"/>
      <c r="W462" s="114"/>
      <c r="X462" s="114"/>
      <c r="Y462" s="114"/>
      <c r="Z462" s="114"/>
      <c r="AA462" s="114"/>
      <c r="AB462" s="114"/>
      <c r="AC462" s="114"/>
      <c r="AD462" s="114"/>
      <c r="AE462" s="114"/>
      <c r="AF462" s="114"/>
      <c r="AG462" s="114"/>
      <c r="AH462" s="114"/>
      <c r="AI462" s="114"/>
      <c r="AJ462" s="114"/>
      <c r="AK462" s="114"/>
      <c r="AL462" s="114"/>
      <c r="AM462" s="114"/>
      <c r="AN462" s="114"/>
      <c r="AO462" s="114"/>
      <c r="AP462" s="114"/>
      <c r="AQ462" s="114"/>
      <c r="AR462" s="114"/>
      <c r="AS462" s="114"/>
      <c r="AT462" s="114"/>
      <c r="AU462" s="114"/>
      <c r="AV462" s="114"/>
      <c r="AW462" s="114"/>
      <c r="AX462" s="114"/>
      <c r="AY462" s="114"/>
      <c r="AZ462" s="114"/>
      <c r="BA462" s="114"/>
      <c r="BB462" s="114"/>
      <c r="BC462" s="114"/>
      <c r="BD462" s="114"/>
      <c r="BE462" s="114"/>
      <c r="BF462" s="114"/>
      <c r="BG462" s="114"/>
      <c r="BH462" s="114"/>
      <c r="BI462" s="114"/>
      <c r="BJ462" s="114"/>
      <c r="BK462" s="114"/>
      <c r="BL462" s="114"/>
    </row>
    <row r="463">
      <c r="A463" s="117" t="s">
        <v>237</v>
      </c>
      <c r="B463" s="117" t="b">
        <v>1</v>
      </c>
      <c r="C463" s="117" t="s">
        <v>241</v>
      </c>
      <c r="D463" s="117" t="s">
        <v>8227</v>
      </c>
      <c r="E463" s="117" t="s">
        <v>9171</v>
      </c>
      <c r="F463" s="117" t="s">
        <v>1866</v>
      </c>
      <c r="G463" s="117" t="s">
        <v>9193</v>
      </c>
      <c r="H463" s="117" t="s">
        <v>9194</v>
      </c>
      <c r="I463" s="134"/>
      <c r="J463" s="117" t="s">
        <v>2324</v>
      </c>
      <c r="K463" s="117" t="s">
        <v>9195</v>
      </c>
      <c r="L463" s="134"/>
      <c r="M463" s="134"/>
      <c r="N463" s="134"/>
      <c r="O463" s="117" t="s">
        <v>9196</v>
      </c>
      <c r="P463" s="117" t="s">
        <v>2327</v>
      </c>
      <c r="Q463" s="134"/>
      <c r="R463" s="114"/>
      <c r="S463" s="114"/>
      <c r="T463" s="114"/>
      <c r="U463" s="114"/>
      <c r="V463" s="114"/>
      <c r="W463" s="114"/>
      <c r="X463" s="114"/>
      <c r="Y463" s="114"/>
      <c r="Z463" s="114"/>
      <c r="AA463" s="114"/>
      <c r="AB463" s="114"/>
      <c r="AC463" s="114"/>
      <c r="AD463" s="114"/>
      <c r="AE463" s="114"/>
      <c r="AF463" s="114"/>
      <c r="AG463" s="114"/>
      <c r="AH463" s="114"/>
      <c r="AI463" s="114"/>
      <c r="AJ463" s="114"/>
      <c r="AK463" s="114"/>
      <c r="AL463" s="114"/>
      <c r="AM463" s="114"/>
      <c r="AN463" s="114"/>
      <c r="AO463" s="114"/>
      <c r="AP463" s="114"/>
      <c r="AQ463" s="114"/>
      <c r="AR463" s="114"/>
      <c r="AS463" s="114"/>
      <c r="AT463" s="114"/>
      <c r="AU463" s="114"/>
      <c r="AV463" s="114"/>
      <c r="AW463" s="114"/>
      <c r="AX463" s="114"/>
      <c r="AY463" s="114"/>
      <c r="AZ463" s="114"/>
      <c r="BA463" s="114"/>
      <c r="BB463" s="114"/>
      <c r="BC463" s="114"/>
      <c r="BD463" s="114"/>
      <c r="BE463" s="114"/>
      <c r="BF463" s="114"/>
      <c r="BG463" s="114"/>
      <c r="BH463" s="114"/>
      <c r="BI463" s="114"/>
      <c r="BJ463" s="114"/>
      <c r="BK463" s="114"/>
      <c r="BL463" s="114"/>
    </row>
    <row r="464">
      <c r="A464" s="117" t="s">
        <v>237</v>
      </c>
      <c r="B464" s="117" t="b">
        <v>1</v>
      </c>
      <c r="C464" s="117">
        <v>1.0</v>
      </c>
      <c r="D464" s="117" t="s">
        <v>8227</v>
      </c>
      <c r="E464" s="117" t="s">
        <v>9171</v>
      </c>
      <c r="F464" s="117" t="s">
        <v>294</v>
      </c>
      <c r="G464" s="117" t="s">
        <v>9197</v>
      </c>
      <c r="H464" s="117" t="s">
        <v>9198</v>
      </c>
      <c r="I464" s="134"/>
      <c r="J464" s="117" t="s">
        <v>2328</v>
      </c>
      <c r="K464" s="117" t="s">
        <v>9199</v>
      </c>
      <c r="L464" s="134"/>
      <c r="M464" s="134"/>
      <c r="N464" s="134"/>
      <c r="O464" s="117" t="s">
        <v>9200</v>
      </c>
      <c r="P464" s="117" t="s">
        <v>2331</v>
      </c>
      <c r="Q464" s="134"/>
      <c r="R464" s="114"/>
      <c r="S464" s="114"/>
      <c r="T464" s="114"/>
      <c r="U464" s="114"/>
      <c r="V464" s="114"/>
      <c r="W464" s="114"/>
      <c r="X464" s="114"/>
      <c r="Y464" s="114"/>
      <c r="Z464" s="114"/>
      <c r="AA464" s="114"/>
      <c r="AB464" s="114"/>
      <c r="AC464" s="114"/>
      <c r="AD464" s="114"/>
      <c r="AE464" s="114"/>
      <c r="AF464" s="114"/>
      <c r="AG464" s="114"/>
      <c r="AH464" s="114"/>
      <c r="AI464" s="114"/>
      <c r="AJ464" s="114"/>
      <c r="AK464" s="114"/>
      <c r="AL464" s="114"/>
      <c r="AM464" s="114"/>
      <c r="AN464" s="114"/>
      <c r="AO464" s="114"/>
      <c r="AP464" s="114"/>
      <c r="AQ464" s="114"/>
      <c r="AR464" s="114"/>
      <c r="AS464" s="114"/>
      <c r="AT464" s="114"/>
      <c r="AU464" s="114"/>
      <c r="AV464" s="114"/>
      <c r="AW464" s="114"/>
      <c r="AX464" s="114"/>
      <c r="AY464" s="114"/>
      <c r="AZ464" s="114"/>
      <c r="BA464" s="114"/>
      <c r="BB464" s="114"/>
      <c r="BC464" s="114"/>
      <c r="BD464" s="114"/>
      <c r="BE464" s="114"/>
      <c r="BF464" s="114"/>
      <c r="BG464" s="114"/>
      <c r="BH464" s="114"/>
      <c r="BI464" s="114"/>
      <c r="BJ464" s="114"/>
      <c r="BK464" s="114"/>
      <c r="BL464" s="114"/>
    </row>
    <row r="465">
      <c r="A465" s="117" t="s">
        <v>237</v>
      </c>
      <c r="B465" s="117" t="b">
        <v>1</v>
      </c>
      <c r="C465" s="117" t="s">
        <v>241</v>
      </c>
      <c r="D465" s="117" t="s">
        <v>8227</v>
      </c>
      <c r="E465" s="117" t="s">
        <v>9171</v>
      </c>
      <c r="F465" s="117" t="s">
        <v>294</v>
      </c>
      <c r="G465" s="117" t="s">
        <v>9201</v>
      </c>
      <c r="H465" s="117" t="s">
        <v>9202</v>
      </c>
      <c r="I465" s="134"/>
      <c r="J465" s="117" t="s">
        <v>2332</v>
      </c>
      <c r="K465" s="117" t="s">
        <v>2333</v>
      </c>
      <c r="L465" s="134"/>
      <c r="M465" s="134"/>
      <c r="N465" s="134"/>
      <c r="O465" s="117" t="s">
        <v>9203</v>
      </c>
      <c r="P465" s="117" t="s">
        <v>9204</v>
      </c>
      <c r="Q465" s="117" t="s">
        <v>2336</v>
      </c>
      <c r="R465" s="114"/>
      <c r="S465" s="114"/>
      <c r="T465" s="114"/>
      <c r="U465" s="114"/>
      <c r="V465" s="114"/>
      <c r="W465" s="114"/>
      <c r="X465" s="114"/>
      <c r="Y465" s="114"/>
      <c r="Z465" s="114"/>
      <c r="AA465" s="114"/>
      <c r="AB465" s="114"/>
      <c r="AC465" s="114"/>
      <c r="AD465" s="114"/>
      <c r="AE465" s="114"/>
      <c r="AF465" s="114"/>
      <c r="AG465" s="114"/>
      <c r="AH465" s="114"/>
      <c r="AI465" s="114"/>
      <c r="AJ465" s="114"/>
      <c r="AK465" s="114"/>
      <c r="AL465" s="114"/>
      <c r="AM465" s="114"/>
      <c r="AN465" s="114"/>
      <c r="AO465" s="114"/>
      <c r="AP465" s="114"/>
      <c r="AQ465" s="114"/>
      <c r="AR465" s="114"/>
      <c r="AS465" s="114"/>
      <c r="AT465" s="114"/>
      <c r="AU465" s="114"/>
      <c r="AV465" s="114"/>
      <c r="AW465" s="114"/>
      <c r="AX465" s="114"/>
      <c r="AY465" s="114"/>
      <c r="AZ465" s="114"/>
      <c r="BA465" s="114"/>
      <c r="BB465" s="114"/>
      <c r="BC465" s="114"/>
      <c r="BD465" s="114"/>
      <c r="BE465" s="114"/>
      <c r="BF465" s="114"/>
      <c r="BG465" s="114"/>
      <c r="BH465" s="114"/>
      <c r="BI465" s="114"/>
      <c r="BJ465" s="114"/>
      <c r="BK465" s="114"/>
      <c r="BL465" s="114"/>
    </row>
    <row r="466">
      <c r="A466" s="117" t="s">
        <v>237</v>
      </c>
      <c r="B466" s="117" t="b">
        <v>1</v>
      </c>
      <c r="C466" s="117">
        <v>1.0</v>
      </c>
      <c r="D466" s="117" t="s">
        <v>8227</v>
      </c>
      <c r="E466" s="117" t="s">
        <v>9171</v>
      </c>
      <c r="F466" s="117" t="s">
        <v>2747</v>
      </c>
      <c r="G466" s="117" t="s">
        <v>9205</v>
      </c>
      <c r="H466" s="117" t="s">
        <v>9206</v>
      </c>
      <c r="I466" s="134"/>
      <c r="J466" s="117" t="s">
        <v>9207</v>
      </c>
      <c r="K466" s="117" t="s">
        <v>9208</v>
      </c>
      <c r="L466" s="134"/>
      <c r="M466" s="134"/>
      <c r="N466" s="134"/>
      <c r="O466" s="117" t="s">
        <v>9209</v>
      </c>
      <c r="P466" s="117" t="s">
        <v>9210</v>
      </c>
      <c r="Q466" s="134"/>
      <c r="R466" s="114"/>
      <c r="S466" s="114"/>
      <c r="T466" s="114"/>
      <c r="U466" s="114"/>
      <c r="V466" s="114"/>
      <c r="W466" s="114"/>
      <c r="X466" s="114"/>
      <c r="Y466" s="114"/>
      <c r="Z466" s="114"/>
      <c r="AA466" s="114"/>
      <c r="AB466" s="114"/>
      <c r="AC466" s="114"/>
      <c r="AD466" s="114"/>
      <c r="AE466" s="114"/>
      <c r="AF466" s="114"/>
      <c r="AG466" s="114"/>
      <c r="AH466" s="114"/>
      <c r="AI466" s="114"/>
      <c r="AJ466" s="114"/>
      <c r="AK466" s="114"/>
      <c r="AL466" s="114"/>
      <c r="AM466" s="114"/>
      <c r="AN466" s="114"/>
      <c r="AO466" s="114"/>
      <c r="AP466" s="114"/>
      <c r="AQ466" s="114"/>
      <c r="AR466" s="114"/>
      <c r="AS466" s="114"/>
      <c r="AT466" s="114"/>
      <c r="AU466" s="114"/>
      <c r="AV466" s="114"/>
      <c r="AW466" s="114"/>
      <c r="AX466" s="114"/>
      <c r="AY466" s="114"/>
      <c r="AZ466" s="114"/>
      <c r="BA466" s="114"/>
      <c r="BB466" s="114"/>
      <c r="BC466" s="114"/>
      <c r="BD466" s="114"/>
      <c r="BE466" s="114"/>
      <c r="BF466" s="114"/>
      <c r="BG466" s="114"/>
      <c r="BH466" s="114"/>
      <c r="BI466" s="114"/>
      <c r="BJ466" s="114"/>
      <c r="BK466" s="114"/>
      <c r="BL466" s="114"/>
    </row>
    <row r="467">
      <c r="A467" s="133" t="s">
        <v>237</v>
      </c>
      <c r="B467" s="133" t="b">
        <v>1</v>
      </c>
      <c r="C467" s="133" t="s">
        <v>241</v>
      </c>
      <c r="D467" s="133" t="s">
        <v>8227</v>
      </c>
      <c r="E467" s="133" t="s">
        <v>9171</v>
      </c>
      <c r="F467" s="133" t="s">
        <v>489</v>
      </c>
      <c r="G467" s="133" t="s">
        <v>9211</v>
      </c>
      <c r="H467" s="133" t="s">
        <v>9212</v>
      </c>
      <c r="I467" s="135"/>
      <c r="J467" s="133" t="s">
        <v>9213</v>
      </c>
      <c r="K467" s="133" t="s">
        <v>9214</v>
      </c>
      <c r="L467" s="135"/>
      <c r="M467" s="135"/>
      <c r="N467" s="135"/>
      <c r="O467" s="133" t="s">
        <v>9215</v>
      </c>
      <c r="P467" s="133" t="s">
        <v>9216</v>
      </c>
      <c r="Q467" s="133" t="s">
        <v>9217</v>
      </c>
      <c r="R467" s="114"/>
      <c r="S467" s="114"/>
      <c r="T467" s="114"/>
      <c r="U467" s="114"/>
      <c r="V467" s="114"/>
      <c r="W467" s="114"/>
      <c r="X467" s="114"/>
      <c r="Y467" s="114"/>
      <c r="Z467" s="114"/>
      <c r="AA467" s="114"/>
      <c r="AB467" s="114"/>
      <c r="AC467" s="114"/>
      <c r="AD467" s="114"/>
      <c r="AE467" s="114"/>
      <c r="AF467" s="114"/>
      <c r="AG467" s="114"/>
      <c r="AH467" s="114"/>
      <c r="AI467" s="114"/>
      <c r="AJ467" s="114"/>
      <c r="AK467" s="114"/>
      <c r="AL467" s="114"/>
      <c r="AM467" s="114"/>
      <c r="AN467" s="114"/>
      <c r="AO467" s="114"/>
      <c r="AP467" s="114"/>
      <c r="AQ467" s="114"/>
      <c r="AR467" s="114"/>
      <c r="AS467" s="114"/>
      <c r="AT467" s="114"/>
      <c r="AU467" s="114"/>
      <c r="AV467" s="114"/>
      <c r="AW467" s="114"/>
      <c r="AX467" s="114"/>
      <c r="AY467" s="114"/>
      <c r="AZ467" s="114"/>
      <c r="BA467" s="114"/>
      <c r="BB467" s="114"/>
      <c r="BC467" s="114"/>
      <c r="BD467" s="114"/>
      <c r="BE467" s="114"/>
      <c r="BF467" s="114"/>
      <c r="BG467" s="114"/>
      <c r="BH467" s="114"/>
      <c r="BI467" s="114"/>
      <c r="BJ467" s="114"/>
      <c r="BK467" s="114"/>
      <c r="BL467" s="114"/>
    </row>
    <row r="468">
      <c r="A468" s="117" t="s">
        <v>237</v>
      </c>
      <c r="B468" s="117" t="b">
        <v>1</v>
      </c>
      <c r="C468" s="117">
        <v>1.0</v>
      </c>
      <c r="D468" s="117" t="s">
        <v>8227</v>
      </c>
      <c r="E468" s="117" t="s">
        <v>9171</v>
      </c>
      <c r="F468" s="117" t="s">
        <v>489</v>
      </c>
      <c r="G468" s="117" t="s">
        <v>9218</v>
      </c>
      <c r="H468" s="117" t="s">
        <v>9219</v>
      </c>
      <c r="I468" s="134"/>
      <c r="J468" s="117" t="s">
        <v>2356</v>
      </c>
      <c r="K468" s="117" t="s">
        <v>9220</v>
      </c>
      <c r="L468" s="134"/>
      <c r="M468" s="134"/>
      <c r="N468" s="134"/>
      <c r="O468" s="117" t="s">
        <v>9221</v>
      </c>
      <c r="P468" s="117" t="s">
        <v>9222</v>
      </c>
      <c r="Q468" s="134"/>
      <c r="R468" s="114"/>
      <c r="S468" s="114"/>
      <c r="T468" s="114"/>
      <c r="U468" s="114"/>
      <c r="V468" s="114"/>
      <c r="W468" s="114"/>
      <c r="X468" s="114"/>
      <c r="Y468" s="114"/>
      <c r="Z468" s="114"/>
      <c r="AA468" s="114"/>
      <c r="AB468" s="114"/>
      <c r="AC468" s="114"/>
      <c r="AD468" s="114"/>
      <c r="AE468" s="114"/>
      <c r="AF468" s="114"/>
      <c r="AG468" s="114"/>
      <c r="AH468" s="114"/>
      <c r="AI468" s="114"/>
      <c r="AJ468" s="114"/>
      <c r="AK468" s="114"/>
      <c r="AL468" s="114"/>
      <c r="AM468" s="114"/>
      <c r="AN468" s="114"/>
      <c r="AO468" s="114"/>
      <c r="AP468" s="114"/>
      <c r="AQ468" s="114"/>
      <c r="AR468" s="114"/>
      <c r="AS468" s="114"/>
      <c r="AT468" s="114"/>
      <c r="AU468" s="114"/>
      <c r="AV468" s="114"/>
      <c r="AW468" s="114"/>
      <c r="AX468" s="114"/>
      <c r="AY468" s="114"/>
      <c r="AZ468" s="114"/>
      <c r="BA468" s="114"/>
      <c r="BB468" s="114"/>
      <c r="BC468" s="114"/>
      <c r="BD468" s="114"/>
      <c r="BE468" s="114"/>
      <c r="BF468" s="114"/>
      <c r="BG468" s="114"/>
      <c r="BH468" s="114"/>
      <c r="BI468" s="114"/>
      <c r="BJ468" s="114"/>
      <c r="BK468" s="114"/>
      <c r="BL468" s="114"/>
    </row>
    <row r="469">
      <c r="A469" s="117" t="s">
        <v>237</v>
      </c>
      <c r="B469" s="117" t="b">
        <v>1</v>
      </c>
      <c r="C469" s="117" t="s">
        <v>241</v>
      </c>
      <c r="D469" s="117" t="s">
        <v>8227</v>
      </c>
      <c r="E469" s="117" t="s">
        <v>9171</v>
      </c>
      <c r="F469" s="117" t="s">
        <v>489</v>
      </c>
      <c r="G469" s="117" t="s">
        <v>9223</v>
      </c>
      <c r="H469" s="117" t="s">
        <v>9224</v>
      </c>
      <c r="I469" s="134"/>
      <c r="J469" s="117" t="s">
        <v>2352</v>
      </c>
      <c r="K469" s="117" t="s">
        <v>9225</v>
      </c>
      <c r="L469" s="134"/>
      <c r="M469" s="134"/>
      <c r="N469" s="134"/>
      <c r="O469" s="117" t="s">
        <v>9226</v>
      </c>
      <c r="P469" s="117" t="s">
        <v>2355</v>
      </c>
      <c r="Q469" s="134"/>
      <c r="R469" s="114"/>
      <c r="S469" s="114"/>
      <c r="T469" s="114"/>
      <c r="U469" s="114"/>
      <c r="V469" s="114"/>
      <c r="W469" s="114"/>
      <c r="X469" s="114"/>
      <c r="Y469" s="114"/>
      <c r="Z469" s="114"/>
      <c r="AA469" s="114"/>
      <c r="AB469" s="114"/>
      <c r="AC469" s="114"/>
      <c r="AD469" s="114"/>
      <c r="AE469" s="114"/>
      <c r="AF469" s="114"/>
      <c r="AG469" s="114"/>
      <c r="AH469" s="114"/>
      <c r="AI469" s="114"/>
      <c r="AJ469" s="114"/>
      <c r="AK469" s="114"/>
      <c r="AL469" s="114"/>
      <c r="AM469" s="114"/>
      <c r="AN469" s="114"/>
      <c r="AO469" s="114"/>
      <c r="AP469" s="114"/>
      <c r="AQ469" s="114"/>
      <c r="AR469" s="114"/>
      <c r="AS469" s="114"/>
      <c r="AT469" s="114"/>
      <c r="AU469" s="114"/>
      <c r="AV469" s="114"/>
      <c r="AW469" s="114"/>
      <c r="AX469" s="114"/>
      <c r="AY469" s="114"/>
      <c r="AZ469" s="114"/>
      <c r="BA469" s="114"/>
      <c r="BB469" s="114"/>
      <c r="BC469" s="114"/>
      <c r="BD469" s="114"/>
      <c r="BE469" s="114"/>
      <c r="BF469" s="114"/>
      <c r="BG469" s="114"/>
      <c r="BH469" s="114"/>
      <c r="BI469" s="114"/>
      <c r="BJ469" s="114"/>
      <c r="BK469" s="114"/>
      <c r="BL469" s="114"/>
    </row>
    <row r="470">
      <c r="A470" s="117" t="s">
        <v>237</v>
      </c>
      <c r="B470" s="117" t="b">
        <v>1</v>
      </c>
      <c r="C470" s="117">
        <v>1.0</v>
      </c>
      <c r="D470" s="117" t="s">
        <v>8227</v>
      </c>
      <c r="E470" s="117" t="s">
        <v>9171</v>
      </c>
      <c r="F470" s="117" t="s">
        <v>489</v>
      </c>
      <c r="G470" s="117" t="s">
        <v>9227</v>
      </c>
      <c r="H470" s="117" t="s">
        <v>9228</v>
      </c>
      <c r="I470" s="134"/>
      <c r="J470" s="117" t="s">
        <v>9229</v>
      </c>
      <c r="K470" s="117" t="s">
        <v>9230</v>
      </c>
      <c r="L470" s="134"/>
      <c r="M470" s="134"/>
      <c r="N470" s="134"/>
      <c r="O470" s="117" t="s">
        <v>9231</v>
      </c>
      <c r="P470" s="117" t="s">
        <v>9232</v>
      </c>
      <c r="Q470" s="134"/>
      <c r="R470" s="114"/>
      <c r="S470" s="114"/>
      <c r="T470" s="114"/>
      <c r="U470" s="114"/>
      <c r="V470" s="114"/>
      <c r="W470" s="114"/>
      <c r="X470" s="114"/>
      <c r="Y470" s="114"/>
      <c r="Z470" s="114"/>
      <c r="AA470" s="114"/>
      <c r="AB470" s="114"/>
      <c r="AC470" s="114"/>
      <c r="AD470" s="114"/>
      <c r="AE470" s="114"/>
      <c r="AF470" s="114"/>
      <c r="AG470" s="114"/>
      <c r="AH470" s="114"/>
      <c r="AI470" s="114"/>
      <c r="AJ470" s="114"/>
      <c r="AK470" s="114"/>
      <c r="AL470" s="114"/>
      <c r="AM470" s="114"/>
      <c r="AN470" s="114"/>
      <c r="AO470" s="114"/>
      <c r="AP470" s="114"/>
      <c r="AQ470" s="114"/>
      <c r="AR470" s="114"/>
      <c r="AS470" s="114"/>
      <c r="AT470" s="114"/>
      <c r="AU470" s="114"/>
      <c r="AV470" s="114"/>
      <c r="AW470" s="114"/>
      <c r="AX470" s="114"/>
      <c r="AY470" s="114"/>
      <c r="AZ470" s="114"/>
      <c r="BA470" s="114"/>
      <c r="BB470" s="114"/>
      <c r="BC470" s="114"/>
      <c r="BD470" s="114"/>
      <c r="BE470" s="114"/>
      <c r="BF470" s="114"/>
      <c r="BG470" s="114"/>
      <c r="BH470" s="114"/>
      <c r="BI470" s="114"/>
      <c r="BJ470" s="114"/>
      <c r="BK470" s="114"/>
      <c r="BL470" s="114"/>
    </row>
    <row r="471">
      <c r="A471" s="117" t="s">
        <v>237</v>
      </c>
      <c r="B471" s="117" t="b">
        <v>1</v>
      </c>
      <c r="C471" s="117" t="s">
        <v>241</v>
      </c>
      <c r="D471" s="117" t="s">
        <v>8227</v>
      </c>
      <c r="E471" s="117" t="s">
        <v>9171</v>
      </c>
      <c r="F471" s="117" t="s">
        <v>556</v>
      </c>
      <c r="G471" s="117" t="s">
        <v>9233</v>
      </c>
      <c r="H471" s="117" t="s">
        <v>9183</v>
      </c>
      <c r="I471" s="134"/>
      <c r="J471" s="117" t="s">
        <v>9234</v>
      </c>
      <c r="K471" s="117" t="s">
        <v>9235</v>
      </c>
      <c r="L471" s="134"/>
      <c r="M471" s="134"/>
      <c r="N471" s="134"/>
      <c r="O471" s="117" t="s">
        <v>9236</v>
      </c>
      <c r="P471" s="117" t="s">
        <v>9237</v>
      </c>
      <c r="Q471" s="117" t="s">
        <v>2371</v>
      </c>
      <c r="R471" s="114"/>
      <c r="S471" s="114"/>
      <c r="T471" s="114"/>
      <c r="U471" s="114"/>
      <c r="V471" s="114"/>
      <c r="W471" s="114"/>
      <c r="X471" s="114"/>
      <c r="Y471" s="114"/>
      <c r="Z471" s="114"/>
      <c r="AA471" s="114"/>
      <c r="AB471" s="114"/>
      <c r="AC471" s="114"/>
      <c r="AD471" s="114"/>
      <c r="AE471" s="114"/>
      <c r="AF471" s="114"/>
      <c r="AG471" s="114"/>
      <c r="AH471" s="114"/>
      <c r="AI471" s="114"/>
      <c r="AJ471" s="114"/>
      <c r="AK471" s="114"/>
      <c r="AL471" s="114"/>
      <c r="AM471" s="114"/>
      <c r="AN471" s="114"/>
      <c r="AO471" s="114"/>
      <c r="AP471" s="114"/>
      <c r="AQ471" s="114"/>
      <c r="AR471" s="114"/>
      <c r="AS471" s="114"/>
      <c r="AT471" s="114"/>
      <c r="AU471" s="114"/>
      <c r="AV471" s="114"/>
      <c r="AW471" s="114"/>
      <c r="AX471" s="114"/>
      <c r="AY471" s="114"/>
      <c r="AZ471" s="114"/>
      <c r="BA471" s="114"/>
      <c r="BB471" s="114"/>
      <c r="BC471" s="114"/>
      <c r="BD471" s="114"/>
      <c r="BE471" s="114"/>
      <c r="BF471" s="114"/>
      <c r="BG471" s="114"/>
      <c r="BH471" s="114"/>
      <c r="BI471" s="114"/>
      <c r="BJ471" s="114"/>
      <c r="BK471" s="114"/>
      <c r="BL471" s="114"/>
    </row>
    <row r="472">
      <c r="A472" s="117" t="s">
        <v>237</v>
      </c>
      <c r="B472" s="117" t="b">
        <v>1</v>
      </c>
      <c r="C472" s="117">
        <v>1.0</v>
      </c>
      <c r="D472" s="117" t="s">
        <v>8227</v>
      </c>
      <c r="E472" s="117" t="s">
        <v>9171</v>
      </c>
      <c r="F472" s="117" t="s">
        <v>556</v>
      </c>
      <c r="G472" s="117" t="s">
        <v>9238</v>
      </c>
      <c r="H472" s="117" t="s">
        <v>9239</v>
      </c>
      <c r="I472" s="134"/>
      <c r="J472" s="117" t="s">
        <v>2372</v>
      </c>
      <c r="K472" s="117" t="s">
        <v>2373</v>
      </c>
      <c r="L472" s="134"/>
      <c r="M472" s="134"/>
      <c r="N472" s="134"/>
      <c r="O472" s="117" t="s">
        <v>9240</v>
      </c>
      <c r="P472" s="117" t="s">
        <v>9241</v>
      </c>
      <c r="Q472" s="134"/>
      <c r="R472" s="114"/>
      <c r="S472" s="114"/>
      <c r="T472" s="114"/>
      <c r="U472" s="114"/>
      <c r="V472" s="114"/>
      <c r="W472" s="114"/>
      <c r="X472" s="114"/>
      <c r="Y472" s="114"/>
      <c r="Z472" s="114"/>
      <c r="AA472" s="114"/>
      <c r="AB472" s="114"/>
      <c r="AC472" s="114"/>
      <c r="AD472" s="114"/>
      <c r="AE472" s="114"/>
      <c r="AF472" s="114"/>
      <c r="AG472" s="114"/>
      <c r="AH472" s="114"/>
      <c r="AI472" s="114"/>
      <c r="AJ472" s="114"/>
      <c r="AK472" s="114"/>
      <c r="AL472" s="114"/>
      <c r="AM472" s="114"/>
      <c r="AN472" s="114"/>
      <c r="AO472" s="114"/>
      <c r="AP472" s="114"/>
      <c r="AQ472" s="114"/>
      <c r="AR472" s="114"/>
      <c r="AS472" s="114"/>
      <c r="AT472" s="114"/>
      <c r="AU472" s="114"/>
      <c r="AV472" s="114"/>
      <c r="AW472" s="114"/>
      <c r="AX472" s="114"/>
      <c r="AY472" s="114"/>
      <c r="AZ472" s="114"/>
      <c r="BA472" s="114"/>
      <c r="BB472" s="114"/>
      <c r="BC472" s="114"/>
      <c r="BD472" s="114"/>
      <c r="BE472" s="114"/>
      <c r="BF472" s="114"/>
      <c r="BG472" s="114"/>
      <c r="BH472" s="114"/>
      <c r="BI472" s="114"/>
      <c r="BJ472" s="114"/>
      <c r="BK472" s="114"/>
      <c r="BL472" s="114"/>
    </row>
    <row r="473">
      <c r="A473" s="117" t="s">
        <v>237</v>
      </c>
      <c r="B473" s="117" t="b">
        <v>1</v>
      </c>
      <c r="C473" s="117" t="s">
        <v>241</v>
      </c>
      <c r="D473" s="117" t="s">
        <v>8227</v>
      </c>
      <c r="E473" s="117" t="s">
        <v>9171</v>
      </c>
      <c r="F473" s="117" t="s">
        <v>556</v>
      </c>
      <c r="G473" s="117" t="s">
        <v>9242</v>
      </c>
      <c r="H473" s="117" t="s">
        <v>9243</v>
      </c>
      <c r="I473" s="134"/>
      <c r="J473" s="117" t="s">
        <v>9244</v>
      </c>
      <c r="K473" s="117" t="s">
        <v>9245</v>
      </c>
      <c r="L473" s="134"/>
      <c r="M473" s="134"/>
      <c r="N473" s="134"/>
      <c r="O473" s="117" t="s">
        <v>9246</v>
      </c>
      <c r="P473" s="117" t="s">
        <v>9247</v>
      </c>
      <c r="Q473" s="117" t="s">
        <v>9248</v>
      </c>
      <c r="R473" s="114"/>
      <c r="S473" s="114"/>
      <c r="T473" s="114"/>
      <c r="U473" s="114"/>
      <c r="V473" s="114"/>
      <c r="W473" s="114"/>
      <c r="X473" s="114"/>
      <c r="Y473" s="114"/>
      <c r="Z473" s="114"/>
      <c r="AA473" s="114"/>
      <c r="AB473" s="114"/>
      <c r="AC473" s="114"/>
      <c r="AD473" s="114"/>
      <c r="AE473" s="114"/>
      <c r="AF473" s="114"/>
      <c r="AG473" s="114"/>
      <c r="AH473" s="114"/>
      <c r="AI473" s="114"/>
      <c r="AJ473" s="114"/>
      <c r="AK473" s="114"/>
      <c r="AL473" s="114"/>
      <c r="AM473" s="114"/>
      <c r="AN473" s="114"/>
      <c r="AO473" s="114"/>
      <c r="AP473" s="114"/>
      <c r="AQ473" s="114"/>
      <c r="AR473" s="114"/>
      <c r="AS473" s="114"/>
      <c r="AT473" s="114"/>
      <c r="AU473" s="114"/>
      <c r="AV473" s="114"/>
      <c r="AW473" s="114"/>
      <c r="AX473" s="114"/>
      <c r="AY473" s="114"/>
      <c r="AZ473" s="114"/>
      <c r="BA473" s="114"/>
      <c r="BB473" s="114"/>
      <c r="BC473" s="114"/>
      <c r="BD473" s="114"/>
      <c r="BE473" s="114"/>
      <c r="BF473" s="114"/>
      <c r="BG473" s="114"/>
      <c r="BH473" s="114"/>
      <c r="BI473" s="114"/>
      <c r="BJ473" s="114"/>
      <c r="BK473" s="114"/>
      <c r="BL473" s="114"/>
    </row>
    <row r="474">
      <c r="A474" s="117" t="s">
        <v>237</v>
      </c>
      <c r="B474" s="117" t="b">
        <v>1</v>
      </c>
      <c r="C474" s="117">
        <v>1.0</v>
      </c>
      <c r="D474" s="117" t="s">
        <v>8227</v>
      </c>
      <c r="E474" s="117" t="s">
        <v>9171</v>
      </c>
      <c r="F474" s="117" t="s">
        <v>556</v>
      </c>
      <c r="G474" s="117" t="s">
        <v>9249</v>
      </c>
      <c r="H474" s="117" t="s">
        <v>9250</v>
      </c>
      <c r="I474" s="134"/>
      <c r="J474" s="117" t="s">
        <v>9251</v>
      </c>
      <c r="K474" s="117" t="s">
        <v>9252</v>
      </c>
      <c r="L474" s="134"/>
      <c r="M474" s="134"/>
      <c r="N474" s="134"/>
      <c r="O474" s="117" t="s">
        <v>9253</v>
      </c>
      <c r="P474" s="117" t="s">
        <v>9254</v>
      </c>
      <c r="Q474" s="134"/>
      <c r="R474" s="114"/>
      <c r="S474" s="114"/>
      <c r="T474" s="114"/>
      <c r="U474" s="114"/>
      <c r="V474" s="114"/>
      <c r="W474" s="114"/>
      <c r="X474" s="114"/>
      <c r="Y474" s="114"/>
      <c r="Z474" s="114"/>
      <c r="AA474" s="114"/>
      <c r="AB474" s="114"/>
      <c r="AC474" s="114"/>
      <c r="AD474" s="114"/>
      <c r="AE474" s="114"/>
      <c r="AF474" s="114"/>
      <c r="AG474" s="114"/>
      <c r="AH474" s="114"/>
      <c r="AI474" s="114"/>
      <c r="AJ474" s="114"/>
      <c r="AK474" s="114"/>
      <c r="AL474" s="114"/>
      <c r="AM474" s="114"/>
      <c r="AN474" s="114"/>
      <c r="AO474" s="114"/>
      <c r="AP474" s="114"/>
      <c r="AQ474" s="114"/>
      <c r="AR474" s="114"/>
      <c r="AS474" s="114"/>
      <c r="AT474" s="114"/>
      <c r="AU474" s="114"/>
      <c r="AV474" s="114"/>
      <c r="AW474" s="114"/>
      <c r="AX474" s="114"/>
      <c r="AY474" s="114"/>
      <c r="AZ474" s="114"/>
      <c r="BA474" s="114"/>
      <c r="BB474" s="114"/>
      <c r="BC474" s="114"/>
      <c r="BD474" s="114"/>
      <c r="BE474" s="114"/>
      <c r="BF474" s="114"/>
      <c r="BG474" s="114"/>
      <c r="BH474" s="114"/>
      <c r="BI474" s="114"/>
      <c r="BJ474" s="114"/>
      <c r="BK474" s="114"/>
      <c r="BL474" s="114"/>
    </row>
    <row r="475">
      <c r="A475" s="117" t="s">
        <v>237</v>
      </c>
      <c r="B475" s="117" t="b">
        <v>1</v>
      </c>
      <c r="C475" s="117" t="s">
        <v>241</v>
      </c>
      <c r="D475" s="117" t="s">
        <v>8227</v>
      </c>
      <c r="E475" s="117" t="s">
        <v>9171</v>
      </c>
      <c r="F475" s="117" t="s">
        <v>556</v>
      </c>
      <c r="G475" s="117" t="s">
        <v>9255</v>
      </c>
      <c r="H475" s="117" t="s">
        <v>9256</v>
      </c>
      <c r="I475" s="134"/>
      <c r="J475" s="117" t="s">
        <v>9257</v>
      </c>
      <c r="K475" s="117" t="s">
        <v>9258</v>
      </c>
      <c r="L475" s="134"/>
      <c r="M475" s="134"/>
      <c r="N475" s="134"/>
      <c r="O475" s="117" t="s">
        <v>9259</v>
      </c>
      <c r="P475" s="117" t="s">
        <v>9260</v>
      </c>
      <c r="Q475" s="134"/>
      <c r="R475" s="114"/>
      <c r="S475" s="114"/>
      <c r="T475" s="114"/>
      <c r="U475" s="114"/>
      <c r="V475" s="114"/>
      <c r="W475" s="114"/>
      <c r="X475" s="114"/>
      <c r="Y475" s="114"/>
      <c r="Z475" s="114"/>
      <c r="AA475" s="114"/>
      <c r="AB475" s="114"/>
      <c r="AC475" s="114"/>
      <c r="AD475" s="114"/>
      <c r="AE475" s="114"/>
      <c r="AF475" s="114"/>
      <c r="AG475" s="114"/>
      <c r="AH475" s="114"/>
      <c r="AI475" s="114"/>
      <c r="AJ475" s="114"/>
      <c r="AK475" s="114"/>
      <c r="AL475" s="114"/>
      <c r="AM475" s="114"/>
      <c r="AN475" s="114"/>
      <c r="AO475" s="114"/>
      <c r="AP475" s="114"/>
      <c r="AQ475" s="114"/>
      <c r="AR475" s="114"/>
      <c r="AS475" s="114"/>
      <c r="AT475" s="114"/>
      <c r="AU475" s="114"/>
      <c r="AV475" s="114"/>
      <c r="AW475" s="114"/>
      <c r="AX475" s="114"/>
      <c r="AY475" s="114"/>
      <c r="AZ475" s="114"/>
      <c r="BA475" s="114"/>
      <c r="BB475" s="114"/>
      <c r="BC475" s="114"/>
      <c r="BD475" s="114"/>
      <c r="BE475" s="114"/>
      <c r="BF475" s="114"/>
      <c r="BG475" s="114"/>
      <c r="BH475" s="114"/>
      <c r="BI475" s="114"/>
      <c r="BJ475" s="114"/>
      <c r="BK475" s="114"/>
      <c r="BL475" s="114"/>
    </row>
    <row r="476">
      <c r="A476" s="117" t="s">
        <v>237</v>
      </c>
      <c r="B476" s="117" t="b">
        <v>1</v>
      </c>
      <c r="C476" s="117">
        <v>1.0</v>
      </c>
      <c r="D476" s="117" t="s">
        <v>8227</v>
      </c>
      <c r="E476" s="117" t="s">
        <v>9171</v>
      </c>
      <c r="F476" s="117" t="s">
        <v>556</v>
      </c>
      <c r="G476" s="117" t="s">
        <v>9261</v>
      </c>
      <c r="H476" s="117" t="s">
        <v>9262</v>
      </c>
      <c r="I476" s="134"/>
      <c r="J476" s="117" t="s">
        <v>9263</v>
      </c>
      <c r="K476" s="117" t="s">
        <v>9264</v>
      </c>
      <c r="L476" s="134"/>
      <c r="M476" s="134"/>
      <c r="N476" s="134"/>
      <c r="O476" s="117" t="s">
        <v>9265</v>
      </c>
      <c r="P476" s="117" t="s">
        <v>9266</v>
      </c>
      <c r="Q476" s="134"/>
      <c r="R476" s="114"/>
      <c r="S476" s="114"/>
      <c r="T476" s="114"/>
      <c r="U476" s="114"/>
      <c r="V476" s="114"/>
      <c r="W476" s="114"/>
      <c r="X476" s="114"/>
      <c r="Y476" s="114"/>
      <c r="Z476" s="114"/>
      <c r="AA476" s="114"/>
      <c r="AB476" s="114"/>
      <c r="AC476" s="114"/>
      <c r="AD476" s="114"/>
      <c r="AE476" s="114"/>
      <c r="AF476" s="114"/>
      <c r="AG476" s="114"/>
      <c r="AH476" s="114"/>
      <c r="AI476" s="114"/>
      <c r="AJ476" s="114"/>
      <c r="AK476" s="114"/>
      <c r="AL476" s="114"/>
      <c r="AM476" s="114"/>
      <c r="AN476" s="114"/>
      <c r="AO476" s="114"/>
      <c r="AP476" s="114"/>
      <c r="AQ476" s="114"/>
      <c r="AR476" s="114"/>
      <c r="AS476" s="114"/>
      <c r="AT476" s="114"/>
      <c r="AU476" s="114"/>
      <c r="AV476" s="114"/>
      <c r="AW476" s="114"/>
      <c r="AX476" s="114"/>
      <c r="AY476" s="114"/>
      <c r="AZ476" s="114"/>
      <c r="BA476" s="114"/>
      <c r="BB476" s="114"/>
      <c r="BC476" s="114"/>
      <c r="BD476" s="114"/>
      <c r="BE476" s="114"/>
      <c r="BF476" s="114"/>
      <c r="BG476" s="114"/>
      <c r="BH476" s="114"/>
      <c r="BI476" s="114"/>
      <c r="BJ476" s="114"/>
      <c r="BK476" s="114"/>
      <c r="BL476" s="114"/>
    </row>
    <row r="477">
      <c r="A477" s="117" t="s">
        <v>237</v>
      </c>
      <c r="B477" s="117" t="b">
        <v>1</v>
      </c>
      <c r="C477" s="117" t="s">
        <v>241</v>
      </c>
      <c r="D477" s="117" t="s">
        <v>8227</v>
      </c>
      <c r="E477" s="117" t="s">
        <v>9171</v>
      </c>
      <c r="F477" s="117" t="s">
        <v>1446</v>
      </c>
      <c r="G477" s="117" t="s">
        <v>9267</v>
      </c>
      <c r="H477" s="117" t="s">
        <v>9268</v>
      </c>
      <c r="I477" s="134"/>
      <c r="J477" s="117" t="s">
        <v>2384</v>
      </c>
      <c r="K477" s="117" t="s">
        <v>9269</v>
      </c>
      <c r="L477" s="134"/>
      <c r="M477" s="134"/>
      <c r="N477" s="134"/>
      <c r="O477" s="117" t="s">
        <v>9270</v>
      </c>
      <c r="P477" s="117" t="s">
        <v>9271</v>
      </c>
      <c r="Q477" s="117" t="s">
        <v>9272</v>
      </c>
      <c r="R477" s="114"/>
      <c r="S477" s="114"/>
      <c r="T477" s="114"/>
      <c r="U477" s="114"/>
      <c r="V477" s="114"/>
      <c r="W477" s="114"/>
      <c r="X477" s="114"/>
      <c r="Y477" s="114"/>
      <c r="Z477" s="114"/>
      <c r="AA477" s="114"/>
      <c r="AB477" s="114"/>
      <c r="AC477" s="114"/>
      <c r="AD477" s="114"/>
      <c r="AE477" s="114"/>
      <c r="AF477" s="114"/>
      <c r="AG477" s="114"/>
      <c r="AH477" s="114"/>
      <c r="AI477" s="114"/>
      <c r="AJ477" s="114"/>
      <c r="AK477" s="114"/>
      <c r="AL477" s="114"/>
      <c r="AM477" s="114"/>
      <c r="AN477" s="114"/>
      <c r="AO477" s="114"/>
      <c r="AP477" s="114"/>
      <c r="AQ477" s="114"/>
      <c r="AR477" s="114"/>
      <c r="AS477" s="114"/>
      <c r="AT477" s="114"/>
      <c r="AU477" s="114"/>
      <c r="AV477" s="114"/>
      <c r="AW477" s="114"/>
      <c r="AX477" s="114"/>
      <c r="AY477" s="114"/>
      <c r="AZ477" s="114"/>
      <c r="BA477" s="114"/>
      <c r="BB477" s="114"/>
      <c r="BC477" s="114"/>
      <c r="BD477" s="114"/>
      <c r="BE477" s="114"/>
      <c r="BF477" s="114"/>
      <c r="BG477" s="114"/>
      <c r="BH477" s="114"/>
      <c r="BI477" s="114"/>
      <c r="BJ477" s="114"/>
      <c r="BK477" s="114"/>
      <c r="BL477" s="114"/>
    </row>
    <row r="478">
      <c r="A478" s="117" t="s">
        <v>237</v>
      </c>
      <c r="B478" s="117" t="b">
        <v>1</v>
      </c>
      <c r="C478" s="117">
        <v>1.0</v>
      </c>
      <c r="D478" s="117" t="s">
        <v>8227</v>
      </c>
      <c r="E478" s="117" t="s">
        <v>9171</v>
      </c>
      <c r="F478" s="117" t="s">
        <v>1446</v>
      </c>
      <c r="G478" s="117" t="s">
        <v>9273</v>
      </c>
      <c r="H478" s="117" t="s">
        <v>9274</v>
      </c>
      <c r="I478" s="134"/>
      <c r="J478" s="117" t="s">
        <v>9275</v>
      </c>
      <c r="K478" s="117" t="s">
        <v>9276</v>
      </c>
      <c r="L478" s="134"/>
      <c r="M478" s="134"/>
      <c r="N478" s="134"/>
      <c r="O478" s="117" t="s">
        <v>9277</v>
      </c>
      <c r="P478" s="117" t="s">
        <v>9278</v>
      </c>
      <c r="Q478" s="117" t="s">
        <v>9279</v>
      </c>
      <c r="R478" s="114"/>
      <c r="S478" s="114"/>
      <c r="T478" s="114"/>
      <c r="U478" s="114"/>
      <c r="V478" s="114"/>
      <c r="W478" s="114"/>
      <c r="X478" s="114"/>
      <c r="Y478" s="114"/>
      <c r="Z478" s="114"/>
      <c r="AA478" s="114"/>
      <c r="AB478" s="114"/>
      <c r="AC478" s="114"/>
      <c r="AD478" s="114"/>
      <c r="AE478" s="114"/>
      <c r="AF478" s="114"/>
      <c r="AG478" s="114"/>
      <c r="AH478" s="114"/>
      <c r="AI478" s="114"/>
      <c r="AJ478" s="114"/>
      <c r="AK478" s="114"/>
      <c r="AL478" s="114"/>
      <c r="AM478" s="114"/>
      <c r="AN478" s="114"/>
      <c r="AO478" s="114"/>
      <c r="AP478" s="114"/>
      <c r="AQ478" s="114"/>
      <c r="AR478" s="114"/>
      <c r="AS478" s="114"/>
      <c r="AT478" s="114"/>
      <c r="AU478" s="114"/>
      <c r="AV478" s="114"/>
      <c r="AW478" s="114"/>
      <c r="AX478" s="114"/>
      <c r="AY478" s="114"/>
      <c r="AZ478" s="114"/>
      <c r="BA478" s="114"/>
      <c r="BB478" s="114"/>
      <c r="BC478" s="114"/>
      <c r="BD478" s="114"/>
      <c r="BE478" s="114"/>
      <c r="BF478" s="114"/>
      <c r="BG478" s="114"/>
      <c r="BH478" s="114"/>
      <c r="BI478" s="114"/>
      <c r="BJ478" s="114"/>
      <c r="BK478" s="114"/>
      <c r="BL478" s="114"/>
    </row>
    <row r="479">
      <c r="A479" s="117" t="s">
        <v>237</v>
      </c>
      <c r="B479" s="117" t="b">
        <v>1</v>
      </c>
      <c r="C479" s="117" t="s">
        <v>241</v>
      </c>
      <c r="D479" s="117" t="s">
        <v>8227</v>
      </c>
      <c r="E479" s="117" t="s">
        <v>9171</v>
      </c>
      <c r="F479" s="117" t="s">
        <v>1446</v>
      </c>
      <c r="G479" s="117" t="s">
        <v>9280</v>
      </c>
      <c r="H479" s="117" t="s">
        <v>9281</v>
      </c>
      <c r="I479" s="134"/>
      <c r="J479" s="117" t="s">
        <v>2394</v>
      </c>
      <c r="K479" s="117" t="s">
        <v>9282</v>
      </c>
      <c r="L479" s="134"/>
      <c r="M479" s="134"/>
      <c r="N479" s="134"/>
      <c r="O479" s="117" t="s">
        <v>9283</v>
      </c>
      <c r="P479" s="117" t="s">
        <v>9284</v>
      </c>
      <c r="Q479" s="117" t="s">
        <v>9285</v>
      </c>
      <c r="R479" s="114"/>
      <c r="S479" s="114"/>
      <c r="T479" s="114"/>
      <c r="U479" s="114"/>
      <c r="V479" s="114"/>
      <c r="W479" s="114"/>
      <c r="X479" s="114"/>
      <c r="Y479" s="114"/>
      <c r="Z479" s="114"/>
      <c r="AA479" s="114"/>
      <c r="AB479" s="114"/>
      <c r="AC479" s="114"/>
      <c r="AD479" s="114"/>
      <c r="AE479" s="114"/>
      <c r="AF479" s="114"/>
      <c r="AG479" s="114"/>
      <c r="AH479" s="114"/>
      <c r="AI479" s="114"/>
      <c r="AJ479" s="114"/>
      <c r="AK479" s="114"/>
      <c r="AL479" s="114"/>
      <c r="AM479" s="114"/>
      <c r="AN479" s="114"/>
      <c r="AO479" s="114"/>
      <c r="AP479" s="114"/>
      <c r="AQ479" s="114"/>
      <c r="AR479" s="114"/>
      <c r="AS479" s="114"/>
      <c r="AT479" s="114"/>
      <c r="AU479" s="114"/>
      <c r="AV479" s="114"/>
      <c r="AW479" s="114"/>
      <c r="AX479" s="114"/>
      <c r="AY479" s="114"/>
      <c r="AZ479" s="114"/>
      <c r="BA479" s="114"/>
      <c r="BB479" s="114"/>
      <c r="BC479" s="114"/>
      <c r="BD479" s="114"/>
      <c r="BE479" s="114"/>
      <c r="BF479" s="114"/>
      <c r="BG479" s="114"/>
      <c r="BH479" s="114"/>
      <c r="BI479" s="114"/>
      <c r="BJ479" s="114"/>
      <c r="BK479" s="114"/>
      <c r="BL479" s="114"/>
    </row>
    <row r="480">
      <c r="A480" s="117" t="s">
        <v>237</v>
      </c>
      <c r="B480" s="117" t="b">
        <v>1</v>
      </c>
      <c r="C480" s="117">
        <v>1.0</v>
      </c>
      <c r="D480" s="117" t="s">
        <v>8227</v>
      </c>
      <c r="E480" s="117" t="s">
        <v>9171</v>
      </c>
      <c r="F480" s="117" t="s">
        <v>1446</v>
      </c>
      <c r="G480" s="117" t="s">
        <v>9286</v>
      </c>
      <c r="H480" s="117" t="s">
        <v>9287</v>
      </c>
      <c r="I480" s="134"/>
      <c r="J480" s="117" t="s">
        <v>2399</v>
      </c>
      <c r="K480" s="117" t="s">
        <v>9288</v>
      </c>
      <c r="L480" s="134"/>
      <c r="M480" s="134"/>
      <c r="N480" s="134"/>
      <c r="O480" s="117" t="s">
        <v>9289</v>
      </c>
      <c r="P480" s="117" t="s">
        <v>9290</v>
      </c>
      <c r="Q480" s="134"/>
      <c r="R480" s="114"/>
      <c r="S480" s="114"/>
      <c r="T480" s="114"/>
      <c r="U480" s="114"/>
      <c r="V480" s="114"/>
      <c r="W480" s="114"/>
      <c r="X480" s="114"/>
      <c r="Y480" s="114"/>
      <c r="Z480" s="114"/>
      <c r="AA480" s="114"/>
      <c r="AB480" s="114"/>
      <c r="AC480" s="114"/>
      <c r="AD480" s="114"/>
      <c r="AE480" s="114"/>
      <c r="AF480" s="114"/>
      <c r="AG480" s="114"/>
      <c r="AH480" s="114"/>
      <c r="AI480" s="114"/>
      <c r="AJ480" s="114"/>
      <c r="AK480" s="114"/>
      <c r="AL480" s="114"/>
      <c r="AM480" s="114"/>
      <c r="AN480" s="114"/>
      <c r="AO480" s="114"/>
      <c r="AP480" s="114"/>
      <c r="AQ480" s="114"/>
      <c r="AR480" s="114"/>
      <c r="AS480" s="114"/>
      <c r="AT480" s="114"/>
      <c r="AU480" s="114"/>
      <c r="AV480" s="114"/>
      <c r="AW480" s="114"/>
      <c r="AX480" s="114"/>
      <c r="AY480" s="114"/>
      <c r="AZ480" s="114"/>
      <c r="BA480" s="114"/>
      <c r="BB480" s="114"/>
      <c r="BC480" s="114"/>
      <c r="BD480" s="114"/>
      <c r="BE480" s="114"/>
      <c r="BF480" s="114"/>
      <c r="BG480" s="114"/>
      <c r="BH480" s="114"/>
      <c r="BI480" s="114"/>
      <c r="BJ480" s="114"/>
      <c r="BK480" s="114"/>
      <c r="BL480" s="114"/>
    </row>
    <row r="481">
      <c r="A481" s="117" t="s">
        <v>237</v>
      </c>
      <c r="B481" s="117" t="b">
        <v>1</v>
      </c>
      <c r="C481" s="117" t="s">
        <v>241</v>
      </c>
      <c r="D481" s="117" t="s">
        <v>8227</v>
      </c>
      <c r="E481" s="117" t="s">
        <v>9171</v>
      </c>
      <c r="F481" s="117" t="s">
        <v>1446</v>
      </c>
      <c r="G481" s="117" t="s">
        <v>9291</v>
      </c>
      <c r="H481" s="117" t="s">
        <v>9292</v>
      </c>
      <c r="I481" s="134"/>
      <c r="J481" s="117" t="s">
        <v>2405</v>
      </c>
      <c r="K481" s="117" t="s">
        <v>9293</v>
      </c>
      <c r="L481" s="134"/>
      <c r="M481" s="134"/>
      <c r="N481" s="134"/>
      <c r="O481" s="117" t="s">
        <v>9294</v>
      </c>
      <c r="P481" s="117" t="s">
        <v>9295</v>
      </c>
      <c r="Q481" s="117" t="s">
        <v>9296</v>
      </c>
      <c r="R481" s="114"/>
      <c r="S481" s="114"/>
      <c r="T481" s="114"/>
      <c r="U481" s="114"/>
      <c r="V481" s="114"/>
      <c r="W481" s="114"/>
      <c r="X481" s="114"/>
      <c r="Y481" s="114"/>
      <c r="Z481" s="114"/>
      <c r="AA481" s="114"/>
      <c r="AB481" s="114"/>
      <c r="AC481" s="114"/>
      <c r="AD481" s="114"/>
      <c r="AE481" s="114"/>
      <c r="AF481" s="114"/>
      <c r="AG481" s="114"/>
      <c r="AH481" s="114"/>
      <c r="AI481" s="114"/>
      <c r="AJ481" s="114"/>
      <c r="AK481" s="114"/>
      <c r="AL481" s="114"/>
      <c r="AM481" s="114"/>
      <c r="AN481" s="114"/>
      <c r="AO481" s="114"/>
      <c r="AP481" s="114"/>
      <c r="AQ481" s="114"/>
      <c r="AR481" s="114"/>
      <c r="AS481" s="114"/>
      <c r="AT481" s="114"/>
      <c r="AU481" s="114"/>
      <c r="AV481" s="114"/>
      <c r="AW481" s="114"/>
      <c r="AX481" s="114"/>
      <c r="AY481" s="114"/>
      <c r="AZ481" s="114"/>
      <c r="BA481" s="114"/>
      <c r="BB481" s="114"/>
      <c r="BC481" s="114"/>
      <c r="BD481" s="114"/>
      <c r="BE481" s="114"/>
      <c r="BF481" s="114"/>
      <c r="BG481" s="114"/>
      <c r="BH481" s="114"/>
      <c r="BI481" s="114"/>
      <c r="BJ481" s="114"/>
      <c r="BK481" s="114"/>
      <c r="BL481" s="114"/>
    </row>
    <row r="482">
      <c r="A482" s="117" t="s">
        <v>237</v>
      </c>
      <c r="B482" s="117" t="b">
        <v>1</v>
      </c>
      <c r="C482" s="117">
        <v>1.0</v>
      </c>
      <c r="D482" s="117" t="s">
        <v>8227</v>
      </c>
      <c r="E482" s="117" t="s">
        <v>9171</v>
      </c>
      <c r="F482" s="117" t="s">
        <v>1446</v>
      </c>
      <c r="G482" s="117" t="s">
        <v>9297</v>
      </c>
      <c r="H482" s="117" t="s">
        <v>9298</v>
      </c>
      <c r="I482" s="134"/>
      <c r="J482" s="117" t="s">
        <v>2410</v>
      </c>
      <c r="K482" s="117" t="s">
        <v>9299</v>
      </c>
      <c r="L482" s="134"/>
      <c r="M482" s="134"/>
      <c r="N482" s="134"/>
      <c r="O482" s="117" t="s">
        <v>9300</v>
      </c>
      <c r="P482" s="117" t="s">
        <v>9301</v>
      </c>
      <c r="Q482" s="134"/>
      <c r="R482" s="114"/>
      <c r="S482" s="114"/>
      <c r="T482" s="114"/>
      <c r="U482" s="114"/>
      <c r="V482" s="114"/>
      <c r="W482" s="114"/>
      <c r="X482" s="114"/>
      <c r="Y482" s="114"/>
      <c r="Z482" s="114"/>
      <c r="AA482" s="114"/>
      <c r="AB482" s="114"/>
      <c r="AC482" s="114"/>
      <c r="AD482" s="114"/>
      <c r="AE482" s="114"/>
      <c r="AF482" s="114"/>
      <c r="AG482" s="114"/>
      <c r="AH482" s="114"/>
      <c r="AI482" s="114"/>
      <c r="AJ482" s="114"/>
      <c r="AK482" s="114"/>
      <c r="AL482" s="114"/>
      <c r="AM482" s="114"/>
      <c r="AN482" s="114"/>
      <c r="AO482" s="114"/>
      <c r="AP482" s="114"/>
      <c r="AQ482" s="114"/>
      <c r="AR482" s="114"/>
      <c r="AS482" s="114"/>
      <c r="AT482" s="114"/>
      <c r="AU482" s="114"/>
      <c r="AV482" s="114"/>
      <c r="AW482" s="114"/>
      <c r="AX482" s="114"/>
      <c r="AY482" s="114"/>
      <c r="AZ482" s="114"/>
      <c r="BA482" s="114"/>
      <c r="BB482" s="114"/>
      <c r="BC482" s="114"/>
      <c r="BD482" s="114"/>
      <c r="BE482" s="114"/>
      <c r="BF482" s="114"/>
      <c r="BG482" s="114"/>
      <c r="BH482" s="114"/>
      <c r="BI482" s="114"/>
      <c r="BJ482" s="114"/>
      <c r="BK482" s="114"/>
      <c r="BL482" s="114"/>
    </row>
    <row r="483">
      <c r="A483" s="117" t="s">
        <v>237</v>
      </c>
      <c r="B483" s="117" t="b">
        <v>1</v>
      </c>
      <c r="C483" s="117" t="s">
        <v>241</v>
      </c>
      <c r="D483" s="117" t="s">
        <v>8227</v>
      </c>
      <c r="E483" s="117" t="s">
        <v>9171</v>
      </c>
      <c r="F483" s="117" t="s">
        <v>1446</v>
      </c>
      <c r="G483" s="117" t="s">
        <v>9302</v>
      </c>
      <c r="H483" s="117" t="s">
        <v>9303</v>
      </c>
      <c r="I483" s="134"/>
      <c r="J483" s="117" t="s">
        <v>2414</v>
      </c>
      <c r="K483" s="117" t="s">
        <v>9304</v>
      </c>
      <c r="L483" s="134"/>
      <c r="M483" s="134"/>
      <c r="N483" s="134"/>
      <c r="O483" s="117" t="s">
        <v>9305</v>
      </c>
      <c r="P483" s="117" t="s">
        <v>9306</v>
      </c>
      <c r="Q483" s="117" t="s">
        <v>2418</v>
      </c>
      <c r="R483" s="114"/>
      <c r="S483" s="114"/>
      <c r="T483" s="114"/>
      <c r="U483" s="114"/>
      <c r="V483" s="114"/>
      <c r="W483" s="114"/>
      <c r="X483" s="114"/>
      <c r="Y483" s="114"/>
      <c r="Z483" s="114"/>
      <c r="AA483" s="114"/>
      <c r="AB483" s="114"/>
      <c r="AC483" s="114"/>
      <c r="AD483" s="114"/>
      <c r="AE483" s="114"/>
      <c r="AF483" s="114"/>
      <c r="AG483" s="114"/>
      <c r="AH483" s="114"/>
      <c r="AI483" s="114"/>
      <c r="AJ483" s="114"/>
      <c r="AK483" s="114"/>
      <c r="AL483" s="114"/>
      <c r="AM483" s="114"/>
      <c r="AN483" s="114"/>
      <c r="AO483" s="114"/>
      <c r="AP483" s="114"/>
      <c r="AQ483" s="114"/>
      <c r="AR483" s="114"/>
      <c r="AS483" s="114"/>
      <c r="AT483" s="114"/>
      <c r="AU483" s="114"/>
      <c r="AV483" s="114"/>
      <c r="AW483" s="114"/>
      <c r="AX483" s="114"/>
      <c r="AY483" s="114"/>
      <c r="AZ483" s="114"/>
      <c r="BA483" s="114"/>
      <c r="BB483" s="114"/>
      <c r="BC483" s="114"/>
      <c r="BD483" s="114"/>
      <c r="BE483" s="114"/>
      <c r="BF483" s="114"/>
      <c r="BG483" s="114"/>
      <c r="BH483" s="114"/>
      <c r="BI483" s="114"/>
      <c r="BJ483" s="114"/>
      <c r="BK483" s="114"/>
      <c r="BL483" s="114"/>
    </row>
    <row r="484">
      <c r="A484" s="117" t="s">
        <v>237</v>
      </c>
      <c r="B484" s="117" t="b">
        <v>1</v>
      </c>
      <c r="C484" s="117">
        <v>1.0</v>
      </c>
      <c r="D484" s="117" t="s">
        <v>8227</v>
      </c>
      <c r="E484" s="117" t="s">
        <v>9171</v>
      </c>
      <c r="F484" s="117" t="s">
        <v>1446</v>
      </c>
      <c r="G484" s="117" t="s">
        <v>9307</v>
      </c>
      <c r="H484" s="117" t="s">
        <v>9308</v>
      </c>
      <c r="I484" s="134"/>
      <c r="J484" s="117" t="s">
        <v>2399</v>
      </c>
      <c r="K484" s="117" t="s">
        <v>9309</v>
      </c>
      <c r="L484" s="134"/>
      <c r="M484" s="134"/>
      <c r="N484" s="134"/>
      <c r="O484" s="117" t="s">
        <v>9310</v>
      </c>
      <c r="P484" s="117" t="s">
        <v>9311</v>
      </c>
      <c r="Q484" s="134"/>
      <c r="R484" s="114"/>
      <c r="S484" s="114"/>
      <c r="T484" s="114"/>
      <c r="U484" s="114"/>
      <c r="V484" s="114"/>
      <c r="W484" s="114"/>
      <c r="X484" s="114"/>
      <c r="Y484" s="114"/>
      <c r="Z484" s="114"/>
      <c r="AA484" s="114"/>
      <c r="AB484" s="114"/>
      <c r="AC484" s="114"/>
      <c r="AD484" s="114"/>
      <c r="AE484" s="114"/>
      <c r="AF484" s="114"/>
      <c r="AG484" s="114"/>
      <c r="AH484" s="114"/>
      <c r="AI484" s="114"/>
      <c r="AJ484" s="114"/>
      <c r="AK484" s="114"/>
      <c r="AL484" s="114"/>
      <c r="AM484" s="114"/>
      <c r="AN484" s="114"/>
      <c r="AO484" s="114"/>
      <c r="AP484" s="114"/>
      <c r="AQ484" s="114"/>
      <c r="AR484" s="114"/>
      <c r="AS484" s="114"/>
      <c r="AT484" s="114"/>
      <c r="AU484" s="114"/>
      <c r="AV484" s="114"/>
      <c r="AW484" s="114"/>
      <c r="AX484" s="114"/>
      <c r="AY484" s="114"/>
      <c r="AZ484" s="114"/>
      <c r="BA484" s="114"/>
      <c r="BB484" s="114"/>
      <c r="BC484" s="114"/>
      <c r="BD484" s="114"/>
      <c r="BE484" s="114"/>
      <c r="BF484" s="114"/>
      <c r="BG484" s="114"/>
      <c r="BH484" s="114"/>
      <c r="BI484" s="114"/>
      <c r="BJ484" s="114"/>
      <c r="BK484" s="114"/>
      <c r="BL484" s="114"/>
    </row>
    <row r="485">
      <c r="A485" s="117" t="s">
        <v>237</v>
      </c>
      <c r="B485" s="117" t="b">
        <v>1</v>
      </c>
      <c r="C485" s="117" t="s">
        <v>241</v>
      </c>
      <c r="D485" s="117" t="s">
        <v>8227</v>
      </c>
      <c r="E485" s="117" t="s">
        <v>9171</v>
      </c>
      <c r="F485" s="117" t="s">
        <v>1446</v>
      </c>
      <c r="G485" s="117" t="s">
        <v>9313</v>
      </c>
      <c r="H485" s="117" t="s">
        <v>9314</v>
      </c>
      <c r="I485" s="134"/>
      <c r="J485" s="117" t="s">
        <v>2422</v>
      </c>
      <c r="K485" s="117" t="s">
        <v>9315</v>
      </c>
      <c r="L485" s="134"/>
      <c r="M485" s="134"/>
      <c r="N485" s="134"/>
      <c r="O485" s="117" t="s">
        <v>9316</v>
      </c>
      <c r="P485" s="117" t="s">
        <v>9317</v>
      </c>
      <c r="Q485" s="117" t="s">
        <v>9318</v>
      </c>
      <c r="R485" s="114"/>
      <c r="S485" s="114"/>
      <c r="T485" s="114"/>
      <c r="U485" s="114"/>
      <c r="V485" s="114"/>
      <c r="W485" s="114"/>
      <c r="X485" s="114"/>
      <c r="Y485" s="114"/>
      <c r="Z485" s="114"/>
      <c r="AA485" s="114"/>
      <c r="AB485" s="114"/>
      <c r="AC485" s="114"/>
      <c r="AD485" s="114"/>
      <c r="AE485" s="114"/>
      <c r="AF485" s="114"/>
      <c r="AG485" s="114"/>
      <c r="AH485" s="114"/>
      <c r="AI485" s="114"/>
      <c r="AJ485" s="114"/>
      <c r="AK485" s="114"/>
      <c r="AL485" s="114"/>
      <c r="AM485" s="114"/>
      <c r="AN485" s="114"/>
      <c r="AO485" s="114"/>
      <c r="AP485" s="114"/>
      <c r="AQ485" s="114"/>
      <c r="AR485" s="114"/>
      <c r="AS485" s="114"/>
      <c r="AT485" s="114"/>
      <c r="AU485" s="114"/>
      <c r="AV485" s="114"/>
      <c r="AW485" s="114"/>
      <c r="AX485" s="114"/>
      <c r="AY485" s="114"/>
      <c r="AZ485" s="114"/>
      <c r="BA485" s="114"/>
      <c r="BB485" s="114"/>
      <c r="BC485" s="114"/>
      <c r="BD485" s="114"/>
      <c r="BE485" s="114"/>
      <c r="BF485" s="114"/>
      <c r="BG485" s="114"/>
      <c r="BH485" s="114"/>
      <c r="BI485" s="114"/>
      <c r="BJ485" s="114"/>
      <c r="BK485" s="114"/>
      <c r="BL485" s="114"/>
    </row>
    <row r="486">
      <c r="A486" s="117" t="s">
        <v>237</v>
      </c>
      <c r="B486" s="117" t="b">
        <v>1</v>
      </c>
      <c r="C486" s="117">
        <v>1.0</v>
      </c>
      <c r="D486" s="117" t="s">
        <v>8227</v>
      </c>
      <c r="E486" s="117" t="s">
        <v>9319</v>
      </c>
      <c r="F486" s="117" t="s">
        <v>1772</v>
      </c>
      <c r="G486" s="117" t="s">
        <v>9320</v>
      </c>
      <c r="H486" s="117" t="s">
        <v>9321</v>
      </c>
      <c r="I486" s="134"/>
      <c r="J486" s="117" t="s">
        <v>2427</v>
      </c>
      <c r="K486" s="117" t="s">
        <v>9322</v>
      </c>
      <c r="L486" s="134"/>
      <c r="M486" s="134"/>
      <c r="N486" s="134"/>
      <c r="O486" s="117" t="s">
        <v>9323</v>
      </c>
      <c r="P486" s="117" t="s">
        <v>9324</v>
      </c>
      <c r="Q486" s="134"/>
      <c r="R486" s="114"/>
      <c r="S486" s="114"/>
      <c r="T486" s="114"/>
      <c r="U486" s="114"/>
      <c r="V486" s="114"/>
      <c r="W486" s="114"/>
      <c r="X486" s="114"/>
      <c r="Y486" s="114"/>
      <c r="Z486" s="114"/>
      <c r="AA486" s="114"/>
      <c r="AB486" s="114"/>
      <c r="AC486" s="114"/>
      <c r="AD486" s="114"/>
      <c r="AE486" s="114"/>
      <c r="AF486" s="114"/>
      <c r="AG486" s="114"/>
      <c r="AH486" s="114"/>
      <c r="AI486" s="114"/>
      <c r="AJ486" s="114"/>
      <c r="AK486" s="114"/>
      <c r="AL486" s="114"/>
      <c r="AM486" s="114"/>
      <c r="AN486" s="114"/>
      <c r="AO486" s="114"/>
      <c r="AP486" s="114"/>
      <c r="AQ486" s="114"/>
      <c r="AR486" s="114"/>
      <c r="AS486" s="114"/>
      <c r="AT486" s="114"/>
      <c r="AU486" s="114"/>
      <c r="AV486" s="114"/>
      <c r="AW486" s="114"/>
      <c r="AX486" s="114"/>
      <c r="AY486" s="114"/>
      <c r="AZ486" s="114"/>
      <c r="BA486" s="114"/>
      <c r="BB486" s="114"/>
      <c r="BC486" s="114"/>
      <c r="BD486" s="114"/>
      <c r="BE486" s="114"/>
      <c r="BF486" s="114"/>
      <c r="BG486" s="114"/>
      <c r="BH486" s="114"/>
      <c r="BI486" s="114"/>
      <c r="BJ486" s="114"/>
      <c r="BK486" s="114"/>
      <c r="BL486" s="114"/>
    </row>
    <row r="487">
      <c r="A487" s="117" t="s">
        <v>237</v>
      </c>
      <c r="B487" s="117" t="b">
        <v>1</v>
      </c>
      <c r="C487" s="117" t="s">
        <v>241</v>
      </c>
      <c r="D487" s="117" t="s">
        <v>8227</v>
      </c>
      <c r="E487" s="117" t="s">
        <v>9319</v>
      </c>
      <c r="F487" s="117" t="s">
        <v>1772</v>
      </c>
      <c r="G487" s="117" t="s">
        <v>9325</v>
      </c>
      <c r="H487" s="117" t="s">
        <v>9326</v>
      </c>
      <c r="I487" s="134"/>
      <c r="J487" s="117" t="s">
        <v>9327</v>
      </c>
      <c r="K487" s="117" t="s">
        <v>9328</v>
      </c>
      <c r="L487" s="134"/>
      <c r="M487" s="134"/>
      <c r="N487" s="134"/>
      <c r="O487" s="117" t="s">
        <v>9329</v>
      </c>
      <c r="P487" s="117" t="s">
        <v>9330</v>
      </c>
      <c r="Q487" s="117" t="s">
        <v>9331</v>
      </c>
      <c r="R487" s="114"/>
      <c r="S487" s="114"/>
      <c r="T487" s="114"/>
      <c r="U487" s="114"/>
      <c r="V487" s="114"/>
      <c r="W487" s="114"/>
      <c r="X487" s="114"/>
      <c r="Y487" s="114"/>
      <c r="Z487" s="114"/>
      <c r="AA487" s="114"/>
      <c r="AB487" s="114"/>
      <c r="AC487" s="114"/>
      <c r="AD487" s="114"/>
      <c r="AE487" s="114"/>
      <c r="AF487" s="114"/>
      <c r="AG487" s="114"/>
      <c r="AH487" s="114"/>
      <c r="AI487" s="114"/>
      <c r="AJ487" s="114"/>
      <c r="AK487" s="114"/>
      <c r="AL487" s="114"/>
      <c r="AM487" s="114"/>
      <c r="AN487" s="114"/>
      <c r="AO487" s="114"/>
      <c r="AP487" s="114"/>
      <c r="AQ487" s="114"/>
      <c r="AR487" s="114"/>
      <c r="AS487" s="114"/>
      <c r="AT487" s="114"/>
      <c r="AU487" s="114"/>
      <c r="AV487" s="114"/>
      <c r="AW487" s="114"/>
      <c r="AX487" s="114"/>
      <c r="AY487" s="114"/>
      <c r="AZ487" s="114"/>
      <c r="BA487" s="114"/>
      <c r="BB487" s="114"/>
      <c r="BC487" s="114"/>
      <c r="BD487" s="114"/>
      <c r="BE487" s="114"/>
      <c r="BF487" s="114"/>
      <c r="BG487" s="114"/>
      <c r="BH487" s="114"/>
      <c r="BI487" s="114"/>
      <c r="BJ487" s="114"/>
      <c r="BK487" s="114"/>
      <c r="BL487" s="114"/>
    </row>
    <row r="488">
      <c r="A488" s="117" t="s">
        <v>237</v>
      </c>
      <c r="B488" s="117" t="b">
        <v>1</v>
      </c>
      <c r="C488" s="117">
        <v>1.0</v>
      </c>
      <c r="D488" s="117" t="s">
        <v>8227</v>
      </c>
      <c r="E488" s="117" t="s">
        <v>9319</v>
      </c>
      <c r="F488" s="117" t="s">
        <v>1772</v>
      </c>
      <c r="G488" s="117" t="s">
        <v>9332</v>
      </c>
      <c r="H488" s="117" t="s">
        <v>9333</v>
      </c>
      <c r="I488" s="134"/>
      <c r="J488" s="117" t="s">
        <v>2436</v>
      </c>
      <c r="K488" s="117" t="s">
        <v>9334</v>
      </c>
      <c r="L488" s="134"/>
      <c r="M488" s="134"/>
      <c r="N488" s="134"/>
      <c r="O488" s="117" t="s">
        <v>9335</v>
      </c>
      <c r="P488" s="117" t="s">
        <v>9336</v>
      </c>
      <c r="Q488" s="134"/>
      <c r="R488" s="114"/>
      <c r="S488" s="114"/>
      <c r="T488" s="114"/>
      <c r="U488" s="114"/>
      <c r="V488" s="114"/>
      <c r="W488" s="114"/>
      <c r="X488" s="114"/>
      <c r="Y488" s="114"/>
      <c r="Z488" s="114"/>
      <c r="AA488" s="114"/>
      <c r="AB488" s="114"/>
      <c r="AC488" s="114"/>
      <c r="AD488" s="114"/>
      <c r="AE488" s="114"/>
      <c r="AF488" s="114"/>
      <c r="AG488" s="114"/>
      <c r="AH488" s="114"/>
      <c r="AI488" s="114"/>
      <c r="AJ488" s="114"/>
      <c r="AK488" s="114"/>
      <c r="AL488" s="114"/>
      <c r="AM488" s="114"/>
      <c r="AN488" s="114"/>
      <c r="AO488" s="114"/>
      <c r="AP488" s="114"/>
      <c r="AQ488" s="114"/>
      <c r="AR488" s="114"/>
      <c r="AS488" s="114"/>
      <c r="AT488" s="114"/>
      <c r="AU488" s="114"/>
      <c r="AV488" s="114"/>
      <c r="AW488" s="114"/>
      <c r="AX488" s="114"/>
      <c r="AY488" s="114"/>
      <c r="AZ488" s="114"/>
      <c r="BA488" s="114"/>
      <c r="BB488" s="114"/>
      <c r="BC488" s="114"/>
      <c r="BD488" s="114"/>
      <c r="BE488" s="114"/>
      <c r="BF488" s="114"/>
      <c r="BG488" s="114"/>
      <c r="BH488" s="114"/>
      <c r="BI488" s="114"/>
      <c r="BJ488" s="114"/>
      <c r="BK488" s="114"/>
      <c r="BL488" s="114"/>
    </row>
    <row r="489">
      <c r="A489" s="117" t="s">
        <v>237</v>
      </c>
      <c r="B489" s="117" t="b">
        <v>1</v>
      </c>
      <c r="C489" s="117" t="s">
        <v>241</v>
      </c>
      <c r="D489" s="117" t="s">
        <v>8227</v>
      </c>
      <c r="E489" s="117" t="s">
        <v>9319</v>
      </c>
      <c r="F489" s="117" t="s">
        <v>1823</v>
      </c>
      <c r="G489" s="117" t="s">
        <v>9337</v>
      </c>
      <c r="H489" s="117" t="s">
        <v>9338</v>
      </c>
      <c r="I489" s="134"/>
      <c r="J489" s="117" t="s">
        <v>2440</v>
      </c>
      <c r="K489" s="117" t="s">
        <v>2441</v>
      </c>
      <c r="L489" s="134"/>
      <c r="M489" s="134"/>
      <c r="N489" s="134"/>
      <c r="O489" s="117" t="s">
        <v>9339</v>
      </c>
      <c r="P489" s="117" t="s">
        <v>9340</v>
      </c>
      <c r="Q489" s="134"/>
      <c r="R489" s="114"/>
      <c r="S489" s="114"/>
      <c r="T489" s="114"/>
      <c r="U489" s="114"/>
      <c r="V489" s="114"/>
      <c r="W489" s="114"/>
      <c r="X489" s="114"/>
      <c r="Y489" s="114"/>
      <c r="Z489" s="114"/>
      <c r="AA489" s="114"/>
      <c r="AB489" s="114"/>
      <c r="AC489" s="114"/>
      <c r="AD489" s="114"/>
      <c r="AE489" s="114"/>
      <c r="AF489" s="114"/>
      <c r="AG489" s="114"/>
      <c r="AH489" s="114"/>
      <c r="AI489" s="114"/>
      <c r="AJ489" s="114"/>
      <c r="AK489" s="114"/>
      <c r="AL489" s="114"/>
      <c r="AM489" s="114"/>
      <c r="AN489" s="114"/>
      <c r="AO489" s="114"/>
      <c r="AP489" s="114"/>
      <c r="AQ489" s="114"/>
      <c r="AR489" s="114"/>
      <c r="AS489" s="114"/>
      <c r="AT489" s="114"/>
      <c r="AU489" s="114"/>
      <c r="AV489" s="114"/>
      <c r="AW489" s="114"/>
      <c r="AX489" s="114"/>
      <c r="AY489" s="114"/>
      <c r="AZ489" s="114"/>
      <c r="BA489" s="114"/>
      <c r="BB489" s="114"/>
      <c r="BC489" s="114"/>
      <c r="BD489" s="114"/>
      <c r="BE489" s="114"/>
      <c r="BF489" s="114"/>
      <c r="BG489" s="114"/>
      <c r="BH489" s="114"/>
      <c r="BI489" s="114"/>
      <c r="BJ489" s="114"/>
      <c r="BK489" s="114"/>
      <c r="BL489" s="114"/>
    </row>
    <row r="490">
      <c r="A490" s="117" t="s">
        <v>237</v>
      </c>
      <c r="B490" s="117" t="b">
        <v>1</v>
      </c>
      <c r="C490" s="117">
        <v>1.0</v>
      </c>
      <c r="D490" s="117" t="s">
        <v>8227</v>
      </c>
      <c r="E490" s="117" t="s">
        <v>9319</v>
      </c>
      <c r="F490" s="117" t="s">
        <v>1823</v>
      </c>
      <c r="G490" s="117" t="s">
        <v>9341</v>
      </c>
      <c r="H490" s="117" t="s">
        <v>9342</v>
      </c>
      <c r="I490" s="134"/>
      <c r="J490" s="117" t="s">
        <v>2444</v>
      </c>
      <c r="K490" s="117" t="s">
        <v>9343</v>
      </c>
      <c r="L490" s="134"/>
      <c r="M490" s="134"/>
      <c r="N490" s="134"/>
      <c r="O490" s="117" t="s">
        <v>9344</v>
      </c>
      <c r="P490" s="117" t="s">
        <v>9345</v>
      </c>
      <c r="Q490" s="134"/>
      <c r="R490" s="114"/>
      <c r="S490" s="114"/>
      <c r="T490" s="114"/>
      <c r="U490" s="114"/>
      <c r="V490" s="114"/>
      <c r="W490" s="114"/>
      <c r="X490" s="114"/>
      <c r="Y490" s="114"/>
      <c r="Z490" s="114"/>
      <c r="AA490" s="114"/>
      <c r="AB490" s="114"/>
      <c r="AC490" s="114"/>
      <c r="AD490" s="114"/>
      <c r="AE490" s="114"/>
      <c r="AF490" s="114"/>
      <c r="AG490" s="114"/>
      <c r="AH490" s="114"/>
      <c r="AI490" s="114"/>
      <c r="AJ490" s="114"/>
      <c r="AK490" s="114"/>
      <c r="AL490" s="114"/>
      <c r="AM490" s="114"/>
      <c r="AN490" s="114"/>
      <c r="AO490" s="114"/>
      <c r="AP490" s="114"/>
      <c r="AQ490" s="114"/>
      <c r="AR490" s="114"/>
      <c r="AS490" s="114"/>
      <c r="AT490" s="114"/>
      <c r="AU490" s="114"/>
      <c r="AV490" s="114"/>
      <c r="AW490" s="114"/>
      <c r="AX490" s="114"/>
      <c r="AY490" s="114"/>
      <c r="AZ490" s="114"/>
      <c r="BA490" s="114"/>
      <c r="BB490" s="114"/>
      <c r="BC490" s="114"/>
      <c r="BD490" s="114"/>
      <c r="BE490" s="114"/>
      <c r="BF490" s="114"/>
      <c r="BG490" s="114"/>
      <c r="BH490" s="114"/>
      <c r="BI490" s="114"/>
      <c r="BJ490" s="114"/>
      <c r="BK490" s="114"/>
      <c r="BL490" s="114"/>
    </row>
    <row r="491">
      <c r="A491" s="117" t="s">
        <v>237</v>
      </c>
      <c r="B491" s="117" t="b">
        <v>1</v>
      </c>
      <c r="C491" s="117" t="s">
        <v>241</v>
      </c>
      <c r="D491" s="117" t="s">
        <v>8227</v>
      </c>
      <c r="E491" s="117" t="s">
        <v>9319</v>
      </c>
      <c r="F491" s="117" t="s">
        <v>1866</v>
      </c>
      <c r="G491" s="117" t="s">
        <v>9346</v>
      </c>
      <c r="H491" s="117" t="s">
        <v>9347</v>
      </c>
      <c r="I491" s="134"/>
      <c r="J491" s="117" t="s">
        <v>9348</v>
      </c>
      <c r="K491" s="117" t="s">
        <v>9349</v>
      </c>
      <c r="L491" s="134"/>
      <c r="M491" s="134"/>
      <c r="N491" s="134"/>
      <c r="O491" s="117" t="s">
        <v>9350</v>
      </c>
      <c r="P491" s="117" t="s">
        <v>9351</v>
      </c>
      <c r="Q491" s="134"/>
      <c r="R491" s="114"/>
      <c r="S491" s="114"/>
      <c r="T491" s="114"/>
      <c r="U491" s="114"/>
      <c r="V491" s="114"/>
      <c r="W491" s="114"/>
      <c r="X491" s="114"/>
      <c r="Y491" s="114"/>
      <c r="Z491" s="114"/>
      <c r="AA491" s="114"/>
      <c r="AB491" s="114"/>
      <c r="AC491" s="114"/>
      <c r="AD491" s="114"/>
      <c r="AE491" s="114"/>
      <c r="AF491" s="114"/>
      <c r="AG491" s="114"/>
      <c r="AH491" s="114"/>
      <c r="AI491" s="114"/>
      <c r="AJ491" s="114"/>
      <c r="AK491" s="114"/>
      <c r="AL491" s="114"/>
      <c r="AM491" s="114"/>
      <c r="AN491" s="114"/>
      <c r="AO491" s="114"/>
      <c r="AP491" s="114"/>
      <c r="AQ491" s="114"/>
      <c r="AR491" s="114"/>
      <c r="AS491" s="114"/>
      <c r="AT491" s="114"/>
      <c r="AU491" s="114"/>
      <c r="AV491" s="114"/>
      <c r="AW491" s="114"/>
      <c r="AX491" s="114"/>
      <c r="AY491" s="114"/>
      <c r="AZ491" s="114"/>
      <c r="BA491" s="114"/>
      <c r="BB491" s="114"/>
      <c r="BC491" s="114"/>
      <c r="BD491" s="114"/>
      <c r="BE491" s="114"/>
      <c r="BF491" s="114"/>
      <c r="BG491" s="114"/>
      <c r="BH491" s="114"/>
      <c r="BI491" s="114"/>
      <c r="BJ491" s="114"/>
      <c r="BK491" s="114"/>
      <c r="BL491" s="114"/>
    </row>
    <row r="492">
      <c r="A492" s="117" t="s">
        <v>237</v>
      </c>
      <c r="B492" s="117" t="b">
        <v>1</v>
      </c>
      <c r="C492" s="117">
        <v>1.0</v>
      </c>
      <c r="D492" s="117" t="s">
        <v>8227</v>
      </c>
      <c r="E492" s="117" t="s">
        <v>9319</v>
      </c>
      <c r="F492" s="117" t="s">
        <v>1866</v>
      </c>
      <c r="G492" s="117" t="s">
        <v>9352</v>
      </c>
      <c r="H492" s="117" t="s">
        <v>9353</v>
      </c>
      <c r="I492" s="134"/>
      <c r="J492" s="117" t="s">
        <v>2453</v>
      </c>
      <c r="K492" s="117" t="s">
        <v>9354</v>
      </c>
      <c r="L492" s="134"/>
      <c r="M492" s="134"/>
      <c r="N492" s="134"/>
      <c r="O492" s="117" t="s">
        <v>9355</v>
      </c>
      <c r="P492" s="117" t="s">
        <v>9356</v>
      </c>
      <c r="Q492" s="134"/>
      <c r="R492" s="114"/>
      <c r="S492" s="114"/>
      <c r="T492" s="114"/>
      <c r="U492" s="114"/>
      <c r="V492" s="114"/>
      <c r="W492" s="114"/>
      <c r="X492" s="114"/>
      <c r="Y492" s="114"/>
      <c r="Z492" s="114"/>
      <c r="AA492" s="114"/>
      <c r="AB492" s="114"/>
      <c r="AC492" s="114"/>
      <c r="AD492" s="114"/>
      <c r="AE492" s="114"/>
      <c r="AF492" s="114"/>
      <c r="AG492" s="114"/>
      <c r="AH492" s="114"/>
      <c r="AI492" s="114"/>
      <c r="AJ492" s="114"/>
      <c r="AK492" s="114"/>
      <c r="AL492" s="114"/>
      <c r="AM492" s="114"/>
      <c r="AN492" s="114"/>
      <c r="AO492" s="114"/>
      <c r="AP492" s="114"/>
      <c r="AQ492" s="114"/>
      <c r="AR492" s="114"/>
      <c r="AS492" s="114"/>
      <c r="AT492" s="114"/>
      <c r="AU492" s="114"/>
      <c r="AV492" s="114"/>
      <c r="AW492" s="114"/>
      <c r="AX492" s="114"/>
      <c r="AY492" s="114"/>
      <c r="AZ492" s="114"/>
      <c r="BA492" s="114"/>
      <c r="BB492" s="114"/>
      <c r="BC492" s="114"/>
      <c r="BD492" s="114"/>
      <c r="BE492" s="114"/>
      <c r="BF492" s="114"/>
      <c r="BG492" s="114"/>
      <c r="BH492" s="114"/>
      <c r="BI492" s="114"/>
      <c r="BJ492" s="114"/>
      <c r="BK492" s="114"/>
      <c r="BL492" s="114"/>
    </row>
    <row r="493">
      <c r="A493" s="117" t="s">
        <v>237</v>
      </c>
      <c r="B493" s="117" t="b">
        <v>1</v>
      </c>
      <c r="C493" s="117" t="s">
        <v>241</v>
      </c>
      <c r="D493" s="117" t="s">
        <v>8227</v>
      </c>
      <c r="E493" s="117" t="s">
        <v>9319</v>
      </c>
      <c r="F493" s="117" t="s">
        <v>294</v>
      </c>
      <c r="G493" s="117" t="s">
        <v>9357</v>
      </c>
      <c r="H493" s="117" t="s">
        <v>9358</v>
      </c>
      <c r="I493" s="134"/>
      <c r="J493" s="117" t="s">
        <v>2458</v>
      </c>
      <c r="K493" s="117" t="s">
        <v>9359</v>
      </c>
      <c r="L493" s="134"/>
      <c r="M493" s="134"/>
      <c r="N493" s="134"/>
      <c r="O493" s="117" t="s">
        <v>9360</v>
      </c>
      <c r="P493" s="117" t="s">
        <v>9361</v>
      </c>
      <c r="Q493" s="134"/>
      <c r="R493" s="114"/>
      <c r="S493" s="114"/>
      <c r="T493" s="114"/>
      <c r="U493" s="114"/>
      <c r="V493" s="114"/>
      <c r="W493" s="114"/>
      <c r="X493" s="114"/>
      <c r="Y493" s="114"/>
      <c r="Z493" s="114"/>
      <c r="AA493" s="114"/>
      <c r="AB493" s="114"/>
      <c r="AC493" s="114"/>
      <c r="AD493" s="114"/>
      <c r="AE493" s="114"/>
      <c r="AF493" s="114"/>
      <c r="AG493" s="114"/>
      <c r="AH493" s="114"/>
      <c r="AI493" s="114"/>
      <c r="AJ493" s="114"/>
      <c r="AK493" s="114"/>
      <c r="AL493" s="114"/>
      <c r="AM493" s="114"/>
      <c r="AN493" s="114"/>
      <c r="AO493" s="114"/>
      <c r="AP493" s="114"/>
      <c r="AQ493" s="114"/>
      <c r="AR493" s="114"/>
      <c r="AS493" s="114"/>
      <c r="AT493" s="114"/>
      <c r="AU493" s="114"/>
      <c r="AV493" s="114"/>
      <c r="AW493" s="114"/>
      <c r="AX493" s="114"/>
      <c r="AY493" s="114"/>
      <c r="AZ493" s="114"/>
      <c r="BA493" s="114"/>
      <c r="BB493" s="114"/>
      <c r="BC493" s="114"/>
      <c r="BD493" s="114"/>
      <c r="BE493" s="114"/>
      <c r="BF493" s="114"/>
      <c r="BG493" s="114"/>
      <c r="BH493" s="114"/>
      <c r="BI493" s="114"/>
      <c r="BJ493" s="114"/>
      <c r="BK493" s="114"/>
      <c r="BL493" s="114"/>
    </row>
    <row r="494">
      <c r="A494" s="117" t="s">
        <v>237</v>
      </c>
      <c r="B494" s="117" t="b">
        <v>1</v>
      </c>
      <c r="C494" s="117">
        <v>1.0</v>
      </c>
      <c r="D494" s="117" t="s">
        <v>8227</v>
      </c>
      <c r="E494" s="117" t="s">
        <v>9319</v>
      </c>
      <c r="F494" s="117" t="s">
        <v>294</v>
      </c>
      <c r="G494" s="117" t="s">
        <v>9362</v>
      </c>
      <c r="H494" s="117" t="s">
        <v>9363</v>
      </c>
      <c r="I494" s="134"/>
      <c r="J494" s="117" t="s">
        <v>9364</v>
      </c>
      <c r="K494" s="117" t="s">
        <v>9365</v>
      </c>
      <c r="L494" s="134"/>
      <c r="M494" s="134"/>
      <c r="N494" s="134"/>
      <c r="O494" s="117" t="s">
        <v>9366</v>
      </c>
      <c r="P494" s="117" t="s">
        <v>9367</v>
      </c>
      <c r="Q494" s="114"/>
      <c r="R494" s="114"/>
      <c r="S494" s="114"/>
      <c r="T494" s="114"/>
      <c r="U494" s="114"/>
      <c r="V494" s="114"/>
      <c r="W494" s="114"/>
      <c r="X494" s="114"/>
      <c r="Y494" s="114"/>
      <c r="Z494" s="114"/>
      <c r="AA494" s="114"/>
      <c r="AB494" s="114"/>
      <c r="AC494" s="114"/>
      <c r="AD494" s="114"/>
      <c r="AE494" s="114"/>
      <c r="AF494" s="114"/>
      <c r="AG494" s="114"/>
      <c r="AH494" s="114"/>
      <c r="AI494" s="114"/>
      <c r="AJ494" s="114"/>
      <c r="AK494" s="114"/>
      <c r="AL494" s="114"/>
      <c r="AM494" s="114"/>
      <c r="AN494" s="114"/>
      <c r="AO494" s="114"/>
      <c r="AP494" s="114"/>
      <c r="AQ494" s="114"/>
      <c r="AR494" s="114"/>
      <c r="AS494" s="114"/>
      <c r="AT494" s="114"/>
      <c r="AU494" s="114"/>
      <c r="AV494" s="114"/>
      <c r="AW494" s="114"/>
      <c r="AX494" s="114"/>
      <c r="AY494" s="114"/>
      <c r="AZ494" s="114"/>
      <c r="BA494" s="114"/>
      <c r="BB494" s="114"/>
      <c r="BC494" s="114"/>
      <c r="BD494" s="114"/>
      <c r="BE494" s="114"/>
      <c r="BF494" s="114"/>
      <c r="BG494" s="114"/>
      <c r="BH494" s="114"/>
      <c r="BI494" s="114"/>
      <c r="BJ494" s="114"/>
      <c r="BK494" s="114"/>
      <c r="BL494" s="114"/>
    </row>
    <row r="495">
      <c r="A495" s="117" t="s">
        <v>237</v>
      </c>
      <c r="B495" s="117" t="b">
        <v>1</v>
      </c>
      <c r="C495" s="117" t="s">
        <v>241</v>
      </c>
      <c r="D495" s="117" t="s">
        <v>8227</v>
      </c>
      <c r="E495" s="117" t="s">
        <v>9319</v>
      </c>
      <c r="F495" s="117" t="s">
        <v>294</v>
      </c>
      <c r="G495" s="117" t="s">
        <v>9368</v>
      </c>
      <c r="H495" s="117" t="s">
        <v>9369</v>
      </c>
      <c r="I495" s="134"/>
      <c r="J495" s="117" t="s">
        <v>9370</v>
      </c>
      <c r="K495" s="117" t="s">
        <v>9371</v>
      </c>
      <c r="L495" s="134"/>
      <c r="M495" s="134"/>
      <c r="N495" s="134"/>
      <c r="O495" s="117" t="s">
        <v>9372</v>
      </c>
      <c r="P495" s="117" t="s">
        <v>9373</v>
      </c>
      <c r="Q495" s="117" t="s">
        <v>9374</v>
      </c>
      <c r="R495" s="114"/>
      <c r="S495" s="114"/>
      <c r="T495" s="114"/>
      <c r="U495" s="114"/>
      <c r="V495" s="114"/>
      <c r="W495" s="114"/>
      <c r="X495" s="114"/>
      <c r="Y495" s="114"/>
      <c r="Z495" s="114"/>
      <c r="AA495" s="114"/>
      <c r="AB495" s="114"/>
      <c r="AC495" s="114"/>
      <c r="AD495" s="114"/>
      <c r="AE495" s="114"/>
      <c r="AF495" s="114"/>
      <c r="AG495" s="114"/>
      <c r="AH495" s="114"/>
      <c r="AI495" s="114"/>
      <c r="AJ495" s="114"/>
      <c r="AK495" s="114"/>
      <c r="AL495" s="114"/>
      <c r="AM495" s="114"/>
      <c r="AN495" s="114"/>
      <c r="AO495" s="114"/>
      <c r="AP495" s="114"/>
      <c r="AQ495" s="114"/>
      <c r="AR495" s="114"/>
      <c r="AS495" s="114"/>
      <c r="AT495" s="114"/>
      <c r="AU495" s="114"/>
      <c r="AV495" s="114"/>
      <c r="AW495" s="114"/>
      <c r="AX495" s="114"/>
      <c r="AY495" s="114"/>
      <c r="AZ495" s="114"/>
      <c r="BA495" s="114"/>
      <c r="BB495" s="114"/>
      <c r="BC495" s="114"/>
      <c r="BD495" s="114"/>
      <c r="BE495" s="114"/>
      <c r="BF495" s="114"/>
      <c r="BG495" s="114"/>
      <c r="BH495" s="114"/>
      <c r="BI495" s="114"/>
      <c r="BJ495" s="114"/>
      <c r="BK495" s="114"/>
      <c r="BL495" s="114"/>
    </row>
    <row r="496">
      <c r="A496" s="117" t="s">
        <v>237</v>
      </c>
      <c r="B496" s="117" t="b">
        <v>1</v>
      </c>
      <c r="C496" s="117">
        <v>1.0</v>
      </c>
      <c r="D496" s="117" t="s">
        <v>8227</v>
      </c>
      <c r="E496" s="117" t="s">
        <v>9319</v>
      </c>
      <c r="F496" s="117" t="s">
        <v>294</v>
      </c>
      <c r="G496" s="117" t="s">
        <v>9375</v>
      </c>
      <c r="H496" s="117" t="s">
        <v>9376</v>
      </c>
      <c r="I496" s="134"/>
      <c r="J496" s="117" t="s">
        <v>9377</v>
      </c>
      <c r="K496" s="117" t="s">
        <v>9378</v>
      </c>
      <c r="L496" s="134"/>
      <c r="M496" s="134"/>
      <c r="N496" s="134"/>
      <c r="O496" s="117" t="s">
        <v>9379</v>
      </c>
      <c r="P496" s="117" t="s">
        <v>9380</v>
      </c>
      <c r="Q496" s="134"/>
      <c r="R496" s="114"/>
      <c r="S496" s="114"/>
      <c r="T496" s="114"/>
      <c r="U496" s="114"/>
      <c r="V496" s="114"/>
      <c r="W496" s="114"/>
      <c r="X496" s="114"/>
      <c r="Y496" s="114"/>
      <c r="Z496" s="114"/>
      <c r="AA496" s="114"/>
      <c r="AB496" s="114"/>
      <c r="AC496" s="114"/>
      <c r="AD496" s="114"/>
      <c r="AE496" s="114"/>
      <c r="AF496" s="114"/>
      <c r="AG496" s="114"/>
      <c r="AH496" s="114"/>
      <c r="AI496" s="114"/>
      <c r="AJ496" s="114"/>
      <c r="AK496" s="114"/>
      <c r="AL496" s="114"/>
      <c r="AM496" s="114"/>
      <c r="AN496" s="114"/>
      <c r="AO496" s="114"/>
      <c r="AP496" s="114"/>
      <c r="AQ496" s="114"/>
      <c r="AR496" s="114"/>
      <c r="AS496" s="114"/>
      <c r="AT496" s="114"/>
      <c r="AU496" s="114"/>
      <c r="AV496" s="114"/>
      <c r="AW496" s="114"/>
      <c r="AX496" s="114"/>
      <c r="AY496" s="114"/>
      <c r="AZ496" s="114"/>
      <c r="BA496" s="114"/>
      <c r="BB496" s="114"/>
      <c r="BC496" s="114"/>
      <c r="BD496" s="114"/>
      <c r="BE496" s="114"/>
      <c r="BF496" s="114"/>
      <c r="BG496" s="114"/>
      <c r="BH496" s="114"/>
      <c r="BI496" s="114"/>
      <c r="BJ496" s="114"/>
      <c r="BK496" s="114"/>
      <c r="BL496" s="114"/>
    </row>
    <row r="497">
      <c r="A497" s="117" t="s">
        <v>237</v>
      </c>
      <c r="B497" s="117" t="b">
        <v>1</v>
      </c>
      <c r="C497" s="117" t="s">
        <v>241</v>
      </c>
      <c r="D497" s="117" t="s">
        <v>8227</v>
      </c>
      <c r="E497" s="117" t="s">
        <v>9319</v>
      </c>
      <c r="F497" s="117" t="s">
        <v>2747</v>
      </c>
      <c r="G497" s="117" t="s">
        <v>9381</v>
      </c>
      <c r="H497" s="117" t="s">
        <v>9382</v>
      </c>
      <c r="I497" s="134"/>
      <c r="J497" s="117" t="s">
        <v>9383</v>
      </c>
      <c r="K497" s="117" t="s">
        <v>9384</v>
      </c>
      <c r="L497" s="134"/>
      <c r="M497" s="134"/>
      <c r="N497" s="134"/>
      <c r="O497" s="117" t="s">
        <v>9385</v>
      </c>
      <c r="P497" s="117" t="s">
        <v>9386</v>
      </c>
      <c r="Q497" s="134"/>
      <c r="R497" s="114"/>
      <c r="S497" s="114"/>
      <c r="T497" s="114"/>
      <c r="U497" s="114"/>
      <c r="V497" s="114"/>
      <c r="W497" s="114"/>
      <c r="X497" s="114"/>
      <c r="Y497" s="114"/>
      <c r="Z497" s="114"/>
      <c r="AA497" s="114"/>
      <c r="AB497" s="114"/>
      <c r="AC497" s="114"/>
      <c r="AD497" s="114"/>
      <c r="AE497" s="114"/>
      <c r="AF497" s="114"/>
      <c r="AG497" s="114"/>
      <c r="AH497" s="114"/>
      <c r="AI497" s="114"/>
      <c r="AJ497" s="114"/>
      <c r="AK497" s="114"/>
      <c r="AL497" s="114"/>
      <c r="AM497" s="114"/>
      <c r="AN497" s="114"/>
      <c r="AO497" s="114"/>
      <c r="AP497" s="114"/>
      <c r="AQ497" s="114"/>
      <c r="AR497" s="114"/>
      <c r="AS497" s="114"/>
      <c r="AT497" s="114"/>
      <c r="AU497" s="114"/>
      <c r="AV497" s="114"/>
      <c r="AW497" s="114"/>
      <c r="AX497" s="114"/>
      <c r="AY497" s="114"/>
      <c r="AZ497" s="114"/>
      <c r="BA497" s="114"/>
      <c r="BB497" s="114"/>
      <c r="BC497" s="114"/>
      <c r="BD497" s="114"/>
      <c r="BE497" s="114"/>
      <c r="BF497" s="114"/>
      <c r="BG497" s="114"/>
      <c r="BH497" s="114"/>
      <c r="BI497" s="114"/>
      <c r="BJ497" s="114"/>
      <c r="BK497" s="114"/>
      <c r="BL497" s="114"/>
    </row>
    <row r="498">
      <c r="A498" s="117" t="s">
        <v>237</v>
      </c>
      <c r="B498" s="117" t="b">
        <v>1</v>
      </c>
      <c r="C498" s="117">
        <v>1.0</v>
      </c>
      <c r="D498" s="117" t="s">
        <v>8227</v>
      </c>
      <c r="E498" s="117" t="s">
        <v>9319</v>
      </c>
      <c r="F498" s="117" t="s">
        <v>6144</v>
      </c>
      <c r="G498" s="117" t="s">
        <v>9387</v>
      </c>
      <c r="H498" s="117" t="s">
        <v>9388</v>
      </c>
      <c r="I498" s="134"/>
      <c r="J498" s="117" t="s">
        <v>9389</v>
      </c>
      <c r="K498" s="117" t="s">
        <v>2480</v>
      </c>
      <c r="L498" s="134"/>
      <c r="M498" s="134"/>
      <c r="N498" s="134"/>
      <c r="O498" s="117" t="s">
        <v>9390</v>
      </c>
      <c r="P498" s="117" t="s">
        <v>9391</v>
      </c>
      <c r="Q498" s="134"/>
      <c r="R498" s="114"/>
      <c r="S498" s="114"/>
      <c r="T498" s="114"/>
      <c r="U498" s="114"/>
      <c r="V498" s="114"/>
      <c r="W498" s="114"/>
      <c r="X498" s="114"/>
      <c r="Y498" s="114"/>
      <c r="Z498" s="114"/>
      <c r="AA498" s="114"/>
      <c r="AB498" s="114"/>
      <c r="AC498" s="114"/>
      <c r="AD498" s="114"/>
      <c r="AE498" s="114"/>
      <c r="AF498" s="114"/>
      <c r="AG498" s="114"/>
      <c r="AH498" s="114"/>
      <c r="AI498" s="114"/>
      <c r="AJ498" s="114"/>
      <c r="AK498" s="114"/>
      <c r="AL498" s="114"/>
      <c r="AM498" s="114"/>
      <c r="AN498" s="114"/>
      <c r="AO498" s="114"/>
      <c r="AP498" s="114"/>
      <c r="AQ498" s="114"/>
      <c r="AR498" s="114"/>
      <c r="AS498" s="114"/>
      <c r="AT498" s="114"/>
      <c r="AU498" s="114"/>
      <c r="AV498" s="114"/>
      <c r="AW498" s="114"/>
      <c r="AX498" s="114"/>
      <c r="AY498" s="114"/>
      <c r="AZ498" s="114"/>
      <c r="BA498" s="114"/>
      <c r="BB498" s="114"/>
      <c r="BC498" s="114"/>
      <c r="BD498" s="114"/>
      <c r="BE498" s="114"/>
      <c r="BF498" s="114"/>
      <c r="BG498" s="114"/>
      <c r="BH498" s="114"/>
      <c r="BI498" s="114"/>
      <c r="BJ498" s="114"/>
      <c r="BK498" s="114"/>
      <c r="BL498" s="114"/>
    </row>
    <row r="499">
      <c r="A499" s="117" t="s">
        <v>237</v>
      </c>
      <c r="B499" s="117" t="b">
        <v>1</v>
      </c>
      <c r="C499" s="117" t="s">
        <v>241</v>
      </c>
      <c r="D499" s="117" t="s">
        <v>8227</v>
      </c>
      <c r="E499" s="117" t="s">
        <v>9319</v>
      </c>
      <c r="F499" s="117" t="s">
        <v>6144</v>
      </c>
      <c r="G499" s="117" t="s">
        <v>9392</v>
      </c>
      <c r="H499" s="117" t="s">
        <v>9393</v>
      </c>
      <c r="I499" s="134"/>
      <c r="J499" s="117" t="s">
        <v>2483</v>
      </c>
      <c r="K499" s="117" t="s">
        <v>9394</v>
      </c>
      <c r="L499" s="134"/>
      <c r="M499" s="134"/>
      <c r="N499" s="134"/>
      <c r="O499" s="117" t="s">
        <v>9395</v>
      </c>
      <c r="P499" s="117" t="s">
        <v>9396</v>
      </c>
      <c r="Q499" s="117" t="s">
        <v>2487</v>
      </c>
      <c r="R499" s="114"/>
      <c r="S499" s="114"/>
      <c r="T499" s="114"/>
      <c r="U499" s="114"/>
      <c r="V499" s="114"/>
      <c r="W499" s="114"/>
      <c r="X499" s="114"/>
      <c r="Y499" s="114"/>
      <c r="Z499" s="114"/>
      <c r="AA499" s="114"/>
      <c r="AB499" s="114"/>
      <c r="AC499" s="114"/>
      <c r="AD499" s="114"/>
      <c r="AE499" s="114"/>
      <c r="AF499" s="114"/>
      <c r="AG499" s="114"/>
      <c r="AH499" s="114"/>
      <c r="AI499" s="114"/>
      <c r="AJ499" s="114"/>
      <c r="AK499" s="114"/>
      <c r="AL499" s="114"/>
      <c r="AM499" s="114"/>
      <c r="AN499" s="114"/>
      <c r="AO499" s="114"/>
      <c r="AP499" s="114"/>
      <c r="AQ499" s="114"/>
      <c r="AR499" s="114"/>
      <c r="AS499" s="114"/>
      <c r="AT499" s="114"/>
      <c r="AU499" s="114"/>
      <c r="AV499" s="114"/>
      <c r="AW499" s="114"/>
      <c r="AX499" s="114"/>
      <c r="AY499" s="114"/>
      <c r="AZ499" s="114"/>
      <c r="BA499" s="114"/>
      <c r="BB499" s="114"/>
      <c r="BC499" s="114"/>
      <c r="BD499" s="114"/>
      <c r="BE499" s="114"/>
      <c r="BF499" s="114"/>
      <c r="BG499" s="114"/>
      <c r="BH499" s="114"/>
      <c r="BI499" s="114"/>
      <c r="BJ499" s="114"/>
      <c r="BK499" s="114"/>
      <c r="BL499" s="114"/>
    </row>
    <row r="500">
      <c r="A500" s="117" t="s">
        <v>237</v>
      </c>
      <c r="B500" s="117" t="b">
        <v>1</v>
      </c>
      <c r="C500" s="117">
        <v>1.0</v>
      </c>
      <c r="D500" s="117" t="s">
        <v>8227</v>
      </c>
      <c r="E500" s="117" t="s">
        <v>9319</v>
      </c>
      <c r="F500" s="117" t="s">
        <v>6144</v>
      </c>
      <c r="G500" s="117" t="s">
        <v>9397</v>
      </c>
      <c r="H500" s="117" t="s">
        <v>9398</v>
      </c>
      <c r="I500" s="134"/>
      <c r="J500" s="117" t="s">
        <v>2488</v>
      </c>
      <c r="K500" s="117" t="s">
        <v>9399</v>
      </c>
      <c r="L500" s="134"/>
      <c r="M500" s="134"/>
      <c r="N500" s="134"/>
      <c r="O500" s="117" t="s">
        <v>9400</v>
      </c>
      <c r="P500" s="117" t="s">
        <v>9401</v>
      </c>
      <c r="Q500" s="134"/>
      <c r="R500" s="114"/>
      <c r="S500" s="114"/>
      <c r="T500" s="114"/>
      <c r="U500" s="114"/>
      <c r="V500" s="114"/>
      <c r="W500" s="114"/>
      <c r="X500" s="114"/>
      <c r="Y500" s="114"/>
      <c r="Z500" s="114"/>
      <c r="AA500" s="114"/>
      <c r="AB500" s="114"/>
      <c r="AC500" s="114"/>
      <c r="AD500" s="114"/>
      <c r="AE500" s="114"/>
      <c r="AF500" s="114"/>
      <c r="AG500" s="114"/>
      <c r="AH500" s="114"/>
      <c r="AI500" s="114"/>
      <c r="AJ500" s="114"/>
      <c r="AK500" s="114"/>
      <c r="AL500" s="114"/>
      <c r="AM500" s="114"/>
      <c r="AN500" s="114"/>
      <c r="AO500" s="114"/>
      <c r="AP500" s="114"/>
      <c r="AQ500" s="114"/>
      <c r="AR500" s="114"/>
      <c r="AS500" s="114"/>
      <c r="AT500" s="114"/>
      <c r="AU500" s="114"/>
      <c r="AV500" s="114"/>
      <c r="AW500" s="114"/>
      <c r="AX500" s="114"/>
      <c r="AY500" s="114"/>
      <c r="AZ500" s="114"/>
      <c r="BA500" s="114"/>
      <c r="BB500" s="114"/>
      <c r="BC500" s="114"/>
      <c r="BD500" s="114"/>
      <c r="BE500" s="114"/>
      <c r="BF500" s="114"/>
      <c r="BG500" s="114"/>
      <c r="BH500" s="114"/>
      <c r="BI500" s="114"/>
      <c r="BJ500" s="114"/>
      <c r="BK500" s="114"/>
      <c r="BL500" s="114"/>
    </row>
    <row r="501">
      <c r="A501" s="117" t="s">
        <v>237</v>
      </c>
      <c r="B501" s="117" t="b">
        <v>1</v>
      </c>
      <c r="C501" s="117" t="s">
        <v>241</v>
      </c>
      <c r="D501" s="117" t="s">
        <v>8227</v>
      </c>
      <c r="E501" s="117" t="s">
        <v>9319</v>
      </c>
      <c r="F501" s="117" t="s">
        <v>6144</v>
      </c>
      <c r="G501" s="117" t="s">
        <v>9402</v>
      </c>
      <c r="H501" s="117" t="s">
        <v>9403</v>
      </c>
      <c r="I501" s="134"/>
      <c r="J501" s="117" t="s">
        <v>9404</v>
      </c>
      <c r="K501" s="117" t="s">
        <v>9405</v>
      </c>
      <c r="L501" s="134"/>
      <c r="M501" s="134"/>
      <c r="N501" s="134"/>
      <c r="O501" s="117" t="s">
        <v>9406</v>
      </c>
      <c r="P501" s="117" t="s">
        <v>9407</v>
      </c>
      <c r="Q501" s="134"/>
      <c r="R501" s="114"/>
      <c r="S501" s="114"/>
      <c r="T501" s="114"/>
      <c r="U501" s="114"/>
      <c r="V501" s="114"/>
      <c r="W501" s="114"/>
      <c r="X501" s="114"/>
      <c r="Y501" s="114"/>
      <c r="Z501" s="114"/>
      <c r="AA501" s="114"/>
      <c r="AB501" s="114"/>
      <c r="AC501" s="114"/>
      <c r="AD501" s="114"/>
      <c r="AE501" s="114"/>
      <c r="AF501" s="114"/>
      <c r="AG501" s="114"/>
      <c r="AH501" s="114"/>
      <c r="AI501" s="114"/>
      <c r="AJ501" s="114"/>
      <c r="AK501" s="114"/>
      <c r="AL501" s="114"/>
      <c r="AM501" s="114"/>
      <c r="AN501" s="114"/>
      <c r="AO501" s="114"/>
      <c r="AP501" s="114"/>
      <c r="AQ501" s="114"/>
      <c r="AR501" s="114"/>
      <c r="AS501" s="114"/>
      <c r="AT501" s="114"/>
      <c r="AU501" s="114"/>
      <c r="AV501" s="114"/>
      <c r="AW501" s="114"/>
      <c r="AX501" s="114"/>
      <c r="AY501" s="114"/>
      <c r="AZ501" s="114"/>
      <c r="BA501" s="114"/>
      <c r="BB501" s="114"/>
      <c r="BC501" s="114"/>
      <c r="BD501" s="114"/>
      <c r="BE501" s="114"/>
      <c r="BF501" s="114"/>
      <c r="BG501" s="114"/>
      <c r="BH501" s="114"/>
      <c r="BI501" s="114"/>
      <c r="BJ501" s="114"/>
      <c r="BK501" s="114"/>
      <c r="BL501" s="114"/>
    </row>
    <row r="502">
      <c r="A502" s="117" t="s">
        <v>237</v>
      </c>
      <c r="B502" s="117" t="b">
        <v>1</v>
      </c>
      <c r="C502" s="117">
        <v>1.0</v>
      </c>
      <c r="D502" s="117" t="s">
        <v>8227</v>
      </c>
      <c r="E502" s="117" t="s">
        <v>9319</v>
      </c>
      <c r="F502" s="117" t="s">
        <v>6144</v>
      </c>
      <c r="G502" s="117" t="s">
        <v>9408</v>
      </c>
      <c r="H502" s="117" t="s">
        <v>8734</v>
      </c>
      <c r="I502" s="134"/>
      <c r="J502" s="117" t="s">
        <v>9409</v>
      </c>
      <c r="K502" s="117" t="s">
        <v>9410</v>
      </c>
      <c r="L502" s="134"/>
      <c r="M502" s="134"/>
      <c r="N502" s="134"/>
      <c r="O502" s="117" t="s">
        <v>9411</v>
      </c>
      <c r="P502" s="117" t="s">
        <v>9412</v>
      </c>
      <c r="Q502" s="134"/>
      <c r="R502" s="114"/>
      <c r="S502" s="114"/>
      <c r="T502" s="114"/>
      <c r="U502" s="114"/>
      <c r="V502" s="114"/>
      <c r="W502" s="114"/>
      <c r="X502" s="114"/>
      <c r="Y502" s="114"/>
      <c r="Z502" s="114"/>
      <c r="AA502" s="114"/>
      <c r="AB502" s="114"/>
      <c r="AC502" s="114"/>
      <c r="AD502" s="114"/>
      <c r="AE502" s="114"/>
      <c r="AF502" s="114"/>
      <c r="AG502" s="114"/>
      <c r="AH502" s="114"/>
      <c r="AI502" s="114"/>
      <c r="AJ502" s="114"/>
      <c r="AK502" s="114"/>
      <c r="AL502" s="114"/>
      <c r="AM502" s="114"/>
      <c r="AN502" s="114"/>
      <c r="AO502" s="114"/>
      <c r="AP502" s="114"/>
      <c r="AQ502" s="114"/>
      <c r="AR502" s="114"/>
      <c r="AS502" s="114"/>
      <c r="AT502" s="114"/>
      <c r="AU502" s="114"/>
      <c r="AV502" s="114"/>
      <c r="AW502" s="114"/>
      <c r="AX502" s="114"/>
      <c r="AY502" s="114"/>
      <c r="AZ502" s="114"/>
      <c r="BA502" s="114"/>
      <c r="BB502" s="114"/>
      <c r="BC502" s="114"/>
      <c r="BD502" s="114"/>
      <c r="BE502" s="114"/>
      <c r="BF502" s="114"/>
      <c r="BG502" s="114"/>
      <c r="BH502" s="114"/>
      <c r="BI502" s="114"/>
      <c r="BJ502" s="114"/>
      <c r="BK502" s="114"/>
      <c r="BL502" s="114"/>
    </row>
    <row r="503">
      <c r="A503" s="117" t="s">
        <v>237</v>
      </c>
      <c r="B503" s="117" t="b">
        <v>1</v>
      </c>
      <c r="C503" s="117" t="s">
        <v>241</v>
      </c>
      <c r="D503" s="117" t="s">
        <v>8227</v>
      </c>
      <c r="E503" s="117" t="s">
        <v>9319</v>
      </c>
      <c r="F503" s="117" t="s">
        <v>6144</v>
      </c>
      <c r="G503" s="117" t="s">
        <v>9413</v>
      </c>
      <c r="H503" s="117" t="s">
        <v>9414</v>
      </c>
      <c r="I503" s="134"/>
      <c r="J503" s="117" t="s">
        <v>9415</v>
      </c>
      <c r="K503" s="117" t="s">
        <v>9416</v>
      </c>
      <c r="L503" s="134"/>
      <c r="M503" s="134"/>
      <c r="N503" s="134"/>
      <c r="O503" s="117" t="s">
        <v>9417</v>
      </c>
      <c r="P503" s="117" t="s">
        <v>9418</v>
      </c>
      <c r="Q503" s="134"/>
      <c r="R503" s="114"/>
      <c r="S503" s="114"/>
      <c r="T503" s="114"/>
      <c r="U503" s="114"/>
      <c r="V503" s="114"/>
      <c r="W503" s="114"/>
      <c r="X503" s="114"/>
      <c r="Y503" s="114"/>
      <c r="Z503" s="114"/>
      <c r="AA503" s="114"/>
      <c r="AB503" s="114"/>
      <c r="AC503" s="114"/>
      <c r="AD503" s="114"/>
      <c r="AE503" s="114"/>
      <c r="AF503" s="114"/>
      <c r="AG503" s="114"/>
      <c r="AH503" s="114"/>
      <c r="AI503" s="114"/>
      <c r="AJ503" s="114"/>
      <c r="AK503" s="114"/>
      <c r="AL503" s="114"/>
      <c r="AM503" s="114"/>
      <c r="AN503" s="114"/>
      <c r="AO503" s="114"/>
      <c r="AP503" s="114"/>
      <c r="AQ503" s="114"/>
      <c r="AR503" s="114"/>
      <c r="AS503" s="114"/>
      <c r="AT503" s="114"/>
      <c r="AU503" s="114"/>
      <c r="AV503" s="114"/>
      <c r="AW503" s="114"/>
      <c r="AX503" s="114"/>
      <c r="AY503" s="114"/>
      <c r="AZ503" s="114"/>
      <c r="BA503" s="114"/>
      <c r="BB503" s="114"/>
      <c r="BC503" s="114"/>
      <c r="BD503" s="114"/>
      <c r="BE503" s="114"/>
      <c r="BF503" s="114"/>
      <c r="BG503" s="114"/>
      <c r="BH503" s="114"/>
      <c r="BI503" s="114"/>
      <c r="BJ503" s="114"/>
      <c r="BK503" s="114"/>
      <c r="BL503" s="114"/>
    </row>
    <row r="504">
      <c r="A504" s="117" t="s">
        <v>237</v>
      </c>
      <c r="B504" s="117" t="b">
        <v>1</v>
      </c>
      <c r="C504" s="117">
        <v>1.0</v>
      </c>
      <c r="D504" s="117" t="s">
        <v>8227</v>
      </c>
      <c r="E504" s="117" t="s">
        <v>9319</v>
      </c>
      <c r="F504" s="117" t="s">
        <v>6144</v>
      </c>
      <c r="G504" s="117" t="s">
        <v>9419</v>
      </c>
      <c r="H504" s="117" t="s">
        <v>9420</v>
      </c>
      <c r="I504" s="134"/>
      <c r="J504" s="117" t="s">
        <v>2504</v>
      </c>
      <c r="K504" s="117" t="s">
        <v>9421</v>
      </c>
      <c r="L504" s="134"/>
      <c r="M504" s="134"/>
      <c r="N504" s="134"/>
      <c r="O504" s="117" t="s">
        <v>9422</v>
      </c>
      <c r="P504" s="117" t="s">
        <v>9423</v>
      </c>
      <c r="Q504" s="134"/>
      <c r="R504" s="114"/>
      <c r="S504" s="114"/>
      <c r="T504" s="114"/>
      <c r="U504" s="114"/>
      <c r="V504" s="114"/>
      <c r="W504" s="114"/>
      <c r="X504" s="114"/>
      <c r="Y504" s="114"/>
      <c r="Z504" s="114"/>
      <c r="AA504" s="114"/>
      <c r="AB504" s="114"/>
      <c r="AC504" s="114"/>
      <c r="AD504" s="114"/>
      <c r="AE504" s="114"/>
      <c r="AF504" s="114"/>
      <c r="AG504" s="114"/>
      <c r="AH504" s="114"/>
      <c r="AI504" s="114"/>
      <c r="AJ504" s="114"/>
      <c r="AK504" s="114"/>
      <c r="AL504" s="114"/>
      <c r="AM504" s="114"/>
      <c r="AN504" s="114"/>
      <c r="AO504" s="114"/>
      <c r="AP504" s="114"/>
      <c r="AQ504" s="114"/>
      <c r="AR504" s="114"/>
      <c r="AS504" s="114"/>
      <c r="AT504" s="114"/>
      <c r="AU504" s="114"/>
      <c r="AV504" s="114"/>
      <c r="AW504" s="114"/>
      <c r="AX504" s="114"/>
      <c r="AY504" s="114"/>
      <c r="AZ504" s="114"/>
      <c r="BA504" s="114"/>
      <c r="BB504" s="114"/>
      <c r="BC504" s="114"/>
      <c r="BD504" s="114"/>
      <c r="BE504" s="114"/>
      <c r="BF504" s="114"/>
      <c r="BG504" s="114"/>
      <c r="BH504" s="114"/>
      <c r="BI504" s="114"/>
      <c r="BJ504" s="114"/>
      <c r="BK504" s="114"/>
      <c r="BL504" s="114"/>
    </row>
    <row r="505">
      <c r="A505" s="117" t="s">
        <v>237</v>
      </c>
      <c r="B505" s="117" t="b">
        <v>1</v>
      </c>
      <c r="C505" s="117" t="s">
        <v>241</v>
      </c>
      <c r="D505" s="117" t="s">
        <v>8227</v>
      </c>
      <c r="E505" s="117" t="s">
        <v>9319</v>
      </c>
      <c r="F505" s="117" t="s">
        <v>6144</v>
      </c>
      <c r="G505" s="117" t="s">
        <v>9424</v>
      </c>
      <c r="H505" s="117" t="s">
        <v>9425</v>
      </c>
      <c r="I505" s="134"/>
      <c r="J505" s="117" t="s">
        <v>9426</v>
      </c>
      <c r="K505" s="117" t="s">
        <v>9427</v>
      </c>
      <c r="L505" s="134"/>
      <c r="M505" s="134"/>
      <c r="N505" s="134"/>
      <c r="O505" s="117" t="s">
        <v>9428</v>
      </c>
      <c r="P505" s="117" t="s">
        <v>9429</v>
      </c>
      <c r="Q505" s="117" t="s">
        <v>9430</v>
      </c>
      <c r="R505" s="114"/>
      <c r="S505" s="114"/>
      <c r="T505" s="114"/>
      <c r="U505" s="114"/>
      <c r="V505" s="114"/>
      <c r="W505" s="114"/>
      <c r="X505" s="114"/>
      <c r="Y505" s="114"/>
      <c r="Z505" s="114"/>
      <c r="AA505" s="114"/>
      <c r="AB505" s="114"/>
      <c r="AC505" s="114"/>
      <c r="AD505" s="114"/>
      <c r="AE505" s="114"/>
      <c r="AF505" s="114"/>
      <c r="AG505" s="114"/>
      <c r="AH505" s="114"/>
      <c r="AI505" s="114"/>
      <c r="AJ505" s="114"/>
      <c r="AK505" s="114"/>
      <c r="AL505" s="114"/>
      <c r="AM505" s="114"/>
      <c r="AN505" s="114"/>
      <c r="AO505" s="114"/>
      <c r="AP505" s="114"/>
      <c r="AQ505" s="114"/>
      <c r="AR505" s="114"/>
      <c r="AS505" s="114"/>
      <c r="AT505" s="114"/>
      <c r="AU505" s="114"/>
      <c r="AV505" s="114"/>
      <c r="AW505" s="114"/>
      <c r="AX505" s="114"/>
      <c r="AY505" s="114"/>
      <c r="AZ505" s="114"/>
      <c r="BA505" s="114"/>
      <c r="BB505" s="114"/>
      <c r="BC505" s="114"/>
      <c r="BD505" s="114"/>
      <c r="BE505" s="114"/>
      <c r="BF505" s="114"/>
      <c r="BG505" s="114"/>
      <c r="BH505" s="114"/>
      <c r="BI505" s="114"/>
      <c r="BJ505" s="114"/>
      <c r="BK505" s="114"/>
      <c r="BL505" s="114"/>
    </row>
    <row r="506">
      <c r="A506" s="117" t="s">
        <v>237</v>
      </c>
      <c r="B506" s="117" t="b">
        <v>1</v>
      </c>
      <c r="C506" s="117">
        <v>1.0</v>
      </c>
      <c r="D506" s="117" t="s">
        <v>8227</v>
      </c>
      <c r="E506" s="117" t="s">
        <v>9319</v>
      </c>
      <c r="F506" s="117" t="s">
        <v>556</v>
      </c>
      <c r="G506" s="117" t="s">
        <v>9431</v>
      </c>
      <c r="H506" s="117" t="s">
        <v>9432</v>
      </c>
      <c r="I506" s="134"/>
      <c r="J506" s="117" t="s">
        <v>2515</v>
      </c>
      <c r="K506" s="117" t="s">
        <v>9433</v>
      </c>
      <c r="L506" s="134"/>
      <c r="M506" s="134"/>
      <c r="N506" s="134"/>
      <c r="O506" s="117" t="s">
        <v>9434</v>
      </c>
      <c r="P506" s="117" t="s">
        <v>9435</v>
      </c>
      <c r="Q506" s="134"/>
      <c r="R506" s="114"/>
      <c r="S506" s="114"/>
      <c r="T506" s="114"/>
      <c r="U506" s="114"/>
      <c r="V506" s="114"/>
      <c r="W506" s="114"/>
      <c r="X506" s="114"/>
      <c r="Y506" s="114"/>
      <c r="Z506" s="114"/>
      <c r="AA506" s="114"/>
      <c r="AB506" s="114"/>
      <c r="AC506" s="114"/>
      <c r="AD506" s="114"/>
      <c r="AE506" s="114"/>
      <c r="AF506" s="114"/>
      <c r="AG506" s="114"/>
      <c r="AH506" s="114"/>
      <c r="AI506" s="114"/>
      <c r="AJ506" s="114"/>
      <c r="AK506" s="114"/>
      <c r="AL506" s="114"/>
      <c r="AM506" s="114"/>
      <c r="AN506" s="114"/>
      <c r="AO506" s="114"/>
      <c r="AP506" s="114"/>
      <c r="AQ506" s="114"/>
      <c r="AR506" s="114"/>
      <c r="AS506" s="114"/>
      <c r="AT506" s="114"/>
      <c r="AU506" s="114"/>
      <c r="AV506" s="114"/>
      <c r="AW506" s="114"/>
      <c r="AX506" s="114"/>
      <c r="AY506" s="114"/>
      <c r="AZ506" s="114"/>
      <c r="BA506" s="114"/>
      <c r="BB506" s="114"/>
      <c r="BC506" s="114"/>
      <c r="BD506" s="114"/>
      <c r="BE506" s="114"/>
      <c r="BF506" s="114"/>
      <c r="BG506" s="114"/>
      <c r="BH506" s="114"/>
      <c r="BI506" s="114"/>
      <c r="BJ506" s="114"/>
      <c r="BK506" s="114"/>
      <c r="BL506" s="114"/>
    </row>
    <row r="507">
      <c r="A507" s="117" t="s">
        <v>237</v>
      </c>
      <c r="B507" s="117" t="b">
        <v>1</v>
      </c>
      <c r="C507" s="117" t="s">
        <v>241</v>
      </c>
      <c r="D507" s="117" t="s">
        <v>8227</v>
      </c>
      <c r="E507" s="117" t="s">
        <v>9319</v>
      </c>
      <c r="F507" s="117" t="s">
        <v>556</v>
      </c>
      <c r="G507" s="117" t="s">
        <v>9436</v>
      </c>
      <c r="H507" s="117" t="s">
        <v>9437</v>
      </c>
      <c r="I507" s="134"/>
      <c r="J507" s="117" t="s">
        <v>9438</v>
      </c>
      <c r="K507" s="117" t="s">
        <v>9439</v>
      </c>
      <c r="L507" s="134"/>
      <c r="M507" s="134"/>
      <c r="N507" s="134"/>
      <c r="O507" s="117" t="s">
        <v>9440</v>
      </c>
      <c r="P507" s="117" t="s">
        <v>9441</v>
      </c>
      <c r="Q507" s="117" t="s">
        <v>9442</v>
      </c>
      <c r="R507" s="114"/>
      <c r="S507" s="114"/>
      <c r="T507" s="114"/>
      <c r="U507" s="114"/>
      <c r="V507" s="114"/>
      <c r="W507" s="114"/>
      <c r="X507" s="114"/>
      <c r="Y507" s="114"/>
      <c r="Z507" s="114"/>
      <c r="AA507" s="114"/>
      <c r="AB507" s="114"/>
      <c r="AC507" s="114"/>
      <c r="AD507" s="114"/>
      <c r="AE507" s="114"/>
      <c r="AF507" s="114"/>
      <c r="AG507" s="114"/>
      <c r="AH507" s="114"/>
      <c r="AI507" s="114"/>
      <c r="AJ507" s="114"/>
      <c r="AK507" s="114"/>
      <c r="AL507" s="114"/>
      <c r="AM507" s="114"/>
      <c r="AN507" s="114"/>
      <c r="AO507" s="114"/>
      <c r="AP507" s="114"/>
      <c r="AQ507" s="114"/>
      <c r="AR507" s="114"/>
      <c r="AS507" s="114"/>
      <c r="AT507" s="114"/>
      <c r="AU507" s="114"/>
      <c r="AV507" s="114"/>
      <c r="AW507" s="114"/>
      <c r="AX507" s="114"/>
      <c r="AY507" s="114"/>
      <c r="AZ507" s="114"/>
      <c r="BA507" s="114"/>
      <c r="BB507" s="114"/>
      <c r="BC507" s="114"/>
      <c r="BD507" s="114"/>
      <c r="BE507" s="114"/>
      <c r="BF507" s="114"/>
      <c r="BG507" s="114"/>
      <c r="BH507" s="114"/>
      <c r="BI507" s="114"/>
      <c r="BJ507" s="114"/>
      <c r="BK507" s="114"/>
      <c r="BL507" s="114"/>
    </row>
    <row r="508">
      <c r="A508" s="117" t="s">
        <v>237</v>
      </c>
      <c r="B508" s="117" t="b">
        <v>1</v>
      </c>
      <c r="C508" s="117">
        <v>1.0</v>
      </c>
      <c r="D508" s="117" t="s">
        <v>8227</v>
      </c>
      <c r="E508" s="117" t="s">
        <v>9319</v>
      </c>
      <c r="F508" s="117" t="s">
        <v>556</v>
      </c>
      <c r="G508" s="117" t="s">
        <v>9443</v>
      </c>
      <c r="H508" s="117" t="s">
        <v>9444</v>
      </c>
      <c r="I508" s="134"/>
      <c r="J508" s="117" t="s">
        <v>2524</v>
      </c>
      <c r="K508" s="117" t="s">
        <v>2525</v>
      </c>
      <c r="L508" s="134"/>
      <c r="M508" s="134"/>
      <c r="N508" s="134"/>
      <c r="O508" s="117" t="s">
        <v>9445</v>
      </c>
      <c r="P508" s="117" t="s">
        <v>9446</v>
      </c>
      <c r="Q508" s="134"/>
      <c r="R508" s="114"/>
      <c r="S508" s="114"/>
      <c r="T508" s="114"/>
      <c r="U508" s="114"/>
      <c r="V508" s="114"/>
      <c r="W508" s="114"/>
      <c r="X508" s="114"/>
      <c r="Y508" s="114"/>
      <c r="Z508" s="114"/>
      <c r="AA508" s="114"/>
      <c r="AB508" s="114"/>
      <c r="AC508" s="114"/>
      <c r="AD508" s="114"/>
      <c r="AE508" s="114"/>
      <c r="AF508" s="114"/>
      <c r="AG508" s="114"/>
      <c r="AH508" s="114"/>
      <c r="AI508" s="114"/>
      <c r="AJ508" s="114"/>
      <c r="AK508" s="114"/>
      <c r="AL508" s="114"/>
      <c r="AM508" s="114"/>
      <c r="AN508" s="114"/>
      <c r="AO508" s="114"/>
      <c r="AP508" s="114"/>
      <c r="AQ508" s="114"/>
      <c r="AR508" s="114"/>
      <c r="AS508" s="114"/>
      <c r="AT508" s="114"/>
      <c r="AU508" s="114"/>
      <c r="AV508" s="114"/>
      <c r="AW508" s="114"/>
      <c r="AX508" s="114"/>
      <c r="AY508" s="114"/>
      <c r="AZ508" s="114"/>
      <c r="BA508" s="114"/>
      <c r="BB508" s="114"/>
      <c r="BC508" s="114"/>
      <c r="BD508" s="114"/>
      <c r="BE508" s="114"/>
      <c r="BF508" s="114"/>
      <c r="BG508" s="114"/>
      <c r="BH508" s="114"/>
      <c r="BI508" s="114"/>
      <c r="BJ508" s="114"/>
      <c r="BK508" s="114"/>
      <c r="BL508" s="114"/>
    </row>
    <row r="509">
      <c r="A509" s="117" t="s">
        <v>237</v>
      </c>
      <c r="B509" s="117" t="b">
        <v>1</v>
      </c>
      <c r="C509" s="117" t="s">
        <v>241</v>
      </c>
      <c r="D509" s="117" t="s">
        <v>8227</v>
      </c>
      <c r="E509" s="117" t="s">
        <v>9319</v>
      </c>
      <c r="F509" s="117" t="s">
        <v>556</v>
      </c>
      <c r="G509" s="117" t="s">
        <v>9447</v>
      </c>
      <c r="H509" s="117" t="s">
        <v>9448</v>
      </c>
      <c r="I509" s="134"/>
      <c r="J509" s="117" t="s">
        <v>9449</v>
      </c>
      <c r="K509" s="117" t="s">
        <v>9450</v>
      </c>
      <c r="L509" s="134"/>
      <c r="M509" s="134"/>
      <c r="N509" s="134"/>
      <c r="O509" s="117" t="s">
        <v>9451</v>
      </c>
      <c r="P509" s="117" t="s">
        <v>9452</v>
      </c>
      <c r="Q509" s="134"/>
      <c r="R509" s="114"/>
      <c r="S509" s="114"/>
      <c r="T509" s="114"/>
      <c r="U509" s="114"/>
      <c r="V509" s="114"/>
      <c r="W509" s="114"/>
      <c r="X509" s="114"/>
      <c r="Y509" s="114"/>
      <c r="Z509" s="114"/>
      <c r="AA509" s="114"/>
      <c r="AB509" s="114"/>
      <c r="AC509" s="114"/>
      <c r="AD509" s="114"/>
      <c r="AE509" s="114"/>
      <c r="AF509" s="114"/>
      <c r="AG509" s="114"/>
      <c r="AH509" s="114"/>
      <c r="AI509" s="114"/>
      <c r="AJ509" s="114"/>
      <c r="AK509" s="114"/>
      <c r="AL509" s="114"/>
      <c r="AM509" s="114"/>
      <c r="AN509" s="114"/>
      <c r="AO509" s="114"/>
      <c r="AP509" s="114"/>
      <c r="AQ509" s="114"/>
      <c r="AR509" s="114"/>
      <c r="AS509" s="114"/>
      <c r="AT509" s="114"/>
      <c r="AU509" s="114"/>
      <c r="AV509" s="114"/>
      <c r="AW509" s="114"/>
      <c r="AX509" s="114"/>
      <c r="AY509" s="114"/>
      <c r="AZ509" s="114"/>
      <c r="BA509" s="114"/>
      <c r="BB509" s="114"/>
      <c r="BC509" s="114"/>
      <c r="BD509" s="114"/>
      <c r="BE509" s="114"/>
      <c r="BF509" s="114"/>
      <c r="BG509" s="114"/>
      <c r="BH509" s="114"/>
      <c r="BI509" s="114"/>
      <c r="BJ509" s="114"/>
      <c r="BK509" s="114"/>
      <c r="BL509" s="114"/>
    </row>
    <row r="510">
      <c r="A510" s="117" t="s">
        <v>237</v>
      </c>
      <c r="B510" s="117" t="b">
        <v>1</v>
      </c>
      <c r="C510" s="117">
        <v>1.0</v>
      </c>
      <c r="D510" s="117" t="s">
        <v>8227</v>
      </c>
      <c r="E510" s="117" t="s">
        <v>9319</v>
      </c>
      <c r="F510" s="117" t="s">
        <v>556</v>
      </c>
      <c r="G510" s="117" t="s">
        <v>9453</v>
      </c>
      <c r="H510" s="117" t="s">
        <v>9454</v>
      </c>
      <c r="I510" s="134"/>
      <c r="J510" s="117" t="s">
        <v>9455</v>
      </c>
      <c r="K510" s="117" t="s">
        <v>9456</v>
      </c>
      <c r="L510" s="134"/>
      <c r="M510" s="134"/>
      <c r="N510" s="134"/>
      <c r="O510" s="117" t="s">
        <v>9457</v>
      </c>
      <c r="P510" s="117" t="s">
        <v>9458</v>
      </c>
      <c r="Q510" s="134"/>
      <c r="R510" s="114"/>
      <c r="S510" s="114"/>
      <c r="T510" s="114"/>
      <c r="U510" s="114"/>
      <c r="V510" s="114"/>
      <c r="W510" s="114"/>
      <c r="X510" s="114"/>
      <c r="Y510" s="114"/>
      <c r="Z510" s="114"/>
      <c r="AA510" s="114"/>
      <c r="AB510" s="114"/>
      <c r="AC510" s="114"/>
      <c r="AD510" s="114"/>
      <c r="AE510" s="114"/>
      <c r="AF510" s="114"/>
      <c r="AG510" s="114"/>
      <c r="AH510" s="114"/>
      <c r="AI510" s="114"/>
      <c r="AJ510" s="114"/>
      <c r="AK510" s="114"/>
      <c r="AL510" s="114"/>
      <c r="AM510" s="114"/>
      <c r="AN510" s="114"/>
      <c r="AO510" s="114"/>
      <c r="AP510" s="114"/>
      <c r="AQ510" s="114"/>
      <c r="AR510" s="114"/>
      <c r="AS510" s="114"/>
      <c r="AT510" s="114"/>
      <c r="AU510" s="114"/>
      <c r="AV510" s="114"/>
      <c r="AW510" s="114"/>
      <c r="AX510" s="114"/>
      <c r="AY510" s="114"/>
      <c r="AZ510" s="114"/>
      <c r="BA510" s="114"/>
      <c r="BB510" s="114"/>
      <c r="BC510" s="114"/>
      <c r="BD510" s="114"/>
      <c r="BE510" s="114"/>
      <c r="BF510" s="114"/>
      <c r="BG510" s="114"/>
      <c r="BH510" s="114"/>
      <c r="BI510" s="114"/>
      <c r="BJ510" s="114"/>
      <c r="BK510" s="114"/>
      <c r="BL510" s="114"/>
    </row>
    <row r="511">
      <c r="A511" s="117" t="s">
        <v>237</v>
      </c>
      <c r="B511" s="117" t="b">
        <v>1</v>
      </c>
      <c r="C511" s="117" t="s">
        <v>241</v>
      </c>
      <c r="D511" s="117" t="s">
        <v>8227</v>
      </c>
      <c r="E511" s="117" t="s">
        <v>9319</v>
      </c>
      <c r="F511" s="117" t="s">
        <v>556</v>
      </c>
      <c r="G511" s="117" t="s">
        <v>9459</v>
      </c>
      <c r="H511" s="117" t="s">
        <v>9460</v>
      </c>
      <c r="I511" s="134"/>
      <c r="J511" s="117" t="s">
        <v>9461</v>
      </c>
      <c r="K511" s="117" t="s">
        <v>9462</v>
      </c>
      <c r="L511" s="134"/>
      <c r="M511" s="134"/>
      <c r="N511" s="134"/>
      <c r="O511" s="117" t="s">
        <v>9463</v>
      </c>
      <c r="P511" s="117" t="s">
        <v>9464</v>
      </c>
      <c r="Q511" s="134"/>
      <c r="R511" s="114"/>
      <c r="S511" s="114"/>
      <c r="T511" s="114"/>
      <c r="U511" s="114"/>
      <c r="V511" s="114"/>
      <c r="W511" s="114"/>
      <c r="X511" s="114"/>
      <c r="Y511" s="114"/>
      <c r="Z511" s="114"/>
      <c r="AA511" s="114"/>
      <c r="AB511" s="114"/>
      <c r="AC511" s="114"/>
      <c r="AD511" s="114"/>
      <c r="AE511" s="114"/>
      <c r="AF511" s="114"/>
      <c r="AG511" s="114"/>
      <c r="AH511" s="114"/>
      <c r="AI511" s="114"/>
      <c r="AJ511" s="114"/>
      <c r="AK511" s="114"/>
      <c r="AL511" s="114"/>
      <c r="AM511" s="114"/>
      <c r="AN511" s="114"/>
      <c r="AO511" s="114"/>
      <c r="AP511" s="114"/>
      <c r="AQ511" s="114"/>
      <c r="AR511" s="114"/>
      <c r="AS511" s="114"/>
      <c r="AT511" s="114"/>
      <c r="AU511" s="114"/>
      <c r="AV511" s="114"/>
      <c r="AW511" s="114"/>
      <c r="AX511" s="114"/>
      <c r="AY511" s="114"/>
      <c r="AZ511" s="114"/>
      <c r="BA511" s="114"/>
      <c r="BB511" s="114"/>
      <c r="BC511" s="114"/>
      <c r="BD511" s="114"/>
      <c r="BE511" s="114"/>
      <c r="BF511" s="114"/>
      <c r="BG511" s="114"/>
      <c r="BH511" s="114"/>
      <c r="BI511" s="114"/>
      <c r="BJ511" s="114"/>
      <c r="BK511" s="114"/>
      <c r="BL511" s="114"/>
    </row>
    <row r="512">
      <c r="A512" s="117" t="s">
        <v>237</v>
      </c>
      <c r="B512" s="117" t="b">
        <v>1</v>
      </c>
      <c r="C512" s="117">
        <v>1.0</v>
      </c>
      <c r="D512" s="117" t="s">
        <v>8227</v>
      </c>
      <c r="E512" s="117" t="s">
        <v>9319</v>
      </c>
      <c r="F512" s="117" t="s">
        <v>556</v>
      </c>
      <c r="G512" s="117" t="s">
        <v>9465</v>
      </c>
      <c r="H512" s="117" t="s">
        <v>9466</v>
      </c>
      <c r="I512" s="134"/>
      <c r="J512" s="117" t="s">
        <v>9467</v>
      </c>
      <c r="K512" s="117" t="s">
        <v>9468</v>
      </c>
      <c r="L512" s="134"/>
      <c r="M512" s="134"/>
      <c r="N512" s="134"/>
      <c r="O512" s="117" t="s">
        <v>9469</v>
      </c>
      <c r="P512" s="117" t="s">
        <v>9470</v>
      </c>
      <c r="Q512" s="134"/>
      <c r="R512" s="114"/>
      <c r="S512" s="114"/>
      <c r="T512" s="114"/>
      <c r="U512" s="114"/>
      <c r="V512" s="114"/>
      <c r="W512" s="114"/>
      <c r="X512" s="114"/>
      <c r="Y512" s="114"/>
      <c r="Z512" s="114"/>
      <c r="AA512" s="114"/>
      <c r="AB512" s="114"/>
      <c r="AC512" s="114"/>
      <c r="AD512" s="114"/>
      <c r="AE512" s="114"/>
      <c r="AF512" s="114"/>
      <c r="AG512" s="114"/>
      <c r="AH512" s="114"/>
      <c r="AI512" s="114"/>
      <c r="AJ512" s="114"/>
      <c r="AK512" s="114"/>
      <c r="AL512" s="114"/>
      <c r="AM512" s="114"/>
      <c r="AN512" s="114"/>
      <c r="AO512" s="114"/>
      <c r="AP512" s="114"/>
      <c r="AQ512" s="114"/>
      <c r="AR512" s="114"/>
      <c r="AS512" s="114"/>
      <c r="AT512" s="114"/>
      <c r="AU512" s="114"/>
      <c r="AV512" s="114"/>
      <c r="AW512" s="114"/>
      <c r="AX512" s="114"/>
      <c r="AY512" s="114"/>
      <c r="AZ512" s="114"/>
      <c r="BA512" s="114"/>
      <c r="BB512" s="114"/>
      <c r="BC512" s="114"/>
      <c r="BD512" s="114"/>
      <c r="BE512" s="114"/>
      <c r="BF512" s="114"/>
      <c r="BG512" s="114"/>
      <c r="BH512" s="114"/>
      <c r="BI512" s="114"/>
      <c r="BJ512" s="114"/>
      <c r="BK512" s="114"/>
      <c r="BL512" s="114"/>
    </row>
    <row r="513">
      <c r="A513" s="117" t="s">
        <v>237</v>
      </c>
      <c r="B513" s="117" t="b">
        <v>1</v>
      </c>
      <c r="C513" s="117" t="s">
        <v>241</v>
      </c>
      <c r="D513" s="117" t="s">
        <v>8227</v>
      </c>
      <c r="E513" s="117" t="s">
        <v>9319</v>
      </c>
      <c r="F513" s="117" t="s">
        <v>556</v>
      </c>
      <c r="G513" s="117" t="s">
        <v>9471</v>
      </c>
      <c r="H513" s="117" t="s">
        <v>9472</v>
      </c>
      <c r="I513" s="134"/>
      <c r="J513" s="117" t="s">
        <v>9473</v>
      </c>
      <c r="K513" s="117" t="s">
        <v>9474</v>
      </c>
      <c r="L513" s="134"/>
      <c r="M513" s="134"/>
      <c r="N513" s="134"/>
      <c r="O513" s="117" t="s">
        <v>9475</v>
      </c>
      <c r="P513" s="117" t="s">
        <v>9476</v>
      </c>
      <c r="Q513" s="117" t="s">
        <v>2548</v>
      </c>
      <c r="R513" s="114"/>
      <c r="S513" s="114"/>
      <c r="T513" s="114"/>
      <c r="U513" s="114"/>
      <c r="V513" s="114"/>
      <c r="W513" s="114"/>
      <c r="X513" s="114"/>
      <c r="Y513" s="114"/>
      <c r="Z513" s="114"/>
      <c r="AA513" s="114"/>
      <c r="AB513" s="114"/>
      <c r="AC513" s="114"/>
      <c r="AD513" s="114"/>
      <c r="AE513" s="114"/>
      <c r="AF513" s="114"/>
      <c r="AG513" s="114"/>
      <c r="AH513" s="114"/>
      <c r="AI513" s="114"/>
      <c r="AJ513" s="114"/>
      <c r="AK513" s="114"/>
      <c r="AL513" s="114"/>
      <c r="AM513" s="114"/>
      <c r="AN513" s="114"/>
      <c r="AO513" s="114"/>
      <c r="AP513" s="114"/>
      <c r="AQ513" s="114"/>
      <c r="AR513" s="114"/>
      <c r="AS513" s="114"/>
      <c r="AT513" s="114"/>
      <c r="AU513" s="114"/>
      <c r="AV513" s="114"/>
      <c r="AW513" s="114"/>
      <c r="AX513" s="114"/>
      <c r="AY513" s="114"/>
      <c r="AZ513" s="114"/>
      <c r="BA513" s="114"/>
      <c r="BB513" s="114"/>
      <c r="BC513" s="114"/>
      <c r="BD513" s="114"/>
      <c r="BE513" s="114"/>
      <c r="BF513" s="114"/>
      <c r="BG513" s="114"/>
      <c r="BH513" s="114"/>
      <c r="BI513" s="114"/>
      <c r="BJ513" s="114"/>
      <c r="BK513" s="114"/>
      <c r="BL513" s="114"/>
    </row>
    <row r="514">
      <c r="A514" s="117" t="s">
        <v>237</v>
      </c>
      <c r="B514" s="117" t="b">
        <v>1</v>
      </c>
      <c r="C514" s="117">
        <v>1.0</v>
      </c>
      <c r="D514" s="117" t="s">
        <v>8227</v>
      </c>
      <c r="E514" s="117" t="s">
        <v>9319</v>
      </c>
      <c r="F514" s="117" t="s">
        <v>556</v>
      </c>
      <c r="G514" s="117" t="s">
        <v>9477</v>
      </c>
      <c r="H514" s="117" t="s">
        <v>9478</v>
      </c>
      <c r="I514" s="134"/>
      <c r="J514" s="117" t="s">
        <v>9479</v>
      </c>
      <c r="K514" s="117" t="s">
        <v>9480</v>
      </c>
      <c r="L514" s="134"/>
      <c r="M514" s="134"/>
      <c r="N514" s="134"/>
      <c r="O514" s="117" t="s">
        <v>9481</v>
      </c>
      <c r="P514" s="117" t="s">
        <v>9482</v>
      </c>
      <c r="Q514" s="134"/>
      <c r="R514" s="114"/>
      <c r="S514" s="114"/>
      <c r="T514" s="114"/>
      <c r="U514" s="114"/>
      <c r="V514" s="114"/>
      <c r="W514" s="114"/>
      <c r="X514" s="114"/>
      <c r="Y514" s="114"/>
      <c r="Z514" s="114"/>
      <c r="AA514" s="114"/>
      <c r="AB514" s="114"/>
      <c r="AC514" s="114"/>
      <c r="AD514" s="114"/>
      <c r="AE514" s="114"/>
      <c r="AF514" s="114"/>
      <c r="AG514" s="114"/>
      <c r="AH514" s="114"/>
      <c r="AI514" s="114"/>
      <c r="AJ514" s="114"/>
      <c r="AK514" s="114"/>
      <c r="AL514" s="114"/>
      <c r="AM514" s="114"/>
      <c r="AN514" s="114"/>
      <c r="AO514" s="114"/>
      <c r="AP514" s="114"/>
      <c r="AQ514" s="114"/>
      <c r="AR514" s="114"/>
      <c r="AS514" s="114"/>
      <c r="AT514" s="114"/>
      <c r="AU514" s="114"/>
      <c r="AV514" s="114"/>
      <c r="AW514" s="114"/>
      <c r="AX514" s="114"/>
      <c r="AY514" s="114"/>
      <c r="AZ514" s="114"/>
      <c r="BA514" s="114"/>
      <c r="BB514" s="114"/>
      <c r="BC514" s="114"/>
      <c r="BD514" s="114"/>
      <c r="BE514" s="114"/>
      <c r="BF514" s="114"/>
      <c r="BG514" s="114"/>
      <c r="BH514" s="114"/>
      <c r="BI514" s="114"/>
      <c r="BJ514" s="114"/>
      <c r="BK514" s="114"/>
      <c r="BL514" s="114"/>
    </row>
    <row r="515">
      <c r="A515" s="117" t="s">
        <v>237</v>
      </c>
      <c r="B515" s="117" t="b">
        <v>1</v>
      </c>
      <c r="C515" s="117" t="s">
        <v>241</v>
      </c>
      <c r="D515" s="117" t="s">
        <v>8227</v>
      </c>
      <c r="E515" s="117" t="s">
        <v>9319</v>
      </c>
      <c r="F515" s="117" t="s">
        <v>556</v>
      </c>
      <c r="G515" s="117" t="s">
        <v>9483</v>
      </c>
      <c r="H515" s="117" t="s">
        <v>9484</v>
      </c>
      <c r="I515" s="134"/>
      <c r="J515" s="117" t="s">
        <v>9485</v>
      </c>
      <c r="K515" s="117" t="s">
        <v>9486</v>
      </c>
      <c r="L515" s="134"/>
      <c r="M515" s="134"/>
      <c r="N515" s="134"/>
      <c r="O515" s="117" t="s">
        <v>9487</v>
      </c>
      <c r="P515" s="117" t="s">
        <v>9488</v>
      </c>
      <c r="Q515" s="117" t="s">
        <v>9489</v>
      </c>
      <c r="R515" s="114"/>
      <c r="S515" s="114"/>
      <c r="T515" s="114"/>
      <c r="U515" s="114"/>
      <c r="V515" s="114"/>
      <c r="W515" s="114"/>
      <c r="X515" s="114"/>
      <c r="Y515" s="114"/>
      <c r="Z515" s="114"/>
      <c r="AA515" s="114"/>
      <c r="AB515" s="114"/>
      <c r="AC515" s="114"/>
      <c r="AD515" s="114"/>
      <c r="AE515" s="114"/>
      <c r="AF515" s="114"/>
      <c r="AG515" s="114"/>
      <c r="AH515" s="114"/>
      <c r="AI515" s="114"/>
      <c r="AJ515" s="114"/>
      <c r="AK515" s="114"/>
      <c r="AL515" s="114"/>
      <c r="AM515" s="114"/>
      <c r="AN515" s="114"/>
      <c r="AO515" s="114"/>
      <c r="AP515" s="114"/>
      <c r="AQ515" s="114"/>
      <c r="AR515" s="114"/>
      <c r="AS515" s="114"/>
      <c r="AT515" s="114"/>
      <c r="AU515" s="114"/>
      <c r="AV515" s="114"/>
      <c r="AW515" s="114"/>
      <c r="AX515" s="114"/>
      <c r="AY515" s="114"/>
      <c r="AZ515" s="114"/>
      <c r="BA515" s="114"/>
      <c r="BB515" s="114"/>
      <c r="BC515" s="114"/>
      <c r="BD515" s="114"/>
      <c r="BE515" s="114"/>
      <c r="BF515" s="114"/>
      <c r="BG515" s="114"/>
      <c r="BH515" s="114"/>
      <c r="BI515" s="114"/>
      <c r="BJ515" s="114"/>
      <c r="BK515" s="114"/>
      <c r="BL515" s="114"/>
    </row>
    <row r="516">
      <c r="A516" s="117" t="s">
        <v>237</v>
      </c>
      <c r="B516" s="117" t="b">
        <v>1</v>
      </c>
      <c r="C516" s="117">
        <v>1.0</v>
      </c>
      <c r="D516" s="117" t="s">
        <v>8227</v>
      </c>
      <c r="E516" s="117" t="s">
        <v>9319</v>
      </c>
      <c r="F516" s="117" t="s">
        <v>556</v>
      </c>
      <c r="G516" s="117" t="s">
        <v>9490</v>
      </c>
      <c r="H516" s="117" t="s">
        <v>9491</v>
      </c>
      <c r="I516" s="134"/>
      <c r="J516" s="117" t="s">
        <v>2558</v>
      </c>
      <c r="K516" s="117" t="s">
        <v>9492</v>
      </c>
      <c r="L516" s="134"/>
      <c r="M516" s="134"/>
      <c r="N516" s="134"/>
      <c r="O516" s="117" t="s">
        <v>9493</v>
      </c>
      <c r="P516" s="117" t="s">
        <v>9494</v>
      </c>
      <c r="Q516" s="134"/>
      <c r="R516" s="114"/>
      <c r="S516" s="114"/>
      <c r="T516" s="114"/>
      <c r="U516" s="114"/>
      <c r="V516" s="114"/>
      <c r="W516" s="114"/>
      <c r="X516" s="114"/>
      <c r="Y516" s="114"/>
      <c r="Z516" s="114"/>
      <c r="AA516" s="114"/>
      <c r="AB516" s="114"/>
      <c r="AC516" s="114"/>
      <c r="AD516" s="114"/>
      <c r="AE516" s="114"/>
      <c r="AF516" s="114"/>
      <c r="AG516" s="114"/>
      <c r="AH516" s="114"/>
      <c r="AI516" s="114"/>
      <c r="AJ516" s="114"/>
      <c r="AK516" s="114"/>
      <c r="AL516" s="114"/>
      <c r="AM516" s="114"/>
      <c r="AN516" s="114"/>
      <c r="AO516" s="114"/>
      <c r="AP516" s="114"/>
      <c r="AQ516" s="114"/>
      <c r="AR516" s="114"/>
      <c r="AS516" s="114"/>
      <c r="AT516" s="114"/>
      <c r="AU516" s="114"/>
      <c r="AV516" s="114"/>
      <c r="AW516" s="114"/>
      <c r="AX516" s="114"/>
      <c r="AY516" s="114"/>
      <c r="AZ516" s="114"/>
      <c r="BA516" s="114"/>
      <c r="BB516" s="114"/>
      <c r="BC516" s="114"/>
      <c r="BD516" s="114"/>
      <c r="BE516" s="114"/>
      <c r="BF516" s="114"/>
      <c r="BG516" s="114"/>
      <c r="BH516" s="114"/>
      <c r="BI516" s="114"/>
      <c r="BJ516" s="114"/>
      <c r="BK516" s="114"/>
      <c r="BL516" s="114"/>
    </row>
    <row r="517">
      <c r="A517" s="117" t="s">
        <v>237</v>
      </c>
      <c r="B517" s="117" t="b">
        <v>1</v>
      </c>
      <c r="C517" s="117" t="s">
        <v>241</v>
      </c>
      <c r="D517" s="117" t="s">
        <v>8227</v>
      </c>
      <c r="E517" s="117" t="s">
        <v>9319</v>
      </c>
      <c r="F517" s="117" t="s">
        <v>556</v>
      </c>
      <c r="G517" s="117" t="s">
        <v>9495</v>
      </c>
      <c r="H517" s="117" t="s">
        <v>9496</v>
      </c>
      <c r="I517" s="134"/>
      <c r="J517" s="117" t="s">
        <v>9497</v>
      </c>
      <c r="K517" s="117" t="s">
        <v>9498</v>
      </c>
      <c r="L517" s="134"/>
      <c r="M517" s="134"/>
      <c r="N517" s="134"/>
      <c r="O517" s="117" t="s">
        <v>9499</v>
      </c>
      <c r="P517" s="117" t="s">
        <v>9500</v>
      </c>
      <c r="Q517" s="134"/>
      <c r="R517" s="114"/>
      <c r="S517" s="114"/>
      <c r="T517" s="114"/>
      <c r="U517" s="114"/>
      <c r="V517" s="114"/>
      <c r="W517" s="114"/>
      <c r="X517" s="114"/>
      <c r="Y517" s="114"/>
      <c r="Z517" s="114"/>
      <c r="AA517" s="114"/>
      <c r="AB517" s="114"/>
      <c r="AC517" s="114"/>
      <c r="AD517" s="114"/>
      <c r="AE517" s="114"/>
      <c r="AF517" s="114"/>
      <c r="AG517" s="114"/>
      <c r="AH517" s="114"/>
      <c r="AI517" s="114"/>
      <c r="AJ517" s="114"/>
      <c r="AK517" s="114"/>
      <c r="AL517" s="114"/>
      <c r="AM517" s="114"/>
      <c r="AN517" s="114"/>
      <c r="AO517" s="114"/>
      <c r="AP517" s="114"/>
      <c r="AQ517" s="114"/>
      <c r="AR517" s="114"/>
      <c r="AS517" s="114"/>
      <c r="AT517" s="114"/>
      <c r="AU517" s="114"/>
      <c r="AV517" s="114"/>
      <c r="AW517" s="114"/>
      <c r="AX517" s="114"/>
      <c r="AY517" s="114"/>
      <c r="AZ517" s="114"/>
      <c r="BA517" s="114"/>
      <c r="BB517" s="114"/>
      <c r="BC517" s="114"/>
      <c r="BD517" s="114"/>
      <c r="BE517" s="114"/>
      <c r="BF517" s="114"/>
      <c r="BG517" s="114"/>
      <c r="BH517" s="114"/>
      <c r="BI517" s="114"/>
      <c r="BJ517" s="114"/>
      <c r="BK517" s="114"/>
      <c r="BL517" s="114"/>
    </row>
    <row r="518">
      <c r="A518" s="117" t="s">
        <v>237</v>
      </c>
      <c r="B518" s="117" t="b">
        <v>1</v>
      </c>
      <c r="C518" s="117">
        <v>1.0</v>
      </c>
      <c r="D518" s="117" t="s">
        <v>8227</v>
      </c>
      <c r="E518" s="117" t="s">
        <v>9319</v>
      </c>
      <c r="F518" s="117" t="s">
        <v>556</v>
      </c>
      <c r="G518" s="117" t="s">
        <v>9501</v>
      </c>
      <c r="H518" s="117" t="s">
        <v>9502</v>
      </c>
      <c r="I518" s="134"/>
      <c r="J518" s="117" t="s">
        <v>9503</v>
      </c>
      <c r="K518" s="117" t="s">
        <v>2567</v>
      </c>
      <c r="L518" s="134"/>
      <c r="M518" s="134"/>
      <c r="N518" s="134"/>
      <c r="O518" s="117" t="s">
        <v>9504</v>
      </c>
      <c r="P518" s="117" t="s">
        <v>9505</v>
      </c>
      <c r="Q518" s="134"/>
      <c r="R518" s="114"/>
      <c r="S518" s="114"/>
      <c r="T518" s="114"/>
      <c r="U518" s="114"/>
      <c r="V518" s="114"/>
      <c r="W518" s="114"/>
      <c r="X518" s="114"/>
      <c r="Y518" s="114"/>
      <c r="Z518" s="114"/>
      <c r="AA518" s="114"/>
      <c r="AB518" s="114"/>
      <c r="AC518" s="114"/>
      <c r="AD518" s="114"/>
      <c r="AE518" s="114"/>
      <c r="AF518" s="114"/>
      <c r="AG518" s="114"/>
      <c r="AH518" s="114"/>
      <c r="AI518" s="114"/>
      <c r="AJ518" s="114"/>
      <c r="AK518" s="114"/>
      <c r="AL518" s="114"/>
      <c r="AM518" s="114"/>
      <c r="AN518" s="114"/>
      <c r="AO518" s="114"/>
      <c r="AP518" s="114"/>
      <c r="AQ518" s="114"/>
      <c r="AR518" s="114"/>
      <c r="AS518" s="114"/>
      <c r="AT518" s="114"/>
      <c r="AU518" s="114"/>
      <c r="AV518" s="114"/>
      <c r="AW518" s="114"/>
      <c r="AX518" s="114"/>
      <c r="AY518" s="114"/>
      <c r="AZ518" s="114"/>
      <c r="BA518" s="114"/>
      <c r="BB518" s="114"/>
      <c r="BC518" s="114"/>
      <c r="BD518" s="114"/>
      <c r="BE518" s="114"/>
      <c r="BF518" s="114"/>
      <c r="BG518" s="114"/>
      <c r="BH518" s="114"/>
      <c r="BI518" s="114"/>
      <c r="BJ518" s="114"/>
      <c r="BK518" s="114"/>
      <c r="BL518" s="114"/>
    </row>
    <row r="519">
      <c r="A519" s="117" t="s">
        <v>237</v>
      </c>
      <c r="B519" s="117" t="b">
        <v>1</v>
      </c>
      <c r="C519" s="117" t="s">
        <v>241</v>
      </c>
      <c r="D519" s="117" t="s">
        <v>8227</v>
      </c>
      <c r="E519" s="117" t="s">
        <v>9319</v>
      </c>
      <c r="F519" s="117" t="s">
        <v>556</v>
      </c>
      <c r="G519" s="117" t="s">
        <v>9506</v>
      </c>
      <c r="H519" s="117" t="s">
        <v>9507</v>
      </c>
      <c r="I519" s="134"/>
      <c r="J519" s="117" t="s">
        <v>2572</v>
      </c>
      <c r="K519" s="117" t="s">
        <v>9486</v>
      </c>
      <c r="L519" s="134"/>
      <c r="M519" s="134"/>
      <c r="N519" s="134"/>
      <c r="O519" s="117" t="s">
        <v>9508</v>
      </c>
      <c r="P519" s="117" t="s">
        <v>9509</v>
      </c>
      <c r="Q519" s="117" t="s">
        <v>9510</v>
      </c>
      <c r="R519" s="114"/>
      <c r="S519" s="114"/>
      <c r="T519" s="114"/>
      <c r="U519" s="114"/>
      <c r="V519" s="114"/>
      <c r="W519" s="114"/>
      <c r="X519" s="114"/>
      <c r="Y519" s="114"/>
      <c r="Z519" s="114"/>
      <c r="AA519" s="114"/>
      <c r="AB519" s="114"/>
      <c r="AC519" s="114"/>
      <c r="AD519" s="114"/>
      <c r="AE519" s="114"/>
      <c r="AF519" s="114"/>
      <c r="AG519" s="114"/>
      <c r="AH519" s="114"/>
      <c r="AI519" s="114"/>
      <c r="AJ519" s="114"/>
      <c r="AK519" s="114"/>
      <c r="AL519" s="114"/>
      <c r="AM519" s="114"/>
      <c r="AN519" s="114"/>
      <c r="AO519" s="114"/>
      <c r="AP519" s="114"/>
      <c r="AQ519" s="114"/>
      <c r="AR519" s="114"/>
      <c r="AS519" s="114"/>
      <c r="AT519" s="114"/>
      <c r="AU519" s="114"/>
      <c r="AV519" s="114"/>
      <c r="AW519" s="114"/>
      <c r="AX519" s="114"/>
      <c r="AY519" s="114"/>
      <c r="AZ519" s="114"/>
      <c r="BA519" s="114"/>
      <c r="BB519" s="114"/>
      <c r="BC519" s="114"/>
      <c r="BD519" s="114"/>
      <c r="BE519" s="114"/>
      <c r="BF519" s="114"/>
      <c r="BG519" s="114"/>
      <c r="BH519" s="114"/>
      <c r="BI519" s="114"/>
      <c r="BJ519" s="114"/>
      <c r="BK519" s="114"/>
      <c r="BL519" s="114"/>
    </row>
    <row r="520">
      <c r="A520" s="117" t="s">
        <v>237</v>
      </c>
      <c r="B520" s="117" t="b">
        <v>1</v>
      </c>
      <c r="C520" s="117">
        <v>1.0</v>
      </c>
      <c r="D520" s="117" t="s">
        <v>8227</v>
      </c>
      <c r="E520" s="117" t="s">
        <v>9319</v>
      </c>
      <c r="F520" s="117" t="s">
        <v>4264</v>
      </c>
      <c r="G520" s="117" t="s">
        <v>9511</v>
      </c>
      <c r="H520" s="117" t="s">
        <v>9512</v>
      </c>
      <c r="I520" s="134"/>
      <c r="J520" s="117" t="s">
        <v>2577</v>
      </c>
      <c r="K520" s="117" t="s">
        <v>9513</v>
      </c>
      <c r="L520" s="134"/>
      <c r="M520" s="134"/>
      <c r="N520" s="134"/>
      <c r="O520" s="117" t="s">
        <v>9514</v>
      </c>
      <c r="P520" s="117" t="s">
        <v>9515</v>
      </c>
      <c r="Q520" s="134"/>
      <c r="R520" s="114"/>
      <c r="S520" s="114"/>
      <c r="T520" s="114"/>
      <c r="U520" s="114"/>
      <c r="V520" s="114"/>
      <c r="W520" s="114"/>
      <c r="X520" s="114"/>
      <c r="Y520" s="114"/>
      <c r="Z520" s="114"/>
      <c r="AA520" s="114"/>
      <c r="AB520" s="114"/>
      <c r="AC520" s="114"/>
      <c r="AD520" s="114"/>
      <c r="AE520" s="114"/>
      <c r="AF520" s="114"/>
      <c r="AG520" s="114"/>
      <c r="AH520" s="114"/>
      <c r="AI520" s="114"/>
      <c r="AJ520" s="114"/>
      <c r="AK520" s="114"/>
      <c r="AL520" s="114"/>
      <c r="AM520" s="114"/>
      <c r="AN520" s="114"/>
      <c r="AO520" s="114"/>
      <c r="AP520" s="114"/>
      <c r="AQ520" s="114"/>
      <c r="AR520" s="114"/>
      <c r="AS520" s="114"/>
      <c r="AT520" s="114"/>
      <c r="AU520" s="114"/>
      <c r="AV520" s="114"/>
      <c r="AW520" s="114"/>
      <c r="AX520" s="114"/>
      <c r="AY520" s="114"/>
      <c r="AZ520" s="114"/>
      <c r="BA520" s="114"/>
      <c r="BB520" s="114"/>
      <c r="BC520" s="114"/>
      <c r="BD520" s="114"/>
      <c r="BE520" s="114"/>
      <c r="BF520" s="114"/>
      <c r="BG520" s="114"/>
      <c r="BH520" s="114"/>
      <c r="BI520" s="114"/>
      <c r="BJ520" s="114"/>
      <c r="BK520" s="114"/>
      <c r="BL520" s="114"/>
    </row>
    <row r="521">
      <c r="A521" s="117" t="s">
        <v>237</v>
      </c>
      <c r="B521" s="117" t="b">
        <v>1</v>
      </c>
      <c r="C521" s="117" t="s">
        <v>241</v>
      </c>
      <c r="D521" s="117" t="s">
        <v>8227</v>
      </c>
      <c r="E521" s="117" t="s">
        <v>9319</v>
      </c>
      <c r="F521" s="117" t="s">
        <v>4264</v>
      </c>
      <c r="G521" s="117" t="s">
        <v>9516</v>
      </c>
      <c r="H521" s="117" t="s">
        <v>9517</v>
      </c>
      <c r="I521" s="134"/>
      <c r="J521" s="117" t="s">
        <v>9518</v>
      </c>
      <c r="K521" s="117" t="s">
        <v>9519</v>
      </c>
      <c r="L521" s="134"/>
      <c r="M521" s="134"/>
      <c r="N521" s="134"/>
      <c r="O521" s="117" t="s">
        <v>9520</v>
      </c>
      <c r="P521" s="117" t="s">
        <v>9521</v>
      </c>
      <c r="Q521" s="117" t="s">
        <v>2585</v>
      </c>
      <c r="R521" s="114"/>
      <c r="S521" s="114"/>
      <c r="T521" s="114"/>
      <c r="U521" s="114"/>
      <c r="V521" s="114"/>
      <c r="W521" s="114"/>
      <c r="X521" s="114"/>
      <c r="Y521" s="114"/>
      <c r="Z521" s="114"/>
      <c r="AA521" s="114"/>
      <c r="AB521" s="114"/>
      <c r="AC521" s="114"/>
      <c r="AD521" s="114"/>
      <c r="AE521" s="114"/>
      <c r="AF521" s="114"/>
      <c r="AG521" s="114"/>
      <c r="AH521" s="114"/>
      <c r="AI521" s="114"/>
      <c r="AJ521" s="114"/>
      <c r="AK521" s="114"/>
      <c r="AL521" s="114"/>
      <c r="AM521" s="114"/>
      <c r="AN521" s="114"/>
      <c r="AO521" s="114"/>
      <c r="AP521" s="114"/>
      <c r="AQ521" s="114"/>
      <c r="AR521" s="114"/>
      <c r="AS521" s="114"/>
      <c r="AT521" s="114"/>
      <c r="AU521" s="114"/>
      <c r="AV521" s="114"/>
      <c r="AW521" s="114"/>
      <c r="AX521" s="114"/>
      <c r="AY521" s="114"/>
      <c r="AZ521" s="114"/>
      <c r="BA521" s="114"/>
      <c r="BB521" s="114"/>
      <c r="BC521" s="114"/>
      <c r="BD521" s="114"/>
      <c r="BE521" s="114"/>
      <c r="BF521" s="114"/>
      <c r="BG521" s="114"/>
      <c r="BH521" s="114"/>
      <c r="BI521" s="114"/>
      <c r="BJ521" s="114"/>
      <c r="BK521" s="114"/>
      <c r="BL521" s="114"/>
    </row>
    <row r="522">
      <c r="A522" s="117" t="s">
        <v>237</v>
      </c>
      <c r="B522" s="117" t="b">
        <v>1</v>
      </c>
      <c r="C522" s="117">
        <v>1.0</v>
      </c>
      <c r="D522" s="117" t="s">
        <v>8227</v>
      </c>
      <c r="E522" s="117" t="s">
        <v>9319</v>
      </c>
      <c r="F522" s="117" t="s">
        <v>1446</v>
      </c>
      <c r="G522" s="117" t="s">
        <v>9522</v>
      </c>
      <c r="H522" s="117" t="s">
        <v>9523</v>
      </c>
      <c r="I522" s="134"/>
      <c r="J522" s="117" t="s">
        <v>2586</v>
      </c>
      <c r="K522" s="117" t="s">
        <v>9524</v>
      </c>
      <c r="L522" s="134"/>
      <c r="M522" s="134"/>
      <c r="N522" s="134"/>
      <c r="O522" s="117" t="s">
        <v>9525</v>
      </c>
      <c r="P522" s="117" t="s">
        <v>9526</v>
      </c>
      <c r="Q522" s="134"/>
      <c r="R522" s="114"/>
      <c r="S522" s="114"/>
      <c r="T522" s="114"/>
      <c r="U522" s="114"/>
      <c r="V522" s="114"/>
      <c r="W522" s="114"/>
      <c r="X522" s="114"/>
      <c r="Y522" s="114"/>
      <c r="Z522" s="114"/>
      <c r="AA522" s="114"/>
      <c r="AB522" s="114"/>
      <c r="AC522" s="114"/>
      <c r="AD522" s="114"/>
      <c r="AE522" s="114"/>
      <c r="AF522" s="114"/>
      <c r="AG522" s="114"/>
      <c r="AH522" s="114"/>
      <c r="AI522" s="114"/>
      <c r="AJ522" s="114"/>
      <c r="AK522" s="114"/>
      <c r="AL522" s="114"/>
      <c r="AM522" s="114"/>
      <c r="AN522" s="114"/>
      <c r="AO522" s="114"/>
      <c r="AP522" s="114"/>
      <c r="AQ522" s="114"/>
      <c r="AR522" s="114"/>
      <c r="AS522" s="114"/>
      <c r="AT522" s="114"/>
      <c r="AU522" s="114"/>
      <c r="AV522" s="114"/>
      <c r="AW522" s="114"/>
      <c r="AX522" s="114"/>
      <c r="AY522" s="114"/>
      <c r="AZ522" s="114"/>
      <c r="BA522" s="114"/>
      <c r="BB522" s="114"/>
      <c r="BC522" s="114"/>
      <c r="BD522" s="114"/>
      <c r="BE522" s="114"/>
      <c r="BF522" s="114"/>
      <c r="BG522" s="114"/>
      <c r="BH522" s="114"/>
      <c r="BI522" s="114"/>
      <c r="BJ522" s="114"/>
      <c r="BK522" s="114"/>
      <c r="BL522" s="114"/>
    </row>
    <row r="523">
      <c r="A523" s="117" t="s">
        <v>237</v>
      </c>
      <c r="B523" s="117" t="b">
        <v>1</v>
      </c>
      <c r="C523" s="117" t="s">
        <v>241</v>
      </c>
      <c r="D523" s="117" t="s">
        <v>8227</v>
      </c>
      <c r="E523" s="117" t="s">
        <v>9319</v>
      </c>
      <c r="F523" s="117" t="s">
        <v>1446</v>
      </c>
      <c r="G523" s="117" t="s">
        <v>9527</v>
      </c>
      <c r="H523" s="117" t="s">
        <v>9528</v>
      </c>
      <c r="I523" s="134"/>
      <c r="J523" s="117" t="s">
        <v>9529</v>
      </c>
      <c r="K523" s="117" t="s">
        <v>9530</v>
      </c>
      <c r="L523" s="134"/>
      <c r="M523" s="134"/>
      <c r="N523" s="134"/>
      <c r="O523" s="117" t="s">
        <v>9531</v>
      </c>
      <c r="P523" s="117" t="s">
        <v>9532</v>
      </c>
      <c r="Q523" s="117" t="s">
        <v>9533</v>
      </c>
      <c r="R523" s="114"/>
      <c r="S523" s="114"/>
      <c r="T523" s="114"/>
      <c r="U523" s="114"/>
      <c r="V523" s="114"/>
      <c r="W523" s="114"/>
      <c r="X523" s="114"/>
      <c r="Y523" s="114"/>
      <c r="Z523" s="114"/>
      <c r="AA523" s="114"/>
      <c r="AB523" s="114"/>
      <c r="AC523" s="114"/>
      <c r="AD523" s="114"/>
      <c r="AE523" s="114"/>
      <c r="AF523" s="114"/>
      <c r="AG523" s="114"/>
      <c r="AH523" s="114"/>
      <c r="AI523" s="114"/>
      <c r="AJ523" s="114"/>
      <c r="AK523" s="114"/>
      <c r="AL523" s="114"/>
      <c r="AM523" s="114"/>
      <c r="AN523" s="114"/>
      <c r="AO523" s="114"/>
      <c r="AP523" s="114"/>
      <c r="AQ523" s="114"/>
      <c r="AR523" s="114"/>
      <c r="AS523" s="114"/>
      <c r="AT523" s="114"/>
      <c r="AU523" s="114"/>
      <c r="AV523" s="114"/>
      <c r="AW523" s="114"/>
      <c r="AX523" s="114"/>
      <c r="AY523" s="114"/>
      <c r="AZ523" s="114"/>
      <c r="BA523" s="114"/>
      <c r="BB523" s="114"/>
      <c r="BC523" s="114"/>
      <c r="BD523" s="114"/>
      <c r="BE523" s="114"/>
      <c r="BF523" s="114"/>
      <c r="BG523" s="114"/>
      <c r="BH523" s="114"/>
      <c r="BI523" s="114"/>
      <c r="BJ523" s="114"/>
      <c r="BK523" s="114"/>
      <c r="BL523" s="114"/>
    </row>
    <row r="524">
      <c r="A524" s="117" t="s">
        <v>237</v>
      </c>
      <c r="B524" s="117" t="b">
        <v>1</v>
      </c>
      <c r="C524" s="117">
        <v>1.0</v>
      </c>
      <c r="D524" s="117" t="s">
        <v>8227</v>
      </c>
      <c r="E524" s="117" t="s">
        <v>9319</v>
      </c>
      <c r="F524" s="117" t="s">
        <v>1446</v>
      </c>
      <c r="G524" s="117" t="s">
        <v>9534</v>
      </c>
      <c r="H524" s="117" t="s">
        <v>9535</v>
      </c>
      <c r="I524" s="134"/>
      <c r="J524" s="117" t="s">
        <v>9536</v>
      </c>
      <c r="K524" s="117" t="s">
        <v>9537</v>
      </c>
      <c r="L524" s="134"/>
      <c r="M524" s="134"/>
      <c r="N524" s="134"/>
      <c r="O524" s="117" t="s">
        <v>9538</v>
      </c>
      <c r="P524" s="117" t="s">
        <v>9539</v>
      </c>
      <c r="Q524" s="117" t="s">
        <v>9540</v>
      </c>
      <c r="R524" s="114"/>
      <c r="S524" s="114"/>
      <c r="T524" s="114"/>
      <c r="U524" s="114"/>
      <c r="V524" s="114"/>
      <c r="W524" s="114"/>
      <c r="X524" s="114"/>
      <c r="Y524" s="114"/>
      <c r="Z524" s="114"/>
      <c r="AA524" s="114"/>
      <c r="AB524" s="114"/>
      <c r="AC524" s="114"/>
      <c r="AD524" s="114"/>
      <c r="AE524" s="114"/>
      <c r="AF524" s="114"/>
      <c r="AG524" s="114"/>
      <c r="AH524" s="114"/>
      <c r="AI524" s="114"/>
      <c r="AJ524" s="114"/>
      <c r="AK524" s="114"/>
      <c r="AL524" s="114"/>
      <c r="AM524" s="114"/>
      <c r="AN524" s="114"/>
      <c r="AO524" s="114"/>
      <c r="AP524" s="114"/>
      <c r="AQ524" s="114"/>
      <c r="AR524" s="114"/>
      <c r="AS524" s="114"/>
      <c r="AT524" s="114"/>
      <c r="AU524" s="114"/>
      <c r="AV524" s="114"/>
      <c r="AW524" s="114"/>
      <c r="AX524" s="114"/>
      <c r="AY524" s="114"/>
      <c r="AZ524" s="114"/>
      <c r="BA524" s="114"/>
      <c r="BB524" s="114"/>
      <c r="BC524" s="114"/>
      <c r="BD524" s="114"/>
      <c r="BE524" s="114"/>
      <c r="BF524" s="114"/>
      <c r="BG524" s="114"/>
      <c r="BH524" s="114"/>
      <c r="BI524" s="114"/>
      <c r="BJ524" s="114"/>
      <c r="BK524" s="114"/>
      <c r="BL524" s="114"/>
    </row>
    <row r="525">
      <c r="A525" s="117" t="s">
        <v>237</v>
      </c>
      <c r="B525" s="117" t="b">
        <v>1</v>
      </c>
      <c r="C525" s="117" t="s">
        <v>241</v>
      </c>
      <c r="D525" s="117" t="s">
        <v>8227</v>
      </c>
      <c r="E525" s="117" t="s">
        <v>9319</v>
      </c>
      <c r="F525" s="117" t="s">
        <v>1446</v>
      </c>
      <c r="G525" s="117" t="s">
        <v>9541</v>
      </c>
      <c r="H525" s="117" t="s">
        <v>9542</v>
      </c>
      <c r="I525" s="134"/>
      <c r="J525" s="117" t="s">
        <v>9543</v>
      </c>
      <c r="K525" s="117" t="s">
        <v>9544</v>
      </c>
      <c r="L525" s="134"/>
      <c r="M525" s="134"/>
      <c r="N525" s="134"/>
      <c r="O525" s="117" t="s">
        <v>9545</v>
      </c>
      <c r="P525" s="117" t="s">
        <v>9546</v>
      </c>
      <c r="Q525" s="117" t="s">
        <v>9547</v>
      </c>
      <c r="R525" s="114"/>
      <c r="S525" s="114"/>
      <c r="T525" s="114"/>
      <c r="U525" s="114"/>
      <c r="V525" s="114"/>
      <c r="W525" s="114"/>
      <c r="X525" s="114"/>
      <c r="Y525" s="114"/>
      <c r="Z525" s="114"/>
      <c r="AA525" s="114"/>
      <c r="AB525" s="114"/>
      <c r="AC525" s="114"/>
      <c r="AD525" s="114"/>
      <c r="AE525" s="114"/>
      <c r="AF525" s="114"/>
      <c r="AG525" s="114"/>
      <c r="AH525" s="114"/>
      <c r="AI525" s="114"/>
      <c r="AJ525" s="114"/>
      <c r="AK525" s="114"/>
      <c r="AL525" s="114"/>
      <c r="AM525" s="114"/>
      <c r="AN525" s="114"/>
      <c r="AO525" s="114"/>
      <c r="AP525" s="114"/>
      <c r="AQ525" s="114"/>
      <c r="AR525" s="114"/>
      <c r="AS525" s="114"/>
      <c r="AT525" s="114"/>
      <c r="AU525" s="114"/>
      <c r="AV525" s="114"/>
      <c r="AW525" s="114"/>
      <c r="AX525" s="114"/>
      <c r="AY525" s="114"/>
      <c r="AZ525" s="114"/>
      <c r="BA525" s="114"/>
      <c r="BB525" s="114"/>
      <c r="BC525" s="114"/>
      <c r="BD525" s="114"/>
      <c r="BE525" s="114"/>
      <c r="BF525" s="114"/>
      <c r="BG525" s="114"/>
      <c r="BH525" s="114"/>
      <c r="BI525" s="114"/>
      <c r="BJ525" s="114"/>
      <c r="BK525" s="114"/>
      <c r="BL525" s="114"/>
    </row>
    <row r="526">
      <c r="A526" s="117" t="s">
        <v>237</v>
      </c>
      <c r="B526" s="117" t="b">
        <v>1</v>
      </c>
      <c r="C526" s="117">
        <v>1.0</v>
      </c>
      <c r="D526" s="117" t="s">
        <v>8227</v>
      </c>
      <c r="E526" s="117" t="s">
        <v>9319</v>
      </c>
      <c r="F526" s="117" t="s">
        <v>1446</v>
      </c>
      <c r="G526" s="117" t="s">
        <v>9548</v>
      </c>
      <c r="H526" s="117" t="s">
        <v>9549</v>
      </c>
      <c r="I526" s="134"/>
      <c r="J526" s="117" t="s">
        <v>9550</v>
      </c>
      <c r="K526" s="117" t="s">
        <v>9551</v>
      </c>
      <c r="L526" s="134"/>
      <c r="M526" s="134"/>
      <c r="N526" s="134"/>
      <c r="O526" s="117" t="s">
        <v>9552</v>
      </c>
      <c r="P526" s="117" t="s">
        <v>9553</v>
      </c>
      <c r="Q526" s="134"/>
      <c r="R526" s="114"/>
      <c r="S526" s="114"/>
      <c r="T526" s="114"/>
      <c r="U526" s="114"/>
      <c r="V526" s="114"/>
      <c r="W526" s="114"/>
      <c r="X526" s="114"/>
      <c r="Y526" s="114"/>
      <c r="Z526" s="114"/>
      <c r="AA526" s="114"/>
      <c r="AB526" s="114"/>
      <c r="AC526" s="114"/>
      <c r="AD526" s="114"/>
      <c r="AE526" s="114"/>
      <c r="AF526" s="114"/>
      <c r="AG526" s="114"/>
      <c r="AH526" s="114"/>
      <c r="AI526" s="114"/>
      <c r="AJ526" s="114"/>
      <c r="AK526" s="114"/>
      <c r="AL526" s="114"/>
      <c r="AM526" s="114"/>
      <c r="AN526" s="114"/>
      <c r="AO526" s="114"/>
      <c r="AP526" s="114"/>
      <c r="AQ526" s="114"/>
      <c r="AR526" s="114"/>
      <c r="AS526" s="114"/>
      <c r="AT526" s="114"/>
      <c r="AU526" s="114"/>
      <c r="AV526" s="114"/>
      <c r="AW526" s="114"/>
      <c r="AX526" s="114"/>
      <c r="AY526" s="114"/>
      <c r="AZ526" s="114"/>
      <c r="BA526" s="114"/>
      <c r="BB526" s="114"/>
      <c r="BC526" s="114"/>
      <c r="BD526" s="114"/>
      <c r="BE526" s="114"/>
      <c r="BF526" s="114"/>
      <c r="BG526" s="114"/>
      <c r="BH526" s="114"/>
      <c r="BI526" s="114"/>
      <c r="BJ526" s="114"/>
      <c r="BK526" s="114"/>
      <c r="BL526" s="114"/>
    </row>
    <row r="527">
      <c r="A527" s="117" t="s">
        <v>237</v>
      </c>
      <c r="B527" s="117" t="b">
        <v>1</v>
      </c>
      <c r="C527" s="117" t="s">
        <v>241</v>
      </c>
      <c r="D527" s="117" t="s">
        <v>8227</v>
      </c>
      <c r="E527" s="117" t="s">
        <v>9319</v>
      </c>
      <c r="F527" s="117" t="s">
        <v>1446</v>
      </c>
      <c r="G527" s="117" t="s">
        <v>9554</v>
      </c>
      <c r="H527" s="117" t="s">
        <v>9555</v>
      </c>
      <c r="I527" s="134"/>
      <c r="J527" s="117" t="s">
        <v>9556</v>
      </c>
      <c r="K527" s="117" t="s">
        <v>9557</v>
      </c>
      <c r="L527" s="134"/>
      <c r="M527" s="134"/>
      <c r="N527" s="134"/>
      <c r="O527" s="117" t="s">
        <v>9558</v>
      </c>
      <c r="P527" s="117" t="s">
        <v>9559</v>
      </c>
      <c r="Q527" s="117" t="s">
        <v>9560</v>
      </c>
      <c r="R527" s="114"/>
      <c r="S527" s="114"/>
      <c r="T527" s="114"/>
      <c r="U527" s="114"/>
      <c r="V527" s="114"/>
      <c r="W527" s="114"/>
      <c r="X527" s="114"/>
      <c r="Y527" s="114"/>
      <c r="Z527" s="114"/>
      <c r="AA527" s="114"/>
      <c r="AB527" s="114"/>
      <c r="AC527" s="114"/>
      <c r="AD527" s="114"/>
      <c r="AE527" s="114"/>
      <c r="AF527" s="114"/>
      <c r="AG527" s="114"/>
      <c r="AH527" s="114"/>
      <c r="AI527" s="114"/>
      <c r="AJ527" s="114"/>
      <c r="AK527" s="114"/>
      <c r="AL527" s="114"/>
      <c r="AM527" s="114"/>
      <c r="AN527" s="114"/>
      <c r="AO527" s="114"/>
      <c r="AP527" s="114"/>
      <c r="AQ527" s="114"/>
      <c r="AR527" s="114"/>
      <c r="AS527" s="114"/>
      <c r="AT527" s="114"/>
      <c r="AU527" s="114"/>
      <c r="AV527" s="114"/>
      <c r="AW527" s="114"/>
      <c r="AX527" s="114"/>
      <c r="AY527" s="114"/>
      <c r="AZ527" s="114"/>
      <c r="BA527" s="114"/>
      <c r="BB527" s="114"/>
      <c r="BC527" s="114"/>
      <c r="BD527" s="114"/>
      <c r="BE527" s="114"/>
      <c r="BF527" s="114"/>
      <c r="BG527" s="114"/>
      <c r="BH527" s="114"/>
      <c r="BI527" s="114"/>
      <c r="BJ527" s="114"/>
      <c r="BK527" s="114"/>
      <c r="BL527" s="114"/>
    </row>
    <row r="528">
      <c r="A528" s="117" t="s">
        <v>237</v>
      </c>
      <c r="B528" s="117" t="b">
        <v>1</v>
      </c>
      <c r="C528" s="117">
        <v>1.0</v>
      </c>
      <c r="D528" s="117" t="s">
        <v>8227</v>
      </c>
      <c r="E528" s="117" t="s">
        <v>9319</v>
      </c>
      <c r="F528" s="117" t="s">
        <v>1446</v>
      </c>
      <c r="G528" s="117" t="s">
        <v>9561</v>
      </c>
      <c r="H528" s="117" t="s">
        <v>9562</v>
      </c>
      <c r="I528" s="134"/>
      <c r="J528" s="117" t="s">
        <v>9563</v>
      </c>
      <c r="K528" s="117" t="s">
        <v>9551</v>
      </c>
      <c r="L528" s="134"/>
      <c r="M528" s="134"/>
      <c r="N528" s="134"/>
      <c r="O528" s="117" t="s">
        <v>9564</v>
      </c>
      <c r="P528" s="117" t="s">
        <v>9565</v>
      </c>
      <c r="Q528" s="134"/>
      <c r="R528" s="114"/>
      <c r="S528" s="114"/>
      <c r="T528" s="114"/>
      <c r="U528" s="114"/>
      <c r="V528" s="114"/>
      <c r="W528" s="114"/>
      <c r="X528" s="114"/>
      <c r="Y528" s="114"/>
      <c r="Z528" s="114"/>
      <c r="AA528" s="114"/>
      <c r="AB528" s="114"/>
      <c r="AC528" s="114"/>
      <c r="AD528" s="114"/>
      <c r="AE528" s="114"/>
      <c r="AF528" s="114"/>
      <c r="AG528" s="114"/>
      <c r="AH528" s="114"/>
      <c r="AI528" s="114"/>
      <c r="AJ528" s="114"/>
      <c r="AK528" s="114"/>
      <c r="AL528" s="114"/>
      <c r="AM528" s="114"/>
      <c r="AN528" s="114"/>
      <c r="AO528" s="114"/>
      <c r="AP528" s="114"/>
      <c r="AQ528" s="114"/>
      <c r="AR528" s="114"/>
      <c r="AS528" s="114"/>
      <c r="AT528" s="114"/>
      <c r="AU528" s="114"/>
      <c r="AV528" s="114"/>
      <c r="AW528" s="114"/>
      <c r="AX528" s="114"/>
      <c r="AY528" s="114"/>
      <c r="AZ528" s="114"/>
      <c r="BA528" s="114"/>
      <c r="BB528" s="114"/>
      <c r="BC528" s="114"/>
      <c r="BD528" s="114"/>
      <c r="BE528" s="114"/>
      <c r="BF528" s="114"/>
      <c r="BG528" s="114"/>
      <c r="BH528" s="114"/>
      <c r="BI528" s="114"/>
      <c r="BJ528" s="114"/>
      <c r="BK528" s="114"/>
      <c r="BL528" s="114"/>
    </row>
    <row r="529">
      <c r="A529" s="117" t="s">
        <v>237</v>
      </c>
      <c r="B529" s="117" t="b">
        <v>1</v>
      </c>
      <c r="C529" s="117" t="s">
        <v>241</v>
      </c>
      <c r="D529" s="117" t="s">
        <v>8227</v>
      </c>
      <c r="E529" s="117" t="s">
        <v>9319</v>
      </c>
      <c r="F529" s="117" t="s">
        <v>1446</v>
      </c>
      <c r="G529" s="117" t="s">
        <v>9566</v>
      </c>
      <c r="H529" s="117" t="s">
        <v>9567</v>
      </c>
      <c r="I529" s="134"/>
      <c r="J529" s="117" t="s">
        <v>9568</v>
      </c>
      <c r="K529" s="117" t="s">
        <v>9569</v>
      </c>
      <c r="L529" s="134"/>
      <c r="M529" s="134"/>
      <c r="N529" s="134"/>
      <c r="O529" s="117" t="s">
        <v>9570</v>
      </c>
      <c r="P529" s="117" t="s">
        <v>9571</v>
      </c>
      <c r="Q529" s="117" t="s">
        <v>9572</v>
      </c>
      <c r="R529" s="114"/>
      <c r="S529" s="114"/>
      <c r="T529" s="114"/>
      <c r="U529" s="114"/>
      <c r="V529" s="114"/>
      <c r="W529" s="114"/>
      <c r="X529" s="114"/>
      <c r="Y529" s="114"/>
      <c r="Z529" s="114"/>
      <c r="AA529" s="114"/>
      <c r="AB529" s="114"/>
      <c r="AC529" s="114"/>
      <c r="AD529" s="114"/>
      <c r="AE529" s="114"/>
      <c r="AF529" s="114"/>
      <c r="AG529" s="114"/>
      <c r="AH529" s="114"/>
      <c r="AI529" s="114"/>
      <c r="AJ529" s="114"/>
      <c r="AK529" s="114"/>
      <c r="AL529" s="114"/>
      <c r="AM529" s="114"/>
      <c r="AN529" s="114"/>
      <c r="AO529" s="114"/>
      <c r="AP529" s="114"/>
      <c r="AQ529" s="114"/>
      <c r="AR529" s="114"/>
      <c r="AS529" s="114"/>
      <c r="AT529" s="114"/>
      <c r="AU529" s="114"/>
      <c r="AV529" s="114"/>
      <c r="AW529" s="114"/>
      <c r="AX529" s="114"/>
      <c r="AY529" s="114"/>
      <c r="AZ529" s="114"/>
      <c r="BA529" s="114"/>
      <c r="BB529" s="114"/>
      <c r="BC529" s="114"/>
      <c r="BD529" s="114"/>
      <c r="BE529" s="114"/>
      <c r="BF529" s="114"/>
      <c r="BG529" s="114"/>
      <c r="BH529" s="114"/>
      <c r="BI529" s="114"/>
      <c r="BJ529" s="114"/>
      <c r="BK529" s="114"/>
      <c r="BL529" s="114"/>
    </row>
    <row r="530">
      <c r="A530" s="117" t="s">
        <v>237</v>
      </c>
      <c r="B530" s="117" t="b">
        <v>1</v>
      </c>
      <c r="C530" s="117">
        <v>1.0</v>
      </c>
      <c r="D530" s="117" t="s">
        <v>8227</v>
      </c>
      <c r="E530" s="117" t="s">
        <v>9319</v>
      </c>
      <c r="F530" s="117" t="s">
        <v>1446</v>
      </c>
      <c r="G530" s="117" t="s">
        <v>9573</v>
      </c>
      <c r="H530" s="117" t="s">
        <v>9574</v>
      </c>
      <c r="I530" s="134"/>
      <c r="J530" s="117" t="s">
        <v>9575</v>
      </c>
      <c r="K530" s="117" t="s">
        <v>9576</v>
      </c>
      <c r="L530" s="134"/>
      <c r="M530" s="134"/>
      <c r="N530" s="134"/>
      <c r="O530" s="117" t="s">
        <v>9577</v>
      </c>
      <c r="P530" s="117" t="s">
        <v>9578</v>
      </c>
      <c r="Q530" s="134"/>
      <c r="R530" s="114"/>
      <c r="S530" s="114"/>
      <c r="T530" s="114"/>
      <c r="U530" s="114"/>
      <c r="V530" s="114"/>
      <c r="W530" s="114"/>
      <c r="X530" s="114"/>
      <c r="Y530" s="114"/>
      <c r="Z530" s="114"/>
      <c r="AA530" s="114"/>
      <c r="AB530" s="114"/>
      <c r="AC530" s="114"/>
      <c r="AD530" s="114"/>
      <c r="AE530" s="114"/>
      <c r="AF530" s="114"/>
      <c r="AG530" s="114"/>
      <c r="AH530" s="114"/>
      <c r="AI530" s="114"/>
      <c r="AJ530" s="114"/>
      <c r="AK530" s="114"/>
      <c r="AL530" s="114"/>
      <c r="AM530" s="114"/>
      <c r="AN530" s="114"/>
      <c r="AO530" s="114"/>
      <c r="AP530" s="114"/>
      <c r="AQ530" s="114"/>
      <c r="AR530" s="114"/>
      <c r="AS530" s="114"/>
      <c r="AT530" s="114"/>
      <c r="AU530" s="114"/>
      <c r="AV530" s="114"/>
      <c r="AW530" s="114"/>
      <c r="AX530" s="114"/>
      <c r="AY530" s="114"/>
      <c r="AZ530" s="114"/>
      <c r="BA530" s="114"/>
      <c r="BB530" s="114"/>
      <c r="BC530" s="114"/>
      <c r="BD530" s="114"/>
      <c r="BE530" s="114"/>
      <c r="BF530" s="114"/>
      <c r="BG530" s="114"/>
      <c r="BH530" s="114"/>
      <c r="BI530" s="114"/>
      <c r="BJ530" s="114"/>
      <c r="BK530" s="114"/>
      <c r="BL530" s="114"/>
    </row>
    <row r="531">
      <c r="A531" s="117" t="s">
        <v>237</v>
      </c>
      <c r="B531" s="117" t="b">
        <v>1</v>
      </c>
      <c r="C531" s="117" t="s">
        <v>241</v>
      </c>
      <c r="D531" s="117" t="s">
        <v>8227</v>
      </c>
      <c r="E531" s="117" t="s">
        <v>9319</v>
      </c>
      <c r="F531" s="117" t="s">
        <v>1446</v>
      </c>
      <c r="G531" s="117" t="s">
        <v>9579</v>
      </c>
      <c r="H531" s="117" t="s">
        <v>9580</v>
      </c>
      <c r="I531" s="134"/>
      <c r="J531" s="117" t="s">
        <v>9581</v>
      </c>
      <c r="K531" s="117" t="s">
        <v>9582</v>
      </c>
      <c r="L531" s="134"/>
      <c r="M531" s="134"/>
      <c r="N531" s="134"/>
      <c r="O531" s="117" t="s">
        <v>9583</v>
      </c>
      <c r="P531" s="117" t="s">
        <v>9584</v>
      </c>
      <c r="Q531" s="134"/>
      <c r="R531" s="114"/>
      <c r="S531" s="114"/>
      <c r="T531" s="114"/>
      <c r="U531" s="114"/>
      <c r="V531" s="114"/>
      <c r="W531" s="114"/>
      <c r="X531" s="114"/>
      <c r="Y531" s="114"/>
      <c r="Z531" s="114"/>
      <c r="AA531" s="114"/>
      <c r="AB531" s="114"/>
      <c r="AC531" s="114"/>
      <c r="AD531" s="114"/>
      <c r="AE531" s="114"/>
      <c r="AF531" s="114"/>
      <c r="AG531" s="114"/>
      <c r="AH531" s="114"/>
      <c r="AI531" s="114"/>
      <c r="AJ531" s="114"/>
      <c r="AK531" s="114"/>
      <c r="AL531" s="114"/>
      <c r="AM531" s="114"/>
      <c r="AN531" s="114"/>
      <c r="AO531" s="114"/>
      <c r="AP531" s="114"/>
      <c r="AQ531" s="114"/>
      <c r="AR531" s="114"/>
      <c r="AS531" s="114"/>
      <c r="AT531" s="114"/>
      <c r="AU531" s="114"/>
      <c r="AV531" s="114"/>
      <c r="AW531" s="114"/>
      <c r="AX531" s="114"/>
      <c r="AY531" s="114"/>
      <c r="AZ531" s="114"/>
      <c r="BA531" s="114"/>
      <c r="BB531" s="114"/>
      <c r="BC531" s="114"/>
      <c r="BD531" s="114"/>
      <c r="BE531" s="114"/>
      <c r="BF531" s="114"/>
      <c r="BG531" s="114"/>
      <c r="BH531" s="114"/>
      <c r="BI531" s="114"/>
      <c r="BJ531" s="114"/>
      <c r="BK531" s="114"/>
      <c r="BL531" s="114"/>
    </row>
    <row r="532">
      <c r="A532" s="117" t="s">
        <v>237</v>
      </c>
      <c r="B532" s="117" t="b">
        <v>1</v>
      </c>
      <c r="C532" s="117">
        <v>1.0</v>
      </c>
      <c r="D532" s="117" t="s">
        <v>8227</v>
      </c>
      <c r="E532" s="117" t="s">
        <v>9319</v>
      </c>
      <c r="F532" s="117" t="s">
        <v>1446</v>
      </c>
      <c r="G532" s="117" t="s">
        <v>9585</v>
      </c>
      <c r="H532" s="117" t="s">
        <v>9586</v>
      </c>
      <c r="I532" s="134"/>
      <c r="J532" s="117" t="s">
        <v>9587</v>
      </c>
      <c r="K532" s="117" t="s">
        <v>9588</v>
      </c>
      <c r="L532" s="134"/>
      <c r="M532" s="134"/>
      <c r="N532" s="134"/>
      <c r="O532" s="117" t="s">
        <v>9589</v>
      </c>
      <c r="P532" s="117" t="s">
        <v>9590</v>
      </c>
      <c r="Q532" s="134"/>
      <c r="R532" s="114"/>
      <c r="S532" s="114"/>
      <c r="T532" s="114"/>
      <c r="U532" s="114"/>
      <c r="V532" s="114"/>
      <c r="W532" s="114"/>
      <c r="X532" s="114"/>
      <c r="Y532" s="114"/>
      <c r="Z532" s="114"/>
      <c r="AA532" s="114"/>
      <c r="AB532" s="114"/>
      <c r="AC532" s="114"/>
      <c r="AD532" s="114"/>
      <c r="AE532" s="114"/>
      <c r="AF532" s="114"/>
      <c r="AG532" s="114"/>
      <c r="AH532" s="114"/>
      <c r="AI532" s="114"/>
      <c r="AJ532" s="114"/>
      <c r="AK532" s="114"/>
      <c r="AL532" s="114"/>
      <c r="AM532" s="114"/>
      <c r="AN532" s="114"/>
      <c r="AO532" s="114"/>
      <c r="AP532" s="114"/>
      <c r="AQ532" s="114"/>
      <c r="AR532" s="114"/>
      <c r="AS532" s="114"/>
      <c r="AT532" s="114"/>
      <c r="AU532" s="114"/>
      <c r="AV532" s="114"/>
      <c r="AW532" s="114"/>
      <c r="AX532" s="114"/>
      <c r="AY532" s="114"/>
      <c r="AZ532" s="114"/>
      <c r="BA532" s="114"/>
      <c r="BB532" s="114"/>
      <c r="BC532" s="114"/>
      <c r="BD532" s="114"/>
      <c r="BE532" s="114"/>
      <c r="BF532" s="114"/>
      <c r="BG532" s="114"/>
      <c r="BH532" s="114"/>
      <c r="BI532" s="114"/>
      <c r="BJ532" s="114"/>
      <c r="BK532" s="114"/>
      <c r="BL532" s="114"/>
    </row>
    <row r="533">
      <c r="A533" s="117" t="s">
        <v>237</v>
      </c>
      <c r="B533" s="117" t="b">
        <v>1</v>
      </c>
      <c r="C533" s="117" t="s">
        <v>241</v>
      </c>
      <c r="D533" s="117" t="s">
        <v>8227</v>
      </c>
      <c r="E533" s="117" t="s">
        <v>9319</v>
      </c>
      <c r="F533" s="117" t="s">
        <v>1446</v>
      </c>
      <c r="G533" s="117" t="s">
        <v>9591</v>
      </c>
      <c r="H533" s="117" t="s">
        <v>9592</v>
      </c>
      <c r="I533" s="134"/>
      <c r="J533" s="117" t="s">
        <v>9593</v>
      </c>
      <c r="K533" s="117" t="s">
        <v>9594</v>
      </c>
      <c r="L533" s="134"/>
      <c r="M533" s="134"/>
      <c r="N533" s="134"/>
      <c r="O533" s="117" t="s">
        <v>9595</v>
      </c>
      <c r="P533" s="117" t="s">
        <v>9596</v>
      </c>
      <c r="Q533" s="117" t="s">
        <v>9597</v>
      </c>
      <c r="R533" s="114"/>
      <c r="S533" s="114"/>
      <c r="T533" s="114"/>
      <c r="U533" s="114"/>
      <c r="V533" s="114"/>
      <c r="W533" s="114"/>
      <c r="X533" s="114"/>
      <c r="Y533" s="114"/>
      <c r="Z533" s="114"/>
      <c r="AA533" s="114"/>
      <c r="AB533" s="114"/>
      <c r="AC533" s="114"/>
      <c r="AD533" s="114"/>
      <c r="AE533" s="114"/>
      <c r="AF533" s="114"/>
      <c r="AG533" s="114"/>
      <c r="AH533" s="114"/>
      <c r="AI533" s="114"/>
      <c r="AJ533" s="114"/>
      <c r="AK533" s="114"/>
      <c r="AL533" s="114"/>
      <c r="AM533" s="114"/>
      <c r="AN533" s="114"/>
      <c r="AO533" s="114"/>
      <c r="AP533" s="114"/>
      <c r="AQ533" s="114"/>
      <c r="AR533" s="114"/>
      <c r="AS533" s="114"/>
      <c r="AT533" s="114"/>
      <c r="AU533" s="114"/>
      <c r="AV533" s="114"/>
      <c r="AW533" s="114"/>
      <c r="AX533" s="114"/>
      <c r="AY533" s="114"/>
      <c r="AZ533" s="114"/>
      <c r="BA533" s="114"/>
      <c r="BB533" s="114"/>
      <c r="BC533" s="114"/>
      <c r="BD533" s="114"/>
      <c r="BE533" s="114"/>
      <c r="BF533" s="114"/>
      <c r="BG533" s="114"/>
      <c r="BH533" s="114"/>
      <c r="BI533" s="114"/>
      <c r="BJ533" s="114"/>
      <c r="BK533" s="114"/>
      <c r="BL533" s="114"/>
    </row>
    <row r="534">
      <c r="A534" s="117" t="s">
        <v>237</v>
      </c>
      <c r="B534" s="117" t="b">
        <v>1</v>
      </c>
      <c r="C534" s="117">
        <v>1.0</v>
      </c>
      <c r="D534" s="117" t="s">
        <v>8227</v>
      </c>
      <c r="E534" s="117" t="s">
        <v>9319</v>
      </c>
      <c r="F534" s="117" t="s">
        <v>1446</v>
      </c>
      <c r="G534" s="117" t="s">
        <v>9598</v>
      </c>
      <c r="H534" s="117" t="s">
        <v>9599</v>
      </c>
      <c r="I534" s="134"/>
      <c r="J534" s="117" t="s">
        <v>9600</v>
      </c>
      <c r="K534" s="117" t="s">
        <v>9601</v>
      </c>
      <c r="L534" s="134"/>
      <c r="M534" s="134"/>
      <c r="N534" s="134"/>
      <c r="O534" s="117" t="s">
        <v>9602</v>
      </c>
      <c r="P534" s="117" t="s">
        <v>9603</v>
      </c>
      <c r="Q534" s="134"/>
      <c r="R534" s="114"/>
      <c r="S534" s="114"/>
      <c r="T534" s="114"/>
      <c r="U534" s="114"/>
      <c r="V534" s="114"/>
      <c r="W534" s="114"/>
      <c r="X534" s="114"/>
      <c r="Y534" s="114"/>
      <c r="Z534" s="114"/>
      <c r="AA534" s="114"/>
      <c r="AB534" s="114"/>
      <c r="AC534" s="114"/>
      <c r="AD534" s="114"/>
      <c r="AE534" s="114"/>
      <c r="AF534" s="114"/>
      <c r="AG534" s="114"/>
      <c r="AH534" s="114"/>
      <c r="AI534" s="114"/>
      <c r="AJ534" s="114"/>
      <c r="AK534" s="114"/>
      <c r="AL534" s="114"/>
      <c r="AM534" s="114"/>
      <c r="AN534" s="114"/>
      <c r="AO534" s="114"/>
      <c r="AP534" s="114"/>
      <c r="AQ534" s="114"/>
      <c r="AR534" s="114"/>
      <c r="AS534" s="114"/>
      <c r="AT534" s="114"/>
      <c r="AU534" s="114"/>
      <c r="AV534" s="114"/>
      <c r="AW534" s="114"/>
      <c r="AX534" s="114"/>
      <c r="AY534" s="114"/>
      <c r="AZ534" s="114"/>
      <c r="BA534" s="114"/>
      <c r="BB534" s="114"/>
      <c r="BC534" s="114"/>
      <c r="BD534" s="114"/>
      <c r="BE534" s="114"/>
      <c r="BF534" s="114"/>
      <c r="BG534" s="114"/>
      <c r="BH534" s="114"/>
      <c r="BI534" s="114"/>
      <c r="BJ534" s="114"/>
      <c r="BK534" s="114"/>
      <c r="BL534" s="114"/>
    </row>
    <row r="535">
      <c r="A535" s="117" t="s">
        <v>237</v>
      </c>
      <c r="B535" s="117" t="b">
        <v>1</v>
      </c>
      <c r="C535" s="117" t="s">
        <v>241</v>
      </c>
      <c r="D535" s="117" t="s">
        <v>8227</v>
      </c>
      <c r="E535" s="117" t="s">
        <v>9319</v>
      </c>
      <c r="F535" s="117" t="s">
        <v>1446</v>
      </c>
      <c r="G535" s="117" t="s">
        <v>9604</v>
      </c>
      <c r="H535" s="117" t="s">
        <v>9605</v>
      </c>
      <c r="I535" s="134"/>
      <c r="J535" s="117" t="s">
        <v>9606</v>
      </c>
      <c r="K535" s="117" t="s">
        <v>9607</v>
      </c>
      <c r="L535" s="134"/>
      <c r="M535" s="134"/>
      <c r="N535" s="134"/>
      <c r="O535" s="117" t="s">
        <v>9608</v>
      </c>
      <c r="P535" s="117" t="s">
        <v>9609</v>
      </c>
      <c r="Q535" s="117" t="s">
        <v>9610</v>
      </c>
      <c r="R535" s="114"/>
      <c r="S535" s="114"/>
      <c r="T535" s="114"/>
      <c r="U535" s="114"/>
      <c r="V535" s="114"/>
      <c r="W535" s="114"/>
      <c r="X535" s="114"/>
      <c r="Y535" s="114"/>
      <c r="Z535" s="114"/>
      <c r="AA535" s="114"/>
      <c r="AB535" s="114"/>
      <c r="AC535" s="114"/>
      <c r="AD535" s="114"/>
      <c r="AE535" s="114"/>
      <c r="AF535" s="114"/>
      <c r="AG535" s="114"/>
      <c r="AH535" s="114"/>
      <c r="AI535" s="114"/>
      <c r="AJ535" s="114"/>
      <c r="AK535" s="114"/>
      <c r="AL535" s="114"/>
      <c r="AM535" s="114"/>
      <c r="AN535" s="114"/>
      <c r="AO535" s="114"/>
      <c r="AP535" s="114"/>
      <c r="AQ535" s="114"/>
      <c r="AR535" s="114"/>
      <c r="AS535" s="114"/>
      <c r="AT535" s="114"/>
      <c r="AU535" s="114"/>
      <c r="AV535" s="114"/>
      <c r="AW535" s="114"/>
      <c r="AX535" s="114"/>
      <c r="AY535" s="114"/>
      <c r="AZ535" s="114"/>
      <c r="BA535" s="114"/>
      <c r="BB535" s="114"/>
      <c r="BC535" s="114"/>
      <c r="BD535" s="114"/>
      <c r="BE535" s="114"/>
      <c r="BF535" s="114"/>
      <c r="BG535" s="114"/>
      <c r="BH535" s="114"/>
      <c r="BI535" s="114"/>
      <c r="BJ535" s="114"/>
      <c r="BK535" s="114"/>
      <c r="BL535" s="114"/>
    </row>
    <row r="536">
      <c r="A536" s="117" t="s">
        <v>237</v>
      </c>
      <c r="B536" s="117" t="b">
        <v>1</v>
      </c>
      <c r="C536" s="117">
        <v>1.0</v>
      </c>
      <c r="D536" s="117" t="s">
        <v>8227</v>
      </c>
      <c r="E536" s="117" t="s">
        <v>9319</v>
      </c>
      <c r="F536" s="117" t="s">
        <v>1446</v>
      </c>
      <c r="G536" s="117" t="s">
        <v>9611</v>
      </c>
      <c r="H536" s="117" t="s">
        <v>9612</v>
      </c>
      <c r="I536" s="134"/>
      <c r="J536" s="117" t="s">
        <v>9613</v>
      </c>
      <c r="K536" s="117" t="s">
        <v>9614</v>
      </c>
      <c r="L536" s="134"/>
      <c r="M536" s="134"/>
      <c r="N536" s="134"/>
      <c r="O536" s="117" t="s">
        <v>9615</v>
      </c>
      <c r="P536" s="117" t="s">
        <v>9616</v>
      </c>
      <c r="Q536" s="134"/>
      <c r="R536" s="114"/>
      <c r="S536" s="114"/>
      <c r="T536" s="114"/>
      <c r="U536" s="114"/>
      <c r="V536" s="114"/>
      <c r="W536" s="114"/>
      <c r="X536" s="114"/>
      <c r="Y536" s="114"/>
      <c r="Z536" s="114"/>
      <c r="AA536" s="114"/>
      <c r="AB536" s="114"/>
      <c r="AC536" s="114"/>
      <c r="AD536" s="114"/>
      <c r="AE536" s="114"/>
      <c r="AF536" s="114"/>
      <c r="AG536" s="114"/>
      <c r="AH536" s="114"/>
      <c r="AI536" s="114"/>
      <c r="AJ536" s="114"/>
      <c r="AK536" s="114"/>
      <c r="AL536" s="114"/>
      <c r="AM536" s="114"/>
      <c r="AN536" s="114"/>
      <c r="AO536" s="114"/>
      <c r="AP536" s="114"/>
      <c r="AQ536" s="114"/>
      <c r="AR536" s="114"/>
      <c r="AS536" s="114"/>
      <c r="AT536" s="114"/>
      <c r="AU536" s="114"/>
      <c r="AV536" s="114"/>
      <c r="AW536" s="114"/>
      <c r="AX536" s="114"/>
      <c r="AY536" s="114"/>
      <c r="AZ536" s="114"/>
      <c r="BA536" s="114"/>
      <c r="BB536" s="114"/>
      <c r="BC536" s="114"/>
      <c r="BD536" s="114"/>
      <c r="BE536" s="114"/>
      <c r="BF536" s="114"/>
      <c r="BG536" s="114"/>
      <c r="BH536" s="114"/>
      <c r="BI536" s="114"/>
      <c r="BJ536" s="114"/>
      <c r="BK536" s="114"/>
      <c r="BL536" s="114"/>
    </row>
    <row r="537">
      <c r="A537" s="117" t="s">
        <v>237</v>
      </c>
      <c r="B537" s="117" t="b">
        <v>1</v>
      </c>
      <c r="C537" s="117" t="s">
        <v>241</v>
      </c>
      <c r="D537" s="117" t="s">
        <v>8227</v>
      </c>
      <c r="E537" s="117" t="s">
        <v>9319</v>
      </c>
      <c r="F537" s="117" t="s">
        <v>1446</v>
      </c>
      <c r="G537" s="117" t="s">
        <v>9617</v>
      </c>
      <c r="H537" s="117" t="s">
        <v>9618</v>
      </c>
      <c r="I537" s="134"/>
      <c r="J537" s="117" t="s">
        <v>2655</v>
      </c>
      <c r="K537" s="117" t="s">
        <v>9619</v>
      </c>
      <c r="L537" s="134"/>
      <c r="M537" s="134"/>
      <c r="N537" s="134"/>
      <c r="O537" s="117" t="s">
        <v>9620</v>
      </c>
      <c r="P537" s="117" t="s">
        <v>9621</v>
      </c>
      <c r="Q537" s="117" t="s">
        <v>9622</v>
      </c>
      <c r="R537" s="114"/>
      <c r="S537" s="114"/>
      <c r="T537" s="114"/>
      <c r="U537" s="114"/>
      <c r="V537" s="114"/>
      <c r="W537" s="114"/>
      <c r="X537" s="114"/>
      <c r="Y537" s="114"/>
      <c r="Z537" s="114"/>
      <c r="AA537" s="114"/>
      <c r="AB537" s="114"/>
      <c r="AC537" s="114"/>
      <c r="AD537" s="114"/>
      <c r="AE537" s="114"/>
      <c r="AF537" s="114"/>
      <c r="AG537" s="114"/>
      <c r="AH537" s="114"/>
      <c r="AI537" s="114"/>
      <c r="AJ537" s="114"/>
      <c r="AK537" s="114"/>
      <c r="AL537" s="114"/>
      <c r="AM537" s="114"/>
      <c r="AN537" s="114"/>
      <c r="AO537" s="114"/>
      <c r="AP537" s="114"/>
      <c r="AQ537" s="114"/>
      <c r="AR537" s="114"/>
      <c r="AS537" s="114"/>
      <c r="AT537" s="114"/>
      <c r="AU537" s="114"/>
      <c r="AV537" s="114"/>
      <c r="AW537" s="114"/>
      <c r="AX537" s="114"/>
      <c r="AY537" s="114"/>
      <c r="AZ537" s="114"/>
      <c r="BA537" s="114"/>
      <c r="BB537" s="114"/>
      <c r="BC537" s="114"/>
      <c r="BD537" s="114"/>
      <c r="BE537" s="114"/>
      <c r="BF537" s="114"/>
      <c r="BG537" s="114"/>
      <c r="BH537" s="114"/>
      <c r="BI537" s="114"/>
      <c r="BJ537" s="114"/>
      <c r="BK537" s="114"/>
      <c r="BL537" s="114"/>
    </row>
    <row r="538">
      <c r="A538" s="117" t="s">
        <v>237</v>
      </c>
      <c r="B538" s="117" t="b">
        <v>1</v>
      </c>
      <c r="C538" s="117">
        <v>1.0</v>
      </c>
      <c r="D538" s="117" t="s">
        <v>8227</v>
      </c>
      <c r="E538" s="117" t="s">
        <v>9319</v>
      </c>
      <c r="F538" s="117" t="s">
        <v>1446</v>
      </c>
      <c r="G538" s="117" t="s">
        <v>9623</v>
      </c>
      <c r="H538" s="117" t="s">
        <v>9624</v>
      </c>
      <c r="I538" s="134"/>
      <c r="J538" s="117" t="s">
        <v>9625</v>
      </c>
      <c r="K538" s="117" t="s">
        <v>9626</v>
      </c>
      <c r="L538" s="134"/>
      <c r="M538" s="134"/>
      <c r="N538" s="134"/>
      <c r="O538" s="117" t="s">
        <v>9627</v>
      </c>
      <c r="P538" s="117" t="s">
        <v>9628</v>
      </c>
      <c r="Q538" s="134"/>
      <c r="R538" s="114"/>
      <c r="S538" s="114"/>
      <c r="T538" s="114"/>
      <c r="U538" s="114"/>
      <c r="V538" s="114"/>
      <c r="W538" s="114"/>
      <c r="X538" s="114"/>
      <c r="Y538" s="114"/>
      <c r="Z538" s="114"/>
      <c r="AA538" s="114"/>
      <c r="AB538" s="114"/>
      <c r="AC538" s="114"/>
      <c r="AD538" s="114"/>
      <c r="AE538" s="114"/>
      <c r="AF538" s="114"/>
      <c r="AG538" s="114"/>
      <c r="AH538" s="114"/>
      <c r="AI538" s="114"/>
      <c r="AJ538" s="114"/>
      <c r="AK538" s="114"/>
      <c r="AL538" s="114"/>
      <c r="AM538" s="114"/>
      <c r="AN538" s="114"/>
      <c r="AO538" s="114"/>
      <c r="AP538" s="114"/>
      <c r="AQ538" s="114"/>
      <c r="AR538" s="114"/>
      <c r="AS538" s="114"/>
      <c r="AT538" s="114"/>
      <c r="AU538" s="114"/>
      <c r="AV538" s="114"/>
      <c r="AW538" s="114"/>
      <c r="AX538" s="114"/>
      <c r="AY538" s="114"/>
      <c r="AZ538" s="114"/>
      <c r="BA538" s="114"/>
      <c r="BB538" s="114"/>
      <c r="BC538" s="114"/>
      <c r="BD538" s="114"/>
      <c r="BE538" s="114"/>
      <c r="BF538" s="114"/>
      <c r="BG538" s="114"/>
      <c r="BH538" s="114"/>
      <c r="BI538" s="114"/>
      <c r="BJ538" s="114"/>
      <c r="BK538" s="114"/>
      <c r="BL538" s="114"/>
    </row>
    <row r="539">
      <c r="A539" s="117" t="s">
        <v>237</v>
      </c>
      <c r="B539" s="117" t="b">
        <v>1</v>
      </c>
      <c r="C539" s="117" t="s">
        <v>241</v>
      </c>
      <c r="D539" s="117" t="s">
        <v>8227</v>
      </c>
      <c r="E539" s="117" t="s">
        <v>9319</v>
      </c>
      <c r="F539" s="117" t="s">
        <v>1446</v>
      </c>
      <c r="G539" s="117" t="s">
        <v>9629</v>
      </c>
      <c r="H539" s="117" t="s">
        <v>9549</v>
      </c>
      <c r="I539" s="134"/>
      <c r="J539" s="117" t="s">
        <v>9630</v>
      </c>
      <c r="K539" s="117" t="s">
        <v>9631</v>
      </c>
      <c r="L539" s="134"/>
      <c r="M539" s="134"/>
      <c r="N539" s="134"/>
      <c r="O539" s="117" t="s">
        <v>9632</v>
      </c>
      <c r="P539" s="117" t="s">
        <v>9633</v>
      </c>
      <c r="Q539" s="117" t="s">
        <v>9634</v>
      </c>
      <c r="R539" s="114"/>
      <c r="S539" s="114"/>
      <c r="T539" s="114"/>
      <c r="U539" s="114"/>
      <c r="V539" s="114"/>
      <c r="W539" s="114"/>
      <c r="X539" s="114"/>
      <c r="Y539" s="114"/>
      <c r="Z539" s="114"/>
      <c r="AA539" s="114"/>
      <c r="AB539" s="114"/>
      <c r="AC539" s="114"/>
      <c r="AD539" s="114"/>
      <c r="AE539" s="114"/>
      <c r="AF539" s="114"/>
      <c r="AG539" s="114"/>
      <c r="AH539" s="114"/>
      <c r="AI539" s="114"/>
      <c r="AJ539" s="114"/>
      <c r="AK539" s="114"/>
      <c r="AL539" s="114"/>
      <c r="AM539" s="114"/>
      <c r="AN539" s="114"/>
      <c r="AO539" s="114"/>
      <c r="AP539" s="114"/>
      <c r="AQ539" s="114"/>
      <c r="AR539" s="114"/>
      <c r="AS539" s="114"/>
      <c r="AT539" s="114"/>
      <c r="AU539" s="114"/>
      <c r="AV539" s="114"/>
      <c r="AW539" s="114"/>
      <c r="AX539" s="114"/>
      <c r="AY539" s="114"/>
      <c r="AZ539" s="114"/>
      <c r="BA539" s="114"/>
      <c r="BB539" s="114"/>
      <c r="BC539" s="114"/>
      <c r="BD539" s="114"/>
      <c r="BE539" s="114"/>
      <c r="BF539" s="114"/>
      <c r="BG539" s="114"/>
      <c r="BH539" s="114"/>
      <c r="BI539" s="114"/>
      <c r="BJ539" s="114"/>
      <c r="BK539" s="114"/>
      <c r="BL539" s="114"/>
    </row>
    <row r="540">
      <c r="A540" s="117" t="s">
        <v>237</v>
      </c>
      <c r="B540" s="117" t="b">
        <v>1</v>
      </c>
      <c r="C540" s="117">
        <v>1.0</v>
      </c>
      <c r="D540" s="117" t="s">
        <v>8227</v>
      </c>
      <c r="E540" s="117" t="s">
        <v>9319</v>
      </c>
      <c r="F540" s="117" t="s">
        <v>1446</v>
      </c>
      <c r="G540" s="117" t="s">
        <v>9635</v>
      </c>
      <c r="H540" s="117" t="s">
        <v>9636</v>
      </c>
      <c r="I540" s="134"/>
      <c r="J540" s="117" t="s">
        <v>9637</v>
      </c>
      <c r="K540" s="117" t="s">
        <v>9638</v>
      </c>
      <c r="L540" s="134"/>
      <c r="M540" s="134"/>
      <c r="N540" s="134"/>
      <c r="O540" s="117" t="s">
        <v>9639</v>
      </c>
      <c r="P540" s="117" t="s">
        <v>9640</v>
      </c>
      <c r="Q540" s="117" t="s">
        <v>9641</v>
      </c>
      <c r="R540" s="114"/>
      <c r="S540" s="114"/>
      <c r="T540" s="114"/>
      <c r="U540" s="114"/>
      <c r="V540" s="114"/>
      <c r="W540" s="114"/>
      <c r="X540" s="114"/>
      <c r="Y540" s="114"/>
      <c r="Z540" s="114"/>
      <c r="AA540" s="114"/>
      <c r="AB540" s="114"/>
      <c r="AC540" s="114"/>
      <c r="AD540" s="114"/>
      <c r="AE540" s="114"/>
      <c r="AF540" s="114"/>
      <c r="AG540" s="114"/>
      <c r="AH540" s="114"/>
      <c r="AI540" s="114"/>
      <c r="AJ540" s="114"/>
      <c r="AK540" s="114"/>
      <c r="AL540" s="114"/>
      <c r="AM540" s="114"/>
      <c r="AN540" s="114"/>
      <c r="AO540" s="114"/>
      <c r="AP540" s="114"/>
      <c r="AQ540" s="114"/>
      <c r="AR540" s="114"/>
      <c r="AS540" s="114"/>
      <c r="AT540" s="114"/>
      <c r="AU540" s="114"/>
      <c r="AV540" s="114"/>
      <c r="AW540" s="114"/>
      <c r="AX540" s="114"/>
      <c r="AY540" s="114"/>
      <c r="AZ540" s="114"/>
      <c r="BA540" s="114"/>
      <c r="BB540" s="114"/>
      <c r="BC540" s="114"/>
      <c r="BD540" s="114"/>
      <c r="BE540" s="114"/>
      <c r="BF540" s="114"/>
      <c r="BG540" s="114"/>
      <c r="BH540" s="114"/>
      <c r="BI540" s="114"/>
      <c r="BJ540" s="114"/>
      <c r="BK540" s="114"/>
      <c r="BL540" s="114"/>
    </row>
    <row r="541">
      <c r="A541" s="117" t="s">
        <v>237</v>
      </c>
      <c r="B541" s="117" t="b">
        <v>1</v>
      </c>
      <c r="C541" s="117" t="s">
        <v>241</v>
      </c>
      <c r="D541" s="117" t="s">
        <v>8227</v>
      </c>
      <c r="E541" s="117" t="s">
        <v>9319</v>
      </c>
      <c r="F541" s="117" t="s">
        <v>1446</v>
      </c>
      <c r="G541" s="117" t="s">
        <v>9642</v>
      </c>
      <c r="H541" s="117" t="s">
        <v>9643</v>
      </c>
      <c r="I541" s="134"/>
      <c r="J541" s="117" t="s">
        <v>9644</v>
      </c>
      <c r="K541" s="117" t="s">
        <v>9645</v>
      </c>
      <c r="L541" s="134"/>
      <c r="M541" s="134"/>
      <c r="N541" s="134"/>
      <c r="O541" s="117" t="s">
        <v>9646</v>
      </c>
      <c r="P541" s="117" t="s">
        <v>9647</v>
      </c>
      <c r="Q541" s="117" t="s">
        <v>9648</v>
      </c>
      <c r="R541" s="114"/>
      <c r="S541" s="114"/>
      <c r="T541" s="114"/>
      <c r="U541" s="114"/>
      <c r="V541" s="114"/>
      <c r="W541" s="114"/>
      <c r="X541" s="114"/>
      <c r="Y541" s="114"/>
      <c r="Z541" s="114"/>
      <c r="AA541" s="114"/>
      <c r="AB541" s="114"/>
      <c r="AC541" s="114"/>
      <c r="AD541" s="114"/>
      <c r="AE541" s="114"/>
      <c r="AF541" s="114"/>
      <c r="AG541" s="114"/>
      <c r="AH541" s="114"/>
      <c r="AI541" s="114"/>
      <c r="AJ541" s="114"/>
      <c r="AK541" s="114"/>
      <c r="AL541" s="114"/>
      <c r="AM541" s="114"/>
      <c r="AN541" s="114"/>
      <c r="AO541" s="114"/>
      <c r="AP541" s="114"/>
      <c r="AQ541" s="114"/>
      <c r="AR541" s="114"/>
      <c r="AS541" s="114"/>
      <c r="AT541" s="114"/>
      <c r="AU541" s="114"/>
      <c r="AV541" s="114"/>
      <c r="AW541" s="114"/>
      <c r="AX541" s="114"/>
      <c r="AY541" s="114"/>
      <c r="AZ541" s="114"/>
      <c r="BA541" s="114"/>
      <c r="BB541" s="114"/>
      <c r="BC541" s="114"/>
      <c r="BD541" s="114"/>
      <c r="BE541" s="114"/>
      <c r="BF541" s="114"/>
      <c r="BG541" s="114"/>
      <c r="BH541" s="114"/>
      <c r="BI541" s="114"/>
      <c r="BJ541" s="114"/>
      <c r="BK541" s="114"/>
      <c r="BL541" s="114"/>
    </row>
    <row r="542">
      <c r="A542" s="117" t="s">
        <v>237</v>
      </c>
      <c r="B542" s="117" t="b">
        <v>1</v>
      </c>
      <c r="C542" s="117">
        <v>1.0</v>
      </c>
      <c r="D542" s="117" t="s">
        <v>8227</v>
      </c>
      <c r="E542" s="117" t="s">
        <v>9319</v>
      </c>
      <c r="F542" s="117" t="s">
        <v>1446</v>
      </c>
      <c r="G542" s="117" t="s">
        <v>9649</v>
      </c>
      <c r="H542" s="117" t="s">
        <v>9650</v>
      </c>
      <c r="I542" s="134"/>
      <c r="J542" s="117" t="s">
        <v>2679</v>
      </c>
      <c r="K542" s="117" t="s">
        <v>9651</v>
      </c>
      <c r="L542" s="134"/>
      <c r="M542" s="134"/>
      <c r="N542" s="134"/>
      <c r="O542" s="117" t="s">
        <v>9652</v>
      </c>
      <c r="P542" s="117" t="s">
        <v>9653</v>
      </c>
      <c r="Q542" s="134"/>
      <c r="R542" s="114"/>
      <c r="S542" s="114"/>
      <c r="T542" s="114"/>
      <c r="U542" s="114"/>
      <c r="V542" s="114"/>
      <c r="W542" s="114"/>
      <c r="X542" s="114"/>
      <c r="Y542" s="114"/>
      <c r="Z542" s="114"/>
      <c r="AA542" s="114"/>
      <c r="AB542" s="114"/>
      <c r="AC542" s="114"/>
      <c r="AD542" s="114"/>
      <c r="AE542" s="114"/>
      <c r="AF542" s="114"/>
      <c r="AG542" s="114"/>
      <c r="AH542" s="114"/>
      <c r="AI542" s="114"/>
      <c r="AJ542" s="114"/>
      <c r="AK542" s="114"/>
      <c r="AL542" s="114"/>
      <c r="AM542" s="114"/>
      <c r="AN542" s="114"/>
      <c r="AO542" s="114"/>
      <c r="AP542" s="114"/>
      <c r="AQ542" s="114"/>
      <c r="AR542" s="114"/>
      <c r="AS542" s="114"/>
      <c r="AT542" s="114"/>
      <c r="AU542" s="114"/>
      <c r="AV542" s="114"/>
      <c r="AW542" s="114"/>
      <c r="AX542" s="114"/>
      <c r="AY542" s="114"/>
      <c r="AZ542" s="114"/>
      <c r="BA542" s="114"/>
      <c r="BB542" s="114"/>
      <c r="BC542" s="114"/>
      <c r="BD542" s="114"/>
      <c r="BE542" s="114"/>
      <c r="BF542" s="114"/>
      <c r="BG542" s="114"/>
      <c r="BH542" s="114"/>
      <c r="BI542" s="114"/>
      <c r="BJ542" s="114"/>
      <c r="BK542" s="114"/>
      <c r="BL542" s="114"/>
    </row>
    <row r="543">
      <c r="A543" s="117" t="s">
        <v>237</v>
      </c>
      <c r="B543" s="117" t="b">
        <v>1</v>
      </c>
      <c r="C543" s="117" t="s">
        <v>241</v>
      </c>
      <c r="D543" s="117" t="s">
        <v>8227</v>
      </c>
      <c r="E543" s="117" t="s">
        <v>9319</v>
      </c>
      <c r="F543" s="117" t="s">
        <v>1446</v>
      </c>
      <c r="G543" s="117" t="s">
        <v>9654</v>
      </c>
      <c r="H543" s="117" t="s">
        <v>9655</v>
      </c>
      <c r="I543" s="134"/>
      <c r="J543" s="117" t="s">
        <v>9656</v>
      </c>
      <c r="K543" s="117" t="s">
        <v>9657</v>
      </c>
      <c r="L543" s="134"/>
      <c r="M543" s="134"/>
      <c r="N543" s="134"/>
      <c r="O543" s="117" t="s">
        <v>9658</v>
      </c>
      <c r="P543" s="117" t="s">
        <v>9659</v>
      </c>
      <c r="Q543" s="117" t="s">
        <v>9660</v>
      </c>
      <c r="R543" s="114"/>
      <c r="S543" s="114"/>
      <c r="T543" s="114"/>
      <c r="U543" s="114"/>
      <c r="V543" s="114"/>
      <c r="W543" s="114"/>
      <c r="X543" s="114"/>
      <c r="Y543" s="114"/>
      <c r="Z543" s="114"/>
      <c r="AA543" s="114"/>
      <c r="AB543" s="114"/>
      <c r="AC543" s="114"/>
      <c r="AD543" s="114"/>
      <c r="AE543" s="114"/>
      <c r="AF543" s="114"/>
      <c r="AG543" s="114"/>
      <c r="AH543" s="114"/>
      <c r="AI543" s="114"/>
      <c r="AJ543" s="114"/>
      <c r="AK543" s="114"/>
      <c r="AL543" s="114"/>
      <c r="AM543" s="114"/>
      <c r="AN543" s="114"/>
      <c r="AO543" s="114"/>
      <c r="AP543" s="114"/>
      <c r="AQ543" s="114"/>
      <c r="AR543" s="114"/>
      <c r="AS543" s="114"/>
      <c r="AT543" s="114"/>
      <c r="AU543" s="114"/>
      <c r="AV543" s="114"/>
      <c r="AW543" s="114"/>
      <c r="AX543" s="114"/>
      <c r="AY543" s="114"/>
      <c r="AZ543" s="114"/>
      <c r="BA543" s="114"/>
      <c r="BB543" s="114"/>
      <c r="BC543" s="114"/>
      <c r="BD543" s="114"/>
      <c r="BE543" s="114"/>
      <c r="BF543" s="114"/>
      <c r="BG543" s="114"/>
      <c r="BH543" s="114"/>
      <c r="BI543" s="114"/>
      <c r="BJ543" s="114"/>
      <c r="BK543" s="114"/>
      <c r="BL543" s="114"/>
    </row>
    <row r="544">
      <c r="A544" s="117" t="s">
        <v>237</v>
      </c>
      <c r="B544" s="117" t="b">
        <v>1</v>
      </c>
      <c r="C544" s="117">
        <v>1.0</v>
      </c>
      <c r="D544" s="117" t="s">
        <v>8227</v>
      </c>
      <c r="E544" s="117" t="s">
        <v>9319</v>
      </c>
      <c r="F544" s="117" t="s">
        <v>1446</v>
      </c>
      <c r="G544" s="117" t="s">
        <v>9661</v>
      </c>
      <c r="H544" s="117" t="s">
        <v>9662</v>
      </c>
      <c r="I544" s="134"/>
      <c r="J544" s="117" t="s">
        <v>9663</v>
      </c>
      <c r="K544" s="117" t="s">
        <v>9576</v>
      </c>
      <c r="L544" s="134"/>
      <c r="M544" s="134"/>
      <c r="N544" s="134"/>
      <c r="O544" s="117" t="s">
        <v>9664</v>
      </c>
      <c r="P544" s="117" t="s">
        <v>9665</v>
      </c>
      <c r="Q544" s="134"/>
      <c r="R544" s="114"/>
      <c r="S544" s="114"/>
      <c r="T544" s="114"/>
      <c r="U544" s="114"/>
      <c r="V544" s="114"/>
      <c r="W544" s="114"/>
      <c r="X544" s="114"/>
      <c r="Y544" s="114"/>
      <c r="Z544" s="114"/>
      <c r="AA544" s="114"/>
      <c r="AB544" s="114"/>
      <c r="AC544" s="114"/>
      <c r="AD544" s="114"/>
      <c r="AE544" s="114"/>
      <c r="AF544" s="114"/>
      <c r="AG544" s="114"/>
      <c r="AH544" s="114"/>
      <c r="AI544" s="114"/>
      <c r="AJ544" s="114"/>
      <c r="AK544" s="114"/>
      <c r="AL544" s="114"/>
      <c r="AM544" s="114"/>
      <c r="AN544" s="114"/>
      <c r="AO544" s="114"/>
      <c r="AP544" s="114"/>
      <c r="AQ544" s="114"/>
      <c r="AR544" s="114"/>
      <c r="AS544" s="114"/>
      <c r="AT544" s="114"/>
      <c r="AU544" s="114"/>
      <c r="AV544" s="114"/>
      <c r="AW544" s="114"/>
      <c r="AX544" s="114"/>
      <c r="AY544" s="114"/>
      <c r="AZ544" s="114"/>
      <c r="BA544" s="114"/>
      <c r="BB544" s="114"/>
      <c r="BC544" s="114"/>
      <c r="BD544" s="114"/>
      <c r="BE544" s="114"/>
      <c r="BF544" s="114"/>
      <c r="BG544" s="114"/>
      <c r="BH544" s="114"/>
      <c r="BI544" s="114"/>
      <c r="BJ544" s="114"/>
      <c r="BK544" s="114"/>
      <c r="BL544" s="114"/>
    </row>
    <row r="545">
      <c r="A545" s="117" t="s">
        <v>237</v>
      </c>
      <c r="B545" s="117" t="b">
        <v>1</v>
      </c>
      <c r="C545" s="117" t="s">
        <v>241</v>
      </c>
      <c r="D545" s="117" t="s">
        <v>8227</v>
      </c>
      <c r="E545" s="117" t="s">
        <v>9319</v>
      </c>
      <c r="F545" s="117" t="s">
        <v>1446</v>
      </c>
      <c r="G545" s="117" t="s">
        <v>9666</v>
      </c>
      <c r="H545" s="117" t="s">
        <v>9667</v>
      </c>
      <c r="I545" s="134"/>
      <c r="J545" s="117" t="s">
        <v>9668</v>
      </c>
      <c r="K545" s="117" t="s">
        <v>9669</v>
      </c>
      <c r="L545" s="134"/>
      <c r="M545" s="134"/>
      <c r="N545" s="134"/>
      <c r="O545" s="117" t="s">
        <v>9670</v>
      </c>
      <c r="P545" s="117" t="s">
        <v>9671</v>
      </c>
      <c r="Q545" s="117" t="s">
        <v>9672</v>
      </c>
      <c r="R545" s="114"/>
      <c r="S545" s="114"/>
      <c r="T545" s="114"/>
      <c r="U545" s="114"/>
      <c r="V545" s="114"/>
      <c r="W545" s="114"/>
      <c r="X545" s="114"/>
      <c r="Y545" s="114"/>
      <c r="Z545" s="114"/>
      <c r="AA545" s="114"/>
      <c r="AB545" s="114"/>
      <c r="AC545" s="114"/>
      <c r="AD545" s="114"/>
      <c r="AE545" s="114"/>
      <c r="AF545" s="114"/>
      <c r="AG545" s="114"/>
      <c r="AH545" s="114"/>
      <c r="AI545" s="114"/>
      <c r="AJ545" s="114"/>
      <c r="AK545" s="114"/>
      <c r="AL545" s="114"/>
      <c r="AM545" s="114"/>
      <c r="AN545" s="114"/>
      <c r="AO545" s="114"/>
      <c r="AP545" s="114"/>
      <c r="AQ545" s="114"/>
      <c r="AR545" s="114"/>
      <c r="AS545" s="114"/>
      <c r="AT545" s="114"/>
      <c r="AU545" s="114"/>
      <c r="AV545" s="114"/>
      <c r="AW545" s="114"/>
      <c r="AX545" s="114"/>
      <c r="AY545" s="114"/>
      <c r="AZ545" s="114"/>
      <c r="BA545" s="114"/>
      <c r="BB545" s="114"/>
      <c r="BC545" s="114"/>
      <c r="BD545" s="114"/>
      <c r="BE545" s="114"/>
      <c r="BF545" s="114"/>
      <c r="BG545" s="114"/>
      <c r="BH545" s="114"/>
      <c r="BI545" s="114"/>
      <c r="BJ545" s="114"/>
      <c r="BK545" s="114"/>
      <c r="BL545" s="114"/>
    </row>
    <row r="546">
      <c r="A546" s="117" t="s">
        <v>237</v>
      </c>
      <c r="B546" s="117" t="b">
        <v>1</v>
      </c>
      <c r="C546" s="117">
        <v>1.0</v>
      </c>
      <c r="D546" s="117" t="s">
        <v>8227</v>
      </c>
      <c r="E546" s="117" t="s">
        <v>9319</v>
      </c>
      <c r="F546" s="117" t="s">
        <v>1446</v>
      </c>
      <c r="G546" s="117" t="s">
        <v>9673</v>
      </c>
      <c r="H546" s="117" t="s">
        <v>9674</v>
      </c>
      <c r="I546" s="134"/>
      <c r="J546" s="117" t="s">
        <v>9675</v>
      </c>
      <c r="K546" s="117" t="s">
        <v>9676</v>
      </c>
      <c r="L546" s="134"/>
      <c r="M546" s="134"/>
      <c r="N546" s="134"/>
      <c r="O546" s="117" t="s">
        <v>9677</v>
      </c>
      <c r="P546" s="117" t="s">
        <v>9678</v>
      </c>
      <c r="Q546" s="134"/>
      <c r="R546" s="114"/>
      <c r="S546" s="114"/>
      <c r="T546" s="114"/>
      <c r="U546" s="114"/>
      <c r="V546" s="114"/>
      <c r="W546" s="114"/>
      <c r="X546" s="114"/>
      <c r="Y546" s="114"/>
      <c r="Z546" s="114"/>
      <c r="AA546" s="114"/>
      <c r="AB546" s="114"/>
      <c r="AC546" s="114"/>
      <c r="AD546" s="114"/>
      <c r="AE546" s="114"/>
      <c r="AF546" s="114"/>
      <c r="AG546" s="114"/>
      <c r="AH546" s="114"/>
      <c r="AI546" s="114"/>
      <c r="AJ546" s="114"/>
      <c r="AK546" s="114"/>
      <c r="AL546" s="114"/>
      <c r="AM546" s="114"/>
      <c r="AN546" s="114"/>
      <c r="AO546" s="114"/>
      <c r="AP546" s="114"/>
      <c r="AQ546" s="114"/>
      <c r="AR546" s="114"/>
      <c r="AS546" s="114"/>
      <c r="AT546" s="114"/>
      <c r="AU546" s="114"/>
      <c r="AV546" s="114"/>
      <c r="AW546" s="114"/>
      <c r="AX546" s="114"/>
      <c r="AY546" s="114"/>
      <c r="AZ546" s="114"/>
      <c r="BA546" s="114"/>
      <c r="BB546" s="114"/>
      <c r="BC546" s="114"/>
      <c r="BD546" s="114"/>
      <c r="BE546" s="114"/>
      <c r="BF546" s="114"/>
      <c r="BG546" s="114"/>
      <c r="BH546" s="114"/>
      <c r="BI546" s="114"/>
      <c r="BJ546" s="114"/>
      <c r="BK546" s="114"/>
      <c r="BL546" s="114"/>
    </row>
    <row r="547">
      <c r="A547" s="117" t="s">
        <v>237</v>
      </c>
      <c r="B547" s="117" t="b">
        <v>1</v>
      </c>
      <c r="C547" s="117" t="s">
        <v>241</v>
      </c>
      <c r="D547" s="117" t="s">
        <v>8227</v>
      </c>
      <c r="E547" s="117" t="s">
        <v>9679</v>
      </c>
      <c r="F547" s="117" t="s">
        <v>1772</v>
      </c>
      <c r="G547" s="117" t="s">
        <v>9680</v>
      </c>
      <c r="H547" s="117" t="s">
        <v>9681</v>
      </c>
      <c r="I547" s="134"/>
      <c r="J547" s="117" t="s">
        <v>9682</v>
      </c>
      <c r="K547" s="117" t="s">
        <v>9683</v>
      </c>
      <c r="L547" s="134"/>
      <c r="M547" s="134"/>
      <c r="N547" s="134"/>
      <c r="O547" s="117" t="s">
        <v>9684</v>
      </c>
      <c r="P547" s="117" t="s">
        <v>9685</v>
      </c>
      <c r="Q547" s="134"/>
      <c r="R547" s="114"/>
      <c r="S547" s="114"/>
      <c r="T547" s="114"/>
      <c r="U547" s="114"/>
      <c r="V547" s="114"/>
      <c r="W547" s="114"/>
      <c r="X547" s="114"/>
      <c r="Y547" s="114"/>
      <c r="Z547" s="114"/>
      <c r="AA547" s="114"/>
      <c r="AB547" s="114"/>
      <c r="AC547" s="114"/>
      <c r="AD547" s="114"/>
      <c r="AE547" s="114"/>
      <c r="AF547" s="114"/>
      <c r="AG547" s="114"/>
      <c r="AH547" s="114"/>
      <c r="AI547" s="114"/>
      <c r="AJ547" s="114"/>
      <c r="AK547" s="114"/>
      <c r="AL547" s="114"/>
      <c r="AM547" s="114"/>
      <c r="AN547" s="114"/>
      <c r="AO547" s="114"/>
      <c r="AP547" s="114"/>
      <c r="AQ547" s="114"/>
      <c r="AR547" s="114"/>
      <c r="AS547" s="114"/>
      <c r="AT547" s="114"/>
      <c r="AU547" s="114"/>
      <c r="AV547" s="114"/>
      <c r="AW547" s="114"/>
      <c r="AX547" s="114"/>
      <c r="AY547" s="114"/>
      <c r="AZ547" s="114"/>
      <c r="BA547" s="114"/>
      <c r="BB547" s="114"/>
      <c r="BC547" s="114"/>
      <c r="BD547" s="114"/>
      <c r="BE547" s="114"/>
      <c r="BF547" s="114"/>
      <c r="BG547" s="114"/>
      <c r="BH547" s="114"/>
      <c r="BI547" s="114"/>
      <c r="BJ547" s="114"/>
      <c r="BK547" s="114"/>
      <c r="BL547" s="114"/>
    </row>
    <row r="548">
      <c r="A548" s="117" t="s">
        <v>237</v>
      </c>
      <c r="B548" s="117" t="b">
        <v>1</v>
      </c>
      <c r="C548" s="117">
        <v>1.0</v>
      </c>
      <c r="D548" s="117" t="s">
        <v>8227</v>
      </c>
      <c r="E548" s="117" t="s">
        <v>9679</v>
      </c>
      <c r="F548" s="117" t="s">
        <v>1772</v>
      </c>
      <c r="G548" s="117" t="s">
        <v>9686</v>
      </c>
      <c r="H548" s="117" t="s">
        <v>9687</v>
      </c>
      <c r="I548" s="134"/>
      <c r="J548" s="117" t="s">
        <v>9688</v>
      </c>
      <c r="K548" s="117" t="s">
        <v>9689</v>
      </c>
      <c r="L548" s="134"/>
      <c r="M548" s="134"/>
      <c r="N548" s="134"/>
      <c r="O548" s="117" t="s">
        <v>9690</v>
      </c>
      <c r="P548" s="117" t="s">
        <v>9691</v>
      </c>
      <c r="Q548" s="117" t="s">
        <v>9692</v>
      </c>
      <c r="R548" s="114"/>
      <c r="S548" s="114"/>
      <c r="T548" s="114"/>
      <c r="U548" s="114"/>
      <c r="V548" s="114"/>
      <c r="W548" s="114"/>
      <c r="X548" s="114"/>
      <c r="Y548" s="114"/>
      <c r="Z548" s="114"/>
      <c r="AA548" s="114"/>
      <c r="AB548" s="114"/>
      <c r="AC548" s="114"/>
      <c r="AD548" s="114"/>
      <c r="AE548" s="114"/>
      <c r="AF548" s="114"/>
      <c r="AG548" s="114"/>
      <c r="AH548" s="114"/>
      <c r="AI548" s="114"/>
      <c r="AJ548" s="114"/>
      <c r="AK548" s="114"/>
      <c r="AL548" s="114"/>
      <c r="AM548" s="114"/>
      <c r="AN548" s="114"/>
      <c r="AO548" s="114"/>
      <c r="AP548" s="114"/>
      <c r="AQ548" s="114"/>
      <c r="AR548" s="114"/>
      <c r="AS548" s="114"/>
      <c r="AT548" s="114"/>
      <c r="AU548" s="114"/>
      <c r="AV548" s="114"/>
      <c r="AW548" s="114"/>
      <c r="AX548" s="114"/>
      <c r="AY548" s="114"/>
      <c r="AZ548" s="114"/>
      <c r="BA548" s="114"/>
      <c r="BB548" s="114"/>
      <c r="BC548" s="114"/>
      <c r="BD548" s="114"/>
      <c r="BE548" s="114"/>
      <c r="BF548" s="114"/>
      <c r="BG548" s="114"/>
      <c r="BH548" s="114"/>
      <c r="BI548" s="114"/>
      <c r="BJ548" s="114"/>
      <c r="BK548" s="114"/>
      <c r="BL548" s="114"/>
    </row>
    <row r="549">
      <c r="A549" s="117" t="s">
        <v>237</v>
      </c>
      <c r="B549" s="117" t="b">
        <v>1</v>
      </c>
      <c r="C549" s="117" t="s">
        <v>241</v>
      </c>
      <c r="D549" s="117" t="s">
        <v>8227</v>
      </c>
      <c r="E549" s="117" t="s">
        <v>9679</v>
      </c>
      <c r="F549" s="117" t="s">
        <v>1823</v>
      </c>
      <c r="G549" s="117" t="s">
        <v>9693</v>
      </c>
      <c r="H549" s="117" t="s">
        <v>9694</v>
      </c>
      <c r="I549" s="134"/>
      <c r="J549" s="117" t="s">
        <v>9695</v>
      </c>
      <c r="K549" s="117" t="s">
        <v>9696</v>
      </c>
      <c r="L549" s="134"/>
      <c r="M549" s="134"/>
      <c r="N549" s="134"/>
      <c r="O549" s="117" t="s">
        <v>9697</v>
      </c>
      <c r="P549" s="117" t="s">
        <v>9698</v>
      </c>
      <c r="Q549" s="117" t="s">
        <v>9699</v>
      </c>
      <c r="R549" s="114"/>
      <c r="S549" s="114"/>
      <c r="T549" s="114"/>
      <c r="U549" s="114"/>
      <c r="V549" s="114"/>
      <c r="W549" s="114"/>
      <c r="X549" s="114"/>
      <c r="Y549" s="114"/>
      <c r="Z549" s="114"/>
      <c r="AA549" s="114"/>
      <c r="AB549" s="114"/>
      <c r="AC549" s="114"/>
      <c r="AD549" s="114"/>
      <c r="AE549" s="114"/>
      <c r="AF549" s="114"/>
      <c r="AG549" s="114"/>
      <c r="AH549" s="114"/>
      <c r="AI549" s="114"/>
      <c r="AJ549" s="114"/>
      <c r="AK549" s="114"/>
      <c r="AL549" s="114"/>
      <c r="AM549" s="114"/>
      <c r="AN549" s="114"/>
      <c r="AO549" s="114"/>
      <c r="AP549" s="114"/>
      <c r="AQ549" s="114"/>
      <c r="AR549" s="114"/>
      <c r="AS549" s="114"/>
      <c r="AT549" s="114"/>
      <c r="AU549" s="114"/>
      <c r="AV549" s="114"/>
      <c r="AW549" s="114"/>
      <c r="AX549" s="114"/>
      <c r="AY549" s="114"/>
      <c r="AZ549" s="114"/>
      <c r="BA549" s="114"/>
      <c r="BB549" s="114"/>
      <c r="BC549" s="114"/>
      <c r="BD549" s="114"/>
      <c r="BE549" s="114"/>
      <c r="BF549" s="114"/>
      <c r="BG549" s="114"/>
      <c r="BH549" s="114"/>
      <c r="BI549" s="114"/>
      <c r="BJ549" s="114"/>
      <c r="BK549" s="114"/>
      <c r="BL549" s="114"/>
    </row>
    <row r="550">
      <c r="A550" s="117" t="s">
        <v>237</v>
      </c>
      <c r="B550" s="117" t="b">
        <v>1</v>
      </c>
      <c r="C550" s="117">
        <v>1.0</v>
      </c>
      <c r="D550" s="117" t="s">
        <v>8227</v>
      </c>
      <c r="E550" s="117" t="s">
        <v>9679</v>
      </c>
      <c r="F550" s="117" t="s">
        <v>556</v>
      </c>
      <c r="G550" s="117" t="s">
        <v>9700</v>
      </c>
      <c r="H550" s="117" t="s">
        <v>9701</v>
      </c>
      <c r="I550" s="134"/>
      <c r="J550" s="117" t="s">
        <v>9702</v>
      </c>
      <c r="K550" s="117" t="s">
        <v>9703</v>
      </c>
      <c r="L550" s="134"/>
      <c r="M550" s="134"/>
      <c r="N550" s="134"/>
      <c r="O550" s="117" t="s">
        <v>9704</v>
      </c>
      <c r="P550" s="117" t="s">
        <v>9705</v>
      </c>
      <c r="Q550" s="134"/>
      <c r="R550" s="114"/>
      <c r="S550" s="114"/>
      <c r="T550" s="114"/>
      <c r="U550" s="114"/>
      <c r="V550" s="114"/>
      <c r="W550" s="114"/>
      <c r="X550" s="114"/>
      <c r="Y550" s="114"/>
      <c r="Z550" s="114"/>
      <c r="AA550" s="114"/>
      <c r="AB550" s="114"/>
      <c r="AC550" s="114"/>
      <c r="AD550" s="114"/>
      <c r="AE550" s="114"/>
      <c r="AF550" s="114"/>
      <c r="AG550" s="114"/>
      <c r="AH550" s="114"/>
      <c r="AI550" s="114"/>
      <c r="AJ550" s="114"/>
      <c r="AK550" s="114"/>
      <c r="AL550" s="114"/>
      <c r="AM550" s="114"/>
      <c r="AN550" s="114"/>
      <c r="AO550" s="114"/>
      <c r="AP550" s="114"/>
      <c r="AQ550" s="114"/>
      <c r="AR550" s="114"/>
      <c r="AS550" s="114"/>
      <c r="AT550" s="114"/>
      <c r="AU550" s="114"/>
      <c r="AV550" s="114"/>
      <c r="AW550" s="114"/>
      <c r="AX550" s="114"/>
      <c r="AY550" s="114"/>
      <c r="AZ550" s="114"/>
      <c r="BA550" s="114"/>
      <c r="BB550" s="114"/>
      <c r="BC550" s="114"/>
      <c r="BD550" s="114"/>
      <c r="BE550" s="114"/>
      <c r="BF550" s="114"/>
      <c r="BG550" s="114"/>
      <c r="BH550" s="114"/>
      <c r="BI550" s="114"/>
      <c r="BJ550" s="114"/>
      <c r="BK550" s="114"/>
      <c r="BL550" s="114"/>
    </row>
    <row r="551">
      <c r="A551" s="117" t="s">
        <v>237</v>
      </c>
      <c r="B551" s="117" t="b">
        <v>1</v>
      </c>
      <c r="C551" s="117" t="s">
        <v>241</v>
      </c>
      <c r="D551" s="117" t="s">
        <v>8227</v>
      </c>
      <c r="E551" s="117" t="s">
        <v>9679</v>
      </c>
      <c r="F551" s="117" t="s">
        <v>556</v>
      </c>
      <c r="G551" s="117" t="s">
        <v>9706</v>
      </c>
      <c r="H551" s="117" t="s">
        <v>9707</v>
      </c>
      <c r="I551" s="134"/>
      <c r="J551" s="117" t="s">
        <v>9708</v>
      </c>
      <c r="K551" s="117" t="s">
        <v>9709</v>
      </c>
      <c r="L551" s="134"/>
      <c r="M551" s="134"/>
      <c r="N551" s="134"/>
      <c r="O551" s="117" t="s">
        <v>9710</v>
      </c>
      <c r="P551" s="117" t="s">
        <v>9711</v>
      </c>
      <c r="Q551" s="134"/>
      <c r="R551" s="114"/>
      <c r="S551" s="114"/>
      <c r="T551" s="114"/>
      <c r="U551" s="114"/>
      <c r="V551" s="114"/>
      <c r="W551" s="114"/>
      <c r="X551" s="114"/>
      <c r="Y551" s="114"/>
      <c r="Z551" s="114"/>
      <c r="AA551" s="114"/>
      <c r="AB551" s="114"/>
      <c r="AC551" s="114"/>
      <c r="AD551" s="114"/>
      <c r="AE551" s="114"/>
      <c r="AF551" s="114"/>
      <c r="AG551" s="114"/>
      <c r="AH551" s="114"/>
      <c r="AI551" s="114"/>
      <c r="AJ551" s="114"/>
      <c r="AK551" s="114"/>
      <c r="AL551" s="114"/>
      <c r="AM551" s="114"/>
      <c r="AN551" s="114"/>
      <c r="AO551" s="114"/>
      <c r="AP551" s="114"/>
      <c r="AQ551" s="114"/>
      <c r="AR551" s="114"/>
      <c r="AS551" s="114"/>
      <c r="AT551" s="114"/>
      <c r="AU551" s="114"/>
      <c r="AV551" s="114"/>
      <c r="AW551" s="114"/>
      <c r="AX551" s="114"/>
      <c r="AY551" s="114"/>
      <c r="AZ551" s="114"/>
      <c r="BA551" s="114"/>
      <c r="BB551" s="114"/>
      <c r="BC551" s="114"/>
      <c r="BD551" s="114"/>
      <c r="BE551" s="114"/>
      <c r="BF551" s="114"/>
      <c r="BG551" s="114"/>
      <c r="BH551" s="114"/>
      <c r="BI551" s="114"/>
      <c r="BJ551" s="114"/>
      <c r="BK551" s="114"/>
      <c r="BL551" s="114"/>
    </row>
    <row r="552">
      <c r="A552" s="117" t="s">
        <v>237</v>
      </c>
      <c r="B552" s="117" t="b">
        <v>1</v>
      </c>
      <c r="C552" s="117">
        <v>1.0</v>
      </c>
      <c r="D552" s="117" t="s">
        <v>8227</v>
      </c>
      <c r="E552" s="117" t="s">
        <v>9712</v>
      </c>
      <c r="F552" s="117" t="s">
        <v>294</v>
      </c>
      <c r="G552" s="117" t="s">
        <v>9713</v>
      </c>
      <c r="H552" s="117" t="s">
        <v>9714</v>
      </c>
      <c r="I552" s="134"/>
      <c r="J552" s="117" t="s">
        <v>9715</v>
      </c>
      <c r="K552" s="117" t="s">
        <v>9716</v>
      </c>
      <c r="L552" s="134"/>
      <c r="M552" s="134"/>
      <c r="N552" s="134"/>
      <c r="O552" s="117" t="s">
        <v>9717</v>
      </c>
      <c r="P552" s="117" t="s">
        <v>9718</v>
      </c>
      <c r="Q552" s="134"/>
      <c r="R552" s="114"/>
      <c r="S552" s="114"/>
      <c r="T552" s="114"/>
      <c r="U552" s="114"/>
      <c r="V552" s="114"/>
      <c r="W552" s="114"/>
      <c r="X552" s="114"/>
      <c r="Y552" s="114"/>
      <c r="Z552" s="114"/>
      <c r="AA552" s="114"/>
      <c r="AB552" s="114"/>
      <c r="AC552" s="114"/>
      <c r="AD552" s="114"/>
      <c r="AE552" s="114"/>
      <c r="AF552" s="114"/>
      <c r="AG552" s="114"/>
      <c r="AH552" s="114"/>
      <c r="AI552" s="114"/>
      <c r="AJ552" s="114"/>
      <c r="AK552" s="114"/>
      <c r="AL552" s="114"/>
      <c r="AM552" s="114"/>
      <c r="AN552" s="114"/>
      <c r="AO552" s="114"/>
      <c r="AP552" s="114"/>
      <c r="AQ552" s="114"/>
      <c r="AR552" s="114"/>
      <c r="AS552" s="114"/>
      <c r="AT552" s="114"/>
      <c r="AU552" s="114"/>
      <c r="AV552" s="114"/>
      <c r="AW552" s="114"/>
      <c r="AX552" s="114"/>
      <c r="AY552" s="114"/>
      <c r="AZ552" s="114"/>
      <c r="BA552" s="114"/>
      <c r="BB552" s="114"/>
      <c r="BC552" s="114"/>
      <c r="BD552" s="114"/>
      <c r="BE552" s="114"/>
      <c r="BF552" s="114"/>
      <c r="BG552" s="114"/>
      <c r="BH552" s="114"/>
      <c r="BI552" s="114"/>
      <c r="BJ552" s="114"/>
      <c r="BK552" s="114"/>
      <c r="BL552" s="114"/>
    </row>
    <row r="553">
      <c r="A553" s="117" t="s">
        <v>237</v>
      </c>
      <c r="B553" s="117" t="b">
        <v>1</v>
      </c>
      <c r="C553" s="117" t="s">
        <v>241</v>
      </c>
      <c r="D553" s="117" t="s">
        <v>8227</v>
      </c>
      <c r="E553" s="117" t="s">
        <v>9719</v>
      </c>
      <c r="F553" s="117" t="s">
        <v>1866</v>
      </c>
      <c r="G553" s="117" t="s">
        <v>9720</v>
      </c>
      <c r="H553" s="117" t="s">
        <v>9721</v>
      </c>
      <c r="I553" s="134"/>
      <c r="J553" s="117" t="s">
        <v>2729</v>
      </c>
      <c r="K553" s="117" t="s">
        <v>2730</v>
      </c>
      <c r="L553" s="134"/>
      <c r="M553" s="134"/>
      <c r="N553" s="134"/>
      <c r="O553" s="117" t="s">
        <v>9722</v>
      </c>
      <c r="P553" s="117" t="s">
        <v>9723</v>
      </c>
      <c r="Q553" s="117" t="s">
        <v>2733</v>
      </c>
      <c r="R553" s="114"/>
      <c r="S553" s="114"/>
      <c r="T553" s="114"/>
      <c r="U553" s="114"/>
      <c r="V553" s="114"/>
      <c r="W553" s="114"/>
      <c r="X553" s="114"/>
      <c r="Y553" s="114"/>
      <c r="Z553" s="114"/>
      <c r="AA553" s="114"/>
      <c r="AB553" s="114"/>
      <c r="AC553" s="114"/>
      <c r="AD553" s="114"/>
      <c r="AE553" s="114"/>
      <c r="AF553" s="114"/>
      <c r="AG553" s="114"/>
      <c r="AH553" s="114"/>
      <c r="AI553" s="114"/>
      <c r="AJ553" s="114"/>
      <c r="AK553" s="114"/>
      <c r="AL553" s="114"/>
      <c r="AM553" s="114"/>
      <c r="AN553" s="114"/>
      <c r="AO553" s="114"/>
      <c r="AP553" s="114"/>
      <c r="AQ553" s="114"/>
      <c r="AR553" s="114"/>
      <c r="AS553" s="114"/>
      <c r="AT553" s="114"/>
      <c r="AU553" s="114"/>
      <c r="AV553" s="114"/>
      <c r="AW553" s="114"/>
      <c r="AX553" s="114"/>
      <c r="AY553" s="114"/>
      <c r="AZ553" s="114"/>
      <c r="BA553" s="114"/>
      <c r="BB553" s="114"/>
      <c r="BC553" s="114"/>
      <c r="BD553" s="114"/>
      <c r="BE553" s="114"/>
      <c r="BF553" s="114"/>
      <c r="BG553" s="114"/>
      <c r="BH553" s="114"/>
      <c r="BI553" s="114"/>
      <c r="BJ553" s="114"/>
      <c r="BK553" s="114"/>
      <c r="BL553" s="114"/>
    </row>
    <row r="554">
      <c r="A554" s="117" t="s">
        <v>237</v>
      </c>
      <c r="B554" s="117" t="b">
        <v>1</v>
      </c>
      <c r="C554" s="117">
        <v>1.0</v>
      </c>
      <c r="D554" s="117" t="s">
        <v>8227</v>
      </c>
      <c r="E554" s="117" t="s">
        <v>9719</v>
      </c>
      <c r="F554" s="117" t="s">
        <v>556</v>
      </c>
      <c r="G554" s="117" t="s">
        <v>9724</v>
      </c>
      <c r="H554" s="117" t="s">
        <v>9725</v>
      </c>
      <c r="I554" s="134"/>
      <c r="J554" s="117" t="s">
        <v>9726</v>
      </c>
      <c r="K554" s="117" t="s">
        <v>9727</v>
      </c>
      <c r="L554" s="134"/>
      <c r="M554" s="134"/>
      <c r="N554" s="134"/>
      <c r="O554" s="117" t="s">
        <v>9728</v>
      </c>
      <c r="P554" s="117" t="s">
        <v>9729</v>
      </c>
      <c r="Q554" s="134"/>
      <c r="R554" s="114"/>
      <c r="S554" s="114"/>
      <c r="T554" s="114"/>
      <c r="U554" s="114"/>
      <c r="V554" s="114"/>
      <c r="W554" s="114"/>
      <c r="X554" s="114"/>
      <c r="Y554" s="114"/>
      <c r="Z554" s="114"/>
      <c r="AA554" s="114"/>
      <c r="AB554" s="114"/>
      <c r="AC554" s="114"/>
      <c r="AD554" s="114"/>
      <c r="AE554" s="114"/>
      <c r="AF554" s="114"/>
      <c r="AG554" s="114"/>
      <c r="AH554" s="114"/>
      <c r="AI554" s="114"/>
      <c r="AJ554" s="114"/>
      <c r="AK554" s="114"/>
      <c r="AL554" s="114"/>
      <c r="AM554" s="114"/>
      <c r="AN554" s="114"/>
      <c r="AO554" s="114"/>
      <c r="AP554" s="114"/>
      <c r="AQ554" s="114"/>
      <c r="AR554" s="114"/>
      <c r="AS554" s="114"/>
      <c r="AT554" s="114"/>
      <c r="AU554" s="114"/>
      <c r="AV554" s="114"/>
      <c r="AW554" s="114"/>
      <c r="AX554" s="114"/>
      <c r="AY554" s="114"/>
      <c r="AZ554" s="114"/>
      <c r="BA554" s="114"/>
      <c r="BB554" s="114"/>
      <c r="BC554" s="114"/>
      <c r="BD554" s="114"/>
      <c r="BE554" s="114"/>
      <c r="BF554" s="114"/>
      <c r="BG554" s="114"/>
      <c r="BH554" s="114"/>
      <c r="BI554" s="114"/>
      <c r="BJ554" s="114"/>
      <c r="BK554" s="114"/>
      <c r="BL554" s="114"/>
    </row>
    <row r="555">
      <c r="A555" s="117" t="s">
        <v>237</v>
      </c>
      <c r="B555" s="117" t="b">
        <v>1</v>
      </c>
      <c r="C555" s="117" t="s">
        <v>241</v>
      </c>
      <c r="D555" s="117" t="s">
        <v>8227</v>
      </c>
      <c r="E555" s="117" t="s">
        <v>9719</v>
      </c>
      <c r="F555" s="117" t="s">
        <v>1446</v>
      </c>
      <c r="G555" s="117" t="s">
        <v>9730</v>
      </c>
      <c r="H555" s="117" t="s">
        <v>9731</v>
      </c>
      <c r="I555" s="134"/>
      <c r="J555" s="117" t="s">
        <v>9732</v>
      </c>
      <c r="K555" s="117" t="s">
        <v>9733</v>
      </c>
      <c r="L555" s="134"/>
      <c r="M555" s="134"/>
      <c r="N555" s="134"/>
      <c r="O555" s="117" t="s">
        <v>9734</v>
      </c>
      <c r="P555" s="117" t="s">
        <v>9735</v>
      </c>
      <c r="Q555" s="117" t="s">
        <v>9736</v>
      </c>
      <c r="R555" s="114"/>
      <c r="S555" s="114"/>
      <c r="T555" s="114"/>
      <c r="U555" s="114"/>
      <c r="V555" s="114"/>
      <c r="W555" s="114"/>
      <c r="X555" s="114"/>
      <c r="Y555" s="114"/>
      <c r="Z555" s="114"/>
      <c r="AA555" s="114"/>
      <c r="AB555" s="114"/>
      <c r="AC555" s="114"/>
      <c r="AD555" s="114"/>
      <c r="AE555" s="114"/>
      <c r="AF555" s="114"/>
      <c r="AG555" s="114"/>
      <c r="AH555" s="114"/>
      <c r="AI555" s="114"/>
      <c r="AJ555" s="114"/>
      <c r="AK555" s="114"/>
      <c r="AL555" s="114"/>
      <c r="AM555" s="114"/>
      <c r="AN555" s="114"/>
      <c r="AO555" s="114"/>
      <c r="AP555" s="114"/>
      <c r="AQ555" s="114"/>
      <c r="AR555" s="114"/>
      <c r="AS555" s="114"/>
      <c r="AT555" s="114"/>
      <c r="AU555" s="114"/>
      <c r="AV555" s="114"/>
      <c r="AW555" s="114"/>
      <c r="AX555" s="114"/>
      <c r="AY555" s="114"/>
      <c r="AZ555" s="114"/>
      <c r="BA555" s="114"/>
      <c r="BB555" s="114"/>
      <c r="BC555" s="114"/>
      <c r="BD555" s="114"/>
      <c r="BE555" s="114"/>
      <c r="BF555" s="114"/>
      <c r="BG555" s="114"/>
      <c r="BH555" s="114"/>
      <c r="BI555" s="114"/>
      <c r="BJ555" s="114"/>
      <c r="BK555" s="114"/>
      <c r="BL555" s="114"/>
    </row>
    <row r="556">
      <c r="A556" s="117" t="s">
        <v>237</v>
      </c>
      <c r="B556" s="117" t="b">
        <v>1</v>
      </c>
      <c r="C556" s="117">
        <v>1.0</v>
      </c>
      <c r="D556" s="117" t="s">
        <v>8227</v>
      </c>
      <c r="E556" s="117" t="s">
        <v>9719</v>
      </c>
      <c r="F556" s="117" t="s">
        <v>1446</v>
      </c>
      <c r="G556" s="117" t="s">
        <v>9737</v>
      </c>
      <c r="H556" s="117" t="s">
        <v>9738</v>
      </c>
      <c r="I556" s="134"/>
      <c r="J556" s="117" t="s">
        <v>9739</v>
      </c>
      <c r="K556" s="117" t="s">
        <v>9740</v>
      </c>
      <c r="L556" s="134"/>
      <c r="M556" s="134"/>
      <c r="N556" s="134"/>
      <c r="O556" s="117" t="s">
        <v>9741</v>
      </c>
      <c r="P556" s="117" t="s">
        <v>9742</v>
      </c>
      <c r="Q556" s="134"/>
      <c r="R556" s="114"/>
      <c r="S556" s="114"/>
      <c r="T556" s="114"/>
      <c r="U556" s="114"/>
      <c r="V556" s="114"/>
      <c r="W556" s="114"/>
      <c r="X556" s="114"/>
      <c r="Y556" s="114"/>
      <c r="Z556" s="114"/>
      <c r="AA556" s="114"/>
      <c r="AB556" s="114"/>
      <c r="AC556" s="114"/>
      <c r="AD556" s="114"/>
      <c r="AE556" s="114"/>
      <c r="AF556" s="114"/>
      <c r="AG556" s="114"/>
      <c r="AH556" s="114"/>
      <c r="AI556" s="114"/>
      <c r="AJ556" s="114"/>
      <c r="AK556" s="114"/>
      <c r="AL556" s="114"/>
      <c r="AM556" s="114"/>
      <c r="AN556" s="114"/>
      <c r="AO556" s="114"/>
      <c r="AP556" s="114"/>
      <c r="AQ556" s="114"/>
      <c r="AR556" s="114"/>
      <c r="AS556" s="114"/>
      <c r="AT556" s="114"/>
      <c r="AU556" s="114"/>
      <c r="AV556" s="114"/>
      <c r="AW556" s="114"/>
      <c r="AX556" s="114"/>
      <c r="AY556" s="114"/>
      <c r="AZ556" s="114"/>
      <c r="BA556" s="114"/>
      <c r="BB556" s="114"/>
      <c r="BC556" s="114"/>
      <c r="BD556" s="114"/>
      <c r="BE556" s="114"/>
      <c r="BF556" s="114"/>
      <c r="BG556" s="114"/>
      <c r="BH556" s="114"/>
      <c r="BI556" s="114"/>
      <c r="BJ556" s="114"/>
      <c r="BK556" s="114"/>
      <c r="BL556" s="114"/>
    </row>
    <row r="557">
      <c r="A557" s="117" t="s">
        <v>237</v>
      </c>
      <c r="B557" s="117" t="b">
        <v>1</v>
      </c>
      <c r="C557" s="117" t="s">
        <v>241</v>
      </c>
      <c r="D557" s="117" t="s">
        <v>8227</v>
      </c>
      <c r="E557" s="117" t="s">
        <v>9719</v>
      </c>
      <c r="F557" s="117" t="s">
        <v>1446</v>
      </c>
      <c r="G557" s="117" t="s">
        <v>9743</v>
      </c>
      <c r="H557" s="117" t="s">
        <v>9744</v>
      </c>
      <c r="I557" s="134"/>
      <c r="J557" s="117" t="s">
        <v>2750</v>
      </c>
      <c r="K557" s="117" t="s">
        <v>9745</v>
      </c>
      <c r="L557" s="134"/>
      <c r="M557" s="134"/>
      <c r="N557" s="134"/>
      <c r="O557" s="117" t="s">
        <v>9746</v>
      </c>
      <c r="P557" s="117" t="s">
        <v>9747</v>
      </c>
      <c r="Q557" s="117" t="s">
        <v>9748</v>
      </c>
      <c r="R557" s="114"/>
      <c r="S557" s="114"/>
      <c r="T557" s="114"/>
      <c r="U557" s="114"/>
      <c r="V557" s="114"/>
      <c r="W557" s="114"/>
      <c r="X557" s="114"/>
      <c r="Y557" s="114"/>
      <c r="Z557" s="114"/>
      <c r="AA557" s="114"/>
      <c r="AB557" s="114"/>
      <c r="AC557" s="114"/>
      <c r="AD557" s="114"/>
      <c r="AE557" s="114"/>
      <c r="AF557" s="114"/>
      <c r="AG557" s="114"/>
      <c r="AH557" s="114"/>
      <c r="AI557" s="114"/>
      <c r="AJ557" s="114"/>
      <c r="AK557" s="114"/>
      <c r="AL557" s="114"/>
      <c r="AM557" s="114"/>
      <c r="AN557" s="114"/>
      <c r="AO557" s="114"/>
      <c r="AP557" s="114"/>
      <c r="AQ557" s="114"/>
      <c r="AR557" s="114"/>
      <c r="AS557" s="114"/>
      <c r="AT557" s="114"/>
      <c r="AU557" s="114"/>
      <c r="AV557" s="114"/>
      <c r="AW557" s="114"/>
      <c r="AX557" s="114"/>
      <c r="AY557" s="114"/>
      <c r="AZ557" s="114"/>
      <c r="BA557" s="114"/>
      <c r="BB557" s="114"/>
      <c r="BC557" s="114"/>
      <c r="BD557" s="114"/>
      <c r="BE557" s="114"/>
      <c r="BF557" s="114"/>
      <c r="BG557" s="114"/>
      <c r="BH557" s="114"/>
      <c r="BI557" s="114"/>
      <c r="BJ557" s="114"/>
      <c r="BK557" s="114"/>
      <c r="BL557" s="114"/>
    </row>
    <row r="558">
      <c r="A558" s="117" t="s">
        <v>237</v>
      </c>
      <c r="B558" s="117" t="b">
        <v>1</v>
      </c>
      <c r="C558" s="117">
        <v>1.0</v>
      </c>
      <c r="D558" s="117" t="s">
        <v>8227</v>
      </c>
      <c r="E558" s="117" t="s">
        <v>9749</v>
      </c>
      <c r="F558" s="117" t="s">
        <v>1772</v>
      </c>
      <c r="G558" s="117" t="s">
        <v>9750</v>
      </c>
      <c r="H558" s="117" t="s">
        <v>9751</v>
      </c>
      <c r="I558" s="134"/>
      <c r="J558" s="117" t="s">
        <v>2755</v>
      </c>
      <c r="K558" s="117" t="s">
        <v>9752</v>
      </c>
      <c r="L558" s="134"/>
      <c r="M558" s="134"/>
      <c r="N558" s="134"/>
      <c r="O558" s="117" t="s">
        <v>9753</v>
      </c>
      <c r="P558" s="117" t="s">
        <v>9754</v>
      </c>
      <c r="Q558" s="134"/>
      <c r="R558" s="114"/>
      <c r="S558" s="114"/>
      <c r="T558" s="114"/>
      <c r="U558" s="114"/>
      <c r="V558" s="114"/>
      <c r="W558" s="114"/>
      <c r="X558" s="114"/>
      <c r="Y558" s="114"/>
      <c r="Z558" s="114"/>
      <c r="AA558" s="114"/>
      <c r="AB558" s="114"/>
      <c r="AC558" s="114"/>
      <c r="AD558" s="114"/>
      <c r="AE558" s="114"/>
      <c r="AF558" s="114"/>
      <c r="AG558" s="114"/>
      <c r="AH558" s="114"/>
      <c r="AI558" s="114"/>
      <c r="AJ558" s="114"/>
      <c r="AK558" s="114"/>
      <c r="AL558" s="114"/>
      <c r="AM558" s="114"/>
      <c r="AN558" s="114"/>
      <c r="AO558" s="114"/>
      <c r="AP558" s="114"/>
      <c r="AQ558" s="114"/>
      <c r="AR558" s="114"/>
      <c r="AS558" s="114"/>
      <c r="AT558" s="114"/>
      <c r="AU558" s="114"/>
      <c r="AV558" s="114"/>
      <c r="AW558" s="114"/>
      <c r="AX558" s="114"/>
      <c r="AY558" s="114"/>
      <c r="AZ558" s="114"/>
      <c r="BA558" s="114"/>
      <c r="BB558" s="114"/>
      <c r="BC558" s="114"/>
      <c r="BD558" s="114"/>
      <c r="BE558" s="114"/>
      <c r="BF558" s="114"/>
      <c r="BG558" s="114"/>
      <c r="BH558" s="114"/>
      <c r="BI558" s="114"/>
      <c r="BJ558" s="114"/>
      <c r="BK558" s="114"/>
      <c r="BL558" s="114"/>
    </row>
    <row r="559">
      <c r="A559" s="117" t="s">
        <v>237</v>
      </c>
      <c r="B559" s="117" t="b">
        <v>1</v>
      </c>
      <c r="C559" s="117" t="s">
        <v>241</v>
      </c>
      <c r="D559" s="117" t="s">
        <v>8227</v>
      </c>
      <c r="E559" s="117" t="s">
        <v>9749</v>
      </c>
      <c r="F559" s="117" t="s">
        <v>1772</v>
      </c>
      <c r="G559" s="117" t="s">
        <v>9755</v>
      </c>
      <c r="H559" s="117" t="s">
        <v>9756</v>
      </c>
      <c r="I559" s="134"/>
      <c r="J559" s="117" t="s">
        <v>9757</v>
      </c>
      <c r="K559" s="117" t="s">
        <v>9758</v>
      </c>
      <c r="L559" s="134"/>
      <c r="M559" s="134"/>
      <c r="N559" s="134"/>
      <c r="O559" s="117" t="s">
        <v>9759</v>
      </c>
      <c r="P559" s="117" t="s">
        <v>9760</v>
      </c>
      <c r="Q559" s="117" t="s">
        <v>9761</v>
      </c>
      <c r="R559" s="114"/>
      <c r="S559" s="114"/>
      <c r="T559" s="114"/>
      <c r="U559" s="114"/>
      <c r="V559" s="114"/>
      <c r="W559" s="114"/>
      <c r="X559" s="114"/>
      <c r="Y559" s="114"/>
      <c r="Z559" s="114"/>
      <c r="AA559" s="114"/>
      <c r="AB559" s="114"/>
      <c r="AC559" s="114"/>
      <c r="AD559" s="114"/>
      <c r="AE559" s="114"/>
      <c r="AF559" s="114"/>
      <c r="AG559" s="114"/>
      <c r="AH559" s="114"/>
      <c r="AI559" s="114"/>
      <c r="AJ559" s="114"/>
      <c r="AK559" s="114"/>
      <c r="AL559" s="114"/>
      <c r="AM559" s="114"/>
      <c r="AN559" s="114"/>
      <c r="AO559" s="114"/>
      <c r="AP559" s="114"/>
      <c r="AQ559" s="114"/>
      <c r="AR559" s="114"/>
      <c r="AS559" s="114"/>
      <c r="AT559" s="114"/>
      <c r="AU559" s="114"/>
      <c r="AV559" s="114"/>
      <c r="AW559" s="114"/>
      <c r="AX559" s="114"/>
      <c r="AY559" s="114"/>
      <c r="AZ559" s="114"/>
      <c r="BA559" s="114"/>
      <c r="BB559" s="114"/>
      <c r="BC559" s="114"/>
      <c r="BD559" s="114"/>
      <c r="BE559" s="114"/>
      <c r="BF559" s="114"/>
      <c r="BG559" s="114"/>
      <c r="BH559" s="114"/>
      <c r="BI559" s="114"/>
      <c r="BJ559" s="114"/>
      <c r="BK559" s="114"/>
      <c r="BL559" s="114"/>
    </row>
    <row r="560">
      <c r="A560" s="117" t="s">
        <v>237</v>
      </c>
      <c r="B560" s="117" t="b">
        <v>1</v>
      </c>
      <c r="C560" s="117">
        <v>1.0</v>
      </c>
      <c r="D560" s="117" t="s">
        <v>8227</v>
      </c>
      <c r="E560" s="117" t="s">
        <v>9749</v>
      </c>
      <c r="F560" s="117" t="s">
        <v>1772</v>
      </c>
      <c r="G560" s="117" t="s">
        <v>9762</v>
      </c>
      <c r="H560" s="117" t="s">
        <v>9763</v>
      </c>
      <c r="I560" s="134"/>
      <c r="J560" s="117" t="s">
        <v>9764</v>
      </c>
      <c r="K560" s="117" t="s">
        <v>9765</v>
      </c>
      <c r="L560" s="134"/>
      <c r="M560" s="134"/>
      <c r="N560" s="134"/>
      <c r="O560" s="117" t="s">
        <v>9766</v>
      </c>
      <c r="P560" s="117" t="s">
        <v>9767</v>
      </c>
      <c r="Q560" s="134"/>
      <c r="R560" s="114"/>
      <c r="S560" s="114"/>
      <c r="T560" s="114"/>
      <c r="U560" s="114"/>
      <c r="V560" s="114"/>
      <c r="W560" s="114"/>
      <c r="X560" s="114"/>
      <c r="Y560" s="114"/>
      <c r="Z560" s="114"/>
      <c r="AA560" s="114"/>
      <c r="AB560" s="114"/>
      <c r="AC560" s="114"/>
      <c r="AD560" s="114"/>
      <c r="AE560" s="114"/>
      <c r="AF560" s="114"/>
      <c r="AG560" s="114"/>
      <c r="AH560" s="114"/>
      <c r="AI560" s="114"/>
      <c r="AJ560" s="114"/>
      <c r="AK560" s="114"/>
      <c r="AL560" s="114"/>
      <c r="AM560" s="114"/>
      <c r="AN560" s="114"/>
      <c r="AO560" s="114"/>
      <c r="AP560" s="114"/>
      <c r="AQ560" s="114"/>
      <c r="AR560" s="114"/>
      <c r="AS560" s="114"/>
      <c r="AT560" s="114"/>
      <c r="AU560" s="114"/>
      <c r="AV560" s="114"/>
      <c r="AW560" s="114"/>
      <c r="AX560" s="114"/>
      <c r="AY560" s="114"/>
      <c r="AZ560" s="114"/>
      <c r="BA560" s="114"/>
      <c r="BB560" s="114"/>
      <c r="BC560" s="114"/>
      <c r="BD560" s="114"/>
      <c r="BE560" s="114"/>
      <c r="BF560" s="114"/>
      <c r="BG560" s="114"/>
      <c r="BH560" s="114"/>
      <c r="BI560" s="114"/>
      <c r="BJ560" s="114"/>
      <c r="BK560" s="114"/>
      <c r="BL560" s="114"/>
    </row>
    <row r="561">
      <c r="A561" s="117" t="s">
        <v>237</v>
      </c>
      <c r="B561" s="117" t="b">
        <v>1</v>
      </c>
      <c r="C561" s="117" t="s">
        <v>241</v>
      </c>
      <c r="D561" s="117" t="s">
        <v>8227</v>
      </c>
      <c r="E561" s="117" t="s">
        <v>9749</v>
      </c>
      <c r="F561" s="117" t="s">
        <v>1866</v>
      </c>
      <c r="G561" s="117" t="s">
        <v>9768</v>
      </c>
      <c r="H561" s="117" t="s">
        <v>9769</v>
      </c>
      <c r="I561" s="134"/>
      <c r="J561" s="117" t="s">
        <v>9770</v>
      </c>
      <c r="K561" s="117" t="s">
        <v>9771</v>
      </c>
      <c r="L561" s="134"/>
      <c r="M561" s="134"/>
      <c r="N561" s="134"/>
      <c r="O561" s="117" t="s">
        <v>9772</v>
      </c>
      <c r="P561" s="117" t="s">
        <v>9773</v>
      </c>
      <c r="Q561" s="117" t="s">
        <v>9774</v>
      </c>
      <c r="R561" s="114"/>
      <c r="S561" s="114"/>
      <c r="T561" s="114"/>
      <c r="U561" s="114"/>
      <c r="V561" s="114"/>
      <c r="W561" s="114"/>
      <c r="X561" s="114"/>
      <c r="Y561" s="114"/>
      <c r="Z561" s="114"/>
      <c r="AA561" s="114"/>
      <c r="AB561" s="114"/>
      <c r="AC561" s="114"/>
      <c r="AD561" s="114"/>
      <c r="AE561" s="114"/>
      <c r="AF561" s="114"/>
      <c r="AG561" s="114"/>
      <c r="AH561" s="114"/>
      <c r="AI561" s="114"/>
      <c r="AJ561" s="114"/>
      <c r="AK561" s="114"/>
      <c r="AL561" s="114"/>
      <c r="AM561" s="114"/>
      <c r="AN561" s="114"/>
      <c r="AO561" s="114"/>
      <c r="AP561" s="114"/>
      <c r="AQ561" s="114"/>
      <c r="AR561" s="114"/>
      <c r="AS561" s="114"/>
      <c r="AT561" s="114"/>
      <c r="AU561" s="114"/>
      <c r="AV561" s="114"/>
      <c r="AW561" s="114"/>
      <c r="AX561" s="114"/>
      <c r="AY561" s="114"/>
      <c r="AZ561" s="114"/>
      <c r="BA561" s="114"/>
      <c r="BB561" s="114"/>
      <c r="BC561" s="114"/>
      <c r="BD561" s="114"/>
      <c r="BE561" s="114"/>
      <c r="BF561" s="114"/>
      <c r="BG561" s="114"/>
      <c r="BH561" s="114"/>
      <c r="BI561" s="114"/>
      <c r="BJ561" s="114"/>
      <c r="BK561" s="114"/>
      <c r="BL561" s="114"/>
    </row>
    <row r="562">
      <c r="A562" s="117" t="s">
        <v>237</v>
      </c>
      <c r="B562" s="117" t="b">
        <v>1</v>
      </c>
      <c r="C562" s="117">
        <v>1.0</v>
      </c>
      <c r="D562" s="117" t="s">
        <v>8227</v>
      </c>
      <c r="E562" s="117" t="s">
        <v>9749</v>
      </c>
      <c r="F562" s="117" t="s">
        <v>1866</v>
      </c>
      <c r="G562" s="117" t="s">
        <v>9775</v>
      </c>
      <c r="H562" s="117" t="s">
        <v>9776</v>
      </c>
      <c r="I562" s="134"/>
      <c r="J562" s="117" t="s">
        <v>9777</v>
      </c>
      <c r="K562" s="117" t="s">
        <v>9778</v>
      </c>
      <c r="L562" s="134"/>
      <c r="M562" s="134"/>
      <c r="N562" s="134"/>
      <c r="O562" s="117" t="s">
        <v>9779</v>
      </c>
      <c r="P562" s="117" t="s">
        <v>9780</v>
      </c>
      <c r="Q562" s="117" t="s">
        <v>9781</v>
      </c>
      <c r="R562" s="114"/>
      <c r="S562" s="114"/>
      <c r="T562" s="114"/>
      <c r="U562" s="114"/>
      <c r="V562" s="114"/>
      <c r="W562" s="114"/>
      <c r="X562" s="114"/>
      <c r="Y562" s="114"/>
      <c r="Z562" s="114"/>
      <c r="AA562" s="114"/>
      <c r="AB562" s="114"/>
      <c r="AC562" s="114"/>
      <c r="AD562" s="114"/>
      <c r="AE562" s="114"/>
      <c r="AF562" s="114"/>
      <c r="AG562" s="114"/>
      <c r="AH562" s="114"/>
      <c r="AI562" s="114"/>
      <c r="AJ562" s="114"/>
      <c r="AK562" s="114"/>
      <c r="AL562" s="114"/>
      <c r="AM562" s="114"/>
      <c r="AN562" s="114"/>
      <c r="AO562" s="114"/>
      <c r="AP562" s="114"/>
      <c r="AQ562" s="114"/>
      <c r="AR562" s="114"/>
      <c r="AS562" s="114"/>
      <c r="AT562" s="114"/>
      <c r="AU562" s="114"/>
      <c r="AV562" s="114"/>
      <c r="AW562" s="114"/>
      <c r="AX562" s="114"/>
      <c r="AY562" s="114"/>
      <c r="AZ562" s="114"/>
      <c r="BA562" s="114"/>
      <c r="BB562" s="114"/>
      <c r="BC562" s="114"/>
      <c r="BD562" s="114"/>
      <c r="BE562" s="114"/>
      <c r="BF562" s="114"/>
      <c r="BG562" s="114"/>
      <c r="BH562" s="114"/>
      <c r="BI562" s="114"/>
      <c r="BJ562" s="114"/>
      <c r="BK562" s="114"/>
      <c r="BL562" s="114"/>
    </row>
    <row r="563">
      <c r="A563" s="117" t="s">
        <v>237</v>
      </c>
      <c r="B563" s="117" t="b">
        <v>1</v>
      </c>
      <c r="C563" s="117" t="s">
        <v>241</v>
      </c>
      <c r="D563" s="117" t="s">
        <v>8227</v>
      </c>
      <c r="E563" s="117" t="s">
        <v>9749</v>
      </c>
      <c r="F563" s="117" t="s">
        <v>1866</v>
      </c>
      <c r="G563" s="117" t="s">
        <v>9782</v>
      </c>
      <c r="H563" s="117" t="s">
        <v>9783</v>
      </c>
      <c r="I563" s="134"/>
      <c r="J563" s="117" t="s">
        <v>9784</v>
      </c>
      <c r="K563" s="117" t="s">
        <v>9785</v>
      </c>
      <c r="L563" s="134"/>
      <c r="M563" s="134"/>
      <c r="N563" s="134"/>
      <c r="O563" s="117" t="s">
        <v>9786</v>
      </c>
      <c r="P563" s="117" t="s">
        <v>9787</v>
      </c>
      <c r="Q563" s="117" t="s">
        <v>9788</v>
      </c>
      <c r="R563" s="114"/>
      <c r="S563" s="114"/>
      <c r="T563" s="114"/>
      <c r="U563" s="114"/>
      <c r="V563" s="114"/>
      <c r="W563" s="114"/>
      <c r="X563" s="114"/>
      <c r="Y563" s="114"/>
      <c r="Z563" s="114"/>
      <c r="AA563" s="114"/>
      <c r="AB563" s="114"/>
      <c r="AC563" s="114"/>
      <c r="AD563" s="114"/>
      <c r="AE563" s="114"/>
      <c r="AF563" s="114"/>
      <c r="AG563" s="114"/>
      <c r="AH563" s="114"/>
      <c r="AI563" s="114"/>
      <c r="AJ563" s="114"/>
      <c r="AK563" s="114"/>
      <c r="AL563" s="114"/>
      <c r="AM563" s="114"/>
      <c r="AN563" s="114"/>
      <c r="AO563" s="114"/>
      <c r="AP563" s="114"/>
      <c r="AQ563" s="114"/>
      <c r="AR563" s="114"/>
      <c r="AS563" s="114"/>
      <c r="AT563" s="114"/>
      <c r="AU563" s="114"/>
      <c r="AV563" s="114"/>
      <c r="AW563" s="114"/>
      <c r="AX563" s="114"/>
      <c r="AY563" s="114"/>
      <c r="AZ563" s="114"/>
      <c r="BA563" s="114"/>
      <c r="BB563" s="114"/>
      <c r="BC563" s="114"/>
      <c r="BD563" s="114"/>
      <c r="BE563" s="114"/>
      <c r="BF563" s="114"/>
      <c r="BG563" s="114"/>
      <c r="BH563" s="114"/>
      <c r="BI563" s="114"/>
      <c r="BJ563" s="114"/>
      <c r="BK563" s="114"/>
      <c r="BL563" s="114"/>
    </row>
    <row r="564">
      <c r="A564" s="117" t="s">
        <v>237</v>
      </c>
      <c r="B564" s="117" t="b">
        <v>1</v>
      </c>
      <c r="C564" s="117">
        <v>1.0</v>
      </c>
      <c r="D564" s="117" t="s">
        <v>8227</v>
      </c>
      <c r="E564" s="117" t="s">
        <v>9749</v>
      </c>
      <c r="F564" s="117" t="s">
        <v>1866</v>
      </c>
      <c r="G564" s="117" t="s">
        <v>9789</v>
      </c>
      <c r="H564" s="117" t="s">
        <v>9790</v>
      </c>
      <c r="I564" s="134"/>
      <c r="J564" s="117" t="s">
        <v>9791</v>
      </c>
      <c r="K564" s="117" t="s">
        <v>9792</v>
      </c>
      <c r="L564" s="134"/>
      <c r="M564" s="134"/>
      <c r="N564" s="134"/>
      <c r="O564" s="117" t="s">
        <v>9793</v>
      </c>
      <c r="P564" s="117" t="s">
        <v>9794</v>
      </c>
      <c r="Q564" s="134"/>
      <c r="R564" s="114"/>
      <c r="S564" s="114"/>
      <c r="T564" s="114"/>
      <c r="U564" s="114"/>
      <c r="V564" s="114"/>
      <c r="W564" s="114"/>
      <c r="X564" s="114"/>
      <c r="Y564" s="114"/>
      <c r="Z564" s="114"/>
      <c r="AA564" s="114"/>
      <c r="AB564" s="114"/>
      <c r="AC564" s="114"/>
      <c r="AD564" s="114"/>
      <c r="AE564" s="114"/>
      <c r="AF564" s="114"/>
      <c r="AG564" s="114"/>
      <c r="AH564" s="114"/>
      <c r="AI564" s="114"/>
      <c r="AJ564" s="114"/>
      <c r="AK564" s="114"/>
      <c r="AL564" s="114"/>
      <c r="AM564" s="114"/>
      <c r="AN564" s="114"/>
      <c r="AO564" s="114"/>
      <c r="AP564" s="114"/>
      <c r="AQ564" s="114"/>
      <c r="AR564" s="114"/>
      <c r="AS564" s="114"/>
      <c r="AT564" s="114"/>
      <c r="AU564" s="114"/>
      <c r="AV564" s="114"/>
      <c r="AW564" s="114"/>
      <c r="AX564" s="114"/>
      <c r="AY564" s="114"/>
      <c r="AZ564" s="114"/>
      <c r="BA564" s="114"/>
      <c r="BB564" s="114"/>
      <c r="BC564" s="114"/>
      <c r="BD564" s="114"/>
      <c r="BE564" s="114"/>
      <c r="BF564" s="114"/>
      <c r="BG564" s="114"/>
      <c r="BH564" s="114"/>
      <c r="BI564" s="114"/>
      <c r="BJ564" s="114"/>
      <c r="BK564" s="114"/>
      <c r="BL564" s="114"/>
    </row>
    <row r="565">
      <c r="A565" s="117" t="s">
        <v>237</v>
      </c>
      <c r="B565" s="117" t="b">
        <v>1</v>
      </c>
      <c r="C565" s="117" t="s">
        <v>241</v>
      </c>
      <c r="D565" s="117" t="s">
        <v>8227</v>
      </c>
      <c r="E565" s="117" t="s">
        <v>9749</v>
      </c>
      <c r="F565" s="117" t="s">
        <v>1866</v>
      </c>
      <c r="G565" s="117" t="s">
        <v>9795</v>
      </c>
      <c r="H565" s="117" t="s">
        <v>9790</v>
      </c>
      <c r="I565" s="134"/>
      <c r="J565" s="117" t="s">
        <v>9796</v>
      </c>
      <c r="K565" s="117" t="s">
        <v>9797</v>
      </c>
      <c r="L565" s="134"/>
      <c r="M565" s="134"/>
      <c r="N565" s="134"/>
      <c r="O565" s="117" t="s">
        <v>9798</v>
      </c>
      <c r="P565" s="117" t="s">
        <v>9799</v>
      </c>
      <c r="Q565" s="117" t="s">
        <v>9800</v>
      </c>
      <c r="R565" s="114"/>
      <c r="S565" s="114"/>
      <c r="T565" s="114"/>
      <c r="U565" s="114"/>
      <c r="V565" s="114"/>
      <c r="W565" s="114"/>
      <c r="X565" s="114"/>
      <c r="Y565" s="114"/>
      <c r="Z565" s="114"/>
      <c r="AA565" s="114"/>
      <c r="AB565" s="114"/>
      <c r="AC565" s="114"/>
      <c r="AD565" s="114"/>
      <c r="AE565" s="114"/>
      <c r="AF565" s="114"/>
      <c r="AG565" s="114"/>
      <c r="AH565" s="114"/>
      <c r="AI565" s="114"/>
      <c r="AJ565" s="114"/>
      <c r="AK565" s="114"/>
      <c r="AL565" s="114"/>
      <c r="AM565" s="114"/>
      <c r="AN565" s="114"/>
      <c r="AO565" s="114"/>
      <c r="AP565" s="114"/>
      <c r="AQ565" s="114"/>
      <c r="AR565" s="114"/>
      <c r="AS565" s="114"/>
      <c r="AT565" s="114"/>
      <c r="AU565" s="114"/>
      <c r="AV565" s="114"/>
      <c r="AW565" s="114"/>
      <c r="AX565" s="114"/>
      <c r="AY565" s="114"/>
      <c r="AZ565" s="114"/>
      <c r="BA565" s="114"/>
      <c r="BB565" s="114"/>
      <c r="BC565" s="114"/>
      <c r="BD565" s="114"/>
      <c r="BE565" s="114"/>
      <c r="BF565" s="114"/>
      <c r="BG565" s="114"/>
      <c r="BH565" s="114"/>
      <c r="BI565" s="114"/>
      <c r="BJ565" s="114"/>
      <c r="BK565" s="114"/>
      <c r="BL565" s="114"/>
    </row>
    <row r="566">
      <c r="A566" s="117" t="s">
        <v>237</v>
      </c>
      <c r="B566" s="117" t="b">
        <v>1</v>
      </c>
      <c r="C566" s="117">
        <v>1.0</v>
      </c>
      <c r="D566" s="117" t="s">
        <v>8227</v>
      </c>
      <c r="E566" s="117" t="s">
        <v>9749</v>
      </c>
      <c r="F566" s="117" t="s">
        <v>1866</v>
      </c>
      <c r="G566" s="117" t="s">
        <v>9801</v>
      </c>
      <c r="H566" s="117" t="s">
        <v>9802</v>
      </c>
      <c r="I566" s="134"/>
      <c r="J566" s="117" t="s">
        <v>2792</v>
      </c>
      <c r="K566" s="117" t="s">
        <v>9803</v>
      </c>
      <c r="L566" s="134"/>
      <c r="M566" s="134"/>
      <c r="N566" s="134"/>
      <c r="O566" s="117" t="s">
        <v>9804</v>
      </c>
      <c r="P566" s="117" t="s">
        <v>9805</v>
      </c>
      <c r="Q566" s="117" t="s">
        <v>9806</v>
      </c>
      <c r="R566" s="114"/>
      <c r="S566" s="114"/>
      <c r="T566" s="114"/>
      <c r="U566" s="114"/>
      <c r="V566" s="114"/>
      <c r="W566" s="114"/>
      <c r="X566" s="114"/>
      <c r="Y566" s="114"/>
      <c r="Z566" s="114"/>
      <c r="AA566" s="114"/>
      <c r="AB566" s="114"/>
      <c r="AC566" s="114"/>
      <c r="AD566" s="114"/>
      <c r="AE566" s="114"/>
      <c r="AF566" s="114"/>
      <c r="AG566" s="114"/>
      <c r="AH566" s="114"/>
      <c r="AI566" s="114"/>
      <c r="AJ566" s="114"/>
      <c r="AK566" s="114"/>
      <c r="AL566" s="114"/>
      <c r="AM566" s="114"/>
      <c r="AN566" s="114"/>
      <c r="AO566" s="114"/>
      <c r="AP566" s="114"/>
      <c r="AQ566" s="114"/>
      <c r="AR566" s="114"/>
      <c r="AS566" s="114"/>
      <c r="AT566" s="114"/>
      <c r="AU566" s="114"/>
      <c r="AV566" s="114"/>
      <c r="AW566" s="114"/>
      <c r="AX566" s="114"/>
      <c r="AY566" s="114"/>
      <c r="AZ566" s="114"/>
      <c r="BA566" s="114"/>
      <c r="BB566" s="114"/>
      <c r="BC566" s="114"/>
      <c r="BD566" s="114"/>
      <c r="BE566" s="114"/>
      <c r="BF566" s="114"/>
      <c r="BG566" s="114"/>
      <c r="BH566" s="114"/>
      <c r="BI566" s="114"/>
      <c r="BJ566" s="114"/>
      <c r="BK566" s="114"/>
      <c r="BL566" s="114"/>
    </row>
    <row r="567">
      <c r="A567" s="117" t="s">
        <v>237</v>
      </c>
      <c r="B567" s="117" t="b">
        <v>1</v>
      </c>
      <c r="C567" s="117" t="s">
        <v>241</v>
      </c>
      <c r="D567" s="117" t="s">
        <v>8227</v>
      </c>
      <c r="E567" s="117" t="s">
        <v>9749</v>
      </c>
      <c r="F567" s="117" t="s">
        <v>294</v>
      </c>
      <c r="G567" s="117" t="s">
        <v>9807</v>
      </c>
      <c r="H567" s="117" t="s">
        <v>9808</v>
      </c>
      <c r="I567" s="134"/>
      <c r="J567" s="117" t="s">
        <v>9809</v>
      </c>
      <c r="K567" s="117" t="s">
        <v>9810</v>
      </c>
      <c r="L567" s="134"/>
      <c r="M567" s="134"/>
      <c r="N567" s="134"/>
      <c r="O567" s="117" t="s">
        <v>9811</v>
      </c>
      <c r="P567" s="117" t="s">
        <v>9812</v>
      </c>
      <c r="Q567" s="117" t="s">
        <v>9813</v>
      </c>
      <c r="R567" s="114"/>
      <c r="S567" s="114"/>
      <c r="T567" s="114"/>
      <c r="U567" s="114"/>
      <c r="V567" s="114"/>
      <c r="W567" s="114"/>
      <c r="X567" s="114"/>
      <c r="Y567" s="114"/>
      <c r="Z567" s="114"/>
      <c r="AA567" s="114"/>
      <c r="AB567" s="114"/>
      <c r="AC567" s="114"/>
      <c r="AD567" s="114"/>
      <c r="AE567" s="114"/>
      <c r="AF567" s="114"/>
      <c r="AG567" s="114"/>
      <c r="AH567" s="114"/>
      <c r="AI567" s="114"/>
      <c r="AJ567" s="114"/>
      <c r="AK567" s="114"/>
      <c r="AL567" s="114"/>
      <c r="AM567" s="114"/>
      <c r="AN567" s="114"/>
      <c r="AO567" s="114"/>
      <c r="AP567" s="114"/>
      <c r="AQ567" s="114"/>
      <c r="AR567" s="114"/>
      <c r="AS567" s="114"/>
      <c r="AT567" s="114"/>
      <c r="AU567" s="114"/>
      <c r="AV567" s="114"/>
      <c r="AW567" s="114"/>
      <c r="AX567" s="114"/>
      <c r="AY567" s="114"/>
      <c r="AZ567" s="114"/>
      <c r="BA567" s="114"/>
      <c r="BB567" s="114"/>
      <c r="BC567" s="114"/>
      <c r="BD567" s="114"/>
      <c r="BE567" s="114"/>
      <c r="BF567" s="114"/>
      <c r="BG567" s="114"/>
      <c r="BH567" s="114"/>
      <c r="BI567" s="114"/>
      <c r="BJ567" s="114"/>
      <c r="BK567" s="114"/>
      <c r="BL567" s="114"/>
    </row>
    <row r="568">
      <c r="A568" s="117" t="s">
        <v>237</v>
      </c>
      <c r="B568" s="117" t="b">
        <v>1</v>
      </c>
      <c r="C568" s="117">
        <v>1.0</v>
      </c>
      <c r="D568" s="117" t="s">
        <v>8227</v>
      </c>
      <c r="E568" s="117" t="s">
        <v>9749</v>
      </c>
      <c r="F568" s="117" t="s">
        <v>294</v>
      </c>
      <c r="G568" s="117" t="s">
        <v>9814</v>
      </c>
      <c r="H568" s="117" t="s">
        <v>9815</v>
      </c>
      <c r="I568" s="134"/>
      <c r="J568" s="117" t="s">
        <v>9816</v>
      </c>
      <c r="K568" s="117" t="s">
        <v>9817</v>
      </c>
      <c r="L568" s="134"/>
      <c r="M568" s="134"/>
      <c r="N568" s="134"/>
      <c r="O568" s="117" t="s">
        <v>9818</v>
      </c>
      <c r="P568" s="117" t="s">
        <v>9819</v>
      </c>
      <c r="Q568" s="134"/>
      <c r="R568" s="114"/>
      <c r="S568" s="114"/>
      <c r="T568" s="114"/>
      <c r="U568" s="114"/>
      <c r="V568" s="114"/>
      <c r="W568" s="114"/>
      <c r="X568" s="114"/>
      <c r="Y568" s="114"/>
      <c r="Z568" s="114"/>
      <c r="AA568" s="114"/>
      <c r="AB568" s="114"/>
      <c r="AC568" s="114"/>
      <c r="AD568" s="114"/>
      <c r="AE568" s="114"/>
      <c r="AF568" s="114"/>
      <c r="AG568" s="114"/>
      <c r="AH568" s="114"/>
      <c r="AI568" s="114"/>
      <c r="AJ568" s="114"/>
      <c r="AK568" s="114"/>
      <c r="AL568" s="114"/>
      <c r="AM568" s="114"/>
      <c r="AN568" s="114"/>
      <c r="AO568" s="114"/>
      <c r="AP568" s="114"/>
      <c r="AQ568" s="114"/>
      <c r="AR568" s="114"/>
      <c r="AS568" s="114"/>
      <c r="AT568" s="114"/>
      <c r="AU568" s="114"/>
      <c r="AV568" s="114"/>
      <c r="AW568" s="114"/>
      <c r="AX568" s="114"/>
      <c r="AY568" s="114"/>
      <c r="AZ568" s="114"/>
      <c r="BA568" s="114"/>
      <c r="BB568" s="114"/>
      <c r="BC568" s="114"/>
      <c r="BD568" s="114"/>
      <c r="BE568" s="114"/>
      <c r="BF568" s="114"/>
      <c r="BG568" s="114"/>
      <c r="BH568" s="114"/>
      <c r="BI568" s="114"/>
      <c r="BJ568" s="114"/>
      <c r="BK568" s="114"/>
      <c r="BL568" s="114"/>
    </row>
    <row r="569">
      <c r="A569" s="117" t="s">
        <v>237</v>
      </c>
      <c r="B569" s="117" t="b">
        <v>1</v>
      </c>
      <c r="C569" s="117" t="s">
        <v>241</v>
      </c>
      <c r="D569" s="117" t="s">
        <v>8227</v>
      </c>
      <c r="E569" s="117" t="s">
        <v>9749</v>
      </c>
      <c r="F569" s="117" t="s">
        <v>294</v>
      </c>
      <c r="G569" s="117" t="s">
        <v>9820</v>
      </c>
      <c r="H569" s="117" t="s">
        <v>9821</v>
      </c>
      <c r="I569" s="134"/>
      <c r="J569" s="117" t="s">
        <v>2806</v>
      </c>
      <c r="K569" s="117" t="s">
        <v>9822</v>
      </c>
      <c r="L569" s="134"/>
      <c r="M569" s="134"/>
      <c r="N569" s="134"/>
      <c r="O569" s="117" t="s">
        <v>9823</v>
      </c>
      <c r="P569" s="117" t="s">
        <v>9824</v>
      </c>
      <c r="Q569" s="117" t="s">
        <v>9825</v>
      </c>
      <c r="R569" s="114"/>
      <c r="S569" s="114"/>
      <c r="T569" s="114"/>
      <c r="U569" s="114"/>
      <c r="V569" s="114"/>
      <c r="W569" s="114"/>
      <c r="X569" s="114"/>
      <c r="Y569" s="114"/>
      <c r="Z569" s="114"/>
      <c r="AA569" s="114"/>
      <c r="AB569" s="114"/>
      <c r="AC569" s="114"/>
      <c r="AD569" s="114"/>
      <c r="AE569" s="114"/>
      <c r="AF569" s="114"/>
      <c r="AG569" s="114"/>
      <c r="AH569" s="114"/>
      <c r="AI569" s="114"/>
      <c r="AJ569" s="114"/>
      <c r="AK569" s="114"/>
      <c r="AL569" s="114"/>
      <c r="AM569" s="114"/>
      <c r="AN569" s="114"/>
      <c r="AO569" s="114"/>
      <c r="AP569" s="114"/>
      <c r="AQ569" s="114"/>
      <c r="AR569" s="114"/>
      <c r="AS569" s="114"/>
      <c r="AT569" s="114"/>
      <c r="AU569" s="114"/>
      <c r="AV569" s="114"/>
      <c r="AW569" s="114"/>
      <c r="AX569" s="114"/>
      <c r="AY569" s="114"/>
      <c r="AZ569" s="114"/>
      <c r="BA569" s="114"/>
      <c r="BB569" s="114"/>
      <c r="BC569" s="114"/>
      <c r="BD569" s="114"/>
      <c r="BE569" s="114"/>
      <c r="BF569" s="114"/>
      <c r="BG569" s="114"/>
      <c r="BH569" s="114"/>
      <c r="BI569" s="114"/>
      <c r="BJ569" s="114"/>
      <c r="BK569" s="114"/>
      <c r="BL569" s="114"/>
    </row>
    <row r="570">
      <c r="A570" s="117" t="s">
        <v>237</v>
      </c>
      <c r="B570" s="117" t="b">
        <v>1</v>
      </c>
      <c r="C570" s="117">
        <v>1.0</v>
      </c>
      <c r="D570" s="117" t="s">
        <v>8227</v>
      </c>
      <c r="E570" s="117" t="s">
        <v>9749</v>
      </c>
      <c r="F570" s="117" t="s">
        <v>6144</v>
      </c>
      <c r="G570" s="117" t="s">
        <v>9826</v>
      </c>
      <c r="H570" s="117" t="s">
        <v>9827</v>
      </c>
      <c r="I570" s="134"/>
      <c r="J570" s="117" t="s">
        <v>9828</v>
      </c>
      <c r="K570" s="117" t="s">
        <v>9829</v>
      </c>
      <c r="L570" s="134"/>
      <c r="M570" s="134"/>
      <c r="N570" s="134"/>
      <c r="O570" s="117" t="s">
        <v>9830</v>
      </c>
      <c r="P570" s="117" t="s">
        <v>9831</v>
      </c>
      <c r="Q570" s="134"/>
      <c r="R570" s="114"/>
      <c r="S570" s="114"/>
      <c r="T570" s="114"/>
      <c r="U570" s="114"/>
      <c r="V570" s="114"/>
      <c r="W570" s="114"/>
      <c r="X570" s="114"/>
      <c r="Y570" s="114"/>
      <c r="Z570" s="114"/>
      <c r="AA570" s="114"/>
      <c r="AB570" s="114"/>
      <c r="AC570" s="114"/>
      <c r="AD570" s="114"/>
      <c r="AE570" s="114"/>
      <c r="AF570" s="114"/>
      <c r="AG570" s="114"/>
      <c r="AH570" s="114"/>
      <c r="AI570" s="114"/>
      <c r="AJ570" s="114"/>
      <c r="AK570" s="114"/>
      <c r="AL570" s="114"/>
      <c r="AM570" s="114"/>
      <c r="AN570" s="114"/>
      <c r="AO570" s="114"/>
      <c r="AP570" s="114"/>
      <c r="AQ570" s="114"/>
      <c r="AR570" s="114"/>
      <c r="AS570" s="114"/>
      <c r="AT570" s="114"/>
      <c r="AU570" s="114"/>
      <c r="AV570" s="114"/>
      <c r="AW570" s="114"/>
      <c r="AX570" s="114"/>
      <c r="AY570" s="114"/>
      <c r="AZ570" s="114"/>
      <c r="BA570" s="114"/>
      <c r="BB570" s="114"/>
      <c r="BC570" s="114"/>
      <c r="BD570" s="114"/>
      <c r="BE570" s="114"/>
      <c r="BF570" s="114"/>
      <c r="BG570" s="114"/>
      <c r="BH570" s="114"/>
      <c r="BI570" s="114"/>
      <c r="BJ570" s="114"/>
      <c r="BK570" s="114"/>
      <c r="BL570" s="114"/>
    </row>
    <row r="571">
      <c r="A571" s="117" t="s">
        <v>237</v>
      </c>
      <c r="B571" s="117" t="b">
        <v>1</v>
      </c>
      <c r="C571" s="117" t="s">
        <v>241</v>
      </c>
      <c r="D571" s="117" t="s">
        <v>8227</v>
      </c>
      <c r="E571" s="117" t="s">
        <v>9749</v>
      </c>
      <c r="F571" s="117" t="s">
        <v>6144</v>
      </c>
      <c r="G571" s="117" t="s">
        <v>9832</v>
      </c>
      <c r="H571" s="117" t="s">
        <v>9833</v>
      </c>
      <c r="I571" s="134"/>
      <c r="J571" s="117" t="s">
        <v>9834</v>
      </c>
      <c r="K571" s="117" t="s">
        <v>9835</v>
      </c>
      <c r="L571" s="134"/>
      <c r="M571" s="134"/>
      <c r="N571" s="134"/>
      <c r="O571" s="117" t="s">
        <v>9836</v>
      </c>
      <c r="P571" s="117" t="s">
        <v>9837</v>
      </c>
      <c r="Q571" s="117" t="s">
        <v>9838</v>
      </c>
      <c r="R571" s="114"/>
      <c r="S571" s="114"/>
      <c r="T571" s="114"/>
      <c r="U571" s="114"/>
      <c r="V571" s="114"/>
      <c r="W571" s="114"/>
      <c r="X571" s="114"/>
      <c r="Y571" s="114"/>
      <c r="Z571" s="114"/>
      <c r="AA571" s="114"/>
      <c r="AB571" s="114"/>
      <c r="AC571" s="114"/>
      <c r="AD571" s="114"/>
      <c r="AE571" s="114"/>
      <c r="AF571" s="114"/>
      <c r="AG571" s="114"/>
      <c r="AH571" s="114"/>
      <c r="AI571" s="114"/>
      <c r="AJ571" s="114"/>
      <c r="AK571" s="114"/>
      <c r="AL571" s="114"/>
      <c r="AM571" s="114"/>
      <c r="AN571" s="114"/>
      <c r="AO571" s="114"/>
      <c r="AP571" s="114"/>
      <c r="AQ571" s="114"/>
      <c r="AR571" s="114"/>
      <c r="AS571" s="114"/>
      <c r="AT571" s="114"/>
      <c r="AU571" s="114"/>
      <c r="AV571" s="114"/>
      <c r="AW571" s="114"/>
      <c r="AX571" s="114"/>
      <c r="AY571" s="114"/>
      <c r="AZ571" s="114"/>
      <c r="BA571" s="114"/>
      <c r="BB571" s="114"/>
      <c r="BC571" s="114"/>
      <c r="BD571" s="114"/>
      <c r="BE571" s="114"/>
      <c r="BF571" s="114"/>
      <c r="BG571" s="114"/>
      <c r="BH571" s="114"/>
      <c r="BI571" s="114"/>
      <c r="BJ571" s="114"/>
      <c r="BK571" s="114"/>
      <c r="BL571" s="114"/>
    </row>
    <row r="572">
      <c r="A572" s="117" t="s">
        <v>237</v>
      </c>
      <c r="B572" s="117" t="b">
        <v>1</v>
      </c>
      <c r="C572" s="117">
        <v>1.0</v>
      </c>
      <c r="D572" s="117" t="s">
        <v>8227</v>
      </c>
      <c r="E572" s="117" t="s">
        <v>9749</v>
      </c>
      <c r="F572" s="117" t="s">
        <v>6144</v>
      </c>
      <c r="G572" s="117" t="s">
        <v>9839</v>
      </c>
      <c r="H572" s="117" t="s">
        <v>9840</v>
      </c>
      <c r="I572" s="134"/>
      <c r="J572" s="117" t="s">
        <v>9841</v>
      </c>
      <c r="K572" s="117" t="s">
        <v>9842</v>
      </c>
      <c r="L572" s="134"/>
      <c r="M572" s="134"/>
      <c r="N572" s="134"/>
      <c r="O572" s="117" t="s">
        <v>9843</v>
      </c>
      <c r="P572" s="117" t="s">
        <v>9844</v>
      </c>
      <c r="Q572" s="117" t="s">
        <v>9845</v>
      </c>
      <c r="R572" s="114"/>
      <c r="S572" s="114"/>
      <c r="T572" s="114"/>
      <c r="U572" s="114"/>
      <c r="V572" s="114"/>
      <c r="W572" s="114"/>
      <c r="X572" s="114"/>
      <c r="Y572" s="114"/>
      <c r="Z572" s="114"/>
      <c r="AA572" s="114"/>
      <c r="AB572" s="114"/>
      <c r="AC572" s="114"/>
      <c r="AD572" s="114"/>
      <c r="AE572" s="114"/>
      <c r="AF572" s="114"/>
      <c r="AG572" s="114"/>
      <c r="AH572" s="114"/>
      <c r="AI572" s="114"/>
      <c r="AJ572" s="114"/>
      <c r="AK572" s="114"/>
      <c r="AL572" s="114"/>
      <c r="AM572" s="114"/>
      <c r="AN572" s="114"/>
      <c r="AO572" s="114"/>
      <c r="AP572" s="114"/>
      <c r="AQ572" s="114"/>
      <c r="AR572" s="114"/>
      <c r="AS572" s="114"/>
      <c r="AT572" s="114"/>
      <c r="AU572" s="114"/>
      <c r="AV572" s="114"/>
      <c r="AW572" s="114"/>
      <c r="AX572" s="114"/>
      <c r="AY572" s="114"/>
      <c r="AZ572" s="114"/>
      <c r="BA572" s="114"/>
      <c r="BB572" s="114"/>
      <c r="BC572" s="114"/>
      <c r="BD572" s="114"/>
      <c r="BE572" s="114"/>
      <c r="BF572" s="114"/>
      <c r="BG572" s="114"/>
      <c r="BH572" s="114"/>
      <c r="BI572" s="114"/>
      <c r="BJ572" s="114"/>
      <c r="BK572" s="114"/>
      <c r="BL572" s="114"/>
    </row>
    <row r="573">
      <c r="A573" s="117" t="s">
        <v>237</v>
      </c>
      <c r="B573" s="117" t="b">
        <v>1</v>
      </c>
      <c r="C573" s="117" t="s">
        <v>241</v>
      </c>
      <c r="D573" s="117" t="s">
        <v>8227</v>
      </c>
      <c r="E573" s="117" t="s">
        <v>9749</v>
      </c>
      <c r="F573" s="117" t="s">
        <v>6144</v>
      </c>
      <c r="G573" s="117" t="s">
        <v>9846</v>
      </c>
      <c r="H573" s="117" t="s">
        <v>9847</v>
      </c>
      <c r="I573" s="134"/>
      <c r="J573" s="117" t="s">
        <v>9848</v>
      </c>
      <c r="K573" s="117" t="s">
        <v>9849</v>
      </c>
      <c r="L573" s="134"/>
      <c r="M573" s="134"/>
      <c r="N573" s="134"/>
      <c r="O573" s="117" t="s">
        <v>9850</v>
      </c>
      <c r="P573" s="117" t="s">
        <v>9851</v>
      </c>
      <c r="Q573" s="117" t="s">
        <v>9852</v>
      </c>
      <c r="R573" s="114"/>
      <c r="S573" s="114"/>
      <c r="T573" s="114"/>
      <c r="U573" s="114"/>
      <c r="V573" s="114"/>
      <c r="W573" s="114"/>
      <c r="X573" s="114"/>
      <c r="Y573" s="114"/>
      <c r="Z573" s="114"/>
      <c r="AA573" s="114"/>
      <c r="AB573" s="114"/>
      <c r="AC573" s="114"/>
      <c r="AD573" s="114"/>
      <c r="AE573" s="114"/>
      <c r="AF573" s="114"/>
      <c r="AG573" s="114"/>
      <c r="AH573" s="114"/>
      <c r="AI573" s="114"/>
      <c r="AJ573" s="114"/>
      <c r="AK573" s="114"/>
      <c r="AL573" s="114"/>
      <c r="AM573" s="114"/>
      <c r="AN573" s="114"/>
      <c r="AO573" s="114"/>
      <c r="AP573" s="114"/>
      <c r="AQ573" s="114"/>
      <c r="AR573" s="114"/>
      <c r="AS573" s="114"/>
      <c r="AT573" s="114"/>
      <c r="AU573" s="114"/>
      <c r="AV573" s="114"/>
      <c r="AW573" s="114"/>
      <c r="AX573" s="114"/>
      <c r="AY573" s="114"/>
      <c r="AZ573" s="114"/>
      <c r="BA573" s="114"/>
      <c r="BB573" s="114"/>
      <c r="BC573" s="114"/>
      <c r="BD573" s="114"/>
      <c r="BE573" s="114"/>
      <c r="BF573" s="114"/>
      <c r="BG573" s="114"/>
      <c r="BH573" s="114"/>
      <c r="BI573" s="114"/>
      <c r="BJ573" s="114"/>
      <c r="BK573" s="114"/>
      <c r="BL573" s="114"/>
    </row>
    <row r="574">
      <c r="A574" s="117" t="s">
        <v>237</v>
      </c>
      <c r="B574" s="117" t="b">
        <v>1</v>
      </c>
      <c r="C574" s="117">
        <v>1.0</v>
      </c>
      <c r="D574" s="117" t="s">
        <v>8227</v>
      </c>
      <c r="E574" s="117" t="s">
        <v>9749</v>
      </c>
      <c r="F574" s="117" t="s">
        <v>489</v>
      </c>
      <c r="G574" s="117" t="s">
        <v>9853</v>
      </c>
      <c r="H574" s="117" t="s">
        <v>9854</v>
      </c>
      <c r="I574" s="134"/>
      <c r="J574" s="117" t="s">
        <v>9855</v>
      </c>
      <c r="K574" s="117" t="s">
        <v>9856</v>
      </c>
      <c r="L574" s="134"/>
      <c r="M574" s="134"/>
      <c r="N574" s="134"/>
      <c r="O574" s="117" t="s">
        <v>9857</v>
      </c>
      <c r="P574" s="117" t="s">
        <v>9858</v>
      </c>
      <c r="Q574" s="117" t="s">
        <v>9859</v>
      </c>
      <c r="R574" s="114"/>
      <c r="S574" s="114"/>
      <c r="T574" s="114"/>
      <c r="U574" s="114"/>
      <c r="V574" s="114"/>
      <c r="W574" s="114"/>
      <c r="X574" s="114"/>
      <c r="Y574" s="114"/>
      <c r="Z574" s="114"/>
      <c r="AA574" s="114"/>
      <c r="AB574" s="114"/>
      <c r="AC574" s="114"/>
      <c r="AD574" s="114"/>
      <c r="AE574" s="114"/>
      <c r="AF574" s="114"/>
      <c r="AG574" s="114"/>
      <c r="AH574" s="114"/>
      <c r="AI574" s="114"/>
      <c r="AJ574" s="114"/>
      <c r="AK574" s="114"/>
      <c r="AL574" s="114"/>
      <c r="AM574" s="114"/>
      <c r="AN574" s="114"/>
      <c r="AO574" s="114"/>
      <c r="AP574" s="114"/>
      <c r="AQ574" s="114"/>
      <c r="AR574" s="114"/>
      <c r="AS574" s="114"/>
      <c r="AT574" s="114"/>
      <c r="AU574" s="114"/>
      <c r="AV574" s="114"/>
      <c r="AW574" s="114"/>
      <c r="AX574" s="114"/>
      <c r="AY574" s="114"/>
      <c r="AZ574" s="114"/>
      <c r="BA574" s="114"/>
      <c r="BB574" s="114"/>
      <c r="BC574" s="114"/>
      <c r="BD574" s="114"/>
      <c r="BE574" s="114"/>
      <c r="BF574" s="114"/>
      <c r="BG574" s="114"/>
      <c r="BH574" s="114"/>
      <c r="BI574" s="114"/>
      <c r="BJ574" s="114"/>
      <c r="BK574" s="114"/>
      <c r="BL574" s="114"/>
    </row>
    <row r="575">
      <c r="A575" s="117" t="s">
        <v>237</v>
      </c>
      <c r="B575" s="117" t="b">
        <v>1</v>
      </c>
      <c r="C575" s="117" t="s">
        <v>241</v>
      </c>
      <c r="D575" s="117" t="s">
        <v>8227</v>
      </c>
      <c r="E575" s="117" t="s">
        <v>9749</v>
      </c>
      <c r="F575" s="117" t="s">
        <v>489</v>
      </c>
      <c r="G575" s="117" t="s">
        <v>9860</v>
      </c>
      <c r="H575" s="117" t="s">
        <v>9861</v>
      </c>
      <c r="I575" s="134"/>
      <c r="J575" s="117" t="s">
        <v>9862</v>
      </c>
      <c r="K575" s="117" t="s">
        <v>9863</v>
      </c>
      <c r="L575" s="134"/>
      <c r="M575" s="134"/>
      <c r="N575" s="134"/>
      <c r="O575" s="117" t="s">
        <v>9864</v>
      </c>
      <c r="P575" s="117" t="s">
        <v>9865</v>
      </c>
      <c r="Q575" s="134"/>
      <c r="R575" s="114"/>
      <c r="S575" s="114"/>
      <c r="T575" s="114"/>
      <c r="U575" s="114"/>
      <c r="V575" s="114"/>
      <c r="W575" s="114"/>
      <c r="X575" s="114"/>
      <c r="Y575" s="114"/>
      <c r="Z575" s="114"/>
      <c r="AA575" s="114"/>
      <c r="AB575" s="114"/>
      <c r="AC575" s="114"/>
      <c r="AD575" s="114"/>
      <c r="AE575" s="114"/>
      <c r="AF575" s="114"/>
      <c r="AG575" s="114"/>
      <c r="AH575" s="114"/>
      <c r="AI575" s="114"/>
      <c r="AJ575" s="114"/>
      <c r="AK575" s="114"/>
      <c r="AL575" s="114"/>
      <c r="AM575" s="114"/>
      <c r="AN575" s="114"/>
      <c r="AO575" s="114"/>
      <c r="AP575" s="114"/>
      <c r="AQ575" s="114"/>
      <c r="AR575" s="114"/>
      <c r="AS575" s="114"/>
      <c r="AT575" s="114"/>
      <c r="AU575" s="114"/>
      <c r="AV575" s="114"/>
      <c r="AW575" s="114"/>
      <c r="AX575" s="114"/>
      <c r="AY575" s="114"/>
      <c r="AZ575" s="114"/>
      <c r="BA575" s="114"/>
      <c r="BB575" s="114"/>
      <c r="BC575" s="114"/>
      <c r="BD575" s="114"/>
      <c r="BE575" s="114"/>
      <c r="BF575" s="114"/>
      <c r="BG575" s="114"/>
      <c r="BH575" s="114"/>
      <c r="BI575" s="114"/>
      <c r="BJ575" s="114"/>
      <c r="BK575" s="114"/>
      <c r="BL575" s="114"/>
    </row>
    <row r="576">
      <c r="A576" s="117" t="s">
        <v>237</v>
      </c>
      <c r="B576" s="117" t="b">
        <v>1</v>
      </c>
      <c r="C576" s="117">
        <v>1.0</v>
      </c>
      <c r="D576" s="117" t="s">
        <v>8227</v>
      </c>
      <c r="E576" s="117" t="s">
        <v>9749</v>
      </c>
      <c r="F576" s="117" t="s">
        <v>489</v>
      </c>
      <c r="G576" s="117" t="s">
        <v>9866</v>
      </c>
      <c r="H576" s="117" t="s">
        <v>9867</v>
      </c>
      <c r="I576" s="134"/>
      <c r="J576" s="117" t="s">
        <v>9868</v>
      </c>
      <c r="K576" s="117" t="s">
        <v>9869</v>
      </c>
      <c r="L576" s="134"/>
      <c r="M576" s="134"/>
      <c r="N576" s="134"/>
      <c r="O576" s="117" t="s">
        <v>9870</v>
      </c>
      <c r="P576" s="117" t="s">
        <v>9871</v>
      </c>
      <c r="Q576" s="134"/>
      <c r="R576" s="114"/>
      <c r="S576" s="114"/>
      <c r="T576" s="114"/>
      <c r="U576" s="114"/>
      <c r="V576" s="114"/>
      <c r="W576" s="114"/>
      <c r="X576" s="114"/>
      <c r="Y576" s="114"/>
      <c r="Z576" s="114"/>
      <c r="AA576" s="114"/>
      <c r="AB576" s="114"/>
      <c r="AC576" s="114"/>
      <c r="AD576" s="114"/>
      <c r="AE576" s="114"/>
      <c r="AF576" s="114"/>
      <c r="AG576" s="114"/>
      <c r="AH576" s="114"/>
      <c r="AI576" s="114"/>
      <c r="AJ576" s="114"/>
      <c r="AK576" s="114"/>
      <c r="AL576" s="114"/>
      <c r="AM576" s="114"/>
      <c r="AN576" s="114"/>
      <c r="AO576" s="114"/>
      <c r="AP576" s="114"/>
      <c r="AQ576" s="114"/>
      <c r="AR576" s="114"/>
      <c r="AS576" s="114"/>
      <c r="AT576" s="114"/>
      <c r="AU576" s="114"/>
      <c r="AV576" s="114"/>
      <c r="AW576" s="114"/>
      <c r="AX576" s="114"/>
      <c r="AY576" s="114"/>
      <c r="AZ576" s="114"/>
      <c r="BA576" s="114"/>
      <c r="BB576" s="114"/>
      <c r="BC576" s="114"/>
      <c r="BD576" s="114"/>
      <c r="BE576" s="114"/>
      <c r="BF576" s="114"/>
      <c r="BG576" s="114"/>
      <c r="BH576" s="114"/>
      <c r="BI576" s="114"/>
      <c r="BJ576" s="114"/>
      <c r="BK576" s="114"/>
      <c r="BL576" s="114"/>
    </row>
    <row r="577">
      <c r="A577" s="117" t="s">
        <v>237</v>
      </c>
      <c r="B577" s="117" t="b">
        <v>1</v>
      </c>
      <c r="C577" s="117" t="s">
        <v>241</v>
      </c>
      <c r="D577" s="117" t="s">
        <v>8227</v>
      </c>
      <c r="E577" s="117" t="s">
        <v>9749</v>
      </c>
      <c r="F577" s="117" t="s">
        <v>556</v>
      </c>
      <c r="G577" s="117" t="s">
        <v>9872</v>
      </c>
      <c r="H577" s="117" t="s">
        <v>9873</v>
      </c>
      <c r="I577" s="134"/>
      <c r="J577" s="117" t="s">
        <v>2845</v>
      </c>
      <c r="K577" s="117" t="s">
        <v>9874</v>
      </c>
      <c r="L577" s="134"/>
      <c r="M577" s="134"/>
      <c r="N577" s="134"/>
      <c r="O577" s="117" t="s">
        <v>9875</v>
      </c>
      <c r="P577" s="117" t="s">
        <v>9876</v>
      </c>
      <c r="Q577" s="134"/>
      <c r="R577" s="114"/>
      <c r="S577" s="114"/>
      <c r="T577" s="114"/>
      <c r="U577" s="114"/>
      <c r="V577" s="114"/>
      <c r="W577" s="114"/>
      <c r="X577" s="114"/>
      <c r="Y577" s="114"/>
      <c r="Z577" s="114"/>
      <c r="AA577" s="114"/>
      <c r="AB577" s="114"/>
      <c r="AC577" s="114"/>
      <c r="AD577" s="114"/>
      <c r="AE577" s="114"/>
      <c r="AF577" s="114"/>
      <c r="AG577" s="114"/>
      <c r="AH577" s="114"/>
      <c r="AI577" s="114"/>
      <c r="AJ577" s="114"/>
      <c r="AK577" s="114"/>
      <c r="AL577" s="114"/>
      <c r="AM577" s="114"/>
      <c r="AN577" s="114"/>
      <c r="AO577" s="114"/>
      <c r="AP577" s="114"/>
      <c r="AQ577" s="114"/>
      <c r="AR577" s="114"/>
      <c r="AS577" s="114"/>
      <c r="AT577" s="114"/>
      <c r="AU577" s="114"/>
      <c r="AV577" s="114"/>
      <c r="AW577" s="114"/>
      <c r="AX577" s="114"/>
      <c r="AY577" s="114"/>
      <c r="AZ577" s="114"/>
      <c r="BA577" s="114"/>
      <c r="BB577" s="114"/>
      <c r="BC577" s="114"/>
      <c r="BD577" s="114"/>
      <c r="BE577" s="114"/>
      <c r="BF577" s="114"/>
      <c r="BG577" s="114"/>
      <c r="BH577" s="114"/>
      <c r="BI577" s="114"/>
      <c r="BJ577" s="114"/>
      <c r="BK577" s="114"/>
      <c r="BL577" s="114"/>
    </row>
    <row r="578">
      <c r="A578" s="117" t="s">
        <v>237</v>
      </c>
      <c r="B578" s="117" t="b">
        <v>1</v>
      </c>
      <c r="C578" s="117">
        <v>1.0</v>
      </c>
      <c r="D578" s="117" t="s">
        <v>8227</v>
      </c>
      <c r="E578" s="117" t="s">
        <v>9749</v>
      </c>
      <c r="F578" s="117" t="s">
        <v>556</v>
      </c>
      <c r="G578" s="117" t="s">
        <v>9877</v>
      </c>
      <c r="H578" s="117" t="s">
        <v>9878</v>
      </c>
      <c r="I578" s="134"/>
      <c r="J578" s="117" t="s">
        <v>9879</v>
      </c>
      <c r="K578" s="117" t="s">
        <v>9880</v>
      </c>
      <c r="L578" s="134"/>
      <c r="M578" s="134"/>
      <c r="N578" s="134"/>
      <c r="O578" s="117" t="s">
        <v>9881</v>
      </c>
      <c r="P578" s="117" t="s">
        <v>9882</v>
      </c>
      <c r="Q578" s="134"/>
      <c r="R578" s="114"/>
      <c r="S578" s="114"/>
      <c r="T578" s="114"/>
      <c r="U578" s="114"/>
      <c r="V578" s="114"/>
      <c r="W578" s="114"/>
      <c r="X578" s="114"/>
      <c r="Y578" s="114"/>
      <c r="Z578" s="114"/>
      <c r="AA578" s="114"/>
      <c r="AB578" s="114"/>
      <c r="AC578" s="114"/>
      <c r="AD578" s="114"/>
      <c r="AE578" s="114"/>
      <c r="AF578" s="114"/>
      <c r="AG578" s="114"/>
      <c r="AH578" s="114"/>
      <c r="AI578" s="114"/>
      <c r="AJ578" s="114"/>
      <c r="AK578" s="114"/>
      <c r="AL578" s="114"/>
      <c r="AM578" s="114"/>
      <c r="AN578" s="114"/>
      <c r="AO578" s="114"/>
      <c r="AP578" s="114"/>
      <c r="AQ578" s="114"/>
      <c r="AR578" s="114"/>
      <c r="AS578" s="114"/>
      <c r="AT578" s="114"/>
      <c r="AU578" s="114"/>
      <c r="AV578" s="114"/>
      <c r="AW578" s="114"/>
      <c r="AX578" s="114"/>
      <c r="AY578" s="114"/>
      <c r="AZ578" s="114"/>
      <c r="BA578" s="114"/>
      <c r="BB578" s="114"/>
      <c r="BC578" s="114"/>
      <c r="BD578" s="114"/>
      <c r="BE578" s="114"/>
      <c r="BF578" s="114"/>
      <c r="BG578" s="114"/>
      <c r="BH578" s="114"/>
      <c r="BI578" s="114"/>
      <c r="BJ578" s="114"/>
      <c r="BK578" s="114"/>
      <c r="BL578" s="114"/>
    </row>
    <row r="579">
      <c r="A579" s="117" t="s">
        <v>237</v>
      </c>
      <c r="B579" s="117" t="b">
        <v>1</v>
      </c>
      <c r="C579" s="117" t="s">
        <v>241</v>
      </c>
      <c r="D579" s="117" t="s">
        <v>8227</v>
      </c>
      <c r="E579" s="117" t="s">
        <v>9749</v>
      </c>
      <c r="F579" s="117" t="s">
        <v>556</v>
      </c>
      <c r="G579" s="117" t="s">
        <v>9883</v>
      </c>
      <c r="H579" s="117" t="s">
        <v>9884</v>
      </c>
      <c r="I579" s="134"/>
      <c r="J579" s="117" t="s">
        <v>9885</v>
      </c>
      <c r="K579" s="117" t="s">
        <v>9886</v>
      </c>
      <c r="L579" s="134"/>
      <c r="M579" s="134"/>
      <c r="N579" s="134"/>
      <c r="O579" s="117" t="s">
        <v>9887</v>
      </c>
      <c r="P579" s="117" t="s">
        <v>9888</v>
      </c>
      <c r="Q579" s="134"/>
      <c r="R579" s="114"/>
      <c r="S579" s="114"/>
      <c r="T579" s="114"/>
      <c r="U579" s="114"/>
      <c r="V579" s="114"/>
      <c r="W579" s="114"/>
      <c r="X579" s="114"/>
      <c r="Y579" s="114"/>
      <c r="Z579" s="114"/>
      <c r="AA579" s="114"/>
      <c r="AB579" s="114"/>
      <c r="AC579" s="114"/>
      <c r="AD579" s="114"/>
      <c r="AE579" s="114"/>
      <c r="AF579" s="114"/>
      <c r="AG579" s="114"/>
      <c r="AH579" s="114"/>
      <c r="AI579" s="114"/>
      <c r="AJ579" s="114"/>
      <c r="AK579" s="114"/>
      <c r="AL579" s="114"/>
      <c r="AM579" s="114"/>
      <c r="AN579" s="114"/>
      <c r="AO579" s="114"/>
      <c r="AP579" s="114"/>
      <c r="AQ579" s="114"/>
      <c r="AR579" s="114"/>
      <c r="AS579" s="114"/>
      <c r="AT579" s="114"/>
      <c r="AU579" s="114"/>
      <c r="AV579" s="114"/>
      <c r="AW579" s="114"/>
      <c r="AX579" s="114"/>
      <c r="AY579" s="114"/>
      <c r="AZ579" s="114"/>
      <c r="BA579" s="114"/>
      <c r="BB579" s="114"/>
      <c r="BC579" s="114"/>
      <c r="BD579" s="114"/>
      <c r="BE579" s="114"/>
      <c r="BF579" s="114"/>
      <c r="BG579" s="114"/>
      <c r="BH579" s="114"/>
      <c r="BI579" s="114"/>
      <c r="BJ579" s="114"/>
      <c r="BK579" s="114"/>
      <c r="BL579" s="114"/>
    </row>
    <row r="580">
      <c r="A580" s="117" t="s">
        <v>237</v>
      </c>
      <c r="B580" s="117" t="b">
        <v>1</v>
      </c>
      <c r="C580" s="117">
        <v>1.0</v>
      </c>
      <c r="D580" s="117" t="s">
        <v>8227</v>
      </c>
      <c r="E580" s="117" t="s">
        <v>9749</v>
      </c>
      <c r="F580" s="117" t="s">
        <v>4264</v>
      </c>
      <c r="G580" s="117" t="s">
        <v>9889</v>
      </c>
      <c r="H580" s="117" t="s">
        <v>9890</v>
      </c>
      <c r="I580" s="134"/>
      <c r="J580" s="117" t="s">
        <v>9891</v>
      </c>
      <c r="K580" s="117" t="s">
        <v>9892</v>
      </c>
      <c r="L580" s="134"/>
      <c r="M580" s="134"/>
      <c r="N580" s="134"/>
      <c r="O580" s="117" t="s">
        <v>9893</v>
      </c>
      <c r="P580" s="117" t="s">
        <v>9894</v>
      </c>
      <c r="Q580" s="117" t="s">
        <v>9895</v>
      </c>
      <c r="R580" s="114"/>
      <c r="S580" s="114"/>
      <c r="T580" s="114"/>
      <c r="U580" s="114"/>
      <c r="V580" s="114"/>
      <c r="W580" s="114"/>
      <c r="X580" s="114"/>
      <c r="Y580" s="114"/>
      <c r="Z580" s="114"/>
      <c r="AA580" s="114"/>
      <c r="AB580" s="114"/>
      <c r="AC580" s="114"/>
      <c r="AD580" s="114"/>
      <c r="AE580" s="114"/>
      <c r="AF580" s="114"/>
      <c r="AG580" s="114"/>
      <c r="AH580" s="114"/>
      <c r="AI580" s="114"/>
      <c r="AJ580" s="114"/>
      <c r="AK580" s="114"/>
      <c r="AL580" s="114"/>
      <c r="AM580" s="114"/>
      <c r="AN580" s="114"/>
      <c r="AO580" s="114"/>
      <c r="AP580" s="114"/>
      <c r="AQ580" s="114"/>
      <c r="AR580" s="114"/>
      <c r="AS580" s="114"/>
      <c r="AT580" s="114"/>
      <c r="AU580" s="114"/>
      <c r="AV580" s="114"/>
      <c r="AW580" s="114"/>
      <c r="AX580" s="114"/>
      <c r="AY580" s="114"/>
      <c r="AZ580" s="114"/>
      <c r="BA580" s="114"/>
      <c r="BB580" s="114"/>
      <c r="BC580" s="114"/>
      <c r="BD580" s="114"/>
      <c r="BE580" s="114"/>
      <c r="BF580" s="114"/>
      <c r="BG580" s="114"/>
      <c r="BH580" s="114"/>
      <c r="BI580" s="114"/>
      <c r="BJ580" s="114"/>
      <c r="BK580" s="114"/>
      <c r="BL580" s="114"/>
    </row>
    <row r="581">
      <c r="A581" s="117" t="s">
        <v>237</v>
      </c>
      <c r="B581" s="117" t="b">
        <v>1</v>
      </c>
      <c r="C581" s="117" t="s">
        <v>241</v>
      </c>
      <c r="D581" s="117" t="s">
        <v>8227</v>
      </c>
      <c r="E581" s="117" t="s">
        <v>9749</v>
      </c>
      <c r="F581" s="117" t="s">
        <v>4264</v>
      </c>
      <c r="G581" s="117" t="s">
        <v>9896</v>
      </c>
      <c r="H581" s="117" t="s">
        <v>9897</v>
      </c>
      <c r="I581" s="134"/>
      <c r="J581" s="117" t="s">
        <v>9898</v>
      </c>
      <c r="K581" s="117" t="s">
        <v>9899</v>
      </c>
      <c r="L581" s="134"/>
      <c r="M581" s="134"/>
      <c r="N581" s="134"/>
      <c r="O581" s="117" t="s">
        <v>9900</v>
      </c>
      <c r="P581" s="117" t="s">
        <v>9901</v>
      </c>
      <c r="Q581" s="134"/>
      <c r="R581" s="114"/>
      <c r="S581" s="114"/>
      <c r="T581" s="114"/>
      <c r="U581" s="114"/>
      <c r="V581" s="114"/>
      <c r="W581" s="114"/>
      <c r="X581" s="114"/>
      <c r="Y581" s="114"/>
      <c r="Z581" s="114"/>
      <c r="AA581" s="114"/>
      <c r="AB581" s="114"/>
      <c r="AC581" s="114"/>
      <c r="AD581" s="114"/>
      <c r="AE581" s="114"/>
      <c r="AF581" s="114"/>
      <c r="AG581" s="114"/>
      <c r="AH581" s="114"/>
      <c r="AI581" s="114"/>
      <c r="AJ581" s="114"/>
      <c r="AK581" s="114"/>
      <c r="AL581" s="114"/>
      <c r="AM581" s="114"/>
      <c r="AN581" s="114"/>
      <c r="AO581" s="114"/>
      <c r="AP581" s="114"/>
      <c r="AQ581" s="114"/>
      <c r="AR581" s="114"/>
      <c r="AS581" s="114"/>
      <c r="AT581" s="114"/>
      <c r="AU581" s="114"/>
      <c r="AV581" s="114"/>
      <c r="AW581" s="114"/>
      <c r="AX581" s="114"/>
      <c r="AY581" s="114"/>
      <c r="AZ581" s="114"/>
      <c r="BA581" s="114"/>
      <c r="BB581" s="114"/>
      <c r="BC581" s="114"/>
      <c r="BD581" s="114"/>
      <c r="BE581" s="114"/>
      <c r="BF581" s="114"/>
      <c r="BG581" s="114"/>
      <c r="BH581" s="114"/>
      <c r="BI581" s="114"/>
      <c r="BJ581" s="114"/>
      <c r="BK581" s="114"/>
      <c r="BL581" s="114"/>
    </row>
    <row r="582">
      <c r="A582" s="117" t="s">
        <v>237</v>
      </c>
      <c r="B582" s="117" t="b">
        <v>1</v>
      </c>
      <c r="C582" s="117">
        <v>1.0</v>
      </c>
      <c r="D582" s="117" t="s">
        <v>8227</v>
      </c>
      <c r="E582" s="117" t="s">
        <v>9749</v>
      </c>
      <c r="F582" s="117" t="s">
        <v>1399</v>
      </c>
      <c r="G582" s="117" t="s">
        <v>9902</v>
      </c>
      <c r="H582" s="117" t="s">
        <v>9903</v>
      </c>
      <c r="I582" s="134"/>
      <c r="J582" s="117" t="s">
        <v>9904</v>
      </c>
      <c r="K582" s="117" t="s">
        <v>9905</v>
      </c>
      <c r="L582" s="134"/>
      <c r="M582" s="134"/>
      <c r="N582" s="134"/>
      <c r="O582" s="117" t="s">
        <v>9906</v>
      </c>
      <c r="P582" s="117" t="s">
        <v>9907</v>
      </c>
      <c r="Q582" s="134"/>
      <c r="R582" s="114"/>
      <c r="S582" s="114"/>
      <c r="T582" s="114"/>
      <c r="U582" s="114"/>
      <c r="V582" s="114"/>
      <c r="W582" s="114"/>
      <c r="X582" s="114"/>
      <c r="Y582" s="114"/>
      <c r="Z582" s="114"/>
      <c r="AA582" s="114"/>
      <c r="AB582" s="114"/>
      <c r="AC582" s="114"/>
      <c r="AD582" s="114"/>
      <c r="AE582" s="114"/>
      <c r="AF582" s="114"/>
      <c r="AG582" s="114"/>
      <c r="AH582" s="114"/>
      <c r="AI582" s="114"/>
      <c r="AJ582" s="114"/>
      <c r="AK582" s="114"/>
      <c r="AL582" s="114"/>
      <c r="AM582" s="114"/>
      <c r="AN582" s="114"/>
      <c r="AO582" s="114"/>
      <c r="AP582" s="114"/>
      <c r="AQ582" s="114"/>
      <c r="AR582" s="114"/>
      <c r="AS582" s="114"/>
      <c r="AT582" s="114"/>
      <c r="AU582" s="114"/>
      <c r="AV582" s="114"/>
      <c r="AW582" s="114"/>
      <c r="AX582" s="114"/>
      <c r="AY582" s="114"/>
      <c r="AZ582" s="114"/>
      <c r="BA582" s="114"/>
      <c r="BB582" s="114"/>
      <c r="BC582" s="114"/>
      <c r="BD582" s="114"/>
      <c r="BE582" s="114"/>
      <c r="BF582" s="114"/>
      <c r="BG582" s="114"/>
      <c r="BH582" s="114"/>
      <c r="BI582" s="114"/>
      <c r="BJ582" s="114"/>
      <c r="BK582" s="114"/>
      <c r="BL582" s="114"/>
    </row>
    <row r="583">
      <c r="A583" s="117" t="s">
        <v>237</v>
      </c>
      <c r="B583" s="117" t="b">
        <v>1</v>
      </c>
      <c r="C583" s="117" t="s">
        <v>241</v>
      </c>
      <c r="D583" s="117" t="s">
        <v>8227</v>
      </c>
      <c r="E583" s="117" t="s">
        <v>9749</v>
      </c>
      <c r="F583" s="117" t="s">
        <v>1446</v>
      </c>
      <c r="G583" s="117" t="s">
        <v>9908</v>
      </c>
      <c r="H583" s="117" t="s">
        <v>9909</v>
      </c>
      <c r="I583" s="134"/>
      <c r="J583" s="117" t="s">
        <v>9910</v>
      </c>
      <c r="K583" s="117" t="s">
        <v>9911</v>
      </c>
      <c r="L583" s="134"/>
      <c r="M583" s="134"/>
      <c r="N583" s="134"/>
      <c r="O583" s="117" t="s">
        <v>9912</v>
      </c>
      <c r="P583" s="117" t="s">
        <v>9913</v>
      </c>
      <c r="Q583" s="134"/>
      <c r="R583" s="114"/>
      <c r="S583" s="114"/>
      <c r="T583" s="114"/>
      <c r="U583" s="114"/>
      <c r="V583" s="114"/>
      <c r="W583" s="114"/>
      <c r="X583" s="114"/>
      <c r="Y583" s="114"/>
      <c r="Z583" s="114"/>
      <c r="AA583" s="114"/>
      <c r="AB583" s="114"/>
      <c r="AC583" s="114"/>
      <c r="AD583" s="114"/>
      <c r="AE583" s="114"/>
      <c r="AF583" s="114"/>
      <c r="AG583" s="114"/>
      <c r="AH583" s="114"/>
      <c r="AI583" s="114"/>
      <c r="AJ583" s="114"/>
      <c r="AK583" s="114"/>
      <c r="AL583" s="114"/>
      <c r="AM583" s="114"/>
      <c r="AN583" s="114"/>
      <c r="AO583" s="114"/>
      <c r="AP583" s="114"/>
      <c r="AQ583" s="114"/>
      <c r="AR583" s="114"/>
      <c r="AS583" s="114"/>
      <c r="AT583" s="114"/>
      <c r="AU583" s="114"/>
      <c r="AV583" s="114"/>
      <c r="AW583" s="114"/>
      <c r="AX583" s="114"/>
      <c r="AY583" s="114"/>
      <c r="AZ583" s="114"/>
      <c r="BA583" s="114"/>
      <c r="BB583" s="114"/>
      <c r="BC583" s="114"/>
      <c r="BD583" s="114"/>
      <c r="BE583" s="114"/>
      <c r="BF583" s="114"/>
      <c r="BG583" s="114"/>
      <c r="BH583" s="114"/>
      <c r="BI583" s="114"/>
      <c r="BJ583" s="114"/>
      <c r="BK583" s="114"/>
      <c r="BL583" s="114"/>
    </row>
    <row r="584">
      <c r="A584" s="117" t="s">
        <v>237</v>
      </c>
      <c r="B584" s="117" t="b">
        <v>1</v>
      </c>
      <c r="C584" s="117">
        <v>1.0</v>
      </c>
      <c r="D584" s="117" t="s">
        <v>8227</v>
      </c>
      <c r="E584" s="117" t="s">
        <v>9749</v>
      </c>
      <c r="F584" s="117" t="s">
        <v>1446</v>
      </c>
      <c r="G584" s="117" t="s">
        <v>9914</v>
      </c>
      <c r="H584" s="117" t="s">
        <v>9915</v>
      </c>
      <c r="I584" s="134"/>
      <c r="J584" s="117" t="s">
        <v>9916</v>
      </c>
      <c r="K584" s="117" t="s">
        <v>9917</v>
      </c>
      <c r="L584" s="134"/>
      <c r="M584" s="134"/>
      <c r="N584" s="134"/>
      <c r="O584" s="117" t="s">
        <v>9918</v>
      </c>
      <c r="P584" s="117" t="s">
        <v>9919</v>
      </c>
      <c r="Q584" s="117" t="s">
        <v>9920</v>
      </c>
      <c r="R584" s="114"/>
      <c r="S584" s="114"/>
      <c r="T584" s="114"/>
      <c r="U584" s="114"/>
      <c r="V584" s="114"/>
      <c r="W584" s="114"/>
      <c r="X584" s="114"/>
      <c r="Y584" s="114"/>
      <c r="Z584" s="114"/>
      <c r="AA584" s="114"/>
      <c r="AB584" s="114"/>
      <c r="AC584" s="114"/>
      <c r="AD584" s="114"/>
      <c r="AE584" s="114"/>
      <c r="AF584" s="114"/>
      <c r="AG584" s="114"/>
      <c r="AH584" s="114"/>
      <c r="AI584" s="114"/>
      <c r="AJ584" s="114"/>
      <c r="AK584" s="114"/>
      <c r="AL584" s="114"/>
      <c r="AM584" s="114"/>
      <c r="AN584" s="114"/>
      <c r="AO584" s="114"/>
      <c r="AP584" s="114"/>
      <c r="AQ584" s="114"/>
      <c r="AR584" s="114"/>
      <c r="AS584" s="114"/>
      <c r="AT584" s="114"/>
      <c r="AU584" s="114"/>
      <c r="AV584" s="114"/>
      <c r="AW584" s="114"/>
      <c r="AX584" s="114"/>
      <c r="AY584" s="114"/>
      <c r="AZ584" s="114"/>
      <c r="BA584" s="114"/>
      <c r="BB584" s="114"/>
      <c r="BC584" s="114"/>
      <c r="BD584" s="114"/>
      <c r="BE584" s="114"/>
      <c r="BF584" s="114"/>
      <c r="BG584" s="114"/>
      <c r="BH584" s="114"/>
      <c r="BI584" s="114"/>
      <c r="BJ584" s="114"/>
      <c r="BK584" s="114"/>
      <c r="BL584" s="114"/>
    </row>
    <row r="585">
      <c r="A585" s="117" t="s">
        <v>237</v>
      </c>
      <c r="B585" s="117" t="b">
        <v>1</v>
      </c>
      <c r="C585" s="117" t="s">
        <v>241</v>
      </c>
      <c r="D585" s="117" t="s">
        <v>8227</v>
      </c>
      <c r="E585" s="117" t="s">
        <v>9749</v>
      </c>
      <c r="F585" s="117" t="s">
        <v>1446</v>
      </c>
      <c r="G585" s="117" t="s">
        <v>9921</v>
      </c>
      <c r="H585" s="117" t="s">
        <v>9922</v>
      </c>
      <c r="I585" s="134"/>
      <c r="J585" s="117" t="s">
        <v>9923</v>
      </c>
      <c r="K585" s="117" t="s">
        <v>9924</v>
      </c>
      <c r="L585" s="134"/>
      <c r="M585" s="134"/>
      <c r="N585" s="134"/>
      <c r="O585" s="117" t="s">
        <v>9925</v>
      </c>
      <c r="P585" s="117" t="s">
        <v>9926</v>
      </c>
      <c r="Q585" s="117" t="s">
        <v>9927</v>
      </c>
      <c r="R585" s="114"/>
      <c r="S585" s="114"/>
      <c r="T585" s="114"/>
      <c r="U585" s="114"/>
      <c r="V585" s="114"/>
      <c r="W585" s="114"/>
      <c r="X585" s="114"/>
      <c r="Y585" s="114"/>
      <c r="Z585" s="114"/>
      <c r="AA585" s="114"/>
      <c r="AB585" s="114"/>
      <c r="AC585" s="114"/>
      <c r="AD585" s="114"/>
      <c r="AE585" s="114"/>
      <c r="AF585" s="114"/>
      <c r="AG585" s="114"/>
      <c r="AH585" s="114"/>
      <c r="AI585" s="114"/>
      <c r="AJ585" s="114"/>
      <c r="AK585" s="114"/>
      <c r="AL585" s="114"/>
      <c r="AM585" s="114"/>
      <c r="AN585" s="114"/>
      <c r="AO585" s="114"/>
      <c r="AP585" s="114"/>
      <c r="AQ585" s="114"/>
      <c r="AR585" s="114"/>
      <c r="AS585" s="114"/>
      <c r="AT585" s="114"/>
      <c r="AU585" s="114"/>
      <c r="AV585" s="114"/>
      <c r="AW585" s="114"/>
      <c r="AX585" s="114"/>
      <c r="AY585" s="114"/>
      <c r="AZ585" s="114"/>
      <c r="BA585" s="114"/>
      <c r="BB585" s="114"/>
      <c r="BC585" s="114"/>
      <c r="BD585" s="114"/>
      <c r="BE585" s="114"/>
      <c r="BF585" s="114"/>
      <c r="BG585" s="114"/>
      <c r="BH585" s="114"/>
      <c r="BI585" s="114"/>
      <c r="BJ585" s="114"/>
      <c r="BK585" s="114"/>
      <c r="BL585" s="114"/>
    </row>
    <row r="586">
      <c r="A586" s="117" t="s">
        <v>237</v>
      </c>
      <c r="B586" s="117" t="b">
        <v>1</v>
      </c>
      <c r="C586" s="117">
        <v>1.0</v>
      </c>
      <c r="D586" s="117" t="s">
        <v>8227</v>
      </c>
      <c r="E586" s="117" t="s">
        <v>9749</v>
      </c>
      <c r="F586" s="117" t="s">
        <v>5193</v>
      </c>
      <c r="G586" s="117" t="s">
        <v>9928</v>
      </c>
      <c r="H586" s="117" t="s">
        <v>9929</v>
      </c>
      <c r="I586" s="134"/>
      <c r="J586" s="117" t="s">
        <v>9930</v>
      </c>
      <c r="K586" s="117" t="s">
        <v>9931</v>
      </c>
      <c r="L586" s="134"/>
      <c r="M586" s="134"/>
      <c r="N586" s="134"/>
      <c r="O586" s="117" t="s">
        <v>9932</v>
      </c>
      <c r="P586" s="117" t="s">
        <v>9933</v>
      </c>
      <c r="Q586" s="117" t="s">
        <v>9934</v>
      </c>
      <c r="R586" s="114"/>
      <c r="S586" s="114"/>
      <c r="T586" s="114"/>
      <c r="U586" s="114"/>
      <c r="V586" s="114"/>
      <c r="W586" s="114"/>
      <c r="X586" s="114"/>
      <c r="Y586" s="114"/>
      <c r="Z586" s="114"/>
      <c r="AA586" s="114"/>
      <c r="AB586" s="114"/>
      <c r="AC586" s="114"/>
      <c r="AD586" s="114"/>
      <c r="AE586" s="114"/>
      <c r="AF586" s="114"/>
      <c r="AG586" s="114"/>
      <c r="AH586" s="114"/>
      <c r="AI586" s="114"/>
      <c r="AJ586" s="114"/>
      <c r="AK586" s="114"/>
      <c r="AL586" s="114"/>
      <c r="AM586" s="114"/>
      <c r="AN586" s="114"/>
      <c r="AO586" s="114"/>
      <c r="AP586" s="114"/>
      <c r="AQ586" s="114"/>
      <c r="AR586" s="114"/>
      <c r="AS586" s="114"/>
      <c r="AT586" s="114"/>
      <c r="AU586" s="114"/>
      <c r="AV586" s="114"/>
      <c r="AW586" s="114"/>
      <c r="AX586" s="114"/>
      <c r="AY586" s="114"/>
      <c r="AZ586" s="114"/>
      <c r="BA586" s="114"/>
      <c r="BB586" s="114"/>
      <c r="BC586" s="114"/>
      <c r="BD586" s="114"/>
      <c r="BE586" s="114"/>
      <c r="BF586" s="114"/>
      <c r="BG586" s="114"/>
      <c r="BH586" s="114"/>
      <c r="BI586" s="114"/>
      <c r="BJ586" s="114"/>
      <c r="BK586" s="114"/>
      <c r="BL586" s="114"/>
    </row>
    <row r="587">
      <c r="A587" s="117" t="s">
        <v>237</v>
      </c>
      <c r="B587" s="117" t="b">
        <v>1</v>
      </c>
      <c r="C587" s="117" t="s">
        <v>241</v>
      </c>
      <c r="D587" s="117" t="s">
        <v>8227</v>
      </c>
      <c r="E587" s="117" t="s">
        <v>9935</v>
      </c>
      <c r="F587" s="117" t="s">
        <v>1866</v>
      </c>
      <c r="G587" s="117" t="s">
        <v>9936</v>
      </c>
      <c r="H587" s="117" t="s">
        <v>9937</v>
      </c>
      <c r="I587" s="134"/>
      <c r="J587" s="117" t="s">
        <v>9938</v>
      </c>
      <c r="K587" s="117" t="s">
        <v>9939</v>
      </c>
      <c r="L587" s="134"/>
      <c r="M587" s="134"/>
      <c r="N587" s="134"/>
      <c r="O587" s="117" t="s">
        <v>9940</v>
      </c>
      <c r="P587" s="117" t="s">
        <v>9941</v>
      </c>
      <c r="Q587" s="117" t="s">
        <v>9942</v>
      </c>
      <c r="R587" s="114"/>
      <c r="S587" s="114"/>
      <c r="T587" s="114"/>
      <c r="U587" s="114"/>
      <c r="V587" s="114"/>
      <c r="W587" s="114"/>
      <c r="X587" s="114"/>
      <c r="Y587" s="114"/>
      <c r="Z587" s="114"/>
      <c r="AA587" s="114"/>
      <c r="AB587" s="114"/>
      <c r="AC587" s="114"/>
      <c r="AD587" s="114"/>
      <c r="AE587" s="114"/>
      <c r="AF587" s="114"/>
      <c r="AG587" s="114"/>
      <c r="AH587" s="114"/>
      <c r="AI587" s="114"/>
      <c r="AJ587" s="114"/>
      <c r="AK587" s="114"/>
      <c r="AL587" s="114"/>
      <c r="AM587" s="114"/>
      <c r="AN587" s="114"/>
      <c r="AO587" s="114"/>
      <c r="AP587" s="114"/>
      <c r="AQ587" s="114"/>
      <c r="AR587" s="114"/>
      <c r="AS587" s="114"/>
      <c r="AT587" s="114"/>
      <c r="AU587" s="114"/>
      <c r="AV587" s="114"/>
      <c r="AW587" s="114"/>
      <c r="AX587" s="114"/>
      <c r="AY587" s="114"/>
      <c r="AZ587" s="114"/>
      <c r="BA587" s="114"/>
      <c r="BB587" s="114"/>
      <c r="BC587" s="114"/>
      <c r="BD587" s="114"/>
      <c r="BE587" s="114"/>
      <c r="BF587" s="114"/>
      <c r="BG587" s="114"/>
      <c r="BH587" s="114"/>
      <c r="BI587" s="114"/>
      <c r="BJ587" s="114"/>
      <c r="BK587" s="114"/>
      <c r="BL587" s="114"/>
    </row>
    <row r="588">
      <c r="A588" s="117" t="s">
        <v>237</v>
      </c>
      <c r="B588" s="117" t="b">
        <v>1</v>
      </c>
      <c r="C588" s="117">
        <v>1.0</v>
      </c>
      <c r="D588" s="117" t="s">
        <v>8227</v>
      </c>
      <c r="E588" s="117" t="s">
        <v>9935</v>
      </c>
      <c r="F588" s="117" t="s">
        <v>556</v>
      </c>
      <c r="G588" s="117" t="s">
        <v>9943</v>
      </c>
      <c r="H588" s="117" t="s">
        <v>9944</v>
      </c>
      <c r="I588" s="134"/>
      <c r="J588" s="117" t="s">
        <v>9945</v>
      </c>
      <c r="K588" s="117" t="s">
        <v>9946</v>
      </c>
      <c r="L588" s="134"/>
      <c r="M588" s="134"/>
      <c r="N588" s="134"/>
      <c r="O588" s="117" t="s">
        <v>9947</v>
      </c>
      <c r="P588" s="117" t="s">
        <v>9948</v>
      </c>
      <c r="Q588" s="117" t="s">
        <v>9949</v>
      </c>
      <c r="R588" s="114"/>
      <c r="S588" s="114"/>
      <c r="T588" s="114"/>
      <c r="U588" s="114"/>
      <c r="V588" s="114"/>
      <c r="W588" s="114"/>
      <c r="X588" s="114"/>
      <c r="Y588" s="114"/>
      <c r="Z588" s="114"/>
      <c r="AA588" s="114"/>
      <c r="AB588" s="114"/>
      <c r="AC588" s="114"/>
      <c r="AD588" s="114"/>
      <c r="AE588" s="114"/>
      <c r="AF588" s="114"/>
      <c r="AG588" s="114"/>
      <c r="AH588" s="114"/>
      <c r="AI588" s="114"/>
      <c r="AJ588" s="114"/>
      <c r="AK588" s="114"/>
      <c r="AL588" s="114"/>
      <c r="AM588" s="114"/>
      <c r="AN588" s="114"/>
      <c r="AO588" s="114"/>
      <c r="AP588" s="114"/>
      <c r="AQ588" s="114"/>
      <c r="AR588" s="114"/>
      <c r="AS588" s="114"/>
      <c r="AT588" s="114"/>
      <c r="AU588" s="114"/>
      <c r="AV588" s="114"/>
      <c r="AW588" s="114"/>
      <c r="AX588" s="114"/>
      <c r="AY588" s="114"/>
      <c r="AZ588" s="114"/>
      <c r="BA588" s="114"/>
      <c r="BB588" s="114"/>
      <c r="BC588" s="114"/>
      <c r="BD588" s="114"/>
      <c r="BE588" s="114"/>
      <c r="BF588" s="114"/>
      <c r="BG588" s="114"/>
      <c r="BH588" s="114"/>
      <c r="BI588" s="114"/>
      <c r="BJ588" s="114"/>
      <c r="BK588" s="114"/>
      <c r="BL588" s="114"/>
    </row>
    <row r="589">
      <c r="A589" s="117" t="s">
        <v>237</v>
      </c>
      <c r="B589" s="117" t="b">
        <v>1</v>
      </c>
      <c r="C589" s="117" t="s">
        <v>241</v>
      </c>
      <c r="D589" s="117" t="s">
        <v>8227</v>
      </c>
      <c r="E589" s="117" t="s">
        <v>9935</v>
      </c>
      <c r="F589" s="117" t="s">
        <v>556</v>
      </c>
      <c r="G589" s="117" t="s">
        <v>9950</v>
      </c>
      <c r="H589" s="117" t="s">
        <v>9951</v>
      </c>
      <c r="I589" s="134"/>
      <c r="J589" s="117" t="s">
        <v>9952</v>
      </c>
      <c r="K589" s="117" t="s">
        <v>9953</v>
      </c>
      <c r="L589" s="134"/>
      <c r="M589" s="134"/>
      <c r="N589" s="134"/>
      <c r="O589" s="117" t="s">
        <v>9954</v>
      </c>
      <c r="P589" s="117" t="s">
        <v>9955</v>
      </c>
      <c r="Q589" s="117" t="s">
        <v>9956</v>
      </c>
      <c r="R589" s="114"/>
      <c r="S589" s="114"/>
      <c r="T589" s="114"/>
      <c r="U589" s="114"/>
      <c r="V589" s="114"/>
      <c r="W589" s="114"/>
      <c r="X589" s="114"/>
      <c r="Y589" s="114"/>
      <c r="Z589" s="114"/>
      <c r="AA589" s="114"/>
      <c r="AB589" s="114"/>
      <c r="AC589" s="114"/>
      <c r="AD589" s="114"/>
      <c r="AE589" s="114"/>
      <c r="AF589" s="114"/>
      <c r="AG589" s="114"/>
      <c r="AH589" s="114"/>
      <c r="AI589" s="114"/>
      <c r="AJ589" s="114"/>
      <c r="AK589" s="114"/>
      <c r="AL589" s="114"/>
      <c r="AM589" s="114"/>
      <c r="AN589" s="114"/>
      <c r="AO589" s="114"/>
      <c r="AP589" s="114"/>
      <c r="AQ589" s="114"/>
      <c r="AR589" s="114"/>
      <c r="AS589" s="114"/>
      <c r="AT589" s="114"/>
      <c r="AU589" s="114"/>
      <c r="AV589" s="114"/>
      <c r="AW589" s="114"/>
      <c r="AX589" s="114"/>
      <c r="AY589" s="114"/>
      <c r="AZ589" s="114"/>
      <c r="BA589" s="114"/>
      <c r="BB589" s="114"/>
      <c r="BC589" s="114"/>
      <c r="BD589" s="114"/>
      <c r="BE589" s="114"/>
      <c r="BF589" s="114"/>
      <c r="BG589" s="114"/>
      <c r="BH589" s="114"/>
      <c r="BI589" s="114"/>
      <c r="BJ589" s="114"/>
      <c r="BK589" s="114"/>
      <c r="BL589" s="114"/>
    </row>
    <row r="590">
      <c r="A590" s="117" t="s">
        <v>237</v>
      </c>
      <c r="B590" s="117" t="b">
        <v>1</v>
      </c>
      <c r="C590" s="117">
        <v>1.0</v>
      </c>
      <c r="D590" s="117" t="s">
        <v>8227</v>
      </c>
      <c r="E590" s="117" t="s">
        <v>9935</v>
      </c>
      <c r="F590" s="117" t="s">
        <v>556</v>
      </c>
      <c r="G590" s="117" t="s">
        <v>9957</v>
      </c>
      <c r="H590" s="117" t="s">
        <v>9958</v>
      </c>
      <c r="I590" s="134"/>
      <c r="J590" s="117" t="s">
        <v>9959</v>
      </c>
      <c r="K590" s="117" t="s">
        <v>9960</v>
      </c>
      <c r="L590" s="134"/>
      <c r="M590" s="134"/>
      <c r="N590" s="134"/>
      <c r="O590" s="117" t="s">
        <v>9961</v>
      </c>
      <c r="P590" s="117" t="s">
        <v>9962</v>
      </c>
      <c r="Q590" s="117" t="s">
        <v>9963</v>
      </c>
      <c r="R590" s="114"/>
      <c r="S590" s="114"/>
      <c r="T590" s="114"/>
      <c r="U590" s="114"/>
      <c r="V590" s="114"/>
      <c r="W590" s="114"/>
      <c r="X590" s="114"/>
      <c r="Y590" s="114"/>
      <c r="Z590" s="114"/>
      <c r="AA590" s="114"/>
      <c r="AB590" s="114"/>
      <c r="AC590" s="114"/>
      <c r="AD590" s="114"/>
      <c r="AE590" s="114"/>
      <c r="AF590" s="114"/>
      <c r="AG590" s="114"/>
      <c r="AH590" s="114"/>
      <c r="AI590" s="114"/>
      <c r="AJ590" s="114"/>
      <c r="AK590" s="114"/>
      <c r="AL590" s="114"/>
      <c r="AM590" s="114"/>
      <c r="AN590" s="114"/>
      <c r="AO590" s="114"/>
      <c r="AP590" s="114"/>
      <c r="AQ590" s="114"/>
      <c r="AR590" s="114"/>
      <c r="AS590" s="114"/>
      <c r="AT590" s="114"/>
      <c r="AU590" s="114"/>
      <c r="AV590" s="114"/>
      <c r="AW590" s="114"/>
      <c r="AX590" s="114"/>
      <c r="AY590" s="114"/>
      <c r="AZ590" s="114"/>
      <c r="BA590" s="114"/>
      <c r="BB590" s="114"/>
      <c r="BC590" s="114"/>
      <c r="BD590" s="114"/>
      <c r="BE590" s="114"/>
      <c r="BF590" s="114"/>
      <c r="BG590" s="114"/>
      <c r="BH590" s="114"/>
      <c r="BI590" s="114"/>
      <c r="BJ590" s="114"/>
      <c r="BK590" s="114"/>
      <c r="BL590" s="114"/>
    </row>
    <row r="591">
      <c r="A591" s="117" t="s">
        <v>237</v>
      </c>
      <c r="B591" s="117" t="b">
        <v>1</v>
      </c>
      <c r="C591" s="117" t="s">
        <v>241</v>
      </c>
      <c r="D591" s="117" t="s">
        <v>8227</v>
      </c>
      <c r="E591" s="117" t="s">
        <v>9935</v>
      </c>
      <c r="F591" s="117" t="s">
        <v>556</v>
      </c>
      <c r="G591" s="117" t="s">
        <v>9964</v>
      </c>
      <c r="H591" s="117" t="s">
        <v>9965</v>
      </c>
      <c r="I591" s="134"/>
      <c r="J591" s="117" t="s">
        <v>9966</v>
      </c>
      <c r="K591" s="117" t="s">
        <v>9967</v>
      </c>
      <c r="L591" s="134"/>
      <c r="M591" s="134"/>
      <c r="N591" s="134"/>
      <c r="O591" s="117" t="s">
        <v>9968</v>
      </c>
      <c r="P591" s="117" t="s">
        <v>9969</v>
      </c>
      <c r="Q591" s="117" t="s">
        <v>9970</v>
      </c>
      <c r="R591" s="114"/>
      <c r="S591" s="114"/>
      <c r="T591" s="114"/>
      <c r="U591" s="114"/>
      <c r="V591" s="114"/>
      <c r="W591" s="114"/>
      <c r="X591" s="114"/>
      <c r="Y591" s="114"/>
      <c r="Z591" s="114"/>
      <c r="AA591" s="114"/>
      <c r="AB591" s="114"/>
      <c r="AC591" s="114"/>
      <c r="AD591" s="114"/>
      <c r="AE591" s="114"/>
      <c r="AF591" s="114"/>
      <c r="AG591" s="114"/>
      <c r="AH591" s="114"/>
      <c r="AI591" s="114"/>
      <c r="AJ591" s="114"/>
      <c r="AK591" s="114"/>
      <c r="AL591" s="114"/>
      <c r="AM591" s="114"/>
      <c r="AN591" s="114"/>
      <c r="AO591" s="114"/>
      <c r="AP591" s="114"/>
      <c r="AQ591" s="114"/>
      <c r="AR591" s="114"/>
      <c r="AS591" s="114"/>
      <c r="AT591" s="114"/>
      <c r="AU591" s="114"/>
      <c r="AV591" s="114"/>
      <c r="AW591" s="114"/>
      <c r="AX591" s="114"/>
      <c r="AY591" s="114"/>
      <c r="AZ591" s="114"/>
      <c r="BA591" s="114"/>
      <c r="BB591" s="114"/>
      <c r="BC591" s="114"/>
      <c r="BD591" s="114"/>
      <c r="BE591" s="114"/>
      <c r="BF591" s="114"/>
      <c r="BG591" s="114"/>
      <c r="BH591" s="114"/>
      <c r="BI591" s="114"/>
      <c r="BJ591" s="114"/>
      <c r="BK591" s="114"/>
      <c r="BL591" s="114"/>
    </row>
    <row r="592">
      <c r="A592" s="117" t="s">
        <v>237</v>
      </c>
      <c r="B592" s="117" t="b">
        <v>1</v>
      </c>
      <c r="C592" s="117">
        <v>1.0</v>
      </c>
      <c r="D592" s="117" t="s">
        <v>8227</v>
      </c>
      <c r="E592" s="117" t="s">
        <v>9935</v>
      </c>
      <c r="F592" s="117" t="s">
        <v>1446</v>
      </c>
      <c r="G592" s="117" t="s">
        <v>9971</v>
      </c>
      <c r="H592" s="117" t="s">
        <v>9972</v>
      </c>
      <c r="I592" s="134"/>
      <c r="J592" s="117" t="s">
        <v>2918</v>
      </c>
      <c r="K592" s="117" t="s">
        <v>9973</v>
      </c>
      <c r="L592" s="134"/>
      <c r="M592" s="134"/>
      <c r="N592" s="134"/>
      <c r="O592" s="117" t="s">
        <v>9974</v>
      </c>
      <c r="P592" s="117" t="s">
        <v>9975</v>
      </c>
      <c r="Q592" s="117" t="s">
        <v>9976</v>
      </c>
      <c r="R592" s="114"/>
      <c r="S592" s="114"/>
      <c r="T592" s="114"/>
      <c r="U592" s="114"/>
      <c r="V592" s="114"/>
      <c r="W592" s="114"/>
      <c r="X592" s="114"/>
      <c r="Y592" s="114"/>
      <c r="Z592" s="114"/>
      <c r="AA592" s="114"/>
      <c r="AB592" s="114"/>
      <c r="AC592" s="114"/>
      <c r="AD592" s="114"/>
      <c r="AE592" s="114"/>
      <c r="AF592" s="114"/>
      <c r="AG592" s="114"/>
      <c r="AH592" s="114"/>
      <c r="AI592" s="114"/>
      <c r="AJ592" s="114"/>
      <c r="AK592" s="114"/>
      <c r="AL592" s="114"/>
      <c r="AM592" s="114"/>
      <c r="AN592" s="114"/>
      <c r="AO592" s="114"/>
      <c r="AP592" s="114"/>
      <c r="AQ592" s="114"/>
      <c r="AR592" s="114"/>
      <c r="AS592" s="114"/>
      <c r="AT592" s="114"/>
      <c r="AU592" s="114"/>
      <c r="AV592" s="114"/>
      <c r="AW592" s="114"/>
      <c r="AX592" s="114"/>
      <c r="AY592" s="114"/>
      <c r="AZ592" s="114"/>
      <c r="BA592" s="114"/>
      <c r="BB592" s="114"/>
      <c r="BC592" s="114"/>
      <c r="BD592" s="114"/>
      <c r="BE592" s="114"/>
      <c r="BF592" s="114"/>
      <c r="BG592" s="114"/>
      <c r="BH592" s="114"/>
      <c r="BI592" s="114"/>
      <c r="BJ592" s="114"/>
      <c r="BK592" s="114"/>
      <c r="BL592" s="114"/>
    </row>
    <row r="593">
      <c r="A593" s="117" t="s">
        <v>237</v>
      </c>
      <c r="B593" s="117" t="b">
        <v>1</v>
      </c>
      <c r="C593" s="117" t="s">
        <v>241</v>
      </c>
      <c r="D593" s="117" t="s">
        <v>8227</v>
      </c>
      <c r="E593" s="117" t="s">
        <v>9935</v>
      </c>
      <c r="F593" s="117" t="s">
        <v>1446</v>
      </c>
      <c r="G593" s="117" t="s">
        <v>9977</v>
      </c>
      <c r="H593" s="117" t="s">
        <v>9978</v>
      </c>
      <c r="I593" s="134"/>
      <c r="J593" s="117" t="s">
        <v>9979</v>
      </c>
      <c r="K593" s="117" t="s">
        <v>9980</v>
      </c>
      <c r="L593" s="134"/>
      <c r="M593" s="134"/>
      <c r="N593" s="134"/>
      <c r="O593" s="117" t="s">
        <v>9981</v>
      </c>
      <c r="P593" s="117" t="s">
        <v>9982</v>
      </c>
      <c r="Q593" s="134"/>
      <c r="R593" s="114"/>
      <c r="S593" s="114"/>
      <c r="T593" s="114"/>
      <c r="U593" s="114"/>
      <c r="V593" s="114"/>
      <c r="W593" s="114"/>
      <c r="X593" s="114"/>
      <c r="Y593" s="114"/>
      <c r="Z593" s="114"/>
      <c r="AA593" s="114"/>
      <c r="AB593" s="114"/>
      <c r="AC593" s="114"/>
      <c r="AD593" s="114"/>
      <c r="AE593" s="114"/>
      <c r="AF593" s="114"/>
      <c r="AG593" s="114"/>
      <c r="AH593" s="114"/>
      <c r="AI593" s="114"/>
      <c r="AJ593" s="114"/>
      <c r="AK593" s="114"/>
      <c r="AL593" s="114"/>
      <c r="AM593" s="114"/>
      <c r="AN593" s="114"/>
      <c r="AO593" s="114"/>
      <c r="AP593" s="114"/>
      <c r="AQ593" s="114"/>
      <c r="AR593" s="114"/>
      <c r="AS593" s="114"/>
      <c r="AT593" s="114"/>
      <c r="AU593" s="114"/>
      <c r="AV593" s="114"/>
      <c r="AW593" s="114"/>
      <c r="AX593" s="114"/>
      <c r="AY593" s="114"/>
      <c r="AZ593" s="114"/>
      <c r="BA593" s="114"/>
      <c r="BB593" s="114"/>
      <c r="BC593" s="114"/>
      <c r="BD593" s="114"/>
      <c r="BE593" s="114"/>
      <c r="BF593" s="114"/>
      <c r="BG593" s="114"/>
      <c r="BH593" s="114"/>
      <c r="BI593" s="114"/>
      <c r="BJ593" s="114"/>
      <c r="BK593" s="114"/>
      <c r="BL593" s="114"/>
    </row>
    <row r="594">
      <c r="A594" s="117" t="s">
        <v>237</v>
      </c>
      <c r="B594" s="117" t="b">
        <v>1</v>
      </c>
      <c r="C594" s="117">
        <v>1.0</v>
      </c>
      <c r="D594" s="117" t="s">
        <v>8227</v>
      </c>
      <c r="E594" s="117" t="s">
        <v>9983</v>
      </c>
      <c r="F594" s="117" t="s">
        <v>1823</v>
      </c>
      <c r="G594" s="117" t="s">
        <v>9984</v>
      </c>
      <c r="H594" s="117" t="s">
        <v>9985</v>
      </c>
      <c r="I594" s="134"/>
      <c r="J594" s="117" t="s">
        <v>9986</v>
      </c>
      <c r="K594" s="117" t="s">
        <v>9987</v>
      </c>
      <c r="L594" s="134"/>
      <c r="M594" s="134"/>
      <c r="N594" s="134"/>
      <c r="O594" s="117" t="s">
        <v>9988</v>
      </c>
      <c r="P594" s="117" t="s">
        <v>9989</v>
      </c>
      <c r="Q594" s="134"/>
      <c r="R594" s="114"/>
      <c r="S594" s="114"/>
      <c r="T594" s="114"/>
      <c r="U594" s="114"/>
      <c r="V594" s="114"/>
      <c r="W594" s="114"/>
      <c r="X594" s="114"/>
      <c r="Y594" s="114"/>
      <c r="Z594" s="114"/>
      <c r="AA594" s="114"/>
      <c r="AB594" s="114"/>
      <c r="AC594" s="114"/>
      <c r="AD594" s="114"/>
      <c r="AE594" s="114"/>
      <c r="AF594" s="114"/>
      <c r="AG594" s="114"/>
      <c r="AH594" s="114"/>
      <c r="AI594" s="114"/>
      <c r="AJ594" s="114"/>
      <c r="AK594" s="114"/>
      <c r="AL594" s="114"/>
      <c r="AM594" s="114"/>
      <c r="AN594" s="114"/>
      <c r="AO594" s="114"/>
      <c r="AP594" s="114"/>
      <c r="AQ594" s="114"/>
      <c r="AR594" s="114"/>
      <c r="AS594" s="114"/>
      <c r="AT594" s="114"/>
      <c r="AU594" s="114"/>
      <c r="AV594" s="114"/>
      <c r="AW594" s="114"/>
      <c r="AX594" s="114"/>
      <c r="AY594" s="114"/>
      <c r="AZ594" s="114"/>
      <c r="BA594" s="114"/>
      <c r="BB594" s="114"/>
      <c r="BC594" s="114"/>
      <c r="BD594" s="114"/>
      <c r="BE594" s="114"/>
      <c r="BF594" s="114"/>
      <c r="BG594" s="114"/>
      <c r="BH594" s="114"/>
      <c r="BI594" s="114"/>
      <c r="BJ594" s="114"/>
      <c r="BK594" s="114"/>
      <c r="BL594" s="114"/>
    </row>
    <row r="595">
      <c r="A595" s="117" t="s">
        <v>237</v>
      </c>
      <c r="B595" s="117" t="b">
        <v>1</v>
      </c>
      <c r="C595" s="117" t="s">
        <v>241</v>
      </c>
      <c r="D595" s="117" t="s">
        <v>8227</v>
      </c>
      <c r="E595" s="117" t="s">
        <v>9983</v>
      </c>
      <c r="F595" s="117" t="s">
        <v>1823</v>
      </c>
      <c r="G595" s="117" t="s">
        <v>9990</v>
      </c>
      <c r="H595" s="117" t="s">
        <v>9991</v>
      </c>
      <c r="I595" s="134"/>
      <c r="J595" s="117" t="s">
        <v>2931</v>
      </c>
      <c r="K595" s="117" t="s">
        <v>9992</v>
      </c>
      <c r="L595" s="134"/>
      <c r="M595" s="134"/>
      <c r="N595" s="134"/>
      <c r="O595" s="117" t="s">
        <v>9993</v>
      </c>
      <c r="P595" s="117" t="s">
        <v>9994</v>
      </c>
      <c r="Q595" s="117" t="s">
        <v>9995</v>
      </c>
      <c r="R595" s="114"/>
      <c r="S595" s="114"/>
      <c r="T595" s="114"/>
      <c r="U595" s="114"/>
      <c r="V595" s="114"/>
      <c r="W595" s="114"/>
      <c r="X595" s="114"/>
      <c r="Y595" s="114"/>
      <c r="Z595" s="114"/>
      <c r="AA595" s="114"/>
      <c r="AB595" s="114"/>
      <c r="AC595" s="114"/>
      <c r="AD595" s="114"/>
      <c r="AE595" s="114"/>
      <c r="AF595" s="114"/>
      <c r="AG595" s="114"/>
      <c r="AH595" s="114"/>
      <c r="AI595" s="114"/>
      <c r="AJ595" s="114"/>
      <c r="AK595" s="114"/>
      <c r="AL595" s="114"/>
      <c r="AM595" s="114"/>
      <c r="AN595" s="114"/>
      <c r="AO595" s="114"/>
      <c r="AP595" s="114"/>
      <c r="AQ595" s="114"/>
      <c r="AR595" s="114"/>
      <c r="AS595" s="114"/>
      <c r="AT595" s="114"/>
      <c r="AU595" s="114"/>
      <c r="AV595" s="114"/>
      <c r="AW595" s="114"/>
      <c r="AX595" s="114"/>
      <c r="AY595" s="114"/>
      <c r="AZ595" s="114"/>
      <c r="BA595" s="114"/>
      <c r="BB595" s="114"/>
      <c r="BC595" s="114"/>
      <c r="BD595" s="114"/>
      <c r="BE595" s="114"/>
      <c r="BF595" s="114"/>
      <c r="BG595" s="114"/>
      <c r="BH595" s="114"/>
      <c r="BI595" s="114"/>
      <c r="BJ595" s="114"/>
      <c r="BK595" s="114"/>
      <c r="BL595" s="114"/>
    </row>
    <row r="596">
      <c r="A596" s="117" t="s">
        <v>237</v>
      </c>
      <c r="B596" s="117" t="b">
        <v>1</v>
      </c>
      <c r="C596" s="117">
        <v>1.0</v>
      </c>
      <c r="D596" s="117" t="s">
        <v>8227</v>
      </c>
      <c r="E596" s="117" t="s">
        <v>9983</v>
      </c>
      <c r="F596" s="117" t="s">
        <v>2747</v>
      </c>
      <c r="G596" s="117" t="s">
        <v>9996</v>
      </c>
      <c r="H596" s="117" t="s">
        <v>9997</v>
      </c>
      <c r="I596" s="134"/>
      <c r="J596" s="117" t="s">
        <v>2936</v>
      </c>
      <c r="K596" s="117" t="s">
        <v>9998</v>
      </c>
      <c r="L596" s="134"/>
      <c r="M596" s="134"/>
      <c r="N596" s="134"/>
      <c r="O596" s="117" t="s">
        <v>9999</v>
      </c>
      <c r="P596" s="117" t="s">
        <v>10000</v>
      </c>
      <c r="Q596" s="117" t="s">
        <v>10001</v>
      </c>
      <c r="R596" s="114"/>
      <c r="S596" s="114"/>
      <c r="T596" s="114"/>
      <c r="U596" s="114"/>
      <c r="V596" s="114"/>
      <c r="W596" s="114"/>
      <c r="X596" s="114"/>
      <c r="Y596" s="114"/>
      <c r="Z596" s="114"/>
      <c r="AA596" s="114"/>
      <c r="AB596" s="114"/>
      <c r="AC596" s="114"/>
      <c r="AD596" s="114"/>
      <c r="AE596" s="114"/>
      <c r="AF596" s="114"/>
      <c r="AG596" s="114"/>
      <c r="AH596" s="114"/>
      <c r="AI596" s="114"/>
      <c r="AJ596" s="114"/>
      <c r="AK596" s="114"/>
      <c r="AL596" s="114"/>
      <c r="AM596" s="114"/>
      <c r="AN596" s="114"/>
      <c r="AO596" s="114"/>
      <c r="AP596" s="114"/>
      <c r="AQ596" s="114"/>
      <c r="AR596" s="114"/>
      <c r="AS596" s="114"/>
      <c r="AT596" s="114"/>
      <c r="AU596" s="114"/>
      <c r="AV596" s="114"/>
      <c r="AW596" s="114"/>
      <c r="AX596" s="114"/>
      <c r="AY596" s="114"/>
      <c r="AZ596" s="114"/>
      <c r="BA596" s="114"/>
      <c r="BB596" s="114"/>
      <c r="BC596" s="114"/>
      <c r="BD596" s="114"/>
      <c r="BE596" s="114"/>
      <c r="BF596" s="114"/>
      <c r="BG596" s="114"/>
      <c r="BH596" s="114"/>
      <c r="BI596" s="114"/>
      <c r="BJ596" s="114"/>
      <c r="BK596" s="114"/>
      <c r="BL596" s="114"/>
    </row>
    <row r="597">
      <c r="A597" s="117" t="s">
        <v>237</v>
      </c>
      <c r="B597" s="117" t="b">
        <v>1</v>
      </c>
      <c r="C597" s="117" t="s">
        <v>241</v>
      </c>
      <c r="D597" s="117" t="s">
        <v>8227</v>
      </c>
      <c r="E597" s="117" t="s">
        <v>9983</v>
      </c>
      <c r="F597" s="117" t="s">
        <v>2747</v>
      </c>
      <c r="G597" s="117" t="s">
        <v>10002</v>
      </c>
      <c r="H597" s="117" t="s">
        <v>10003</v>
      </c>
      <c r="I597" s="134"/>
      <c r="J597" s="117" t="s">
        <v>10004</v>
      </c>
      <c r="K597" s="117" t="s">
        <v>10005</v>
      </c>
      <c r="L597" s="134"/>
      <c r="M597" s="134"/>
      <c r="N597" s="134"/>
      <c r="O597" s="117" t="s">
        <v>10006</v>
      </c>
      <c r="P597" s="117" t="s">
        <v>10007</v>
      </c>
      <c r="Q597" s="134"/>
      <c r="R597" s="114"/>
      <c r="S597" s="114"/>
      <c r="T597" s="114"/>
      <c r="U597" s="114"/>
      <c r="V597" s="114"/>
      <c r="W597" s="114"/>
      <c r="X597" s="114"/>
      <c r="Y597" s="114"/>
      <c r="Z597" s="114"/>
      <c r="AA597" s="114"/>
      <c r="AB597" s="114"/>
      <c r="AC597" s="114"/>
      <c r="AD597" s="114"/>
      <c r="AE597" s="114"/>
      <c r="AF597" s="114"/>
      <c r="AG597" s="114"/>
      <c r="AH597" s="114"/>
      <c r="AI597" s="114"/>
      <c r="AJ597" s="114"/>
      <c r="AK597" s="114"/>
      <c r="AL597" s="114"/>
      <c r="AM597" s="114"/>
      <c r="AN597" s="114"/>
      <c r="AO597" s="114"/>
      <c r="AP597" s="114"/>
      <c r="AQ597" s="114"/>
      <c r="AR597" s="114"/>
      <c r="AS597" s="114"/>
      <c r="AT597" s="114"/>
      <c r="AU597" s="114"/>
      <c r="AV597" s="114"/>
      <c r="AW597" s="114"/>
      <c r="AX597" s="114"/>
      <c r="AY597" s="114"/>
      <c r="AZ597" s="114"/>
      <c r="BA597" s="114"/>
      <c r="BB597" s="114"/>
      <c r="BC597" s="114"/>
      <c r="BD597" s="114"/>
      <c r="BE597" s="114"/>
      <c r="BF597" s="114"/>
      <c r="BG597" s="114"/>
      <c r="BH597" s="114"/>
      <c r="BI597" s="114"/>
      <c r="BJ597" s="114"/>
      <c r="BK597" s="114"/>
      <c r="BL597" s="114"/>
    </row>
    <row r="598">
      <c r="A598" s="117" t="s">
        <v>237</v>
      </c>
      <c r="B598" s="117" t="b">
        <v>1</v>
      </c>
      <c r="C598" s="117">
        <v>1.0</v>
      </c>
      <c r="D598" s="117" t="s">
        <v>8227</v>
      </c>
      <c r="E598" s="117" t="s">
        <v>9983</v>
      </c>
      <c r="F598" s="117" t="s">
        <v>2747</v>
      </c>
      <c r="G598" s="117" t="s">
        <v>10008</v>
      </c>
      <c r="H598" s="117" t="s">
        <v>10009</v>
      </c>
      <c r="I598" s="134"/>
      <c r="J598" s="117" t="s">
        <v>10010</v>
      </c>
      <c r="K598" s="117" t="s">
        <v>10011</v>
      </c>
      <c r="L598" s="134"/>
      <c r="M598" s="134"/>
      <c r="N598" s="134"/>
      <c r="O598" s="117" t="s">
        <v>10012</v>
      </c>
      <c r="P598" s="117" t="s">
        <v>10013</v>
      </c>
      <c r="Q598" s="134"/>
      <c r="R598" s="114"/>
      <c r="S598" s="114"/>
      <c r="T598" s="114"/>
      <c r="U598" s="114"/>
      <c r="V598" s="114"/>
      <c r="W598" s="114"/>
      <c r="X598" s="114"/>
      <c r="Y598" s="114"/>
      <c r="Z598" s="114"/>
      <c r="AA598" s="114"/>
      <c r="AB598" s="114"/>
      <c r="AC598" s="114"/>
      <c r="AD598" s="114"/>
      <c r="AE598" s="114"/>
      <c r="AF598" s="114"/>
      <c r="AG598" s="114"/>
      <c r="AH598" s="114"/>
      <c r="AI598" s="114"/>
      <c r="AJ598" s="114"/>
      <c r="AK598" s="114"/>
      <c r="AL598" s="114"/>
      <c r="AM598" s="114"/>
      <c r="AN598" s="114"/>
      <c r="AO598" s="114"/>
      <c r="AP598" s="114"/>
      <c r="AQ598" s="114"/>
      <c r="AR598" s="114"/>
      <c r="AS598" s="114"/>
      <c r="AT598" s="114"/>
      <c r="AU598" s="114"/>
      <c r="AV598" s="114"/>
      <c r="AW598" s="114"/>
      <c r="AX598" s="114"/>
      <c r="AY598" s="114"/>
      <c r="AZ598" s="114"/>
      <c r="BA598" s="114"/>
      <c r="BB598" s="114"/>
      <c r="BC598" s="114"/>
      <c r="BD598" s="114"/>
      <c r="BE598" s="114"/>
      <c r="BF598" s="114"/>
      <c r="BG598" s="114"/>
      <c r="BH598" s="114"/>
      <c r="BI598" s="114"/>
      <c r="BJ598" s="114"/>
      <c r="BK598" s="114"/>
      <c r="BL598" s="114"/>
    </row>
    <row r="599">
      <c r="A599" s="117" t="s">
        <v>237</v>
      </c>
      <c r="B599" s="117" t="b">
        <v>1</v>
      </c>
      <c r="C599" s="117" t="s">
        <v>241</v>
      </c>
      <c r="D599" s="117" t="s">
        <v>8227</v>
      </c>
      <c r="E599" s="117" t="s">
        <v>9983</v>
      </c>
      <c r="F599" s="117" t="s">
        <v>2747</v>
      </c>
      <c r="G599" s="117" t="s">
        <v>10014</v>
      </c>
      <c r="H599" s="117" t="s">
        <v>10015</v>
      </c>
      <c r="I599" s="134"/>
      <c r="J599" s="117" t="s">
        <v>2949</v>
      </c>
      <c r="K599" s="117" t="s">
        <v>10016</v>
      </c>
      <c r="L599" s="134"/>
      <c r="M599" s="134"/>
      <c r="N599" s="134"/>
      <c r="O599" s="117" t="s">
        <v>10017</v>
      </c>
      <c r="P599" s="117" t="s">
        <v>10018</v>
      </c>
      <c r="Q599" s="117" t="s">
        <v>10019</v>
      </c>
      <c r="R599" s="114"/>
      <c r="S599" s="114"/>
      <c r="T599" s="114"/>
      <c r="U599" s="114"/>
      <c r="V599" s="114"/>
      <c r="W599" s="114"/>
      <c r="X599" s="114"/>
      <c r="Y599" s="114"/>
      <c r="Z599" s="114"/>
      <c r="AA599" s="114"/>
      <c r="AB599" s="114"/>
      <c r="AC599" s="114"/>
      <c r="AD599" s="114"/>
      <c r="AE599" s="114"/>
      <c r="AF599" s="114"/>
      <c r="AG599" s="114"/>
      <c r="AH599" s="114"/>
      <c r="AI599" s="114"/>
      <c r="AJ599" s="114"/>
      <c r="AK599" s="114"/>
      <c r="AL599" s="114"/>
      <c r="AM599" s="114"/>
      <c r="AN599" s="114"/>
      <c r="AO599" s="114"/>
      <c r="AP599" s="114"/>
      <c r="AQ599" s="114"/>
      <c r="AR599" s="114"/>
      <c r="AS599" s="114"/>
      <c r="AT599" s="114"/>
      <c r="AU599" s="114"/>
      <c r="AV599" s="114"/>
      <c r="AW599" s="114"/>
      <c r="AX599" s="114"/>
      <c r="AY599" s="114"/>
      <c r="AZ599" s="114"/>
      <c r="BA599" s="114"/>
      <c r="BB599" s="114"/>
      <c r="BC599" s="114"/>
      <c r="BD599" s="114"/>
      <c r="BE599" s="114"/>
      <c r="BF599" s="114"/>
      <c r="BG599" s="114"/>
      <c r="BH599" s="114"/>
      <c r="BI599" s="114"/>
      <c r="BJ599" s="114"/>
      <c r="BK599" s="114"/>
      <c r="BL599" s="114"/>
    </row>
    <row r="600">
      <c r="A600" s="117" t="s">
        <v>237</v>
      </c>
      <c r="B600" s="117" t="b">
        <v>1</v>
      </c>
      <c r="C600" s="117">
        <v>1.0</v>
      </c>
      <c r="D600" s="117" t="s">
        <v>8227</v>
      </c>
      <c r="E600" s="117" t="s">
        <v>9983</v>
      </c>
      <c r="F600" s="117" t="s">
        <v>2747</v>
      </c>
      <c r="G600" s="117" t="s">
        <v>10020</v>
      </c>
      <c r="H600" s="117" t="s">
        <v>10021</v>
      </c>
      <c r="I600" s="134"/>
      <c r="J600" s="117" t="s">
        <v>10022</v>
      </c>
      <c r="K600" s="117" t="s">
        <v>10023</v>
      </c>
      <c r="L600" s="134"/>
      <c r="M600" s="134"/>
      <c r="N600" s="134"/>
      <c r="O600" s="117" t="s">
        <v>10024</v>
      </c>
      <c r="P600" s="117" t="s">
        <v>10025</v>
      </c>
      <c r="Q600" s="134"/>
      <c r="R600" s="114"/>
      <c r="S600" s="114"/>
      <c r="T600" s="114"/>
      <c r="U600" s="114"/>
      <c r="V600" s="114"/>
      <c r="W600" s="114"/>
      <c r="X600" s="114"/>
      <c r="Y600" s="114"/>
      <c r="Z600" s="114"/>
      <c r="AA600" s="114"/>
      <c r="AB600" s="114"/>
      <c r="AC600" s="114"/>
      <c r="AD600" s="114"/>
      <c r="AE600" s="114"/>
      <c r="AF600" s="114"/>
      <c r="AG600" s="114"/>
      <c r="AH600" s="114"/>
      <c r="AI600" s="114"/>
      <c r="AJ600" s="114"/>
      <c r="AK600" s="114"/>
      <c r="AL600" s="114"/>
      <c r="AM600" s="114"/>
      <c r="AN600" s="114"/>
      <c r="AO600" s="114"/>
      <c r="AP600" s="114"/>
      <c r="AQ600" s="114"/>
      <c r="AR600" s="114"/>
      <c r="AS600" s="114"/>
      <c r="AT600" s="114"/>
      <c r="AU600" s="114"/>
      <c r="AV600" s="114"/>
      <c r="AW600" s="114"/>
      <c r="AX600" s="114"/>
      <c r="AY600" s="114"/>
      <c r="AZ600" s="114"/>
      <c r="BA600" s="114"/>
      <c r="BB600" s="114"/>
      <c r="BC600" s="114"/>
      <c r="BD600" s="114"/>
      <c r="BE600" s="114"/>
      <c r="BF600" s="114"/>
      <c r="BG600" s="114"/>
      <c r="BH600" s="114"/>
      <c r="BI600" s="114"/>
      <c r="BJ600" s="114"/>
      <c r="BK600" s="114"/>
      <c r="BL600" s="114"/>
    </row>
    <row r="601">
      <c r="A601" s="117" t="s">
        <v>237</v>
      </c>
      <c r="B601" s="117" t="b">
        <v>1</v>
      </c>
      <c r="C601" s="117" t="s">
        <v>241</v>
      </c>
      <c r="D601" s="117" t="s">
        <v>8227</v>
      </c>
      <c r="E601" s="117" t="s">
        <v>9983</v>
      </c>
      <c r="F601" s="117" t="s">
        <v>2747</v>
      </c>
      <c r="G601" s="117" t="s">
        <v>10026</v>
      </c>
      <c r="H601" s="117" t="s">
        <v>10027</v>
      </c>
      <c r="I601" s="134"/>
      <c r="J601" s="117" t="s">
        <v>10028</v>
      </c>
      <c r="K601" s="117" t="s">
        <v>10029</v>
      </c>
      <c r="L601" s="134"/>
      <c r="M601" s="134"/>
      <c r="N601" s="134"/>
      <c r="O601" s="117" t="s">
        <v>10030</v>
      </c>
      <c r="P601" s="117" t="s">
        <v>10031</v>
      </c>
      <c r="Q601" s="117" t="s">
        <v>2962</v>
      </c>
      <c r="R601" s="114"/>
      <c r="S601" s="114"/>
      <c r="T601" s="114"/>
      <c r="U601" s="114"/>
      <c r="V601" s="114"/>
      <c r="W601" s="114"/>
      <c r="X601" s="114"/>
      <c r="Y601" s="114"/>
      <c r="Z601" s="114"/>
      <c r="AA601" s="114"/>
      <c r="AB601" s="114"/>
      <c r="AC601" s="114"/>
      <c r="AD601" s="114"/>
      <c r="AE601" s="114"/>
      <c r="AF601" s="114"/>
      <c r="AG601" s="114"/>
      <c r="AH601" s="114"/>
      <c r="AI601" s="114"/>
      <c r="AJ601" s="114"/>
      <c r="AK601" s="114"/>
      <c r="AL601" s="114"/>
      <c r="AM601" s="114"/>
      <c r="AN601" s="114"/>
      <c r="AO601" s="114"/>
      <c r="AP601" s="114"/>
      <c r="AQ601" s="114"/>
      <c r="AR601" s="114"/>
      <c r="AS601" s="114"/>
      <c r="AT601" s="114"/>
      <c r="AU601" s="114"/>
      <c r="AV601" s="114"/>
      <c r="AW601" s="114"/>
      <c r="AX601" s="114"/>
      <c r="AY601" s="114"/>
      <c r="AZ601" s="114"/>
      <c r="BA601" s="114"/>
      <c r="BB601" s="114"/>
      <c r="BC601" s="114"/>
      <c r="BD601" s="114"/>
      <c r="BE601" s="114"/>
      <c r="BF601" s="114"/>
      <c r="BG601" s="114"/>
      <c r="BH601" s="114"/>
      <c r="BI601" s="114"/>
      <c r="BJ601" s="114"/>
      <c r="BK601" s="114"/>
      <c r="BL601" s="114"/>
    </row>
    <row r="602">
      <c r="A602" s="117" t="s">
        <v>237</v>
      </c>
      <c r="B602" s="117" t="b">
        <v>1</v>
      </c>
      <c r="C602" s="117">
        <v>1.0</v>
      </c>
      <c r="D602" s="117" t="s">
        <v>8227</v>
      </c>
      <c r="E602" s="117" t="s">
        <v>9983</v>
      </c>
      <c r="F602" s="117" t="s">
        <v>2747</v>
      </c>
      <c r="G602" s="117" t="s">
        <v>10032</v>
      </c>
      <c r="H602" s="117" t="s">
        <v>10033</v>
      </c>
      <c r="I602" s="134"/>
      <c r="J602" s="117" t="s">
        <v>10034</v>
      </c>
      <c r="K602" s="117" t="s">
        <v>10035</v>
      </c>
      <c r="L602" s="134"/>
      <c r="M602" s="134"/>
      <c r="N602" s="134"/>
      <c r="O602" s="117" t="s">
        <v>10036</v>
      </c>
      <c r="P602" s="117" t="s">
        <v>10037</v>
      </c>
      <c r="Q602" s="134"/>
      <c r="R602" s="114"/>
      <c r="S602" s="114"/>
      <c r="T602" s="114"/>
      <c r="U602" s="114"/>
      <c r="V602" s="114"/>
      <c r="W602" s="114"/>
      <c r="X602" s="114"/>
      <c r="Y602" s="114"/>
      <c r="Z602" s="114"/>
      <c r="AA602" s="114"/>
      <c r="AB602" s="114"/>
      <c r="AC602" s="114"/>
      <c r="AD602" s="114"/>
      <c r="AE602" s="114"/>
      <c r="AF602" s="114"/>
      <c r="AG602" s="114"/>
      <c r="AH602" s="114"/>
      <c r="AI602" s="114"/>
      <c r="AJ602" s="114"/>
      <c r="AK602" s="114"/>
      <c r="AL602" s="114"/>
      <c r="AM602" s="114"/>
      <c r="AN602" s="114"/>
      <c r="AO602" s="114"/>
      <c r="AP602" s="114"/>
      <c r="AQ602" s="114"/>
      <c r="AR602" s="114"/>
      <c r="AS602" s="114"/>
      <c r="AT602" s="114"/>
      <c r="AU602" s="114"/>
      <c r="AV602" s="114"/>
      <c r="AW602" s="114"/>
      <c r="AX602" s="114"/>
      <c r="AY602" s="114"/>
      <c r="AZ602" s="114"/>
      <c r="BA602" s="114"/>
      <c r="BB602" s="114"/>
      <c r="BC602" s="114"/>
      <c r="BD602" s="114"/>
      <c r="BE602" s="114"/>
      <c r="BF602" s="114"/>
      <c r="BG602" s="114"/>
      <c r="BH602" s="114"/>
      <c r="BI602" s="114"/>
      <c r="BJ602" s="114"/>
      <c r="BK602" s="114"/>
      <c r="BL602" s="114"/>
    </row>
    <row r="603">
      <c r="A603" s="117" t="s">
        <v>237</v>
      </c>
      <c r="B603" s="117" t="b">
        <v>1</v>
      </c>
      <c r="C603" s="117" t="s">
        <v>241</v>
      </c>
      <c r="D603" s="117" t="s">
        <v>8227</v>
      </c>
      <c r="E603" s="117" t="s">
        <v>9983</v>
      </c>
      <c r="F603" s="117" t="s">
        <v>2747</v>
      </c>
      <c r="G603" s="117" t="s">
        <v>10038</v>
      </c>
      <c r="H603" s="117" t="s">
        <v>10021</v>
      </c>
      <c r="I603" s="134"/>
      <c r="J603" s="117" t="s">
        <v>10039</v>
      </c>
      <c r="K603" s="117" t="s">
        <v>10040</v>
      </c>
      <c r="L603" s="134"/>
      <c r="M603" s="134"/>
      <c r="N603" s="134"/>
      <c r="O603" s="117" t="s">
        <v>10041</v>
      </c>
      <c r="P603" s="117" t="s">
        <v>10042</v>
      </c>
      <c r="Q603" s="134"/>
      <c r="R603" s="114"/>
      <c r="S603" s="114"/>
      <c r="T603" s="114"/>
      <c r="U603" s="114"/>
      <c r="V603" s="114"/>
      <c r="W603" s="114"/>
      <c r="X603" s="114"/>
      <c r="Y603" s="114"/>
      <c r="Z603" s="114"/>
      <c r="AA603" s="114"/>
      <c r="AB603" s="114"/>
      <c r="AC603" s="114"/>
      <c r="AD603" s="114"/>
      <c r="AE603" s="114"/>
      <c r="AF603" s="114"/>
      <c r="AG603" s="114"/>
      <c r="AH603" s="114"/>
      <c r="AI603" s="114"/>
      <c r="AJ603" s="114"/>
      <c r="AK603" s="114"/>
      <c r="AL603" s="114"/>
      <c r="AM603" s="114"/>
      <c r="AN603" s="114"/>
      <c r="AO603" s="114"/>
      <c r="AP603" s="114"/>
      <c r="AQ603" s="114"/>
      <c r="AR603" s="114"/>
      <c r="AS603" s="114"/>
      <c r="AT603" s="114"/>
      <c r="AU603" s="114"/>
      <c r="AV603" s="114"/>
      <c r="AW603" s="114"/>
      <c r="AX603" s="114"/>
      <c r="AY603" s="114"/>
      <c r="AZ603" s="114"/>
      <c r="BA603" s="114"/>
      <c r="BB603" s="114"/>
      <c r="BC603" s="114"/>
      <c r="BD603" s="114"/>
      <c r="BE603" s="114"/>
      <c r="BF603" s="114"/>
      <c r="BG603" s="114"/>
      <c r="BH603" s="114"/>
      <c r="BI603" s="114"/>
      <c r="BJ603" s="114"/>
      <c r="BK603" s="114"/>
      <c r="BL603" s="114"/>
    </row>
    <row r="604">
      <c r="A604" s="117" t="s">
        <v>237</v>
      </c>
      <c r="B604" s="117" t="b">
        <v>1</v>
      </c>
      <c r="C604" s="117">
        <v>1.0</v>
      </c>
      <c r="D604" s="117" t="s">
        <v>8227</v>
      </c>
      <c r="E604" s="117" t="s">
        <v>9983</v>
      </c>
      <c r="F604" s="117" t="s">
        <v>556</v>
      </c>
      <c r="G604" s="117" t="s">
        <v>10043</v>
      </c>
      <c r="H604" s="117" t="s">
        <v>10044</v>
      </c>
      <c r="I604" s="134"/>
      <c r="J604" s="117" t="s">
        <v>2971</v>
      </c>
      <c r="K604" s="117" t="s">
        <v>10045</v>
      </c>
      <c r="L604" s="134"/>
      <c r="M604" s="134"/>
      <c r="N604" s="134"/>
      <c r="O604" s="117" t="s">
        <v>10046</v>
      </c>
      <c r="P604" s="117" t="s">
        <v>10047</v>
      </c>
      <c r="Q604" s="134"/>
      <c r="R604" s="114"/>
      <c r="S604" s="114"/>
      <c r="T604" s="114"/>
      <c r="U604" s="114"/>
      <c r="V604" s="114"/>
      <c r="W604" s="114"/>
      <c r="X604" s="114"/>
      <c r="Y604" s="114"/>
      <c r="Z604" s="114"/>
      <c r="AA604" s="114"/>
      <c r="AB604" s="114"/>
      <c r="AC604" s="114"/>
      <c r="AD604" s="114"/>
      <c r="AE604" s="114"/>
      <c r="AF604" s="114"/>
      <c r="AG604" s="114"/>
      <c r="AH604" s="114"/>
      <c r="AI604" s="114"/>
      <c r="AJ604" s="114"/>
      <c r="AK604" s="114"/>
      <c r="AL604" s="114"/>
      <c r="AM604" s="114"/>
      <c r="AN604" s="114"/>
      <c r="AO604" s="114"/>
      <c r="AP604" s="114"/>
      <c r="AQ604" s="114"/>
      <c r="AR604" s="114"/>
      <c r="AS604" s="114"/>
      <c r="AT604" s="114"/>
      <c r="AU604" s="114"/>
      <c r="AV604" s="114"/>
      <c r="AW604" s="114"/>
      <c r="AX604" s="114"/>
      <c r="AY604" s="114"/>
      <c r="AZ604" s="114"/>
      <c r="BA604" s="114"/>
      <c r="BB604" s="114"/>
      <c r="BC604" s="114"/>
      <c r="BD604" s="114"/>
      <c r="BE604" s="114"/>
      <c r="BF604" s="114"/>
      <c r="BG604" s="114"/>
      <c r="BH604" s="114"/>
      <c r="BI604" s="114"/>
      <c r="BJ604" s="114"/>
      <c r="BK604" s="114"/>
      <c r="BL604" s="114"/>
    </row>
    <row r="605">
      <c r="A605" s="117" t="s">
        <v>237</v>
      </c>
      <c r="B605" s="117" t="b">
        <v>1</v>
      </c>
      <c r="C605" s="117" t="s">
        <v>241</v>
      </c>
      <c r="D605" s="117" t="s">
        <v>8227</v>
      </c>
      <c r="E605" s="117" t="s">
        <v>9983</v>
      </c>
      <c r="F605" s="117" t="s">
        <v>4264</v>
      </c>
      <c r="G605" s="117" t="s">
        <v>10048</v>
      </c>
      <c r="H605" s="117" t="s">
        <v>10049</v>
      </c>
      <c r="I605" s="134"/>
      <c r="J605" s="117" t="s">
        <v>2976</v>
      </c>
      <c r="K605" s="117" t="s">
        <v>10050</v>
      </c>
      <c r="L605" s="134"/>
      <c r="M605" s="134"/>
      <c r="N605" s="134"/>
      <c r="O605" s="117" t="s">
        <v>10051</v>
      </c>
      <c r="P605" s="117" t="s">
        <v>10052</v>
      </c>
      <c r="Q605" s="134"/>
      <c r="R605" s="114"/>
      <c r="S605" s="114"/>
      <c r="T605" s="114"/>
      <c r="U605" s="114"/>
      <c r="V605" s="114"/>
      <c r="W605" s="114"/>
      <c r="X605" s="114"/>
      <c r="Y605" s="114"/>
      <c r="Z605" s="114"/>
      <c r="AA605" s="114"/>
      <c r="AB605" s="114"/>
      <c r="AC605" s="114"/>
      <c r="AD605" s="114"/>
      <c r="AE605" s="114"/>
      <c r="AF605" s="114"/>
      <c r="AG605" s="114"/>
      <c r="AH605" s="114"/>
      <c r="AI605" s="114"/>
      <c r="AJ605" s="114"/>
      <c r="AK605" s="114"/>
      <c r="AL605" s="114"/>
      <c r="AM605" s="114"/>
      <c r="AN605" s="114"/>
      <c r="AO605" s="114"/>
      <c r="AP605" s="114"/>
      <c r="AQ605" s="114"/>
      <c r="AR605" s="114"/>
      <c r="AS605" s="114"/>
      <c r="AT605" s="114"/>
      <c r="AU605" s="114"/>
      <c r="AV605" s="114"/>
      <c r="AW605" s="114"/>
      <c r="AX605" s="114"/>
      <c r="AY605" s="114"/>
      <c r="AZ605" s="114"/>
      <c r="BA605" s="114"/>
      <c r="BB605" s="114"/>
      <c r="BC605" s="114"/>
      <c r="BD605" s="114"/>
      <c r="BE605" s="114"/>
      <c r="BF605" s="114"/>
      <c r="BG605" s="114"/>
      <c r="BH605" s="114"/>
      <c r="BI605" s="114"/>
      <c r="BJ605" s="114"/>
      <c r="BK605" s="114"/>
      <c r="BL605" s="114"/>
    </row>
    <row r="606">
      <c r="A606" s="117" t="s">
        <v>237</v>
      </c>
      <c r="B606" s="117" t="b">
        <v>1</v>
      </c>
      <c r="C606" s="117">
        <v>1.0</v>
      </c>
      <c r="D606" s="117" t="s">
        <v>8227</v>
      </c>
      <c r="E606" s="117" t="s">
        <v>9983</v>
      </c>
      <c r="F606" s="117" t="s">
        <v>1446</v>
      </c>
      <c r="G606" s="117" t="s">
        <v>10053</v>
      </c>
      <c r="H606" s="117" t="s">
        <v>10054</v>
      </c>
      <c r="I606" s="134"/>
      <c r="J606" s="117" t="s">
        <v>10055</v>
      </c>
      <c r="K606" s="117" t="s">
        <v>10056</v>
      </c>
      <c r="L606" s="134"/>
      <c r="M606" s="134"/>
      <c r="N606" s="134"/>
      <c r="O606" s="117" t="s">
        <v>10057</v>
      </c>
      <c r="P606" s="117" t="s">
        <v>10058</v>
      </c>
      <c r="Q606" s="117" t="s">
        <v>10059</v>
      </c>
      <c r="R606" s="114"/>
      <c r="S606" s="114"/>
      <c r="T606" s="114"/>
      <c r="U606" s="114"/>
      <c r="V606" s="114"/>
      <c r="W606" s="114"/>
      <c r="X606" s="114"/>
      <c r="Y606" s="114"/>
      <c r="Z606" s="114"/>
      <c r="AA606" s="114"/>
      <c r="AB606" s="114"/>
      <c r="AC606" s="114"/>
      <c r="AD606" s="114"/>
      <c r="AE606" s="114"/>
      <c r="AF606" s="114"/>
      <c r="AG606" s="114"/>
      <c r="AH606" s="114"/>
      <c r="AI606" s="114"/>
      <c r="AJ606" s="114"/>
      <c r="AK606" s="114"/>
      <c r="AL606" s="114"/>
      <c r="AM606" s="114"/>
      <c r="AN606" s="114"/>
      <c r="AO606" s="114"/>
      <c r="AP606" s="114"/>
      <c r="AQ606" s="114"/>
      <c r="AR606" s="114"/>
      <c r="AS606" s="114"/>
      <c r="AT606" s="114"/>
      <c r="AU606" s="114"/>
      <c r="AV606" s="114"/>
      <c r="AW606" s="114"/>
      <c r="AX606" s="114"/>
      <c r="AY606" s="114"/>
      <c r="AZ606" s="114"/>
      <c r="BA606" s="114"/>
      <c r="BB606" s="114"/>
      <c r="BC606" s="114"/>
      <c r="BD606" s="114"/>
      <c r="BE606" s="114"/>
      <c r="BF606" s="114"/>
      <c r="BG606" s="114"/>
      <c r="BH606" s="114"/>
      <c r="BI606" s="114"/>
      <c r="BJ606" s="114"/>
      <c r="BK606" s="114"/>
      <c r="BL606" s="114"/>
    </row>
    <row r="607">
      <c r="A607" s="117" t="s">
        <v>237</v>
      </c>
      <c r="B607" s="117" t="b">
        <v>1</v>
      </c>
      <c r="C607" s="117" t="s">
        <v>241</v>
      </c>
      <c r="D607" s="117" t="s">
        <v>8227</v>
      </c>
      <c r="E607" s="117" t="s">
        <v>9983</v>
      </c>
      <c r="F607" s="117" t="s">
        <v>1446</v>
      </c>
      <c r="G607" s="117" t="s">
        <v>10061</v>
      </c>
      <c r="H607" s="117" t="s">
        <v>10062</v>
      </c>
      <c r="I607" s="134"/>
      <c r="J607" s="117" t="s">
        <v>2986</v>
      </c>
      <c r="K607" s="117" t="s">
        <v>10063</v>
      </c>
      <c r="L607" s="134"/>
      <c r="M607" s="134"/>
      <c r="N607" s="134"/>
      <c r="O607" s="117" t="s">
        <v>10064</v>
      </c>
      <c r="P607" s="117" t="s">
        <v>10065</v>
      </c>
      <c r="Q607" s="134"/>
      <c r="R607" s="114"/>
      <c r="S607" s="114"/>
      <c r="T607" s="114"/>
      <c r="U607" s="114"/>
      <c r="V607" s="114"/>
      <c r="W607" s="114"/>
      <c r="X607" s="114"/>
      <c r="Y607" s="114"/>
      <c r="Z607" s="114"/>
      <c r="AA607" s="114"/>
      <c r="AB607" s="114"/>
      <c r="AC607" s="114"/>
      <c r="AD607" s="114"/>
      <c r="AE607" s="114"/>
      <c r="AF607" s="114"/>
      <c r="AG607" s="114"/>
      <c r="AH607" s="114"/>
      <c r="AI607" s="114"/>
      <c r="AJ607" s="114"/>
      <c r="AK607" s="114"/>
      <c r="AL607" s="114"/>
      <c r="AM607" s="114"/>
      <c r="AN607" s="114"/>
      <c r="AO607" s="114"/>
      <c r="AP607" s="114"/>
      <c r="AQ607" s="114"/>
      <c r="AR607" s="114"/>
      <c r="AS607" s="114"/>
      <c r="AT607" s="114"/>
      <c r="AU607" s="114"/>
      <c r="AV607" s="114"/>
      <c r="AW607" s="114"/>
      <c r="AX607" s="114"/>
      <c r="AY607" s="114"/>
      <c r="AZ607" s="114"/>
      <c r="BA607" s="114"/>
      <c r="BB607" s="114"/>
      <c r="BC607" s="114"/>
      <c r="BD607" s="114"/>
      <c r="BE607" s="114"/>
      <c r="BF607" s="114"/>
      <c r="BG607" s="114"/>
      <c r="BH607" s="114"/>
      <c r="BI607" s="114"/>
      <c r="BJ607" s="114"/>
      <c r="BK607" s="114"/>
      <c r="BL607" s="114"/>
    </row>
    <row r="608">
      <c r="A608" s="117" t="s">
        <v>237</v>
      </c>
      <c r="B608" s="117" t="b">
        <v>1</v>
      </c>
      <c r="C608" s="117">
        <v>1.0</v>
      </c>
      <c r="D608" s="117" t="s">
        <v>8227</v>
      </c>
      <c r="E608" s="117" t="s">
        <v>9983</v>
      </c>
      <c r="F608" s="117" t="s">
        <v>1446</v>
      </c>
      <c r="G608" s="117" t="s">
        <v>10066</v>
      </c>
      <c r="H608" s="117" t="s">
        <v>10067</v>
      </c>
      <c r="I608" s="134"/>
      <c r="J608" s="117" t="s">
        <v>10068</v>
      </c>
      <c r="K608" s="117" t="s">
        <v>10069</v>
      </c>
      <c r="L608" s="134"/>
      <c r="M608" s="134"/>
      <c r="N608" s="134"/>
      <c r="O608" s="117" t="s">
        <v>10070</v>
      </c>
      <c r="P608" s="117" t="s">
        <v>10071</v>
      </c>
      <c r="Q608" s="134"/>
      <c r="R608" s="114"/>
      <c r="S608" s="114"/>
      <c r="T608" s="114"/>
      <c r="U608" s="114"/>
      <c r="V608" s="114"/>
      <c r="W608" s="114"/>
      <c r="X608" s="114"/>
      <c r="Y608" s="114"/>
      <c r="Z608" s="114"/>
      <c r="AA608" s="114"/>
      <c r="AB608" s="114"/>
      <c r="AC608" s="114"/>
      <c r="AD608" s="114"/>
      <c r="AE608" s="114"/>
      <c r="AF608" s="114"/>
      <c r="AG608" s="114"/>
      <c r="AH608" s="114"/>
      <c r="AI608" s="114"/>
      <c r="AJ608" s="114"/>
      <c r="AK608" s="114"/>
      <c r="AL608" s="114"/>
      <c r="AM608" s="114"/>
      <c r="AN608" s="114"/>
      <c r="AO608" s="114"/>
      <c r="AP608" s="114"/>
      <c r="AQ608" s="114"/>
      <c r="AR608" s="114"/>
      <c r="AS608" s="114"/>
      <c r="AT608" s="114"/>
      <c r="AU608" s="114"/>
      <c r="AV608" s="114"/>
      <c r="AW608" s="114"/>
      <c r="AX608" s="114"/>
      <c r="AY608" s="114"/>
      <c r="AZ608" s="114"/>
      <c r="BA608" s="114"/>
      <c r="BB608" s="114"/>
      <c r="BC608" s="114"/>
      <c r="BD608" s="114"/>
      <c r="BE608" s="114"/>
      <c r="BF608" s="114"/>
      <c r="BG608" s="114"/>
      <c r="BH608" s="114"/>
      <c r="BI608" s="114"/>
      <c r="BJ608" s="114"/>
      <c r="BK608" s="114"/>
      <c r="BL608" s="114"/>
    </row>
    <row r="609">
      <c r="A609" s="117" t="s">
        <v>237</v>
      </c>
      <c r="B609" s="117" t="b">
        <v>1</v>
      </c>
      <c r="C609" s="117" t="s">
        <v>241</v>
      </c>
      <c r="D609" s="117" t="s">
        <v>8227</v>
      </c>
      <c r="E609" s="117" t="s">
        <v>9983</v>
      </c>
      <c r="F609" s="117" t="s">
        <v>1446</v>
      </c>
      <c r="G609" s="117" t="s">
        <v>10072</v>
      </c>
      <c r="H609" s="117" t="s">
        <v>10073</v>
      </c>
      <c r="I609" s="134"/>
      <c r="J609" s="117" t="s">
        <v>10074</v>
      </c>
      <c r="K609" s="117" t="s">
        <v>10075</v>
      </c>
      <c r="L609" s="134"/>
      <c r="M609" s="134"/>
      <c r="N609" s="134"/>
      <c r="O609" s="117" t="s">
        <v>10076</v>
      </c>
      <c r="P609" s="117" t="s">
        <v>10077</v>
      </c>
      <c r="Q609" s="134"/>
      <c r="R609" s="114"/>
      <c r="S609" s="114"/>
      <c r="T609" s="114"/>
      <c r="U609" s="114"/>
      <c r="V609" s="114"/>
      <c r="W609" s="114"/>
      <c r="X609" s="114"/>
      <c r="Y609" s="114"/>
      <c r="Z609" s="114"/>
      <c r="AA609" s="114"/>
      <c r="AB609" s="114"/>
      <c r="AC609" s="114"/>
      <c r="AD609" s="114"/>
      <c r="AE609" s="114"/>
      <c r="AF609" s="114"/>
      <c r="AG609" s="114"/>
      <c r="AH609" s="114"/>
      <c r="AI609" s="114"/>
      <c r="AJ609" s="114"/>
      <c r="AK609" s="114"/>
      <c r="AL609" s="114"/>
      <c r="AM609" s="114"/>
      <c r="AN609" s="114"/>
      <c r="AO609" s="114"/>
      <c r="AP609" s="114"/>
      <c r="AQ609" s="114"/>
      <c r="AR609" s="114"/>
      <c r="AS609" s="114"/>
      <c r="AT609" s="114"/>
      <c r="AU609" s="114"/>
      <c r="AV609" s="114"/>
      <c r="AW609" s="114"/>
      <c r="AX609" s="114"/>
      <c r="AY609" s="114"/>
      <c r="AZ609" s="114"/>
      <c r="BA609" s="114"/>
      <c r="BB609" s="114"/>
      <c r="BC609" s="114"/>
      <c r="BD609" s="114"/>
      <c r="BE609" s="114"/>
      <c r="BF609" s="114"/>
      <c r="BG609" s="114"/>
      <c r="BH609" s="114"/>
      <c r="BI609" s="114"/>
      <c r="BJ609" s="114"/>
      <c r="BK609" s="114"/>
      <c r="BL609" s="114"/>
    </row>
    <row r="610">
      <c r="A610" s="117" t="s">
        <v>237</v>
      </c>
      <c r="B610" s="117" t="b">
        <v>1</v>
      </c>
      <c r="C610" s="117">
        <v>1.0</v>
      </c>
      <c r="D610" s="117" t="s">
        <v>8227</v>
      </c>
      <c r="E610" s="117" t="s">
        <v>9983</v>
      </c>
      <c r="F610" s="117" t="s">
        <v>1446</v>
      </c>
      <c r="G610" s="117" t="s">
        <v>10078</v>
      </c>
      <c r="H610" s="117" t="s">
        <v>10079</v>
      </c>
      <c r="I610" s="134"/>
      <c r="J610" s="117" t="s">
        <v>10080</v>
      </c>
      <c r="K610" s="117" t="s">
        <v>10081</v>
      </c>
      <c r="L610" s="134"/>
      <c r="M610" s="134"/>
      <c r="N610" s="134"/>
      <c r="O610" s="117" t="s">
        <v>10082</v>
      </c>
      <c r="P610" s="117" t="s">
        <v>10083</v>
      </c>
      <c r="Q610" s="117" t="s">
        <v>10084</v>
      </c>
      <c r="R610" s="114"/>
      <c r="S610" s="114"/>
      <c r="T610" s="114"/>
      <c r="U610" s="114"/>
      <c r="V610" s="114"/>
      <c r="W610" s="114"/>
      <c r="X610" s="114"/>
      <c r="Y610" s="114"/>
      <c r="Z610" s="114"/>
      <c r="AA610" s="114"/>
      <c r="AB610" s="114"/>
      <c r="AC610" s="114"/>
      <c r="AD610" s="114"/>
      <c r="AE610" s="114"/>
      <c r="AF610" s="114"/>
      <c r="AG610" s="114"/>
      <c r="AH610" s="114"/>
      <c r="AI610" s="114"/>
      <c r="AJ610" s="114"/>
      <c r="AK610" s="114"/>
      <c r="AL610" s="114"/>
      <c r="AM610" s="114"/>
      <c r="AN610" s="114"/>
      <c r="AO610" s="114"/>
      <c r="AP610" s="114"/>
      <c r="AQ610" s="114"/>
      <c r="AR610" s="114"/>
      <c r="AS610" s="114"/>
      <c r="AT610" s="114"/>
      <c r="AU610" s="114"/>
      <c r="AV610" s="114"/>
      <c r="AW610" s="114"/>
      <c r="AX610" s="114"/>
      <c r="AY610" s="114"/>
      <c r="AZ610" s="114"/>
      <c r="BA610" s="114"/>
      <c r="BB610" s="114"/>
      <c r="BC610" s="114"/>
      <c r="BD610" s="114"/>
      <c r="BE610" s="114"/>
      <c r="BF610" s="114"/>
      <c r="BG610" s="114"/>
      <c r="BH610" s="114"/>
      <c r="BI610" s="114"/>
      <c r="BJ610" s="114"/>
      <c r="BK610" s="114"/>
      <c r="BL610" s="114"/>
    </row>
    <row r="611">
      <c r="A611" s="117" t="s">
        <v>237</v>
      </c>
      <c r="B611" s="117" t="b">
        <v>1</v>
      </c>
      <c r="C611" s="117" t="s">
        <v>241</v>
      </c>
      <c r="D611" s="117" t="s">
        <v>8227</v>
      </c>
      <c r="E611" s="117" t="s">
        <v>9983</v>
      </c>
      <c r="F611" s="117" t="s">
        <v>1446</v>
      </c>
      <c r="G611" s="117" t="s">
        <v>10085</v>
      </c>
      <c r="H611" s="117" t="s">
        <v>10086</v>
      </c>
      <c r="I611" s="134"/>
      <c r="J611" s="117" t="s">
        <v>3003</v>
      </c>
      <c r="K611" s="117" t="s">
        <v>10087</v>
      </c>
      <c r="L611" s="134"/>
      <c r="M611" s="134"/>
      <c r="N611" s="134"/>
      <c r="O611" s="117" t="s">
        <v>10088</v>
      </c>
      <c r="P611" s="117" t="s">
        <v>10089</v>
      </c>
      <c r="Q611" s="134"/>
      <c r="R611" s="114"/>
      <c r="S611" s="114"/>
      <c r="T611" s="114"/>
      <c r="U611" s="114"/>
      <c r="V611" s="114"/>
      <c r="W611" s="114"/>
      <c r="X611" s="114"/>
      <c r="Y611" s="114"/>
      <c r="Z611" s="114"/>
      <c r="AA611" s="114"/>
      <c r="AB611" s="114"/>
      <c r="AC611" s="114"/>
      <c r="AD611" s="114"/>
      <c r="AE611" s="114"/>
      <c r="AF611" s="114"/>
      <c r="AG611" s="114"/>
      <c r="AH611" s="114"/>
      <c r="AI611" s="114"/>
      <c r="AJ611" s="114"/>
      <c r="AK611" s="114"/>
      <c r="AL611" s="114"/>
      <c r="AM611" s="114"/>
      <c r="AN611" s="114"/>
      <c r="AO611" s="114"/>
      <c r="AP611" s="114"/>
      <c r="AQ611" s="114"/>
      <c r="AR611" s="114"/>
      <c r="AS611" s="114"/>
      <c r="AT611" s="114"/>
      <c r="AU611" s="114"/>
      <c r="AV611" s="114"/>
      <c r="AW611" s="114"/>
      <c r="AX611" s="114"/>
      <c r="AY611" s="114"/>
      <c r="AZ611" s="114"/>
      <c r="BA611" s="114"/>
      <c r="BB611" s="114"/>
      <c r="BC611" s="114"/>
      <c r="BD611" s="114"/>
      <c r="BE611" s="114"/>
      <c r="BF611" s="114"/>
      <c r="BG611" s="114"/>
      <c r="BH611" s="114"/>
      <c r="BI611" s="114"/>
      <c r="BJ611" s="114"/>
      <c r="BK611" s="114"/>
      <c r="BL611" s="114"/>
    </row>
    <row r="612">
      <c r="A612" s="117" t="s">
        <v>237</v>
      </c>
      <c r="B612" s="117" t="b">
        <v>1</v>
      </c>
      <c r="C612" s="117">
        <v>1.0</v>
      </c>
      <c r="D612" s="117" t="s">
        <v>8227</v>
      </c>
      <c r="E612" s="117" t="s">
        <v>10090</v>
      </c>
      <c r="F612" s="117" t="s">
        <v>1866</v>
      </c>
      <c r="G612" s="117" t="s">
        <v>10091</v>
      </c>
      <c r="H612" s="117" t="s">
        <v>10092</v>
      </c>
      <c r="I612" s="134"/>
      <c r="J612" s="117" t="s">
        <v>3007</v>
      </c>
      <c r="K612" s="117" t="s">
        <v>10093</v>
      </c>
      <c r="L612" s="134"/>
      <c r="M612" s="134"/>
      <c r="N612" s="134"/>
      <c r="O612" s="117" t="s">
        <v>10094</v>
      </c>
      <c r="P612" s="117" t="s">
        <v>10095</v>
      </c>
      <c r="Q612" s="134"/>
      <c r="R612" s="114"/>
      <c r="S612" s="114"/>
      <c r="T612" s="114"/>
      <c r="U612" s="114"/>
      <c r="V612" s="114"/>
      <c r="W612" s="114"/>
      <c r="X612" s="114"/>
      <c r="Y612" s="114"/>
      <c r="Z612" s="114"/>
      <c r="AA612" s="114"/>
      <c r="AB612" s="114"/>
      <c r="AC612" s="114"/>
      <c r="AD612" s="114"/>
      <c r="AE612" s="114"/>
      <c r="AF612" s="114"/>
      <c r="AG612" s="114"/>
      <c r="AH612" s="114"/>
      <c r="AI612" s="114"/>
      <c r="AJ612" s="114"/>
      <c r="AK612" s="114"/>
      <c r="AL612" s="114"/>
      <c r="AM612" s="114"/>
      <c r="AN612" s="114"/>
      <c r="AO612" s="114"/>
      <c r="AP612" s="114"/>
      <c r="AQ612" s="114"/>
      <c r="AR612" s="114"/>
      <c r="AS612" s="114"/>
      <c r="AT612" s="114"/>
      <c r="AU612" s="114"/>
      <c r="AV612" s="114"/>
      <c r="AW612" s="114"/>
      <c r="AX612" s="114"/>
      <c r="AY612" s="114"/>
      <c r="AZ612" s="114"/>
      <c r="BA612" s="114"/>
      <c r="BB612" s="114"/>
      <c r="BC612" s="114"/>
      <c r="BD612" s="114"/>
      <c r="BE612" s="114"/>
      <c r="BF612" s="114"/>
      <c r="BG612" s="114"/>
      <c r="BH612" s="114"/>
      <c r="BI612" s="114"/>
      <c r="BJ612" s="114"/>
      <c r="BK612" s="114"/>
      <c r="BL612" s="114"/>
    </row>
    <row r="613">
      <c r="A613" s="117" t="s">
        <v>237</v>
      </c>
      <c r="B613" s="117" t="b">
        <v>1</v>
      </c>
      <c r="C613" s="117" t="s">
        <v>241</v>
      </c>
      <c r="D613" s="117" t="s">
        <v>8227</v>
      </c>
      <c r="E613" s="117" t="s">
        <v>10090</v>
      </c>
      <c r="F613" s="117" t="s">
        <v>1866</v>
      </c>
      <c r="G613" s="117" t="s">
        <v>10096</v>
      </c>
      <c r="H613" s="117" t="s">
        <v>10097</v>
      </c>
      <c r="I613" s="134"/>
      <c r="J613" s="117" t="s">
        <v>3011</v>
      </c>
      <c r="K613" s="117" t="s">
        <v>10098</v>
      </c>
      <c r="L613" s="134"/>
      <c r="M613" s="134"/>
      <c r="N613" s="134"/>
      <c r="O613" s="117" t="s">
        <v>10099</v>
      </c>
      <c r="P613" s="117" t="s">
        <v>10100</v>
      </c>
      <c r="Q613" s="134"/>
      <c r="R613" s="114"/>
      <c r="S613" s="114"/>
      <c r="T613" s="114"/>
      <c r="U613" s="114"/>
      <c r="V613" s="114"/>
      <c r="W613" s="114"/>
      <c r="X613" s="114"/>
      <c r="Y613" s="114"/>
      <c r="Z613" s="114"/>
      <c r="AA613" s="114"/>
      <c r="AB613" s="114"/>
      <c r="AC613" s="114"/>
      <c r="AD613" s="114"/>
      <c r="AE613" s="114"/>
      <c r="AF613" s="114"/>
      <c r="AG613" s="114"/>
      <c r="AH613" s="114"/>
      <c r="AI613" s="114"/>
      <c r="AJ613" s="114"/>
      <c r="AK613" s="114"/>
      <c r="AL613" s="114"/>
      <c r="AM613" s="114"/>
      <c r="AN613" s="114"/>
      <c r="AO613" s="114"/>
      <c r="AP613" s="114"/>
      <c r="AQ613" s="114"/>
      <c r="AR613" s="114"/>
      <c r="AS613" s="114"/>
      <c r="AT613" s="114"/>
      <c r="AU613" s="114"/>
      <c r="AV613" s="114"/>
      <c r="AW613" s="114"/>
      <c r="AX613" s="114"/>
      <c r="AY613" s="114"/>
      <c r="AZ613" s="114"/>
      <c r="BA613" s="114"/>
      <c r="BB613" s="114"/>
      <c r="BC613" s="114"/>
      <c r="BD613" s="114"/>
      <c r="BE613" s="114"/>
      <c r="BF613" s="114"/>
      <c r="BG613" s="114"/>
      <c r="BH613" s="114"/>
      <c r="BI613" s="114"/>
      <c r="BJ613" s="114"/>
      <c r="BK613" s="114"/>
      <c r="BL613" s="114"/>
    </row>
    <row r="614">
      <c r="A614" s="79" t="s">
        <v>237</v>
      </c>
      <c r="B614" s="79" t="b">
        <v>1</v>
      </c>
      <c r="C614" s="79" t="s">
        <v>241</v>
      </c>
      <c r="D614" s="79" t="s">
        <v>8227</v>
      </c>
      <c r="E614" s="79" t="s">
        <v>10090</v>
      </c>
      <c r="F614" s="79" t="s">
        <v>1446</v>
      </c>
      <c r="G614" s="79" t="s">
        <v>10101</v>
      </c>
      <c r="H614" s="79" t="s">
        <v>10102</v>
      </c>
      <c r="I614" s="80"/>
      <c r="J614" s="79" t="s">
        <v>10103</v>
      </c>
      <c r="K614" s="79" t="s">
        <v>10104</v>
      </c>
      <c r="L614" s="80"/>
      <c r="M614" s="80"/>
      <c r="N614" s="80"/>
      <c r="O614" s="79" t="s">
        <v>10105</v>
      </c>
      <c r="P614" s="79" t="s">
        <v>10106</v>
      </c>
      <c r="Q614" s="79" t="s">
        <v>10107</v>
      </c>
      <c r="R614" s="114"/>
      <c r="S614" s="114"/>
      <c r="T614" s="114"/>
      <c r="U614" s="114"/>
      <c r="V614" s="114"/>
      <c r="W614" s="114"/>
      <c r="X614" s="114"/>
      <c r="Y614" s="114"/>
      <c r="Z614" s="114"/>
      <c r="AA614" s="114"/>
      <c r="AB614" s="114"/>
      <c r="AC614" s="114"/>
      <c r="AD614" s="114"/>
      <c r="AE614" s="114"/>
      <c r="AF614" s="114"/>
      <c r="AG614" s="114"/>
      <c r="AH614" s="114"/>
      <c r="AI614" s="114"/>
      <c r="AJ614" s="114"/>
      <c r="AK614" s="114"/>
      <c r="AL614" s="114"/>
      <c r="AM614" s="114"/>
      <c r="AN614" s="114"/>
      <c r="AO614" s="114"/>
      <c r="AP614" s="114"/>
      <c r="AQ614" s="114"/>
      <c r="AR614" s="114"/>
      <c r="AS614" s="114"/>
      <c r="AT614" s="114"/>
      <c r="AU614" s="114"/>
      <c r="AV614" s="114"/>
      <c r="AW614" s="114"/>
      <c r="AX614" s="114"/>
      <c r="AY614" s="114"/>
      <c r="AZ614" s="114"/>
      <c r="BA614" s="114"/>
      <c r="BB614" s="114"/>
      <c r="BC614" s="114"/>
      <c r="BD614" s="114"/>
      <c r="BE614" s="114"/>
      <c r="BF614" s="114"/>
      <c r="BG614" s="114"/>
      <c r="BH614" s="114"/>
      <c r="BI614" s="114"/>
      <c r="BJ614" s="114"/>
      <c r="BK614" s="114"/>
      <c r="BL614" s="114"/>
    </row>
    <row r="615">
      <c r="A615" s="117" t="s">
        <v>237</v>
      </c>
      <c r="B615" s="117" t="b">
        <v>1</v>
      </c>
      <c r="C615" s="117" t="s">
        <v>241</v>
      </c>
      <c r="D615" s="117" t="s">
        <v>8227</v>
      </c>
      <c r="E615" s="117" t="s">
        <v>10108</v>
      </c>
      <c r="F615" s="117" t="s">
        <v>1399</v>
      </c>
      <c r="G615" s="117" t="s">
        <v>10109</v>
      </c>
      <c r="H615" s="117" t="s">
        <v>10110</v>
      </c>
      <c r="I615" s="134"/>
      <c r="J615" s="117" t="s">
        <v>10111</v>
      </c>
      <c r="K615" s="117" t="s">
        <v>10112</v>
      </c>
      <c r="L615" s="134"/>
      <c r="M615" s="134"/>
      <c r="N615" s="134"/>
      <c r="O615" s="117" t="s">
        <v>10113</v>
      </c>
      <c r="P615" s="117" t="s">
        <v>10114</v>
      </c>
      <c r="Q615" s="117" t="s">
        <v>10115</v>
      </c>
      <c r="R615" s="114"/>
      <c r="S615" s="114"/>
      <c r="T615" s="114"/>
      <c r="U615" s="114"/>
      <c r="V615" s="114"/>
      <c r="W615" s="114"/>
      <c r="X615" s="114"/>
      <c r="Y615" s="114"/>
      <c r="Z615" s="114"/>
      <c r="AA615" s="114"/>
      <c r="AB615" s="114"/>
      <c r="AC615" s="114"/>
      <c r="AD615" s="114"/>
      <c r="AE615" s="114"/>
      <c r="AF615" s="114"/>
      <c r="AG615" s="114"/>
      <c r="AH615" s="114"/>
      <c r="AI615" s="114"/>
      <c r="AJ615" s="114"/>
      <c r="AK615" s="114"/>
      <c r="AL615" s="114"/>
      <c r="AM615" s="114"/>
      <c r="AN615" s="114"/>
      <c r="AO615" s="114"/>
      <c r="AP615" s="114"/>
      <c r="AQ615" s="114"/>
      <c r="AR615" s="114"/>
      <c r="AS615" s="114"/>
      <c r="AT615" s="114"/>
      <c r="AU615" s="114"/>
      <c r="AV615" s="114"/>
      <c r="AW615" s="114"/>
      <c r="AX615" s="114"/>
      <c r="AY615" s="114"/>
      <c r="AZ615" s="114"/>
      <c r="BA615" s="114"/>
      <c r="BB615" s="114"/>
      <c r="BC615" s="114"/>
      <c r="BD615" s="114"/>
      <c r="BE615" s="114"/>
      <c r="BF615" s="114"/>
      <c r="BG615" s="114"/>
      <c r="BH615" s="114"/>
      <c r="BI615" s="114"/>
      <c r="BJ615" s="114"/>
      <c r="BK615" s="114"/>
      <c r="BL615" s="114"/>
    </row>
    <row r="616">
      <c r="A616" s="117" t="s">
        <v>237</v>
      </c>
      <c r="B616" s="117" t="b">
        <v>1</v>
      </c>
      <c r="C616" s="117">
        <v>1.0</v>
      </c>
      <c r="D616" s="117" t="s">
        <v>8227</v>
      </c>
      <c r="E616" s="117" t="s">
        <v>10116</v>
      </c>
      <c r="F616" s="117" t="s">
        <v>1772</v>
      </c>
      <c r="G616" s="117" t="s">
        <v>10117</v>
      </c>
      <c r="H616" s="117" t="s">
        <v>10118</v>
      </c>
      <c r="I616" s="134"/>
      <c r="J616" s="117" t="s">
        <v>10119</v>
      </c>
      <c r="K616" s="117" t="s">
        <v>10120</v>
      </c>
      <c r="L616" s="134"/>
      <c r="M616" s="134"/>
      <c r="N616" s="134"/>
      <c r="O616" s="117" t="s">
        <v>10121</v>
      </c>
      <c r="P616" s="117" t="s">
        <v>10122</v>
      </c>
      <c r="Q616" s="134"/>
      <c r="R616" s="114"/>
      <c r="S616" s="114"/>
      <c r="T616" s="114"/>
      <c r="U616" s="114"/>
      <c r="V616" s="114"/>
      <c r="W616" s="114"/>
      <c r="X616" s="114"/>
      <c r="Y616" s="114"/>
      <c r="Z616" s="114"/>
      <c r="AA616" s="114"/>
      <c r="AB616" s="114"/>
      <c r="AC616" s="114"/>
      <c r="AD616" s="114"/>
      <c r="AE616" s="114"/>
      <c r="AF616" s="114"/>
      <c r="AG616" s="114"/>
      <c r="AH616" s="114"/>
      <c r="AI616" s="114"/>
      <c r="AJ616" s="114"/>
      <c r="AK616" s="114"/>
      <c r="AL616" s="114"/>
      <c r="AM616" s="114"/>
      <c r="AN616" s="114"/>
      <c r="AO616" s="114"/>
      <c r="AP616" s="114"/>
      <c r="AQ616" s="114"/>
      <c r="AR616" s="114"/>
      <c r="AS616" s="114"/>
      <c r="AT616" s="114"/>
      <c r="AU616" s="114"/>
      <c r="AV616" s="114"/>
      <c r="AW616" s="114"/>
      <c r="AX616" s="114"/>
      <c r="AY616" s="114"/>
      <c r="AZ616" s="114"/>
      <c r="BA616" s="114"/>
      <c r="BB616" s="114"/>
      <c r="BC616" s="114"/>
      <c r="BD616" s="114"/>
      <c r="BE616" s="114"/>
      <c r="BF616" s="114"/>
      <c r="BG616" s="114"/>
      <c r="BH616" s="114"/>
      <c r="BI616" s="114"/>
      <c r="BJ616" s="114"/>
      <c r="BK616" s="114"/>
      <c r="BL616" s="114"/>
    </row>
    <row r="617">
      <c r="A617" s="117" t="s">
        <v>237</v>
      </c>
      <c r="B617" s="117" t="b">
        <v>1</v>
      </c>
      <c r="C617" s="117" t="s">
        <v>241</v>
      </c>
      <c r="D617" s="117" t="s">
        <v>8227</v>
      </c>
      <c r="E617" s="117" t="s">
        <v>10116</v>
      </c>
      <c r="F617" s="117" t="s">
        <v>1772</v>
      </c>
      <c r="G617" s="117" t="s">
        <v>10123</v>
      </c>
      <c r="H617" s="117" t="s">
        <v>10124</v>
      </c>
      <c r="I617" s="134"/>
      <c r="J617" s="117" t="s">
        <v>3031</v>
      </c>
      <c r="K617" s="117" t="s">
        <v>10125</v>
      </c>
      <c r="L617" s="134"/>
      <c r="M617" s="134"/>
      <c r="N617" s="134"/>
      <c r="O617" s="117" t="s">
        <v>10126</v>
      </c>
      <c r="P617" s="117" t="s">
        <v>10127</v>
      </c>
      <c r="Q617" s="134"/>
      <c r="R617" s="114"/>
      <c r="S617" s="114"/>
      <c r="T617" s="114"/>
      <c r="U617" s="114"/>
      <c r="V617" s="114"/>
      <c r="W617" s="114"/>
      <c r="X617" s="114"/>
      <c r="Y617" s="114"/>
      <c r="Z617" s="114"/>
      <c r="AA617" s="114"/>
      <c r="AB617" s="114"/>
      <c r="AC617" s="114"/>
      <c r="AD617" s="114"/>
      <c r="AE617" s="114"/>
      <c r="AF617" s="114"/>
      <c r="AG617" s="114"/>
      <c r="AH617" s="114"/>
      <c r="AI617" s="114"/>
      <c r="AJ617" s="114"/>
      <c r="AK617" s="114"/>
      <c r="AL617" s="114"/>
      <c r="AM617" s="114"/>
      <c r="AN617" s="114"/>
      <c r="AO617" s="114"/>
      <c r="AP617" s="114"/>
      <c r="AQ617" s="114"/>
      <c r="AR617" s="114"/>
      <c r="AS617" s="114"/>
      <c r="AT617" s="114"/>
      <c r="AU617" s="114"/>
      <c r="AV617" s="114"/>
      <c r="AW617" s="114"/>
      <c r="AX617" s="114"/>
      <c r="AY617" s="114"/>
      <c r="AZ617" s="114"/>
      <c r="BA617" s="114"/>
      <c r="BB617" s="114"/>
      <c r="BC617" s="114"/>
      <c r="BD617" s="114"/>
      <c r="BE617" s="114"/>
      <c r="BF617" s="114"/>
      <c r="BG617" s="114"/>
      <c r="BH617" s="114"/>
      <c r="BI617" s="114"/>
      <c r="BJ617" s="114"/>
      <c r="BK617" s="114"/>
      <c r="BL617" s="114"/>
    </row>
    <row r="618">
      <c r="A618" s="117" t="s">
        <v>237</v>
      </c>
      <c r="B618" s="117" t="b">
        <v>1</v>
      </c>
      <c r="C618" s="117">
        <v>1.0</v>
      </c>
      <c r="D618" s="117" t="s">
        <v>8227</v>
      </c>
      <c r="E618" s="117" t="s">
        <v>10116</v>
      </c>
      <c r="F618" s="117" t="s">
        <v>1823</v>
      </c>
      <c r="G618" s="117" t="s">
        <v>10128</v>
      </c>
      <c r="H618" s="117" t="s">
        <v>10129</v>
      </c>
      <c r="I618" s="134"/>
      <c r="J618" s="117" t="s">
        <v>10130</v>
      </c>
      <c r="K618" s="117" t="s">
        <v>10131</v>
      </c>
      <c r="L618" s="134"/>
      <c r="M618" s="134"/>
      <c r="N618" s="134"/>
      <c r="O618" s="117" t="s">
        <v>10132</v>
      </c>
      <c r="P618" s="117" t="s">
        <v>10133</v>
      </c>
      <c r="Q618" s="117" t="s">
        <v>10134</v>
      </c>
      <c r="R618" s="114"/>
      <c r="S618" s="114"/>
      <c r="T618" s="114"/>
      <c r="U618" s="114"/>
      <c r="V618" s="114"/>
      <c r="W618" s="114"/>
      <c r="X618" s="114"/>
      <c r="Y618" s="114"/>
      <c r="Z618" s="114"/>
      <c r="AA618" s="114"/>
      <c r="AB618" s="114"/>
      <c r="AC618" s="114"/>
      <c r="AD618" s="114"/>
      <c r="AE618" s="114"/>
      <c r="AF618" s="114"/>
      <c r="AG618" s="114"/>
      <c r="AH618" s="114"/>
      <c r="AI618" s="114"/>
      <c r="AJ618" s="114"/>
      <c r="AK618" s="114"/>
      <c r="AL618" s="114"/>
      <c r="AM618" s="114"/>
      <c r="AN618" s="114"/>
      <c r="AO618" s="114"/>
      <c r="AP618" s="114"/>
      <c r="AQ618" s="114"/>
      <c r="AR618" s="114"/>
      <c r="AS618" s="114"/>
      <c r="AT618" s="114"/>
      <c r="AU618" s="114"/>
      <c r="AV618" s="114"/>
      <c r="AW618" s="114"/>
      <c r="AX618" s="114"/>
      <c r="AY618" s="114"/>
      <c r="AZ618" s="114"/>
      <c r="BA618" s="114"/>
      <c r="BB618" s="114"/>
      <c r="BC618" s="114"/>
      <c r="BD618" s="114"/>
      <c r="BE618" s="114"/>
      <c r="BF618" s="114"/>
      <c r="BG618" s="114"/>
      <c r="BH618" s="114"/>
      <c r="BI618" s="114"/>
      <c r="BJ618" s="114"/>
      <c r="BK618" s="114"/>
      <c r="BL618" s="114"/>
    </row>
    <row r="619">
      <c r="A619" s="117" t="s">
        <v>237</v>
      </c>
      <c r="B619" s="117" t="b">
        <v>1</v>
      </c>
      <c r="C619" s="117" t="s">
        <v>241</v>
      </c>
      <c r="D619" s="117" t="s">
        <v>8227</v>
      </c>
      <c r="E619" s="117" t="s">
        <v>10116</v>
      </c>
      <c r="F619" s="117" t="s">
        <v>1823</v>
      </c>
      <c r="G619" s="117" t="s">
        <v>10135</v>
      </c>
      <c r="H619" s="117" t="s">
        <v>10136</v>
      </c>
      <c r="I619" s="134"/>
      <c r="J619" s="117" t="s">
        <v>10137</v>
      </c>
      <c r="K619" s="117" t="s">
        <v>10138</v>
      </c>
      <c r="L619" s="134"/>
      <c r="M619" s="134"/>
      <c r="N619" s="134"/>
      <c r="O619" s="117" t="s">
        <v>10139</v>
      </c>
      <c r="P619" s="117" t="s">
        <v>10140</v>
      </c>
      <c r="Q619" s="117" t="s">
        <v>10141</v>
      </c>
      <c r="R619" s="114"/>
      <c r="S619" s="114"/>
      <c r="T619" s="114"/>
      <c r="U619" s="114"/>
      <c r="V619" s="114"/>
      <c r="W619" s="114"/>
      <c r="X619" s="114"/>
      <c r="Y619" s="114"/>
      <c r="Z619" s="114"/>
      <c r="AA619" s="114"/>
      <c r="AB619" s="114"/>
      <c r="AC619" s="114"/>
      <c r="AD619" s="114"/>
      <c r="AE619" s="114"/>
      <c r="AF619" s="114"/>
      <c r="AG619" s="114"/>
      <c r="AH619" s="114"/>
      <c r="AI619" s="114"/>
      <c r="AJ619" s="114"/>
      <c r="AK619" s="114"/>
      <c r="AL619" s="114"/>
      <c r="AM619" s="114"/>
      <c r="AN619" s="114"/>
      <c r="AO619" s="114"/>
      <c r="AP619" s="114"/>
      <c r="AQ619" s="114"/>
      <c r="AR619" s="114"/>
      <c r="AS619" s="114"/>
      <c r="AT619" s="114"/>
      <c r="AU619" s="114"/>
      <c r="AV619" s="114"/>
      <c r="AW619" s="114"/>
      <c r="AX619" s="114"/>
      <c r="AY619" s="114"/>
      <c r="AZ619" s="114"/>
      <c r="BA619" s="114"/>
      <c r="BB619" s="114"/>
      <c r="BC619" s="114"/>
      <c r="BD619" s="114"/>
      <c r="BE619" s="114"/>
      <c r="BF619" s="114"/>
      <c r="BG619" s="114"/>
      <c r="BH619" s="114"/>
      <c r="BI619" s="114"/>
      <c r="BJ619" s="114"/>
      <c r="BK619" s="114"/>
      <c r="BL619" s="114"/>
    </row>
    <row r="620">
      <c r="A620" s="117" t="s">
        <v>237</v>
      </c>
      <c r="B620" s="117" t="b">
        <v>1</v>
      </c>
      <c r="C620" s="117">
        <v>1.0</v>
      </c>
      <c r="D620" s="117" t="s">
        <v>8227</v>
      </c>
      <c r="E620" s="117" t="s">
        <v>10116</v>
      </c>
      <c r="F620" s="117" t="s">
        <v>1866</v>
      </c>
      <c r="G620" s="117" t="s">
        <v>10142</v>
      </c>
      <c r="H620" s="117" t="s">
        <v>10143</v>
      </c>
      <c r="I620" s="134"/>
      <c r="J620" s="117" t="s">
        <v>3045</v>
      </c>
      <c r="K620" s="117" t="s">
        <v>10144</v>
      </c>
      <c r="L620" s="134"/>
      <c r="M620" s="134"/>
      <c r="N620" s="134"/>
      <c r="O620" s="117" t="s">
        <v>10145</v>
      </c>
      <c r="P620" s="117" t="s">
        <v>10146</v>
      </c>
      <c r="Q620" s="117" t="s">
        <v>10147</v>
      </c>
      <c r="R620" s="114"/>
      <c r="S620" s="114"/>
      <c r="T620" s="114"/>
      <c r="U620" s="114"/>
      <c r="V620" s="114"/>
      <c r="W620" s="114"/>
      <c r="X620" s="114"/>
      <c r="Y620" s="114"/>
      <c r="Z620" s="114"/>
      <c r="AA620" s="114"/>
      <c r="AB620" s="114"/>
      <c r="AC620" s="114"/>
      <c r="AD620" s="114"/>
      <c r="AE620" s="114"/>
      <c r="AF620" s="114"/>
      <c r="AG620" s="114"/>
      <c r="AH620" s="114"/>
      <c r="AI620" s="114"/>
      <c r="AJ620" s="114"/>
      <c r="AK620" s="114"/>
      <c r="AL620" s="114"/>
      <c r="AM620" s="114"/>
      <c r="AN620" s="114"/>
      <c r="AO620" s="114"/>
      <c r="AP620" s="114"/>
      <c r="AQ620" s="114"/>
      <c r="AR620" s="114"/>
      <c r="AS620" s="114"/>
      <c r="AT620" s="114"/>
      <c r="AU620" s="114"/>
      <c r="AV620" s="114"/>
      <c r="AW620" s="114"/>
      <c r="AX620" s="114"/>
      <c r="AY620" s="114"/>
      <c r="AZ620" s="114"/>
      <c r="BA620" s="114"/>
      <c r="BB620" s="114"/>
      <c r="BC620" s="114"/>
      <c r="BD620" s="114"/>
      <c r="BE620" s="114"/>
      <c r="BF620" s="114"/>
      <c r="BG620" s="114"/>
      <c r="BH620" s="114"/>
      <c r="BI620" s="114"/>
      <c r="BJ620" s="114"/>
      <c r="BK620" s="114"/>
      <c r="BL620" s="114"/>
    </row>
    <row r="621">
      <c r="A621" s="117" t="s">
        <v>237</v>
      </c>
      <c r="B621" s="117" t="b">
        <v>1</v>
      </c>
      <c r="C621" s="117" t="s">
        <v>241</v>
      </c>
      <c r="D621" s="117" t="s">
        <v>8227</v>
      </c>
      <c r="E621" s="117" t="s">
        <v>10116</v>
      </c>
      <c r="F621" s="117" t="s">
        <v>1866</v>
      </c>
      <c r="G621" s="117" t="s">
        <v>10148</v>
      </c>
      <c r="H621" s="117" t="s">
        <v>10149</v>
      </c>
      <c r="I621" s="134"/>
      <c r="J621" s="117" t="s">
        <v>10150</v>
      </c>
      <c r="K621" s="117" t="s">
        <v>10151</v>
      </c>
      <c r="L621" s="134"/>
      <c r="M621" s="134"/>
      <c r="N621" s="134"/>
      <c r="O621" s="117" t="s">
        <v>10152</v>
      </c>
      <c r="P621" s="117" t="s">
        <v>10153</v>
      </c>
      <c r="Q621" s="134"/>
      <c r="R621" s="114"/>
      <c r="S621" s="114"/>
      <c r="T621" s="114"/>
      <c r="U621" s="114"/>
      <c r="V621" s="114"/>
      <c r="W621" s="114"/>
      <c r="X621" s="114"/>
      <c r="Y621" s="114"/>
      <c r="Z621" s="114"/>
      <c r="AA621" s="114"/>
      <c r="AB621" s="114"/>
      <c r="AC621" s="114"/>
      <c r="AD621" s="114"/>
      <c r="AE621" s="114"/>
      <c r="AF621" s="114"/>
      <c r="AG621" s="114"/>
      <c r="AH621" s="114"/>
      <c r="AI621" s="114"/>
      <c r="AJ621" s="114"/>
      <c r="AK621" s="114"/>
      <c r="AL621" s="114"/>
      <c r="AM621" s="114"/>
      <c r="AN621" s="114"/>
      <c r="AO621" s="114"/>
      <c r="AP621" s="114"/>
      <c r="AQ621" s="114"/>
      <c r="AR621" s="114"/>
      <c r="AS621" s="114"/>
      <c r="AT621" s="114"/>
      <c r="AU621" s="114"/>
      <c r="AV621" s="114"/>
      <c r="AW621" s="114"/>
      <c r="AX621" s="114"/>
      <c r="AY621" s="114"/>
      <c r="AZ621" s="114"/>
      <c r="BA621" s="114"/>
      <c r="BB621" s="114"/>
      <c r="BC621" s="114"/>
      <c r="BD621" s="114"/>
      <c r="BE621" s="114"/>
      <c r="BF621" s="114"/>
      <c r="BG621" s="114"/>
      <c r="BH621" s="114"/>
      <c r="BI621" s="114"/>
      <c r="BJ621" s="114"/>
      <c r="BK621" s="114"/>
      <c r="BL621" s="114"/>
    </row>
    <row r="622">
      <c r="A622" s="117" t="s">
        <v>237</v>
      </c>
      <c r="B622" s="117" t="b">
        <v>1</v>
      </c>
      <c r="C622" s="117">
        <v>1.0</v>
      </c>
      <c r="D622" s="117" t="s">
        <v>8227</v>
      </c>
      <c r="E622" s="117" t="s">
        <v>10116</v>
      </c>
      <c r="F622" s="117" t="s">
        <v>1866</v>
      </c>
      <c r="G622" s="117" t="s">
        <v>10154</v>
      </c>
      <c r="H622" s="117" t="s">
        <v>10155</v>
      </c>
      <c r="I622" s="134"/>
      <c r="J622" s="117" t="s">
        <v>3054</v>
      </c>
      <c r="K622" s="117" t="s">
        <v>10156</v>
      </c>
      <c r="L622" s="134"/>
      <c r="M622" s="134"/>
      <c r="N622" s="134"/>
      <c r="O622" s="117" t="s">
        <v>10157</v>
      </c>
      <c r="P622" s="117" t="s">
        <v>10158</v>
      </c>
      <c r="Q622" s="134"/>
      <c r="R622" s="114"/>
      <c r="S622" s="114"/>
      <c r="T622" s="114"/>
      <c r="U622" s="114"/>
      <c r="V622" s="114"/>
      <c r="W622" s="114"/>
      <c r="X622" s="114"/>
      <c r="Y622" s="114"/>
      <c r="Z622" s="114"/>
      <c r="AA622" s="114"/>
      <c r="AB622" s="114"/>
      <c r="AC622" s="114"/>
      <c r="AD622" s="114"/>
      <c r="AE622" s="114"/>
      <c r="AF622" s="114"/>
      <c r="AG622" s="114"/>
      <c r="AH622" s="114"/>
      <c r="AI622" s="114"/>
      <c r="AJ622" s="114"/>
      <c r="AK622" s="114"/>
      <c r="AL622" s="114"/>
      <c r="AM622" s="114"/>
      <c r="AN622" s="114"/>
      <c r="AO622" s="114"/>
      <c r="AP622" s="114"/>
      <c r="AQ622" s="114"/>
      <c r="AR622" s="114"/>
      <c r="AS622" s="114"/>
      <c r="AT622" s="114"/>
      <c r="AU622" s="114"/>
      <c r="AV622" s="114"/>
      <c r="AW622" s="114"/>
      <c r="AX622" s="114"/>
      <c r="AY622" s="114"/>
      <c r="AZ622" s="114"/>
      <c r="BA622" s="114"/>
      <c r="BB622" s="114"/>
      <c r="BC622" s="114"/>
      <c r="BD622" s="114"/>
      <c r="BE622" s="114"/>
      <c r="BF622" s="114"/>
      <c r="BG622" s="114"/>
      <c r="BH622" s="114"/>
      <c r="BI622" s="114"/>
      <c r="BJ622" s="114"/>
      <c r="BK622" s="114"/>
      <c r="BL622" s="114"/>
    </row>
    <row r="623">
      <c r="A623" s="117" t="s">
        <v>237</v>
      </c>
      <c r="B623" s="117" t="b">
        <v>1</v>
      </c>
      <c r="C623" s="117" t="s">
        <v>241</v>
      </c>
      <c r="D623" s="117" t="s">
        <v>8227</v>
      </c>
      <c r="E623" s="117" t="s">
        <v>10116</v>
      </c>
      <c r="F623" s="117" t="s">
        <v>1866</v>
      </c>
      <c r="G623" s="117" t="s">
        <v>10159</v>
      </c>
      <c r="H623" s="117" t="s">
        <v>10160</v>
      </c>
      <c r="I623" s="134"/>
      <c r="J623" s="117" t="s">
        <v>10161</v>
      </c>
      <c r="K623" s="117" t="s">
        <v>10162</v>
      </c>
      <c r="L623" s="134"/>
      <c r="M623" s="134"/>
      <c r="N623" s="134"/>
      <c r="O623" s="117" t="s">
        <v>10163</v>
      </c>
      <c r="P623" s="117" t="s">
        <v>10164</v>
      </c>
      <c r="Q623" s="134"/>
      <c r="R623" s="114"/>
      <c r="S623" s="114"/>
      <c r="T623" s="114"/>
      <c r="U623" s="114"/>
      <c r="V623" s="114"/>
      <c r="W623" s="114"/>
      <c r="X623" s="114"/>
      <c r="Y623" s="114"/>
      <c r="Z623" s="114"/>
      <c r="AA623" s="114"/>
      <c r="AB623" s="114"/>
      <c r="AC623" s="114"/>
      <c r="AD623" s="114"/>
      <c r="AE623" s="114"/>
      <c r="AF623" s="114"/>
      <c r="AG623" s="114"/>
      <c r="AH623" s="114"/>
      <c r="AI623" s="114"/>
      <c r="AJ623" s="114"/>
      <c r="AK623" s="114"/>
      <c r="AL623" s="114"/>
      <c r="AM623" s="114"/>
      <c r="AN623" s="114"/>
      <c r="AO623" s="114"/>
      <c r="AP623" s="114"/>
      <c r="AQ623" s="114"/>
      <c r="AR623" s="114"/>
      <c r="AS623" s="114"/>
      <c r="AT623" s="114"/>
      <c r="AU623" s="114"/>
      <c r="AV623" s="114"/>
      <c r="AW623" s="114"/>
      <c r="AX623" s="114"/>
      <c r="AY623" s="114"/>
      <c r="AZ623" s="114"/>
      <c r="BA623" s="114"/>
      <c r="BB623" s="114"/>
      <c r="BC623" s="114"/>
      <c r="BD623" s="114"/>
      <c r="BE623" s="114"/>
      <c r="BF623" s="114"/>
      <c r="BG623" s="114"/>
      <c r="BH623" s="114"/>
      <c r="BI623" s="114"/>
      <c r="BJ623" s="114"/>
      <c r="BK623" s="114"/>
      <c r="BL623" s="114"/>
    </row>
    <row r="624">
      <c r="A624" s="117" t="s">
        <v>237</v>
      </c>
      <c r="B624" s="117" t="b">
        <v>1</v>
      </c>
      <c r="C624" s="117">
        <v>1.0</v>
      </c>
      <c r="D624" s="117" t="s">
        <v>8227</v>
      </c>
      <c r="E624" s="117" t="s">
        <v>10116</v>
      </c>
      <c r="F624" s="117" t="s">
        <v>1866</v>
      </c>
      <c r="G624" s="117" t="s">
        <v>10165</v>
      </c>
      <c r="H624" s="117" t="s">
        <v>10166</v>
      </c>
      <c r="I624" s="134"/>
      <c r="J624" s="117" t="s">
        <v>10167</v>
      </c>
      <c r="K624" s="117" t="s">
        <v>10168</v>
      </c>
      <c r="L624" s="134"/>
      <c r="M624" s="134"/>
      <c r="N624" s="134"/>
      <c r="O624" s="117" t="s">
        <v>10169</v>
      </c>
      <c r="P624" s="117" t="s">
        <v>10170</v>
      </c>
      <c r="Q624" s="117" t="s">
        <v>10171</v>
      </c>
      <c r="R624" s="114"/>
      <c r="S624" s="114"/>
      <c r="T624" s="114"/>
      <c r="U624" s="114"/>
      <c r="V624" s="114"/>
      <c r="W624" s="114"/>
      <c r="X624" s="114"/>
      <c r="Y624" s="114"/>
      <c r="Z624" s="114"/>
      <c r="AA624" s="114"/>
      <c r="AB624" s="114"/>
      <c r="AC624" s="114"/>
      <c r="AD624" s="114"/>
      <c r="AE624" s="114"/>
      <c r="AF624" s="114"/>
      <c r="AG624" s="114"/>
      <c r="AH624" s="114"/>
      <c r="AI624" s="114"/>
      <c r="AJ624" s="114"/>
      <c r="AK624" s="114"/>
      <c r="AL624" s="114"/>
      <c r="AM624" s="114"/>
      <c r="AN624" s="114"/>
      <c r="AO624" s="114"/>
      <c r="AP624" s="114"/>
      <c r="AQ624" s="114"/>
      <c r="AR624" s="114"/>
      <c r="AS624" s="114"/>
      <c r="AT624" s="114"/>
      <c r="AU624" s="114"/>
      <c r="AV624" s="114"/>
      <c r="AW624" s="114"/>
      <c r="AX624" s="114"/>
      <c r="AY624" s="114"/>
      <c r="AZ624" s="114"/>
      <c r="BA624" s="114"/>
      <c r="BB624" s="114"/>
      <c r="BC624" s="114"/>
      <c r="BD624" s="114"/>
      <c r="BE624" s="114"/>
      <c r="BF624" s="114"/>
      <c r="BG624" s="114"/>
      <c r="BH624" s="114"/>
      <c r="BI624" s="114"/>
      <c r="BJ624" s="114"/>
      <c r="BK624" s="114"/>
      <c r="BL624" s="114"/>
    </row>
    <row r="625">
      <c r="A625" s="117" t="s">
        <v>237</v>
      </c>
      <c r="B625" s="117" t="b">
        <v>1</v>
      </c>
      <c r="C625" s="117" t="s">
        <v>241</v>
      </c>
      <c r="D625" s="117" t="s">
        <v>8227</v>
      </c>
      <c r="E625" s="117" t="s">
        <v>10116</v>
      </c>
      <c r="F625" s="117" t="s">
        <v>489</v>
      </c>
      <c r="G625" s="117" t="s">
        <v>10172</v>
      </c>
      <c r="H625" s="117" t="s">
        <v>10173</v>
      </c>
      <c r="I625" s="134"/>
      <c r="J625" s="117" t="s">
        <v>10174</v>
      </c>
      <c r="K625" s="117" t="s">
        <v>10175</v>
      </c>
      <c r="L625" s="134"/>
      <c r="M625" s="134"/>
      <c r="N625" s="134"/>
      <c r="O625" s="117" t="s">
        <v>10176</v>
      </c>
      <c r="P625" s="117" t="s">
        <v>10177</v>
      </c>
      <c r="Q625" s="134"/>
      <c r="R625" s="114"/>
      <c r="S625" s="114"/>
      <c r="T625" s="114"/>
      <c r="U625" s="114"/>
      <c r="V625" s="114"/>
      <c r="W625" s="114"/>
      <c r="X625" s="114"/>
      <c r="Y625" s="114"/>
      <c r="Z625" s="114"/>
      <c r="AA625" s="114"/>
      <c r="AB625" s="114"/>
      <c r="AC625" s="114"/>
      <c r="AD625" s="114"/>
      <c r="AE625" s="114"/>
      <c r="AF625" s="114"/>
      <c r="AG625" s="114"/>
      <c r="AH625" s="114"/>
      <c r="AI625" s="114"/>
      <c r="AJ625" s="114"/>
      <c r="AK625" s="114"/>
      <c r="AL625" s="114"/>
      <c r="AM625" s="114"/>
      <c r="AN625" s="114"/>
      <c r="AO625" s="114"/>
      <c r="AP625" s="114"/>
      <c r="AQ625" s="114"/>
      <c r="AR625" s="114"/>
      <c r="AS625" s="114"/>
      <c r="AT625" s="114"/>
      <c r="AU625" s="114"/>
      <c r="AV625" s="114"/>
      <c r="AW625" s="114"/>
      <c r="AX625" s="114"/>
      <c r="AY625" s="114"/>
      <c r="AZ625" s="114"/>
      <c r="BA625" s="114"/>
      <c r="BB625" s="114"/>
      <c r="BC625" s="114"/>
      <c r="BD625" s="114"/>
      <c r="BE625" s="114"/>
      <c r="BF625" s="114"/>
      <c r="BG625" s="114"/>
      <c r="BH625" s="114"/>
      <c r="BI625" s="114"/>
      <c r="BJ625" s="114"/>
      <c r="BK625" s="114"/>
      <c r="BL625" s="114"/>
    </row>
    <row r="626">
      <c r="A626" s="117" t="s">
        <v>237</v>
      </c>
      <c r="B626" s="117" t="b">
        <v>1</v>
      </c>
      <c r="C626" s="117">
        <v>1.0</v>
      </c>
      <c r="D626" s="117" t="s">
        <v>8227</v>
      </c>
      <c r="E626" s="117" t="s">
        <v>10116</v>
      </c>
      <c r="F626" s="117" t="s">
        <v>489</v>
      </c>
      <c r="G626" s="117" t="s">
        <v>10178</v>
      </c>
      <c r="H626" s="117" t="s">
        <v>10179</v>
      </c>
      <c r="I626" s="134"/>
      <c r="J626" s="117" t="s">
        <v>10180</v>
      </c>
      <c r="K626" s="117" t="s">
        <v>10181</v>
      </c>
      <c r="L626" s="134"/>
      <c r="M626" s="134"/>
      <c r="N626" s="134"/>
      <c r="O626" s="117" t="s">
        <v>10182</v>
      </c>
      <c r="P626" s="117" t="s">
        <v>10183</v>
      </c>
      <c r="Q626" s="134"/>
      <c r="R626" s="114"/>
      <c r="S626" s="114"/>
      <c r="T626" s="114"/>
      <c r="U626" s="114"/>
      <c r="V626" s="114"/>
      <c r="W626" s="114"/>
      <c r="X626" s="114"/>
      <c r="Y626" s="114"/>
      <c r="Z626" s="114"/>
      <c r="AA626" s="114"/>
      <c r="AB626" s="114"/>
      <c r="AC626" s="114"/>
      <c r="AD626" s="114"/>
      <c r="AE626" s="114"/>
      <c r="AF626" s="114"/>
      <c r="AG626" s="114"/>
      <c r="AH626" s="114"/>
      <c r="AI626" s="114"/>
      <c r="AJ626" s="114"/>
      <c r="AK626" s="114"/>
      <c r="AL626" s="114"/>
      <c r="AM626" s="114"/>
      <c r="AN626" s="114"/>
      <c r="AO626" s="114"/>
      <c r="AP626" s="114"/>
      <c r="AQ626" s="114"/>
      <c r="AR626" s="114"/>
      <c r="AS626" s="114"/>
      <c r="AT626" s="114"/>
      <c r="AU626" s="114"/>
      <c r="AV626" s="114"/>
      <c r="AW626" s="114"/>
      <c r="AX626" s="114"/>
      <c r="AY626" s="114"/>
      <c r="AZ626" s="114"/>
      <c r="BA626" s="114"/>
      <c r="BB626" s="114"/>
      <c r="BC626" s="114"/>
      <c r="BD626" s="114"/>
      <c r="BE626" s="114"/>
      <c r="BF626" s="114"/>
      <c r="BG626" s="114"/>
      <c r="BH626" s="114"/>
      <c r="BI626" s="114"/>
      <c r="BJ626" s="114"/>
      <c r="BK626" s="114"/>
      <c r="BL626" s="114"/>
    </row>
    <row r="627">
      <c r="A627" s="117" t="s">
        <v>237</v>
      </c>
      <c r="B627" s="117" t="b">
        <v>1</v>
      </c>
      <c r="C627" s="117" t="s">
        <v>241</v>
      </c>
      <c r="D627" s="117" t="s">
        <v>8227</v>
      </c>
      <c r="E627" s="117" t="s">
        <v>10116</v>
      </c>
      <c r="F627" s="117" t="s">
        <v>489</v>
      </c>
      <c r="G627" s="117" t="s">
        <v>10184</v>
      </c>
      <c r="H627" s="117" t="s">
        <v>10185</v>
      </c>
      <c r="I627" s="134"/>
      <c r="J627" s="117" t="s">
        <v>3075</v>
      </c>
      <c r="K627" s="117" t="s">
        <v>10186</v>
      </c>
      <c r="L627" s="134"/>
      <c r="M627" s="134"/>
      <c r="N627" s="134"/>
      <c r="O627" s="117" t="s">
        <v>10187</v>
      </c>
      <c r="P627" s="117" t="s">
        <v>10188</v>
      </c>
      <c r="Q627" s="134"/>
      <c r="R627" s="114"/>
      <c r="S627" s="114"/>
      <c r="T627" s="114"/>
      <c r="U627" s="114"/>
      <c r="V627" s="114"/>
      <c r="W627" s="114"/>
      <c r="X627" s="114"/>
      <c r="Y627" s="114"/>
      <c r="Z627" s="114"/>
      <c r="AA627" s="114"/>
      <c r="AB627" s="114"/>
      <c r="AC627" s="114"/>
      <c r="AD627" s="114"/>
      <c r="AE627" s="114"/>
      <c r="AF627" s="114"/>
      <c r="AG627" s="114"/>
      <c r="AH627" s="114"/>
      <c r="AI627" s="114"/>
      <c r="AJ627" s="114"/>
      <c r="AK627" s="114"/>
      <c r="AL627" s="114"/>
      <c r="AM627" s="114"/>
      <c r="AN627" s="114"/>
      <c r="AO627" s="114"/>
      <c r="AP627" s="114"/>
      <c r="AQ627" s="114"/>
      <c r="AR627" s="114"/>
      <c r="AS627" s="114"/>
      <c r="AT627" s="114"/>
      <c r="AU627" s="114"/>
      <c r="AV627" s="114"/>
      <c r="AW627" s="114"/>
      <c r="AX627" s="114"/>
      <c r="AY627" s="114"/>
      <c r="AZ627" s="114"/>
      <c r="BA627" s="114"/>
      <c r="BB627" s="114"/>
      <c r="BC627" s="114"/>
      <c r="BD627" s="114"/>
      <c r="BE627" s="114"/>
      <c r="BF627" s="114"/>
      <c r="BG627" s="114"/>
      <c r="BH627" s="114"/>
      <c r="BI627" s="114"/>
      <c r="BJ627" s="114"/>
      <c r="BK627" s="114"/>
      <c r="BL627" s="114"/>
    </row>
    <row r="628">
      <c r="A628" s="117" t="s">
        <v>237</v>
      </c>
      <c r="B628" s="117" t="b">
        <v>1</v>
      </c>
      <c r="C628" s="117">
        <v>1.0</v>
      </c>
      <c r="D628" s="117" t="s">
        <v>8227</v>
      </c>
      <c r="E628" s="117" t="s">
        <v>10116</v>
      </c>
      <c r="F628" s="117" t="s">
        <v>489</v>
      </c>
      <c r="G628" s="117" t="s">
        <v>10189</v>
      </c>
      <c r="H628" s="117" t="s">
        <v>10190</v>
      </c>
      <c r="I628" s="134"/>
      <c r="J628" s="117" t="s">
        <v>10191</v>
      </c>
      <c r="K628" s="117" t="s">
        <v>10192</v>
      </c>
      <c r="L628" s="134"/>
      <c r="M628" s="134"/>
      <c r="N628" s="134"/>
      <c r="O628" s="117" t="s">
        <v>10193</v>
      </c>
      <c r="P628" s="117" t="s">
        <v>10194</v>
      </c>
      <c r="Q628" s="134"/>
      <c r="R628" s="114"/>
      <c r="S628" s="114"/>
      <c r="T628" s="114"/>
      <c r="U628" s="114"/>
      <c r="V628" s="114"/>
      <c r="W628" s="114"/>
      <c r="X628" s="114"/>
      <c r="Y628" s="114"/>
      <c r="Z628" s="114"/>
      <c r="AA628" s="114"/>
      <c r="AB628" s="114"/>
      <c r="AC628" s="114"/>
      <c r="AD628" s="114"/>
      <c r="AE628" s="114"/>
      <c r="AF628" s="114"/>
      <c r="AG628" s="114"/>
      <c r="AH628" s="114"/>
      <c r="AI628" s="114"/>
      <c r="AJ628" s="114"/>
      <c r="AK628" s="114"/>
      <c r="AL628" s="114"/>
      <c r="AM628" s="114"/>
      <c r="AN628" s="114"/>
      <c r="AO628" s="114"/>
      <c r="AP628" s="114"/>
      <c r="AQ628" s="114"/>
      <c r="AR628" s="114"/>
      <c r="AS628" s="114"/>
      <c r="AT628" s="114"/>
      <c r="AU628" s="114"/>
      <c r="AV628" s="114"/>
      <c r="AW628" s="114"/>
      <c r="AX628" s="114"/>
      <c r="AY628" s="114"/>
      <c r="AZ628" s="114"/>
      <c r="BA628" s="114"/>
      <c r="BB628" s="114"/>
      <c r="BC628" s="114"/>
      <c r="BD628" s="114"/>
      <c r="BE628" s="114"/>
      <c r="BF628" s="114"/>
      <c r="BG628" s="114"/>
      <c r="BH628" s="114"/>
      <c r="BI628" s="114"/>
      <c r="BJ628" s="114"/>
      <c r="BK628" s="114"/>
      <c r="BL628" s="114"/>
    </row>
    <row r="629">
      <c r="A629" s="117" t="s">
        <v>237</v>
      </c>
      <c r="B629" s="117" t="b">
        <v>1</v>
      </c>
      <c r="C629" s="117" t="s">
        <v>241</v>
      </c>
      <c r="D629" s="117" t="s">
        <v>8227</v>
      </c>
      <c r="E629" s="117" t="s">
        <v>10116</v>
      </c>
      <c r="F629" s="117" t="s">
        <v>489</v>
      </c>
      <c r="G629" s="117" t="s">
        <v>10195</v>
      </c>
      <c r="H629" s="117" t="s">
        <v>8485</v>
      </c>
      <c r="I629" s="134"/>
      <c r="J629" s="117" t="s">
        <v>10196</v>
      </c>
      <c r="K629" s="117" t="s">
        <v>10186</v>
      </c>
      <c r="L629" s="134"/>
      <c r="M629" s="134"/>
      <c r="N629" s="134"/>
      <c r="O629" s="117" t="s">
        <v>10197</v>
      </c>
      <c r="P629" s="117" t="s">
        <v>10198</v>
      </c>
      <c r="Q629" s="134"/>
      <c r="R629" s="114"/>
      <c r="S629" s="114"/>
      <c r="T629" s="114"/>
      <c r="U629" s="114"/>
      <c r="V629" s="114"/>
      <c r="W629" s="114"/>
      <c r="X629" s="114"/>
      <c r="Y629" s="114"/>
      <c r="Z629" s="114"/>
      <c r="AA629" s="114"/>
      <c r="AB629" s="114"/>
      <c r="AC629" s="114"/>
      <c r="AD629" s="114"/>
      <c r="AE629" s="114"/>
      <c r="AF629" s="114"/>
      <c r="AG629" s="114"/>
      <c r="AH629" s="114"/>
      <c r="AI629" s="114"/>
      <c r="AJ629" s="114"/>
      <c r="AK629" s="114"/>
      <c r="AL629" s="114"/>
      <c r="AM629" s="114"/>
      <c r="AN629" s="114"/>
      <c r="AO629" s="114"/>
      <c r="AP629" s="114"/>
      <c r="AQ629" s="114"/>
      <c r="AR629" s="114"/>
      <c r="AS629" s="114"/>
      <c r="AT629" s="114"/>
      <c r="AU629" s="114"/>
      <c r="AV629" s="114"/>
      <c r="AW629" s="114"/>
      <c r="AX629" s="114"/>
      <c r="AY629" s="114"/>
      <c r="AZ629" s="114"/>
      <c r="BA629" s="114"/>
      <c r="BB629" s="114"/>
      <c r="BC629" s="114"/>
      <c r="BD629" s="114"/>
      <c r="BE629" s="114"/>
      <c r="BF629" s="114"/>
      <c r="BG629" s="114"/>
      <c r="BH629" s="114"/>
      <c r="BI629" s="114"/>
      <c r="BJ629" s="114"/>
      <c r="BK629" s="114"/>
      <c r="BL629" s="114"/>
    </row>
    <row r="630">
      <c r="A630" s="117" t="s">
        <v>237</v>
      </c>
      <c r="B630" s="117" t="b">
        <v>1</v>
      </c>
      <c r="C630" s="117">
        <v>1.0</v>
      </c>
      <c r="D630" s="117" t="s">
        <v>8227</v>
      </c>
      <c r="E630" s="117" t="s">
        <v>10116</v>
      </c>
      <c r="F630" s="117" t="s">
        <v>489</v>
      </c>
      <c r="G630" s="117" t="s">
        <v>10199</v>
      </c>
      <c r="H630" s="117" t="s">
        <v>10136</v>
      </c>
      <c r="I630" s="134"/>
      <c r="J630" s="117" t="s">
        <v>10200</v>
      </c>
      <c r="K630" s="117" t="s">
        <v>10201</v>
      </c>
      <c r="L630" s="134"/>
      <c r="M630" s="134"/>
      <c r="N630" s="134"/>
      <c r="O630" s="117" t="s">
        <v>10202</v>
      </c>
      <c r="P630" s="117" t="s">
        <v>10203</v>
      </c>
      <c r="Q630" s="134"/>
      <c r="R630" s="114"/>
      <c r="S630" s="114"/>
      <c r="T630" s="114"/>
      <c r="U630" s="114"/>
      <c r="V630" s="114"/>
      <c r="W630" s="114"/>
      <c r="X630" s="114"/>
      <c r="Y630" s="114"/>
      <c r="Z630" s="114"/>
      <c r="AA630" s="114"/>
      <c r="AB630" s="114"/>
      <c r="AC630" s="114"/>
      <c r="AD630" s="114"/>
      <c r="AE630" s="114"/>
      <c r="AF630" s="114"/>
      <c r="AG630" s="114"/>
      <c r="AH630" s="114"/>
      <c r="AI630" s="114"/>
      <c r="AJ630" s="114"/>
      <c r="AK630" s="114"/>
      <c r="AL630" s="114"/>
      <c r="AM630" s="114"/>
      <c r="AN630" s="114"/>
      <c r="AO630" s="114"/>
      <c r="AP630" s="114"/>
      <c r="AQ630" s="114"/>
      <c r="AR630" s="114"/>
      <c r="AS630" s="114"/>
      <c r="AT630" s="114"/>
      <c r="AU630" s="114"/>
      <c r="AV630" s="114"/>
      <c r="AW630" s="114"/>
      <c r="AX630" s="114"/>
      <c r="AY630" s="114"/>
      <c r="AZ630" s="114"/>
      <c r="BA630" s="114"/>
      <c r="BB630" s="114"/>
      <c r="BC630" s="114"/>
      <c r="BD630" s="114"/>
      <c r="BE630" s="114"/>
      <c r="BF630" s="114"/>
      <c r="BG630" s="114"/>
      <c r="BH630" s="114"/>
      <c r="BI630" s="114"/>
      <c r="BJ630" s="114"/>
      <c r="BK630" s="114"/>
      <c r="BL630" s="114"/>
    </row>
    <row r="631">
      <c r="A631" s="117" t="s">
        <v>237</v>
      </c>
      <c r="B631" s="117" t="b">
        <v>1</v>
      </c>
      <c r="C631" s="117" t="s">
        <v>241</v>
      </c>
      <c r="D631" s="117" t="s">
        <v>8227</v>
      </c>
      <c r="E631" s="117" t="s">
        <v>10116</v>
      </c>
      <c r="F631" s="117" t="s">
        <v>556</v>
      </c>
      <c r="G631" s="117" t="s">
        <v>10204</v>
      </c>
      <c r="H631" s="117" t="s">
        <v>10205</v>
      </c>
      <c r="I631" s="134"/>
      <c r="J631" s="117" t="s">
        <v>10206</v>
      </c>
      <c r="K631" s="117" t="s">
        <v>10207</v>
      </c>
      <c r="L631" s="134"/>
      <c r="M631" s="134"/>
      <c r="N631" s="134"/>
      <c r="O631" s="117" t="s">
        <v>10208</v>
      </c>
      <c r="P631" s="117" t="s">
        <v>10209</v>
      </c>
      <c r="Q631" s="134"/>
      <c r="R631" s="114"/>
      <c r="S631" s="114"/>
      <c r="T631" s="114"/>
      <c r="U631" s="114"/>
      <c r="V631" s="114"/>
      <c r="W631" s="114"/>
      <c r="X631" s="114"/>
      <c r="Y631" s="114"/>
      <c r="Z631" s="114"/>
      <c r="AA631" s="114"/>
      <c r="AB631" s="114"/>
      <c r="AC631" s="114"/>
      <c r="AD631" s="114"/>
      <c r="AE631" s="114"/>
      <c r="AF631" s="114"/>
      <c r="AG631" s="114"/>
      <c r="AH631" s="114"/>
      <c r="AI631" s="114"/>
      <c r="AJ631" s="114"/>
      <c r="AK631" s="114"/>
      <c r="AL631" s="114"/>
      <c r="AM631" s="114"/>
      <c r="AN631" s="114"/>
      <c r="AO631" s="114"/>
      <c r="AP631" s="114"/>
      <c r="AQ631" s="114"/>
      <c r="AR631" s="114"/>
      <c r="AS631" s="114"/>
      <c r="AT631" s="114"/>
      <c r="AU631" s="114"/>
      <c r="AV631" s="114"/>
      <c r="AW631" s="114"/>
      <c r="AX631" s="114"/>
      <c r="AY631" s="114"/>
      <c r="AZ631" s="114"/>
      <c r="BA631" s="114"/>
      <c r="BB631" s="114"/>
      <c r="BC631" s="114"/>
      <c r="BD631" s="114"/>
      <c r="BE631" s="114"/>
      <c r="BF631" s="114"/>
      <c r="BG631" s="114"/>
      <c r="BH631" s="114"/>
      <c r="BI631" s="114"/>
      <c r="BJ631" s="114"/>
      <c r="BK631" s="114"/>
      <c r="BL631" s="114"/>
    </row>
    <row r="632">
      <c r="A632" s="117" t="s">
        <v>237</v>
      </c>
      <c r="B632" s="117" t="b">
        <v>1</v>
      </c>
      <c r="C632" s="117">
        <v>1.0</v>
      </c>
      <c r="D632" s="117" t="s">
        <v>8227</v>
      </c>
      <c r="E632" s="117" t="s">
        <v>10116</v>
      </c>
      <c r="F632" s="117" t="s">
        <v>4264</v>
      </c>
      <c r="G632" s="117" t="s">
        <v>10210</v>
      </c>
      <c r="H632" s="117" t="s">
        <v>10211</v>
      </c>
      <c r="I632" s="134"/>
      <c r="J632" s="117" t="s">
        <v>10212</v>
      </c>
      <c r="K632" s="117" t="s">
        <v>10213</v>
      </c>
      <c r="L632" s="134"/>
      <c r="M632" s="134"/>
      <c r="N632" s="134"/>
      <c r="O632" s="117" t="s">
        <v>10214</v>
      </c>
      <c r="P632" s="117" t="s">
        <v>10215</v>
      </c>
      <c r="Q632" s="117" t="s">
        <v>10216</v>
      </c>
      <c r="R632" s="114"/>
      <c r="S632" s="114"/>
      <c r="T632" s="114"/>
      <c r="U632" s="114"/>
      <c r="V632" s="114"/>
      <c r="W632" s="114"/>
      <c r="X632" s="114"/>
      <c r="Y632" s="114"/>
      <c r="Z632" s="114"/>
      <c r="AA632" s="114"/>
      <c r="AB632" s="114"/>
      <c r="AC632" s="114"/>
      <c r="AD632" s="114"/>
      <c r="AE632" s="114"/>
      <c r="AF632" s="114"/>
      <c r="AG632" s="114"/>
      <c r="AH632" s="114"/>
      <c r="AI632" s="114"/>
      <c r="AJ632" s="114"/>
      <c r="AK632" s="114"/>
      <c r="AL632" s="114"/>
      <c r="AM632" s="114"/>
      <c r="AN632" s="114"/>
      <c r="AO632" s="114"/>
      <c r="AP632" s="114"/>
      <c r="AQ632" s="114"/>
      <c r="AR632" s="114"/>
      <c r="AS632" s="114"/>
      <c r="AT632" s="114"/>
      <c r="AU632" s="114"/>
      <c r="AV632" s="114"/>
      <c r="AW632" s="114"/>
      <c r="AX632" s="114"/>
      <c r="AY632" s="114"/>
      <c r="AZ632" s="114"/>
      <c r="BA632" s="114"/>
      <c r="BB632" s="114"/>
      <c r="BC632" s="114"/>
      <c r="BD632" s="114"/>
      <c r="BE632" s="114"/>
      <c r="BF632" s="114"/>
      <c r="BG632" s="114"/>
      <c r="BH632" s="114"/>
      <c r="BI632" s="114"/>
      <c r="BJ632" s="114"/>
      <c r="BK632" s="114"/>
      <c r="BL632" s="114"/>
    </row>
    <row r="633">
      <c r="A633" s="117" t="s">
        <v>237</v>
      </c>
      <c r="B633" s="117" t="b">
        <v>1</v>
      </c>
      <c r="C633" s="117" t="s">
        <v>241</v>
      </c>
      <c r="D633" s="117" t="s">
        <v>8227</v>
      </c>
      <c r="E633" s="117" t="s">
        <v>10116</v>
      </c>
      <c r="F633" s="117" t="s">
        <v>4264</v>
      </c>
      <c r="G633" s="117" t="s">
        <v>10217</v>
      </c>
      <c r="H633" s="117" t="s">
        <v>10218</v>
      </c>
      <c r="I633" s="134"/>
      <c r="J633" s="117" t="s">
        <v>10219</v>
      </c>
      <c r="K633" s="117" t="s">
        <v>10220</v>
      </c>
      <c r="L633" s="134"/>
      <c r="M633" s="134"/>
      <c r="N633" s="134"/>
      <c r="O633" s="117" t="s">
        <v>10221</v>
      </c>
      <c r="P633" s="117" t="s">
        <v>10222</v>
      </c>
      <c r="Q633" s="117" t="s">
        <v>10223</v>
      </c>
      <c r="R633" s="114"/>
      <c r="S633" s="114"/>
      <c r="T633" s="114"/>
      <c r="U633" s="114"/>
      <c r="V633" s="114"/>
      <c r="W633" s="114"/>
      <c r="X633" s="114"/>
      <c r="Y633" s="114"/>
      <c r="Z633" s="114"/>
      <c r="AA633" s="114"/>
      <c r="AB633" s="114"/>
      <c r="AC633" s="114"/>
      <c r="AD633" s="114"/>
      <c r="AE633" s="114"/>
      <c r="AF633" s="114"/>
      <c r="AG633" s="114"/>
      <c r="AH633" s="114"/>
      <c r="AI633" s="114"/>
      <c r="AJ633" s="114"/>
      <c r="AK633" s="114"/>
      <c r="AL633" s="114"/>
      <c r="AM633" s="114"/>
      <c r="AN633" s="114"/>
      <c r="AO633" s="114"/>
      <c r="AP633" s="114"/>
      <c r="AQ633" s="114"/>
      <c r="AR633" s="114"/>
      <c r="AS633" s="114"/>
      <c r="AT633" s="114"/>
      <c r="AU633" s="114"/>
      <c r="AV633" s="114"/>
      <c r="AW633" s="114"/>
      <c r="AX633" s="114"/>
      <c r="AY633" s="114"/>
      <c r="AZ633" s="114"/>
      <c r="BA633" s="114"/>
      <c r="BB633" s="114"/>
      <c r="BC633" s="114"/>
      <c r="BD633" s="114"/>
      <c r="BE633" s="114"/>
      <c r="BF633" s="114"/>
      <c r="BG633" s="114"/>
      <c r="BH633" s="114"/>
      <c r="BI633" s="114"/>
      <c r="BJ633" s="114"/>
      <c r="BK633" s="114"/>
      <c r="BL633" s="114"/>
    </row>
    <row r="634">
      <c r="A634" s="117" t="s">
        <v>237</v>
      </c>
      <c r="B634" s="117" t="b">
        <v>1</v>
      </c>
      <c r="C634" s="117">
        <v>1.0</v>
      </c>
      <c r="D634" s="117" t="s">
        <v>8227</v>
      </c>
      <c r="E634" s="117" t="s">
        <v>10116</v>
      </c>
      <c r="F634" s="117" t="s">
        <v>1399</v>
      </c>
      <c r="G634" s="117" t="s">
        <v>10224</v>
      </c>
      <c r="H634" s="117" t="s">
        <v>10225</v>
      </c>
      <c r="I634" s="134"/>
      <c r="J634" s="117" t="s">
        <v>3107</v>
      </c>
      <c r="K634" s="117" t="s">
        <v>10226</v>
      </c>
      <c r="L634" s="134"/>
      <c r="M634" s="134"/>
      <c r="N634" s="134"/>
      <c r="O634" s="117" t="s">
        <v>10227</v>
      </c>
      <c r="P634" s="117" t="s">
        <v>10228</v>
      </c>
      <c r="Q634" s="134"/>
      <c r="R634" s="114"/>
      <c r="S634" s="114"/>
      <c r="T634" s="114"/>
      <c r="U634" s="114"/>
      <c r="V634" s="114"/>
      <c r="W634" s="114"/>
      <c r="X634" s="114"/>
      <c r="Y634" s="114"/>
      <c r="Z634" s="114"/>
      <c r="AA634" s="114"/>
      <c r="AB634" s="114"/>
      <c r="AC634" s="114"/>
      <c r="AD634" s="114"/>
      <c r="AE634" s="114"/>
      <c r="AF634" s="114"/>
      <c r="AG634" s="114"/>
      <c r="AH634" s="114"/>
      <c r="AI634" s="114"/>
      <c r="AJ634" s="114"/>
      <c r="AK634" s="114"/>
      <c r="AL634" s="114"/>
      <c r="AM634" s="114"/>
      <c r="AN634" s="114"/>
      <c r="AO634" s="114"/>
      <c r="AP634" s="114"/>
      <c r="AQ634" s="114"/>
      <c r="AR634" s="114"/>
      <c r="AS634" s="114"/>
      <c r="AT634" s="114"/>
      <c r="AU634" s="114"/>
      <c r="AV634" s="114"/>
      <c r="AW634" s="114"/>
      <c r="AX634" s="114"/>
      <c r="AY634" s="114"/>
      <c r="AZ634" s="114"/>
      <c r="BA634" s="114"/>
      <c r="BB634" s="114"/>
      <c r="BC634" s="114"/>
      <c r="BD634" s="114"/>
      <c r="BE634" s="114"/>
      <c r="BF634" s="114"/>
      <c r="BG634" s="114"/>
      <c r="BH634" s="114"/>
      <c r="BI634" s="114"/>
      <c r="BJ634" s="114"/>
      <c r="BK634" s="114"/>
      <c r="BL634" s="114"/>
    </row>
    <row r="635">
      <c r="A635" s="117" t="s">
        <v>237</v>
      </c>
      <c r="B635" s="117" t="b">
        <v>1</v>
      </c>
      <c r="C635" s="117" t="s">
        <v>241</v>
      </c>
      <c r="D635" s="117" t="s">
        <v>8227</v>
      </c>
      <c r="E635" s="117" t="s">
        <v>10116</v>
      </c>
      <c r="F635" s="117" t="s">
        <v>1446</v>
      </c>
      <c r="G635" s="117" t="s">
        <v>10229</v>
      </c>
      <c r="H635" s="117" t="s">
        <v>10230</v>
      </c>
      <c r="I635" s="134"/>
      <c r="J635" s="117" t="s">
        <v>3111</v>
      </c>
      <c r="K635" s="117" t="s">
        <v>10231</v>
      </c>
      <c r="L635" s="134"/>
      <c r="M635" s="134"/>
      <c r="N635" s="134"/>
      <c r="O635" s="117" t="s">
        <v>10232</v>
      </c>
      <c r="P635" s="117" t="s">
        <v>10233</v>
      </c>
      <c r="Q635" s="117" t="s">
        <v>10234</v>
      </c>
      <c r="R635" s="114"/>
      <c r="S635" s="114"/>
      <c r="T635" s="114"/>
      <c r="U635" s="114"/>
      <c r="V635" s="114"/>
      <c r="W635" s="114"/>
      <c r="X635" s="114"/>
      <c r="Y635" s="114"/>
      <c r="Z635" s="114"/>
      <c r="AA635" s="114"/>
      <c r="AB635" s="114"/>
      <c r="AC635" s="114"/>
      <c r="AD635" s="114"/>
      <c r="AE635" s="114"/>
      <c r="AF635" s="114"/>
      <c r="AG635" s="114"/>
      <c r="AH635" s="114"/>
      <c r="AI635" s="114"/>
      <c r="AJ635" s="114"/>
      <c r="AK635" s="114"/>
      <c r="AL635" s="114"/>
      <c r="AM635" s="114"/>
      <c r="AN635" s="114"/>
      <c r="AO635" s="114"/>
      <c r="AP635" s="114"/>
      <c r="AQ635" s="114"/>
      <c r="AR635" s="114"/>
      <c r="AS635" s="114"/>
      <c r="AT635" s="114"/>
      <c r="AU635" s="114"/>
      <c r="AV635" s="114"/>
      <c r="AW635" s="114"/>
      <c r="AX635" s="114"/>
      <c r="AY635" s="114"/>
      <c r="AZ635" s="114"/>
      <c r="BA635" s="114"/>
      <c r="BB635" s="114"/>
      <c r="BC635" s="114"/>
      <c r="BD635" s="114"/>
      <c r="BE635" s="114"/>
      <c r="BF635" s="114"/>
      <c r="BG635" s="114"/>
      <c r="BH635" s="114"/>
      <c r="BI635" s="114"/>
      <c r="BJ635" s="114"/>
      <c r="BK635" s="114"/>
      <c r="BL635" s="114"/>
    </row>
    <row r="636">
      <c r="A636" s="117" t="s">
        <v>237</v>
      </c>
      <c r="B636" s="117" t="b">
        <v>1</v>
      </c>
      <c r="C636" s="117">
        <v>1.0</v>
      </c>
      <c r="D636" s="117" t="s">
        <v>8227</v>
      </c>
      <c r="E636" s="117" t="s">
        <v>10116</v>
      </c>
      <c r="F636" s="117" t="s">
        <v>1446</v>
      </c>
      <c r="G636" s="117" t="s">
        <v>10235</v>
      </c>
      <c r="H636" s="117" t="s">
        <v>10236</v>
      </c>
      <c r="I636" s="134"/>
      <c r="J636" s="117" t="s">
        <v>3116</v>
      </c>
      <c r="K636" s="117" t="s">
        <v>10237</v>
      </c>
      <c r="L636" s="134"/>
      <c r="M636" s="134"/>
      <c r="N636" s="134"/>
      <c r="O636" s="117" t="s">
        <v>10238</v>
      </c>
      <c r="P636" s="117" t="s">
        <v>10239</v>
      </c>
      <c r="Q636" s="117" t="s">
        <v>10240</v>
      </c>
      <c r="R636" s="114"/>
      <c r="S636" s="114"/>
      <c r="T636" s="114"/>
      <c r="U636" s="114"/>
      <c r="V636" s="114"/>
      <c r="W636" s="114"/>
      <c r="X636" s="114"/>
      <c r="Y636" s="114"/>
      <c r="Z636" s="114"/>
      <c r="AA636" s="114"/>
      <c r="AB636" s="114"/>
      <c r="AC636" s="114"/>
      <c r="AD636" s="114"/>
      <c r="AE636" s="114"/>
      <c r="AF636" s="114"/>
      <c r="AG636" s="114"/>
      <c r="AH636" s="114"/>
      <c r="AI636" s="114"/>
      <c r="AJ636" s="114"/>
      <c r="AK636" s="114"/>
      <c r="AL636" s="114"/>
      <c r="AM636" s="114"/>
      <c r="AN636" s="114"/>
      <c r="AO636" s="114"/>
      <c r="AP636" s="114"/>
      <c r="AQ636" s="114"/>
      <c r="AR636" s="114"/>
      <c r="AS636" s="114"/>
      <c r="AT636" s="114"/>
      <c r="AU636" s="114"/>
      <c r="AV636" s="114"/>
      <c r="AW636" s="114"/>
      <c r="AX636" s="114"/>
      <c r="AY636" s="114"/>
      <c r="AZ636" s="114"/>
      <c r="BA636" s="114"/>
      <c r="BB636" s="114"/>
      <c r="BC636" s="114"/>
      <c r="BD636" s="114"/>
      <c r="BE636" s="114"/>
      <c r="BF636" s="114"/>
      <c r="BG636" s="114"/>
      <c r="BH636" s="114"/>
      <c r="BI636" s="114"/>
      <c r="BJ636" s="114"/>
      <c r="BK636" s="114"/>
      <c r="BL636" s="114"/>
    </row>
    <row r="637">
      <c r="A637" s="117" t="s">
        <v>237</v>
      </c>
      <c r="B637" s="117" t="b">
        <v>1</v>
      </c>
      <c r="C637" s="117" t="s">
        <v>241</v>
      </c>
      <c r="D637" s="117" t="s">
        <v>8227</v>
      </c>
      <c r="E637" s="117" t="s">
        <v>10116</v>
      </c>
      <c r="F637" s="117" t="s">
        <v>1446</v>
      </c>
      <c r="G637" s="117" t="s">
        <v>10241</v>
      </c>
      <c r="H637" s="117" t="s">
        <v>10242</v>
      </c>
      <c r="I637" s="134"/>
      <c r="J637" s="117" t="s">
        <v>3121</v>
      </c>
      <c r="K637" s="117" t="s">
        <v>10243</v>
      </c>
      <c r="L637" s="134"/>
      <c r="M637" s="134"/>
      <c r="N637" s="134"/>
      <c r="O637" s="117" t="s">
        <v>10244</v>
      </c>
      <c r="P637" s="117" t="s">
        <v>10245</v>
      </c>
      <c r="Q637" s="117" t="s">
        <v>10246</v>
      </c>
      <c r="R637" s="114"/>
      <c r="S637" s="114"/>
      <c r="T637" s="114"/>
      <c r="U637" s="114"/>
      <c r="V637" s="114"/>
      <c r="W637" s="114"/>
      <c r="X637" s="114"/>
      <c r="Y637" s="114"/>
      <c r="Z637" s="114"/>
      <c r="AA637" s="114"/>
      <c r="AB637" s="114"/>
      <c r="AC637" s="114"/>
      <c r="AD637" s="114"/>
      <c r="AE637" s="114"/>
      <c r="AF637" s="114"/>
      <c r="AG637" s="114"/>
      <c r="AH637" s="114"/>
      <c r="AI637" s="114"/>
      <c r="AJ637" s="114"/>
      <c r="AK637" s="114"/>
      <c r="AL637" s="114"/>
      <c r="AM637" s="114"/>
      <c r="AN637" s="114"/>
      <c r="AO637" s="114"/>
      <c r="AP637" s="114"/>
      <c r="AQ637" s="114"/>
      <c r="AR637" s="114"/>
      <c r="AS637" s="114"/>
      <c r="AT637" s="114"/>
      <c r="AU637" s="114"/>
      <c r="AV637" s="114"/>
      <c r="AW637" s="114"/>
      <c r="AX637" s="114"/>
      <c r="AY637" s="114"/>
      <c r="AZ637" s="114"/>
      <c r="BA637" s="114"/>
      <c r="BB637" s="114"/>
      <c r="BC637" s="114"/>
      <c r="BD637" s="114"/>
      <c r="BE637" s="114"/>
      <c r="BF637" s="114"/>
      <c r="BG637" s="114"/>
      <c r="BH637" s="114"/>
      <c r="BI637" s="114"/>
      <c r="BJ637" s="114"/>
      <c r="BK637" s="114"/>
      <c r="BL637" s="114"/>
    </row>
    <row r="638">
      <c r="A638" s="117" t="s">
        <v>237</v>
      </c>
      <c r="B638" s="117" t="b">
        <v>1</v>
      </c>
      <c r="C638" s="117">
        <v>1.0</v>
      </c>
      <c r="D638" s="117" t="s">
        <v>8227</v>
      </c>
      <c r="E638" s="117" t="s">
        <v>10116</v>
      </c>
      <c r="F638" s="117" t="s">
        <v>1446</v>
      </c>
      <c r="G638" s="117" t="s">
        <v>10247</v>
      </c>
      <c r="H638" s="117" t="s">
        <v>10248</v>
      </c>
      <c r="I638" s="134"/>
      <c r="J638" s="117" t="s">
        <v>10249</v>
      </c>
      <c r="K638" s="117" t="s">
        <v>10250</v>
      </c>
      <c r="L638" s="134"/>
      <c r="M638" s="134"/>
      <c r="N638" s="134"/>
      <c r="O638" s="117" t="s">
        <v>10251</v>
      </c>
      <c r="P638" s="117" t="s">
        <v>10252</v>
      </c>
      <c r="Q638" s="117" t="s">
        <v>10253</v>
      </c>
      <c r="R638" s="114"/>
      <c r="S638" s="114"/>
      <c r="T638" s="114"/>
      <c r="U638" s="114"/>
      <c r="V638" s="114"/>
      <c r="W638" s="114"/>
      <c r="X638" s="114"/>
      <c r="Y638" s="114"/>
      <c r="Z638" s="114"/>
      <c r="AA638" s="114"/>
      <c r="AB638" s="114"/>
      <c r="AC638" s="114"/>
      <c r="AD638" s="114"/>
      <c r="AE638" s="114"/>
      <c r="AF638" s="114"/>
      <c r="AG638" s="114"/>
      <c r="AH638" s="114"/>
      <c r="AI638" s="114"/>
      <c r="AJ638" s="114"/>
      <c r="AK638" s="114"/>
      <c r="AL638" s="114"/>
      <c r="AM638" s="114"/>
      <c r="AN638" s="114"/>
      <c r="AO638" s="114"/>
      <c r="AP638" s="114"/>
      <c r="AQ638" s="114"/>
      <c r="AR638" s="114"/>
      <c r="AS638" s="114"/>
      <c r="AT638" s="114"/>
      <c r="AU638" s="114"/>
      <c r="AV638" s="114"/>
      <c r="AW638" s="114"/>
      <c r="AX638" s="114"/>
      <c r="AY638" s="114"/>
      <c r="AZ638" s="114"/>
      <c r="BA638" s="114"/>
      <c r="BB638" s="114"/>
      <c r="BC638" s="114"/>
      <c r="BD638" s="114"/>
      <c r="BE638" s="114"/>
      <c r="BF638" s="114"/>
      <c r="BG638" s="114"/>
      <c r="BH638" s="114"/>
      <c r="BI638" s="114"/>
      <c r="BJ638" s="114"/>
      <c r="BK638" s="114"/>
      <c r="BL638" s="114"/>
    </row>
    <row r="639">
      <c r="A639" s="117" t="s">
        <v>237</v>
      </c>
      <c r="B639" s="117" t="b">
        <v>1</v>
      </c>
      <c r="C639" s="117" t="s">
        <v>241</v>
      </c>
      <c r="D639" s="117" t="s">
        <v>8227</v>
      </c>
      <c r="E639" s="117" t="s">
        <v>10116</v>
      </c>
      <c r="F639" s="117" t="s">
        <v>1446</v>
      </c>
      <c r="G639" s="117" t="s">
        <v>10254</v>
      </c>
      <c r="H639" s="117" t="s">
        <v>10255</v>
      </c>
      <c r="I639" s="134"/>
      <c r="J639" s="117" t="s">
        <v>10256</v>
      </c>
      <c r="K639" s="117" t="s">
        <v>10257</v>
      </c>
      <c r="L639" s="134"/>
      <c r="M639" s="134"/>
      <c r="N639" s="134"/>
      <c r="O639" s="117" t="s">
        <v>10258</v>
      </c>
      <c r="P639" s="117" t="s">
        <v>10259</v>
      </c>
      <c r="Q639" s="117" t="s">
        <v>10260</v>
      </c>
      <c r="R639" s="114"/>
      <c r="S639" s="114"/>
      <c r="T639" s="114"/>
      <c r="U639" s="114"/>
      <c r="V639" s="114"/>
      <c r="W639" s="114"/>
      <c r="X639" s="114"/>
      <c r="Y639" s="114"/>
      <c r="Z639" s="114"/>
      <c r="AA639" s="114"/>
      <c r="AB639" s="114"/>
      <c r="AC639" s="114"/>
      <c r="AD639" s="114"/>
      <c r="AE639" s="114"/>
      <c r="AF639" s="114"/>
      <c r="AG639" s="114"/>
      <c r="AH639" s="114"/>
      <c r="AI639" s="114"/>
      <c r="AJ639" s="114"/>
      <c r="AK639" s="114"/>
      <c r="AL639" s="114"/>
      <c r="AM639" s="114"/>
      <c r="AN639" s="114"/>
      <c r="AO639" s="114"/>
      <c r="AP639" s="114"/>
      <c r="AQ639" s="114"/>
      <c r="AR639" s="114"/>
      <c r="AS639" s="114"/>
      <c r="AT639" s="114"/>
      <c r="AU639" s="114"/>
      <c r="AV639" s="114"/>
      <c r="AW639" s="114"/>
      <c r="AX639" s="114"/>
      <c r="AY639" s="114"/>
      <c r="AZ639" s="114"/>
      <c r="BA639" s="114"/>
      <c r="BB639" s="114"/>
      <c r="BC639" s="114"/>
      <c r="BD639" s="114"/>
      <c r="BE639" s="114"/>
      <c r="BF639" s="114"/>
      <c r="BG639" s="114"/>
      <c r="BH639" s="114"/>
      <c r="BI639" s="114"/>
      <c r="BJ639" s="114"/>
      <c r="BK639" s="114"/>
      <c r="BL639" s="114"/>
    </row>
    <row r="640">
      <c r="A640" s="117" t="s">
        <v>237</v>
      </c>
      <c r="B640" s="117" t="b">
        <v>1</v>
      </c>
      <c r="C640" s="117">
        <v>1.0</v>
      </c>
      <c r="D640" s="117" t="s">
        <v>8227</v>
      </c>
      <c r="E640" s="117" t="s">
        <v>10116</v>
      </c>
      <c r="F640" s="117" t="s">
        <v>1446</v>
      </c>
      <c r="G640" s="117" t="s">
        <v>10261</v>
      </c>
      <c r="H640" s="117" t="s">
        <v>10262</v>
      </c>
      <c r="I640" s="134"/>
      <c r="J640" s="117" t="s">
        <v>3136</v>
      </c>
      <c r="K640" s="117" t="s">
        <v>10263</v>
      </c>
      <c r="L640" s="134"/>
      <c r="M640" s="134"/>
      <c r="N640" s="134"/>
      <c r="O640" s="117" t="s">
        <v>10264</v>
      </c>
      <c r="P640" s="117" t="s">
        <v>10265</v>
      </c>
      <c r="Q640" s="117" t="s">
        <v>10266</v>
      </c>
      <c r="R640" s="114"/>
      <c r="S640" s="114"/>
      <c r="T640" s="114"/>
      <c r="U640" s="114"/>
      <c r="V640" s="114"/>
      <c r="W640" s="114"/>
      <c r="X640" s="114"/>
      <c r="Y640" s="114"/>
      <c r="Z640" s="114"/>
      <c r="AA640" s="114"/>
      <c r="AB640" s="114"/>
      <c r="AC640" s="114"/>
      <c r="AD640" s="114"/>
      <c r="AE640" s="114"/>
      <c r="AF640" s="114"/>
      <c r="AG640" s="114"/>
      <c r="AH640" s="114"/>
      <c r="AI640" s="114"/>
      <c r="AJ640" s="114"/>
      <c r="AK640" s="114"/>
      <c r="AL640" s="114"/>
      <c r="AM640" s="114"/>
      <c r="AN640" s="114"/>
      <c r="AO640" s="114"/>
      <c r="AP640" s="114"/>
      <c r="AQ640" s="114"/>
      <c r="AR640" s="114"/>
      <c r="AS640" s="114"/>
      <c r="AT640" s="114"/>
      <c r="AU640" s="114"/>
      <c r="AV640" s="114"/>
      <c r="AW640" s="114"/>
      <c r="AX640" s="114"/>
      <c r="AY640" s="114"/>
      <c r="AZ640" s="114"/>
      <c r="BA640" s="114"/>
      <c r="BB640" s="114"/>
      <c r="BC640" s="114"/>
      <c r="BD640" s="114"/>
      <c r="BE640" s="114"/>
      <c r="BF640" s="114"/>
      <c r="BG640" s="114"/>
      <c r="BH640" s="114"/>
      <c r="BI640" s="114"/>
      <c r="BJ640" s="114"/>
      <c r="BK640" s="114"/>
      <c r="BL640" s="114"/>
    </row>
    <row r="641">
      <c r="A641" s="117" t="s">
        <v>237</v>
      </c>
      <c r="B641" s="117" t="b">
        <v>1</v>
      </c>
      <c r="C641" s="117" t="s">
        <v>241</v>
      </c>
      <c r="D641" s="117" t="s">
        <v>8227</v>
      </c>
      <c r="E641" s="117" t="s">
        <v>10267</v>
      </c>
      <c r="F641" s="117" t="s">
        <v>1772</v>
      </c>
      <c r="G641" s="117" t="s">
        <v>10268</v>
      </c>
      <c r="H641" s="117" t="s">
        <v>10269</v>
      </c>
      <c r="I641" s="134"/>
      <c r="J641" s="117" t="s">
        <v>10270</v>
      </c>
      <c r="K641" s="117" t="s">
        <v>10271</v>
      </c>
      <c r="L641" s="134"/>
      <c r="M641" s="134"/>
      <c r="N641" s="134"/>
      <c r="O641" s="117" t="s">
        <v>10272</v>
      </c>
      <c r="P641" s="117" t="s">
        <v>10273</v>
      </c>
      <c r="Q641" s="117" t="s">
        <v>10274</v>
      </c>
      <c r="R641" s="114"/>
      <c r="S641" s="114"/>
      <c r="T641" s="114"/>
      <c r="U641" s="114"/>
      <c r="V641" s="114"/>
      <c r="W641" s="114"/>
      <c r="X641" s="114"/>
      <c r="Y641" s="114"/>
      <c r="Z641" s="114"/>
      <c r="AA641" s="114"/>
      <c r="AB641" s="114"/>
      <c r="AC641" s="114"/>
      <c r="AD641" s="114"/>
      <c r="AE641" s="114"/>
      <c r="AF641" s="114"/>
      <c r="AG641" s="114"/>
      <c r="AH641" s="114"/>
      <c r="AI641" s="114"/>
      <c r="AJ641" s="114"/>
      <c r="AK641" s="114"/>
      <c r="AL641" s="114"/>
      <c r="AM641" s="114"/>
      <c r="AN641" s="114"/>
      <c r="AO641" s="114"/>
      <c r="AP641" s="114"/>
      <c r="AQ641" s="114"/>
      <c r="AR641" s="114"/>
      <c r="AS641" s="114"/>
      <c r="AT641" s="114"/>
      <c r="AU641" s="114"/>
      <c r="AV641" s="114"/>
      <c r="AW641" s="114"/>
      <c r="AX641" s="114"/>
      <c r="AY641" s="114"/>
      <c r="AZ641" s="114"/>
      <c r="BA641" s="114"/>
      <c r="BB641" s="114"/>
      <c r="BC641" s="114"/>
      <c r="BD641" s="114"/>
      <c r="BE641" s="114"/>
      <c r="BF641" s="114"/>
      <c r="BG641" s="114"/>
      <c r="BH641" s="114"/>
      <c r="BI641" s="114"/>
      <c r="BJ641" s="114"/>
      <c r="BK641" s="114"/>
      <c r="BL641" s="114"/>
    </row>
    <row r="642">
      <c r="A642" s="117" t="s">
        <v>237</v>
      </c>
      <c r="B642" s="117" t="b">
        <v>1</v>
      </c>
      <c r="C642" s="117">
        <v>1.0</v>
      </c>
      <c r="D642" s="117" t="s">
        <v>8227</v>
      </c>
      <c r="E642" s="117" t="s">
        <v>10267</v>
      </c>
      <c r="F642" s="117" t="s">
        <v>1823</v>
      </c>
      <c r="G642" s="117" t="s">
        <v>10275</v>
      </c>
      <c r="H642" s="117" t="s">
        <v>10276</v>
      </c>
      <c r="I642" s="134"/>
      <c r="J642" s="117" t="s">
        <v>10277</v>
      </c>
      <c r="K642" s="117" t="s">
        <v>10278</v>
      </c>
      <c r="L642" s="134"/>
      <c r="M642" s="134"/>
      <c r="N642" s="134"/>
      <c r="O642" s="117" t="s">
        <v>10279</v>
      </c>
      <c r="P642" s="117" t="s">
        <v>10280</v>
      </c>
      <c r="Q642" s="117" t="s">
        <v>10281</v>
      </c>
      <c r="R642" s="114"/>
      <c r="S642" s="114"/>
      <c r="T642" s="114"/>
      <c r="U642" s="114"/>
      <c r="V642" s="114"/>
      <c r="W642" s="114"/>
      <c r="X642" s="114"/>
      <c r="Y642" s="114"/>
      <c r="Z642" s="114"/>
      <c r="AA642" s="114"/>
      <c r="AB642" s="114"/>
      <c r="AC642" s="114"/>
      <c r="AD642" s="114"/>
      <c r="AE642" s="114"/>
      <c r="AF642" s="114"/>
      <c r="AG642" s="114"/>
      <c r="AH642" s="114"/>
      <c r="AI642" s="114"/>
      <c r="AJ642" s="114"/>
      <c r="AK642" s="114"/>
      <c r="AL642" s="114"/>
      <c r="AM642" s="114"/>
      <c r="AN642" s="114"/>
      <c r="AO642" s="114"/>
      <c r="AP642" s="114"/>
      <c r="AQ642" s="114"/>
      <c r="AR642" s="114"/>
      <c r="AS642" s="114"/>
      <c r="AT642" s="114"/>
      <c r="AU642" s="114"/>
      <c r="AV642" s="114"/>
      <c r="AW642" s="114"/>
      <c r="AX642" s="114"/>
      <c r="AY642" s="114"/>
      <c r="AZ642" s="114"/>
      <c r="BA642" s="114"/>
      <c r="BB642" s="114"/>
      <c r="BC642" s="114"/>
      <c r="BD642" s="114"/>
      <c r="BE642" s="114"/>
      <c r="BF642" s="114"/>
      <c r="BG642" s="114"/>
      <c r="BH642" s="114"/>
      <c r="BI642" s="114"/>
      <c r="BJ642" s="114"/>
      <c r="BK642" s="114"/>
      <c r="BL642" s="114"/>
    </row>
    <row r="643">
      <c r="A643" s="117" t="s">
        <v>237</v>
      </c>
      <c r="B643" s="117" t="b">
        <v>1</v>
      </c>
      <c r="C643" s="117" t="s">
        <v>241</v>
      </c>
      <c r="D643" s="117" t="s">
        <v>8227</v>
      </c>
      <c r="E643" s="117" t="s">
        <v>10267</v>
      </c>
      <c r="F643" s="117" t="s">
        <v>1866</v>
      </c>
      <c r="G643" s="117" t="s">
        <v>10282</v>
      </c>
      <c r="H643" s="117" t="s">
        <v>10283</v>
      </c>
      <c r="I643" s="134"/>
      <c r="J643" s="117" t="s">
        <v>10284</v>
      </c>
      <c r="K643" s="117" t="s">
        <v>10285</v>
      </c>
      <c r="L643" s="134"/>
      <c r="M643" s="134"/>
      <c r="N643" s="134"/>
      <c r="O643" s="117" t="s">
        <v>10286</v>
      </c>
      <c r="P643" s="117" t="s">
        <v>10287</v>
      </c>
      <c r="Q643" s="134"/>
      <c r="R643" s="114"/>
      <c r="S643" s="114"/>
      <c r="T643" s="114"/>
      <c r="U643" s="114"/>
      <c r="V643" s="114"/>
      <c r="W643" s="114"/>
      <c r="X643" s="114"/>
      <c r="Y643" s="114"/>
      <c r="Z643" s="114"/>
      <c r="AA643" s="114"/>
      <c r="AB643" s="114"/>
      <c r="AC643" s="114"/>
      <c r="AD643" s="114"/>
      <c r="AE643" s="114"/>
      <c r="AF643" s="114"/>
      <c r="AG643" s="114"/>
      <c r="AH643" s="114"/>
      <c r="AI643" s="114"/>
      <c r="AJ643" s="114"/>
      <c r="AK643" s="114"/>
      <c r="AL643" s="114"/>
      <c r="AM643" s="114"/>
      <c r="AN643" s="114"/>
      <c r="AO643" s="114"/>
      <c r="AP643" s="114"/>
      <c r="AQ643" s="114"/>
      <c r="AR643" s="114"/>
      <c r="AS643" s="114"/>
      <c r="AT643" s="114"/>
      <c r="AU643" s="114"/>
      <c r="AV643" s="114"/>
      <c r="AW643" s="114"/>
      <c r="AX643" s="114"/>
      <c r="AY643" s="114"/>
      <c r="AZ643" s="114"/>
      <c r="BA643" s="114"/>
      <c r="BB643" s="114"/>
      <c r="BC643" s="114"/>
      <c r="BD643" s="114"/>
      <c r="BE643" s="114"/>
      <c r="BF643" s="114"/>
      <c r="BG643" s="114"/>
      <c r="BH643" s="114"/>
      <c r="BI643" s="114"/>
      <c r="BJ643" s="114"/>
      <c r="BK643" s="114"/>
      <c r="BL643" s="114"/>
    </row>
    <row r="644">
      <c r="A644" s="117" t="s">
        <v>237</v>
      </c>
      <c r="B644" s="117" t="b">
        <v>1</v>
      </c>
      <c r="C644" s="117">
        <v>1.0</v>
      </c>
      <c r="D644" s="117" t="s">
        <v>8227</v>
      </c>
      <c r="E644" s="117" t="s">
        <v>10267</v>
      </c>
      <c r="F644" s="117" t="s">
        <v>2747</v>
      </c>
      <c r="G644" s="117" t="s">
        <v>10288</v>
      </c>
      <c r="H644" s="117" t="s">
        <v>8282</v>
      </c>
      <c r="I644" s="134"/>
      <c r="J644" s="117" t="s">
        <v>10289</v>
      </c>
      <c r="K644" s="117" t="s">
        <v>10290</v>
      </c>
      <c r="L644" s="134"/>
      <c r="M644" s="134"/>
      <c r="N644" s="134"/>
      <c r="O644" s="117" t="s">
        <v>10291</v>
      </c>
      <c r="P644" s="117" t="s">
        <v>10292</v>
      </c>
      <c r="Q644" s="134"/>
      <c r="R644" s="114"/>
      <c r="S644" s="114"/>
      <c r="T644" s="114"/>
      <c r="U644" s="114"/>
      <c r="V644" s="114"/>
      <c r="W644" s="114"/>
      <c r="X644" s="114"/>
      <c r="Y644" s="114"/>
      <c r="Z644" s="114"/>
      <c r="AA644" s="114"/>
      <c r="AB644" s="114"/>
      <c r="AC644" s="114"/>
      <c r="AD644" s="114"/>
      <c r="AE644" s="114"/>
      <c r="AF644" s="114"/>
      <c r="AG644" s="114"/>
      <c r="AH644" s="114"/>
      <c r="AI644" s="114"/>
      <c r="AJ644" s="114"/>
      <c r="AK644" s="114"/>
      <c r="AL644" s="114"/>
      <c r="AM644" s="114"/>
      <c r="AN644" s="114"/>
      <c r="AO644" s="114"/>
      <c r="AP644" s="114"/>
      <c r="AQ644" s="114"/>
      <c r="AR644" s="114"/>
      <c r="AS644" s="114"/>
      <c r="AT644" s="114"/>
      <c r="AU644" s="114"/>
      <c r="AV644" s="114"/>
      <c r="AW644" s="114"/>
      <c r="AX644" s="114"/>
      <c r="AY644" s="114"/>
      <c r="AZ644" s="114"/>
      <c r="BA644" s="114"/>
      <c r="BB644" s="114"/>
      <c r="BC644" s="114"/>
      <c r="BD644" s="114"/>
      <c r="BE644" s="114"/>
      <c r="BF644" s="114"/>
      <c r="BG644" s="114"/>
      <c r="BH644" s="114"/>
      <c r="BI644" s="114"/>
      <c r="BJ644" s="114"/>
      <c r="BK644" s="114"/>
      <c r="BL644" s="114"/>
    </row>
    <row r="645">
      <c r="A645" s="117" t="s">
        <v>237</v>
      </c>
      <c r="B645" s="117" t="b">
        <v>1</v>
      </c>
      <c r="C645" s="117" t="s">
        <v>241</v>
      </c>
      <c r="D645" s="117" t="s">
        <v>8227</v>
      </c>
      <c r="E645" s="117" t="s">
        <v>10267</v>
      </c>
      <c r="F645" s="117" t="s">
        <v>6144</v>
      </c>
      <c r="G645" s="117" t="s">
        <v>10293</v>
      </c>
      <c r="H645" s="117" t="s">
        <v>10294</v>
      </c>
      <c r="I645" s="134"/>
      <c r="J645" s="117" t="s">
        <v>10295</v>
      </c>
      <c r="K645" s="117" t="s">
        <v>10296</v>
      </c>
      <c r="L645" s="134"/>
      <c r="M645" s="134"/>
      <c r="N645" s="134"/>
      <c r="O645" s="117" t="s">
        <v>10297</v>
      </c>
      <c r="P645" s="117" t="s">
        <v>10298</v>
      </c>
      <c r="Q645" s="117" t="s">
        <v>10299</v>
      </c>
      <c r="R645" s="114"/>
      <c r="S645" s="114"/>
      <c r="T645" s="114"/>
      <c r="U645" s="114"/>
      <c r="V645" s="114"/>
      <c r="W645" s="114"/>
      <c r="X645" s="114"/>
      <c r="Y645" s="114"/>
      <c r="Z645" s="114"/>
      <c r="AA645" s="114"/>
      <c r="AB645" s="114"/>
      <c r="AC645" s="114"/>
      <c r="AD645" s="114"/>
      <c r="AE645" s="114"/>
      <c r="AF645" s="114"/>
      <c r="AG645" s="114"/>
      <c r="AH645" s="114"/>
      <c r="AI645" s="114"/>
      <c r="AJ645" s="114"/>
      <c r="AK645" s="114"/>
      <c r="AL645" s="114"/>
      <c r="AM645" s="114"/>
      <c r="AN645" s="114"/>
      <c r="AO645" s="114"/>
      <c r="AP645" s="114"/>
      <c r="AQ645" s="114"/>
      <c r="AR645" s="114"/>
      <c r="AS645" s="114"/>
      <c r="AT645" s="114"/>
      <c r="AU645" s="114"/>
      <c r="AV645" s="114"/>
      <c r="AW645" s="114"/>
      <c r="AX645" s="114"/>
      <c r="AY645" s="114"/>
      <c r="AZ645" s="114"/>
      <c r="BA645" s="114"/>
      <c r="BB645" s="114"/>
      <c r="BC645" s="114"/>
      <c r="BD645" s="114"/>
      <c r="BE645" s="114"/>
      <c r="BF645" s="114"/>
      <c r="BG645" s="114"/>
      <c r="BH645" s="114"/>
      <c r="BI645" s="114"/>
      <c r="BJ645" s="114"/>
      <c r="BK645" s="114"/>
      <c r="BL645" s="114"/>
    </row>
    <row r="646">
      <c r="A646" s="117" t="s">
        <v>237</v>
      </c>
      <c r="B646" s="117" t="b">
        <v>1</v>
      </c>
      <c r="C646" s="117">
        <v>1.0</v>
      </c>
      <c r="D646" s="117" t="s">
        <v>8227</v>
      </c>
      <c r="E646" s="117" t="s">
        <v>10267</v>
      </c>
      <c r="F646" s="117" t="s">
        <v>489</v>
      </c>
      <c r="G646" s="117" t="s">
        <v>10300</v>
      </c>
      <c r="H646" s="117" t="s">
        <v>10301</v>
      </c>
      <c r="I646" s="134"/>
      <c r="J646" s="117" t="s">
        <v>10302</v>
      </c>
      <c r="K646" s="117" t="s">
        <v>10303</v>
      </c>
      <c r="L646" s="134"/>
      <c r="M646" s="134"/>
      <c r="N646" s="134"/>
      <c r="O646" s="117" t="s">
        <v>10304</v>
      </c>
      <c r="P646" s="117" t="s">
        <v>10305</v>
      </c>
      <c r="Q646" s="134"/>
      <c r="R646" s="114"/>
      <c r="S646" s="114"/>
      <c r="T646" s="114"/>
      <c r="U646" s="114"/>
      <c r="V646" s="114"/>
      <c r="W646" s="114"/>
      <c r="X646" s="114"/>
      <c r="Y646" s="114"/>
      <c r="Z646" s="114"/>
      <c r="AA646" s="114"/>
      <c r="AB646" s="114"/>
      <c r="AC646" s="114"/>
      <c r="AD646" s="114"/>
      <c r="AE646" s="114"/>
      <c r="AF646" s="114"/>
      <c r="AG646" s="114"/>
      <c r="AH646" s="114"/>
      <c r="AI646" s="114"/>
      <c r="AJ646" s="114"/>
      <c r="AK646" s="114"/>
      <c r="AL646" s="114"/>
      <c r="AM646" s="114"/>
      <c r="AN646" s="114"/>
      <c r="AO646" s="114"/>
      <c r="AP646" s="114"/>
      <c r="AQ646" s="114"/>
      <c r="AR646" s="114"/>
      <c r="AS646" s="114"/>
      <c r="AT646" s="114"/>
      <c r="AU646" s="114"/>
      <c r="AV646" s="114"/>
      <c r="AW646" s="114"/>
      <c r="AX646" s="114"/>
      <c r="AY646" s="114"/>
      <c r="AZ646" s="114"/>
      <c r="BA646" s="114"/>
      <c r="BB646" s="114"/>
      <c r="BC646" s="114"/>
      <c r="BD646" s="114"/>
      <c r="BE646" s="114"/>
      <c r="BF646" s="114"/>
      <c r="BG646" s="114"/>
      <c r="BH646" s="114"/>
      <c r="BI646" s="114"/>
      <c r="BJ646" s="114"/>
      <c r="BK646" s="114"/>
      <c r="BL646" s="114"/>
    </row>
    <row r="647">
      <c r="A647" s="117" t="s">
        <v>237</v>
      </c>
      <c r="B647" s="117" t="b">
        <v>1</v>
      </c>
      <c r="C647" s="117" t="s">
        <v>241</v>
      </c>
      <c r="D647" s="117" t="s">
        <v>8227</v>
      </c>
      <c r="E647" s="117" t="s">
        <v>10267</v>
      </c>
      <c r="F647" s="117" t="s">
        <v>556</v>
      </c>
      <c r="G647" s="117" t="s">
        <v>10306</v>
      </c>
      <c r="H647" s="117" t="s">
        <v>10307</v>
      </c>
      <c r="I647" s="134"/>
      <c r="J647" s="117" t="s">
        <v>10308</v>
      </c>
      <c r="K647" s="117" t="s">
        <v>10309</v>
      </c>
      <c r="L647" s="134"/>
      <c r="M647" s="134"/>
      <c r="N647" s="134"/>
      <c r="O647" s="117" t="s">
        <v>10310</v>
      </c>
      <c r="P647" s="117" t="s">
        <v>10311</v>
      </c>
      <c r="Q647" s="134"/>
      <c r="R647" s="114"/>
      <c r="S647" s="114"/>
      <c r="T647" s="114"/>
      <c r="U647" s="114"/>
      <c r="V647" s="114"/>
      <c r="W647" s="114"/>
      <c r="X647" s="114"/>
      <c r="Y647" s="114"/>
      <c r="Z647" s="114"/>
      <c r="AA647" s="114"/>
      <c r="AB647" s="114"/>
      <c r="AC647" s="114"/>
      <c r="AD647" s="114"/>
      <c r="AE647" s="114"/>
      <c r="AF647" s="114"/>
      <c r="AG647" s="114"/>
      <c r="AH647" s="114"/>
      <c r="AI647" s="114"/>
      <c r="AJ647" s="114"/>
      <c r="AK647" s="114"/>
      <c r="AL647" s="114"/>
      <c r="AM647" s="114"/>
      <c r="AN647" s="114"/>
      <c r="AO647" s="114"/>
      <c r="AP647" s="114"/>
      <c r="AQ647" s="114"/>
      <c r="AR647" s="114"/>
      <c r="AS647" s="114"/>
      <c r="AT647" s="114"/>
      <c r="AU647" s="114"/>
      <c r="AV647" s="114"/>
      <c r="AW647" s="114"/>
      <c r="AX647" s="114"/>
      <c r="AY647" s="114"/>
      <c r="AZ647" s="114"/>
      <c r="BA647" s="114"/>
      <c r="BB647" s="114"/>
      <c r="BC647" s="114"/>
      <c r="BD647" s="114"/>
      <c r="BE647" s="114"/>
      <c r="BF647" s="114"/>
      <c r="BG647" s="114"/>
      <c r="BH647" s="114"/>
      <c r="BI647" s="114"/>
      <c r="BJ647" s="114"/>
      <c r="BK647" s="114"/>
      <c r="BL647" s="114"/>
    </row>
    <row r="648">
      <c r="A648" s="117" t="s">
        <v>237</v>
      </c>
      <c r="B648" s="117" t="b">
        <v>1</v>
      </c>
      <c r="C648" s="117">
        <v>1.0</v>
      </c>
      <c r="D648" s="117" t="s">
        <v>8227</v>
      </c>
      <c r="E648" s="117" t="s">
        <v>10267</v>
      </c>
      <c r="F648" s="117" t="s">
        <v>556</v>
      </c>
      <c r="G648" s="117" t="s">
        <v>10312</v>
      </c>
      <c r="H648" s="117" t="s">
        <v>10276</v>
      </c>
      <c r="I648" s="134"/>
      <c r="J648" s="117" t="s">
        <v>10313</v>
      </c>
      <c r="K648" s="117" t="s">
        <v>10314</v>
      </c>
      <c r="L648" s="134"/>
      <c r="M648" s="134"/>
      <c r="N648" s="134"/>
      <c r="O648" s="117" t="s">
        <v>10315</v>
      </c>
      <c r="P648" s="117" t="s">
        <v>10316</v>
      </c>
      <c r="Q648" s="134"/>
      <c r="R648" s="114"/>
      <c r="S648" s="114"/>
      <c r="T648" s="114"/>
      <c r="U648" s="114"/>
      <c r="V648" s="114"/>
      <c r="W648" s="114"/>
      <c r="X648" s="114"/>
      <c r="Y648" s="114"/>
      <c r="Z648" s="114"/>
      <c r="AA648" s="114"/>
      <c r="AB648" s="114"/>
      <c r="AC648" s="114"/>
      <c r="AD648" s="114"/>
      <c r="AE648" s="114"/>
      <c r="AF648" s="114"/>
      <c r="AG648" s="114"/>
      <c r="AH648" s="114"/>
      <c r="AI648" s="114"/>
      <c r="AJ648" s="114"/>
      <c r="AK648" s="114"/>
      <c r="AL648" s="114"/>
      <c r="AM648" s="114"/>
      <c r="AN648" s="114"/>
      <c r="AO648" s="114"/>
      <c r="AP648" s="114"/>
      <c r="AQ648" s="114"/>
      <c r="AR648" s="114"/>
      <c r="AS648" s="114"/>
      <c r="AT648" s="114"/>
      <c r="AU648" s="114"/>
      <c r="AV648" s="114"/>
      <c r="AW648" s="114"/>
      <c r="AX648" s="114"/>
      <c r="AY648" s="114"/>
      <c r="AZ648" s="114"/>
      <c r="BA648" s="114"/>
      <c r="BB648" s="114"/>
      <c r="BC648" s="114"/>
      <c r="BD648" s="114"/>
      <c r="BE648" s="114"/>
      <c r="BF648" s="114"/>
      <c r="BG648" s="114"/>
      <c r="BH648" s="114"/>
      <c r="BI648" s="114"/>
      <c r="BJ648" s="114"/>
      <c r="BK648" s="114"/>
      <c r="BL648" s="114"/>
    </row>
    <row r="649">
      <c r="A649" s="117" t="s">
        <v>237</v>
      </c>
      <c r="B649" s="117" t="b">
        <v>1</v>
      </c>
      <c r="C649" s="117" t="s">
        <v>241</v>
      </c>
      <c r="D649" s="117" t="s">
        <v>8227</v>
      </c>
      <c r="E649" s="117" t="s">
        <v>10267</v>
      </c>
      <c r="F649" s="117" t="s">
        <v>1399</v>
      </c>
      <c r="G649" s="117" t="s">
        <v>10317</v>
      </c>
      <c r="H649" s="117" t="s">
        <v>10318</v>
      </c>
      <c r="I649" s="134"/>
      <c r="J649" s="117" t="s">
        <v>10319</v>
      </c>
      <c r="K649" s="117" t="s">
        <v>10320</v>
      </c>
      <c r="L649" s="134"/>
      <c r="M649" s="134"/>
      <c r="N649" s="134"/>
      <c r="O649" s="117" t="s">
        <v>10321</v>
      </c>
      <c r="P649" s="117" t="s">
        <v>10322</v>
      </c>
      <c r="Q649" s="117" t="s">
        <v>10323</v>
      </c>
      <c r="R649" s="114"/>
      <c r="S649" s="114"/>
      <c r="T649" s="114"/>
      <c r="U649" s="114"/>
      <c r="V649" s="114"/>
      <c r="W649" s="114"/>
      <c r="X649" s="114"/>
      <c r="Y649" s="114"/>
      <c r="Z649" s="114"/>
      <c r="AA649" s="114"/>
      <c r="AB649" s="114"/>
      <c r="AC649" s="114"/>
      <c r="AD649" s="114"/>
      <c r="AE649" s="114"/>
      <c r="AF649" s="114"/>
      <c r="AG649" s="114"/>
      <c r="AH649" s="114"/>
      <c r="AI649" s="114"/>
      <c r="AJ649" s="114"/>
      <c r="AK649" s="114"/>
      <c r="AL649" s="114"/>
      <c r="AM649" s="114"/>
      <c r="AN649" s="114"/>
      <c r="AO649" s="114"/>
      <c r="AP649" s="114"/>
      <c r="AQ649" s="114"/>
      <c r="AR649" s="114"/>
      <c r="AS649" s="114"/>
      <c r="AT649" s="114"/>
      <c r="AU649" s="114"/>
      <c r="AV649" s="114"/>
      <c r="AW649" s="114"/>
      <c r="AX649" s="114"/>
      <c r="AY649" s="114"/>
      <c r="AZ649" s="114"/>
      <c r="BA649" s="114"/>
      <c r="BB649" s="114"/>
      <c r="BC649" s="114"/>
      <c r="BD649" s="114"/>
      <c r="BE649" s="114"/>
      <c r="BF649" s="114"/>
      <c r="BG649" s="114"/>
      <c r="BH649" s="114"/>
      <c r="BI649" s="114"/>
      <c r="BJ649" s="114"/>
      <c r="BK649" s="114"/>
      <c r="BL649" s="114"/>
    </row>
    <row r="650">
      <c r="A650" s="117" t="s">
        <v>237</v>
      </c>
      <c r="B650" s="117" t="b">
        <v>1</v>
      </c>
      <c r="C650" s="117">
        <v>1.0</v>
      </c>
      <c r="D650" s="117" t="s">
        <v>8227</v>
      </c>
      <c r="E650" s="117" t="s">
        <v>10267</v>
      </c>
      <c r="F650" s="117" t="s">
        <v>1446</v>
      </c>
      <c r="G650" s="117" t="s">
        <v>10324</v>
      </c>
      <c r="H650" s="117" t="s">
        <v>10325</v>
      </c>
      <c r="I650" s="134"/>
      <c r="J650" s="117" t="s">
        <v>3183</v>
      </c>
      <c r="K650" s="117" t="s">
        <v>10326</v>
      </c>
      <c r="L650" s="134"/>
      <c r="M650" s="134"/>
      <c r="N650" s="134"/>
      <c r="O650" s="117" t="s">
        <v>10327</v>
      </c>
      <c r="P650" s="117" t="s">
        <v>10328</v>
      </c>
      <c r="Q650" s="117" t="s">
        <v>10329</v>
      </c>
      <c r="R650" s="114"/>
      <c r="S650" s="114"/>
      <c r="T650" s="114"/>
      <c r="U650" s="114"/>
      <c r="V650" s="114"/>
      <c r="W650" s="114"/>
      <c r="X650" s="114"/>
      <c r="Y650" s="114"/>
      <c r="Z650" s="114"/>
      <c r="AA650" s="114"/>
      <c r="AB650" s="114"/>
      <c r="AC650" s="114"/>
      <c r="AD650" s="114"/>
      <c r="AE650" s="114"/>
      <c r="AF650" s="114"/>
      <c r="AG650" s="114"/>
      <c r="AH650" s="114"/>
      <c r="AI650" s="114"/>
      <c r="AJ650" s="114"/>
      <c r="AK650" s="114"/>
      <c r="AL650" s="114"/>
      <c r="AM650" s="114"/>
      <c r="AN650" s="114"/>
      <c r="AO650" s="114"/>
      <c r="AP650" s="114"/>
      <c r="AQ650" s="114"/>
      <c r="AR650" s="114"/>
      <c r="AS650" s="114"/>
      <c r="AT650" s="114"/>
      <c r="AU650" s="114"/>
      <c r="AV650" s="114"/>
      <c r="AW650" s="114"/>
      <c r="AX650" s="114"/>
      <c r="AY650" s="114"/>
      <c r="AZ650" s="114"/>
      <c r="BA650" s="114"/>
      <c r="BB650" s="114"/>
      <c r="BC650" s="114"/>
      <c r="BD650" s="114"/>
      <c r="BE650" s="114"/>
      <c r="BF650" s="114"/>
      <c r="BG650" s="114"/>
      <c r="BH650" s="114"/>
      <c r="BI650" s="114"/>
      <c r="BJ650" s="114"/>
      <c r="BK650" s="114"/>
      <c r="BL650" s="114"/>
    </row>
    <row r="651">
      <c r="A651" s="117" t="s">
        <v>237</v>
      </c>
      <c r="B651" s="117" t="b">
        <v>1</v>
      </c>
      <c r="C651" s="117" t="s">
        <v>241</v>
      </c>
      <c r="D651" s="117" t="s">
        <v>8227</v>
      </c>
      <c r="E651" s="117" t="s">
        <v>10267</v>
      </c>
      <c r="F651" s="117" t="s">
        <v>1446</v>
      </c>
      <c r="G651" s="117" t="s">
        <v>10330</v>
      </c>
      <c r="H651" s="117" t="s">
        <v>10331</v>
      </c>
      <c r="I651" s="134"/>
      <c r="J651" s="117" t="s">
        <v>3188</v>
      </c>
      <c r="K651" s="117" t="s">
        <v>10332</v>
      </c>
      <c r="L651" s="134"/>
      <c r="M651" s="134"/>
      <c r="N651" s="134"/>
      <c r="O651" s="117" t="s">
        <v>10333</v>
      </c>
      <c r="P651" s="117" t="s">
        <v>10334</v>
      </c>
      <c r="Q651" s="134"/>
      <c r="R651" s="114"/>
      <c r="S651" s="114"/>
      <c r="T651" s="114"/>
      <c r="U651" s="114"/>
      <c r="V651" s="114"/>
      <c r="W651" s="114"/>
      <c r="X651" s="114"/>
      <c r="Y651" s="114"/>
      <c r="Z651" s="114"/>
      <c r="AA651" s="114"/>
      <c r="AB651" s="114"/>
      <c r="AC651" s="114"/>
      <c r="AD651" s="114"/>
      <c r="AE651" s="114"/>
      <c r="AF651" s="114"/>
      <c r="AG651" s="114"/>
      <c r="AH651" s="114"/>
      <c r="AI651" s="114"/>
      <c r="AJ651" s="114"/>
      <c r="AK651" s="114"/>
      <c r="AL651" s="114"/>
      <c r="AM651" s="114"/>
      <c r="AN651" s="114"/>
      <c r="AO651" s="114"/>
      <c r="AP651" s="114"/>
      <c r="AQ651" s="114"/>
      <c r="AR651" s="114"/>
      <c r="AS651" s="114"/>
      <c r="AT651" s="114"/>
      <c r="AU651" s="114"/>
      <c r="AV651" s="114"/>
      <c r="AW651" s="114"/>
      <c r="AX651" s="114"/>
      <c r="AY651" s="114"/>
      <c r="AZ651" s="114"/>
      <c r="BA651" s="114"/>
      <c r="BB651" s="114"/>
      <c r="BC651" s="114"/>
      <c r="BD651" s="114"/>
      <c r="BE651" s="114"/>
      <c r="BF651" s="114"/>
      <c r="BG651" s="114"/>
      <c r="BH651" s="114"/>
      <c r="BI651" s="114"/>
      <c r="BJ651" s="114"/>
      <c r="BK651" s="114"/>
      <c r="BL651" s="114"/>
    </row>
    <row r="652">
      <c r="A652" s="117" t="s">
        <v>237</v>
      </c>
      <c r="B652" s="117" t="b">
        <v>1</v>
      </c>
      <c r="C652" s="117">
        <v>1.0</v>
      </c>
      <c r="D652" s="117" t="s">
        <v>8227</v>
      </c>
      <c r="E652" s="117" t="s">
        <v>10267</v>
      </c>
      <c r="F652" s="117" t="s">
        <v>1446</v>
      </c>
      <c r="G652" s="117" t="s">
        <v>10335</v>
      </c>
      <c r="H652" s="117" t="s">
        <v>10336</v>
      </c>
      <c r="I652" s="134"/>
      <c r="J652" s="117" t="s">
        <v>10337</v>
      </c>
      <c r="K652" s="117" t="s">
        <v>10338</v>
      </c>
      <c r="L652" s="134"/>
      <c r="M652" s="134"/>
      <c r="N652" s="134"/>
      <c r="O652" s="117" t="s">
        <v>10339</v>
      </c>
      <c r="P652" s="117" t="s">
        <v>10340</v>
      </c>
      <c r="Q652" s="117" t="s">
        <v>10341</v>
      </c>
      <c r="R652" s="114"/>
      <c r="S652" s="114"/>
      <c r="T652" s="114"/>
      <c r="U652" s="114"/>
      <c r="V652" s="114"/>
      <c r="W652" s="114"/>
      <c r="X652" s="114"/>
      <c r="Y652" s="114"/>
      <c r="Z652" s="114"/>
      <c r="AA652" s="114"/>
      <c r="AB652" s="114"/>
      <c r="AC652" s="114"/>
      <c r="AD652" s="114"/>
      <c r="AE652" s="114"/>
      <c r="AF652" s="114"/>
      <c r="AG652" s="114"/>
      <c r="AH652" s="114"/>
      <c r="AI652" s="114"/>
      <c r="AJ652" s="114"/>
      <c r="AK652" s="114"/>
      <c r="AL652" s="114"/>
      <c r="AM652" s="114"/>
      <c r="AN652" s="114"/>
      <c r="AO652" s="114"/>
      <c r="AP652" s="114"/>
      <c r="AQ652" s="114"/>
      <c r="AR652" s="114"/>
      <c r="AS652" s="114"/>
      <c r="AT652" s="114"/>
      <c r="AU652" s="114"/>
      <c r="AV652" s="114"/>
      <c r="AW652" s="114"/>
      <c r="AX652" s="114"/>
      <c r="AY652" s="114"/>
      <c r="AZ652" s="114"/>
      <c r="BA652" s="114"/>
      <c r="BB652" s="114"/>
      <c r="BC652" s="114"/>
      <c r="BD652" s="114"/>
      <c r="BE652" s="114"/>
      <c r="BF652" s="114"/>
      <c r="BG652" s="114"/>
      <c r="BH652" s="114"/>
      <c r="BI652" s="114"/>
      <c r="BJ652" s="114"/>
      <c r="BK652" s="114"/>
      <c r="BL652" s="114"/>
    </row>
    <row r="653">
      <c r="A653" s="117" t="s">
        <v>237</v>
      </c>
      <c r="B653" s="117" t="b">
        <v>1</v>
      </c>
      <c r="C653" s="117" t="s">
        <v>241</v>
      </c>
      <c r="D653" s="117" t="s">
        <v>8227</v>
      </c>
      <c r="E653" s="117" t="s">
        <v>10267</v>
      </c>
      <c r="F653" s="117" t="s">
        <v>1446</v>
      </c>
      <c r="G653" s="117" t="s">
        <v>10342</v>
      </c>
      <c r="H653" s="117" t="s">
        <v>10343</v>
      </c>
      <c r="I653" s="134"/>
      <c r="J653" s="117" t="s">
        <v>3198</v>
      </c>
      <c r="K653" s="117" t="s">
        <v>10344</v>
      </c>
      <c r="L653" s="134"/>
      <c r="M653" s="134"/>
      <c r="N653" s="134"/>
      <c r="O653" s="117" t="s">
        <v>10345</v>
      </c>
      <c r="P653" s="117" t="s">
        <v>10346</v>
      </c>
      <c r="Q653" s="134"/>
      <c r="R653" s="114"/>
      <c r="S653" s="114"/>
      <c r="T653" s="114"/>
      <c r="U653" s="114"/>
      <c r="V653" s="114"/>
      <c r="W653" s="114"/>
      <c r="X653" s="114"/>
      <c r="Y653" s="114"/>
      <c r="Z653" s="114"/>
      <c r="AA653" s="114"/>
      <c r="AB653" s="114"/>
      <c r="AC653" s="114"/>
      <c r="AD653" s="114"/>
      <c r="AE653" s="114"/>
      <c r="AF653" s="114"/>
      <c r="AG653" s="114"/>
      <c r="AH653" s="114"/>
      <c r="AI653" s="114"/>
      <c r="AJ653" s="114"/>
      <c r="AK653" s="114"/>
      <c r="AL653" s="114"/>
      <c r="AM653" s="114"/>
      <c r="AN653" s="114"/>
      <c r="AO653" s="114"/>
      <c r="AP653" s="114"/>
      <c r="AQ653" s="114"/>
      <c r="AR653" s="114"/>
      <c r="AS653" s="114"/>
      <c r="AT653" s="114"/>
      <c r="AU653" s="114"/>
      <c r="AV653" s="114"/>
      <c r="AW653" s="114"/>
      <c r="AX653" s="114"/>
      <c r="AY653" s="114"/>
      <c r="AZ653" s="114"/>
      <c r="BA653" s="114"/>
      <c r="BB653" s="114"/>
      <c r="BC653" s="114"/>
      <c r="BD653" s="114"/>
      <c r="BE653" s="114"/>
      <c r="BF653" s="114"/>
      <c r="BG653" s="114"/>
      <c r="BH653" s="114"/>
      <c r="BI653" s="114"/>
      <c r="BJ653" s="114"/>
      <c r="BK653" s="114"/>
      <c r="BL653" s="114"/>
    </row>
    <row r="654">
      <c r="A654" s="117" t="s">
        <v>237</v>
      </c>
      <c r="B654" s="117" t="b">
        <v>1</v>
      </c>
      <c r="C654" s="117">
        <v>1.0</v>
      </c>
      <c r="D654" s="117" t="s">
        <v>8227</v>
      </c>
      <c r="E654" s="117" t="s">
        <v>10267</v>
      </c>
      <c r="F654" s="117" t="s">
        <v>1446</v>
      </c>
      <c r="G654" s="117" t="s">
        <v>10347</v>
      </c>
      <c r="H654" s="117" t="s">
        <v>10348</v>
      </c>
      <c r="I654" s="134"/>
      <c r="J654" s="117" t="s">
        <v>3203</v>
      </c>
      <c r="K654" s="117" t="s">
        <v>10349</v>
      </c>
      <c r="L654" s="134"/>
      <c r="M654" s="134"/>
      <c r="N654" s="134"/>
      <c r="O654" s="117" t="s">
        <v>10350</v>
      </c>
      <c r="P654" s="117" t="s">
        <v>10351</v>
      </c>
      <c r="Q654" s="117" t="s">
        <v>10352</v>
      </c>
      <c r="R654" s="114"/>
      <c r="S654" s="114"/>
      <c r="T654" s="114"/>
      <c r="U654" s="114"/>
      <c r="V654" s="114"/>
      <c r="W654" s="114"/>
      <c r="X654" s="114"/>
      <c r="Y654" s="114"/>
      <c r="Z654" s="114"/>
      <c r="AA654" s="114"/>
      <c r="AB654" s="114"/>
      <c r="AC654" s="114"/>
      <c r="AD654" s="114"/>
      <c r="AE654" s="114"/>
      <c r="AF654" s="114"/>
      <c r="AG654" s="114"/>
      <c r="AH654" s="114"/>
      <c r="AI654" s="114"/>
      <c r="AJ654" s="114"/>
      <c r="AK654" s="114"/>
      <c r="AL654" s="114"/>
      <c r="AM654" s="114"/>
      <c r="AN654" s="114"/>
      <c r="AO654" s="114"/>
      <c r="AP654" s="114"/>
      <c r="AQ654" s="114"/>
      <c r="AR654" s="114"/>
      <c r="AS654" s="114"/>
      <c r="AT654" s="114"/>
      <c r="AU654" s="114"/>
      <c r="AV654" s="114"/>
      <c r="AW654" s="114"/>
      <c r="AX654" s="114"/>
      <c r="AY654" s="114"/>
      <c r="AZ654" s="114"/>
      <c r="BA654" s="114"/>
      <c r="BB654" s="114"/>
      <c r="BC654" s="114"/>
      <c r="BD654" s="114"/>
      <c r="BE654" s="114"/>
      <c r="BF654" s="114"/>
      <c r="BG654" s="114"/>
      <c r="BH654" s="114"/>
      <c r="BI654" s="114"/>
      <c r="BJ654" s="114"/>
      <c r="BK654" s="114"/>
      <c r="BL654" s="114"/>
    </row>
    <row r="655">
      <c r="A655" s="117" t="s">
        <v>237</v>
      </c>
      <c r="B655" s="117" t="b">
        <v>1</v>
      </c>
      <c r="C655" s="117" t="s">
        <v>241</v>
      </c>
      <c r="D655" s="117" t="s">
        <v>8227</v>
      </c>
      <c r="E655" s="117" t="s">
        <v>10353</v>
      </c>
      <c r="F655" s="117" t="s">
        <v>1866</v>
      </c>
      <c r="G655" s="117" t="s">
        <v>10354</v>
      </c>
      <c r="H655" s="117" t="s">
        <v>10355</v>
      </c>
      <c r="I655" s="134"/>
      <c r="J655" s="117" t="s">
        <v>3208</v>
      </c>
      <c r="K655" s="117" t="s">
        <v>10356</v>
      </c>
      <c r="L655" s="134"/>
      <c r="M655" s="134"/>
      <c r="N655" s="134"/>
      <c r="O655" s="117" t="s">
        <v>10357</v>
      </c>
      <c r="P655" s="117" t="s">
        <v>10358</v>
      </c>
      <c r="Q655" s="134"/>
      <c r="R655" s="114"/>
      <c r="S655" s="114"/>
      <c r="T655" s="114"/>
      <c r="U655" s="114"/>
      <c r="V655" s="114"/>
      <c r="W655" s="114"/>
      <c r="X655" s="114"/>
      <c r="Y655" s="114"/>
      <c r="Z655" s="114"/>
      <c r="AA655" s="114"/>
      <c r="AB655" s="114"/>
      <c r="AC655" s="114"/>
      <c r="AD655" s="114"/>
      <c r="AE655" s="114"/>
      <c r="AF655" s="114"/>
      <c r="AG655" s="114"/>
      <c r="AH655" s="114"/>
      <c r="AI655" s="114"/>
      <c r="AJ655" s="114"/>
      <c r="AK655" s="114"/>
      <c r="AL655" s="114"/>
      <c r="AM655" s="114"/>
      <c r="AN655" s="114"/>
      <c r="AO655" s="114"/>
      <c r="AP655" s="114"/>
      <c r="AQ655" s="114"/>
      <c r="AR655" s="114"/>
      <c r="AS655" s="114"/>
      <c r="AT655" s="114"/>
      <c r="AU655" s="114"/>
      <c r="AV655" s="114"/>
      <c r="AW655" s="114"/>
      <c r="AX655" s="114"/>
      <c r="AY655" s="114"/>
      <c r="AZ655" s="114"/>
      <c r="BA655" s="114"/>
      <c r="BB655" s="114"/>
      <c r="BC655" s="114"/>
      <c r="BD655" s="114"/>
      <c r="BE655" s="114"/>
      <c r="BF655" s="114"/>
      <c r="BG655" s="114"/>
      <c r="BH655" s="114"/>
      <c r="BI655" s="114"/>
      <c r="BJ655" s="114"/>
      <c r="BK655" s="114"/>
      <c r="BL655" s="114"/>
    </row>
    <row r="656">
      <c r="A656" s="117" t="s">
        <v>237</v>
      </c>
      <c r="B656" s="117" t="b">
        <v>1</v>
      </c>
      <c r="C656" s="117">
        <v>1.0</v>
      </c>
      <c r="D656" s="117" t="s">
        <v>8227</v>
      </c>
      <c r="E656" s="117" t="s">
        <v>10353</v>
      </c>
      <c r="F656" s="117" t="s">
        <v>1446</v>
      </c>
      <c r="G656" s="117" t="s">
        <v>10359</v>
      </c>
      <c r="H656" s="117" t="s">
        <v>10360</v>
      </c>
      <c r="I656" s="134"/>
      <c r="J656" s="117" t="s">
        <v>3212</v>
      </c>
      <c r="K656" s="117" t="s">
        <v>10361</v>
      </c>
      <c r="L656" s="134"/>
      <c r="M656" s="134"/>
      <c r="N656" s="134"/>
      <c r="O656" s="117" t="s">
        <v>10362</v>
      </c>
      <c r="P656" s="117" t="s">
        <v>10363</v>
      </c>
      <c r="Q656" s="134"/>
      <c r="R656" s="114"/>
      <c r="S656" s="114"/>
      <c r="T656" s="114"/>
      <c r="U656" s="114"/>
      <c r="V656" s="114"/>
      <c r="W656" s="114"/>
      <c r="X656" s="114"/>
      <c r="Y656" s="114"/>
      <c r="Z656" s="114"/>
      <c r="AA656" s="114"/>
      <c r="AB656" s="114"/>
      <c r="AC656" s="114"/>
      <c r="AD656" s="114"/>
      <c r="AE656" s="114"/>
      <c r="AF656" s="114"/>
      <c r="AG656" s="114"/>
      <c r="AH656" s="114"/>
      <c r="AI656" s="114"/>
      <c r="AJ656" s="114"/>
      <c r="AK656" s="114"/>
      <c r="AL656" s="114"/>
      <c r="AM656" s="114"/>
      <c r="AN656" s="114"/>
      <c r="AO656" s="114"/>
      <c r="AP656" s="114"/>
      <c r="AQ656" s="114"/>
      <c r="AR656" s="114"/>
      <c r="AS656" s="114"/>
      <c r="AT656" s="114"/>
      <c r="AU656" s="114"/>
      <c r="AV656" s="114"/>
      <c r="AW656" s="114"/>
      <c r="AX656" s="114"/>
      <c r="AY656" s="114"/>
      <c r="AZ656" s="114"/>
      <c r="BA656" s="114"/>
      <c r="BB656" s="114"/>
      <c r="BC656" s="114"/>
      <c r="BD656" s="114"/>
      <c r="BE656" s="114"/>
      <c r="BF656" s="114"/>
      <c r="BG656" s="114"/>
      <c r="BH656" s="114"/>
      <c r="BI656" s="114"/>
      <c r="BJ656" s="114"/>
      <c r="BK656" s="114"/>
      <c r="BL656" s="114"/>
    </row>
    <row r="657">
      <c r="A657" s="117" t="s">
        <v>237</v>
      </c>
      <c r="B657" s="117" t="b">
        <v>1</v>
      </c>
      <c r="C657" s="117" t="s">
        <v>241</v>
      </c>
      <c r="D657" s="117" t="s">
        <v>10364</v>
      </c>
      <c r="E657" s="117" t="s">
        <v>10365</v>
      </c>
      <c r="F657" s="117" t="s">
        <v>1772</v>
      </c>
      <c r="G657" s="117" t="s">
        <v>10366</v>
      </c>
      <c r="H657" s="117" t="s">
        <v>10367</v>
      </c>
      <c r="I657" s="134"/>
      <c r="J657" s="117" t="s">
        <v>3216</v>
      </c>
      <c r="K657" s="117" t="s">
        <v>10368</v>
      </c>
      <c r="L657" s="134"/>
      <c r="M657" s="134"/>
      <c r="N657" s="134"/>
      <c r="O657" s="117" t="s">
        <v>10369</v>
      </c>
      <c r="P657" s="117" t="s">
        <v>10370</v>
      </c>
      <c r="Q657" s="134"/>
      <c r="R657" s="114"/>
      <c r="S657" s="114"/>
      <c r="T657" s="114"/>
      <c r="U657" s="114"/>
      <c r="V657" s="114"/>
      <c r="W657" s="114"/>
      <c r="X657" s="114"/>
      <c r="Y657" s="114"/>
      <c r="Z657" s="114"/>
      <c r="AA657" s="114"/>
      <c r="AB657" s="114"/>
      <c r="AC657" s="114"/>
      <c r="AD657" s="114"/>
      <c r="AE657" s="114"/>
      <c r="AF657" s="114"/>
      <c r="AG657" s="114"/>
      <c r="AH657" s="114"/>
      <c r="AI657" s="114"/>
      <c r="AJ657" s="114"/>
      <c r="AK657" s="114"/>
      <c r="AL657" s="114"/>
      <c r="AM657" s="114"/>
      <c r="AN657" s="114"/>
      <c r="AO657" s="114"/>
      <c r="AP657" s="114"/>
      <c r="AQ657" s="114"/>
      <c r="AR657" s="114"/>
      <c r="AS657" s="114"/>
      <c r="AT657" s="114"/>
      <c r="AU657" s="114"/>
      <c r="AV657" s="114"/>
      <c r="AW657" s="114"/>
      <c r="AX657" s="114"/>
      <c r="AY657" s="114"/>
      <c r="AZ657" s="114"/>
      <c r="BA657" s="114"/>
      <c r="BB657" s="114"/>
      <c r="BC657" s="114"/>
      <c r="BD657" s="114"/>
      <c r="BE657" s="114"/>
      <c r="BF657" s="114"/>
      <c r="BG657" s="114"/>
      <c r="BH657" s="114"/>
      <c r="BI657" s="114"/>
      <c r="BJ657" s="114"/>
      <c r="BK657" s="114"/>
      <c r="BL657" s="114"/>
    </row>
    <row r="658">
      <c r="A658" s="117" t="s">
        <v>237</v>
      </c>
      <c r="B658" s="117" t="b">
        <v>1</v>
      </c>
      <c r="C658" s="117">
        <v>1.0</v>
      </c>
      <c r="D658" s="117" t="s">
        <v>10364</v>
      </c>
      <c r="E658" s="117" t="s">
        <v>10365</v>
      </c>
      <c r="F658" s="117" t="s">
        <v>1772</v>
      </c>
      <c r="G658" s="117" t="s">
        <v>10371</v>
      </c>
      <c r="H658" s="117" t="s">
        <v>10372</v>
      </c>
      <c r="I658" s="134"/>
      <c r="J658" s="117" t="s">
        <v>10373</v>
      </c>
      <c r="K658" s="117" t="s">
        <v>10374</v>
      </c>
      <c r="L658" s="134"/>
      <c r="M658" s="134"/>
      <c r="N658" s="134"/>
      <c r="O658" s="117" t="s">
        <v>10375</v>
      </c>
      <c r="P658" s="117" t="s">
        <v>10376</v>
      </c>
      <c r="Q658" s="134"/>
      <c r="R658" s="114"/>
      <c r="S658" s="114"/>
      <c r="T658" s="114"/>
      <c r="U658" s="114"/>
      <c r="V658" s="114"/>
      <c r="W658" s="114"/>
      <c r="X658" s="114"/>
      <c r="Y658" s="114"/>
      <c r="Z658" s="114"/>
      <c r="AA658" s="114"/>
      <c r="AB658" s="114"/>
      <c r="AC658" s="114"/>
      <c r="AD658" s="114"/>
      <c r="AE658" s="114"/>
      <c r="AF658" s="114"/>
      <c r="AG658" s="114"/>
      <c r="AH658" s="114"/>
      <c r="AI658" s="114"/>
      <c r="AJ658" s="114"/>
      <c r="AK658" s="114"/>
      <c r="AL658" s="114"/>
      <c r="AM658" s="114"/>
      <c r="AN658" s="114"/>
      <c r="AO658" s="114"/>
      <c r="AP658" s="114"/>
      <c r="AQ658" s="114"/>
      <c r="AR658" s="114"/>
      <c r="AS658" s="114"/>
      <c r="AT658" s="114"/>
      <c r="AU658" s="114"/>
      <c r="AV658" s="114"/>
      <c r="AW658" s="114"/>
      <c r="AX658" s="114"/>
      <c r="AY658" s="114"/>
      <c r="AZ658" s="114"/>
      <c r="BA658" s="114"/>
      <c r="BB658" s="114"/>
      <c r="BC658" s="114"/>
      <c r="BD658" s="114"/>
      <c r="BE658" s="114"/>
      <c r="BF658" s="114"/>
      <c r="BG658" s="114"/>
      <c r="BH658" s="114"/>
      <c r="BI658" s="114"/>
      <c r="BJ658" s="114"/>
      <c r="BK658" s="114"/>
      <c r="BL658" s="114"/>
    </row>
    <row r="659">
      <c r="A659" s="117" t="s">
        <v>237</v>
      </c>
      <c r="B659" s="117" t="b">
        <v>1</v>
      </c>
      <c r="C659" s="117" t="s">
        <v>241</v>
      </c>
      <c r="D659" s="117" t="s">
        <v>10364</v>
      </c>
      <c r="E659" s="117" t="s">
        <v>10365</v>
      </c>
      <c r="F659" s="117" t="s">
        <v>1823</v>
      </c>
      <c r="G659" s="117" t="s">
        <v>10377</v>
      </c>
      <c r="H659" s="117" t="s">
        <v>10378</v>
      </c>
      <c r="I659" s="134"/>
      <c r="J659" s="117" t="s">
        <v>3224</v>
      </c>
      <c r="K659" s="117" t="s">
        <v>10379</v>
      </c>
      <c r="L659" s="134"/>
      <c r="M659" s="134"/>
      <c r="N659" s="134"/>
      <c r="O659" s="117" t="s">
        <v>10380</v>
      </c>
      <c r="P659" s="117" t="s">
        <v>10381</v>
      </c>
      <c r="Q659" s="117" t="s">
        <v>10382</v>
      </c>
      <c r="R659" s="114"/>
      <c r="S659" s="114"/>
      <c r="T659" s="114"/>
      <c r="U659" s="114"/>
      <c r="V659" s="114"/>
      <c r="W659" s="114"/>
      <c r="X659" s="114"/>
      <c r="Y659" s="114"/>
      <c r="Z659" s="114"/>
      <c r="AA659" s="114"/>
      <c r="AB659" s="114"/>
      <c r="AC659" s="114"/>
      <c r="AD659" s="114"/>
      <c r="AE659" s="114"/>
      <c r="AF659" s="114"/>
      <c r="AG659" s="114"/>
      <c r="AH659" s="114"/>
      <c r="AI659" s="114"/>
      <c r="AJ659" s="114"/>
      <c r="AK659" s="114"/>
      <c r="AL659" s="114"/>
      <c r="AM659" s="114"/>
      <c r="AN659" s="114"/>
      <c r="AO659" s="114"/>
      <c r="AP659" s="114"/>
      <c r="AQ659" s="114"/>
      <c r="AR659" s="114"/>
      <c r="AS659" s="114"/>
      <c r="AT659" s="114"/>
      <c r="AU659" s="114"/>
      <c r="AV659" s="114"/>
      <c r="AW659" s="114"/>
      <c r="AX659" s="114"/>
      <c r="AY659" s="114"/>
      <c r="AZ659" s="114"/>
      <c r="BA659" s="114"/>
      <c r="BB659" s="114"/>
      <c r="BC659" s="114"/>
      <c r="BD659" s="114"/>
      <c r="BE659" s="114"/>
      <c r="BF659" s="114"/>
      <c r="BG659" s="114"/>
      <c r="BH659" s="114"/>
      <c r="BI659" s="114"/>
      <c r="BJ659" s="114"/>
      <c r="BK659" s="114"/>
      <c r="BL659" s="114"/>
    </row>
    <row r="660">
      <c r="A660" s="117" t="s">
        <v>237</v>
      </c>
      <c r="B660" s="117" t="b">
        <v>1</v>
      </c>
      <c r="C660" s="117">
        <v>1.0</v>
      </c>
      <c r="D660" s="117" t="s">
        <v>10364</v>
      </c>
      <c r="E660" s="117" t="s">
        <v>10365</v>
      </c>
      <c r="F660" s="117" t="s">
        <v>1866</v>
      </c>
      <c r="G660" s="117" t="s">
        <v>10383</v>
      </c>
      <c r="H660" s="117" t="s">
        <v>10384</v>
      </c>
      <c r="I660" s="134"/>
      <c r="J660" s="117" t="s">
        <v>10385</v>
      </c>
      <c r="K660" s="117" t="s">
        <v>10386</v>
      </c>
      <c r="L660" s="134"/>
      <c r="M660" s="134"/>
      <c r="N660" s="134"/>
      <c r="O660" s="117" t="s">
        <v>10387</v>
      </c>
      <c r="P660" s="117" t="s">
        <v>10388</v>
      </c>
      <c r="Q660" s="117" t="s">
        <v>10389</v>
      </c>
      <c r="R660" s="114"/>
      <c r="S660" s="114"/>
      <c r="T660" s="114"/>
      <c r="U660" s="114"/>
      <c r="V660" s="114"/>
      <c r="W660" s="114"/>
      <c r="X660" s="114"/>
      <c r="Y660" s="114"/>
      <c r="Z660" s="114"/>
      <c r="AA660" s="114"/>
      <c r="AB660" s="114"/>
      <c r="AC660" s="114"/>
      <c r="AD660" s="114"/>
      <c r="AE660" s="114"/>
      <c r="AF660" s="114"/>
      <c r="AG660" s="114"/>
      <c r="AH660" s="114"/>
      <c r="AI660" s="114"/>
      <c r="AJ660" s="114"/>
      <c r="AK660" s="114"/>
      <c r="AL660" s="114"/>
      <c r="AM660" s="114"/>
      <c r="AN660" s="114"/>
      <c r="AO660" s="114"/>
      <c r="AP660" s="114"/>
      <c r="AQ660" s="114"/>
      <c r="AR660" s="114"/>
      <c r="AS660" s="114"/>
      <c r="AT660" s="114"/>
      <c r="AU660" s="114"/>
      <c r="AV660" s="114"/>
      <c r="AW660" s="114"/>
      <c r="AX660" s="114"/>
      <c r="AY660" s="114"/>
      <c r="AZ660" s="114"/>
      <c r="BA660" s="114"/>
      <c r="BB660" s="114"/>
      <c r="BC660" s="114"/>
      <c r="BD660" s="114"/>
      <c r="BE660" s="114"/>
      <c r="BF660" s="114"/>
      <c r="BG660" s="114"/>
      <c r="BH660" s="114"/>
      <c r="BI660" s="114"/>
      <c r="BJ660" s="114"/>
      <c r="BK660" s="114"/>
      <c r="BL660" s="114"/>
    </row>
    <row r="661">
      <c r="A661" s="117" t="s">
        <v>237</v>
      </c>
      <c r="B661" s="117" t="b">
        <v>1</v>
      </c>
      <c r="C661" s="117" t="s">
        <v>241</v>
      </c>
      <c r="D661" s="117" t="s">
        <v>10364</v>
      </c>
      <c r="E661" s="117" t="s">
        <v>10365</v>
      </c>
      <c r="F661" s="117" t="s">
        <v>1866</v>
      </c>
      <c r="G661" s="117" t="s">
        <v>10390</v>
      </c>
      <c r="H661" s="117" t="s">
        <v>10391</v>
      </c>
      <c r="I661" s="134"/>
      <c r="J661" s="117" t="s">
        <v>3234</v>
      </c>
      <c r="K661" s="117" t="s">
        <v>10392</v>
      </c>
      <c r="L661" s="134"/>
      <c r="M661" s="134"/>
      <c r="N661" s="134"/>
      <c r="O661" s="117" t="s">
        <v>10393</v>
      </c>
      <c r="P661" s="117" t="s">
        <v>10394</v>
      </c>
      <c r="Q661" s="117" t="s">
        <v>10395</v>
      </c>
      <c r="R661" s="114"/>
      <c r="S661" s="114"/>
      <c r="T661" s="114"/>
      <c r="U661" s="114"/>
      <c r="V661" s="114"/>
      <c r="W661" s="114"/>
      <c r="X661" s="114"/>
      <c r="Y661" s="114"/>
      <c r="Z661" s="114"/>
      <c r="AA661" s="114"/>
      <c r="AB661" s="114"/>
      <c r="AC661" s="114"/>
      <c r="AD661" s="114"/>
      <c r="AE661" s="114"/>
      <c r="AF661" s="114"/>
      <c r="AG661" s="114"/>
      <c r="AH661" s="114"/>
      <c r="AI661" s="114"/>
      <c r="AJ661" s="114"/>
      <c r="AK661" s="114"/>
      <c r="AL661" s="114"/>
      <c r="AM661" s="114"/>
      <c r="AN661" s="114"/>
      <c r="AO661" s="114"/>
      <c r="AP661" s="114"/>
      <c r="AQ661" s="114"/>
      <c r="AR661" s="114"/>
      <c r="AS661" s="114"/>
      <c r="AT661" s="114"/>
      <c r="AU661" s="114"/>
      <c r="AV661" s="114"/>
      <c r="AW661" s="114"/>
      <c r="AX661" s="114"/>
      <c r="AY661" s="114"/>
      <c r="AZ661" s="114"/>
      <c r="BA661" s="114"/>
      <c r="BB661" s="114"/>
      <c r="BC661" s="114"/>
      <c r="BD661" s="114"/>
      <c r="BE661" s="114"/>
      <c r="BF661" s="114"/>
      <c r="BG661" s="114"/>
      <c r="BH661" s="114"/>
      <c r="BI661" s="114"/>
      <c r="BJ661" s="114"/>
      <c r="BK661" s="114"/>
      <c r="BL661" s="114"/>
    </row>
    <row r="662">
      <c r="A662" s="117" t="s">
        <v>237</v>
      </c>
      <c r="B662" s="117" t="b">
        <v>1</v>
      </c>
      <c r="C662" s="117">
        <v>1.0</v>
      </c>
      <c r="D662" s="117" t="s">
        <v>10364</v>
      </c>
      <c r="E662" s="117" t="s">
        <v>10365</v>
      </c>
      <c r="F662" s="117" t="s">
        <v>1866</v>
      </c>
      <c r="G662" s="117" t="s">
        <v>10396</v>
      </c>
      <c r="H662" s="117" t="s">
        <v>10397</v>
      </c>
      <c r="I662" s="134"/>
      <c r="J662" s="117" t="s">
        <v>3239</v>
      </c>
      <c r="K662" s="117" t="s">
        <v>10398</v>
      </c>
      <c r="L662" s="134"/>
      <c r="M662" s="134"/>
      <c r="N662" s="134"/>
      <c r="O662" s="117" t="s">
        <v>10399</v>
      </c>
      <c r="P662" s="117" t="s">
        <v>10400</v>
      </c>
      <c r="Q662" s="134"/>
      <c r="R662" s="114"/>
      <c r="S662" s="114"/>
      <c r="T662" s="114"/>
      <c r="U662" s="114"/>
      <c r="V662" s="114"/>
      <c r="W662" s="114"/>
      <c r="X662" s="114"/>
      <c r="Y662" s="114"/>
      <c r="Z662" s="114"/>
      <c r="AA662" s="114"/>
      <c r="AB662" s="114"/>
      <c r="AC662" s="114"/>
      <c r="AD662" s="114"/>
      <c r="AE662" s="114"/>
      <c r="AF662" s="114"/>
      <c r="AG662" s="114"/>
      <c r="AH662" s="114"/>
      <c r="AI662" s="114"/>
      <c r="AJ662" s="114"/>
      <c r="AK662" s="114"/>
      <c r="AL662" s="114"/>
      <c r="AM662" s="114"/>
      <c r="AN662" s="114"/>
      <c r="AO662" s="114"/>
      <c r="AP662" s="114"/>
      <c r="AQ662" s="114"/>
      <c r="AR662" s="114"/>
      <c r="AS662" s="114"/>
      <c r="AT662" s="114"/>
      <c r="AU662" s="114"/>
      <c r="AV662" s="114"/>
      <c r="AW662" s="114"/>
      <c r="AX662" s="114"/>
      <c r="AY662" s="114"/>
      <c r="AZ662" s="114"/>
      <c r="BA662" s="114"/>
      <c r="BB662" s="114"/>
      <c r="BC662" s="114"/>
      <c r="BD662" s="114"/>
      <c r="BE662" s="114"/>
      <c r="BF662" s="114"/>
      <c r="BG662" s="114"/>
      <c r="BH662" s="114"/>
      <c r="BI662" s="114"/>
      <c r="BJ662" s="114"/>
      <c r="BK662" s="114"/>
      <c r="BL662" s="114"/>
    </row>
    <row r="663">
      <c r="A663" s="117" t="s">
        <v>237</v>
      </c>
      <c r="B663" s="117" t="b">
        <v>1</v>
      </c>
      <c r="C663" s="117" t="s">
        <v>241</v>
      </c>
      <c r="D663" s="117" t="s">
        <v>10364</v>
      </c>
      <c r="E663" s="117" t="s">
        <v>10365</v>
      </c>
      <c r="F663" s="117" t="s">
        <v>1866</v>
      </c>
      <c r="G663" s="117" t="s">
        <v>10401</v>
      </c>
      <c r="H663" s="117" t="s">
        <v>10397</v>
      </c>
      <c r="I663" s="134"/>
      <c r="J663" s="117" t="s">
        <v>10402</v>
      </c>
      <c r="K663" s="117" t="s">
        <v>10403</v>
      </c>
      <c r="L663" s="134"/>
      <c r="M663" s="134"/>
      <c r="N663" s="134"/>
      <c r="O663" s="117" t="s">
        <v>10404</v>
      </c>
      <c r="P663" s="117" t="s">
        <v>10405</v>
      </c>
      <c r="Q663" s="117" t="s">
        <v>10406</v>
      </c>
      <c r="R663" s="114"/>
      <c r="S663" s="114"/>
      <c r="T663" s="114"/>
      <c r="U663" s="114"/>
      <c r="V663" s="114"/>
      <c r="W663" s="114"/>
      <c r="X663" s="114"/>
      <c r="Y663" s="114"/>
      <c r="Z663" s="114"/>
      <c r="AA663" s="114"/>
      <c r="AB663" s="114"/>
      <c r="AC663" s="114"/>
      <c r="AD663" s="114"/>
      <c r="AE663" s="114"/>
      <c r="AF663" s="114"/>
      <c r="AG663" s="114"/>
      <c r="AH663" s="114"/>
      <c r="AI663" s="114"/>
      <c r="AJ663" s="114"/>
      <c r="AK663" s="114"/>
      <c r="AL663" s="114"/>
      <c r="AM663" s="114"/>
      <c r="AN663" s="114"/>
      <c r="AO663" s="114"/>
      <c r="AP663" s="114"/>
      <c r="AQ663" s="114"/>
      <c r="AR663" s="114"/>
      <c r="AS663" s="114"/>
      <c r="AT663" s="114"/>
      <c r="AU663" s="114"/>
      <c r="AV663" s="114"/>
      <c r="AW663" s="114"/>
      <c r="AX663" s="114"/>
      <c r="AY663" s="114"/>
      <c r="AZ663" s="114"/>
      <c r="BA663" s="114"/>
      <c r="BB663" s="114"/>
      <c r="BC663" s="114"/>
      <c r="BD663" s="114"/>
      <c r="BE663" s="114"/>
      <c r="BF663" s="114"/>
      <c r="BG663" s="114"/>
      <c r="BH663" s="114"/>
      <c r="BI663" s="114"/>
      <c r="BJ663" s="114"/>
      <c r="BK663" s="114"/>
      <c r="BL663" s="114"/>
    </row>
    <row r="664">
      <c r="A664" s="117" t="s">
        <v>237</v>
      </c>
      <c r="B664" s="117" t="b">
        <v>1</v>
      </c>
      <c r="C664" s="117">
        <v>1.0</v>
      </c>
      <c r="D664" s="117" t="s">
        <v>10364</v>
      </c>
      <c r="E664" s="117" t="s">
        <v>10365</v>
      </c>
      <c r="F664" s="117" t="s">
        <v>489</v>
      </c>
      <c r="G664" s="117" t="s">
        <v>10407</v>
      </c>
      <c r="H664" s="117" t="s">
        <v>10408</v>
      </c>
      <c r="I664" s="134"/>
      <c r="J664" s="117" t="s">
        <v>10409</v>
      </c>
      <c r="K664" s="117" t="s">
        <v>10410</v>
      </c>
      <c r="L664" s="134"/>
      <c r="M664" s="134"/>
      <c r="N664" s="134"/>
      <c r="O664" s="117" t="s">
        <v>10411</v>
      </c>
      <c r="P664" s="117" t="s">
        <v>10412</v>
      </c>
      <c r="Q664" s="134"/>
      <c r="R664" s="114"/>
      <c r="S664" s="114"/>
      <c r="T664" s="114"/>
      <c r="U664" s="114"/>
      <c r="V664" s="114"/>
      <c r="W664" s="114"/>
      <c r="X664" s="114"/>
      <c r="Y664" s="114"/>
      <c r="Z664" s="114"/>
      <c r="AA664" s="114"/>
      <c r="AB664" s="114"/>
      <c r="AC664" s="114"/>
      <c r="AD664" s="114"/>
      <c r="AE664" s="114"/>
      <c r="AF664" s="114"/>
      <c r="AG664" s="114"/>
      <c r="AH664" s="114"/>
      <c r="AI664" s="114"/>
      <c r="AJ664" s="114"/>
      <c r="AK664" s="114"/>
      <c r="AL664" s="114"/>
      <c r="AM664" s="114"/>
      <c r="AN664" s="114"/>
      <c r="AO664" s="114"/>
      <c r="AP664" s="114"/>
      <c r="AQ664" s="114"/>
      <c r="AR664" s="114"/>
      <c r="AS664" s="114"/>
      <c r="AT664" s="114"/>
      <c r="AU664" s="114"/>
      <c r="AV664" s="114"/>
      <c r="AW664" s="114"/>
      <c r="AX664" s="114"/>
      <c r="AY664" s="114"/>
      <c r="AZ664" s="114"/>
      <c r="BA664" s="114"/>
      <c r="BB664" s="114"/>
      <c r="BC664" s="114"/>
      <c r="BD664" s="114"/>
      <c r="BE664" s="114"/>
      <c r="BF664" s="114"/>
      <c r="BG664" s="114"/>
      <c r="BH664" s="114"/>
      <c r="BI664" s="114"/>
      <c r="BJ664" s="114"/>
      <c r="BK664" s="114"/>
      <c r="BL664" s="114"/>
    </row>
    <row r="665">
      <c r="A665" s="117" t="s">
        <v>237</v>
      </c>
      <c r="B665" s="117" t="b">
        <v>1</v>
      </c>
      <c r="C665" s="117" t="s">
        <v>241</v>
      </c>
      <c r="D665" s="117" t="s">
        <v>10364</v>
      </c>
      <c r="E665" s="117" t="s">
        <v>10365</v>
      </c>
      <c r="F665" s="117" t="s">
        <v>489</v>
      </c>
      <c r="G665" s="117" t="s">
        <v>10413</v>
      </c>
      <c r="H665" s="117" t="s">
        <v>10414</v>
      </c>
      <c r="I665" s="134"/>
      <c r="J665" s="117" t="s">
        <v>10415</v>
      </c>
      <c r="K665" s="117" t="s">
        <v>10416</v>
      </c>
      <c r="L665" s="134"/>
      <c r="M665" s="134"/>
      <c r="N665" s="134"/>
      <c r="O665" s="117" t="s">
        <v>10417</v>
      </c>
      <c r="P665" s="117" t="s">
        <v>10418</v>
      </c>
      <c r="Q665" s="134"/>
      <c r="R665" s="114"/>
      <c r="S665" s="114"/>
      <c r="T665" s="114"/>
      <c r="U665" s="114"/>
      <c r="V665" s="114"/>
      <c r="W665" s="114"/>
      <c r="X665" s="114"/>
      <c r="Y665" s="114"/>
      <c r="Z665" s="114"/>
      <c r="AA665" s="114"/>
      <c r="AB665" s="114"/>
      <c r="AC665" s="114"/>
      <c r="AD665" s="114"/>
      <c r="AE665" s="114"/>
      <c r="AF665" s="114"/>
      <c r="AG665" s="114"/>
      <c r="AH665" s="114"/>
      <c r="AI665" s="114"/>
      <c r="AJ665" s="114"/>
      <c r="AK665" s="114"/>
      <c r="AL665" s="114"/>
      <c r="AM665" s="114"/>
      <c r="AN665" s="114"/>
      <c r="AO665" s="114"/>
      <c r="AP665" s="114"/>
      <c r="AQ665" s="114"/>
      <c r="AR665" s="114"/>
      <c r="AS665" s="114"/>
      <c r="AT665" s="114"/>
      <c r="AU665" s="114"/>
      <c r="AV665" s="114"/>
      <c r="AW665" s="114"/>
      <c r="AX665" s="114"/>
      <c r="AY665" s="114"/>
      <c r="AZ665" s="114"/>
      <c r="BA665" s="114"/>
      <c r="BB665" s="114"/>
      <c r="BC665" s="114"/>
      <c r="BD665" s="114"/>
      <c r="BE665" s="114"/>
      <c r="BF665" s="114"/>
      <c r="BG665" s="114"/>
      <c r="BH665" s="114"/>
      <c r="BI665" s="114"/>
      <c r="BJ665" s="114"/>
      <c r="BK665" s="114"/>
      <c r="BL665" s="114"/>
    </row>
    <row r="666">
      <c r="A666" s="117" t="s">
        <v>237</v>
      </c>
      <c r="B666" s="117" t="b">
        <v>1</v>
      </c>
      <c r="C666" s="117">
        <v>1.0</v>
      </c>
      <c r="D666" s="117" t="s">
        <v>10364</v>
      </c>
      <c r="E666" s="117" t="s">
        <v>10365</v>
      </c>
      <c r="F666" s="117" t="s">
        <v>489</v>
      </c>
      <c r="G666" s="117" t="s">
        <v>10419</v>
      </c>
      <c r="H666" s="117" t="s">
        <v>10420</v>
      </c>
      <c r="I666" s="134"/>
      <c r="J666" s="117" t="s">
        <v>3256</v>
      </c>
      <c r="K666" s="117" t="s">
        <v>10421</v>
      </c>
      <c r="L666" s="134"/>
      <c r="M666" s="134"/>
      <c r="N666" s="134"/>
      <c r="O666" s="117" t="s">
        <v>10422</v>
      </c>
      <c r="P666" s="117" t="s">
        <v>10423</v>
      </c>
      <c r="Q666" s="134"/>
      <c r="R666" s="114"/>
      <c r="S666" s="114"/>
      <c r="T666" s="114"/>
      <c r="U666" s="114"/>
      <c r="V666" s="114"/>
      <c r="W666" s="114"/>
      <c r="X666" s="114"/>
      <c r="Y666" s="114"/>
      <c r="Z666" s="114"/>
      <c r="AA666" s="114"/>
      <c r="AB666" s="114"/>
      <c r="AC666" s="114"/>
      <c r="AD666" s="114"/>
      <c r="AE666" s="114"/>
      <c r="AF666" s="114"/>
      <c r="AG666" s="114"/>
      <c r="AH666" s="114"/>
      <c r="AI666" s="114"/>
      <c r="AJ666" s="114"/>
      <c r="AK666" s="114"/>
      <c r="AL666" s="114"/>
      <c r="AM666" s="114"/>
      <c r="AN666" s="114"/>
      <c r="AO666" s="114"/>
      <c r="AP666" s="114"/>
      <c r="AQ666" s="114"/>
      <c r="AR666" s="114"/>
      <c r="AS666" s="114"/>
      <c r="AT666" s="114"/>
      <c r="AU666" s="114"/>
      <c r="AV666" s="114"/>
      <c r="AW666" s="114"/>
      <c r="AX666" s="114"/>
      <c r="AY666" s="114"/>
      <c r="AZ666" s="114"/>
      <c r="BA666" s="114"/>
      <c r="BB666" s="114"/>
      <c r="BC666" s="114"/>
      <c r="BD666" s="114"/>
      <c r="BE666" s="114"/>
      <c r="BF666" s="114"/>
      <c r="BG666" s="114"/>
      <c r="BH666" s="114"/>
      <c r="BI666" s="114"/>
      <c r="BJ666" s="114"/>
      <c r="BK666" s="114"/>
      <c r="BL666" s="114"/>
    </row>
    <row r="667">
      <c r="A667" s="117" t="s">
        <v>237</v>
      </c>
      <c r="B667" s="117" t="b">
        <v>1</v>
      </c>
      <c r="C667" s="117" t="s">
        <v>241</v>
      </c>
      <c r="D667" s="117" t="s">
        <v>10364</v>
      </c>
      <c r="E667" s="117" t="s">
        <v>10365</v>
      </c>
      <c r="F667" s="117" t="s">
        <v>489</v>
      </c>
      <c r="G667" s="117" t="s">
        <v>10424</v>
      </c>
      <c r="H667" s="117" t="s">
        <v>10425</v>
      </c>
      <c r="I667" s="134"/>
      <c r="J667" s="117" t="s">
        <v>10426</v>
      </c>
      <c r="K667" s="117" t="s">
        <v>10427</v>
      </c>
      <c r="L667" s="134"/>
      <c r="M667" s="134"/>
      <c r="N667" s="134"/>
      <c r="O667" s="117" t="s">
        <v>10428</v>
      </c>
      <c r="P667" s="117" t="s">
        <v>10429</v>
      </c>
      <c r="Q667" s="117" t="s">
        <v>10430</v>
      </c>
      <c r="R667" s="114"/>
      <c r="S667" s="114"/>
      <c r="T667" s="114"/>
      <c r="U667" s="114"/>
      <c r="V667" s="114"/>
      <c r="W667" s="114"/>
      <c r="X667" s="114"/>
      <c r="Y667" s="114"/>
      <c r="Z667" s="114"/>
      <c r="AA667" s="114"/>
      <c r="AB667" s="114"/>
      <c r="AC667" s="114"/>
      <c r="AD667" s="114"/>
      <c r="AE667" s="114"/>
      <c r="AF667" s="114"/>
      <c r="AG667" s="114"/>
      <c r="AH667" s="114"/>
      <c r="AI667" s="114"/>
      <c r="AJ667" s="114"/>
      <c r="AK667" s="114"/>
      <c r="AL667" s="114"/>
      <c r="AM667" s="114"/>
      <c r="AN667" s="114"/>
      <c r="AO667" s="114"/>
      <c r="AP667" s="114"/>
      <c r="AQ667" s="114"/>
      <c r="AR667" s="114"/>
      <c r="AS667" s="114"/>
      <c r="AT667" s="114"/>
      <c r="AU667" s="114"/>
      <c r="AV667" s="114"/>
      <c r="AW667" s="114"/>
      <c r="AX667" s="114"/>
      <c r="AY667" s="114"/>
      <c r="AZ667" s="114"/>
      <c r="BA667" s="114"/>
      <c r="BB667" s="114"/>
      <c r="BC667" s="114"/>
      <c r="BD667" s="114"/>
      <c r="BE667" s="114"/>
      <c r="BF667" s="114"/>
      <c r="BG667" s="114"/>
      <c r="BH667" s="114"/>
      <c r="BI667" s="114"/>
      <c r="BJ667" s="114"/>
      <c r="BK667" s="114"/>
      <c r="BL667" s="114"/>
    </row>
    <row r="668">
      <c r="A668" s="117" t="s">
        <v>237</v>
      </c>
      <c r="B668" s="117" t="b">
        <v>1</v>
      </c>
      <c r="C668" s="117">
        <v>1.0</v>
      </c>
      <c r="D668" s="117" t="s">
        <v>10364</v>
      </c>
      <c r="E668" s="117" t="s">
        <v>10365</v>
      </c>
      <c r="F668" s="117" t="s">
        <v>489</v>
      </c>
      <c r="G668" s="117" t="s">
        <v>10431</v>
      </c>
      <c r="H668" s="117" t="s">
        <v>10432</v>
      </c>
      <c r="I668" s="134"/>
      <c r="J668" s="117" t="s">
        <v>3267</v>
      </c>
      <c r="K668" s="117" t="s">
        <v>10433</v>
      </c>
      <c r="L668" s="134"/>
      <c r="M668" s="134"/>
      <c r="N668" s="134"/>
      <c r="O668" s="117" t="s">
        <v>10434</v>
      </c>
      <c r="P668" s="117" t="s">
        <v>10435</v>
      </c>
      <c r="Q668" s="117" t="s">
        <v>10436</v>
      </c>
      <c r="R668" s="114"/>
      <c r="S668" s="114"/>
      <c r="T668" s="114"/>
      <c r="U668" s="114"/>
      <c r="V668" s="114"/>
      <c r="W668" s="114"/>
      <c r="X668" s="114"/>
      <c r="Y668" s="114"/>
      <c r="Z668" s="114"/>
      <c r="AA668" s="114"/>
      <c r="AB668" s="114"/>
      <c r="AC668" s="114"/>
      <c r="AD668" s="114"/>
      <c r="AE668" s="114"/>
      <c r="AF668" s="114"/>
      <c r="AG668" s="114"/>
      <c r="AH668" s="114"/>
      <c r="AI668" s="114"/>
      <c r="AJ668" s="114"/>
      <c r="AK668" s="114"/>
      <c r="AL668" s="114"/>
      <c r="AM668" s="114"/>
      <c r="AN668" s="114"/>
      <c r="AO668" s="114"/>
      <c r="AP668" s="114"/>
      <c r="AQ668" s="114"/>
      <c r="AR668" s="114"/>
      <c r="AS668" s="114"/>
      <c r="AT668" s="114"/>
      <c r="AU668" s="114"/>
      <c r="AV668" s="114"/>
      <c r="AW668" s="114"/>
      <c r="AX668" s="114"/>
      <c r="AY668" s="114"/>
      <c r="AZ668" s="114"/>
      <c r="BA668" s="114"/>
      <c r="BB668" s="114"/>
      <c r="BC668" s="114"/>
      <c r="BD668" s="114"/>
      <c r="BE668" s="114"/>
      <c r="BF668" s="114"/>
      <c r="BG668" s="114"/>
      <c r="BH668" s="114"/>
      <c r="BI668" s="114"/>
      <c r="BJ668" s="114"/>
      <c r="BK668" s="114"/>
      <c r="BL668" s="114"/>
    </row>
    <row r="669">
      <c r="A669" s="117" t="s">
        <v>237</v>
      </c>
      <c r="B669" s="117" t="b">
        <v>1</v>
      </c>
      <c r="C669" s="117" t="s">
        <v>241</v>
      </c>
      <c r="D669" s="117" t="s">
        <v>10364</v>
      </c>
      <c r="E669" s="117" t="s">
        <v>10365</v>
      </c>
      <c r="F669" s="117" t="s">
        <v>556</v>
      </c>
      <c r="G669" s="117" t="s">
        <v>10437</v>
      </c>
      <c r="H669" s="117" t="s">
        <v>10438</v>
      </c>
      <c r="I669" s="134"/>
      <c r="J669" s="117" t="s">
        <v>10439</v>
      </c>
      <c r="K669" s="117" t="s">
        <v>10440</v>
      </c>
      <c r="L669" s="134"/>
      <c r="M669" s="134"/>
      <c r="N669" s="134"/>
      <c r="O669" s="117" t="s">
        <v>10441</v>
      </c>
      <c r="P669" s="117" t="s">
        <v>10442</v>
      </c>
      <c r="Q669" s="117" t="s">
        <v>10443</v>
      </c>
      <c r="R669" s="114"/>
      <c r="S669" s="114"/>
      <c r="T669" s="114"/>
      <c r="U669" s="114"/>
      <c r="V669" s="114"/>
      <c r="W669" s="114"/>
      <c r="X669" s="114"/>
      <c r="Y669" s="114"/>
      <c r="Z669" s="114"/>
      <c r="AA669" s="114"/>
      <c r="AB669" s="114"/>
      <c r="AC669" s="114"/>
      <c r="AD669" s="114"/>
      <c r="AE669" s="114"/>
      <c r="AF669" s="114"/>
      <c r="AG669" s="114"/>
      <c r="AH669" s="114"/>
      <c r="AI669" s="114"/>
      <c r="AJ669" s="114"/>
      <c r="AK669" s="114"/>
      <c r="AL669" s="114"/>
      <c r="AM669" s="114"/>
      <c r="AN669" s="114"/>
      <c r="AO669" s="114"/>
      <c r="AP669" s="114"/>
      <c r="AQ669" s="114"/>
      <c r="AR669" s="114"/>
      <c r="AS669" s="114"/>
      <c r="AT669" s="114"/>
      <c r="AU669" s="114"/>
      <c r="AV669" s="114"/>
      <c r="AW669" s="114"/>
      <c r="AX669" s="114"/>
      <c r="AY669" s="114"/>
      <c r="AZ669" s="114"/>
      <c r="BA669" s="114"/>
      <c r="BB669" s="114"/>
      <c r="BC669" s="114"/>
      <c r="BD669" s="114"/>
      <c r="BE669" s="114"/>
      <c r="BF669" s="114"/>
      <c r="BG669" s="114"/>
      <c r="BH669" s="114"/>
      <c r="BI669" s="114"/>
      <c r="BJ669" s="114"/>
      <c r="BK669" s="114"/>
      <c r="BL669" s="114"/>
    </row>
    <row r="670">
      <c r="A670" s="117" t="s">
        <v>237</v>
      </c>
      <c r="B670" s="117" t="b">
        <v>1</v>
      </c>
      <c r="C670" s="117">
        <v>1.0</v>
      </c>
      <c r="D670" s="117" t="s">
        <v>10364</v>
      </c>
      <c r="E670" s="117" t="s">
        <v>10365</v>
      </c>
      <c r="F670" s="117" t="s">
        <v>556</v>
      </c>
      <c r="G670" s="117" t="s">
        <v>10444</v>
      </c>
      <c r="H670" s="117" t="s">
        <v>10445</v>
      </c>
      <c r="I670" s="134"/>
      <c r="J670" s="117" t="s">
        <v>3277</v>
      </c>
      <c r="K670" s="117" t="s">
        <v>10446</v>
      </c>
      <c r="L670" s="134"/>
      <c r="M670" s="134"/>
      <c r="N670" s="134"/>
      <c r="O670" s="117" t="s">
        <v>10447</v>
      </c>
      <c r="P670" s="117" t="s">
        <v>10448</v>
      </c>
      <c r="Q670" s="134"/>
      <c r="R670" s="114"/>
      <c r="S670" s="114"/>
      <c r="T670" s="114"/>
      <c r="U670" s="114"/>
      <c r="V670" s="114"/>
      <c r="W670" s="114"/>
      <c r="X670" s="114"/>
      <c r="Y670" s="114"/>
      <c r="Z670" s="114"/>
      <c r="AA670" s="114"/>
      <c r="AB670" s="114"/>
      <c r="AC670" s="114"/>
      <c r="AD670" s="114"/>
      <c r="AE670" s="114"/>
      <c r="AF670" s="114"/>
      <c r="AG670" s="114"/>
      <c r="AH670" s="114"/>
      <c r="AI670" s="114"/>
      <c r="AJ670" s="114"/>
      <c r="AK670" s="114"/>
      <c r="AL670" s="114"/>
      <c r="AM670" s="114"/>
      <c r="AN670" s="114"/>
      <c r="AO670" s="114"/>
      <c r="AP670" s="114"/>
      <c r="AQ670" s="114"/>
      <c r="AR670" s="114"/>
      <c r="AS670" s="114"/>
      <c r="AT670" s="114"/>
      <c r="AU670" s="114"/>
      <c r="AV670" s="114"/>
      <c r="AW670" s="114"/>
      <c r="AX670" s="114"/>
      <c r="AY670" s="114"/>
      <c r="AZ670" s="114"/>
      <c r="BA670" s="114"/>
      <c r="BB670" s="114"/>
      <c r="BC670" s="114"/>
      <c r="BD670" s="114"/>
      <c r="BE670" s="114"/>
      <c r="BF670" s="114"/>
      <c r="BG670" s="114"/>
      <c r="BH670" s="114"/>
      <c r="BI670" s="114"/>
      <c r="BJ670" s="114"/>
      <c r="BK670" s="114"/>
      <c r="BL670" s="114"/>
    </row>
    <row r="671">
      <c r="A671" s="117" t="s">
        <v>237</v>
      </c>
      <c r="B671" s="117" t="b">
        <v>1</v>
      </c>
      <c r="C671" s="117" t="s">
        <v>241</v>
      </c>
      <c r="D671" s="117" t="s">
        <v>10364</v>
      </c>
      <c r="E671" s="117" t="s">
        <v>10365</v>
      </c>
      <c r="F671" s="117" t="s">
        <v>556</v>
      </c>
      <c r="G671" s="117" t="s">
        <v>10449</v>
      </c>
      <c r="H671" s="117" t="s">
        <v>10450</v>
      </c>
      <c r="I671" s="134"/>
      <c r="J671" s="117" t="s">
        <v>3281</v>
      </c>
      <c r="K671" s="117" t="s">
        <v>10451</v>
      </c>
      <c r="L671" s="134"/>
      <c r="M671" s="134"/>
      <c r="N671" s="134"/>
      <c r="O671" s="117" t="s">
        <v>10452</v>
      </c>
      <c r="P671" s="117" t="s">
        <v>10453</v>
      </c>
      <c r="Q671" s="134"/>
      <c r="R671" s="114"/>
      <c r="S671" s="114"/>
      <c r="T671" s="114"/>
      <c r="U671" s="114"/>
      <c r="V671" s="114"/>
      <c r="W671" s="114"/>
      <c r="X671" s="114"/>
      <c r="Y671" s="114"/>
      <c r="Z671" s="114"/>
      <c r="AA671" s="114"/>
      <c r="AB671" s="114"/>
      <c r="AC671" s="114"/>
      <c r="AD671" s="114"/>
      <c r="AE671" s="114"/>
      <c r="AF671" s="114"/>
      <c r="AG671" s="114"/>
      <c r="AH671" s="114"/>
      <c r="AI671" s="114"/>
      <c r="AJ671" s="114"/>
      <c r="AK671" s="114"/>
      <c r="AL671" s="114"/>
      <c r="AM671" s="114"/>
      <c r="AN671" s="114"/>
      <c r="AO671" s="114"/>
      <c r="AP671" s="114"/>
      <c r="AQ671" s="114"/>
      <c r="AR671" s="114"/>
      <c r="AS671" s="114"/>
      <c r="AT671" s="114"/>
      <c r="AU671" s="114"/>
      <c r="AV671" s="114"/>
      <c r="AW671" s="114"/>
      <c r="AX671" s="114"/>
      <c r="AY671" s="114"/>
      <c r="AZ671" s="114"/>
      <c r="BA671" s="114"/>
      <c r="BB671" s="114"/>
      <c r="BC671" s="114"/>
      <c r="BD671" s="114"/>
      <c r="BE671" s="114"/>
      <c r="BF671" s="114"/>
      <c r="BG671" s="114"/>
      <c r="BH671" s="114"/>
      <c r="BI671" s="114"/>
      <c r="BJ671" s="114"/>
      <c r="BK671" s="114"/>
      <c r="BL671" s="114"/>
    </row>
    <row r="672">
      <c r="A672" s="117" t="s">
        <v>237</v>
      </c>
      <c r="B672" s="117" t="b">
        <v>1</v>
      </c>
      <c r="C672" s="117">
        <v>1.0</v>
      </c>
      <c r="D672" s="117" t="s">
        <v>10364</v>
      </c>
      <c r="E672" s="117" t="s">
        <v>10365</v>
      </c>
      <c r="F672" s="117" t="s">
        <v>556</v>
      </c>
      <c r="G672" s="117" t="s">
        <v>10454</v>
      </c>
      <c r="H672" s="117" t="s">
        <v>10455</v>
      </c>
      <c r="I672" s="134"/>
      <c r="J672" s="117" t="s">
        <v>10456</v>
      </c>
      <c r="K672" s="117" t="s">
        <v>10457</v>
      </c>
      <c r="L672" s="134"/>
      <c r="M672" s="134"/>
      <c r="N672" s="134"/>
      <c r="O672" s="117" t="s">
        <v>10458</v>
      </c>
      <c r="P672" s="117" t="s">
        <v>10459</v>
      </c>
      <c r="Q672" s="134"/>
      <c r="R672" s="114"/>
      <c r="S672" s="114"/>
      <c r="T672" s="114"/>
      <c r="U672" s="114"/>
      <c r="V672" s="114"/>
      <c r="W672" s="114"/>
      <c r="X672" s="114"/>
      <c r="Y672" s="114"/>
      <c r="Z672" s="114"/>
      <c r="AA672" s="114"/>
      <c r="AB672" s="114"/>
      <c r="AC672" s="114"/>
      <c r="AD672" s="114"/>
      <c r="AE672" s="114"/>
      <c r="AF672" s="114"/>
      <c r="AG672" s="114"/>
      <c r="AH672" s="114"/>
      <c r="AI672" s="114"/>
      <c r="AJ672" s="114"/>
      <c r="AK672" s="114"/>
      <c r="AL672" s="114"/>
      <c r="AM672" s="114"/>
      <c r="AN672" s="114"/>
      <c r="AO672" s="114"/>
      <c r="AP672" s="114"/>
      <c r="AQ672" s="114"/>
      <c r="AR672" s="114"/>
      <c r="AS672" s="114"/>
      <c r="AT672" s="114"/>
      <c r="AU672" s="114"/>
      <c r="AV672" s="114"/>
      <c r="AW672" s="114"/>
      <c r="AX672" s="114"/>
      <c r="AY672" s="114"/>
      <c r="AZ672" s="114"/>
      <c r="BA672" s="114"/>
      <c r="BB672" s="114"/>
      <c r="BC672" s="114"/>
      <c r="BD672" s="114"/>
      <c r="BE672" s="114"/>
      <c r="BF672" s="114"/>
      <c r="BG672" s="114"/>
      <c r="BH672" s="114"/>
      <c r="BI672" s="114"/>
      <c r="BJ672" s="114"/>
      <c r="BK672" s="114"/>
      <c r="BL672" s="114"/>
    </row>
    <row r="673">
      <c r="A673" s="117" t="s">
        <v>237</v>
      </c>
      <c r="B673" s="117" t="b">
        <v>1</v>
      </c>
      <c r="C673" s="117" t="s">
        <v>241</v>
      </c>
      <c r="D673" s="117" t="s">
        <v>10364</v>
      </c>
      <c r="E673" s="117" t="s">
        <v>10365</v>
      </c>
      <c r="F673" s="117" t="s">
        <v>7468</v>
      </c>
      <c r="G673" s="117" t="s">
        <v>10460</v>
      </c>
      <c r="H673" s="117" t="s">
        <v>10461</v>
      </c>
      <c r="I673" s="134"/>
      <c r="J673" s="117" t="s">
        <v>3289</v>
      </c>
      <c r="K673" s="117" t="s">
        <v>10462</v>
      </c>
      <c r="L673" s="134"/>
      <c r="M673" s="134"/>
      <c r="N673" s="134"/>
      <c r="O673" s="117" t="s">
        <v>10463</v>
      </c>
      <c r="P673" s="117" t="s">
        <v>10464</v>
      </c>
      <c r="Q673" s="117" t="s">
        <v>10465</v>
      </c>
      <c r="R673" s="114"/>
      <c r="S673" s="114"/>
      <c r="T673" s="114"/>
      <c r="U673" s="114"/>
      <c r="V673" s="114"/>
      <c r="W673" s="114"/>
      <c r="X673" s="114"/>
      <c r="Y673" s="114"/>
      <c r="Z673" s="114"/>
      <c r="AA673" s="114"/>
      <c r="AB673" s="114"/>
      <c r="AC673" s="114"/>
      <c r="AD673" s="114"/>
      <c r="AE673" s="114"/>
      <c r="AF673" s="114"/>
      <c r="AG673" s="114"/>
      <c r="AH673" s="114"/>
      <c r="AI673" s="114"/>
      <c r="AJ673" s="114"/>
      <c r="AK673" s="114"/>
      <c r="AL673" s="114"/>
      <c r="AM673" s="114"/>
      <c r="AN673" s="114"/>
      <c r="AO673" s="114"/>
      <c r="AP673" s="114"/>
      <c r="AQ673" s="114"/>
      <c r="AR673" s="114"/>
      <c r="AS673" s="114"/>
      <c r="AT673" s="114"/>
      <c r="AU673" s="114"/>
      <c r="AV673" s="114"/>
      <c r="AW673" s="114"/>
      <c r="AX673" s="114"/>
      <c r="AY673" s="114"/>
      <c r="AZ673" s="114"/>
      <c r="BA673" s="114"/>
      <c r="BB673" s="114"/>
      <c r="BC673" s="114"/>
      <c r="BD673" s="114"/>
      <c r="BE673" s="114"/>
      <c r="BF673" s="114"/>
      <c r="BG673" s="114"/>
      <c r="BH673" s="114"/>
      <c r="BI673" s="114"/>
      <c r="BJ673" s="114"/>
      <c r="BK673" s="114"/>
      <c r="BL673" s="114"/>
    </row>
    <row r="674">
      <c r="A674" s="117" t="s">
        <v>237</v>
      </c>
      <c r="B674" s="117" t="b">
        <v>1</v>
      </c>
      <c r="C674" s="117">
        <v>1.0</v>
      </c>
      <c r="D674" s="117" t="s">
        <v>10364</v>
      </c>
      <c r="E674" s="117" t="s">
        <v>10365</v>
      </c>
      <c r="F674" s="117" t="s">
        <v>7468</v>
      </c>
      <c r="G674" s="117" t="s">
        <v>10466</v>
      </c>
      <c r="H674" s="117" t="s">
        <v>10467</v>
      </c>
      <c r="I674" s="134"/>
      <c r="J674" s="117" t="s">
        <v>10468</v>
      </c>
      <c r="K674" s="117" t="s">
        <v>10469</v>
      </c>
      <c r="L674" s="134"/>
      <c r="M674" s="134"/>
      <c r="N674" s="134"/>
      <c r="O674" s="117" t="s">
        <v>10470</v>
      </c>
      <c r="P674" s="117" t="s">
        <v>10471</v>
      </c>
      <c r="Q674" s="134"/>
      <c r="R674" s="114"/>
      <c r="S674" s="114"/>
      <c r="T674" s="114"/>
      <c r="U674" s="114"/>
      <c r="V674" s="114"/>
      <c r="W674" s="114"/>
      <c r="X674" s="114"/>
      <c r="Y674" s="114"/>
      <c r="Z674" s="114"/>
      <c r="AA674" s="114"/>
      <c r="AB674" s="114"/>
      <c r="AC674" s="114"/>
      <c r="AD674" s="114"/>
      <c r="AE674" s="114"/>
      <c r="AF674" s="114"/>
      <c r="AG674" s="114"/>
      <c r="AH674" s="114"/>
      <c r="AI674" s="114"/>
      <c r="AJ674" s="114"/>
      <c r="AK674" s="114"/>
      <c r="AL674" s="114"/>
      <c r="AM674" s="114"/>
      <c r="AN674" s="114"/>
      <c r="AO674" s="114"/>
      <c r="AP674" s="114"/>
      <c r="AQ674" s="114"/>
      <c r="AR674" s="114"/>
      <c r="AS674" s="114"/>
      <c r="AT674" s="114"/>
      <c r="AU674" s="114"/>
      <c r="AV674" s="114"/>
      <c r="AW674" s="114"/>
      <c r="AX674" s="114"/>
      <c r="AY674" s="114"/>
      <c r="AZ674" s="114"/>
      <c r="BA674" s="114"/>
      <c r="BB674" s="114"/>
      <c r="BC674" s="114"/>
      <c r="BD674" s="114"/>
      <c r="BE674" s="114"/>
      <c r="BF674" s="114"/>
      <c r="BG674" s="114"/>
      <c r="BH674" s="114"/>
      <c r="BI674" s="114"/>
      <c r="BJ674" s="114"/>
      <c r="BK674" s="114"/>
      <c r="BL674" s="114"/>
    </row>
    <row r="675">
      <c r="A675" s="117" t="s">
        <v>237</v>
      </c>
      <c r="B675" s="117" t="b">
        <v>1</v>
      </c>
      <c r="C675" s="117" t="s">
        <v>241</v>
      </c>
      <c r="D675" s="117" t="s">
        <v>10364</v>
      </c>
      <c r="E675" s="117" t="s">
        <v>10365</v>
      </c>
      <c r="F675" s="117" t="s">
        <v>1446</v>
      </c>
      <c r="G675" s="117" t="s">
        <v>10472</v>
      </c>
      <c r="H675" s="117" t="s">
        <v>10473</v>
      </c>
      <c r="I675" s="134"/>
      <c r="J675" s="117" t="s">
        <v>3298</v>
      </c>
      <c r="K675" s="117" t="s">
        <v>10474</v>
      </c>
      <c r="L675" s="134"/>
      <c r="M675" s="134"/>
      <c r="N675" s="134"/>
      <c r="O675" s="117" t="s">
        <v>10475</v>
      </c>
      <c r="P675" s="117" t="s">
        <v>10476</v>
      </c>
      <c r="Q675" s="134"/>
      <c r="R675" s="114"/>
      <c r="S675" s="114"/>
      <c r="T675" s="114"/>
      <c r="U675" s="114"/>
      <c r="V675" s="114"/>
      <c r="W675" s="114"/>
      <c r="X675" s="114"/>
      <c r="Y675" s="114"/>
      <c r="Z675" s="114"/>
      <c r="AA675" s="114"/>
      <c r="AB675" s="114"/>
      <c r="AC675" s="114"/>
      <c r="AD675" s="114"/>
      <c r="AE675" s="114"/>
      <c r="AF675" s="114"/>
      <c r="AG675" s="114"/>
      <c r="AH675" s="114"/>
      <c r="AI675" s="114"/>
      <c r="AJ675" s="114"/>
      <c r="AK675" s="114"/>
      <c r="AL675" s="114"/>
      <c r="AM675" s="114"/>
      <c r="AN675" s="114"/>
      <c r="AO675" s="114"/>
      <c r="AP675" s="114"/>
      <c r="AQ675" s="114"/>
      <c r="AR675" s="114"/>
      <c r="AS675" s="114"/>
      <c r="AT675" s="114"/>
      <c r="AU675" s="114"/>
      <c r="AV675" s="114"/>
      <c r="AW675" s="114"/>
      <c r="AX675" s="114"/>
      <c r="AY675" s="114"/>
      <c r="AZ675" s="114"/>
      <c r="BA675" s="114"/>
      <c r="BB675" s="114"/>
      <c r="BC675" s="114"/>
      <c r="BD675" s="114"/>
      <c r="BE675" s="114"/>
      <c r="BF675" s="114"/>
      <c r="BG675" s="114"/>
      <c r="BH675" s="114"/>
      <c r="BI675" s="114"/>
      <c r="BJ675" s="114"/>
      <c r="BK675" s="114"/>
      <c r="BL675" s="114"/>
    </row>
    <row r="676">
      <c r="A676" s="117" t="s">
        <v>237</v>
      </c>
      <c r="B676" s="117" t="b">
        <v>1</v>
      </c>
      <c r="C676" s="117">
        <v>1.0</v>
      </c>
      <c r="D676" s="117" t="s">
        <v>10364</v>
      </c>
      <c r="E676" s="117" t="s">
        <v>10365</v>
      </c>
      <c r="F676" s="117" t="s">
        <v>1446</v>
      </c>
      <c r="G676" s="117" t="s">
        <v>10477</v>
      </c>
      <c r="H676" s="117" t="s">
        <v>10478</v>
      </c>
      <c r="I676" s="134"/>
      <c r="J676" s="117" t="s">
        <v>10479</v>
      </c>
      <c r="K676" s="117" t="s">
        <v>10480</v>
      </c>
      <c r="L676" s="134"/>
      <c r="M676" s="134"/>
      <c r="N676" s="134"/>
      <c r="O676" s="117" t="s">
        <v>10481</v>
      </c>
      <c r="P676" s="117" t="s">
        <v>10482</v>
      </c>
      <c r="Q676" s="134"/>
      <c r="R676" s="114"/>
      <c r="S676" s="114"/>
      <c r="T676" s="114"/>
      <c r="U676" s="114"/>
      <c r="V676" s="114"/>
      <c r="W676" s="114"/>
      <c r="X676" s="114"/>
      <c r="Y676" s="114"/>
      <c r="Z676" s="114"/>
      <c r="AA676" s="114"/>
      <c r="AB676" s="114"/>
      <c r="AC676" s="114"/>
      <c r="AD676" s="114"/>
      <c r="AE676" s="114"/>
      <c r="AF676" s="114"/>
      <c r="AG676" s="114"/>
      <c r="AH676" s="114"/>
      <c r="AI676" s="114"/>
      <c r="AJ676" s="114"/>
      <c r="AK676" s="114"/>
      <c r="AL676" s="114"/>
      <c r="AM676" s="114"/>
      <c r="AN676" s="114"/>
      <c r="AO676" s="114"/>
      <c r="AP676" s="114"/>
      <c r="AQ676" s="114"/>
      <c r="AR676" s="114"/>
      <c r="AS676" s="114"/>
      <c r="AT676" s="114"/>
      <c r="AU676" s="114"/>
      <c r="AV676" s="114"/>
      <c r="AW676" s="114"/>
      <c r="AX676" s="114"/>
      <c r="AY676" s="114"/>
      <c r="AZ676" s="114"/>
      <c r="BA676" s="114"/>
      <c r="BB676" s="114"/>
      <c r="BC676" s="114"/>
      <c r="BD676" s="114"/>
      <c r="BE676" s="114"/>
      <c r="BF676" s="114"/>
      <c r="BG676" s="114"/>
      <c r="BH676" s="114"/>
      <c r="BI676" s="114"/>
      <c r="BJ676" s="114"/>
      <c r="BK676" s="114"/>
      <c r="BL676" s="114"/>
    </row>
    <row r="677">
      <c r="A677" s="117" t="s">
        <v>237</v>
      </c>
      <c r="B677" s="117" t="b">
        <v>1</v>
      </c>
      <c r="C677" s="117" t="s">
        <v>241</v>
      </c>
      <c r="D677" s="117" t="s">
        <v>10364</v>
      </c>
      <c r="E677" s="117" t="s">
        <v>10365</v>
      </c>
      <c r="F677" s="117" t="s">
        <v>1446</v>
      </c>
      <c r="G677" s="117" t="s">
        <v>10483</v>
      </c>
      <c r="H677" s="117" t="s">
        <v>10484</v>
      </c>
      <c r="I677" s="134"/>
      <c r="J677" s="117" t="s">
        <v>10485</v>
      </c>
      <c r="K677" s="117" t="s">
        <v>10486</v>
      </c>
      <c r="L677" s="134"/>
      <c r="M677" s="134"/>
      <c r="N677" s="134"/>
      <c r="O677" s="117" t="s">
        <v>10487</v>
      </c>
      <c r="P677" s="117" t="s">
        <v>10488</v>
      </c>
      <c r="Q677" s="134"/>
      <c r="R677" s="114"/>
      <c r="S677" s="114"/>
      <c r="T677" s="114"/>
      <c r="U677" s="114"/>
      <c r="V677" s="114"/>
      <c r="W677" s="114"/>
      <c r="X677" s="114"/>
      <c r="Y677" s="114"/>
      <c r="Z677" s="114"/>
      <c r="AA677" s="114"/>
      <c r="AB677" s="114"/>
      <c r="AC677" s="114"/>
      <c r="AD677" s="114"/>
      <c r="AE677" s="114"/>
      <c r="AF677" s="114"/>
      <c r="AG677" s="114"/>
      <c r="AH677" s="114"/>
      <c r="AI677" s="114"/>
      <c r="AJ677" s="114"/>
      <c r="AK677" s="114"/>
      <c r="AL677" s="114"/>
      <c r="AM677" s="114"/>
      <c r="AN677" s="114"/>
      <c r="AO677" s="114"/>
      <c r="AP677" s="114"/>
      <c r="AQ677" s="114"/>
      <c r="AR677" s="114"/>
      <c r="AS677" s="114"/>
      <c r="AT677" s="114"/>
      <c r="AU677" s="114"/>
      <c r="AV677" s="114"/>
      <c r="AW677" s="114"/>
      <c r="AX677" s="114"/>
      <c r="AY677" s="114"/>
      <c r="AZ677" s="114"/>
      <c r="BA677" s="114"/>
      <c r="BB677" s="114"/>
      <c r="BC677" s="114"/>
      <c r="BD677" s="114"/>
      <c r="BE677" s="114"/>
      <c r="BF677" s="114"/>
      <c r="BG677" s="114"/>
      <c r="BH677" s="114"/>
      <c r="BI677" s="114"/>
      <c r="BJ677" s="114"/>
      <c r="BK677" s="114"/>
      <c r="BL677" s="114"/>
    </row>
    <row r="678">
      <c r="A678" s="117" t="s">
        <v>237</v>
      </c>
      <c r="B678" s="117" t="b">
        <v>1</v>
      </c>
      <c r="C678" s="117">
        <v>1.0</v>
      </c>
      <c r="D678" s="117" t="s">
        <v>10364</v>
      </c>
      <c r="E678" s="117" t="s">
        <v>10365</v>
      </c>
      <c r="F678" s="117" t="s">
        <v>1446</v>
      </c>
      <c r="G678" s="117" t="s">
        <v>10489</v>
      </c>
      <c r="H678" s="117" t="s">
        <v>10490</v>
      </c>
      <c r="I678" s="134"/>
      <c r="J678" s="117" t="s">
        <v>10491</v>
      </c>
      <c r="K678" s="117" t="s">
        <v>10492</v>
      </c>
      <c r="L678" s="134"/>
      <c r="M678" s="134"/>
      <c r="N678" s="134"/>
      <c r="O678" s="117" t="s">
        <v>10493</v>
      </c>
      <c r="P678" s="117" t="s">
        <v>10494</v>
      </c>
      <c r="Q678" s="134"/>
      <c r="R678" s="114"/>
      <c r="S678" s="114"/>
      <c r="T678" s="114"/>
      <c r="U678" s="114"/>
      <c r="V678" s="114"/>
      <c r="W678" s="114"/>
      <c r="X678" s="114"/>
      <c r="Y678" s="114"/>
      <c r="Z678" s="114"/>
      <c r="AA678" s="114"/>
      <c r="AB678" s="114"/>
      <c r="AC678" s="114"/>
      <c r="AD678" s="114"/>
      <c r="AE678" s="114"/>
      <c r="AF678" s="114"/>
      <c r="AG678" s="114"/>
      <c r="AH678" s="114"/>
      <c r="AI678" s="114"/>
      <c r="AJ678" s="114"/>
      <c r="AK678" s="114"/>
      <c r="AL678" s="114"/>
      <c r="AM678" s="114"/>
      <c r="AN678" s="114"/>
      <c r="AO678" s="114"/>
      <c r="AP678" s="114"/>
      <c r="AQ678" s="114"/>
      <c r="AR678" s="114"/>
      <c r="AS678" s="114"/>
      <c r="AT678" s="114"/>
      <c r="AU678" s="114"/>
      <c r="AV678" s="114"/>
      <c r="AW678" s="114"/>
      <c r="AX678" s="114"/>
      <c r="AY678" s="114"/>
      <c r="AZ678" s="114"/>
      <c r="BA678" s="114"/>
      <c r="BB678" s="114"/>
      <c r="BC678" s="114"/>
      <c r="BD678" s="114"/>
      <c r="BE678" s="114"/>
      <c r="BF678" s="114"/>
      <c r="BG678" s="114"/>
      <c r="BH678" s="114"/>
      <c r="BI678" s="114"/>
      <c r="BJ678" s="114"/>
      <c r="BK678" s="114"/>
      <c r="BL678" s="114"/>
    </row>
    <row r="679">
      <c r="A679" s="117" t="s">
        <v>237</v>
      </c>
      <c r="B679" s="117" t="b">
        <v>1</v>
      </c>
      <c r="C679" s="117" t="s">
        <v>241</v>
      </c>
      <c r="D679" s="117" t="s">
        <v>10364</v>
      </c>
      <c r="E679" s="117" t="s">
        <v>10365</v>
      </c>
      <c r="F679" s="117" t="s">
        <v>1446</v>
      </c>
      <c r="G679" s="117" t="s">
        <v>10495</v>
      </c>
      <c r="H679" s="117" t="s">
        <v>10496</v>
      </c>
      <c r="I679" s="134"/>
      <c r="J679" s="117" t="s">
        <v>3314</v>
      </c>
      <c r="K679" s="117" t="s">
        <v>10497</v>
      </c>
      <c r="L679" s="134"/>
      <c r="M679" s="134"/>
      <c r="N679" s="134"/>
      <c r="O679" s="117" t="s">
        <v>10498</v>
      </c>
      <c r="P679" s="117" t="s">
        <v>10499</v>
      </c>
      <c r="Q679" s="134"/>
      <c r="R679" s="114"/>
      <c r="S679" s="114"/>
      <c r="T679" s="114"/>
      <c r="U679" s="114"/>
      <c r="V679" s="114"/>
      <c r="W679" s="114"/>
      <c r="X679" s="114"/>
      <c r="Y679" s="114"/>
      <c r="Z679" s="114"/>
      <c r="AA679" s="114"/>
      <c r="AB679" s="114"/>
      <c r="AC679" s="114"/>
      <c r="AD679" s="114"/>
      <c r="AE679" s="114"/>
      <c r="AF679" s="114"/>
      <c r="AG679" s="114"/>
      <c r="AH679" s="114"/>
      <c r="AI679" s="114"/>
      <c r="AJ679" s="114"/>
      <c r="AK679" s="114"/>
      <c r="AL679" s="114"/>
      <c r="AM679" s="114"/>
      <c r="AN679" s="114"/>
      <c r="AO679" s="114"/>
      <c r="AP679" s="114"/>
      <c r="AQ679" s="114"/>
      <c r="AR679" s="114"/>
      <c r="AS679" s="114"/>
      <c r="AT679" s="114"/>
      <c r="AU679" s="114"/>
      <c r="AV679" s="114"/>
      <c r="AW679" s="114"/>
      <c r="AX679" s="114"/>
      <c r="AY679" s="114"/>
      <c r="AZ679" s="114"/>
      <c r="BA679" s="114"/>
      <c r="BB679" s="114"/>
      <c r="BC679" s="114"/>
      <c r="BD679" s="114"/>
      <c r="BE679" s="114"/>
      <c r="BF679" s="114"/>
      <c r="BG679" s="114"/>
      <c r="BH679" s="114"/>
      <c r="BI679" s="114"/>
      <c r="BJ679" s="114"/>
      <c r="BK679" s="114"/>
      <c r="BL679" s="114"/>
    </row>
    <row r="680">
      <c r="A680" s="117" t="s">
        <v>237</v>
      </c>
      <c r="B680" s="117" t="b">
        <v>1</v>
      </c>
      <c r="C680" s="117">
        <v>1.0</v>
      </c>
      <c r="D680" s="117" t="s">
        <v>10364</v>
      </c>
      <c r="E680" s="117" t="s">
        <v>10365</v>
      </c>
      <c r="F680" s="117" t="s">
        <v>1446</v>
      </c>
      <c r="G680" s="117" t="s">
        <v>10500</v>
      </c>
      <c r="H680" s="117" t="s">
        <v>10501</v>
      </c>
      <c r="I680" s="134"/>
      <c r="J680" s="117" t="s">
        <v>10502</v>
      </c>
      <c r="K680" s="117" t="s">
        <v>10503</v>
      </c>
      <c r="L680" s="134"/>
      <c r="M680" s="134"/>
      <c r="N680" s="134"/>
      <c r="O680" s="117" t="s">
        <v>10504</v>
      </c>
      <c r="P680" s="117" t="s">
        <v>10505</v>
      </c>
      <c r="Q680" s="134"/>
      <c r="R680" s="114"/>
      <c r="S680" s="114"/>
      <c r="T680" s="114"/>
      <c r="U680" s="114"/>
      <c r="V680" s="114"/>
      <c r="W680" s="114"/>
      <c r="X680" s="114"/>
      <c r="Y680" s="114"/>
      <c r="Z680" s="114"/>
      <c r="AA680" s="114"/>
      <c r="AB680" s="114"/>
      <c r="AC680" s="114"/>
      <c r="AD680" s="114"/>
      <c r="AE680" s="114"/>
      <c r="AF680" s="114"/>
      <c r="AG680" s="114"/>
      <c r="AH680" s="114"/>
      <c r="AI680" s="114"/>
      <c r="AJ680" s="114"/>
      <c r="AK680" s="114"/>
      <c r="AL680" s="114"/>
      <c r="AM680" s="114"/>
      <c r="AN680" s="114"/>
      <c r="AO680" s="114"/>
      <c r="AP680" s="114"/>
      <c r="AQ680" s="114"/>
      <c r="AR680" s="114"/>
      <c r="AS680" s="114"/>
      <c r="AT680" s="114"/>
      <c r="AU680" s="114"/>
      <c r="AV680" s="114"/>
      <c r="AW680" s="114"/>
      <c r="AX680" s="114"/>
      <c r="AY680" s="114"/>
      <c r="AZ680" s="114"/>
      <c r="BA680" s="114"/>
      <c r="BB680" s="114"/>
      <c r="BC680" s="114"/>
      <c r="BD680" s="114"/>
      <c r="BE680" s="114"/>
      <c r="BF680" s="114"/>
      <c r="BG680" s="114"/>
      <c r="BH680" s="114"/>
      <c r="BI680" s="114"/>
      <c r="BJ680" s="114"/>
      <c r="BK680" s="114"/>
      <c r="BL680" s="114"/>
    </row>
    <row r="681">
      <c r="A681" s="117" t="s">
        <v>237</v>
      </c>
      <c r="B681" s="117" t="b">
        <v>1</v>
      </c>
      <c r="C681" s="117" t="s">
        <v>241</v>
      </c>
      <c r="D681" s="117" t="s">
        <v>10364</v>
      </c>
      <c r="E681" s="117" t="s">
        <v>10506</v>
      </c>
      <c r="F681" s="117" t="s">
        <v>1772</v>
      </c>
      <c r="G681" s="117" t="s">
        <v>10507</v>
      </c>
      <c r="H681" s="117" t="s">
        <v>10508</v>
      </c>
      <c r="I681" s="134"/>
      <c r="J681" s="117" t="s">
        <v>3324</v>
      </c>
      <c r="K681" s="117" t="s">
        <v>10509</v>
      </c>
      <c r="L681" s="134"/>
      <c r="M681" s="134"/>
      <c r="N681" s="134"/>
      <c r="O681" s="117" t="s">
        <v>10510</v>
      </c>
      <c r="P681" s="117" t="s">
        <v>10511</v>
      </c>
      <c r="Q681" s="117" t="s">
        <v>10512</v>
      </c>
      <c r="R681" s="114"/>
      <c r="S681" s="114"/>
      <c r="T681" s="114"/>
      <c r="U681" s="114"/>
      <c r="V681" s="114"/>
      <c r="W681" s="114"/>
      <c r="X681" s="114"/>
      <c r="Y681" s="114"/>
      <c r="Z681" s="114"/>
      <c r="AA681" s="114"/>
      <c r="AB681" s="114"/>
      <c r="AC681" s="114"/>
      <c r="AD681" s="114"/>
      <c r="AE681" s="114"/>
      <c r="AF681" s="114"/>
      <c r="AG681" s="114"/>
      <c r="AH681" s="114"/>
      <c r="AI681" s="114"/>
      <c r="AJ681" s="114"/>
      <c r="AK681" s="114"/>
      <c r="AL681" s="114"/>
      <c r="AM681" s="114"/>
      <c r="AN681" s="114"/>
      <c r="AO681" s="114"/>
      <c r="AP681" s="114"/>
      <c r="AQ681" s="114"/>
      <c r="AR681" s="114"/>
      <c r="AS681" s="114"/>
      <c r="AT681" s="114"/>
      <c r="AU681" s="114"/>
      <c r="AV681" s="114"/>
      <c r="AW681" s="114"/>
      <c r="AX681" s="114"/>
      <c r="AY681" s="114"/>
      <c r="AZ681" s="114"/>
      <c r="BA681" s="114"/>
      <c r="BB681" s="114"/>
      <c r="BC681" s="114"/>
      <c r="BD681" s="114"/>
      <c r="BE681" s="114"/>
      <c r="BF681" s="114"/>
      <c r="BG681" s="114"/>
      <c r="BH681" s="114"/>
      <c r="BI681" s="114"/>
      <c r="BJ681" s="114"/>
      <c r="BK681" s="114"/>
      <c r="BL681" s="114"/>
    </row>
    <row r="682">
      <c r="A682" s="117" t="s">
        <v>237</v>
      </c>
      <c r="B682" s="117" t="b">
        <v>1</v>
      </c>
      <c r="C682" s="117">
        <v>1.0</v>
      </c>
      <c r="D682" s="117" t="s">
        <v>10364</v>
      </c>
      <c r="E682" s="117" t="s">
        <v>10506</v>
      </c>
      <c r="F682" s="117" t="s">
        <v>1823</v>
      </c>
      <c r="G682" s="117" t="s">
        <v>10513</v>
      </c>
      <c r="H682" s="117" t="s">
        <v>10514</v>
      </c>
      <c r="I682" s="134"/>
      <c r="J682" s="117" t="s">
        <v>10515</v>
      </c>
      <c r="K682" s="117" t="s">
        <v>10516</v>
      </c>
      <c r="L682" s="134"/>
      <c r="M682" s="134"/>
      <c r="N682" s="134"/>
      <c r="O682" s="117" t="s">
        <v>10517</v>
      </c>
      <c r="P682" s="117" t="s">
        <v>10518</v>
      </c>
      <c r="Q682" s="117" t="s">
        <v>10519</v>
      </c>
      <c r="R682" s="114"/>
      <c r="S682" s="114"/>
      <c r="T682" s="114"/>
      <c r="U682" s="114"/>
      <c r="V682" s="114"/>
      <c r="W682" s="114"/>
      <c r="X682" s="114"/>
      <c r="Y682" s="114"/>
      <c r="Z682" s="114"/>
      <c r="AA682" s="114"/>
      <c r="AB682" s="114"/>
      <c r="AC682" s="114"/>
      <c r="AD682" s="114"/>
      <c r="AE682" s="114"/>
      <c r="AF682" s="114"/>
      <c r="AG682" s="114"/>
      <c r="AH682" s="114"/>
      <c r="AI682" s="114"/>
      <c r="AJ682" s="114"/>
      <c r="AK682" s="114"/>
      <c r="AL682" s="114"/>
      <c r="AM682" s="114"/>
      <c r="AN682" s="114"/>
      <c r="AO682" s="114"/>
      <c r="AP682" s="114"/>
      <c r="AQ682" s="114"/>
      <c r="AR682" s="114"/>
      <c r="AS682" s="114"/>
      <c r="AT682" s="114"/>
      <c r="AU682" s="114"/>
      <c r="AV682" s="114"/>
      <c r="AW682" s="114"/>
      <c r="AX682" s="114"/>
      <c r="AY682" s="114"/>
      <c r="AZ682" s="114"/>
      <c r="BA682" s="114"/>
      <c r="BB682" s="114"/>
      <c r="BC682" s="114"/>
      <c r="BD682" s="114"/>
      <c r="BE682" s="114"/>
      <c r="BF682" s="114"/>
      <c r="BG682" s="114"/>
      <c r="BH682" s="114"/>
      <c r="BI682" s="114"/>
      <c r="BJ682" s="114"/>
      <c r="BK682" s="114"/>
      <c r="BL682" s="114"/>
    </row>
    <row r="683">
      <c r="A683" s="117" t="s">
        <v>237</v>
      </c>
      <c r="B683" s="117" t="b">
        <v>1</v>
      </c>
      <c r="C683" s="117" t="s">
        <v>241</v>
      </c>
      <c r="D683" s="117" t="s">
        <v>10364</v>
      </c>
      <c r="E683" s="117" t="s">
        <v>10506</v>
      </c>
      <c r="F683" s="117" t="s">
        <v>1823</v>
      </c>
      <c r="G683" s="117" t="s">
        <v>10520</v>
      </c>
      <c r="H683" s="117" t="s">
        <v>10521</v>
      </c>
      <c r="I683" s="134"/>
      <c r="J683" s="117" t="s">
        <v>10522</v>
      </c>
      <c r="K683" s="117" t="s">
        <v>10523</v>
      </c>
      <c r="L683" s="134"/>
      <c r="M683" s="134"/>
      <c r="N683" s="134"/>
      <c r="O683" s="117" t="s">
        <v>10524</v>
      </c>
      <c r="P683" s="117" t="s">
        <v>10525</v>
      </c>
      <c r="Q683" s="117" t="s">
        <v>10526</v>
      </c>
      <c r="R683" s="114"/>
      <c r="S683" s="114"/>
      <c r="T683" s="114"/>
      <c r="U683" s="114"/>
      <c r="V683" s="114"/>
      <c r="W683" s="114"/>
      <c r="X683" s="114"/>
      <c r="Y683" s="114"/>
      <c r="Z683" s="114"/>
      <c r="AA683" s="114"/>
      <c r="AB683" s="114"/>
      <c r="AC683" s="114"/>
      <c r="AD683" s="114"/>
      <c r="AE683" s="114"/>
      <c r="AF683" s="114"/>
      <c r="AG683" s="114"/>
      <c r="AH683" s="114"/>
      <c r="AI683" s="114"/>
      <c r="AJ683" s="114"/>
      <c r="AK683" s="114"/>
      <c r="AL683" s="114"/>
      <c r="AM683" s="114"/>
      <c r="AN683" s="114"/>
      <c r="AO683" s="114"/>
      <c r="AP683" s="114"/>
      <c r="AQ683" s="114"/>
      <c r="AR683" s="114"/>
      <c r="AS683" s="114"/>
      <c r="AT683" s="114"/>
      <c r="AU683" s="114"/>
      <c r="AV683" s="114"/>
      <c r="AW683" s="114"/>
      <c r="AX683" s="114"/>
      <c r="AY683" s="114"/>
      <c r="AZ683" s="114"/>
      <c r="BA683" s="114"/>
      <c r="BB683" s="114"/>
      <c r="BC683" s="114"/>
      <c r="BD683" s="114"/>
      <c r="BE683" s="114"/>
      <c r="BF683" s="114"/>
      <c r="BG683" s="114"/>
      <c r="BH683" s="114"/>
      <c r="BI683" s="114"/>
      <c r="BJ683" s="114"/>
      <c r="BK683" s="114"/>
      <c r="BL683" s="114"/>
    </row>
    <row r="684">
      <c r="A684" s="117" t="s">
        <v>237</v>
      </c>
      <c r="B684" s="117" t="b">
        <v>1</v>
      </c>
      <c r="C684" s="117">
        <v>1.0</v>
      </c>
      <c r="D684" s="117" t="s">
        <v>10364</v>
      </c>
      <c r="E684" s="117" t="s">
        <v>10506</v>
      </c>
      <c r="F684" s="117" t="s">
        <v>1823</v>
      </c>
      <c r="G684" s="117" t="s">
        <v>10527</v>
      </c>
      <c r="H684" s="117" t="s">
        <v>10528</v>
      </c>
      <c r="I684" s="134"/>
      <c r="J684" s="117" t="s">
        <v>10529</v>
      </c>
      <c r="K684" s="117" t="s">
        <v>10530</v>
      </c>
      <c r="L684" s="134"/>
      <c r="M684" s="134"/>
      <c r="N684" s="134"/>
      <c r="O684" s="117" t="s">
        <v>10531</v>
      </c>
      <c r="P684" s="117" t="s">
        <v>10532</v>
      </c>
      <c r="Q684" s="134"/>
      <c r="R684" s="114"/>
      <c r="S684" s="114"/>
      <c r="T684" s="114"/>
      <c r="U684" s="114"/>
      <c r="V684" s="114"/>
      <c r="W684" s="114"/>
      <c r="X684" s="114"/>
      <c r="Y684" s="114"/>
      <c r="Z684" s="114"/>
      <c r="AA684" s="114"/>
      <c r="AB684" s="114"/>
      <c r="AC684" s="114"/>
      <c r="AD684" s="114"/>
      <c r="AE684" s="114"/>
      <c r="AF684" s="114"/>
      <c r="AG684" s="114"/>
      <c r="AH684" s="114"/>
      <c r="AI684" s="114"/>
      <c r="AJ684" s="114"/>
      <c r="AK684" s="114"/>
      <c r="AL684" s="114"/>
      <c r="AM684" s="114"/>
      <c r="AN684" s="114"/>
      <c r="AO684" s="114"/>
      <c r="AP684" s="114"/>
      <c r="AQ684" s="114"/>
      <c r="AR684" s="114"/>
      <c r="AS684" s="114"/>
      <c r="AT684" s="114"/>
      <c r="AU684" s="114"/>
      <c r="AV684" s="114"/>
      <c r="AW684" s="114"/>
      <c r="AX684" s="114"/>
      <c r="AY684" s="114"/>
      <c r="AZ684" s="114"/>
      <c r="BA684" s="114"/>
      <c r="BB684" s="114"/>
      <c r="BC684" s="114"/>
      <c r="BD684" s="114"/>
      <c r="BE684" s="114"/>
      <c r="BF684" s="114"/>
      <c r="BG684" s="114"/>
      <c r="BH684" s="114"/>
      <c r="BI684" s="114"/>
      <c r="BJ684" s="114"/>
      <c r="BK684" s="114"/>
      <c r="BL684" s="114"/>
    </row>
    <row r="685">
      <c r="A685" s="117" t="s">
        <v>237</v>
      </c>
      <c r="B685" s="117" t="b">
        <v>1</v>
      </c>
      <c r="C685" s="117" t="s">
        <v>241</v>
      </c>
      <c r="D685" s="117" t="s">
        <v>10364</v>
      </c>
      <c r="E685" s="117" t="s">
        <v>10506</v>
      </c>
      <c r="F685" s="117" t="s">
        <v>1866</v>
      </c>
      <c r="G685" s="117" t="s">
        <v>10533</v>
      </c>
      <c r="H685" s="117" t="s">
        <v>10534</v>
      </c>
      <c r="I685" s="134"/>
      <c r="J685" s="117" t="s">
        <v>3343</v>
      </c>
      <c r="K685" s="117" t="s">
        <v>10535</v>
      </c>
      <c r="L685" s="134"/>
      <c r="M685" s="134"/>
      <c r="N685" s="134"/>
      <c r="O685" s="117" t="s">
        <v>10536</v>
      </c>
      <c r="P685" s="117" t="s">
        <v>10537</v>
      </c>
      <c r="Q685" s="134"/>
      <c r="R685" s="114"/>
      <c r="S685" s="114"/>
      <c r="T685" s="114"/>
      <c r="U685" s="114"/>
      <c r="V685" s="114"/>
      <c r="W685" s="114"/>
      <c r="X685" s="114"/>
      <c r="Y685" s="114"/>
      <c r="Z685" s="114"/>
      <c r="AA685" s="114"/>
      <c r="AB685" s="114"/>
      <c r="AC685" s="114"/>
      <c r="AD685" s="114"/>
      <c r="AE685" s="114"/>
      <c r="AF685" s="114"/>
      <c r="AG685" s="114"/>
      <c r="AH685" s="114"/>
      <c r="AI685" s="114"/>
      <c r="AJ685" s="114"/>
      <c r="AK685" s="114"/>
      <c r="AL685" s="114"/>
      <c r="AM685" s="114"/>
      <c r="AN685" s="114"/>
      <c r="AO685" s="114"/>
      <c r="AP685" s="114"/>
      <c r="AQ685" s="114"/>
      <c r="AR685" s="114"/>
      <c r="AS685" s="114"/>
      <c r="AT685" s="114"/>
      <c r="AU685" s="114"/>
      <c r="AV685" s="114"/>
      <c r="AW685" s="114"/>
      <c r="AX685" s="114"/>
      <c r="AY685" s="114"/>
      <c r="AZ685" s="114"/>
      <c r="BA685" s="114"/>
      <c r="BB685" s="114"/>
      <c r="BC685" s="114"/>
      <c r="BD685" s="114"/>
      <c r="BE685" s="114"/>
      <c r="BF685" s="114"/>
      <c r="BG685" s="114"/>
      <c r="BH685" s="114"/>
      <c r="BI685" s="114"/>
      <c r="BJ685" s="114"/>
      <c r="BK685" s="114"/>
      <c r="BL685" s="114"/>
    </row>
    <row r="686">
      <c r="A686" s="117" t="s">
        <v>237</v>
      </c>
      <c r="B686" s="117" t="b">
        <v>1</v>
      </c>
      <c r="C686" s="117">
        <v>1.0</v>
      </c>
      <c r="D686" s="117" t="s">
        <v>10364</v>
      </c>
      <c r="E686" s="117" t="s">
        <v>10506</v>
      </c>
      <c r="F686" s="117" t="s">
        <v>1866</v>
      </c>
      <c r="G686" s="117" t="s">
        <v>10538</v>
      </c>
      <c r="H686" s="117" t="s">
        <v>10539</v>
      </c>
      <c r="I686" s="134"/>
      <c r="J686" s="117" t="s">
        <v>10540</v>
      </c>
      <c r="K686" s="117" t="s">
        <v>10541</v>
      </c>
      <c r="L686" s="134"/>
      <c r="M686" s="134"/>
      <c r="N686" s="134"/>
      <c r="O686" s="117" t="s">
        <v>10542</v>
      </c>
      <c r="P686" s="117" t="s">
        <v>10543</v>
      </c>
      <c r="Q686" s="117" t="s">
        <v>10544</v>
      </c>
      <c r="R686" s="114"/>
      <c r="S686" s="114"/>
      <c r="T686" s="114"/>
      <c r="U686" s="114"/>
      <c r="V686" s="114"/>
      <c r="W686" s="114"/>
      <c r="X686" s="114"/>
      <c r="Y686" s="114"/>
      <c r="Z686" s="114"/>
      <c r="AA686" s="114"/>
      <c r="AB686" s="114"/>
      <c r="AC686" s="114"/>
      <c r="AD686" s="114"/>
      <c r="AE686" s="114"/>
      <c r="AF686" s="114"/>
      <c r="AG686" s="114"/>
      <c r="AH686" s="114"/>
      <c r="AI686" s="114"/>
      <c r="AJ686" s="114"/>
      <c r="AK686" s="114"/>
      <c r="AL686" s="114"/>
      <c r="AM686" s="114"/>
      <c r="AN686" s="114"/>
      <c r="AO686" s="114"/>
      <c r="AP686" s="114"/>
      <c r="AQ686" s="114"/>
      <c r="AR686" s="114"/>
      <c r="AS686" s="114"/>
      <c r="AT686" s="114"/>
      <c r="AU686" s="114"/>
      <c r="AV686" s="114"/>
      <c r="AW686" s="114"/>
      <c r="AX686" s="114"/>
      <c r="AY686" s="114"/>
      <c r="AZ686" s="114"/>
      <c r="BA686" s="114"/>
      <c r="BB686" s="114"/>
      <c r="BC686" s="114"/>
      <c r="BD686" s="114"/>
      <c r="BE686" s="114"/>
      <c r="BF686" s="114"/>
      <c r="BG686" s="114"/>
      <c r="BH686" s="114"/>
      <c r="BI686" s="114"/>
      <c r="BJ686" s="114"/>
      <c r="BK686" s="114"/>
      <c r="BL686" s="114"/>
    </row>
    <row r="687">
      <c r="A687" s="117" t="s">
        <v>237</v>
      </c>
      <c r="B687" s="117" t="b">
        <v>1</v>
      </c>
      <c r="C687" s="117" t="s">
        <v>241</v>
      </c>
      <c r="D687" s="117" t="s">
        <v>10364</v>
      </c>
      <c r="E687" s="117" t="s">
        <v>10506</v>
      </c>
      <c r="F687" s="117" t="s">
        <v>1866</v>
      </c>
      <c r="G687" s="117" t="s">
        <v>10545</v>
      </c>
      <c r="H687" s="117" t="s">
        <v>10546</v>
      </c>
      <c r="I687" s="134"/>
      <c r="J687" s="117" t="s">
        <v>3352</v>
      </c>
      <c r="K687" s="117" t="s">
        <v>10547</v>
      </c>
      <c r="L687" s="134"/>
      <c r="M687" s="134"/>
      <c r="N687" s="134"/>
      <c r="O687" s="117" t="s">
        <v>10548</v>
      </c>
      <c r="P687" s="117" t="s">
        <v>10549</v>
      </c>
      <c r="Q687" s="134"/>
      <c r="R687" s="114"/>
      <c r="S687" s="114"/>
      <c r="T687" s="114"/>
      <c r="U687" s="114"/>
      <c r="V687" s="114"/>
      <c r="W687" s="114"/>
      <c r="X687" s="114"/>
      <c r="Y687" s="114"/>
      <c r="Z687" s="114"/>
      <c r="AA687" s="114"/>
      <c r="AB687" s="114"/>
      <c r="AC687" s="114"/>
      <c r="AD687" s="114"/>
      <c r="AE687" s="114"/>
      <c r="AF687" s="114"/>
      <c r="AG687" s="114"/>
      <c r="AH687" s="114"/>
      <c r="AI687" s="114"/>
      <c r="AJ687" s="114"/>
      <c r="AK687" s="114"/>
      <c r="AL687" s="114"/>
      <c r="AM687" s="114"/>
      <c r="AN687" s="114"/>
      <c r="AO687" s="114"/>
      <c r="AP687" s="114"/>
      <c r="AQ687" s="114"/>
      <c r="AR687" s="114"/>
      <c r="AS687" s="114"/>
      <c r="AT687" s="114"/>
      <c r="AU687" s="114"/>
      <c r="AV687" s="114"/>
      <c r="AW687" s="114"/>
      <c r="AX687" s="114"/>
      <c r="AY687" s="114"/>
      <c r="AZ687" s="114"/>
      <c r="BA687" s="114"/>
      <c r="BB687" s="114"/>
      <c r="BC687" s="114"/>
      <c r="BD687" s="114"/>
      <c r="BE687" s="114"/>
      <c r="BF687" s="114"/>
      <c r="BG687" s="114"/>
      <c r="BH687" s="114"/>
      <c r="BI687" s="114"/>
      <c r="BJ687" s="114"/>
      <c r="BK687" s="114"/>
      <c r="BL687" s="114"/>
    </row>
    <row r="688">
      <c r="A688" s="117" t="s">
        <v>237</v>
      </c>
      <c r="B688" s="117" t="b">
        <v>1</v>
      </c>
      <c r="C688" s="117">
        <v>1.0</v>
      </c>
      <c r="D688" s="117" t="s">
        <v>10364</v>
      </c>
      <c r="E688" s="117" t="s">
        <v>10506</v>
      </c>
      <c r="F688" s="117" t="s">
        <v>1866</v>
      </c>
      <c r="G688" s="117" t="s">
        <v>10550</v>
      </c>
      <c r="H688" s="117" t="s">
        <v>10551</v>
      </c>
      <c r="I688" s="134"/>
      <c r="J688" s="117" t="s">
        <v>10552</v>
      </c>
      <c r="K688" s="117" t="s">
        <v>10553</v>
      </c>
      <c r="L688" s="134"/>
      <c r="M688" s="134"/>
      <c r="N688" s="134"/>
      <c r="O688" s="117" t="s">
        <v>10554</v>
      </c>
      <c r="P688" s="117" t="s">
        <v>10555</v>
      </c>
      <c r="Q688" s="134"/>
      <c r="R688" s="114"/>
      <c r="S688" s="114"/>
      <c r="T688" s="114"/>
      <c r="U688" s="114"/>
      <c r="V688" s="114"/>
      <c r="W688" s="114"/>
      <c r="X688" s="114"/>
      <c r="Y688" s="114"/>
      <c r="Z688" s="114"/>
      <c r="AA688" s="114"/>
      <c r="AB688" s="114"/>
      <c r="AC688" s="114"/>
      <c r="AD688" s="114"/>
      <c r="AE688" s="114"/>
      <c r="AF688" s="114"/>
      <c r="AG688" s="114"/>
      <c r="AH688" s="114"/>
      <c r="AI688" s="114"/>
      <c r="AJ688" s="114"/>
      <c r="AK688" s="114"/>
      <c r="AL688" s="114"/>
      <c r="AM688" s="114"/>
      <c r="AN688" s="114"/>
      <c r="AO688" s="114"/>
      <c r="AP688" s="114"/>
      <c r="AQ688" s="114"/>
      <c r="AR688" s="114"/>
      <c r="AS688" s="114"/>
      <c r="AT688" s="114"/>
      <c r="AU688" s="114"/>
      <c r="AV688" s="114"/>
      <c r="AW688" s="114"/>
      <c r="AX688" s="114"/>
      <c r="AY688" s="114"/>
      <c r="AZ688" s="114"/>
      <c r="BA688" s="114"/>
      <c r="BB688" s="114"/>
      <c r="BC688" s="114"/>
      <c r="BD688" s="114"/>
      <c r="BE688" s="114"/>
      <c r="BF688" s="114"/>
      <c r="BG688" s="114"/>
      <c r="BH688" s="114"/>
      <c r="BI688" s="114"/>
      <c r="BJ688" s="114"/>
      <c r="BK688" s="114"/>
      <c r="BL688" s="114"/>
    </row>
    <row r="689">
      <c r="A689" s="117" t="s">
        <v>237</v>
      </c>
      <c r="B689" s="117" t="b">
        <v>1</v>
      </c>
      <c r="C689" s="117" t="s">
        <v>241</v>
      </c>
      <c r="D689" s="117" t="s">
        <v>10364</v>
      </c>
      <c r="E689" s="117" t="s">
        <v>10506</v>
      </c>
      <c r="F689" s="117" t="s">
        <v>294</v>
      </c>
      <c r="G689" s="117" t="s">
        <v>10556</v>
      </c>
      <c r="H689" s="117" t="s">
        <v>10557</v>
      </c>
      <c r="I689" s="134"/>
      <c r="J689" s="117" t="s">
        <v>10558</v>
      </c>
      <c r="K689" s="117" t="s">
        <v>10559</v>
      </c>
      <c r="L689" s="134"/>
      <c r="M689" s="134"/>
      <c r="N689" s="134"/>
      <c r="O689" s="117" t="s">
        <v>10560</v>
      </c>
      <c r="P689" s="117" t="s">
        <v>10561</v>
      </c>
      <c r="Q689" s="134"/>
      <c r="R689" s="114"/>
      <c r="S689" s="114"/>
      <c r="T689" s="114"/>
      <c r="U689" s="114"/>
      <c r="V689" s="114"/>
      <c r="W689" s="114"/>
      <c r="X689" s="114"/>
      <c r="Y689" s="114"/>
      <c r="Z689" s="114"/>
      <c r="AA689" s="114"/>
      <c r="AB689" s="114"/>
      <c r="AC689" s="114"/>
      <c r="AD689" s="114"/>
      <c r="AE689" s="114"/>
      <c r="AF689" s="114"/>
      <c r="AG689" s="114"/>
      <c r="AH689" s="114"/>
      <c r="AI689" s="114"/>
      <c r="AJ689" s="114"/>
      <c r="AK689" s="114"/>
      <c r="AL689" s="114"/>
      <c r="AM689" s="114"/>
      <c r="AN689" s="114"/>
      <c r="AO689" s="114"/>
      <c r="AP689" s="114"/>
      <c r="AQ689" s="114"/>
      <c r="AR689" s="114"/>
      <c r="AS689" s="114"/>
      <c r="AT689" s="114"/>
      <c r="AU689" s="114"/>
      <c r="AV689" s="114"/>
      <c r="AW689" s="114"/>
      <c r="AX689" s="114"/>
      <c r="AY689" s="114"/>
      <c r="AZ689" s="114"/>
      <c r="BA689" s="114"/>
      <c r="BB689" s="114"/>
      <c r="BC689" s="114"/>
      <c r="BD689" s="114"/>
      <c r="BE689" s="114"/>
      <c r="BF689" s="114"/>
      <c r="BG689" s="114"/>
      <c r="BH689" s="114"/>
      <c r="BI689" s="114"/>
      <c r="BJ689" s="114"/>
      <c r="BK689" s="114"/>
      <c r="BL689" s="114"/>
    </row>
    <row r="690">
      <c r="A690" s="117" t="s">
        <v>237</v>
      </c>
      <c r="B690" s="117" t="b">
        <v>1</v>
      </c>
      <c r="C690" s="117">
        <v>1.0</v>
      </c>
      <c r="D690" s="117" t="s">
        <v>10364</v>
      </c>
      <c r="E690" s="117" t="s">
        <v>10506</v>
      </c>
      <c r="F690" s="117" t="s">
        <v>294</v>
      </c>
      <c r="G690" s="117" t="s">
        <v>10562</v>
      </c>
      <c r="H690" s="117" t="s">
        <v>10563</v>
      </c>
      <c r="I690" s="134"/>
      <c r="J690" s="117" t="s">
        <v>3364</v>
      </c>
      <c r="K690" s="117" t="s">
        <v>10564</v>
      </c>
      <c r="L690" s="134"/>
      <c r="M690" s="134"/>
      <c r="N690" s="134"/>
      <c r="O690" s="117" t="s">
        <v>10565</v>
      </c>
      <c r="P690" s="117" t="s">
        <v>10566</v>
      </c>
      <c r="Q690" s="134"/>
      <c r="R690" s="114"/>
      <c r="S690" s="114"/>
      <c r="T690" s="114"/>
      <c r="U690" s="114"/>
      <c r="V690" s="114"/>
      <c r="W690" s="114"/>
      <c r="X690" s="114"/>
      <c r="Y690" s="114"/>
      <c r="Z690" s="114"/>
      <c r="AA690" s="114"/>
      <c r="AB690" s="114"/>
      <c r="AC690" s="114"/>
      <c r="AD690" s="114"/>
      <c r="AE690" s="114"/>
      <c r="AF690" s="114"/>
      <c r="AG690" s="114"/>
      <c r="AH690" s="114"/>
      <c r="AI690" s="114"/>
      <c r="AJ690" s="114"/>
      <c r="AK690" s="114"/>
      <c r="AL690" s="114"/>
      <c r="AM690" s="114"/>
      <c r="AN690" s="114"/>
      <c r="AO690" s="114"/>
      <c r="AP690" s="114"/>
      <c r="AQ690" s="114"/>
      <c r="AR690" s="114"/>
      <c r="AS690" s="114"/>
      <c r="AT690" s="114"/>
      <c r="AU690" s="114"/>
      <c r="AV690" s="114"/>
      <c r="AW690" s="114"/>
      <c r="AX690" s="114"/>
      <c r="AY690" s="114"/>
      <c r="AZ690" s="114"/>
      <c r="BA690" s="114"/>
      <c r="BB690" s="114"/>
      <c r="BC690" s="114"/>
      <c r="BD690" s="114"/>
      <c r="BE690" s="114"/>
      <c r="BF690" s="114"/>
      <c r="BG690" s="114"/>
      <c r="BH690" s="114"/>
      <c r="BI690" s="114"/>
      <c r="BJ690" s="114"/>
      <c r="BK690" s="114"/>
      <c r="BL690" s="114"/>
    </row>
    <row r="691">
      <c r="A691" s="117" t="s">
        <v>237</v>
      </c>
      <c r="B691" s="117" t="b">
        <v>1</v>
      </c>
      <c r="C691" s="117" t="s">
        <v>241</v>
      </c>
      <c r="D691" s="117" t="s">
        <v>10364</v>
      </c>
      <c r="E691" s="117" t="s">
        <v>10506</v>
      </c>
      <c r="F691" s="117" t="s">
        <v>294</v>
      </c>
      <c r="G691" s="117" t="s">
        <v>10567</v>
      </c>
      <c r="H691" s="117" t="s">
        <v>9326</v>
      </c>
      <c r="I691" s="134"/>
      <c r="J691" s="117" t="s">
        <v>10568</v>
      </c>
      <c r="K691" s="117" t="s">
        <v>10569</v>
      </c>
      <c r="L691" s="134"/>
      <c r="M691" s="134"/>
      <c r="N691" s="134"/>
      <c r="O691" s="117" t="s">
        <v>10570</v>
      </c>
      <c r="P691" s="117" t="s">
        <v>10571</v>
      </c>
      <c r="Q691" s="134"/>
      <c r="R691" s="114"/>
      <c r="S691" s="114"/>
      <c r="T691" s="114"/>
      <c r="U691" s="114"/>
      <c r="V691" s="114"/>
      <c r="W691" s="114"/>
      <c r="X691" s="114"/>
      <c r="Y691" s="114"/>
      <c r="Z691" s="114"/>
      <c r="AA691" s="114"/>
      <c r="AB691" s="114"/>
      <c r="AC691" s="114"/>
      <c r="AD691" s="114"/>
      <c r="AE691" s="114"/>
      <c r="AF691" s="114"/>
      <c r="AG691" s="114"/>
      <c r="AH691" s="114"/>
      <c r="AI691" s="114"/>
      <c r="AJ691" s="114"/>
      <c r="AK691" s="114"/>
      <c r="AL691" s="114"/>
      <c r="AM691" s="114"/>
      <c r="AN691" s="114"/>
      <c r="AO691" s="114"/>
      <c r="AP691" s="114"/>
      <c r="AQ691" s="114"/>
      <c r="AR691" s="114"/>
      <c r="AS691" s="114"/>
      <c r="AT691" s="114"/>
      <c r="AU691" s="114"/>
      <c r="AV691" s="114"/>
      <c r="AW691" s="114"/>
      <c r="AX691" s="114"/>
      <c r="AY691" s="114"/>
      <c r="AZ691" s="114"/>
      <c r="BA691" s="114"/>
      <c r="BB691" s="114"/>
      <c r="BC691" s="114"/>
      <c r="BD691" s="114"/>
      <c r="BE691" s="114"/>
      <c r="BF691" s="114"/>
      <c r="BG691" s="114"/>
      <c r="BH691" s="114"/>
      <c r="BI691" s="114"/>
      <c r="BJ691" s="114"/>
      <c r="BK691" s="114"/>
      <c r="BL691" s="114"/>
    </row>
    <row r="692">
      <c r="A692" s="117" t="s">
        <v>237</v>
      </c>
      <c r="B692" s="117" t="b">
        <v>1</v>
      </c>
      <c r="C692" s="117">
        <v>1.0</v>
      </c>
      <c r="D692" s="117" t="s">
        <v>10364</v>
      </c>
      <c r="E692" s="117" t="s">
        <v>10506</v>
      </c>
      <c r="F692" s="117" t="s">
        <v>294</v>
      </c>
      <c r="G692" s="117" t="s">
        <v>10572</v>
      </c>
      <c r="H692" s="117" t="s">
        <v>10573</v>
      </c>
      <c r="I692" s="134"/>
      <c r="J692" s="117" t="s">
        <v>10574</v>
      </c>
      <c r="K692" s="117" t="s">
        <v>10575</v>
      </c>
      <c r="L692" s="134"/>
      <c r="M692" s="134"/>
      <c r="N692" s="134"/>
      <c r="O692" s="117" t="s">
        <v>10576</v>
      </c>
      <c r="P692" s="117" t="s">
        <v>10577</v>
      </c>
      <c r="Q692" s="117" t="s">
        <v>10578</v>
      </c>
      <c r="R692" s="114"/>
      <c r="S692" s="114"/>
      <c r="T692" s="114"/>
      <c r="U692" s="114"/>
      <c r="V692" s="114"/>
      <c r="W692" s="114"/>
      <c r="X692" s="114"/>
      <c r="Y692" s="114"/>
      <c r="Z692" s="114"/>
      <c r="AA692" s="114"/>
      <c r="AB692" s="114"/>
      <c r="AC692" s="114"/>
      <c r="AD692" s="114"/>
      <c r="AE692" s="114"/>
      <c r="AF692" s="114"/>
      <c r="AG692" s="114"/>
      <c r="AH692" s="114"/>
      <c r="AI692" s="114"/>
      <c r="AJ692" s="114"/>
      <c r="AK692" s="114"/>
      <c r="AL692" s="114"/>
      <c r="AM692" s="114"/>
      <c r="AN692" s="114"/>
      <c r="AO692" s="114"/>
      <c r="AP692" s="114"/>
      <c r="AQ692" s="114"/>
      <c r="AR692" s="114"/>
      <c r="AS692" s="114"/>
      <c r="AT692" s="114"/>
      <c r="AU692" s="114"/>
      <c r="AV692" s="114"/>
      <c r="AW692" s="114"/>
      <c r="AX692" s="114"/>
      <c r="AY692" s="114"/>
      <c r="AZ692" s="114"/>
      <c r="BA692" s="114"/>
      <c r="BB692" s="114"/>
      <c r="BC692" s="114"/>
      <c r="BD692" s="114"/>
      <c r="BE692" s="114"/>
      <c r="BF692" s="114"/>
      <c r="BG692" s="114"/>
      <c r="BH692" s="114"/>
      <c r="BI692" s="114"/>
      <c r="BJ692" s="114"/>
      <c r="BK692" s="114"/>
      <c r="BL692" s="114"/>
    </row>
    <row r="693">
      <c r="A693" s="117" t="s">
        <v>237</v>
      </c>
      <c r="B693" s="117" t="b">
        <v>1</v>
      </c>
      <c r="C693" s="117" t="s">
        <v>241</v>
      </c>
      <c r="D693" s="117" t="s">
        <v>10364</v>
      </c>
      <c r="E693" s="117" t="s">
        <v>10506</v>
      </c>
      <c r="F693" s="117" t="s">
        <v>2747</v>
      </c>
      <c r="G693" s="117" t="s">
        <v>10579</v>
      </c>
      <c r="H693" s="117" t="s">
        <v>10580</v>
      </c>
      <c r="I693" s="134"/>
      <c r="J693" s="117" t="s">
        <v>10581</v>
      </c>
      <c r="K693" s="117" t="s">
        <v>10582</v>
      </c>
      <c r="L693" s="134"/>
      <c r="M693" s="134"/>
      <c r="N693" s="134"/>
      <c r="O693" s="117" t="s">
        <v>10583</v>
      </c>
      <c r="P693" s="117" t="s">
        <v>10584</v>
      </c>
      <c r="Q693" s="117" t="s">
        <v>10585</v>
      </c>
      <c r="R693" s="114"/>
      <c r="S693" s="114"/>
      <c r="T693" s="114"/>
      <c r="U693" s="114"/>
      <c r="V693" s="114"/>
      <c r="W693" s="114"/>
      <c r="X693" s="114"/>
      <c r="Y693" s="114"/>
      <c r="Z693" s="114"/>
      <c r="AA693" s="114"/>
      <c r="AB693" s="114"/>
      <c r="AC693" s="114"/>
      <c r="AD693" s="114"/>
      <c r="AE693" s="114"/>
      <c r="AF693" s="114"/>
      <c r="AG693" s="114"/>
      <c r="AH693" s="114"/>
      <c r="AI693" s="114"/>
      <c r="AJ693" s="114"/>
      <c r="AK693" s="114"/>
      <c r="AL693" s="114"/>
      <c r="AM693" s="114"/>
      <c r="AN693" s="114"/>
      <c r="AO693" s="114"/>
      <c r="AP693" s="114"/>
      <c r="AQ693" s="114"/>
      <c r="AR693" s="114"/>
      <c r="AS693" s="114"/>
      <c r="AT693" s="114"/>
      <c r="AU693" s="114"/>
      <c r="AV693" s="114"/>
      <c r="AW693" s="114"/>
      <c r="AX693" s="114"/>
      <c r="AY693" s="114"/>
      <c r="AZ693" s="114"/>
      <c r="BA693" s="114"/>
      <c r="BB693" s="114"/>
      <c r="BC693" s="114"/>
      <c r="BD693" s="114"/>
      <c r="BE693" s="114"/>
      <c r="BF693" s="114"/>
      <c r="BG693" s="114"/>
      <c r="BH693" s="114"/>
      <c r="BI693" s="114"/>
      <c r="BJ693" s="114"/>
      <c r="BK693" s="114"/>
      <c r="BL693" s="114"/>
    </row>
    <row r="694">
      <c r="A694" s="117" t="s">
        <v>237</v>
      </c>
      <c r="B694" s="117" t="b">
        <v>1</v>
      </c>
      <c r="C694" s="117">
        <v>1.0</v>
      </c>
      <c r="D694" s="117" t="s">
        <v>10364</v>
      </c>
      <c r="E694" s="117" t="s">
        <v>10506</v>
      </c>
      <c r="F694" s="117" t="s">
        <v>2747</v>
      </c>
      <c r="G694" s="117" t="s">
        <v>10586</v>
      </c>
      <c r="H694" s="117" t="s">
        <v>10587</v>
      </c>
      <c r="I694" s="134"/>
      <c r="J694" s="117" t="s">
        <v>10588</v>
      </c>
      <c r="K694" s="117" t="s">
        <v>10589</v>
      </c>
      <c r="L694" s="134"/>
      <c r="M694" s="134"/>
      <c r="N694" s="134"/>
      <c r="O694" s="117" t="s">
        <v>10590</v>
      </c>
      <c r="P694" s="117" t="s">
        <v>10591</v>
      </c>
      <c r="Q694" s="134"/>
      <c r="R694" s="114"/>
      <c r="S694" s="114"/>
      <c r="T694" s="114"/>
      <c r="U694" s="114"/>
      <c r="V694" s="114"/>
      <c r="W694" s="114"/>
      <c r="X694" s="114"/>
      <c r="Y694" s="114"/>
      <c r="Z694" s="114"/>
      <c r="AA694" s="114"/>
      <c r="AB694" s="114"/>
      <c r="AC694" s="114"/>
      <c r="AD694" s="114"/>
      <c r="AE694" s="114"/>
      <c r="AF694" s="114"/>
      <c r="AG694" s="114"/>
      <c r="AH694" s="114"/>
      <c r="AI694" s="114"/>
      <c r="AJ694" s="114"/>
      <c r="AK694" s="114"/>
      <c r="AL694" s="114"/>
      <c r="AM694" s="114"/>
      <c r="AN694" s="114"/>
      <c r="AO694" s="114"/>
      <c r="AP694" s="114"/>
      <c r="AQ694" s="114"/>
      <c r="AR694" s="114"/>
      <c r="AS694" s="114"/>
      <c r="AT694" s="114"/>
      <c r="AU694" s="114"/>
      <c r="AV694" s="114"/>
      <c r="AW694" s="114"/>
      <c r="AX694" s="114"/>
      <c r="AY694" s="114"/>
      <c r="AZ694" s="114"/>
      <c r="BA694" s="114"/>
      <c r="BB694" s="114"/>
      <c r="BC694" s="114"/>
      <c r="BD694" s="114"/>
      <c r="BE694" s="114"/>
      <c r="BF694" s="114"/>
      <c r="BG694" s="114"/>
      <c r="BH694" s="114"/>
      <c r="BI694" s="114"/>
      <c r="BJ694" s="114"/>
      <c r="BK694" s="114"/>
      <c r="BL694" s="114"/>
    </row>
    <row r="695">
      <c r="A695" s="117" t="s">
        <v>237</v>
      </c>
      <c r="B695" s="117" t="b">
        <v>1</v>
      </c>
      <c r="C695" s="117" t="s">
        <v>241</v>
      </c>
      <c r="D695" s="117" t="s">
        <v>10364</v>
      </c>
      <c r="E695" s="117" t="s">
        <v>10506</v>
      </c>
      <c r="F695" s="117" t="s">
        <v>2747</v>
      </c>
      <c r="G695" s="117" t="s">
        <v>10592</v>
      </c>
      <c r="H695" s="117" t="s">
        <v>10593</v>
      </c>
      <c r="I695" s="134"/>
      <c r="J695" s="117" t="s">
        <v>10594</v>
      </c>
      <c r="K695" s="117" t="s">
        <v>10595</v>
      </c>
      <c r="L695" s="134"/>
      <c r="M695" s="134"/>
      <c r="N695" s="134"/>
      <c r="O695" s="117" t="s">
        <v>10596</v>
      </c>
      <c r="P695" s="117" t="s">
        <v>10597</v>
      </c>
      <c r="Q695" s="134"/>
      <c r="R695" s="114"/>
      <c r="S695" s="114"/>
      <c r="T695" s="114"/>
      <c r="U695" s="114"/>
      <c r="V695" s="114"/>
      <c r="W695" s="114"/>
      <c r="X695" s="114"/>
      <c r="Y695" s="114"/>
      <c r="Z695" s="114"/>
      <c r="AA695" s="114"/>
      <c r="AB695" s="114"/>
      <c r="AC695" s="114"/>
      <c r="AD695" s="114"/>
      <c r="AE695" s="114"/>
      <c r="AF695" s="114"/>
      <c r="AG695" s="114"/>
      <c r="AH695" s="114"/>
      <c r="AI695" s="114"/>
      <c r="AJ695" s="114"/>
      <c r="AK695" s="114"/>
      <c r="AL695" s="114"/>
      <c r="AM695" s="114"/>
      <c r="AN695" s="114"/>
      <c r="AO695" s="114"/>
      <c r="AP695" s="114"/>
      <c r="AQ695" s="114"/>
      <c r="AR695" s="114"/>
      <c r="AS695" s="114"/>
      <c r="AT695" s="114"/>
      <c r="AU695" s="114"/>
      <c r="AV695" s="114"/>
      <c r="AW695" s="114"/>
      <c r="AX695" s="114"/>
      <c r="AY695" s="114"/>
      <c r="AZ695" s="114"/>
      <c r="BA695" s="114"/>
      <c r="BB695" s="114"/>
      <c r="BC695" s="114"/>
      <c r="BD695" s="114"/>
      <c r="BE695" s="114"/>
      <c r="BF695" s="114"/>
      <c r="BG695" s="114"/>
      <c r="BH695" s="114"/>
      <c r="BI695" s="114"/>
      <c r="BJ695" s="114"/>
      <c r="BK695" s="114"/>
      <c r="BL695" s="114"/>
    </row>
    <row r="696">
      <c r="A696" s="117" t="s">
        <v>237</v>
      </c>
      <c r="B696" s="117" t="b">
        <v>1</v>
      </c>
      <c r="C696" s="117">
        <v>1.0</v>
      </c>
      <c r="D696" s="117" t="s">
        <v>10364</v>
      </c>
      <c r="E696" s="117" t="s">
        <v>10506</v>
      </c>
      <c r="F696" s="117" t="s">
        <v>6144</v>
      </c>
      <c r="G696" s="117" t="s">
        <v>10598</v>
      </c>
      <c r="H696" s="117" t="s">
        <v>10599</v>
      </c>
      <c r="I696" s="134"/>
      <c r="J696" s="117" t="s">
        <v>10600</v>
      </c>
      <c r="K696" s="117" t="s">
        <v>10601</v>
      </c>
      <c r="L696" s="134"/>
      <c r="M696" s="134"/>
      <c r="N696" s="134"/>
      <c r="O696" s="117" t="s">
        <v>10602</v>
      </c>
      <c r="P696" s="117" t="s">
        <v>10603</v>
      </c>
      <c r="Q696" s="117" t="s">
        <v>10604</v>
      </c>
      <c r="R696" s="114"/>
      <c r="S696" s="114"/>
      <c r="T696" s="114"/>
      <c r="U696" s="114"/>
      <c r="V696" s="114"/>
      <c r="W696" s="114"/>
      <c r="X696" s="114"/>
      <c r="Y696" s="114"/>
      <c r="Z696" s="114"/>
      <c r="AA696" s="114"/>
      <c r="AB696" s="114"/>
      <c r="AC696" s="114"/>
      <c r="AD696" s="114"/>
      <c r="AE696" s="114"/>
      <c r="AF696" s="114"/>
      <c r="AG696" s="114"/>
      <c r="AH696" s="114"/>
      <c r="AI696" s="114"/>
      <c r="AJ696" s="114"/>
      <c r="AK696" s="114"/>
      <c r="AL696" s="114"/>
      <c r="AM696" s="114"/>
      <c r="AN696" s="114"/>
      <c r="AO696" s="114"/>
      <c r="AP696" s="114"/>
      <c r="AQ696" s="114"/>
      <c r="AR696" s="114"/>
      <c r="AS696" s="114"/>
      <c r="AT696" s="114"/>
      <c r="AU696" s="114"/>
      <c r="AV696" s="114"/>
      <c r="AW696" s="114"/>
      <c r="AX696" s="114"/>
      <c r="AY696" s="114"/>
      <c r="AZ696" s="114"/>
      <c r="BA696" s="114"/>
      <c r="BB696" s="114"/>
      <c r="BC696" s="114"/>
      <c r="BD696" s="114"/>
      <c r="BE696" s="114"/>
      <c r="BF696" s="114"/>
      <c r="BG696" s="114"/>
      <c r="BH696" s="114"/>
      <c r="BI696" s="114"/>
      <c r="BJ696" s="114"/>
      <c r="BK696" s="114"/>
      <c r="BL696" s="114"/>
    </row>
    <row r="697">
      <c r="A697" s="117" t="s">
        <v>237</v>
      </c>
      <c r="B697" s="117" t="b">
        <v>1</v>
      </c>
      <c r="C697" s="117" t="s">
        <v>241</v>
      </c>
      <c r="D697" s="117" t="s">
        <v>10364</v>
      </c>
      <c r="E697" s="117" t="s">
        <v>10506</v>
      </c>
      <c r="F697" s="117" t="s">
        <v>6144</v>
      </c>
      <c r="G697" s="117" t="s">
        <v>10605</v>
      </c>
      <c r="H697" s="117" t="s">
        <v>10606</v>
      </c>
      <c r="I697" s="134"/>
      <c r="J697" s="117" t="s">
        <v>10607</v>
      </c>
      <c r="K697" s="117" t="s">
        <v>10608</v>
      </c>
      <c r="L697" s="134"/>
      <c r="M697" s="134"/>
      <c r="N697" s="134"/>
      <c r="O697" s="117" t="s">
        <v>10609</v>
      </c>
      <c r="P697" s="117" t="s">
        <v>10610</v>
      </c>
      <c r="Q697" s="134"/>
      <c r="R697" s="114"/>
      <c r="S697" s="114"/>
      <c r="T697" s="114"/>
      <c r="U697" s="114"/>
      <c r="V697" s="114"/>
      <c r="W697" s="114"/>
      <c r="X697" s="114"/>
      <c r="Y697" s="114"/>
      <c r="Z697" s="114"/>
      <c r="AA697" s="114"/>
      <c r="AB697" s="114"/>
      <c r="AC697" s="114"/>
      <c r="AD697" s="114"/>
      <c r="AE697" s="114"/>
      <c r="AF697" s="114"/>
      <c r="AG697" s="114"/>
      <c r="AH697" s="114"/>
      <c r="AI697" s="114"/>
      <c r="AJ697" s="114"/>
      <c r="AK697" s="114"/>
      <c r="AL697" s="114"/>
      <c r="AM697" s="114"/>
      <c r="AN697" s="114"/>
      <c r="AO697" s="114"/>
      <c r="AP697" s="114"/>
      <c r="AQ697" s="114"/>
      <c r="AR697" s="114"/>
      <c r="AS697" s="114"/>
      <c r="AT697" s="114"/>
      <c r="AU697" s="114"/>
      <c r="AV697" s="114"/>
      <c r="AW697" s="114"/>
      <c r="AX697" s="114"/>
      <c r="AY697" s="114"/>
      <c r="AZ697" s="114"/>
      <c r="BA697" s="114"/>
      <c r="BB697" s="114"/>
      <c r="BC697" s="114"/>
      <c r="BD697" s="114"/>
      <c r="BE697" s="114"/>
      <c r="BF697" s="114"/>
      <c r="BG697" s="114"/>
      <c r="BH697" s="114"/>
      <c r="BI697" s="114"/>
      <c r="BJ697" s="114"/>
      <c r="BK697" s="114"/>
      <c r="BL697" s="114"/>
    </row>
    <row r="698">
      <c r="A698" s="117" t="s">
        <v>237</v>
      </c>
      <c r="B698" s="117" t="b">
        <v>1</v>
      </c>
      <c r="C698" s="117">
        <v>1.0</v>
      </c>
      <c r="D698" s="117" t="s">
        <v>10364</v>
      </c>
      <c r="E698" s="117" t="s">
        <v>10506</v>
      </c>
      <c r="F698" s="117" t="s">
        <v>6144</v>
      </c>
      <c r="G698" s="117" t="s">
        <v>10611</v>
      </c>
      <c r="H698" s="117" t="s">
        <v>10612</v>
      </c>
      <c r="I698" s="134"/>
      <c r="J698" s="117" t="s">
        <v>3401</v>
      </c>
      <c r="K698" s="117" t="s">
        <v>10601</v>
      </c>
      <c r="L698" s="134"/>
      <c r="M698" s="134"/>
      <c r="N698" s="134"/>
      <c r="O698" s="117" t="s">
        <v>10613</v>
      </c>
      <c r="P698" s="117" t="s">
        <v>3404</v>
      </c>
      <c r="Q698" s="117" t="s">
        <v>10614</v>
      </c>
      <c r="R698" s="114"/>
      <c r="S698" s="114"/>
      <c r="T698" s="114"/>
      <c r="U698" s="114"/>
      <c r="V698" s="114"/>
      <c r="W698" s="114"/>
      <c r="X698" s="114"/>
      <c r="Y698" s="114"/>
      <c r="Z698" s="114"/>
      <c r="AA698" s="114"/>
      <c r="AB698" s="114"/>
      <c r="AC698" s="114"/>
      <c r="AD698" s="114"/>
      <c r="AE698" s="114"/>
      <c r="AF698" s="114"/>
      <c r="AG698" s="114"/>
      <c r="AH698" s="114"/>
      <c r="AI698" s="114"/>
      <c r="AJ698" s="114"/>
      <c r="AK698" s="114"/>
      <c r="AL698" s="114"/>
      <c r="AM698" s="114"/>
      <c r="AN698" s="114"/>
      <c r="AO698" s="114"/>
      <c r="AP698" s="114"/>
      <c r="AQ698" s="114"/>
      <c r="AR698" s="114"/>
      <c r="AS698" s="114"/>
      <c r="AT698" s="114"/>
      <c r="AU698" s="114"/>
      <c r="AV698" s="114"/>
      <c r="AW698" s="114"/>
      <c r="AX698" s="114"/>
      <c r="AY698" s="114"/>
      <c r="AZ698" s="114"/>
      <c r="BA698" s="114"/>
      <c r="BB698" s="114"/>
      <c r="BC698" s="114"/>
      <c r="BD698" s="114"/>
      <c r="BE698" s="114"/>
      <c r="BF698" s="114"/>
      <c r="BG698" s="114"/>
      <c r="BH698" s="114"/>
      <c r="BI698" s="114"/>
      <c r="BJ698" s="114"/>
      <c r="BK698" s="114"/>
      <c r="BL698" s="114"/>
    </row>
    <row r="699">
      <c r="A699" s="117" t="s">
        <v>237</v>
      </c>
      <c r="B699" s="117" t="b">
        <v>1</v>
      </c>
      <c r="C699" s="117" t="s">
        <v>241</v>
      </c>
      <c r="D699" s="117" t="s">
        <v>10364</v>
      </c>
      <c r="E699" s="117" t="s">
        <v>10506</v>
      </c>
      <c r="F699" s="117" t="s">
        <v>6144</v>
      </c>
      <c r="G699" s="117" t="s">
        <v>10615</v>
      </c>
      <c r="H699" s="117" t="s">
        <v>10616</v>
      </c>
      <c r="I699" s="134"/>
      <c r="J699" s="117" t="s">
        <v>10617</v>
      </c>
      <c r="K699" s="117" t="s">
        <v>10618</v>
      </c>
      <c r="L699" s="134"/>
      <c r="M699" s="134"/>
      <c r="N699" s="134"/>
      <c r="O699" s="117" t="s">
        <v>10619</v>
      </c>
      <c r="P699" s="117" t="s">
        <v>10620</v>
      </c>
      <c r="Q699" s="117" t="s">
        <v>10621</v>
      </c>
      <c r="R699" s="114"/>
      <c r="S699" s="114"/>
      <c r="T699" s="114"/>
      <c r="U699" s="114"/>
      <c r="V699" s="114"/>
      <c r="W699" s="114"/>
      <c r="X699" s="114"/>
      <c r="Y699" s="114"/>
      <c r="Z699" s="114"/>
      <c r="AA699" s="114"/>
      <c r="AB699" s="114"/>
      <c r="AC699" s="114"/>
      <c r="AD699" s="114"/>
      <c r="AE699" s="114"/>
      <c r="AF699" s="114"/>
      <c r="AG699" s="114"/>
      <c r="AH699" s="114"/>
      <c r="AI699" s="114"/>
      <c r="AJ699" s="114"/>
      <c r="AK699" s="114"/>
      <c r="AL699" s="114"/>
      <c r="AM699" s="114"/>
      <c r="AN699" s="114"/>
      <c r="AO699" s="114"/>
      <c r="AP699" s="114"/>
      <c r="AQ699" s="114"/>
      <c r="AR699" s="114"/>
      <c r="AS699" s="114"/>
      <c r="AT699" s="114"/>
      <c r="AU699" s="114"/>
      <c r="AV699" s="114"/>
      <c r="AW699" s="114"/>
      <c r="AX699" s="114"/>
      <c r="AY699" s="114"/>
      <c r="AZ699" s="114"/>
      <c r="BA699" s="114"/>
      <c r="BB699" s="114"/>
      <c r="BC699" s="114"/>
      <c r="BD699" s="114"/>
      <c r="BE699" s="114"/>
      <c r="BF699" s="114"/>
      <c r="BG699" s="114"/>
      <c r="BH699" s="114"/>
      <c r="BI699" s="114"/>
      <c r="BJ699" s="114"/>
      <c r="BK699" s="114"/>
      <c r="BL699" s="114"/>
    </row>
    <row r="700">
      <c r="A700" s="133" t="s">
        <v>237</v>
      </c>
      <c r="B700" s="133" t="b">
        <v>1</v>
      </c>
      <c r="C700" s="133">
        <v>1.0</v>
      </c>
      <c r="D700" s="133" t="s">
        <v>10364</v>
      </c>
      <c r="E700" s="133" t="s">
        <v>10506</v>
      </c>
      <c r="F700" s="133" t="s">
        <v>6144</v>
      </c>
      <c r="G700" s="133" t="s">
        <v>10622</v>
      </c>
      <c r="H700" s="133" t="s">
        <v>10623</v>
      </c>
      <c r="I700" s="135"/>
      <c r="J700" s="133" t="s">
        <v>10624</v>
      </c>
      <c r="K700" s="133" t="s">
        <v>10625</v>
      </c>
      <c r="L700" s="135"/>
      <c r="M700" s="135"/>
      <c r="N700" s="135"/>
      <c r="O700" s="133" t="s">
        <v>10626</v>
      </c>
      <c r="P700" s="133" t="s">
        <v>10627</v>
      </c>
      <c r="Q700" s="133" t="s">
        <v>3415</v>
      </c>
      <c r="R700" s="114"/>
      <c r="S700" s="114"/>
      <c r="T700" s="114"/>
      <c r="U700" s="114"/>
      <c r="V700" s="114"/>
      <c r="W700" s="114"/>
      <c r="X700" s="114"/>
      <c r="Y700" s="114"/>
      <c r="Z700" s="114"/>
      <c r="AA700" s="114"/>
      <c r="AB700" s="114"/>
      <c r="AC700" s="114"/>
      <c r="AD700" s="114"/>
      <c r="AE700" s="114"/>
      <c r="AF700" s="114"/>
      <c r="AG700" s="114"/>
      <c r="AH700" s="114"/>
      <c r="AI700" s="114"/>
      <c r="AJ700" s="114"/>
      <c r="AK700" s="114"/>
      <c r="AL700" s="114"/>
      <c r="AM700" s="114"/>
      <c r="AN700" s="114"/>
      <c r="AO700" s="114"/>
      <c r="AP700" s="114"/>
      <c r="AQ700" s="114"/>
      <c r="AR700" s="114"/>
      <c r="AS700" s="114"/>
      <c r="AT700" s="114"/>
      <c r="AU700" s="114"/>
      <c r="AV700" s="114"/>
      <c r="AW700" s="114"/>
      <c r="AX700" s="114"/>
      <c r="AY700" s="114"/>
      <c r="AZ700" s="114"/>
      <c r="BA700" s="114"/>
      <c r="BB700" s="114"/>
      <c r="BC700" s="114"/>
      <c r="BD700" s="114"/>
      <c r="BE700" s="114"/>
      <c r="BF700" s="114"/>
      <c r="BG700" s="114"/>
      <c r="BH700" s="114"/>
      <c r="BI700" s="114"/>
      <c r="BJ700" s="114"/>
      <c r="BK700" s="114"/>
      <c r="BL700" s="114"/>
    </row>
    <row r="701">
      <c r="A701" s="79" t="s">
        <v>237</v>
      </c>
      <c r="B701" s="79" t="b">
        <v>1</v>
      </c>
      <c r="C701" s="79" t="s">
        <v>241</v>
      </c>
      <c r="D701" s="79" t="s">
        <v>10364</v>
      </c>
      <c r="E701" s="79" t="s">
        <v>10506</v>
      </c>
      <c r="F701" s="79" t="s">
        <v>6144</v>
      </c>
      <c r="G701" s="79" t="s">
        <v>10628</v>
      </c>
      <c r="H701" s="79" t="s">
        <v>10629</v>
      </c>
      <c r="I701" s="80"/>
      <c r="J701" s="79" t="s">
        <v>10630</v>
      </c>
      <c r="K701" s="79" t="s">
        <v>10631</v>
      </c>
      <c r="L701" s="80"/>
      <c r="M701" s="80"/>
      <c r="N701" s="80"/>
      <c r="O701" s="79" t="s">
        <v>10632</v>
      </c>
      <c r="P701" s="79" t="s">
        <v>10633</v>
      </c>
      <c r="Q701" s="79" t="s">
        <v>10634</v>
      </c>
      <c r="R701" s="114"/>
      <c r="S701" s="114"/>
      <c r="T701" s="114"/>
      <c r="U701" s="114"/>
      <c r="V701" s="114"/>
      <c r="W701" s="114"/>
      <c r="X701" s="114"/>
      <c r="Y701" s="114"/>
      <c r="Z701" s="114"/>
      <c r="AA701" s="114"/>
      <c r="AB701" s="114"/>
      <c r="AC701" s="114"/>
      <c r="AD701" s="114"/>
      <c r="AE701" s="114"/>
      <c r="AF701" s="114"/>
      <c r="AG701" s="114"/>
      <c r="AH701" s="114"/>
      <c r="AI701" s="114"/>
      <c r="AJ701" s="114"/>
      <c r="AK701" s="114"/>
      <c r="AL701" s="114"/>
      <c r="AM701" s="114"/>
      <c r="AN701" s="114"/>
      <c r="AO701" s="114"/>
      <c r="AP701" s="114"/>
      <c r="AQ701" s="114"/>
      <c r="AR701" s="114"/>
      <c r="AS701" s="114"/>
      <c r="AT701" s="114"/>
      <c r="AU701" s="114"/>
      <c r="AV701" s="114"/>
      <c r="AW701" s="114"/>
      <c r="AX701" s="114"/>
      <c r="AY701" s="114"/>
      <c r="AZ701" s="114"/>
      <c r="BA701" s="114"/>
      <c r="BB701" s="114"/>
      <c r="BC701" s="114"/>
      <c r="BD701" s="114"/>
      <c r="BE701" s="114"/>
      <c r="BF701" s="114"/>
      <c r="BG701" s="114"/>
      <c r="BH701" s="114"/>
      <c r="BI701" s="114"/>
      <c r="BJ701" s="114"/>
      <c r="BK701" s="114"/>
      <c r="BL701" s="114"/>
    </row>
    <row r="702">
      <c r="A702" s="117" t="s">
        <v>237</v>
      </c>
      <c r="B702" s="117" t="b">
        <v>1</v>
      </c>
      <c r="C702" s="117">
        <v>1.0</v>
      </c>
      <c r="D702" s="117" t="s">
        <v>10364</v>
      </c>
      <c r="E702" s="117" t="s">
        <v>10506</v>
      </c>
      <c r="F702" s="117" t="s">
        <v>6144</v>
      </c>
      <c r="G702" s="117" t="s">
        <v>10635</v>
      </c>
      <c r="H702" s="117" t="s">
        <v>10636</v>
      </c>
      <c r="I702" s="134"/>
      <c r="J702" s="117" t="s">
        <v>10637</v>
      </c>
      <c r="K702" s="117" t="s">
        <v>10601</v>
      </c>
      <c r="L702" s="134"/>
      <c r="M702" s="134"/>
      <c r="N702" s="134"/>
      <c r="O702" s="117" t="s">
        <v>10638</v>
      </c>
      <c r="P702" s="117" t="s">
        <v>10639</v>
      </c>
      <c r="Q702" s="117" t="s">
        <v>10640</v>
      </c>
      <c r="R702" s="114"/>
      <c r="S702" s="114"/>
      <c r="T702" s="114"/>
      <c r="U702" s="114"/>
      <c r="V702" s="114"/>
      <c r="W702" s="114"/>
      <c r="X702" s="114"/>
      <c r="Y702" s="114"/>
      <c r="Z702" s="114"/>
      <c r="AA702" s="114"/>
      <c r="AB702" s="114"/>
      <c r="AC702" s="114"/>
      <c r="AD702" s="114"/>
      <c r="AE702" s="114"/>
      <c r="AF702" s="114"/>
      <c r="AG702" s="114"/>
      <c r="AH702" s="114"/>
      <c r="AI702" s="114"/>
      <c r="AJ702" s="114"/>
      <c r="AK702" s="114"/>
      <c r="AL702" s="114"/>
      <c r="AM702" s="114"/>
      <c r="AN702" s="114"/>
      <c r="AO702" s="114"/>
      <c r="AP702" s="114"/>
      <c r="AQ702" s="114"/>
      <c r="AR702" s="114"/>
      <c r="AS702" s="114"/>
      <c r="AT702" s="114"/>
      <c r="AU702" s="114"/>
      <c r="AV702" s="114"/>
      <c r="AW702" s="114"/>
      <c r="AX702" s="114"/>
      <c r="AY702" s="114"/>
      <c r="AZ702" s="114"/>
      <c r="BA702" s="114"/>
      <c r="BB702" s="114"/>
      <c r="BC702" s="114"/>
      <c r="BD702" s="114"/>
      <c r="BE702" s="114"/>
      <c r="BF702" s="114"/>
      <c r="BG702" s="114"/>
      <c r="BH702" s="114"/>
      <c r="BI702" s="114"/>
      <c r="BJ702" s="114"/>
      <c r="BK702" s="114"/>
      <c r="BL702" s="114"/>
    </row>
    <row r="703">
      <c r="A703" s="117" t="s">
        <v>237</v>
      </c>
      <c r="B703" s="117" t="b">
        <v>1</v>
      </c>
      <c r="C703" s="117" t="s">
        <v>241</v>
      </c>
      <c r="D703" s="117" t="s">
        <v>10364</v>
      </c>
      <c r="E703" s="117" t="s">
        <v>10506</v>
      </c>
      <c r="F703" s="117" t="s">
        <v>6144</v>
      </c>
      <c r="G703" s="117" t="s">
        <v>10641</v>
      </c>
      <c r="H703" s="117" t="s">
        <v>10642</v>
      </c>
      <c r="I703" s="134"/>
      <c r="J703" s="117" t="s">
        <v>3419</v>
      </c>
      <c r="K703" s="117" t="s">
        <v>10643</v>
      </c>
      <c r="L703" s="134"/>
      <c r="M703" s="134"/>
      <c r="N703" s="134"/>
      <c r="O703" s="117" t="s">
        <v>10644</v>
      </c>
      <c r="P703" s="117" t="s">
        <v>10645</v>
      </c>
      <c r="Q703" s="134"/>
      <c r="R703" s="114"/>
      <c r="S703" s="114"/>
      <c r="T703" s="114"/>
      <c r="U703" s="114"/>
      <c r="V703" s="114"/>
      <c r="W703" s="114"/>
      <c r="X703" s="114"/>
      <c r="Y703" s="114"/>
      <c r="Z703" s="114"/>
      <c r="AA703" s="114"/>
      <c r="AB703" s="114"/>
      <c r="AC703" s="114"/>
      <c r="AD703" s="114"/>
      <c r="AE703" s="114"/>
      <c r="AF703" s="114"/>
      <c r="AG703" s="114"/>
      <c r="AH703" s="114"/>
      <c r="AI703" s="114"/>
      <c r="AJ703" s="114"/>
      <c r="AK703" s="114"/>
      <c r="AL703" s="114"/>
      <c r="AM703" s="114"/>
      <c r="AN703" s="114"/>
      <c r="AO703" s="114"/>
      <c r="AP703" s="114"/>
      <c r="AQ703" s="114"/>
      <c r="AR703" s="114"/>
      <c r="AS703" s="114"/>
      <c r="AT703" s="114"/>
      <c r="AU703" s="114"/>
      <c r="AV703" s="114"/>
      <c r="AW703" s="114"/>
      <c r="AX703" s="114"/>
      <c r="AY703" s="114"/>
      <c r="AZ703" s="114"/>
      <c r="BA703" s="114"/>
      <c r="BB703" s="114"/>
      <c r="BC703" s="114"/>
      <c r="BD703" s="114"/>
      <c r="BE703" s="114"/>
      <c r="BF703" s="114"/>
      <c r="BG703" s="114"/>
      <c r="BH703" s="114"/>
      <c r="BI703" s="114"/>
      <c r="BJ703" s="114"/>
      <c r="BK703" s="114"/>
      <c r="BL703" s="114"/>
    </row>
    <row r="704">
      <c r="A704" s="117" t="s">
        <v>237</v>
      </c>
      <c r="B704" s="117" t="b">
        <v>1</v>
      </c>
      <c r="C704" s="117">
        <v>1.0</v>
      </c>
      <c r="D704" s="117" t="s">
        <v>10364</v>
      </c>
      <c r="E704" s="117" t="s">
        <v>10506</v>
      </c>
      <c r="F704" s="117" t="s">
        <v>6144</v>
      </c>
      <c r="G704" s="117" t="s">
        <v>10646</v>
      </c>
      <c r="H704" s="117" t="s">
        <v>10647</v>
      </c>
      <c r="I704" s="134"/>
      <c r="J704" s="117" t="s">
        <v>3423</v>
      </c>
      <c r="K704" s="117" t="s">
        <v>10648</v>
      </c>
      <c r="L704" s="134"/>
      <c r="M704" s="134"/>
      <c r="N704" s="134"/>
      <c r="O704" s="117" t="s">
        <v>10649</v>
      </c>
      <c r="P704" s="117" t="s">
        <v>10650</v>
      </c>
      <c r="Q704" s="134"/>
      <c r="R704" s="114"/>
      <c r="S704" s="114"/>
      <c r="T704" s="114"/>
      <c r="U704" s="114"/>
      <c r="V704" s="114"/>
      <c r="W704" s="114"/>
      <c r="X704" s="114"/>
      <c r="Y704" s="114"/>
      <c r="Z704" s="114"/>
      <c r="AA704" s="114"/>
      <c r="AB704" s="114"/>
      <c r="AC704" s="114"/>
      <c r="AD704" s="114"/>
      <c r="AE704" s="114"/>
      <c r="AF704" s="114"/>
      <c r="AG704" s="114"/>
      <c r="AH704" s="114"/>
      <c r="AI704" s="114"/>
      <c r="AJ704" s="114"/>
      <c r="AK704" s="114"/>
      <c r="AL704" s="114"/>
      <c r="AM704" s="114"/>
      <c r="AN704" s="114"/>
      <c r="AO704" s="114"/>
      <c r="AP704" s="114"/>
      <c r="AQ704" s="114"/>
      <c r="AR704" s="114"/>
      <c r="AS704" s="114"/>
      <c r="AT704" s="114"/>
      <c r="AU704" s="114"/>
      <c r="AV704" s="114"/>
      <c r="AW704" s="114"/>
      <c r="AX704" s="114"/>
      <c r="AY704" s="114"/>
      <c r="AZ704" s="114"/>
      <c r="BA704" s="114"/>
      <c r="BB704" s="114"/>
      <c r="BC704" s="114"/>
      <c r="BD704" s="114"/>
      <c r="BE704" s="114"/>
      <c r="BF704" s="114"/>
      <c r="BG704" s="114"/>
      <c r="BH704" s="114"/>
      <c r="BI704" s="114"/>
      <c r="BJ704" s="114"/>
      <c r="BK704" s="114"/>
      <c r="BL704" s="114"/>
    </row>
    <row r="705">
      <c r="A705" s="117" t="s">
        <v>237</v>
      </c>
      <c r="B705" s="117" t="b">
        <v>1</v>
      </c>
      <c r="C705" s="117" t="s">
        <v>241</v>
      </c>
      <c r="D705" s="117" t="s">
        <v>10364</v>
      </c>
      <c r="E705" s="117" t="s">
        <v>10506</v>
      </c>
      <c r="F705" s="117" t="s">
        <v>6144</v>
      </c>
      <c r="G705" s="117" t="s">
        <v>10651</v>
      </c>
      <c r="H705" s="117" t="s">
        <v>10652</v>
      </c>
      <c r="I705" s="134"/>
      <c r="J705" s="117" t="s">
        <v>10653</v>
      </c>
      <c r="K705" s="117" t="s">
        <v>10654</v>
      </c>
      <c r="L705" s="134"/>
      <c r="M705" s="134"/>
      <c r="N705" s="134"/>
      <c r="O705" s="117" t="s">
        <v>10655</v>
      </c>
      <c r="P705" s="117" t="s">
        <v>10656</v>
      </c>
      <c r="Q705" s="134"/>
      <c r="R705" s="114"/>
      <c r="S705" s="114"/>
      <c r="T705" s="114"/>
      <c r="U705" s="114"/>
      <c r="V705" s="114"/>
      <c r="W705" s="114"/>
      <c r="X705" s="114"/>
      <c r="Y705" s="114"/>
      <c r="Z705" s="114"/>
      <c r="AA705" s="114"/>
      <c r="AB705" s="114"/>
      <c r="AC705" s="114"/>
      <c r="AD705" s="114"/>
      <c r="AE705" s="114"/>
      <c r="AF705" s="114"/>
      <c r="AG705" s="114"/>
      <c r="AH705" s="114"/>
      <c r="AI705" s="114"/>
      <c r="AJ705" s="114"/>
      <c r="AK705" s="114"/>
      <c r="AL705" s="114"/>
      <c r="AM705" s="114"/>
      <c r="AN705" s="114"/>
      <c r="AO705" s="114"/>
      <c r="AP705" s="114"/>
      <c r="AQ705" s="114"/>
      <c r="AR705" s="114"/>
      <c r="AS705" s="114"/>
      <c r="AT705" s="114"/>
      <c r="AU705" s="114"/>
      <c r="AV705" s="114"/>
      <c r="AW705" s="114"/>
      <c r="AX705" s="114"/>
      <c r="AY705" s="114"/>
      <c r="AZ705" s="114"/>
      <c r="BA705" s="114"/>
      <c r="BB705" s="114"/>
      <c r="BC705" s="114"/>
      <c r="BD705" s="114"/>
      <c r="BE705" s="114"/>
      <c r="BF705" s="114"/>
      <c r="BG705" s="114"/>
      <c r="BH705" s="114"/>
      <c r="BI705" s="114"/>
      <c r="BJ705" s="114"/>
      <c r="BK705" s="114"/>
      <c r="BL705" s="114"/>
    </row>
    <row r="706">
      <c r="A706" s="117" t="s">
        <v>237</v>
      </c>
      <c r="B706" s="117" t="b">
        <v>1</v>
      </c>
      <c r="C706" s="117">
        <v>1.0</v>
      </c>
      <c r="D706" s="117" t="s">
        <v>10364</v>
      </c>
      <c r="E706" s="117" t="s">
        <v>10506</v>
      </c>
      <c r="F706" s="117" t="s">
        <v>6144</v>
      </c>
      <c r="G706" s="117" t="s">
        <v>10657</v>
      </c>
      <c r="H706" s="117" t="s">
        <v>10658</v>
      </c>
      <c r="I706" s="134"/>
      <c r="J706" s="117" t="s">
        <v>10624</v>
      </c>
      <c r="K706" s="117" t="s">
        <v>10625</v>
      </c>
      <c r="L706" s="134"/>
      <c r="M706" s="134"/>
      <c r="N706" s="134"/>
      <c r="O706" s="117" t="s">
        <v>10659</v>
      </c>
      <c r="P706" s="117" t="s">
        <v>10660</v>
      </c>
      <c r="Q706" s="117" t="s">
        <v>3415</v>
      </c>
      <c r="R706" s="114"/>
      <c r="S706" s="114"/>
      <c r="T706" s="114"/>
      <c r="U706" s="114"/>
      <c r="V706" s="114"/>
      <c r="W706" s="114"/>
      <c r="X706" s="114"/>
      <c r="Y706" s="114"/>
      <c r="Z706" s="114"/>
      <c r="AA706" s="114"/>
      <c r="AB706" s="114"/>
      <c r="AC706" s="114"/>
      <c r="AD706" s="114"/>
      <c r="AE706" s="114"/>
      <c r="AF706" s="114"/>
      <c r="AG706" s="114"/>
      <c r="AH706" s="114"/>
      <c r="AI706" s="114"/>
      <c r="AJ706" s="114"/>
      <c r="AK706" s="114"/>
      <c r="AL706" s="114"/>
      <c r="AM706" s="114"/>
      <c r="AN706" s="114"/>
      <c r="AO706" s="114"/>
      <c r="AP706" s="114"/>
      <c r="AQ706" s="114"/>
      <c r="AR706" s="114"/>
      <c r="AS706" s="114"/>
      <c r="AT706" s="114"/>
      <c r="AU706" s="114"/>
      <c r="AV706" s="114"/>
      <c r="AW706" s="114"/>
      <c r="AX706" s="114"/>
      <c r="AY706" s="114"/>
      <c r="AZ706" s="114"/>
      <c r="BA706" s="114"/>
      <c r="BB706" s="114"/>
      <c r="BC706" s="114"/>
      <c r="BD706" s="114"/>
      <c r="BE706" s="114"/>
      <c r="BF706" s="114"/>
      <c r="BG706" s="114"/>
      <c r="BH706" s="114"/>
      <c r="BI706" s="114"/>
      <c r="BJ706" s="114"/>
      <c r="BK706" s="114"/>
      <c r="BL706" s="114"/>
    </row>
    <row r="707">
      <c r="A707" s="117" t="s">
        <v>237</v>
      </c>
      <c r="B707" s="117" t="b">
        <v>1</v>
      </c>
      <c r="C707" s="117" t="s">
        <v>241</v>
      </c>
      <c r="D707" s="117" t="s">
        <v>10364</v>
      </c>
      <c r="E707" s="117" t="s">
        <v>10506</v>
      </c>
      <c r="F707" s="117" t="s">
        <v>489</v>
      </c>
      <c r="G707" s="117" t="s">
        <v>10661</v>
      </c>
      <c r="H707" s="117" t="s">
        <v>10662</v>
      </c>
      <c r="I707" s="134"/>
      <c r="J707" s="117" t="s">
        <v>10663</v>
      </c>
      <c r="K707" s="117" t="s">
        <v>10664</v>
      </c>
      <c r="L707" s="134"/>
      <c r="M707" s="134"/>
      <c r="N707" s="134"/>
      <c r="O707" s="117" t="s">
        <v>10665</v>
      </c>
      <c r="P707" s="117" t="s">
        <v>10666</v>
      </c>
      <c r="Q707" s="134"/>
      <c r="R707" s="114"/>
      <c r="S707" s="114"/>
      <c r="T707" s="114"/>
      <c r="U707" s="114"/>
      <c r="V707" s="114"/>
      <c r="W707" s="114"/>
      <c r="X707" s="114"/>
      <c r="Y707" s="114"/>
      <c r="Z707" s="114"/>
      <c r="AA707" s="114"/>
      <c r="AB707" s="114"/>
      <c r="AC707" s="114"/>
      <c r="AD707" s="114"/>
      <c r="AE707" s="114"/>
      <c r="AF707" s="114"/>
      <c r="AG707" s="114"/>
      <c r="AH707" s="114"/>
      <c r="AI707" s="114"/>
      <c r="AJ707" s="114"/>
      <c r="AK707" s="114"/>
      <c r="AL707" s="114"/>
      <c r="AM707" s="114"/>
      <c r="AN707" s="114"/>
      <c r="AO707" s="114"/>
      <c r="AP707" s="114"/>
      <c r="AQ707" s="114"/>
      <c r="AR707" s="114"/>
      <c r="AS707" s="114"/>
      <c r="AT707" s="114"/>
      <c r="AU707" s="114"/>
      <c r="AV707" s="114"/>
      <c r="AW707" s="114"/>
      <c r="AX707" s="114"/>
      <c r="AY707" s="114"/>
      <c r="AZ707" s="114"/>
      <c r="BA707" s="114"/>
      <c r="BB707" s="114"/>
      <c r="BC707" s="114"/>
      <c r="BD707" s="114"/>
      <c r="BE707" s="114"/>
      <c r="BF707" s="114"/>
      <c r="BG707" s="114"/>
      <c r="BH707" s="114"/>
      <c r="BI707" s="114"/>
      <c r="BJ707" s="114"/>
      <c r="BK707" s="114"/>
      <c r="BL707" s="114"/>
    </row>
    <row r="708">
      <c r="A708" s="117" t="s">
        <v>237</v>
      </c>
      <c r="B708" s="117" t="b">
        <v>1</v>
      </c>
      <c r="C708" s="117">
        <v>1.0</v>
      </c>
      <c r="D708" s="117" t="s">
        <v>10364</v>
      </c>
      <c r="E708" s="117" t="s">
        <v>10506</v>
      </c>
      <c r="F708" s="117" t="s">
        <v>489</v>
      </c>
      <c r="G708" s="117" t="s">
        <v>10667</v>
      </c>
      <c r="H708" s="117" t="s">
        <v>10668</v>
      </c>
      <c r="I708" s="134"/>
      <c r="J708" s="117" t="s">
        <v>3438</v>
      </c>
      <c r="K708" s="117" t="s">
        <v>10669</v>
      </c>
      <c r="L708" s="134"/>
      <c r="M708" s="134"/>
      <c r="N708" s="134"/>
      <c r="O708" s="117" t="s">
        <v>10670</v>
      </c>
      <c r="P708" s="117" t="s">
        <v>10671</v>
      </c>
      <c r="Q708" s="117" t="s">
        <v>10672</v>
      </c>
      <c r="R708" s="114"/>
      <c r="S708" s="114"/>
      <c r="T708" s="114"/>
      <c r="U708" s="114"/>
      <c r="V708" s="114"/>
      <c r="W708" s="114"/>
      <c r="X708" s="114"/>
      <c r="Y708" s="114"/>
      <c r="Z708" s="114"/>
      <c r="AA708" s="114"/>
      <c r="AB708" s="114"/>
      <c r="AC708" s="114"/>
      <c r="AD708" s="114"/>
      <c r="AE708" s="114"/>
      <c r="AF708" s="114"/>
      <c r="AG708" s="114"/>
      <c r="AH708" s="114"/>
      <c r="AI708" s="114"/>
      <c r="AJ708" s="114"/>
      <c r="AK708" s="114"/>
      <c r="AL708" s="114"/>
      <c r="AM708" s="114"/>
      <c r="AN708" s="114"/>
      <c r="AO708" s="114"/>
      <c r="AP708" s="114"/>
      <c r="AQ708" s="114"/>
      <c r="AR708" s="114"/>
      <c r="AS708" s="114"/>
      <c r="AT708" s="114"/>
      <c r="AU708" s="114"/>
      <c r="AV708" s="114"/>
      <c r="AW708" s="114"/>
      <c r="AX708" s="114"/>
      <c r="AY708" s="114"/>
      <c r="AZ708" s="114"/>
      <c r="BA708" s="114"/>
      <c r="BB708" s="114"/>
      <c r="BC708" s="114"/>
      <c r="BD708" s="114"/>
      <c r="BE708" s="114"/>
      <c r="BF708" s="114"/>
      <c r="BG708" s="114"/>
      <c r="BH708" s="114"/>
      <c r="BI708" s="114"/>
      <c r="BJ708" s="114"/>
      <c r="BK708" s="114"/>
      <c r="BL708" s="114"/>
    </row>
    <row r="709">
      <c r="A709" s="117" t="s">
        <v>237</v>
      </c>
      <c r="B709" s="117" t="b">
        <v>1</v>
      </c>
      <c r="C709" s="117" t="s">
        <v>241</v>
      </c>
      <c r="D709" s="117" t="s">
        <v>10364</v>
      </c>
      <c r="E709" s="117" t="s">
        <v>10506</v>
      </c>
      <c r="F709" s="117" t="s">
        <v>556</v>
      </c>
      <c r="G709" s="117" t="s">
        <v>10673</v>
      </c>
      <c r="H709" s="117" t="s">
        <v>10674</v>
      </c>
      <c r="I709" s="134"/>
      <c r="J709" s="117" t="s">
        <v>10675</v>
      </c>
      <c r="K709" s="117" t="s">
        <v>10676</v>
      </c>
      <c r="L709" s="134"/>
      <c r="M709" s="134"/>
      <c r="N709" s="134"/>
      <c r="O709" s="117" t="s">
        <v>10677</v>
      </c>
      <c r="P709" s="117" t="s">
        <v>10678</v>
      </c>
      <c r="Q709" s="134"/>
      <c r="R709" s="114"/>
      <c r="S709" s="114"/>
      <c r="T709" s="114"/>
      <c r="U709" s="114"/>
      <c r="V709" s="114"/>
      <c r="W709" s="114"/>
      <c r="X709" s="114"/>
      <c r="Y709" s="114"/>
      <c r="Z709" s="114"/>
      <c r="AA709" s="114"/>
      <c r="AB709" s="114"/>
      <c r="AC709" s="114"/>
      <c r="AD709" s="114"/>
      <c r="AE709" s="114"/>
      <c r="AF709" s="114"/>
      <c r="AG709" s="114"/>
      <c r="AH709" s="114"/>
      <c r="AI709" s="114"/>
      <c r="AJ709" s="114"/>
      <c r="AK709" s="114"/>
      <c r="AL709" s="114"/>
      <c r="AM709" s="114"/>
      <c r="AN709" s="114"/>
      <c r="AO709" s="114"/>
      <c r="AP709" s="114"/>
      <c r="AQ709" s="114"/>
      <c r="AR709" s="114"/>
      <c r="AS709" s="114"/>
      <c r="AT709" s="114"/>
      <c r="AU709" s="114"/>
      <c r="AV709" s="114"/>
      <c r="AW709" s="114"/>
      <c r="AX709" s="114"/>
      <c r="AY709" s="114"/>
      <c r="AZ709" s="114"/>
      <c r="BA709" s="114"/>
      <c r="BB709" s="114"/>
      <c r="BC709" s="114"/>
      <c r="BD709" s="114"/>
      <c r="BE709" s="114"/>
      <c r="BF709" s="114"/>
      <c r="BG709" s="114"/>
      <c r="BH709" s="114"/>
      <c r="BI709" s="114"/>
      <c r="BJ709" s="114"/>
      <c r="BK709" s="114"/>
      <c r="BL709" s="114"/>
    </row>
    <row r="710">
      <c r="A710" s="117" t="s">
        <v>237</v>
      </c>
      <c r="B710" s="117" t="b">
        <v>1</v>
      </c>
      <c r="C710" s="117">
        <v>1.0</v>
      </c>
      <c r="D710" s="117" t="s">
        <v>10364</v>
      </c>
      <c r="E710" s="117" t="s">
        <v>10506</v>
      </c>
      <c r="F710" s="117" t="s">
        <v>556</v>
      </c>
      <c r="G710" s="117" t="s">
        <v>10679</v>
      </c>
      <c r="H710" s="117" t="s">
        <v>10680</v>
      </c>
      <c r="I710" s="134"/>
      <c r="J710" s="117" t="s">
        <v>10681</v>
      </c>
      <c r="K710" s="117" t="s">
        <v>10682</v>
      </c>
      <c r="L710" s="134"/>
      <c r="M710" s="134"/>
      <c r="N710" s="134"/>
      <c r="O710" s="117" t="s">
        <v>10683</v>
      </c>
      <c r="P710" s="117" t="s">
        <v>10684</v>
      </c>
      <c r="Q710" s="134"/>
      <c r="R710" s="114"/>
      <c r="S710" s="114"/>
      <c r="T710" s="114"/>
      <c r="U710" s="114"/>
      <c r="V710" s="114"/>
      <c r="W710" s="114"/>
      <c r="X710" s="114"/>
      <c r="Y710" s="114"/>
      <c r="Z710" s="114"/>
      <c r="AA710" s="114"/>
      <c r="AB710" s="114"/>
      <c r="AC710" s="114"/>
      <c r="AD710" s="114"/>
      <c r="AE710" s="114"/>
      <c r="AF710" s="114"/>
      <c r="AG710" s="114"/>
      <c r="AH710" s="114"/>
      <c r="AI710" s="114"/>
      <c r="AJ710" s="114"/>
      <c r="AK710" s="114"/>
      <c r="AL710" s="114"/>
      <c r="AM710" s="114"/>
      <c r="AN710" s="114"/>
      <c r="AO710" s="114"/>
      <c r="AP710" s="114"/>
      <c r="AQ710" s="114"/>
      <c r="AR710" s="114"/>
      <c r="AS710" s="114"/>
      <c r="AT710" s="114"/>
      <c r="AU710" s="114"/>
      <c r="AV710" s="114"/>
      <c r="AW710" s="114"/>
      <c r="AX710" s="114"/>
      <c r="AY710" s="114"/>
      <c r="AZ710" s="114"/>
      <c r="BA710" s="114"/>
      <c r="BB710" s="114"/>
      <c r="BC710" s="114"/>
      <c r="BD710" s="114"/>
      <c r="BE710" s="114"/>
      <c r="BF710" s="114"/>
      <c r="BG710" s="114"/>
      <c r="BH710" s="114"/>
      <c r="BI710" s="114"/>
      <c r="BJ710" s="114"/>
      <c r="BK710" s="114"/>
      <c r="BL710" s="114"/>
    </row>
    <row r="711">
      <c r="A711" s="117" t="s">
        <v>237</v>
      </c>
      <c r="B711" s="117" t="b">
        <v>1</v>
      </c>
      <c r="C711" s="117" t="s">
        <v>241</v>
      </c>
      <c r="D711" s="117" t="s">
        <v>10364</v>
      </c>
      <c r="E711" s="117" t="s">
        <v>10506</v>
      </c>
      <c r="F711" s="117" t="s">
        <v>556</v>
      </c>
      <c r="G711" s="117" t="s">
        <v>10685</v>
      </c>
      <c r="H711" s="117" t="s">
        <v>10686</v>
      </c>
      <c r="I711" s="134"/>
      <c r="J711" s="117" t="s">
        <v>3451</v>
      </c>
      <c r="K711" s="117" t="s">
        <v>10687</v>
      </c>
      <c r="L711" s="134"/>
      <c r="M711" s="134"/>
      <c r="N711" s="134"/>
      <c r="O711" s="117" t="s">
        <v>10688</v>
      </c>
      <c r="P711" s="117" t="s">
        <v>10689</v>
      </c>
      <c r="Q711" s="117" t="s">
        <v>10690</v>
      </c>
      <c r="R711" s="114"/>
      <c r="S711" s="114"/>
      <c r="T711" s="114"/>
      <c r="U711" s="114"/>
      <c r="V711" s="114"/>
      <c r="W711" s="114"/>
      <c r="X711" s="114"/>
      <c r="Y711" s="114"/>
      <c r="Z711" s="114"/>
      <c r="AA711" s="114"/>
      <c r="AB711" s="114"/>
      <c r="AC711" s="114"/>
      <c r="AD711" s="114"/>
      <c r="AE711" s="114"/>
      <c r="AF711" s="114"/>
      <c r="AG711" s="114"/>
      <c r="AH711" s="114"/>
      <c r="AI711" s="114"/>
      <c r="AJ711" s="114"/>
      <c r="AK711" s="114"/>
      <c r="AL711" s="114"/>
      <c r="AM711" s="114"/>
      <c r="AN711" s="114"/>
      <c r="AO711" s="114"/>
      <c r="AP711" s="114"/>
      <c r="AQ711" s="114"/>
      <c r="AR711" s="114"/>
      <c r="AS711" s="114"/>
      <c r="AT711" s="114"/>
      <c r="AU711" s="114"/>
      <c r="AV711" s="114"/>
      <c r="AW711" s="114"/>
      <c r="AX711" s="114"/>
      <c r="AY711" s="114"/>
      <c r="AZ711" s="114"/>
      <c r="BA711" s="114"/>
      <c r="BB711" s="114"/>
      <c r="BC711" s="114"/>
      <c r="BD711" s="114"/>
      <c r="BE711" s="114"/>
      <c r="BF711" s="114"/>
      <c r="BG711" s="114"/>
      <c r="BH711" s="114"/>
      <c r="BI711" s="114"/>
      <c r="BJ711" s="114"/>
      <c r="BK711" s="114"/>
      <c r="BL711" s="114"/>
    </row>
    <row r="712">
      <c r="A712" s="117" t="s">
        <v>237</v>
      </c>
      <c r="B712" s="117" t="b">
        <v>1</v>
      </c>
      <c r="C712" s="117">
        <v>1.0</v>
      </c>
      <c r="D712" s="117" t="s">
        <v>10364</v>
      </c>
      <c r="E712" s="117" t="s">
        <v>10506</v>
      </c>
      <c r="F712" s="117" t="s">
        <v>556</v>
      </c>
      <c r="G712" s="117" t="s">
        <v>10691</v>
      </c>
      <c r="H712" s="117" t="s">
        <v>10692</v>
      </c>
      <c r="I712" s="134"/>
      <c r="J712" s="117" t="s">
        <v>10693</v>
      </c>
      <c r="K712" s="117" t="s">
        <v>10694</v>
      </c>
      <c r="L712" s="134"/>
      <c r="M712" s="134"/>
      <c r="N712" s="134"/>
      <c r="O712" s="117" t="s">
        <v>10695</v>
      </c>
      <c r="P712" s="117" t="s">
        <v>10696</v>
      </c>
      <c r="Q712" s="134"/>
      <c r="R712" s="114"/>
      <c r="S712" s="114"/>
      <c r="T712" s="114"/>
      <c r="U712" s="114"/>
      <c r="V712" s="114"/>
      <c r="W712" s="114"/>
      <c r="X712" s="114"/>
      <c r="Y712" s="114"/>
      <c r="Z712" s="114"/>
      <c r="AA712" s="114"/>
      <c r="AB712" s="114"/>
      <c r="AC712" s="114"/>
      <c r="AD712" s="114"/>
      <c r="AE712" s="114"/>
      <c r="AF712" s="114"/>
      <c r="AG712" s="114"/>
      <c r="AH712" s="114"/>
      <c r="AI712" s="114"/>
      <c r="AJ712" s="114"/>
      <c r="AK712" s="114"/>
      <c r="AL712" s="114"/>
      <c r="AM712" s="114"/>
      <c r="AN712" s="114"/>
      <c r="AO712" s="114"/>
      <c r="AP712" s="114"/>
      <c r="AQ712" s="114"/>
      <c r="AR712" s="114"/>
      <c r="AS712" s="114"/>
      <c r="AT712" s="114"/>
      <c r="AU712" s="114"/>
      <c r="AV712" s="114"/>
      <c r="AW712" s="114"/>
      <c r="AX712" s="114"/>
      <c r="AY712" s="114"/>
      <c r="AZ712" s="114"/>
      <c r="BA712" s="114"/>
      <c r="BB712" s="114"/>
      <c r="BC712" s="114"/>
      <c r="BD712" s="114"/>
      <c r="BE712" s="114"/>
      <c r="BF712" s="114"/>
      <c r="BG712" s="114"/>
      <c r="BH712" s="114"/>
      <c r="BI712" s="114"/>
      <c r="BJ712" s="114"/>
      <c r="BK712" s="114"/>
      <c r="BL712" s="114"/>
    </row>
    <row r="713">
      <c r="A713" s="117" t="s">
        <v>237</v>
      </c>
      <c r="B713" s="117" t="b">
        <v>1</v>
      </c>
      <c r="C713" s="117" t="s">
        <v>241</v>
      </c>
      <c r="D713" s="117" t="s">
        <v>10364</v>
      </c>
      <c r="E713" s="117" t="s">
        <v>10506</v>
      </c>
      <c r="F713" s="117" t="s">
        <v>556</v>
      </c>
      <c r="G713" s="117" t="s">
        <v>10697</v>
      </c>
      <c r="H713" s="117" t="s">
        <v>10698</v>
      </c>
      <c r="I713" s="134"/>
      <c r="J713" s="117" t="s">
        <v>10699</v>
      </c>
      <c r="K713" s="117" t="s">
        <v>10700</v>
      </c>
      <c r="L713" s="134"/>
      <c r="M713" s="134"/>
      <c r="N713" s="134"/>
      <c r="O713" s="117" t="s">
        <v>10701</v>
      </c>
      <c r="P713" s="117" t="s">
        <v>10702</v>
      </c>
      <c r="Q713" s="134"/>
      <c r="R713" s="114"/>
      <c r="S713" s="114"/>
      <c r="T713" s="114"/>
      <c r="U713" s="114"/>
      <c r="V713" s="114"/>
      <c r="W713" s="114"/>
      <c r="X713" s="114"/>
      <c r="Y713" s="114"/>
      <c r="Z713" s="114"/>
      <c r="AA713" s="114"/>
      <c r="AB713" s="114"/>
      <c r="AC713" s="114"/>
      <c r="AD713" s="114"/>
      <c r="AE713" s="114"/>
      <c r="AF713" s="114"/>
      <c r="AG713" s="114"/>
      <c r="AH713" s="114"/>
      <c r="AI713" s="114"/>
      <c r="AJ713" s="114"/>
      <c r="AK713" s="114"/>
      <c r="AL713" s="114"/>
      <c r="AM713" s="114"/>
      <c r="AN713" s="114"/>
      <c r="AO713" s="114"/>
      <c r="AP713" s="114"/>
      <c r="AQ713" s="114"/>
      <c r="AR713" s="114"/>
      <c r="AS713" s="114"/>
      <c r="AT713" s="114"/>
      <c r="AU713" s="114"/>
      <c r="AV713" s="114"/>
      <c r="AW713" s="114"/>
      <c r="AX713" s="114"/>
      <c r="AY713" s="114"/>
      <c r="AZ713" s="114"/>
      <c r="BA713" s="114"/>
      <c r="BB713" s="114"/>
      <c r="BC713" s="114"/>
      <c r="BD713" s="114"/>
      <c r="BE713" s="114"/>
      <c r="BF713" s="114"/>
      <c r="BG713" s="114"/>
      <c r="BH713" s="114"/>
      <c r="BI713" s="114"/>
      <c r="BJ713" s="114"/>
      <c r="BK713" s="114"/>
      <c r="BL713" s="114"/>
    </row>
    <row r="714">
      <c r="A714" s="117" t="s">
        <v>237</v>
      </c>
      <c r="B714" s="117" t="b">
        <v>1</v>
      </c>
      <c r="C714" s="117">
        <v>1.0</v>
      </c>
      <c r="D714" s="117" t="s">
        <v>10364</v>
      </c>
      <c r="E714" s="117" t="s">
        <v>10506</v>
      </c>
      <c r="F714" s="117" t="s">
        <v>7468</v>
      </c>
      <c r="G714" s="117" t="s">
        <v>10703</v>
      </c>
      <c r="H714" s="117" t="s">
        <v>10704</v>
      </c>
      <c r="I714" s="134"/>
      <c r="J714" s="117" t="s">
        <v>10705</v>
      </c>
      <c r="K714" s="117" t="s">
        <v>10706</v>
      </c>
      <c r="L714" s="134"/>
      <c r="M714" s="134"/>
      <c r="N714" s="134"/>
      <c r="O714" s="117" t="s">
        <v>10707</v>
      </c>
      <c r="P714" s="117" t="s">
        <v>10708</v>
      </c>
      <c r="Q714" s="134"/>
      <c r="R714" s="114"/>
      <c r="S714" s="114"/>
      <c r="T714" s="114"/>
      <c r="U714" s="114"/>
      <c r="V714" s="114"/>
      <c r="W714" s="114"/>
      <c r="X714" s="114"/>
      <c r="Y714" s="114"/>
      <c r="Z714" s="114"/>
      <c r="AA714" s="114"/>
      <c r="AB714" s="114"/>
      <c r="AC714" s="114"/>
      <c r="AD714" s="114"/>
      <c r="AE714" s="114"/>
      <c r="AF714" s="114"/>
      <c r="AG714" s="114"/>
      <c r="AH714" s="114"/>
      <c r="AI714" s="114"/>
      <c r="AJ714" s="114"/>
      <c r="AK714" s="114"/>
      <c r="AL714" s="114"/>
      <c r="AM714" s="114"/>
      <c r="AN714" s="114"/>
      <c r="AO714" s="114"/>
      <c r="AP714" s="114"/>
      <c r="AQ714" s="114"/>
      <c r="AR714" s="114"/>
      <c r="AS714" s="114"/>
      <c r="AT714" s="114"/>
      <c r="AU714" s="114"/>
      <c r="AV714" s="114"/>
      <c r="AW714" s="114"/>
      <c r="AX714" s="114"/>
      <c r="AY714" s="114"/>
      <c r="AZ714" s="114"/>
      <c r="BA714" s="114"/>
      <c r="BB714" s="114"/>
      <c r="BC714" s="114"/>
      <c r="BD714" s="114"/>
      <c r="BE714" s="114"/>
      <c r="BF714" s="114"/>
      <c r="BG714" s="114"/>
      <c r="BH714" s="114"/>
      <c r="BI714" s="114"/>
      <c r="BJ714" s="114"/>
      <c r="BK714" s="114"/>
      <c r="BL714" s="114"/>
    </row>
    <row r="715">
      <c r="A715" s="117" t="s">
        <v>237</v>
      </c>
      <c r="B715" s="117" t="b">
        <v>1</v>
      </c>
      <c r="C715" s="117" t="s">
        <v>241</v>
      </c>
      <c r="D715" s="117" t="s">
        <v>10364</v>
      </c>
      <c r="E715" s="117" t="s">
        <v>10506</v>
      </c>
      <c r="F715" s="117" t="s">
        <v>4264</v>
      </c>
      <c r="G715" s="117" t="s">
        <v>10709</v>
      </c>
      <c r="H715" s="117" t="s">
        <v>10710</v>
      </c>
      <c r="I715" s="134"/>
      <c r="J715" s="117" t="s">
        <v>10711</v>
      </c>
      <c r="K715" s="117" t="s">
        <v>10712</v>
      </c>
      <c r="L715" s="134"/>
      <c r="M715" s="134"/>
      <c r="N715" s="134"/>
      <c r="O715" s="117" t="s">
        <v>10713</v>
      </c>
      <c r="P715" s="117" t="s">
        <v>10714</v>
      </c>
      <c r="Q715" s="134"/>
      <c r="R715" s="114"/>
      <c r="S715" s="114"/>
      <c r="T715" s="114"/>
      <c r="U715" s="114"/>
      <c r="V715" s="114"/>
      <c r="W715" s="114"/>
      <c r="X715" s="114"/>
      <c r="Y715" s="114"/>
      <c r="Z715" s="114"/>
      <c r="AA715" s="114"/>
      <c r="AB715" s="114"/>
      <c r="AC715" s="114"/>
      <c r="AD715" s="114"/>
      <c r="AE715" s="114"/>
      <c r="AF715" s="114"/>
      <c r="AG715" s="114"/>
      <c r="AH715" s="114"/>
      <c r="AI715" s="114"/>
      <c r="AJ715" s="114"/>
      <c r="AK715" s="114"/>
      <c r="AL715" s="114"/>
      <c r="AM715" s="114"/>
      <c r="AN715" s="114"/>
      <c r="AO715" s="114"/>
      <c r="AP715" s="114"/>
      <c r="AQ715" s="114"/>
      <c r="AR715" s="114"/>
      <c r="AS715" s="114"/>
      <c r="AT715" s="114"/>
      <c r="AU715" s="114"/>
      <c r="AV715" s="114"/>
      <c r="AW715" s="114"/>
      <c r="AX715" s="114"/>
      <c r="AY715" s="114"/>
      <c r="AZ715" s="114"/>
      <c r="BA715" s="114"/>
      <c r="BB715" s="114"/>
      <c r="BC715" s="114"/>
      <c r="BD715" s="114"/>
      <c r="BE715" s="114"/>
      <c r="BF715" s="114"/>
      <c r="BG715" s="114"/>
      <c r="BH715" s="114"/>
      <c r="BI715" s="114"/>
      <c r="BJ715" s="114"/>
      <c r="BK715" s="114"/>
      <c r="BL715" s="114"/>
    </row>
    <row r="716">
      <c r="A716" s="117" t="s">
        <v>237</v>
      </c>
      <c r="B716" s="117" t="b">
        <v>1</v>
      </c>
      <c r="C716" s="117">
        <v>1.0</v>
      </c>
      <c r="D716" s="117" t="s">
        <v>10364</v>
      </c>
      <c r="E716" s="117" t="s">
        <v>10506</v>
      </c>
      <c r="F716" s="117" t="s">
        <v>4264</v>
      </c>
      <c r="G716" s="117" t="s">
        <v>10715</v>
      </c>
      <c r="H716" s="117" t="s">
        <v>10716</v>
      </c>
      <c r="I716" s="134"/>
      <c r="J716" s="117" t="s">
        <v>10717</v>
      </c>
      <c r="K716" s="117" t="s">
        <v>10718</v>
      </c>
      <c r="L716" s="134"/>
      <c r="M716" s="134"/>
      <c r="N716" s="134"/>
      <c r="O716" s="117" t="s">
        <v>10719</v>
      </c>
      <c r="P716" s="117" t="s">
        <v>10720</v>
      </c>
      <c r="Q716" s="134"/>
      <c r="R716" s="114"/>
      <c r="S716" s="114"/>
      <c r="T716" s="114"/>
      <c r="U716" s="114"/>
      <c r="V716" s="114"/>
      <c r="W716" s="114"/>
      <c r="X716" s="114"/>
      <c r="Y716" s="114"/>
      <c r="Z716" s="114"/>
      <c r="AA716" s="114"/>
      <c r="AB716" s="114"/>
      <c r="AC716" s="114"/>
      <c r="AD716" s="114"/>
      <c r="AE716" s="114"/>
      <c r="AF716" s="114"/>
      <c r="AG716" s="114"/>
      <c r="AH716" s="114"/>
      <c r="AI716" s="114"/>
      <c r="AJ716" s="114"/>
      <c r="AK716" s="114"/>
      <c r="AL716" s="114"/>
      <c r="AM716" s="114"/>
      <c r="AN716" s="114"/>
      <c r="AO716" s="114"/>
      <c r="AP716" s="114"/>
      <c r="AQ716" s="114"/>
      <c r="AR716" s="114"/>
      <c r="AS716" s="114"/>
      <c r="AT716" s="114"/>
      <c r="AU716" s="114"/>
      <c r="AV716" s="114"/>
      <c r="AW716" s="114"/>
      <c r="AX716" s="114"/>
      <c r="AY716" s="114"/>
      <c r="AZ716" s="114"/>
      <c r="BA716" s="114"/>
      <c r="BB716" s="114"/>
      <c r="BC716" s="114"/>
      <c r="BD716" s="114"/>
      <c r="BE716" s="114"/>
      <c r="BF716" s="114"/>
      <c r="BG716" s="114"/>
      <c r="BH716" s="114"/>
      <c r="BI716" s="114"/>
      <c r="BJ716" s="114"/>
      <c r="BK716" s="114"/>
      <c r="BL716" s="114"/>
    </row>
    <row r="717">
      <c r="A717" s="117" t="s">
        <v>237</v>
      </c>
      <c r="B717" s="117" t="b">
        <v>1</v>
      </c>
      <c r="C717" s="117" t="s">
        <v>241</v>
      </c>
      <c r="D717" s="117" t="s">
        <v>10364</v>
      </c>
      <c r="E717" s="117" t="s">
        <v>10506</v>
      </c>
      <c r="F717" s="117" t="s">
        <v>4264</v>
      </c>
      <c r="G717" s="117" t="s">
        <v>10721</v>
      </c>
      <c r="H717" s="117" t="s">
        <v>10722</v>
      </c>
      <c r="I717" s="134"/>
      <c r="J717" s="117" t="s">
        <v>10723</v>
      </c>
      <c r="K717" s="117" t="s">
        <v>10724</v>
      </c>
      <c r="L717" s="134"/>
      <c r="M717" s="134"/>
      <c r="N717" s="134"/>
      <c r="O717" s="117" t="s">
        <v>10725</v>
      </c>
      <c r="P717" s="117" t="s">
        <v>10726</v>
      </c>
      <c r="Q717" s="134"/>
      <c r="R717" s="114"/>
      <c r="S717" s="114"/>
      <c r="T717" s="114"/>
      <c r="U717" s="114"/>
      <c r="V717" s="114"/>
      <c r="W717" s="114"/>
      <c r="X717" s="114"/>
      <c r="Y717" s="114"/>
      <c r="Z717" s="114"/>
      <c r="AA717" s="114"/>
      <c r="AB717" s="114"/>
      <c r="AC717" s="114"/>
      <c r="AD717" s="114"/>
      <c r="AE717" s="114"/>
      <c r="AF717" s="114"/>
      <c r="AG717" s="114"/>
      <c r="AH717" s="114"/>
      <c r="AI717" s="114"/>
      <c r="AJ717" s="114"/>
      <c r="AK717" s="114"/>
      <c r="AL717" s="114"/>
      <c r="AM717" s="114"/>
      <c r="AN717" s="114"/>
      <c r="AO717" s="114"/>
      <c r="AP717" s="114"/>
      <c r="AQ717" s="114"/>
      <c r="AR717" s="114"/>
      <c r="AS717" s="114"/>
      <c r="AT717" s="114"/>
      <c r="AU717" s="114"/>
      <c r="AV717" s="114"/>
      <c r="AW717" s="114"/>
      <c r="AX717" s="114"/>
      <c r="AY717" s="114"/>
      <c r="AZ717" s="114"/>
      <c r="BA717" s="114"/>
      <c r="BB717" s="114"/>
      <c r="BC717" s="114"/>
      <c r="BD717" s="114"/>
      <c r="BE717" s="114"/>
      <c r="BF717" s="114"/>
      <c r="BG717" s="114"/>
      <c r="BH717" s="114"/>
      <c r="BI717" s="114"/>
      <c r="BJ717" s="114"/>
      <c r="BK717" s="114"/>
      <c r="BL717" s="114"/>
    </row>
    <row r="718">
      <c r="A718" s="117" t="s">
        <v>237</v>
      </c>
      <c r="B718" s="117" t="b">
        <v>1</v>
      </c>
      <c r="C718" s="117">
        <v>1.0</v>
      </c>
      <c r="D718" s="117" t="s">
        <v>10364</v>
      </c>
      <c r="E718" s="117" t="s">
        <v>10506</v>
      </c>
      <c r="F718" s="117" t="s">
        <v>4264</v>
      </c>
      <c r="G718" s="117" t="s">
        <v>10727</v>
      </c>
      <c r="H718" s="117" t="s">
        <v>10728</v>
      </c>
      <c r="I718" s="134"/>
      <c r="J718" s="117" t="s">
        <v>10729</v>
      </c>
      <c r="K718" s="117" t="s">
        <v>10730</v>
      </c>
      <c r="L718" s="134"/>
      <c r="M718" s="134"/>
      <c r="N718" s="134"/>
      <c r="O718" s="117" t="s">
        <v>10731</v>
      </c>
      <c r="P718" s="117" t="s">
        <v>10732</v>
      </c>
      <c r="Q718" s="134"/>
      <c r="R718" s="114"/>
      <c r="S718" s="114"/>
      <c r="T718" s="114"/>
      <c r="U718" s="114"/>
      <c r="V718" s="114"/>
      <c r="W718" s="114"/>
      <c r="X718" s="114"/>
      <c r="Y718" s="114"/>
      <c r="Z718" s="114"/>
      <c r="AA718" s="114"/>
      <c r="AB718" s="114"/>
      <c r="AC718" s="114"/>
      <c r="AD718" s="114"/>
      <c r="AE718" s="114"/>
      <c r="AF718" s="114"/>
      <c r="AG718" s="114"/>
      <c r="AH718" s="114"/>
      <c r="AI718" s="114"/>
      <c r="AJ718" s="114"/>
      <c r="AK718" s="114"/>
      <c r="AL718" s="114"/>
      <c r="AM718" s="114"/>
      <c r="AN718" s="114"/>
      <c r="AO718" s="114"/>
      <c r="AP718" s="114"/>
      <c r="AQ718" s="114"/>
      <c r="AR718" s="114"/>
      <c r="AS718" s="114"/>
      <c r="AT718" s="114"/>
      <c r="AU718" s="114"/>
      <c r="AV718" s="114"/>
      <c r="AW718" s="114"/>
      <c r="AX718" s="114"/>
      <c r="AY718" s="114"/>
      <c r="AZ718" s="114"/>
      <c r="BA718" s="114"/>
      <c r="BB718" s="114"/>
      <c r="BC718" s="114"/>
      <c r="BD718" s="114"/>
      <c r="BE718" s="114"/>
      <c r="BF718" s="114"/>
      <c r="BG718" s="114"/>
      <c r="BH718" s="114"/>
      <c r="BI718" s="114"/>
      <c r="BJ718" s="114"/>
      <c r="BK718" s="114"/>
      <c r="BL718" s="114"/>
    </row>
    <row r="719">
      <c r="A719" s="117" t="s">
        <v>237</v>
      </c>
      <c r="B719" s="117" t="b">
        <v>1</v>
      </c>
      <c r="C719" s="117" t="s">
        <v>241</v>
      </c>
      <c r="D719" s="117" t="s">
        <v>10364</v>
      </c>
      <c r="E719" s="117" t="s">
        <v>10506</v>
      </c>
      <c r="F719" s="117" t="s">
        <v>1399</v>
      </c>
      <c r="G719" s="117" t="s">
        <v>10733</v>
      </c>
      <c r="H719" s="117" t="s">
        <v>10734</v>
      </c>
      <c r="I719" s="134"/>
      <c r="J719" s="117" t="s">
        <v>10735</v>
      </c>
      <c r="K719" s="117" t="s">
        <v>10736</v>
      </c>
      <c r="L719" s="134"/>
      <c r="M719" s="134"/>
      <c r="N719" s="134"/>
      <c r="O719" s="117" t="s">
        <v>10737</v>
      </c>
      <c r="P719" s="117" t="s">
        <v>10738</v>
      </c>
      <c r="Q719" s="134"/>
      <c r="R719" s="114"/>
      <c r="S719" s="114"/>
      <c r="T719" s="114"/>
      <c r="U719" s="114"/>
      <c r="V719" s="114"/>
      <c r="W719" s="114"/>
      <c r="X719" s="114"/>
      <c r="Y719" s="114"/>
      <c r="Z719" s="114"/>
      <c r="AA719" s="114"/>
      <c r="AB719" s="114"/>
      <c r="AC719" s="114"/>
      <c r="AD719" s="114"/>
      <c r="AE719" s="114"/>
      <c r="AF719" s="114"/>
      <c r="AG719" s="114"/>
      <c r="AH719" s="114"/>
      <c r="AI719" s="114"/>
      <c r="AJ719" s="114"/>
      <c r="AK719" s="114"/>
      <c r="AL719" s="114"/>
      <c r="AM719" s="114"/>
      <c r="AN719" s="114"/>
      <c r="AO719" s="114"/>
      <c r="AP719" s="114"/>
      <c r="AQ719" s="114"/>
      <c r="AR719" s="114"/>
      <c r="AS719" s="114"/>
      <c r="AT719" s="114"/>
      <c r="AU719" s="114"/>
      <c r="AV719" s="114"/>
      <c r="AW719" s="114"/>
      <c r="AX719" s="114"/>
      <c r="AY719" s="114"/>
      <c r="AZ719" s="114"/>
      <c r="BA719" s="114"/>
      <c r="BB719" s="114"/>
      <c r="BC719" s="114"/>
      <c r="BD719" s="114"/>
      <c r="BE719" s="114"/>
      <c r="BF719" s="114"/>
      <c r="BG719" s="114"/>
      <c r="BH719" s="114"/>
      <c r="BI719" s="114"/>
      <c r="BJ719" s="114"/>
      <c r="BK719" s="114"/>
      <c r="BL719" s="114"/>
    </row>
    <row r="720">
      <c r="A720" s="117" t="s">
        <v>237</v>
      </c>
      <c r="B720" s="117" t="b">
        <v>1</v>
      </c>
      <c r="C720" s="117">
        <v>1.0</v>
      </c>
      <c r="D720" s="117" t="s">
        <v>10364</v>
      </c>
      <c r="E720" s="117" t="s">
        <v>10506</v>
      </c>
      <c r="F720" s="117" t="s">
        <v>1399</v>
      </c>
      <c r="G720" s="117" t="s">
        <v>10739</v>
      </c>
      <c r="H720" s="117" t="s">
        <v>10740</v>
      </c>
      <c r="I720" s="134"/>
      <c r="J720" s="117" t="s">
        <v>10741</v>
      </c>
      <c r="K720" s="117" t="s">
        <v>10742</v>
      </c>
      <c r="L720" s="134"/>
      <c r="M720" s="134"/>
      <c r="N720" s="134"/>
      <c r="O720" s="117" t="s">
        <v>10743</v>
      </c>
      <c r="P720" s="117" t="s">
        <v>10744</v>
      </c>
      <c r="Q720" s="117" t="s">
        <v>10745</v>
      </c>
      <c r="R720" s="114"/>
      <c r="S720" s="114"/>
      <c r="T720" s="114"/>
      <c r="U720" s="114"/>
      <c r="V720" s="114"/>
      <c r="W720" s="114"/>
      <c r="X720" s="114"/>
      <c r="Y720" s="114"/>
      <c r="Z720" s="114"/>
      <c r="AA720" s="114"/>
      <c r="AB720" s="114"/>
      <c r="AC720" s="114"/>
      <c r="AD720" s="114"/>
      <c r="AE720" s="114"/>
      <c r="AF720" s="114"/>
      <c r="AG720" s="114"/>
      <c r="AH720" s="114"/>
      <c r="AI720" s="114"/>
      <c r="AJ720" s="114"/>
      <c r="AK720" s="114"/>
      <c r="AL720" s="114"/>
      <c r="AM720" s="114"/>
      <c r="AN720" s="114"/>
      <c r="AO720" s="114"/>
      <c r="AP720" s="114"/>
      <c r="AQ720" s="114"/>
      <c r="AR720" s="114"/>
      <c r="AS720" s="114"/>
      <c r="AT720" s="114"/>
      <c r="AU720" s="114"/>
      <c r="AV720" s="114"/>
      <c r="AW720" s="114"/>
      <c r="AX720" s="114"/>
      <c r="AY720" s="114"/>
      <c r="AZ720" s="114"/>
      <c r="BA720" s="114"/>
      <c r="BB720" s="114"/>
      <c r="BC720" s="114"/>
      <c r="BD720" s="114"/>
      <c r="BE720" s="114"/>
      <c r="BF720" s="114"/>
      <c r="BG720" s="114"/>
      <c r="BH720" s="114"/>
      <c r="BI720" s="114"/>
      <c r="BJ720" s="114"/>
      <c r="BK720" s="114"/>
      <c r="BL720" s="114"/>
    </row>
    <row r="721">
      <c r="A721" s="117" t="s">
        <v>237</v>
      </c>
      <c r="B721" s="117" t="b">
        <v>1</v>
      </c>
      <c r="C721" s="117" t="s">
        <v>241</v>
      </c>
      <c r="D721" s="117" t="s">
        <v>10364</v>
      </c>
      <c r="E721" s="117" t="s">
        <v>10506</v>
      </c>
      <c r="F721" s="117" t="s">
        <v>1399</v>
      </c>
      <c r="G721" s="117" t="s">
        <v>10746</v>
      </c>
      <c r="H721" s="117" t="s">
        <v>10716</v>
      </c>
      <c r="I721" s="134"/>
      <c r="J721" s="117" t="s">
        <v>10747</v>
      </c>
      <c r="K721" s="117" t="s">
        <v>10748</v>
      </c>
      <c r="L721" s="134"/>
      <c r="M721" s="134"/>
      <c r="N721" s="134"/>
      <c r="O721" s="117" t="s">
        <v>10749</v>
      </c>
      <c r="P721" s="117" t="s">
        <v>10750</v>
      </c>
      <c r="Q721" s="134"/>
      <c r="R721" s="114"/>
      <c r="S721" s="114"/>
      <c r="T721" s="114"/>
      <c r="U721" s="114"/>
      <c r="V721" s="114"/>
      <c r="W721" s="114"/>
      <c r="X721" s="114"/>
      <c r="Y721" s="114"/>
      <c r="Z721" s="114"/>
      <c r="AA721" s="114"/>
      <c r="AB721" s="114"/>
      <c r="AC721" s="114"/>
      <c r="AD721" s="114"/>
      <c r="AE721" s="114"/>
      <c r="AF721" s="114"/>
      <c r="AG721" s="114"/>
      <c r="AH721" s="114"/>
      <c r="AI721" s="114"/>
      <c r="AJ721" s="114"/>
      <c r="AK721" s="114"/>
      <c r="AL721" s="114"/>
      <c r="AM721" s="114"/>
      <c r="AN721" s="114"/>
      <c r="AO721" s="114"/>
      <c r="AP721" s="114"/>
      <c r="AQ721" s="114"/>
      <c r="AR721" s="114"/>
      <c r="AS721" s="114"/>
      <c r="AT721" s="114"/>
      <c r="AU721" s="114"/>
      <c r="AV721" s="114"/>
      <c r="AW721" s="114"/>
      <c r="AX721" s="114"/>
      <c r="AY721" s="114"/>
      <c r="AZ721" s="114"/>
      <c r="BA721" s="114"/>
      <c r="BB721" s="114"/>
      <c r="BC721" s="114"/>
      <c r="BD721" s="114"/>
      <c r="BE721" s="114"/>
      <c r="BF721" s="114"/>
      <c r="BG721" s="114"/>
      <c r="BH721" s="114"/>
      <c r="BI721" s="114"/>
      <c r="BJ721" s="114"/>
      <c r="BK721" s="114"/>
      <c r="BL721" s="114"/>
    </row>
    <row r="722">
      <c r="A722" s="117" t="s">
        <v>237</v>
      </c>
      <c r="B722" s="117" t="b">
        <v>1</v>
      </c>
      <c r="C722" s="117">
        <v>1.0</v>
      </c>
      <c r="D722" s="117" t="s">
        <v>10364</v>
      </c>
      <c r="E722" s="117" t="s">
        <v>10506</v>
      </c>
      <c r="F722" s="117" t="s">
        <v>1399</v>
      </c>
      <c r="G722" s="117" t="s">
        <v>10751</v>
      </c>
      <c r="H722" s="117" t="s">
        <v>10752</v>
      </c>
      <c r="I722" s="134"/>
      <c r="J722" s="117" t="s">
        <v>10753</v>
      </c>
      <c r="K722" s="117" t="s">
        <v>10754</v>
      </c>
      <c r="L722" s="134"/>
      <c r="M722" s="134"/>
      <c r="N722" s="134"/>
      <c r="O722" s="117" t="s">
        <v>10755</v>
      </c>
      <c r="P722" s="117" t="s">
        <v>10756</v>
      </c>
      <c r="Q722" s="134"/>
      <c r="R722" s="114"/>
      <c r="S722" s="114"/>
      <c r="T722" s="114"/>
      <c r="U722" s="114"/>
      <c r="V722" s="114"/>
      <c r="W722" s="114"/>
      <c r="X722" s="114"/>
      <c r="Y722" s="114"/>
      <c r="Z722" s="114"/>
      <c r="AA722" s="114"/>
      <c r="AB722" s="114"/>
      <c r="AC722" s="114"/>
      <c r="AD722" s="114"/>
      <c r="AE722" s="114"/>
      <c r="AF722" s="114"/>
      <c r="AG722" s="114"/>
      <c r="AH722" s="114"/>
      <c r="AI722" s="114"/>
      <c r="AJ722" s="114"/>
      <c r="AK722" s="114"/>
      <c r="AL722" s="114"/>
      <c r="AM722" s="114"/>
      <c r="AN722" s="114"/>
      <c r="AO722" s="114"/>
      <c r="AP722" s="114"/>
      <c r="AQ722" s="114"/>
      <c r="AR722" s="114"/>
      <c r="AS722" s="114"/>
      <c r="AT722" s="114"/>
      <c r="AU722" s="114"/>
      <c r="AV722" s="114"/>
      <c r="AW722" s="114"/>
      <c r="AX722" s="114"/>
      <c r="AY722" s="114"/>
      <c r="AZ722" s="114"/>
      <c r="BA722" s="114"/>
      <c r="BB722" s="114"/>
      <c r="BC722" s="114"/>
      <c r="BD722" s="114"/>
      <c r="BE722" s="114"/>
      <c r="BF722" s="114"/>
      <c r="BG722" s="114"/>
      <c r="BH722" s="114"/>
      <c r="BI722" s="114"/>
      <c r="BJ722" s="114"/>
      <c r="BK722" s="114"/>
      <c r="BL722" s="114"/>
    </row>
    <row r="723">
      <c r="A723" s="117" t="s">
        <v>237</v>
      </c>
      <c r="B723" s="117" t="b">
        <v>1</v>
      </c>
      <c r="C723" s="117" t="s">
        <v>241</v>
      </c>
      <c r="D723" s="117" t="s">
        <v>10364</v>
      </c>
      <c r="E723" s="117" t="s">
        <v>10506</v>
      </c>
      <c r="F723" s="117" t="s">
        <v>1399</v>
      </c>
      <c r="G723" s="117" t="s">
        <v>10757</v>
      </c>
      <c r="H723" s="117" t="s">
        <v>10758</v>
      </c>
      <c r="I723" s="134"/>
      <c r="J723" s="117" t="s">
        <v>10759</v>
      </c>
      <c r="K723" s="117" t="s">
        <v>10760</v>
      </c>
      <c r="L723" s="134"/>
      <c r="M723" s="134"/>
      <c r="N723" s="134"/>
      <c r="O723" s="117" t="s">
        <v>10761</v>
      </c>
      <c r="P723" s="117" t="s">
        <v>10762</v>
      </c>
      <c r="Q723" s="134"/>
      <c r="R723" s="114"/>
      <c r="S723" s="114"/>
      <c r="T723" s="114"/>
      <c r="U723" s="114"/>
      <c r="V723" s="114"/>
      <c r="W723" s="114"/>
      <c r="X723" s="114"/>
      <c r="Y723" s="114"/>
      <c r="Z723" s="114"/>
      <c r="AA723" s="114"/>
      <c r="AB723" s="114"/>
      <c r="AC723" s="114"/>
      <c r="AD723" s="114"/>
      <c r="AE723" s="114"/>
      <c r="AF723" s="114"/>
      <c r="AG723" s="114"/>
      <c r="AH723" s="114"/>
      <c r="AI723" s="114"/>
      <c r="AJ723" s="114"/>
      <c r="AK723" s="114"/>
      <c r="AL723" s="114"/>
      <c r="AM723" s="114"/>
      <c r="AN723" s="114"/>
      <c r="AO723" s="114"/>
      <c r="AP723" s="114"/>
      <c r="AQ723" s="114"/>
      <c r="AR723" s="114"/>
      <c r="AS723" s="114"/>
      <c r="AT723" s="114"/>
      <c r="AU723" s="114"/>
      <c r="AV723" s="114"/>
      <c r="AW723" s="114"/>
      <c r="AX723" s="114"/>
      <c r="AY723" s="114"/>
      <c r="AZ723" s="114"/>
      <c r="BA723" s="114"/>
      <c r="BB723" s="114"/>
      <c r="BC723" s="114"/>
      <c r="BD723" s="114"/>
      <c r="BE723" s="114"/>
      <c r="BF723" s="114"/>
      <c r="BG723" s="114"/>
      <c r="BH723" s="114"/>
      <c r="BI723" s="114"/>
      <c r="BJ723" s="114"/>
      <c r="BK723" s="114"/>
      <c r="BL723" s="114"/>
    </row>
    <row r="724">
      <c r="A724" s="117" t="s">
        <v>237</v>
      </c>
      <c r="B724" s="117" t="b">
        <v>1</v>
      </c>
      <c r="C724" s="117">
        <v>1.0</v>
      </c>
      <c r="D724" s="117" t="s">
        <v>10364</v>
      </c>
      <c r="E724" s="117" t="s">
        <v>10506</v>
      </c>
      <c r="F724" s="117" t="s">
        <v>1399</v>
      </c>
      <c r="G724" s="117" t="s">
        <v>10763</v>
      </c>
      <c r="H724" s="117" t="s">
        <v>10764</v>
      </c>
      <c r="I724" s="134"/>
      <c r="J724" s="117" t="s">
        <v>10765</v>
      </c>
      <c r="K724" s="117" t="s">
        <v>10766</v>
      </c>
      <c r="L724" s="134"/>
      <c r="M724" s="134"/>
      <c r="N724" s="134"/>
      <c r="O724" s="117" t="s">
        <v>10767</v>
      </c>
      <c r="P724" s="117" t="s">
        <v>10768</v>
      </c>
      <c r="Q724" s="134"/>
      <c r="R724" s="114"/>
      <c r="S724" s="114"/>
      <c r="T724" s="114"/>
      <c r="U724" s="114"/>
      <c r="V724" s="114"/>
      <c r="W724" s="114"/>
      <c r="X724" s="114"/>
      <c r="Y724" s="114"/>
      <c r="Z724" s="114"/>
      <c r="AA724" s="114"/>
      <c r="AB724" s="114"/>
      <c r="AC724" s="114"/>
      <c r="AD724" s="114"/>
      <c r="AE724" s="114"/>
      <c r="AF724" s="114"/>
      <c r="AG724" s="114"/>
      <c r="AH724" s="114"/>
      <c r="AI724" s="114"/>
      <c r="AJ724" s="114"/>
      <c r="AK724" s="114"/>
      <c r="AL724" s="114"/>
      <c r="AM724" s="114"/>
      <c r="AN724" s="114"/>
      <c r="AO724" s="114"/>
      <c r="AP724" s="114"/>
      <c r="AQ724" s="114"/>
      <c r="AR724" s="114"/>
      <c r="AS724" s="114"/>
      <c r="AT724" s="114"/>
      <c r="AU724" s="114"/>
      <c r="AV724" s="114"/>
      <c r="AW724" s="114"/>
      <c r="AX724" s="114"/>
      <c r="AY724" s="114"/>
      <c r="AZ724" s="114"/>
      <c r="BA724" s="114"/>
      <c r="BB724" s="114"/>
      <c r="BC724" s="114"/>
      <c r="BD724" s="114"/>
      <c r="BE724" s="114"/>
      <c r="BF724" s="114"/>
      <c r="BG724" s="114"/>
      <c r="BH724" s="114"/>
      <c r="BI724" s="114"/>
      <c r="BJ724" s="114"/>
      <c r="BK724" s="114"/>
      <c r="BL724" s="114"/>
    </row>
    <row r="725">
      <c r="A725" s="117" t="s">
        <v>237</v>
      </c>
      <c r="B725" s="117" t="b">
        <v>1</v>
      </c>
      <c r="C725" s="117" t="s">
        <v>241</v>
      </c>
      <c r="D725" s="117" t="s">
        <v>10364</v>
      </c>
      <c r="E725" s="117" t="s">
        <v>10506</v>
      </c>
      <c r="F725" s="117" t="s">
        <v>1446</v>
      </c>
      <c r="G725" s="117" t="s">
        <v>10769</v>
      </c>
      <c r="H725" s="117" t="s">
        <v>10770</v>
      </c>
      <c r="I725" s="134"/>
      <c r="J725" s="117" t="s">
        <v>10771</v>
      </c>
      <c r="K725" s="117" t="s">
        <v>10772</v>
      </c>
      <c r="L725" s="134"/>
      <c r="M725" s="134"/>
      <c r="N725" s="134"/>
      <c r="O725" s="117" t="s">
        <v>10773</v>
      </c>
      <c r="P725" s="117" t="s">
        <v>10774</v>
      </c>
      <c r="Q725" s="134"/>
      <c r="R725" s="114"/>
      <c r="S725" s="114"/>
      <c r="T725" s="114"/>
      <c r="U725" s="114"/>
      <c r="V725" s="114"/>
      <c r="W725" s="114"/>
      <c r="X725" s="114"/>
      <c r="Y725" s="114"/>
      <c r="Z725" s="114"/>
      <c r="AA725" s="114"/>
      <c r="AB725" s="114"/>
      <c r="AC725" s="114"/>
      <c r="AD725" s="114"/>
      <c r="AE725" s="114"/>
      <c r="AF725" s="114"/>
      <c r="AG725" s="114"/>
      <c r="AH725" s="114"/>
      <c r="AI725" s="114"/>
      <c r="AJ725" s="114"/>
      <c r="AK725" s="114"/>
      <c r="AL725" s="114"/>
      <c r="AM725" s="114"/>
      <c r="AN725" s="114"/>
      <c r="AO725" s="114"/>
      <c r="AP725" s="114"/>
      <c r="AQ725" s="114"/>
      <c r="AR725" s="114"/>
      <c r="AS725" s="114"/>
      <c r="AT725" s="114"/>
      <c r="AU725" s="114"/>
      <c r="AV725" s="114"/>
      <c r="AW725" s="114"/>
      <c r="AX725" s="114"/>
      <c r="AY725" s="114"/>
      <c r="AZ725" s="114"/>
      <c r="BA725" s="114"/>
      <c r="BB725" s="114"/>
      <c r="BC725" s="114"/>
      <c r="BD725" s="114"/>
      <c r="BE725" s="114"/>
      <c r="BF725" s="114"/>
      <c r="BG725" s="114"/>
      <c r="BH725" s="114"/>
      <c r="BI725" s="114"/>
      <c r="BJ725" s="114"/>
      <c r="BK725" s="114"/>
      <c r="BL725" s="114"/>
    </row>
    <row r="726">
      <c r="A726" s="117" t="s">
        <v>237</v>
      </c>
      <c r="B726" s="117" t="b">
        <v>1</v>
      </c>
      <c r="C726" s="117">
        <v>1.0</v>
      </c>
      <c r="D726" s="117" t="s">
        <v>10364</v>
      </c>
      <c r="E726" s="117" t="s">
        <v>10506</v>
      </c>
      <c r="F726" s="117" t="s">
        <v>1446</v>
      </c>
      <c r="G726" s="117" t="s">
        <v>10775</v>
      </c>
      <c r="H726" s="117" t="s">
        <v>10776</v>
      </c>
      <c r="I726" s="134"/>
      <c r="J726" s="117" t="s">
        <v>3515</v>
      </c>
      <c r="K726" s="117" t="s">
        <v>10777</v>
      </c>
      <c r="L726" s="134"/>
      <c r="M726" s="134"/>
      <c r="N726" s="134"/>
      <c r="O726" s="117" t="s">
        <v>10778</v>
      </c>
      <c r="P726" s="117" t="s">
        <v>10779</v>
      </c>
      <c r="Q726" s="117" t="s">
        <v>10780</v>
      </c>
      <c r="R726" s="114"/>
      <c r="S726" s="114"/>
      <c r="T726" s="114"/>
      <c r="U726" s="114"/>
      <c r="V726" s="114"/>
      <c r="W726" s="114"/>
      <c r="X726" s="114"/>
      <c r="Y726" s="114"/>
      <c r="Z726" s="114"/>
      <c r="AA726" s="114"/>
      <c r="AB726" s="114"/>
      <c r="AC726" s="114"/>
      <c r="AD726" s="114"/>
      <c r="AE726" s="114"/>
      <c r="AF726" s="114"/>
      <c r="AG726" s="114"/>
      <c r="AH726" s="114"/>
      <c r="AI726" s="114"/>
      <c r="AJ726" s="114"/>
      <c r="AK726" s="114"/>
      <c r="AL726" s="114"/>
      <c r="AM726" s="114"/>
      <c r="AN726" s="114"/>
      <c r="AO726" s="114"/>
      <c r="AP726" s="114"/>
      <c r="AQ726" s="114"/>
      <c r="AR726" s="114"/>
      <c r="AS726" s="114"/>
      <c r="AT726" s="114"/>
      <c r="AU726" s="114"/>
      <c r="AV726" s="114"/>
      <c r="AW726" s="114"/>
      <c r="AX726" s="114"/>
      <c r="AY726" s="114"/>
      <c r="AZ726" s="114"/>
      <c r="BA726" s="114"/>
      <c r="BB726" s="114"/>
      <c r="BC726" s="114"/>
      <c r="BD726" s="114"/>
      <c r="BE726" s="114"/>
      <c r="BF726" s="114"/>
      <c r="BG726" s="114"/>
      <c r="BH726" s="114"/>
      <c r="BI726" s="114"/>
      <c r="BJ726" s="114"/>
      <c r="BK726" s="114"/>
      <c r="BL726" s="114"/>
    </row>
    <row r="727">
      <c r="A727" s="117" t="s">
        <v>237</v>
      </c>
      <c r="B727" s="117" t="b">
        <v>1</v>
      </c>
      <c r="C727" s="117" t="s">
        <v>241</v>
      </c>
      <c r="D727" s="117" t="s">
        <v>10364</v>
      </c>
      <c r="E727" s="117" t="s">
        <v>10506</v>
      </c>
      <c r="F727" s="117" t="s">
        <v>1446</v>
      </c>
      <c r="G727" s="117" t="s">
        <v>10781</v>
      </c>
      <c r="H727" s="117" t="s">
        <v>10782</v>
      </c>
      <c r="I727" s="134"/>
      <c r="J727" s="117" t="s">
        <v>10783</v>
      </c>
      <c r="K727" s="117" t="s">
        <v>10784</v>
      </c>
      <c r="L727" s="134"/>
      <c r="M727" s="134"/>
      <c r="N727" s="134"/>
      <c r="O727" s="117" t="s">
        <v>10785</v>
      </c>
      <c r="P727" s="117" t="s">
        <v>10786</v>
      </c>
      <c r="Q727" s="134"/>
      <c r="R727" s="114"/>
      <c r="S727" s="114"/>
      <c r="T727" s="114"/>
      <c r="U727" s="114"/>
      <c r="V727" s="114"/>
      <c r="W727" s="114"/>
      <c r="X727" s="114"/>
      <c r="Y727" s="114"/>
      <c r="Z727" s="114"/>
      <c r="AA727" s="114"/>
      <c r="AB727" s="114"/>
      <c r="AC727" s="114"/>
      <c r="AD727" s="114"/>
      <c r="AE727" s="114"/>
      <c r="AF727" s="114"/>
      <c r="AG727" s="114"/>
      <c r="AH727" s="114"/>
      <c r="AI727" s="114"/>
      <c r="AJ727" s="114"/>
      <c r="AK727" s="114"/>
      <c r="AL727" s="114"/>
      <c r="AM727" s="114"/>
      <c r="AN727" s="114"/>
      <c r="AO727" s="114"/>
      <c r="AP727" s="114"/>
      <c r="AQ727" s="114"/>
      <c r="AR727" s="114"/>
      <c r="AS727" s="114"/>
      <c r="AT727" s="114"/>
      <c r="AU727" s="114"/>
      <c r="AV727" s="114"/>
      <c r="AW727" s="114"/>
      <c r="AX727" s="114"/>
      <c r="AY727" s="114"/>
      <c r="AZ727" s="114"/>
      <c r="BA727" s="114"/>
      <c r="BB727" s="114"/>
      <c r="BC727" s="114"/>
      <c r="BD727" s="114"/>
      <c r="BE727" s="114"/>
      <c r="BF727" s="114"/>
      <c r="BG727" s="114"/>
      <c r="BH727" s="114"/>
      <c r="BI727" s="114"/>
      <c r="BJ727" s="114"/>
      <c r="BK727" s="114"/>
      <c r="BL727" s="114"/>
    </row>
    <row r="728">
      <c r="A728" s="117" t="s">
        <v>237</v>
      </c>
      <c r="B728" s="117" t="b">
        <v>1</v>
      </c>
      <c r="C728" s="117">
        <v>1.0</v>
      </c>
      <c r="D728" s="117" t="s">
        <v>10364</v>
      </c>
      <c r="E728" s="117" t="s">
        <v>10506</v>
      </c>
      <c r="F728" s="117" t="s">
        <v>1446</v>
      </c>
      <c r="G728" s="117" t="s">
        <v>10787</v>
      </c>
      <c r="H728" s="117" t="s">
        <v>10788</v>
      </c>
      <c r="I728" s="134"/>
      <c r="J728" s="117" t="s">
        <v>10789</v>
      </c>
      <c r="K728" s="117" t="s">
        <v>10790</v>
      </c>
      <c r="L728" s="134"/>
      <c r="M728" s="134"/>
      <c r="N728" s="134"/>
      <c r="O728" s="117" t="s">
        <v>10791</v>
      </c>
      <c r="P728" s="117" t="s">
        <v>10792</v>
      </c>
      <c r="Q728" s="134"/>
      <c r="R728" s="114"/>
      <c r="S728" s="114"/>
      <c r="T728" s="114"/>
      <c r="U728" s="114"/>
      <c r="V728" s="114"/>
      <c r="W728" s="114"/>
      <c r="X728" s="114"/>
      <c r="Y728" s="114"/>
      <c r="Z728" s="114"/>
      <c r="AA728" s="114"/>
      <c r="AB728" s="114"/>
      <c r="AC728" s="114"/>
      <c r="AD728" s="114"/>
      <c r="AE728" s="114"/>
      <c r="AF728" s="114"/>
      <c r="AG728" s="114"/>
      <c r="AH728" s="114"/>
      <c r="AI728" s="114"/>
      <c r="AJ728" s="114"/>
      <c r="AK728" s="114"/>
      <c r="AL728" s="114"/>
      <c r="AM728" s="114"/>
      <c r="AN728" s="114"/>
      <c r="AO728" s="114"/>
      <c r="AP728" s="114"/>
      <c r="AQ728" s="114"/>
      <c r="AR728" s="114"/>
      <c r="AS728" s="114"/>
      <c r="AT728" s="114"/>
      <c r="AU728" s="114"/>
      <c r="AV728" s="114"/>
      <c r="AW728" s="114"/>
      <c r="AX728" s="114"/>
      <c r="AY728" s="114"/>
      <c r="AZ728" s="114"/>
      <c r="BA728" s="114"/>
      <c r="BB728" s="114"/>
      <c r="BC728" s="114"/>
      <c r="BD728" s="114"/>
      <c r="BE728" s="114"/>
      <c r="BF728" s="114"/>
      <c r="BG728" s="114"/>
      <c r="BH728" s="114"/>
      <c r="BI728" s="114"/>
      <c r="BJ728" s="114"/>
      <c r="BK728" s="114"/>
      <c r="BL728" s="114"/>
    </row>
    <row r="729">
      <c r="A729" s="117" t="s">
        <v>237</v>
      </c>
      <c r="B729" s="117" t="b">
        <v>1</v>
      </c>
      <c r="C729" s="117" t="s">
        <v>241</v>
      </c>
      <c r="D729" s="117" t="s">
        <v>10364</v>
      </c>
      <c r="E729" s="117" t="s">
        <v>10506</v>
      </c>
      <c r="F729" s="117" t="s">
        <v>1446</v>
      </c>
      <c r="G729" s="117" t="s">
        <v>10793</v>
      </c>
      <c r="H729" s="117" t="s">
        <v>10794</v>
      </c>
      <c r="I729" s="134"/>
      <c r="J729" s="117" t="s">
        <v>10795</v>
      </c>
      <c r="K729" s="117" t="s">
        <v>10796</v>
      </c>
      <c r="L729" s="134"/>
      <c r="M729" s="134"/>
      <c r="N729" s="134"/>
      <c r="O729" s="117" t="s">
        <v>10797</v>
      </c>
      <c r="P729" s="117" t="s">
        <v>10798</v>
      </c>
      <c r="Q729" s="134"/>
      <c r="R729" s="114"/>
      <c r="S729" s="114"/>
      <c r="T729" s="114"/>
      <c r="U729" s="114"/>
      <c r="V729" s="114"/>
      <c r="W729" s="114"/>
      <c r="X729" s="114"/>
      <c r="Y729" s="114"/>
      <c r="Z729" s="114"/>
      <c r="AA729" s="114"/>
      <c r="AB729" s="114"/>
      <c r="AC729" s="114"/>
      <c r="AD729" s="114"/>
      <c r="AE729" s="114"/>
      <c r="AF729" s="114"/>
      <c r="AG729" s="114"/>
      <c r="AH729" s="114"/>
      <c r="AI729" s="114"/>
      <c r="AJ729" s="114"/>
      <c r="AK729" s="114"/>
      <c r="AL729" s="114"/>
      <c r="AM729" s="114"/>
      <c r="AN729" s="114"/>
      <c r="AO729" s="114"/>
      <c r="AP729" s="114"/>
      <c r="AQ729" s="114"/>
      <c r="AR729" s="114"/>
      <c r="AS729" s="114"/>
      <c r="AT729" s="114"/>
      <c r="AU729" s="114"/>
      <c r="AV729" s="114"/>
      <c r="AW729" s="114"/>
      <c r="AX729" s="114"/>
      <c r="AY729" s="114"/>
      <c r="AZ729" s="114"/>
      <c r="BA729" s="114"/>
      <c r="BB729" s="114"/>
      <c r="BC729" s="114"/>
      <c r="BD729" s="114"/>
      <c r="BE729" s="114"/>
      <c r="BF729" s="114"/>
      <c r="BG729" s="114"/>
      <c r="BH729" s="114"/>
      <c r="BI729" s="114"/>
      <c r="BJ729" s="114"/>
      <c r="BK729" s="114"/>
      <c r="BL729" s="114"/>
    </row>
    <row r="730">
      <c r="A730" s="117" t="s">
        <v>237</v>
      </c>
      <c r="B730" s="117" t="b">
        <v>1</v>
      </c>
      <c r="C730" s="117">
        <v>1.0</v>
      </c>
      <c r="D730" s="117" t="s">
        <v>10364</v>
      </c>
      <c r="E730" s="117" t="s">
        <v>10506</v>
      </c>
      <c r="F730" s="117" t="s">
        <v>1446</v>
      </c>
      <c r="G730" s="117" t="s">
        <v>10799</v>
      </c>
      <c r="H730" s="117" t="s">
        <v>10800</v>
      </c>
      <c r="I730" s="134"/>
      <c r="J730" s="117" t="s">
        <v>10801</v>
      </c>
      <c r="K730" s="117" t="s">
        <v>10802</v>
      </c>
      <c r="L730" s="134"/>
      <c r="M730" s="134"/>
      <c r="N730" s="134"/>
      <c r="O730" s="117" t="s">
        <v>10803</v>
      </c>
      <c r="P730" s="117" t="s">
        <v>10804</v>
      </c>
      <c r="Q730" s="134"/>
      <c r="R730" s="114"/>
      <c r="S730" s="114"/>
      <c r="T730" s="114"/>
      <c r="U730" s="114"/>
      <c r="V730" s="114"/>
      <c r="W730" s="114"/>
      <c r="X730" s="114"/>
      <c r="Y730" s="114"/>
      <c r="Z730" s="114"/>
      <c r="AA730" s="114"/>
      <c r="AB730" s="114"/>
      <c r="AC730" s="114"/>
      <c r="AD730" s="114"/>
      <c r="AE730" s="114"/>
      <c r="AF730" s="114"/>
      <c r="AG730" s="114"/>
      <c r="AH730" s="114"/>
      <c r="AI730" s="114"/>
      <c r="AJ730" s="114"/>
      <c r="AK730" s="114"/>
      <c r="AL730" s="114"/>
      <c r="AM730" s="114"/>
      <c r="AN730" s="114"/>
      <c r="AO730" s="114"/>
      <c r="AP730" s="114"/>
      <c r="AQ730" s="114"/>
      <c r="AR730" s="114"/>
      <c r="AS730" s="114"/>
      <c r="AT730" s="114"/>
      <c r="AU730" s="114"/>
      <c r="AV730" s="114"/>
      <c r="AW730" s="114"/>
      <c r="AX730" s="114"/>
      <c r="AY730" s="114"/>
      <c r="AZ730" s="114"/>
      <c r="BA730" s="114"/>
      <c r="BB730" s="114"/>
      <c r="BC730" s="114"/>
      <c r="BD730" s="114"/>
      <c r="BE730" s="114"/>
      <c r="BF730" s="114"/>
      <c r="BG730" s="114"/>
      <c r="BH730" s="114"/>
      <c r="BI730" s="114"/>
      <c r="BJ730" s="114"/>
      <c r="BK730" s="114"/>
      <c r="BL730" s="114"/>
    </row>
    <row r="731">
      <c r="A731" s="117" t="s">
        <v>237</v>
      </c>
      <c r="B731" s="117" t="b">
        <v>1</v>
      </c>
      <c r="C731" s="117" t="s">
        <v>241</v>
      </c>
      <c r="D731" s="117" t="s">
        <v>10364</v>
      </c>
      <c r="E731" s="117" t="s">
        <v>10506</v>
      </c>
      <c r="F731" s="117" t="s">
        <v>1446</v>
      </c>
      <c r="G731" s="117" t="s">
        <v>10805</v>
      </c>
      <c r="H731" s="117" t="s">
        <v>10782</v>
      </c>
      <c r="I731" s="134"/>
      <c r="J731" s="117" t="s">
        <v>10806</v>
      </c>
      <c r="K731" s="117" t="s">
        <v>10784</v>
      </c>
      <c r="L731" s="134"/>
      <c r="M731" s="134"/>
      <c r="N731" s="134"/>
      <c r="O731" s="117" t="s">
        <v>10807</v>
      </c>
      <c r="P731" s="117" t="s">
        <v>10808</v>
      </c>
      <c r="Q731" s="134"/>
      <c r="R731" s="114"/>
      <c r="S731" s="114"/>
      <c r="T731" s="114"/>
      <c r="U731" s="114"/>
      <c r="V731" s="114"/>
      <c r="W731" s="114"/>
      <c r="X731" s="114"/>
      <c r="Y731" s="114"/>
      <c r="Z731" s="114"/>
      <c r="AA731" s="114"/>
      <c r="AB731" s="114"/>
      <c r="AC731" s="114"/>
      <c r="AD731" s="114"/>
      <c r="AE731" s="114"/>
      <c r="AF731" s="114"/>
      <c r="AG731" s="114"/>
      <c r="AH731" s="114"/>
      <c r="AI731" s="114"/>
      <c r="AJ731" s="114"/>
      <c r="AK731" s="114"/>
      <c r="AL731" s="114"/>
      <c r="AM731" s="114"/>
      <c r="AN731" s="114"/>
      <c r="AO731" s="114"/>
      <c r="AP731" s="114"/>
      <c r="AQ731" s="114"/>
      <c r="AR731" s="114"/>
      <c r="AS731" s="114"/>
      <c r="AT731" s="114"/>
      <c r="AU731" s="114"/>
      <c r="AV731" s="114"/>
      <c r="AW731" s="114"/>
      <c r="AX731" s="114"/>
      <c r="AY731" s="114"/>
      <c r="AZ731" s="114"/>
      <c r="BA731" s="114"/>
      <c r="BB731" s="114"/>
      <c r="BC731" s="114"/>
      <c r="BD731" s="114"/>
      <c r="BE731" s="114"/>
      <c r="BF731" s="114"/>
      <c r="BG731" s="114"/>
      <c r="BH731" s="114"/>
      <c r="BI731" s="114"/>
      <c r="BJ731" s="114"/>
      <c r="BK731" s="114"/>
      <c r="BL731" s="114"/>
    </row>
    <row r="732">
      <c r="A732" s="117" t="s">
        <v>237</v>
      </c>
      <c r="B732" s="117" t="b">
        <v>1</v>
      </c>
      <c r="C732" s="117">
        <v>1.0</v>
      </c>
      <c r="D732" s="117" t="s">
        <v>10364</v>
      </c>
      <c r="E732" s="117" t="s">
        <v>10506</v>
      </c>
      <c r="F732" s="117" t="s">
        <v>1446</v>
      </c>
      <c r="G732" s="117" t="s">
        <v>10809</v>
      </c>
      <c r="H732" s="117" t="s">
        <v>10810</v>
      </c>
      <c r="I732" s="134"/>
      <c r="J732" s="117" t="s">
        <v>10811</v>
      </c>
      <c r="K732" s="117" t="s">
        <v>10812</v>
      </c>
      <c r="L732" s="134"/>
      <c r="M732" s="134"/>
      <c r="N732" s="134"/>
      <c r="O732" s="117" t="s">
        <v>10813</v>
      </c>
      <c r="P732" s="117" t="s">
        <v>10814</v>
      </c>
      <c r="Q732" s="117" t="s">
        <v>10815</v>
      </c>
      <c r="R732" s="114"/>
      <c r="S732" s="114"/>
      <c r="T732" s="114"/>
      <c r="U732" s="114"/>
      <c r="V732" s="114"/>
      <c r="W732" s="114"/>
      <c r="X732" s="114"/>
      <c r="Y732" s="114"/>
      <c r="Z732" s="114"/>
      <c r="AA732" s="114"/>
      <c r="AB732" s="114"/>
      <c r="AC732" s="114"/>
      <c r="AD732" s="114"/>
      <c r="AE732" s="114"/>
      <c r="AF732" s="114"/>
      <c r="AG732" s="114"/>
      <c r="AH732" s="114"/>
      <c r="AI732" s="114"/>
      <c r="AJ732" s="114"/>
      <c r="AK732" s="114"/>
      <c r="AL732" s="114"/>
      <c r="AM732" s="114"/>
      <c r="AN732" s="114"/>
      <c r="AO732" s="114"/>
      <c r="AP732" s="114"/>
      <c r="AQ732" s="114"/>
      <c r="AR732" s="114"/>
      <c r="AS732" s="114"/>
      <c r="AT732" s="114"/>
      <c r="AU732" s="114"/>
      <c r="AV732" s="114"/>
      <c r="AW732" s="114"/>
      <c r="AX732" s="114"/>
      <c r="AY732" s="114"/>
      <c r="AZ732" s="114"/>
      <c r="BA732" s="114"/>
      <c r="BB732" s="114"/>
      <c r="BC732" s="114"/>
      <c r="BD732" s="114"/>
      <c r="BE732" s="114"/>
      <c r="BF732" s="114"/>
      <c r="BG732" s="114"/>
      <c r="BH732" s="114"/>
      <c r="BI732" s="114"/>
      <c r="BJ732" s="114"/>
      <c r="BK732" s="114"/>
      <c r="BL732" s="114"/>
    </row>
    <row r="733">
      <c r="A733" s="117" t="s">
        <v>237</v>
      </c>
      <c r="B733" s="117" t="b">
        <v>1</v>
      </c>
      <c r="C733" s="117" t="s">
        <v>241</v>
      </c>
      <c r="D733" s="117" t="s">
        <v>10364</v>
      </c>
      <c r="E733" s="117" t="s">
        <v>10506</v>
      </c>
      <c r="F733" s="117" t="s">
        <v>1446</v>
      </c>
      <c r="G733" s="117" t="s">
        <v>10816</v>
      </c>
      <c r="H733" s="117" t="s">
        <v>10817</v>
      </c>
      <c r="I733" s="134"/>
      <c r="J733" s="117" t="s">
        <v>10818</v>
      </c>
      <c r="K733" s="117" t="s">
        <v>10819</v>
      </c>
      <c r="L733" s="134"/>
      <c r="M733" s="134"/>
      <c r="N733" s="134"/>
      <c r="O733" s="117" t="s">
        <v>10820</v>
      </c>
      <c r="P733" s="117" t="s">
        <v>10821</v>
      </c>
      <c r="Q733" s="134"/>
      <c r="R733" s="114"/>
      <c r="S733" s="114"/>
      <c r="T733" s="114"/>
      <c r="U733" s="114"/>
      <c r="V733" s="114"/>
      <c r="W733" s="114"/>
      <c r="X733" s="114"/>
      <c r="Y733" s="114"/>
      <c r="Z733" s="114"/>
      <c r="AA733" s="114"/>
      <c r="AB733" s="114"/>
      <c r="AC733" s="114"/>
      <c r="AD733" s="114"/>
      <c r="AE733" s="114"/>
      <c r="AF733" s="114"/>
      <c r="AG733" s="114"/>
      <c r="AH733" s="114"/>
      <c r="AI733" s="114"/>
      <c r="AJ733" s="114"/>
      <c r="AK733" s="114"/>
      <c r="AL733" s="114"/>
      <c r="AM733" s="114"/>
      <c r="AN733" s="114"/>
      <c r="AO733" s="114"/>
      <c r="AP733" s="114"/>
      <c r="AQ733" s="114"/>
      <c r="AR733" s="114"/>
      <c r="AS733" s="114"/>
      <c r="AT733" s="114"/>
      <c r="AU733" s="114"/>
      <c r="AV733" s="114"/>
      <c r="AW733" s="114"/>
      <c r="AX733" s="114"/>
      <c r="AY733" s="114"/>
      <c r="AZ733" s="114"/>
      <c r="BA733" s="114"/>
      <c r="BB733" s="114"/>
      <c r="BC733" s="114"/>
      <c r="BD733" s="114"/>
      <c r="BE733" s="114"/>
      <c r="BF733" s="114"/>
      <c r="BG733" s="114"/>
      <c r="BH733" s="114"/>
      <c r="BI733" s="114"/>
      <c r="BJ733" s="114"/>
      <c r="BK733" s="114"/>
      <c r="BL733" s="114"/>
    </row>
    <row r="734">
      <c r="A734" s="117" t="s">
        <v>237</v>
      </c>
      <c r="B734" s="117" t="b">
        <v>1</v>
      </c>
      <c r="C734" s="117">
        <v>1.0</v>
      </c>
      <c r="D734" s="117" t="s">
        <v>10364</v>
      </c>
      <c r="E734" s="117" t="s">
        <v>10506</v>
      </c>
      <c r="F734" s="117" t="s">
        <v>1446</v>
      </c>
      <c r="G734" s="117" t="s">
        <v>10822</v>
      </c>
      <c r="H734" s="117" t="s">
        <v>10823</v>
      </c>
      <c r="I734" s="134"/>
      <c r="J734" s="117" t="s">
        <v>10824</v>
      </c>
      <c r="K734" s="117" t="s">
        <v>10825</v>
      </c>
      <c r="L734" s="134"/>
      <c r="M734" s="134"/>
      <c r="N734" s="134"/>
      <c r="O734" s="117" t="s">
        <v>10826</v>
      </c>
      <c r="P734" s="117" t="s">
        <v>10827</v>
      </c>
      <c r="Q734" s="117" t="s">
        <v>10828</v>
      </c>
      <c r="R734" s="114"/>
      <c r="S734" s="114"/>
      <c r="T734" s="114"/>
      <c r="U734" s="114"/>
      <c r="V734" s="114"/>
      <c r="W734" s="114"/>
      <c r="X734" s="114"/>
      <c r="Y734" s="114"/>
      <c r="Z734" s="114"/>
      <c r="AA734" s="114"/>
      <c r="AB734" s="114"/>
      <c r="AC734" s="114"/>
      <c r="AD734" s="114"/>
      <c r="AE734" s="114"/>
      <c r="AF734" s="114"/>
      <c r="AG734" s="114"/>
      <c r="AH734" s="114"/>
      <c r="AI734" s="114"/>
      <c r="AJ734" s="114"/>
      <c r="AK734" s="114"/>
      <c r="AL734" s="114"/>
      <c r="AM734" s="114"/>
      <c r="AN734" s="114"/>
      <c r="AO734" s="114"/>
      <c r="AP734" s="114"/>
      <c r="AQ734" s="114"/>
      <c r="AR734" s="114"/>
      <c r="AS734" s="114"/>
      <c r="AT734" s="114"/>
      <c r="AU734" s="114"/>
      <c r="AV734" s="114"/>
      <c r="AW734" s="114"/>
      <c r="AX734" s="114"/>
      <c r="AY734" s="114"/>
      <c r="AZ734" s="114"/>
      <c r="BA734" s="114"/>
      <c r="BB734" s="114"/>
      <c r="BC734" s="114"/>
      <c r="BD734" s="114"/>
      <c r="BE734" s="114"/>
      <c r="BF734" s="114"/>
      <c r="BG734" s="114"/>
      <c r="BH734" s="114"/>
      <c r="BI734" s="114"/>
      <c r="BJ734" s="114"/>
      <c r="BK734" s="114"/>
      <c r="BL734" s="114"/>
    </row>
    <row r="735">
      <c r="A735" s="117" t="s">
        <v>237</v>
      </c>
      <c r="B735" s="117" t="b">
        <v>1</v>
      </c>
      <c r="C735" s="117" t="s">
        <v>241</v>
      </c>
      <c r="D735" s="117" t="s">
        <v>10364</v>
      </c>
      <c r="E735" s="117" t="s">
        <v>10506</v>
      </c>
      <c r="F735" s="117" t="s">
        <v>1446</v>
      </c>
      <c r="G735" s="117" t="s">
        <v>10829</v>
      </c>
      <c r="H735" s="117" t="s">
        <v>10830</v>
      </c>
      <c r="I735" s="134"/>
      <c r="J735" s="117" t="s">
        <v>10831</v>
      </c>
      <c r="K735" s="117" t="s">
        <v>10832</v>
      </c>
      <c r="L735" s="134"/>
      <c r="M735" s="134"/>
      <c r="N735" s="134"/>
      <c r="O735" s="117" t="s">
        <v>10833</v>
      </c>
      <c r="P735" s="117" t="s">
        <v>10834</v>
      </c>
      <c r="Q735" s="134"/>
      <c r="R735" s="114"/>
      <c r="S735" s="114"/>
      <c r="T735" s="114"/>
      <c r="U735" s="114"/>
      <c r="V735" s="114"/>
      <c r="W735" s="114"/>
      <c r="X735" s="114"/>
      <c r="Y735" s="114"/>
      <c r="Z735" s="114"/>
      <c r="AA735" s="114"/>
      <c r="AB735" s="114"/>
      <c r="AC735" s="114"/>
      <c r="AD735" s="114"/>
      <c r="AE735" s="114"/>
      <c r="AF735" s="114"/>
      <c r="AG735" s="114"/>
      <c r="AH735" s="114"/>
      <c r="AI735" s="114"/>
      <c r="AJ735" s="114"/>
      <c r="AK735" s="114"/>
      <c r="AL735" s="114"/>
      <c r="AM735" s="114"/>
      <c r="AN735" s="114"/>
      <c r="AO735" s="114"/>
      <c r="AP735" s="114"/>
      <c r="AQ735" s="114"/>
      <c r="AR735" s="114"/>
      <c r="AS735" s="114"/>
      <c r="AT735" s="114"/>
      <c r="AU735" s="114"/>
      <c r="AV735" s="114"/>
      <c r="AW735" s="114"/>
      <c r="AX735" s="114"/>
      <c r="AY735" s="114"/>
      <c r="AZ735" s="114"/>
      <c r="BA735" s="114"/>
      <c r="BB735" s="114"/>
      <c r="BC735" s="114"/>
      <c r="BD735" s="114"/>
      <c r="BE735" s="114"/>
      <c r="BF735" s="114"/>
      <c r="BG735" s="114"/>
      <c r="BH735" s="114"/>
      <c r="BI735" s="114"/>
      <c r="BJ735" s="114"/>
      <c r="BK735" s="114"/>
      <c r="BL735" s="114"/>
    </row>
    <row r="736">
      <c r="A736" s="117" t="s">
        <v>237</v>
      </c>
      <c r="B736" s="117" t="b">
        <v>1</v>
      </c>
      <c r="C736" s="117">
        <v>1.0</v>
      </c>
      <c r="D736" s="117" t="s">
        <v>10364</v>
      </c>
      <c r="E736" s="117" t="s">
        <v>10506</v>
      </c>
      <c r="F736" s="117" t="s">
        <v>1446</v>
      </c>
      <c r="G736" s="117" t="s">
        <v>10835</v>
      </c>
      <c r="H736" s="117" t="s">
        <v>10836</v>
      </c>
      <c r="I736" s="134"/>
      <c r="J736" s="117" t="s">
        <v>10837</v>
      </c>
      <c r="K736" s="117" t="s">
        <v>10838</v>
      </c>
      <c r="L736" s="134"/>
      <c r="M736" s="134"/>
      <c r="N736" s="134"/>
      <c r="O736" s="117" t="s">
        <v>10839</v>
      </c>
      <c r="P736" s="117" t="s">
        <v>10840</v>
      </c>
      <c r="Q736" s="134"/>
      <c r="R736" s="114"/>
      <c r="S736" s="114"/>
      <c r="T736" s="114"/>
      <c r="U736" s="114"/>
      <c r="V736" s="114"/>
      <c r="W736" s="114"/>
      <c r="X736" s="114"/>
      <c r="Y736" s="114"/>
      <c r="Z736" s="114"/>
      <c r="AA736" s="114"/>
      <c r="AB736" s="114"/>
      <c r="AC736" s="114"/>
      <c r="AD736" s="114"/>
      <c r="AE736" s="114"/>
      <c r="AF736" s="114"/>
      <c r="AG736" s="114"/>
      <c r="AH736" s="114"/>
      <c r="AI736" s="114"/>
      <c r="AJ736" s="114"/>
      <c r="AK736" s="114"/>
      <c r="AL736" s="114"/>
      <c r="AM736" s="114"/>
      <c r="AN736" s="114"/>
      <c r="AO736" s="114"/>
      <c r="AP736" s="114"/>
      <c r="AQ736" s="114"/>
      <c r="AR736" s="114"/>
      <c r="AS736" s="114"/>
      <c r="AT736" s="114"/>
      <c r="AU736" s="114"/>
      <c r="AV736" s="114"/>
      <c r="AW736" s="114"/>
      <c r="AX736" s="114"/>
      <c r="AY736" s="114"/>
      <c r="AZ736" s="114"/>
      <c r="BA736" s="114"/>
      <c r="BB736" s="114"/>
      <c r="BC736" s="114"/>
      <c r="BD736" s="114"/>
      <c r="BE736" s="114"/>
      <c r="BF736" s="114"/>
      <c r="BG736" s="114"/>
      <c r="BH736" s="114"/>
      <c r="BI736" s="114"/>
      <c r="BJ736" s="114"/>
      <c r="BK736" s="114"/>
      <c r="BL736" s="114"/>
    </row>
    <row r="737">
      <c r="A737" s="117" t="s">
        <v>237</v>
      </c>
      <c r="B737" s="117" t="b">
        <v>1</v>
      </c>
      <c r="C737" s="117" t="s">
        <v>241</v>
      </c>
      <c r="D737" s="117" t="s">
        <v>10364</v>
      </c>
      <c r="E737" s="117" t="s">
        <v>10506</v>
      </c>
      <c r="F737" s="117" t="s">
        <v>1446</v>
      </c>
      <c r="G737" s="117" t="s">
        <v>10841</v>
      </c>
      <c r="H737" s="117" t="s">
        <v>10842</v>
      </c>
      <c r="I737" s="134"/>
      <c r="J737" s="117" t="s">
        <v>10843</v>
      </c>
      <c r="K737" s="117" t="s">
        <v>10844</v>
      </c>
      <c r="L737" s="134"/>
      <c r="M737" s="134"/>
      <c r="N737" s="134"/>
      <c r="O737" s="117" t="s">
        <v>10845</v>
      </c>
      <c r="P737" s="117" t="s">
        <v>10846</v>
      </c>
      <c r="Q737" s="134"/>
      <c r="R737" s="114"/>
      <c r="S737" s="114"/>
      <c r="T737" s="114"/>
      <c r="U737" s="114"/>
      <c r="V737" s="114"/>
      <c r="W737" s="114"/>
      <c r="X737" s="114"/>
      <c r="Y737" s="114"/>
      <c r="Z737" s="114"/>
      <c r="AA737" s="114"/>
      <c r="AB737" s="114"/>
      <c r="AC737" s="114"/>
      <c r="AD737" s="114"/>
      <c r="AE737" s="114"/>
      <c r="AF737" s="114"/>
      <c r="AG737" s="114"/>
      <c r="AH737" s="114"/>
      <c r="AI737" s="114"/>
      <c r="AJ737" s="114"/>
      <c r="AK737" s="114"/>
      <c r="AL737" s="114"/>
      <c r="AM737" s="114"/>
      <c r="AN737" s="114"/>
      <c r="AO737" s="114"/>
      <c r="AP737" s="114"/>
      <c r="AQ737" s="114"/>
      <c r="AR737" s="114"/>
      <c r="AS737" s="114"/>
      <c r="AT737" s="114"/>
      <c r="AU737" s="114"/>
      <c r="AV737" s="114"/>
      <c r="AW737" s="114"/>
      <c r="AX737" s="114"/>
      <c r="AY737" s="114"/>
      <c r="AZ737" s="114"/>
      <c r="BA737" s="114"/>
      <c r="BB737" s="114"/>
      <c r="BC737" s="114"/>
      <c r="BD737" s="114"/>
      <c r="BE737" s="114"/>
      <c r="BF737" s="114"/>
      <c r="BG737" s="114"/>
      <c r="BH737" s="114"/>
      <c r="BI737" s="114"/>
      <c r="BJ737" s="114"/>
      <c r="BK737" s="114"/>
      <c r="BL737" s="114"/>
    </row>
    <row r="738">
      <c r="A738" s="117" t="s">
        <v>237</v>
      </c>
      <c r="B738" s="117" t="b">
        <v>1</v>
      </c>
      <c r="C738" s="117">
        <v>1.0</v>
      </c>
      <c r="D738" s="117" t="s">
        <v>10364</v>
      </c>
      <c r="E738" s="117" t="s">
        <v>10506</v>
      </c>
      <c r="F738" s="117" t="s">
        <v>1446</v>
      </c>
      <c r="G738" s="117" t="s">
        <v>10847</v>
      </c>
      <c r="H738" s="117" t="s">
        <v>10848</v>
      </c>
      <c r="I738" s="134"/>
      <c r="J738" s="117" t="s">
        <v>3568</v>
      </c>
      <c r="K738" s="117" t="s">
        <v>10849</v>
      </c>
      <c r="L738" s="134"/>
      <c r="M738" s="134"/>
      <c r="N738" s="134"/>
      <c r="O738" s="117" t="s">
        <v>10850</v>
      </c>
      <c r="P738" s="117" t="s">
        <v>10851</v>
      </c>
      <c r="Q738" s="117" t="s">
        <v>10852</v>
      </c>
      <c r="R738" s="114"/>
      <c r="S738" s="114"/>
      <c r="T738" s="114"/>
      <c r="U738" s="114"/>
      <c r="V738" s="114"/>
      <c r="W738" s="114"/>
      <c r="X738" s="114"/>
      <c r="Y738" s="114"/>
      <c r="Z738" s="114"/>
      <c r="AA738" s="114"/>
      <c r="AB738" s="114"/>
      <c r="AC738" s="114"/>
      <c r="AD738" s="114"/>
      <c r="AE738" s="114"/>
      <c r="AF738" s="114"/>
      <c r="AG738" s="114"/>
      <c r="AH738" s="114"/>
      <c r="AI738" s="114"/>
      <c r="AJ738" s="114"/>
      <c r="AK738" s="114"/>
      <c r="AL738" s="114"/>
      <c r="AM738" s="114"/>
      <c r="AN738" s="114"/>
      <c r="AO738" s="114"/>
      <c r="AP738" s="114"/>
      <c r="AQ738" s="114"/>
      <c r="AR738" s="114"/>
      <c r="AS738" s="114"/>
      <c r="AT738" s="114"/>
      <c r="AU738" s="114"/>
      <c r="AV738" s="114"/>
      <c r="AW738" s="114"/>
      <c r="AX738" s="114"/>
      <c r="AY738" s="114"/>
      <c r="AZ738" s="114"/>
      <c r="BA738" s="114"/>
      <c r="BB738" s="114"/>
      <c r="BC738" s="114"/>
      <c r="BD738" s="114"/>
      <c r="BE738" s="114"/>
      <c r="BF738" s="114"/>
      <c r="BG738" s="114"/>
      <c r="BH738" s="114"/>
      <c r="BI738" s="114"/>
      <c r="BJ738" s="114"/>
      <c r="BK738" s="114"/>
      <c r="BL738" s="114"/>
    </row>
    <row r="739">
      <c r="A739" s="117" t="s">
        <v>237</v>
      </c>
      <c r="B739" s="117" t="b">
        <v>1</v>
      </c>
      <c r="C739" s="117" t="s">
        <v>241</v>
      </c>
      <c r="D739" s="117" t="s">
        <v>10364</v>
      </c>
      <c r="E739" s="117" t="s">
        <v>10853</v>
      </c>
      <c r="F739" s="117" t="s">
        <v>10854</v>
      </c>
      <c r="G739" s="117" t="s">
        <v>10855</v>
      </c>
      <c r="H739" s="117" t="s">
        <v>8734</v>
      </c>
      <c r="I739" s="134"/>
      <c r="J739" s="117" t="s">
        <v>10856</v>
      </c>
      <c r="K739" s="117" t="s">
        <v>10857</v>
      </c>
      <c r="L739" s="134"/>
      <c r="M739" s="134"/>
      <c r="N739" s="134"/>
      <c r="O739" s="117" t="s">
        <v>10858</v>
      </c>
      <c r="P739" s="117" t="s">
        <v>10859</v>
      </c>
      <c r="Q739" s="134"/>
      <c r="R739" s="114"/>
      <c r="S739" s="114"/>
      <c r="T739" s="114"/>
      <c r="U739" s="114"/>
      <c r="V739" s="114"/>
      <c r="W739" s="114"/>
      <c r="X739" s="114"/>
      <c r="Y739" s="114"/>
      <c r="Z739" s="114"/>
      <c r="AA739" s="114"/>
      <c r="AB739" s="114"/>
      <c r="AC739" s="114"/>
      <c r="AD739" s="114"/>
      <c r="AE739" s="114"/>
      <c r="AF739" s="114"/>
      <c r="AG739" s="114"/>
      <c r="AH739" s="114"/>
      <c r="AI739" s="114"/>
      <c r="AJ739" s="114"/>
      <c r="AK739" s="114"/>
      <c r="AL739" s="114"/>
      <c r="AM739" s="114"/>
      <c r="AN739" s="114"/>
      <c r="AO739" s="114"/>
      <c r="AP739" s="114"/>
      <c r="AQ739" s="114"/>
      <c r="AR739" s="114"/>
      <c r="AS739" s="114"/>
      <c r="AT739" s="114"/>
      <c r="AU739" s="114"/>
      <c r="AV739" s="114"/>
      <c r="AW739" s="114"/>
      <c r="AX739" s="114"/>
      <c r="AY739" s="114"/>
      <c r="AZ739" s="114"/>
      <c r="BA739" s="114"/>
      <c r="BB739" s="114"/>
      <c r="BC739" s="114"/>
      <c r="BD739" s="114"/>
      <c r="BE739" s="114"/>
      <c r="BF739" s="114"/>
      <c r="BG739" s="114"/>
      <c r="BH739" s="114"/>
      <c r="BI739" s="114"/>
      <c r="BJ739" s="114"/>
      <c r="BK739" s="114"/>
      <c r="BL739" s="114"/>
    </row>
    <row r="740">
      <c r="A740" s="117" t="s">
        <v>237</v>
      </c>
      <c r="B740" s="117" t="b">
        <v>1</v>
      </c>
      <c r="C740" s="117">
        <v>1.0</v>
      </c>
      <c r="D740" s="117" t="s">
        <v>10364</v>
      </c>
      <c r="E740" s="117" t="s">
        <v>10853</v>
      </c>
      <c r="F740" s="117" t="s">
        <v>1772</v>
      </c>
      <c r="G740" s="117" t="s">
        <v>10860</v>
      </c>
      <c r="H740" s="117" t="s">
        <v>10861</v>
      </c>
      <c r="I740" s="134"/>
      <c r="J740" s="117" t="s">
        <v>10862</v>
      </c>
      <c r="K740" s="117" t="s">
        <v>10863</v>
      </c>
      <c r="L740" s="134"/>
      <c r="M740" s="134"/>
      <c r="N740" s="134"/>
      <c r="O740" s="117" t="s">
        <v>10864</v>
      </c>
      <c r="P740" s="117" t="s">
        <v>10865</v>
      </c>
      <c r="Q740" s="117" t="s">
        <v>10866</v>
      </c>
      <c r="R740" s="114"/>
      <c r="S740" s="114"/>
      <c r="T740" s="114"/>
      <c r="U740" s="114"/>
      <c r="V740" s="114"/>
      <c r="W740" s="114"/>
      <c r="X740" s="114"/>
      <c r="Y740" s="114"/>
      <c r="Z740" s="114"/>
      <c r="AA740" s="114"/>
      <c r="AB740" s="114"/>
      <c r="AC740" s="114"/>
      <c r="AD740" s="114"/>
      <c r="AE740" s="114"/>
      <c r="AF740" s="114"/>
      <c r="AG740" s="114"/>
      <c r="AH740" s="114"/>
      <c r="AI740" s="114"/>
      <c r="AJ740" s="114"/>
      <c r="AK740" s="114"/>
      <c r="AL740" s="114"/>
      <c r="AM740" s="114"/>
      <c r="AN740" s="114"/>
      <c r="AO740" s="114"/>
      <c r="AP740" s="114"/>
      <c r="AQ740" s="114"/>
      <c r="AR740" s="114"/>
      <c r="AS740" s="114"/>
      <c r="AT740" s="114"/>
      <c r="AU740" s="114"/>
      <c r="AV740" s="114"/>
      <c r="AW740" s="114"/>
      <c r="AX740" s="114"/>
      <c r="AY740" s="114"/>
      <c r="AZ740" s="114"/>
      <c r="BA740" s="114"/>
      <c r="BB740" s="114"/>
      <c r="BC740" s="114"/>
      <c r="BD740" s="114"/>
      <c r="BE740" s="114"/>
      <c r="BF740" s="114"/>
      <c r="BG740" s="114"/>
      <c r="BH740" s="114"/>
      <c r="BI740" s="114"/>
      <c r="BJ740" s="114"/>
      <c r="BK740" s="114"/>
      <c r="BL740" s="114"/>
    </row>
    <row r="741">
      <c r="A741" s="117" t="s">
        <v>237</v>
      </c>
      <c r="B741" s="117" t="b">
        <v>1</v>
      </c>
      <c r="C741" s="117" t="s">
        <v>241</v>
      </c>
      <c r="D741" s="117" t="s">
        <v>10364</v>
      </c>
      <c r="E741" s="117" t="s">
        <v>10853</v>
      </c>
      <c r="F741" s="117" t="s">
        <v>294</v>
      </c>
      <c r="G741" s="117" t="s">
        <v>10867</v>
      </c>
      <c r="H741" s="117" t="s">
        <v>10868</v>
      </c>
      <c r="I741" s="134"/>
      <c r="J741" s="117" t="s">
        <v>10869</v>
      </c>
      <c r="K741" s="117" t="s">
        <v>10870</v>
      </c>
      <c r="L741" s="134"/>
      <c r="M741" s="134"/>
      <c r="N741" s="134"/>
      <c r="O741" s="117" t="s">
        <v>10871</v>
      </c>
      <c r="P741" s="117" t="s">
        <v>10872</v>
      </c>
      <c r="Q741" s="134"/>
      <c r="R741" s="114"/>
      <c r="S741" s="114"/>
      <c r="T741" s="114"/>
      <c r="U741" s="114"/>
      <c r="V741" s="114"/>
      <c r="W741" s="114"/>
      <c r="X741" s="114"/>
      <c r="Y741" s="114"/>
      <c r="Z741" s="114"/>
      <c r="AA741" s="114"/>
      <c r="AB741" s="114"/>
      <c r="AC741" s="114"/>
      <c r="AD741" s="114"/>
      <c r="AE741" s="114"/>
      <c r="AF741" s="114"/>
      <c r="AG741" s="114"/>
      <c r="AH741" s="114"/>
      <c r="AI741" s="114"/>
      <c r="AJ741" s="114"/>
      <c r="AK741" s="114"/>
      <c r="AL741" s="114"/>
      <c r="AM741" s="114"/>
      <c r="AN741" s="114"/>
      <c r="AO741" s="114"/>
      <c r="AP741" s="114"/>
      <c r="AQ741" s="114"/>
      <c r="AR741" s="114"/>
      <c r="AS741" s="114"/>
      <c r="AT741" s="114"/>
      <c r="AU741" s="114"/>
      <c r="AV741" s="114"/>
      <c r="AW741" s="114"/>
      <c r="AX741" s="114"/>
      <c r="AY741" s="114"/>
      <c r="AZ741" s="114"/>
      <c r="BA741" s="114"/>
      <c r="BB741" s="114"/>
      <c r="BC741" s="114"/>
      <c r="BD741" s="114"/>
      <c r="BE741" s="114"/>
      <c r="BF741" s="114"/>
      <c r="BG741" s="114"/>
      <c r="BH741" s="114"/>
      <c r="BI741" s="114"/>
      <c r="BJ741" s="114"/>
      <c r="BK741" s="114"/>
      <c r="BL741" s="114"/>
    </row>
    <row r="742">
      <c r="A742" s="117" t="s">
        <v>237</v>
      </c>
      <c r="B742" s="117" t="b">
        <v>1</v>
      </c>
      <c r="C742" s="117">
        <v>1.0</v>
      </c>
      <c r="D742" s="117" t="s">
        <v>10364</v>
      </c>
      <c r="E742" s="117" t="s">
        <v>10853</v>
      </c>
      <c r="F742" s="117" t="s">
        <v>294</v>
      </c>
      <c r="G742" s="117" t="s">
        <v>10873</v>
      </c>
      <c r="H742" s="117" t="s">
        <v>10874</v>
      </c>
      <c r="I742" s="134"/>
      <c r="J742" s="117" t="s">
        <v>3586</v>
      </c>
      <c r="K742" s="117" t="s">
        <v>10875</v>
      </c>
      <c r="L742" s="134"/>
      <c r="M742" s="134"/>
      <c r="N742" s="134"/>
      <c r="O742" s="117" t="s">
        <v>10876</v>
      </c>
      <c r="P742" s="117" t="s">
        <v>10877</v>
      </c>
      <c r="Q742" s="134"/>
      <c r="R742" s="114"/>
      <c r="S742" s="114"/>
      <c r="T742" s="114"/>
      <c r="U742" s="114"/>
      <c r="V742" s="114"/>
      <c r="W742" s="114"/>
      <c r="X742" s="114"/>
      <c r="Y742" s="114"/>
      <c r="Z742" s="114"/>
      <c r="AA742" s="114"/>
      <c r="AB742" s="114"/>
      <c r="AC742" s="114"/>
      <c r="AD742" s="114"/>
      <c r="AE742" s="114"/>
      <c r="AF742" s="114"/>
      <c r="AG742" s="114"/>
      <c r="AH742" s="114"/>
      <c r="AI742" s="114"/>
      <c r="AJ742" s="114"/>
      <c r="AK742" s="114"/>
      <c r="AL742" s="114"/>
      <c r="AM742" s="114"/>
      <c r="AN742" s="114"/>
      <c r="AO742" s="114"/>
      <c r="AP742" s="114"/>
      <c r="AQ742" s="114"/>
      <c r="AR742" s="114"/>
      <c r="AS742" s="114"/>
      <c r="AT742" s="114"/>
      <c r="AU742" s="114"/>
      <c r="AV742" s="114"/>
      <c r="AW742" s="114"/>
      <c r="AX742" s="114"/>
      <c r="AY742" s="114"/>
      <c r="AZ742" s="114"/>
      <c r="BA742" s="114"/>
      <c r="BB742" s="114"/>
      <c r="BC742" s="114"/>
      <c r="BD742" s="114"/>
      <c r="BE742" s="114"/>
      <c r="BF742" s="114"/>
      <c r="BG742" s="114"/>
      <c r="BH742" s="114"/>
      <c r="BI742" s="114"/>
      <c r="BJ742" s="114"/>
      <c r="BK742" s="114"/>
      <c r="BL742" s="114"/>
    </row>
    <row r="743">
      <c r="A743" s="117" t="s">
        <v>237</v>
      </c>
      <c r="B743" s="117" t="b">
        <v>1</v>
      </c>
      <c r="C743" s="117" t="s">
        <v>241</v>
      </c>
      <c r="D743" s="117" t="s">
        <v>10364</v>
      </c>
      <c r="E743" s="117" t="s">
        <v>10853</v>
      </c>
      <c r="F743" s="117" t="s">
        <v>294</v>
      </c>
      <c r="G743" s="117" t="s">
        <v>10878</v>
      </c>
      <c r="H743" s="117" t="s">
        <v>10879</v>
      </c>
      <c r="I743" s="134"/>
      <c r="J743" s="117" t="s">
        <v>10880</v>
      </c>
      <c r="K743" s="117" t="s">
        <v>10881</v>
      </c>
      <c r="L743" s="134"/>
      <c r="M743" s="134"/>
      <c r="N743" s="134"/>
      <c r="O743" s="117" t="s">
        <v>10882</v>
      </c>
      <c r="P743" s="117" t="s">
        <v>10883</v>
      </c>
      <c r="Q743" s="134"/>
      <c r="R743" s="114"/>
      <c r="S743" s="114"/>
      <c r="T743" s="114"/>
      <c r="U743" s="114"/>
      <c r="V743" s="114"/>
      <c r="W743" s="114"/>
      <c r="X743" s="114"/>
      <c r="Y743" s="114"/>
      <c r="Z743" s="114"/>
      <c r="AA743" s="114"/>
      <c r="AB743" s="114"/>
      <c r="AC743" s="114"/>
      <c r="AD743" s="114"/>
      <c r="AE743" s="114"/>
      <c r="AF743" s="114"/>
      <c r="AG743" s="114"/>
      <c r="AH743" s="114"/>
      <c r="AI743" s="114"/>
      <c r="AJ743" s="114"/>
      <c r="AK743" s="114"/>
      <c r="AL743" s="114"/>
      <c r="AM743" s="114"/>
      <c r="AN743" s="114"/>
      <c r="AO743" s="114"/>
      <c r="AP743" s="114"/>
      <c r="AQ743" s="114"/>
      <c r="AR743" s="114"/>
      <c r="AS743" s="114"/>
      <c r="AT743" s="114"/>
      <c r="AU743" s="114"/>
      <c r="AV743" s="114"/>
      <c r="AW743" s="114"/>
      <c r="AX743" s="114"/>
      <c r="AY743" s="114"/>
      <c r="AZ743" s="114"/>
      <c r="BA743" s="114"/>
      <c r="BB743" s="114"/>
      <c r="BC743" s="114"/>
      <c r="BD743" s="114"/>
      <c r="BE743" s="114"/>
      <c r="BF743" s="114"/>
      <c r="BG743" s="114"/>
      <c r="BH743" s="114"/>
      <c r="BI743" s="114"/>
      <c r="BJ743" s="114"/>
      <c r="BK743" s="114"/>
      <c r="BL743" s="114"/>
    </row>
    <row r="744">
      <c r="A744" s="117" t="s">
        <v>237</v>
      </c>
      <c r="B744" s="117" t="b">
        <v>1</v>
      </c>
      <c r="C744" s="117">
        <v>1.0</v>
      </c>
      <c r="D744" s="117" t="s">
        <v>10364</v>
      </c>
      <c r="E744" s="117" t="s">
        <v>10853</v>
      </c>
      <c r="F744" s="117" t="s">
        <v>294</v>
      </c>
      <c r="G744" s="117" t="s">
        <v>10884</v>
      </c>
      <c r="H744" s="117" t="s">
        <v>10885</v>
      </c>
      <c r="I744" s="134"/>
      <c r="J744" s="117" t="s">
        <v>10886</v>
      </c>
      <c r="K744" s="117" t="s">
        <v>10887</v>
      </c>
      <c r="L744" s="134"/>
      <c r="M744" s="134"/>
      <c r="N744" s="134"/>
      <c r="O744" s="117" t="s">
        <v>10888</v>
      </c>
      <c r="P744" s="117" t="s">
        <v>10889</v>
      </c>
      <c r="Q744" s="134"/>
      <c r="R744" s="114"/>
      <c r="S744" s="114"/>
      <c r="T744" s="114"/>
      <c r="U744" s="114"/>
      <c r="V744" s="114"/>
      <c r="W744" s="114"/>
      <c r="X744" s="114"/>
      <c r="Y744" s="114"/>
      <c r="Z744" s="114"/>
      <c r="AA744" s="114"/>
      <c r="AB744" s="114"/>
      <c r="AC744" s="114"/>
      <c r="AD744" s="114"/>
      <c r="AE744" s="114"/>
      <c r="AF744" s="114"/>
      <c r="AG744" s="114"/>
      <c r="AH744" s="114"/>
      <c r="AI744" s="114"/>
      <c r="AJ744" s="114"/>
      <c r="AK744" s="114"/>
      <c r="AL744" s="114"/>
      <c r="AM744" s="114"/>
      <c r="AN744" s="114"/>
      <c r="AO744" s="114"/>
      <c r="AP744" s="114"/>
      <c r="AQ744" s="114"/>
      <c r="AR744" s="114"/>
      <c r="AS744" s="114"/>
      <c r="AT744" s="114"/>
      <c r="AU744" s="114"/>
      <c r="AV744" s="114"/>
      <c r="AW744" s="114"/>
      <c r="AX744" s="114"/>
      <c r="AY744" s="114"/>
      <c r="AZ744" s="114"/>
      <c r="BA744" s="114"/>
      <c r="BB744" s="114"/>
      <c r="BC744" s="114"/>
      <c r="BD744" s="114"/>
      <c r="BE744" s="114"/>
      <c r="BF744" s="114"/>
      <c r="BG744" s="114"/>
      <c r="BH744" s="114"/>
      <c r="BI744" s="114"/>
      <c r="BJ744" s="114"/>
      <c r="BK744" s="114"/>
      <c r="BL744" s="114"/>
    </row>
    <row r="745">
      <c r="A745" s="117" t="s">
        <v>237</v>
      </c>
      <c r="B745" s="117" t="b">
        <v>1</v>
      </c>
      <c r="C745" s="117" t="s">
        <v>241</v>
      </c>
      <c r="D745" s="117" t="s">
        <v>10364</v>
      </c>
      <c r="E745" s="117" t="s">
        <v>10853</v>
      </c>
      <c r="F745" s="117" t="s">
        <v>294</v>
      </c>
      <c r="G745" s="117" t="s">
        <v>10890</v>
      </c>
      <c r="H745" s="117" t="s">
        <v>10891</v>
      </c>
      <c r="I745" s="134"/>
      <c r="J745" s="117" t="s">
        <v>10892</v>
      </c>
      <c r="K745" s="117" t="s">
        <v>10893</v>
      </c>
      <c r="L745" s="134"/>
      <c r="M745" s="134"/>
      <c r="N745" s="134"/>
      <c r="O745" s="117" t="s">
        <v>10894</v>
      </c>
      <c r="P745" s="117" t="s">
        <v>10895</v>
      </c>
      <c r="Q745" s="117" t="s">
        <v>10896</v>
      </c>
      <c r="R745" s="114"/>
      <c r="S745" s="114"/>
      <c r="T745" s="114"/>
      <c r="U745" s="114"/>
      <c r="V745" s="114"/>
      <c r="W745" s="114"/>
      <c r="X745" s="114"/>
      <c r="Y745" s="114"/>
      <c r="Z745" s="114"/>
      <c r="AA745" s="114"/>
      <c r="AB745" s="114"/>
      <c r="AC745" s="114"/>
      <c r="AD745" s="114"/>
      <c r="AE745" s="114"/>
      <c r="AF745" s="114"/>
      <c r="AG745" s="114"/>
      <c r="AH745" s="114"/>
      <c r="AI745" s="114"/>
      <c r="AJ745" s="114"/>
      <c r="AK745" s="114"/>
      <c r="AL745" s="114"/>
      <c r="AM745" s="114"/>
      <c r="AN745" s="114"/>
      <c r="AO745" s="114"/>
      <c r="AP745" s="114"/>
      <c r="AQ745" s="114"/>
      <c r="AR745" s="114"/>
      <c r="AS745" s="114"/>
      <c r="AT745" s="114"/>
      <c r="AU745" s="114"/>
      <c r="AV745" s="114"/>
      <c r="AW745" s="114"/>
      <c r="AX745" s="114"/>
      <c r="AY745" s="114"/>
      <c r="AZ745" s="114"/>
      <c r="BA745" s="114"/>
      <c r="BB745" s="114"/>
      <c r="BC745" s="114"/>
      <c r="BD745" s="114"/>
      <c r="BE745" s="114"/>
      <c r="BF745" s="114"/>
      <c r="BG745" s="114"/>
      <c r="BH745" s="114"/>
      <c r="BI745" s="114"/>
      <c r="BJ745" s="114"/>
      <c r="BK745" s="114"/>
      <c r="BL745" s="114"/>
    </row>
    <row r="746">
      <c r="A746" s="117" t="s">
        <v>237</v>
      </c>
      <c r="B746" s="117" t="b">
        <v>1</v>
      </c>
      <c r="C746" s="117">
        <v>1.0</v>
      </c>
      <c r="D746" s="117" t="s">
        <v>10364</v>
      </c>
      <c r="E746" s="117" t="s">
        <v>10853</v>
      </c>
      <c r="F746" s="117" t="s">
        <v>294</v>
      </c>
      <c r="G746" s="117" t="s">
        <v>10897</v>
      </c>
      <c r="H746" s="117" t="s">
        <v>10898</v>
      </c>
      <c r="I746" s="134"/>
      <c r="J746" s="117" t="s">
        <v>3605</v>
      </c>
      <c r="K746" s="117" t="s">
        <v>10899</v>
      </c>
      <c r="L746" s="134"/>
      <c r="M746" s="134"/>
      <c r="N746" s="134"/>
      <c r="O746" s="117" t="s">
        <v>10900</v>
      </c>
      <c r="P746" s="117" t="s">
        <v>10901</v>
      </c>
      <c r="Q746" s="117" t="s">
        <v>10902</v>
      </c>
      <c r="R746" s="114"/>
      <c r="S746" s="114"/>
      <c r="T746" s="114"/>
      <c r="U746" s="114"/>
      <c r="V746" s="114"/>
      <c r="W746" s="114"/>
      <c r="X746" s="114"/>
      <c r="Y746" s="114"/>
      <c r="Z746" s="114"/>
      <c r="AA746" s="114"/>
      <c r="AB746" s="114"/>
      <c r="AC746" s="114"/>
      <c r="AD746" s="114"/>
      <c r="AE746" s="114"/>
      <c r="AF746" s="114"/>
      <c r="AG746" s="114"/>
      <c r="AH746" s="114"/>
      <c r="AI746" s="114"/>
      <c r="AJ746" s="114"/>
      <c r="AK746" s="114"/>
      <c r="AL746" s="114"/>
      <c r="AM746" s="114"/>
      <c r="AN746" s="114"/>
      <c r="AO746" s="114"/>
      <c r="AP746" s="114"/>
      <c r="AQ746" s="114"/>
      <c r="AR746" s="114"/>
      <c r="AS746" s="114"/>
      <c r="AT746" s="114"/>
      <c r="AU746" s="114"/>
      <c r="AV746" s="114"/>
      <c r="AW746" s="114"/>
      <c r="AX746" s="114"/>
      <c r="AY746" s="114"/>
      <c r="AZ746" s="114"/>
      <c r="BA746" s="114"/>
      <c r="BB746" s="114"/>
      <c r="BC746" s="114"/>
      <c r="BD746" s="114"/>
      <c r="BE746" s="114"/>
      <c r="BF746" s="114"/>
      <c r="BG746" s="114"/>
      <c r="BH746" s="114"/>
      <c r="BI746" s="114"/>
      <c r="BJ746" s="114"/>
      <c r="BK746" s="114"/>
      <c r="BL746" s="114"/>
    </row>
    <row r="747">
      <c r="A747" s="117" t="s">
        <v>237</v>
      </c>
      <c r="B747" s="117" t="b">
        <v>1</v>
      </c>
      <c r="C747" s="117" t="s">
        <v>241</v>
      </c>
      <c r="D747" s="117" t="s">
        <v>10364</v>
      </c>
      <c r="E747" s="117" t="s">
        <v>10853</v>
      </c>
      <c r="F747" s="117" t="s">
        <v>294</v>
      </c>
      <c r="G747" s="117" t="s">
        <v>10903</v>
      </c>
      <c r="H747" s="117" t="s">
        <v>10904</v>
      </c>
      <c r="I747" s="134"/>
      <c r="J747" s="117" t="s">
        <v>3628</v>
      </c>
      <c r="K747" s="117" t="s">
        <v>10905</v>
      </c>
      <c r="L747" s="134"/>
      <c r="M747" s="134"/>
      <c r="N747" s="134"/>
      <c r="O747" s="117" t="s">
        <v>10906</v>
      </c>
      <c r="P747" s="117" t="s">
        <v>10907</v>
      </c>
      <c r="Q747" s="134"/>
      <c r="R747" s="114"/>
      <c r="S747" s="114"/>
      <c r="T747" s="114"/>
      <c r="U747" s="114"/>
      <c r="V747" s="114"/>
      <c r="W747" s="114"/>
      <c r="X747" s="114"/>
      <c r="Y747" s="114"/>
      <c r="Z747" s="114"/>
      <c r="AA747" s="114"/>
      <c r="AB747" s="114"/>
      <c r="AC747" s="114"/>
      <c r="AD747" s="114"/>
      <c r="AE747" s="114"/>
      <c r="AF747" s="114"/>
      <c r="AG747" s="114"/>
      <c r="AH747" s="114"/>
      <c r="AI747" s="114"/>
      <c r="AJ747" s="114"/>
      <c r="AK747" s="114"/>
      <c r="AL747" s="114"/>
      <c r="AM747" s="114"/>
      <c r="AN747" s="114"/>
      <c r="AO747" s="114"/>
      <c r="AP747" s="114"/>
      <c r="AQ747" s="114"/>
      <c r="AR747" s="114"/>
      <c r="AS747" s="114"/>
      <c r="AT747" s="114"/>
      <c r="AU747" s="114"/>
      <c r="AV747" s="114"/>
      <c r="AW747" s="114"/>
      <c r="AX747" s="114"/>
      <c r="AY747" s="114"/>
      <c r="AZ747" s="114"/>
      <c r="BA747" s="114"/>
      <c r="BB747" s="114"/>
      <c r="BC747" s="114"/>
      <c r="BD747" s="114"/>
      <c r="BE747" s="114"/>
      <c r="BF747" s="114"/>
      <c r="BG747" s="114"/>
      <c r="BH747" s="114"/>
      <c r="BI747" s="114"/>
      <c r="BJ747" s="114"/>
      <c r="BK747" s="114"/>
      <c r="BL747" s="114"/>
    </row>
    <row r="748">
      <c r="A748" s="117" t="s">
        <v>237</v>
      </c>
      <c r="B748" s="117" t="b">
        <v>1</v>
      </c>
      <c r="C748" s="117">
        <v>1.0</v>
      </c>
      <c r="D748" s="117" t="s">
        <v>10364</v>
      </c>
      <c r="E748" s="117" t="s">
        <v>10853</v>
      </c>
      <c r="F748" s="117" t="s">
        <v>294</v>
      </c>
      <c r="G748" s="117" t="s">
        <v>10908</v>
      </c>
      <c r="H748" s="117" t="s">
        <v>10909</v>
      </c>
      <c r="I748" s="134"/>
      <c r="J748" s="117" t="s">
        <v>3614</v>
      </c>
      <c r="K748" s="117" t="s">
        <v>10910</v>
      </c>
      <c r="L748" s="134"/>
      <c r="M748" s="134"/>
      <c r="N748" s="134"/>
      <c r="O748" s="117" t="s">
        <v>10911</v>
      </c>
      <c r="P748" s="117" t="s">
        <v>10912</v>
      </c>
      <c r="Q748" s="134"/>
      <c r="R748" s="114"/>
      <c r="S748" s="114"/>
      <c r="T748" s="114"/>
      <c r="U748" s="114"/>
      <c r="V748" s="114"/>
      <c r="W748" s="114"/>
      <c r="X748" s="114"/>
      <c r="Y748" s="114"/>
      <c r="Z748" s="114"/>
      <c r="AA748" s="114"/>
      <c r="AB748" s="114"/>
      <c r="AC748" s="114"/>
      <c r="AD748" s="114"/>
      <c r="AE748" s="114"/>
      <c r="AF748" s="114"/>
      <c r="AG748" s="114"/>
      <c r="AH748" s="114"/>
      <c r="AI748" s="114"/>
      <c r="AJ748" s="114"/>
      <c r="AK748" s="114"/>
      <c r="AL748" s="114"/>
      <c r="AM748" s="114"/>
      <c r="AN748" s="114"/>
      <c r="AO748" s="114"/>
      <c r="AP748" s="114"/>
      <c r="AQ748" s="114"/>
      <c r="AR748" s="114"/>
      <c r="AS748" s="114"/>
      <c r="AT748" s="114"/>
      <c r="AU748" s="114"/>
      <c r="AV748" s="114"/>
      <c r="AW748" s="114"/>
      <c r="AX748" s="114"/>
      <c r="AY748" s="114"/>
      <c r="AZ748" s="114"/>
      <c r="BA748" s="114"/>
      <c r="BB748" s="114"/>
      <c r="BC748" s="114"/>
      <c r="BD748" s="114"/>
      <c r="BE748" s="114"/>
      <c r="BF748" s="114"/>
      <c r="BG748" s="114"/>
      <c r="BH748" s="114"/>
      <c r="BI748" s="114"/>
      <c r="BJ748" s="114"/>
      <c r="BK748" s="114"/>
      <c r="BL748" s="114"/>
    </row>
    <row r="749">
      <c r="A749" s="117" t="s">
        <v>237</v>
      </c>
      <c r="B749" s="117" t="b">
        <v>1</v>
      </c>
      <c r="C749" s="117" t="s">
        <v>241</v>
      </c>
      <c r="D749" s="117" t="s">
        <v>10364</v>
      </c>
      <c r="E749" s="117" t="s">
        <v>10853</v>
      </c>
      <c r="F749" s="117" t="s">
        <v>294</v>
      </c>
      <c r="G749" s="117" t="s">
        <v>10913</v>
      </c>
      <c r="H749" s="117" t="s">
        <v>10914</v>
      </c>
      <c r="I749" s="134"/>
      <c r="J749" s="117" t="s">
        <v>10915</v>
      </c>
      <c r="K749" s="117" t="s">
        <v>10916</v>
      </c>
      <c r="L749" s="134"/>
      <c r="M749" s="134"/>
      <c r="N749" s="134"/>
      <c r="O749" s="117" t="s">
        <v>10917</v>
      </c>
      <c r="P749" s="117" t="s">
        <v>10918</v>
      </c>
      <c r="Q749" s="117" t="s">
        <v>10919</v>
      </c>
      <c r="R749" s="114"/>
      <c r="S749" s="114"/>
      <c r="T749" s="114"/>
      <c r="U749" s="114"/>
      <c r="V749" s="114"/>
      <c r="W749" s="114"/>
      <c r="X749" s="114"/>
      <c r="Y749" s="114"/>
      <c r="Z749" s="114"/>
      <c r="AA749" s="114"/>
      <c r="AB749" s="114"/>
      <c r="AC749" s="114"/>
      <c r="AD749" s="114"/>
      <c r="AE749" s="114"/>
      <c r="AF749" s="114"/>
      <c r="AG749" s="114"/>
      <c r="AH749" s="114"/>
      <c r="AI749" s="114"/>
      <c r="AJ749" s="114"/>
      <c r="AK749" s="114"/>
      <c r="AL749" s="114"/>
      <c r="AM749" s="114"/>
      <c r="AN749" s="114"/>
      <c r="AO749" s="114"/>
      <c r="AP749" s="114"/>
      <c r="AQ749" s="114"/>
      <c r="AR749" s="114"/>
      <c r="AS749" s="114"/>
      <c r="AT749" s="114"/>
      <c r="AU749" s="114"/>
      <c r="AV749" s="114"/>
      <c r="AW749" s="114"/>
      <c r="AX749" s="114"/>
      <c r="AY749" s="114"/>
      <c r="AZ749" s="114"/>
      <c r="BA749" s="114"/>
      <c r="BB749" s="114"/>
      <c r="BC749" s="114"/>
      <c r="BD749" s="114"/>
      <c r="BE749" s="114"/>
      <c r="BF749" s="114"/>
      <c r="BG749" s="114"/>
      <c r="BH749" s="114"/>
      <c r="BI749" s="114"/>
      <c r="BJ749" s="114"/>
      <c r="BK749" s="114"/>
      <c r="BL749" s="114"/>
    </row>
    <row r="750">
      <c r="A750" s="117" t="s">
        <v>237</v>
      </c>
      <c r="B750" s="117" t="b">
        <v>1</v>
      </c>
      <c r="C750" s="117">
        <v>1.0</v>
      </c>
      <c r="D750" s="117" t="s">
        <v>10364</v>
      </c>
      <c r="E750" s="117" t="s">
        <v>10853</v>
      </c>
      <c r="F750" s="117" t="s">
        <v>294</v>
      </c>
      <c r="G750" s="117" t="s">
        <v>10920</v>
      </c>
      <c r="H750" s="117" t="s">
        <v>10921</v>
      </c>
      <c r="I750" s="134"/>
      <c r="J750" s="117" t="s">
        <v>3623</v>
      </c>
      <c r="K750" s="117" t="s">
        <v>10922</v>
      </c>
      <c r="L750" s="134"/>
      <c r="M750" s="134"/>
      <c r="N750" s="134"/>
      <c r="O750" s="117" t="s">
        <v>10923</v>
      </c>
      <c r="P750" s="117" t="s">
        <v>10924</v>
      </c>
      <c r="Q750" s="117" t="s">
        <v>10925</v>
      </c>
      <c r="R750" s="114"/>
      <c r="S750" s="114"/>
      <c r="T750" s="114"/>
      <c r="U750" s="114"/>
      <c r="V750" s="114"/>
      <c r="W750" s="114"/>
      <c r="X750" s="114"/>
      <c r="Y750" s="114"/>
      <c r="Z750" s="114"/>
      <c r="AA750" s="114"/>
      <c r="AB750" s="114"/>
      <c r="AC750" s="114"/>
      <c r="AD750" s="114"/>
      <c r="AE750" s="114"/>
      <c r="AF750" s="114"/>
      <c r="AG750" s="114"/>
      <c r="AH750" s="114"/>
      <c r="AI750" s="114"/>
      <c r="AJ750" s="114"/>
      <c r="AK750" s="114"/>
      <c r="AL750" s="114"/>
      <c r="AM750" s="114"/>
      <c r="AN750" s="114"/>
      <c r="AO750" s="114"/>
      <c r="AP750" s="114"/>
      <c r="AQ750" s="114"/>
      <c r="AR750" s="114"/>
      <c r="AS750" s="114"/>
      <c r="AT750" s="114"/>
      <c r="AU750" s="114"/>
      <c r="AV750" s="114"/>
      <c r="AW750" s="114"/>
      <c r="AX750" s="114"/>
      <c r="AY750" s="114"/>
      <c r="AZ750" s="114"/>
      <c r="BA750" s="114"/>
      <c r="BB750" s="114"/>
      <c r="BC750" s="114"/>
      <c r="BD750" s="114"/>
      <c r="BE750" s="114"/>
      <c r="BF750" s="114"/>
      <c r="BG750" s="114"/>
      <c r="BH750" s="114"/>
      <c r="BI750" s="114"/>
      <c r="BJ750" s="114"/>
      <c r="BK750" s="114"/>
      <c r="BL750" s="114"/>
    </row>
    <row r="751">
      <c r="A751" s="117" t="s">
        <v>237</v>
      </c>
      <c r="B751" s="117" t="b">
        <v>1</v>
      </c>
      <c r="C751" s="117" t="s">
        <v>241</v>
      </c>
      <c r="D751" s="117" t="s">
        <v>10364</v>
      </c>
      <c r="E751" s="117" t="s">
        <v>10853</v>
      </c>
      <c r="F751" s="117" t="s">
        <v>294</v>
      </c>
      <c r="G751" s="117" t="s">
        <v>10926</v>
      </c>
      <c r="H751" s="117" t="s">
        <v>10927</v>
      </c>
      <c r="I751" s="134"/>
      <c r="J751" s="117" t="s">
        <v>3628</v>
      </c>
      <c r="K751" s="117" t="s">
        <v>10928</v>
      </c>
      <c r="L751" s="134"/>
      <c r="M751" s="134"/>
      <c r="N751" s="134"/>
      <c r="O751" s="117" t="s">
        <v>10929</v>
      </c>
      <c r="P751" s="117" t="s">
        <v>10930</v>
      </c>
      <c r="Q751" s="134"/>
      <c r="R751" s="114"/>
      <c r="S751" s="114"/>
      <c r="T751" s="114"/>
      <c r="U751" s="114"/>
      <c r="V751" s="114"/>
      <c r="W751" s="114"/>
      <c r="X751" s="114"/>
      <c r="Y751" s="114"/>
      <c r="Z751" s="114"/>
      <c r="AA751" s="114"/>
      <c r="AB751" s="114"/>
      <c r="AC751" s="114"/>
      <c r="AD751" s="114"/>
      <c r="AE751" s="114"/>
      <c r="AF751" s="114"/>
      <c r="AG751" s="114"/>
      <c r="AH751" s="114"/>
      <c r="AI751" s="114"/>
      <c r="AJ751" s="114"/>
      <c r="AK751" s="114"/>
      <c r="AL751" s="114"/>
      <c r="AM751" s="114"/>
      <c r="AN751" s="114"/>
      <c r="AO751" s="114"/>
      <c r="AP751" s="114"/>
      <c r="AQ751" s="114"/>
      <c r="AR751" s="114"/>
      <c r="AS751" s="114"/>
      <c r="AT751" s="114"/>
      <c r="AU751" s="114"/>
      <c r="AV751" s="114"/>
      <c r="AW751" s="114"/>
      <c r="AX751" s="114"/>
      <c r="AY751" s="114"/>
      <c r="AZ751" s="114"/>
      <c r="BA751" s="114"/>
      <c r="BB751" s="114"/>
      <c r="BC751" s="114"/>
      <c r="BD751" s="114"/>
      <c r="BE751" s="114"/>
      <c r="BF751" s="114"/>
      <c r="BG751" s="114"/>
      <c r="BH751" s="114"/>
      <c r="BI751" s="114"/>
      <c r="BJ751" s="114"/>
      <c r="BK751" s="114"/>
      <c r="BL751" s="114"/>
    </row>
    <row r="752">
      <c r="A752" s="117" t="s">
        <v>237</v>
      </c>
      <c r="B752" s="117" t="b">
        <v>1</v>
      </c>
      <c r="C752" s="117">
        <v>1.0</v>
      </c>
      <c r="D752" s="117" t="s">
        <v>10364</v>
      </c>
      <c r="E752" s="117" t="s">
        <v>10853</v>
      </c>
      <c r="F752" s="117" t="s">
        <v>294</v>
      </c>
      <c r="G752" s="117" t="s">
        <v>10931</v>
      </c>
      <c r="H752" s="117" t="s">
        <v>10874</v>
      </c>
      <c r="I752" s="134"/>
      <c r="J752" s="117" t="s">
        <v>3586</v>
      </c>
      <c r="K752" s="117" t="s">
        <v>10932</v>
      </c>
      <c r="L752" s="134"/>
      <c r="M752" s="134"/>
      <c r="N752" s="134"/>
      <c r="O752" s="117" t="s">
        <v>10933</v>
      </c>
      <c r="P752" s="117" t="s">
        <v>10934</v>
      </c>
      <c r="Q752" s="117" t="s">
        <v>10935</v>
      </c>
      <c r="R752" s="114"/>
      <c r="S752" s="114"/>
      <c r="T752" s="114"/>
      <c r="U752" s="114"/>
      <c r="V752" s="114"/>
      <c r="W752" s="114"/>
      <c r="X752" s="114"/>
      <c r="Y752" s="114"/>
      <c r="Z752" s="114"/>
      <c r="AA752" s="114"/>
      <c r="AB752" s="114"/>
      <c r="AC752" s="114"/>
      <c r="AD752" s="114"/>
      <c r="AE752" s="114"/>
      <c r="AF752" s="114"/>
      <c r="AG752" s="114"/>
      <c r="AH752" s="114"/>
      <c r="AI752" s="114"/>
      <c r="AJ752" s="114"/>
      <c r="AK752" s="114"/>
      <c r="AL752" s="114"/>
      <c r="AM752" s="114"/>
      <c r="AN752" s="114"/>
      <c r="AO752" s="114"/>
      <c r="AP752" s="114"/>
      <c r="AQ752" s="114"/>
      <c r="AR752" s="114"/>
      <c r="AS752" s="114"/>
      <c r="AT752" s="114"/>
      <c r="AU752" s="114"/>
      <c r="AV752" s="114"/>
      <c r="AW752" s="114"/>
      <c r="AX752" s="114"/>
      <c r="AY752" s="114"/>
      <c r="AZ752" s="114"/>
      <c r="BA752" s="114"/>
      <c r="BB752" s="114"/>
      <c r="BC752" s="114"/>
      <c r="BD752" s="114"/>
      <c r="BE752" s="114"/>
      <c r="BF752" s="114"/>
      <c r="BG752" s="114"/>
      <c r="BH752" s="114"/>
      <c r="BI752" s="114"/>
      <c r="BJ752" s="114"/>
      <c r="BK752" s="114"/>
      <c r="BL752" s="114"/>
    </row>
    <row r="753">
      <c r="A753" s="117" t="s">
        <v>237</v>
      </c>
      <c r="B753" s="117" t="b">
        <v>1</v>
      </c>
      <c r="C753" s="117" t="s">
        <v>241</v>
      </c>
      <c r="D753" s="117" t="s">
        <v>10364</v>
      </c>
      <c r="E753" s="117" t="s">
        <v>10853</v>
      </c>
      <c r="F753" s="117" t="s">
        <v>2747</v>
      </c>
      <c r="G753" s="117" t="s">
        <v>10936</v>
      </c>
      <c r="H753" s="117" t="s">
        <v>10937</v>
      </c>
      <c r="I753" s="134"/>
      <c r="J753" s="117" t="s">
        <v>10938</v>
      </c>
      <c r="K753" s="117" t="s">
        <v>10939</v>
      </c>
      <c r="L753" s="134"/>
      <c r="M753" s="134"/>
      <c r="N753" s="134"/>
      <c r="O753" s="117" t="s">
        <v>10940</v>
      </c>
      <c r="P753" s="117" t="s">
        <v>10941</v>
      </c>
      <c r="Q753" s="134"/>
      <c r="R753" s="114"/>
      <c r="S753" s="114"/>
      <c r="T753" s="114"/>
      <c r="U753" s="114"/>
      <c r="V753" s="114"/>
      <c r="W753" s="114"/>
      <c r="X753" s="114"/>
      <c r="Y753" s="114"/>
      <c r="Z753" s="114"/>
      <c r="AA753" s="114"/>
      <c r="AB753" s="114"/>
      <c r="AC753" s="114"/>
      <c r="AD753" s="114"/>
      <c r="AE753" s="114"/>
      <c r="AF753" s="114"/>
      <c r="AG753" s="114"/>
      <c r="AH753" s="114"/>
      <c r="AI753" s="114"/>
      <c r="AJ753" s="114"/>
      <c r="AK753" s="114"/>
      <c r="AL753" s="114"/>
      <c r="AM753" s="114"/>
      <c r="AN753" s="114"/>
      <c r="AO753" s="114"/>
      <c r="AP753" s="114"/>
      <c r="AQ753" s="114"/>
      <c r="AR753" s="114"/>
      <c r="AS753" s="114"/>
      <c r="AT753" s="114"/>
      <c r="AU753" s="114"/>
      <c r="AV753" s="114"/>
      <c r="AW753" s="114"/>
      <c r="AX753" s="114"/>
      <c r="AY753" s="114"/>
      <c r="AZ753" s="114"/>
      <c r="BA753" s="114"/>
      <c r="BB753" s="114"/>
      <c r="BC753" s="114"/>
      <c r="BD753" s="114"/>
      <c r="BE753" s="114"/>
      <c r="BF753" s="114"/>
      <c r="BG753" s="114"/>
      <c r="BH753" s="114"/>
      <c r="BI753" s="114"/>
      <c r="BJ753" s="114"/>
      <c r="BK753" s="114"/>
      <c r="BL753" s="114"/>
    </row>
    <row r="754">
      <c r="A754" s="117" t="s">
        <v>237</v>
      </c>
      <c r="B754" s="117" t="b">
        <v>1</v>
      </c>
      <c r="C754" s="117">
        <v>1.0</v>
      </c>
      <c r="D754" s="117" t="s">
        <v>10364</v>
      </c>
      <c r="E754" s="117" t="s">
        <v>10853</v>
      </c>
      <c r="F754" s="117" t="s">
        <v>6144</v>
      </c>
      <c r="G754" s="117" t="s">
        <v>10942</v>
      </c>
      <c r="H754" s="117" t="s">
        <v>10943</v>
      </c>
      <c r="I754" s="134"/>
      <c r="J754" s="117" t="s">
        <v>3640</v>
      </c>
      <c r="K754" s="117" t="s">
        <v>10944</v>
      </c>
      <c r="L754" s="134"/>
      <c r="M754" s="134"/>
      <c r="N754" s="134"/>
      <c r="O754" s="117" t="s">
        <v>10945</v>
      </c>
      <c r="P754" s="117" t="s">
        <v>10946</v>
      </c>
      <c r="Q754" s="134"/>
      <c r="R754" s="114"/>
      <c r="S754" s="114"/>
      <c r="T754" s="114"/>
      <c r="U754" s="114"/>
      <c r="V754" s="114"/>
      <c r="W754" s="114"/>
      <c r="X754" s="114"/>
      <c r="Y754" s="114"/>
      <c r="Z754" s="114"/>
      <c r="AA754" s="114"/>
      <c r="AB754" s="114"/>
      <c r="AC754" s="114"/>
      <c r="AD754" s="114"/>
      <c r="AE754" s="114"/>
      <c r="AF754" s="114"/>
      <c r="AG754" s="114"/>
      <c r="AH754" s="114"/>
      <c r="AI754" s="114"/>
      <c r="AJ754" s="114"/>
      <c r="AK754" s="114"/>
      <c r="AL754" s="114"/>
      <c r="AM754" s="114"/>
      <c r="AN754" s="114"/>
      <c r="AO754" s="114"/>
      <c r="AP754" s="114"/>
      <c r="AQ754" s="114"/>
      <c r="AR754" s="114"/>
      <c r="AS754" s="114"/>
      <c r="AT754" s="114"/>
      <c r="AU754" s="114"/>
      <c r="AV754" s="114"/>
      <c r="AW754" s="114"/>
      <c r="AX754" s="114"/>
      <c r="AY754" s="114"/>
      <c r="AZ754" s="114"/>
      <c r="BA754" s="114"/>
      <c r="BB754" s="114"/>
      <c r="BC754" s="114"/>
      <c r="BD754" s="114"/>
      <c r="BE754" s="114"/>
      <c r="BF754" s="114"/>
      <c r="BG754" s="114"/>
      <c r="BH754" s="114"/>
      <c r="BI754" s="114"/>
      <c r="BJ754" s="114"/>
      <c r="BK754" s="114"/>
      <c r="BL754" s="114"/>
    </row>
    <row r="755">
      <c r="A755" s="117" t="s">
        <v>237</v>
      </c>
      <c r="B755" s="117" t="b">
        <v>1</v>
      </c>
      <c r="C755" s="117" t="s">
        <v>241</v>
      </c>
      <c r="D755" s="117" t="s">
        <v>10364</v>
      </c>
      <c r="E755" s="117" t="s">
        <v>10853</v>
      </c>
      <c r="F755" s="117" t="s">
        <v>6144</v>
      </c>
      <c r="G755" s="117" t="s">
        <v>10947</v>
      </c>
      <c r="H755" s="117" t="s">
        <v>10948</v>
      </c>
      <c r="I755" s="134"/>
      <c r="J755" s="117" t="s">
        <v>10949</v>
      </c>
      <c r="K755" s="117" t="s">
        <v>10950</v>
      </c>
      <c r="L755" s="134"/>
      <c r="M755" s="134"/>
      <c r="N755" s="134"/>
      <c r="O755" s="117" t="s">
        <v>10951</v>
      </c>
      <c r="P755" s="117" t="s">
        <v>10952</v>
      </c>
      <c r="Q755" s="134"/>
      <c r="R755" s="114"/>
      <c r="S755" s="114"/>
      <c r="T755" s="114"/>
      <c r="U755" s="114"/>
      <c r="V755" s="114"/>
      <c r="W755" s="114"/>
      <c r="X755" s="114"/>
      <c r="Y755" s="114"/>
      <c r="Z755" s="114"/>
      <c r="AA755" s="114"/>
      <c r="AB755" s="114"/>
      <c r="AC755" s="114"/>
      <c r="AD755" s="114"/>
      <c r="AE755" s="114"/>
      <c r="AF755" s="114"/>
      <c r="AG755" s="114"/>
      <c r="AH755" s="114"/>
      <c r="AI755" s="114"/>
      <c r="AJ755" s="114"/>
      <c r="AK755" s="114"/>
      <c r="AL755" s="114"/>
      <c r="AM755" s="114"/>
      <c r="AN755" s="114"/>
      <c r="AO755" s="114"/>
      <c r="AP755" s="114"/>
      <c r="AQ755" s="114"/>
      <c r="AR755" s="114"/>
      <c r="AS755" s="114"/>
      <c r="AT755" s="114"/>
      <c r="AU755" s="114"/>
      <c r="AV755" s="114"/>
      <c r="AW755" s="114"/>
      <c r="AX755" s="114"/>
      <c r="AY755" s="114"/>
      <c r="AZ755" s="114"/>
      <c r="BA755" s="114"/>
      <c r="BB755" s="114"/>
      <c r="BC755" s="114"/>
      <c r="BD755" s="114"/>
      <c r="BE755" s="114"/>
      <c r="BF755" s="114"/>
      <c r="BG755" s="114"/>
      <c r="BH755" s="114"/>
      <c r="BI755" s="114"/>
      <c r="BJ755" s="114"/>
      <c r="BK755" s="114"/>
      <c r="BL755" s="114"/>
    </row>
    <row r="756">
      <c r="A756" s="117" t="s">
        <v>237</v>
      </c>
      <c r="B756" s="117" t="b">
        <v>1</v>
      </c>
      <c r="C756" s="117">
        <v>1.0</v>
      </c>
      <c r="D756" s="117" t="s">
        <v>10364</v>
      </c>
      <c r="E756" s="117" t="s">
        <v>10853</v>
      </c>
      <c r="F756" s="117" t="s">
        <v>489</v>
      </c>
      <c r="G756" s="117" t="s">
        <v>10953</v>
      </c>
      <c r="H756" s="117" t="s">
        <v>10954</v>
      </c>
      <c r="I756" s="134"/>
      <c r="J756" s="117" t="s">
        <v>3648</v>
      </c>
      <c r="K756" s="117" t="s">
        <v>10955</v>
      </c>
      <c r="L756" s="134"/>
      <c r="M756" s="134"/>
      <c r="N756" s="134"/>
      <c r="O756" s="117" t="s">
        <v>10956</v>
      </c>
      <c r="P756" s="117" t="s">
        <v>10901</v>
      </c>
      <c r="Q756" s="117" t="s">
        <v>10957</v>
      </c>
      <c r="R756" s="114"/>
      <c r="S756" s="114"/>
      <c r="T756" s="114"/>
      <c r="U756" s="114"/>
      <c r="V756" s="114"/>
      <c r="W756" s="114"/>
      <c r="X756" s="114"/>
      <c r="Y756" s="114"/>
      <c r="Z756" s="114"/>
      <c r="AA756" s="114"/>
      <c r="AB756" s="114"/>
      <c r="AC756" s="114"/>
      <c r="AD756" s="114"/>
      <c r="AE756" s="114"/>
      <c r="AF756" s="114"/>
      <c r="AG756" s="114"/>
      <c r="AH756" s="114"/>
      <c r="AI756" s="114"/>
      <c r="AJ756" s="114"/>
      <c r="AK756" s="114"/>
      <c r="AL756" s="114"/>
      <c r="AM756" s="114"/>
      <c r="AN756" s="114"/>
      <c r="AO756" s="114"/>
      <c r="AP756" s="114"/>
      <c r="AQ756" s="114"/>
      <c r="AR756" s="114"/>
      <c r="AS756" s="114"/>
      <c r="AT756" s="114"/>
      <c r="AU756" s="114"/>
      <c r="AV756" s="114"/>
      <c r="AW756" s="114"/>
      <c r="AX756" s="114"/>
      <c r="AY756" s="114"/>
      <c r="AZ756" s="114"/>
      <c r="BA756" s="114"/>
      <c r="BB756" s="114"/>
      <c r="BC756" s="114"/>
      <c r="BD756" s="114"/>
      <c r="BE756" s="114"/>
      <c r="BF756" s="114"/>
      <c r="BG756" s="114"/>
      <c r="BH756" s="114"/>
      <c r="BI756" s="114"/>
      <c r="BJ756" s="114"/>
      <c r="BK756" s="114"/>
      <c r="BL756" s="114"/>
    </row>
    <row r="757">
      <c r="A757" s="117" t="s">
        <v>237</v>
      </c>
      <c r="B757" s="117" t="b">
        <v>1</v>
      </c>
      <c r="C757" s="117" t="s">
        <v>241</v>
      </c>
      <c r="D757" s="117" t="s">
        <v>10364</v>
      </c>
      <c r="E757" s="117" t="s">
        <v>10853</v>
      </c>
      <c r="F757" s="117" t="s">
        <v>489</v>
      </c>
      <c r="G757" s="117" t="s">
        <v>10958</v>
      </c>
      <c r="H757" s="117" t="s">
        <v>10959</v>
      </c>
      <c r="I757" s="134"/>
      <c r="J757" s="117" t="s">
        <v>10960</v>
      </c>
      <c r="K757" s="117" t="s">
        <v>10961</v>
      </c>
      <c r="L757" s="134"/>
      <c r="M757" s="134"/>
      <c r="N757" s="134"/>
      <c r="O757" s="117" t="s">
        <v>10962</v>
      </c>
      <c r="P757" s="117" t="s">
        <v>10963</v>
      </c>
      <c r="Q757" s="117" t="s">
        <v>10964</v>
      </c>
      <c r="R757" s="114"/>
      <c r="S757" s="114"/>
      <c r="T757" s="114"/>
      <c r="U757" s="114"/>
      <c r="V757" s="114"/>
      <c r="W757" s="114"/>
      <c r="X757" s="114"/>
      <c r="Y757" s="114"/>
      <c r="Z757" s="114"/>
      <c r="AA757" s="114"/>
      <c r="AB757" s="114"/>
      <c r="AC757" s="114"/>
      <c r="AD757" s="114"/>
      <c r="AE757" s="114"/>
      <c r="AF757" s="114"/>
      <c r="AG757" s="114"/>
      <c r="AH757" s="114"/>
      <c r="AI757" s="114"/>
      <c r="AJ757" s="114"/>
      <c r="AK757" s="114"/>
      <c r="AL757" s="114"/>
      <c r="AM757" s="114"/>
      <c r="AN757" s="114"/>
      <c r="AO757" s="114"/>
      <c r="AP757" s="114"/>
      <c r="AQ757" s="114"/>
      <c r="AR757" s="114"/>
      <c r="AS757" s="114"/>
      <c r="AT757" s="114"/>
      <c r="AU757" s="114"/>
      <c r="AV757" s="114"/>
      <c r="AW757" s="114"/>
      <c r="AX757" s="114"/>
      <c r="AY757" s="114"/>
      <c r="AZ757" s="114"/>
      <c r="BA757" s="114"/>
      <c r="BB757" s="114"/>
      <c r="BC757" s="114"/>
      <c r="BD757" s="114"/>
      <c r="BE757" s="114"/>
      <c r="BF757" s="114"/>
      <c r="BG757" s="114"/>
      <c r="BH757" s="114"/>
      <c r="BI757" s="114"/>
      <c r="BJ757" s="114"/>
      <c r="BK757" s="114"/>
      <c r="BL757" s="114"/>
    </row>
    <row r="758">
      <c r="A758" s="117" t="s">
        <v>237</v>
      </c>
      <c r="B758" s="117" t="b">
        <v>1</v>
      </c>
      <c r="C758" s="117">
        <v>1.0</v>
      </c>
      <c r="D758" s="117" t="s">
        <v>10364</v>
      </c>
      <c r="E758" s="117" t="s">
        <v>10853</v>
      </c>
      <c r="F758" s="117" t="s">
        <v>489</v>
      </c>
      <c r="G758" s="117" t="s">
        <v>10965</v>
      </c>
      <c r="H758" s="117" t="s">
        <v>10966</v>
      </c>
      <c r="I758" s="134"/>
      <c r="J758" s="117" t="s">
        <v>3659</v>
      </c>
      <c r="K758" s="117" t="s">
        <v>10967</v>
      </c>
      <c r="L758" s="134"/>
      <c r="M758" s="134"/>
      <c r="N758" s="134"/>
      <c r="O758" s="117" t="s">
        <v>10968</v>
      </c>
      <c r="P758" s="117" t="s">
        <v>10969</v>
      </c>
      <c r="Q758" s="117" t="s">
        <v>10970</v>
      </c>
      <c r="R758" s="114"/>
      <c r="S758" s="114"/>
      <c r="T758" s="114"/>
      <c r="U758" s="114"/>
      <c r="V758" s="114"/>
      <c r="W758" s="114"/>
      <c r="X758" s="114"/>
      <c r="Y758" s="114"/>
      <c r="Z758" s="114"/>
      <c r="AA758" s="114"/>
      <c r="AB758" s="114"/>
      <c r="AC758" s="114"/>
      <c r="AD758" s="114"/>
      <c r="AE758" s="114"/>
      <c r="AF758" s="114"/>
      <c r="AG758" s="114"/>
      <c r="AH758" s="114"/>
      <c r="AI758" s="114"/>
      <c r="AJ758" s="114"/>
      <c r="AK758" s="114"/>
      <c r="AL758" s="114"/>
      <c r="AM758" s="114"/>
      <c r="AN758" s="114"/>
      <c r="AO758" s="114"/>
      <c r="AP758" s="114"/>
      <c r="AQ758" s="114"/>
      <c r="AR758" s="114"/>
      <c r="AS758" s="114"/>
      <c r="AT758" s="114"/>
      <c r="AU758" s="114"/>
      <c r="AV758" s="114"/>
      <c r="AW758" s="114"/>
      <c r="AX758" s="114"/>
      <c r="AY758" s="114"/>
      <c r="AZ758" s="114"/>
      <c r="BA758" s="114"/>
      <c r="BB758" s="114"/>
      <c r="BC758" s="114"/>
      <c r="BD758" s="114"/>
      <c r="BE758" s="114"/>
      <c r="BF758" s="114"/>
      <c r="BG758" s="114"/>
      <c r="BH758" s="114"/>
      <c r="BI758" s="114"/>
      <c r="BJ758" s="114"/>
      <c r="BK758" s="114"/>
      <c r="BL758" s="114"/>
    </row>
    <row r="759">
      <c r="A759" s="117" t="s">
        <v>237</v>
      </c>
      <c r="B759" s="117" t="b">
        <v>1</v>
      </c>
      <c r="C759" s="117" t="s">
        <v>241</v>
      </c>
      <c r="D759" s="117" t="s">
        <v>10364</v>
      </c>
      <c r="E759" s="117" t="s">
        <v>10853</v>
      </c>
      <c r="F759" s="117" t="s">
        <v>489</v>
      </c>
      <c r="G759" s="117" t="s">
        <v>10971</v>
      </c>
      <c r="H759" s="117" t="s">
        <v>8734</v>
      </c>
      <c r="I759" s="134"/>
      <c r="J759" s="117" t="s">
        <v>3664</v>
      </c>
      <c r="K759" s="117" t="s">
        <v>10972</v>
      </c>
      <c r="L759" s="134"/>
      <c r="M759" s="134"/>
      <c r="N759" s="134"/>
      <c r="O759" s="117" t="s">
        <v>10973</v>
      </c>
      <c r="P759" s="117" t="s">
        <v>10974</v>
      </c>
      <c r="Q759" s="134"/>
      <c r="R759" s="114"/>
      <c r="S759" s="114"/>
      <c r="T759" s="114"/>
      <c r="U759" s="114"/>
      <c r="V759" s="114"/>
      <c r="W759" s="114"/>
      <c r="X759" s="114"/>
      <c r="Y759" s="114"/>
      <c r="Z759" s="114"/>
      <c r="AA759" s="114"/>
      <c r="AB759" s="114"/>
      <c r="AC759" s="114"/>
      <c r="AD759" s="114"/>
      <c r="AE759" s="114"/>
      <c r="AF759" s="114"/>
      <c r="AG759" s="114"/>
      <c r="AH759" s="114"/>
      <c r="AI759" s="114"/>
      <c r="AJ759" s="114"/>
      <c r="AK759" s="114"/>
      <c r="AL759" s="114"/>
      <c r="AM759" s="114"/>
      <c r="AN759" s="114"/>
      <c r="AO759" s="114"/>
      <c r="AP759" s="114"/>
      <c r="AQ759" s="114"/>
      <c r="AR759" s="114"/>
      <c r="AS759" s="114"/>
      <c r="AT759" s="114"/>
      <c r="AU759" s="114"/>
      <c r="AV759" s="114"/>
      <c r="AW759" s="114"/>
      <c r="AX759" s="114"/>
      <c r="AY759" s="114"/>
      <c r="AZ759" s="114"/>
      <c r="BA759" s="114"/>
      <c r="BB759" s="114"/>
      <c r="BC759" s="114"/>
      <c r="BD759" s="114"/>
      <c r="BE759" s="114"/>
      <c r="BF759" s="114"/>
      <c r="BG759" s="114"/>
      <c r="BH759" s="114"/>
      <c r="BI759" s="114"/>
      <c r="BJ759" s="114"/>
      <c r="BK759" s="114"/>
      <c r="BL759" s="114"/>
    </row>
    <row r="760">
      <c r="A760" s="117" t="s">
        <v>237</v>
      </c>
      <c r="B760" s="117" t="b">
        <v>1</v>
      </c>
      <c r="C760" s="117">
        <v>1.0</v>
      </c>
      <c r="D760" s="117" t="s">
        <v>10364</v>
      </c>
      <c r="E760" s="117" t="s">
        <v>10853</v>
      </c>
      <c r="F760" s="117" t="s">
        <v>556</v>
      </c>
      <c r="G760" s="117" t="s">
        <v>10975</v>
      </c>
      <c r="H760" s="117" t="s">
        <v>10976</v>
      </c>
      <c r="I760" s="134"/>
      <c r="J760" s="117" t="s">
        <v>10977</v>
      </c>
      <c r="K760" s="117" t="s">
        <v>10978</v>
      </c>
      <c r="L760" s="134"/>
      <c r="M760" s="134"/>
      <c r="N760" s="134"/>
      <c r="O760" s="117" t="s">
        <v>10979</v>
      </c>
      <c r="P760" s="117" t="s">
        <v>10980</v>
      </c>
      <c r="Q760" s="117" t="s">
        <v>10981</v>
      </c>
      <c r="R760" s="114"/>
      <c r="S760" s="114"/>
      <c r="T760" s="114"/>
      <c r="U760" s="114"/>
      <c r="V760" s="114"/>
      <c r="W760" s="114"/>
      <c r="X760" s="114"/>
      <c r="Y760" s="114"/>
      <c r="Z760" s="114"/>
      <c r="AA760" s="114"/>
      <c r="AB760" s="114"/>
      <c r="AC760" s="114"/>
      <c r="AD760" s="114"/>
      <c r="AE760" s="114"/>
      <c r="AF760" s="114"/>
      <c r="AG760" s="114"/>
      <c r="AH760" s="114"/>
      <c r="AI760" s="114"/>
      <c r="AJ760" s="114"/>
      <c r="AK760" s="114"/>
      <c r="AL760" s="114"/>
      <c r="AM760" s="114"/>
      <c r="AN760" s="114"/>
      <c r="AO760" s="114"/>
      <c r="AP760" s="114"/>
      <c r="AQ760" s="114"/>
      <c r="AR760" s="114"/>
      <c r="AS760" s="114"/>
      <c r="AT760" s="114"/>
      <c r="AU760" s="114"/>
      <c r="AV760" s="114"/>
      <c r="AW760" s="114"/>
      <c r="AX760" s="114"/>
      <c r="AY760" s="114"/>
      <c r="AZ760" s="114"/>
      <c r="BA760" s="114"/>
      <c r="BB760" s="114"/>
      <c r="BC760" s="114"/>
      <c r="BD760" s="114"/>
      <c r="BE760" s="114"/>
      <c r="BF760" s="114"/>
      <c r="BG760" s="114"/>
      <c r="BH760" s="114"/>
      <c r="BI760" s="114"/>
      <c r="BJ760" s="114"/>
      <c r="BK760" s="114"/>
      <c r="BL760" s="114"/>
    </row>
    <row r="761">
      <c r="A761" s="117" t="s">
        <v>237</v>
      </c>
      <c r="B761" s="117" t="b">
        <v>1</v>
      </c>
      <c r="C761" s="117" t="s">
        <v>241</v>
      </c>
      <c r="D761" s="117" t="s">
        <v>10364</v>
      </c>
      <c r="E761" s="117" t="s">
        <v>10853</v>
      </c>
      <c r="F761" s="117" t="s">
        <v>556</v>
      </c>
      <c r="G761" s="117" t="s">
        <v>10982</v>
      </c>
      <c r="H761" s="117" t="s">
        <v>10983</v>
      </c>
      <c r="I761" s="134"/>
      <c r="J761" s="117" t="s">
        <v>3673</v>
      </c>
      <c r="K761" s="117" t="s">
        <v>10984</v>
      </c>
      <c r="L761" s="134"/>
      <c r="M761" s="134"/>
      <c r="N761" s="134"/>
      <c r="O761" s="117" t="s">
        <v>10985</v>
      </c>
      <c r="P761" s="117" t="s">
        <v>10986</v>
      </c>
      <c r="Q761" s="117" t="s">
        <v>10987</v>
      </c>
      <c r="R761" s="114"/>
      <c r="S761" s="114"/>
      <c r="T761" s="114"/>
      <c r="U761" s="114"/>
      <c r="V761" s="114"/>
      <c r="W761" s="114"/>
      <c r="X761" s="114"/>
      <c r="Y761" s="114"/>
      <c r="Z761" s="114"/>
      <c r="AA761" s="114"/>
      <c r="AB761" s="114"/>
      <c r="AC761" s="114"/>
      <c r="AD761" s="114"/>
      <c r="AE761" s="114"/>
      <c r="AF761" s="114"/>
      <c r="AG761" s="114"/>
      <c r="AH761" s="114"/>
      <c r="AI761" s="114"/>
      <c r="AJ761" s="114"/>
      <c r="AK761" s="114"/>
      <c r="AL761" s="114"/>
      <c r="AM761" s="114"/>
      <c r="AN761" s="114"/>
      <c r="AO761" s="114"/>
      <c r="AP761" s="114"/>
      <c r="AQ761" s="114"/>
      <c r="AR761" s="114"/>
      <c r="AS761" s="114"/>
      <c r="AT761" s="114"/>
      <c r="AU761" s="114"/>
      <c r="AV761" s="114"/>
      <c r="AW761" s="114"/>
      <c r="AX761" s="114"/>
      <c r="AY761" s="114"/>
      <c r="AZ761" s="114"/>
      <c r="BA761" s="114"/>
      <c r="BB761" s="114"/>
      <c r="BC761" s="114"/>
      <c r="BD761" s="114"/>
      <c r="BE761" s="114"/>
      <c r="BF761" s="114"/>
      <c r="BG761" s="114"/>
      <c r="BH761" s="114"/>
      <c r="BI761" s="114"/>
      <c r="BJ761" s="114"/>
      <c r="BK761" s="114"/>
      <c r="BL761" s="114"/>
    </row>
    <row r="762">
      <c r="A762" s="117" t="s">
        <v>237</v>
      </c>
      <c r="B762" s="117" t="b">
        <v>1</v>
      </c>
      <c r="C762" s="117">
        <v>1.0</v>
      </c>
      <c r="D762" s="117" t="s">
        <v>10364</v>
      </c>
      <c r="E762" s="117" t="s">
        <v>10853</v>
      </c>
      <c r="F762" s="117" t="s">
        <v>556</v>
      </c>
      <c r="G762" s="117" t="s">
        <v>10988</v>
      </c>
      <c r="H762" s="117" t="s">
        <v>10989</v>
      </c>
      <c r="I762" s="134"/>
      <c r="J762" s="117" t="s">
        <v>3678</v>
      </c>
      <c r="K762" s="117" t="s">
        <v>10990</v>
      </c>
      <c r="L762" s="134"/>
      <c r="M762" s="134"/>
      <c r="N762" s="134"/>
      <c r="O762" s="117" t="s">
        <v>10991</v>
      </c>
      <c r="P762" s="117" t="s">
        <v>10992</v>
      </c>
      <c r="Q762" s="134"/>
      <c r="R762" s="114"/>
      <c r="S762" s="114"/>
      <c r="T762" s="114"/>
      <c r="U762" s="114"/>
      <c r="V762" s="114"/>
      <c r="W762" s="114"/>
      <c r="X762" s="114"/>
      <c r="Y762" s="114"/>
      <c r="Z762" s="114"/>
      <c r="AA762" s="114"/>
      <c r="AB762" s="114"/>
      <c r="AC762" s="114"/>
      <c r="AD762" s="114"/>
      <c r="AE762" s="114"/>
      <c r="AF762" s="114"/>
      <c r="AG762" s="114"/>
      <c r="AH762" s="114"/>
      <c r="AI762" s="114"/>
      <c r="AJ762" s="114"/>
      <c r="AK762" s="114"/>
      <c r="AL762" s="114"/>
      <c r="AM762" s="114"/>
      <c r="AN762" s="114"/>
      <c r="AO762" s="114"/>
      <c r="AP762" s="114"/>
      <c r="AQ762" s="114"/>
      <c r="AR762" s="114"/>
      <c r="AS762" s="114"/>
      <c r="AT762" s="114"/>
      <c r="AU762" s="114"/>
      <c r="AV762" s="114"/>
      <c r="AW762" s="114"/>
      <c r="AX762" s="114"/>
      <c r="AY762" s="114"/>
      <c r="AZ762" s="114"/>
      <c r="BA762" s="114"/>
      <c r="BB762" s="114"/>
      <c r="BC762" s="114"/>
      <c r="BD762" s="114"/>
      <c r="BE762" s="114"/>
      <c r="BF762" s="114"/>
      <c r="BG762" s="114"/>
      <c r="BH762" s="114"/>
      <c r="BI762" s="114"/>
      <c r="BJ762" s="114"/>
      <c r="BK762" s="114"/>
      <c r="BL762" s="114"/>
    </row>
    <row r="763">
      <c r="A763" s="117" t="s">
        <v>237</v>
      </c>
      <c r="B763" s="117" t="b">
        <v>1</v>
      </c>
      <c r="C763" s="117" t="s">
        <v>241</v>
      </c>
      <c r="D763" s="117" t="s">
        <v>10364</v>
      </c>
      <c r="E763" s="117" t="s">
        <v>10853</v>
      </c>
      <c r="F763" s="117" t="s">
        <v>556</v>
      </c>
      <c r="G763" s="117" t="s">
        <v>10993</v>
      </c>
      <c r="H763" s="117" t="s">
        <v>10994</v>
      </c>
      <c r="I763" s="134"/>
      <c r="J763" s="117" t="s">
        <v>10995</v>
      </c>
      <c r="K763" s="117" t="s">
        <v>10996</v>
      </c>
      <c r="L763" s="134"/>
      <c r="M763" s="134"/>
      <c r="N763" s="134"/>
      <c r="O763" s="117" t="s">
        <v>10997</v>
      </c>
      <c r="P763" s="117" t="s">
        <v>10998</v>
      </c>
      <c r="Q763" s="117" t="s">
        <v>10999</v>
      </c>
      <c r="R763" s="114"/>
      <c r="S763" s="114"/>
      <c r="T763" s="114"/>
      <c r="U763" s="114"/>
      <c r="V763" s="114"/>
      <c r="W763" s="114"/>
      <c r="X763" s="114"/>
      <c r="Y763" s="114"/>
      <c r="Z763" s="114"/>
      <c r="AA763" s="114"/>
      <c r="AB763" s="114"/>
      <c r="AC763" s="114"/>
      <c r="AD763" s="114"/>
      <c r="AE763" s="114"/>
      <c r="AF763" s="114"/>
      <c r="AG763" s="114"/>
      <c r="AH763" s="114"/>
      <c r="AI763" s="114"/>
      <c r="AJ763" s="114"/>
      <c r="AK763" s="114"/>
      <c r="AL763" s="114"/>
      <c r="AM763" s="114"/>
      <c r="AN763" s="114"/>
      <c r="AO763" s="114"/>
      <c r="AP763" s="114"/>
      <c r="AQ763" s="114"/>
      <c r="AR763" s="114"/>
      <c r="AS763" s="114"/>
      <c r="AT763" s="114"/>
      <c r="AU763" s="114"/>
      <c r="AV763" s="114"/>
      <c r="AW763" s="114"/>
      <c r="AX763" s="114"/>
      <c r="AY763" s="114"/>
      <c r="AZ763" s="114"/>
      <c r="BA763" s="114"/>
      <c r="BB763" s="114"/>
      <c r="BC763" s="114"/>
      <c r="BD763" s="114"/>
      <c r="BE763" s="114"/>
      <c r="BF763" s="114"/>
      <c r="BG763" s="114"/>
      <c r="BH763" s="114"/>
      <c r="BI763" s="114"/>
      <c r="BJ763" s="114"/>
      <c r="BK763" s="114"/>
      <c r="BL763" s="114"/>
    </row>
    <row r="764">
      <c r="A764" s="117" t="s">
        <v>237</v>
      </c>
      <c r="B764" s="117" t="b">
        <v>1</v>
      </c>
      <c r="C764" s="117">
        <v>1.0</v>
      </c>
      <c r="D764" s="117" t="s">
        <v>10364</v>
      </c>
      <c r="E764" s="117" t="s">
        <v>10853</v>
      </c>
      <c r="F764" s="117" t="s">
        <v>556</v>
      </c>
      <c r="G764" s="117" t="s">
        <v>11000</v>
      </c>
      <c r="H764" s="117" t="s">
        <v>11001</v>
      </c>
      <c r="I764" s="134"/>
      <c r="J764" s="117" t="s">
        <v>11002</v>
      </c>
      <c r="K764" s="117" t="s">
        <v>11003</v>
      </c>
      <c r="L764" s="134"/>
      <c r="M764" s="134"/>
      <c r="N764" s="134"/>
      <c r="O764" s="117" t="s">
        <v>11004</v>
      </c>
      <c r="P764" s="117" t="s">
        <v>11005</v>
      </c>
      <c r="Q764" s="134"/>
      <c r="R764" s="114"/>
      <c r="S764" s="114"/>
      <c r="T764" s="114"/>
      <c r="U764" s="114"/>
      <c r="V764" s="114"/>
      <c r="W764" s="114"/>
      <c r="X764" s="114"/>
      <c r="Y764" s="114"/>
      <c r="Z764" s="114"/>
      <c r="AA764" s="114"/>
      <c r="AB764" s="114"/>
      <c r="AC764" s="114"/>
      <c r="AD764" s="114"/>
      <c r="AE764" s="114"/>
      <c r="AF764" s="114"/>
      <c r="AG764" s="114"/>
      <c r="AH764" s="114"/>
      <c r="AI764" s="114"/>
      <c r="AJ764" s="114"/>
      <c r="AK764" s="114"/>
      <c r="AL764" s="114"/>
      <c r="AM764" s="114"/>
      <c r="AN764" s="114"/>
      <c r="AO764" s="114"/>
      <c r="AP764" s="114"/>
      <c r="AQ764" s="114"/>
      <c r="AR764" s="114"/>
      <c r="AS764" s="114"/>
      <c r="AT764" s="114"/>
      <c r="AU764" s="114"/>
      <c r="AV764" s="114"/>
      <c r="AW764" s="114"/>
      <c r="AX764" s="114"/>
      <c r="AY764" s="114"/>
      <c r="AZ764" s="114"/>
      <c r="BA764" s="114"/>
      <c r="BB764" s="114"/>
      <c r="BC764" s="114"/>
      <c r="BD764" s="114"/>
      <c r="BE764" s="114"/>
      <c r="BF764" s="114"/>
      <c r="BG764" s="114"/>
      <c r="BH764" s="114"/>
      <c r="BI764" s="114"/>
      <c r="BJ764" s="114"/>
      <c r="BK764" s="114"/>
      <c r="BL764" s="114"/>
    </row>
    <row r="765">
      <c r="A765" s="117" t="s">
        <v>237</v>
      </c>
      <c r="B765" s="117" t="b">
        <v>1</v>
      </c>
      <c r="C765" s="117" t="s">
        <v>241</v>
      </c>
      <c r="D765" s="117" t="s">
        <v>10364</v>
      </c>
      <c r="E765" s="117" t="s">
        <v>10853</v>
      </c>
      <c r="F765" s="117" t="s">
        <v>556</v>
      </c>
      <c r="G765" s="117" t="s">
        <v>11006</v>
      </c>
      <c r="H765" s="117" t="s">
        <v>11007</v>
      </c>
      <c r="I765" s="134"/>
      <c r="J765" s="117" t="s">
        <v>10995</v>
      </c>
      <c r="K765" s="117" t="s">
        <v>11008</v>
      </c>
      <c r="L765" s="134"/>
      <c r="M765" s="134"/>
      <c r="N765" s="134"/>
      <c r="O765" s="117" t="s">
        <v>11009</v>
      </c>
      <c r="P765" s="117" t="s">
        <v>11010</v>
      </c>
      <c r="Q765" s="117" t="s">
        <v>10999</v>
      </c>
      <c r="R765" s="114"/>
      <c r="S765" s="114"/>
      <c r="T765" s="114"/>
      <c r="U765" s="114"/>
      <c r="V765" s="114"/>
      <c r="W765" s="114"/>
      <c r="X765" s="114"/>
      <c r="Y765" s="114"/>
      <c r="Z765" s="114"/>
      <c r="AA765" s="114"/>
      <c r="AB765" s="114"/>
      <c r="AC765" s="114"/>
      <c r="AD765" s="114"/>
      <c r="AE765" s="114"/>
      <c r="AF765" s="114"/>
      <c r="AG765" s="114"/>
      <c r="AH765" s="114"/>
      <c r="AI765" s="114"/>
      <c r="AJ765" s="114"/>
      <c r="AK765" s="114"/>
      <c r="AL765" s="114"/>
      <c r="AM765" s="114"/>
      <c r="AN765" s="114"/>
      <c r="AO765" s="114"/>
      <c r="AP765" s="114"/>
      <c r="AQ765" s="114"/>
      <c r="AR765" s="114"/>
      <c r="AS765" s="114"/>
      <c r="AT765" s="114"/>
      <c r="AU765" s="114"/>
      <c r="AV765" s="114"/>
      <c r="AW765" s="114"/>
      <c r="AX765" s="114"/>
      <c r="AY765" s="114"/>
      <c r="AZ765" s="114"/>
      <c r="BA765" s="114"/>
      <c r="BB765" s="114"/>
      <c r="BC765" s="114"/>
      <c r="BD765" s="114"/>
      <c r="BE765" s="114"/>
      <c r="BF765" s="114"/>
      <c r="BG765" s="114"/>
      <c r="BH765" s="114"/>
      <c r="BI765" s="114"/>
      <c r="BJ765" s="114"/>
      <c r="BK765" s="114"/>
      <c r="BL765" s="114"/>
    </row>
    <row r="766">
      <c r="A766" s="117" t="s">
        <v>237</v>
      </c>
      <c r="B766" s="117" t="b">
        <v>1</v>
      </c>
      <c r="C766" s="117">
        <v>1.0</v>
      </c>
      <c r="D766" s="117" t="s">
        <v>10364</v>
      </c>
      <c r="E766" s="117" t="s">
        <v>10853</v>
      </c>
      <c r="F766" s="117" t="s">
        <v>1446</v>
      </c>
      <c r="G766" s="117" t="s">
        <v>11011</v>
      </c>
      <c r="H766" s="117" t="s">
        <v>11012</v>
      </c>
      <c r="I766" s="134"/>
      <c r="J766" s="117" t="s">
        <v>11013</v>
      </c>
      <c r="K766" s="117" t="s">
        <v>11014</v>
      </c>
      <c r="L766" s="134"/>
      <c r="M766" s="134"/>
      <c r="N766" s="134"/>
      <c r="O766" s="117" t="s">
        <v>11015</v>
      </c>
      <c r="P766" s="117" t="s">
        <v>11016</v>
      </c>
      <c r="Q766" s="117" t="s">
        <v>11017</v>
      </c>
      <c r="R766" s="114"/>
      <c r="S766" s="114"/>
      <c r="T766" s="114"/>
      <c r="U766" s="114"/>
      <c r="V766" s="114"/>
      <c r="W766" s="114"/>
      <c r="X766" s="114"/>
      <c r="Y766" s="114"/>
      <c r="Z766" s="114"/>
      <c r="AA766" s="114"/>
      <c r="AB766" s="114"/>
      <c r="AC766" s="114"/>
      <c r="AD766" s="114"/>
      <c r="AE766" s="114"/>
      <c r="AF766" s="114"/>
      <c r="AG766" s="114"/>
      <c r="AH766" s="114"/>
      <c r="AI766" s="114"/>
      <c r="AJ766" s="114"/>
      <c r="AK766" s="114"/>
      <c r="AL766" s="114"/>
      <c r="AM766" s="114"/>
      <c r="AN766" s="114"/>
      <c r="AO766" s="114"/>
      <c r="AP766" s="114"/>
      <c r="AQ766" s="114"/>
      <c r="AR766" s="114"/>
      <c r="AS766" s="114"/>
      <c r="AT766" s="114"/>
      <c r="AU766" s="114"/>
      <c r="AV766" s="114"/>
      <c r="AW766" s="114"/>
      <c r="AX766" s="114"/>
      <c r="AY766" s="114"/>
      <c r="AZ766" s="114"/>
      <c r="BA766" s="114"/>
      <c r="BB766" s="114"/>
      <c r="BC766" s="114"/>
      <c r="BD766" s="114"/>
      <c r="BE766" s="114"/>
      <c r="BF766" s="114"/>
      <c r="BG766" s="114"/>
      <c r="BH766" s="114"/>
      <c r="BI766" s="114"/>
      <c r="BJ766" s="114"/>
      <c r="BK766" s="114"/>
      <c r="BL766" s="114"/>
    </row>
    <row r="767">
      <c r="A767" s="117" t="s">
        <v>237</v>
      </c>
      <c r="B767" s="117" t="b">
        <v>1</v>
      </c>
      <c r="C767" s="117" t="s">
        <v>241</v>
      </c>
      <c r="D767" s="117" t="s">
        <v>10364</v>
      </c>
      <c r="E767" s="117" t="s">
        <v>10853</v>
      </c>
      <c r="F767" s="117" t="s">
        <v>1446</v>
      </c>
      <c r="G767" s="117" t="s">
        <v>11018</v>
      </c>
      <c r="H767" s="117" t="s">
        <v>11019</v>
      </c>
      <c r="I767" s="134"/>
      <c r="J767" s="117" t="s">
        <v>3699</v>
      </c>
      <c r="K767" s="117" t="s">
        <v>11020</v>
      </c>
      <c r="L767" s="134"/>
      <c r="M767" s="134"/>
      <c r="N767" s="134"/>
      <c r="O767" s="117" t="s">
        <v>11021</v>
      </c>
      <c r="P767" s="117" t="s">
        <v>11022</v>
      </c>
      <c r="Q767" s="134"/>
      <c r="R767" s="114"/>
      <c r="S767" s="114"/>
      <c r="T767" s="114"/>
      <c r="U767" s="114"/>
      <c r="V767" s="114"/>
      <c r="W767" s="114"/>
      <c r="X767" s="114"/>
      <c r="Y767" s="114"/>
      <c r="Z767" s="114"/>
      <c r="AA767" s="114"/>
      <c r="AB767" s="114"/>
      <c r="AC767" s="114"/>
      <c r="AD767" s="114"/>
      <c r="AE767" s="114"/>
      <c r="AF767" s="114"/>
      <c r="AG767" s="114"/>
      <c r="AH767" s="114"/>
      <c r="AI767" s="114"/>
      <c r="AJ767" s="114"/>
      <c r="AK767" s="114"/>
      <c r="AL767" s="114"/>
      <c r="AM767" s="114"/>
      <c r="AN767" s="114"/>
      <c r="AO767" s="114"/>
      <c r="AP767" s="114"/>
      <c r="AQ767" s="114"/>
      <c r="AR767" s="114"/>
      <c r="AS767" s="114"/>
      <c r="AT767" s="114"/>
      <c r="AU767" s="114"/>
      <c r="AV767" s="114"/>
      <c r="AW767" s="114"/>
      <c r="AX767" s="114"/>
      <c r="AY767" s="114"/>
      <c r="AZ767" s="114"/>
      <c r="BA767" s="114"/>
      <c r="BB767" s="114"/>
      <c r="BC767" s="114"/>
      <c r="BD767" s="114"/>
      <c r="BE767" s="114"/>
      <c r="BF767" s="114"/>
      <c r="BG767" s="114"/>
      <c r="BH767" s="114"/>
      <c r="BI767" s="114"/>
      <c r="BJ767" s="114"/>
      <c r="BK767" s="114"/>
      <c r="BL767" s="114"/>
    </row>
    <row r="768">
      <c r="A768" s="117" t="s">
        <v>237</v>
      </c>
      <c r="B768" s="117" t="b">
        <v>1</v>
      </c>
      <c r="C768" s="117">
        <v>1.0</v>
      </c>
      <c r="D768" s="117" t="s">
        <v>10364</v>
      </c>
      <c r="E768" s="117" t="s">
        <v>10853</v>
      </c>
      <c r="F768" s="117" t="s">
        <v>1446</v>
      </c>
      <c r="G768" s="117" t="s">
        <v>11023</v>
      </c>
      <c r="H768" s="117" t="s">
        <v>11024</v>
      </c>
      <c r="I768" s="134"/>
      <c r="J768" s="117" t="s">
        <v>11025</v>
      </c>
      <c r="K768" s="117" t="s">
        <v>11026</v>
      </c>
      <c r="L768" s="134"/>
      <c r="M768" s="134"/>
      <c r="N768" s="134"/>
      <c r="O768" s="117" t="s">
        <v>11027</v>
      </c>
      <c r="P768" s="117" t="s">
        <v>11028</v>
      </c>
      <c r="Q768" s="117" t="s">
        <v>11029</v>
      </c>
      <c r="R768" s="114"/>
      <c r="S768" s="114"/>
      <c r="T768" s="114"/>
      <c r="U768" s="114"/>
      <c r="V768" s="114"/>
      <c r="W768" s="114"/>
      <c r="X768" s="114"/>
      <c r="Y768" s="114"/>
      <c r="Z768" s="114"/>
      <c r="AA768" s="114"/>
      <c r="AB768" s="114"/>
      <c r="AC768" s="114"/>
      <c r="AD768" s="114"/>
      <c r="AE768" s="114"/>
      <c r="AF768" s="114"/>
      <c r="AG768" s="114"/>
      <c r="AH768" s="114"/>
      <c r="AI768" s="114"/>
      <c r="AJ768" s="114"/>
      <c r="AK768" s="114"/>
      <c r="AL768" s="114"/>
      <c r="AM768" s="114"/>
      <c r="AN768" s="114"/>
      <c r="AO768" s="114"/>
      <c r="AP768" s="114"/>
      <c r="AQ768" s="114"/>
      <c r="AR768" s="114"/>
      <c r="AS768" s="114"/>
      <c r="AT768" s="114"/>
      <c r="AU768" s="114"/>
      <c r="AV768" s="114"/>
      <c r="AW768" s="114"/>
      <c r="AX768" s="114"/>
      <c r="AY768" s="114"/>
      <c r="AZ768" s="114"/>
      <c r="BA768" s="114"/>
      <c r="BB768" s="114"/>
      <c r="BC768" s="114"/>
      <c r="BD768" s="114"/>
      <c r="BE768" s="114"/>
      <c r="BF768" s="114"/>
      <c r="BG768" s="114"/>
      <c r="BH768" s="114"/>
      <c r="BI768" s="114"/>
      <c r="BJ768" s="114"/>
      <c r="BK768" s="114"/>
      <c r="BL768" s="114"/>
    </row>
    <row r="769">
      <c r="A769" s="117" t="s">
        <v>237</v>
      </c>
      <c r="B769" s="117" t="b">
        <v>1</v>
      </c>
      <c r="C769" s="117" t="s">
        <v>241</v>
      </c>
      <c r="D769" s="117" t="s">
        <v>10364</v>
      </c>
      <c r="E769" s="117" t="s">
        <v>10853</v>
      </c>
      <c r="F769" s="117" t="s">
        <v>1446</v>
      </c>
      <c r="G769" s="117" t="s">
        <v>11030</v>
      </c>
      <c r="H769" s="117" t="s">
        <v>9382</v>
      </c>
      <c r="I769" s="134"/>
      <c r="J769" s="117" t="s">
        <v>3710</v>
      </c>
      <c r="K769" s="117" t="s">
        <v>11031</v>
      </c>
      <c r="L769" s="134"/>
      <c r="M769" s="134"/>
      <c r="N769" s="134"/>
      <c r="O769" s="117" t="s">
        <v>11032</v>
      </c>
      <c r="P769" s="117" t="s">
        <v>11033</v>
      </c>
      <c r="Q769" s="134"/>
      <c r="R769" s="114"/>
      <c r="S769" s="114"/>
      <c r="T769" s="114"/>
      <c r="U769" s="114"/>
      <c r="V769" s="114"/>
      <c r="W769" s="114"/>
      <c r="X769" s="114"/>
      <c r="Y769" s="114"/>
      <c r="Z769" s="114"/>
      <c r="AA769" s="114"/>
      <c r="AB769" s="114"/>
      <c r="AC769" s="114"/>
      <c r="AD769" s="114"/>
      <c r="AE769" s="114"/>
      <c r="AF769" s="114"/>
      <c r="AG769" s="114"/>
      <c r="AH769" s="114"/>
      <c r="AI769" s="114"/>
      <c r="AJ769" s="114"/>
      <c r="AK769" s="114"/>
      <c r="AL769" s="114"/>
      <c r="AM769" s="114"/>
      <c r="AN769" s="114"/>
      <c r="AO769" s="114"/>
      <c r="AP769" s="114"/>
      <c r="AQ769" s="114"/>
      <c r="AR769" s="114"/>
      <c r="AS769" s="114"/>
      <c r="AT769" s="114"/>
      <c r="AU769" s="114"/>
      <c r="AV769" s="114"/>
      <c r="AW769" s="114"/>
      <c r="AX769" s="114"/>
      <c r="AY769" s="114"/>
      <c r="AZ769" s="114"/>
      <c r="BA769" s="114"/>
      <c r="BB769" s="114"/>
      <c r="BC769" s="114"/>
      <c r="BD769" s="114"/>
      <c r="BE769" s="114"/>
      <c r="BF769" s="114"/>
      <c r="BG769" s="114"/>
      <c r="BH769" s="114"/>
      <c r="BI769" s="114"/>
      <c r="BJ769" s="114"/>
      <c r="BK769" s="114"/>
      <c r="BL769" s="114"/>
    </row>
    <row r="770">
      <c r="A770" s="117" t="s">
        <v>237</v>
      </c>
      <c r="B770" s="117" t="b">
        <v>1</v>
      </c>
      <c r="C770" s="117">
        <v>1.0</v>
      </c>
      <c r="D770" s="117" t="s">
        <v>10364</v>
      </c>
      <c r="E770" s="117" t="s">
        <v>10853</v>
      </c>
      <c r="F770" s="117" t="s">
        <v>1446</v>
      </c>
      <c r="G770" s="117" t="s">
        <v>11034</v>
      </c>
      <c r="H770" s="117" t="s">
        <v>11035</v>
      </c>
      <c r="I770" s="134"/>
      <c r="J770" s="117" t="s">
        <v>11036</v>
      </c>
      <c r="K770" s="117" t="s">
        <v>11037</v>
      </c>
      <c r="L770" s="134"/>
      <c r="M770" s="134"/>
      <c r="N770" s="134"/>
      <c r="O770" s="117" t="s">
        <v>11038</v>
      </c>
      <c r="P770" s="117" t="s">
        <v>11039</v>
      </c>
      <c r="Q770" s="117" t="s">
        <v>11040</v>
      </c>
      <c r="R770" s="114"/>
      <c r="S770" s="114"/>
      <c r="T770" s="114"/>
      <c r="U770" s="114"/>
      <c r="V770" s="114"/>
      <c r="W770" s="114"/>
      <c r="X770" s="114"/>
      <c r="Y770" s="114"/>
      <c r="Z770" s="114"/>
      <c r="AA770" s="114"/>
      <c r="AB770" s="114"/>
      <c r="AC770" s="114"/>
      <c r="AD770" s="114"/>
      <c r="AE770" s="114"/>
      <c r="AF770" s="114"/>
      <c r="AG770" s="114"/>
      <c r="AH770" s="114"/>
      <c r="AI770" s="114"/>
      <c r="AJ770" s="114"/>
      <c r="AK770" s="114"/>
      <c r="AL770" s="114"/>
      <c r="AM770" s="114"/>
      <c r="AN770" s="114"/>
      <c r="AO770" s="114"/>
      <c r="AP770" s="114"/>
      <c r="AQ770" s="114"/>
      <c r="AR770" s="114"/>
      <c r="AS770" s="114"/>
      <c r="AT770" s="114"/>
      <c r="AU770" s="114"/>
      <c r="AV770" s="114"/>
      <c r="AW770" s="114"/>
      <c r="AX770" s="114"/>
      <c r="AY770" s="114"/>
      <c r="AZ770" s="114"/>
      <c r="BA770" s="114"/>
      <c r="BB770" s="114"/>
      <c r="BC770" s="114"/>
      <c r="BD770" s="114"/>
      <c r="BE770" s="114"/>
      <c r="BF770" s="114"/>
      <c r="BG770" s="114"/>
      <c r="BH770" s="114"/>
      <c r="BI770" s="114"/>
      <c r="BJ770" s="114"/>
      <c r="BK770" s="114"/>
      <c r="BL770" s="114"/>
    </row>
    <row r="771">
      <c r="A771" s="117" t="s">
        <v>237</v>
      </c>
      <c r="B771" s="117" t="b">
        <v>1</v>
      </c>
      <c r="C771" s="117" t="s">
        <v>241</v>
      </c>
      <c r="D771" s="117" t="s">
        <v>10364</v>
      </c>
      <c r="E771" s="117" t="s">
        <v>10853</v>
      </c>
      <c r="F771" s="117" t="s">
        <v>1446</v>
      </c>
      <c r="G771" s="117" t="s">
        <v>11041</v>
      </c>
      <c r="H771" s="117" t="s">
        <v>11042</v>
      </c>
      <c r="I771" s="134"/>
      <c r="J771" s="117" t="s">
        <v>11043</v>
      </c>
      <c r="K771" s="117" t="s">
        <v>11044</v>
      </c>
      <c r="L771" s="134"/>
      <c r="M771" s="134"/>
      <c r="N771" s="134"/>
      <c r="O771" s="117" t="s">
        <v>11045</v>
      </c>
      <c r="P771" s="117" t="s">
        <v>11046</v>
      </c>
      <c r="Q771" s="134"/>
      <c r="R771" s="114"/>
      <c r="S771" s="114"/>
      <c r="T771" s="114"/>
      <c r="U771" s="114"/>
      <c r="V771" s="114"/>
      <c r="W771" s="114"/>
      <c r="X771" s="114"/>
      <c r="Y771" s="114"/>
      <c r="Z771" s="114"/>
      <c r="AA771" s="114"/>
      <c r="AB771" s="114"/>
      <c r="AC771" s="114"/>
      <c r="AD771" s="114"/>
      <c r="AE771" s="114"/>
      <c r="AF771" s="114"/>
      <c r="AG771" s="114"/>
      <c r="AH771" s="114"/>
      <c r="AI771" s="114"/>
      <c r="AJ771" s="114"/>
      <c r="AK771" s="114"/>
      <c r="AL771" s="114"/>
      <c r="AM771" s="114"/>
      <c r="AN771" s="114"/>
      <c r="AO771" s="114"/>
      <c r="AP771" s="114"/>
      <c r="AQ771" s="114"/>
      <c r="AR771" s="114"/>
      <c r="AS771" s="114"/>
      <c r="AT771" s="114"/>
      <c r="AU771" s="114"/>
      <c r="AV771" s="114"/>
      <c r="AW771" s="114"/>
      <c r="AX771" s="114"/>
      <c r="AY771" s="114"/>
      <c r="AZ771" s="114"/>
      <c r="BA771" s="114"/>
      <c r="BB771" s="114"/>
      <c r="BC771" s="114"/>
      <c r="BD771" s="114"/>
      <c r="BE771" s="114"/>
      <c r="BF771" s="114"/>
      <c r="BG771" s="114"/>
      <c r="BH771" s="114"/>
      <c r="BI771" s="114"/>
      <c r="BJ771" s="114"/>
      <c r="BK771" s="114"/>
      <c r="BL771" s="114"/>
    </row>
    <row r="772">
      <c r="A772" s="117" t="s">
        <v>237</v>
      </c>
      <c r="B772" s="117" t="b">
        <v>1</v>
      </c>
      <c r="C772" s="117">
        <v>1.0</v>
      </c>
      <c r="D772" s="117" t="s">
        <v>10364</v>
      </c>
      <c r="E772" s="117" t="s">
        <v>10853</v>
      </c>
      <c r="F772" s="117" t="s">
        <v>1446</v>
      </c>
      <c r="G772" s="117" t="s">
        <v>11047</v>
      </c>
      <c r="H772" s="117" t="s">
        <v>11048</v>
      </c>
      <c r="I772" s="134"/>
      <c r="J772" s="117" t="s">
        <v>11049</v>
      </c>
      <c r="K772" s="117" t="s">
        <v>11050</v>
      </c>
      <c r="L772" s="134"/>
      <c r="M772" s="134"/>
      <c r="N772" s="134"/>
      <c r="O772" s="117" t="s">
        <v>11051</v>
      </c>
      <c r="P772" s="117" t="s">
        <v>11052</v>
      </c>
      <c r="Q772" s="134"/>
      <c r="R772" s="114"/>
      <c r="S772" s="114"/>
      <c r="T772" s="114"/>
      <c r="U772" s="114"/>
      <c r="V772" s="114"/>
      <c r="W772" s="114"/>
      <c r="X772" s="114"/>
      <c r="Y772" s="114"/>
      <c r="Z772" s="114"/>
      <c r="AA772" s="114"/>
      <c r="AB772" s="114"/>
      <c r="AC772" s="114"/>
      <c r="AD772" s="114"/>
      <c r="AE772" s="114"/>
      <c r="AF772" s="114"/>
      <c r="AG772" s="114"/>
      <c r="AH772" s="114"/>
      <c r="AI772" s="114"/>
      <c r="AJ772" s="114"/>
      <c r="AK772" s="114"/>
      <c r="AL772" s="114"/>
      <c r="AM772" s="114"/>
      <c r="AN772" s="114"/>
      <c r="AO772" s="114"/>
      <c r="AP772" s="114"/>
      <c r="AQ772" s="114"/>
      <c r="AR772" s="114"/>
      <c r="AS772" s="114"/>
      <c r="AT772" s="114"/>
      <c r="AU772" s="114"/>
      <c r="AV772" s="114"/>
      <c r="AW772" s="114"/>
      <c r="AX772" s="114"/>
      <c r="AY772" s="114"/>
      <c r="AZ772" s="114"/>
      <c r="BA772" s="114"/>
      <c r="BB772" s="114"/>
      <c r="BC772" s="114"/>
      <c r="BD772" s="114"/>
      <c r="BE772" s="114"/>
      <c r="BF772" s="114"/>
      <c r="BG772" s="114"/>
      <c r="BH772" s="114"/>
      <c r="BI772" s="114"/>
      <c r="BJ772" s="114"/>
      <c r="BK772" s="114"/>
      <c r="BL772" s="114"/>
    </row>
    <row r="773">
      <c r="A773" s="117" t="s">
        <v>237</v>
      </c>
      <c r="B773" s="117" t="b">
        <v>1</v>
      </c>
      <c r="C773" s="117" t="s">
        <v>241</v>
      </c>
      <c r="D773" s="117" t="s">
        <v>10364</v>
      </c>
      <c r="E773" s="117" t="s">
        <v>10853</v>
      </c>
      <c r="F773" s="117" t="s">
        <v>1446</v>
      </c>
      <c r="G773" s="117" t="s">
        <v>11053</v>
      </c>
      <c r="H773" s="117" t="s">
        <v>11054</v>
      </c>
      <c r="I773" s="134"/>
      <c r="J773" s="117" t="s">
        <v>3727</v>
      </c>
      <c r="K773" s="117" t="s">
        <v>11055</v>
      </c>
      <c r="L773" s="134"/>
      <c r="M773" s="134"/>
      <c r="N773" s="134"/>
      <c r="O773" s="117" t="s">
        <v>11056</v>
      </c>
      <c r="P773" s="117" t="s">
        <v>11057</v>
      </c>
      <c r="Q773" s="134"/>
      <c r="R773" s="114"/>
      <c r="S773" s="114"/>
      <c r="T773" s="114"/>
      <c r="U773" s="114"/>
      <c r="V773" s="114"/>
      <c r="W773" s="114"/>
      <c r="X773" s="114"/>
      <c r="Y773" s="114"/>
      <c r="Z773" s="114"/>
      <c r="AA773" s="114"/>
      <c r="AB773" s="114"/>
      <c r="AC773" s="114"/>
      <c r="AD773" s="114"/>
      <c r="AE773" s="114"/>
      <c r="AF773" s="114"/>
      <c r="AG773" s="114"/>
      <c r="AH773" s="114"/>
      <c r="AI773" s="114"/>
      <c r="AJ773" s="114"/>
      <c r="AK773" s="114"/>
      <c r="AL773" s="114"/>
      <c r="AM773" s="114"/>
      <c r="AN773" s="114"/>
      <c r="AO773" s="114"/>
      <c r="AP773" s="114"/>
      <c r="AQ773" s="114"/>
      <c r="AR773" s="114"/>
      <c r="AS773" s="114"/>
      <c r="AT773" s="114"/>
      <c r="AU773" s="114"/>
      <c r="AV773" s="114"/>
      <c r="AW773" s="114"/>
      <c r="AX773" s="114"/>
      <c r="AY773" s="114"/>
      <c r="AZ773" s="114"/>
      <c r="BA773" s="114"/>
      <c r="BB773" s="114"/>
      <c r="BC773" s="114"/>
      <c r="BD773" s="114"/>
      <c r="BE773" s="114"/>
      <c r="BF773" s="114"/>
      <c r="BG773" s="114"/>
      <c r="BH773" s="114"/>
      <c r="BI773" s="114"/>
      <c r="BJ773" s="114"/>
      <c r="BK773" s="114"/>
      <c r="BL773" s="114"/>
    </row>
    <row r="774">
      <c r="A774" s="117" t="s">
        <v>237</v>
      </c>
      <c r="B774" s="117" t="b">
        <v>1</v>
      </c>
      <c r="C774" s="117">
        <v>1.0</v>
      </c>
      <c r="D774" s="117" t="s">
        <v>10364</v>
      </c>
      <c r="E774" s="117" t="s">
        <v>10853</v>
      </c>
      <c r="F774" s="117" t="s">
        <v>1446</v>
      </c>
      <c r="G774" s="117" t="s">
        <v>11058</v>
      </c>
      <c r="H774" s="117" t="s">
        <v>9567</v>
      </c>
      <c r="I774" s="134"/>
      <c r="J774" s="117" t="s">
        <v>11059</v>
      </c>
      <c r="K774" s="117" t="s">
        <v>11060</v>
      </c>
      <c r="L774" s="134"/>
      <c r="M774" s="134"/>
      <c r="N774" s="134"/>
      <c r="O774" s="117" t="s">
        <v>11061</v>
      </c>
      <c r="P774" s="117" t="s">
        <v>11062</v>
      </c>
      <c r="Q774" s="134"/>
      <c r="R774" s="114"/>
      <c r="S774" s="114"/>
      <c r="T774" s="114"/>
      <c r="U774" s="114"/>
      <c r="V774" s="114"/>
      <c r="W774" s="114"/>
      <c r="X774" s="114"/>
      <c r="Y774" s="114"/>
      <c r="Z774" s="114"/>
      <c r="AA774" s="114"/>
      <c r="AB774" s="114"/>
      <c r="AC774" s="114"/>
      <c r="AD774" s="114"/>
      <c r="AE774" s="114"/>
      <c r="AF774" s="114"/>
      <c r="AG774" s="114"/>
      <c r="AH774" s="114"/>
      <c r="AI774" s="114"/>
      <c r="AJ774" s="114"/>
      <c r="AK774" s="114"/>
      <c r="AL774" s="114"/>
      <c r="AM774" s="114"/>
      <c r="AN774" s="114"/>
      <c r="AO774" s="114"/>
      <c r="AP774" s="114"/>
      <c r="AQ774" s="114"/>
      <c r="AR774" s="114"/>
      <c r="AS774" s="114"/>
      <c r="AT774" s="114"/>
      <c r="AU774" s="114"/>
      <c r="AV774" s="114"/>
      <c r="AW774" s="114"/>
      <c r="AX774" s="114"/>
      <c r="AY774" s="114"/>
      <c r="AZ774" s="114"/>
      <c r="BA774" s="114"/>
      <c r="BB774" s="114"/>
      <c r="BC774" s="114"/>
      <c r="BD774" s="114"/>
      <c r="BE774" s="114"/>
      <c r="BF774" s="114"/>
      <c r="BG774" s="114"/>
      <c r="BH774" s="114"/>
      <c r="BI774" s="114"/>
      <c r="BJ774" s="114"/>
      <c r="BK774" s="114"/>
      <c r="BL774" s="114"/>
    </row>
    <row r="775">
      <c r="A775" s="117" t="s">
        <v>237</v>
      </c>
      <c r="B775" s="117" t="b">
        <v>1</v>
      </c>
      <c r="C775" s="117" t="s">
        <v>241</v>
      </c>
      <c r="D775" s="117" t="s">
        <v>10364</v>
      </c>
      <c r="E775" s="117" t="s">
        <v>10853</v>
      </c>
      <c r="F775" s="117" t="s">
        <v>1446</v>
      </c>
      <c r="G775" s="117" t="s">
        <v>11063</v>
      </c>
      <c r="H775" s="117" t="s">
        <v>11064</v>
      </c>
      <c r="I775" s="134"/>
      <c r="J775" s="117" t="s">
        <v>3735</v>
      </c>
      <c r="K775" s="117" t="s">
        <v>11065</v>
      </c>
      <c r="L775" s="134"/>
      <c r="M775" s="134"/>
      <c r="N775" s="134"/>
      <c r="O775" s="117" t="s">
        <v>11066</v>
      </c>
      <c r="P775" s="117" t="s">
        <v>11067</v>
      </c>
      <c r="Q775" s="134"/>
      <c r="R775" s="114"/>
      <c r="S775" s="114"/>
      <c r="T775" s="114"/>
      <c r="U775" s="114"/>
      <c r="V775" s="114"/>
      <c r="W775" s="114"/>
      <c r="X775" s="114"/>
      <c r="Y775" s="114"/>
      <c r="Z775" s="114"/>
      <c r="AA775" s="114"/>
      <c r="AB775" s="114"/>
      <c r="AC775" s="114"/>
      <c r="AD775" s="114"/>
      <c r="AE775" s="114"/>
      <c r="AF775" s="114"/>
      <c r="AG775" s="114"/>
      <c r="AH775" s="114"/>
      <c r="AI775" s="114"/>
      <c r="AJ775" s="114"/>
      <c r="AK775" s="114"/>
      <c r="AL775" s="114"/>
      <c r="AM775" s="114"/>
      <c r="AN775" s="114"/>
      <c r="AO775" s="114"/>
      <c r="AP775" s="114"/>
      <c r="AQ775" s="114"/>
      <c r="AR775" s="114"/>
      <c r="AS775" s="114"/>
      <c r="AT775" s="114"/>
      <c r="AU775" s="114"/>
      <c r="AV775" s="114"/>
      <c r="AW775" s="114"/>
      <c r="AX775" s="114"/>
      <c r="AY775" s="114"/>
      <c r="AZ775" s="114"/>
      <c r="BA775" s="114"/>
      <c r="BB775" s="114"/>
      <c r="BC775" s="114"/>
      <c r="BD775" s="114"/>
      <c r="BE775" s="114"/>
      <c r="BF775" s="114"/>
      <c r="BG775" s="114"/>
      <c r="BH775" s="114"/>
      <c r="BI775" s="114"/>
      <c r="BJ775" s="114"/>
      <c r="BK775" s="114"/>
      <c r="BL775" s="114"/>
    </row>
    <row r="776">
      <c r="A776" s="117" t="s">
        <v>237</v>
      </c>
      <c r="B776" s="117" t="b">
        <v>1</v>
      </c>
      <c r="C776" s="117">
        <v>1.0</v>
      </c>
      <c r="D776" s="117" t="s">
        <v>10364</v>
      </c>
      <c r="E776" s="117" t="s">
        <v>10853</v>
      </c>
      <c r="F776" s="117" t="s">
        <v>1446</v>
      </c>
      <c r="G776" s="117" t="s">
        <v>11068</v>
      </c>
      <c r="H776" s="117" t="s">
        <v>11064</v>
      </c>
      <c r="I776" s="134"/>
      <c r="J776" s="117" t="s">
        <v>3739</v>
      </c>
      <c r="K776" s="117" t="s">
        <v>11069</v>
      </c>
      <c r="L776" s="134"/>
      <c r="M776" s="134"/>
      <c r="N776" s="134"/>
      <c r="O776" s="117" t="s">
        <v>11070</v>
      </c>
      <c r="P776" s="117" t="s">
        <v>11071</v>
      </c>
      <c r="Q776" s="134"/>
      <c r="R776" s="114"/>
      <c r="S776" s="114"/>
      <c r="T776" s="114"/>
      <c r="U776" s="114"/>
      <c r="V776" s="114"/>
      <c r="W776" s="114"/>
      <c r="X776" s="114"/>
      <c r="Y776" s="114"/>
      <c r="Z776" s="114"/>
      <c r="AA776" s="114"/>
      <c r="AB776" s="114"/>
      <c r="AC776" s="114"/>
      <c r="AD776" s="114"/>
      <c r="AE776" s="114"/>
      <c r="AF776" s="114"/>
      <c r="AG776" s="114"/>
      <c r="AH776" s="114"/>
      <c r="AI776" s="114"/>
      <c r="AJ776" s="114"/>
      <c r="AK776" s="114"/>
      <c r="AL776" s="114"/>
      <c r="AM776" s="114"/>
      <c r="AN776" s="114"/>
      <c r="AO776" s="114"/>
      <c r="AP776" s="114"/>
      <c r="AQ776" s="114"/>
      <c r="AR776" s="114"/>
      <c r="AS776" s="114"/>
      <c r="AT776" s="114"/>
      <c r="AU776" s="114"/>
      <c r="AV776" s="114"/>
      <c r="AW776" s="114"/>
      <c r="AX776" s="114"/>
      <c r="AY776" s="114"/>
      <c r="AZ776" s="114"/>
      <c r="BA776" s="114"/>
      <c r="BB776" s="114"/>
      <c r="BC776" s="114"/>
      <c r="BD776" s="114"/>
      <c r="BE776" s="114"/>
      <c r="BF776" s="114"/>
      <c r="BG776" s="114"/>
      <c r="BH776" s="114"/>
      <c r="BI776" s="114"/>
      <c r="BJ776" s="114"/>
      <c r="BK776" s="114"/>
      <c r="BL776" s="114"/>
    </row>
    <row r="777">
      <c r="A777" s="133" t="s">
        <v>237</v>
      </c>
      <c r="B777" s="133" t="b">
        <v>1</v>
      </c>
      <c r="C777" s="133" t="s">
        <v>241</v>
      </c>
      <c r="D777" s="133" t="s">
        <v>10364</v>
      </c>
      <c r="E777" s="133" t="s">
        <v>10853</v>
      </c>
      <c r="F777" s="133" t="s">
        <v>1446</v>
      </c>
      <c r="G777" s="133" t="s">
        <v>11072</v>
      </c>
      <c r="H777" s="133" t="s">
        <v>11073</v>
      </c>
      <c r="I777" s="135"/>
      <c r="J777" s="133" t="s">
        <v>3743</v>
      </c>
      <c r="K777" s="133" t="s">
        <v>11074</v>
      </c>
      <c r="L777" s="135"/>
      <c r="M777" s="135"/>
      <c r="N777" s="135"/>
      <c r="O777" s="133" t="s">
        <v>11075</v>
      </c>
      <c r="P777" s="133" t="s">
        <v>11076</v>
      </c>
      <c r="Q777" s="133" t="s">
        <v>11077</v>
      </c>
      <c r="R777" s="114"/>
      <c r="S777" s="114"/>
      <c r="T777" s="114"/>
      <c r="U777" s="114"/>
      <c r="V777" s="114"/>
      <c r="W777" s="114"/>
      <c r="X777" s="114"/>
      <c r="Y777" s="114"/>
      <c r="Z777" s="114"/>
      <c r="AA777" s="114"/>
      <c r="AB777" s="114"/>
      <c r="AC777" s="114"/>
      <c r="AD777" s="114"/>
      <c r="AE777" s="114"/>
      <c r="AF777" s="114"/>
      <c r="AG777" s="114"/>
      <c r="AH777" s="114"/>
      <c r="AI777" s="114"/>
      <c r="AJ777" s="114"/>
      <c r="AK777" s="114"/>
      <c r="AL777" s="114"/>
      <c r="AM777" s="114"/>
      <c r="AN777" s="114"/>
      <c r="AO777" s="114"/>
      <c r="AP777" s="114"/>
      <c r="AQ777" s="114"/>
      <c r="AR777" s="114"/>
      <c r="AS777" s="114"/>
      <c r="AT777" s="114"/>
      <c r="AU777" s="114"/>
      <c r="AV777" s="114"/>
      <c r="AW777" s="114"/>
      <c r="AX777" s="114"/>
      <c r="AY777" s="114"/>
      <c r="AZ777" s="114"/>
      <c r="BA777" s="114"/>
      <c r="BB777" s="114"/>
      <c r="BC777" s="114"/>
      <c r="BD777" s="114"/>
      <c r="BE777" s="114"/>
      <c r="BF777" s="114"/>
      <c r="BG777" s="114"/>
      <c r="BH777" s="114"/>
      <c r="BI777" s="114"/>
      <c r="BJ777" s="114"/>
      <c r="BK777" s="114"/>
      <c r="BL777" s="114"/>
    </row>
    <row r="778">
      <c r="A778" s="117" t="s">
        <v>237</v>
      </c>
      <c r="B778" s="117" t="b">
        <v>1</v>
      </c>
      <c r="C778" s="117">
        <v>1.0</v>
      </c>
      <c r="D778" s="117" t="s">
        <v>10364</v>
      </c>
      <c r="E778" s="117" t="s">
        <v>10853</v>
      </c>
      <c r="F778" s="117" t="s">
        <v>1446</v>
      </c>
      <c r="G778" s="117" t="s">
        <v>11078</v>
      </c>
      <c r="H778" s="117" t="s">
        <v>11079</v>
      </c>
      <c r="I778" s="134"/>
      <c r="J778" s="117" t="s">
        <v>3743</v>
      </c>
      <c r="K778" s="117" t="s">
        <v>11080</v>
      </c>
      <c r="L778" s="134"/>
      <c r="M778" s="134"/>
      <c r="N778" s="134"/>
      <c r="O778" s="117" t="s">
        <v>11081</v>
      </c>
      <c r="P778" s="117" t="s">
        <v>11082</v>
      </c>
      <c r="Q778" s="134"/>
      <c r="R778" s="114"/>
      <c r="S778" s="114"/>
      <c r="T778" s="114"/>
      <c r="U778" s="114"/>
      <c r="V778" s="114"/>
      <c r="W778" s="114"/>
      <c r="X778" s="114"/>
      <c r="Y778" s="114"/>
      <c r="Z778" s="114"/>
      <c r="AA778" s="114"/>
      <c r="AB778" s="114"/>
      <c r="AC778" s="114"/>
      <c r="AD778" s="114"/>
      <c r="AE778" s="114"/>
      <c r="AF778" s="114"/>
      <c r="AG778" s="114"/>
      <c r="AH778" s="114"/>
      <c r="AI778" s="114"/>
      <c r="AJ778" s="114"/>
      <c r="AK778" s="114"/>
      <c r="AL778" s="114"/>
      <c r="AM778" s="114"/>
      <c r="AN778" s="114"/>
      <c r="AO778" s="114"/>
      <c r="AP778" s="114"/>
      <c r="AQ778" s="114"/>
      <c r="AR778" s="114"/>
      <c r="AS778" s="114"/>
      <c r="AT778" s="114"/>
      <c r="AU778" s="114"/>
      <c r="AV778" s="114"/>
      <c r="AW778" s="114"/>
      <c r="AX778" s="114"/>
      <c r="AY778" s="114"/>
      <c r="AZ778" s="114"/>
      <c r="BA778" s="114"/>
      <c r="BB778" s="114"/>
      <c r="BC778" s="114"/>
      <c r="BD778" s="114"/>
      <c r="BE778" s="114"/>
      <c r="BF778" s="114"/>
      <c r="BG778" s="114"/>
      <c r="BH778" s="114"/>
      <c r="BI778" s="114"/>
      <c r="BJ778" s="114"/>
      <c r="BK778" s="114"/>
      <c r="BL778" s="114"/>
    </row>
    <row r="779">
      <c r="A779" s="117" t="s">
        <v>237</v>
      </c>
      <c r="B779" s="117" t="b">
        <v>1</v>
      </c>
      <c r="C779" s="117" t="s">
        <v>241</v>
      </c>
      <c r="D779" s="117" t="s">
        <v>10364</v>
      </c>
      <c r="E779" s="117" t="s">
        <v>10853</v>
      </c>
      <c r="F779" s="117" t="s">
        <v>1446</v>
      </c>
      <c r="G779" s="117" t="s">
        <v>11083</v>
      </c>
      <c r="H779" s="117" t="s">
        <v>11084</v>
      </c>
      <c r="I779" s="134"/>
      <c r="J779" s="117" t="s">
        <v>11085</v>
      </c>
      <c r="K779" s="117" t="s">
        <v>11086</v>
      </c>
      <c r="L779" s="134"/>
      <c r="M779" s="134"/>
      <c r="N779" s="134"/>
      <c r="O779" s="117" t="s">
        <v>11087</v>
      </c>
      <c r="P779" s="117" t="s">
        <v>11088</v>
      </c>
      <c r="Q779" s="117" t="s">
        <v>11089</v>
      </c>
      <c r="R779" s="114"/>
      <c r="S779" s="114"/>
      <c r="T779" s="114"/>
      <c r="U779" s="114"/>
      <c r="V779" s="114"/>
      <c r="W779" s="114"/>
      <c r="X779" s="114"/>
      <c r="Y779" s="114"/>
      <c r="Z779" s="114"/>
      <c r="AA779" s="114"/>
      <c r="AB779" s="114"/>
      <c r="AC779" s="114"/>
      <c r="AD779" s="114"/>
      <c r="AE779" s="114"/>
      <c r="AF779" s="114"/>
      <c r="AG779" s="114"/>
      <c r="AH779" s="114"/>
      <c r="AI779" s="114"/>
      <c r="AJ779" s="114"/>
      <c r="AK779" s="114"/>
      <c r="AL779" s="114"/>
      <c r="AM779" s="114"/>
      <c r="AN779" s="114"/>
      <c r="AO779" s="114"/>
      <c r="AP779" s="114"/>
      <c r="AQ779" s="114"/>
      <c r="AR779" s="114"/>
      <c r="AS779" s="114"/>
      <c r="AT779" s="114"/>
      <c r="AU779" s="114"/>
      <c r="AV779" s="114"/>
      <c r="AW779" s="114"/>
      <c r="AX779" s="114"/>
      <c r="AY779" s="114"/>
      <c r="AZ779" s="114"/>
      <c r="BA779" s="114"/>
      <c r="BB779" s="114"/>
      <c r="BC779" s="114"/>
      <c r="BD779" s="114"/>
      <c r="BE779" s="114"/>
      <c r="BF779" s="114"/>
      <c r="BG779" s="114"/>
      <c r="BH779" s="114"/>
      <c r="BI779" s="114"/>
      <c r="BJ779" s="114"/>
      <c r="BK779" s="114"/>
      <c r="BL779" s="114"/>
    </row>
    <row r="780">
      <c r="A780" s="117" t="s">
        <v>237</v>
      </c>
      <c r="B780" s="117" t="b">
        <v>1</v>
      </c>
      <c r="C780" s="117">
        <v>1.0</v>
      </c>
      <c r="D780" s="117" t="s">
        <v>10364</v>
      </c>
      <c r="E780" s="117" t="s">
        <v>10853</v>
      </c>
      <c r="F780" s="117" t="s">
        <v>1446</v>
      </c>
      <c r="G780" s="117" t="s">
        <v>11090</v>
      </c>
      <c r="H780" s="117" t="s">
        <v>9326</v>
      </c>
      <c r="I780" s="134"/>
      <c r="J780" s="117" t="s">
        <v>11091</v>
      </c>
      <c r="K780" s="117" t="s">
        <v>11092</v>
      </c>
      <c r="L780" s="134"/>
      <c r="M780" s="134"/>
      <c r="N780" s="134"/>
      <c r="O780" s="117" t="s">
        <v>11093</v>
      </c>
      <c r="P780" s="117" t="s">
        <v>11094</v>
      </c>
      <c r="Q780" s="134"/>
      <c r="R780" s="114"/>
      <c r="S780" s="114"/>
      <c r="T780" s="114"/>
      <c r="U780" s="114"/>
      <c r="V780" s="114"/>
      <c r="W780" s="114"/>
      <c r="X780" s="114"/>
      <c r="Y780" s="114"/>
      <c r="Z780" s="114"/>
      <c r="AA780" s="114"/>
      <c r="AB780" s="114"/>
      <c r="AC780" s="114"/>
      <c r="AD780" s="114"/>
      <c r="AE780" s="114"/>
      <c r="AF780" s="114"/>
      <c r="AG780" s="114"/>
      <c r="AH780" s="114"/>
      <c r="AI780" s="114"/>
      <c r="AJ780" s="114"/>
      <c r="AK780" s="114"/>
      <c r="AL780" s="114"/>
      <c r="AM780" s="114"/>
      <c r="AN780" s="114"/>
      <c r="AO780" s="114"/>
      <c r="AP780" s="114"/>
      <c r="AQ780" s="114"/>
      <c r="AR780" s="114"/>
      <c r="AS780" s="114"/>
      <c r="AT780" s="114"/>
      <c r="AU780" s="114"/>
      <c r="AV780" s="114"/>
      <c r="AW780" s="114"/>
      <c r="AX780" s="114"/>
      <c r="AY780" s="114"/>
      <c r="AZ780" s="114"/>
      <c r="BA780" s="114"/>
      <c r="BB780" s="114"/>
      <c r="BC780" s="114"/>
      <c r="BD780" s="114"/>
      <c r="BE780" s="114"/>
      <c r="BF780" s="114"/>
      <c r="BG780" s="114"/>
      <c r="BH780" s="114"/>
      <c r="BI780" s="114"/>
      <c r="BJ780" s="114"/>
      <c r="BK780" s="114"/>
      <c r="BL780" s="114"/>
    </row>
    <row r="781">
      <c r="A781" s="117" t="s">
        <v>237</v>
      </c>
      <c r="B781" s="117" t="b">
        <v>1</v>
      </c>
      <c r="C781" s="117" t="s">
        <v>241</v>
      </c>
      <c r="D781" s="117" t="s">
        <v>10364</v>
      </c>
      <c r="E781" s="117" t="s">
        <v>10853</v>
      </c>
      <c r="F781" s="117" t="s">
        <v>1446</v>
      </c>
      <c r="G781" s="117" t="s">
        <v>11095</v>
      </c>
      <c r="H781" s="117" t="s">
        <v>11096</v>
      </c>
      <c r="I781" s="134"/>
      <c r="J781" s="117" t="s">
        <v>11097</v>
      </c>
      <c r="K781" s="117" t="s">
        <v>11098</v>
      </c>
      <c r="L781" s="134"/>
      <c r="M781" s="134"/>
      <c r="N781" s="134"/>
      <c r="O781" s="117" t="s">
        <v>11099</v>
      </c>
      <c r="P781" s="117" t="s">
        <v>11100</v>
      </c>
      <c r="Q781" s="134"/>
      <c r="R781" s="114"/>
      <c r="S781" s="114"/>
      <c r="T781" s="114"/>
      <c r="U781" s="114"/>
      <c r="V781" s="114"/>
      <c r="W781" s="114"/>
      <c r="X781" s="114"/>
      <c r="Y781" s="114"/>
      <c r="Z781" s="114"/>
      <c r="AA781" s="114"/>
      <c r="AB781" s="114"/>
      <c r="AC781" s="114"/>
      <c r="AD781" s="114"/>
      <c r="AE781" s="114"/>
      <c r="AF781" s="114"/>
      <c r="AG781" s="114"/>
      <c r="AH781" s="114"/>
      <c r="AI781" s="114"/>
      <c r="AJ781" s="114"/>
      <c r="AK781" s="114"/>
      <c r="AL781" s="114"/>
      <c r="AM781" s="114"/>
      <c r="AN781" s="114"/>
      <c r="AO781" s="114"/>
      <c r="AP781" s="114"/>
      <c r="AQ781" s="114"/>
      <c r="AR781" s="114"/>
      <c r="AS781" s="114"/>
      <c r="AT781" s="114"/>
      <c r="AU781" s="114"/>
      <c r="AV781" s="114"/>
      <c r="AW781" s="114"/>
      <c r="AX781" s="114"/>
      <c r="AY781" s="114"/>
      <c r="AZ781" s="114"/>
      <c r="BA781" s="114"/>
      <c r="BB781" s="114"/>
      <c r="BC781" s="114"/>
      <c r="BD781" s="114"/>
      <c r="BE781" s="114"/>
      <c r="BF781" s="114"/>
      <c r="BG781" s="114"/>
      <c r="BH781" s="114"/>
      <c r="BI781" s="114"/>
      <c r="BJ781" s="114"/>
      <c r="BK781" s="114"/>
      <c r="BL781" s="114"/>
    </row>
    <row r="782">
      <c r="A782" s="117" t="s">
        <v>237</v>
      </c>
      <c r="B782" s="117" t="b">
        <v>1</v>
      </c>
      <c r="C782" s="117">
        <v>1.0</v>
      </c>
      <c r="D782" s="117" t="s">
        <v>10364</v>
      </c>
      <c r="E782" s="117" t="s">
        <v>10853</v>
      </c>
      <c r="F782" s="117" t="s">
        <v>5193</v>
      </c>
      <c r="G782" s="117" t="s">
        <v>11101</v>
      </c>
      <c r="H782" s="117" t="s">
        <v>11102</v>
      </c>
      <c r="I782" s="134"/>
      <c r="J782" s="117" t="s">
        <v>3767</v>
      </c>
      <c r="K782" s="117" t="s">
        <v>11103</v>
      </c>
      <c r="L782" s="134"/>
      <c r="M782" s="134"/>
      <c r="N782" s="134"/>
      <c r="O782" s="117" t="s">
        <v>11104</v>
      </c>
      <c r="P782" s="117" t="s">
        <v>11105</v>
      </c>
      <c r="Q782" s="117" t="s">
        <v>11106</v>
      </c>
      <c r="R782" s="114"/>
      <c r="S782" s="114"/>
      <c r="T782" s="114"/>
      <c r="U782" s="114"/>
      <c r="V782" s="114"/>
      <c r="W782" s="114"/>
      <c r="X782" s="114"/>
      <c r="Y782" s="114"/>
      <c r="Z782" s="114"/>
      <c r="AA782" s="114"/>
      <c r="AB782" s="114"/>
      <c r="AC782" s="114"/>
      <c r="AD782" s="114"/>
      <c r="AE782" s="114"/>
      <c r="AF782" s="114"/>
      <c r="AG782" s="114"/>
      <c r="AH782" s="114"/>
      <c r="AI782" s="114"/>
      <c r="AJ782" s="114"/>
      <c r="AK782" s="114"/>
      <c r="AL782" s="114"/>
      <c r="AM782" s="114"/>
      <c r="AN782" s="114"/>
      <c r="AO782" s="114"/>
      <c r="AP782" s="114"/>
      <c r="AQ782" s="114"/>
      <c r="AR782" s="114"/>
      <c r="AS782" s="114"/>
      <c r="AT782" s="114"/>
      <c r="AU782" s="114"/>
      <c r="AV782" s="114"/>
      <c r="AW782" s="114"/>
      <c r="AX782" s="114"/>
      <c r="AY782" s="114"/>
      <c r="AZ782" s="114"/>
      <c r="BA782" s="114"/>
      <c r="BB782" s="114"/>
      <c r="BC782" s="114"/>
      <c r="BD782" s="114"/>
      <c r="BE782" s="114"/>
      <c r="BF782" s="114"/>
      <c r="BG782" s="114"/>
      <c r="BH782" s="114"/>
      <c r="BI782" s="114"/>
      <c r="BJ782" s="114"/>
      <c r="BK782" s="114"/>
      <c r="BL782" s="114"/>
    </row>
    <row r="783">
      <c r="A783" s="117" t="s">
        <v>237</v>
      </c>
      <c r="B783" s="117" t="b">
        <v>1</v>
      </c>
      <c r="C783" s="117" t="s">
        <v>241</v>
      </c>
      <c r="D783" s="117" t="s">
        <v>10364</v>
      </c>
      <c r="E783" s="117" t="s">
        <v>11107</v>
      </c>
      <c r="F783" s="117" t="s">
        <v>1823</v>
      </c>
      <c r="G783" s="117" t="s">
        <v>11108</v>
      </c>
      <c r="H783" s="117" t="s">
        <v>11109</v>
      </c>
      <c r="I783" s="134"/>
      <c r="J783" s="117" t="s">
        <v>11110</v>
      </c>
      <c r="K783" s="117" t="s">
        <v>11111</v>
      </c>
      <c r="L783" s="134"/>
      <c r="M783" s="134"/>
      <c r="N783" s="134"/>
      <c r="O783" s="117" t="s">
        <v>11112</v>
      </c>
      <c r="P783" s="117" t="s">
        <v>11113</v>
      </c>
      <c r="Q783" s="134"/>
      <c r="R783" s="114"/>
      <c r="S783" s="114"/>
      <c r="T783" s="114"/>
      <c r="U783" s="114"/>
      <c r="V783" s="114"/>
      <c r="W783" s="114"/>
      <c r="X783" s="114"/>
      <c r="Y783" s="114"/>
      <c r="Z783" s="114"/>
      <c r="AA783" s="114"/>
      <c r="AB783" s="114"/>
      <c r="AC783" s="114"/>
      <c r="AD783" s="114"/>
      <c r="AE783" s="114"/>
      <c r="AF783" s="114"/>
      <c r="AG783" s="114"/>
      <c r="AH783" s="114"/>
      <c r="AI783" s="114"/>
      <c r="AJ783" s="114"/>
      <c r="AK783" s="114"/>
      <c r="AL783" s="114"/>
      <c r="AM783" s="114"/>
      <c r="AN783" s="114"/>
      <c r="AO783" s="114"/>
      <c r="AP783" s="114"/>
      <c r="AQ783" s="114"/>
      <c r="AR783" s="114"/>
      <c r="AS783" s="114"/>
      <c r="AT783" s="114"/>
      <c r="AU783" s="114"/>
      <c r="AV783" s="114"/>
      <c r="AW783" s="114"/>
      <c r="AX783" s="114"/>
      <c r="AY783" s="114"/>
      <c r="AZ783" s="114"/>
      <c r="BA783" s="114"/>
      <c r="BB783" s="114"/>
      <c r="BC783" s="114"/>
      <c r="BD783" s="114"/>
      <c r="BE783" s="114"/>
      <c r="BF783" s="114"/>
      <c r="BG783" s="114"/>
      <c r="BH783" s="114"/>
      <c r="BI783" s="114"/>
      <c r="BJ783" s="114"/>
      <c r="BK783" s="114"/>
      <c r="BL783" s="114"/>
    </row>
    <row r="784">
      <c r="A784" s="117" t="s">
        <v>237</v>
      </c>
      <c r="B784" s="117" t="b">
        <v>1</v>
      </c>
      <c r="C784" s="117">
        <v>1.0</v>
      </c>
      <c r="D784" s="117" t="s">
        <v>10364</v>
      </c>
      <c r="E784" s="117" t="s">
        <v>11107</v>
      </c>
      <c r="F784" s="117" t="s">
        <v>1823</v>
      </c>
      <c r="G784" s="117" t="s">
        <v>11114</v>
      </c>
      <c r="H784" s="117" t="s">
        <v>11115</v>
      </c>
      <c r="I784" s="134"/>
      <c r="J784" s="117" t="s">
        <v>11116</v>
      </c>
      <c r="K784" s="117" t="s">
        <v>11117</v>
      </c>
      <c r="L784" s="134"/>
      <c r="M784" s="134"/>
      <c r="N784" s="134"/>
      <c r="O784" s="117" t="s">
        <v>11118</v>
      </c>
      <c r="P784" s="117" t="s">
        <v>11119</v>
      </c>
      <c r="Q784" s="117" t="s">
        <v>11120</v>
      </c>
      <c r="R784" s="114"/>
      <c r="S784" s="114"/>
      <c r="T784" s="114"/>
      <c r="U784" s="114"/>
      <c r="V784" s="114"/>
      <c r="W784" s="114"/>
      <c r="X784" s="114"/>
      <c r="Y784" s="114"/>
      <c r="Z784" s="114"/>
      <c r="AA784" s="114"/>
      <c r="AB784" s="114"/>
      <c r="AC784" s="114"/>
      <c r="AD784" s="114"/>
      <c r="AE784" s="114"/>
      <c r="AF784" s="114"/>
      <c r="AG784" s="114"/>
      <c r="AH784" s="114"/>
      <c r="AI784" s="114"/>
      <c r="AJ784" s="114"/>
      <c r="AK784" s="114"/>
      <c r="AL784" s="114"/>
      <c r="AM784" s="114"/>
      <c r="AN784" s="114"/>
      <c r="AO784" s="114"/>
      <c r="AP784" s="114"/>
      <c r="AQ784" s="114"/>
      <c r="AR784" s="114"/>
      <c r="AS784" s="114"/>
      <c r="AT784" s="114"/>
      <c r="AU784" s="114"/>
      <c r="AV784" s="114"/>
      <c r="AW784" s="114"/>
      <c r="AX784" s="114"/>
      <c r="AY784" s="114"/>
      <c r="AZ784" s="114"/>
      <c r="BA784" s="114"/>
      <c r="BB784" s="114"/>
      <c r="BC784" s="114"/>
      <c r="BD784" s="114"/>
      <c r="BE784" s="114"/>
      <c r="BF784" s="114"/>
      <c r="BG784" s="114"/>
      <c r="BH784" s="114"/>
      <c r="BI784" s="114"/>
      <c r="BJ784" s="114"/>
      <c r="BK784" s="114"/>
      <c r="BL784" s="114"/>
    </row>
    <row r="785">
      <c r="A785" s="117" t="s">
        <v>237</v>
      </c>
      <c r="B785" s="117" t="b">
        <v>1</v>
      </c>
      <c r="C785" s="117" t="s">
        <v>241</v>
      </c>
      <c r="D785" s="117" t="s">
        <v>10364</v>
      </c>
      <c r="E785" s="117" t="s">
        <v>11107</v>
      </c>
      <c r="F785" s="117" t="s">
        <v>1866</v>
      </c>
      <c r="G785" s="117" t="s">
        <v>11121</v>
      </c>
      <c r="H785" s="117" t="s">
        <v>11122</v>
      </c>
      <c r="I785" s="134"/>
      <c r="J785" s="117" t="s">
        <v>11123</v>
      </c>
      <c r="K785" s="117" t="s">
        <v>11124</v>
      </c>
      <c r="L785" s="134"/>
      <c r="M785" s="134"/>
      <c r="N785" s="134"/>
      <c r="O785" s="117" t="s">
        <v>11125</v>
      </c>
      <c r="P785" s="117" t="s">
        <v>11126</v>
      </c>
      <c r="Q785" s="134"/>
      <c r="R785" s="114"/>
      <c r="S785" s="114"/>
      <c r="T785" s="114"/>
      <c r="U785" s="114"/>
      <c r="V785" s="114"/>
      <c r="W785" s="114"/>
      <c r="X785" s="114"/>
      <c r="Y785" s="114"/>
      <c r="Z785" s="114"/>
      <c r="AA785" s="114"/>
      <c r="AB785" s="114"/>
      <c r="AC785" s="114"/>
      <c r="AD785" s="114"/>
      <c r="AE785" s="114"/>
      <c r="AF785" s="114"/>
      <c r="AG785" s="114"/>
      <c r="AH785" s="114"/>
      <c r="AI785" s="114"/>
      <c r="AJ785" s="114"/>
      <c r="AK785" s="114"/>
      <c r="AL785" s="114"/>
      <c r="AM785" s="114"/>
      <c r="AN785" s="114"/>
      <c r="AO785" s="114"/>
      <c r="AP785" s="114"/>
      <c r="AQ785" s="114"/>
      <c r="AR785" s="114"/>
      <c r="AS785" s="114"/>
      <c r="AT785" s="114"/>
      <c r="AU785" s="114"/>
      <c r="AV785" s="114"/>
      <c r="AW785" s="114"/>
      <c r="AX785" s="114"/>
      <c r="AY785" s="114"/>
      <c r="AZ785" s="114"/>
      <c r="BA785" s="114"/>
      <c r="BB785" s="114"/>
      <c r="BC785" s="114"/>
      <c r="BD785" s="114"/>
      <c r="BE785" s="114"/>
      <c r="BF785" s="114"/>
      <c r="BG785" s="114"/>
      <c r="BH785" s="114"/>
      <c r="BI785" s="114"/>
      <c r="BJ785" s="114"/>
      <c r="BK785" s="114"/>
      <c r="BL785" s="114"/>
    </row>
    <row r="786">
      <c r="A786" s="117" t="s">
        <v>237</v>
      </c>
      <c r="B786" s="117" t="b">
        <v>1</v>
      </c>
      <c r="C786" s="117">
        <v>1.0</v>
      </c>
      <c r="D786" s="117" t="s">
        <v>10364</v>
      </c>
      <c r="E786" s="117" t="s">
        <v>11107</v>
      </c>
      <c r="F786" s="117" t="s">
        <v>1866</v>
      </c>
      <c r="G786" s="117" t="s">
        <v>11127</v>
      </c>
      <c r="H786" s="117" t="s">
        <v>11128</v>
      </c>
      <c r="I786" s="134"/>
      <c r="J786" s="117" t="s">
        <v>11129</v>
      </c>
      <c r="K786" s="117" t="s">
        <v>11130</v>
      </c>
      <c r="L786" s="134"/>
      <c r="M786" s="134"/>
      <c r="N786" s="134"/>
      <c r="O786" s="117" t="s">
        <v>11131</v>
      </c>
      <c r="P786" s="117" t="s">
        <v>11132</v>
      </c>
      <c r="Q786" s="117" t="s">
        <v>11133</v>
      </c>
      <c r="R786" s="114"/>
      <c r="S786" s="114"/>
      <c r="T786" s="114"/>
      <c r="U786" s="114"/>
      <c r="V786" s="114"/>
      <c r="W786" s="114"/>
      <c r="X786" s="114"/>
      <c r="Y786" s="114"/>
      <c r="Z786" s="114"/>
      <c r="AA786" s="114"/>
      <c r="AB786" s="114"/>
      <c r="AC786" s="114"/>
      <c r="AD786" s="114"/>
      <c r="AE786" s="114"/>
      <c r="AF786" s="114"/>
      <c r="AG786" s="114"/>
      <c r="AH786" s="114"/>
      <c r="AI786" s="114"/>
      <c r="AJ786" s="114"/>
      <c r="AK786" s="114"/>
      <c r="AL786" s="114"/>
      <c r="AM786" s="114"/>
      <c r="AN786" s="114"/>
      <c r="AO786" s="114"/>
      <c r="AP786" s="114"/>
      <c r="AQ786" s="114"/>
      <c r="AR786" s="114"/>
      <c r="AS786" s="114"/>
      <c r="AT786" s="114"/>
      <c r="AU786" s="114"/>
      <c r="AV786" s="114"/>
      <c r="AW786" s="114"/>
      <c r="AX786" s="114"/>
      <c r="AY786" s="114"/>
      <c r="AZ786" s="114"/>
      <c r="BA786" s="114"/>
      <c r="BB786" s="114"/>
      <c r="BC786" s="114"/>
      <c r="BD786" s="114"/>
      <c r="BE786" s="114"/>
      <c r="BF786" s="114"/>
      <c r="BG786" s="114"/>
      <c r="BH786" s="114"/>
      <c r="BI786" s="114"/>
      <c r="BJ786" s="114"/>
      <c r="BK786" s="114"/>
      <c r="BL786" s="114"/>
    </row>
    <row r="787">
      <c r="A787" s="117" t="s">
        <v>237</v>
      </c>
      <c r="B787" s="117" t="b">
        <v>1</v>
      </c>
      <c r="C787" s="117" t="s">
        <v>241</v>
      </c>
      <c r="D787" s="117" t="s">
        <v>10364</v>
      </c>
      <c r="E787" s="117" t="s">
        <v>11107</v>
      </c>
      <c r="F787" s="117" t="s">
        <v>1866</v>
      </c>
      <c r="G787" s="117" t="s">
        <v>11134</v>
      </c>
      <c r="H787" s="117" t="s">
        <v>11135</v>
      </c>
      <c r="I787" s="134"/>
      <c r="J787" s="117" t="s">
        <v>11136</v>
      </c>
      <c r="K787" s="117" t="s">
        <v>11137</v>
      </c>
      <c r="L787" s="134"/>
      <c r="M787" s="134"/>
      <c r="N787" s="134"/>
      <c r="O787" s="117" t="s">
        <v>11138</v>
      </c>
      <c r="P787" s="117" t="s">
        <v>11139</v>
      </c>
      <c r="Q787" s="134"/>
      <c r="R787" s="114"/>
      <c r="S787" s="114"/>
      <c r="T787" s="114"/>
      <c r="U787" s="114"/>
      <c r="V787" s="114"/>
      <c r="W787" s="114"/>
      <c r="X787" s="114"/>
      <c r="Y787" s="114"/>
      <c r="Z787" s="114"/>
      <c r="AA787" s="114"/>
      <c r="AB787" s="114"/>
      <c r="AC787" s="114"/>
      <c r="AD787" s="114"/>
      <c r="AE787" s="114"/>
      <c r="AF787" s="114"/>
      <c r="AG787" s="114"/>
      <c r="AH787" s="114"/>
      <c r="AI787" s="114"/>
      <c r="AJ787" s="114"/>
      <c r="AK787" s="114"/>
      <c r="AL787" s="114"/>
      <c r="AM787" s="114"/>
      <c r="AN787" s="114"/>
      <c r="AO787" s="114"/>
      <c r="AP787" s="114"/>
      <c r="AQ787" s="114"/>
      <c r="AR787" s="114"/>
      <c r="AS787" s="114"/>
      <c r="AT787" s="114"/>
      <c r="AU787" s="114"/>
      <c r="AV787" s="114"/>
      <c r="AW787" s="114"/>
      <c r="AX787" s="114"/>
      <c r="AY787" s="114"/>
      <c r="AZ787" s="114"/>
      <c r="BA787" s="114"/>
      <c r="BB787" s="114"/>
      <c r="BC787" s="114"/>
      <c r="BD787" s="114"/>
      <c r="BE787" s="114"/>
      <c r="BF787" s="114"/>
      <c r="BG787" s="114"/>
      <c r="BH787" s="114"/>
      <c r="BI787" s="114"/>
      <c r="BJ787" s="114"/>
      <c r="BK787" s="114"/>
      <c r="BL787" s="114"/>
    </row>
    <row r="788">
      <c r="A788" s="117" t="s">
        <v>237</v>
      </c>
      <c r="B788" s="117" t="b">
        <v>1</v>
      </c>
      <c r="C788" s="117">
        <v>1.0</v>
      </c>
      <c r="D788" s="117" t="s">
        <v>10364</v>
      </c>
      <c r="E788" s="117" t="s">
        <v>11107</v>
      </c>
      <c r="F788" s="117" t="s">
        <v>1866</v>
      </c>
      <c r="G788" s="117" t="s">
        <v>11140</v>
      </c>
      <c r="H788" s="117" t="s">
        <v>11141</v>
      </c>
      <c r="I788" s="134"/>
      <c r="J788" s="117" t="s">
        <v>11142</v>
      </c>
      <c r="K788" s="117" t="s">
        <v>11143</v>
      </c>
      <c r="L788" s="134"/>
      <c r="M788" s="134"/>
      <c r="N788" s="134"/>
      <c r="O788" s="117" t="s">
        <v>11144</v>
      </c>
      <c r="P788" s="117" t="s">
        <v>11145</v>
      </c>
      <c r="Q788" s="117" t="s">
        <v>3798</v>
      </c>
      <c r="R788" s="114"/>
      <c r="S788" s="114"/>
      <c r="T788" s="114"/>
      <c r="U788" s="114"/>
      <c r="V788" s="114"/>
      <c r="W788" s="114"/>
      <c r="X788" s="114"/>
      <c r="Y788" s="114"/>
      <c r="Z788" s="114"/>
      <c r="AA788" s="114"/>
      <c r="AB788" s="114"/>
      <c r="AC788" s="114"/>
      <c r="AD788" s="114"/>
      <c r="AE788" s="114"/>
      <c r="AF788" s="114"/>
      <c r="AG788" s="114"/>
      <c r="AH788" s="114"/>
      <c r="AI788" s="114"/>
      <c r="AJ788" s="114"/>
      <c r="AK788" s="114"/>
      <c r="AL788" s="114"/>
      <c r="AM788" s="114"/>
      <c r="AN788" s="114"/>
      <c r="AO788" s="114"/>
      <c r="AP788" s="114"/>
      <c r="AQ788" s="114"/>
      <c r="AR788" s="114"/>
      <c r="AS788" s="114"/>
      <c r="AT788" s="114"/>
      <c r="AU788" s="114"/>
      <c r="AV788" s="114"/>
      <c r="AW788" s="114"/>
      <c r="AX788" s="114"/>
      <c r="AY788" s="114"/>
      <c r="AZ788" s="114"/>
      <c r="BA788" s="114"/>
      <c r="BB788" s="114"/>
      <c r="BC788" s="114"/>
      <c r="BD788" s="114"/>
      <c r="BE788" s="114"/>
      <c r="BF788" s="114"/>
      <c r="BG788" s="114"/>
      <c r="BH788" s="114"/>
      <c r="BI788" s="114"/>
      <c r="BJ788" s="114"/>
      <c r="BK788" s="114"/>
      <c r="BL788" s="114"/>
    </row>
    <row r="789">
      <c r="A789" s="117" t="s">
        <v>237</v>
      </c>
      <c r="B789" s="117" t="b">
        <v>1</v>
      </c>
      <c r="C789" s="117" t="s">
        <v>241</v>
      </c>
      <c r="D789" s="117" t="s">
        <v>10364</v>
      </c>
      <c r="E789" s="117" t="s">
        <v>11107</v>
      </c>
      <c r="F789" s="117" t="s">
        <v>1866</v>
      </c>
      <c r="G789" s="117" t="s">
        <v>11146</v>
      </c>
      <c r="H789" s="117" t="s">
        <v>11147</v>
      </c>
      <c r="I789" s="134"/>
      <c r="J789" s="117" t="s">
        <v>11148</v>
      </c>
      <c r="K789" s="117" t="s">
        <v>11149</v>
      </c>
      <c r="L789" s="134"/>
      <c r="M789" s="134"/>
      <c r="N789" s="134"/>
      <c r="O789" s="117" t="s">
        <v>11150</v>
      </c>
      <c r="P789" s="117" t="s">
        <v>11151</v>
      </c>
      <c r="Q789" s="134"/>
      <c r="R789" s="114"/>
      <c r="S789" s="114"/>
      <c r="T789" s="114"/>
      <c r="U789" s="114"/>
      <c r="V789" s="114"/>
      <c r="W789" s="114"/>
      <c r="X789" s="114"/>
      <c r="Y789" s="114"/>
      <c r="Z789" s="114"/>
      <c r="AA789" s="114"/>
      <c r="AB789" s="114"/>
      <c r="AC789" s="114"/>
      <c r="AD789" s="114"/>
      <c r="AE789" s="114"/>
      <c r="AF789" s="114"/>
      <c r="AG789" s="114"/>
      <c r="AH789" s="114"/>
      <c r="AI789" s="114"/>
      <c r="AJ789" s="114"/>
      <c r="AK789" s="114"/>
      <c r="AL789" s="114"/>
      <c r="AM789" s="114"/>
      <c r="AN789" s="114"/>
      <c r="AO789" s="114"/>
      <c r="AP789" s="114"/>
      <c r="AQ789" s="114"/>
      <c r="AR789" s="114"/>
      <c r="AS789" s="114"/>
      <c r="AT789" s="114"/>
      <c r="AU789" s="114"/>
      <c r="AV789" s="114"/>
      <c r="AW789" s="114"/>
      <c r="AX789" s="114"/>
      <c r="AY789" s="114"/>
      <c r="AZ789" s="114"/>
      <c r="BA789" s="114"/>
      <c r="BB789" s="114"/>
      <c r="BC789" s="114"/>
      <c r="BD789" s="114"/>
      <c r="BE789" s="114"/>
      <c r="BF789" s="114"/>
      <c r="BG789" s="114"/>
      <c r="BH789" s="114"/>
      <c r="BI789" s="114"/>
      <c r="BJ789" s="114"/>
      <c r="BK789" s="114"/>
      <c r="BL789" s="114"/>
    </row>
    <row r="790">
      <c r="A790" s="117" t="s">
        <v>237</v>
      </c>
      <c r="B790" s="117" t="b">
        <v>1</v>
      </c>
      <c r="C790" s="117">
        <v>1.0</v>
      </c>
      <c r="D790" s="117" t="s">
        <v>10364</v>
      </c>
      <c r="E790" s="117" t="s">
        <v>11107</v>
      </c>
      <c r="F790" s="117" t="s">
        <v>1866</v>
      </c>
      <c r="G790" s="117" t="s">
        <v>11152</v>
      </c>
      <c r="H790" s="117" t="s">
        <v>11122</v>
      </c>
      <c r="I790" s="134"/>
      <c r="J790" s="117" t="s">
        <v>11153</v>
      </c>
      <c r="K790" s="117" t="s">
        <v>11154</v>
      </c>
      <c r="L790" s="134"/>
      <c r="M790" s="134"/>
      <c r="N790" s="134"/>
      <c r="O790" s="117" t="s">
        <v>11155</v>
      </c>
      <c r="P790" s="117" t="s">
        <v>11156</v>
      </c>
      <c r="Q790" s="134"/>
      <c r="R790" s="114"/>
      <c r="S790" s="114"/>
      <c r="T790" s="114"/>
      <c r="U790" s="114"/>
      <c r="V790" s="114"/>
      <c r="W790" s="114"/>
      <c r="X790" s="114"/>
      <c r="Y790" s="114"/>
      <c r="Z790" s="114"/>
      <c r="AA790" s="114"/>
      <c r="AB790" s="114"/>
      <c r="AC790" s="114"/>
      <c r="AD790" s="114"/>
      <c r="AE790" s="114"/>
      <c r="AF790" s="114"/>
      <c r="AG790" s="114"/>
      <c r="AH790" s="114"/>
      <c r="AI790" s="114"/>
      <c r="AJ790" s="114"/>
      <c r="AK790" s="114"/>
      <c r="AL790" s="114"/>
      <c r="AM790" s="114"/>
      <c r="AN790" s="114"/>
      <c r="AO790" s="114"/>
      <c r="AP790" s="114"/>
      <c r="AQ790" s="114"/>
      <c r="AR790" s="114"/>
      <c r="AS790" s="114"/>
      <c r="AT790" s="114"/>
      <c r="AU790" s="114"/>
      <c r="AV790" s="114"/>
      <c r="AW790" s="114"/>
      <c r="AX790" s="114"/>
      <c r="AY790" s="114"/>
      <c r="AZ790" s="114"/>
      <c r="BA790" s="114"/>
      <c r="BB790" s="114"/>
      <c r="BC790" s="114"/>
      <c r="BD790" s="114"/>
      <c r="BE790" s="114"/>
      <c r="BF790" s="114"/>
      <c r="BG790" s="114"/>
      <c r="BH790" s="114"/>
      <c r="BI790" s="114"/>
      <c r="BJ790" s="114"/>
      <c r="BK790" s="114"/>
      <c r="BL790" s="114"/>
    </row>
    <row r="791">
      <c r="A791" s="117" t="s">
        <v>237</v>
      </c>
      <c r="B791" s="117" t="b">
        <v>1</v>
      </c>
      <c r="C791" s="117" t="s">
        <v>241</v>
      </c>
      <c r="D791" s="117" t="s">
        <v>10364</v>
      </c>
      <c r="E791" s="117" t="s">
        <v>11107</v>
      </c>
      <c r="F791" s="117" t="s">
        <v>1866</v>
      </c>
      <c r="G791" s="117" t="s">
        <v>11157</v>
      </c>
      <c r="H791" s="117" t="s">
        <v>11158</v>
      </c>
      <c r="I791" s="134"/>
      <c r="J791" s="117" t="s">
        <v>3807</v>
      </c>
      <c r="K791" s="117" t="s">
        <v>11159</v>
      </c>
      <c r="L791" s="134"/>
      <c r="M791" s="134"/>
      <c r="N791" s="134"/>
      <c r="O791" s="117" t="s">
        <v>11150</v>
      </c>
      <c r="P791" s="117" t="s">
        <v>11160</v>
      </c>
      <c r="Q791" s="134"/>
      <c r="R791" s="114"/>
      <c r="S791" s="114"/>
      <c r="T791" s="114"/>
      <c r="U791" s="114"/>
      <c r="V791" s="114"/>
      <c r="W791" s="114"/>
      <c r="X791" s="114"/>
      <c r="Y791" s="114"/>
      <c r="Z791" s="114"/>
      <c r="AA791" s="114"/>
      <c r="AB791" s="114"/>
      <c r="AC791" s="114"/>
      <c r="AD791" s="114"/>
      <c r="AE791" s="114"/>
      <c r="AF791" s="114"/>
      <c r="AG791" s="114"/>
      <c r="AH791" s="114"/>
      <c r="AI791" s="114"/>
      <c r="AJ791" s="114"/>
      <c r="AK791" s="114"/>
      <c r="AL791" s="114"/>
      <c r="AM791" s="114"/>
      <c r="AN791" s="114"/>
      <c r="AO791" s="114"/>
      <c r="AP791" s="114"/>
      <c r="AQ791" s="114"/>
      <c r="AR791" s="114"/>
      <c r="AS791" s="114"/>
      <c r="AT791" s="114"/>
      <c r="AU791" s="114"/>
      <c r="AV791" s="114"/>
      <c r="AW791" s="114"/>
      <c r="AX791" s="114"/>
      <c r="AY791" s="114"/>
      <c r="AZ791" s="114"/>
      <c r="BA791" s="114"/>
      <c r="BB791" s="114"/>
      <c r="BC791" s="114"/>
      <c r="BD791" s="114"/>
      <c r="BE791" s="114"/>
      <c r="BF791" s="114"/>
      <c r="BG791" s="114"/>
      <c r="BH791" s="114"/>
      <c r="BI791" s="114"/>
      <c r="BJ791" s="114"/>
      <c r="BK791" s="114"/>
      <c r="BL791" s="114"/>
    </row>
    <row r="792">
      <c r="A792" s="117" t="s">
        <v>237</v>
      </c>
      <c r="B792" s="117" t="b">
        <v>1</v>
      </c>
      <c r="C792" s="117">
        <v>1.0</v>
      </c>
      <c r="D792" s="117" t="s">
        <v>10364</v>
      </c>
      <c r="E792" s="117" t="s">
        <v>11107</v>
      </c>
      <c r="F792" s="117" t="s">
        <v>1866</v>
      </c>
      <c r="G792" s="117" t="s">
        <v>11161</v>
      </c>
      <c r="H792" s="117" t="s">
        <v>11162</v>
      </c>
      <c r="I792" s="134"/>
      <c r="J792" s="117" t="s">
        <v>11163</v>
      </c>
      <c r="K792" s="117" t="s">
        <v>11164</v>
      </c>
      <c r="L792" s="134"/>
      <c r="M792" s="134"/>
      <c r="N792" s="134"/>
      <c r="O792" s="117" t="s">
        <v>11165</v>
      </c>
      <c r="P792" s="117" t="s">
        <v>11166</v>
      </c>
      <c r="Q792" s="117" t="s">
        <v>11167</v>
      </c>
      <c r="R792" s="114"/>
      <c r="S792" s="114"/>
      <c r="T792" s="114"/>
      <c r="U792" s="114"/>
      <c r="V792" s="114"/>
      <c r="W792" s="114"/>
      <c r="X792" s="114"/>
      <c r="Y792" s="114"/>
      <c r="Z792" s="114"/>
      <c r="AA792" s="114"/>
      <c r="AB792" s="114"/>
      <c r="AC792" s="114"/>
      <c r="AD792" s="114"/>
      <c r="AE792" s="114"/>
      <c r="AF792" s="114"/>
      <c r="AG792" s="114"/>
      <c r="AH792" s="114"/>
      <c r="AI792" s="114"/>
      <c r="AJ792" s="114"/>
      <c r="AK792" s="114"/>
      <c r="AL792" s="114"/>
      <c r="AM792" s="114"/>
      <c r="AN792" s="114"/>
      <c r="AO792" s="114"/>
      <c r="AP792" s="114"/>
      <c r="AQ792" s="114"/>
      <c r="AR792" s="114"/>
      <c r="AS792" s="114"/>
      <c r="AT792" s="114"/>
      <c r="AU792" s="114"/>
      <c r="AV792" s="114"/>
      <c r="AW792" s="114"/>
      <c r="AX792" s="114"/>
      <c r="AY792" s="114"/>
      <c r="AZ792" s="114"/>
      <c r="BA792" s="114"/>
      <c r="BB792" s="114"/>
      <c r="BC792" s="114"/>
      <c r="BD792" s="114"/>
      <c r="BE792" s="114"/>
      <c r="BF792" s="114"/>
      <c r="BG792" s="114"/>
      <c r="BH792" s="114"/>
      <c r="BI792" s="114"/>
      <c r="BJ792" s="114"/>
      <c r="BK792" s="114"/>
      <c r="BL792" s="114"/>
    </row>
    <row r="793">
      <c r="A793" s="117" t="s">
        <v>237</v>
      </c>
      <c r="B793" s="117" t="b">
        <v>1</v>
      </c>
      <c r="C793" s="117" t="s">
        <v>241</v>
      </c>
      <c r="D793" s="117" t="s">
        <v>10364</v>
      </c>
      <c r="E793" s="117" t="s">
        <v>11107</v>
      </c>
      <c r="F793" s="117" t="s">
        <v>1866</v>
      </c>
      <c r="G793" s="117" t="s">
        <v>11168</v>
      </c>
      <c r="H793" s="117" t="s">
        <v>11169</v>
      </c>
      <c r="I793" s="134"/>
      <c r="J793" s="117" t="s">
        <v>3818</v>
      </c>
      <c r="K793" s="117" t="s">
        <v>11170</v>
      </c>
      <c r="L793" s="134"/>
      <c r="M793" s="134"/>
      <c r="N793" s="134"/>
      <c r="O793" s="117" t="s">
        <v>11171</v>
      </c>
      <c r="P793" s="117" t="s">
        <v>11172</v>
      </c>
      <c r="Q793" s="140"/>
      <c r="R793" s="114"/>
      <c r="S793" s="114"/>
      <c r="T793" s="114"/>
      <c r="U793" s="114"/>
      <c r="V793" s="114"/>
      <c r="W793" s="114"/>
      <c r="X793" s="114"/>
      <c r="Y793" s="114"/>
      <c r="Z793" s="114"/>
      <c r="AA793" s="114"/>
      <c r="AB793" s="114"/>
      <c r="AC793" s="114"/>
      <c r="AD793" s="114"/>
      <c r="AE793" s="114"/>
      <c r="AF793" s="114"/>
      <c r="AG793" s="114"/>
      <c r="AH793" s="114"/>
      <c r="AI793" s="114"/>
      <c r="AJ793" s="114"/>
      <c r="AK793" s="114"/>
      <c r="AL793" s="114"/>
      <c r="AM793" s="114"/>
      <c r="AN793" s="114"/>
      <c r="AO793" s="114"/>
      <c r="AP793" s="114"/>
      <c r="AQ793" s="114"/>
      <c r="AR793" s="114"/>
      <c r="AS793" s="114"/>
      <c r="AT793" s="114"/>
      <c r="AU793" s="114"/>
      <c r="AV793" s="114"/>
      <c r="AW793" s="114"/>
      <c r="AX793" s="114"/>
      <c r="AY793" s="114"/>
      <c r="AZ793" s="114"/>
      <c r="BA793" s="114"/>
      <c r="BB793" s="114"/>
      <c r="BC793" s="114"/>
      <c r="BD793" s="114"/>
      <c r="BE793" s="114"/>
      <c r="BF793" s="114"/>
      <c r="BG793" s="114"/>
      <c r="BH793" s="114"/>
      <c r="BI793" s="114"/>
      <c r="BJ793" s="114"/>
      <c r="BK793" s="114"/>
      <c r="BL793" s="114"/>
    </row>
    <row r="794">
      <c r="A794" s="117" t="s">
        <v>237</v>
      </c>
      <c r="B794" s="117" t="b">
        <v>1</v>
      </c>
      <c r="C794" s="117" t="s">
        <v>241</v>
      </c>
      <c r="D794" s="117" t="s">
        <v>10364</v>
      </c>
      <c r="E794" s="117" t="s">
        <v>11107</v>
      </c>
      <c r="F794" s="117" t="s">
        <v>1866</v>
      </c>
      <c r="G794" s="117" t="s">
        <v>11173</v>
      </c>
      <c r="H794" s="117" t="s">
        <v>11174</v>
      </c>
      <c r="I794" s="134"/>
      <c r="J794" s="117" t="s">
        <v>11175</v>
      </c>
      <c r="K794" s="117" t="s">
        <v>11176</v>
      </c>
      <c r="L794" s="134"/>
      <c r="M794" s="134"/>
      <c r="N794" s="134"/>
      <c r="O794" s="117" t="s">
        <v>11177</v>
      </c>
      <c r="P794" s="117" t="s">
        <v>11178</v>
      </c>
      <c r="Q794" s="117" t="s">
        <v>11179</v>
      </c>
      <c r="R794" s="114"/>
      <c r="S794" s="114"/>
      <c r="T794" s="114"/>
      <c r="U794" s="114"/>
      <c r="V794" s="114"/>
      <c r="W794" s="114"/>
      <c r="X794" s="114"/>
      <c r="Y794" s="114"/>
      <c r="Z794" s="114"/>
      <c r="AA794" s="114"/>
      <c r="AB794" s="114"/>
      <c r="AC794" s="114"/>
      <c r="AD794" s="114"/>
      <c r="AE794" s="114"/>
      <c r="AF794" s="114"/>
      <c r="AG794" s="114"/>
      <c r="AH794" s="114"/>
      <c r="AI794" s="114"/>
      <c r="AJ794" s="114"/>
      <c r="AK794" s="114"/>
      <c r="AL794" s="114"/>
      <c r="AM794" s="114"/>
      <c r="AN794" s="114"/>
      <c r="AO794" s="114"/>
      <c r="AP794" s="114"/>
      <c r="AQ794" s="114"/>
      <c r="AR794" s="114"/>
      <c r="AS794" s="114"/>
      <c r="AT794" s="114"/>
      <c r="AU794" s="114"/>
      <c r="AV794" s="114"/>
      <c r="AW794" s="114"/>
      <c r="AX794" s="114"/>
      <c r="AY794" s="114"/>
      <c r="AZ794" s="114"/>
      <c r="BA794" s="114"/>
      <c r="BB794" s="114"/>
      <c r="BC794" s="114"/>
      <c r="BD794" s="114"/>
      <c r="BE794" s="114"/>
      <c r="BF794" s="114"/>
      <c r="BG794" s="114"/>
      <c r="BH794" s="114"/>
      <c r="BI794" s="114"/>
      <c r="BJ794" s="114"/>
      <c r="BK794" s="114"/>
      <c r="BL794" s="114"/>
    </row>
    <row r="795">
      <c r="A795" s="117" t="s">
        <v>237</v>
      </c>
      <c r="B795" s="117" t="b">
        <v>1</v>
      </c>
      <c r="C795" s="117">
        <v>1.0</v>
      </c>
      <c r="D795" s="117" t="s">
        <v>10364</v>
      </c>
      <c r="E795" s="117" t="s">
        <v>11107</v>
      </c>
      <c r="F795" s="117" t="s">
        <v>294</v>
      </c>
      <c r="G795" s="117" t="s">
        <v>11180</v>
      </c>
      <c r="H795" s="117" t="s">
        <v>11181</v>
      </c>
      <c r="I795" s="134"/>
      <c r="J795" s="117" t="s">
        <v>11182</v>
      </c>
      <c r="K795" s="117" t="s">
        <v>11183</v>
      </c>
      <c r="L795" s="134"/>
      <c r="M795" s="134"/>
      <c r="N795" s="134"/>
      <c r="O795" s="117" t="s">
        <v>11184</v>
      </c>
      <c r="P795" s="117" t="s">
        <v>11185</v>
      </c>
      <c r="Q795" s="134"/>
      <c r="R795" s="141"/>
      <c r="S795" s="141"/>
      <c r="T795" s="141"/>
      <c r="U795" s="141"/>
      <c r="V795" s="141"/>
      <c r="W795" s="141"/>
      <c r="X795" s="141"/>
      <c r="Y795" s="141"/>
      <c r="Z795" s="141"/>
      <c r="AA795" s="141"/>
      <c r="AB795" s="141"/>
      <c r="AC795" s="141"/>
      <c r="AD795" s="141"/>
      <c r="AE795" s="141"/>
      <c r="AF795" s="141"/>
      <c r="AG795" s="141"/>
      <c r="AH795" s="141"/>
      <c r="AI795" s="141"/>
      <c r="AJ795" s="141"/>
      <c r="AK795" s="141"/>
      <c r="AL795" s="141"/>
      <c r="AM795" s="141"/>
      <c r="AN795" s="141"/>
      <c r="AO795" s="141"/>
      <c r="AP795" s="141"/>
      <c r="AQ795" s="141"/>
      <c r="AR795" s="141"/>
      <c r="AS795" s="141"/>
      <c r="AT795" s="141"/>
      <c r="AU795" s="141"/>
      <c r="AV795" s="141"/>
      <c r="AW795" s="141"/>
      <c r="AX795" s="141"/>
      <c r="AY795" s="141"/>
      <c r="AZ795" s="141"/>
      <c r="BA795" s="141"/>
      <c r="BB795" s="141"/>
      <c r="BC795" s="141"/>
      <c r="BD795" s="141"/>
      <c r="BE795" s="141"/>
      <c r="BF795" s="141"/>
      <c r="BG795" s="141"/>
      <c r="BH795" s="141"/>
      <c r="BI795" s="141"/>
      <c r="BJ795" s="141"/>
      <c r="BK795" s="141"/>
      <c r="BL795" s="141"/>
    </row>
    <row r="796">
      <c r="A796" s="117" t="s">
        <v>237</v>
      </c>
      <c r="B796" s="117" t="b">
        <v>1</v>
      </c>
      <c r="C796" s="117" t="s">
        <v>241</v>
      </c>
      <c r="D796" s="117" t="s">
        <v>10364</v>
      </c>
      <c r="E796" s="117" t="s">
        <v>11107</v>
      </c>
      <c r="F796" s="117" t="s">
        <v>294</v>
      </c>
      <c r="G796" s="117" t="s">
        <v>11186</v>
      </c>
      <c r="H796" s="117" t="s">
        <v>11187</v>
      </c>
      <c r="I796" s="134"/>
      <c r="J796" s="117" t="s">
        <v>11188</v>
      </c>
      <c r="K796" s="117" t="s">
        <v>11189</v>
      </c>
      <c r="L796" s="134"/>
      <c r="M796" s="134"/>
      <c r="N796" s="134"/>
      <c r="O796" s="117" t="s">
        <v>11190</v>
      </c>
      <c r="P796" s="117" t="s">
        <v>11191</v>
      </c>
      <c r="Q796" s="140"/>
      <c r="R796" s="114"/>
      <c r="S796" s="114"/>
      <c r="T796" s="114"/>
      <c r="U796" s="114"/>
      <c r="V796" s="114"/>
      <c r="W796" s="114"/>
      <c r="X796" s="114"/>
      <c r="Y796" s="114"/>
      <c r="Z796" s="114"/>
      <c r="AA796" s="114"/>
      <c r="AB796" s="114"/>
      <c r="AC796" s="114"/>
      <c r="AD796" s="114"/>
      <c r="AE796" s="114"/>
      <c r="AF796" s="114"/>
      <c r="AG796" s="114"/>
      <c r="AH796" s="114"/>
      <c r="AI796" s="114"/>
      <c r="AJ796" s="114"/>
      <c r="AK796" s="114"/>
      <c r="AL796" s="114"/>
      <c r="AM796" s="114"/>
      <c r="AN796" s="114"/>
      <c r="AO796" s="114"/>
      <c r="AP796" s="114"/>
      <c r="AQ796" s="114"/>
      <c r="AR796" s="114"/>
      <c r="AS796" s="114"/>
      <c r="AT796" s="114"/>
      <c r="AU796" s="114"/>
      <c r="AV796" s="114"/>
      <c r="AW796" s="114"/>
      <c r="AX796" s="114"/>
      <c r="AY796" s="114"/>
      <c r="AZ796" s="114"/>
      <c r="BA796" s="114"/>
      <c r="BB796" s="114"/>
      <c r="BC796" s="114"/>
      <c r="BD796" s="114"/>
      <c r="BE796" s="114"/>
      <c r="BF796" s="114"/>
      <c r="BG796" s="114"/>
      <c r="BH796" s="114"/>
      <c r="BI796" s="114"/>
      <c r="BJ796" s="114"/>
      <c r="BK796" s="114"/>
      <c r="BL796" s="114"/>
    </row>
    <row r="797">
      <c r="A797" s="117" t="s">
        <v>237</v>
      </c>
      <c r="B797" s="117" t="b">
        <v>1</v>
      </c>
      <c r="C797" s="117" t="s">
        <v>241</v>
      </c>
      <c r="D797" s="117" t="s">
        <v>10364</v>
      </c>
      <c r="E797" s="117" t="s">
        <v>11107</v>
      </c>
      <c r="F797" s="117" t="s">
        <v>294</v>
      </c>
      <c r="G797" s="117" t="s">
        <v>11192</v>
      </c>
      <c r="H797" s="117" t="s">
        <v>11193</v>
      </c>
      <c r="I797" s="134"/>
      <c r="J797" s="117" t="s">
        <v>11194</v>
      </c>
      <c r="K797" s="117" t="s">
        <v>11195</v>
      </c>
      <c r="L797" s="134"/>
      <c r="M797" s="134"/>
      <c r="N797" s="134"/>
      <c r="O797" s="117" t="s">
        <v>11196</v>
      </c>
      <c r="P797" s="117" t="s">
        <v>11197</v>
      </c>
      <c r="Q797" s="117" t="s">
        <v>11198</v>
      </c>
      <c r="R797" s="114"/>
      <c r="S797" s="114"/>
      <c r="T797" s="114"/>
      <c r="U797" s="114"/>
      <c r="V797" s="114"/>
      <c r="W797" s="114"/>
      <c r="X797" s="114"/>
      <c r="Y797" s="114"/>
      <c r="Z797" s="114"/>
      <c r="AA797" s="114"/>
      <c r="AB797" s="114"/>
      <c r="AC797" s="114"/>
      <c r="AD797" s="114"/>
      <c r="AE797" s="114"/>
      <c r="AF797" s="114"/>
      <c r="AG797" s="114"/>
      <c r="AH797" s="114"/>
      <c r="AI797" s="114"/>
      <c r="AJ797" s="114"/>
      <c r="AK797" s="114"/>
      <c r="AL797" s="114"/>
      <c r="AM797" s="114"/>
      <c r="AN797" s="114"/>
      <c r="AO797" s="114"/>
      <c r="AP797" s="114"/>
      <c r="AQ797" s="114"/>
      <c r="AR797" s="114"/>
      <c r="AS797" s="114"/>
      <c r="AT797" s="114"/>
      <c r="AU797" s="114"/>
      <c r="AV797" s="114"/>
      <c r="AW797" s="114"/>
      <c r="AX797" s="114"/>
      <c r="AY797" s="114"/>
      <c r="AZ797" s="114"/>
      <c r="BA797" s="114"/>
      <c r="BB797" s="114"/>
      <c r="BC797" s="114"/>
      <c r="BD797" s="114"/>
      <c r="BE797" s="114"/>
      <c r="BF797" s="114"/>
      <c r="BG797" s="114"/>
      <c r="BH797" s="114"/>
      <c r="BI797" s="114"/>
      <c r="BJ797" s="114"/>
      <c r="BK797" s="114"/>
      <c r="BL797" s="114"/>
    </row>
    <row r="798">
      <c r="A798" s="117" t="s">
        <v>237</v>
      </c>
      <c r="B798" s="117" t="b">
        <v>1</v>
      </c>
      <c r="C798" s="117">
        <v>1.0</v>
      </c>
      <c r="D798" s="117" t="s">
        <v>10364</v>
      </c>
      <c r="E798" s="117" t="s">
        <v>11107</v>
      </c>
      <c r="F798" s="117" t="s">
        <v>2747</v>
      </c>
      <c r="G798" s="117" t="s">
        <v>11199</v>
      </c>
      <c r="H798" s="117" t="s">
        <v>11200</v>
      </c>
      <c r="I798" s="134"/>
      <c r="J798" s="117" t="s">
        <v>11201</v>
      </c>
      <c r="K798" s="117" t="s">
        <v>11202</v>
      </c>
      <c r="L798" s="134"/>
      <c r="M798" s="134"/>
      <c r="N798" s="134"/>
      <c r="O798" s="117" t="s">
        <v>11203</v>
      </c>
      <c r="P798" s="117" t="s">
        <v>11204</v>
      </c>
      <c r="Q798" s="117" t="s">
        <v>11205</v>
      </c>
      <c r="R798" s="114"/>
      <c r="S798" s="114"/>
      <c r="T798" s="114"/>
      <c r="U798" s="114"/>
      <c r="V798" s="114"/>
      <c r="W798" s="114"/>
      <c r="X798" s="114"/>
      <c r="Y798" s="114"/>
      <c r="Z798" s="114"/>
      <c r="AA798" s="114"/>
      <c r="AB798" s="114"/>
      <c r="AC798" s="114"/>
      <c r="AD798" s="114"/>
      <c r="AE798" s="114"/>
      <c r="AF798" s="114"/>
      <c r="AG798" s="114"/>
      <c r="AH798" s="114"/>
      <c r="AI798" s="114"/>
      <c r="AJ798" s="114"/>
      <c r="AK798" s="114"/>
      <c r="AL798" s="114"/>
      <c r="AM798" s="114"/>
      <c r="AN798" s="114"/>
      <c r="AO798" s="114"/>
      <c r="AP798" s="114"/>
      <c r="AQ798" s="114"/>
      <c r="AR798" s="114"/>
      <c r="AS798" s="114"/>
      <c r="AT798" s="114"/>
      <c r="AU798" s="114"/>
      <c r="AV798" s="114"/>
      <c r="AW798" s="114"/>
      <c r="AX798" s="114"/>
      <c r="AY798" s="114"/>
      <c r="AZ798" s="114"/>
      <c r="BA798" s="114"/>
      <c r="BB798" s="114"/>
      <c r="BC798" s="114"/>
      <c r="BD798" s="114"/>
      <c r="BE798" s="114"/>
      <c r="BF798" s="114"/>
      <c r="BG798" s="114"/>
      <c r="BH798" s="114"/>
      <c r="BI798" s="114"/>
      <c r="BJ798" s="114"/>
      <c r="BK798" s="114"/>
      <c r="BL798" s="114"/>
    </row>
    <row r="799">
      <c r="A799" s="117" t="s">
        <v>237</v>
      </c>
      <c r="B799" s="117" t="b">
        <v>1</v>
      </c>
      <c r="C799" s="117" t="s">
        <v>241</v>
      </c>
      <c r="D799" s="117" t="s">
        <v>10364</v>
      </c>
      <c r="E799" s="117" t="s">
        <v>11107</v>
      </c>
      <c r="F799" s="117" t="s">
        <v>489</v>
      </c>
      <c r="G799" s="117" t="s">
        <v>11206</v>
      </c>
      <c r="H799" s="117" t="s">
        <v>11207</v>
      </c>
      <c r="I799" s="134"/>
      <c r="J799" s="117" t="s">
        <v>11208</v>
      </c>
      <c r="K799" s="117" t="s">
        <v>11209</v>
      </c>
      <c r="L799" s="134"/>
      <c r="M799" s="134"/>
      <c r="N799" s="134"/>
      <c r="O799" s="117" t="s">
        <v>11210</v>
      </c>
      <c r="P799" s="117" t="s">
        <v>11211</v>
      </c>
      <c r="Q799" s="140"/>
      <c r="R799" s="114"/>
      <c r="S799" s="114"/>
      <c r="T799" s="114"/>
      <c r="U799" s="114"/>
      <c r="V799" s="114"/>
      <c r="W799" s="114"/>
      <c r="X799" s="114"/>
      <c r="Y799" s="114"/>
      <c r="Z799" s="114"/>
      <c r="AA799" s="114"/>
      <c r="AB799" s="114"/>
      <c r="AC799" s="114"/>
      <c r="AD799" s="114"/>
      <c r="AE799" s="114"/>
      <c r="AF799" s="114"/>
      <c r="AG799" s="114"/>
      <c r="AH799" s="114"/>
      <c r="AI799" s="114"/>
      <c r="AJ799" s="114"/>
      <c r="AK799" s="114"/>
      <c r="AL799" s="114"/>
      <c r="AM799" s="114"/>
      <c r="AN799" s="114"/>
      <c r="AO799" s="114"/>
      <c r="AP799" s="114"/>
      <c r="AQ799" s="114"/>
      <c r="AR799" s="114"/>
      <c r="AS799" s="114"/>
      <c r="AT799" s="114"/>
      <c r="AU799" s="114"/>
      <c r="AV799" s="114"/>
      <c r="AW799" s="114"/>
      <c r="AX799" s="114"/>
      <c r="AY799" s="114"/>
      <c r="AZ799" s="114"/>
      <c r="BA799" s="114"/>
      <c r="BB799" s="114"/>
      <c r="BC799" s="114"/>
      <c r="BD799" s="114"/>
      <c r="BE799" s="114"/>
      <c r="BF799" s="114"/>
      <c r="BG799" s="114"/>
      <c r="BH799" s="114"/>
      <c r="BI799" s="114"/>
      <c r="BJ799" s="114"/>
      <c r="BK799" s="114"/>
      <c r="BL799" s="114"/>
    </row>
    <row r="800">
      <c r="A800" s="117" t="s">
        <v>237</v>
      </c>
      <c r="B800" s="117" t="b">
        <v>1</v>
      </c>
      <c r="C800" s="117" t="s">
        <v>241</v>
      </c>
      <c r="D800" s="117" t="s">
        <v>10364</v>
      </c>
      <c r="E800" s="117" t="s">
        <v>11107</v>
      </c>
      <c r="F800" s="117" t="s">
        <v>489</v>
      </c>
      <c r="G800" s="117" t="s">
        <v>11212</v>
      </c>
      <c r="H800" s="117" t="s">
        <v>11213</v>
      </c>
      <c r="I800" s="134"/>
      <c r="J800" s="117" t="s">
        <v>11214</v>
      </c>
      <c r="K800" s="117" t="s">
        <v>11215</v>
      </c>
      <c r="L800" s="134"/>
      <c r="M800" s="134"/>
      <c r="N800" s="134"/>
      <c r="O800" s="117" t="s">
        <v>11216</v>
      </c>
      <c r="P800" s="117" t="s">
        <v>11217</v>
      </c>
      <c r="Q800" s="117" t="s">
        <v>11218</v>
      </c>
      <c r="R800" s="114"/>
      <c r="S800" s="114"/>
      <c r="T800" s="114"/>
      <c r="U800" s="114"/>
      <c r="V800" s="114"/>
      <c r="W800" s="114"/>
      <c r="X800" s="114"/>
      <c r="Y800" s="114"/>
      <c r="Z800" s="114"/>
      <c r="AA800" s="114"/>
      <c r="AB800" s="114"/>
      <c r="AC800" s="114"/>
      <c r="AD800" s="114"/>
      <c r="AE800" s="114"/>
      <c r="AF800" s="114"/>
      <c r="AG800" s="114"/>
      <c r="AH800" s="114"/>
      <c r="AI800" s="114"/>
      <c r="AJ800" s="114"/>
      <c r="AK800" s="114"/>
      <c r="AL800" s="114"/>
      <c r="AM800" s="114"/>
      <c r="AN800" s="114"/>
      <c r="AO800" s="114"/>
      <c r="AP800" s="114"/>
      <c r="AQ800" s="114"/>
      <c r="AR800" s="114"/>
      <c r="AS800" s="114"/>
      <c r="AT800" s="114"/>
      <c r="AU800" s="114"/>
      <c r="AV800" s="114"/>
      <c r="AW800" s="114"/>
      <c r="AX800" s="114"/>
      <c r="AY800" s="114"/>
      <c r="AZ800" s="114"/>
      <c r="BA800" s="114"/>
      <c r="BB800" s="114"/>
      <c r="BC800" s="114"/>
      <c r="BD800" s="114"/>
      <c r="BE800" s="114"/>
      <c r="BF800" s="114"/>
      <c r="BG800" s="114"/>
      <c r="BH800" s="114"/>
      <c r="BI800" s="114"/>
      <c r="BJ800" s="114"/>
      <c r="BK800" s="114"/>
      <c r="BL800" s="114"/>
    </row>
    <row r="801">
      <c r="A801" s="117" t="s">
        <v>237</v>
      </c>
      <c r="B801" s="117" t="b">
        <v>1</v>
      </c>
      <c r="C801" s="117">
        <v>1.0</v>
      </c>
      <c r="D801" s="117" t="s">
        <v>10364</v>
      </c>
      <c r="E801" s="117" t="s">
        <v>11107</v>
      </c>
      <c r="F801" s="117" t="s">
        <v>489</v>
      </c>
      <c r="G801" s="117" t="s">
        <v>11219</v>
      </c>
      <c r="H801" s="117" t="s">
        <v>11220</v>
      </c>
      <c r="I801" s="134"/>
      <c r="J801" s="117" t="s">
        <v>11221</v>
      </c>
      <c r="K801" s="117" t="s">
        <v>11222</v>
      </c>
      <c r="L801" s="134"/>
      <c r="M801" s="134"/>
      <c r="N801" s="134"/>
      <c r="O801" s="117" t="s">
        <v>11223</v>
      </c>
      <c r="P801" s="117" t="s">
        <v>11224</v>
      </c>
      <c r="Q801" s="140"/>
      <c r="R801" s="114"/>
      <c r="S801" s="114"/>
      <c r="T801" s="114"/>
      <c r="U801" s="114"/>
      <c r="V801" s="114"/>
      <c r="W801" s="114"/>
      <c r="X801" s="114"/>
      <c r="Y801" s="114"/>
      <c r="Z801" s="114"/>
      <c r="AA801" s="114"/>
      <c r="AB801" s="114"/>
      <c r="AC801" s="114"/>
      <c r="AD801" s="114"/>
      <c r="AE801" s="114"/>
      <c r="AF801" s="114"/>
      <c r="AG801" s="114"/>
      <c r="AH801" s="114"/>
      <c r="AI801" s="114"/>
      <c r="AJ801" s="114"/>
      <c r="AK801" s="114"/>
      <c r="AL801" s="114"/>
      <c r="AM801" s="114"/>
      <c r="AN801" s="114"/>
      <c r="AO801" s="114"/>
      <c r="AP801" s="114"/>
      <c r="AQ801" s="114"/>
      <c r="AR801" s="114"/>
      <c r="AS801" s="114"/>
      <c r="AT801" s="114"/>
      <c r="AU801" s="114"/>
      <c r="AV801" s="114"/>
      <c r="AW801" s="114"/>
      <c r="AX801" s="114"/>
      <c r="AY801" s="114"/>
      <c r="AZ801" s="114"/>
      <c r="BA801" s="114"/>
      <c r="BB801" s="114"/>
      <c r="BC801" s="114"/>
      <c r="BD801" s="114"/>
      <c r="BE801" s="114"/>
      <c r="BF801" s="114"/>
      <c r="BG801" s="114"/>
      <c r="BH801" s="114"/>
      <c r="BI801" s="114"/>
      <c r="BJ801" s="114"/>
      <c r="BK801" s="114"/>
      <c r="BL801" s="114"/>
    </row>
    <row r="802">
      <c r="A802" s="117" t="s">
        <v>237</v>
      </c>
      <c r="B802" s="117" t="b">
        <v>1</v>
      </c>
      <c r="C802" s="117" t="s">
        <v>241</v>
      </c>
      <c r="D802" s="117" t="s">
        <v>10364</v>
      </c>
      <c r="E802" s="117" t="s">
        <v>11107</v>
      </c>
      <c r="F802" s="117" t="s">
        <v>556</v>
      </c>
      <c r="G802" s="117" t="s">
        <v>11225</v>
      </c>
      <c r="H802" s="117" t="s">
        <v>11226</v>
      </c>
      <c r="I802" s="134"/>
      <c r="J802" s="117" t="s">
        <v>11227</v>
      </c>
      <c r="K802" s="117" t="s">
        <v>11228</v>
      </c>
      <c r="L802" s="134"/>
      <c r="M802" s="134"/>
      <c r="N802" s="134"/>
      <c r="O802" s="117" t="s">
        <v>11229</v>
      </c>
      <c r="P802" s="117" t="s">
        <v>11230</v>
      </c>
      <c r="Q802" s="140"/>
      <c r="R802" s="114"/>
      <c r="S802" s="114"/>
      <c r="T802" s="114"/>
      <c r="U802" s="114"/>
      <c r="V802" s="114"/>
      <c r="W802" s="114"/>
      <c r="X802" s="114"/>
      <c r="Y802" s="114"/>
      <c r="Z802" s="114"/>
      <c r="AA802" s="114"/>
      <c r="AB802" s="114"/>
      <c r="AC802" s="114"/>
      <c r="AD802" s="114"/>
      <c r="AE802" s="114"/>
      <c r="AF802" s="114"/>
      <c r="AG802" s="114"/>
      <c r="AH802" s="114"/>
      <c r="AI802" s="114"/>
      <c r="AJ802" s="114"/>
      <c r="AK802" s="114"/>
      <c r="AL802" s="114"/>
      <c r="AM802" s="114"/>
      <c r="AN802" s="114"/>
      <c r="AO802" s="114"/>
      <c r="AP802" s="114"/>
      <c r="AQ802" s="114"/>
      <c r="AR802" s="114"/>
      <c r="AS802" s="114"/>
      <c r="AT802" s="114"/>
      <c r="AU802" s="114"/>
      <c r="AV802" s="114"/>
      <c r="AW802" s="114"/>
      <c r="AX802" s="114"/>
      <c r="AY802" s="114"/>
      <c r="AZ802" s="114"/>
      <c r="BA802" s="114"/>
      <c r="BB802" s="114"/>
      <c r="BC802" s="114"/>
      <c r="BD802" s="114"/>
      <c r="BE802" s="114"/>
      <c r="BF802" s="114"/>
      <c r="BG802" s="114"/>
      <c r="BH802" s="114"/>
      <c r="BI802" s="114"/>
      <c r="BJ802" s="114"/>
      <c r="BK802" s="114"/>
      <c r="BL802" s="114"/>
    </row>
    <row r="803">
      <c r="A803" s="117" t="s">
        <v>237</v>
      </c>
      <c r="B803" s="117" t="b">
        <v>1</v>
      </c>
      <c r="C803" s="117" t="s">
        <v>241</v>
      </c>
      <c r="D803" s="117" t="s">
        <v>10364</v>
      </c>
      <c r="E803" s="117" t="s">
        <v>11107</v>
      </c>
      <c r="F803" s="117" t="s">
        <v>556</v>
      </c>
      <c r="G803" s="117" t="s">
        <v>11231</v>
      </c>
      <c r="H803" s="117" t="s">
        <v>11232</v>
      </c>
      <c r="I803" s="134"/>
      <c r="J803" s="117" t="s">
        <v>11233</v>
      </c>
      <c r="K803" s="117" t="s">
        <v>11234</v>
      </c>
      <c r="L803" s="134"/>
      <c r="M803" s="134"/>
      <c r="N803" s="134"/>
      <c r="O803" s="117" t="s">
        <v>11235</v>
      </c>
      <c r="P803" s="117" t="s">
        <v>11236</v>
      </c>
      <c r="Q803" s="117" t="s">
        <v>11237</v>
      </c>
      <c r="R803" s="114"/>
      <c r="S803" s="114"/>
      <c r="T803" s="114"/>
      <c r="U803" s="114"/>
      <c r="V803" s="114"/>
      <c r="W803" s="114"/>
      <c r="X803" s="114"/>
      <c r="Y803" s="114"/>
      <c r="Z803" s="114"/>
      <c r="AA803" s="114"/>
      <c r="AB803" s="114"/>
      <c r="AC803" s="114"/>
      <c r="AD803" s="114"/>
      <c r="AE803" s="114"/>
      <c r="AF803" s="114"/>
      <c r="AG803" s="114"/>
      <c r="AH803" s="114"/>
      <c r="AI803" s="114"/>
      <c r="AJ803" s="114"/>
      <c r="AK803" s="114"/>
      <c r="AL803" s="114"/>
      <c r="AM803" s="114"/>
      <c r="AN803" s="114"/>
      <c r="AO803" s="114"/>
      <c r="AP803" s="114"/>
      <c r="AQ803" s="114"/>
      <c r="AR803" s="114"/>
      <c r="AS803" s="114"/>
      <c r="AT803" s="114"/>
      <c r="AU803" s="114"/>
      <c r="AV803" s="114"/>
      <c r="AW803" s="114"/>
      <c r="AX803" s="114"/>
      <c r="AY803" s="114"/>
      <c r="AZ803" s="114"/>
      <c r="BA803" s="114"/>
      <c r="BB803" s="114"/>
      <c r="BC803" s="114"/>
      <c r="BD803" s="114"/>
      <c r="BE803" s="114"/>
      <c r="BF803" s="114"/>
      <c r="BG803" s="114"/>
      <c r="BH803" s="114"/>
      <c r="BI803" s="114"/>
      <c r="BJ803" s="114"/>
      <c r="BK803" s="114"/>
      <c r="BL803" s="114"/>
    </row>
    <row r="804">
      <c r="A804" s="117" t="s">
        <v>237</v>
      </c>
      <c r="B804" s="117" t="b">
        <v>1</v>
      </c>
      <c r="C804" s="117">
        <v>1.0</v>
      </c>
      <c r="D804" s="117" t="s">
        <v>10364</v>
      </c>
      <c r="E804" s="117" t="s">
        <v>11107</v>
      </c>
      <c r="F804" s="117" t="s">
        <v>556</v>
      </c>
      <c r="G804" s="117" t="s">
        <v>11238</v>
      </c>
      <c r="H804" s="117" t="s">
        <v>11239</v>
      </c>
      <c r="I804" s="134"/>
      <c r="J804" s="117" t="s">
        <v>11240</v>
      </c>
      <c r="K804" s="117" t="s">
        <v>3870</v>
      </c>
      <c r="L804" s="134"/>
      <c r="M804" s="134"/>
      <c r="N804" s="134"/>
      <c r="O804" s="117" t="s">
        <v>11241</v>
      </c>
      <c r="P804" s="117" t="s">
        <v>11242</v>
      </c>
      <c r="Q804" s="117" t="s">
        <v>11243</v>
      </c>
      <c r="R804" s="114"/>
      <c r="S804" s="114"/>
      <c r="T804" s="114"/>
      <c r="U804" s="114"/>
      <c r="V804" s="114"/>
      <c r="W804" s="114"/>
      <c r="X804" s="114"/>
      <c r="Y804" s="114"/>
      <c r="Z804" s="114"/>
      <c r="AA804" s="114"/>
      <c r="AB804" s="114"/>
      <c r="AC804" s="114"/>
      <c r="AD804" s="114"/>
      <c r="AE804" s="114"/>
      <c r="AF804" s="114"/>
      <c r="AG804" s="114"/>
      <c r="AH804" s="114"/>
      <c r="AI804" s="114"/>
      <c r="AJ804" s="114"/>
      <c r="AK804" s="114"/>
      <c r="AL804" s="114"/>
      <c r="AM804" s="114"/>
      <c r="AN804" s="114"/>
      <c r="AO804" s="114"/>
      <c r="AP804" s="114"/>
      <c r="AQ804" s="114"/>
      <c r="AR804" s="114"/>
      <c r="AS804" s="114"/>
      <c r="AT804" s="114"/>
      <c r="AU804" s="114"/>
      <c r="AV804" s="114"/>
      <c r="AW804" s="114"/>
      <c r="AX804" s="114"/>
      <c r="AY804" s="114"/>
      <c r="AZ804" s="114"/>
      <c r="BA804" s="114"/>
      <c r="BB804" s="114"/>
      <c r="BC804" s="114"/>
      <c r="BD804" s="114"/>
      <c r="BE804" s="114"/>
      <c r="BF804" s="114"/>
      <c r="BG804" s="114"/>
      <c r="BH804" s="114"/>
      <c r="BI804" s="114"/>
      <c r="BJ804" s="114"/>
      <c r="BK804" s="114"/>
      <c r="BL804" s="114"/>
    </row>
    <row r="805">
      <c r="A805" s="117" t="s">
        <v>237</v>
      </c>
      <c r="B805" s="117" t="b">
        <v>1</v>
      </c>
      <c r="C805" s="117" t="s">
        <v>241</v>
      </c>
      <c r="D805" s="117" t="s">
        <v>10364</v>
      </c>
      <c r="E805" s="117" t="s">
        <v>11107</v>
      </c>
      <c r="F805" s="117" t="s">
        <v>556</v>
      </c>
      <c r="G805" s="117" t="s">
        <v>11244</v>
      </c>
      <c r="H805" s="117" t="s">
        <v>11245</v>
      </c>
      <c r="I805" s="134"/>
      <c r="J805" s="117" t="s">
        <v>11246</v>
      </c>
      <c r="K805" s="117" t="s">
        <v>11247</v>
      </c>
      <c r="L805" s="134"/>
      <c r="M805" s="134"/>
      <c r="N805" s="134"/>
      <c r="O805" s="117" t="s">
        <v>11248</v>
      </c>
      <c r="P805" s="117" t="s">
        <v>11249</v>
      </c>
      <c r="Q805" s="140"/>
      <c r="R805" s="114"/>
      <c r="S805" s="114"/>
      <c r="T805" s="114"/>
      <c r="U805" s="114"/>
      <c r="V805" s="114"/>
      <c r="W805" s="114"/>
      <c r="X805" s="114"/>
      <c r="Y805" s="114"/>
      <c r="Z805" s="114"/>
      <c r="AA805" s="114"/>
      <c r="AB805" s="114"/>
      <c r="AC805" s="114"/>
      <c r="AD805" s="114"/>
      <c r="AE805" s="114"/>
      <c r="AF805" s="114"/>
      <c r="AG805" s="114"/>
      <c r="AH805" s="114"/>
      <c r="AI805" s="114"/>
      <c r="AJ805" s="114"/>
      <c r="AK805" s="114"/>
      <c r="AL805" s="114"/>
      <c r="AM805" s="114"/>
      <c r="AN805" s="114"/>
      <c r="AO805" s="114"/>
      <c r="AP805" s="114"/>
      <c r="AQ805" s="114"/>
      <c r="AR805" s="114"/>
      <c r="AS805" s="114"/>
      <c r="AT805" s="114"/>
      <c r="AU805" s="114"/>
      <c r="AV805" s="114"/>
      <c r="AW805" s="114"/>
      <c r="AX805" s="114"/>
      <c r="AY805" s="114"/>
      <c r="AZ805" s="114"/>
      <c r="BA805" s="114"/>
      <c r="BB805" s="114"/>
      <c r="BC805" s="114"/>
      <c r="BD805" s="114"/>
      <c r="BE805" s="114"/>
      <c r="BF805" s="114"/>
      <c r="BG805" s="114"/>
      <c r="BH805" s="114"/>
      <c r="BI805" s="114"/>
      <c r="BJ805" s="114"/>
      <c r="BK805" s="114"/>
      <c r="BL805" s="114"/>
    </row>
    <row r="806">
      <c r="A806" s="117" t="s">
        <v>237</v>
      </c>
      <c r="B806" s="117" t="b">
        <v>1</v>
      </c>
      <c r="C806" s="117" t="s">
        <v>241</v>
      </c>
      <c r="D806" s="117" t="s">
        <v>10364</v>
      </c>
      <c r="E806" s="117" t="s">
        <v>11107</v>
      </c>
      <c r="F806" s="117" t="s">
        <v>556</v>
      </c>
      <c r="G806" s="117" t="s">
        <v>11250</v>
      </c>
      <c r="H806" s="117" t="s">
        <v>11251</v>
      </c>
      <c r="I806" s="134"/>
      <c r="J806" s="117" t="s">
        <v>11252</v>
      </c>
      <c r="K806" s="117" t="s">
        <v>11253</v>
      </c>
      <c r="L806" s="134"/>
      <c r="M806" s="134"/>
      <c r="N806" s="134"/>
      <c r="O806" s="117" t="s">
        <v>11254</v>
      </c>
      <c r="P806" s="117" t="s">
        <v>11255</v>
      </c>
      <c r="Q806" s="117" t="s">
        <v>11256</v>
      </c>
      <c r="R806" s="114"/>
      <c r="S806" s="114"/>
      <c r="T806" s="114"/>
      <c r="U806" s="114"/>
      <c r="V806" s="114"/>
      <c r="W806" s="114"/>
      <c r="X806" s="114"/>
      <c r="Y806" s="114"/>
      <c r="Z806" s="114"/>
      <c r="AA806" s="114"/>
      <c r="AB806" s="114"/>
      <c r="AC806" s="114"/>
      <c r="AD806" s="114"/>
      <c r="AE806" s="114"/>
      <c r="AF806" s="114"/>
      <c r="AG806" s="114"/>
      <c r="AH806" s="114"/>
      <c r="AI806" s="114"/>
      <c r="AJ806" s="114"/>
      <c r="AK806" s="114"/>
      <c r="AL806" s="114"/>
      <c r="AM806" s="114"/>
      <c r="AN806" s="114"/>
      <c r="AO806" s="114"/>
      <c r="AP806" s="114"/>
      <c r="AQ806" s="114"/>
      <c r="AR806" s="114"/>
      <c r="AS806" s="114"/>
      <c r="AT806" s="114"/>
      <c r="AU806" s="114"/>
      <c r="AV806" s="114"/>
      <c r="AW806" s="114"/>
      <c r="AX806" s="114"/>
      <c r="AY806" s="114"/>
      <c r="AZ806" s="114"/>
      <c r="BA806" s="114"/>
      <c r="BB806" s="114"/>
      <c r="BC806" s="114"/>
      <c r="BD806" s="114"/>
      <c r="BE806" s="114"/>
      <c r="BF806" s="114"/>
      <c r="BG806" s="114"/>
      <c r="BH806" s="114"/>
      <c r="BI806" s="114"/>
      <c r="BJ806" s="114"/>
      <c r="BK806" s="114"/>
      <c r="BL806" s="114"/>
    </row>
    <row r="807">
      <c r="A807" s="117" t="s">
        <v>237</v>
      </c>
      <c r="B807" s="117" t="b">
        <v>1</v>
      </c>
      <c r="C807" s="117">
        <v>1.0</v>
      </c>
      <c r="D807" s="117" t="s">
        <v>10364</v>
      </c>
      <c r="E807" s="117" t="s">
        <v>11107</v>
      </c>
      <c r="F807" s="117" t="s">
        <v>556</v>
      </c>
      <c r="G807" s="117" t="s">
        <v>11257</v>
      </c>
      <c r="H807" s="117" t="s">
        <v>11258</v>
      </c>
      <c r="I807" s="134"/>
      <c r="J807" s="117" t="s">
        <v>11259</v>
      </c>
      <c r="K807" s="117" t="s">
        <v>11260</v>
      </c>
      <c r="L807" s="134"/>
      <c r="M807" s="134"/>
      <c r="N807" s="134"/>
      <c r="O807" s="117" t="s">
        <v>11261</v>
      </c>
      <c r="P807" s="117" t="s">
        <v>11262</v>
      </c>
      <c r="Q807" s="117" t="s">
        <v>11263</v>
      </c>
      <c r="R807" s="114"/>
      <c r="S807" s="114"/>
      <c r="T807" s="114"/>
      <c r="U807" s="114"/>
      <c r="V807" s="114"/>
      <c r="W807" s="114"/>
      <c r="X807" s="114"/>
      <c r="Y807" s="114"/>
      <c r="Z807" s="114"/>
      <c r="AA807" s="114"/>
      <c r="AB807" s="114"/>
      <c r="AC807" s="114"/>
      <c r="AD807" s="114"/>
      <c r="AE807" s="114"/>
      <c r="AF807" s="114"/>
      <c r="AG807" s="114"/>
      <c r="AH807" s="114"/>
      <c r="AI807" s="114"/>
      <c r="AJ807" s="114"/>
      <c r="AK807" s="114"/>
      <c r="AL807" s="114"/>
      <c r="AM807" s="114"/>
      <c r="AN807" s="114"/>
      <c r="AO807" s="114"/>
      <c r="AP807" s="114"/>
      <c r="AQ807" s="114"/>
      <c r="AR807" s="114"/>
      <c r="AS807" s="114"/>
      <c r="AT807" s="114"/>
      <c r="AU807" s="114"/>
      <c r="AV807" s="114"/>
      <c r="AW807" s="114"/>
      <c r="AX807" s="114"/>
      <c r="AY807" s="114"/>
      <c r="AZ807" s="114"/>
      <c r="BA807" s="114"/>
      <c r="BB807" s="114"/>
      <c r="BC807" s="114"/>
      <c r="BD807" s="114"/>
      <c r="BE807" s="114"/>
      <c r="BF807" s="114"/>
      <c r="BG807" s="114"/>
      <c r="BH807" s="114"/>
      <c r="BI807" s="114"/>
      <c r="BJ807" s="114"/>
      <c r="BK807" s="114"/>
      <c r="BL807" s="114"/>
    </row>
    <row r="808">
      <c r="A808" s="117" t="s">
        <v>237</v>
      </c>
      <c r="B808" s="117" t="b">
        <v>1</v>
      </c>
      <c r="C808" s="117" t="s">
        <v>241</v>
      </c>
      <c r="D808" s="117" t="s">
        <v>10364</v>
      </c>
      <c r="E808" s="117" t="s">
        <v>11107</v>
      </c>
      <c r="F808" s="117" t="s">
        <v>556</v>
      </c>
      <c r="G808" s="117" t="s">
        <v>11264</v>
      </c>
      <c r="H808" s="117" t="s">
        <v>11265</v>
      </c>
      <c r="I808" s="134"/>
      <c r="J808" s="117" t="s">
        <v>11266</v>
      </c>
      <c r="K808" s="117" t="s">
        <v>11267</v>
      </c>
      <c r="L808" s="134"/>
      <c r="M808" s="134"/>
      <c r="N808" s="134"/>
      <c r="O808" s="117" t="s">
        <v>11268</v>
      </c>
      <c r="P808" s="117" t="s">
        <v>11269</v>
      </c>
      <c r="Q808" s="140"/>
      <c r="R808" s="114"/>
      <c r="S808" s="114"/>
      <c r="T808" s="114"/>
      <c r="U808" s="114"/>
      <c r="V808" s="114"/>
      <c r="W808" s="114"/>
      <c r="X808" s="114"/>
      <c r="Y808" s="114"/>
      <c r="Z808" s="114"/>
      <c r="AA808" s="114"/>
      <c r="AB808" s="114"/>
      <c r="AC808" s="114"/>
      <c r="AD808" s="114"/>
      <c r="AE808" s="114"/>
      <c r="AF808" s="114"/>
      <c r="AG808" s="114"/>
      <c r="AH808" s="114"/>
      <c r="AI808" s="114"/>
      <c r="AJ808" s="114"/>
      <c r="AK808" s="114"/>
      <c r="AL808" s="114"/>
      <c r="AM808" s="114"/>
      <c r="AN808" s="114"/>
      <c r="AO808" s="114"/>
      <c r="AP808" s="114"/>
      <c r="AQ808" s="114"/>
      <c r="AR808" s="114"/>
      <c r="AS808" s="114"/>
      <c r="AT808" s="114"/>
      <c r="AU808" s="114"/>
      <c r="AV808" s="114"/>
      <c r="AW808" s="114"/>
      <c r="AX808" s="114"/>
      <c r="AY808" s="114"/>
      <c r="AZ808" s="114"/>
      <c r="BA808" s="114"/>
      <c r="BB808" s="114"/>
      <c r="BC808" s="114"/>
      <c r="BD808" s="114"/>
      <c r="BE808" s="114"/>
      <c r="BF808" s="114"/>
      <c r="BG808" s="114"/>
      <c r="BH808" s="114"/>
      <c r="BI808" s="114"/>
      <c r="BJ808" s="114"/>
      <c r="BK808" s="114"/>
      <c r="BL808" s="114"/>
    </row>
    <row r="809">
      <c r="A809" s="117" t="s">
        <v>237</v>
      </c>
      <c r="B809" s="117" t="b">
        <v>1</v>
      </c>
      <c r="C809" s="117" t="s">
        <v>241</v>
      </c>
      <c r="D809" s="117" t="s">
        <v>10364</v>
      </c>
      <c r="E809" s="117" t="s">
        <v>11107</v>
      </c>
      <c r="F809" s="117" t="s">
        <v>7468</v>
      </c>
      <c r="G809" s="117" t="s">
        <v>11270</v>
      </c>
      <c r="H809" s="117" t="s">
        <v>11271</v>
      </c>
      <c r="I809" s="134"/>
      <c r="J809" s="117" t="s">
        <v>11272</v>
      </c>
      <c r="K809" s="117" t="s">
        <v>11273</v>
      </c>
      <c r="L809" s="134"/>
      <c r="M809" s="134"/>
      <c r="N809" s="134"/>
      <c r="O809" s="117" t="s">
        <v>11274</v>
      </c>
      <c r="P809" s="117" t="s">
        <v>11275</v>
      </c>
      <c r="Q809" s="117" t="s">
        <v>11276</v>
      </c>
      <c r="R809" s="114"/>
      <c r="S809" s="114"/>
      <c r="T809" s="114"/>
      <c r="U809" s="114"/>
      <c r="V809" s="114"/>
      <c r="W809" s="114"/>
      <c r="X809" s="114"/>
      <c r="Y809" s="114"/>
      <c r="Z809" s="114"/>
      <c r="AA809" s="114"/>
      <c r="AB809" s="114"/>
      <c r="AC809" s="114"/>
      <c r="AD809" s="114"/>
      <c r="AE809" s="114"/>
      <c r="AF809" s="114"/>
      <c r="AG809" s="114"/>
      <c r="AH809" s="114"/>
      <c r="AI809" s="114"/>
      <c r="AJ809" s="114"/>
      <c r="AK809" s="114"/>
      <c r="AL809" s="114"/>
      <c r="AM809" s="114"/>
      <c r="AN809" s="114"/>
      <c r="AO809" s="114"/>
      <c r="AP809" s="114"/>
      <c r="AQ809" s="114"/>
      <c r="AR809" s="114"/>
      <c r="AS809" s="114"/>
      <c r="AT809" s="114"/>
      <c r="AU809" s="114"/>
      <c r="AV809" s="114"/>
      <c r="AW809" s="114"/>
      <c r="AX809" s="114"/>
      <c r="AY809" s="114"/>
      <c r="AZ809" s="114"/>
      <c r="BA809" s="114"/>
      <c r="BB809" s="114"/>
      <c r="BC809" s="114"/>
      <c r="BD809" s="114"/>
      <c r="BE809" s="114"/>
      <c r="BF809" s="114"/>
      <c r="BG809" s="114"/>
      <c r="BH809" s="114"/>
      <c r="BI809" s="114"/>
      <c r="BJ809" s="114"/>
      <c r="BK809" s="114"/>
      <c r="BL809" s="114"/>
    </row>
    <row r="810">
      <c r="A810" s="117" t="s">
        <v>237</v>
      </c>
      <c r="B810" s="117" t="b">
        <v>1</v>
      </c>
      <c r="C810" s="117">
        <v>1.0</v>
      </c>
      <c r="D810" s="117" t="s">
        <v>10364</v>
      </c>
      <c r="E810" s="117" t="s">
        <v>11107</v>
      </c>
      <c r="F810" s="117" t="s">
        <v>7468</v>
      </c>
      <c r="G810" s="117" t="s">
        <v>11277</v>
      </c>
      <c r="H810" s="117" t="s">
        <v>11278</v>
      </c>
      <c r="I810" s="134"/>
      <c r="J810" s="117" t="s">
        <v>3899</v>
      </c>
      <c r="K810" s="117" t="s">
        <v>11279</v>
      </c>
      <c r="L810" s="134"/>
      <c r="M810" s="134"/>
      <c r="N810" s="134"/>
      <c r="O810" s="117" t="s">
        <v>11280</v>
      </c>
      <c r="P810" s="117" t="s">
        <v>11281</v>
      </c>
      <c r="Q810" s="117" t="s">
        <v>11282</v>
      </c>
      <c r="R810" s="114"/>
      <c r="S810" s="114"/>
      <c r="T810" s="114"/>
      <c r="U810" s="114"/>
      <c r="V810" s="114"/>
      <c r="W810" s="114"/>
      <c r="X810" s="114"/>
      <c r="Y810" s="114"/>
      <c r="Z810" s="114"/>
      <c r="AA810" s="114"/>
      <c r="AB810" s="114"/>
      <c r="AC810" s="114"/>
      <c r="AD810" s="114"/>
      <c r="AE810" s="114"/>
      <c r="AF810" s="114"/>
      <c r="AG810" s="114"/>
      <c r="AH810" s="114"/>
      <c r="AI810" s="114"/>
      <c r="AJ810" s="114"/>
      <c r="AK810" s="114"/>
      <c r="AL810" s="114"/>
      <c r="AM810" s="114"/>
      <c r="AN810" s="114"/>
      <c r="AO810" s="114"/>
      <c r="AP810" s="114"/>
      <c r="AQ810" s="114"/>
      <c r="AR810" s="114"/>
      <c r="AS810" s="114"/>
      <c r="AT810" s="114"/>
      <c r="AU810" s="114"/>
      <c r="AV810" s="114"/>
      <c r="AW810" s="114"/>
      <c r="AX810" s="114"/>
      <c r="AY810" s="114"/>
      <c r="AZ810" s="114"/>
      <c r="BA810" s="114"/>
      <c r="BB810" s="114"/>
      <c r="BC810" s="114"/>
      <c r="BD810" s="114"/>
      <c r="BE810" s="114"/>
      <c r="BF810" s="114"/>
      <c r="BG810" s="114"/>
      <c r="BH810" s="114"/>
      <c r="BI810" s="114"/>
      <c r="BJ810" s="114"/>
      <c r="BK810" s="114"/>
      <c r="BL810" s="114"/>
    </row>
    <row r="811">
      <c r="A811" s="79" t="s">
        <v>237</v>
      </c>
      <c r="B811" s="79" t="b">
        <v>1</v>
      </c>
      <c r="C811" s="79" t="s">
        <v>241</v>
      </c>
      <c r="D811" s="79" t="s">
        <v>10364</v>
      </c>
      <c r="E811" s="79" t="s">
        <v>11107</v>
      </c>
      <c r="F811" s="79" t="s">
        <v>1399</v>
      </c>
      <c r="G811" s="79" t="s">
        <v>11283</v>
      </c>
      <c r="H811" s="79" t="s">
        <v>11284</v>
      </c>
      <c r="I811" s="80"/>
      <c r="J811" s="79" t="s">
        <v>11285</v>
      </c>
      <c r="K811" s="79" t="s">
        <v>11286</v>
      </c>
      <c r="L811" s="80"/>
      <c r="M811" s="80"/>
      <c r="N811" s="79" t="s">
        <v>11287</v>
      </c>
      <c r="O811" s="79" t="s">
        <v>11288</v>
      </c>
      <c r="P811" s="79" t="s">
        <v>11289</v>
      </c>
      <c r="Q811" s="79" t="s">
        <v>11290</v>
      </c>
      <c r="R811" s="114"/>
      <c r="S811" s="114"/>
      <c r="T811" s="114"/>
      <c r="U811" s="114"/>
      <c r="V811" s="114"/>
      <c r="W811" s="114"/>
      <c r="X811" s="114"/>
      <c r="Y811" s="114"/>
      <c r="Z811" s="114"/>
      <c r="AA811" s="114"/>
      <c r="AB811" s="114"/>
      <c r="AC811" s="114"/>
      <c r="AD811" s="114"/>
      <c r="AE811" s="114"/>
      <c r="AF811" s="114"/>
      <c r="AG811" s="114"/>
      <c r="AH811" s="114"/>
      <c r="AI811" s="114"/>
      <c r="AJ811" s="114"/>
      <c r="AK811" s="114"/>
      <c r="AL811" s="114"/>
      <c r="AM811" s="114"/>
      <c r="AN811" s="114"/>
      <c r="AO811" s="114"/>
      <c r="AP811" s="114"/>
      <c r="AQ811" s="114"/>
      <c r="AR811" s="114"/>
      <c r="AS811" s="114"/>
      <c r="AT811" s="114"/>
      <c r="AU811" s="114"/>
      <c r="AV811" s="114"/>
      <c r="AW811" s="114"/>
      <c r="AX811" s="114"/>
      <c r="AY811" s="114"/>
      <c r="AZ811" s="114"/>
      <c r="BA811" s="114"/>
      <c r="BB811" s="114"/>
      <c r="BC811" s="114"/>
      <c r="BD811" s="114"/>
      <c r="BE811" s="114"/>
      <c r="BF811" s="114"/>
      <c r="BG811" s="114"/>
      <c r="BH811" s="114"/>
      <c r="BI811" s="114"/>
      <c r="BJ811" s="114"/>
      <c r="BK811" s="114"/>
      <c r="BL811" s="114"/>
    </row>
    <row r="812">
      <c r="A812" s="117" t="s">
        <v>237</v>
      </c>
      <c r="B812" s="117" t="b">
        <v>1</v>
      </c>
      <c r="C812" s="117" t="s">
        <v>241</v>
      </c>
      <c r="D812" s="117" t="s">
        <v>10364</v>
      </c>
      <c r="E812" s="117" t="s">
        <v>11107</v>
      </c>
      <c r="F812" s="117" t="s">
        <v>1399</v>
      </c>
      <c r="G812" s="117" t="s">
        <v>11291</v>
      </c>
      <c r="H812" s="117" t="s">
        <v>11292</v>
      </c>
      <c r="I812" s="134"/>
      <c r="J812" s="117" t="s">
        <v>11293</v>
      </c>
      <c r="K812" s="117" t="s">
        <v>11294</v>
      </c>
      <c r="L812" s="134"/>
      <c r="M812" s="134"/>
      <c r="N812" s="134"/>
      <c r="O812" s="117" t="s">
        <v>11295</v>
      </c>
      <c r="P812" s="117" t="s">
        <v>11296</v>
      </c>
      <c r="Q812" s="117" t="s">
        <v>11297</v>
      </c>
      <c r="R812" s="114"/>
      <c r="S812" s="114"/>
      <c r="T812" s="114"/>
      <c r="U812" s="114"/>
      <c r="V812" s="114"/>
      <c r="W812" s="114"/>
      <c r="X812" s="114"/>
      <c r="Y812" s="114"/>
      <c r="Z812" s="114"/>
      <c r="AA812" s="114"/>
      <c r="AB812" s="114"/>
      <c r="AC812" s="114"/>
      <c r="AD812" s="114"/>
      <c r="AE812" s="114"/>
      <c r="AF812" s="114"/>
      <c r="AG812" s="114"/>
      <c r="AH812" s="114"/>
      <c r="AI812" s="114"/>
      <c r="AJ812" s="114"/>
      <c r="AK812" s="114"/>
      <c r="AL812" s="114"/>
      <c r="AM812" s="114"/>
      <c r="AN812" s="114"/>
      <c r="AO812" s="114"/>
      <c r="AP812" s="114"/>
      <c r="AQ812" s="114"/>
      <c r="AR812" s="114"/>
      <c r="AS812" s="114"/>
      <c r="AT812" s="114"/>
      <c r="AU812" s="114"/>
      <c r="AV812" s="114"/>
      <c r="AW812" s="114"/>
      <c r="AX812" s="114"/>
      <c r="AY812" s="114"/>
      <c r="AZ812" s="114"/>
      <c r="BA812" s="114"/>
      <c r="BB812" s="114"/>
      <c r="BC812" s="114"/>
      <c r="BD812" s="114"/>
      <c r="BE812" s="114"/>
      <c r="BF812" s="114"/>
      <c r="BG812" s="114"/>
      <c r="BH812" s="114"/>
      <c r="BI812" s="114"/>
      <c r="BJ812" s="114"/>
      <c r="BK812" s="114"/>
      <c r="BL812" s="114"/>
    </row>
    <row r="813">
      <c r="A813" s="117" t="s">
        <v>237</v>
      </c>
      <c r="B813" s="117" t="b">
        <v>1</v>
      </c>
      <c r="C813" s="117" t="s">
        <v>241</v>
      </c>
      <c r="D813" s="117" t="s">
        <v>10364</v>
      </c>
      <c r="E813" s="117" t="s">
        <v>11107</v>
      </c>
      <c r="F813" s="117" t="s">
        <v>1399</v>
      </c>
      <c r="G813" s="117" t="s">
        <v>11298</v>
      </c>
      <c r="H813" s="117" t="s">
        <v>11299</v>
      </c>
      <c r="I813" s="134"/>
      <c r="J813" s="117" t="s">
        <v>11300</v>
      </c>
      <c r="K813" s="117" t="s">
        <v>11301</v>
      </c>
      <c r="L813" s="134"/>
      <c r="M813" s="134"/>
      <c r="N813" s="134"/>
      <c r="O813" s="117" t="s">
        <v>11302</v>
      </c>
      <c r="P813" s="117" t="s">
        <v>11303</v>
      </c>
      <c r="Q813" s="117" t="s">
        <v>11304</v>
      </c>
      <c r="R813" s="114"/>
      <c r="S813" s="114"/>
      <c r="T813" s="114"/>
      <c r="U813" s="114"/>
      <c r="V813" s="114"/>
      <c r="W813" s="114"/>
      <c r="X813" s="114"/>
      <c r="Y813" s="114"/>
      <c r="Z813" s="114"/>
      <c r="AA813" s="114"/>
      <c r="AB813" s="114"/>
      <c r="AC813" s="114"/>
      <c r="AD813" s="114"/>
      <c r="AE813" s="114"/>
      <c r="AF813" s="114"/>
      <c r="AG813" s="114"/>
      <c r="AH813" s="114"/>
      <c r="AI813" s="114"/>
      <c r="AJ813" s="114"/>
      <c r="AK813" s="114"/>
      <c r="AL813" s="114"/>
      <c r="AM813" s="114"/>
      <c r="AN813" s="114"/>
      <c r="AO813" s="114"/>
      <c r="AP813" s="114"/>
      <c r="AQ813" s="114"/>
      <c r="AR813" s="114"/>
      <c r="AS813" s="114"/>
      <c r="AT813" s="114"/>
      <c r="AU813" s="114"/>
      <c r="AV813" s="114"/>
      <c r="AW813" s="114"/>
      <c r="AX813" s="114"/>
      <c r="AY813" s="114"/>
      <c r="AZ813" s="114"/>
      <c r="BA813" s="114"/>
      <c r="BB813" s="114"/>
      <c r="BC813" s="114"/>
      <c r="BD813" s="114"/>
      <c r="BE813" s="114"/>
      <c r="BF813" s="114"/>
      <c r="BG813" s="114"/>
      <c r="BH813" s="114"/>
      <c r="BI813" s="114"/>
      <c r="BJ813" s="114"/>
      <c r="BK813" s="114"/>
      <c r="BL813" s="114"/>
    </row>
    <row r="814">
      <c r="A814" s="117" t="s">
        <v>237</v>
      </c>
      <c r="B814" s="117" t="b">
        <v>1</v>
      </c>
      <c r="C814" s="117">
        <v>1.0</v>
      </c>
      <c r="D814" s="117" t="s">
        <v>10364</v>
      </c>
      <c r="E814" s="117" t="s">
        <v>11107</v>
      </c>
      <c r="F814" s="117" t="s">
        <v>1399</v>
      </c>
      <c r="G814" s="117" t="s">
        <v>11305</v>
      </c>
      <c r="H814" s="117" t="s">
        <v>11292</v>
      </c>
      <c r="I814" s="134"/>
      <c r="J814" s="117" t="s">
        <v>11306</v>
      </c>
      <c r="K814" s="117" t="s">
        <v>11307</v>
      </c>
      <c r="L814" s="134"/>
      <c r="M814" s="134"/>
      <c r="N814" s="134"/>
      <c r="O814" s="117" t="s">
        <v>11308</v>
      </c>
      <c r="P814" s="117" t="s">
        <v>11309</v>
      </c>
      <c r="Q814" s="140"/>
      <c r="R814" s="114"/>
      <c r="S814" s="114"/>
      <c r="T814" s="114"/>
      <c r="U814" s="114"/>
      <c r="V814" s="114"/>
      <c r="W814" s="114"/>
      <c r="X814" s="114"/>
      <c r="Y814" s="114"/>
      <c r="Z814" s="114"/>
      <c r="AA814" s="114"/>
      <c r="AB814" s="114"/>
      <c r="AC814" s="114"/>
      <c r="AD814" s="114"/>
      <c r="AE814" s="114"/>
      <c r="AF814" s="114"/>
      <c r="AG814" s="114"/>
      <c r="AH814" s="114"/>
      <c r="AI814" s="114"/>
      <c r="AJ814" s="114"/>
      <c r="AK814" s="114"/>
      <c r="AL814" s="114"/>
      <c r="AM814" s="114"/>
      <c r="AN814" s="114"/>
      <c r="AO814" s="114"/>
      <c r="AP814" s="114"/>
      <c r="AQ814" s="114"/>
      <c r="AR814" s="114"/>
      <c r="AS814" s="114"/>
      <c r="AT814" s="114"/>
      <c r="AU814" s="114"/>
      <c r="AV814" s="114"/>
      <c r="AW814" s="114"/>
      <c r="AX814" s="114"/>
      <c r="AY814" s="114"/>
      <c r="AZ814" s="114"/>
      <c r="BA814" s="114"/>
      <c r="BB814" s="114"/>
      <c r="BC814" s="114"/>
      <c r="BD814" s="114"/>
      <c r="BE814" s="114"/>
      <c r="BF814" s="114"/>
      <c r="BG814" s="114"/>
      <c r="BH814" s="114"/>
      <c r="BI814" s="114"/>
      <c r="BJ814" s="114"/>
      <c r="BK814" s="114"/>
      <c r="BL814" s="114"/>
    </row>
    <row r="815">
      <c r="A815" s="117" t="s">
        <v>237</v>
      </c>
      <c r="B815" s="117" t="b">
        <v>1</v>
      </c>
      <c r="C815" s="117" t="s">
        <v>241</v>
      </c>
      <c r="D815" s="117" t="s">
        <v>10364</v>
      </c>
      <c r="E815" s="117" t="s">
        <v>11107</v>
      </c>
      <c r="F815" s="117" t="s">
        <v>1399</v>
      </c>
      <c r="G815" s="117" t="s">
        <v>11310</v>
      </c>
      <c r="H815" s="117" t="s">
        <v>11292</v>
      </c>
      <c r="I815" s="134"/>
      <c r="J815" s="117" t="s">
        <v>11311</v>
      </c>
      <c r="K815" s="117" t="s">
        <v>11312</v>
      </c>
      <c r="L815" s="134"/>
      <c r="M815" s="134"/>
      <c r="N815" s="134"/>
      <c r="O815" s="117" t="s">
        <v>11313</v>
      </c>
      <c r="P815" s="117" t="s">
        <v>11314</v>
      </c>
      <c r="Q815" s="134"/>
      <c r="R815" s="114"/>
      <c r="S815" s="114"/>
      <c r="T815" s="114"/>
      <c r="U815" s="114"/>
      <c r="V815" s="114"/>
      <c r="W815" s="114"/>
      <c r="X815" s="114"/>
      <c r="Y815" s="114"/>
      <c r="Z815" s="114"/>
      <c r="AA815" s="114"/>
      <c r="AB815" s="114"/>
      <c r="AC815" s="114"/>
      <c r="AD815" s="114"/>
      <c r="AE815" s="114"/>
      <c r="AF815" s="114"/>
      <c r="AG815" s="114"/>
      <c r="AH815" s="114"/>
      <c r="AI815" s="114"/>
      <c r="AJ815" s="114"/>
      <c r="AK815" s="114"/>
      <c r="AL815" s="114"/>
      <c r="AM815" s="114"/>
      <c r="AN815" s="114"/>
      <c r="AO815" s="114"/>
      <c r="AP815" s="114"/>
      <c r="AQ815" s="114"/>
      <c r="AR815" s="114"/>
      <c r="AS815" s="114"/>
      <c r="AT815" s="114"/>
      <c r="AU815" s="114"/>
      <c r="AV815" s="114"/>
      <c r="AW815" s="114"/>
      <c r="AX815" s="114"/>
      <c r="AY815" s="114"/>
      <c r="AZ815" s="114"/>
      <c r="BA815" s="114"/>
      <c r="BB815" s="114"/>
      <c r="BC815" s="114"/>
      <c r="BD815" s="114"/>
      <c r="BE815" s="114"/>
      <c r="BF815" s="114"/>
      <c r="BG815" s="114"/>
      <c r="BH815" s="114"/>
      <c r="BI815" s="114"/>
      <c r="BJ815" s="114"/>
      <c r="BK815" s="114"/>
      <c r="BL815" s="114"/>
    </row>
    <row r="816">
      <c r="A816" s="117" t="s">
        <v>237</v>
      </c>
      <c r="B816" s="117" t="b">
        <v>1</v>
      </c>
      <c r="C816" s="117" t="s">
        <v>241</v>
      </c>
      <c r="D816" s="117" t="s">
        <v>10364</v>
      </c>
      <c r="E816" s="117" t="s">
        <v>11107</v>
      </c>
      <c r="F816" s="117" t="s">
        <v>1399</v>
      </c>
      <c r="G816" s="117" t="s">
        <v>11315</v>
      </c>
      <c r="H816" s="117" t="s">
        <v>11316</v>
      </c>
      <c r="I816" s="134"/>
      <c r="J816" s="117" t="s">
        <v>11306</v>
      </c>
      <c r="K816" s="117" t="s">
        <v>11317</v>
      </c>
      <c r="L816" s="134"/>
      <c r="M816" s="134"/>
      <c r="N816" s="134"/>
      <c r="O816" s="117" t="s">
        <v>11318</v>
      </c>
      <c r="P816" s="117" t="s">
        <v>11319</v>
      </c>
      <c r="Q816" s="117" t="s">
        <v>11320</v>
      </c>
      <c r="R816" s="114"/>
      <c r="S816" s="114"/>
      <c r="T816" s="114"/>
      <c r="U816" s="114"/>
      <c r="V816" s="114"/>
      <c r="W816" s="114"/>
      <c r="X816" s="114"/>
      <c r="Y816" s="114"/>
      <c r="Z816" s="114"/>
      <c r="AA816" s="114"/>
      <c r="AB816" s="114"/>
      <c r="AC816" s="114"/>
      <c r="AD816" s="114"/>
      <c r="AE816" s="114"/>
      <c r="AF816" s="114"/>
      <c r="AG816" s="114"/>
      <c r="AH816" s="114"/>
      <c r="AI816" s="114"/>
      <c r="AJ816" s="114"/>
      <c r="AK816" s="114"/>
      <c r="AL816" s="114"/>
      <c r="AM816" s="114"/>
      <c r="AN816" s="114"/>
      <c r="AO816" s="114"/>
      <c r="AP816" s="114"/>
      <c r="AQ816" s="114"/>
      <c r="AR816" s="114"/>
      <c r="AS816" s="114"/>
      <c r="AT816" s="114"/>
      <c r="AU816" s="114"/>
      <c r="AV816" s="114"/>
      <c r="AW816" s="114"/>
      <c r="AX816" s="114"/>
      <c r="AY816" s="114"/>
      <c r="AZ816" s="114"/>
      <c r="BA816" s="114"/>
      <c r="BB816" s="114"/>
      <c r="BC816" s="114"/>
      <c r="BD816" s="114"/>
      <c r="BE816" s="114"/>
      <c r="BF816" s="114"/>
      <c r="BG816" s="114"/>
      <c r="BH816" s="114"/>
      <c r="BI816" s="114"/>
      <c r="BJ816" s="114"/>
      <c r="BK816" s="114"/>
      <c r="BL816" s="114"/>
    </row>
    <row r="817">
      <c r="A817" s="117" t="s">
        <v>237</v>
      </c>
      <c r="B817" s="117" t="b">
        <v>1</v>
      </c>
      <c r="C817" s="117">
        <v>1.0</v>
      </c>
      <c r="D817" s="117" t="s">
        <v>10364</v>
      </c>
      <c r="E817" s="117" t="s">
        <v>11107</v>
      </c>
      <c r="F817" s="117" t="s">
        <v>1446</v>
      </c>
      <c r="G817" s="117" t="s">
        <v>11321</v>
      </c>
      <c r="H817" s="117" t="s">
        <v>11322</v>
      </c>
      <c r="I817" s="134"/>
      <c r="J817" s="117" t="s">
        <v>11323</v>
      </c>
      <c r="K817" s="117" t="s">
        <v>11324</v>
      </c>
      <c r="L817" s="134"/>
      <c r="M817" s="134"/>
      <c r="N817" s="134"/>
      <c r="O817" s="117" t="s">
        <v>11325</v>
      </c>
      <c r="P817" s="117" t="s">
        <v>11326</v>
      </c>
      <c r="Q817" s="117" t="s">
        <v>11327</v>
      </c>
      <c r="R817" s="114"/>
      <c r="S817" s="114"/>
      <c r="T817" s="114"/>
      <c r="U817" s="114"/>
      <c r="V817" s="114"/>
      <c r="W817" s="114"/>
      <c r="X817" s="114"/>
      <c r="Y817" s="114"/>
      <c r="Z817" s="114"/>
      <c r="AA817" s="114"/>
      <c r="AB817" s="114"/>
      <c r="AC817" s="114"/>
      <c r="AD817" s="114"/>
      <c r="AE817" s="114"/>
      <c r="AF817" s="114"/>
      <c r="AG817" s="114"/>
      <c r="AH817" s="114"/>
      <c r="AI817" s="114"/>
      <c r="AJ817" s="114"/>
      <c r="AK817" s="114"/>
      <c r="AL817" s="114"/>
      <c r="AM817" s="114"/>
      <c r="AN817" s="114"/>
      <c r="AO817" s="114"/>
      <c r="AP817" s="114"/>
      <c r="AQ817" s="114"/>
      <c r="AR817" s="114"/>
      <c r="AS817" s="114"/>
      <c r="AT817" s="114"/>
      <c r="AU817" s="114"/>
      <c r="AV817" s="114"/>
      <c r="AW817" s="114"/>
      <c r="AX817" s="114"/>
      <c r="AY817" s="114"/>
      <c r="AZ817" s="114"/>
      <c r="BA817" s="114"/>
      <c r="BB817" s="114"/>
      <c r="BC817" s="114"/>
      <c r="BD817" s="114"/>
      <c r="BE817" s="114"/>
      <c r="BF817" s="114"/>
      <c r="BG817" s="114"/>
      <c r="BH817" s="114"/>
      <c r="BI817" s="114"/>
      <c r="BJ817" s="114"/>
      <c r="BK817" s="114"/>
      <c r="BL817" s="114"/>
    </row>
    <row r="818">
      <c r="A818" s="117" t="s">
        <v>237</v>
      </c>
      <c r="B818" s="117" t="b">
        <v>1</v>
      </c>
      <c r="C818" s="117" t="s">
        <v>241</v>
      </c>
      <c r="D818" s="117" t="s">
        <v>10364</v>
      </c>
      <c r="E818" s="117" t="s">
        <v>11107</v>
      </c>
      <c r="F818" s="117" t="s">
        <v>1446</v>
      </c>
      <c r="G818" s="117" t="s">
        <v>11328</v>
      </c>
      <c r="H818" s="117" t="s">
        <v>11329</v>
      </c>
      <c r="I818" s="134"/>
      <c r="J818" s="117" t="s">
        <v>3933</v>
      </c>
      <c r="K818" s="117" t="s">
        <v>11330</v>
      </c>
      <c r="L818" s="134"/>
      <c r="M818" s="134"/>
      <c r="N818" s="134"/>
      <c r="O818" s="117" t="s">
        <v>11331</v>
      </c>
      <c r="P818" s="117" t="s">
        <v>11332</v>
      </c>
      <c r="Q818" s="134"/>
      <c r="R818" s="114"/>
      <c r="S818" s="114"/>
      <c r="T818" s="114"/>
      <c r="U818" s="114"/>
      <c r="V818" s="114"/>
      <c r="W818" s="114"/>
      <c r="X818" s="114"/>
      <c r="Y818" s="114"/>
      <c r="Z818" s="114"/>
      <c r="AA818" s="114"/>
      <c r="AB818" s="114"/>
      <c r="AC818" s="114"/>
      <c r="AD818" s="114"/>
      <c r="AE818" s="114"/>
      <c r="AF818" s="114"/>
      <c r="AG818" s="114"/>
      <c r="AH818" s="114"/>
      <c r="AI818" s="114"/>
      <c r="AJ818" s="114"/>
      <c r="AK818" s="114"/>
      <c r="AL818" s="114"/>
      <c r="AM818" s="114"/>
      <c r="AN818" s="114"/>
      <c r="AO818" s="114"/>
      <c r="AP818" s="114"/>
      <c r="AQ818" s="114"/>
      <c r="AR818" s="114"/>
      <c r="AS818" s="114"/>
      <c r="AT818" s="114"/>
      <c r="AU818" s="114"/>
      <c r="AV818" s="114"/>
      <c r="AW818" s="114"/>
      <c r="AX818" s="114"/>
      <c r="AY818" s="114"/>
      <c r="AZ818" s="114"/>
      <c r="BA818" s="114"/>
      <c r="BB818" s="114"/>
      <c r="BC818" s="114"/>
      <c r="BD818" s="114"/>
      <c r="BE818" s="114"/>
      <c r="BF818" s="114"/>
      <c r="BG818" s="114"/>
      <c r="BH818" s="114"/>
      <c r="BI818" s="114"/>
      <c r="BJ818" s="114"/>
      <c r="BK818" s="114"/>
      <c r="BL818" s="114"/>
    </row>
    <row r="819">
      <c r="A819" s="117" t="s">
        <v>237</v>
      </c>
      <c r="B819" s="117" t="b">
        <v>1</v>
      </c>
      <c r="C819" s="117" t="s">
        <v>241</v>
      </c>
      <c r="D819" s="117" t="s">
        <v>10364</v>
      </c>
      <c r="E819" s="117" t="s">
        <v>11107</v>
      </c>
      <c r="F819" s="117" t="s">
        <v>1446</v>
      </c>
      <c r="G819" s="117" t="s">
        <v>11333</v>
      </c>
      <c r="H819" s="117" t="s">
        <v>11334</v>
      </c>
      <c r="I819" s="134"/>
      <c r="J819" s="117" t="s">
        <v>11335</v>
      </c>
      <c r="K819" s="117" t="s">
        <v>11336</v>
      </c>
      <c r="L819" s="134"/>
      <c r="M819" s="134"/>
      <c r="N819" s="134"/>
      <c r="O819" s="117" t="s">
        <v>11337</v>
      </c>
      <c r="P819" s="117" t="s">
        <v>11338</v>
      </c>
      <c r="Q819" s="117" t="s">
        <v>11339</v>
      </c>
      <c r="R819" s="114"/>
      <c r="S819" s="114"/>
      <c r="T819" s="114"/>
      <c r="U819" s="114"/>
      <c r="V819" s="114"/>
      <c r="W819" s="114"/>
      <c r="X819" s="114"/>
      <c r="Y819" s="114"/>
      <c r="Z819" s="114"/>
      <c r="AA819" s="114"/>
      <c r="AB819" s="114"/>
      <c r="AC819" s="114"/>
      <c r="AD819" s="114"/>
      <c r="AE819" s="114"/>
      <c r="AF819" s="114"/>
      <c r="AG819" s="114"/>
      <c r="AH819" s="114"/>
      <c r="AI819" s="114"/>
      <c r="AJ819" s="114"/>
      <c r="AK819" s="114"/>
      <c r="AL819" s="114"/>
      <c r="AM819" s="114"/>
      <c r="AN819" s="114"/>
      <c r="AO819" s="114"/>
      <c r="AP819" s="114"/>
      <c r="AQ819" s="114"/>
      <c r="AR819" s="114"/>
      <c r="AS819" s="114"/>
      <c r="AT819" s="114"/>
      <c r="AU819" s="114"/>
      <c r="AV819" s="114"/>
      <c r="AW819" s="114"/>
      <c r="AX819" s="114"/>
      <c r="AY819" s="114"/>
      <c r="AZ819" s="114"/>
      <c r="BA819" s="114"/>
      <c r="BB819" s="114"/>
      <c r="BC819" s="114"/>
      <c r="BD819" s="114"/>
      <c r="BE819" s="114"/>
      <c r="BF819" s="114"/>
      <c r="BG819" s="114"/>
      <c r="BH819" s="114"/>
      <c r="BI819" s="114"/>
      <c r="BJ819" s="114"/>
      <c r="BK819" s="114"/>
      <c r="BL819" s="114"/>
    </row>
    <row r="820">
      <c r="A820" s="117" t="s">
        <v>237</v>
      </c>
      <c r="B820" s="117" t="b">
        <v>1</v>
      </c>
      <c r="C820" s="117">
        <v>1.0</v>
      </c>
      <c r="D820" s="117" t="s">
        <v>10364</v>
      </c>
      <c r="E820" s="117" t="s">
        <v>11107</v>
      </c>
      <c r="F820" s="117" t="s">
        <v>1446</v>
      </c>
      <c r="G820" s="117" t="s">
        <v>11340</v>
      </c>
      <c r="H820" s="117" t="s">
        <v>11341</v>
      </c>
      <c r="I820" s="134"/>
      <c r="J820" s="117" t="s">
        <v>11342</v>
      </c>
      <c r="K820" s="117" t="s">
        <v>11343</v>
      </c>
      <c r="L820" s="134"/>
      <c r="M820" s="134"/>
      <c r="N820" s="134"/>
      <c r="O820" s="117" t="s">
        <v>11344</v>
      </c>
      <c r="P820" s="117" t="s">
        <v>11345</v>
      </c>
      <c r="Q820" s="117" t="s">
        <v>11346</v>
      </c>
      <c r="R820" s="114"/>
      <c r="S820" s="114"/>
      <c r="T820" s="114"/>
      <c r="U820" s="114"/>
      <c r="V820" s="114"/>
      <c r="W820" s="114"/>
      <c r="X820" s="114"/>
      <c r="Y820" s="114"/>
      <c r="Z820" s="114"/>
      <c r="AA820" s="114"/>
      <c r="AB820" s="114"/>
      <c r="AC820" s="114"/>
      <c r="AD820" s="114"/>
      <c r="AE820" s="114"/>
      <c r="AF820" s="114"/>
      <c r="AG820" s="114"/>
      <c r="AH820" s="114"/>
      <c r="AI820" s="114"/>
      <c r="AJ820" s="114"/>
      <c r="AK820" s="114"/>
      <c r="AL820" s="114"/>
      <c r="AM820" s="114"/>
      <c r="AN820" s="114"/>
      <c r="AO820" s="114"/>
      <c r="AP820" s="114"/>
      <c r="AQ820" s="114"/>
      <c r="AR820" s="114"/>
      <c r="AS820" s="114"/>
      <c r="AT820" s="114"/>
      <c r="AU820" s="114"/>
      <c r="AV820" s="114"/>
      <c r="AW820" s="114"/>
      <c r="AX820" s="114"/>
      <c r="AY820" s="114"/>
      <c r="AZ820" s="114"/>
      <c r="BA820" s="114"/>
      <c r="BB820" s="114"/>
      <c r="BC820" s="114"/>
      <c r="BD820" s="114"/>
      <c r="BE820" s="114"/>
      <c r="BF820" s="114"/>
      <c r="BG820" s="114"/>
      <c r="BH820" s="114"/>
      <c r="BI820" s="114"/>
      <c r="BJ820" s="114"/>
      <c r="BK820" s="114"/>
      <c r="BL820" s="114"/>
    </row>
    <row r="821">
      <c r="A821" s="117" t="s">
        <v>237</v>
      </c>
      <c r="B821" s="117" t="b">
        <v>1</v>
      </c>
      <c r="C821" s="117" t="s">
        <v>241</v>
      </c>
      <c r="D821" s="117" t="s">
        <v>10364</v>
      </c>
      <c r="E821" s="117" t="s">
        <v>11107</v>
      </c>
      <c r="F821" s="117" t="s">
        <v>1446</v>
      </c>
      <c r="G821" s="117" t="s">
        <v>11347</v>
      </c>
      <c r="H821" s="117" t="s">
        <v>11348</v>
      </c>
      <c r="I821" s="134"/>
      <c r="J821" s="117" t="s">
        <v>3933</v>
      </c>
      <c r="K821" s="117" t="s">
        <v>11349</v>
      </c>
      <c r="L821" s="134"/>
      <c r="M821" s="134"/>
      <c r="N821" s="134"/>
      <c r="O821" s="117" t="s">
        <v>11350</v>
      </c>
      <c r="P821" s="117" t="s">
        <v>11351</v>
      </c>
      <c r="Q821" s="134"/>
      <c r="R821" s="114"/>
      <c r="S821" s="114"/>
      <c r="T821" s="114"/>
      <c r="U821" s="114"/>
      <c r="V821" s="114"/>
      <c r="W821" s="114"/>
      <c r="X821" s="114"/>
      <c r="Y821" s="114"/>
      <c r="Z821" s="114"/>
      <c r="AA821" s="114"/>
      <c r="AB821" s="114"/>
      <c r="AC821" s="114"/>
      <c r="AD821" s="114"/>
      <c r="AE821" s="114"/>
      <c r="AF821" s="114"/>
      <c r="AG821" s="114"/>
      <c r="AH821" s="114"/>
      <c r="AI821" s="114"/>
      <c r="AJ821" s="114"/>
      <c r="AK821" s="114"/>
      <c r="AL821" s="114"/>
      <c r="AM821" s="114"/>
      <c r="AN821" s="114"/>
      <c r="AO821" s="114"/>
      <c r="AP821" s="114"/>
      <c r="AQ821" s="114"/>
      <c r="AR821" s="114"/>
      <c r="AS821" s="114"/>
      <c r="AT821" s="114"/>
      <c r="AU821" s="114"/>
      <c r="AV821" s="114"/>
      <c r="AW821" s="114"/>
      <c r="AX821" s="114"/>
      <c r="AY821" s="114"/>
      <c r="AZ821" s="114"/>
      <c r="BA821" s="114"/>
      <c r="BB821" s="114"/>
      <c r="BC821" s="114"/>
      <c r="BD821" s="114"/>
      <c r="BE821" s="114"/>
      <c r="BF821" s="114"/>
      <c r="BG821" s="114"/>
      <c r="BH821" s="114"/>
      <c r="BI821" s="114"/>
      <c r="BJ821" s="114"/>
      <c r="BK821" s="114"/>
      <c r="BL821" s="114"/>
    </row>
    <row r="822">
      <c r="A822" s="117" t="s">
        <v>237</v>
      </c>
      <c r="B822" s="117" t="b">
        <v>1</v>
      </c>
      <c r="C822" s="117" t="s">
        <v>241</v>
      </c>
      <c r="D822" s="117" t="s">
        <v>10364</v>
      </c>
      <c r="E822" s="117" t="s">
        <v>11107</v>
      </c>
      <c r="F822" s="117" t="s">
        <v>1446</v>
      </c>
      <c r="G822" s="117" t="s">
        <v>11352</v>
      </c>
      <c r="H822" s="117" t="s">
        <v>11353</v>
      </c>
      <c r="I822" s="134"/>
      <c r="J822" s="117" t="s">
        <v>11354</v>
      </c>
      <c r="K822" s="117" t="s">
        <v>11355</v>
      </c>
      <c r="L822" s="134"/>
      <c r="M822" s="134"/>
      <c r="N822" s="134"/>
      <c r="O822" s="117" t="s">
        <v>11356</v>
      </c>
      <c r="P822" s="117" t="s">
        <v>11357</v>
      </c>
      <c r="Q822" s="117" t="s">
        <v>3954</v>
      </c>
      <c r="R822" s="114"/>
      <c r="S822" s="114"/>
      <c r="T822" s="114"/>
      <c r="U822" s="114"/>
      <c r="V822" s="114"/>
      <c r="W822" s="114"/>
      <c r="X822" s="114"/>
      <c r="Y822" s="114"/>
      <c r="Z822" s="114"/>
      <c r="AA822" s="114"/>
      <c r="AB822" s="114"/>
      <c r="AC822" s="114"/>
      <c r="AD822" s="114"/>
      <c r="AE822" s="114"/>
      <c r="AF822" s="114"/>
      <c r="AG822" s="114"/>
      <c r="AH822" s="114"/>
      <c r="AI822" s="114"/>
      <c r="AJ822" s="114"/>
      <c r="AK822" s="114"/>
      <c r="AL822" s="114"/>
      <c r="AM822" s="114"/>
      <c r="AN822" s="114"/>
      <c r="AO822" s="114"/>
      <c r="AP822" s="114"/>
      <c r="AQ822" s="114"/>
      <c r="AR822" s="114"/>
      <c r="AS822" s="114"/>
      <c r="AT822" s="114"/>
      <c r="AU822" s="114"/>
      <c r="AV822" s="114"/>
      <c r="AW822" s="114"/>
      <c r="AX822" s="114"/>
      <c r="AY822" s="114"/>
      <c r="AZ822" s="114"/>
      <c r="BA822" s="114"/>
      <c r="BB822" s="114"/>
      <c r="BC822" s="114"/>
      <c r="BD822" s="114"/>
      <c r="BE822" s="114"/>
      <c r="BF822" s="114"/>
      <c r="BG822" s="114"/>
      <c r="BH822" s="114"/>
      <c r="BI822" s="114"/>
      <c r="BJ822" s="114"/>
      <c r="BK822" s="114"/>
      <c r="BL822" s="114"/>
    </row>
    <row r="823">
      <c r="A823" s="117" t="s">
        <v>237</v>
      </c>
      <c r="B823" s="117" t="b">
        <v>1</v>
      </c>
      <c r="C823" s="117">
        <v>1.0</v>
      </c>
      <c r="D823" s="117" t="s">
        <v>10364</v>
      </c>
      <c r="E823" s="117" t="s">
        <v>11107</v>
      </c>
      <c r="F823" s="117" t="s">
        <v>1446</v>
      </c>
      <c r="G823" s="117" t="s">
        <v>11358</v>
      </c>
      <c r="H823" s="117" t="s">
        <v>11341</v>
      </c>
      <c r="I823" s="134"/>
      <c r="J823" s="117" t="s">
        <v>11359</v>
      </c>
      <c r="K823" s="117" t="s">
        <v>11360</v>
      </c>
      <c r="L823" s="134"/>
      <c r="M823" s="134"/>
      <c r="N823" s="134"/>
      <c r="O823" s="117" t="s">
        <v>11344</v>
      </c>
      <c r="P823" s="117" t="s">
        <v>11345</v>
      </c>
      <c r="Q823" s="117" t="s">
        <v>11346</v>
      </c>
      <c r="R823" s="114"/>
      <c r="S823" s="114"/>
      <c r="T823" s="114"/>
      <c r="U823" s="114"/>
      <c r="V823" s="114"/>
      <c r="W823" s="114"/>
      <c r="X823" s="114"/>
      <c r="Y823" s="114"/>
      <c r="Z823" s="114"/>
      <c r="AA823" s="114"/>
      <c r="AB823" s="114"/>
      <c r="AC823" s="114"/>
      <c r="AD823" s="114"/>
      <c r="AE823" s="114"/>
      <c r="AF823" s="114"/>
      <c r="AG823" s="114"/>
      <c r="AH823" s="114"/>
      <c r="AI823" s="114"/>
      <c r="AJ823" s="114"/>
      <c r="AK823" s="114"/>
      <c r="AL823" s="114"/>
      <c r="AM823" s="114"/>
      <c r="AN823" s="114"/>
      <c r="AO823" s="114"/>
      <c r="AP823" s="114"/>
      <c r="AQ823" s="114"/>
      <c r="AR823" s="114"/>
      <c r="AS823" s="114"/>
      <c r="AT823" s="114"/>
      <c r="AU823" s="114"/>
      <c r="AV823" s="114"/>
      <c r="AW823" s="114"/>
      <c r="AX823" s="114"/>
      <c r="AY823" s="114"/>
      <c r="AZ823" s="114"/>
      <c r="BA823" s="114"/>
      <c r="BB823" s="114"/>
      <c r="BC823" s="114"/>
      <c r="BD823" s="114"/>
      <c r="BE823" s="114"/>
      <c r="BF823" s="114"/>
      <c r="BG823" s="114"/>
      <c r="BH823" s="114"/>
      <c r="BI823" s="114"/>
      <c r="BJ823" s="114"/>
      <c r="BK823" s="114"/>
      <c r="BL823" s="114"/>
    </row>
    <row r="824">
      <c r="A824" s="117" t="s">
        <v>237</v>
      </c>
      <c r="B824" s="117" t="b">
        <v>1</v>
      </c>
      <c r="C824" s="117" t="s">
        <v>241</v>
      </c>
      <c r="D824" s="117" t="s">
        <v>10364</v>
      </c>
      <c r="E824" s="117" t="s">
        <v>11107</v>
      </c>
      <c r="F824" s="117" t="s">
        <v>1446</v>
      </c>
      <c r="G824" s="117" t="s">
        <v>11361</v>
      </c>
      <c r="H824" s="117" t="s">
        <v>11362</v>
      </c>
      <c r="I824" s="134"/>
      <c r="J824" s="117" t="s">
        <v>11363</v>
      </c>
      <c r="K824" s="117" t="s">
        <v>11364</v>
      </c>
      <c r="L824" s="134"/>
      <c r="M824" s="134"/>
      <c r="N824" s="134"/>
      <c r="O824" s="117" t="s">
        <v>11365</v>
      </c>
      <c r="P824" s="117" t="s">
        <v>11366</v>
      </c>
      <c r="Q824" s="134"/>
      <c r="R824" s="114"/>
      <c r="S824" s="114"/>
      <c r="T824" s="114"/>
      <c r="U824" s="114"/>
      <c r="V824" s="114"/>
      <c r="W824" s="114"/>
      <c r="X824" s="114"/>
      <c r="Y824" s="114"/>
      <c r="Z824" s="114"/>
      <c r="AA824" s="114"/>
      <c r="AB824" s="114"/>
      <c r="AC824" s="114"/>
      <c r="AD824" s="114"/>
      <c r="AE824" s="114"/>
      <c r="AF824" s="114"/>
      <c r="AG824" s="114"/>
      <c r="AH824" s="114"/>
      <c r="AI824" s="114"/>
      <c r="AJ824" s="114"/>
      <c r="AK824" s="114"/>
      <c r="AL824" s="114"/>
      <c r="AM824" s="114"/>
      <c r="AN824" s="114"/>
      <c r="AO824" s="114"/>
      <c r="AP824" s="114"/>
      <c r="AQ824" s="114"/>
      <c r="AR824" s="114"/>
      <c r="AS824" s="114"/>
      <c r="AT824" s="114"/>
      <c r="AU824" s="114"/>
      <c r="AV824" s="114"/>
      <c r="AW824" s="114"/>
      <c r="AX824" s="114"/>
      <c r="AY824" s="114"/>
      <c r="AZ824" s="114"/>
      <c r="BA824" s="114"/>
      <c r="BB824" s="114"/>
      <c r="BC824" s="114"/>
      <c r="BD824" s="114"/>
      <c r="BE824" s="114"/>
      <c r="BF824" s="114"/>
      <c r="BG824" s="114"/>
      <c r="BH824" s="114"/>
      <c r="BI824" s="114"/>
      <c r="BJ824" s="114"/>
      <c r="BK824" s="114"/>
      <c r="BL824" s="114"/>
    </row>
    <row r="825">
      <c r="A825" s="117" t="s">
        <v>237</v>
      </c>
      <c r="B825" s="117" t="b">
        <v>1</v>
      </c>
      <c r="C825" s="117" t="s">
        <v>241</v>
      </c>
      <c r="D825" s="117" t="s">
        <v>10364</v>
      </c>
      <c r="E825" s="117" t="s">
        <v>11107</v>
      </c>
      <c r="F825" s="117" t="s">
        <v>1446</v>
      </c>
      <c r="G825" s="117" t="s">
        <v>11367</v>
      </c>
      <c r="H825" s="117" t="s">
        <v>11368</v>
      </c>
      <c r="I825" s="134"/>
      <c r="J825" s="117" t="s">
        <v>11369</v>
      </c>
      <c r="K825" s="117" t="s">
        <v>11370</v>
      </c>
      <c r="L825" s="134"/>
      <c r="M825" s="134"/>
      <c r="N825" s="134"/>
      <c r="O825" s="117" t="s">
        <v>11371</v>
      </c>
      <c r="P825" s="117" t="s">
        <v>11372</v>
      </c>
      <c r="Q825" s="117" t="s">
        <v>11373</v>
      </c>
      <c r="R825" s="114"/>
      <c r="S825" s="114"/>
      <c r="T825" s="114"/>
      <c r="U825" s="114"/>
      <c r="V825" s="114"/>
      <c r="W825" s="114"/>
      <c r="X825" s="114"/>
      <c r="Y825" s="114"/>
      <c r="Z825" s="114"/>
      <c r="AA825" s="114"/>
      <c r="AB825" s="114"/>
      <c r="AC825" s="114"/>
      <c r="AD825" s="114"/>
      <c r="AE825" s="114"/>
      <c r="AF825" s="114"/>
      <c r="AG825" s="114"/>
      <c r="AH825" s="114"/>
      <c r="AI825" s="114"/>
      <c r="AJ825" s="114"/>
      <c r="AK825" s="114"/>
      <c r="AL825" s="114"/>
      <c r="AM825" s="114"/>
      <c r="AN825" s="114"/>
      <c r="AO825" s="114"/>
      <c r="AP825" s="114"/>
      <c r="AQ825" s="114"/>
      <c r="AR825" s="114"/>
      <c r="AS825" s="114"/>
      <c r="AT825" s="114"/>
      <c r="AU825" s="114"/>
      <c r="AV825" s="114"/>
      <c r="AW825" s="114"/>
      <c r="AX825" s="114"/>
      <c r="AY825" s="114"/>
      <c r="AZ825" s="114"/>
      <c r="BA825" s="114"/>
      <c r="BB825" s="114"/>
      <c r="BC825" s="114"/>
      <c r="BD825" s="114"/>
      <c r="BE825" s="114"/>
      <c r="BF825" s="114"/>
      <c r="BG825" s="114"/>
      <c r="BH825" s="114"/>
      <c r="BI825" s="114"/>
      <c r="BJ825" s="114"/>
      <c r="BK825" s="114"/>
      <c r="BL825" s="114"/>
    </row>
    <row r="826">
      <c r="A826" s="117" t="s">
        <v>237</v>
      </c>
      <c r="B826" s="117" t="b">
        <v>1</v>
      </c>
      <c r="C826" s="117">
        <v>1.0</v>
      </c>
      <c r="D826" s="117" t="s">
        <v>10364</v>
      </c>
      <c r="E826" s="117" t="s">
        <v>11107</v>
      </c>
      <c r="F826" s="117" t="s">
        <v>1446</v>
      </c>
      <c r="G826" s="117" t="s">
        <v>11374</v>
      </c>
      <c r="H826" s="117" t="s">
        <v>11375</v>
      </c>
      <c r="I826" s="134"/>
      <c r="J826" s="117" t="s">
        <v>11376</v>
      </c>
      <c r="K826" s="117" t="s">
        <v>11377</v>
      </c>
      <c r="L826" s="134"/>
      <c r="M826" s="134"/>
      <c r="N826" s="134"/>
      <c r="O826" s="117" t="s">
        <v>11378</v>
      </c>
      <c r="P826" s="117" t="s">
        <v>11379</v>
      </c>
      <c r="Q826" s="117" t="s">
        <v>11380</v>
      </c>
      <c r="R826" s="114"/>
      <c r="S826" s="114"/>
      <c r="T826" s="114"/>
      <c r="U826" s="114"/>
      <c r="V826" s="114"/>
      <c r="W826" s="114"/>
      <c r="X826" s="114"/>
      <c r="Y826" s="114"/>
      <c r="Z826" s="114"/>
      <c r="AA826" s="114"/>
      <c r="AB826" s="114"/>
      <c r="AC826" s="114"/>
      <c r="AD826" s="114"/>
      <c r="AE826" s="114"/>
      <c r="AF826" s="114"/>
      <c r="AG826" s="114"/>
      <c r="AH826" s="114"/>
      <c r="AI826" s="114"/>
      <c r="AJ826" s="114"/>
      <c r="AK826" s="114"/>
      <c r="AL826" s="114"/>
      <c r="AM826" s="114"/>
      <c r="AN826" s="114"/>
      <c r="AO826" s="114"/>
      <c r="AP826" s="114"/>
      <c r="AQ826" s="114"/>
      <c r="AR826" s="114"/>
      <c r="AS826" s="114"/>
      <c r="AT826" s="114"/>
      <c r="AU826" s="114"/>
      <c r="AV826" s="114"/>
      <c r="AW826" s="114"/>
      <c r="AX826" s="114"/>
      <c r="AY826" s="114"/>
      <c r="AZ826" s="114"/>
      <c r="BA826" s="114"/>
      <c r="BB826" s="114"/>
      <c r="BC826" s="114"/>
      <c r="BD826" s="114"/>
      <c r="BE826" s="114"/>
      <c r="BF826" s="114"/>
      <c r="BG826" s="114"/>
      <c r="BH826" s="114"/>
      <c r="BI826" s="114"/>
      <c r="BJ826" s="114"/>
      <c r="BK826" s="114"/>
      <c r="BL826" s="114"/>
    </row>
    <row r="827">
      <c r="A827" s="117" t="s">
        <v>237</v>
      </c>
      <c r="B827" s="117" t="b">
        <v>1</v>
      </c>
      <c r="C827" s="117" t="s">
        <v>241</v>
      </c>
      <c r="D827" s="117" t="s">
        <v>10364</v>
      </c>
      <c r="E827" s="117" t="s">
        <v>11107</v>
      </c>
      <c r="F827" s="117" t="s">
        <v>1446</v>
      </c>
      <c r="G827" s="117" t="s">
        <v>11381</v>
      </c>
      <c r="H827" s="117" t="s">
        <v>10770</v>
      </c>
      <c r="I827" s="134"/>
      <c r="J827" s="117" t="s">
        <v>11382</v>
      </c>
      <c r="K827" s="117" t="s">
        <v>11383</v>
      </c>
      <c r="L827" s="134"/>
      <c r="M827" s="134"/>
      <c r="N827" s="134"/>
      <c r="O827" s="117" t="s">
        <v>11384</v>
      </c>
      <c r="P827" s="117" t="s">
        <v>11385</v>
      </c>
      <c r="Q827" s="134"/>
      <c r="R827" s="114"/>
      <c r="S827" s="114"/>
      <c r="T827" s="114"/>
      <c r="U827" s="114"/>
      <c r="V827" s="114"/>
      <c r="W827" s="114"/>
      <c r="X827" s="114"/>
      <c r="Y827" s="114"/>
      <c r="Z827" s="114"/>
      <c r="AA827" s="114"/>
      <c r="AB827" s="114"/>
      <c r="AC827" s="114"/>
      <c r="AD827" s="114"/>
      <c r="AE827" s="114"/>
      <c r="AF827" s="114"/>
      <c r="AG827" s="114"/>
      <c r="AH827" s="114"/>
      <c r="AI827" s="114"/>
      <c r="AJ827" s="114"/>
      <c r="AK827" s="114"/>
      <c r="AL827" s="114"/>
      <c r="AM827" s="114"/>
      <c r="AN827" s="114"/>
      <c r="AO827" s="114"/>
      <c r="AP827" s="114"/>
      <c r="AQ827" s="114"/>
      <c r="AR827" s="114"/>
      <c r="AS827" s="114"/>
      <c r="AT827" s="114"/>
      <c r="AU827" s="114"/>
      <c r="AV827" s="114"/>
      <c r="AW827" s="114"/>
      <c r="AX827" s="114"/>
      <c r="AY827" s="114"/>
      <c r="AZ827" s="114"/>
      <c r="BA827" s="114"/>
      <c r="BB827" s="114"/>
      <c r="BC827" s="114"/>
      <c r="BD827" s="114"/>
      <c r="BE827" s="114"/>
      <c r="BF827" s="114"/>
      <c r="BG827" s="114"/>
      <c r="BH827" s="114"/>
      <c r="BI827" s="114"/>
      <c r="BJ827" s="114"/>
      <c r="BK827" s="114"/>
      <c r="BL827" s="114"/>
    </row>
    <row r="828">
      <c r="A828" s="117" t="s">
        <v>237</v>
      </c>
      <c r="B828" s="117" t="b">
        <v>1</v>
      </c>
      <c r="C828" s="117" t="s">
        <v>241</v>
      </c>
      <c r="D828" s="117" t="s">
        <v>10364</v>
      </c>
      <c r="E828" s="117" t="s">
        <v>11386</v>
      </c>
      <c r="F828" s="117" t="s">
        <v>1772</v>
      </c>
      <c r="G828" s="117" t="s">
        <v>11387</v>
      </c>
      <c r="H828" s="117" t="s">
        <v>11388</v>
      </c>
      <c r="I828" s="134"/>
      <c r="J828" s="117" t="s">
        <v>11389</v>
      </c>
      <c r="K828" s="117" t="s">
        <v>11390</v>
      </c>
      <c r="L828" s="134"/>
      <c r="M828" s="134"/>
      <c r="N828" s="134"/>
      <c r="O828" s="117" t="s">
        <v>11391</v>
      </c>
      <c r="P828" s="117" t="s">
        <v>11392</v>
      </c>
      <c r="Q828" s="117" t="s">
        <v>11393</v>
      </c>
      <c r="R828" s="114"/>
      <c r="S828" s="114"/>
      <c r="T828" s="114"/>
      <c r="U828" s="114"/>
      <c r="V828" s="114"/>
      <c r="W828" s="114"/>
      <c r="X828" s="114"/>
      <c r="Y828" s="114"/>
      <c r="Z828" s="114"/>
      <c r="AA828" s="114"/>
      <c r="AB828" s="114"/>
      <c r="AC828" s="114"/>
      <c r="AD828" s="114"/>
      <c r="AE828" s="114"/>
      <c r="AF828" s="114"/>
      <c r="AG828" s="114"/>
      <c r="AH828" s="114"/>
      <c r="AI828" s="114"/>
      <c r="AJ828" s="114"/>
      <c r="AK828" s="114"/>
      <c r="AL828" s="114"/>
      <c r="AM828" s="114"/>
      <c r="AN828" s="114"/>
      <c r="AO828" s="114"/>
      <c r="AP828" s="114"/>
      <c r="AQ828" s="114"/>
      <c r="AR828" s="114"/>
      <c r="AS828" s="114"/>
      <c r="AT828" s="114"/>
      <c r="AU828" s="114"/>
      <c r="AV828" s="114"/>
      <c r="AW828" s="114"/>
      <c r="AX828" s="114"/>
      <c r="AY828" s="114"/>
      <c r="AZ828" s="114"/>
      <c r="BA828" s="114"/>
      <c r="BB828" s="114"/>
      <c r="BC828" s="114"/>
      <c r="BD828" s="114"/>
      <c r="BE828" s="114"/>
      <c r="BF828" s="114"/>
      <c r="BG828" s="114"/>
      <c r="BH828" s="114"/>
      <c r="BI828" s="114"/>
      <c r="BJ828" s="114"/>
      <c r="BK828" s="114"/>
      <c r="BL828" s="114"/>
    </row>
    <row r="829">
      <c r="A829" s="117" t="s">
        <v>237</v>
      </c>
      <c r="B829" s="117" t="b">
        <v>1</v>
      </c>
      <c r="C829" s="117">
        <v>1.0</v>
      </c>
      <c r="D829" s="117" t="s">
        <v>10364</v>
      </c>
      <c r="E829" s="117" t="s">
        <v>11386</v>
      </c>
      <c r="F829" s="117" t="s">
        <v>1772</v>
      </c>
      <c r="G829" s="117" t="s">
        <v>11394</v>
      </c>
      <c r="H829" s="117" t="s">
        <v>11395</v>
      </c>
      <c r="I829" s="134"/>
      <c r="J829" s="117" t="s">
        <v>11396</v>
      </c>
      <c r="K829" s="117" t="s">
        <v>11397</v>
      </c>
      <c r="L829" s="134"/>
      <c r="M829" s="134"/>
      <c r="N829" s="134"/>
      <c r="O829" s="117" t="s">
        <v>11398</v>
      </c>
      <c r="P829" s="117" t="s">
        <v>11399</v>
      </c>
      <c r="Q829" s="117" t="s">
        <v>11400</v>
      </c>
      <c r="R829" s="114"/>
      <c r="S829" s="114"/>
      <c r="T829" s="114"/>
      <c r="U829" s="114"/>
      <c r="V829" s="114"/>
      <c r="W829" s="114"/>
      <c r="X829" s="114"/>
      <c r="Y829" s="114"/>
      <c r="Z829" s="114"/>
      <c r="AA829" s="114"/>
      <c r="AB829" s="114"/>
      <c r="AC829" s="114"/>
      <c r="AD829" s="114"/>
      <c r="AE829" s="114"/>
      <c r="AF829" s="114"/>
      <c r="AG829" s="114"/>
      <c r="AH829" s="114"/>
      <c r="AI829" s="114"/>
      <c r="AJ829" s="114"/>
      <c r="AK829" s="114"/>
      <c r="AL829" s="114"/>
      <c r="AM829" s="114"/>
      <c r="AN829" s="114"/>
      <c r="AO829" s="114"/>
      <c r="AP829" s="114"/>
      <c r="AQ829" s="114"/>
      <c r="AR829" s="114"/>
      <c r="AS829" s="114"/>
      <c r="AT829" s="114"/>
      <c r="AU829" s="114"/>
      <c r="AV829" s="114"/>
      <c r="AW829" s="114"/>
      <c r="AX829" s="114"/>
      <c r="AY829" s="114"/>
      <c r="AZ829" s="114"/>
      <c r="BA829" s="114"/>
      <c r="BB829" s="114"/>
      <c r="BC829" s="114"/>
      <c r="BD829" s="114"/>
      <c r="BE829" s="114"/>
      <c r="BF829" s="114"/>
      <c r="BG829" s="114"/>
      <c r="BH829" s="114"/>
      <c r="BI829" s="114"/>
      <c r="BJ829" s="114"/>
      <c r="BK829" s="114"/>
      <c r="BL829" s="114"/>
    </row>
    <row r="830">
      <c r="A830" s="117" t="s">
        <v>237</v>
      </c>
      <c r="B830" s="117" t="b">
        <v>1</v>
      </c>
      <c r="C830" s="117" t="s">
        <v>241</v>
      </c>
      <c r="D830" s="117" t="s">
        <v>10364</v>
      </c>
      <c r="E830" s="117" t="s">
        <v>11386</v>
      </c>
      <c r="F830" s="117" t="s">
        <v>1772</v>
      </c>
      <c r="G830" s="117" t="s">
        <v>11401</v>
      </c>
      <c r="H830" s="117" t="s">
        <v>11402</v>
      </c>
      <c r="I830" s="134"/>
      <c r="J830" s="117" t="s">
        <v>11403</v>
      </c>
      <c r="K830" s="117" t="s">
        <v>11404</v>
      </c>
      <c r="L830" s="134"/>
      <c r="M830" s="134"/>
      <c r="N830" s="134"/>
      <c r="O830" s="117" t="s">
        <v>11405</v>
      </c>
      <c r="P830" s="117" t="s">
        <v>11406</v>
      </c>
      <c r="Q830" s="134"/>
      <c r="R830" s="114"/>
      <c r="S830" s="114"/>
      <c r="T830" s="114"/>
      <c r="U830" s="114"/>
      <c r="V830" s="114"/>
      <c r="W830" s="114"/>
      <c r="X830" s="114"/>
      <c r="Y830" s="114"/>
      <c r="Z830" s="114"/>
      <c r="AA830" s="114"/>
      <c r="AB830" s="114"/>
      <c r="AC830" s="114"/>
      <c r="AD830" s="114"/>
      <c r="AE830" s="114"/>
      <c r="AF830" s="114"/>
      <c r="AG830" s="114"/>
      <c r="AH830" s="114"/>
      <c r="AI830" s="114"/>
      <c r="AJ830" s="114"/>
      <c r="AK830" s="114"/>
      <c r="AL830" s="114"/>
      <c r="AM830" s="114"/>
      <c r="AN830" s="114"/>
      <c r="AO830" s="114"/>
      <c r="AP830" s="114"/>
      <c r="AQ830" s="114"/>
      <c r="AR830" s="114"/>
      <c r="AS830" s="114"/>
      <c r="AT830" s="114"/>
      <c r="AU830" s="114"/>
      <c r="AV830" s="114"/>
      <c r="AW830" s="114"/>
      <c r="AX830" s="114"/>
      <c r="AY830" s="114"/>
      <c r="AZ830" s="114"/>
      <c r="BA830" s="114"/>
      <c r="BB830" s="114"/>
      <c r="BC830" s="114"/>
      <c r="BD830" s="114"/>
      <c r="BE830" s="114"/>
      <c r="BF830" s="114"/>
      <c r="BG830" s="114"/>
      <c r="BH830" s="114"/>
      <c r="BI830" s="114"/>
      <c r="BJ830" s="114"/>
      <c r="BK830" s="114"/>
      <c r="BL830" s="114"/>
    </row>
    <row r="831">
      <c r="A831" s="117" t="s">
        <v>237</v>
      </c>
      <c r="B831" s="117" t="b">
        <v>1</v>
      </c>
      <c r="C831" s="117" t="s">
        <v>241</v>
      </c>
      <c r="D831" s="117" t="s">
        <v>10364</v>
      </c>
      <c r="E831" s="117" t="s">
        <v>11386</v>
      </c>
      <c r="F831" s="117" t="s">
        <v>1772</v>
      </c>
      <c r="G831" s="117" t="s">
        <v>11407</v>
      </c>
      <c r="H831" s="117" t="s">
        <v>11408</v>
      </c>
      <c r="I831" s="134"/>
      <c r="J831" s="117" t="s">
        <v>11409</v>
      </c>
      <c r="K831" s="117" t="s">
        <v>11410</v>
      </c>
      <c r="L831" s="134"/>
      <c r="M831" s="134"/>
      <c r="N831" s="134"/>
      <c r="O831" s="117" t="s">
        <v>11411</v>
      </c>
      <c r="P831" s="117" t="s">
        <v>11412</v>
      </c>
      <c r="Q831" s="117" t="s">
        <v>11413</v>
      </c>
      <c r="R831" s="114"/>
      <c r="S831" s="114"/>
      <c r="T831" s="114"/>
      <c r="U831" s="114"/>
      <c r="V831" s="114"/>
      <c r="W831" s="114"/>
      <c r="X831" s="114"/>
      <c r="Y831" s="114"/>
      <c r="Z831" s="114"/>
      <c r="AA831" s="114"/>
      <c r="AB831" s="114"/>
      <c r="AC831" s="114"/>
      <c r="AD831" s="114"/>
      <c r="AE831" s="114"/>
      <c r="AF831" s="114"/>
      <c r="AG831" s="114"/>
      <c r="AH831" s="114"/>
      <c r="AI831" s="114"/>
      <c r="AJ831" s="114"/>
      <c r="AK831" s="114"/>
      <c r="AL831" s="114"/>
      <c r="AM831" s="114"/>
      <c r="AN831" s="114"/>
      <c r="AO831" s="114"/>
      <c r="AP831" s="114"/>
      <c r="AQ831" s="114"/>
      <c r="AR831" s="114"/>
      <c r="AS831" s="114"/>
      <c r="AT831" s="114"/>
      <c r="AU831" s="114"/>
      <c r="AV831" s="114"/>
      <c r="AW831" s="114"/>
      <c r="AX831" s="114"/>
      <c r="AY831" s="114"/>
      <c r="AZ831" s="114"/>
      <c r="BA831" s="114"/>
      <c r="BB831" s="114"/>
      <c r="BC831" s="114"/>
      <c r="BD831" s="114"/>
      <c r="BE831" s="114"/>
      <c r="BF831" s="114"/>
      <c r="BG831" s="114"/>
      <c r="BH831" s="114"/>
      <c r="BI831" s="114"/>
      <c r="BJ831" s="114"/>
      <c r="BK831" s="114"/>
      <c r="BL831" s="114"/>
    </row>
    <row r="832">
      <c r="A832" s="117" t="s">
        <v>237</v>
      </c>
      <c r="B832" s="117" t="b">
        <v>1</v>
      </c>
      <c r="C832" s="117">
        <v>1.0</v>
      </c>
      <c r="D832" s="117" t="s">
        <v>10364</v>
      </c>
      <c r="E832" s="117" t="s">
        <v>11386</v>
      </c>
      <c r="F832" s="117" t="s">
        <v>1772</v>
      </c>
      <c r="G832" s="117" t="s">
        <v>11414</v>
      </c>
      <c r="H832" s="117" t="s">
        <v>11415</v>
      </c>
      <c r="I832" s="134"/>
      <c r="J832" s="117" t="s">
        <v>11416</v>
      </c>
      <c r="K832" s="117" t="s">
        <v>11417</v>
      </c>
      <c r="L832" s="134"/>
      <c r="M832" s="134"/>
      <c r="N832" s="134"/>
      <c r="O832" s="117" t="s">
        <v>11418</v>
      </c>
      <c r="P832" s="117" t="s">
        <v>11419</v>
      </c>
      <c r="Q832" s="117" t="s">
        <v>11420</v>
      </c>
      <c r="R832" s="114"/>
      <c r="S832" s="114"/>
      <c r="T832" s="114"/>
      <c r="U832" s="114"/>
      <c r="V832" s="114"/>
      <c r="W832" s="114"/>
      <c r="X832" s="114"/>
      <c r="Y832" s="114"/>
      <c r="Z832" s="114"/>
      <c r="AA832" s="114"/>
      <c r="AB832" s="114"/>
      <c r="AC832" s="114"/>
      <c r="AD832" s="114"/>
      <c r="AE832" s="114"/>
      <c r="AF832" s="114"/>
      <c r="AG832" s="114"/>
      <c r="AH832" s="114"/>
      <c r="AI832" s="114"/>
      <c r="AJ832" s="114"/>
      <c r="AK832" s="114"/>
      <c r="AL832" s="114"/>
      <c r="AM832" s="114"/>
      <c r="AN832" s="114"/>
      <c r="AO832" s="114"/>
      <c r="AP832" s="114"/>
      <c r="AQ832" s="114"/>
      <c r="AR832" s="114"/>
      <c r="AS832" s="114"/>
      <c r="AT832" s="114"/>
      <c r="AU832" s="114"/>
      <c r="AV832" s="114"/>
      <c r="AW832" s="114"/>
      <c r="AX832" s="114"/>
      <c r="AY832" s="114"/>
      <c r="AZ832" s="114"/>
      <c r="BA832" s="114"/>
      <c r="BB832" s="114"/>
      <c r="BC832" s="114"/>
      <c r="BD832" s="114"/>
      <c r="BE832" s="114"/>
      <c r="BF832" s="114"/>
      <c r="BG832" s="114"/>
      <c r="BH832" s="114"/>
      <c r="BI832" s="114"/>
      <c r="BJ832" s="114"/>
      <c r="BK832" s="114"/>
      <c r="BL832" s="114"/>
    </row>
    <row r="833">
      <c r="A833" s="117" t="s">
        <v>237</v>
      </c>
      <c r="B833" s="117" t="b">
        <v>1</v>
      </c>
      <c r="C833" s="117" t="s">
        <v>241</v>
      </c>
      <c r="D833" s="117" t="s">
        <v>10364</v>
      </c>
      <c r="E833" s="117" t="s">
        <v>11386</v>
      </c>
      <c r="F833" s="117" t="s">
        <v>1772</v>
      </c>
      <c r="G833" s="117" t="s">
        <v>11401</v>
      </c>
      <c r="H833" s="117" t="s">
        <v>11402</v>
      </c>
      <c r="I833" s="134"/>
      <c r="J833" s="117" t="s">
        <v>11421</v>
      </c>
      <c r="K833" s="117" t="s">
        <v>11422</v>
      </c>
      <c r="L833" s="134"/>
      <c r="M833" s="134"/>
      <c r="N833" s="134"/>
      <c r="O833" s="117" t="s">
        <v>11423</v>
      </c>
      <c r="P833" s="117" t="s">
        <v>11424</v>
      </c>
      <c r="Q833" s="117" t="s">
        <v>11425</v>
      </c>
      <c r="R833" s="114"/>
      <c r="S833" s="114"/>
      <c r="T833" s="114"/>
      <c r="U833" s="114"/>
      <c r="V833" s="114"/>
      <c r="W833" s="114"/>
      <c r="X833" s="114"/>
      <c r="Y833" s="114"/>
      <c r="Z833" s="114"/>
      <c r="AA833" s="114"/>
      <c r="AB833" s="114"/>
      <c r="AC833" s="114"/>
      <c r="AD833" s="114"/>
      <c r="AE833" s="114"/>
      <c r="AF833" s="114"/>
      <c r="AG833" s="114"/>
      <c r="AH833" s="114"/>
      <c r="AI833" s="114"/>
      <c r="AJ833" s="114"/>
      <c r="AK833" s="114"/>
      <c r="AL833" s="114"/>
      <c r="AM833" s="114"/>
      <c r="AN833" s="114"/>
      <c r="AO833" s="114"/>
      <c r="AP833" s="114"/>
      <c r="AQ833" s="114"/>
      <c r="AR833" s="114"/>
      <c r="AS833" s="114"/>
      <c r="AT833" s="114"/>
      <c r="AU833" s="114"/>
      <c r="AV833" s="114"/>
      <c r="AW833" s="114"/>
      <c r="AX833" s="114"/>
      <c r="AY833" s="114"/>
      <c r="AZ833" s="114"/>
      <c r="BA833" s="114"/>
      <c r="BB833" s="114"/>
      <c r="BC833" s="114"/>
      <c r="BD833" s="114"/>
      <c r="BE833" s="114"/>
      <c r="BF833" s="114"/>
      <c r="BG833" s="114"/>
      <c r="BH833" s="114"/>
      <c r="BI833" s="114"/>
      <c r="BJ833" s="114"/>
      <c r="BK833" s="114"/>
      <c r="BL833" s="114"/>
    </row>
    <row r="834">
      <c r="A834" s="117" t="s">
        <v>237</v>
      </c>
      <c r="B834" s="117" t="b">
        <v>1</v>
      </c>
      <c r="C834" s="117" t="s">
        <v>241</v>
      </c>
      <c r="D834" s="117" t="s">
        <v>10364</v>
      </c>
      <c r="E834" s="117" t="s">
        <v>11386</v>
      </c>
      <c r="F834" s="117" t="s">
        <v>1823</v>
      </c>
      <c r="G834" s="117" t="s">
        <v>11426</v>
      </c>
      <c r="H834" s="117" t="s">
        <v>11427</v>
      </c>
      <c r="I834" s="134"/>
      <c r="J834" s="117" t="s">
        <v>4004</v>
      </c>
      <c r="K834" s="117" t="s">
        <v>11428</v>
      </c>
      <c r="L834" s="134"/>
      <c r="M834" s="134"/>
      <c r="N834" s="134"/>
      <c r="O834" s="117" t="s">
        <v>11429</v>
      </c>
      <c r="P834" s="117" t="s">
        <v>11430</v>
      </c>
      <c r="Q834" s="117" t="s">
        <v>11431</v>
      </c>
      <c r="R834" s="114"/>
      <c r="S834" s="114"/>
      <c r="T834" s="114"/>
      <c r="U834" s="114"/>
      <c r="V834" s="114"/>
      <c r="W834" s="114"/>
      <c r="X834" s="114"/>
      <c r="Y834" s="114"/>
      <c r="Z834" s="114"/>
      <c r="AA834" s="114"/>
      <c r="AB834" s="114"/>
      <c r="AC834" s="114"/>
      <c r="AD834" s="114"/>
      <c r="AE834" s="114"/>
      <c r="AF834" s="114"/>
      <c r="AG834" s="114"/>
      <c r="AH834" s="114"/>
      <c r="AI834" s="114"/>
      <c r="AJ834" s="114"/>
      <c r="AK834" s="114"/>
      <c r="AL834" s="114"/>
      <c r="AM834" s="114"/>
      <c r="AN834" s="114"/>
      <c r="AO834" s="114"/>
      <c r="AP834" s="114"/>
      <c r="AQ834" s="114"/>
      <c r="AR834" s="114"/>
      <c r="AS834" s="114"/>
      <c r="AT834" s="114"/>
      <c r="AU834" s="114"/>
      <c r="AV834" s="114"/>
      <c r="AW834" s="114"/>
      <c r="AX834" s="114"/>
      <c r="AY834" s="114"/>
      <c r="AZ834" s="114"/>
      <c r="BA834" s="114"/>
      <c r="BB834" s="114"/>
      <c r="BC834" s="114"/>
      <c r="BD834" s="114"/>
      <c r="BE834" s="114"/>
      <c r="BF834" s="114"/>
      <c r="BG834" s="114"/>
      <c r="BH834" s="114"/>
      <c r="BI834" s="114"/>
      <c r="BJ834" s="114"/>
      <c r="BK834" s="114"/>
      <c r="BL834" s="114"/>
    </row>
    <row r="835">
      <c r="A835" s="117" t="s">
        <v>237</v>
      </c>
      <c r="B835" s="117" t="b">
        <v>1</v>
      </c>
      <c r="C835" s="117">
        <v>1.0</v>
      </c>
      <c r="D835" s="117" t="s">
        <v>10364</v>
      </c>
      <c r="E835" s="117" t="s">
        <v>11386</v>
      </c>
      <c r="F835" s="117" t="s">
        <v>1866</v>
      </c>
      <c r="G835" s="117" t="s">
        <v>11432</v>
      </c>
      <c r="H835" s="117" t="s">
        <v>11433</v>
      </c>
      <c r="I835" s="134"/>
      <c r="J835" s="117" t="s">
        <v>11434</v>
      </c>
      <c r="K835" s="117" t="s">
        <v>11435</v>
      </c>
      <c r="L835" s="134"/>
      <c r="M835" s="134"/>
      <c r="N835" s="134"/>
      <c r="O835" s="117" t="s">
        <v>11436</v>
      </c>
      <c r="P835" s="117" t="s">
        <v>11437</v>
      </c>
      <c r="Q835" s="117" t="s">
        <v>11438</v>
      </c>
      <c r="R835" s="114"/>
      <c r="S835" s="114"/>
      <c r="T835" s="114"/>
      <c r="U835" s="114"/>
      <c r="V835" s="114"/>
      <c r="W835" s="114"/>
      <c r="X835" s="114"/>
      <c r="Y835" s="114"/>
      <c r="Z835" s="114"/>
      <c r="AA835" s="114"/>
      <c r="AB835" s="114"/>
      <c r="AC835" s="114"/>
      <c r="AD835" s="114"/>
      <c r="AE835" s="114"/>
      <c r="AF835" s="114"/>
      <c r="AG835" s="114"/>
      <c r="AH835" s="114"/>
      <c r="AI835" s="114"/>
      <c r="AJ835" s="114"/>
      <c r="AK835" s="114"/>
      <c r="AL835" s="114"/>
      <c r="AM835" s="114"/>
      <c r="AN835" s="114"/>
      <c r="AO835" s="114"/>
      <c r="AP835" s="114"/>
      <c r="AQ835" s="114"/>
      <c r="AR835" s="114"/>
      <c r="AS835" s="114"/>
      <c r="AT835" s="114"/>
      <c r="AU835" s="114"/>
      <c r="AV835" s="114"/>
      <c r="AW835" s="114"/>
      <c r="AX835" s="114"/>
      <c r="AY835" s="114"/>
      <c r="AZ835" s="114"/>
      <c r="BA835" s="114"/>
      <c r="BB835" s="114"/>
      <c r="BC835" s="114"/>
      <c r="BD835" s="114"/>
      <c r="BE835" s="114"/>
      <c r="BF835" s="114"/>
      <c r="BG835" s="114"/>
      <c r="BH835" s="114"/>
      <c r="BI835" s="114"/>
      <c r="BJ835" s="114"/>
      <c r="BK835" s="114"/>
      <c r="BL835" s="114"/>
    </row>
    <row r="836">
      <c r="A836" s="117" t="s">
        <v>237</v>
      </c>
      <c r="B836" s="117" t="b">
        <v>1</v>
      </c>
      <c r="C836" s="117" t="s">
        <v>241</v>
      </c>
      <c r="D836" s="117" t="s">
        <v>10364</v>
      </c>
      <c r="E836" s="117" t="s">
        <v>11386</v>
      </c>
      <c r="F836" s="117" t="s">
        <v>1866</v>
      </c>
      <c r="G836" s="117" t="s">
        <v>11439</v>
      </c>
      <c r="H836" s="117" t="s">
        <v>9382</v>
      </c>
      <c r="I836" s="134"/>
      <c r="J836" s="117" t="s">
        <v>11440</v>
      </c>
      <c r="K836" s="117" t="s">
        <v>11441</v>
      </c>
      <c r="L836" s="134"/>
      <c r="M836" s="134"/>
      <c r="N836" s="134"/>
      <c r="O836" s="117" t="s">
        <v>11442</v>
      </c>
      <c r="P836" s="117" t="s">
        <v>11443</v>
      </c>
      <c r="Q836" s="134"/>
      <c r="R836" s="114"/>
      <c r="S836" s="114"/>
      <c r="T836" s="114"/>
      <c r="U836" s="114"/>
      <c r="V836" s="114"/>
      <c r="W836" s="114"/>
      <c r="X836" s="114"/>
      <c r="Y836" s="114"/>
      <c r="Z836" s="114"/>
      <c r="AA836" s="114"/>
      <c r="AB836" s="114"/>
      <c r="AC836" s="114"/>
      <c r="AD836" s="114"/>
      <c r="AE836" s="114"/>
      <c r="AF836" s="114"/>
      <c r="AG836" s="114"/>
      <c r="AH836" s="114"/>
      <c r="AI836" s="114"/>
      <c r="AJ836" s="114"/>
      <c r="AK836" s="114"/>
      <c r="AL836" s="114"/>
      <c r="AM836" s="114"/>
      <c r="AN836" s="114"/>
      <c r="AO836" s="114"/>
      <c r="AP836" s="114"/>
      <c r="AQ836" s="114"/>
      <c r="AR836" s="114"/>
      <c r="AS836" s="114"/>
      <c r="AT836" s="114"/>
      <c r="AU836" s="114"/>
      <c r="AV836" s="114"/>
      <c r="AW836" s="114"/>
      <c r="AX836" s="114"/>
      <c r="AY836" s="114"/>
      <c r="AZ836" s="114"/>
      <c r="BA836" s="114"/>
      <c r="BB836" s="114"/>
      <c r="BC836" s="114"/>
      <c r="BD836" s="114"/>
      <c r="BE836" s="114"/>
      <c r="BF836" s="114"/>
      <c r="BG836" s="114"/>
      <c r="BH836" s="114"/>
      <c r="BI836" s="114"/>
      <c r="BJ836" s="114"/>
      <c r="BK836" s="114"/>
      <c r="BL836" s="114"/>
    </row>
    <row r="837">
      <c r="A837" s="117" t="s">
        <v>237</v>
      </c>
      <c r="B837" s="117" t="b">
        <v>1</v>
      </c>
      <c r="C837" s="117" t="s">
        <v>241</v>
      </c>
      <c r="D837" s="117" t="s">
        <v>10364</v>
      </c>
      <c r="E837" s="117" t="s">
        <v>11386</v>
      </c>
      <c r="F837" s="117" t="s">
        <v>1866</v>
      </c>
      <c r="G837" s="117" t="s">
        <v>11444</v>
      </c>
      <c r="H837" s="117" t="s">
        <v>11445</v>
      </c>
      <c r="I837" s="134"/>
      <c r="J837" s="117" t="s">
        <v>11446</v>
      </c>
      <c r="K837" s="117" t="s">
        <v>11447</v>
      </c>
      <c r="L837" s="134"/>
      <c r="M837" s="134"/>
      <c r="N837" s="134"/>
      <c r="O837" s="117" t="s">
        <v>11448</v>
      </c>
      <c r="P837" s="117" t="s">
        <v>11449</v>
      </c>
      <c r="Q837" s="117" t="s">
        <v>11450</v>
      </c>
      <c r="R837" s="114"/>
      <c r="S837" s="114"/>
      <c r="T837" s="114"/>
      <c r="U837" s="114"/>
      <c r="V837" s="114"/>
      <c r="W837" s="114"/>
      <c r="X837" s="114"/>
      <c r="Y837" s="114"/>
      <c r="Z837" s="114"/>
      <c r="AA837" s="114"/>
      <c r="AB837" s="114"/>
      <c r="AC837" s="114"/>
      <c r="AD837" s="114"/>
      <c r="AE837" s="114"/>
      <c r="AF837" s="114"/>
      <c r="AG837" s="114"/>
      <c r="AH837" s="114"/>
      <c r="AI837" s="114"/>
      <c r="AJ837" s="114"/>
      <c r="AK837" s="114"/>
      <c r="AL837" s="114"/>
      <c r="AM837" s="114"/>
      <c r="AN837" s="114"/>
      <c r="AO837" s="114"/>
      <c r="AP837" s="114"/>
      <c r="AQ837" s="114"/>
      <c r="AR837" s="114"/>
      <c r="AS837" s="114"/>
      <c r="AT837" s="114"/>
      <c r="AU837" s="114"/>
      <c r="AV837" s="114"/>
      <c r="AW837" s="114"/>
      <c r="AX837" s="114"/>
      <c r="AY837" s="114"/>
      <c r="AZ837" s="114"/>
      <c r="BA837" s="114"/>
      <c r="BB837" s="114"/>
      <c r="BC837" s="114"/>
      <c r="BD837" s="114"/>
      <c r="BE837" s="114"/>
      <c r="BF837" s="114"/>
      <c r="BG837" s="114"/>
      <c r="BH837" s="114"/>
      <c r="BI837" s="114"/>
      <c r="BJ837" s="114"/>
      <c r="BK837" s="114"/>
      <c r="BL837" s="114"/>
    </row>
    <row r="838">
      <c r="A838" s="117" t="s">
        <v>237</v>
      </c>
      <c r="B838" s="117" t="b">
        <v>1</v>
      </c>
      <c r="C838" s="117">
        <v>1.0</v>
      </c>
      <c r="D838" s="117" t="s">
        <v>10364</v>
      </c>
      <c r="E838" s="117" t="s">
        <v>11386</v>
      </c>
      <c r="F838" s="117" t="s">
        <v>1866</v>
      </c>
      <c r="G838" s="117" t="s">
        <v>11451</v>
      </c>
      <c r="H838" s="117" t="s">
        <v>11452</v>
      </c>
      <c r="I838" s="134"/>
      <c r="J838" s="117" t="s">
        <v>11453</v>
      </c>
      <c r="K838" s="117" t="s">
        <v>11454</v>
      </c>
      <c r="L838" s="134"/>
      <c r="M838" s="134"/>
      <c r="N838" s="134"/>
      <c r="O838" s="117" t="s">
        <v>11455</v>
      </c>
      <c r="P838" s="117" t="s">
        <v>11456</v>
      </c>
      <c r="Q838" s="117" t="s">
        <v>11457</v>
      </c>
      <c r="R838" s="114"/>
      <c r="S838" s="114"/>
      <c r="T838" s="114"/>
      <c r="U838" s="114"/>
      <c r="V838" s="114"/>
      <c r="W838" s="114"/>
      <c r="X838" s="114"/>
      <c r="Y838" s="114"/>
      <c r="Z838" s="114"/>
      <c r="AA838" s="114"/>
      <c r="AB838" s="114"/>
      <c r="AC838" s="114"/>
      <c r="AD838" s="114"/>
      <c r="AE838" s="114"/>
      <c r="AF838" s="114"/>
      <c r="AG838" s="114"/>
      <c r="AH838" s="114"/>
      <c r="AI838" s="114"/>
      <c r="AJ838" s="114"/>
      <c r="AK838" s="114"/>
      <c r="AL838" s="114"/>
      <c r="AM838" s="114"/>
      <c r="AN838" s="114"/>
      <c r="AO838" s="114"/>
      <c r="AP838" s="114"/>
      <c r="AQ838" s="114"/>
      <c r="AR838" s="114"/>
      <c r="AS838" s="114"/>
      <c r="AT838" s="114"/>
      <c r="AU838" s="114"/>
      <c r="AV838" s="114"/>
      <c r="AW838" s="114"/>
      <c r="AX838" s="114"/>
      <c r="AY838" s="114"/>
      <c r="AZ838" s="114"/>
      <c r="BA838" s="114"/>
      <c r="BB838" s="114"/>
      <c r="BC838" s="114"/>
      <c r="BD838" s="114"/>
      <c r="BE838" s="114"/>
      <c r="BF838" s="114"/>
      <c r="BG838" s="114"/>
      <c r="BH838" s="114"/>
      <c r="BI838" s="114"/>
      <c r="BJ838" s="114"/>
      <c r="BK838" s="114"/>
      <c r="BL838" s="114"/>
    </row>
    <row r="839">
      <c r="A839" s="117" t="s">
        <v>237</v>
      </c>
      <c r="B839" s="117" t="b">
        <v>1</v>
      </c>
      <c r="C839" s="117" t="s">
        <v>241</v>
      </c>
      <c r="D839" s="117" t="s">
        <v>10364</v>
      </c>
      <c r="E839" s="117" t="s">
        <v>11386</v>
      </c>
      <c r="F839" s="117" t="s">
        <v>294</v>
      </c>
      <c r="G839" s="117" t="s">
        <v>11458</v>
      </c>
      <c r="H839" s="117" t="s">
        <v>10674</v>
      </c>
      <c r="I839" s="134"/>
      <c r="J839" s="117" t="s">
        <v>4028</v>
      </c>
      <c r="K839" s="117" t="s">
        <v>11459</v>
      </c>
      <c r="L839" s="134"/>
      <c r="M839" s="134"/>
      <c r="N839" s="134"/>
      <c r="O839" s="117" t="s">
        <v>11460</v>
      </c>
      <c r="P839" s="117" t="s">
        <v>11461</v>
      </c>
      <c r="Q839" s="134"/>
      <c r="R839" s="114"/>
      <c r="S839" s="114"/>
      <c r="T839" s="114"/>
      <c r="U839" s="114"/>
      <c r="V839" s="114"/>
      <c r="W839" s="114"/>
      <c r="X839" s="114"/>
      <c r="Y839" s="114"/>
      <c r="Z839" s="114"/>
      <c r="AA839" s="114"/>
      <c r="AB839" s="114"/>
      <c r="AC839" s="114"/>
      <c r="AD839" s="114"/>
      <c r="AE839" s="114"/>
      <c r="AF839" s="114"/>
      <c r="AG839" s="114"/>
      <c r="AH839" s="114"/>
      <c r="AI839" s="114"/>
      <c r="AJ839" s="114"/>
      <c r="AK839" s="114"/>
      <c r="AL839" s="114"/>
      <c r="AM839" s="114"/>
      <c r="AN839" s="114"/>
      <c r="AO839" s="114"/>
      <c r="AP839" s="114"/>
      <c r="AQ839" s="114"/>
      <c r="AR839" s="114"/>
      <c r="AS839" s="114"/>
      <c r="AT839" s="114"/>
      <c r="AU839" s="114"/>
      <c r="AV839" s="114"/>
      <c r="AW839" s="114"/>
      <c r="AX839" s="114"/>
      <c r="AY839" s="114"/>
      <c r="AZ839" s="114"/>
      <c r="BA839" s="114"/>
      <c r="BB839" s="114"/>
      <c r="BC839" s="114"/>
      <c r="BD839" s="114"/>
      <c r="BE839" s="114"/>
      <c r="BF839" s="114"/>
      <c r="BG839" s="114"/>
      <c r="BH839" s="114"/>
      <c r="BI839" s="114"/>
      <c r="BJ839" s="114"/>
      <c r="BK839" s="114"/>
      <c r="BL839" s="114"/>
    </row>
    <row r="840">
      <c r="A840" s="117" t="s">
        <v>237</v>
      </c>
      <c r="B840" s="117" t="b">
        <v>1</v>
      </c>
      <c r="C840" s="117" t="s">
        <v>241</v>
      </c>
      <c r="D840" s="117" t="s">
        <v>10364</v>
      </c>
      <c r="E840" s="117" t="s">
        <v>11386</v>
      </c>
      <c r="F840" s="117" t="s">
        <v>6144</v>
      </c>
      <c r="G840" s="117" t="s">
        <v>11462</v>
      </c>
      <c r="H840" s="117" t="s">
        <v>11463</v>
      </c>
      <c r="I840" s="134"/>
      <c r="J840" s="117" t="s">
        <v>4034</v>
      </c>
      <c r="K840" s="117" t="s">
        <v>11464</v>
      </c>
      <c r="L840" s="134"/>
      <c r="M840" s="134"/>
      <c r="N840" s="134"/>
      <c r="O840" s="117" t="s">
        <v>11465</v>
      </c>
      <c r="P840" s="117" t="s">
        <v>11466</v>
      </c>
      <c r="Q840" s="117" t="s">
        <v>11467</v>
      </c>
      <c r="R840" s="114"/>
      <c r="S840" s="114"/>
      <c r="T840" s="114"/>
      <c r="U840" s="114"/>
      <c r="V840" s="114"/>
      <c r="W840" s="114"/>
      <c r="X840" s="114"/>
      <c r="Y840" s="114"/>
      <c r="Z840" s="114"/>
      <c r="AA840" s="114"/>
      <c r="AB840" s="114"/>
      <c r="AC840" s="114"/>
      <c r="AD840" s="114"/>
      <c r="AE840" s="114"/>
      <c r="AF840" s="114"/>
      <c r="AG840" s="114"/>
      <c r="AH840" s="114"/>
      <c r="AI840" s="114"/>
      <c r="AJ840" s="114"/>
      <c r="AK840" s="114"/>
      <c r="AL840" s="114"/>
      <c r="AM840" s="114"/>
      <c r="AN840" s="114"/>
      <c r="AO840" s="114"/>
      <c r="AP840" s="114"/>
      <c r="AQ840" s="114"/>
      <c r="AR840" s="114"/>
      <c r="AS840" s="114"/>
      <c r="AT840" s="114"/>
      <c r="AU840" s="114"/>
      <c r="AV840" s="114"/>
      <c r="AW840" s="114"/>
      <c r="AX840" s="114"/>
      <c r="AY840" s="114"/>
      <c r="AZ840" s="114"/>
      <c r="BA840" s="114"/>
      <c r="BB840" s="114"/>
      <c r="BC840" s="114"/>
      <c r="BD840" s="114"/>
      <c r="BE840" s="114"/>
      <c r="BF840" s="114"/>
      <c r="BG840" s="114"/>
      <c r="BH840" s="114"/>
      <c r="BI840" s="114"/>
      <c r="BJ840" s="114"/>
      <c r="BK840" s="114"/>
      <c r="BL840" s="114"/>
    </row>
    <row r="841">
      <c r="A841" s="117" t="s">
        <v>237</v>
      </c>
      <c r="B841" s="117" t="b">
        <v>1</v>
      </c>
      <c r="C841" s="117">
        <v>1.0</v>
      </c>
      <c r="D841" s="117" t="s">
        <v>10364</v>
      </c>
      <c r="E841" s="117" t="s">
        <v>11386</v>
      </c>
      <c r="F841" s="117" t="s">
        <v>6144</v>
      </c>
      <c r="G841" s="117" t="s">
        <v>11468</v>
      </c>
      <c r="H841" s="117" t="s">
        <v>11469</v>
      </c>
      <c r="I841" s="134"/>
      <c r="J841" s="117" t="s">
        <v>11470</v>
      </c>
      <c r="K841" s="117" t="s">
        <v>11471</v>
      </c>
      <c r="L841" s="134"/>
      <c r="M841" s="134"/>
      <c r="N841" s="134"/>
      <c r="O841" s="117" t="s">
        <v>11472</v>
      </c>
      <c r="P841" s="117" t="s">
        <v>11473</v>
      </c>
      <c r="Q841" s="117" t="s">
        <v>11474</v>
      </c>
      <c r="R841" s="114"/>
      <c r="S841" s="114"/>
      <c r="T841" s="114"/>
      <c r="U841" s="114"/>
      <c r="V841" s="114"/>
      <c r="W841" s="114"/>
      <c r="X841" s="114"/>
      <c r="Y841" s="114"/>
      <c r="Z841" s="114"/>
      <c r="AA841" s="114"/>
      <c r="AB841" s="114"/>
      <c r="AC841" s="114"/>
      <c r="AD841" s="114"/>
      <c r="AE841" s="114"/>
      <c r="AF841" s="114"/>
      <c r="AG841" s="114"/>
      <c r="AH841" s="114"/>
      <c r="AI841" s="114"/>
      <c r="AJ841" s="114"/>
      <c r="AK841" s="114"/>
      <c r="AL841" s="114"/>
      <c r="AM841" s="114"/>
      <c r="AN841" s="114"/>
      <c r="AO841" s="114"/>
      <c r="AP841" s="114"/>
      <c r="AQ841" s="114"/>
      <c r="AR841" s="114"/>
      <c r="AS841" s="114"/>
      <c r="AT841" s="114"/>
      <c r="AU841" s="114"/>
      <c r="AV841" s="114"/>
      <c r="AW841" s="114"/>
      <c r="AX841" s="114"/>
      <c r="AY841" s="114"/>
      <c r="AZ841" s="114"/>
      <c r="BA841" s="114"/>
      <c r="BB841" s="114"/>
      <c r="BC841" s="114"/>
      <c r="BD841" s="114"/>
      <c r="BE841" s="114"/>
      <c r="BF841" s="114"/>
      <c r="BG841" s="114"/>
      <c r="BH841" s="114"/>
      <c r="BI841" s="114"/>
      <c r="BJ841" s="114"/>
      <c r="BK841" s="114"/>
      <c r="BL841" s="114"/>
    </row>
    <row r="842">
      <c r="A842" s="117" t="s">
        <v>237</v>
      </c>
      <c r="B842" s="117" t="b">
        <v>1</v>
      </c>
      <c r="C842" s="117" t="s">
        <v>241</v>
      </c>
      <c r="D842" s="117" t="s">
        <v>10364</v>
      </c>
      <c r="E842" s="117" t="s">
        <v>11386</v>
      </c>
      <c r="F842" s="117" t="s">
        <v>6144</v>
      </c>
      <c r="G842" s="117" t="s">
        <v>11475</v>
      </c>
      <c r="H842" s="117" t="s">
        <v>11476</v>
      </c>
      <c r="I842" s="134"/>
      <c r="J842" s="117" t="s">
        <v>11477</v>
      </c>
      <c r="K842" s="117" t="s">
        <v>11478</v>
      </c>
      <c r="L842" s="134"/>
      <c r="M842" s="134"/>
      <c r="N842" s="134"/>
      <c r="O842" s="117" t="s">
        <v>11479</v>
      </c>
      <c r="P842" s="117" t="s">
        <v>11480</v>
      </c>
      <c r="Q842" s="117" t="s">
        <v>11481</v>
      </c>
      <c r="R842" s="114"/>
      <c r="S842" s="114"/>
      <c r="T842" s="114"/>
      <c r="U842" s="114"/>
      <c r="V842" s="114"/>
      <c r="W842" s="114"/>
      <c r="X842" s="114"/>
      <c r="Y842" s="114"/>
      <c r="Z842" s="114"/>
      <c r="AA842" s="114"/>
      <c r="AB842" s="114"/>
      <c r="AC842" s="114"/>
      <c r="AD842" s="114"/>
      <c r="AE842" s="114"/>
      <c r="AF842" s="114"/>
      <c r="AG842" s="114"/>
      <c r="AH842" s="114"/>
      <c r="AI842" s="114"/>
      <c r="AJ842" s="114"/>
      <c r="AK842" s="114"/>
      <c r="AL842" s="114"/>
      <c r="AM842" s="114"/>
      <c r="AN842" s="114"/>
      <c r="AO842" s="114"/>
      <c r="AP842" s="114"/>
      <c r="AQ842" s="114"/>
      <c r="AR842" s="114"/>
      <c r="AS842" s="114"/>
      <c r="AT842" s="114"/>
      <c r="AU842" s="114"/>
      <c r="AV842" s="114"/>
      <c r="AW842" s="114"/>
      <c r="AX842" s="114"/>
      <c r="AY842" s="114"/>
      <c r="AZ842" s="114"/>
      <c r="BA842" s="114"/>
      <c r="BB842" s="114"/>
      <c r="BC842" s="114"/>
      <c r="BD842" s="114"/>
      <c r="BE842" s="114"/>
      <c r="BF842" s="114"/>
      <c r="BG842" s="114"/>
      <c r="BH842" s="114"/>
      <c r="BI842" s="114"/>
      <c r="BJ842" s="114"/>
      <c r="BK842" s="114"/>
      <c r="BL842" s="114"/>
    </row>
    <row r="843">
      <c r="A843" s="117" t="s">
        <v>237</v>
      </c>
      <c r="B843" s="117" t="b">
        <v>1</v>
      </c>
      <c r="C843" s="117" t="s">
        <v>241</v>
      </c>
      <c r="D843" s="117" t="s">
        <v>10364</v>
      </c>
      <c r="E843" s="117" t="s">
        <v>11386</v>
      </c>
      <c r="F843" s="117" t="s">
        <v>489</v>
      </c>
      <c r="G843" s="117" t="s">
        <v>11482</v>
      </c>
      <c r="H843" s="117" t="s">
        <v>8463</v>
      </c>
      <c r="I843" s="134"/>
      <c r="J843" s="117" t="s">
        <v>11483</v>
      </c>
      <c r="K843" s="117" t="s">
        <v>11484</v>
      </c>
      <c r="L843" s="134"/>
      <c r="M843" s="134"/>
      <c r="N843" s="134"/>
      <c r="O843" s="117" t="s">
        <v>11485</v>
      </c>
      <c r="P843" s="117" t="s">
        <v>11486</v>
      </c>
      <c r="Q843" s="117" t="s">
        <v>11487</v>
      </c>
      <c r="R843" s="114"/>
      <c r="S843" s="114"/>
      <c r="T843" s="114"/>
      <c r="U843" s="114"/>
      <c r="V843" s="114"/>
      <c r="W843" s="114"/>
      <c r="X843" s="114"/>
      <c r="Y843" s="114"/>
      <c r="Z843" s="114"/>
      <c r="AA843" s="114"/>
      <c r="AB843" s="114"/>
      <c r="AC843" s="114"/>
      <c r="AD843" s="114"/>
      <c r="AE843" s="114"/>
      <c r="AF843" s="114"/>
      <c r="AG843" s="114"/>
      <c r="AH843" s="114"/>
      <c r="AI843" s="114"/>
      <c r="AJ843" s="114"/>
      <c r="AK843" s="114"/>
      <c r="AL843" s="114"/>
      <c r="AM843" s="114"/>
      <c r="AN843" s="114"/>
      <c r="AO843" s="114"/>
      <c r="AP843" s="114"/>
      <c r="AQ843" s="114"/>
      <c r="AR843" s="114"/>
      <c r="AS843" s="114"/>
      <c r="AT843" s="114"/>
      <c r="AU843" s="114"/>
      <c r="AV843" s="114"/>
      <c r="AW843" s="114"/>
      <c r="AX843" s="114"/>
      <c r="AY843" s="114"/>
      <c r="AZ843" s="114"/>
      <c r="BA843" s="114"/>
      <c r="BB843" s="114"/>
      <c r="BC843" s="114"/>
      <c r="BD843" s="114"/>
      <c r="BE843" s="114"/>
      <c r="BF843" s="114"/>
      <c r="BG843" s="114"/>
      <c r="BH843" s="114"/>
      <c r="BI843" s="114"/>
      <c r="BJ843" s="114"/>
      <c r="BK843" s="114"/>
      <c r="BL843" s="114"/>
    </row>
    <row r="844">
      <c r="A844" s="117" t="s">
        <v>237</v>
      </c>
      <c r="B844" s="117" t="b">
        <v>1</v>
      </c>
      <c r="C844" s="117">
        <v>1.0</v>
      </c>
      <c r="D844" s="117" t="s">
        <v>10364</v>
      </c>
      <c r="E844" s="117" t="s">
        <v>11386</v>
      </c>
      <c r="F844" s="117" t="s">
        <v>556</v>
      </c>
      <c r="G844" s="117" t="s">
        <v>11488</v>
      </c>
      <c r="H844" s="117" t="s">
        <v>11489</v>
      </c>
      <c r="I844" s="134"/>
      <c r="J844" s="117" t="s">
        <v>11490</v>
      </c>
      <c r="K844" s="117" t="s">
        <v>11491</v>
      </c>
      <c r="L844" s="134"/>
      <c r="M844" s="134"/>
      <c r="N844" s="134"/>
      <c r="O844" s="117" t="s">
        <v>11492</v>
      </c>
      <c r="P844" s="117" t="s">
        <v>11493</v>
      </c>
      <c r="Q844" s="117" t="s">
        <v>11494</v>
      </c>
      <c r="R844" s="114"/>
      <c r="S844" s="114"/>
      <c r="T844" s="114"/>
      <c r="U844" s="114"/>
      <c r="V844" s="114"/>
      <c r="W844" s="114"/>
      <c r="X844" s="114"/>
      <c r="Y844" s="114"/>
      <c r="Z844" s="114"/>
      <c r="AA844" s="114"/>
      <c r="AB844" s="114"/>
      <c r="AC844" s="114"/>
      <c r="AD844" s="114"/>
      <c r="AE844" s="114"/>
      <c r="AF844" s="114"/>
      <c r="AG844" s="114"/>
      <c r="AH844" s="114"/>
      <c r="AI844" s="114"/>
      <c r="AJ844" s="114"/>
      <c r="AK844" s="114"/>
      <c r="AL844" s="114"/>
      <c r="AM844" s="114"/>
      <c r="AN844" s="114"/>
      <c r="AO844" s="114"/>
      <c r="AP844" s="114"/>
      <c r="AQ844" s="114"/>
      <c r="AR844" s="114"/>
      <c r="AS844" s="114"/>
      <c r="AT844" s="114"/>
      <c r="AU844" s="114"/>
      <c r="AV844" s="114"/>
      <c r="AW844" s="114"/>
      <c r="AX844" s="114"/>
      <c r="AY844" s="114"/>
      <c r="AZ844" s="114"/>
      <c r="BA844" s="114"/>
      <c r="BB844" s="114"/>
      <c r="BC844" s="114"/>
      <c r="BD844" s="114"/>
      <c r="BE844" s="114"/>
      <c r="BF844" s="114"/>
      <c r="BG844" s="114"/>
      <c r="BH844" s="114"/>
      <c r="BI844" s="114"/>
      <c r="BJ844" s="114"/>
      <c r="BK844" s="114"/>
      <c r="BL844" s="114"/>
    </row>
    <row r="845">
      <c r="A845" s="117" t="s">
        <v>237</v>
      </c>
      <c r="B845" s="117" t="b">
        <v>1</v>
      </c>
      <c r="C845" s="117" t="s">
        <v>241</v>
      </c>
      <c r="D845" s="117" t="s">
        <v>10364</v>
      </c>
      <c r="E845" s="117" t="s">
        <v>11386</v>
      </c>
      <c r="F845" s="117" t="s">
        <v>556</v>
      </c>
      <c r="G845" s="117" t="s">
        <v>11495</v>
      </c>
      <c r="H845" s="117" t="s">
        <v>11496</v>
      </c>
      <c r="I845" s="134"/>
      <c r="J845" s="117" t="s">
        <v>11497</v>
      </c>
      <c r="K845" s="117" t="s">
        <v>11498</v>
      </c>
      <c r="L845" s="134"/>
      <c r="M845" s="134"/>
      <c r="N845" s="134"/>
      <c r="O845" s="117" t="s">
        <v>11499</v>
      </c>
      <c r="P845" s="117" t="s">
        <v>11500</v>
      </c>
      <c r="Q845" s="117" t="s">
        <v>11501</v>
      </c>
      <c r="R845" s="114"/>
      <c r="S845" s="114"/>
      <c r="T845" s="114"/>
      <c r="U845" s="114"/>
      <c r="V845" s="114"/>
      <c r="W845" s="114"/>
      <c r="X845" s="114"/>
      <c r="Y845" s="114"/>
      <c r="Z845" s="114"/>
      <c r="AA845" s="114"/>
      <c r="AB845" s="114"/>
      <c r="AC845" s="114"/>
      <c r="AD845" s="114"/>
      <c r="AE845" s="114"/>
      <c r="AF845" s="114"/>
      <c r="AG845" s="114"/>
      <c r="AH845" s="114"/>
      <c r="AI845" s="114"/>
      <c r="AJ845" s="114"/>
      <c r="AK845" s="114"/>
      <c r="AL845" s="114"/>
      <c r="AM845" s="114"/>
      <c r="AN845" s="114"/>
      <c r="AO845" s="114"/>
      <c r="AP845" s="114"/>
      <c r="AQ845" s="114"/>
      <c r="AR845" s="114"/>
      <c r="AS845" s="114"/>
      <c r="AT845" s="114"/>
      <c r="AU845" s="114"/>
      <c r="AV845" s="114"/>
      <c r="AW845" s="114"/>
      <c r="AX845" s="114"/>
      <c r="AY845" s="114"/>
      <c r="AZ845" s="114"/>
      <c r="BA845" s="114"/>
      <c r="BB845" s="114"/>
      <c r="BC845" s="114"/>
      <c r="BD845" s="114"/>
      <c r="BE845" s="114"/>
      <c r="BF845" s="114"/>
      <c r="BG845" s="114"/>
      <c r="BH845" s="114"/>
      <c r="BI845" s="114"/>
      <c r="BJ845" s="114"/>
      <c r="BK845" s="114"/>
      <c r="BL845" s="114"/>
    </row>
    <row r="846">
      <c r="A846" s="117" t="s">
        <v>237</v>
      </c>
      <c r="B846" s="117" t="b">
        <v>1</v>
      </c>
      <c r="C846" s="117" t="s">
        <v>241</v>
      </c>
      <c r="D846" s="117" t="s">
        <v>10364</v>
      </c>
      <c r="E846" s="117" t="s">
        <v>11386</v>
      </c>
      <c r="F846" s="117" t="s">
        <v>556</v>
      </c>
      <c r="G846" s="117" t="s">
        <v>11502</v>
      </c>
      <c r="H846" s="117" t="s">
        <v>11503</v>
      </c>
      <c r="I846" s="134"/>
      <c r="J846" s="117" t="s">
        <v>11504</v>
      </c>
      <c r="K846" s="117" t="s">
        <v>11505</v>
      </c>
      <c r="L846" s="134"/>
      <c r="M846" s="134"/>
      <c r="N846" s="134"/>
      <c r="O846" s="117" t="s">
        <v>11506</v>
      </c>
      <c r="P846" s="117" t="s">
        <v>11507</v>
      </c>
      <c r="Q846" s="117" t="s">
        <v>11508</v>
      </c>
      <c r="R846" s="114"/>
      <c r="S846" s="114"/>
      <c r="T846" s="114"/>
      <c r="U846" s="114"/>
      <c r="V846" s="114"/>
      <c r="W846" s="114"/>
      <c r="X846" s="114"/>
      <c r="Y846" s="114"/>
      <c r="Z846" s="114"/>
      <c r="AA846" s="114"/>
      <c r="AB846" s="114"/>
      <c r="AC846" s="114"/>
      <c r="AD846" s="114"/>
      <c r="AE846" s="114"/>
      <c r="AF846" s="114"/>
      <c r="AG846" s="114"/>
      <c r="AH846" s="114"/>
      <c r="AI846" s="114"/>
      <c r="AJ846" s="114"/>
      <c r="AK846" s="114"/>
      <c r="AL846" s="114"/>
      <c r="AM846" s="114"/>
      <c r="AN846" s="114"/>
      <c r="AO846" s="114"/>
      <c r="AP846" s="114"/>
      <c r="AQ846" s="114"/>
      <c r="AR846" s="114"/>
      <c r="AS846" s="114"/>
      <c r="AT846" s="114"/>
      <c r="AU846" s="114"/>
      <c r="AV846" s="114"/>
      <c r="AW846" s="114"/>
      <c r="AX846" s="114"/>
      <c r="AY846" s="114"/>
      <c r="AZ846" s="114"/>
      <c r="BA846" s="114"/>
      <c r="BB846" s="114"/>
      <c r="BC846" s="114"/>
      <c r="BD846" s="114"/>
      <c r="BE846" s="114"/>
      <c r="BF846" s="114"/>
      <c r="BG846" s="114"/>
      <c r="BH846" s="114"/>
      <c r="BI846" s="114"/>
      <c r="BJ846" s="114"/>
      <c r="BK846" s="114"/>
      <c r="BL846" s="114"/>
    </row>
    <row r="847">
      <c r="A847" s="117" t="s">
        <v>237</v>
      </c>
      <c r="B847" s="117" t="b">
        <v>1</v>
      </c>
      <c r="C847" s="117">
        <v>1.0</v>
      </c>
      <c r="D847" s="117" t="s">
        <v>10364</v>
      </c>
      <c r="E847" s="117" t="s">
        <v>11386</v>
      </c>
      <c r="F847" s="117" t="s">
        <v>1399</v>
      </c>
      <c r="G847" s="117" t="s">
        <v>11509</v>
      </c>
      <c r="H847" s="117" t="s">
        <v>11510</v>
      </c>
      <c r="I847" s="134"/>
      <c r="J847" s="117" t="s">
        <v>11511</v>
      </c>
      <c r="K847" s="117" t="s">
        <v>11512</v>
      </c>
      <c r="L847" s="134"/>
      <c r="M847" s="134"/>
      <c r="N847" s="134"/>
      <c r="O847" s="117" t="s">
        <v>11513</v>
      </c>
      <c r="P847" s="117" t="s">
        <v>11514</v>
      </c>
      <c r="Q847" s="117" t="s">
        <v>11515</v>
      </c>
      <c r="R847" s="114"/>
      <c r="S847" s="114"/>
      <c r="T847" s="114"/>
      <c r="U847" s="114"/>
      <c r="V847" s="114"/>
      <c r="W847" s="114"/>
      <c r="X847" s="114"/>
      <c r="Y847" s="114"/>
      <c r="Z847" s="114"/>
      <c r="AA847" s="114"/>
      <c r="AB847" s="114"/>
      <c r="AC847" s="114"/>
      <c r="AD847" s="114"/>
      <c r="AE847" s="114"/>
      <c r="AF847" s="114"/>
      <c r="AG847" s="114"/>
      <c r="AH847" s="114"/>
      <c r="AI847" s="114"/>
      <c r="AJ847" s="114"/>
      <c r="AK847" s="114"/>
      <c r="AL847" s="114"/>
      <c r="AM847" s="114"/>
      <c r="AN847" s="114"/>
      <c r="AO847" s="114"/>
      <c r="AP847" s="114"/>
      <c r="AQ847" s="114"/>
      <c r="AR847" s="114"/>
      <c r="AS847" s="114"/>
      <c r="AT847" s="114"/>
      <c r="AU847" s="114"/>
      <c r="AV847" s="114"/>
      <c r="AW847" s="114"/>
      <c r="AX847" s="114"/>
      <c r="AY847" s="114"/>
      <c r="AZ847" s="114"/>
      <c r="BA847" s="114"/>
      <c r="BB847" s="114"/>
      <c r="BC847" s="114"/>
      <c r="BD847" s="114"/>
      <c r="BE847" s="114"/>
      <c r="BF847" s="114"/>
      <c r="BG847" s="114"/>
      <c r="BH847" s="114"/>
      <c r="BI847" s="114"/>
      <c r="BJ847" s="114"/>
      <c r="BK847" s="114"/>
      <c r="BL847" s="114"/>
    </row>
    <row r="848">
      <c r="A848" s="117" t="s">
        <v>237</v>
      </c>
      <c r="B848" s="117" t="b">
        <v>1</v>
      </c>
      <c r="C848" s="117" t="s">
        <v>241</v>
      </c>
      <c r="D848" s="117" t="s">
        <v>10364</v>
      </c>
      <c r="E848" s="117" t="s">
        <v>11386</v>
      </c>
      <c r="F848" s="117" t="s">
        <v>1399</v>
      </c>
      <c r="G848" s="117" t="s">
        <v>11517</v>
      </c>
      <c r="H848" s="117" t="s">
        <v>11518</v>
      </c>
      <c r="I848" s="134"/>
      <c r="J848" s="117" t="s">
        <v>11519</v>
      </c>
      <c r="K848" s="117" t="s">
        <v>11520</v>
      </c>
      <c r="L848" s="134"/>
      <c r="M848" s="134"/>
      <c r="N848" s="134"/>
      <c r="O848" s="117" t="s">
        <v>11521</v>
      </c>
      <c r="P848" s="117" t="s">
        <v>11522</v>
      </c>
      <c r="Q848" s="134"/>
      <c r="R848" s="114"/>
      <c r="S848" s="114"/>
      <c r="T848" s="114"/>
      <c r="U848" s="114"/>
      <c r="V848" s="114"/>
      <c r="W848" s="114"/>
      <c r="X848" s="114"/>
      <c r="Y848" s="114"/>
      <c r="Z848" s="114"/>
      <c r="AA848" s="114"/>
      <c r="AB848" s="114"/>
      <c r="AC848" s="114"/>
      <c r="AD848" s="114"/>
      <c r="AE848" s="114"/>
      <c r="AF848" s="114"/>
      <c r="AG848" s="114"/>
      <c r="AH848" s="114"/>
      <c r="AI848" s="114"/>
      <c r="AJ848" s="114"/>
      <c r="AK848" s="114"/>
      <c r="AL848" s="114"/>
      <c r="AM848" s="114"/>
      <c r="AN848" s="114"/>
      <c r="AO848" s="114"/>
      <c r="AP848" s="114"/>
      <c r="AQ848" s="114"/>
      <c r="AR848" s="114"/>
      <c r="AS848" s="114"/>
      <c r="AT848" s="114"/>
      <c r="AU848" s="114"/>
      <c r="AV848" s="114"/>
      <c r="AW848" s="114"/>
      <c r="AX848" s="114"/>
      <c r="AY848" s="114"/>
      <c r="AZ848" s="114"/>
      <c r="BA848" s="114"/>
      <c r="BB848" s="114"/>
      <c r="BC848" s="114"/>
      <c r="BD848" s="114"/>
      <c r="BE848" s="114"/>
      <c r="BF848" s="114"/>
      <c r="BG848" s="114"/>
      <c r="BH848" s="114"/>
      <c r="BI848" s="114"/>
      <c r="BJ848" s="114"/>
      <c r="BK848" s="114"/>
      <c r="BL848" s="114"/>
    </row>
    <row r="849">
      <c r="A849" s="117" t="s">
        <v>237</v>
      </c>
      <c r="B849" s="117" t="b">
        <v>1</v>
      </c>
      <c r="C849" s="117" t="s">
        <v>241</v>
      </c>
      <c r="D849" s="117" t="s">
        <v>10364</v>
      </c>
      <c r="E849" s="117" t="s">
        <v>11386</v>
      </c>
      <c r="F849" s="117" t="s">
        <v>1446</v>
      </c>
      <c r="G849" s="117" t="s">
        <v>11523</v>
      </c>
      <c r="H849" s="117" t="s">
        <v>11524</v>
      </c>
      <c r="I849" s="134"/>
      <c r="J849" s="117" t="s">
        <v>11525</v>
      </c>
      <c r="K849" s="117" t="s">
        <v>11526</v>
      </c>
      <c r="L849" s="134"/>
      <c r="M849" s="134"/>
      <c r="N849" s="134"/>
      <c r="O849" s="117" t="s">
        <v>11527</v>
      </c>
      <c r="P849" s="117" t="s">
        <v>11528</v>
      </c>
      <c r="Q849" s="117" t="s">
        <v>11529</v>
      </c>
      <c r="R849" s="114"/>
      <c r="S849" s="114"/>
      <c r="T849" s="114"/>
      <c r="U849" s="114"/>
      <c r="V849" s="114"/>
      <c r="W849" s="114"/>
      <c r="X849" s="114"/>
      <c r="Y849" s="114"/>
      <c r="Z849" s="114"/>
      <c r="AA849" s="114"/>
      <c r="AB849" s="114"/>
      <c r="AC849" s="114"/>
      <c r="AD849" s="114"/>
      <c r="AE849" s="114"/>
      <c r="AF849" s="114"/>
      <c r="AG849" s="114"/>
      <c r="AH849" s="114"/>
      <c r="AI849" s="114"/>
      <c r="AJ849" s="114"/>
      <c r="AK849" s="114"/>
      <c r="AL849" s="114"/>
      <c r="AM849" s="114"/>
      <c r="AN849" s="114"/>
      <c r="AO849" s="114"/>
      <c r="AP849" s="114"/>
      <c r="AQ849" s="114"/>
      <c r="AR849" s="114"/>
      <c r="AS849" s="114"/>
      <c r="AT849" s="114"/>
      <c r="AU849" s="114"/>
      <c r="AV849" s="114"/>
      <c r="AW849" s="114"/>
      <c r="AX849" s="114"/>
      <c r="AY849" s="114"/>
      <c r="AZ849" s="114"/>
      <c r="BA849" s="114"/>
      <c r="BB849" s="114"/>
      <c r="BC849" s="114"/>
      <c r="BD849" s="114"/>
      <c r="BE849" s="114"/>
      <c r="BF849" s="114"/>
      <c r="BG849" s="114"/>
      <c r="BH849" s="114"/>
      <c r="BI849" s="114"/>
      <c r="BJ849" s="114"/>
      <c r="BK849" s="114"/>
      <c r="BL849" s="114"/>
    </row>
    <row r="850">
      <c r="A850" s="117" t="s">
        <v>237</v>
      </c>
      <c r="B850" s="117" t="b">
        <v>1</v>
      </c>
      <c r="C850" s="117">
        <v>1.0</v>
      </c>
      <c r="D850" s="117" t="s">
        <v>10364</v>
      </c>
      <c r="E850" s="117" t="s">
        <v>11386</v>
      </c>
      <c r="F850" s="117" t="s">
        <v>1446</v>
      </c>
      <c r="G850" s="117" t="s">
        <v>11531</v>
      </c>
      <c r="H850" s="117" t="s">
        <v>11532</v>
      </c>
      <c r="I850" s="134"/>
      <c r="J850" s="117" t="s">
        <v>11533</v>
      </c>
      <c r="K850" s="117" t="s">
        <v>11534</v>
      </c>
      <c r="L850" s="134"/>
      <c r="M850" s="134"/>
      <c r="N850" s="134"/>
      <c r="O850" s="117" t="s">
        <v>11535</v>
      </c>
      <c r="P850" s="117" t="s">
        <v>11536</v>
      </c>
      <c r="Q850" s="134"/>
      <c r="R850" s="114"/>
      <c r="S850" s="114"/>
      <c r="T850" s="114"/>
      <c r="U850" s="114"/>
      <c r="V850" s="114"/>
      <c r="W850" s="114"/>
      <c r="X850" s="114"/>
      <c r="Y850" s="114"/>
      <c r="Z850" s="114"/>
      <c r="AA850" s="114"/>
      <c r="AB850" s="114"/>
      <c r="AC850" s="114"/>
      <c r="AD850" s="114"/>
      <c r="AE850" s="114"/>
      <c r="AF850" s="114"/>
      <c r="AG850" s="114"/>
      <c r="AH850" s="114"/>
      <c r="AI850" s="114"/>
      <c r="AJ850" s="114"/>
      <c r="AK850" s="114"/>
      <c r="AL850" s="114"/>
      <c r="AM850" s="114"/>
      <c r="AN850" s="114"/>
      <c r="AO850" s="114"/>
      <c r="AP850" s="114"/>
      <c r="AQ850" s="114"/>
      <c r="AR850" s="114"/>
      <c r="AS850" s="114"/>
      <c r="AT850" s="114"/>
      <c r="AU850" s="114"/>
      <c r="AV850" s="114"/>
      <c r="AW850" s="114"/>
      <c r="AX850" s="114"/>
      <c r="AY850" s="114"/>
      <c r="AZ850" s="114"/>
      <c r="BA850" s="114"/>
      <c r="BB850" s="114"/>
      <c r="BC850" s="114"/>
      <c r="BD850" s="114"/>
      <c r="BE850" s="114"/>
      <c r="BF850" s="114"/>
      <c r="BG850" s="114"/>
      <c r="BH850" s="114"/>
      <c r="BI850" s="114"/>
      <c r="BJ850" s="114"/>
      <c r="BK850" s="114"/>
      <c r="BL850" s="114"/>
    </row>
    <row r="851">
      <c r="A851" s="117" t="s">
        <v>237</v>
      </c>
      <c r="B851" s="117" t="b">
        <v>1</v>
      </c>
      <c r="C851" s="117" t="s">
        <v>241</v>
      </c>
      <c r="D851" s="117" t="s">
        <v>10364</v>
      </c>
      <c r="E851" s="117" t="s">
        <v>11537</v>
      </c>
      <c r="F851" s="117" t="s">
        <v>1823</v>
      </c>
      <c r="G851" s="117" t="s">
        <v>11538</v>
      </c>
      <c r="H851" s="117" t="s">
        <v>11539</v>
      </c>
      <c r="I851" s="134"/>
      <c r="J851" s="117" t="s">
        <v>11540</v>
      </c>
      <c r="K851" s="117" t="s">
        <v>11541</v>
      </c>
      <c r="L851" s="134"/>
      <c r="M851" s="134"/>
      <c r="N851" s="134"/>
      <c r="O851" s="117" t="s">
        <v>11542</v>
      </c>
      <c r="P851" s="117" t="s">
        <v>11543</v>
      </c>
      <c r="Q851" s="134"/>
      <c r="R851" s="114"/>
      <c r="S851" s="114"/>
      <c r="T851" s="114"/>
      <c r="U851" s="114"/>
      <c r="V851" s="114"/>
      <c r="W851" s="114"/>
      <c r="X851" s="114"/>
      <c r="Y851" s="114"/>
      <c r="Z851" s="114"/>
      <c r="AA851" s="114"/>
      <c r="AB851" s="114"/>
      <c r="AC851" s="114"/>
      <c r="AD851" s="114"/>
      <c r="AE851" s="114"/>
      <c r="AF851" s="114"/>
      <c r="AG851" s="114"/>
      <c r="AH851" s="114"/>
      <c r="AI851" s="114"/>
      <c r="AJ851" s="114"/>
      <c r="AK851" s="114"/>
      <c r="AL851" s="114"/>
      <c r="AM851" s="114"/>
      <c r="AN851" s="114"/>
      <c r="AO851" s="114"/>
      <c r="AP851" s="114"/>
      <c r="AQ851" s="114"/>
      <c r="AR851" s="114"/>
      <c r="AS851" s="114"/>
      <c r="AT851" s="114"/>
      <c r="AU851" s="114"/>
      <c r="AV851" s="114"/>
      <c r="AW851" s="114"/>
      <c r="AX851" s="114"/>
      <c r="AY851" s="114"/>
      <c r="AZ851" s="114"/>
      <c r="BA851" s="114"/>
      <c r="BB851" s="114"/>
      <c r="BC851" s="114"/>
      <c r="BD851" s="114"/>
      <c r="BE851" s="114"/>
      <c r="BF851" s="114"/>
      <c r="BG851" s="114"/>
      <c r="BH851" s="114"/>
      <c r="BI851" s="114"/>
      <c r="BJ851" s="114"/>
      <c r="BK851" s="114"/>
      <c r="BL851" s="114"/>
    </row>
    <row r="852">
      <c r="A852" s="117" t="s">
        <v>237</v>
      </c>
      <c r="B852" s="117" t="b">
        <v>1</v>
      </c>
      <c r="C852" s="117" t="s">
        <v>241</v>
      </c>
      <c r="D852" s="117" t="s">
        <v>10364</v>
      </c>
      <c r="E852" s="117" t="s">
        <v>11537</v>
      </c>
      <c r="F852" s="117" t="s">
        <v>1866</v>
      </c>
      <c r="G852" s="117" t="s">
        <v>11544</v>
      </c>
      <c r="H852" s="117" t="s">
        <v>11545</v>
      </c>
      <c r="I852" s="134"/>
      <c r="J852" s="117" t="s">
        <v>11546</v>
      </c>
      <c r="K852" s="117" t="s">
        <v>11547</v>
      </c>
      <c r="L852" s="134"/>
      <c r="M852" s="134"/>
      <c r="N852" s="134"/>
      <c r="O852" s="117" t="s">
        <v>11548</v>
      </c>
      <c r="P852" s="117" t="s">
        <v>11549</v>
      </c>
      <c r="Q852" s="117" t="s">
        <v>11550</v>
      </c>
      <c r="R852" s="114"/>
      <c r="S852" s="114"/>
      <c r="T852" s="114"/>
      <c r="U852" s="114"/>
      <c r="V852" s="114"/>
      <c r="W852" s="114"/>
      <c r="X852" s="114"/>
      <c r="Y852" s="114"/>
      <c r="Z852" s="114"/>
      <c r="AA852" s="114"/>
      <c r="AB852" s="114"/>
      <c r="AC852" s="114"/>
      <c r="AD852" s="114"/>
      <c r="AE852" s="114"/>
      <c r="AF852" s="114"/>
      <c r="AG852" s="114"/>
      <c r="AH852" s="114"/>
      <c r="AI852" s="114"/>
      <c r="AJ852" s="114"/>
      <c r="AK852" s="114"/>
      <c r="AL852" s="114"/>
      <c r="AM852" s="114"/>
      <c r="AN852" s="114"/>
      <c r="AO852" s="114"/>
      <c r="AP852" s="114"/>
      <c r="AQ852" s="114"/>
      <c r="AR852" s="114"/>
      <c r="AS852" s="114"/>
      <c r="AT852" s="114"/>
      <c r="AU852" s="114"/>
      <c r="AV852" s="114"/>
      <c r="AW852" s="114"/>
      <c r="AX852" s="114"/>
      <c r="AY852" s="114"/>
      <c r="AZ852" s="114"/>
      <c r="BA852" s="114"/>
      <c r="BB852" s="114"/>
      <c r="BC852" s="114"/>
      <c r="BD852" s="114"/>
      <c r="BE852" s="114"/>
      <c r="BF852" s="114"/>
      <c r="BG852" s="114"/>
      <c r="BH852" s="114"/>
      <c r="BI852" s="114"/>
      <c r="BJ852" s="114"/>
      <c r="BK852" s="114"/>
      <c r="BL852" s="114"/>
    </row>
    <row r="853">
      <c r="A853" s="117" t="s">
        <v>237</v>
      </c>
      <c r="B853" s="117" t="b">
        <v>1</v>
      </c>
      <c r="C853" s="117">
        <v>1.0</v>
      </c>
      <c r="D853" s="117" t="s">
        <v>10364</v>
      </c>
      <c r="E853" s="117" t="s">
        <v>11537</v>
      </c>
      <c r="F853" s="117" t="s">
        <v>1866</v>
      </c>
      <c r="G853" s="117" t="s">
        <v>11551</v>
      </c>
      <c r="H853" s="117" t="s">
        <v>11552</v>
      </c>
      <c r="I853" s="134"/>
      <c r="J853" s="117" t="s">
        <v>11553</v>
      </c>
      <c r="K853" s="117" t="s">
        <v>11554</v>
      </c>
      <c r="L853" s="134"/>
      <c r="M853" s="134"/>
      <c r="N853" s="134"/>
      <c r="O853" s="117" t="s">
        <v>11555</v>
      </c>
      <c r="P853" s="117" t="s">
        <v>11556</v>
      </c>
      <c r="Q853" s="117" t="s">
        <v>11557</v>
      </c>
      <c r="R853" s="114"/>
      <c r="S853" s="114"/>
      <c r="T853" s="114"/>
      <c r="U853" s="114"/>
      <c r="V853" s="114"/>
      <c r="W853" s="114"/>
      <c r="X853" s="114"/>
      <c r="Y853" s="114"/>
      <c r="Z853" s="114"/>
      <c r="AA853" s="114"/>
      <c r="AB853" s="114"/>
      <c r="AC853" s="114"/>
      <c r="AD853" s="114"/>
      <c r="AE853" s="114"/>
      <c r="AF853" s="114"/>
      <c r="AG853" s="114"/>
      <c r="AH853" s="114"/>
      <c r="AI853" s="114"/>
      <c r="AJ853" s="114"/>
      <c r="AK853" s="114"/>
      <c r="AL853" s="114"/>
      <c r="AM853" s="114"/>
      <c r="AN853" s="114"/>
      <c r="AO853" s="114"/>
      <c r="AP853" s="114"/>
      <c r="AQ853" s="114"/>
      <c r="AR853" s="114"/>
      <c r="AS853" s="114"/>
      <c r="AT853" s="114"/>
      <c r="AU853" s="114"/>
      <c r="AV853" s="114"/>
      <c r="AW853" s="114"/>
      <c r="AX853" s="114"/>
      <c r="AY853" s="114"/>
      <c r="AZ853" s="114"/>
      <c r="BA853" s="114"/>
      <c r="BB853" s="114"/>
      <c r="BC853" s="114"/>
      <c r="BD853" s="114"/>
      <c r="BE853" s="114"/>
      <c r="BF853" s="114"/>
      <c r="BG853" s="114"/>
      <c r="BH853" s="114"/>
      <c r="BI853" s="114"/>
      <c r="BJ853" s="114"/>
      <c r="BK853" s="114"/>
      <c r="BL853" s="114"/>
    </row>
    <row r="854">
      <c r="A854" s="117" t="s">
        <v>237</v>
      </c>
      <c r="B854" s="117" t="b">
        <v>1</v>
      </c>
      <c r="C854" s="117" t="s">
        <v>241</v>
      </c>
      <c r="D854" s="117" t="s">
        <v>10364</v>
      </c>
      <c r="E854" s="117" t="s">
        <v>11537</v>
      </c>
      <c r="F854" s="117" t="s">
        <v>294</v>
      </c>
      <c r="G854" s="117" t="s">
        <v>11558</v>
      </c>
      <c r="H854" s="117" t="s">
        <v>11559</v>
      </c>
      <c r="I854" s="134"/>
      <c r="J854" s="117" t="s">
        <v>11560</v>
      </c>
      <c r="K854" s="117" t="s">
        <v>11561</v>
      </c>
      <c r="L854" s="134"/>
      <c r="M854" s="134"/>
      <c r="N854" s="134"/>
      <c r="O854" s="117" t="s">
        <v>11562</v>
      </c>
      <c r="P854" s="117" t="s">
        <v>11563</v>
      </c>
      <c r="Q854" s="134"/>
      <c r="R854" s="114"/>
      <c r="S854" s="114"/>
      <c r="T854" s="114"/>
      <c r="U854" s="114"/>
      <c r="V854" s="114"/>
      <c r="W854" s="114"/>
      <c r="X854" s="114"/>
      <c r="Y854" s="114"/>
      <c r="Z854" s="114"/>
      <c r="AA854" s="114"/>
      <c r="AB854" s="114"/>
      <c r="AC854" s="114"/>
      <c r="AD854" s="114"/>
      <c r="AE854" s="114"/>
      <c r="AF854" s="114"/>
      <c r="AG854" s="114"/>
      <c r="AH854" s="114"/>
      <c r="AI854" s="114"/>
      <c r="AJ854" s="114"/>
      <c r="AK854" s="114"/>
      <c r="AL854" s="114"/>
      <c r="AM854" s="114"/>
      <c r="AN854" s="114"/>
      <c r="AO854" s="114"/>
      <c r="AP854" s="114"/>
      <c r="AQ854" s="114"/>
      <c r="AR854" s="114"/>
      <c r="AS854" s="114"/>
      <c r="AT854" s="114"/>
      <c r="AU854" s="114"/>
      <c r="AV854" s="114"/>
      <c r="AW854" s="114"/>
      <c r="AX854" s="114"/>
      <c r="AY854" s="114"/>
      <c r="AZ854" s="114"/>
      <c r="BA854" s="114"/>
      <c r="BB854" s="114"/>
      <c r="BC854" s="114"/>
      <c r="BD854" s="114"/>
      <c r="BE854" s="114"/>
      <c r="BF854" s="114"/>
      <c r="BG854" s="114"/>
      <c r="BH854" s="114"/>
      <c r="BI854" s="114"/>
      <c r="BJ854" s="114"/>
      <c r="BK854" s="114"/>
      <c r="BL854" s="114"/>
    </row>
    <row r="855">
      <c r="A855" s="117" t="s">
        <v>237</v>
      </c>
      <c r="B855" s="117" t="b">
        <v>1</v>
      </c>
      <c r="C855" s="117" t="s">
        <v>241</v>
      </c>
      <c r="D855" s="117" t="s">
        <v>10364</v>
      </c>
      <c r="E855" s="117" t="s">
        <v>11537</v>
      </c>
      <c r="F855" s="117" t="s">
        <v>294</v>
      </c>
      <c r="G855" s="117" t="s">
        <v>11564</v>
      </c>
      <c r="H855" s="117" t="s">
        <v>11565</v>
      </c>
      <c r="I855" s="134"/>
      <c r="J855" s="117" t="s">
        <v>11566</v>
      </c>
      <c r="K855" s="117" t="s">
        <v>11567</v>
      </c>
      <c r="L855" s="134"/>
      <c r="M855" s="134"/>
      <c r="N855" s="134"/>
      <c r="O855" s="117" t="s">
        <v>11568</v>
      </c>
      <c r="P855" s="117" t="s">
        <v>11569</v>
      </c>
      <c r="Q855" s="117" t="s">
        <v>11570</v>
      </c>
      <c r="R855" s="114"/>
      <c r="S855" s="114"/>
      <c r="T855" s="114"/>
      <c r="U855" s="114"/>
      <c r="V855" s="114"/>
      <c r="W855" s="114"/>
      <c r="X855" s="114"/>
      <c r="Y855" s="114"/>
      <c r="Z855" s="114"/>
      <c r="AA855" s="114"/>
      <c r="AB855" s="114"/>
      <c r="AC855" s="114"/>
      <c r="AD855" s="114"/>
      <c r="AE855" s="114"/>
      <c r="AF855" s="114"/>
      <c r="AG855" s="114"/>
      <c r="AH855" s="114"/>
      <c r="AI855" s="114"/>
      <c r="AJ855" s="114"/>
      <c r="AK855" s="114"/>
      <c r="AL855" s="114"/>
      <c r="AM855" s="114"/>
      <c r="AN855" s="114"/>
      <c r="AO855" s="114"/>
      <c r="AP855" s="114"/>
      <c r="AQ855" s="114"/>
      <c r="AR855" s="114"/>
      <c r="AS855" s="114"/>
      <c r="AT855" s="114"/>
      <c r="AU855" s="114"/>
      <c r="AV855" s="114"/>
      <c r="AW855" s="114"/>
      <c r="AX855" s="114"/>
      <c r="AY855" s="114"/>
      <c r="AZ855" s="114"/>
      <c r="BA855" s="114"/>
      <c r="BB855" s="114"/>
      <c r="BC855" s="114"/>
      <c r="BD855" s="114"/>
      <c r="BE855" s="114"/>
      <c r="BF855" s="114"/>
      <c r="BG855" s="114"/>
      <c r="BH855" s="114"/>
      <c r="BI855" s="114"/>
      <c r="BJ855" s="114"/>
      <c r="BK855" s="114"/>
      <c r="BL855" s="114"/>
    </row>
    <row r="856">
      <c r="A856" s="79" t="s">
        <v>237</v>
      </c>
      <c r="B856" s="79" t="b">
        <v>1</v>
      </c>
      <c r="C856" s="79" t="s">
        <v>241</v>
      </c>
      <c r="D856" s="79" t="s">
        <v>10364</v>
      </c>
      <c r="E856" s="79" t="s">
        <v>11537</v>
      </c>
      <c r="F856" s="79" t="s">
        <v>489</v>
      </c>
      <c r="G856" s="79" t="s">
        <v>11571</v>
      </c>
      <c r="H856" s="79" t="s">
        <v>11572</v>
      </c>
      <c r="I856" s="80"/>
      <c r="J856" s="79" t="s">
        <v>11573</v>
      </c>
      <c r="K856" s="79" t="s">
        <v>11574</v>
      </c>
      <c r="L856" s="80"/>
      <c r="M856" s="80"/>
      <c r="N856" s="80"/>
      <c r="O856" s="79" t="s">
        <v>11575</v>
      </c>
      <c r="P856" s="79" t="s">
        <v>11576</v>
      </c>
      <c r="Q856" s="79" t="s">
        <v>11577</v>
      </c>
      <c r="R856" s="114"/>
      <c r="S856" s="114"/>
      <c r="T856" s="114"/>
      <c r="U856" s="114"/>
      <c r="V856" s="114"/>
      <c r="W856" s="114"/>
      <c r="X856" s="114"/>
      <c r="Y856" s="114"/>
      <c r="Z856" s="114"/>
      <c r="AA856" s="114"/>
      <c r="AB856" s="114"/>
      <c r="AC856" s="114"/>
      <c r="AD856" s="114"/>
      <c r="AE856" s="114"/>
      <c r="AF856" s="114"/>
      <c r="AG856" s="114"/>
      <c r="AH856" s="114"/>
      <c r="AI856" s="114"/>
      <c r="AJ856" s="114"/>
      <c r="AK856" s="114"/>
      <c r="AL856" s="114"/>
      <c r="AM856" s="114"/>
      <c r="AN856" s="114"/>
      <c r="AO856" s="114"/>
      <c r="AP856" s="114"/>
      <c r="AQ856" s="114"/>
      <c r="AR856" s="114"/>
      <c r="AS856" s="114"/>
      <c r="AT856" s="114"/>
      <c r="AU856" s="114"/>
      <c r="AV856" s="114"/>
      <c r="AW856" s="114"/>
      <c r="AX856" s="114"/>
      <c r="AY856" s="114"/>
      <c r="AZ856" s="114"/>
      <c r="BA856" s="114"/>
      <c r="BB856" s="114"/>
      <c r="BC856" s="114"/>
      <c r="BD856" s="114"/>
      <c r="BE856" s="114"/>
      <c r="BF856" s="114"/>
      <c r="BG856" s="114"/>
      <c r="BH856" s="114"/>
      <c r="BI856" s="114"/>
      <c r="BJ856" s="114"/>
      <c r="BK856" s="114"/>
      <c r="BL856" s="114"/>
    </row>
    <row r="857">
      <c r="A857" s="117" t="s">
        <v>237</v>
      </c>
      <c r="B857" s="117" t="b">
        <v>1</v>
      </c>
      <c r="C857" s="117">
        <v>1.0</v>
      </c>
      <c r="D857" s="117" t="s">
        <v>10364</v>
      </c>
      <c r="E857" s="117" t="s">
        <v>11537</v>
      </c>
      <c r="F857" s="117" t="s">
        <v>489</v>
      </c>
      <c r="G857" s="117" t="s">
        <v>11578</v>
      </c>
      <c r="H857" s="117" t="s">
        <v>11579</v>
      </c>
      <c r="I857" s="134"/>
      <c r="J857" s="117" t="s">
        <v>11580</v>
      </c>
      <c r="K857" s="117" t="s">
        <v>11581</v>
      </c>
      <c r="L857" s="134"/>
      <c r="M857" s="134"/>
      <c r="N857" s="134"/>
      <c r="O857" s="117" t="s">
        <v>11582</v>
      </c>
      <c r="P857" s="117" t="s">
        <v>11583</v>
      </c>
      <c r="Q857" s="117" t="s">
        <v>11584</v>
      </c>
      <c r="R857" s="114"/>
      <c r="S857" s="114"/>
      <c r="T857" s="114"/>
      <c r="U857" s="114"/>
      <c r="V857" s="114"/>
      <c r="W857" s="114"/>
      <c r="X857" s="114"/>
      <c r="Y857" s="114"/>
      <c r="Z857" s="114"/>
      <c r="AA857" s="114"/>
      <c r="AB857" s="114"/>
      <c r="AC857" s="114"/>
      <c r="AD857" s="114"/>
      <c r="AE857" s="114"/>
      <c r="AF857" s="114"/>
      <c r="AG857" s="114"/>
      <c r="AH857" s="114"/>
      <c r="AI857" s="114"/>
      <c r="AJ857" s="114"/>
      <c r="AK857" s="114"/>
      <c r="AL857" s="114"/>
      <c r="AM857" s="114"/>
      <c r="AN857" s="114"/>
      <c r="AO857" s="114"/>
      <c r="AP857" s="114"/>
      <c r="AQ857" s="114"/>
      <c r="AR857" s="114"/>
      <c r="AS857" s="114"/>
      <c r="AT857" s="114"/>
      <c r="AU857" s="114"/>
      <c r="AV857" s="114"/>
      <c r="AW857" s="114"/>
      <c r="AX857" s="114"/>
      <c r="AY857" s="114"/>
      <c r="AZ857" s="114"/>
      <c r="BA857" s="114"/>
      <c r="BB857" s="114"/>
      <c r="BC857" s="114"/>
      <c r="BD857" s="114"/>
      <c r="BE857" s="114"/>
      <c r="BF857" s="114"/>
      <c r="BG857" s="114"/>
      <c r="BH857" s="114"/>
      <c r="BI857" s="114"/>
      <c r="BJ857" s="114"/>
      <c r="BK857" s="114"/>
      <c r="BL857" s="114"/>
    </row>
    <row r="858">
      <c r="A858" s="117" t="s">
        <v>237</v>
      </c>
      <c r="B858" s="117" t="b">
        <v>1</v>
      </c>
      <c r="C858" s="117" t="s">
        <v>241</v>
      </c>
      <c r="D858" s="117" t="s">
        <v>10364</v>
      </c>
      <c r="E858" s="117" t="s">
        <v>11537</v>
      </c>
      <c r="F858" s="117" t="s">
        <v>489</v>
      </c>
      <c r="G858" s="117" t="s">
        <v>11585</v>
      </c>
      <c r="H858" s="117" t="s">
        <v>11586</v>
      </c>
      <c r="I858" s="134"/>
      <c r="J858" s="117" t="s">
        <v>11587</v>
      </c>
      <c r="K858" s="117" t="s">
        <v>11588</v>
      </c>
      <c r="L858" s="134"/>
      <c r="M858" s="134"/>
      <c r="N858" s="134"/>
      <c r="O858" s="117" t="s">
        <v>11589</v>
      </c>
      <c r="P858" s="117" t="s">
        <v>11590</v>
      </c>
      <c r="Q858" s="134"/>
      <c r="R858" s="114"/>
      <c r="S858" s="114"/>
      <c r="T858" s="114"/>
      <c r="U858" s="114"/>
      <c r="V858" s="114"/>
      <c r="W858" s="114"/>
      <c r="X858" s="114"/>
      <c r="Y858" s="114"/>
      <c r="Z858" s="114"/>
      <c r="AA858" s="114"/>
      <c r="AB858" s="114"/>
      <c r="AC858" s="114"/>
      <c r="AD858" s="114"/>
      <c r="AE858" s="114"/>
      <c r="AF858" s="114"/>
      <c r="AG858" s="114"/>
      <c r="AH858" s="114"/>
      <c r="AI858" s="114"/>
      <c r="AJ858" s="114"/>
      <c r="AK858" s="114"/>
      <c r="AL858" s="114"/>
      <c r="AM858" s="114"/>
      <c r="AN858" s="114"/>
      <c r="AO858" s="114"/>
      <c r="AP858" s="114"/>
      <c r="AQ858" s="114"/>
      <c r="AR858" s="114"/>
      <c r="AS858" s="114"/>
      <c r="AT858" s="114"/>
      <c r="AU858" s="114"/>
      <c r="AV858" s="114"/>
      <c r="AW858" s="114"/>
      <c r="AX858" s="114"/>
      <c r="AY858" s="114"/>
      <c r="AZ858" s="114"/>
      <c r="BA858" s="114"/>
      <c r="BB858" s="114"/>
      <c r="BC858" s="114"/>
      <c r="BD858" s="114"/>
      <c r="BE858" s="114"/>
      <c r="BF858" s="114"/>
      <c r="BG858" s="114"/>
      <c r="BH858" s="114"/>
      <c r="BI858" s="114"/>
      <c r="BJ858" s="114"/>
      <c r="BK858" s="114"/>
      <c r="BL858" s="114"/>
    </row>
    <row r="859">
      <c r="A859" s="117" t="s">
        <v>237</v>
      </c>
      <c r="B859" s="117" t="b">
        <v>1</v>
      </c>
      <c r="C859" s="117" t="s">
        <v>241</v>
      </c>
      <c r="D859" s="117" t="s">
        <v>10364</v>
      </c>
      <c r="E859" s="117" t="s">
        <v>11537</v>
      </c>
      <c r="F859" s="117" t="s">
        <v>489</v>
      </c>
      <c r="G859" s="117" t="s">
        <v>11591</v>
      </c>
      <c r="H859" s="117" t="s">
        <v>11592</v>
      </c>
      <c r="I859" s="134"/>
      <c r="J859" s="117" t="s">
        <v>11593</v>
      </c>
      <c r="K859" s="117" t="s">
        <v>11594</v>
      </c>
      <c r="L859" s="134"/>
      <c r="M859" s="134"/>
      <c r="N859" s="134"/>
      <c r="O859" s="117" t="s">
        <v>11595</v>
      </c>
      <c r="P859" s="117" t="s">
        <v>11596</v>
      </c>
      <c r="Q859" s="117" t="s">
        <v>11597</v>
      </c>
      <c r="R859" s="114"/>
      <c r="S859" s="114"/>
      <c r="T859" s="114"/>
      <c r="U859" s="114"/>
      <c r="V859" s="114"/>
      <c r="W859" s="114"/>
      <c r="X859" s="114"/>
      <c r="Y859" s="114"/>
      <c r="Z859" s="114"/>
      <c r="AA859" s="114"/>
      <c r="AB859" s="114"/>
      <c r="AC859" s="114"/>
      <c r="AD859" s="114"/>
      <c r="AE859" s="114"/>
      <c r="AF859" s="114"/>
      <c r="AG859" s="114"/>
      <c r="AH859" s="114"/>
      <c r="AI859" s="114"/>
      <c r="AJ859" s="114"/>
      <c r="AK859" s="114"/>
      <c r="AL859" s="114"/>
      <c r="AM859" s="114"/>
      <c r="AN859" s="114"/>
      <c r="AO859" s="114"/>
      <c r="AP859" s="114"/>
      <c r="AQ859" s="114"/>
      <c r="AR859" s="114"/>
      <c r="AS859" s="114"/>
      <c r="AT859" s="114"/>
      <c r="AU859" s="114"/>
      <c r="AV859" s="114"/>
      <c r="AW859" s="114"/>
      <c r="AX859" s="114"/>
      <c r="AY859" s="114"/>
      <c r="AZ859" s="114"/>
      <c r="BA859" s="114"/>
      <c r="BB859" s="114"/>
      <c r="BC859" s="114"/>
      <c r="BD859" s="114"/>
      <c r="BE859" s="114"/>
      <c r="BF859" s="114"/>
      <c r="BG859" s="114"/>
      <c r="BH859" s="114"/>
      <c r="BI859" s="114"/>
      <c r="BJ859" s="114"/>
      <c r="BK859" s="114"/>
      <c r="BL859" s="114"/>
    </row>
    <row r="860">
      <c r="A860" s="117" t="s">
        <v>237</v>
      </c>
      <c r="B860" s="117" t="b">
        <v>1</v>
      </c>
      <c r="C860" s="117">
        <v>1.0</v>
      </c>
      <c r="D860" s="117" t="s">
        <v>10364</v>
      </c>
      <c r="E860" s="117" t="s">
        <v>11537</v>
      </c>
      <c r="F860" s="117" t="s">
        <v>489</v>
      </c>
      <c r="G860" s="117" t="s">
        <v>11599</v>
      </c>
      <c r="H860" s="117" t="s">
        <v>11600</v>
      </c>
      <c r="I860" s="134"/>
      <c r="J860" s="117" t="s">
        <v>11601</v>
      </c>
      <c r="K860" s="117" t="s">
        <v>11603</v>
      </c>
      <c r="L860" s="134"/>
      <c r="M860" s="134"/>
      <c r="N860" s="134"/>
      <c r="O860" s="117" t="s">
        <v>11604</v>
      </c>
      <c r="P860" s="117" t="s">
        <v>11605</v>
      </c>
      <c r="Q860" s="117" t="s">
        <v>11606</v>
      </c>
      <c r="R860" s="114"/>
      <c r="S860" s="114"/>
      <c r="T860" s="114"/>
      <c r="U860" s="114"/>
      <c r="V860" s="114"/>
      <c r="W860" s="114"/>
      <c r="X860" s="114"/>
      <c r="Y860" s="114"/>
      <c r="Z860" s="114"/>
      <c r="AA860" s="114"/>
      <c r="AB860" s="114"/>
      <c r="AC860" s="114"/>
      <c r="AD860" s="114"/>
      <c r="AE860" s="114"/>
      <c r="AF860" s="114"/>
      <c r="AG860" s="114"/>
      <c r="AH860" s="114"/>
      <c r="AI860" s="114"/>
      <c r="AJ860" s="114"/>
      <c r="AK860" s="114"/>
      <c r="AL860" s="114"/>
      <c r="AM860" s="114"/>
      <c r="AN860" s="114"/>
      <c r="AO860" s="114"/>
      <c r="AP860" s="114"/>
      <c r="AQ860" s="114"/>
      <c r="AR860" s="114"/>
      <c r="AS860" s="114"/>
      <c r="AT860" s="114"/>
      <c r="AU860" s="114"/>
      <c r="AV860" s="114"/>
      <c r="AW860" s="114"/>
      <c r="AX860" s="114"/>
      <c r="AY860" s="114"/>
      <c r="AZ860" s="114"/>
      <c r="BA860" s="114"/>
      <c r="BB860" s="114"/>
      <c r="BC860" s="114"/>
      <c r="BD860" s="114"/>
      <c r="BE860" s="114"/>
      <c r="BF860" s="114"/>
      <c r="BG860" s="114"/>
      <c r="BH860" s="114"/>
      <c r="BI860" s="114"/>
      <c r="BJ860" s="114"/>
      <c r="BK860" s="114"/>
      <c r="BL860" s="114"/>
    </row>
    <row r="861">
      <c r="A861" s="117" t="s">
        <v>237</v>
      </c>
      <c r="B861" s="117" t="b">
        <v>1</v>
      </c>
      <c r="C861" s="117" t="s">
        <v>241</v>
      </c>
      <c r="D861" s="117" t="s">
        <v>10364</v>
      </c>
      <c r="E861" s="117" t="s">
        <v>11537</v>
      </c>
      <c r="F861" s="117" t="s">
        <v>489</v>
      </c>
      <c r="G861" s="117" t="s">
        <v>11607</v>
      </c>
      <c r="H861" s="117" t="s">
        <v>11608</v>
      </c>
      <c r="I861" s="134"/>
      <c r="J861" s="117" t="s">
        <v>11609</v>
      </c>
      <c r="K861" s="117" t="s">
        <v>11610</v>
      </c>
      <c r="L861" s="134"/>
      <c r="M861" s="134"/>
      <c r="N861" s="134"/>
      <c r="O861" s="117" t="s">
        <v>11611</v>
      </c>
      <c r="P861" s="117" t="s">
        <v>11612</v>
      </c>
      <c r="Q861" s="134"/>
      <c r="R861" s="114"/>
      <c r="S861" s="114"/>
      <c r="T861" s="114"/>
      <c r="U861" s="114"/>
      <c r="V861" s="114"/>
      <c r="W861" s="114"/>
      <c r="X861" s="114"/>
      <c r="Y861" s="114"/>
      <c r="Z861" s="114"/>
      <c r="AA861" s="114"/>
      <c r="AB861" s="114"/>
      <c r="AC861" s="114"/>
      <c r="AD861" s="114"/>
      <c r="AE861" s="114"/>
      <c r="AF861" s="114"/>
      <c r="AG861" s="114"/>
      <c r="AH861" s="114"/>
      <c r="AI861" s="114"/>
      <c r="AJ861" s="114"/>
      <c r="AK861" s="114"/>
      <c r="AL861" s="114"/>
      <c r="AM861" s="114"/>
      <c r="AN861" s="114"/>
      <c r="AO861" s="114"/>
      <c r="AP861" s="114"/>
      <c r="AQ861" s="114"/>
      <c r="AR861" s="114"/>
      <c r="AS861" s="114"/>
      <c r="AT861" s="114"/>
      <c r="AU861" s="114"/>
      <c r="AV861" s="114"/>
      <c r="AW861" s="114"/>
      <c r="AX861" s="114"/>
      <c r="AY861" s="114"/>
      <c r="AZ861" s="114"/>
      <c r="BA861" s="114"/>
      <c r="BB861" s="114"/>
      <c r="BC861" s="114"/>
      <c r="BD861" s="114"/>
      <c r="BE861" s="114"/>
      <c r="BF861" s="114"/>
      <c r="BG861" s="114"/>
      <c r="BH861" s="114"/>
      <c r="BI861" s="114"/>
      <c r="BJ861" s="114"/>
      <c r="BK861" s="114"/>
      <c r="BL861" s="114"/>
    </row>
    <row r="862">
      <c r="A862" s="117" t="s">
        <v>237</v>
      </c>
      <c r="B862" s="117" t="b">
        <v>1</v>
      </c>
      <c r="C862" s="117" t="s">
        <v>241</v>
      </c>
      <c r="D862" s="117" t="s">
        <v>10364</v>
      </c>
      <c r="E862" s="117" t="s">
        <v>11537</v>
      </c>
      <c r="F862" s="117" t="s">
        <v>556</v>
      </c>
      <c r="G862" s="117" t="s">
        <v>11613</v>
      </c>
      <c r="H862" s="117" t="s">
        <v>11614</v>
      </c>
      <c r="I862" s="134"/>
      <c r="J862" s="117" t="s">
        <v>11615</v>
      </c>
      <c r="K862" s="117" t="s">
        <v>11616</v>
      </c>
      <c r="L862" s="134"/>
      <c r="M862" s="134"/>
      <c r="N862" s="134"/>
      <c r="O862" s="117" t="s">
        <v>11617</v>
      </c>
      <c r="P862" s="117" t="s">
        <v>11618</v>
      </c>
      <c r="Q862" s="117" t="s">
        <v>11619</v>
      </c>
      <c r="R862" s="114"/>
      <c r="S862" s="114"/>
      <c r="T862" s="114"/>
      <c r="U862" s="114"/>
      <c r="V862" s="114"/>
      <c r="W862" s="114"/>
      <c r="X862" s="114"/>
      <c r="Y862" s="114"/>
      <c r="Z862" s="114"/>
      <c r="AA862" s="114"/>
      <c r="AB862" s="114"/>
      <c r="AC862" s="114"/>
      <c r="AD862" s="114"/>
      <c r="AE862" s="114"/>
      <c r="AF862" s="114"/>
      <c r="AG862" s="114"/>
      <c r="AH862" s="114"/>
      <c r="AI862" s="114"/>
      <c r="AJ862" s="114"/>
      <c r="AK862" s="114"/>
      <c r="AL862" s="114"/>
      <c r="AM862" s="114"/>
      <c r="AN862" s="114"/>
      <c r="AO862" s="114"/>
      <c r="AP862" s="114"/>
      <c r="AQ862" s="114"/>
      <c r="AR862" s="114"/>
      <c r="AS862" s="114"/>
      <c r="AT862" s="114"/>
      <c r="AU862" s="114"/>
      <c r="AV862" s="114"/>
      <c r="AW862" s="114"/>
      <c r="AX862" s="114"/>
      <c r="AY862" s="114"/>
      <c r="AZ862" s="114"/>
      <c r="BA862" s="114"/>
      <c r="BB862" s="114"/>
      <c r="BC862" s="114"/>
      <c r="BD862" s="114"/>
      <c r="BE862" s="114"/>
      <c r="BF862" s="114"/>
      <c r="BG862" s="114"/>
      <c r="BH862" s="114"/>
      <c r="BI862" s="114"/>
      <c r="BJ862" s="114"/>
      <c r="BK862" s="114"/>
      <c r="BL862" s="114"/>
    </row>
    <row r="863">
      <c r="A863" s="117" t="s">
        <v>237</v>
      </c>
      <c r="B863" s="117" t="b">
        <v>1</v>
      </c>
      <c r="C863" s="117">
        <v>1.0</v>
      </c>
      <c r="D863" s="117" t="s">
        <v>10364</v>
      </c>
      <c r="E863" s="117" t="s">
        <v>11537</v>
      </c>
      <c r="F863" s="117" t="s">
        <v>556</v>
      </c>
      <c r="G863" s="117" t="s">
        <v>11620</v>
      </c>
      <c r="H863" s="117" t="s">
        <v>11621</v>
      </c>
      <c r="I863" s="134"/>
      <c r="J863" s="117" t="s">
        <v>11622</v>
      </c>
      <c r="K863" s="117" t="s">
        <v>11623</v>
      </c>
      <c r="L863" s="134"/>
      <c r="M863" s="134"/>
      <c r="N863" s="134"/>
      <c r="O863" s="117" t="s">
        <v>11624</v>
      </c>
      <c r="P863" s="117" t="s">
        <v>11625</v>
      </c>
      <c r="Q863" s="117" t="s">
        <v>11626</v>
      </c>
      <c r="R863" s="114"/>
      <c r="S863" s="114"/>
      <c r="T863" s="114"/>
      <c r="U863" s="114"/>
      <c r="V863" s="114"/>
      <c r="W863" s="114"/>
      <c r="X863" s="114"/>
      <c r="Y863" s="114"/>
      <c r="Z863" s="114"/>
      <c r="AA863" s="114"/>
      <c r="AB863" s="114"/>
      <c r="AC863" s="114"/>
      <c r="AD863" s="114"/>
      <c r="AE863" s="114"/>
      <c r="AF863" s="114"/>
      <c r="AG863" s="114"/>
      <c r="AH863" s="114"/>
      <c r="AI863" s="114"/>
      <c r="AJ863" s="114"/>
      <c r="AK863" s="114"/>
      <c r="AL863" s="114"/>
      <c r="AM863" s="114"/>
      <c r="AN863" s="114"/>
      <c r="AO863" s="114"/>
      <c r="AP863" s="114"/>
      <c r="AQ863" s="114"/>
      <c r="AR863" s="114"/>
      <c r="AS863" s="114"/>
      <c r="AT863" s="114"/>
      <c r="AU863" s="114"/>
      <c r="AV863" s="114"/>
      <c r="AW863" s="114"/>
      <c r="AX863" s="114"/>
      <c r="AY863" s="114"/>
      <c r="AZ863" s="114"/>
      <c r="BA863" s="114"/>
      <c r="BB863" s="114"/>
      <c r="BC863" s="114"/>
      <c r="BD863" s="114"/>
      <c r="BE863" s="114"/>
      <c r="BF863" s="114"/>
      <c r="BG863" s="114"/>
      <c r="BH863" s="114"/>
      <c r="BI863" s="114"/>
      <c r="BJ863" s="114"/>
      <c r="BK863" s="114"/>
      <c r="BL863" s="114"/>
    </row>
    <row r="864">
      <c r="A864" s="117" t="s">
        <v>237</v>
      </c>
      <c r="B864" s="117" t="b">
        <v>1</v>
      </c>
      <c r="C864" s="117" t="s">
        <v>241</v>
      </c>
      <c r="D864" s="117" t="s">
        <v>10364</v>
      </c>
      <c r="E864" s="117" t="s">
        <v>11537</v>
      </c>
      <c r="F864" s="117" t="s">
        <v>556</v>
      </c>
      <c r="G864" s="117" t="s">
        <v>11627</v>
      </c>
      <c r="H864" s="117" t="s">
        <v>11628</v>
      </c>
      <c r="I864" s="134"/>
      <c r="J864" s="117" t="s">
        <v>11629</v>
      </c>
      <c r="K864" s="117" t="s">
        <v>11630</v>
      </c>
      <c r="L864" s="134"/>
      <c r="M864" s="134"/>
      <c r="N864" s="134"/>
      <c r="O864" s="117" t="s">
        <v>11631</v>
      </c>
      <c r="P864" s="117" t="s">
        <v>11632</v>
      </c>
      <c r="Q864" s="134"/>
      <c r="R864" s="114"/>
      <c r="S864" s="114"/>
      <c r="T864" s="114"/>
      <c r="U864" s="114"/>
      <c r="V864" s="114"/>
      <c r="W864" s="114"/>
      <c r="X864" s="114"/>
      <c r="Y864" s="114"/>
      <c r="Z864" s="114"/>
      <c r="AA864" s="114"/>
      <c r="AB864" s="114"/>
      <c r="AC864" s="114"/>
      <c r="AD864" s="114"/>
      <c r="AE864" s="114"/>
      <c r="AF864" s="114"/>
      <c r="AG864" s="114"/>
      <c r="AH864" s="114"/>
      <c r="AI864" s="114"/>
      <c r="AJ864" s="114"/>
      <c r="AK864" s="114"/>
      <c r="AL864" s="114"/>
      <c r="AM864" s="114"/>
      <c r="AN864" s="114"/>
      <c r="AO864" s="114"/>
      <c r="AP864" s="114"/>
      <c r="AQ864" s="114"/>
      <c r="AR864" s="114"/>
      <c r="AS864" s="114"/>
      <c r="AT864" s="114"/>
      <c r="AU864" s="114"/>
      <c r="AV864" s="114"/>
      <c r="AW864" s="114"/>
      <c r="AX864" s="114"/>
      <c r="AY864" s="114"/>
      <c r="AZ864" s="114"/>
      <c r="BA864" s="114"/>
      <c r="BB864" s="114"/>
      <c r="BC864" s="114"/>
      <c r="BD864" s="114"/>
      <c r="BE864" s="114"/>
      <c r="BF864" s="114"/>
      <c r="BG864" s="114"/>
      <c r="BH864" s="114"/>
      <c r="BI864" s="114"/>
      <c r="BJ864" s="114"/>
      <c r="BK864" s="114"/>
      <c r="BL864" s="114"/>
    </row>
    <row r="865">
      <c r="A865" s="117" t="s">
        <v>237</v>
      </c>
      <c r="B865" s="117" t="b">
        <v>1</v>
      </c>
      <c r="C865" s="117" t="s">
        <v>241</v>
      </c>
      <c r="D865" s="117" t="s">
        <v>10364</v>
      </c>
      <c r="E865" s="117" t="s">
        <v>11537</v>
      </c>
      <c r="F865" s="117" t="s">
        <v>556</v>
      </c>
      <c r="G865" s="117" t="s">
        <v>11633</v>
      </c>
      <c r="H865" s="117" t="s">
        <v>11634</v>
      </c>
      <c r="I865" s="134"/>
      <c r="J865" s="117" t="s">
        <v>11635</v>
      </c>
      <c r="K865" s="117" t="s">
        <v>11636</v>
      </c>
      <c r="L865" s="134"/>
      <c r="M865" s="134"/>
      <c r="N865" s="134"/>
      <c r="O865" s="117" t="s">
        <v>11637</v>
      </c>
      <c r="P865" s="117" t="s">
        <v>11638</v>
      </c>
      <c r="Q865" s="117" t="s">
        <v>11639</v>
      </c>
      <c r="R865" s="114"/>
      <c r="S865" s="114"/>
      <c r="T865" s="114"/>
      <c r="U865" s="114"/>
      <c r="V865" s="114"/>
      <c r="W865" s="114"/>
      <c r="X865" s="114"/>
      <c r="Y865" s="114"/>
      <c r="Z865" s="114"/>
      <c r="AA865" s="114"/>
      <c r="AB865" s="114"/>
      <c r="AC865" s="114"/>
      <c r="AD865" s="114"/>
      <c r="AE865" s="114"/>
      <c r="AF865" s="114"/>
      <c r="AG865" s="114"/>
      <c r="AH865" s="114"/>
      <c r="AI865" s="114"/>
      <c r="AJ865" s="114"/>
      <c r="AK865" s="114"/>
      <c r="AL865" s="114"/>
      <c r="AM865" s="114"/>
      <c r="AN865" s="114"/>
      <c r="AO865" s="114"/>
      <c r="AP865" s="114"/>
      <c r="AQ865" s="114"/>
      <c r="AR865" s="114"/>
      <c r="AS865" s="114"/>
      <c r="AT865" s="114"/>
      <c r="AU865" s="114"/>
      <c r="AV865" s="114"/>
      <c r="AW865" s="114"/>
      <c r="AX865" s="114"/>
      <c r="AY865" s="114"/>
      <c r="AZ865" s="114"/>
      <c r="BA865" s="114"/>
      <c r="BB865" s="114"/>
      <c r="BC865" s="114"/>
      <c r="BD865" s="114"/>
      <c r="BE865" s="114"/>
      <c r="BF865" s="114"/>
      <c r="BG865" s="114"/>
      <c r="BH865" s="114"/>
      <c r="BI865" s="114"/>
      <c r="BJ865" s="114"/>
      <c r="BK865" s="114"/>
      <c r="BL865" s="114"/>
    </row>
    <row r="866">
      <c r="A866" s="117" t="s">
        <v>237</v>
      </c>
      <c r="B866" s="117" t="b">
        <v>1</v>
      </c>
      <c r="C866" s="117">
        <v>1.0</v>
      </c>
      <c r="D866" s="117" t="s">
        <v>10364</v>
      </c>
      <c r="E866" s="117" t="s">
        <v>11537</v>
      </c>
      <c r="F866" s="117" t="s">
        <v>556</v>
      </c>
      <c r="G866" s="117" t="s">
        <v>11640</v>
      </c>
      <c r="H866" s="117" t="s">
        <v>11641</v>
      </c>
      <c r="I866" s="134"/>
      <c r="J866" s="117" t="s">
        <v>11642</v>
      </c>
      <c r="K866" s="117" t="s">
        <v>11643</v>
      </c>
      <c r="L866" s="134"/>
      <c r="M866" s="134"/>
      <c r="N866" s="134"/>
      <c r="O866" s="117" t="s">
        <v>11644</v>
      </c>
      <c r="P866" s="117" t="s">
        <v>11645</v>
      </c>
      <c r="Q866" s="117" t="s">
        <v>11646</v>
      </c>
      <c r="R866" s="114"/>
      <c r="S866" s="114"/>
      <c r="T866" s="114"/>
      <c r="U866" s="114"/>
      <c r="V866" s="114"/>
      <c r="W866" s="114"/>
      <c r="X866" s="114"/>
      <c r="Y866" s="114"/>
      <c r="Z866" s="114"/>
      <c r="AA866" s="114"/>
      <c r="AB866" s="114"/>
      <c r="AC866" s="114"/>
      <c r="AD866" s="114"/>
      <c r="AE866" s="114"/>
      <c r="AF866" s="114"/>
      <c r="AG866" s="114"/>
      <c r="AH866" s="114"/>
      <c r="AI866" s="114"/>
      <c r="AJ866" s="114"/>
      <c r="AK866" s="114"/>
      <c r="AL866" s="114"/>
      <c r="AM866" s="114"/>
      <c r="AN866" s="114"/>
      <c r="AO866" s="114"/>
      <c r="AP866" s="114"/>
      <c r="AQ866" s="114"/>
      <c r="AR866" s="114"/>
      <c r="AS866" s="114"/>
      <c r="AT866" s="114"/>
      <c r="AU866" s="114"/>
      <c r="AV866" s="114"/>
      <c r="AW866" s="114"/>
      <c r="AX866" s="114"/>
      <c r="AY866" s="114"/>
      <c r="AZ866" s="114"/>
      <c r="BA866" s="114"/>
      <c r="BB866" s="114"/>
      <c r="BC866" s="114"/>
      <c r="BD866" s="114"/>
      <c r="BE866" s="114"/>
      <c r="BF866" s="114"/>
      <c r="BG866" s="114"/>
      <c r="BH866" s="114"/>
      <c r="BI866" s="114"/>
      <c r="BJ866" s="114"/>
      <c r="BK866" s="114"/>
      <c r="BL866" s="114"/>
    </row>
    <row r="867">
      <c r="A867" s="117" t="s">
        <v>237</v>
      </c>
      <c r="B867" s="117" t="b">
        <v>1</v>
      </c>
      <c r="C867" s="117" t="s">
        <v>241</v>
      </c>
      <c r="D867" s="117" t="s">
        <v>10364</v>
      </c>
      <c r="E867" s="117" t="s">
        <v>11537</v>
      </c>
      <c r="F867" s="117" t="s">
        <v>556</v>
      </c>
      <c r="G867" s="117" t="s">
        <v>11647</v>
      </c>
      <c r="H867" s="117" t="s">
        <v>11648</v>
      </c>
      <c r="I867" s="134"/>
      <c r="J867" s="117" t="s">
        <v>11649</v>
      </c>
      <c r="K867" s="117" t="s">
        <v>11650</v>
      </c>
      <c r="L867" s="134"/>
      <c r="M867" s="134"/>
      <c r="N867" s="134"/>
      <c r="O867" s="117" t="s">
        <v>11651</v>
      </c>
      <c r="P867" s="117" t="s">
        <v>11652</v>
      </c>
      <c r="Q867" s="134"/>
      <c r="R867" s="114"/>
      <c r="S867" s="114"/>
      <c r="T867" s="114"/>
      <c r="U867" s="114"/>
      <c r="V867" s="114"/>
      <c r="W867" s="114"/>
      <c r="X867" s="114"/>
      <c r="Y867" s="114"/>
      <c r="Z867" s="114"/>
      <c r="AA867" s="114"/>
      <c r="AB867" s="114"/>
      <c r="AC867" s="114"/>
      <c r="AD867" s="114"/>
      <c r="AE867" s="114"/>
      <c r="AF867" s="114"/>
      <c r="AG867" s="114"/>
      <c r="AH867" s="114"/>
      <c r="AI867" s="114"/>
      <c r="AJ867" s="114"/>
      <c r="AK867" s="114"/>
      <c r="AL867" s="114"/>
      <c r="AM867" s="114"/>
      <c r="AN867" s="114"/>
      <c r="AO867" s="114"/>
      <c r="AP867" s="114"/>
      <c r="AQ867" s="114"/>
      <c r="AR867" s="114"/>
      <c r="AS867" s="114"/>
      <c r="AT867" s="114"/>
      <c r="AU867" s="114"/>
      <c r="AV867" s="114"/>
      <c r="AW867" s="114"/>
      <c r="AX867" s="114"/>
      <c r="AY867" s="114"/>
      <c r="AZ867" s="114"/>
      <c r="BA867" s="114"/>
      <c r="BB867" s="114"/>
      <c r="BC867" s="114"/>
      <c r="BD867" s="114"/>
      <c r="BE867" s="114"/>
      <c r="BF867" s="114"/>
      <c r="BG867" s="114"/>
      <c r="BH867" s="114"/>
      <c r="BI867" s="114"/>
      <c r="BJ867" s="114"/>
      <c r="BK867" s="114"/>
      <c r="BL867" s="114"/>
    </row>
    <row r="868">
      <c r="A868" s="117" t="s">
        <v>237</v>
      </c>
      <c r="B868" s="117" t="b">
        <v>1</v>
      </c>
      <c r="C868" s="117" t="s">
        <v>241</v>
      </c>
      <c r="D868" s="117" t="s">
        <v>10364</v>
      </c>
      <c r="E868" s="117" t="s">
        <v>11537</v>
      </c>
      <c r="F868" s="117" t="s">
        <v>556</v>
      </c>
      <c r="G868" s="117" t="s">
        <v>11653</v>
      </c>
      <c r="H868" s="117" t="s">
        <v>11654</v>
      </c>
      <c r="I868" s="134"/>
      <c r="J868" s="117" t="s">
        <v>11655</v>
      </c>
      <c r="K868" s="117" t="s">
        <v>11656</v>
      </c>
      <c r="L868" s="134"/>
      <c r="M868" s="134"/>
      <c r="N868" s="134"/>
      <c r="O868" s="117" t="s">
        <v>11657</v>
      </c>
      <c r="P868" s="117" t="s">
        <v>11658</v>
      </c>
      <c r="Q868" s="117" t="s">
        <v>11659</v>
      </c>
      <c r="R868" s="114"/>
      <c r="S868" s="114"/>
      <c r="T868" s="114"/>
      <c r="U868" s="114"/>
      <c r="V868" s="114"/>
      <c r="W868" s="114"/>
      <c r="X868" s="114"/>
      <c r="Y868" s="114"/>
      <c r="Z868" s="114"/>
      <c r="AA868" s="114"/>
      <c r="AB868" s="114"/>
      <c r="AC868" s="114"/>
      <c r="AD868" s="114"/>
      <c r="AE868" s="114"/>
      <c r="AF868" s="114"/>
      <c r="AG868" s="114"/>
      <c r="AH868" s="114"/>
      <c r="AI868" s="114"/>
      <c r="AJ868" s="114"/>
      <c r="AK868" s="114"/>
      <c r="AL868" s="114"/>
      <c r="AM868" s="114"/>
      <c r="AN868" s="114"/>
      <c r="AO868" s="114"/>
      <c r="AP868" s="114"/>
      <c r="AQ868" s="114"/>
      <c r="AR868" s="114"/>
      <c r="AS868" s="114"/>
      <c r="AT868" s="114"/>
      <c r="AU868" s="114"/>
      <c r="AV868" s="114"/>
      <c r="AW868" s="114"/>
      <c r="AX868" s="114"/>
      <c r="AY868" s="114"/>
      <c r="AZ868" s="114"/>
      <c r="BA868" s="114"/>
      <c r="BB868" s="114"/>
      <c r="BC868" s="114"/>
      <c r="BD868" s="114"/>
      <c r="BE868" s="114"/>
      <c r="BF868" s="114"/>
      <c r="BG868" s="114"/>
      <c r="BH868" s="114"/>
      <c r="BI868" s="114"/>
      <c r="BJ868" s="114"/>
      <c r="BK868" s="114"/>
      <c r="BL868" s="114"/>
    </row>
    <row r="869">
      <c r="A869" s="117" t="s">
        <v>237</v>
      </c>
      <c r="B869" s="117" t="b">
        <v>1</v>
      </c>
      <c r="C869" s="117">
        <v>1.0</v>
      </c>
      <c r="D869" s="117" t="s">
        <v>10364</v>
      </c>
      <c r="E869" s="117" t="s">
        <v>11660</v>
      </c>
      <c r="F869" s="117" t="s">
        <v>1823</v>
      </c>
      <c r="G869" s="117" t="s">
        <v>11661</v>
      </c>
      <c r="H869" s="117" t="s">
        <v>11662</v>
      </c>
      <c r="I869" s="134"/>
      <c r="J869" s="117" t="s">
        <v>11663</v>
      </c>
      <c r="K869" s="117" t="s">
        <v>11664</v>
      </c>
      <c r="L869" s="134"/>
      <c r="M869" s="134"/>
      <c r="N869" s="134"/>
      <c r="O869" s="117" t="s">
        <v>11665</v>
      </c>
      <c r="P869" s="117" t="s">
        <v>11666</v>
      </c>
      <c r="Q869" s="117" t="s">
        <v>11667</v>
      </c>
      <c r="R869" s="114"/>
      <c r="S869" s="114"/>
      <c r="T869" s="114"/>
      <c r="U869" s="114"/>
      <c r="V869" s="114"/>
      <c r="W869" s="114"/>
      <c r="X869" s="114"/>
      <c r="Y869" s="114"/>
      <c r="Z869" s="114"/>
      <c r="AA869" s="114"/>
      <c r="AB869" s="114"/>
      <c r="AC869" s="114"/>
      <c r="AD869" s="114"/>
      <c r="AE869" s="114"/>
      <c r="AF869" s="114"/>
      <c r="AG869" s="114"/>
      <c r="AH869" s="114"/>
      <c r="AI869" s="114"/>
      <c r="AJ869" s="114"/>
      <c r="AK869" s="114"/>
      <c r="AL869" s="114"/>
      <c r="AM869" s="114"/>
      <c r="AN869" s="114"/>
      <c r="AO869" s="114"/>
      <c r="AP869" s="114"/>
      <c r="AQ869" s="114"/>
      <c r="AR869" s="114"/>
      <c r="AS869" s="114"/>
      <c r="AT869" s="114"/>
      <c r="AU869" s="114"/>
      <c r="AV869" s="114"/>
      <c r="AW869" s="114"/>
      <c r="AX869" s="114"/>
      <c r="AY869" s="114"/>
      <c r="AZ869" s="114"/>
      <c r="BA869" s="114"/>
      <c r="BB869" s="114"/>
      <c r="BC869" s="114"/>
      <c r="BD869" s="114"/>
      <c r="BE869" s="114"/>
      <c r="BF869" s="114"/>
      <c r="BG869" s="114"/>
      <c r="BH869" s="114"/>
      <c r="BI869" s="114"/>
      <c r="BJ869" s="114"/>
      <c r="BK869" s="114"/>
      <c r="BL869" s="114"/>
    </row>
    <row r="870">
      <c r="A870" s="117" t="s">
        <v>237</v>
      </c>
      <c r="B870" s="117" t="b">
        <v>1</v>
      </c>
      <c r="C870" s="117" t="s">
        <v>241</v>
      </c>
      <c r="D870" s="117" t="s">
        <v>10364</v>
      </c>
      <c r="E870" s="117" t="s">
        <v>11660</v>
      </c>
      <c r="F870" s="117" t="s">
        <v>1866</v>
      </c>
      <c r="G870" s="117" t="s">
        <v>11668</v>
      </c>
      <c r="H870" s="117" t="s">
        <v>11669</v>
      </c>
      <c r="I870" s="134"/>
      <c r="J870" s="117" t="s">
        <v>11670</v>
      </c>
      <c r="K870" s="117" t="s">
        <v>11671</v>
      </c>
      <c r="L870" s="134"/>
      <c r="M870" s="134"/>
      <c r="N870" s="134"/>
      <c r="O870" s="117" t="s">
        <v>11672</v>
      </c>
      <c r="P870" s="117" t="s">
        <v>11673</v>
      </c>
      <c r="Q870" s="134"/>
      <c r="R870" s="114"/>
      <c r="S870" s="114"/>
      <c r="T870" s="114"/>
      <c r="U870" s="114"/>
      <c r="V870" s="114"/>
      <c r="W870" s="114"/>
      <c r="X870" s="114"/>
      <c r="Y870" s="114"/>
      <c r="Z870" s="114"/>
      <c r="AA870" s="114"/>
      <c r="AB870" s="114"/>
      <c r="AC870" s="114"/>
      <c r="AD870" s="114"/>
      <c r="AE870" s="114"/>
      <c r="AF870" s="114"/>
      <c r="AG870" s="114"/>
      <c r="AH870" s="114"/>
      <c r="AI870" s="114"/>
      <c r="AJ870" s="114"/>
      <c r="AK870" s="114"/>
      <c r="AL870" s="114"/>
      <c r="AM870" s="114"/>
      <c r="AN870" s="114"/>
      <c r="AO870" s="114"/>
      <c r="AP870" s="114"/>
      <c r="AQ870" s="114"/>
      <c r="AR870" s="114"/>
      <c r="AS870" s="114"/>
      <c r="AT870" s="114"/>
      <c r="AU870" s="114"/>
      <c r="AV870" s="114"/>
      <c r="AW870" s="114"/>
      <c r="AX870" s="114"/>
      <c r="AY870" s="114"/>
      <c r="AZ870" s="114"/>
      <c r="BA870" s="114"/>
      <c r="BB870" s="114"/>
      <c r="BC870" s="114"/>
      <c r="BD870" s="114"/>
      <c r="BE870" s="114"/>
      <c r="BF870" s="114"/>
      <c r="BG870" s="114"/>
      <c r="BH870" s="114"/>
      <c r="BI870" s="114"/>
      <c r="BJ870" s="114"/>
      <c r="BK870" s="114"/>
      <c r="BL870" s="114"/>
    </row>
    <row r="871">
      <c r="A871" s="117" t="s">
        <v>237</v>
      </c>
      <c r="B871" s="117" t="b">
        <v>1</v>
      </c>
      <c r="C871" s="117" t="s">
        <v>241</v>
      </c>
      <c r="D871" s="117" t="s">
        <v>10364</v>
      </c>
      <c r="E871" s="117" t="s">
        <v>11660</v>
      </c>
      <c r="F871" s="117" t="s">
        <v>2747</v>
      </c>
      <c r="G871" s="117" t="s">
        <v>11674</v>
      </c>
      <c r="H871" s="117" t="s">
        <v>11675</v>
      </c>
      <c r="I871" s="134"/>
      <c r="J871" s="117" t="s">
        <v>11676</v>
      </c>
      <c r="K871" s="117" t="s">
        <v>11677</v>
      </c>
      <c r="L871" s="134"/>
      <c r="M871" s="134"/>
      <c r="N871" s="134"/>
      <c r="O871" s="117" t="s">
        <v>11678</v>
      </c>
      <c r="P871" s="117" t="s">
        <v>11679</v>
      </c>
      <c r="Q871" s="117" t="s">
        <v>11680</v>
      </c>
      <c r="R871" s="114"/>
      <c r="S871" s="114"/>
      <c r="T871" s="114"/>
      <c r="U871" s="114"/>
      <c r="V871" s="114"/>
      <c r="W871" s="114"/>
      <c r="X871" s="114"/>
      <c r="Y871" s="114"/>
      <c r="Z871" s="114"/>
      <c r="AA871" s="114"/>
      <c r="AB871" s="114"/>
      <c r="AC871" s="114"/>
      <c r="AD871" s="114"/>
      <c r="AE871" s="114"/>
      <c r="AF871" s="114"/>
      <c r="AG871" s="114"/>
      <c r="AH871" s="114"/>
      <c r="AI871" s="114"/>
      <c r="AJ871" s="114"/>
      <c r="AK871" s="114"/>
      <c r="AL871" s="114"/>
      <c r="AM871" s="114"/>
      <c r="AN871" s="114"/>
      <c r="AO871" s="114"/>
      <c r="AP871" s="114"/>
      <c r="AQ871" s="114"/>
      <c r="AR871" s="114"/>
      <c r="AS871" s="114"/>
      <c r="AT871" s="114"/>
      <c r="AU871" s="114"/>
      <c r="AV871" s="114"/>
      <c r="AW871" s="114"/>
      <c r="AX871" s="114"/>
      <c r="AY871" s="114"/>
      <c r="AZ871" s="114"/>
      <c r="BA871" s="114"/>
      <c r="BB871" s="114"/>
      <c r="BC871" s="114"/>
      <c r="BD871" s="114"/>
      <c r="BE871" s="114"/>
      <c r="BF871" s="114"/>
      <c r="BG871" s="114"/>
      <c r="BH871" s="114"/>
      <c r="BI871" s="114"/>
      <c r="BJ871" s="114"/>
      <c r="BK871" s="114"/>
      <c r="BL871" s="114"/>
    </row>
    <row r="872">
      <c r="A872" s="117" t="s">
        <v>237</v>
      </c>
      <c r="B872" s="117" t="b">
        <v>1</v>
      </c>
      <c r="C872" s="117">
        <v>1.0</v>
      </c>
      <c r="D872" s="117" t="s">
        <v>10364</v>
      </c>
      <c r="E872" s="117" t="s">
        <v>11660</v>
      </c>
      <c r="F872" s="117" t="s">
        <v>2747</v>
      </c>
      <c r="G872" s="117" t="s">
        <v>11681</v>
      </c>
      <c r="H872" s="117" t="s">
        <v>11682</v>
      </c>
      <c r="I872" s="134"/>
      <c r="J872" s="117" t="s">
        <v>11683</v>
      </c>
      <c r="K872" s="117" t="s">
        <v>11684</v>
      </c>
      <c r="L872" s="134"/>
      <c r="M872" s="134"/>
      <c r="N872" s="134"/>
      <c r="O872" s="117" t="s">
        <v>11685</v>
      </c>
      <c r="P872" s="117" t="s">
        <v>11686</v>
      </c>
      <c r="Q872" s="117" t="s">
        <v>11687</v>
      </c>
      <c r="R872" s="114"/>
      <c r="S872" s="114"/>
      <c r="T872" s="114"/>
      <c r="U872" s="114"/>
      <c r="V872" s="114"/>
      <c r="W872" s="114"/>
      <c r="X872" s="114"/>
      <c r="Y872" s="114"/>
      <c r="Z872" s="114"/>
      <c r="AA872" s="114"/>
      <c r="AB872" s="114"/>
      <c r="AC872" s="114"/>
      <c r="AD872" s="114"/>
      <c r="AE872" s="114"/>
      <c r="AF872" s="114"/>
      <c r="AG872" s="114"/>
      <c r="AH872" s="114"/>
      <c r="AI872" s="114"/>
      <c r="AJ872" s="114"/>
      <c r="AK872" s="114"/>
      <c r="AL872" s="114"/>
      <c r="AM872" s="114"/>
      <c r="AN872" s="114"/>
      <c r="AO872" s="114"/>
      <c r="AP872" s="114"/>
      <c r="AQ872" s="114"/>
      <c r="AR872" s="114"/>
      <c r="AS872" s="114"/>
      <c r="AT872" s="114"/>
      <c r="AU872" s="114"/>
      <c r="AV872" s="114"/>
      <c r="AW872" s="114"/>
      <c r="AX872" s="114"/>
      <c r="AY872" s="114"/>
      <c r="AZ872" s="114"/>
      <c r="BA872" s="114"/>
      <c r="BB872" s="114"/>
      <c r="BC872" s="114"/>
      <c r="BD872" s="114"/>
      <c r="BE872" s="114"/>
      <c r="BF872" s="114"/>
      <c r="BG872" s="114"/>
      <c r="BH872" s="114"/>
      <c r="BI872" s="114"/>
      <c r="BJ872" s="114"/>
      <c r="BK872" s="114"/>
      <c r="BL872" s="114"/>
    </row>
    <row r="873">
      <c r="A873" s="117" t="s">
        <v>237</v>
      </c>
      <c r="B873" s="117" t="b">
        <v>1</v>
      </c>
      <c r="C873" s="117" t="s">
        <v>241</v>
      </c>
      <c r="D873" s="117" t="s">
        <v>10364</v>
      </c>
      <c r="E873" s="117" t="s">
        <v>11660</v>
      </c>
      <c r="F873" s="117" t="s">
        <v>489</v>
      </c>
      <c r="G873" s="117" t="s">
        <v>11688</v>
      </c>
      <c r="H873" s="117" t="s">
        <v>11689</v>
      </c>
      <c r="I873" s="134"/>
      <c r="J873" s="117" t="s">
        <v>11690</v>
      </c>
      <c r="K873" s="117" t="s">
        <v>11691</v>
      </c>
      <c r="L873" s="134"/>
      <c r="M873" s="134"/>
      <c r="N873" s="134"/>
      <c r="O873" s="117" t="s">
        <v>11693</v>
      </c>
      <c r="P873" s="117" t="s">
        <v>11694</v>
      </c>
      <c r="Q873" s="134"/>
      <c r="R873" s="114"/>
      <c r="S873" s="114"/>
      <c r="T873" s="114"/>
      <c r="U873" s="114"/>
      <c r="V873" s="114"/>
      <c r="W873" s="114"/>
      <c r="X873" s="114"/>
      <c r="Y873" s="114"/>
      <c r="Z873" s="114"/>
      <c r="AA873" s="114"/>
      <c r="AB873" s="114"/>
      <c r="AC873" s="114"/>
      <c r="AD873" s="114"/>
      <c r="AE873" s="114"/>
      <c r="AF873" s="114"/>
      <c r="AG873" s="114"/>
      <c r="AH873" s="114"/>
      <c r="AI873" s="114"/>
      <c r="AJ873" s="114"/>
      <c r="AK873" s="114"/>
      <c r="AL873" s="114"/>
      <c r="AM873" s="114"/>
      <c r="AN873" s="114"/>
      <c r="AO873" s="114"/>
      <c r="AP873" s="114"/>
      <c r="AQ873" s="114"/>
      <c r="AR873" s="114"/>
      <c r="AS873" s="114"/>
      <c r="AT873" s="114"/>
      <c r="AU873" s="114"/>
      <c r="AV873" s="114"/>
      <c r="AW873" s="114"/>
      <c r="AX873" s="114"/>
      <c r="AY873" s="114"/>
      <c r="AZ873" s="114"/>
      <c r="BA873" s="114"/>
      <c r="BB873" s="114"/>
      <c r="BC873" s="114"/>
      <c r="BD873" s="114"/>
      <c r="BE873" s="114"/>
      <c r="BF873" s="114"/>
      <c r="BG873" s="114"/>
      <c r="BH873" s="114"/>
      <c r="BI873" s="114"/>
      <c r="BJ873" s="114"/>
      <c r="BK873" s="114"/>
      <c r="BL873" s="114"/>
    </row>
    <row r="874">
      <c r="A874" s="117" t="s">
        <v>237</v>
      </c>
      <c r="B874" s="117" t="b">
        <v>1</v>
      </c>
      <c r="C874" s="117" t="s">
        <v>241</v>
      </c>
      <c r="D874" s="117" t="s">
        <v>10364</v>
      </c>
      <c r="E874" s="117" t="s">
        <v>11660</v>
      </c>
      <c r="F874" s="117" t="s">
        <v>1399</v>
      </c>
      <c r="G874" s="117" t="s">
        <v>11696</v>
      </c>
      <c r="H874" s="117" t="s">
        <v>11697</v>
      </c>
      <c r="I874" s="134"/>
      <c r="J874" s="117" t="s">
        <v>11698</v>
      </c>
      <c r="K874" s="117" t="s">
        <v>11699</v>
      </c>
      <c r="L874" s="134"/>
      <c r="M874" s="134"/>
      <c r="N874" s="134"/>
      <c r="O874" s="117" t="s">
        <v>11700</v>
      </c>
      <c r="P874" s="117" t="s">
        <v>11701</v>
      </c>
      <c r="Q874" s="117" t="s">
        <v>11702</v>
      </c>
      <c r="R874" s="114"/>
      <c r="S874" s="114"/>
      <c r="T874" s="114"/>
      <c r="U874" s="114"/>
      <c r="V874" s="114"/>
      <c r="W874" s="114"/>
      <c r="X874" s="114"/>
      <c r="Y874" s="114"/>
      <c r="Z874" s="114"/>
      <c r="AA874" s="114"/>
      <c r="AB874" s="114"/>
      <c r="AC874" s="114"/>
      <c r="AD874" s="114"/>
      <c r="AE874" s="114"/>
      <c r="AF874" s="114"/>
      <c r="AG874" s="114"/>
      <c r="AH874" s="114"/>
      <c r="AI874" s="114"/>
      <c r="AJ874" s="114"/>
      <c r="AK874" s="114"/>
      <c r="AL874" s="114"/>
      <c r="AM874" s="114"/>
      <c r="AN874" s="114"/>
      <c r="AO874" s="114"/>
      <c r="AP874" s="114"/>
      <c r="AQ874" s="114"/>
      <c r="AR874" s="114"/>
      <c r="AS874" s="114"/>
      <c r="AT874" s="114"/>
      <c r="AU874" s="114"/>
      <c r="AV874" s="114"/>
      <c r="AW874" s="114"/>
      <c r="AX874" s="114"/>
      <c r="AY874" s="114"/>
      <c r="AZ874" s="114"/>
      <c r="BA874" s="114"/>
      <c r="BB874" s="114"/>
      <c r="BC874" s="114"/>
      <c r="BD874" s="114"/>
      <c r="BE874" s="114"/>
      <c r="BF874" s="114"/>
      <c r="BG874" s="114"/>
      <c r="BH874" s="114"/>
      <c r="BI874" s="114"/>
      <c r="BJ874" s="114"/>
      <c r="BK874" s="114"/>
      <c r="BL874" s="114"/>
    </row>
    <row r="875">
      <c r="A875" s="117" t="s">
        <v>237</v>
      </c>
      <c r="B875" s="117" t="b">
        <v>1</v>
      </c>
      <c r="C875" s="117">
        <v>1.0</v>
      </c>
      <c r="D875" s="117" t="s">
        <v>10364</v>
      </c>
      <c r="E875" s="117" t="s">
        <v>11660</v>
      </c>
      <c r="F875" s="117" t="s">
        <v>1446</v>
      </c>
      <c r="G875" s="117" t="s">
        <v>11703</v>
      </c>
      <c r="H875" s="117" t="s">
        <v>11704</v>
      </c>
      <c r="I875" s="134"/>
      <c r="J875" s="117" t="s">
        <v>11705</v>
      </c>
      <c r="K875" s="117" t="s">
        <v>11706</v>
      </c>
      <c r="L875" s="134"/>
      <c r="M875" s="134"/>
      <c r="N875" s="134"/>
      <c r="O875" s="117" t="s">
        <v>11707</v>
      </c>
      <c r="P875" s="117" t="s">
        <v>11708</v>
      </c>
      <c r="Q875" s="117" t="s">
        <v>11709</v>
      </c>
      <c r="R875" s="114"/>
      <c r="S875" s="114"/>
      <c r="T875" s="114"/>
      <c r="U875" s="114"/>
      <c r="V875" s="114"/>
      <c r="W875" s="114"/>
      <c r="X875" s="114"/>
      <c r="Y875" s="114"/>
      <c r="Z875" s="114"/>
      <c r="AA875" s="114"/>
      <c r="AB875" s="114"/>
      <c r="AC875" s="114"/>
      <c r="AD875" s="114"/>
      <c r="AE875" s="114"/>
      <c r="AF875" s="114"/>
      <c r="AG875" s="114"/>
      <c r="AH875" s="114"/>
      <c r="AI875" s="114"/>
      <c r="AJ875" s="114"/>
      <c r="AK875" s="114"/>
      <c r="AL875" s="114"/>
      <c r="AM875" s="114"/>
      <c r="AN875" s="114"/>
      <c r="AO875" s="114"/>
      <c r="AP875" s="114"/>
      <c r="AQ875" s="114"/>
      <c r="AR875" s="114"/>
      <c r="AS875" s="114"/>
      <c r="AT875" s="114"/>
      <c r="AU875" s="114"/>
      <c r="AV875" s="114"/>
      <c r="AW875" s="114"/>
      <c r="AX875" s="114"/>
      <c r="AY875" s="114"/>
      <c r="AZ875" s="114"/>
      <c r="BA875" s="114"/>
      <c r="BB875" s="114"/>
      <c r="BC875" s="114"/>
      <c r="BD875" s="114"/>
      <c r="BE875" s="114"/>
      <c r="BF875" s="114"/>
      <c r="BG875" s="114"/>
      <c r="BH875" s="114"/>
      <c r="BI875" s="114"/>
      <c r="BJ875" s="114"/>
      <c r="BK875" s="114"/>
      <c r="BL875" s="114"/>
    </row>
    <row r="876">
      <c r="A876" s="117" t="s">
        <v>237</v>
      </c>
      <c r="B876" s="117" t="b">
        <v>1</v>
      </c>
      <c r="C876" s="117" t="s">
        <v>241</v>
      </c>
      <c r="D876" s="117" t="s">
        <v>10364</v>
      </c>
      <c r="E876" s="117" t="s">
        <v>11710</v>
      </c>
      <c r="F876" s="117" t="s">
        <v>1772</v>
      </c>
      <c r="G876" s="117" t="s">
        <v>11711</v>
      </c>
      <c r="H876" s="117" t="s">
        <v>11712</v>
      </c>
      <c r="I876" s="134"/>
      <c r="J876" s="117" t="s">
        <v>4203</v>
      </c>
      <c r="K876" s="117" t="s">
        <v>11713</v>
      </c>
      <c r="L876" s="134"/>
      <c r="M876" s="134"/>
      <c r="N876" s="134"/>
      <c r="O876" s="117" t="s">
        <v>11714</v>
      </c>
      <c r="P876" s="117" t="s">
        <v>11715</v>
      </c>
      <c r="Q876" s="134"/>
      <c r="R876" s="114"/>
      <c r="S876" s="114"/>
      <c r="T876" s="114"/>
      <c r="U876" s="114"/>
      <c r="V876" s="114"/>
      <c r="W876" s="114"/>
      <c r="X876" s="114"/>
      <c r="Y876" s="114"/>
      <c r="Z876" s="114"/>
      <c r="AA876" s="114"/>
      <c r="AB876" s="114"/>
      <c r="AC876" s="114"/>
      <c r="AD876" s="114"/>
      <c r="AE876" s="114"/>
      <c r="AF876" s="114"/>
      <c r="AG876" s="114"/>
      <c r="AH876" s="114"/>
      <c r="AI876" s="114"/>
      <c r="AJ876" s="114"/>
      <c r="AK876" s="114"/>
      <c r="AL876" s="114"/>
      <c r="AM876" s="114"/>
      <c r="AN876" s="114"/>
      <c r="AO876" s="114"/>
      <c r="AP876" s="114"/>
      <c r="AQ876" s="114"/>
      <c r="AR876" s="114"/>
      <c r="AS876" s="114"/>
      <c r="AT876" s="114"/>
      <c r="AU876" s="114"/>
      <c r="AV876" s="114"/>
      <c r="AW876" s="114"/>
      <c r="AX876" s="114"/>
      <c r="AY876" s="114"/>
      <c r="AZ876" s="114"/>
      <c r="BA876" s="114"/>
      <c r="BB876" s="114"/>
      <c r="BC876" s="114"/>
      <c r="BD876" s="114"/>
      <c r="BE876" s="114"/>
      <c r="BF876" s="114"/>
      <c r="BG876" s="114"/>
      <c r="BH876" s="114"/>
      <c r="BI876" s="114"/>
      <c r="BJ876" s="114"/>
      <c r="BK876" s="114"/>
      <c r="BL876" s="114"/>
    </row>
    <row r="877">
      <c r="A877" s="117" t="s">
        <v>237</v>
      </c>
      <c r="B877" s="117" t="b">
        <v>1</v>
      </c>
      <c r="C877" s="117" t="s">
        <v>241</v>
      </c>
      <c r="D877" s="117" t="s">
        <v>10364</v>
      </c>
      <c r="E877" s="117" t="s">
        <v>11710</v>
      </c>
      <c r="F877" s="117" t="s">
        <v>1772</v>
      </c>
      <c r="G877" s="117" t="s">
        <v>11716</v>
      </c>
      <c r="H877" s="117" t="s">
        <v>11717</v>
      </c>
      <c r="I877" s="134"/>
      <c r="J877" s="117" t="s">
        <v>11718</v>
      </c>
      <c r="K877" s="117" t="s">
        <v>11719</v>
      </c>
      <c r="L877" s="134"/>
      <c r="M877" s="134"/>
      <c r="N877" s="134"/>
      <c r="O877" s="117" t="s">
        <v>11720</v>
      </c>
      <c r="P877" s="117" t="s">
        <v>11721</v>
      </c>
      <c r="Q877" s="117" t="s">
        <v>11722</v>
      </c>
      <c r="R877" s="114"/>
      <c r="S877" s="114"/>
      <c r="T877" s="114"/>
      <c r="U877" s="114"/>
      <c r="V877" s="114"/>
      <c r="W877" s="114"/>
      <c r="X877" s="114"/>
      <c r="Y877" s="114"/>
      <c r="Z877" s="114"/>
      <c r="AA877" s="114"/>
      <c r="AB877" s="114"/>
      <c r="AC877" s="114"/>
      <c r="AD877" s="114"/>
      <c r="AE877" s="114"/>
      <c r="AF877" s="114"/>
      <c r="AG877" s="114"/>
      <c r="AH877" s="114"/>
      <c r="AI877" s="114"/>
      <c r="AJ877" s="114"/>
      <c r="AK877" s="114"/>
      <c r="AL877" s="114"/>
      <c r="AM877" s="114"/>
      <c r="AN877" s="114"/>
      <c r="AO877" s="114"/>
      <c r="AP877" s="114"/>
      <c r="AQ877" s="114"/>
      <c r="AR877" s="114"/>
      <c r="AS877" s="114"/>
      <c r="AT877" s="114"/>
      <c r="AU877" s="114"/>
      <c r="AV877" s="114"/>
      <c r="AW877" s="114"/>
      <c r="AX877" s="114"/>
      <c r="AY877" s="114"/>
      <c r="AZ877" s="114"/>
      <c r="BA877" s="114"/>
      <c r="BB877" s="114"/>
      <c r="BC877" s="114"/>
      <c r="BD877" s="114"/>
      <c r="BE877" s="114"/>
      <c r="BF877" s="114"/>
      <c r="BG877" s="114"/>
      <c r="BH877" s="114"/>
      <c r="BI877" s="114"/>
      <c r="BJ877" s="114"/>
      <c r="BK877" s="114"/>
      <c r="BL877" s="114"/>
    </row>
    <row r="878">
      <c r="A878" s="117" t="s">
        <v>237</v>
      </c>
      <c r="B878" s="117" t="b">
        <v>1</v>
      </c>
      <c r="C878" s="117">
        <v>1.0</v>
      </c>
      <c r="D878" s="117" t="s">
        <v>10364</v>
      </c>
      <c r="E878" s="117" t="s">
        <v>11710</v>
      </c>
      <c r="F878" s="117" t="s">
        <v>1823</v>
      </c>
      <c r="G878" s="117" t="s">
        <v>11723</v>
      </c>
      <c r="H878" s="117" t="s">
        <v>11724</v>
      </c>
      <c r="I878" s="134"/>
      <c r="J878" s="117" t="s">
        <v>11725</v>
      </c>
      <c r="K878" s="117" t="s">
        <v>11726</v>
      </c>
      <c r="L878" s="134"/>
      <c r="M878" s="134"/>
      <c r="N878" s="134"/>
      <c r="O878" s="117" t="s">
        <v>11727</v>
      </c>
      <c r="P878" s="117" t="s">
        <v>11728</v>
      </c>
      <c r="Q878" s="117" t="s">
        <v>11729</v>
      </c>
      <c r="R878" s="114"/>
      <c r="S878" s="114"/>
      <c r="T878" s="114"/>
      <c r="U878" s="114"/>
      <c r="V878" s="114"/>
      <c r="W878" s="114"/>
      <c r="X878" s="114"/>
      <c r="Y878" s="114"/>
      <c r="Z878" s="114"/>
      <c r="AA878" s="114"/>
      <c r="AB878" s="114"/>
      <c r="AC878" s="114"/>
      <c r="AD878" s="114"/>
      <c r="AE878" s="114"/>
      <c r="AF878" s="114"/>
      <c r="AG878" s="114"/>
      <c r="AH878" s="114"/>
      <c r="AI878" s="114"/>
      <c r="AJ878" s="114"/>
      <c r="AK878" s="114"/>
      <c r="AL878" s="114"/>
      <c r="AM878" s="114"/>
      <c r="AN878" s="114"/>
      <c r="AO878" s="114"/>
      <c r="AP878" s="114"/>
      <c r="AQ878" s="114"/>
      <c r="AR878" s="114"/>
      <c r="AS878" s="114"/>
      <c r="AT878" s="114"/>
      <c r="AU878" s="114"/>
      <c r="AV878" s="114"/>
      <c r="AW878" s="114"/>
      <c r="AX878" s="114"/>
      <c r="AY878" s="114"/>
      <c r="AZ878" s="114"/>
      <c r="BA878" s="114"/>
      <c r="BB878" s="114"/>
      <c r="BC878" s="114"/>
      <c r="BD878" s="114"/>
      <c r="BE878" s="114"/>
      <c r="BF878" s="114"/>
      <c r="BG878" s="114"/>
      <c r="BH878" s="114"/>
      <c r="BI878" s="114"/>
      <c r="BJ878" s="114"/>
      <c r="BK878" s="114"/>
      <c r="BL878" s="114"/>
    </row>
    <row r="879">
      <c r="A879" s="117" t="s">
        <v>237</v>
      </c>
      <c r="B879" s="117" t="b">
        <v>1</v>
      </c>
      <c r="C879" s="117" t="s">
        <v>241</v>
      </c>
      <c r="D879" s="117" t="s">
        <v>10364</v>
      </c>
      <c r="E879" s="117" t="s">
        <v>11710</v>
      </c>
      <c r="F879" s="117" t="s">
        <v>1823</v>
      </c>
      <c r="G879" s="117" t="s">
        <v>11730</v>
      </c>
      <c r="H879" s="117" t="s">
        <v>11731</v>
      </c>
      <c r="I879" s="134"/>
      <c r="J879" s="117" t="s">
        <v>11732</v>
      </c>
      <c r="K879" s="117" t="s">
        <v>11733</v>
      </c>
      <c r="L879" s="134"/>
      <c r="M879" s="134"/>
      <c r="N879" s="134"/>
      <c r="O879" s="117" t="s">
        <v>11734</v>
      </c>
      <c r="P879" s="117" t="s">
        <v>11735</v>
      </c>
      <c r="Q879" s="117" t="s">
        <v>11736</v>
      </c>
      <c r="R879" s="114"/>
      <c r="S879" s="114"/>
      <c r="T879" s="114"/>
      <c r="U879" s="114"/>
      <c r="V879" s="114"/>
      <c r="W879" s="114"/>
      <c r="X879" s="114"/>
      <c r="Y879" s="114"/>
      <c r="Z879" s="114"/>
      <c r="AA879" s="114"/>
      <c r="AB879" s="114"/>
      <c r="AC879" s="114"/>
      <c r="AD879" s="114"/>
      <c r="AE879" s="114"/>
      <c r="AF879" s="114"/>
      <c r="AG879" s="114"/>
      <c r="AH879" s="114"/>
      <c r="AI879" s="114"/>
      <c r="AJ879" s="114"/>
      <c r="AK879" s="114"/>
      <c r="AL879" s="114"/>
      <c r="AM879" s="114"/>
      <c r="AN879" s="114"/>
      <c r="AO879" s="114"/>
      <c r="AP879" s="114"/>
      <c r="AQ879" s="114"/>
      <c r="AR879" s="114"/>
      <c r="AS879" s="114"/>
      <c r="AT879" s="114"/>
      <c r="AU879" s="114"/>
      <c r="AV879" s="114"/>
      <c r="AW879" s="114"/>
      <c r="AX879" s="114"/>
      <c r="AY879" s="114"/>
      <c r="AZ879" s="114"/>
      <c r="BA879" s="114"/>
      <c r="BB879" s="114"/>
      <c r="BC879" s="114"/>
      <c r="BD879" s="114"/>
      <c r="BE879" s="114"/>
      <c r="BF879" s="114"/>
      <c r="BG879" s="114"/>
      <c r="BH879" s="114"/>
      <c r="BI879" s="114"/>
      <c r="BJ879" s="114"/>
      <c r="BK879" s="114"/>
      <c r="BL879" s="114"/>
    </row>
    <row r="880">
      <c r="A880" s="117" t="s">
        <v>237</v>
      </c>
      <c r="B880" s="117" t="b">
        <v>1</v>
      </c>
      <c r="C880" s="117" t="s">
        <v>241</v>
      </c>
      <c r="D880" s="117" t="s">
        <v>10364</v>
      </c>
      <c r="E880" s="117" t="s">
        <v>11710</v>
      </c>
      <c r="F880" s="117" t="s">
        <v>1866</v>
      </c>
      <c r="G880" s="117" t="s">
        <v>11737</v>
      </c>
      <c r="H880" s="117" t="s">
        <v>11738</v>
      </c>
      <c r="I880" s="134"/>
      <c r="J880" s="117" t="s">
        <v>4224</v>
      </c>
      <c r="K880" s="117" t="s">
        <v>11739</v>
      </c>
      <c r="L880" s="134"/>
      <c r="M880" s="134"/>
      <c r="N880" s="134"/>
      <c r="O880" s="117" t="s">
        <v>11740</v>
      </c>
      <c r="P880" s="117" t="s">
        <v>11741</v>
      </c>
      <c r="Q880" s="117" t="s">
        <v>11742</v>
      </c>
      <c r="R880" s="114"/>
      <c r="S880" s="114"/>
      <c r="T880" s="114"/>
      <c r="U880" s="114"/>
      <c r="V880" s="114"/>
      <c r="W880" s="114"/>
      <c r="X880" s="114"/>
      <c r="Y880" s="114"/>
      <c r="Z880" s="114"/>
      <c r="AA880" s="114"/>
      <c r="AB880" s="114"/>
      <c r="AC880" s="114"/>
      <c r="AD880" s="114"/>
      <c r="AE880" s="114"/>
      <c r="AF880" s="114"/>
      <c r="AG880" s="114"/>
      <c r="AH880" s="114"/>
      <c r="AI880" s="114"/>
      <c r="AJ880" s="114"/>
      <c r="AK880" s="114"/>
      <c r="AL880" s="114"/>
      <c r="AM880" s="114"/>
      <c r="AN880" s="114"/>
      <c r="AO880" s="114"/>
      <c r="AP880" s="114"/>
      <c r="AQ880" s="114"/>
      <c r="AR880" s="114"/>
      <c r="AS880" s="114"/>
      <c r="AT880" s="114"/>
      <c r="AU880" s="114"/>
      <c r="AV880" s="114"/>
      <c r="AW880" s="114"/>
      <c r="AX880" s="114"/>
      <c r="AY880" s="114"/>
      <c r="AZ880" s="114"/>
      <c r="BA880" s="114"/>
      <c r="BB880" s="114"/>
      <c r="BC880" s="114"/>
      <c r="BD880" s="114"/>
      <c r="BE880" s="114"/>
      <c r="BF880" s="114"/>
      <c r="BG880" s="114"/>
      <c r="BH880" s="114"/>
      <c r="BI880" s="114"/>
      <c r="BJ880" s="114"/>
      <c r="BK880" s="114"/>
      <c r="BL880" s="114"/>
    </row>
    <row r="881">
      <c r="A881" s="117" t="s">
        <v>237</v>
      </c>
      <c r="B881" s="117" t="b">
        <v>1</v>
      </c>
      <c r="C881" s="117">
        <v>1.0</v>
      </c>
      <c r="D881" s="117" t="s">
        <v>10364</v>
      </c>
      <c r="E881" s="117" t="s">
        <v>11710</v>
      </c>
      <c r="F881" s="117" t="s">
        <v>1866</v>
      </c>
      <c r="G881" s="117" t="s">
        <v>11743</v>
      </c>
      <c r="H881" s="117" t="s">
        <v>11744</v>
      </c>
      <c r="I881" s="134"/>
      <c r="J881" s="117" t="s">
        <v>11745</v>
      </c>
      <c r="K881" s="117" t="s">
        <v>11746</v>
      </c>
      <c r="L881" s="134"/>
      <c r="M881" s="134"/>
      <c r="N881" s="134"/>
      <c r="O881" s="117" t="s">
        <v>11747</v>
      </c>
      <c r="P881" s="117" t="s">
        <v>11748</v>
      </c>
      <c r="Q881" s="117" t="s">
        <v>11749</v>
      </c>
      <c r="R881" s="114"/>
      <c r="S881" s="114"/>
      <c r="T881" s="114"/>
      <c r="U881" s="114"/>
      <c r="V881" s="114"/>
      <c r="W881" s="114"/>
      <c r="X881" s="114"/>
      <c r="Y881" s="114"/>
      <c r="Z881" s="114"/>
      <c r="AA881" s="114"/>
      <c r="AB881" s="114"/>
      <c r="AC881" s="114"/>
      <c r="AD881" s="114"/>
      <c r="AE881" s="114"/>
      <c r="AF881" s="114"/>
      <c r="AG881" s="114"/>
      <c r="AH881" s="114"/>
      <c r="AI881" s="114"/>
      <c r="AJ881" s="114"/>
      <c r="AK881" s="114"/>
      <c r="AL881" s="114"/>
      <c r="AM881" s="114"/>
      <c r="AN881" s="114"/>
      <c r="AO881" s="114"/>
      <c r="AP881" s="114"/>
      <c r="AQ881" s="114"/>
      <c r="AR881" s="114"/>
      <c r="AS881" s="114"/>
      <c r="AT881" s="114"/>
      <c r="AU881" s="114"/>
      <c r="AV881" s="114"/>
      <c r="AW881" s="114"/>
      <c r="AX881" s="114"/>
      <c r="AY881" s="114"/>
      <c r="AZ881" s="114"/>
      <c r="BA881" s="114"/>
      <c r="BB881" s="114"/>
      <c r="BC881" s="114"/>
      <c r="BD881" s="114"/>
      <c r="BE881" s="114"/>
      <c r="BF881" s="114"/>
      <c r="BG881" s="114"/>
      <c r="BH881" s="114"/>
      <c r="BI881" s="114"/>
      <c r="BJ881" s="114"/>
      <c r="BK881" s="114"/>
      <c r="BL881" s="114"/>
    </row>
    <row r="882">
      <c r="A882" s="117" t="s">
        <v>237</v>
      </c>
      <c r="B882" s="117" t="b">
        <v>1</v>
      </c>
      <c r="C882" s="117" t="s">
        <v>241</v>
      </c>
      <c r="D882" s="117" t="s">
        <v>10364</v>
      </c>
      <c r="E882" s="117" t="s">
        <v>11710</v>
      </c>
      <c r="F882" s="117" t="s">
        <v>1866</v>
      </c>
      <c r="G882" s="117" t="s">
        <v>11750</v>
      </c>
      <c r="H882" s="117" t="s">
        <v>11751</v>
      </c>
      <c r="I882" s="134"/>
      <c r="J882" s="117" t="s">
        <v>11752</v>
      </c>
      <c r="K882" s="117" t="s">
        <v>11753</v>
      </c>
      <c r="L882" s="134"/>
      <c r="M882" s="134"/>
      <c r="N882" s="134"/>
      <c r="O882" s="117" t="s">
        <v>11754</v>
      </c>
      <c r="P882" s="117" t="s">
        <v>11755</v>
      </c>
      <c r="Q882" s="117" t="s">
        <v>11756</v>
      </c>
      <c r="R882" s="114"/>
      <c r="S882" s="114"/>
      <c r="T882" s="114"/>
      <c r="U882" s="114"/>
      <c r="V882" s="114"/>
      <c r="W882" s="114"/>
      <c r="X882" s="114"/>
      <c r="Y882" s="114"/>
      <c r="Z882" s="114"/>
      <c r="AA882" s="114"/>
      <c r="AB882" s="114"/>
      <c r="AC882" s="114"/>
      <c r="AD882" s="114"/>
      <c r="AE882" s="114"/>
      <c r="AF882" s="114"/>
      <c r="AG882" s="114"/>
      <c r="AH882" s="114"/>
      <c r="AI882" s="114"/>
      <c r="AJ882" s="114"/>
      <c r="AK882" s="114"/>
      <c r="AL882" s="114"/>
      <c r="AM882" s="114"/>
      <c r="AN882" s="114"/>
      <c r="AO882" s="114"/>
      <c r="AP882" s="114"/>
      <c r="AQ882" s="114"/>
      <c r="AR882" s="114"/>
      <c r="AS882" s="114"/>
      <c r="AT882" s="114"/>
      <c r="AU882" s="114"/>
      <c r="AV882" s="114"/>
      <c r="AW882" s="114"/>
      <c r="AX882" s="114"/>
      <c r="AY882" s="114"/>
      <c r="AZ882" s="114"/>
      <c r="BA882" s="114"/>
      <c r="BB882" s="114"/>
      <c r="BC882" s="114"/>
      <c r="BD882" s="114"/>
      <c r="BE882" s="114"/>
      <c r="BF882" s="114"/>
      <c r="BG882" s="114"/>
      <c r="BH882" s="114"/>
      <c r="BI882" s="114"/>
      <c r="BJ882" s="114"/>
      <c r="BK882" s="114"/>
      <c r="BL882" s="114"/>
    </row>
    <row r="883">
      <c r="A883" s="117" t="s">
        <v>237</v>
      </c>
      <c r="B883" s="117" t="b">
        <v>1</v>
      </c>
      <c r="C883" s="117" t="s">
        <v>241</v>
      </c>
      <c r="D883" s="117" t="s">
        <v>10364</v>
      </c>
      <c r="E883" s="117" t="s">
        <v>11710</v>
      </c>
      <c r="F883" s="117" t="s">
        <v>294</v>
      </c>
      <c r="G883" s="117" t="s">
        <v>11757</v>
      </c>
      <c r="H883" s="117" t="s">
        <v>11758</v>
      </c>
      <c r="I883" s="134"/>
      <c r="J883" s="117" t="s">
        <v>11759</v>
      </c>
      <c r="K883" s="117" t="s">
        <v>11760</v>
      </c>
      <c r="L883" s="134"/>
      <c r="M883" s="134"/>
      <c r="N883" s="134"/>
      <c r="O883" s="117" t="s">
        <v>11761</v>
      </c>
      <c r="P883" s="117" t="s">
        <v>4242</v>
      </c>
      <c r="Q883" s="117" t="s">
        <v>11762</v>
      </c>
      <c r="R883" s="114"/>
      <c r="S883" s="114"/>
      <c r="T883" s="114"/>
      <c r="U883" s="114"/>
      <c r="V883" s="114"/>
      <c r="W883" s="114"/>
      <c r="X883" s="114"/>
      <c r="Y883" s="114"/>
      <c r="Z883" s="114"/>
      <c r="AA883" s="114"/>
      <c r="AB883" s="114"/>
      <c r="AC883" s="114"/>
      <c r="AD883" s="114"/>
      <c r="AE883" s="114"/>
      <c r="AF883" s="114"/>
      <c r="AG883" s="114"/>
      <c r="AH883" s="114"/>
      <c r="AI883" s="114"/>
      <c r="AJ883" s="114"/>
      <c r="AK883" s="114"/>
      <c r="AL883" s="114"/>
      <c r="AM883" s="114"/>
      <c r="AN883" s="114"/>
      <c r="AO883" s="114"/>
      <c r="AP883" s="114"/>
      <c r="AQ883" s="114"/>
      <c r="AR883" s="114"/>
      <c r="AS883" s="114"/>
      <c r="AT883" s="114"/>
      <c r="AU883" s="114"/>
      <c r="AV883" s="114"/>
      <c r="AW883" s="114"/>
      <c r="AX883" s="114"/>
      <c r="AY883" s="114"/>
      <c r="AZ883" s="114"/>
      <c r="BA883" s="114"/>
      <c r="BB883" s="114"/>
      <c r="BC883" s="114"/>
      <c r="BD883" s="114"/>
      <c r="BE883" s="114"/>
      <c r="BF883" s="114"/>
      <c r="BG883" s="114"/>
      <c r="BH883" s="114"/>
      <c r="BI883" s="114"/>
      <c r="BJ883" s="114"/>
      <c r="BK883" s="114"/>
      <c r="BL883" s="114"/>
    </row>
    <row r="884">
      <c r="A884" s="117" t="s">
        <v>237</v>
      </c>
      <c r="B884" s="117" t="b">
        <v>1</v>
      </c>
      <c r="C884" s="117">
        <v>1.0</v>
      </c>
      <c r="D884" s="117" t="s">
        <v>10364</v>
      </c>
      <c r="E884" s="117" t="s">
        <v>11710</v>
      </c>
      <c r="F884" s="117" t="s">
        <v>294</v>
      </c>
      <c r="G884" s="117" t="s">
        <v>11763</v>
      </c>
      <c r="H884" s="117" t="s">
        <v>11764</v>
      </c>
      <c r="I884" s="134"/>
      <c r="J884" s="117" t="s">
        <v>11765</v>
      </c>
      <c r="K884" s="117" t="s">
        <v>11766</v>
      </c>
      <c r="L884" s="134"/>
      <c r="M884" s="134"/>
      <c r="N884" s="134"/>
      <c r="O884" s="117" t="s">
        <v>11767</v>
      </c>
      <c r="P884" s="117" t="s">
        <v>11768</v>
      </c>
      <c r="Q884" s="117" t="s">
        <v>11769</v>
      </c>
      <c r="R884" s="114"/>
      <c r="S884" s="114"/>
      <c r="T884" s="114"/>
      <c r="U884" s="114"/>
      <c r="V884" s="114"/>
      <c r="W884" s="114"/>
      <c r="X884" s="114"/>
      <c r="Y884" s="114"/>
      <c r="Z884" s="114"/>
      <c r="AA884" s="114"/>
      <c r="AB884" s="114"/>
      <c r="AC884" s="114"/>
      <c r="AD884" s="114"/>
      <c r="AE884" s="114"/>
      <c r="AF884" s="114"/>
      <c r="AG884" s="114"/>
      <c r="AH884" s="114"/>
      <c r="AI884" s="114"/>
      <c r="AJ884" s="114"/>
      <c r="AK884" s="114"/>
      <c r="AL884" s="114"/>
      <c r="AM884" s="114"/>
      <c r="AN884" s="114"/>
      <c r="AO884" s="114"/>
      <c r="AP884" s="114"/>
      <c r="AQ884" s="114"/>
      <c r="AR884" s="114"/>
      <c r="AS884" s="114"/>
      <c r="AT884" s="114"/>
      <c r="AU884" s="114"/>
      <c r="AV884" s="114"/>
      <c r="AW884" s="114"/>
      <c r="AX884" s="114"/>
      <c r="AY884" s="114"/>
      <c r="AZ884" s="114"/>
      <c r="BA884" s="114"/>
      <c r="BB884" s="114"/>
      <c r="BC884" s="114"/>
      <c r="BD884" s="114"/>
      <c r="BE884" s="114"/>
      <c r="BF884" s="114"/>
      <c r="BG884" s="114"/>
      <c r="BH884" s="114"/>
      <c r="BI884" s="114"/>
      <c r="BJ884" s="114"/>
      <c r="BK884" s="114"/>
      <c r="BL884" s="114"/>
    </row>
    <row r="885">
      <c r="A885" s="117" t="s">
        <v>237</v>
      </c>
      <c r="B885" s="117" t="b">
        <v>1</v>
      </c>
      <c r="C885" s="117" t="s">
        <v>241</v>
      </c>
      <c r="D885" s="117" t="s">
        <v>10364</v>
      </c>
      <c r="E885" s="117" t="s">
        <v>11710</v>
      </c>
      <c r="F885" s="117" t="s">
        <v>294</v>
      </c>
      <c r="G885" s="117" t="s">
        <v>11770</v>
      </c>
      <c r="H885" s="117" t="s">
        <v>11771</v>
      </c>
      <c r="I885" s="134"/>
      <c r="J885" s="117" t="s">
        <v>4249</v>
      </c>
      <c r="K885" s="117" t="s">
        <v>11772</v>
      </c>
      <c r="L885" s="134"/>
      <c r="M885" s="134"/>
      <c r="N885" s="134"/>
      <c r="O885" s="117" t="s">
        <v>11773</v>
      </c>
      <c r="P885" s="117" t="s">
        <v>11774</v>
      </c>
      <c r="Q885" s="117" t="s">
        <v>11775</v>
      </c>
      <c r="R885" s="114"/>
      <c r="S885" s="114"/>
      <c r="T885" s="114"/>
      <c r="U885" s="114"/>
      <c r="V885" s="114"/>
      <c r="W885" s="114"/>
      <c r="X885" s="114"/>
      <c r="Y885" s="114"/>
      <c r="Z885" s="114"/>
      <c r="AA885" s="114"/>
      <c r="AB885" s="114"/>
      <c r="AC885" s="114"/>
      <c r="AD885" s="114"/>
      <c r="AE885" s="114"/>
      <c r="AF885" s="114"/>
      <c r="AG885" s="114"/>
      <c r="AH885" s="114"/>
      <c r="AI885" s="114"/>
      <c r="AJ885" s="114"/>
      <c r="AK885" s="114"/>
      <c r="AL885" s="114"/>
      <c r="AM885" s="114"/>
      <c r="AN885" s="114"/>
      <c r="AO885" s="114"/>
      <c r="AP885" s="114"/>
      <c r="AQ885" s="114"/>
      <c r="AR885" s="114"/>
      <c r="AS885" s="114"/>
      <c r="AT885" s="114"/>
      <c r="AU885" s="114"/>
      <c r="AV885" s="114"/>
      <c r="AW885" s="114"/>
      <c r="AX885" s="114"/>
      <c r="AY885" s="114"/>
      <c r="AZ885" s="114"/>
      <c r="BA885" s="114"/>
      <c r="BB885" s="114"/>
      <c r="BC885" s="114"/>
      <c r="BD885" s="114"/>
      <c r="BE885" s="114"/>
      <c r="BF885" s="114"/>
      <c r="BG885" s="114"/>
      <c r="BH885" s="114"/>
      <c r="BI885" s="114"/>
      <c r="BJ885" s="114"/>
      <c r="BK885" s="114"/>
      <c r="BL885" s="114"/>
    </row>
    <row r="886">
      <c r="A886" s="117" t="s">
        <v>237</v>
      </c>
      <c r="B886" s="117" t="b">
        <v>1</v>
      </c>
      <c r="C886" s="117" t="s">
        <v>241</v>
      </c>
      <c r="D886" s="117" t="s">
        <v>10364</v>
      </c>
      <c r="E886" s="117" t="s">
        <v>11710</v>
      </c>
      <c r="F886" s="117" t="s">
        <v>294</v>
      </c>
      <c r="G886" s="117" t="s">
        <v>11776</v>
      </c>
      <c r="H886" s="117" t="s">
        <v>11777</v>
      </c>
      <c r="I886" s="134"/>
      <c r="J886" s="117" t="s">
        <v>11778</v>
      </c>
      <c r="K886" s="117" t="s">
        <v>11779</v>
      </c>
      <c r="L886" s="134"/>
      <c r="M886" s="134"/>
      <c r="N886" s="134"/>
      <c r="O886" s="117" t="s">
        <v>11780</v>
      </c>
      <c r="P886" s="117" t="s">
        <v>11781</v>
      </c>
      <c r="Q886" s="117" t="s">
        <v>11782</v>
      </c>
      <c r="R886" s="114"/>
      <c r="S886" s="114"/>
      <c r="T886" s="114"/>
      <c r="U886" s="114"/>
      <c r="V886" s="114"/>
      <c r="W886" s="114"/>
      <c r="X886" s="114"/>
      <c r="Y886" s="114"/>
      <c r="Z886" s="114"/>
      <c r="AA886" s="114"/>
      <c r="AB886" s="114"/>
      <c r="AC886" s="114"/>
      <c r="AD886" s="114"/>
      <c r="AE886" s="114"/>
      <c r="AF886" s="114"/>
      <c r="AG886" s="114"/>
      <c r="AH886" s="114"/>
      <c r="AI886" s="114"/>
      <c r="AJ886" s="114"/>
      <c r="AK886" s="114"/>
      <c r="AL886" s="114"/>
      <c r="AM886" s="114"/>
      <c r="AN886" s="114"/>
      <c r="AO886" s="114"/>
      <c r="AP886" s="114"/>
      <c r="AQ886" s="114"/>
      <c r="AR886" s="114"/>
      <c r="AS886" s="114"/>
      <c r="AT886" s="114"/>
      <c r="AU886" s="114"/>
      <c r="AV886" s="114"/>
      <c r="AW886" s="114"/>
      <c r="AX886" s="114"/>
      <c r="AY886" s="114"/>
      <c r="AZ886" s="114"/>
      <c r="BA886" s="114"/>
      <c r="BB886" s="114"/>
      <c r="BC886" s="114"/>
      <c r="BD886" s="114"/>
      <c r="BE886" s="114"/>
      <c r="BF886" s="114"/>
      <c r="BG886" s="114"/>
      <c r="BH886" s="114"/>
      <c r="BI886" s="114"/>
      <c r="BJ886" s="114"/>
      <c r="BK886" s="114"/>
      <c r="BL886" s="114"/>
    </row>
    <row r="887">
      <c r="A887" s="117" t="s">
        <v>237</v>
      </c>
      <c r="B887" s="117" t="b">
        <v>1</v>
      </c>
      <c r="C887" s="117">
        <v>1.0</v>
      </c>
      <c r="D887" s="117" t="s">
        <v>10364</v>
      </c>
      <c r="E887" s="117" t="s">
        <v>11710</v>
      </c>
      <c r="F887" s="117" t="s">
        <v>294</v>
      </c>
      <c r="G887" s="117" t="s">
        <v>11783</v>
      </c>
      <c r="H887" s="117" t="s">
        <v>11784</v>
      </c>
      <c r="I887" s="134"/>
      <c r="J887" s="117" t="s">
        <v>11765</v>
      </c>
      <c r="K887" s="117" t="s">
        <v>11785</v>
      </c>
      <c r="L887" s="134"/>
      <c r="M887" s="134"/>
      <c r="N887" s="134"/>
      <c r="O887" s="117" t="s">
        <v>11786</v>
      </c>
      <c r="P887" s="117" t="s">
        <v>11787</v>
      </c>
      <c r="Q887" s="117" t="s">
        <v>11788</v>
      </c>
      <c r="R887" s="114"/>
      <c r="S887" s="114"/>
      <c r="T887" s="114"/>
      <c r="U887" s="114"/>
      <c r="V887" s="114"/>
      <c r="W887" s="114"/>
      <c r="X887" s="114"/>
      <c r="Y887" s="114"/>
      <c r="Z887" s="114"/>
      <c r="AA887" s="114"/>
      <c r="AB887" s="114"/>
      <c r="AC887" s="114"/>
      <c r="AD887" s="114"/>
      <c r="AE887" s="114"/>
      <c r="AF887" s="114"/>
      <c r="AG887" s="114"/>
      <c r="AH887" s="114"/>
      <c r="AI887" s="114"/>
      <c r="AJ887" s="114"/>
      <c r="AK887" s="114"/>
      <c r="AL887" s="114"/>
      <c r="AM887" s="114"/>
      <c r="AN887" s="114"/>
      <c r="AO887" s="114"/>
      <c r="AP887" s="114"/>
      <c r="AQ887" s="114"/>
      <c r="AR887" s="114"/>
      <c r="AS887" s="114"/>
      <c r="AT887" s="114"/>
      <c r="AU887" s="114"/>
      <c r="AV887" s="114"/>
      <c r="AW887" s="114"/>
      <c r="AX887" s="114"/>
      <c r="AY887" s="114"/>
      <c r="AZ887" s="114"/>
      <c r="BA887" s="114"/>
      <c r="BB887" s="114"/>
      <c r="BC887" s="114"/>
      <c r="BD887" s="114"/>
      <c r="BE887" s="114"/>
      <c r="BF887" s="114"/>
      <c r="BG887" s="114"/>
      <c r="BH887" s="114"/>
      <c r="BI887" s="114"/>
      <c r="BJ887" s="114"/>
      <c r="BK887" s="114"/>
      <c r="BL887" s="114"/>
    </row>
    <row r="888">
      <c r="A888" s="117" t="s">
        <v>237</v>
      </c>
      <c r="B888" s="117" t="b">
        <v>1</v>
      </c>
      <c r="C888" s="117" t="s">
        <v>241</v>
      </c>
      <c r="D888" s="117" t="s">
        <v>10364</v>
      </c>
      <c r="E888" s="117" t="s">
        <v>11710</v>
      </c>
      <c r="F888" s="117" t="s">
        <v>6144</v>
      </c>
      <c r="G888" s="117" t="s">
        <v>11789</v>
      </c>
      <c r="H888" s="117" t="s">
        <v>11790</v>
      </c>
      <c r="I888" s="134"/>
      <c r="J888" s="117" t="s">
        <v>11791</v>
      </c>
      <c r="K888" s="117" t="s">
        <v>11792</v>
      </c>
      <c r="L888" s="134"/>
      <c r="M888" s="134"/>
      <c r="N888" s="134"/>
      <c r="O888" s="117" t="s">
        <v>11793</v>
      </c>
      <c r="P888" s="117" t="s">
        <v>11794</v>
      </c>
      <c r="Q888" s="117" t="s">
        <v>11795</v>
      </c>
      <c r="R888" s="114"/>
      <c r="S888" s="114"/>
      <c r="T888" s="114"/>
      <c r="U888" s="114"/>
      <c r="V888" s="114"/>
      <c r="W888" s="114"/>
      <c r="X888" s="114"/>
      <c r="Y888" s="114"/>
      <c r="Z888" s="114"/>
      <c r="AA888" s="114"/>
      <c r="AB888" s="114"/>
      <c r="AC888" s="114"/>
      <c r="AD888" s="114"/>
      <c r="AE888" s="114"/>
      <c r="AF888" s="114"/>
      <c r="AG888" s="114"/>
      <c r="AH888" s="114"/>
      <c r="AI888" s="114"/>
      <c r="AJ888" s="114"/>
      <c r="AK888" s="114"/>
      <c r="AL888" s="114"/>
      <c r="AM888" s="114"/>
      <c r="AN888" s="114"/>
      <c r="AO888" s="114"/>
      <c r="AP888" s="114"/>
      <c r="AQ888" s="114"/>
      <c r="AR888" s="114"/>
      <c r="AS888" s="114"/>
      <c r="AT888" s="114"/>
      <c r="AU888" s="114"/>
      <c r="AV888" s="114"/>
      <c r="AW888" s="114"/>
      <c r="AX888" s="114"/>
      <c r="AY888" s="114"/>
      <c r="AZ888" s="114"/>
      <c r="BA888" s="114"/>
      <c r="BB888" s="114"/>
      <c r="BC888" s="114"/>
      <c r="BD888" s="114"/>
      <c r="BE888" s="114"/>
      <c r="BF888" s="114"/>
      <c r="BG888" s="114"/>
      <c r="BH888" s="114"/>
      <c r="BI888" s="114"/>
      <c r="BJ888" s="114"/>
      <c r="BK888" s="114"/>
      <c r="BL888" s="114"/>
    </row>
    <row r="889">
      <c r="A889" s="117" t="s">
        <v>237</v>
      </c>
      <c r="B889" s="117" t="b">
        <v>1</v>
      </c>
      <c r="C889" s="117" t="s">
        <v>241</v>
      </c>
      <c r="D889" s="117" t="s">
        <v>10364</v>
      </c>
      <c r="E889" s="117" t="s">
        <v>11710</v>
      </c>
      <c r="F889" s="117" t="s">
        <v>6144</v>
      </c>
      <c r="G889" s="117" t="s">
        <v>11796</v>
      </c>
      <c r="H889" s="117" t="s">
        <v>11797</v>
      </c>
      <c r="I889" s="134"/>
      <c r="J889" s="117" t="s">
        <v>11798</v>
      </c>
      <c r="K889" s="117" t="s">
        <v>11799</v>
      </c>
      <c r="L889" s="134"/>
      <c r="M889" s="134"/>
      <c r="N889" s="134"/>
      <c r="O889" s="117" t="s">
        <v>11800</v>
      </c>
      <c r="P889" s="117" t="s">
        <v>11801</v>
      </c>
      <c r="Q889" s="117" t="s">
        <v>11802</v>
      </c>
      <c r="R889" s="114"/>
      <c r="S889" s="114"/>
      <c r="T889" s="114"/>
      <c r="U889" s="114"/>
      <c r="V889" s="114"/>
      <c r="W889" s="114"/>
      <c r="X889" s="114"/>
      <c r="Y889" s="114"/>
      <c r="Z889" s="114"/>
      <c r="AA889" s="114"/>
      <c r="AB889" s="114"/>
      <c r="AC889" s="114"/>
      <c r="AD889" s="114"/>
      <c r="AE889" s="114"/>
      <c r="AF889" s="114"/>
      <c r="AG889" s="114"/>
      <c r="AH889" s="114"/>
      <c r="AI889" s="114"/>
      <c r="AJ889" s="114"/>
      <c r="AK889" s="114"/>
      <c r="AL889" s="114"/>
      <c r="AM889" s="114"/>
      <c r="AN889" s="114"/>
      <c r="AO889" s="114"/>
      <c r="AP889" s="114"/>
      <c r="AQ889" s="114"/>
      <c r="AR889" s="114"/>
      <c r="AS889" s="114"/>
      <c r="AT889" s="114"/>
      <c r="AU889" s="114"/>
      <c r="AV889" s="114"/>
      <c r="AW889" s="114"/>
      <c r="AX889" s="114"/>
      <c r="AY889" s="114"/>
      <c r="AZ889" s="114"/>
      <c r="BA889" s="114"/>
      <c r="BB889" s="114"/>
      <c r="BC889" s="114"/>
      <c r="BD889" s="114"/>
      <c r="BE889" s="114"/>
      <c r="BF889" s="114"/>
      <c r="BG889" s="114"/>
      <c r="BH889" s="114"/>
      <c r="BI889" s="114"/>
      <c r="BJ889" s="114"/>
      <c r="BK889" s="114"/>
      <c r="BL889" s="114"/>
    </row>
    <row r="890">
      <c r="A890" s="117" t="s">
        <v>237</v>
      </c>
      <c r="B890" s="117" t="b">
        <v>1</v>
      </c>
      <c r="C890" s="117">
        <v>1.0</v>
      </c>
      <c r="D890" s="117" t="s">
        <v>10364</v>
      </c>
      <c r="E890" s="117" t="s">
        <v>11710</v>
      </c>
      <c r="F890" s="117" t="s">
        <v>489</v>
      </c>
      <c r="G890" s="117" t="s">
        <v>11803</v>
      </c>
      <c r="H890" s="117" t="s">
        <v>11804</v>
      </c>
      <c r="I890" s="134"/>
      <c r="J890" s="117" t="s">
        <v>11805</v>
      </c>
      <c r="K890" s="117" t="s">
        <v>11806</v>
      </c>
      <c r="L890" s="134"/>
      <c r="M890" s="134"/>
      <c r="N890" s="134"/>
      <c r="O890" s="117" t="s">
        <v>11807</v>
      </c>
      <c r="P890" s="117" t="s">
        <v>11808</v>
      </c>
      <c r="Q890" s="117" t="s">
        <v>11809</v>
      </c>
      <c r="R890" s="114"/>
      <c r="S890" s="114"/>
      <c r="T890" s="114"/>
      <c r="U890" s="114"/>
      <c r="V890" s="114"/>
      <c r="W890" s="114"/>
      <c r="X890" s="114"/>
      <c r="Y890" s="114"/>
      <c r="Z890" s="114"/>
      <c r="AA890" s="114"/>
      <c r="AB890" s="114"/>
      <c r="AC890" s="114"/>
      <c r="AD890" s="114"/>
      <c r="AE890" s="114"/>
      <c r="AF890" s="114"/>
      <c r="AG890" s="114"/>
      <c r="AH890" s="114"/>
      <c r="AI890" s="114"/>
      <c r="AJ890" s="114"/>
      <c r="AK890" s="114"/>
      <c r="AL890" s="114"/>
      <c r="AM890" s="114"/>
      <c r="AN890" s="114"/>
      <c r="AO890" s="114"/>
      <c r="AP890" s="114"/>
      <c r="AQ890" s="114"/>
      <c r="AR890" s="114"/>
      <c r="AS890" s="114"/>
      <c r="AT890" s="114"/>
      <c r="AU890" s="114"/>
      <c r="AV890" s="114"/>
      <c r="AW890" s="114"/>
      <c r="AX890" s="114"/>
      <c r="AY890" s="114"/>
      <c r="AZ890" s="114"/>
      <c r="BA890" s="114"/>
      <c r="BB890" s="114"/>
      <c r="BC890" s="114"/>
      <c r="BD890" s="114"/>
      <c r="BE890" s="114"/>
      <c r="BF890" s="114"/>
      <c r="BG890" s="114"/>
      <c r="BH890" s="114"/>
      <c r="BI890" s="114"/>
      <c r="BJ890" s="114"/>
      <c r="BK890" s="114"/>
      <c r="BL890" s="114"/>
    </row>
    <row r="891">
      <c r="A891" s="117" t="s">
        <v>237</v>
      </c>
      <c r="B891" s="117" t="b">
        <v>1</v>
      </c>
      <c r="C891" s="117" t="s">
        <v>241</v>
      </c>
      <c r="D891" s="117" t="s">
        <v>10364</v>
      </c>
      <c r="E891" s="117" t="s">
        <v>11710</v>
      </c>
      <c r="F891" s="117" t="s">
        <v>489</v>
      </c>
      <c r="G891" s="117" t="s">
        <v>11810</v>
      </c>
      <c r="H891" s="117" t="s">
        <v>11811</v>
      </c>
      <c r="I891" s="134"/>
      <c r="J891" s="117" t="s">
        <v>11812</v>
      </c>
      <c r="K891" s="117" t="s">
        <v>11813</v>
      </c>
      <c r="L891" s="134"/>
      <c r="M891" s="134"/>
      <c r="N891" s="134"/>
      <c r="O891" s="117" t="s">
        <v>11814</v>
      </c>
      <c r="P891" s="117" t="s">
        <v>11815</v>
      </c>
      <c r="Q891" s="117" t="s">
        <v>11816</v>
      </c>
      <c r="R891" s="114"/>
      <c r="S891" s="114"/>
      <c r="T891" s="114"/>
      <c r="U891" s="114"/>
      <c r="V891" s="114"/>
      <c r="W891" s="114"/>
      <c r="X891" s="114"/>
      <c r="Y891" s="114"/>
      <c r="Z891" s="114"/>
      <c r="AA891" s="114"/>
      <c r="AB891" s="114"/>
      <c r="AC891" s="114"/>
      <c r="AD891" s="114"/>
      <c r="AE891" s="114"/>
      <c r="AF891" s="114"/>
      <c r="AG891" s="114"/>
      <c r="AH891" s="114"/>
      <c r="AI891" s="114"/>
      <c r="AJ891" s="114"/>
      <c r="AK891" s="114"/>
      <c r="AL891" s="114"/>
      <c r="AM891" s="114"/>
      <c r="AN891" s="114"/>
      <c r="AO891" s="114"/>
      <c r="AP891" s="114"/>
      <c r="AQ891" s="114"/>
      <c r="AR891" s="114"/>
      <c r="AS891" s="114"/>
      <c r="AT891" s="114"/>
      <c r="AU891" s="114"/>
      <c r="AV891" s="114"/>
      <c r="AW891" s="114"/>
      <c r="AX891" s="114"/>
      <c r="AY891" s="114"/>
      <c r="AZ891" s="114"/>
      <c r="BA891" s="114"/>
      <c r="BB891" s="114"/>
      <c r="BC891" s="114"/>
      <c r="BD891" s="114"/>
      <c r="BE891" s="114"/>
      <c r="BF891" s="114"/>
      <c r="BG891" s="114"/>
      <c r="BH891" s="114"/>
      <c r="BI891" s="114"/>
      <c r="BJ891" s="114"/>
      <c r="BK891" s="114"/>
      <c r="BL891" s="114"/>
    </row>
    <row r="892">
      <c r="A892" s="117" t="s">
        <v>237</v>
      </c>
      <c r="B892" s="117" t="b">
        <v>1</v>
      </c>
      <c r="C892" s="117" t="s">
        <v>241</v>
      </c>
      <c r="D892" s="117" t="s">
        <v>10364</v>
      </c>
      <c r="E892" s="117" t="s">
        <v>11710</v>
      </c>
      <c r="F892" s="117" t="s">
        <v>489</v>
      </c>
      <c r="G892" s="117" t="s">
        <v>11817</v>
      </c>
      <c r="H892" s="117" t="s">
        <v>11818</v>
      </c>
      <c r="I892" s="134"/>
      <c r="J892" s="117" t="s">
        <v>11819</v>
      </c>
      <c r="K892" s="117" t="s">
        <v>11820</v>
      </c>
      <c r="L892" s="134"/>
      <c r="M892" s="134"/>
      <c r="N892" s="134"/>
      <c r="O892" s="117" t="s">
        <v>11821</v>
      </c>
      <c r="P892" s="117" t="s">
        <v>11822</v>
      </c>
      <c r="Q892" s="117" t="s">
        <v>11823</v>
      </c>
      <c r="R892" s="114"/>
      <c r="S892" s="114"/>
      <c r="T892" s="114"/>
      <c r="U892" s="114"/>
      <c r="V892" s="114"/>
      <c r="W892" s="114"/>
      <c r="X892" s="114"/>
      <c r="Y892" s="114"/>
      <c r="Z892" s="114"/>
      <c r="AA892" s="114"/>
      <c r="AB892" s="114"/>
      <c r="AC892" s="114"/>
      <c r="AD892" s="114"/>
      <c r="AE892" s="114"/>
      <c r="AF892" s="114"/>
      <c r="AG892" s="114"/>
      <c r="AH892" s="114"/>
      <c r="AI892" s="114"/>
      <c r="AJ892" s="114"/>
      <c r="AK892" s="114"/>
      <c r="AL892" s="114"/>
      <c r="AM892" s="114"/>
      <c r="AN892" s="114"/>
      <c r="AO892" s="114"/>
      <c r="AP892" s="114"/>
      <c r="AQ892" s="114"/>
      <c r="AR892" s="114"/>
      <c r="AS892" s="114"/>
      <c r="AT892" s="114"/>
      <c r="AU892" s="114"/>
      <c r="AV892" s="114"/>
      <c r="AW892" s="114"/>
      <c r="AX892" s="114"/>
      <c r="AY892" s="114"/>
      <c r="AZ892" s="114"/>
      <c r="BA892" s="114"/>
      <c r="BB892" s="114"/>
      <c r="BC892" s="114"/>
      <c r="BD892" s="114"/>
      <c r="BE892" s="114"/>
      <c r="BF892" s="114"/>
      <c r="BG892" s="114"/>
      <c r="BH892" s="114"/>
      <c r="BI892" s="114"/>
      <c r="BJ892" s="114"/>
      <c r="BK892" s="114"/>
      <c r="BL892" s="114"/>
    </row>
    <row r="893">
      <c r="A893" s="117" t="s">
        <v>237</v>
      </c>
      <c r="B893" s="117" t="b">
        <v>1</v>
      </c>
      <c r="C893" s="117">
        <v>1.0</v>
      </c>
      <c r="D893" s="117" t="s">
        <v>10364</v>
      </c>
      <c r="E893" s="117" t="s">
        <v>11710</v>
      </c>
      <c r="F893" s="117" t="s">
        <v>489</v>
      </c>
      <c r="G893" s="117" t="s">
        <v>11824</v>
      </c>
      <c r="H893" s="117" t="s">
        <v>11825</v>
      </c>
      <c r="I893" s="134"/>
      <c r="J893" s="117" t="s">
        <v>11826</v>
      </c>
      <c r="K893" s="117" t="s">
        <v>11827</v>
      </c>
      <c r="L893" s="134"/>
      <c r="M893" s="134"/>
      <c r="N893" s="134"/>
      <c r="O893" s="117" t="s">
        <v>11828</v>
      </c>
      <c r="P893" s="117" t="s">
        <v>11829</v>
      </c>
      <c r="Q893" s="117" t="s">
        <v>11830</v>
      </c>
      <c r="R893" s="114"/>
      <c r="S893" s="114"/>
      <c r="T893" s="114"/>
      <c r="U893" s="114"/>
      <c r="V893" s="114"/>
      <c r="W893" s="114"/>
      <c r="X893" s="114"/>
      <c r="Y893" s="114"/>
      <c r="Z893" s="114"/>
      <c r="AA893" s="114"/>
      <c r="AB893" s="114"/>
      <c r="AC893" s="114"/>
      <c r="AD893" s="114"/>
      <c r="AE893" s="114"/>
      <c r="AF893" s="114"/>
      <c r="AG893" s="114"/>
      <c r="AH893" s="114"/>
      <c r="AI893" s="114"/>
      <c r="AJ893" s="114"/>
      <c r="AK893" s="114"/>
      <c r="AL893" s="114"/>
      <c r="AM893" s="114"/>
      <c r="AN893" s="114"/>
      <c r="AO893" s="114"/>
      <c r="AP893" s="114"/>
      <c r="AQ893" s="114"/>
      <c r="AR893" s="114"/>
      <c r="AS893" s="114"/>
      <c r="AT893" s="114"/>
      <c r="AU893" s="114"/>
      <c r="AV893" s="114"/>
      <c r="AW893" s="114"/>
      <c r="AX893" s="114"/>
      <c r="AY893" s="114"/>
      <c r="AZ893" s="114"/>
      <c r="BA893" s="114"/>
      <c r="BB893" s="114"/>
      <c r="BC893" s="114"/>
      <c r="BD893" s="114"/>
      <c r="BE893" s="114"/>
      <c r="BF893" s="114"/>
      <c r="BG893" s="114"/>
      <c r="BH893" s="114"/>
      <c r="BI893" s="114"/>
      <c r="BJ893" s="114"/>
      <c r="BK893" s="114"/>
      <c r="BL893" s="114"/>
    </row>
    <row r="894">
      <c r="A894" s="117" t="s">
        <v>237</v>
      </c>
      <c r="B894" s="117" t="b">
        <v>1</v>
      </c>
      <c r="C894" s="117" t="s">
        <v>241</v>
      </c>
      <c r="D894" s="117" t="s">
        <v>10364</v>
      </c>
      <c r="E894" s="117" t="s">
        <v>11710</v>
      </c>
      <c r="F894" s="117" t="s">
        <v>489</v>
      </c>
      <c r="G894" s="117" t="s">
        <v>11831</v>
      </c>
      <c r="H894" s="117" t="s">
        <v>11832</v>
      </c>
      <c r="I894" s="134"/>
      <c r="J894" s="117" t="s">
        <v>11833</v>
      </c>
      <c r="K894" s="117" t="s">
        <v>11834</v>
      </c>
      <c r="L894" s="134"/>
      <c r="M894" s="134"/>
      <c r="N894" s="134"/>
      <c r="O894" s="117" t="s">
        <v>11835</v>
      </c>
      <c r="P894" s="117" t="s">
        <v>11836</v>
      </c>
      <c r="Q894" s="117" t="s">
        <v>11837</v>
      </c>
      <c r="R894" s="114"/>
      <c r="S894" s="114"/>
      <c r="T894" s="114"/>
      <c r="U894" s="114"/>
      <c r="V894" s="114"/>
      <c r="W894" s="114"/>
      <c r="X894" s="114"/>
      <c r="Y894" s="114"/>
      <c r="Z894" s="114"/>
      <c r="AA894" s="114"/>
      <c r="AB894" s="114"/>
      <c r="AC894" s="114"/>
      <c r="AD894" s="114"/>
      <c r="AE894" s="114"/>
      <c r="AF894" s="114"/>
      <c r="AG894" s="114"/>
      <c r="AH894" s="114"/>
      <c r="AI894" s="114"/>
      <c r="AJ894" s="114"/>
      <c r="AK894" s="114"/>
      <c r="AL894" s="114"/>
      <c r="AM894" s="114"/>
      <c r="AN894" s="114"/>
      <c r="AO894" s="114"/>
      <c r="AP894" s="114"/>
      <c r="AQ894" s="114"/>
      <c r="AR894" s="114"/>
      <c r="AS894" s="114"/>
      <c r="AT894" s="114"/>
      <c r="AU894" s="114"/>
      <c r="AV894" s="114"/>
      <c r="AW894" s="114"/>
      <c r="AX894" s="114"/>
      <c r="AY894" s="114"/>
      <c r="AZ894" s="114"/>
      <c r="BA894" s="114"/>
      <c r="BB894" s="114"/>
      <c r="BC894" s="114"/>
      <c r="BD894" s="114"/>
      <c r="BE894" s="114"/>
      <c r="BF894" s="114"/>
      <c r="BG894" s="114"/>
      <c r="BH894" s="114"/>
      <c r="BI894" s="114"/>
      <c r="BJ894" s="114"/>
      <c r="BK894" s="114"/>
      <c r="BL894" s="114"/>
    </row>
    <row r="895">
      <c r="A895" s="117" t="s">
        <v>237</v>
      </c>
      <c r="B895" s="117" t="b">
        <v>1</v>
      </c>
      <c r="C895" s="117" t="s">
        <v>241</v>
      </c>
      <c r="D895" s="117" t="s">
        <v>10364</v>
      </c>
      <c r="E895" s="117" t="s">
        <v>11710</v>
      </c>
      <c r="F895" s="117" t="s">
        <v>489</v>
      </c>
      <c r="G895" s="117" t="s">
        <v>11838</v>
      </c>
      <c r="H895" s="117" t="s">
        <v>11839</v>
      </c>
      <c r="I895" s="134"/>
      <c r="J895" s="117" t="s">
        <v>11840</v>
      </c>
      <c r="K895" s="117" t="s">
        <v>11841</v>
      </c>
      <c r="L895" s="134"/>
      <c r="M895" s="134"/>
      <c r="N895" s="134"/>
      <c r="O895" s="117" t="s">
        <v>11842</v>
      </c>
      <c r="P895" s="117" t="s">
        <v>11843</v>
      </c>
      <c r="Q895" s="117" t="s">
        <v>11844</v>
      </c>
      <c r="R895" s="114"/>
      <c r="S895" s="114"/>
      <c r="T895" s="114"/>
      <c r="U895" s="114"/>
      <c r="V895" s="114"/>
      <c r="W895" s="114"/>
      <c r="X895" s="114"/>
      <c r="Y895" s="114"/>
      <c r="Z895" s="114"/>
      <c r="AA895" s="114"/>
      <c r="AB895" s="114"/>
      <c r="AC895" s="114"/>
      <c r="AD895" s="114"/>
      <c r="AE895" s="114"/>
      <c r="AF895" s="114"/>
      <c r="AG895" s="114"/>
      <c r="AH895" s="114"/>
      <c r="AI895" s="114"/>
      <c r="AJ895" s="114"/>
      <c r="AK895" s="114"/>
      <c r="AL895" s="114"/>
      <c r="AM895" s="114"/>
      <c r="AN895" s="114"/>
      <c r="AO895" s="114"/>
      <c r="AP895" s="114"/>
      <c r="AQ895" s="114"/>
      <c r="AR895" s="114"/>
      <c r="AS895" s="114"/>
      <c r="AT895" s="114"/>
      <c r="AU895" s="114"/>
      <c r="AV895" s="114"/>
      <c r="AW895" s="114"/>
      <c r="AX895" s="114"/>
      <c r="AY895" s="114"/>
      <c r="AZ895" s="114"/>
      <c r="BA895" s="114"/>
      <c r="BB895" s="114"/>
      <c r="BC895" s="114"/>
      <c r="BD895" s="114"/>
      <c r="BE895" s="114"/>
      <c r="BF895" s="114"/>
      <c r="BG895" s="114"/>
      <c r="BH895" s="114"/>
      <c r="BI895" s="114"/>
      <c r="BJ895" s="114"/>
      <c r="BK895" s="114"/>
      <c r="BL895" s="114"/>
    </row>
    <row r="896">
      <c r="A896" s="117" t="s">
        <v>237</v>
      </c>
      <c r="B896" s="117" t="b">
        <v>1</v>
      </c>
      <c r="C896" s="117">
        <v>1.0</v>
      </c>
      <c r="D896" s="117" t="s">
        <v>10364</v>
      </c>
      <c r="E896" s="117" t="s">
        <v>11710</v>
      </c>
      <c r="F896" s="117" t="s">
        <v>489</v>
      </c>
      <c r="G896" s="117" t="s">
        <v>11845</v>
      </c>
      <c r="H896" s="117" t="s">
        <v>11846</v>
      </c>
      <c r="I896" s="134"/>
      <c r="J896" s="117" t="s">
        <v>11847</v>
      </c>
      <c r="K896" s="117" t="s">
        <v>11848</v>
      </c>
      <c r="L896" s="134"/>
      <c r="M896" s="134"/>
      <c r="N896" s="134"/>
      <c r="O896" s="117" t="s">
        <v>11849</v>
      </c>
      <c r="P896" s="117" t="s">
        <v>11850</v>
      </c>
      <c r="Q896" s="117" t="s">
        <v>11851</v>
      </c>
      <c r="R896" s="114"/>
      <c r="S896" s="114"/>
      <c r="T896" s="114"/>
      <c r="U896" s="114"/>
      <c r="V896" s="114"/>
      <c r="W896" s="114"/>
      <c r="X896" s="114"/>
      <c r="Y896" s="114"/>
      <c r="Z896" s="114"/>
      <c r="AA896" s="114"/>
      <c r="AB896" s="114"/>
      <c r="AC896" s="114"/>
      <c r="AD896" s="114"/>
      <c r="AE896" s="114"/>
      <c r="AF896" s="114"/>
      <c r="AG896" s="114"/>
      <c r="AH896" s="114"/>
      <c r="AI896" s="114"/>
      <c r="AJ896" s="114"/>
      <c r="AK896" s="114"/>
      <c r="AL896" s="114"/>
      <c r="AM896" s="114"/>
      <c r="AN896" s="114"/>
      <c r="AO896" s="114"/>
      <c r="AP896" s="114"/>
      <c r="AQ896" s="114"/>
      <c r="AR896" s="114"/>
      <c r="AS896" s="114"/>
      <c r="AT896" s="114"/>
      <c r="AU896" s="114"/>
      <c r="AV896" s="114"/>
      <c r="AW896" s="114"/>
      <c r="AX896" s="114"/>
      <c r="AY896" s="114"/>
      <c r="AZ896" s="114"/>
      <c r="BA896" s="114"/>
      <c r="BB896" s="114"/>
      <c r="BC896" s="114"/>
      <c r="BD896" s="114"/>
      <c r="BE896" s="114"/>
      <c r="BF896" s="114"/>
      <c r="BG896" s="114"/>
      <c r="BH896" s="114"/>
      <c r="BI896" s="114"/>
      <c r="BJ896" s="114"/>
      <c r="BK896" s="114"/>
      <c r="BL896" s="114"/>
    </row>
    <row r="897">
      <c r="A897" s="117" t="s">
        <v>237</v>
      </c>
      <c r="B897" s="117" t="b">
        <v>1</v>
      </c>
      <c r="C897" s="117" t="s">
        <v>241</v>
      </c>
      <c r="D897" s="117" t="s">
        <v>10364</v>
      </c>
      <c r="E897" s="117" t="s">
        <v>11710</v>
      </c>
      <c r="F897" s="117" t="s">
        <v>489</v>
      </c>
      <c r="G897" s="117" t="s">
        <v>11852</v>
      </c>
      <c r="H897" s="117" t="s">
        <v>11853</v>
      </c>
      <c r="I897" s="134"/>
      <c r="J897" s="117" t="s">
        <v>11854</v>
      </c>
      <c r="K897" s="117" t="s">
        <v>11855</v>
      </c>
      <c r="L897" s="134"/>
      <c r="M897" s="134"/>
      <c r="N897" s="134"/>
      <c r="O897" s="117" t="s">
        <v>11856</v>
      </c>
      <c r="P897" s="117" t="s">
        <v>11857</v>
      </c>
      <c r="Q897" s="117" t="s">
        <v>11858</v>
      </c>
      <c r="R897" s="114"/>
      <c r="S897" s="114"/>
      <c r="T897" s="114"/>
      <c r="U897" s="114"/>
      <c r="V897" s="114"/>
      <c r="W897" s="114"/>
      <c r="X897" s="114"/>
      <c r="Y897" s="114"/>
      <c r="Z897" s="114"/>
      <c r="AA897" s="114"/>
      <c r="AB897" s="114"/>
      <c r="AC897" s="114"/>
      <c r="AD897" s="114"/>
      <c r="AE897" s="114"/>
      <c r="AF897" s="114"/>
      <c r="AG897" s="114"/>
      <c r="AH897" s="114"/>
      <c r="AI897" s="114"/>
      <c r="AJ897" s="114"/>
      <c r="AK897" s="114"/>
      <c r="AL897" s="114"/>
      <c r="AM897" s="114"/>
      <c r="AN897" s="114"/>
      <c r="AO897" s="114"/>
      <c r="AP897" s="114"/>
      <c r="AQ897" s="114"/>
      <c r="AR897" s="114"/>
      <c r="AS897" s="114"/>
      <c r="AT897" s="114"/>
      <c r="AU897" s="114"/>
      <c r="AV897" s="114"/>
      <c r="AW897" s="114"/>
      <c r="AX897" s="114"/>
      <c r="AY897" s="114"/>
      <c r="AZ897" s="114"/>
      <c r="BA897" s="114"/>
      <c r="BB897" s="114"/>
      <c r="BC897" s="114"/>
      <c r="BD897" s="114"/>
      <c r="BE897" s="114"/>
      <c r="BF897" s="114"/>
      <c r="BG897" s="114"/>
      <c r="BH897" s="114"/>
      <c r="BI897" s="114"/>
      <c r="BJ897" s="114"/>
      <c r="BK897" s="114"/>
      <c r="BL897" s="114"/>
    </row>
    <row r="898">
      <c r="A898" s="117" t="s">
        <v>237</v>
      </c>
      <c r="B898" s="117" t="b">
        <v>1</v>
      </c>
      <c r="C898" s="117" t="s">
        <v>241</v>
      </c>
      <c r="D898" s="117" t="s">
        <v>10364</v>
      </c>
      <c r="E898" s="117" t="s">
        <v>11710</v>
      </c>
      <c r="F898" s="117" t="s">
        <v>556</v>
      </c>
      <c r="G898" s="117" t="s">
        <v>11859</v>
      </c>
      <c r="H898" s="117" t="s">
        <v>11860</v>
      </c>
      <c r="I898" s="134"/>
      <c r="J898" s="117" t="s">
        <v>11861</v>
      </c>
      <c r="K898" s="117" t="s">
        <v>11862</v>
      </c>
      <c r="L898" s="134"/>
      <c r="M898" s="134"/>
      <c r="N898" s="134"/>
      <c r="O898" s="117" t="s">
        <v>11863</v>
      </c>
      <c r="P898" s="117" t="s">
        <v>11864</v>
      </c>
      <c r="Q898" s="134"/>
      <c r="R898" s="114"/>
      <c r="S898" s="114"/>
      <c r="T898" s="114"/>
      <c r="U898" s="114"/>
      <c r="V898" s="114"/>
      <c r="W898" s="114"/>
      <c r="X898" s="114"/>
      <c r="Y898" s="114"/>
      <c r="Z898" s="114"/>
      <c r="AA898" s="114"/>
      <c r="AB898" s="114"/>
      <c r="AC898" s="114"/>
      <c r="AD898" s="114"/>
      <c r="AE898" s="114"/>
      <c r="AF898" s="114"/>
      <c r="AG898" s="114"/>
      <c r="AH898" s="114"/>
      <c r="AI898" s="114"/>
      <c r="AJ898" s="114"/>
      <c r="AK898" s="114"/>
      <c r="AL898" s="114"/>
      <c r="AM898" s="114"/>
      <c r="AN898" s="114"/>
      <c r="AO898" s="114"/>
      <c r="AP898" s="114"/>
      <c r="AQ898" s="114"/>
      <c r="AR898" s="114"/>
      <c r="AS898" s="114"/>
      <c r="AT898" s="114"/>
      <c r="AU898" s="114"/>
      <c r="AV898" s="114"/>
      <c r="AW898" s="114"/>
      <c r="AX898" s="114"/>
      <c r="AY898" s="114"/>
      <c r="AZ898" s="114"/>
      <c r="BA898" s="114"/>
      <c r="BB898" s="114"/>
      <c r="BC898" s="114"/>
      <c r="BD898" s="114"/>
      <c r="BE898" s="114"/>
      <c r="BF898" s="114"/>
      <c r="BG898" s="114"/>
      <c r="BH898" s="114"/>
      <c r="BI898" s="114"/>
      <c r="BJ898" s="114"/>
      <c r="BK898" s="114"/>
      <c r="BL898" s="114"/>
    </row>
    <row r="899">
      <c r="A899" s="117" t="s">
        <v>237</v>
      </c>
      <c r="B899" s="117" t="b">
        <v>1</v>
      </c>
      <c r="C899" s="117">
        <v>1.0</v>
      </c>
      <c r="D899" s="117" t="s">
        <v>10364</v>
      </c>
      <c r="E899" s="117" t="s">
        <v>11710</v>
      </c>
      <c r="F899" s="117" t="s">
        <v>556</v>
      </c>
      <c r="G899" s="117" t="s">
        <v>11865</v>
      </c>
      <c r="H899" s="117" t="s">
        <v>11866</v>
      </c>
      <c r="I899" s="134"/>
      <c r="J899" s="117" t="s">
        <v>11867</v>
      </c>
      <c r="K899" s="117" t="s">
        <v>11868</v>
      </c>
      <c r="L899" s="134"/>
      <c r="M899" s="134"/>
      <c r="N899" s="134"/>
      <c r="O899" s="117" t="s">
        <v>11869</v>
      </c>
      <c r="P899" s="117" t="s">
        <v>11870</v>
      </c>
      <c r="Q899" s="117" t="s">
        <v>11871</v>
      </c>
      <c r="R899" s="114"/>
      <c r="S899" s="114"/>
      <c r="T899" s="114"/>
      <c r="U899" s="114"/>
      <c r="V899" s="114"/>
      <c r="W899" s="114"/>
      <c r="X899" s="114"/>
      <c r="Y899" s="114"/>
      <c r="Z899" s="114"/>
      <c r="AA899" s="114"/>
      <c r="AB899" s="114"/>
      <c r="AC899" s="114"/>
      <c r="AD899" s="114"/>
      <c r="AE899" s="114"/>
      <c r="AF899" s="114"/>
      <c r="AG899" s="114"/>
      <c r="AH899" s="114"/>
      <c r="AI899" s="114"/>
      <c r="AJ899" s="114"/>
      <c r="AK899" s="114"/>
      <c r="AL899" s="114"/>
      <c r="AM899" s="114"/>
      <c r="AN899" s="114"/>
      <c r="AO899" s="114"/>
      <c r="AP899" s="114"/>
      <c r="AQ899" s="114"/>
      <c r="AR899" s="114"/>
      <c r="AS899" s="114"/>
      <c r="AT899" s="114"/>
      <c r="AU899" s="114"/>
      <c r="AV899" s="114"/>
      <c r="AW899" s="114"/>
      <c r="AX899" s="114"/>
      <c r="AY899" s="114"/>
      <c r="AZ899" s="114"/>
      <c r="BA899" s="114"/>
      <c r="BB899" s="114"/>
      <c r="BC899" s="114"/>
      <c r="BD899" s="114"/>
      <c r="BE899" s="114"/>
      <c r="BF899" s="114"/>
      <c r="BG899" s="114"/>
      <c r="BH899" s="114"/>
      <c r="BI899" s="114"/>
      <c r="BJ899" s="114"/>
      <c r="BK899" s="114"/>
      <c r="BL899" s="114"/>
    </row>
    <row r="900">
      <c r="A900" s="117" t="s">
        <v>237</v>
      </c>
      <c r="B900" s="117" t="b">
        <v>1</v>
      </c>
      <c r="C900" s="117" t="s">
        <v>241</v>
      </c>
      <c r="D900" s="117" t="s">
        <v>10364</v>
      </c>
      <c r="E900" s="117" t="s">
        <v>11710</v>
      </c>
      <c r="F900" s="117" t="s">
        <v>556</v>
      </c>
      <c r="G900" s="117" t="s">
        <v>11872</v>
      </c>
      <c r="H900" s="117" t="s">
        <v>11873</v>
      </c>
      <c r="I900" s="134"/>
      <c r="J900" s="117" t="s">
        <v>11874</v>
      </c>
      <c r="K900" s="117" t="s">
        <v>11875</v>
      </c>
      <c r="L900" s="134"/>
      <c r="M900" s="134"/>
      <c r="N900" s="134"/>
      <c r="O900" s="117" t="s">
        <v>11876</v>
      </c>
      <c r="P900" s="117" t="s">
        <v>11877</v>
      </c>
      <c r="Q900" s="117" t="s">
        <v>11878</v>
      </c>
      <c r="R900" s="114"/>
      <c r="S900" s="114"/>
      <c r="T900" s="114"/>
      <c r="U900" s="114"/>
      <c r="V900" s="114"/>
      <c r="W900" s="114"/>
      <c r="X900" s="114"/>
      <c r="Y900" s="114"/>
      <c r="Z900" s="114"/>
      <c r="AA900" s="114"/>
      <c r="AB900" s="114"/>
      <c r="AC900" s="114"/>
      <c r="AD900" s="114"/>
      <c r="AE900" s="114"/>
      <c r="AF900" s="114"/>
      <c r="AG900" s="114"/>
      <c r="AH900" s="114"/>
      <c r="AI900" s="114"/>
      <c r="AJ900" s="114"/>
      <c r="AK900" s="114"/>
      <c r="AL900" s="114"/>
      <c r="AM900" s="114"/>
      <c r="AN900" s="114"/>
      <c r="AO900" s="114"/>
      <c r="AP900" s="114"/>
      <c r="AQ900" s="114"/>
      <c r="AR900" s="114"/>
      <c r="AS900" s="114"/>
      <c r="AT900" s="114"/>
      <c r="AU900" s="114"/>
      <c r="AV900" s="114"/>
      <c r="AW900" s="114"/>
      <c r="AX900" s="114"/>
      <c r="AY900" s="114"/>
      <c r="AZ900" s="114"/>
      <c r="BA900" s="114"/>
      <c r="BB900" s="114"/>
      <c r="BC900" s="114"/>
      <c r="BD900" s="114"/>
      <c r="BE900" s="114"/>
      <c r="BF900" s="114"/>
      <c r="BG900" s="114"/>
      <c r="BH900" s="114"/>
      <c r="BI900" s="114"/>
      <c r="BJ900" s="114"/>
      <c r="BK900" s="114"/>
      <c r="BL900" s="114"/>
    </row>
    <row r="901">
      <c r="A901" s="117" t="s">
        <v>237</v>
      </c>
      <c r="B901" s="117" t="b">
        <v>1</v>
      </c>
      <c r="C901" s="117" t="s">
        <v>241</v>
      </c>
      <c r="D901" s="117" t="s">
        <v>10364</v>
      </c>
      <c r="E901" s="117" t="s">
        <v>11710</v>
      </c>
      <c r="F901" s="117" t="s">
        <v>556</v>
      </c>
      <c r="G901" s="117" t="s">
        <v>11879</v>
      </c>
      <c r="H901" s="117" t="s">
        <v>11880</v>
      </c>
      <c r="I901" s="134"/>
      <c r="J901" s="117" t="s">
        <v>11881</v>
      </c>
      <c r="K901" s="117" t="s">
        <v>11882</v>
      </c>
      <c r="L901" s="134"/>
      <c r="M901" s="134"/>
      <c r="N901" s="134"/>
      <c r="O901" s="117" t="s">
        <v>11883</v>
      </c>
      <c r="P901" s="117" t="s">
        <v>11884</v>
      </c>
      <c r="Q901" s="134"/>
      <c r="R901" s="114"/>
      <c r="S901" s="114"/>
      <c r="T901" s="114"/>
      <c r="U901" s="114"/>
      <c r="V901" s="114"/>
      <c r="W901" s="114"/>
      <c r="X901" s="114"/>
      <c r="Y901" s="114"/>
      <c r="Z901" s="114"/>
      <c r="AA901" s="114"/>
      <c r="AB901" s="114"/>
      <c r="AC901" s="114"/>
      <c r="AD901" s="114"/>
      <c r="AE901" s="114"/>
      <c r="AF901" s="114"/>
      <c r="AG901" s="114"/>
      <c r="AH901" s="114"/>
      <c r="AI901" s="114"/>
      <c r="AJ901" s="114"/>
      <c r="AK901" s="114"/>
      <c r="AL901" s="114"/>
      <c r="AM901" s="114"/>
      <c r="AN901" s="114"/>
      <c r="AO901" s="114"/>
      <c r="AP901" s="114"/>
      <c r="AQ901" s="114"/>
      <c r="AR901" s="114"/>
      <c r="AS901" s="114"/>
      <c r="AT901" s="114"/>
      <c r="AU901" s="114"/>
      <c r="AV901" s="114"/>
      <c r="AW901" s="114"/>
      <c r="AX901" s="114"/>
      <c r="AY901" s="114"/>
      <c r="AZ901" s="114"/>
      <c r="BA901" s="114"/>
      <c r="BB901" s="114"/>
      <c r="BC901" s="114"/>
      <c r="BD901" s="114"/>
      <c r="BE901" s="114"/>
      <c r="BF901" s="114"/>
      <c r="BG901" s="114"/>
      <c r="BH901" s="114"/>
      <c r="BI901" s="114"/>
      <c r="BJ901" s="114"/>
      <c r="BK901" s="114"/>
      <c r="BL901" s="114"/>
    </row>
    <row r="902">
      <c r="A902" s="117" t="s">
        <v>237</v>
      </c>
      <c r="B902" s="117" t="b">
        <v>1</v>
      </c>
      <c r="C902" s="117">
        <v>1.0</v>
      </c>
      <c r="D902" s="117" t="s">
        <v>10364</v>
      </c>
      <c r="E902" s="117" t="s">
        <v>11710</v>
      </c>
      <c r="F902" s="117" t="s">
        <v>556</v>
      </c>
      <c r="G902" s="117" t="s">
        <v>11885</v>
      </c>
      <c r="H902" s="117" t="s">
        <v>11866</v>
      </c>
      <c r="I902" s="134"/>
      <c r="J902" s="117" t="s">
        <v>11886</v>
      </c>
      <c r="K902" s="117" t="s">
        <v>11887</v>
      </c>
      <c r="L902" s="134"/>
      <c r="M902" s="134"/>
      <c r="N902" s="134"/>
      <c r="O902" s="117" t="s">
        <v>11869</v>
      </c>
      <c r="P902" s="117" t="s">
        <v>11888</v>
      </c>
      <c r="Q902" s="117" t="s">
        <v>11871</v>
      </c>
      <c r="R902" s="114"/>
      <c r="S902" s="114"/>
      <c r="T902" s="114"/>
      <c r="U902" s="114"/>
      <c r="V902" s="114"/>
      <c r="W902" s="114"/>
      <c r="X902" s="114"/>
      <c r="Y902" s="114"/>
      <c r="Z902" s="114"/>
      <c r="AA902" s="114"/>
      <c r="AB902" s="114"/>
      <c r="AC902" s="114"/>
      <c r="AD902" s="114"/>
      <c r="AE902" s="114"/>
      <c r="AF902" s="114"/>
      <c r="AG902" s="114"/>
      <c r="AH902" s="114"/>
      <c r="AI902" s="114"/>
      <c r="AJ902" s="114"/>
      <c r="AK902" s="114"/>
      <c r="AL902" s="114"/>
      <c r="AM902" s="114"/>
      <c r="AN902" s="114"/>
      <c r="AO902" s="114"/>
      <c r="AP902" s="114"/>
      <c r="AQ902" s="114"/>
      <c r="AR902" s="114"/>
      <c r="AS902" s="114"/>
      <c r="AT902" s="114"/>
      <c r="AU902" s="114"/>
      <c r="AV902" s="114"/>
      <c r="AW902" s="114"/>
      <c r="AX902" s="114"/>
      <c r="AY902" s="114"/>
      <c r="AZ902" s="114"/>
      <c r="BA902" s="114"/>
      <c r="BB902" s="114"/>
      <c r="BC902" s="114"/>
      <c r="BD902" s="114"/>
      <c r="BE902" s="114"/>
      <c r="BF902" s="114"/>
      <c r="BG902" s="114"/>
      <c r="BH902" s="114"/>
      <c r="BI902" s="114"/>
      <c r="BJ902" s="114"/>
      <c r="BK902" s="114"/>
      <c r="BL902" s="114"/>
    </row>
    <row r="903">
      <c r="A903" s="117" t="s">
        <v>237</v>
      </c>
      <c r="B903" s="117" t="b">
        <v>1</v>
      </c>
      <c r="C903" s="117" t="s">
        <v>241</v>
      </c>
      <c r="D903" s="117" t="s">
        <v>10364</v>
      </c>
      <c r="E903" s="117" t="s">
        <v>11710</v>
      </c>
      <c r="F903" s="117" t="s">
        <v>7468</v>
      </c>
      <c r="G903" s="117" t="s">
        <v>11889</v>
      </c>
      <c r="H903" s="117" t="s">
        <v>11890</v>
      </c>
      <c r="I903" s="134"/>
      <c r="J903" s="117" t="s">
        <v>11891</v>
      </c>
      <c r="K903" s="117" t="s">
        <v>11892</v>
      </c>
      <c r="L903" s="134"/>
      <c r="M903" s="134"/>
      <c r="N903" s="134"/>
      <c r="O903" s="117" t="s">
        <v>11893</v>
      </c>
      <c r="P903" s="117" t="s">
        <v>11894</v>
      </c>
      <c r="Q903" s="117" t="s">
        <v>11895</v>
      </c>
      <c r="R903" s="114"/>
      <c r="S903" s="114"/>
      <c r="T903" s="114"/>
      <c r="U903" s="114"/>
      <c r="V903" s="114"/>
      <c r="W903" s="114"/>
      <c r="X903" s="114"/>
      <c r="Y903" s="114"/>
      <c r="Z903" s="114"/>
      <c r="AA903" s="114"/>
      <c r="AB903" s="114"/>
      <c r="AC903" s="114"/>
      <c r="AD903" s="114"/>
      <c r="AE903" s="114"/>
      <c r="AF903" s="114"/>
      <c r="AG903" s="114"/>
      <c r="AH903" s="114"/>
      <c r="AI903" s="114"/>
      <c r="AJ903" s="114"/>
      <c r="AK903" s="114"/>
      <c r="AL903" s="114"/>
      <c r="AM903" s="114"/>
      <c r="AN903" s="114"/>
      <c r="AO903" s="114"/>
      <c r="AP903" s="114"/>
      <c r="AQ903" s="114"/>
      <c r="AR903" s="114"/>
      <c r="AS903" s="114"/>
      <c r="AT903" s="114"/>
      <c r="AU903" s="114"/>
      <c r="AV903" s="114"/>
      <c r="AW903" s="114"/>
      <c r="AX903" s="114"/>
      <c r="AY903" s="114"/>
      <c r="AZ903" s="114"/>
      <c r="BA903" s="114"/>
      <c r="BB903" s="114"/>
      <c r="BC903" s="114"/>
      <c r="BD903" s="114"/>
      <c r="BE903" s="114"/>
      <c r="BF903" s="114"/>
      <c r="BG903" s="114"/>
      <c r="BH903" s="114"/>
      <c r="BI903" s="114"/>
      <c r="BJ903" s="114"/>
      <c r="BK903" s="114"/>
      <c r="BL903" s="114"/>
    </row>
    <row r="904">
      <c r="A904" s="117" t="s">
        <v>237</v>
      </c>
      <c r="B904" s="117" t="b">
        <v>1</v>
      </c>
      <c r="C904" s="117" t="s">
        <v>241</v>
      </c>
      <c r="D904" s="117" t="s">
        <v>10364</v>
      </c>
      <c r="E904" s="117" t="s">
        <v>11710</v>
      </c>
      <c r="F904" s="117" t="s">
        <v>1399</v>
      </c>
      <c r="G904" s="117" t="s">
        <v>11896</v>
      </c>
      <c r="H904" s="117" t="s">
        <v>11897</v>
      </c>
      <c r="I904" s="134"/>
      <c r="J904" s="117" t="s">
        <v>11898</v>
      </c>
      <c r="K904" s="143" t="s">
        <v>11899</v>
      </c>
      <c r="L904" s="134"/>
      <c r="M904" s="134"/>
      <c r="N904" s="134"/>
      <c r="O904" s="117" t="s">
        <v>11900</v>
      </c>
      <c r="P904" s="117" t="s">
        <v>11901</v>
      </c>
      <c r="Q904" s="143" t="s">
        <v>11902</v>
      </c>
      <c r="R904" s="114"/>
      <c r="S904" s="114"/>
      <c r="T904" s="114"/>
      <c r="U904" s="114"/>
      <c r="V904" s="114"/>
      <c r="W904" s="114"/>
      <c r="X904" s="114"/>
      <c r="Y904" s="114"/>
      <c r="Z904" s="114"/>
      <c r="AA904" s="114"/>
      <c r="AB904" s="114"/>
      <c r="AC904" s="114"/>
      <c r="AD904" s="114"/>
      <c r="AE904" s="114"/>
      <c r="AF904" s="114"/>
      <c r="AG904" s="114"/>
      <c r="AH904" s="114"/>
      <c r="AI904" s="114"/>
      <c r="AJ904" s="114"/>
      <c r="AK904" s="114"/>
      <c r="AL904" s="114"/>
      <c r="AM904" s="114"/>
      <c r="AN904" s="114"/>
      <c r="AO904" s="114"/>
      <c r="AP904" s="114"/>
      <c r="AQ904" s="114"/>
      <c r="AR904" s="114"/>
      <c r="AS904" s="114"/>
      <c r="AT904" s="114"/>
      <c r="AU904" s="114"/>
      <c r="AV904" s="114"/>
      <c r="AW904" s="114"/>
      <c r="AX904" s="114"/>
      <c r="AY904" s="114"/>
      <c r="AZ904" s="114"/>
      <c r="BA904" s="114"/>
      <c r="BB904" s="114"/>
      <c r="BC904" s="114"/>
      <c r="BD904" s="114"/>
      <c r="BE904" s="114"/>
      <c r="BF904" s="114"/>
      <c r="BG904" s="114"/>
      <c r="BH904" s="114"/>
      <c r="BI904" s="114"/>
      <c r="BJ904" s="114"/>
      <c r="BK904" s="114"/>
      <c r="BL904" s="114"/>
    </row>
    <row r="905">
      <c r="A905" s="117" t="s">
        <v>237</v>
      </c>
      <c r="B905" s="117" t="b">
        <v>1</v>
      </c>
      <c r="C905" s="117">
        <v>1.0</v>
      </c>
      <c r="D905" s="117" t="s">
        <v>10364</v>
      </c>
      <c r="E905" s="117" t="s">
        <v>11710</v>
      </c>
      <c r="F905" s="117" t="s">
        <v>1446</v>
      </c>
      <c r="G905" s="117" t="s">
        <v>11903</v>
      </c>
      <c r="H905" s="117" t="s">
        <v>11904</v>
      </c>
      <c r="I905" s="134"/>
      <c r="J905" s="117" t="s">
        <v>11905</v>
      </c>
      <c r="K905" s="117" t="s">
        <v>11906</v>
      </c>
      <c r="L905" s="134"/>
      <c r="M905" s="134"/>
      <c r="N905" s="134"/>
      <c r="O905" s="117" t="s">
        <v>11907</v>
      </c>
      <c r="P905" s="117" t="s">
        <v>11908</v>
      </c>
      <c r="Q905" s="117" t="s">
        <v>11909</v>
      </c>
      <c r="R905" s="114"/>
      <c r="S905" s="114"/>
      <c r="T905" s="114"/>
      <c r="U905" s="114"/>
      <c r="V905" s="114"/>
      <c r="W905" s="114"/>
      <c r="X905" s="114"/>
      <c r="Y905" s="114"/>
      <c r="Z905" s="114"/>
      <c r="AA905" s="114"/>
      <c r="AB905" s="114"/>
      <c r="AC905" s="114"/>
      <c r="AD905" s="114"/>
      <c r="AE905" s="114"/>
      <c r="AF905" s="114"/>
      <c r="AG905" s="114"/>
      <c r="AH905" s="114"/>
      <c r="AI905" s="114"/>
      <c r="AJ905" s="114"/>
      <c r="AK905" s="114"/>
      <c r="AL905" s="114"/>
      <c r="AM905" s="114"/>
      <c r="AN905" s="114"/>
      <c r="AO905" s="114"/>
      <c r="AP905" s="114"/>
      <c r="AQ905" s="114"/>
      <c r="AR905" s="114"/>
      <c r="AS905" s="114"/>
      <c r="AT905" s="114"/>
      <c r="AU905" s="114"/>
      <c r="AV905" s="114"/>
      <c r="AW905" s="114"/>
      <c r="AX905" s="114"/>
      <c r="AY905" s="114"/>
      <c r="AZ905" s="114"/>
      <c r="BA905" s="114"/>
      <c r="BB905" s="114"/>
      <c r="BC905" s="114"/>
      <c r="BD905" s="114"/>
      <c r="BE905" s="114"/>
      <c r="BF905" s="114"/>
      <c r="BG905" s="114"/>
      <c r="BH905" s="114"/>
      <c r="BI905" s="114"/>
      <c r="BJ905" s="114"/>
      <c r="BK905" s="114"/>
      <c r="BL905" s="114"/>
    </row>
    <row r="906">
      <c r="A906" s="117" t="s">
        <v>237</v>
      </c>
      <c r="B906" s="117" t="b">
        <v>1</v>
      </c>
      <c r="C906" s="117" t="s">
        <v>241</v>
      </c>
      <c r="D906" s="117" t="s">
        <v>10364</v>
      </c>
      <c r="E906" s="117" t="s">
        <v>11710</v>
      </c>
      <c r="F906" s="117" t="s">
        <v>1446</v>
      </c>
      <c r="G906" s="117" t="s">
        <v>11910</v>
      </c>
      <c r="H906" s="117" t="s">
        <v>11704</v>
      </c>
      <c r="I906" s="134"/>
      <c r="J906" s="117" t="s">
        <v>11911</v>
      </c>
      <c r="K906" s="117" t="s">
        <v>11912</v>
      </c>
      <c r="L906" s="134"/>
      <c r="M906" s="134"/>
      <c r="N906" s="134"/>
      <c r="O906" s="117" t="s">
        <v>11913</v>
      </c>
      <c r="P906" s="117" t="s">
        <v>11914</v>
      </c>
      <c r="Q906" s="117" t="s">
        <v>11915</v>
      </c>
      <c r="R906" s="114"/>
      <c r="S906" s="114"/>
      <c r="T906" s="114"/>
      <c r="U906" s="114"/>
      <c r="V906" s="114"/>
      <c r="W906" s="114"/>
      <c r="X906" s="114"/>
      <c r="Y906" s="114"/>
      <c r="Z906" s="114"/>
      <c r="AA906" s="114"/>
      <c r="AB906" s="114"/>
      <c r="AC906" s="114"/>
      <c r="AD906" s="114"/>
      <c r="AE906" s="114"/>
      <c r="AF906" s="114"/>
      <c r="AG906" s="114"/>
      <c r="AH906" s="114"/>
      <c r="AI906" s="114"/>
      <c r="AJ906" s="114"/>
      <c r="AK906" s="114"/>
      <c r="AL906" s="114"/>
      <c r="AM906" s="114"/>
      <c r="AN906" s="114"/>
      <c r="AO906" s="114"/>
      <c r="AP906" s="114"/>
      <c r="AQ906" s="114"/>
      <c r="AR906" s="114"/>
      <c r="AS906" s="114"/>
      <c r="AT906" s="114"/>
      <c r="AU906" s="114"/>
      <c r="AV906" s="114"/>
      <c r="AW906" s="114"/>
      <c r="AX906" s="114"/>
      <c r="AY906" s="114"/>
      <c r="AZ906" s="114"/>
      <c r="BA906" s="114"/>
      <c r="BB906" s="114"/>
      <c r="BC906" s="114"/>
      <c r="BD906" s="114"/>
      <c r="BE906" s="114"/>
      <c r="BF906" s="114"/>
      <c r="BG906" s="114"/>
      <c r="BH906" s="114"/>
      <c r="BI906" s="114"/>
      <c r="BJ906" s="114"/>
      <c r="BK906" s="114"/>
      <c r="BL906" s="114"/>
    </row>
    <row r="907">
      <c r="A907" s="117" t="s">
        <v>237</v>
      </c>
      <c r="B907" s="117" t="b">
        <v>1</v>
      </c>
      <c r="C907" s="117" t="s">
        <v>241</v>
      </c>
      <c r="D907" s="117" t="s">
        <v>10364</v>
      </c>
      <c r="E907" s="117" t="s">
        <v>11710</v>
      </c>
      <c r="F907" s="117" t="s">
        <v>1446</v>
      </c>
      <c r="G907" s="117" t="s">
        <v>11916</v>
      </c>
      <c r="H907" s="117" t="s">
        <v>11917</v>
      </c>
      <c r="I907" s="134"/>
      <c r="J907" s="117" t="s">
        <v>11918</v>
      </c>
      <c r="K907" s="117" t="s">
        <v>11919</v>
      </c>
      <c r="L907" s="134"/>
      <c r="M907" s="134"/>
      <c r="N907" s="134"/>
      <c r="O907" s="117" t="s">
        <v>11920</v>
      </c>
      <c r="P907" s="117" t="s">
        <v>11921</v>
      </c>
      <c r="Q907" s="117" t="s">
        <v>11922</v>
      </c>
      <c r="R907" s="114"/>
      <c r="S907" s="114"/>
      <c r="T907" s="114"/>
      <c r="U907" s="114"/>
      <c r="V907" s="114"/>
      <c r="W907" s="114"/>
      <c r="X907" s="114"/>
      <c r="Y907" s="114"/>
      <c r="Z907" s="114"/>
      <c r="AA907" s="114"/>
      <c r="AB907" s="114"/>
      <c r="AC907" s="114"/>
      <c r="AD907" s="114"/>
      <c r="AE907" s="114"/>
      <c r="AF907" s="114"/>
      <c r="AG907" s="114"/>
      <c r="AH907" s="114"/>
      <c r="AI907" s="114"/>
      <c r="AJ907" s="114"/>
      <c r="AK907" s="114"/>
      <c r="AL907" s="114"/>
      <c r="AM907" s="114"/>
      <c r="AN907" s="114"/>
      <c r="AO907" s="114"/>
      <c r="AP907" s="114"/>
      <c r="AQ907" s="114"/>
      <c r="AR907" s="114"/>
      <c r="AS907" s="114"/>
      <c r="AT907" s="114"/>
      <c r="AU907" s="114"/>
      <c r="AV907" s="114"/>
      <c r="AW907" s="114"/>
      <c r="AX907" s="114"/>
      <c r="AY907" s="114"/>
      <c r="AZ907" s="114"/>
      <c r="BA907" s="114"/>
      <c r="BB907" s="114"/>
      <c r="BC907" s="114"/>
      <c r="BD907" s="114"/>
      <c r="BE907" s="114"/>
      <c r="BF907" s="114"/>
      <c r="BG907" s="114"/>
      <c r="BH907" s="114"/>
      <c r="BI907" s="114"/>
      <c r="BJ907" s="114"/>
      <c r="BK907" s="114"/>
      <c r="BL907" s="114"/>
    </row>
    <row r="908">
      <c r="A908" s="117" t="s">
        <v>237</v>
      </c>
      <c r="B908" s="117" t="b">
        <v>1</v>
      </c>
      <c r="C908" s="117">
        <v>1.0</v>
      </c>
      <c r="D908" s="117" t="s">
        <v>10364</v>
      </c>
      <c r="E908" s="117" t="s">
        <v>11710</v>
      </c>
      <c r="F908" s="117" t="s">
        <v>1446</v>
      </c>
      <c r="G908" s="117" t="s">
        <v>11923</v>
      </c>
      <c r="H908" s="117" t="s">
        <v>11924</v>
      </c>
      <c r="I908" s="134"/>
      <c r="J908" s="117" t="s">
        <v>11925</v>
      </c>
      <c r="K908" s="117" t="s">
        <v>11926</v>
      </c>
      <c r="L908" s="134"/>
      <c r="M908" s="134"/>
      <c r="N908" s="134"/>
      <c r="O908" s="117" t="s">
        <v>11927</v>
      </c>
      <c r="P908" s="117" t="s">
        <v>11928</v>
      </c>
      <c r="Q908" s="117" t="s">
        <v>11929</v>
      </c>
      <c r="R908" s="114"/>
      <c r="S908" s="114"/>
      <c r="T908" s="114"/>
      <c r="U908" s="114"/>
      <c r="V908" s="114"/>
      <c r="W908" s="114"/>
      <c r="X908" s="114"/>
      <c r="Y908" s="114"/>
      <c r="Z908" s="114"/>
      <c r="AA908" s="114"/>
      <c r="AB908" s="114"/>
      <c r="AC908" s="114"/>
      <c r="AD908" s="114"/>
      <c r="AE908" s="114"/>
      <c r="AF908" s="114"/>
      <c r="AG908" s="114"/>
      <c r="AH908" s="114"/>
      <c r="AI908" s="114"/>
      <c r="AJ908" s="114"/>
      <c r="AK908" s="114"/>
      <c r="AL908" s="114"/>
      <c r="AM908" s="114"/>
      <c r="AN908" s="114"/>
      <c r="AO908" s="114"/>
      <c r="AP908" s="114"/>
      <c r="AQ908" s="114"/>
      <c r="AR908" s="114"/>
      <c r="AS908" s="114"/>
      <c r="AT908" s="114"/>
      <c r="AU908" s="114"/>
      <c r="AV908" s="114"/>
      <c r="AW908" s="114"/>
      <c r="AX908" s="114"/>
      <c r="AY908" s="114"/>
      <c r="AZ908" s="114"/>
      <c r="BA908" s="114"/>
      <c r="BB908" s="114"/>
      <c r="BC908" s="114"/>
      <c r="BD908" s="114"/>
      <c r="BE908" s="114"/>
      <c r="BF908" s="114"/>
      <c r="BG908" s="114"/>
      <c r="BH908" s="114"/>
      <c r="BI908" s="114"/>
      <c r="BJ908" s="114"/>
      <c r="BK908" s="114"/>
      <c r="BL908" s="114"/>
    </row>
    <row r="909">
      <c r="A909" s="117" t="s">
        <v>237</v>
      </c>
      <c r="B909" s="117" t="b">
        <v>1</v>
      </c>
      <c r="C909" s="117" t="s">
        <v>241</v>
      </c>
      <c r="D909" s="117" t="s">
        <v>10364</v>
      </c>
      <c r="E909" s="117" t="s">
        <v>11710</v>
      </c>
      <c r="F909" s="117" t="s">
        <v>1446</v>
      </c>
      <c r="G909" s="117" t="s">
        <v>11930</v>
      </c>
      <c r="H909" s="117" t="s">
        <v>11931</v>
      </c>
      <c r="I909" s="134"/>
      <c r="J909" s="117" t="s">
        <v>11932</v>
      </c>
      <c r="K909" s="117" t="s">
        <v>11933</v>
      </c>
      <c r="L909" s="134"/>
      <c r="M909" s="134"/>
      <c r="N909" s="134"/>
      <c r="O909" s="117" t="s">
        <v>11934</v>
      </c>
      <c r="P909" s="117" t="s">
        <v>11935</v>
      </c>
      <c r="Q909" s="117" t="s">
        <v>11936</v>
      </c>
      <c r="R909" s="114"/>
      <c r="S909" s="114"/>
      <c r="T909" s="114"/>
      <c r="U909" s="114"/>
      <c r="V909" s="114"/>
      <c r="W909" s="114"/>
      <c r="X909" s="114"/>
      <c r="Y909" s="114"/>
      <c r="Z909" s="114"/>
      <c r="AA909" s="114"/>
      <c r="AB909" s="114"/>
      <c r="AC909" s="114"/>
      <c r="AD909" s="114"/>
      <c r="AE909" s="114"/>
      <c r="AF909" s="114"/>
      <c r="AG909" s="114"/>
      <c r="AH909" s="114"/>
      <c r="AI909" s="114"/>
      <c r="AJ909" s="114"/>
      <c r="AK909" s="114"/>
      <c r="AL909" s="114"/>
      <c r="AM909" s="114"/>
      <c r="AN909" s="114"/>
      <c r="AO909" s="114"/>
      <c r="AP909" s="114"/>
      <c r="AQ909" s="114"/>
      <c r="AR909" s="114"/>
      <c r="AS909" s="114"/>
      <c r="AT909" s="114"/>
      <c r="AU909" s="114"/>
      <c r="AV909" s="114"/>
      <c r="AW909" s="114"/>
      <c r="AX909" s="114"/>
      <c r="AY909" s="114"/>
      <c r="AZ909" s="114"/>
      <c r="BA909" s="114"/>
      <c r="BB909" s="114"/>
      <c r="BC909" s="114"/>
      <c r="BD909" s="114"/>
      <c r="BE909" s="114"/>
      <c r="BF909" s="114"/>
      <c r="BG909" s="114"/>
      <c r="BH909" s="114"/>
      <c r="BI909" s="114"/>
      <c r="BJ909" s="114"/>
      <c r="BK909" s="114"/>
      <c r="BL909" s="114"/>
    </row>
    <row r="910">
      <c r="A910" s="117" t="s">
        <v>237</v>
      </c>
      <c r="B910" s="117" t="b">
        <v>1</v>
      </c>
      <c r="C910" s="117" t="s">
        <v>241</v>
      </c>
      <c r="D910" s="117" t="s">
        <v>10364</v>
      </c>
      <c r="E910" s="117" t="s">
        <v>11710</v>
      </c>
      <c r="F910" s="117" t="s">
        <v>5193</v>
      </c>
      <c r="G910" s="117" t="s">
        <v>11937</v>
      </c>
      <c r="H910" s="117" t="s">
        <v>11938</v>
      </c>
      <c r="I910" s="134"/>
      <c r="J910" s="117" t="s">
        <v>11939</v>
      </c>
      <c r="K910" s="117" t="s">
        <v>11940</v>
      </c>
      <c r="L910" s="134"/>
      <c r="M910" s="134"/>
      <c r="N910" s="134"/>
      <c r="O910" s="117" t="s">
        <v>11941</v>
      </c>
      <c r="P910" s="117" t="s">
        <v>11942</v>
      </c>
      <c r="Q910" s="117" t="s">
        <v>11943</v>
      </c>
      <c r="R910" s="114"/>
      <c r="S910" s="114"/>
      <c r="T910" s="114"/>
      <c r="U910" s="114"/>
      <c r="V910" s="114"/>
      <c r="W910" s="114"/>
      <c r="X910" s="114"/>
      <c r="Y910" s="114"/>
      <c r="Z910" s="114"/>
      <c r="AA910" s="114"/>
      <c r="AB910" s="114"/>
      <c r="AC910" s="114"/>
      <c r="AD910" s="114"/>
      <c r="AE910" s="114"/>
      <c r="AF910" s="114"/>
      <c r="AG910" s="114"/>
      <c r="AH910" s="114"/>
      <c r="AI910" s="114"/>
      <c r="AJ910" s="114"/>
      <c r="AK910" s="114"/>
      <c r="AL910" s="114"/>
      <c r="AM910" s="114"/>
      <c r="AN910" s="114"/>
      <c r="AO910" s="114"/>
      <c r="AP910" s="114"/>
      <c r="AQ910" s="114"/>
      <c r="AR910" s="114"/>
      <c r="AS910" s="114"/>
      <c r="AT910" s="114"/>
      <c r="AU910" s="114"/>
      <c r="AV910" s="114"/>
      <c r="AW910" s="114"/>
      <c r="AX910" s="114"/>
      <c r="AY910" s="114"/>
      <c r="AZ910" s="114"/>
      <c r="BA910" s="114"/>
      <c r="BB910" s="114"/>
      <c r="BC910" s="114"/>
      <c r="BD910" s="114"/>
      <c r="BE910" s="114"/>
      <c r="BF910" s="114"/>
      <c r="BG910" s="114"/>
      <c r="BH910" s="114"/>
      <c r="BI910" s="114"/>
      <c r="BJ910" s="114"/>
      <c r="BK910" s="114"/>
      <c r="BL910" s="114"/>
    </row>
    <row r="911">
      <c r="A911" s="117" t="s">
        <v>237</v>
      </c>
      <c r="B911" s="117" t="b">
        <v>1</v>
      </c>
      <c r="C911" s="117">
        <v>1.0</v>
      </c>
      <c r="D911" s="117" t="s">
        <v>10364</v>
      </c>
      <c r="E911" s="117" t="s">
        <v>11944</v>
      </c>
      <c r="F911" s="117" t="s">
        <v>10854</v>
      </c>
      <c r="G911" s="117" t="s">
        <v>11945</v>
      </c>
      <c r="H911" s="117" t="s">
        <v>11946</v>
      </c>
      <c r="I911" s="134"/>
      <c r="J911" s="117" t="s">
        <v>11947</v>
      </c>
      <c r="K911" s="117" t="s">
        <v>11948</v>
      </c>
      <c r="L911" s="134"/>
      <c r="M911" s="134"/>
      <c r="N911" s="134"/>
      <c r="O911" s="117" t="s">
        <v>11949</v>
      </c>
      <c r="P911" s="117" t="s">
        <v>11950</v>
      </c>
      <c r="Q911" s="117" t="s">
        <v>11951</v>
      </c>
      <c r="R911" s="114"/>
      <c r="S911" s="114"/>
      <c r="T911" s="114"/>
      <c r="U911" s="114"/>
      <c r="V911" s="114"/>
      <c r="W911" s="114"/>
      <c r="X911" s="114"/>
      <c r="Y911" s="114"/>
      <c r="Z911" s="114"/>
      <c r="AA911" s="114"/>
      <c r="AB911" s="114"/>
      <c r="AC911" s="114"/>
      <c r="AD911" s="114"/>
      <c r="AE911" s="114"/>
      <c r="AF911" s="114"/>
      <c r="AG911" s="114"/>
      <c r="AH911" s="114"/>
      <c r="AI911" s="114"/>
      <c r="AJ911" s="114"/>
      <c r="AK911" s="114"/>
      <c r="AL911" s="114"/>
      <c r="AM911" s="114"/>
      <c r="AN911" s="114"/>
      <c r="AO911" s="114"/>
      <c r="AP911" s="114"/>
      <c r="AQ911" s="114"/>
      <c r="AR911" s="114"/>
      <c r="AS911" s="114"/>
      <c r="AT911" s="114"/>
      <c r="AU911" s="114"/>
      <c r="AV911" s="114"/>
      <c r="AW911" s="114"/>
      <c r="AX911" s="114"/>
      <c r="AY911" s="114"/>
      <c r="AZ911" s="114"/>
      <c r="BA911" s="114"/>
      <c r="BB911" s="114"/>
      <c r="BC911" s="114"/>
      <c r="BD911" s="114"/>
      <c r="BE911" s="114"/>
      <c r="BF911" s="114"/>
      <c r="BG911" s="114"/>
      <c r="BH911" s="114"/>
      <c r="BI911" s="114"/>
      <c r="BJ911" s="114"/>
      <c r="BK911" s="114"/>
      <c r="BL911" s="114"/>
    </row>
    <row r="912">
      <c r="A912" s="117" t="s">
        <v>237</v>
      </c>
      <c r="B912" s="117" t="b">
        <v>1</v>
      </c>
      <c r="C912" s="117" t="s">
        <v>241</v>
      </c>
      <c r="D912" s="117" t="s">
        <v>10364</v>
      </c>
      <c r="E912" s="117" t="s">
        <v>11944</v>
      </c>
      <c r="F912" s="117" t="s">
        <v>489</v>
      </c>
      <c r="G912" s="117" t="s">
        <v>11952</v>
      </c>
      <c r="H912" s="117" t="s">
        <v>10367</v>
      </c>
      <c r="I912" s="134"/>
      <c r="J912" s="117" t="s">
        <v>11953</v>
      </c>
      <c r="K912" s="117" t="s">
        <v>11954</v>
      </c>
      <c r="L912" s="134"/>
      <c r="M912" s="134"/>
      <c r="N912" s="134"/>
      <c r="O912" s="117" t="s">
        <v>11955</v>
      </c>
      <c r="P912" s="117" t="s">
        <v>11956</v>
      </c>
      <c r="Q912" s="117" t="s">
        <v>11957</v>
      </c>
      <c r="R912" s="114"/>
      <c r="S912" s="114"/>
      <c r="T912" s="114"/>
      <c r="U912" s="114"/>
      <c r="V912" s="114"/>
      <c r="W912" s="114"/>
      <c r="X912" s="114"/>
      <c r="Y912" s="114"/>
      <c r="Z912" s="114"/>
      <c r="AA912" s="114"/>
      <c r="AB912" s="114"/>
      <c r="AC912" s="114"/>
      <c r="AD912" s="114"/>
      <c r="AE912" s="114"/>
      <c r="AF912" s="114"/>
      <c r="AG912" s="114"/>
      <c r="AH912" s="114"/>
      <c r="AI912" s="114"/>
      <c r="AJ912" s="114"/>
      <c r="AK912" s="114"/>
      <c r="AL912" s="114"/>
      <c r="AM912" s="114"/>
      <c r="AN912" s="114"/>
      <c r="AO912" s="114"/>
      <c r="AP912" s="114"/>
      <c r="AQ912" s="114"/>
      <c r="AR912" s="114"/>
      <c r="AS912" s="114"/>
      <c r="AT912" s="114"/>
      <c r="AU912" s="114"/>
      <c r="AV912" s="114"/>
      <c r="AW912" s="114"/>
      <c r="AX912" s="114"/>
      <c r="AY912" s="114"/>
      <c r="AZ912" s="114"/>
      <c r="BA912" s="114"/>
      <c r="BB912" s="114"/>
      <c r="BC912" s="114"/>
      <c r="BD912" s="114"/>
      <c r="BE912" s="114"/>
      <c r="BF912" s="114"/>
      <c r="BG912" s="114"/>
      <c r="BH912" s="114"/>
      <c r="BI912" s="114"/>
      <c r="BJ912" s="114"/>
      <c r="BK912" s="114"/>
      <c r="BL912" s="114"/>
    </row>
    <row r="913">
      <c r="A913" s="117" t="s">
        <v>237</v>
      </c>
      <c r="B913" s="117" t="b">
        <v>1</v>
      </c>
      <c r="C913" s="117" t="s">
        <v>241</v>
      </c>
      <c r="D913" s="117" t="s">
        <v>10364</v>
      </c>
      <c r="E913" s="117" t="s">
        <v>11944</v>
      </c>
      <c r="F913" s="117" t="s">
        <v>489</v>
      </c>
      <c r="G913" s="117" t="s">
        <v>11958</v>
      </c>
      <c r="H913" s="117" t="s">
        <v>11959</v>
      </c>
      <c r="I913" s="134"/>
      <c r="J913" s="117" t="s">
        <v>11960</v>
      </c>
      <c r="K913" s="117" t="s">
        <v>11961</v>
      </c>
      <c r="L913" s="134"/>
      <c r="M913" s="134"/>
      <c r="N913" s="134"/>
      <c r="O913" s="117" t="s">
        <v>11962</v>
      </c>
      <c r="P913" s="117" t="s">
        <v>11963</v>
      </c>
      <c r="Q913" s="117" t="s">
        <v>11964</v>
      </c>
      <c r="R913" s="114"/>
      <c r="S913" s="114"/>
      <c r="T913" s="114"/>
      <c r="U913" s="114"/>
      <c r="V913" s="114"/>
      <c r="W913" s="114"/>
      <c r="X913" s="114"/>
      <c r="Y913" s="114"/>
      <c r="Z913" s="114"/>
      <c r="AA913" s="114"/>
      <c r="AB913" s="114"/>
      <c r="AC913" s="114"/>
      <c r="AD913" s="114"/>
      <c r="AE913" s="114"/>
      <c r="AF913" s="114"/>
      <c r="AG913" s="114"/>
      <c r="AH913" s="114"/>
      <c r="AI913" s="114"/>
      <c r="AJ913" s="114"/>
      <c r="AK913" s="114"/>
      <c r="AL913" s="114"/>
      <c r="AM913" s="114"/>
      <c r="AN913" s="114"/>
      <c r="AO913" s="114"/>
      <c r="AP913" s="114"/>
      <c r="AQ913" s="114"/>
      <c r="AR913" s="114"/>
      <c r="AS913" s="114"/>
      <c r="AT913" s="114"/>
      <c r="AU913" s="114"/>
      <c r="AV913" s="114"/>
      <c r="AW913" s="114"/>
      <c r="AX913" s="114"/>
      <c r="AY913" s="114"/>
      <c r="AZ913" s="114"/>
      <c r="BA913" s="114"/>
      <c r="BB913" s="114"/>
      <c r="BC913" s="114"/>
      <c r="BD913" s="114"/>
      <c r="BE913" s="114"/>
      <c r="BF913" s="114"/>
      <c r="BG913" s="114"/>
      <c r="BH913" s="114"/>
      <c r="BI913" s="114"/>
      <c r="BJ913" s="114"/>
      <c r="BK913" s="114"/>
      <c r="BL913" s="114"/>
    </row>
    <row r="914">
      <c r="A914" s="117" t="s">
        <v>237</v>
      </c>
      <c r="B914" s="117" t="b">
        <v>1</v>
      </c>
      <c r="C914" s="117">
        <v>1.0</v>
      </c>
      <c r="D914" s="117" t="s">
        <v>10364</v>
      </c>
      <c r="E914" s="117" t="s">
        <v>11944</v>
      </c>
      <c r="F914" s="117" t="s">
        <v>556</v>
      </c>
      <c r="G914" s="117" t="s">
        <v>11965</v>
      </c>
      <c r="H914" s="117" t="s">
        <v>11966</v>
      </c>
      <c r="I914" s="134"/>
      <c r="J914" s="117" t="s">
        <v>11967</v>
      </c>
      <c r="K914" s="117" t="s">
        <v>11968</v>
      </c>
      <c r="L914" s="134"/>
      <c r="M914" s="134"/>
      <c r="N914" s="134"/>
      <c r="O914" s="117" t="s">
        <v>11969</v>
      </c>
      <c r="P914" s="117" t="s">
        <v>11970</v>
      </c>
      <c r="Q914" s="117" t="s">
        <v>11971</v>
      </c>
      <c r="R914" s="114"/>
      <c r="S914" s="114"/>
      <c r="T914" s="114"/>
      <c r="U914" s="114"/>
      <c r="V914" s="114"/>
      <c r="W914" s="114"/>
      <c r="X914" s="114"/>
      <c r="Y914" s="114"/>
      <c r="Z914" s="114"/>
      <c r="AA914" s="114"/>
      <c r="AB914" s="114"/>
      <c r="AC914" s="114"/>
      <c r="AD914" s="114"/>
      <c r="AE914" s="114"/>
      <c r="AF914" s="114"/>
      <c r="AG914" s="114"/>
      <c r="AH914" s="114"/>
      <c r="AI914" s="114"/>
      <c r="AJ914" s="114"/>
      <c r="AK914" s="114"/>
      <c r="AL914" s="114"/>
      <c r="AM914" s="114"/>
      <c r="AN914" s="114"/>
      <c r="AO914" s="114"/>
      <c r="AP914" s="114"/>
      <c r="AQ914" s="114"/>
      <c r="AR914" s="114"/>
      <c r="AS914" s="114"/>
      <c r="AT914" s="114"/>
      <c r="AU914" s="114"/>
      <c r="AV914" s="114"/>
      <c r="AW914" s="114"/>
      <c r="AX914" s="114"/>
      <c r="AY914" s="114"/>
      <c r="AZ914" s="114"/>
      <c r="BA914" s="114"/>
      <c r="BB914" s="114"/>
      <c r="BC914" s="114"/>
      <c r="BD914" s="114"/>
      <c r="BE914" s="114"/>
      <c r="BF914" s="114"/>
      <c r="BG914" s="114"/>
      <c r="BH914" s="114"/>
      <c r="BI914" s="114"/>
      <c r="BJ914" s="114"/>
      <c r="BK914" s="114"/>
      <c r="BL914" s="114"/>
    </row>
    <row r="915">
      <c r="A915" s="117" t="s">
        <v>237</v>
      </c>
      <c r="B915" s="117" t="b">
        <v>1</v>
      </c>
      <c r="C915" s="117" t="s">
        <v>241</v>
      </c>
      <c r="D915" s="117" t="s">
        <v>10364</v>
      </c>
      <c r="E915" s="117" t="s">
        <v>11944</v>
      </c>
      <c r="F915" s="117" t="s">
        <v>556</v>
      </c>
      <c r="G915" s="117" t="s">
        <v>11972</v>
      </c>
      <c r="H915" s="117" t="s">
        <v>11973</v>
      </c>
      <c r="I915" s="134"/>
      <c r="J915" s="117" t="s">
        <v>11974</v>
      </c>
      <c r="K915" s="117" t="s">
        <v>11975</v>
      </c>
      <c r="L915" s="134"/>
      <c r="M915" s="134"/>
      <c r="N915" s="134"/>
      <c r="O915" s="117" t="s">
        <v>11976</v>
      </c>
      <c r="P915" s="117" t="s">
        <v>11977</v>
      </c>
      <c r="Q915" s="134"/>
      <c r="R915" s="114"/>
      <c r="S915" s="114"/>
      <c r="T915" s="114"/>
      <c r="U915" s="114"/>
      <c r="V915" s="114"/>
      <c r="W915" s="114"/>
      <c r="X915" s="114"/>
      <c r="Y915" s="114"/>
      <c r="Z915" s="114"/>
      <c r="AA915" s="114"/>
      <c r="AB915" s="114"/>
      <c r="AC915" s="114"/>
      <c r="AD915" s="114"/>
      <c r="AE915" s="114"/>
      <c r="AF915" s="114"/>
      <c r="AG915" s="114"/>
      <c r="AH915" s="114"/>
      <c r="AI915" s="114"/>
      <c r="AJ915" s="114"/>
      <c r="AK915" s="114"/>
      <c r="AL915" s="114"/>
      <c r="AM915" s="114"/>
      <c r="AN915" s="114"/>
      <c r="AO915" s="114"/>
      <c r="AP915" s="114"/>
      <c r="AQ915" s="114"/>
      <c r="AR915" s="114"/>
      <c r="AS915" s="114"/>
      <c r="AT915" s="114"/>
      <c r="AU915" s="114"/>
      <c r="AV915" s="114"/>
      <c r="AW915" s="114"/>
      <c r="AX915" s="114"/>
      <c r="AY915" s="114"/>
      <c r="AZ915" s="114"/>
      <c r="BA915" s="114"/>
      <c r="BB915" s="114"/>
      <c r="BC915" s="114"/>
      <c r="BD915" s="114"/>
      <c r="BE915" s="114"/>
      <c r="BF915" s="114"/>
      <c r="BG915" s="114"/>
      <c r="BH915" s="114"/>
      <c r="BI915" s="114"/>
      <c r="BJ915" s="114"/>
      <c r="BK915" s="114"/>
      <c r="BL915" s="114"/>
    </row>
    <row r="916">
      <c r="A916" s="117" t="s">
        <v>237</v>
      </c>
      <c r="B916" s="117" t="b">
        <v>1</v>
      </c>
      <c r="C916" s="117" t="s">
        <v>241</v>
      </c>
      <c r="D916" s="117" t="s">
        <v>10364</v>
      </c>
      <c r="E916" s="117" t="s">
        <v>11944</v>
      </c>
      <c r="F916" s="117" t="s">
        <v>4264</v>
      </c>
      <c r="G916" s="117" t="s">
        <v>11978</v>
      </c>
      <c r="H916" s="117" t="s">
        <v>11979</v>
      </c>
      <c r="I916" s="134"/>
      <c r="J916" s="117" t="s">
        <v>11980</v>
      </c>
      <c r="K916" s="117" t="s">
        <v>11981</v>
      </c>
      <c r="L916" s="134"/>
      <c r="M916" s="134"/>
      <c r="N916" s="134"/>
      <c r="O916" s="117" t="s">
        <v>11982</v>
      </c>
      <c r="P916" s="117" t="s">
        <v>11983</v>
      </c>
      <c r="Q916" s="117" t="s">
        <v>11984</v>
      </c>
      <c r="R916" s="114"/>
      <c r="S916" s="114"/>
      <c r="T916" s="114"/>
      <c r="U916" s="114"/>
      <c r="V916" s="114"/>
      <c r="W916" s="114"/>
      <c r="X916" s="114"/>
      <c r="Y916" s="114"/>
      <c r="Z916" s="114"/>
      <c r="AA916" s="114"/>
      <c r="AB916" s="114"/>
      <c r="AC916" s="114"/>
      <c r="AD916" s="114"/>
      <c r="AE916" s="114"/>
      <c r="AF916" s="114"/>
      <c r="AG916" s="114"/>
      <c r="AH916" s="114"/>
      <c r="AI916" s="114"/>
      <c r="AJ916" s="114"/>
      <c r="AK916" s="114"/>
      <c r="AL916" s="114"/>
      <c r="AM916" s="114"/>
      <c r="AN916" s="114"/>
      <c r="AO916" s="114"/>
      <c r="AP916" s="114"/>
      <c r="AQ916" s="114"/>
      <c r="AR916" s="114"/>
      <c r="AS916" s="114"/>
      <c r="AT916" s="114"/>
      <c r="AU916" s="114"/>
      <c r="AV916" s="114"/>
      <c r="AW916" s="114"/>
      <c r="AX916" s="114"/>
      <c r="AY916" s="114"/>
      <c r="AZ916" s="114"/>
      <c r="BA916" s="114"/>
      <c r="BB916" s="114"/>
      <c r="BC916" s="114"/>
      <c r="BD916" s="114"/>
      <c r="BE916" s="114"/>
      <c r="BF916" s="114"/>
      <c r="BG916" s="114"/>
      <c r="BH916" s="114"/>
      <c r="BI916" s="114"/>
      <c r="BJ916" s="114"/>
      <c r="BK916" s="114"/>
      <c r="BL916" s="114"/>
    </row>
    <row r="917">
      <c r="A917" s="117" t="s">
        <v>237</v>
      </c>
      <c r="B917" s="117" t="b">
        <v>1</v>
      </c>
      <c r="C917" s="117">
        <v>1.0</v>
      </c>
      <c r="D917" s="117" t="s">
        <v>10364</v>
      </c>
      <c r="E917" s="117" t="s">
        <v>11944</v>
      </c>
      <c r="F917" s="117" t="s">
        <v>4264</v>
      </c>
      <c r="G917" s="117" t="s">
        <v>11985</v>
      </c>
      <c r="H917" s="117" t="s">
        <v>11986</v>
      </c>
      <c r="I917" s="134"/>
      <c r="J917" s="117" t="s">
        <v>11987</v>
      </c>
      <c r="K917" s="117" t="s">
        <v>11988</v>
      </c>
      <c r="L917" s="134"/>
      <c r="M917" s="134"/>
      <c r="N917" s="134"/>
      <c r="O917" s="117" t="s">
        <v>11989</v>
      </c>
      <c r="P917" s="117" t="s">
        <v>11990</v>
      </c>
      <c r="Q917" s="117" t="s">
        <v>11991</v>
      </c>
      <c r="R917" s="114"/>
      <c r="S917" s="114"/>
      <c r="T917" s="114"/>
      <c r="U917" s="114"/>
      <c r="V917" s="114"/>
      <c r="W917" s="114"/>
      <c r="X917" s="114"/>
      <c r="Y917" s="114"/>
      <c r="Z917" s="114"/>
      <c r="AA917" s="114"/>
      <c r="AB917" s="114"/>
      <c r="AC917" s="114"/>
      <c r="AD917" s="114"/>
      <c r="AE917" s="114"/>
      <c r="AF917" s="114"/>
      <c r="AG917" s="114"/>
      <c r="AH917" s="114"/>
      <c r="AI917" s="114"/>
      <c r="AJ917" s="114"/>
      <c r="AK917" s="114"/>
      <c r="AL917" s="114"/>
      <c r="AM917" s="114"/>
      <c r="AN917" s="114"/>
      <c r="AO917" s="114"/>
      <c r="AP917" s="114"/>
      <c r="AQ917" s="114"/>
      <c r="AR917" s="114"/>
      <c r="AS917" s="114"/>
      <c r="AT917" s="114"/>
      <c r="AU917" s="114"/>
      <c r="AV917" s="114"/>
      <c r="AW917" s="114"/>
      <c r="AX917" s="114"/>
      <c r="AY917" s="114"/>
      <c r="AZ917" s="114"/>
      <c r="BA917" s="114"/>
      <c r="BB917" s="114"/>
      <c r="BC917" s="114"/>
      <c r="BD917" s="114"/>
      <c r="BE917" s="114"/>
      <c r="BF917" s="114"/>
      <c r="BG917" s="114"/>
      <c r="BH917" s="114"/>
      <c r="BI917" s="114"/>
      <c r="BJ917" s="114"/>
      <c r="BK917" s="114"/>
      <c r="BL917" s="114"/>
    </row>
    <row r="918">
      <c r="A918" s="117" t="s">
        <v>237</v>
      </c>
      <c r="B918" s="117" t="b">
        <v>1</v>
      </c>
      <c r="C918" s="117" t="s">
        <v>241</v>
      </c>
      <c r="D918" s="117" t="s">
        <v>10364</v>
      </c>
      <c r="E918" s="117" t="s">
        <v>11944</v>
      </c>
      <c r="F918" s="117" t="s">
        <v>4264</v>
      </c>
      <c r="G918" s="117" t="s">
        <v>11992</v>
      </c>
      <c r="H918" s="117" t="s">
        <v>11993</v>
      </c>
      <c r="I918" s="134"/>
      <c r="J918" s="117" t="s">
        <v>11994</v>
      </c>
      <c r="K918" s="117" t="s">
        <v>11995</v>
      </c>
      <c r="L918" s="134"/>
      <c r="M918" s="134"/>
      <c r="N918" s="134"/>
      <c r="O918" s="117" t="s">
        <v>11996</v>
      </c>
      <c r="P918" s="117" t="s">
        <v>11997</v>
      </c>
      <c r="Q918" s="117" t="s">
        <v>11998</v>
      </c>
      <c r="R918" s="114"/>
      <c r="S918" s="114"/>
      <c r="T918" s="114"/>
      <c r="U918" s="114"/>
      <c r="V918" s="114"/>
      <c r="W918" s="114"/>
      <c r="X918" s="114"/>
      <c r="Y918" s="114"/>
      <c r="Z918" s="114"/>
      <c r="AA918" s="114"/>
      <c r="AB918" s="114"/>
      <c r="AC918" s="114"/>
      <c r="AD918" s="114"/>
      <c r="AE918" s="114"/>
      <c r="AF918" s="114"/>
      <c r="AG918" s="114"/>
      <c r="AH918" s="114"/>
      <c r="AI918" s="114"/>
      <c r="AJ918" s="114"/>
      <c r="AK918" s="114"/>
      <c r="AL918" s="114"/>
      <c r="AM918" s="114"/>
      <c r="AN918" s="114"/>
      <c r="AO918" s="114"/>
      <c r="AP918" s="114"/>
      <c r="AQ918" s="114"/>
      <c r="AR918" s="114"/>
      <c r="AS918" s="114"/>
      <c r="AT918" s="114"/>
      <c r="AU918" s="114"/>
      <c r="AV918" s="114"/>
      <c r="AW918" s="114"/>
      <c r="AX918" s="114"/>
      <c r="AY918" s="114"/>
      <c r="AZ918" s="114"/>
      <c r="BA918" s="114"/>
      <c r="BB918" s="114"/>
      <c r="BC918" s="114"/>
      <c r="BD918" s="114"/>
      <c r="BE918" s="114"/>
      <c r="BF918" s="114"/>
      <c r="BG918" s="114"/>
      <c r="BH918" s="114"/>
      <c r="BI918" s="114"/>
      <c r="BJ918" s="114"/>
      <c r="BK918" s="114"/>
      <c r="BL918" s="114"/>
    </row>
    <row r="919">
      <c r="A919" s="117" t="s">
        <v>237</v>
      </c>
      <c r="B919" s="117" t="b">
        <v>1</v>
      </c>
      <c r="C919" s="117" t="s">
        <v>241</v>
      </c>
      <c r="D919" s="117" t="s">
        <v>10364</v>
      </c>
      <c r="E919" s="117" t="s">
        <v>11944</v>
      </c>
      <c r="F919" s="117" t="s">
        <v>4264</v>
      </c>
      <c r="G919" s="117" t="s">
        <v>11999</v>
      </c>
      <c r="H919" s="117" t="s">
        <v>12000</v>
      </c>
      <c r="I919" s="134"/>
      <c r="J919" s="117" t="s">
        <v>11980</v>
      </c>
      <c r="K919" s="117" t="s">
        <v>12001</v>
      </c>
      <c r="L919" s="134"/>
      <c r="M919" s="134"/>
      <c r="N919" s="134"/>
      <c r="O919" s="117" t="s">
        <v>11982</v>
      </c>
      <c r="P919" s="117" t="s">
        <v>12002</v>
      </c>
      <c r="Q919" s="117" t="s">
        <v>12003</v>
      </c>
      <c r="R919" s="114"/>
      <c r="S919" s="114"/>
      <c r="T919" s="114"/>
      <c r="U919" s="114"/>
      <c r="V919" s="114"/>
      <c r="W919" s="114"/>
      <c r="X919" s="114"/>
      <c r="Y919" s="114"/>
      <c r="Z919" s="114"/>
      <c r="AA919" s="114"/>
      <c r="AB919" s="114"/>
      <c r="AC919" s="114"/>
      <c r="AD919" s="114"/>
      <c r="AE919" s="114"/>
      <c r="AF919" s="114"/>
      <c r="AG919" s="114"/>
      <c r="AH919" s="114"/>
      <c r="AI919" s="114"/>
      <c r="AJ919" s="114"/>
      <c r="AK919" s="114"/>
      <c r="AL919" s="114"/>
      <c r="AM919" s="114"/>
      <c r="AN919" s="114"/>
      <c r="AO919" s="114"/>
      <c r="AP919" s="114"/>
      <c r="AQ919" s="114"/>
      <c r="AR919" s="114"/>
      <c r="AS919" s="114"/>
      <c r="AT919" s="114"/>
      <c r="AU919" s="114"/>
      <c r="AV919" s="114"/>
      <c r="AW919" s="114"/>
      <c r="AX919" s="114"/>
      <c r="AY919" s="114"/>
      <c r="AZ919" s="114"/>
      <c r="BA919" s="114"/>
      <c r="BB919" s="114"/>
      <c r="BC919" s="114"/>
      <c r="BD919" s="114"/>
      <c r="BE919" s="114"/>
      <c r="BF919" s="114"/>
      <c r="BG919" s="114"/>
      <c r="BH919" s="114"/>
      <c r="BI919" s="114"/>
      <c r="BJ919" s="114"/>
      <c r="BK919" s="114"/>
      <c r="BL919" s="114"/>
    </row>
    <row r="920">
      <c r="A920" s="117" t="s">
        <v>237</v>
      </c>
      <c r="B920" s="117" t="b">
        <v>1</v>
      </c>
      <c r="C920" s="117">
        <v>1.0</v>
      </c>
      <c r="D920" s="117" t="s">
        <v>10364</v>
      </c>
      <c r="E920" s="117" t="s">
        <v>11944</v>
      </c>
      <c r="F920" s="117" t="s">
        <v>4264</v>
      </c>
      <c r="G920" s="117" t="s">
        <v>11985</v>
      </c>
      <c r="H920" s="117" t="s">
        <v>11986</v>
      </c>
      <c r="I920" s="134"/>
      <c r="J920" s="117" t="s">
        <v>11987</v>
      </c>
      <c r="K920" s="117" t="s">
        <v>11988</v>
      </c>
      <c r="L920" s="134"/>
      <c r="M920" s="134"/>
      <c r="N920" s="134"/>
      <c r="O920" s="117" t="s">
        <v>11989</v>
      </c>
      <c r="P920" s="117" t="s">
        <v>12004</v>
      </c>
      <c r="Q920" s="117" t="s">
        <v>11991</v>
      </c>
      <c r="R920" s="114"/>
      <c r="S920" s="114"/>
      <c r="T920" s="114"/>
      <c r="U920" s="114"/>
      <c r="V920" s="114"/>
      <c r="W920" s="114"/>
      <c r="X920" s="114"/>
      <c r="Y920" s="114"/>
      <c r="Z920" s="114"/>
      <c r="AA920" s="114"/>
      <c r="AB920" s="114"/>
      <c r="AC920" s="114"/>
      <c r="AD920" s="114"/>
      <c r="AE920" s="114"/>
      <c r="AF920" s="114"/>
      <c r="AG920" s="114"/>
      <c r="AH920" s="114"/>
      <c r="AI920" s="114"/>
      <c r="AJ920" s="114"/>
      <c r="AK920" s="114"/>
      <c r="AL920" s="114"/>
      <c r="AM920" s="114"/>
      <c r="AN920" s="114"/>
      <c r="AO920" s="114"/>
      <c r="AP920" s="114"/>
      <c r="AQ920" s="114"/>
      <c r="AR920" s="114"/>
      <c r="AS920" s="114"/>
      <c r="AT920" s="114"/>
      <c r="AU920" s="114"/>
      <c r="AV920" s="114"/>
      <c r="AW920" s="114"/>
      <c r="AX920" s="114"/>
      <c r="AY920" s="114"/>
      <c r="AZ920" s="114"/>
      <c r="BA920" s="114"/>
      <c r="BB920" s="114"/>
      <c r="BC920" s="114"/>
      <c r="BD920" s="114"/>
      <c r="BE920" s="114"/>
      <c r="BF920" s="114"/>
      <c r="BG920" s="114"/>
      <c r="BH920" s="114"/>
      <c r="BI920" s="114"/>
      <c r="BJ920" s="114"/>
      <c r="BK920" s="114"/>
      <c r="BL920" s="114"/>
    </row>
    <row r="921">
      <c r="A921" s="79" t="s">
        <v>237</v>
      </c>
      <c r="B921" s="79" t="b">
        <v>1</v>
      </c>
      <c r="C921" s="79" t="s">
        <v>241</v>
      </c>
      <c r="D921" s="79" t="s">
        <v>10364</v>
      </c>
      <c r="E921" s="79" t="s">
        <v>11944</v>
      </c>
      <c r="F921" s="79" t="s">
        <v>1446</v>
      </c>
      <c r="G921" s="79" t="s">
        <v>12005</v>
      </c>
      <c r="H921" s="79" t="s">
        <v>12006</v>
      </c>
      <c r="I921" s="80"/>
      <c r="J921" s="79" t="s">
        <v>12007</v>
      </c>
      <c r="K921" s="79" t="s">
        <v>12008</v>
      </c>
      <c r="L921" s="80"/>
      <c r="M921" s="80"/>
      <c r="N921" s="80"/>
      <c r="O921" s="79" t="s">
        <v>12009</v>
      </c>
      <c r="P921" s="79" t="s">
        <v>12010</v>
      </c>
      <c r="Q921" s="79" t="s">
        <v>12011</v>
      </c>
      <c r="R921" s="114"/>
      <c r="S921" s="114"/>
      <c r="T921" s="114"/>
      <c r="U921" s="114"/>
      <c r="V921" s="114"/>
      <c r="W921" s="114"/>
      <c r="X921" s="114"/>
      <c r="Y921" s="114"/>
      <c r="Z921" s="114"/>
      <c r="AA921" s="114"/>
      <c r="AB921" s="114"/>
      <c r="AC921" s="114"/>
      <c r="AD921" s="114"/>
      <c r="AE921" s="114"/>
      <c r="AF921" s="114"/>
      <c r="AG921" s="114"/>
      <c r="AH921" s="114"/>
      <c r="AI921" s="114"/>
      <c r="AJ921" s="114"/>
      <c r="AK921" s="114"/>
      <c r="AL921" s="114"/>
      <c r="AM921" s="114"/>
      <c r="AN921" s="114"/>
      <c r="AO921" s="114"/>
      <c r="AP921" s="114"/>
      <c r="AQ921" s="114"/>
      <c r="AR921" s="114"/>
      <c r="AS921" s="114"/>
      <c r="AT921" s="114"/>
      <c r="AU921" s="114"/>
      <c r="AV921" s="114"/>
      <c r="AW921" s="114"/>
      <c r="AX921" s="114"/>
      <c r="AY921" s="114"/>
      <c r="AZ921" s="114"/>
      <c r="BA921" s="114"/>
      <c r="BB921" s="114"/>
      <c r="BC921" s="114"/>
      <c r="BD921" s="114"/>
      <c r="BE921" s="114"/>
      <c r="BF921" s="114"/>
      <c r="BG921" s="114"/>
      <c r="BH921" s="114"/>
      <c r="BI921" s="114"/>
      <c r="BJ921" s="114"/>
      <c r="BK921" s="114"/>
      <c r="BL921" s="114"/>
    </row>
    <row r="922">
      <c r="A922" s="117" t="s">
        <v>237</v>
      </c>
      <c r="B922" s="117" t="b">
        <v>1</v>
      </c>
      <c r="C922" s="117" t="s">
        <v>241</v>
      </c>
      <c r="D922" s="117" t="s">
        <v>10364</v>
      </c>
      <c r="E922" s="117" t="s">
        <v>11944</v>
      </c>
      <c r="F922" s="117" t="s">
        <v>1446</v>
      </c>
      <c r="G922" s="117" t="s">
        <v>12012</v>
      </c>
      <c r="H922" s="117" t="s">
        <v>12013</v>
      </c>
      <c r="I922" s="134"/>
      <c r="J922" s="117" t="s">
        <v>12014</v>
      </c>
      <c r="K922" s="117" t="s">
        <v>12015</v>
      </c>
      <c r="L922" s="134"/>
      <c r="M922" s="134"/>
      <c r="N922" s="134"/>
      <c r="O922" s="117" t="s">
        <v>12016</v>
      </c>
      <c r="P922" s="117" t="s">
        <v>12017</v>
      </c>
      <c r="Q922" s="117" t="s">
        <v>12018</v>
      </c>
      <c r="R922" s="114"/>
      <c r="S922" s="114"/>
      <c r="T922" s="114"/>
      <c r="U922" s="114"/>
      <c r="V922" s="114"/>
      <c r="W922" s="114"/>
      <c r="X922" s="114"/>
      <c r="Y922" s="114"/>
      <c r="Z922" s="114"/>
      <c r="AA922" s="114"/>
      <c r="AB922" s="114"/>
      <c r="AC922" s="114"/>
      <c r="AD922" s="114"/>
      <c r="AE922" s="114"/>
      <c r="AF922" s="114"/>
      <c r="AG922" s="114"/>
      <c r="AH922" s="114"/>
      <c r="AI922" s="114"/>
      <c r="AJ922" s="114"/>
      <c r="AK922" s="114"/>
      <c r="AL922" s="114"/>
      <c r="AM922" s="114"/>
      <c r="AN922" s="114"/>
      <c r="AO922" s="114"/>
      <c r="AP922" s="114"/>
      <c r="AQ922" s="114"/>
      <c r="AR922" s="114"/>
      <c r="AS922" s="114"/>
      <c r="AT922" s="114"/>
      <c r="AU922" s="114"/>
      <c r="AV922" s="114"/>
      <c r="AW922" s="114"/>
      <c r="AX922" s="114"/>
      <c r="AY922" s="114"/>
      <c r="AZ922" s="114"/>
      <c r="BA922" s="114"/>
      <c r="BB922" s="114"/>
      <c r="BC922" s="114"/>
      <c r="BD922" s="114"/>
      <c r="BE922" s="114"/>
      <c r="BF922" s="114"/>
      <c r="BG922" s="114"/>
      <c r="BH922" s="114"/>
      <c r="BI922" s="114"/>
      <c r="BJ922" s="114"/>
      <c r="BK922" s="114"/>
      <c r="BL922" s="114"/>
    </row>
    <row r="923">
      <c r="A923" s="117" t="s">
        <v>237</v>
      </c>
      <c r="B923" s="117" t="b">
        <v>1</v>
      </c>
      <c r="C923" s="117" t="s">
        <v>241</v>
      </c>
      <c r="D923" s="117" t="s">
        <v>10364</v>
      </c>
      <c r="E923" s="117" t="s">
        <v>11944</v>
      </c>
      <c r="F923" s="117" t="s">
        <v>1446</v>
      </c>
      <c r="G923" s="117" t="s">
        <v>12019</v>
      </c>
      <c r="H923" s="117" t="s">
        <v>12020</v>
      </c>
      <c r="I923" s="134"/>
      <c r="J923" s="117" t="s">
        <v>12021</v>
      </c>
      <c r="K923" s="117" t="s">
        <v>12022</v>
      </c>
      <c r="L923" s="134"/>
      <c r="M923" s="134"/>
      <c r="N923" s="134"/>
      <c r="O923" s="117" t="s">
        <v>12023</v>
      </c>
      <c r="P923" s="117" t="s">
        <v>12024</v>
      </c>
      <c r="Q923" s="117" t="s">
        <v>12025</v>
      </c>
      <c r="R923" s="114"/>
      <c r="S923" s="114"/>
      <c r="T923" s="114"/>
      <c r="U923" s="114"/>
      <c r="V923" s="114"/>
      <c r="W923" s="114"/>
      <c r="X923" s="114"/>
      <c r="Y923" s="114"/>
      <c r="Z923" s="114"/>
      <c r="AA923" s="114"/>
      <c r="AB923" s="114"/>
      <c r="AC923" s="114"/>
      <c r="AD923" s="114"/>
      <c r="AE923" s="114"/>
      <c r="AF923" s="114"/>
      <c r="AG923" s="114"/>
      <c r="AH923" s="114"/>
      <c r="AI923" s="114"/>
      <c r="AJ923" s="114"/>
      <c r="AK923" s="114"/>
      <c r="AL923" s="114"/>
      <c r="AM923" s="114"/>
      <c r="AN923" s="114"/>
      <c r="AO923" s="114"/>
      <c r="AP923" s="114"/>
      <c r="AQ923" s="114"/>
      <c r="AR923" s="114"/>
      <c r="AS923" s="114"/>
      <c r="AT923" s="114"/>
      <c r="AU923" s="114"/>
      <c r="AV923" s="114"/>
      <c r="AW923" s="114"/>
      <c r="AX923" s="114"/>
      <c r="AY923" s="114"/>
      <c r="AZ923" s="114"/>
      <c r="BA923" s="114"/>
      <c r="BB923" s="114"/>
      <c r="BC923" s="114"/>
      <c r="BD923" s="114"/>
      <c r="BE923" s="114"/>
      <c r="BF923" s="114"/>
      <c r="BG923" s="114"/>
      <c r="BH923" s="114"/>
      <c r="BI923" s="114"/>
      <c r="BJ923" s="114"/>
      <c r="BK923" s="114"/>
      <c r="BL923" s="114"/>
    </row>
    <row r="924">
      <c r="A924" s="117" t="s">
        <v>237</v>
      </c>
      <c r="B924" s="117" t="b">
        <v>1</v>
      </c>
      <c r="C924" s="117">
        <v>1.0</v>
      </c>
      <c r="D924" s="117" t="s">
        <v>10364</v>
      </c>
      <c r="E924" s="117" t="s">
        <v>11944</v>
      </c>
      <c r="F924" s="117" t="s">
        <v>1446</v>
      </c>
      <c r="G924" s="117" t="s">
        <v>12026</v>
      </c>
      <c r="H924" s="117" t="s">
        <v>12027</v>
      </c>
      <c r="I924" s="134"/>
      <c r="J924" s="117" t="s">
        <v>12028</v>
      </c>
      <c r="K924" s="117" t="s">
        <v>12029</v>
      </c>
      <c r="L924" s="134"/>
      <c r="M924" s="134"/>
      <c r="N924" s="134"/>
      <c r="O924" s="117" t="s">
        <v>12030</v>
      </c>
      <c r="P924" s="117" t="s">
        <v>12031</v>
      </c>
      <c r="Q924" s="117" t="s">
        <v>4444</v>
      </c>
      <c r="R924" s="114"/>
      <c r="S924" s="114"/>
      <c r="T924" s="114"/>
      <c r="U924" s="114"/>
      <c r="V924" s="114"/>
      <c r="W924" s="114"/>
      <c r="X924" s="114"/>
      <c r="Y924" s="114"/>
      <c r="Z924" s="114"/>
      <c r="AA924" s="114"/>
      <c r="AB924" s="114"/>
      <c r="AC924" s="114"/>
      <c r="AD924" s="114"/>
      <c r="AE924" s="114"/>
      <c r="AF924" s="114"/>
      <c r="AG924" s="114"/>
      <c r="AH924" s="114"/>
      <c r="AI924" s="114"/>
      <c r="AJ924" s="114"/>
      <c r="AK924" s="114"/>
      <c r="AL924" s="114"/>
      <c r="AM924" s="114"/>
      <c r="AN924" s="114"/>
      <c r="AO924" s="114"/>
      <c r="AP924" s="114"/>
      <c r="AQ924" s="114"/>
      <c r="AR924" s="114"/>
      <c r="AS924" s="114"/>
      <c r="AT924" s="114"/>
      <c r="AU924" s="114"/>
      <c r="AV924" s="114"/>
      <c r="AW924" s="114"/>
      <c r="AX924" s="114"/>
      <c r="AY924" s="114"/>
      <c r="AZ924" s="114"/>
      <c r="BA924" s="114"/>
      <c r="BB924" s="114"/>
      <c r="BC924" s="114"/>
      <c r="BD924" s="114"/>
      <c r="BE924" s="114"/>
      <c r="BF924" s="114"/>
      <c r="BG924" s="114"/>
      <c r="BH924" s="114"/>
      <c r="BI924" s="114"/>
      <c r="BJ924" s="114"/>
      <c r="BK924" s="114"/>
      <c r="BL924" s="114"/>
    </row>
    <row r="925">
      <c r="A925" s="117" t="s">
        <v>237</v>
      </c>
      <c r="B925" s="117" t="b">
        <v>1</v>
      </c>
      <c r="C925" s="117" t="s">
        <v>241</v>
      </c>
      <c r="D925" s="117" t="s">
        <v>10364</v>
      </c>
      <c r="E925" s="117" t="s">
        <v>11944</v>
      </c>
      <c r="F925" s="117" t="s">
        <v>5193</v>
      </c>
      <c r="G925" s="117" t="s">
        <v>12032</v>
      </c>
      <c r="H925" s="117" t="s">
        <v>12033</v>
      </c>
      <c r="I925" s="134"/>
      <c r="J925" s="117" t="s">
        <v>12034</v>
      </c>
      <c r="K925" s="117" t="s">
        <v>12035</v>
      </c>
      <c r="L925" s="134"/>
      <c r="M925" s="134"/>
      <c r="N925" s="134"/>
      <c r="O925" s="117" t="s">
        <v>12036</v>
      </c>
      <c r="P925" s="117" t="s">
        <v>12037</v>
      </c>
      <c r="Q925" s="134"/>
      <c r="R925" s="114"/>
      <c r="S925" s="114"/>
      <c r="T925" s="114"/>
      <c r="U925" s="114"/>
      <c r="V925" s="114"/>
      <c r="W925" s="114"/>
      <c r="X925" s="114"/>
      <c r="Y925" s="114"/>
      <c r="Z925" s="114"/>
      <c r="AA925" s="114"/>
      <c r="AB925" s="114"/>
      <c r="AC925" s="114"/>
      <c r="AD925" s="114"/>
      <c r="AE925" s="114"/>
      <c r="AF925" s="114"/>
      <c r="AG925" s="114"/>
      <c r="AH925" s="114"/>
      <c r="AI925" s="114"/>
      <c r="AJ925" s="114"/>
      <c r="AK925" s="114"/>
      <c r="AL925" s="114"/>
      <c r="AM925" s="114"/>
      <c r="AN925" s="114"/>
      <c r="AO925" s="114"/>
      <c r="AP925" s="114"/>
      <c r="AQ925" s="114"/>
      <c r="AR925" s="114"/>
      <c r="AS925" s="114"/>
      <c r="AT925" s="114"/>
      <c r="AU925" s="114"/>
      <c r="AV925" s="114"/>
      <c r="AW925" s="114"/>
      <c r="AX925" s="114"/>
      <c r="AY925" s="114"/>
      <c r="AZ925" s="114"/>
      <c r="BA925" s="114"/>
      <c r="BB925" s="114"/>
      <c r="BC925" s="114"/>
      <c r="BD925" s="114"/>
      <c r="BE925" s="114"/>
      <c r="BF925" s="114"/>
      <c r="BG925" s="114"/>
      <c r="BH925" s="114"/>
      <c r="BI925" s="114"/>
      <c r="BJ925" s="114"/>
      <c r="BK925" s="114"/>
      <c r="BL925" s="114"/>
    </row>
    <row r="926">
      <c r="A926" s="117" t="s">
        <v>237</v>
      </c>
      <c r="B926" s="117" t="b">
        <v>1</v>
      </c>
      <c r="C926" s="117" t="s">
        <v>241</v>
      </c>
      <c r="D926" s="117" t="s">
        <v>10364</v>
      </c>
      <c r="E926" s="117" t="s">
        <v>12038</v>
      </c>
      <c r="F926" s="117" t="s">
        <v>1772</v>
      </c>
      <c r="G926" s="117" t="s">
        <v>12039</v>
      </c>
      <c r="H926" s="117" t="s">
        <v>12040</v>
      </c>
      <c r="I926" s="134"/>
      <c r="J926" s="117" t="s">
        <v>12041</v>
      </c>
      <c r="K926" s="117" t="s">
        <v>12042</v>
      </c>
      <c r="L926" s="134"/>
      <c r="M926" s="134"/>
      <c r="N926" s="134"/>
      <c r="O926" s="117" t="s">
        <v>12043</v>
      </c>
      <c r="P926" s="117" t="s">
        <v>12044</v>
      </c>
      <c r="Q926" s="117" t="s">
        <v>12045</v>
      </c>
      <c r="R926" s="114"/>
      <c r="S926" s="114"/>
      <c r="T926" s="114"/>
      <c r="U926" s="114"/>
      <c r="V926" s="114"/>
      <c r="W926" s="114"/>
      <c r="X926" s="114"/>
      <c r="Y926" s="114"/>
      <c r="Z926" s="114"/>
      <c r="AA926" s="114"/>
      <c r="AB926" s="114"/>
      <c r="AC926" s="114"/>
      <c r="AD926" s="114"/>
      <c r="AE926" s="114"/>
      <c r="AF926" s="114"/>
      <c r="AG926" s="114"/>
      <c r="AH926" s="114"/>
      <c r="AI926" s="114"/>
      <c r="AJ926" s="114"/>
      <c r="AK926" s="114"/>
      <c r="AL926" s="114"/>
      <c r="AM926" s="114"/>
      <c r="AN926" s="114"/>
      <c r="AO926" s="114"/>
      <c r="AP926" s="114"/>
      <c r="AQ926" s="114"/>
      <c r="AR926" s="114"/>
      <c r="AS926" s="114"/>
      <c r="AT926" s="114"/>
      <c r="AU926" s="114"/>
      <c r="AV926" s="114"/>
      <c r="AW926" s="114"/>
      <c r="AX926" s="114"/>
      <c r="AY926" s="114"/>
      <c r="AZ926" s="114"/>
      <c r="BA926" s="114"/>
      <c r="BB926" s="114"/>
      <c r="BC926" s="114"/>
      <c r="BD926" s="114"/>
      <c r="BE926" s="114"/>
      <c r="BF926" s="114"/>
      <c r="BG926" s="114"/>
      <c r="BH926" s="114"/>
      <c r="BI926" s="114"/>
      <c r="BJ926" s="114"/>
      <c r="BK926" s="114"/>
      <c r="BL926" s="114"/>
    </row>
    <row r="927">
      <c r="A927" s="117" t="s">
        <v>237</v>
      </c>
      <c r="B927" s="117" t="b">
        <v>1</v>
      </c>
      <c r="C927" s="117">
        <v>1.0</v>
      </c>
      <c r="D927" s="117" t="s">
        <v>10364</v>
      </c>
      <c r="E927" s="117" t="s">
        <v>12038</v>
      </c>
      <c r="F927" s="117" t="s">
        <v>1772</v>
      </c>
      <c r="G927" s="117" t="s">
        <v>12046</v>
      </c>
      <c r="H927" s="117" t="s">
        <v>12047</v>
      </c>
      <c r="I927" s="134"/>
      <c r="J927" s="117" t="s">
        <v>12048</v>
      </c>
      <c r="K927" s="117" t="s">
        <v>12049</v>
      </c>
      <c r="L927" s="134"/>
      <c r="M927" s="134"/>
      <c r="N927" s="134"/>
      <c r="O927" s="117" t="s">
        <v>12050</v>
      </c>
      <c r="P927" s="117" t="s">
        <v>12051</v>
      </c>
      <c r="Q927" s="117" t="s">
        <v>12052</v>
      </c>
      <c r="R927" s="114"/>
      <c r="S927" s="114"/>
      <c r="T927" s="114"/>
      <c r="U927" s="114"/>
      <c r="V927" s="114"/>
      <c r="W927" s="114"/>
      <c r="X927" s="114"/>
      <c r="Y927" s="114"/>
      <c r="Z927" s="114"/>
      <c r="AA927" s="114"/>
      <c r="AB927" s="114"/>
      <c r="AC927" s="114"/>
      <c r="AD927" s="114"/>
      <c r="AE927" s="114"/>
      <c r="AF927" s="114"/>
      <c r="AG927" s="114"/>
      <c r="AH927" s="114"/>
      <c r="AI927" s="114"/>
      <c r="AJ927" s="114"/>
      <c r="AK927" s="114"/>
      <c r="AL927" s="114"/>
      <c r="AM927" s="114"/>
      <c r="AN927" s="114"/>
      <c r="AO927" s="114"/>
      <c r="AP927" s="114"/>
      <c r="AQ927" s="114"/>
      <c r="AR927" s="114"/>
      <c r="AS927" s="114"/>
      <c r="AT927" s="114"/>
      <c r="AU927" s="114"/>
      <c r="AV927" s="114"/>
      <c r="AW927" s="114"/>
      <c r="AX927" s="114"/>
      <c r="AY927" s="114"/>
      <c r="AZ927" s="114"/>
      <c r="BA927" s="114"/>
      <c r="BB927" s="114"/>
      <c r="BC927" s="114"/>
      <c r="BD927" s="114"/>
      <c r="BE927" s="114"/>
      <c r="BF927" s="114"/>
      <c r="BG927" s="114"/>
      <c r="BH927" s="114"/>
      <c r="BI927" s="114"/>
      <c r="BJ927" s="114"/>
      <c r="BK927" s="114"/>
      <c r="BL927" s="114"/>
    </row>
    <row r="928">
      <c r="A928" s="117" t="s">
        <v>237</v>
      </c>
      <c r="B928" s="117" t="b">
        <v>1</v>
      </c>
      <c r="C928" s="117" t="s">
        <v>241</v>
      </c>
      <c r="D928" s="117" t="s">
        <v>10364</v>
      </c>
      <c r="E928" s="117" t="s">
        <v>12038</v>
      </c>
      <c r="F928" s="117" t="s">
        <v>1772</v>
      </c>
      <c r="G928" s="117" t="s">
        <v>12053</v>
      </c>
      <c r="H928" s="117" t="s">
        <v>12054</v>
      </c>
      <c r="I928" s="134"/>
      <c r="J928" s="117" t="s">
        <v>12055</v>
      </c>
      <c r="K928" s="117" t="s">
        <v>12056</v>
      </c>
      <c r="L928" s="134"/>
      <c r="M928" s="134"/>
      <c r="N928" s="134"/>
      <c r="O928" s="117" t="s">
        <v>12057</v>
      </c>
      <c r="P928" s="117" t="s">
        <v>12058</v>
      </c>
      <c r="Q928" s="117" t="s">
        <v>12059</v>
      </c>
      <c r="R928" s="114"/>
      <c r="S928" s="114"/>
      <c r="T928" s="114"/>
      <c r="U928" s="114"/>
      <c r="V928" s="114"/>
      <c r="W928" s="114"/>
      <c r="X928" s="114"/>
      <c r="Y928" s="114"/>
      <c r="Z928" s="114"/>
      <c r="AA928" s="114"/>
      <c r="AB928" s="114"/>
      <c r="AC928" s="114"/>
      <c r="AD928" s="114"/>
      <c r="AE928" s="114"/>
      <c r="AF928" s="114"/>
      <c r="AG928" s="114"/>
      <c r="AH928" s="114"/>
      <c r="AI928" s="114"/>
      <c r="AJ928" s="114"/>
      <c r="AK928" s="114"/>
      <c r="AL928" s="114"/>
      <c r="AM928" s="114"/>
      <c r="AN928" s="114"/>
      <c r="AO928" s="114"/>
      <c r="AP928" s="114"/>
      <c r="AQ928" s="114"/>
      <c r="AR928" s="114"/>
      <c r="AS928" s="114"/>
      <c r="AT928" s="114"/>
      <c r="AU928" s="114"/>
      <c r="AV928" s="114"/>
      <c r="AW928" s="114"/>
      <c r="AX928" s="114"/>
      <c r="AY928" s="114"/>
      <c r="AZ928" s="114"/>
      <c r="BA928" s="114"/>
      <c r="BB928" s="114"/>
      <c r="BC928" s="114"/>
      <c r="BD928" s="114"/>
      <c r="BE928" s="114"/>
      <c r="BF928" s="114"/>
      <c r="BG928" s="114"/>
      <c r="BH928" s="114"/>
      <c r="BI928" s="114"/>
      <c r="BJ928" s="114"/>
      <c r="BK928" s="114"/>
      <c r="BL928" s="114"/>
    </row>
    <row r="929">
      <c r="A929" s="117" t="s">
        <v>237</v>
      </c>
      <c r="B929" s="117" t="b">
        <v>1</v>
      </c>
      <c r="C929" s="117" t="s">
        <v>241</v>
      </c>
      <c r="D929" s="117" t="s">
        <v>10364</v>
      </c>
      <c r="E929" s="117" t="s">
        <v>12038</v>
      </c>
      <c r="F929" s="117" t="s">
        <v>1823</v>
      </c>
      <c r="G929" s="117" t="s">
        <v>12060</v>
      </c>
      <c r="H929" s="117" t="s">
        <v>12061</v>
      </c>
      <c r="I929" s="134"/>
      <c r="J929" s="117" t="s">
        <v>12062</v>
      </c>
      <c r="K929" s="117" t="s">
        <v>12063</v>
      </c>
      <c r="L929" s="134"/>
      <c r="M929" s="134"/>
      <c r="N929" s="134"/>
      <c r="O929" s="117" t="s">
        <v>12064</v>
      </c>
      <c r="P929" s="117" t="s">
        <v>12065</v>
      </c>
      <c r="Q929" s="117" t="s">
        <v>12066</v>
      </c>
      <c r="R929" s="114"/>
      <c r="S929" s="114"/>
      <c r="T929" s="114"/>
      <c r="U929" s="114"/>
      <c r="V929" s="114"/>
      <c r="W929" s="114"/>
      <c r="X929" s="114"/>
      <c r="Y929" s="114"/>
      <c r="Z929" s="114"/>
      <c r="AA929" s="114"/>
      <c r="AB929" s="114"/>
      <c r="AC929" s="114"/>
      <c r="AD929" s="114"/>
      <c r="AE929" s="114"/>
      <c r="AF929" s="114"/>
      <c r="AG929" s="114"/>
      <c r="AH929" s="114"/>
      <c r="AI929" s="114"/>
      <c r="AJ929" s="114"/>
      <c r="AK929" s="114"/>
      <c r="AL929" s="114"/>
      <c r="AM929" s="114"/>
      <c r="AN929" s="114"/>
      <c r="AO929" s="114"/>
      <c r="AP929" s="114"/>
      <c r="AQ929" s="114"/>
      <c r="AR929" s="114"/>
      <c r="AS929" s="114"/>
      <c r="AT929" s="114"/>
      <c r="AU929" s="114"/>
      <c r="AV929" s="114"/>
      <c r="AW929" s="114"/>
      <c r="AX929" s="114"/>
      <c r="AY929" s="114"/>
      <c r="AZ929" s="114"/>
      <c r="BA929" s="114"/>
      <c r="BB929" s="114"/>
      <c r="BC929" s="114"/>
      <c r="BD929" s="114"/>
      <c r="BE929" s="114"/>
      <c r="BF929" s="114"/>
      <c r="BG929" s="114"/>
      <c r="BH929" s="114"/>
      <c r="BI929" s="114"/>
      <c r="BJ929" s="114"/>
      <c r="BK929" s="114"/>
      <c r="BL929" s="114"/>
    </row>
    <row r="930">
      <c r="A930" s="117" t="s">
        <v>237</v>
      </c>
      <c r="B930" s="117" t="b">
        <v>1</v>
      </c>
      <c r="C930" s="117">
        <v>1.0</v>
      </c>
      <c r="D930" s="117" t="s">
        <v>10364</v>
      </c>
      <c r="E930" s="117" t="s">
        <v>12038</v>
      </c>
      <c r="F930" s="117" t="s">
        <v>1823</v>
      </c>
      <c r="G930" s="117" t="s">
        <v>12067</v>
      </c>
      <c r="H930" s="117" t="s">
        <v>12068</v>
      </c>
      <c r="I930" s="134"/>
      <c r="J930" s="117" t="s">
        <v>12069</v>
      </c>
      <c r="K930" s="117" t="s">
        <v>12070</v>
      </c>
      <c r="L930" s="134"/>
      <c r="M930" s="134"/>
      <c r="N930" s="134"/>
      <c r="O930" s="117" t="s">
        <v>12071</v>
      </c>
      <c r="P930" s="117" t="s">
        <v>12072</v>
      </c>
      <c r="Q930" s="117" t="s">
        <v>12073</v>
      </c>
      <c r="R930" s="114"/>
      <c r="S930" s="114"/>
      <c r="T930" s="114"/>
      <c r="U930" s="114"/>
      <c r="V930" s="114"/>
      <c r="W930" s="114"/>
      <c r="X930" s="114"/>
      <c r="Y930" s="114"/>
      <c r="Z930" s="114"/>
      <c r="AA930" s="114"/>
      <c r="AB930" s="114"/>
      <c r="AC930" s="114"/>
      <c r="AD930" s="114"/>
      <c r="AE930" s="114"/>
      <c r="AF930" s="114"/>
      <c r="AG930" s="114"/>
      <c r="AH930" s="114"/>
      <c r="AI930" s="114"/>
      <c r="AJ930" s="114"/>
      <c r="AK930" s="114"/>
      <c r="AL930" s="114"/>
      <c r="AM930" s="114"/>
      <c r="AN930" s="114"/>
      <c r="AO930" s="114"/>
      <c r="AP930" s="114"/>
      <c r="AQ930" s="114"/>
      <c r="AR930" s="114"/>
      <c r="AS930" s="114"/>
      <c r="AT930" s="114"/>
      <c r="AU930" s="114"/>
      <c r="AV930" s="114"/>
      <c r="AW930" s="114"/>
      <c r="AX930" s="114"/>
      <c r="AY930" s="114"/>
      <c r="AZ930" s="114"/>
      <c r="BA930" s="114"/>
      <c r="BB930" s="114"/>
      <c r="BC930" s="114"/>
      <c r="BD930" s="114"/>
      <c r="BE930" s="114"/>
      <c r="BF930" s="114"/>
      <c r="BG930" s="114"/>
      <c r="BH930" s="114"/>
      <c r="BI930" s="114"/>
      <c r="BJ930" s="114"/>
      <c r="BK930" s="114"/>
      <c r="BL930" s="114"/>
    </row>
    <row r="931">
      <c r="A931" s="117" t="s">
        <v>237</v>
      </c>
      <c r="B931" s="117" t="b">
        <v>1</v>
      </c>
      <c r="C931" s="117" t="s">
        <v>241</v>
      </c>
      <c r="D931" s="117" t="s">
        <v>10364</v>
      </c>
      <c r="E931" s="117" t="s">
        <v>12038</v>
      </c>
      <c r="F931" s="117" t="s">
        <v>1866</v>
      </c>
      <c r="G931" s="117" t="s">
        <v>12074</v>
      </c>
      <c r="H931" s="117" t="s">
        <v>12075</v>
      </c>
      <c r="I931" s="134"/>
      <c r="J931" s="117" t="s">
        <v>12076</v>
      </c>
      <c r="K931" s="117" t="s">
        <v>12077</v>
      </c>
      <c r="L931" s="134"/>
      <c r="M931" s="134"/>
      <c r="N931" s="134"/>
      <c r="O931" s="117" t="s">
        <v>12078</v>
      </c>
      <c r="P931" s="117" t="s">
        <v>12079</v>
      </c>
      <c r="Q931" s="117" t="s">
        <v>12080</v>
      </c>
      <c r="R931" s="114"/>
      <c r="S931" s="114"/>
      <c r="T931" s="114"/>
      <c r="U931" s="114"/>
      <c r="V931" s="114"/>
      <c r="W931" s="114"/>
      <c r="X931" s="114"/>
      <c r="Y931" s="114"/>
      <c r="Z931" s="114"/>
      <c r="AA931" s="114"/>
      <c r="AB931" s="114"/>
      <c r="AC931" s="114"/>
      <c r="AD931" s="114"/>
      <c r="AE931" s="114"/>
      <c r="AF931" s="114"/>
      <c r="AG931" s="114"/>
      <c r="AH931" s="114"/>
      <c r="AI931" s="114"/>
      <c r="AJ931" s="114"/>
      <c r="AK931" s="114"/>
      <c r="AL931" s="114"/>
      <c r="AM931" s="114"/>
      <c r="AN931" s="114"/>
      <c r="AO931" s="114"/>
      <c r="AP931" s="114"/>
      <c r="AQ931" s="114"/>
      <c r="AR931" s="114"/>
      <c r="AS931" s="114"/>
      <c r="AT931" s="114"/>
      <c r="AU931" s="114"/>
      <c r="AV931" s="114"/>
      <c r="AW931" s="114"/>
      <c r="AX931" s="114"/>
      <c r="AY931" s="114"/>
      <c r="AZ931" s="114"/>
      <c r="BA931" s="114"/>
      <c r="BB931" s="114"/>
      <c r="BC931" s="114"/>
      <c r="BD931" s="114"/>
      <c r="BE931" s="114"/>
      <c r="BF931" s="114"/>
      <c r="BG931" s="114"/>
      <c r="BH931" s="114"/>
      <c r="BI931" s="114"/>
      <c r="BJ931" s="114"/>
      <c r="BK931" s="114"/>
      <c r="BL931" s="114"/>
    </row>
    <row r="932">
      <c r="A932" s="117" t="s">
        <v>237</v>
      </c>
      <c r="B932" s="117" t="b">
        <v>1</v>
      </c>
      <c r="C932" s="117" t="s">
        <v>241</v>
      </c>
      <c r="D932" s="117" t="s">
        <v>10364</v>
      </c>
      <c r="E932" s="117" t="s">
        <v>12038</v>
      </c>
      <c r="F932" s="117" t="s">
        <v>1866</v>
      </c>
      <c r="G932" s="117" t="s">
        <v>12081</v>
      </c>
      <c r="H932" s="117" t="s">
        <v>12082</v>
      </c>
      <c r="I932" s="134"/>
      <c r="J932" s="117" t="s">
        <v>12083</v>
      </c>
      <c r="K932" s="117" t="s">
        <v>12084</v>
      </c>
      <c r="L932" s="134"/>
      <c r="M932" s="134"/>
      <c r="N932" s="134"/>
      <c r="O932" s="117" t="s">
        <v>12085</v>
      </c>
      <c r="P932" s="117" t="s">
        <v>12086</v>
      </c>
      <c r="Q932" s="117" t="s">
        <v>12087</v>
      </c>
      <c r="R932" s="114"/>
      <c r="S932" s="114"/>
      <c r="T932" s="114"/>
      <c r="U932" s="114"/>
      <c r="V932" s="114"/>
      <c r="W932" s="114"/>
      <c r="X932" s="114"/>
      <c r="Y932" s="114"/>
      <c r="Z932" s="114"/>
      <c r="AA932" s="114"/>
      <c r="AB932" s="114"/>
      <c r="AC932" s="114"/>
      <c r="AD932" s="114"/>
      <c r="AE932" s="114"/>
      <c r="AF932" s="114"/>
      <c r="AG932" s="114"/>
      <c r="AH932" s="114"/>
      <c r="AI932" s="114"/>
      <c r="AJ932" s="114"/>
      <c r="AK932" s="114"/>
      <c r="AL932" s="114"/>
      <c r="AM932" s="114"/>
      <c r="AN932" s="114"/>
      <c r="AO932" s="114"/>
      <c r="AP932" s="114"/>
      <c r="AQ932" s="114"/>
      <c r="AR932" s="114"/>
      <c r="AS932" s="114"/>
      <c r="AT932" s="114"/>
      <c r="AU932" s="114"/>
      <c r="AV932" s="114"/>
      <c r="AW932" s="114"/>
      <c r="AX932" s="114"/>
      <c r="AY932" s="114"/>
      <c r="AZ932" s="114"/>
      <c r="BA932" s="114"/>
      <c r="BB932" s="114"/>
      <c r="BC932" s="114"/>
      <c r="BD932" s="114"/>
      <c r="BE932" s="114"/>
      <c r="BF932" s="114"/>
      <c r="BG932" s="114"/>
      <c r="BH932" s="114"/>
      <c r="BI932" s="114"/>
      <c r="BJ932" s="114"/>
      <c r="BK932" s="114"/>
      <c r="BL932" s="114"/>
    </row>
    <row r="933">
      <c r="A933" s="117" t="s">
        <v>237</v>
      </c>
      <c r="B933" s="117" t="b">
        <v>1</v>
      </c>
      <c r="C933" s="117">
        <v>1.0</v>
      </c>
      <c r="D933" s="117" t="s">
        <v>10364</v>
      </c>
      <c r="E933" s="117" t="s">
        <v>12038</v>
      </c>
      <c r="F933" s="117" t="s">
        <v>1866</v>
      </c>
      <c r="G933" s="117" t="s">
        <v>12088</v>
      </c>
      <c r="H933" s="117" t="s">
        <v>12089</v>
      </c>
      <c r="I933" s="134"/>
      <c r="J933" s="117" t="s">
        <v>12090</v>
      </c>
      <c r="K933" s="117" t="s">
        <v>12091</v>
      </c>
      <c r="L933" s="134"/>
      <c r="M933" s="134"/>
      <c r="N933" s="134"/>
      <c r="O933" s="117" t="s">
        <v>12092</v>
      </c>
      <c r="P933" s="117" t="s">
        <v>12093</v>
      </c>
      <c r="Q933" s="117" t="s">
        <v>12094</v>
      </c>
      <c r="R933" s="114"/>
      <c r="S933" s="114"/>
      <c r="T933" s="114"/>
      <c r="U933" s="114"/>
      <c r="V933" s="114"/>
      <c r="W933" s="114"/>
      <c r="X933" s="114"/>
      <c r="Y933" s="114"/>
      <c r="Z933" s="114"/>
      <c r="AA933" s="114"/>
      <c r="AB933" s="114"/>
      <c r="AC933" s="114"/>
      <c r="AD933" s="114"/>
      <c r="AE933" s="114"/>
      <c r="AF933" s="114"/>
      <c r="AG933" s="114"/>
      <c r="AH933" s="114"/>
      <c r="AI933" s="114"/>
      <c r="AJ933" s="114"/>
      <c r="AK933" s="114"/>
      <c r="AL933" s="114"/>
      <c r="AM933" s="114"/>
      <c r="AN933" s="114"/>
      <c r="AO933" s="114"/>
      <c r="AP933" s="114"/>
      <c r="AQ933" s="114"/>
      <c r="AR933" s="114"/>
      <c r="AS933" s="114"/>
      <c r="AT933" s="114"/>
      <c r="AU933" s="114"/>
      <c r="AV933" s="114"/>
      <c r="AW933" s="114"/>
      <c r="AX933" s="114"/>
      <c r="AY933" s="114"/>
      <c r="AZ933" s="114"/>
      <c r="BA933" s="114"/>
      <c r="BB933" s="114"/>
      <c r="BC933" s="114"/>
      <c r="BD933" s="114"/>
      <c r="BE933" s="114"/>
      <c r="BF933" s="114"/>
      <c r="BG933" s="114"/>
      <c r="BH933" s="114"/>
      <c r="BI933" s="114"/>
      <c r="BJ933" s="114"/>
      <c r="BK933" s="114"/>
      <c r="BL933" s="114"/>
    </row>
    <row r="934">
      <c r="A934" s="117" t="s">
        <v>237</v>
      </c>
      <c r="B934" s="117" t="b">
        <v>1</v>
      </c>
      <c r="C934" s="117" t="s">
        <v>241</v>
      </c>
      <c r="D934" s="117" t="s">
        <v>10364</v>
      </c>
      <c r="E934" s="117" t="s">
        <v>12038</v>
      </c>
      <c r="F934" s="117" t="s">
        <v>489</v>
      </c>
      <c r="G934" s="117" t="s">
        <v>12095</v>
      </c>
      <c r="H934" s="117" t="s">
        <v>12096</v>
      </c>
      <c r="I934" s="134"/>
      <c r="J934" s="117" t="s">
        <v>4491</v>
      </c>
      <c r="K934" s="117" t="s">
        <v>12097</v>
      </c>
      <c r="L934" s="134"/>
      <c r="M934" s="134"/>
      <c r="N934" s="134"/>
      <c r="O934" s="117" t="s">
        <v>12098</v>
      </c>
      <c r="P934" s="117" t="s">
        <v>12099</v>
      </c>
      <c r="Q934" s="134"/>
      <c r="R934" s="114"/>
      <c r="S934" s="114"/>
      <c r="T934" s="114"/>
      <c r="U934" s="114"/>
      <c r="V934" s="114"/>
      <c r="W934" s="114"/>
      <c r="X934" s="114"/>
      <c r="Y934" s="114"/>
      <c r="Z934" s="114"/>
      <c r="AA934" s="114"/>
      <c r="AB934" s="114"/>
      <c r="AC934" s="114"/>
      <c r="AD934" s="114"/>
      <c r="AE934" s="114"/>
      <c r="AF934" s="114"/>
      <c r="AG934" s="114"/>
      <c r="AH934" s="114"/>
      <c r="AI934" s="114"/>
      <c r="AJ934" s="114"/>
      <c r="AK934" s="114"/>
      <c r="AL934" s="114"/>
      <c r="AM934" s="114"/>
      <c r="AN934" s="114"/>
      <c r="AO934" s="114"/>
      <c r="AP934" s="114"/>
      <c r="AQ934" s="114"/>
      <c r="AR934" s="114"/>
      <c r="AS934" s="114"/>
      <c r="AT934" s="114"/>
      <c r="AU934" s="114"/>
      <c r="AV934" s="114"/>
      <c r="AW934" s="114"/>
      <c r="AX934" s="114"/>
      <c r="AY934" s="114"/>
      <c r="AZ934" s="114"/>
      <c r="BA934" s="114"/>
      <c r="BB934" s="114"/>
      <c r="BC934" s="114"/>
      <c r="BD934" s="114"/>
      <c r="BE934" s="114"/>
      <c r="BF934" s="114"/>
      <c r="BG934" s="114"/>
      <c r="BH934" s="114"/>
      <c r="BI934" s="114"/>
      <c r="BJ934" s="114"/>
      <c r="BK934" s="114"/>
      <c r="BL934" s="114"/>
    </row>
    <row r="935">
      <c r="A935" s="117" t="s">
        <v>237</v>
      </c>
      <c r="B935" s="117" t="b">
        <v>1</v>
      </c>
      <c r="C935" s="117" t="s">
        <v>241</v>
      </c>
      <c r="D935" s="117" t="s">
        <v>10364</v>
      </c>
      <c r="E935" s="117" t="s">
        <v>12038</v>
      </c>
      <c r="F935" s="117" t="s">
        <v>556</v>
      </c>
      <c r="G935" s="117" t="s">
        <v>12100</v>
      </c>
      <c r="H935" s="117" t="s">
        <v>12101</v>
      </c>
      <c r="I935" s="134"/>
      <c r="J935" s="117" t="s">
        <v>12102</v>
      </c>
      <c r="K935" s="117" t="s">
        <v>12103</v>
      </c>
      <c r="L935" s="134"/>
      <c r="M935" s="134"/>
      <c r="N935" s="134"/>
      <c r="O935" s="117" t="s">
        <v>12104</v>
      </c>
      <c r="P935" s="117" t="s">
        <v>12105</v>
      </c>
      <c r="Q935" s="117" t="s">
        <v>12106</v>
      </c>
      <c r="R935" s="114"/>
      <c r="S935" s="114"/>
      <c r="T935" s="114"/>
      <c r="U935" s="114"/>
      <c r="V935" s="114"/>
      <c r="W935" s="114"/>
      <c r="X935" s="114"/>
      <c r="Y935" s="114"/>
      <c r="Z935" s="114"/>
      <c r="AA935" s="114"/>
      <c r="AB935" s="114"/>
      <c r="AC935" s="114"/>
      <c r="AD935" s="114"/>
      <c r="AE935" s="114"/>
      <c r="AF935" s="114"/>
      <c r="AG935" s="114"/>
      <c r="AH935" s="114"/>
      <c r="AI935" s="114"/>
      <c r="AJ935" s="114"/>
      <c r="AK935" s="114"/>
      <c r="AL935" s="114"/>
      <c r="AM935" s="114"/>
      <c r="AN935" s="114"/>
      <c r="AO935" s="114"/>
      <c r="AP935" s="114"/>
      <c r="AQ935" s="114"/>
      <c r="AR935" s="114"/>
      <c r="AS935" s="114"/>
      <c r="AT935" s="114"/>
      <c r="AU935" s="114"/>
      <c r="AV935" s="114"/>
      <c r="AW935" s="114"/>
      <c r="AX935" s="114"/>
      <c r="AY935" s="114"/>
      <c r="AZ935" s="114"/>
      <c r="BA935" s="114"/>
      <c r="BB935" s="114"/>
      <c r="BC935" s="114"/>
      <c r="BD935" s="114"/>
      <c r="BE935" s="114"/>
      <c r="BF935" s="114"/>
      <c r="BG935" s="114"/>
      <c r="BH935" s="114"/>
      <c r="BI935" s="114"/>
      <c r="BJ935" s="114"/>
      <c r="BK935" s="114"/>
      <c r="BL935" s="114"/>
    </row>
    <row r="936">
      <c r="A936" s="117" t="s">
        <v>237</v>
      </c>
      <c r="B936" s="117" t="b">
        <v>1</v>
      </c>
      <c r="C936" s="117">
        <v>1.0</v>
      </c>
      <c r="D936" s="117" t="s">
        <v>10364</v>
      </c>
      <c r="E936" s="117" t="s">
        <v>12038</v>
      </c>
      <c r="F936" s="117" t="s">
        <v>556</v>
      </c>
      <c r="G936" s="117" t="s">
        <v>12107</v>
      </c>
      <c r="H936" s="117" t="s">
        <v>12108</v>
      </c>
      <c r="I936" s="134"/>
      <c r="J936" s="117" t="s">
        <v>12109</v>
      </c>
      <c r="K936" s="117" t="s">
        <v>12110</v>
      </c>
      <c r="L936" s="134"/>
      <c r="M936" s="134"/>
      <c r="N936" s="134"/>
      <c r="O936" s="117" t="s">
        <v>12111</v>
      </c>
      <c r="P936" s="117" t="s">
        <v>12112</v>
      </c>
      <c r="Q936" s="117" t="s">
        <v>12113</v>
      </c>
      <c r="R936" s="114"/>
      <c r="S936" s="114"/>
      <c r="T936" s="114"/>
      <c r="U936" s="114"/>
      <c r="V936" s="114"/>
      <c r="W936" s="114"/>
      <c r="X936" s="114"/>
      <c r="Y936" s="114"/>
      <c r="Z936" s="114"/>
      <c r="AA936" s="114"/>
      <c r="AB936" s="114"/>
      <c r="AC936" s="114"/>
      <c r="AD936" s="114"/>
      <c r="AE936" s="114"/>
      <c r="AF936" s="114"/>
      <c r="AG936" s="114"/>
      <c r="AH936" s="114"/>
      <c r="AI936" s="114"/>
      <c r="AJ936" s="114"/>
      <c r="AK936" s="114"/>
      <c r="AL936" s="114"/>
      <c r="AM936" s="114"/>
      <c r="AN936" s="114"/>
      <c r="AO936" s="114"/>
      <c r="AP936" s="114"/>
      <c r="AQ936" s="114"/>
      <c r="AR936" s="114"/>
      <c r="AS936" s="114"/>
      <c r="AT936" s="114"/>
      <c r="AU936" s="114"/>
      <c r="AV936" s="114"/>
      <c r="AW936" s="114"/>
      <c r="AX936" s="114"/>
      <c r="AY936" s="114"/>
      <c r="AZ936" s="114"/>
      <c r="BA936" s="114"/>
      <c r="BB936" s="114"/>
      <c r="BC936" s="114"/>
      <c r="BD936" s="114"/>
      <c r="BE936" s="114"/>
      <c r="BF936" s="114"/>
      <c r="BG936" s="114"/>
      <c r="BH936" s="114"/>
      <c r="BI936" s="114"/>
      <c r="BJ936" s="114"/>
      <c r="BK936" s="114"/>
      <c r="BL936" s="114"/>
    </row>
    <row r="937">
      <c r="A937" s="117" t="s">
        <v>237</v>
      </c>
      <c r="B937" s="117" t="b">
        <v>1</v>
      </c>
      <c r="C937" s="117" t="s">
        <v>241</v>
      </c>
      <c r="D937" s="117" t="s">
        <v>10364</v>
      </c>
      <c r="E937" s="117" t="s">
        <v>12038</v>
      </c>
      <c r="F937" s="117" t="s">
        <v>556</v>
      </c>
      <c r="G937" s="117" t="s">
        <v>12114</v>
      </c>
      <c r="H937" s="117" t="s">
        <v>12115</v>
      </c>
      <c r="I937" s="134"/>
      <c r="J937" s="117" t="s">
        <v>12116</v>
      </c>
      <c r="K937" s="117" t="s">
        <v>12117</v>
      </c>
      <c r="L937" s="134"/>
      <c r="M937" s="134"/>
      <c r="N937" s="134"/>
      <c r="O937" s="117" t="s">
        <v>12118</v>
      </c>
      <c r="P937" s="117" t="s">
        <v>12119</v>
      </c>
      <c r="Q937" s="134"/>
      <c r="R937" s="114"/>
      <c r="S937" s="114"/>
      <c r="T937" s="114"/>
      <c r="U937" s="114"/>
      <c r="V937" s="114"/>
      <c r="W937" s="114"/>
      <c r="X937" s="114"/>
      <c r="Y937" s="114"/>
      <c r="Z937" s="114"/>
      <c r="AA937" s="114"/>
      <c r="AB937" s="114"/>
      <c r="AC937" s="114"/>
      <c r="AD937" s="114"/>
      <c r="AE937" s="114"/>
      <c r="AF937" s="114"/>
      <c r="AG937" s="114"/>
      <c r="AH937" s="114"/>
      <c r="AI937" s="114"/>
      <c r="AJ937" s="114"/>
      <c r="AK937" s="114"/>
      <c r="AL937" s="114"/>
      <c r="AM937" s="114"/>
      <c r="AN937" s="114"/>
      <c r="AO937" s="114"/>
      <c r="AP937" s="114"/>
      <c r="AQ937" s="114"/>
      <c r="AR937" s="114"/>
      <c r="AS937" s="114"/>
      <c r="AT937" s="114"/>
      <c r="AU937" s="114"/>
      <c r="AV937" s="114"/>
      <c r="AW937" s="114"/>
      <c r="AX937" s="114"/>
      <c r="AY937" s="114"/>
      <c r="AZ937" s="114"/>
      <c r="BA937" s="114"/>
      <c r="BB937" s="114"/>
      <c r="BC937" s="114"/>
      <c r="BD937" s="114"/>
      <c r="BE937" s="114"/>
      <c r="BF937" s="114"/>
      <c r="BG937" s="114"/>
      <c r="BH937" s="114"/>
      <c r="BI937" s="114"/>
      <c r="BJ937" s="114"/>
      <c r="BK937" s="114"/>
      <c r="BL937" s="114"/>
    </row>
    <row r="938">
      <c r="A938" s="117" t="s">
        <v>237</v>
      </c>
      <c r="B938" s="117" t="b">
        <v>1</v>
      </c>
      <c r="C938" s="117" t="s">
        <v>241</v>
      </c>
      <c r="D938" s="117" t="s">
        <v>10364</v>
      </c>
      <c r="E938" s="117" t="s">
        <v>12038</v>
      </c>
      <c r="F938" s="117" t="s">
        <v>556</v>
      </c>
      <c r="G938" s="117" t="s">
        <v>12120</v>
      </c>
      <c r="H938" s="117" t="s">
        <v>12121</v>
      </c>
      <c r="I938" s="134"/>
      <c r="J938" s="117" t="s">
        <v>12122</v>
      </c>
      <c r="K938" s="117" t="s">
        <v>12123</v>
      </c>
      <c r="L938" s="134"/>
      <c r="M938" s="134"/>
      <c r="N938" s="134"/>
      <c r="O938" s="117" t="s">
        <v>12124</v>
      </c>
      <c r="P938" s="117" t="s">
        <v>12125</v>
      </c>
      <c r="Q938" s="117" t="s">
        <v>12126</v>
      </c>
      <c r="R938" s="114"/>
      <c r="S938" s="114"/>
      <c r="T938" s="114"/>
      <c r="U938" s="114"/>
      <c r="V938" s="114"/>
      <c r="W938" s="114"/>
      <c r="X938" s="114"/>
      <c r="Y938" s="114"/>
      <c r="Z938" s="114"/>
      <c r="AA938" s="114"/>
      <c r="AB938" s="114"/>
      <c r="AC938" s="114"/>
      <c r="AD938" s="114"/>
      <c r="AE938" s="114"/>
      <c r="AF938" s="114"/>
      <c r="AG938" s="114"/>
      <c r="AH938" s="114"/>
      <c r="AI938" s="114"/>
      <c r="AJ938" s="114"/>
      <c r="AK938" s="114"/>
      <c r="AL938" s="114"/>
      <c r="AM938" s="114"/>
      <c r="AN938" s="114"/>
      <c r="AO938" s="114"/>
      <c r="AP938" s="114"/>
      <c r="AQ938" s="114"/>
      <c r="AR938" s="114"/>
      <c r="AS938" s="114"/>
      <c r="AT938" s="114"/>
      <c r="AU938" s="114"/>
      <c r="AV938" s="114"/>
      <c r="AW938" s="114"/>
      <c r="AX938" s="114"/>
      <c r="AY938" s="114"/>
      <c r="AZ938" s="114"/>
      <c r="BA938" s="114"/>
      <c r="BB938" s="114"/>
      <c r="BC938" s="114"/>
      <c r="BD938" s="114"/>
      <c r="BE938" s="114"/>
      <c r="BF938" s="114"/>
      <c r="BG938" s="114"/>
      <c r="BH938" s="114"/>
      <c r="BI938" s="114"/>
      <c r="BJ938" s="114"/>
      <c r="BK938" s="114"/>
      <c r="BL938" s="114"/>
    </row>
    <row r="939">
      <c r="A939" s="117" t="s">
        <v>237</v>
      </c>
      <c r="B939" s="117" t="b">
        <v>1</v>
      </c>
      <c r="C939" s="117">
        <v>1.0</v>
      </c>
      <c r="D939" s="117" t="s">
        <v>10364</v>
      </c>
      <c r="E939" s="117" t="s">
        <v>12038</v>
      </c>
      <c r="F939" s="117" t="s">
        <v>556</v>
      </c>
      <c r="G939" s="117" t="s">
        <v>12127</v>
      </c>
      <c r="H939" s="117" t="s">
        <v>12128</v>
      </c>
      <c r="I939" s="134"/>
      <c r="J939" s="117" t="s">
        <v>4516</v>
      </c>
      <c r="K939" s="117" t="s">
        <v>12129</v>
      </c>
      <c r="L939" s="134"/>
      <c r="M939" s="134"/>
      <c r="N939" s="134"/>
      <c r="O939" s="117" t="s">
        <v>12130</v>
      </c>
      <c r="P939" s="117" t="s">
        <v>12131</v>
      </c>
      <c r="Q939" s="117" t="s">
        <v>12132</v>
      </c>
      <c r="R939" s="114"/>
      <c r="S939" s="114"/>
      <c r="T939" s="114"/>
      <c r="U939" s="114"/>
      <c r="V939" s="114"/>
      <c r="W939" s="114"/>
      <c r="X939" s="114"/>
      <c r="Y939" s="114"/>
      <c r="Z939" s="114"/>
      <c r="AA939" s="114"/>
      <c r="AB939" s="114"/>
      <c r="AC939" s="114"/>
      <c r="AD939" s="114"/>
      <c r="AE939" s="114"/>
      <c r="AF939" s="114"/>
      <c r="AG939" s="114"/>
      <c r="AH939" s="114"/>
      <c r="AI939" s="114"/>
      <c r="AJ939" s="114"/>
      <c r="AK939" s="114"/>
      <c r="AL939" s="114"/>
      <c r="AM939" s="114"/>
      <c r="AN939" s="114"/>
      <c r="AO939" s="114"/>
      <c r="AP939" s="114"/>
      <c r="AQ939" s="114"/>
      <c r="AR939" s="114"/>
      <c r="AS939" s="114"/>
      <c r="AT939" s="114"/>
      <c r="AU939" s="114"/>
      <c r="AV939" s="114"/>
      <c r="AW939" s="114"/>
      <c r="AX939" s="114"/>
      <c r="AY939" s="114"/>
      <c r="AZ939" s="114"/>
      <c r="BA939" s="114"/>
      <c r="BB939" s="114"/>
      <c r="BC939" s="114"/>
      <c r="BD939" s="114"/>
      <c r="BE939" s="114"/>
      <c r="BF939" s="114"/>
      <c r="BG939" s="114"/>
      <c r="BH939" s="114"/>
      <c r="BI939" s="114"/>
      <c r="BJ939" s="114"/>
      <c r="BK939" s="114"/>
      <c r="BL939" s="114"/>
    </row>
    <row r="940">
      <c r="A940" s="117" t="s">
        <v>237</v>
      </c>
      <c r="B940" s="117" t="b">
        <v>1</v>
      </c>
      <c r="C940" s="117" t="s">
        <v>241</v>
      </c>
      <c r="D940" s="117" t="s">
        <v>10364</v>
      </c>
      <c r="E940" s="117" t="s">
        <v>12038</v>
      </c>
      <c r="F940" s="117" t="s">
        <v>556</v>
      </c>
      <c r="G940" s="117" t="s">
        <v>12133</v>
      </c>
      <c r="H940" s="117" t="s">
        <v>12134</v>
      </c>
      <c r="I940" s="134"/>
      <c r="J940" s="117" t="s">
        <v>12135</v>
      </c>
      <c r="K940" s="117" t="s">
        <v>12136</v>
      </c>
      <c r="L940" s="134"/>
      <c r="M940" s="134"/>
      <c r="N940" s="134"/>
      <c r="O940" s="117" t="s">
        <v>12137</v>
      </c>
      <c r="P940" s="117" t="s">
        <v>12138</v>
      </c>
      <c r="Q940" s="117" t="s">
        <v>12139</v>
      </c>
      <c r="R940" s="114"/>
      <c r="S940" s="114"/>
      <c r="T940" s="114"/>
      <c r="U940" s="114"/>
      <c r="V940" s="114"/>
      <c r="W940" s="114"/>
      <c r="X940" s="114"/>
      <c r="Y940" s="114"/>
      <c r="Z940" s="114"/>
      <c r="AA940" s="114"/>
      <c r="AB940" s="114"/>
      <c r="AC940" s="114"/>
      <c r="AD940" s="114"/>
      <c r="AE940" s="114"/>
      <c r="AF940" s="114"/>
      <c r="AG940" s="114"/>
      <c r="AH940" s="114"/>
      <c r="AI940" s="114"/>
      <c r="AJ940" s="114"/>
      <c r="AK940" s="114"/>
      <c r="AL940" s="114"/>
      <c r="AM940" s="114"/>
      <c r="AN940" s="114"/>
      <c r="AO940" s="114"/>
      <c r="AP940" s="114"/>
      <c r="AQ940" s="114"/>
      <c r="AR940" s="114"/>
      <c r="AS940" s="114"/>
      <c r="AT940" s="114"/>
      <c r="AU940" s="114"/>
      <c r="AV940" s="114"/>
      <c r="AW940" s="114"/>
      <c r="AX940" s="114"/>
      <c r="AY940" s="114"/>
      <c r="AZ940" s="114"/>
      <c r="BA940" s="114"/>
      <c r="BB940" s="114"/>
      <c r="BC940" s="114"/>
      <c r="BD940" s="114"/>
      <c r="BE940" s="114"/>
      <c r="BF940" s="114"/>
      <c r="BG940" s="114"/>
      <c r="BH940" s="114"/>
      <c r="BI940" s="114"/>
      <c r="BJ940" s="114"/>
      <c r="BK940" s="114"/>
      <c r="BL940" s="114"/>
    </row>
    <row r="941">
      <c r="A941" s="117" t="s">
        <v>237</v>
      </c>
      <c r="B941" s="117" t="b">
        <v>1</v>
      </c>
      <c r="C941" s="117" t="s">
        <v>241</v>
      </c>
      <c r="D941" s="117" t="s">
        <v>10364</v>
      </c>
      <c r="E941" s="117" t="s">
        <v>12038</v>
      </c>
      <c r="F941" s="117" t="s">
        <v>556</v>
      </c>
      <c r="G941" s="117" t="s">
        <v>12140</v>
      </c>
      <c r="H941" s="117" t="s">
        <v>12141</v>
      </c>
      <c r="I941" s="134"/>
      <c r="J941" s="117" t="s">
        <v>12142</v>
      </c>
      <c r="K941" s="117" t="s">
        <v>12143</v>
      </c>
      <c r="L941" s="134"/>
      <c r="M941" s="134"/>
      <c r="N941" s="134"/>
      <c r="O941" s="117" t="s">
        <v>12144</v>
      </c>
      <c r="P941" s="117" t="s">
        <v>12145</v>
      </c>
      <c r="Q941" s="117" t="s">
        <v>12146</v>
      </c>
      <c r="R941" s="114"/>
      <c r="S941" s="114"/>
      <c r="T941" s="114"/>
      <c r="U941" s="114"/>
      <c r="V941" s="114"/>
      <c r="W941" s="114"/>
      <c r="X941" s="114"/>
      <c r="Y941" s="114"/>
      <c r="Z941" s="114"/>
      <c r="AA941" s="114"/>
      <c r="AB941" s="114"/>
      <c r="AC941" s="114"/>
      <c r="AD941" s="114"/>
      <c r="AE941" s="114"/>
      <c r="AF941" s="114"/>
      <c r="AG941" s="114"/>
      <c r="AH941" s="114"/>
      <c r="AI941" s="114"/>
      <c r="AJ941" s="114"/>
      <c r="AK941" s="114"/>
      <c r="AL941" s="114"/>
      <c r="AM941" s="114"/>
      <c r="AN941" s="114"/>
      <c r="AO941" s="114"/>
      <c r="AP941" s="114"/>
      <c r="AQ941" s="114"/>
      <c r="AR941" s="114"/>
      <c r="AS941" s="114"/>
      <c r="AT941" s="114"/>
      <c r="AU941" s="114"/>
      <c r="AV941" s="114"/>
      <c r="AW941" s="114"/>
      <c r="AX941" s="114"/>
      <c r="AY941" s="114"/>
      <c r="AZ941" s="114"/>
      <c r="BA941" s="114"/>
      <c r="BB941" s="114"/>
      <c r="BC941" s="114"/>
      <c r="BD941" s="114"/>
      <c r="BE941" s="114"/>
      <c r="BF941" s="114"/>
      <c r="BG941" s="114"/>
      <c r="BH941" s="114"/>
      <c r="BI941" s="114"/>
      <c r="BJ941" s="114"/>
      <c r="BK941" s="114"/>
      <c r="BL941" s="114"/>
    </row>
    <row r="942">
      <c r="A942" s="117" t="s">
        <v>237</v>
      </c>
      <c r="B942" s="117" t="b">
        <v>1</v>
      </c>
      <c r="C942" s="117">
        <v>1.0</v>
      </c>
      <c r="D942" s="117" t="s">
        <v>10364</v>
      </c>
      <c r="E942" s="117" t="s">
        <v>12038</v>
      </c>
      <c r="F942" s="117" t="s">
        <v>1446</v>
      </c>
      <c r="G942" s="117" t="s">
        <v>12147</v>
      </c>
      <c r="H942" s="117" t="s">
        <v>12148</v>
      </c>
      <c r="I942" s="134"/>
      <c r="J942" s="117" t="s">
        <v>12149</v>
      </c>
      <c r="K942" s="117" t="s">
        <v>12150</v>
      </c>
      <c r="L942" s="134"/>
      <c r="M942" s="134"/>
      <c r="N942" s="134"/>
      <c r="O942" s="117" t="s">
        <v>12151</v>
      </c>
      <c r="P942" s="117" t="s">
        <v>12152</v>
      </c>
      <c r="Q942" s="117" t="s">
        <v>12153</v>
      </c>
      <c r="R942" s="114"/>
      <c r="S942" s="114"/>
      <c r="T942" s="114"/>
      <c r="U942" s="114"/>
      <c r="V942" s="114"/>
      <c r="W942" s="114"/>
      <c r="X942" s="114"/>
      <c r="Y942" s="114"/>
      <c r="Z942" s="114"/>
      <c r="AA942" s="114"/>
      <c r="AB942" s="114"/>
      <c r="AC942" s="114"/>
      <c r="AD942" s="114"/>
      <c r="AE942" s="114"/>
      <c r="AF942" s="114"/>
      <c r="AG942" s="114"/>
      <c r="AH942" s="114"/>
      <c r="AI942" s="114"/>
      <c r="AJ942" s="114"/>
      <c r="AK942" s="114"/>
      <c r="AL942" s="114"/>
      <c r="AM942" s="114"/>
      <c r="AN942" s="114"/>
      <c r="AO942" s="114"/>
      <c r="AP942" s="114"/>
      <c r="AQ942" s="114"/>
      <c r="AR942" s="114"/>
      <c r="AS942" s="114"/>
      <c r="AT942" s="114"/>
      <c r="AU942" s="114"/>
      <c r="AV942" s="114"/>
      <c r="AW942" s="114"/>
      <c r="AX942" s="114"/>
      <c r="AY942" s="114"/>
      <c r="AZ942" s="114"/>
      <c r="BA942" s="114"/>
      <c r="BB942" s="114"/>
      <c r="BC942" s="114"/>
      <c r="BD942" s="114"/>
      <c r="BE942" s="114"/>
      <c r="BF942" s="114"/>
      <c r="BG942" s="114"/>
      <c r="BH942" s="114"/>
      <c r="BI942" s="114"/>
      <c r="BJ942" s="114"/>
      <c r="BK942" s="114"/>
      <c r="BL942" s="114"/>
    </row>
    <row r="943">
      <c r="A943" s="117" t="s">
        <v>237</v>
      </c>
      <c r="B943" s="117" t="b">
        <v>1</v>
      </c>
      <c r="C943" s="117" t="s">
        <v>241</v>
      </c>
      <c r="D943" s="117" t="s">
        <v>10364</v>
      </c>
      <c r="E943" s="117" t="s">
        <v>12038</v>
      </c>
      <c r="F943" s="117" t="s">
        <v>1446</v>
      </c>
      <c r="G943" s="117" t="s">
        <v>12154</v>
      </c>
      <c r="H943" s="117" t="s">
        <v>12155</v>
      </c>
      <c r="I943" s="134"/>
      <c r="J943" s="117" t="s">
        <v>4536</v>
      </c>
      <c r="K943" s="117" t="s">
        <v>12156</v>
      </c>
      <c r="L943" s="134"/>
      <c r="M943" s="134"/>
      <c r="N943" s="134"/>
      <c r="O943" s="117" t="s">
        <v>12157</v>
      </c>
      <c r="P943" s="117" t="s">
        <v>12158</v>
      </c>
      <c r="Q943" s="117" t="s">
        <v>12159</v>
      </c>
      <c r="R943" s="114"/>
      <c r="S943" s="114"/>
      <c r="T943" s="114"/>
      <c r="U943" s="114"/>
      <c r="V943" s="114"/>
      <c r="W943" s="114"/>
      <c r="X943" s="114"/>
      <c r="Y943" s="114"/>
      <c r="Z943" s="114"/>
      <c r="AA943" s="114"/>
      <c r="AB943" s="114"/>
      <c r="AC943" s="114"/>
      <c r="AD943" s="114"/>
      <c r="AE943" s="114"/>
      <c r="AF943" s="114"/>
      <c r="AG943" s="114"/>
      <c r="AH943" s="114"/>
      <c r="AI943" s="114"/>
      <c r="AJ943" s="114"/>
      <c r="AK943" s="114"/>
      <c r="AL943" s="114"/>
      <c r="AM943" s="114"/>
      <c r="AN943" s="114"/>
      <c r="AO943" s="114"/>
      <c r="AP943" s="114"/>
      <c r="AQ943" s="114"/>
      <c r="AR943" s="114"/>
      <c r="AS943" s="114"/>
      <c r="AT943" s="114"/>
      <c r="AU943" s="114"/>
      <c r="AV943" s="114"/>
      <c r="AW943" s="114"/>
      <c r="AX943" s="114"/>
      <c r="AY943" s="114"/>
      <c r="AZ943" s="114"/>
      <c r="BA943" s="114"/>
      <c r="BB943" s="114"/>
      <c r="BC943" s="114"/>
      <c r="BD943" s="114"/>
      <c r="BE943" s="114"/>
      <c r="BF943" s="114"/>
      <c r="BG943" s="114"/>
      <c r="BH943" s="114"/>
      <c r="BI943" s="114"/>
      <c r="BJ943" s="114"/>
      <c r="BK943" s="114"/>
      <c r="BL943" s="114"/>
    </row>
    <row r="944">
      <c r="A944" s="117" t="s">
        <v>237</v>
      </c>
      <c r="B944" s="117" t="b">
        <v>1</v>
      </c>
      <c r="C944" s="117" t="s">
        <v>241</v>
      </c>
      <c r="D944" s="117" t="s">
        <v>10364</v>
      </c>
      <c r="E944" s="117" t="s">
        <v>12038</v>
      </c>
      <c r="F944" s="117" t="s">
        <v>1446</v>
      </c>
      <c r="G944" s="117" t="s">
        <v>12160</v>
      </c>
      <c r="H944" s="117" t="s">
        <v>12161</v>
      </c>
      <c r="I944" s="134"/>
      <c r="J944" s="117" t="s">
        <v>12162</v>
      </c>
      <c r="K944" s="117" t="s">
        <v>12163</v>
      </c>
      <c r="L944" s="134"/>
      <c r="M944" s="134"/>
      <c r="N944" s="134"/>
      <c r="O944" s="117" t="s">
        <v>12164</v>
      </c>
      <c r="P944" s="117" t="s">
        <v>12165</v>
      </c>
      <c r="Q944" s="134"/>
      <c r="R944" s="114"/>
      <c r="S944" s="114"/>
      <c r="T944" s="114"/>
      <c r="U944" s="114"/>
      <c r="V944" s="114"/>
      <c r="W944" s="114"/>
      <c r="X944" s="114"/>
      <c r="Y944" s="114"/>
      <c r="Z944" s="114"/>
      <c r="AA944" s="114"/>
      <c r="AB944" s="114"/>
      <c r="AC944" s="114"/>
      <c r="AD944" s="114"/>
      <c r="AE944" s="114"/>
      <c r="AF944" s="114"/>
      <c r="AG944" s="114"/>
      <c r="AH944" s="114"/>
      <c r="AI944" s="114"/>
      <c r="AJ944" s="114"/>
      <c r="AK944" s="114"/>
      <c r="AL944" s="114"/>
      <c r="AM944" s="114"/>
      <c r="AN944" s="114"/>
      <c r="AO944" s="114"/>
      <c r="AP944" s="114"/>
      <c r="AQ944" s="114"/>
      <c r="AR944" s="114"/>
      <c r="AS944" s="114"/>
      <c r="AT944" s="114"/>
      <c r="AU944" s="114"/>
      <c r="AV944" s="114"/>
      <c r="AW944" s="114"/>
      <c r="AX944" s="114"/>
      <c r="AY944" s="114"/>
      <c r="AZ944" s="114"/>
      <c r="BA944" s="114"/>
      <c r="BB944" s="114"/>
      <c r="BC944" s="114"/>
      <c r="BD944" s="114"/>
      <c r="BE944" s="114"/>
      <c r="BF944" s="114"/>
      <c r="BG944" s="114"/>
      <c r="BH944" s="114"/>
      <c r="BI944" s="114"/>
      <c r="BJ944" s="114"/>
      <c r="BK944" s="114"/>
      <c r="BL944" s="114"/>
    </row>
    <row r="945">
      <c r="A945" s="117" t="s">
        <v>237</v>
      </c>
      <c r="B945" s="117" t="b">
        <v>1</v>
      </c>
      <c r="C945" s="117">
        <v>1.0</v>
      </c>
      <c r="D945" s="117" t="s">
        <v>10364</v>
      </c>
      <c r="E945" s="117" t="s">
        <v>12166</v>
      </c>
      <c r="F945" s="117" t="s">
        <v>1866</v>
      </c>
      <c r="G945" s="117" t="s">
        <v>12167</v>
      </c>
      <c r="H945" s="117" t="s">
        <v>12168</v>
      </c>
      <c r="I945" s="134"/>
      <c r="J945" s="117" t="s">
        <v>12169</v>
      </c>
      <c r="K945" s="117" t="s">
        <v>12170</v>
      </c>
      <c r="L945" s="134"/>
      <c r="M945" s="134"/>
      <c r="N945" s="134"/>
      <c r="O945" s="117" t="s">
        <v>12171</v>
      </c>
      <c r="P945" s="117" t="s">
        <v>12172</v>
      </c>
      <c r="Q945" s="117" t="s">
        <v>12173</v>
      </c>
      <c r="R945" s="114"/>
      <c r="S945" s="114"/>
      <c r="T945" s="114"/>
      <c r="U945" s="114"/>
      <c r="V945" s="114"/>
      <c r="W945" s="114"/>
      <c r="X945" s="114"/>
      <c r="Y945" s="114"/>
      <c r="Z945" s="114"/>
      <c r="AA945" s="114"/>
      <c r="AB945" s="114"/>
      <c r="AC945" s="114"/>
      <c r="AD945" s="114"/>
      <c r="AE945" s="114"/>
      <c r="AF945" s="114"/>
      <c r="AG945" s="114"/>
      <c r="AH945" s="114"/>
      <c r="AI945" s="114"/>
      <c r="AJ945" s="114"/>
      <c r="AK945" s="114"/>
      <c r="AL945" s="114"/>
      <c r="AM945" s="114"/>
      <c r="AN945" s="114"/>
      <c r="AO945" s="114"/>
      <c r="AP945" s="114"/>
      <c r="AQ945" s="114"/>
      <c r="AR945" s="114"/>
      <c r="AS945" s="114"/>
      <c r="AT945" s="114"/>
      <c r="AU945" s="114"/>
      <c r="AV945" s="114"/>
      <c r="AW945" s="114"/>
      <c r="AX945" s="114"/>
      <c r="AY945" s="114"/>
      <c r="AZ945" s="114"/>
      <c r="BA945" s="114"/>
      <c r="BB945" s="114"/>
      <c r="BC945" s="114"/>
      <c r="BD945" s="114"/>
      <c r="BE945" s="114"/>
      <c r="BF945" s="114"/>
      <c r="BG945" s="114"/>
      <c r="BH945" s="114"/>
      <c r="BI945" s="114"/>
      <c r="BJ945" s="114"/>
      <c r="BK945" s="114"/>
      <c r="BL945" s="114"/>
    </row>
    <row r="946">
      <c r="A946" s="117" t="s">
        <v>237</v>
      </c>
      <c r="B946" s="117" t="b">
        <v>1</v>
      </c>
      <c r="C946" s="117" t="s">
        <v>241</v>
      </c>
      <c r="D946" s="117" t="s">
        <v>10364</v>
      </c>
      <c r="E946" s="117" t="s">
        <v>12166</v>
      </c>
      <c r="F946" s="117" t="s">
        <v>1446</v>
      </c>
      <c r="G946" s="117" t="s">
        <v>12174</v>
      </c>
      <c r="H946" s="117" t="s">
        <v>12175</v>
      </c>
      <c r="I946" s="134"/>
      <c r="J946" s="117" t="s">
        <v>12176</v>
      </c>
      <c r="K946" s="117" t="s">
        <v>12177</v>
      </c>
      <c r="L946" s="134"/>
      <c r="M946" s="134"/>
      <c r="N946" s="134"/>
      <c r="O946" s="117" t="s">
        <v>12178</v>
      </c>
      <c r="P946" s="117" t="s">
        <v>12179</v>
      </c>
      <c r="Q946" s="117" t="s">
        <v>12180</v>
      </c>
      <c r="R946" s="114"/>
      <c r="S946" s="114"/>
      <c r="T946" s="114"/>
      <c r="U946" s="114"/>
      <c r="V946" s="114"/>
      <c r="W946" s="114"/>
      <c r="X946" s="114"/>
      <c r="Y946" s="114"/>
      <c r="Z946" s="114"/>
      <c r="AA946" s="114"/>
      <c r="AB946" s="114"/>
      <c r="AC946" s="114"/>
      <c r="AD946" s="114"/>
      <c r="AE946" s="114"/>
      <c r="AF946" s="114"/>
      <c r="AG946" s="114"/>
      <c r="AH946" s="114"/>
      <c r="AI946" s="114"/>
      <c r="AJ946" s="114"/>
      <c r="AK946" s="114"/>
      <c r="AL946" s="114"/>
      <c r="AM946" s="114"/>
      <c r="AN946" s="114"/>
      <c r="AO946" s="114"/>
      <c r="AP946" s="114"/>
      <c r="AQ946" s="114"/>
      <c r="AR946" s="114"/>
      <c r="AS946" s="114"/>
      <c r="AT946" s="114"/>
      <c r="AU946" s="114"/>
      <c r="AV946" s="114"/>
      <c r="AW946" s="114"/>
      <c r="AX946" s="114"/>
      <c r="AY946" s="114"/>
      <c r="AZ946" s="114"/>
      <c r="BA946" s="114"/>
      <c r="BB946" s="114"/>
      <c r="BC946" s="114"/>
      <c r="BD946" s="114"/>
      <c r="BE946" s="114"/>
      <c r="BF946" s="114"/>
      <c r="BG946" s="114"/>
      <c r="BH946" s="114"/>
      <c r="BI946" s="114"/>
      <c r="BJ946" s="114"/>
      <c r="BK946" s="114"/>
      <c r="BL946" s="114"/>
    </row>
    <row r="947">
      <c r="A947" s="117" t="s">
        <v>237</v>
      </c>
      <c r="B947" s="117" t="b">
        <v>1</v>
      </c>
      <c r="C947" s="117" t="s">
        <v>241</v>
      </c>
      <c r="D947" s="117" t="s">
        <v>10364</v>
      </c>
      <c r="E947" s="117" t="s">
        <v>12166</v>
      </c>
      <c r="F947" s="117" t="s">
        <v>1446</v>
      </c>
      <c r="G947" s="117" t="s">
        <v>12181</v>
      </c>
      <c r="H947" s="117" t="s">
        <v>12182</v>
      </c>
      <c r="I947" s="134"/>
      <c r="J947" s="117" t="s">
        <v>12183</v>
      </c>
      <c r="K947" s="117" t="s">
        <v>12184</v>
      </c>
      <c r="L947" s="134"/>
      <c r="M947" s="134"/>
      <c r="N947" s="134"/>
      <c r="O947" s="117" t="s">
        <v>12185</v>
      </c>
      <c r="P947" s="117" t="s">
        <v>12186</v>
      </c>
      <c r="Q947" s="117" t="s">
        <v>12187</v>
      </c>
      <c r="R947" s="114"/>
      <c r="S947" s="114"/>
      <c r="T947" s="114"/>
      <c r="U947" s="114"/>
      <c r="V947" s="114"/>
      <c r="W947" s="114"/>
      <c r="X947" s="114"/>
      <c r="Y947" s="114"/>
      <c r="Z947" s="114"/>
      <c r="AA947" s="114"/>
      <c r="AB947" s="114"/>
      <c r="AC947" s="114"/>
      <c r="AD947" s="114"/>
      <c r="AE947" s="114"/>
      <c r="AF947" s="114"/>
      <c r="AG947" s="114"/>
      <c r="AH947" s="114"/>
      <c r="AI947" s="114"/>
      <c r="AJ947" s="114"/>
      <c r="AK947" s="114"/>
      <c r="AL947" s="114"/>
      <c r="AM947" s="114"/>
      <c r="AN947" s="114"/>
      <c r="AO947" s="114"/>
      <c r="AP947" s="114"/>
      <c r="AQ947" s="114"/>
      <c r="AR947" s="114"/>
      <c r="AS947" s="114"/>
      <c r="AT947" s="114"/>
      <c r="AU947" s="114"/>
      <c r="AV947" s="114"/>
      <c r="AW947" s="114"/>
      <c r="AX947" s="114"/>
      <c r="AY947" s="114"/>
      <c r="AZ947" s="114"/>
      <c r="BA947" s="114"/>
      <c r="BB947" s="114"/>
      <c r="BC947" s="114"/>
      <c r="BD947" s="114"/>
      <c r="BE947" s="114"/>
      <c r="BF947" s="114"/>
      <c r="BG947" s="114"/>
      <c r="BH947" s="114"/>
      <c r="BI947" s="114"/>
      <c r="BJ947" s="114"/>
      <c r="BK947" s="114"/>
      <c r="BL947" s="114"/>
    </row>
    <row r="948">
      <c r="A948" s="117" t="s">
        <v>237</v>
      </c>
      <c r="B948" s="117" t="b">
        <v>1</v>
      </c>
      <c r="C948" s="117">
        <v>1.0</v>
      </c>
      <c r="D948" s="117" t="s">
        <v>10364</v>
      </c>
      <c r="E948" s="117" t="s">
        <v>12166</v>
      </c>
      <c r="F948" s="117" t="s">
        <v>1446</v>
      </c>
      <c r="G948" s="117" t="s">
        <v>12188</v>
      </c>
      <c r="H948" s="117" t="s">
        <v>12189</v>
      </c>
      <c r="I948" s="134"/>
      <c r="J948" s="117" t="s">
        <v>4560</v>
      </c>
      <c r="K948" s="117" t="s">
        <v>12190</v>
      </c>
      <c r="L948" s="134"/>
      <c r="M948" s="134"/>
      <c r="N948" s="134"/>
      <c r="O948" s="117" t="s">
        <v>12191</v>
      </c>
      <c r="P948" s="117" t="s">
        <v>12192</v>
      </c>
      <c r="Q948" s="117" t="s">
        <v>12193</v>
      </c>
      <c r="R948" s="114"/>
      <c r="S948" s="114"/>
      <c r="T948" s="114"/>
      <c r="U948" s="114"/>
      <c r="V948" s="114"/>
      <c r="W948" s="114"/>
      <c r="X948" s="114"/>
      <c r="Y948" s="114"/>
      <c r="Z948" s="114"/>
      <c r="AA948" s="114"/>
      <c r="AB948" s="114"/>
      <c r="AC948" s="114"/>
      <c r="AD948" s="114"/>
      <c r="AE948" s="114"/>
      <c r="AF948" s="114"/>
      <c r="AG948" s="114"/>
      <c r="AH948" s="114"/>
      <c r="AI948" s="114"/>
      <c r="AJ948" s="114"/>
      <c r="AK948" s="114"/>
      <c r="AL948" s="114"/>
      <c r="AM948" s="114"/>
      <c r="AN948" s="114"/>
      <c r="AO948" s="114"/>
      <c r="AP948" s="114"/>
      <c r="AQ948" s="114"/>
      <c r="AR948" s="114"/>
      <c r="AS948" s="114"/>
      <c r="AT948" s="114"/>
      <c r="AU948" s="114"/>
      <c r="AV948" s="114"/>
      <c r="AW948" s="114"/>
      <c r="AX948" s="114"/>
      <c r="AY948" s="114"/>
      <c r="AZ948" s="114"/>
      <c r="BA948" s="114"/>
      <c r="BB948" s="114"/>
      <c r="BC948" s="114"/>
      <c r="BD948" s="114"/>
      <c r="BE948" s="114"/>
      <c r="BF948" s="114"/>
      <c r="BG948" s="114"/>
      <c r="BH948" s="114"/>
      <c r="BI948" s="114"/>
      <c r="BJ948" s="114"/>
      <c r="BK948" s="114"/>
      <c r="BL948" s="114"/>
    </row>
    <row r="949">
      <c r="A949" s="117" t="s">
        <v>237</v>
      </c>
      <c r="B949" s="117" t="b">
        <v>1</v>
      </c>
      <c r="C949" s="117" t="s">
        <v>241</v>
      </c>
      <c r="D949" s="117" t="s">
        <v>10364</v>
      </c>
      <c r="E949" s="117" t="s">
        <v>12166</v>
      </c>
      <c r="F949" s="117" t="s">
        <v>1446</v>
      </c>
      <c r="G949" s="117" t="s">
        <v>12194</v>
      </c>
      <c r="H949" s="117" t="s">
        <v>12195</v>
      </c>
      <c r="I949" s="134"/>
      <c r="J949" s="117" t="s">
        <v>12176</v>
      </c>
      <c r="K949" s="117" t="s">
        <v>12177</v>
      </c>
      <c r="L949" s="134"/>
      <c r="M949" s="134"/>
      <c r="N949" s="134"/>
      <c r="O949" s="117" t="s">
        <v>12196</v>
      </c>
      <c r="P949" s="117" t="s">
        <v>12197</v>
      </c>
      <c r="Q949" s="117" t="s">
        <v>12180</v>
      </c>
      <c r="R949" s="114"/>
      <c r="S949" s="114"/>
      <c r="T949" s="114"/>
      <c r="U949" s="114"/>
      <c r="V949" s="114"/>
      <c r="W949" s="114"/>
      <c r="X949" s="114"/>
      <c r="Y949" s="114"/>
      <c r="Z949" s="114"/>
      <c r="AA949" s="114"/>
      <c r="AB949" s="114"/>
      <c r="AC949" s="114"/>
      <c r="AD949" s="114"/>
      <c r="AE949" s="114"/>
      <c r="AF949" s="114"/>
      <c r="AG949" s="114"/>
      <c r="AH949" s="114"/>
      <c r="AI949" s="114"/>
      <c r="AJ949" s="114"/>
      <c r="AK949" s="114"/>
      <c r="AL949" s="114"/>
      <c r="AM949" s="114"/>
      <c r="AN949" s="114"/>
      <c r="AO949" s="114"/>
      <c r="AP949" s="114"/>
      <c r="AQ949" s="114"/>
      <c r="AR949" s="114"/>
      <c r="AS949" s="114"/>
      <c r="AT949" s="114"/>
      <c r="AU949" s="114"/>
      <c r="AV949" s="114"/>
      <c r="AW949" s="114"/>
      <c r="AX949" s="114"/>
      <c r="AY949" s="114"/>
      <c r="AZ949" s="114"/>
      <c r="BA949" s="114"/>
      <c r="BB949" s="114"/>
      <c r="BC949" s="114"/>
      <c r="BD949" s="114"/>
      <c r="BE949" s="114"/>
      <c r="BF949" s="114"/>
      <c r="BG949" s="114"/>
      <c r="BH949" s="114"/>
      <c r="BI949" s="114"/>
      <c r="BJ949" s="114"/>
      <c r="BK949" s="114"/>
      <c r="BL949" s="114"/>
    </row>
    <row r="950">
      <c r="A950" s="117" t="s">
        <v>237</v>
      </c>
      <c r="B950" s="117" t="b">
        <v>1</v>
      </c>
      <c r="C950" s="117" t="s">
        <v>241</v>
      </c>
      <c r="D950" s="117" t="s">
        <v>10364</v>
      </c>
      <c r="E950" s="117" t="s">
        <v>12166</v>
      </c>
      <c r="F950" s="117" t="s">
        <v>1446</v>
      </c>
      <c r="G950" s="117" t="s">
        <v>12198</v>
      </c>
      <c r="H950" s="117" t="s">
        <v>12199</v>
      </c>
      <c r="I950" s="134"/>
      <c r="J950" s="117" t="s">
        <v>12200</v>
      </c>
      <c r="K950" s="117" t="s">
        <v>12201</v>
      </c>
      <c r="L950" s="134"/>
      <c r="M950" s="134"/>
      <c r="N950" s="134"/>
      <c r="O950" s="117" t="s">
        <v>12202</v>
      </c>
      <c r="P950" s="117" t="s">
        <v>12203</v>
      </c>
      <c r="Q950" s="134"/>
      <c r="R950" s="114"/>
      <c r="S950" s="114"/>
      <c r="T950" s="114"/>
      <c r="U950" s="114"/>
      <c r="V950" s="114"/>
      <c r="W950" s="114"/>
      <c r="X950" s="114"/>
      <c r="Y950" s="114"/>
      <c r="Z950" s="114"/>
      <c r="AA950" s="114"/>
      <c r="AB950" s="114"/>
      <c r="AC950" s="114"/>
      <c r="AD950" s="114"/>
      <c r="AE950" s="114"/>
      <c r="AF950" s="114"/>
      <c r="AG950" s="114"/>
      <c r="AH950" s="114"/>
      <c r="AI950" s="114"/>
      <c r="AJ950" s="114"/>
      <c r="AK950" s="114"/>
      <c r="AL950" s="114"/>
      <c r="AM950" s="114"/>
      <c r="AN950" s="114"/>
      <c r="AO950" s="114"/>
      <c r="AP950" s="114"/>
      <c r="AQ950" s="114"/>
      <c r="AR950" s="114"/>
      <c r="AS950" s="114"/>
      <c r="AT950" s="114"/>
      <c r="AU950" s="114"/>
      <c r="AV950" s="114"/>
      <c r="AW950" s="114"/>
      <c r="AX950" s="114"/>
      <c r="AY950" s="114"/>
      <c r="AZ950" s="114"/>
      <c r="BA950" s="114"/>
      <c r="BB950" s="114"/>
      <c r="BC950" s="114"/>
      <c r="BD950" s="114"/>
      <c r="BE950" s="114"/>
      <c r="BF950" s="114"/>
      <c r="BG950" s="114"/>
      <c r="BH950" s="114"/>
      <c r="BI950" s="114"/>
      <c r="BJ950" s="114"/>
      <c r="BK950" s="114"/>
      <c r="BL950" s="114"/>
    </row>
    <row r="951">
      <c r="A951" s="117" t="s">
        <v>237</v>
      </c>
      <c r="B951" s="117" t="b">
        <v>1</v>
      </c>
      <c r="C951" s="117">
        <v>1.0</v>
      </c>
      <c r="D951" s="117" t="s">
        <v>10364</v>
      </c>
      <c r="E951" s="117" t="s">
        <v>12166</v>
      </c>
      <c r="F951" s="117" t="s">
        <v>5193</v>
      </c>
      <c r="G951" s="117" t="s">
        <v>12204</v>
      </c>
      <c r="H951" s="117" t="s">
        <v>12205</v>
      </c>
      <c r="I951" s="134"/>
      <c r="J951" s="117" t="s">
        <v>4573</v>
      </c>
      <c r="K951" s="117" t="s">
        <v>12206</v>
      </c>
      <c r="L951" s="134"/>
      <c r="M951" s="134"/>
      <c r="N951" s="134"/>
      <c r="O951" s="117" t="s">
        <v>12207</v>
      </c>
      <c r="P951" s="117" t="s">
        <v>12208</v>
      </c>
      <c r="Q951" s="117" t="s">
        <v>12209</v>
      </c>
      <c r="R951" s="114"/>
      <c r="S951" s="114"/>
      <c r="T951" s="114"/>
      <c r="U951" s="114"/>
      <c r="V951" s="114"/>
      <c r="W951" s="114"/>
      <c r="X951" s="114"/>
      <c r="Y951" s="114"/>
      <c r="Z951" s="114"/>
      <c r="AA951" s="114"/>
      <c r="AB951" s="114"/>
      <c r="AC951" s="114"/>
      <c r="AD951" s="114"/>
      <c r="AE951" s="114"/>
      <c r="AF951" s="114"/>
      <c r="AG951" s="114"/>
      <c r="AH951" s="114"/>
      <c r="AI951" s="114"/>
      <c r="AJ951" s="114"/>
      <c r="AK951" s="114"/>
      <c r="AL951" s="114"/>
      <c r="AM951" s="114"/>
      <c r="AN951" s="114"/>
      <c r="AO951" s="114"/>
      <c r="AP951" s="114"/>
      <c r="AQ951" s="114"/>
      <c r="AR951" s="114"/>
      <c r="AS951" s="114"/>
      <c r="AT951" s="114"/>
      <c r="AU951" s="114"/>
      <c r="AV951" s="114"/>
      <c r="AW951" s="114"/>
      <c r="AX951" s="114"/>
      <c r="AY951" s="114"/>
      <c r="AZ951" s="114"/>
      <c r="BA951" s="114"/>
      <c r="BB951" s="114"/>
      <c r="BC951" s="114"/>
      <c r="BD951" s="114"/>
      <c r="BE951" s="114"/>
      <c r="BF951" s="114"/>
      <c r="BG951" s="114"/>
      <c r="BH951" s="114"/>
      <c r="BI951" s="114"/>
      <c r="BJ951" s="114"/>
      <c r="BK951" s="114"/>
      <c r="BL951" s="114"/>
    </row>
    <row r="952">
      <c r="A952" s="117" t="s">
        <v>237</v>
      </c>
      <c r="B952" s="117" t="b">
        <v>1</v>
      </c>
      <c r="C952" s="117" t="s">
        <v>241</v>
      </c>
      <c r="D952" s="117" t="s">
        <v>10364</v>
      </c>
      <c r="E952" s="117" t="s">
        <v>12210</v>
      </c>
      <c r="F952" s="117" t="s">
        <v>5485</v>
      </c>
      <c r="G952" s="117" t="s">
        <v>12211</v>
      </c>
      <c r="H952" s="117" t="s">
        <v>12212</v>
      </c>
      <c r="I952" s="134"/>
      <c r="J952" s="117" t="s">
        <v>12213</v>
      </c>
      <c r="K952" s="117" t="s">
        <v>12214</v>
      </c>
      <c r="L952" s="134"/>
      <c r="M952" s="134"/>
      <c r="N952" s="134"/>
      <c r="O952" s="117" t="s">
        <v>12215</v>
      </c>
      <c r="P952" s="117" t="s">
        <v>12216</v>
      </c>
      <c r="Q952" s="117" t="s">
        <v>12217</v>
      </c>
      <c r="R952" s="114"/>
      <c r="S952" s="114"/>
      <c r="T952" s="114"/>
      <c r="U952" s="114"/>
      <c r="V952" s="114"/>
      <c r="W952" s="114"/>
      <c r="X952" s="114"/>
      <c r="Y952" s="114"/>
      <c r="Z952" s="114"/>
      <c r="AA952" s="114"/>
      <c r="AB952" s="114"/>
      <c r="AC952" s="114"/>
      <c r="AD952" s="114"/>
      <c r="AE952" s="114"/>
      <c r="AF952" s="114"/>
      <c r="AG952" s="114"/>
      <c r="AH952" s="114"/>
      <c r="AI952" s="114"/>
      <c r="AJ952" s="114"/>
      <c r="AK952" s="114"/>
      <c r="AL952" s="114"/>
      <c r="AM952" s="114"/>
      <c r="AN952" s="114"/>
      <c r="AO952" s="114"/>
      <c r="AP952" s="114"/>
      <c r="AQ952" s="114"/>
      <c r="AR952" s="114"/>
      <c r="AS952" s="114"/>
      <c r="AT952" s="114"/>
      <c r="AU952" s="114"/>
      <c r="AV952" s="114"/>
      <c r="AW952" s="114"/>
      <c r="AX952" s="114"/>
      <c r="AY952" s="114"/>
      <c r="AZ952" s="114"/>
      <c r="BA952" s="114"/>
      <c r="BB952" s="114"/>
      <c r="BC952" s="114"/>
      <c r="BD952" s="114"/>
      <c r="BE952" s="114"/>
      <c r="BF952" s="114"/>
      <c r="BG952" s="114"/>
      <c r="BH952" s="114"/>
      <c r="BI952" s="114"/>
      <c r="BJ952" s="114"/>
      <c r="BK952" s="114"/>
      <c r="BL952" s="114"/>
    </row>
    <row r="953">
      <c r="A953" s="117" t="s">
        <v>237</v>
      </c>
      <c r="B953" s="117" t="b">
        <v>1</v>
      </c>
      <c r="C953" s="117" t="s">
        <v>241</v>
      </c>
      <c r="D953" s="117" t="s">
        <v>10364</v>
      </c>
      <c r="E953" s="117" t="s">
        <v>12210</v>
      </c>
      <c r="F953" s="117" t="s">
        <v>1866</v>
      </c>
      <c r="G953" s="117" t="s">
        <v>12218</v>
      </c>
      <c r="H953" s="117" t="s">
        <v>12219</v>
      </c>
      <c r="I953" s="134"/>
      <c r="J953" s="117" t="s">
        <v>12220</v>
      </c>
      <c r="K953" s="143" t="s">
        <v>12221</v>
      </c>
      <c r="L953" s="134"/>
      <c r="M953" s="134"/>
      <c r="N953" s="134"/>
      <c r="O953" s="117" t="s">
        <v>12222</v>
      </c>
      <c r="P953" s="117" t="s">
        <v>12223</v>
      </c>
      <c r="Q953" s="143" t="s">
        <v>12224</v>
      </c>
      <c r="R953" s="114"/>
      <c r="S953" s="114"/>
      <c r="T953" s="114"/>
      <c r="U953" s="114"/>
      <c r="V953" s="114"/>
      <c r="W953" s="114"/>
      <c r="X953" s="114"/>
      <c r="Y953" s="114"/>
      <c r="Z953" s="114"/>
      <c r="AA953" s="114"/>
      <c r="AB953" s="114"/>
      <c r="AC953" s="114"/>
      <c r="AD953" s="114"/>
      <c r="AE953" s="114"/>
      <c r="AF953" s="114"/>
      <c r="AG953" s="114"/>
      <c r="AH953" s="114"/>
      <c r="AI953" s="114"/>
      <c r="AJ953" s="114"/>
      <c r="AK953" s="114"/>
      <c r="AL953" s="114"/>
      <c r="AM953" s="114"/>
      <c r="AN953" s="114"/>
      <c r="AO953" s="114"/>
      <c r="AP953" s="114"/>
      <c r="AQ953" s="114"/>
      <c r="AR953" s="114"/>
      <c r="AS953" s="114"/>
      <c r="AT953" s="114"/>
      <c r="AU953" s="114"/>
      <c r="AV953" s="114"/>
      <c r="AW953" s="114"/>
      <c r="AX953" s="114"/>
      <c r="AY953" s="114"/>
      <c r="AZ953" s="114"/>
      <c r="BA953" s="114"/>
      <c r="BB953" s="114"/>
      <c r="BC953" s="114"/>
      <c r="BD953" s="114"/>
      <c r="BE953" s="114"/>
      <c r="BF953" s="114"/>
      <c r="BG953" s="114"/>
      <c r="BH953" s="114"/>
      <c r="BI953" s="114"/>
      <c r="BJ953" s="114"/>
      <c r="BK953" s="114"/>
      <c r="BL953" s="114"/>
    </row>
    <row r="954">
      <c r="A954" s="117" t="s">
        <v>237</v>
      </c>
      <c r="B954" s="117" t="b">
        <v>1</v>
      </c>
      <c r="C954" s="117">
        <v>1.0</v>
      </c>
      <c r="D954" s="117" t="s">
        <v>10364</v>
      </c>
      <c r="E954" s="117" t="s">
        <v>12210</v>
      </c>
      <c r="F954" s="117" t="s">
        <v>1866</v>
      </c>
      <c r="G954" s="117" t="s">
        <v>12225</v>
      </c>
      <c r="H954" s="117" t="s">
        <v>12226</v>
      </c>
      <c r="I954" s="134"/>
      <c r="J954" s="117" t="s">
        <v>12227</v>
      </c>
      <c r="K954" s="117" t="s">
        <v>12228</v>
      </c>
      <c r="L954" s="134"/>
      <c r="M954" s="134"/>
      <c r="N954" s="134"/>
      <c r="O954" s="117" t="s">
        <v>12229</v>
      </c>
      <c r="P954" s="117" t="s">
        <v>12230</v>
      </c>
      <c r="Q954" s="117" t="s">
        <v>12231</v>
      </c>
      <c r="R954" s="114"/>
      <c r="S954" s="114"/>
      <c r="T954" s="114"/>
      <c r="U954" s="114"/>
      <c r="V954" s="114"/>
      <c r="W954" s="114"/>
      <c r="X954" s="114"/>
      <c r="Y954" s="114"/>
      <c r="Z954" s="114"/>
      <c r="AA954" s="114"/>
      <c r="AB954" s="114"/>
      <c r="AC954" s="114"/>
      <c r="AD954" s="114"/>
      <c r="AE954" s="114"/>
      <c r="AF954" s="114"/>
      <c r="AG954" s="114"/>
      <c r="AH954" s="114"/>
      <c r="AI954" s="114"/>
      <c r="AJ954" s="114"/>
      <c r="AK954" s="114"/>
      <c r="AL954" s="114"/>
      <c r="AM954" s="114"/>
      <c r="AN954" s="114"/>
      <c r="AO954" s="114"/>
      <c r="AP954" s="114"/>
      <c r="AQ954" s="114"/>
      <c r="AR954" s="114"/>
      <c r="AS954" s="114"/>
      <c r="AT954" s="114"/>
      <c r="AU954" s="114"/>
      <c r="AV954" s="114"/>
      <c r="AW954" s="114"/>
      <c r="AX954" s="114"/>
      <c r="AY954" s="114"/>
      <c r="AZ954" s="114"/>
      <c r="BA954" s="114"/>
      <c r="BB954" s="114"/>
      <c r="BC954" s="114"/>
      <c r="BD954" s="114"/>
      <c r="BE954" s="114"/>
      <c r="BF954" s="114"/>
      <c r="BG954" s="114"/>
      <c r="BH954" s="114"/>
      <c r="BI954" s="114"/>
      <c r="BJ954" s="114"/>
      <c r="BK954" s="114"/>
      <c r="BL954" s="114"/>
    </row>
    <row r="955">
      <c r="A955" s="117" t="s">
        <v>237</v>
      </c>
      <c r="B955" s="117" t="b">
        <v>1</v>
      </c>
      <c r="C955" s="117" t="s">
        <v>241</v>
      </c>
      <c r="D955" s="117" t="s">
        <v>10364</v>
      </c>
      <c r="E955" s="117" t="s">
        <v>12210</v>
      </c>
      <c r="F955" s="117" t="s">
        <v>1866</v>
      </c>
      <c r="G955" s="117" t="s">
        <v>12232</v>
      </c>
      <c r="H955" s="117" t="s">
        <v>12233</v>
      </c>
      <c r="I955" s="134"/>
      <c r="J955" s="117" t="s">
        <v>12234</v>
      </c>
      <c r="K955" s="117" t="s">
        <v>12235</v>
      </c>
      <c r="L955" s="134"/>
      <c r="M955" s="134"/>
      <c r="N955" s="134"/>
      <c r="O955" s="117" t="s">
        <v>12236</v>
      </c>
      <c r="P955" s="117" t="s">
        <v>12237</v>
      </c>
      <c r="Q955" s="117" t="s">
        <v>12238</v>
      </c>
      <c r="R955" s="114"/>
      <c r="S955" s="114"/>
      <c r="T955" s="114"/>
      <c r="U955" s="114"/>
      <c r="V955" s="114"/>
      <c r="W955" s="114"/>
      <c r="X955" s="114"/>
      <c r="Y955" s="114"/>
      <c r="Z955" s="114"/>
      <c r="AA955" s="114"/>
      <c r="AB955" s="114"/>
      <c r="AC955" s="114"/>
      <c r="AD955" s="114"/>
      <c r="AE955" s="114"/>
      <c r="AF955" s="114"/>
      <c r="AG955" s="114"/>
      <c r="AH955" s="114"/>
      <c r="AI955" s="114"/>
      <c r="AJ955" s="114"/>
      <c r="AK955" s="114"/>
      <c r="AL955" s="114"/>
      <c r="AM955" s="114"/>
      <c r="AN955" s="114"/>
      <c r="AO955" s="114"/>
      <c r="AP955" s="114"/>
      <c r="AQ955" s="114"/>
      <c r="AR955" s="114"/>
      <c r="AS955" s="114"/>
      <c r="AT955" s="114"/>
      <c r="AU955" s="114"/>
      <c r="AV955" s="114"/>
      <c r="AW955" s="114"/>
      <c r="AX955" s="114"/>
      <c r="AY955" s="114"/>
      <c r="AZ955" s="114"/>
      <c r="BA955" s="114"/>
      <c r="BB955" s="114"/>
      <c r="BC955" s="114"/>
      <c r="BD955" s="114"/>
      <c r="BE955" s="114"/>
      <c r="BF955" s="114"/>
      <c r="BG955" s="114"/>
      <c r="BH955" s="114"/>
      <c r="BI955" s="114"/>
      <c r="BJ955" s="114"/>
      <c r="BK955" s="114"/>
      <c r="BL955" s="114"/>
    </row>
    <row r="956">
      <c r="A956" s="117" t="s">
        <v>237</v>
      </c>
      <c r="B956" s="117" t="b">
        <v>1</v>
      </c>
      <c r="C956" s="117" t="s">
        <v>241</v>
      </c>
      <c r="D956" s="117" t="s">
        <v>10364</v>
      </c>
      <c r="E956" s="117" t="s">
        <v>12210</v>
      </c>
      <c r="F956" s="117" t="s">
        <v>1866</v>
      </c>
      <c r="G956" s="117" t="s">
        <v>12239</v>
      </c>
      <c r="H956" s="117" t="s">
        <v>12240</v>
      </c>
      <c r="I956" s="134"/>
      <c r="J956" s="117" t="s">
        <v>12241</v>
      </c>
      <c r="K956" s="117" t="s">
        <v>12242</v>
      </c>
      <c r="L956" s="134"/>
      <c r="M956" s="134"/>
      <c r="N956" s="134"/>
      <c r="O956" s="117" t="s">
        <v>12243</v>
      </c>
      <c r="P956" s="117" t="s">
        <v>12244</v>
      </c>
      <c r="Q956" s="117" t="s">
        <v>12245</v>
      </c>
      <c r="R956" s="114"/>
      <c r="S956" s="114"/>
      <c r="T956" s="114"/>
      <c r="U956" s="114"/>
      <c r="V956" s="114"/>
      <c r="W956" s="114"/>
      <c r="X956" s="114"/>
      <c r="Y956" s="114"/>
      <c r="Z956" s="114"/>
      <c r="AA956" s="114"/>
      <c r="AB956" s="114"/>
      <c r="AC956" s="114"/>
      <c r="AD956" s="114"/>
      <c r="AE956" s="114"/>
      <c r="AF956" s="114"/>
      <c r="AG956" s="114"/>
      <c r="AH956" s="114"/>
      <c r="AI956" s="114"/>
      <c r="AJ956" s="114"/>
      <c r="AK956" s="114"/>
      <c r="AL956" s="114"/>
      <c r="AM956" s="114"/>
      <c r="AN956" s="114"/>
      <c r="AO956" s="114"/>
      <c r="AP956" s="114"/>
      <c r="AQ956" s="114"/>
      <c r="AR956" s="114"/>
      <c r="AS956" s="114"/>
      <c r="AT956" s="114"/>
      <c r="AU956" s="114"/>
      <c r="AV956" s="114"/>
      <c r="AW956" s="114"/>
      <c r="AX956" s="114"/>
      <c r="AY956" s="114"/>
      <c r="AZ956" s="114"/>
      <c r="BA956" s="114"/>
      <c r="BB956" s="114"/>
      <c r="BC956" s="114"/>
      <c r="BD956" s="114"/>
      <c r="BE956" s="114"/>
      <c r="BF956" s="114"/>
      <c r="BG956" s="114"/>
      <c r="BH956" s="114"/>
      <c r="BI956" s="114"/>
      <c r="BJ956" s="114"/>
      <c r="BK956" s="114"/>
      <c r="BL956" s="114"/>
    </row>
    <row r="957">
      <c r="A957" s="117" t="s">
        <v>237</v>
      </c>
      <c r="B957" s="117" t="b">
        <v>1</v>
      </c>
      <c r="C957" s="117">
        <v>1.0</v>
      </c>
      <c r="D957" s="117" t="s">
        <v>10364</v>
      </c>
      <c r="E957" s="117" t="s">
        <v>12210</v>
      </c>
      <c r="F957" s="117" t="s">
        <v>294</v>
      </c>
      <c r="G957" s="117" t="s">
        <v>12246</v>
      </c>
      <c r="H957" s="117" t="s">
        <v>12247</v>
      </c>
      <c r="I957" s="134"/>
      <c r="J957" s="117" t="s">
        <v>12248</v>
      </c>
      <c r="K957" s="117" t="s">
        <v>12249</v>
      </c>
      <c r="L957" s="134"/>
      <c r="M957" s="134"/>
      <c r="N957" s="134"/>
      <c r="O957" s="117" t="s">
        <v>12250</v>
      </c>
      <c r="P957" s="117" t="s">
        <v>12251</v>
      </c>
      <c r="Q957" s="117" t="s">
        <v>12252</v>
      </c>
      <c r="R957" s="114"/>
      <c r="S957" s="114"/>
      <c r="T957" s="114"/>
      <c r="U957" s="114"/>
      <c r="V957" s="114"/>
      <c r="W957" s="114"/>
      <c r="X957" s="114"/>
      <c r="Y957" s="114"/>
      <c r="Z957" s="114"/>
      <c r="AA957" s="114"/>
      <c r="AB957" s="114"/>
      <c r="AC957" s="114"/>
      <c r="AD957" s="114"/>
      <c r="AE957" s="114"/>
      <c r="AF957" s="114"/>
      <c r="AG957" s="114"/>
      <c r="AH957" s="114"/>
      <c r="AI957" s="114"/>
      <c r="AJ957" s="114"/>
      <c r="AK957" s="114"/>
      <c r="AL957" s="114"/>
      <c r="AM957" s="114"/>
      <c r="AN957" s="114"/>
      <c r="AO957" s="114"/>
      <c r="AP957" s="114"/>
      <c r="AQ957" s="114"/>
      <c r="AR957" s="114"/>
      <c r="AS957" s="114"/>
      <c r="AT957" s="114"/>
      <c r="AU957" s="114"/>
      <c r="AV957" s="114"/>
      <c r="AW957" s="114"/>
      <c r="AX957" s="114"/>
      <c r="AY957" s="114"/>
      <c r="AZ957" s="114"/>
      <c r="BA957" s="114"/>
      <c r="BB957" s="114"/>
      <c r="BC957" s="114"/>
      <c r="BD957" s="114"/>
      <c r="BE957" s="114"/>
      <c r="BF957" s="114"/>
      <c r="BG957" s="114"/>
      <c r="BH957" s="114"/>
      <c r="BI957" s="114"/>
      <c r="BJ957" s="114"/>
      <c r="BK957" s="114"/>
      <c r="BL957" s="114"/>
    </row>
    <row r="958">
      <c r="A958" s="117" t="s">
        <v>237</v>
      </c>
      <c r="B958" s="117" t="b">
        <v>1</v>
      </c>
      <c r="C958" s="117" t="s">
        <v>241</v>
      </c>
      <c r="D958" s="117" t="s">
        <v>10364</v>
      </c>
      <c r="E958" s="117" t="s">
        <v>12210</v>
      </c>
      <c r="F958" s="117" t="s">
        <v>294</v>
      </c>
      <c r="G958" s="117" t="s">
        <v>12253</v>
      </c>
      <c r="H958" s="117" t="s">
        <v>12254</v>
      </c>
      <c r="I958" s="134"/>
      <c r="J958" s="117" t="s">
        <v>12255</v>
      </c>
      <c r="K958" s="117" t="s">
        <v>12256</v>
      </c>
      <c r="L958" s="134"/>
      <c r="M958" s="134"/>
      <c r="N958" s="134"/>
      <c r="O958" s="117" t="s">
        <v>12257</v>
      </c>
      <c r="P958" s="117" t="s">
        <v>12258</v>
      </c>
      <c r="Q958" s="117" t="s">
        <v>12259</v>
      </c>
      <c r="R958" s="114"/>
      <c r="S958" s="114"/>
      <c r="T958" s="114"/>
      <c r="U958" s="114"/>
      <c r="V958" s="114"/>
      <c r="W958" s="114"/>
      <c r="X958" s="114"/>
      <c r="Y958" s="114"/>
      <c r="Z958" s="114"/>
      <c r="AA958" s="114"/>
      <c r="AB958" s="114"/>
      <c r="AC958" s="114"/>
      <c r="AD958" s="114"/>
      <c r="AE958" s="114"/>
      <c r="AF958" s="114"/>
      <c r="AG958" s="114"/>
      <c r="AH958" s="114"/>
      <c r="AI958" s="114"/>
      <c r="AJ958" s="114"/>
      <c r="AK958" s="114"/>
      <c r="AL958" s="114"/>
      <c r="AM958" s="114"/>
      <c r="AN958" s="114"/>
      <c r="AO958" s="114"/>
      <c r="AP958" s="114"/>
      <c r="AQ958" s="114"/>
      <c r="AR958" s="114"/>
      <c r="AS958" s="114"/>
      <c r="AT958" s="114"/>
      <c r="AU958" s="114"/>
      <c r="AV958" s="114"/>
      <c r="AW958" s="114"/>
      <c r="AX958" s="114"/>
      <c r="AY958" s="114"/>
      <c r="AZ958" s="114"/>
      <c r="BA958" s="114"/>
      <c r="BB958" s="114"/>
      <c r="BC958" s="114"/>
      <c r="BD958" s="114"/>
      <c r="BE958" s="114"/>
      <c r="BF958" s="114"/>
      <c r="BG958" s="114"/>
      <c r="BH958" s="114"/>
      <c r="BI958" s="114"/>
      <c r="BJ958" s="114"/>
      <c r="BK958" s="114"/>
      <c r="BL958" s="114"/>
    </row>
    <row r="959">
      <c r="A959" s="117" t="s">
        <v>237</v>
      </c>
      <c r="B959" s="117" t="b">
        <v>1</v>
      </c>
      <c r="C959" s="117" t="s">
        <v>241</v>
      </c>
      <c r="D959" s="117" t="s">
        <v>10364</v>
      </c>
      <c r="E959" s="117" t="s">
        <v>12210</v>
      </c>
      <c r="F959" s="117" t="s">
        <v>294</v>
      </c>
      <c r="G959" s="117" t="s">
        <v>12260</v>
      </c>
      <c r="H959" s="117" t="s">
        <v>12261</v>
      </c>
      <c r="I959" s="134"/>
      <c r="J959" s="117" t="s">
        <v>12262</v>
      </c>
      <c r="K959" s="117" t="s">
        <v>12263</v>
      </c>
      <c r="L959" s="134"/>
      <c r="M959" s="134"/>
      <c r="N959" s="134"/>
      <c r="O959" s="117" t="s">
        <v>12264</v>
      </c>
      <c r="P959" s="117" t="s">
        <v>12265</v>
      </c>
      <c r="Q959" s="117" t="s">
        <v>12266</v>
      </c>
      <c r="R959" s="114"/>
      <c r="S959" s="114"/>
      <c r="T959" s="114"/>
      <c r="U959" s="114"/>
      <c r="V959" s="114"/>
      <c r="W959" s="114"/>
      <c r="X959" s="114"/>
      <c r="Y959" s="114"/>
      <c r="Z959" s="114"/>
      <c r="AA959" s="114"/>
      <c r="AB959" s="114"/>
      <c r="AC959" s="114"/>
      <c r="AD959" s="114"/>
      <c r="AE959" s="114"/>
      <c r="AF959" s="114"/>
      <c r="AG959" s="114"/>
      <c r="AH959" s="114"/>
      <c r="AI959" s="114"/>
      <c r="AJ959" s="114"/>
      <c r="AK959" s="114"/>
      <c r="AL959" s="114"/>
      <c r="AM959" s="114"/>
      <c r="AN959" s="114"/>
      <c r="AO959" s="114"/>
      <c r="AP959" s="114"/>
      <c r="AQ959" s="114"/>
      <c r="AR959" s="114"/>
      <c r="AS959" s="114"/>
      <c r="AT959" s="114"/>
      <c r="AU959" s="114"/>
      <c r="AV959" s="114"/>
      <c r="AW959" s="114"/>
      <c r="AX959" s="114"/>
      <c r="AY959" s="114"/>
      <c r="AZ959" s="114"/>
      <c r="BA959" s="114"/>
      <c r="BB959" s="114"/>
      <c r="BC959" s="114"/>
      <c r="BD959" s="114"/>
      <c r="BE959" s="114"/>
      <c r="BF959" s="114"/>
      <c r="BG959" s="114"/>
      <c r="BH959" s="114"/>
      <c r="BI959" s="114"/>
      <c r="BJ959" s="114"/>
      <c r="BK959" s="114"/>
      <c r="BL959" s="114"/>
    </row>
    <row r="960">
      <c r="A960" s="117" t="s">
        <v>237</v>
      </c>
      <c r="B960" s="117" t="b">
        <v>1</v>
      </c>
      <c r="C960" s="117">
        <v>1.0</v>
      </c>
      <c r="D960" s="117" t="s">
        <v>10364</v>
      </c>
      <c r="E960" s="117" t="s">
        <v>12210</v>
      </c>
      <c r="F960" s="117" t="s">
        <v>294</v>
      </c>
      <c r="G960" s="117" t="s">
        <v>12267</v>
      </c>
      <c r="H960" s="117" t="s">
        <v>12254</v>
      </c>
      <c r="I960" s="134"/>
      <c r="J960" s="117" t="s">
        <v>12268</v>
      </c>
      <c r="K960" s="117" t="s">
        <v>12269</v>
      </c>
      <c r="L960" s="134"/>
      <c r="M960" s="134"/>
      <c r="N960" s="134"/>
      <c r="O960" s="117" t="s">
        <v>12270</v>
      </c>
      <c r="P960" s="117" t="s">
        <v>12271</v>
      </c>
      <c r="Q960" s="117" t="s">
        <v>12272</v>
      </c>
      <c r="R960" s="114"/>
      <c r="S960" s="114"/>
      <c r="T960" s="114"/>
      <c r="U960" s="114"/>
      <c r="V960" s="114"/>
      <c r="W960" s="114"/>
      <c r="X960" s="114"/>
      <c r="Y960" s="114"/>
      <c r="Z960" s="114"/>
      <c r="AA960" s="114"/>
      <c r="AB960" s="114"/>
      <c r="AC960" s="114"/>
      <c r="AD960" s="114"/>
      <c r="AE960" s="114"/>
      <c r="AF960" s="114"/>
      <c r="AG960" s="114"/>
      <c r="AH960" s="114"/>
      <c r="AI960" s="114"/>
      <c r="AJ960" s="114"/>
      <c r="AK960" s="114"/>
      <c r="AL960" s="114"/>
      <c r="AM960" s="114"/>
      <c r="AN960" s="114"/>
      <c r="AO960" s="114"/>
      <c r="AP960" s="114"/>
      <c r="AQ960" s="114"/>
      <c r="AR960" s="114"/>
      <c r="AS960" s="114"/>
      <c r="AT960" s="114"/>
      <c r="AU960" s="114"/>
      <c r="AV960" s="114"/>
      <c r="AW960" s="114"/>
      <c r="AX960" s="114"/>
      <c r="AY960" s="114"/>
      <c r="AZ960" s="114"/>
      <c r="BA960" s="114"/>
      <c r="BB960" s="114"/>
      <c r="BC960" s="114"/>
      <c r="BD960" s="114"/>
      <c r="BE960" s="114"/>
      <c r="BF960" s="114"/>
      <c r="BG960" s="114"/>
      <c r="BH960" s="114"/>
      <c r="BI960" s="114"/>
      <c r="BJ960" s="114"/>
      <c r="BK960" s="114"/>
      <c r="BL960" s="114"/>
    </row>
    <row r="961">
      <c r="A961" s="117" t="s">
        <v>237</v>
      </c>
      <c r="B961" s="117" t="b">
        <v>1</v>
      </c>
      <c r="C961" s="117" t="s">
        <v>241</v>
      </c>
      <c r="D961" s="117" t="s">
        <v>10364</v>
      </c>
      <c r="E961" s="117" t="s">
        <v>12210</v>
      </c>
      <c r="F961" s="117" t="s">
        <v>294</v>
      </c>
      <c r="G961" s="117" t="s">
        <v>12273</v>
      </c>
      <c r="H961" s="117" t="s">
        <v>12254</v>
      </c>
      <c r="I961" s="134"/>
      <c r="J961" s="117" t="s">
        <v>12274</v>
      </c>
      <c r="K961" s="117" t="s">
        <v>12275</v>
      </c>
      <c r="L961" s="134"/>
      <c r="M961" s="134"/>
      <c r="N961" s="134"/>
      <c r="O961" s="117" t="s">
        <v>12276</v>
      </c>
      <c r="P961" s="117" t="s">
        <v>12277</v>
      </c>
      <c r="Q961" s="117" t="s">
        <v>12278</v>
      </c>
      <c r="R961" s="114"/>
      <c r="S961" s="114"/>
      <c r="T961" s="114"/>
      <c r="U961" s="114"/>
      <c r="V961" s="114"/>
      <c r="W961" s="114"/>
      <c r="X961" s="114"/>
      <c r="Y961" s="114"/>
      <c r="Z961" s="114"/>
      <c r="AA961" s="114"/>
      <c r="AB961" s="114"/>
      <c r="AC961" s="114"/>
      <c r="AD961" s="114"/>
      <c r="AE961" s="114"/>
      <c r="AF961" s="114"/>
      <c r="AG961" s="114"/>
      <c r="AH961" s="114"/>
      <c r="AI961" s="114"/>
      <c r="AJ961" s="114"/>
      <c r="AK961" s="114"/>
      <c r="AL961" s="114"/>
      <c r="AM961" s="114"/>
      <c r="AN961" s="114"/>
      <c r="AO961" s="114"/>
      <c r="AP961" s="114"/>
      <c r="AQ961" s="114"/>
      <c r="AR961" s="114"/>
      <c r="AS961" s="114"/>
      <c r="AT961" s="114"/>
      <c r="AU961" s="114"/>
      <c r="AV961" s="114"/>
      <c r="AW961" s="114"/>
      <c r="AX961" s="114"/>
      <c r="AY961" s="114"/>
      <c r="AZ961" s="114"/>
      <c r="BA961" s="114"/>
      <c r="BB961" s="114"/>
      <c r="BC961" s="114"/>
      <c r="BD961" s="114"/>
      <c r="BE961" s="114"/>
      <c r="BF961" s="114"/>
      <c r="BG961" s="114"/>
      <c r="BH961" s="114"/>
      <c r="BI961" s="114"/>
      <c r="BJ961" s="114"/>
      <c r="BK961" s="114"/>
      <c r="BL961" s="114"/>
    </row>
    <row r="962">
      <c r="A962" s="117" t="s">
        <v>237</v>
      </c>
      <c r="B962" s="117" t="b">
        <v>1</v>
      </c>
      <c r="C962" s="117" t="s">
        <v>241</v>
      </c>
      <c r="D962" s="117" t="s">
        <v>10364</v>
      </c>
      <c r="E962" s="117" t="s">
        <v>12210</v>
      </c>
      <c r="F962" s="117" t="s">
        <v>294</v>
      </c>
      <c r="G962" s="117" t="s">
        <v>12279</v>
      </c>
      <c r="H962" s="117" t="s">
        <v>12280</v>
      </c>
      <c r="I962" s="134"/>
      <c r="J962" s="117" t="s">
        <v>12281</v>
      </c>
      <c r="K962" s="143" t="s">
        <v>12282</v>
      </c>
      <c r="L962" s="134"/>
      <c r="M962" s="134"/>
      <c r="N962" s="134"/>
      <c r="O962" s="117" t="s">
        <v>12283</v>
      </c>
      <c r="P962" s="117" t="s">
        <v>12284</v>
      </c>
      <c r="Q962" s="143" t="s">
        <v>12285</v>
      </c>
      <c r="R962" s="114"/>
      <c r="S962" s="114"/>
      <c r="T962" s="114"/>
      <c r="U962" s="114"/>
      <c r="V962" s="114"/>
      <c r="W962" s="114"/>
      <c r="X962" s="114"/>
      <c r="Y962" s="114"/>
      <c r="Z962" s="114"/>
      <c r="AA962" s="114"/>
      <c r="AB962" s="114"/>
      <c r="AC962" s="114"/>
      <c r="AD962" s="114"/>
      <c r="AE962" s="114"/>
      <c r="AF962" s="114"/>
      <c r="AG962" s="114"/>
      <c r="AH962" s="114"/>
      <c r="AI962" s="114"/>
      <c r="AJ962" s="114"/>
      <c r="AK962" s="114"/>
      <c r="AL962" s="114"/>
      <c r="AM962" s="114"/>
      <c r="AN962" s="114"/>
      <c r="AO962" s="114"/>
      <c r="AP962" s="114"/>
      <c r="AQ962" s="114"/>
      <c r="AR962" s="114"/>
      <c r="AS962" s="114"/>
      <c r="AT962" s="114"/>
      <c r="AU962" s="114"/>
      <c r="AV962" s="114"/>
      <c r="AW962" s="114"/>
      <c r="AX962" s="114"/>
      <c r="AY962" s="114"/>
      <c r="AZ962" s="114"/>
      <c r="BA962" s="114"/>
      <c r="BB962" s="114"/>
      <c r="BC962" s="114"/>
      <c r="BD962" s="114"/>
      <c r="BE962" s="114"/>
      <c r="BF962" s="114"/>
      <c r="BG962" s="114"/>
      <c r="BH962" s="114"/>
      <c r="BI962" s="114"/>
      <c r="BJ962" s="114"/>
      <c r="BK962" s="114"/>
      <c r="BL962" s="114"/>
    </row>
    <row r="963">
      <c r="A963" s="117" t="s">
        <v>237</v>
      </c>
      <c r="B963" s="117" t="b">
        <v>1</v>
      </c>
      <c r="C963" s="117">
        <v>1.0</v>
      </c>
      <c r="D963" s="117" t="s">
        <v>10364</v>
      </c>
      <c r="E963" s="117" t="s">
        <v>12210</v>
      </c>
      <c r="F963" s="117" t="s">
        <v>294</v>
      </c>
      <c r="G963" s="117" t="s">
        <v>12286</v>
      </c>
      <c r="H963" s="117" t="s">
        <v>12287</v>
      </c>
      <c r="I963" s="134"/>
      <c r="J963" s="117" t="s">
        <v>12288</v>
      </c>
      <c r="K963" s="117" t="s">
        <v>12289</v>
      </c>
      <c r="L963" s="134"/>
      <c r="M963" s="134"/>
      <c r="N963" s="134"/>
      <c r="O963" s="117" t="s">
        <v>12290</v>
      </c>
      <c r="P963" s="117" t="s">
        <v>12291</v>
      </c>
      <c r="Q963" s="117" t="s">
        <v>12292</v>
      </c>
      <c r="R963" s="114"/>
      <c r="S963" s="114"/>
      <c r="T963" s="114"/>
      <c r="U963" s="114"/>
      <c r="V963" s="114"/>
      <c r="W963" s="114"/>
      <c r="X963" s="114"/>
      <c r="Y963" s="114"/>
      <c r="Z963" s="114"/>
      <c r="AA963" s="114"/>
      <c r="AB963" s="114"/>
      <c r="AC963" s="114"/>
      <c r="AD963" s="114"/>
      <c r="AE963" s="114"/>
      <c r="AF963" s="114"/>
      <c r="AG963" s="114"/>
      <c r="AH963" s="114"/>
      <c r="AI963" s="114"/>
      <c r="AJ963" s="114"/>
      <c r="AK963" s="114"/>
      <c r="AL963" s="114"/>
      <c r="AM963" s="114"/>
      <c r="AN963" s="114"/>
      <c r="AO963" s="114"/>
      <c r="AP963" s="114"/>
      <c r="AQ963" s="114"/>
      <c r="AR963" s="114"/>
      <c r="AS963" s="114"/>
      <c r="AT963" s="114"/>
      <c r="AU963" s="114"/>
      <c r="AV963" s="114"/>
      <c r="AW963" s="114"/>
      <c r="AX963" s="114"/>
      <c r="AY963" s="114"/>
      <c r="AZ963" s="114"/>
      <c r="BA963" s="114"/>
      <c r="BB963" s="114"/>
      <c r="BC963" s="114"/>
      <c r="BD963" s="114"/>
      <c r="BE963" s="114"/>
      <c r="BF963" s="114"/>
      <c r="BG963" s="114"/>
      <c r="BH963" s="114"/>
      <c r="BI963" s="114"/>
      <c r="BJ963" s="114"/>
      <c r="BK963" s="114"/>
      <c r="BL963" s="114"/>
    </row>
    <row r="964">
      <c r="A964" s="117" t="s">
        <v>237</v>
      </c>
      <c r="B964" s="117" t="b">
        <v>1</v>
      </c>
      <c r="C964" s="117" t="s">
        <v>241</v>
      </c>
      <c r="D964" s="117" t="s">
        <v>10364</v>
      </c>
      <c r="E964" s="117" t="s">
        <v>12210</v>
      </c>
      <c r="F964" s="117" t="s">
        <v>294</v>
      </c>
      <c r="G964" s="117" t="s">
        <v>12293</v>
      </c>
      <c r="H964" s="117" t="s">
        <v>12294</v>
      </c>
      <c r="I964" s="134"/>
      <c r="J964" s="117" t="s">
        <v>12295</v>
      </c>
      <c r="K964" s="117" t="s">
        <v>12296</v>
      </c>
      <c r="L964" s="134"/>
      <c r="M964" s="134"/>
      <c r="N964" s="134"/>
      <c r="O964" s="117" t="s">
        <v>12297</v>
      </c>
      <c r="P964" s="117" t="s">
        <v>12298</v>
      </c>
      <c r="Q964" s="117" t="s">
        <v>12299</v>
      </c>
      <c r="R964" s="114"/>
      <c r="S964" s="114"/>
      <c r="T964" s="114"/>
      <c r="U964" s="114"/>
      <c r="V964" s="114"/>
      <c r="W964" s="114"/>
      <c r="X964" s="114"/>
      <c r="Y964" s="114"/>
      <c r="Z964" s="114"/>
      <c r="AA964" s="114"/>
      <c r="AB964" s="114"/>
      <c r="AC964" s="114"/>
      <c r="AD964" s="114"/>
      <c r="AE964" s="114"/>
      <c r="AF964" s="114"/>
      <c r="AG964" s="114"/>
      <c r="AH964" s="114"/>
      <c r="AI964" s="114"/>
      <c r="AJ964" s="114"/>
      <c r="AK964" s="114"/>
      <c r="AL964" s="114"/>
      <c r="AM964" s="114"/>
      <c r="AN964" s="114"/>
      <c r="AO964" s="114"/>
      <c r="AP964" s="114"/>
      <c r="AQ964" s="114"/>
      <c r="AR964" s="114"/>
      <c r="AS964" s="114"/>
      <c r="AT964" s="114"/>
      <c r="AU964" s="114"/>
      <c r="AV964" s="114"/>
      <c r="AW964" s="114"/>
      <c r="AX964" s="114"/>
      <c r="AY964" s="114"/>
      <c r="AZ964" s="114"/>
      <c r="BA964" s="114"/>
      <c r="BB964" s="114"/>
      <c r="BC964" s="114"/>
      <c r="BD964" s="114"/>
      <c r="BE964" s="114"/>
      <c r="BF964" s="114"/>
      <c r="BG964" s="114"/>
      <c r="BH964" s="114"/>
      <c r="BI964" s="114"/>
      <c r="BJ964" s="114"/>
      <c r="BK964" s="114"/>
      <c r="BL964" s="114"/>
    </row>
    <row r="965">
      <c r="A965" s="117" t="s">
        <v>237</v>
      </c>
      <c r="B965" s="117" t="b">
        <v>1</v>
      </c>
      <c r="C965" s="117" t="s">
        <v>241</v>
      </c>
      <c r="D965" s="117" t="s">
        <v>10364</v>
      </c>
      <c r="E965" s="117" t="s">
        <v>12210</v>
      </c>
      <c r="F965" s="117" t="s">
        <v>294</v>
      </c>
      <c r="G965" s="117" t="s">
        <v>12300</v>
      </c>
      <c r="H965" s="117" t="s">
        <v>12261</v>
      </c>
      <c r="I965" s="134"/>
      <c r="J965" s="117" t="s">
        <v>12301</v>
      </c>
      <c r="K965" s="117" t="s">
        <v>12302</v>
      </c>
      <c r="L965" s="134"/>
      <c r="M965" s="134"/>
      <c r="N965" s="134"/>
      <c r="O965" s="117" t="s">
        <v>12303</v>
      </c>
      <c r="P965" s="117" t="s">
        <v>12304</v>
      </c>
      <c r="Q965" s="134"/>
      <c r="R965" s="114"/>
      <c r="S965" s="114"/>
      <c r="T965" s="114"/>
      <c r="U965" s="114"/>
      <c r="V965" s="114"/>
      <c r="W965" s="114"/>
      <c r="X965" s="114"/>
      <c r="Y965" s="114"/>
      <c r="Z965" s="114"/>
      <c r="AA965" s="114"/>
      <c r="AB965" s="114"/>
      <c r="AC965" s="114"/>
      <c r="AD965" s="114"/>
      <c r="AE965" s="114"/>
      <c r="AF965" s="114"/>
      <c r="AG965" s="114"/>
      <c r="AH965" s="114"/>
      <c r="AI965" s="114"/>
      <c r="AJ965" s="114"/>
      <c r="AK965" s="114"/>
      <c r="AL965" s="114"/>
      <c r="AM965" s="114"/>
      <c r="AN965" s="114"/>
      <c r="AO965" s="114"/>
      <c r="AP965" s="114"/>
      <c r="AQ965" s="114"/>
      <c r="AR965" s="114"/>
      <c r="AS965" s="114"/>
      <c r="AT965" s="114"/>
      <c r="AU965" s="114"/>
      <c r="AV965" s="114"/>
      <c r="AW965" s="114"/>
      <c r="AX965" s="114"/>
      <c r="AY965" s="114"/>
      <c r="AZ965" s="114"/>
      <c r="BA965" s="114"/>
      <c r="BB965" s="114"/>
      <c r="BC965" s="114"/>
      <c r="BD965" s="114"/>
      <c r="BE965" s="114"/>
      <c r="BF965" s="114"/>
      <c r="BG965" s="114"/>
      <c r="BH965" s="114"/>
      <c r="BI965" s="114"/>
      <c r="BJ965" s="114"/>
      <c r="BK965" s="114"/>
      <c r="BL965" s="114"/>
    </row>
    <row r="966">
      <c r="A966" s="117" t="s">
        <v>237</v>
      </c>
      <c r="B966" s="117" t="b">
        <v>1</v>
      </c>
      <c r="C966" s="117">
        <v>1.0</v>
      </c>
      <c r="D966" s="117" t="s">
        <v>10364</v>
      </c>
      <c r="E966" s="117" t="s">
        <v>12210</v>
      </c>
      <c r="F966" s="117" t="s">
        <v>556</v>
      </c>
      <c r="G966" s="117" t="s">
        <v>12305</v>
      </c>
      <c r="H966" s="117" t="s">
        <v>12306</v>
      </c>
      <c r="I966" s="134"/>
      <c r="J966" s="117" t="s">
        <v>12307</v>
      </c>
      <c r="K966" s="117" t="s">
        <v>12308</v>
      </c>
      <c r="L966" s="134"/>
      <c r="M966" s="134"/>
      <c r="N966" s="134"/>
      <c r="O966" s="117" t="s">
        <v>12309</v>
      </c>
      <c r="P966" s="117" t="s">
        <v>12310</v>
      </c>
      <c r="Q966" s="117" t="s">
        <v>12311</v>
      </c>
      <c r="R966" s="114"/>
      <c r="S966" s="114"/>
      <c r="T966" s="114"/>
      <c r="U966" s="114"/>
      <c r="V966" s="114"/>
      <c r="W966" s="114"/>
      <c r="X966" s="114"/>
      <c r="Y966" s="114"/>
      <c r="Z966" s="114"/>
      <c r="AA966" s="114"/>
      <c r="AB966" s="114"/>
      <c r="AC966" s="114"/>
      <c r="AD966" s="114"/>
      <c r="AE966" s="114"/>
      <c r="AF966" s="114"/>
      <c r="AG966" s="114"/>
      <c r="AH966" s="114"/>
      <c r="AI966" s="114"/>
      <c r="AJ966" s="114"/>
      <c r="AK966" s="114"/>
      <c r="AL966" s="114"/>
      <c r="AM966" s="114"/>
      <c r="AN966" s="114"/>
      <c r="AO966" s="114"/>
      <c r="AP966" s="114"/>
      <c r="AQ966" s="114"/>
      <c r="AR966" s="114"/>
      <c r="AS966" s="114"/>
      <c r="AT966" s="114"/>
      <c r="AU966" s="114"/>
      <c r="AV966" s="114"/>
      <c r="AW966" s="114"/>
      <c r="AX966" s="114"/>
      <c r="AY966" s="114"/>
      <c r="AZ966" s="114"/>
      <c r="BA966" s="114"/>
      <c r="BB966" s="114"/>
      <c r="BC966" s="114"/>
      <c r="BD966" s="114"/>
      <c r="BE966" s="114"/>
      <c r="BF966" s="114"/>
      <c r="BG966" s="114"/>
      <c r="BH966" s="114"/>
      <c r="BI966" s="114"/>
      <c r="BJ966" s="114"/>
      <c r="BK966" s="114"/>
      <c r="BL966" s="114"/>
    </row>
    <row r="967">
      <c r="A967" s="117" t="s">
        <v>237</v>
      </c>
      <c r="B967" s="117" t="b">
        <v>1</v>
      </c>
      <c r="C967" s="117" t="s">
        <v>241</v>
      </c>
      <c r="D967" s="117" t="s">
        <v>10364</v>
      </c>
      <c r="E967" s="117" t="s">
        <v>12210</v>
      </c>
      <c r="F967" s="117" t="s">
        <v>556</v>
      </c>
      <c r="G967" s="117" t="s">
        <v>12312</v>
      </c>
      <c r="H967" s="117" t="s">
        <v>12313</v>
      </c>
      <c r="I967" s="134"/>
      <c r="J967" s="117" t="s">
        <v>4654</v>
      </c>
      <c r="K967" s="117" t="s">
        <v>12314</v>
      </c>
      <c r="L967" s="134"/>
      <c r="M967" s="134"/>
      <c r="N967" s="134"/>
      <c r="O967" s="117" t="s">
        <v>12315</v>
      </c>
      <c r="P967" s="117" t="s">
        <v>12316</v>
      </c>
      <c r="Q967" s="117" t="s">
        <v>12317</v>
      </c>
      <c r="R967" s="114"/>
      <c r="S967" s="114"/>
      <c r="T967" s="114"/>
      <c r="U967" s="114"/>
      <c r="V967" s="114"/>
      <c r="W967" s="114"/>
      <c r="X967" s="114"/>
      <c r="Y967" s="114"/>
      <c r="Z967" s="114"/>
      <c r="AA967" s="114"/>
      <c r="AB967" s="114"/>
      <c r="AC967" s="114"/>
      <c r="AD967" s="114"/>
      <c r="AE967" s="114"/>
      <c r="AF967" s="114"/>
      <c r="AG967" s="114"/>
      <c r="AH967" s="114"/>
      <c r="AI967" s="114"/>
      <c r="AJ967" s="114"/>
      <c r="AK967" s="114"/>
      <c r="AL967" s="114"/>
      <c r="AM967" s="114"/>
      <c r="AN967" s="114"/>
      <c r="AO967" s="114"/>
      <c r="AP967" s="114"/>
      <c r="AQ967" s="114"/>
      <c r="AR967" s="114"/>
      <c r="AS967" s="114"/>
      <c r="AT967" s="114"/>
      <c r="AU967" s="114"/>
      <c r="AV967" s="114"/>
      <c r="AW967" s="114"/>
      <c r="AX967" s="114"/>
      <c r="AY967" s="114"/>
      <c r="AZ967" s="114"/>
      <c r="BA967" s="114"/>
      <c r="BB967" s="114"/>
      <c r="BC967" s="114"/>
      <c r="BD967" s="114"/>
      <c r="BE967" s="114"/>
      <c r="BF967" s="114"/>
      <c r="BG967" s="114"/>
      <c r="BH967" s="114"/>
      <c r="BI967" s="114"/>
      <c r="BJ967" s="114"/>
      <c r="BK967" s="114"/>
      <c r="BL967" s="114"/>
    </row>
    <row r="968">
      <c r="A968" s="117" t="s">
        <v>237</v>
      </c>
      <c r="B968" s="117" t="b">
        <v>1</v>
      </c>
      <c r="C968" s="117" t="s">
        <v>241</v>
      </c>
      <c r="D968" s="117" t="s">
        <v>10364</v>
      </c>
      <c r="E968" s="117" t="s">
        <v>12210</v>
      </c>
      <c r="F968" s="117" t="s">
        <v>556</v>
      </c>
      <c r="G968" s="117" t="s">
        <v>12318</v>
      </c>
      <c r="H968" s="117" t="s">
        <v>12319</v>
      </c>
      <c r="I968" s="134"/>
      <c r="J968" s="117" t="s">
        <v>12320</v>
      </c>
      <c r="K968" s="117" t="s">
        <v>12321</v>
      </c>
      <c r="L968" s="134"/>
      <c r="M968" s="134"/>
      <c r="N968" s="134"/>
      <c r="O968" s="117" t="s">
        <v>12322</v>
      </c>
      <c r="P968" s="117" t="s">
        <v>12323</v>
      </c>
      <c r="Q968" s="117" t="s">
        <v>12324</v>
      </c>
      <c r="R968" s="114"/>
      <c r="S968" s="114"/>
      <c r="T968" s="114"/>
      <c r="U968" s="114"/>
      <c r="V968" s="114"/>
      <c r="W968" s="114"/>
      <c r="X968" s="114"/>
      <c r="Y968" s="114"/>
      <c r="Z968" s="114"/>
      <c r="AA968" s="114"/>
      <c r="AB968" s="114"/>
      <c r="AC968" s="114"/>
      <c r="AD968" s="114"/>
      <c r="AE968" s="114"/>
      <c r="AF968" s="114"/>
      <c r="AG968" s="114"/>
      <c r="AH968" s="114"/>
      <c r="AI968" s="114"/>
      <c r="AJ968" s="114"/>
      <c r="AK968" s="114"/>
      <c r="AL968" s="114"/>
      <c r="AM968" s="114"/>
      <c r="AN968" s="114"/>
      <c r="AO968" s="114"/>
      <c r="AP968" s="114"/>
      <c r="AQ968" s="114"/>
      <c r="AR968" s="114"/>
      <c r="AS968" s="114"/>
      <c r="AT968" s="114"/>
      <c r="AU968" s="114"/>
      <c r="AV968" s="114"/>
      <c r="AW968" s="114"/>
      <c r="AX968" s="114"/>
      <c r="AY968" s="114"/>
      <c r="AZ968" s="114"/>
      <c r="BA968" s="114"/>
      <c r="BB968" s="114"/>
      <c r="BC968" s="114"/>
      <c r="BD968" s="114"/>
      <c r="BE968" s="114"/>
      <c r="BF968" s="114"/>
      <c r="BG968" s="114"/>
      <c r="BH968" s="114"/>
      <c r="BI968" s="114"/>
      <c r="BJ968" s="114"/>
      <c r="BK968" s="114"/>
      <c r="BL968" s="114"/>
    </row>
    <row r="969">
      <c r="A969" s="117" t="s">
        <v>237</v>
      </c>
      <c r="B969" s="117" t="b">
        <v>1</v>
      </c>
      <c r="C969" s="117">
        <v>1.0</v>
      </c>
      <c r="D969" s="117" t="s">
        <v>10364</v>
      </c>
      <c r="E969" s="117" t="s">
        <v>12210</v>
      </c>
      <c r="F969" s="117" t="s">
        <v>556</v>
      </c>
      <c r="G969" s="117" t="s">
        <v>12325</v>
      </c>
      <c r="H969" s="117" t="s">
        <v>12313</v>
      </c>
      <c r="I969" s="134"/>
      <c r="J969" s="117" t="s">
        <v>12326</v>
      </c>
      <c r="K969" s="117" t="s">
        <v>12327</v>
      </c>
      <c r="L969" s="134"/>
      <c r="M969" s="134"/>
      <c r="N969" s="134"/>
      <c r="O969" s="117" t="s">
        <v>12328</v>
      </c>
      <c r="P969" s="117" t="s">
        <v>12329</v>
      </c>
      <c r="Q969" s="117" t="s">
        <v>12330</v>
      </c>
      <c r="R969" s="114"/>
      <c r="S969" s="114"/>
      <c r="T969" s="114"/>
      <c r="U969" s="114"/>
      <c r="V969" s="114"/>
      <c r="W969" s="114"/>
      <c r="X969" s="114"/>
      <c r="Y969" s="114"/>
      <c r="Z969" s="114"/>
      <c r="AA969" s="114"/>
      <c r="AB969" s="114"/>
      <c r="AC969" s="114"/>
      <c r="AD969" s="114"/>
      <c r="AE969" s="114"/>
      <c r="AF969" s="114"/>
      <c r="AG969" s="114"/>
      <c r="AH969" s="114"/>
      <c r="AI969" s="114"/>
      <c r="AJ969" s="114"/>
      <c r="AK969" s="114"/>
      <c r="AL969" s="114"/>
      <c r="AM969" s="114"/>
      <c r="AN969" s="114"/>
      <c r="AO969" s="114"/>
      <c r="AP969" s="114"/>
      <c r="AQ969" s="114"/>
      <c r="AR969" s="114"/>
      <c r="AS969" s="114"/>
      <c r="AT969" s="114"/>
      <c r="AU969" s="114"/>
      <c r="AV969" s="114"/>
      <c r="AW969" s="114"/>
      <c r="AX969" s="114"/>
      <c r="AY969" s="114"/>
      <c r="AZ969" s="114"/>
      <c r="BA969" s="114"/>
      <c r="BB969" s="114"/>
      <c r="BC969" s="114"/>
      <c r="BD969" s="114"/>
      <c r="BE969" s="114"/>
      <c r="BF969" s="114"/>
      <c r="BG969" s="114"/>
      <c r="BH969" s="114"/>
      <c r="BI969" s="114"/>
      <c r="BJ969" s="114"/>
      <c r="BK969" s="114"/>
      <c r="BL969" s="114"/>
    </row>
    <row r="970">
      <c r="A970" s="117" t="s">
        <v>237</v>
      </c>
      <c r="B970" s="117" t="b">
        <v>1</v>
      </c>
      <c r="C970" s="117" t="s">
        <v>241</v>
      </c>
      <c r="D970" s="117" t="s">
        <v>10364</v>
      </c>
      <c r="E970" s="117" t="s">
        <v>12210</v>
      </c>
      <c r="F970" s="117" t="s">
        <v>556</v>
      </c>
      <c r="G970" s="117" t="s">
        <v>12331</v>
      </c>
      <c r="H970" s="117" t="s">
        <v>12332</v>
      </c>
      <c r="I970" s="134"/>
      <c r="J970" s="117" t="s">
        <v>12333</v>
      </c>
      <c r="K970" s="117" t="s">
        <v>12334</v>
      </c>
      <c r="L970" s="134"/>
      <c r="M970" s="134"/>
      <c r="N970" s="134"/>
      <c r="O970" s="117" t="s">
        <v>12335</v>
      </c>
      <c r="P970" s="117" t="s">
        <v>12336</v>
      </c>
      <c r="Q970" s="117" t="s">
        <v>12337</v>
      </c>
      <c r="R970" s="114"/>
      <c r="S970" s="114"/>
      <c r="T970" s="114"/>
      <c r="U970" s="114"/>
      <c r="V970" s="114"/>
      <c r="W970" s="114"/>
      <c r="X970" s="114"/>
      <c r="Y970" s="114"/>
      <c r="Z970" s="114"/>
      <c r="AA970" s="114"/>
      <c r="AB970" s="114"/>
      <c r="AC970" s="114"/>
      <c r="AD970" s="114"/>
      <c r="AE970" s="114"/>
      <c r="AF970" s="114"/>
      <c r="AG970" s="114"/>
      <c r="AH970" s="114"/>
      <c r="AI970" s="114"/>
      <c r="AJ970" s="114"/>
      <c r="AK970" s="114"/>
      <c r="AL970" s="114"/>
      <c r="AM970" s="114"/>
      <c r="AN970" s="114"/>
      <c r="AO970" s="114"/>
      <c r="AP970" s="114"/>
      <c r="AQ970" s="114"/>
      <c r="AR970" s="114"/>
      <c r="AS970" s="114"/>
      <c r="AT970" s="114"/>
      <c r="AU970" s="114"/>
      <c r="AV970" s="114"/>
      <c r="AW970" s="114"/>
      <c r="AX970" s="114"/>
      <c r="AY970" s="114"/>
      <c r="AZ970" s="114"/>
      <c r="BA970" s="114"/>
      <c r="BB970" s="114"/>
      <c r="BC970" s="114"/>
      <c r="BD970" s="114"/>
      <c r="BE970" s="114"/>
      <c r="BF970" s="114"/>
      <c r="BG970" s="114"/>
      <c r="BH970" s="114"/>
      <c r="BI970" s="114"/>
      <c r="BJ970" s="114"/>
      <c r="BK970" s="114"/>
      <c r="BL970" s="114"/>
    </row>
    <row r="971">
      <c r="A971" s="117" t="s">
        <v>237</v>
      </c>
      <c r="B971" s="117" t="b">
        <v>1</v>
      </c>
      <c r="C971" s="117" t="s">
        <v>241</v>
      </c>
      <c r="D971" s="117" t="s">
        <v>10364</v>
      </c>
      <c r="E971" s="117" t="s">
        <v>12210</v>
      </c>
      <c r="F971" s="117" t="s">
        <v>556</v>
      </c>
      <c r="G971" s="117" t="s">
        <v>12338</v>
      </c>
      <c r="H971" s="117" t="s">
        <v>12339</v>
      </c>
      <c r="I971" s="134"/>
      <c r="J971" s="117" t="s">
        <v>12340</v>
      </c>
      <c r="K971" s="117" t="s">
        <v>12341</v>
      </c>
      <c r="L971" s="134"/>
      <c r="M971" s="134"/>
      <c r="N971" s="134"/>
      <c r="O971" s="117" t="s">
        <v>12342</v>
      </c>
      <c r="P971" s="117" t="s">
        <v>12343</v>
      </c>
      <c r="Q971" s="117" t="s">
        <v>12344</v>
      </c>
      <c r="R971" s="114"/>
      <c r="S971" s="114"/>
      <c r="T971" s="114"/>
      <c r="U971" s="114"/>
      <c r="V971" s="114"/>
      <c r="W971" s="114"/>
      <c r="X971" s="114"/>
      <c r="Y971" s="114"/>
      <c r="Z971" s="114"/>
      <c r="AA971" s="114"/>
      <c r="AB971" s="114"/>
      <c r="AC971" s="114"/>
      <c r="AD971" s="114"/>
      <c r="AE971" s="114"/>
      <c r="AF971" s="114"/>
      <c r="AG971" s="114"/>
      <c r="AH971" s="114"/>
      <c r="AI971" s="114"/>
      <c r="AJ971" s="114"/>
      <c r="AK971" s="114"/>
      <c r="AL971" s="114"/>
      <c r="AM971" s="114"/>
      <c r="AN971" s="114"/>
      <c r="AO971" s="114"/>
      <c r="AP971" s="114"/>
      <c r="AQ971" s="114"/>
      <c r="AR971" s="114"/>
      <c r="AS971" s="114"/>
      <c r="AT971" s="114"/>
      <c r="AU971" s="114"/>
      <c r="AV971" s="114"/>
      <c r="AW971" s="114"/>
      <c r="AX971" s="114"/>
      <c r="AY971" s="114"/>
      <c r="AZ971" s="114"/>
      <c r="BA971" s="114"/>
      <c r="BB971" s="114"/>
      <c r="BC971" s="114"/>
      <c r="BD971" s="114"/>
      <c r="BE971" s="114"/>
      <c r="BF971" s="114"/>
      <c r="BG971" s="114"/>
      <c r="BH971" s="114"/>
      <c r="BI971" s="114"/>
      <c r="BJ971" s="114"/>
      <c r="BK971" s="114"/>
      <c r="BL971" s="114"/>
    </row>
    <row r="972">
      <c r="A972" s="117" t="s">
        <v>237</v>
      </c>
      <c r="B972" s="117" t="b">
        <v>1</v>
      </c>
      <c r="C972" s="117">
        <v>1.0</v>
      </c>
      <c r="D972" s="117" t="s">
        <v>10364</v>
      </c>
      <c r="E972" s="117" t="s">
        <v>12210</v>
      </c>
      <c r="F972" s="117" t="s">
        <v>556</v>
      </c>
      <c r="G972" s="117" t="s">
        <v>12345</v>
      </c>
      <c r="H972" s="117" t="s">
        <v>12346</v>
      </c>
      <c r="I972" s="134"/>
      <c r="J972" s="117" t="s">
        <v>12347</v>
      </c>
      <c r="K972" s="117" t="s">
        <v>12348</v>
      </c>
      <c r="L972" s="134"/>
      <c r="M972" s="134"/>
      <c r="N972" s="134"/>
      <c r="O972" s="117" t="s">
        <v>12349</v>
      </c>
      <c r="P972" s="117" t="s">
        <v>12350</v>
      </c>
      <c r="Q972" s="117" t="s">
        <v>12351</v>
      </c>
      <c r="R972" s="114"/>
      <c r="S972" s="114"/>
      <c r="T972" s="114"/>
      <c r="U972" s="114"/>
      <c r="V972" s="114"/>
      <c r="W972" s="114"/>
      <c r="X972" s="114"/>
      <c r="Y972" s="114"/>
      <c r="Z972" s="114"/>
      <c r="AA972" s="114"/>
      <c r="AB972" s="114"/>
      <c r="AC972" s="114"/>
      <c r="AD972" s="114"/>
      <c r="AE972" s="114"/>
      <c r="AF972" s="114"/>
      <c r="AG972" s="114"/>
      <c r="AH972" s="114"/>
      <c r="AI972" s="114"/>
      <c r="AJ972" s="114"/>
      <c r="AK972" s="114"/>
      <c r="AL972" s="114"/>
      <c r="AM972" s="114"/>
      <c r="AN972" s="114"/>
      <c r="AO972" s="114"/>
      <c r="AP972" s="114"/>
      <c r="AQ972" s="114"/>
      <c r="AR972" s="114"/>
      <c r="AS972" s="114"/>
      <c r="AT972" s="114"/>
      <c r="AU972" s="114"/>
      <c r="AV972" s="114"/>
      <c r="AW972" s="114"/>
      <c r="AX972" s="114"/>
      <c r="AY972" s="114"/>
      <c r="AZ972" s="114"/>
      <c r="BA972" s="114"/>
      <c r="BB972" s="114"/>
      <c r="BC972" s="114"/>
      <c r="BD972" s="114"/>
      <c r="BE972" s="114"/>
      <c r="BF972" s="114"/>
      <c r="BG972" s="114"/>
      <c r="BH972" s="114"/>
      <c r="BI972" s="114"/>
      <c r="BJ972" s="114"/>
      <c r="BK972" s="114"/>
      <c r="BL972" s="114"/>
    </row>
    <row r="973">
      <c r="A973" s="117" t="s">
        <v>237</v>
      </c>
      <c r="B973" s="117" t="b">
        <v>1</v>
      </c>
      <c r="C973" s="117" t="s">
        <v>241</v>
      </c>
      <c r="D973" s="117" t="s">
        <v>10364</v>
      </c>
      <c r="E973" s="117" t="s">
        <v>12210</v>
      </c>
      <c r="F973" s="117" t="s">
        <v>5193</v>
      </c>
      <c r="G973" s="117" t="s">
        <v>12352</v>
      </c>
      <c r="H973" s="117" t="s">
        <v>12353</v>
      </c>
      <c r="I973" s="134"/>
      <c r="J973" s="117" t="s">
        <v>12354</v>
      </c>
      <c r="K973" s="117" t="s">
        <v>12355</v>
      </c>
      <c r="L973" s="134"/>
      <c r="M973" s="134"/>
      <c r="N973" s="134"/>
      <c r="O973" s="117" t="s">
        <v>12356</v>
      </c>
      <c r="P973" s="117" t="s">
        <v>12357</v>
      </c>
      <c r="Q973" s="117" t="s">
        <v>12358</v>
      </c>
      <c r="R973" s="114"/>
      <c r="S973" s="114"/>
      <c r="T973" s="114"/>
      <c r="U973" s="114"/>
      <c r="V973" s="114"/>
      <c r="W973" s="114"/>
      <c r="X973" s="114"/>
      <c r="Y973" s="114"/>
      <c r="Z973" s="114"/>
      <c r="AA973" s="114"/>
      <c r="AB973" s="114"/>
      <c r="AC973" s="114"/>
      <c r="AD973" s="114"/>
      <c r="AE973" s="114"/>
      <c r="AF973" s="114"/>
      <c r="AG973" s="114"/>
      <c r="AH973" s="114"/>
      <c r="AI973" s="114"/>
      <c r="AJ973" s="114"/>
      <c r="AK973" s="114"/>
      <c r="AL973" s="114"/>
      <c r="AM973" s="114"/>
      <c r="AN973" s="114"/>
      <c r="AO973" s="114"/>
      <c r="AP973" s="114"/>
      <c r="AQ973" s="114"/>
      <c r="AR973" s="114"/>
      <c r="AS973" s="114"/>
      <c r="AT973" s="114"/>
      <c r="AU973" s="114"/>
      <c r="AV973" s="114"/>
      <c r="AW973" s="114"/>
      <c r="AX973" s="114"/>
      <c r="AY973" s="114"/>
      <c r="AZ973" s="114"/>
      <c r="BA973" s="114"/>
      <c r="BB973" s="114"/>
      <c r="BC973" s="114"/>
      <c r="BD973" s="114"/>
      <c r="BE973" s="114"/>
      <c r="BF973" s="114"/>
      <c r="BG973" s="114"/>
      <c r="BH973" s="114"/>
      <c r="BI973" s="114"/>
      <c r="BJ973" s="114"/>
      <c r="BK973" s="114"/>
      <c r="BL973" s="114"/>
    </row>
    <row r="974">
      <c r="A974" s="117" t="s">
        <v>237</v>
      </c>
      <c r="B974" s="117" t="b">
        <v>1</v>
      </c>
      <c r="C974" s="117" t="s">
        <v>241</v>
      </c>
      <c r="D974" s="117" t="s">
        <v>10364</v>
      </c>
      <c r="E974" s="117" t="s">
        <v>12359</v>
      </c>
      <c r="F974" s="117" t="s">
        <v>1772</v>
      </c>
      <c r="G974" s="117" t="s">
        <v>12360</v>
      </c>
      <c r="H974" s="117" t="s">
        <v>12361</v>
      </c>
      <c r="I974" s="134"/>
      <c r="J974" s="117" t="s">
        <v>12362</v>
      </c>
      <c r="K974" s="117" t="s">
        <v>12363</v>
      </c>
      <c r="L974" s="134"/>
      <c r="M974" s="134"/>
      <c r="N974" s="134"/>
      <c r="O974" s="117" t="s">
        <v>12364</v>
      </c>
      <c r="P974" s="117" t="s">
        <v>12365</v>
      </c>
      <c r="Q974" s="117" t="s">
        <v>12366</v>
      </c>
      <c r="R974" s="114"/>
      <c r="S974" s="114"/>
      <c r="T974" s="114"/>
      <c r="U974" s="114"/>
      <c r="V974" s="114"/>
      <c r="W974" s="114"/>
      <c r="X974" s="114"/>
      <c r="Y974" s="114"/>
      <c r="Z974" s="114"/>
      <c r="AA974" s="114"/>
      <c r="AB974" s="114"/>
      <c r="AC974" s="114"/>
      <c r="AD974" s="114"/>
      <c r="AE974" s="114"/>
      <c r="AF974" s="114"/>
      <c r="AG974" s="114"/>
      <c r="AH974" s="114"/>
      <c r="AI974" s="114"/>
      <c r="AJ974" s="114"/>
      <c r="AK974" s="114"/>
      <c r="AL974" s="114"/>
      <c r="AM974" s="114"/>
      <c r="AN974" s="114"/>
      <c r="AO974" s="114"/>
      <c r="AP974" s="114"/>
      <c r="AQ974" s="114"/>
      <c r="AR974" s="114"/>
      <c r="AS974" s="114"/>
      <c r="AT974" s="114"/>
      <c r="AU974" s="114"/>
      <c r="AV974" s="114"/>
      <c r="AW974" s="114"/>
      <c r="AX974" s="114"/>
      <c r="AY974" s="114"/>
      <c r="AZ974" s="114"/>
      <c r="BA974" s="114"/>
      <c r="BB974" s="114"/>
      <c r="BC974" s="114"/>
      <c r="BD974" s="114"/>
      <c r="BE974" s="114"/>
      <c r="BF974" s="114"/>
      <c r="BG974" s="114"/>
      <c r="BH974" s="114"/>
      <c r="BI974" s="114"/>
      <c r="BJ974" s="114"/>
      <c r="BK974" s="114"/>
      <c r="BL974" s="114"/>
    </row>
    <row r="975">
      <c r="A975" s="117" t="s">
        <v>237</v>
      </c>
      <c r="B975" s="117" t="b">
        <v>1</v>
      </c>
      <c r="C975" s="117">
        <v>1.0</v>
      </c>
      <c r="D975" s="117" t="s">
        <v>10364</v>
      </c>
      <c r="E975" s="117" t="s">
        <v>12359</v>
      </c>
      <c r="F975" s="117" t="s">
        <v>1772</v>
      </c>
      <c r="G975" s="117" t="s">
        <v>12367</v>
      </c>
      <c r="H975" s="117" t="s">
        <v>12368</v>
      </c>
      <c r="I975" s="134"/>
      <c r="J975" s="117" t="s">
        <v>12369</v>
      </c>
      <c r="K975" s="117" t="s">
        <v>12370</v>
      </c>
      <c r="L975" s="134"/>
      <c r="M975" s="134"/>
      <c r="N975" s="134"/>
      <c r="O975" s="117" t="s">
        <v>12371</v>
      </c>
      <c r="P975" s="117" t="s">
        <v>12372</v>
      </c>
      <c r="Q975" s="117" t="s">
        <v>12373</v>
      </c>
      <c r="R975" s="114"/>
      <c r="S975" s="114"/>
      <c r="T975" s="114"/>
      <c r="U975" s="114"/>
      <c r="V975" s="114"/>
      <c r="W975" s="114"/>
      <c r="X975" s="114"/>
      <c r="Y975" s="114"/>
      <c r="Z975" s="114"/>
      <c r="AA975" s="114"/>
      <c r="AB975" s="114"/>
      <c r="AC975" s="114"/>
      <c r="AD975" s="114"/>
      <c r="AE975" s="114"/>
      <c r="AF975" s="114"/>
      <c r="AG975" s="114"/>
      <c r="AH975" s="114"/>
      <c r="AI975" s="114"/>
      <c r="AJ975" s="114"/>
      <c r="AK975" s="114"/>
      <c r="AL975" s="114"/>
      <c r="AM975" s="114"/>
      <c r="AN975" s="114"/>
      <c r="AO975" s="114"/>
      <c r="AP975" s="114"/>
      <c r="AQ975" s="114"/>
      <c r="AR975" s="114"/>
      <c r="AS975" s="114"/>
      <c r="AT975" s="114"/>
      <c r="AU975" s="114"/>
      <c r="AV975" s="114"/>
      <c r="AW975" s="114"/>
      <c r="AX975" s="114"/>
      <c r="AY975" s="114"/>
      <c r="AZ975" s="114"/>
      <c r="BA975" s="114"/>
      <c r="BB975" s="114"/>
      <c r="BC975" s="114"/>
      <c r="BD975" s="114"/>
      <c r="BE975" s="114"/>
      <c r="BF975" s="114"/>
      <c r="BG975" s="114"/>
      <c r="BH975" s="114"/>
      <c r="BI975" s="114"/>
      <c r="BJ975" s="114"/>
      <c r="BK975" s="114"/>
      <c r="BL975" s="114"/>
    </row>
    <row r="976">
      <c r="A976" s="117" t="s">
        <v>237</v>
      </c>
      <c r="B976" s="117" t="b">
        <v>1</v>
      </c>
      <c r="C976" s="117" t="s">
        <v>241</v>
      </c>
      <c r="D976" s="117" t="s">
        <v>10364</v>
      </c>
      <c r="E976" s="117" t="s">
        <v>12359</v>
      </c>
      <c r="F976" s="117" t="s">
        <v>556</v>
      </c>
      <c r="G976" s="117" t="s">
        <v>12374</v>
      </c>
      <c r="H976" s="117" t="s">
        <v>12375</v>
      </c>
      <c r="I976" s="134"/>
      <c r="J976" s="117" t="s">
        <v>12376</v>
      </c>
      <c r="K976" s="117" t="s">
        <v>12377</v>
      </c>
      <c r="L976" s="134"/>
      <c r="M976" s="134"/>
      <c r="N976" s="134"/>
      <c r="O976" s="117" t="s">
        <v>12378</v>
      </c>
      <c r="P976" s="117" t="s">
        <v>12379</v>
      </c>
      <c r="Q976" s="117" t="s">
        <v>12380</v>
      </c>
      <c r="R976" s="114"/>
      <c r="S976" s="114"/>
      <c r="T976" s="114"/>
      <c r="U976" s="114"/>
      <c r="V976" s="114"/>
      <c r="W976" s="114"/>
      <c r="X976" s="114"/>
      <c r="Y976" s="114"/>
      <c r="Z976" s="114"/>
      <c r="AA976" s="114"/>
      <c r="AB976" s="114"/>
      <c r="AC976" s="114"/>
      <c r="AD976" s="114"/>
      <c r="AE976" s="114"/>
      <c r="AF976" s="114"/>
      <c r="AG976" s="114"/>
      <c r="AH976" s="114"/>
      <c r="AI976" s="114"/>
      <c r="AJ976" s="114"/>
      <c r="AK976" s="114"/>
      <c r="AL976" s="114"/>
      <c r="AM976" s="114"/>
      <c r="AN976" s="114"/>
      <c r="AO976" s="114"/>
      <c r="AP976" s="114"/>
      <c r="AQ976" s="114"/>
      <c r="AR976" s="114"/>
      <c r="AS976" s="114"/>
      <c r="AT976" s="114"/>
      <c r="AU976" s="114"/>
      <c r="AV976" s="114"/>
      <c r="AW976" s="114"/>
      <c r="AX976" s="114"/>
      <c r="AY976" s="114"/>
      <c r="AZ976" s="114"/>
      <c r="BA976" s="114"/>
      <c r="BB976" s="114"/>
      <c r="BC976" s="114"/>
      <c r="BD976" s="114"/>
      <c r="BE976" s="114"/>
      <c r="BF976" s="114"/>
      <c r="BG976" s="114"/>
      <c r="BH976" s="114"/>
      <c r="BI976" s="114"/>
      <c r="BJ976" s="114"/>
      <c r="BK976" s="114"/>
      <c r="BL976" s="114"/>
    </row>
    <row r="977">
      <c r="A977" s="117" t="s">
        <v>237</v>
      </c>
      <c r="B977" s="117" t="b">
        <v>1</v>
      </c>
      <c r="C977" s="117" t="s">
        <v>241</v>
      </c>
      <c r="D977" s="117" t="s">
        <v>10364</v>
      </c>
      <c r="E977" s="117" t="s">
        <v>12359</v>
      </c>
      <c r="F977" s="117" t="s">
        <v>556</v>
      </c>
      <c r="G977" s="117" t="s">
        <v>12381</v>
      </c>
      <c r="H977" s="117" t="s">
        <v>12382</v>
      </c>
      <c r="I977" s="134"/>
      <c r="J977" s="117" t="s">
        <v>12383</v>
      </c>
      <c r="K977" s="117" t="s">
        <v>12384</v>
      </c>
      <c r="L977" s="134"/>
      <c r="M977" s="134"/>
      <c r="N977" s="134"/>
      <c r="O977" s="117" t="s">
        <v>12385</v>
      </c>
      <c r="P977" s="117" t="s">
        <v>12386</v>
      </c>
      <c r="Q977" s="117" t="s">
        <v>12387</v>
      </c>
      <c r="R977" s="114"/>
      <c r="S977" s="114"/>
      <c r="T977" s="114"/>
      <c r="U977" s="114"/>
      <c r="V977" s="114"/>
      <c r="W977" s="114"/>
      <c r="X977" s="114"/>
      <c r="Y977" s="114"/>
      <c r="Z977" s="114"/>
      <c r="AA977" s="114"/>
      <c r="AB977" s="114"/>
      <c r="AC977" s="114"/>
      <c r="AD977" s="114"/>
      <c r="AE977" s="114"/>
      <c r="AF977" s="114"/>
      <c r="AG977" s="114"/>
      <c r="AH977" s="114"/>
      <c r="AI977" s="114"/>
      <c r="AJ977" s="114"/>
      <c r="AK977" s="114"/>
      <c r="AL977" s="114"/>
      <c r="AM977" s="114"/>
      <c r="AN977" s="114"/>
      <c r="AO977" s="114"/>
      <c r="AP977" s="114"/>
      <c r="AQ977" s="114"/>
      <c r="AR977" s="114"/>
      <c r="AS977" s="114"/>
      <c r="AT977" s="114"/>
      <c r="AU977" s="114"/>
      <c r="AV977" s="114"/>
      <c r="AW977" s="114"/>
      <c r="AX977" s="114"/>
      <c r="AY977" s="114"/>
      <c r="AZ977" s="114"/>
      <c r="BA977" s="114"/>
      <c r="BB977" s="114"/>
      <c r="BC977" s="114"/>
      <c r="BD977" s="114"/>
      <c r="BE977" s="114"/>
      <c r="BF977" s="114"/>
      <c r="BG977" s="114"/>
      <c r="BH977" s="114"/>
      <c r="BI977" s="114"/>
      <c r="BJ977" s="114"/>
      <c r="BK977" s="114"/>
      <c r="BL977" s="114"/>
    </row>
    <row r="978">
      <c r="A978" s="117" t="s">
        <v>237</v>
      </c>
      <c r="B978" s="117" t="b">
        <v>1</v>
      </c>
      <c r="C978" s="117">
        <v>1.0</v>
      </c>
      <c r="D978" s="117" t="s">
        <v>10364</v>
      </c>
      <c r="E978" s="117" t="s">
        <v>12359</v>
      </c>
      <c r="F978" s="117" t="s">
        <v>556</v>
      </c>
      <c r="G978" s="117" t="s">
        <v>12388</v>
      </c>
      <c r="H978" s="117" t="s">
        <v>12389</v>
      </c>
      <c r="I978" s="134"/>
      <c r="J978" s="117" t="s">
        <v>12390</v>
      </c>
      <c r="K978" s="117" t="s">
        <v>12391</v>
      </c>
      <c r="L978" s="134"/>
      <c r="M978" s="134"/>
      <c r="N978" s="134"/>
      <c r="O978" s="117" t="s">
        <v>12392</v>
      </c>
      <c r="P978" s="117" t="s">
        <v>12393</v>
      </c>
      <c r="Q978" s="117" t="s">
        <v>12394</v>
      </c>
      <c r="R978" s="114"/>
      <c r="S978" s="114"/>
      <c r="T978" s="114"/>
      <c r="U978" s="114"/>
      <c r="V978" s="114"/>
      <c r="W978" s="114"/>
      <c r="X978" s="114"/>
      <c r="Y978" s="114"/>
      <c r="Z978" s="114"/>
      <c r="AA978" s="114"/>
      <c r="AB978" s="114"/>
      <c r="AC978" s="114"/>
      <c r="AD978" s="114"/>
      <c r="AE978" s="114"/>
      <c r="AF978" s="114"/>
      <c r="AG978" s="114"/>
      <c r="AH978" s="114"/>
      <c r="AI978" s="114"/>
      <c r="AJ978" s="114"/>
      <c r="AK978" s="114"/>
      <c r="AL978" s="114"/>
      <c r="AM978" s="114"/>
      <c r="AN978" s="114"/>
      <c r="AO978" s="114"/>
      <c r="AP978" s="114"/>
      <c r="AQ978" s="114"/>
      <c r="AR978" s="114"/>
      <c r="AS978" s="114"/>
      <c r="AT978" s="114"/>
      <c r="AU978" s="114"/>
      <c r="AV978" s="114"/>
      <c r="AW978" s="114"/>
      <c r="AX978" s="114"/>
      <c r="AY978" s="114"/>
      <c r="AZ978" s="114"/>
      <c r="BA978" s="114"/>
      <c r="BB978" s="114"/>
      <c r="BC978" s="114"/>
      <c r="BD978" s="114"/>
      <c r="BE978" s="114"/>
      <c r="BF978" s="114"/>
      <c r="BG978" s="114"/>
      <c r="BH978" s="114"/>
      <c r="BI978" s="114"/>
      <c r="BJ978" s="114"/>
      <c r="BK978" s="114"/>
      <c r="BL978" s="114"/>
    </row>
    <row r="979">
      <c r="A979" s="117" t="s">
        <v>237</v>
      </c>
      <c r="B979" s="117" t="b">
        <v>1</v>
      </c>
      <c r="C979" s="117" t="s">
        <v>241</v>
      </c>
      <c r="D979" s="117" t="s">
        <v>10364</v>
      </c>
      <c r="E979" s="117" t="s">
        <v>12359</v>
      </c>
      <c r="F979" s="117" t="s">
        <v>556</v>
      </c>
      <c r="G979" s="117" t="s">
        <v>12395</v>
      </c>
      <c r="H979" s="117" t="s">
        <v>12396</v>
      </c>
      <c r="I979" s="134"/>
      <c r="J979" s="117" t="s">
        <v>12397</v>
      </c>
      <c r="K979" s="117" t="s">
        <v>12398</v>
      </c>
      <c r="L979" s="134"/>
      <c r="M979" s="134"/>
      <c r="N979" s="134"/>
      <c r="O979" s="117" t="s">
        <v>12399</v>
      </c>
      <c r="P979" s="117" t="s">
        <v>12400</v>
      </c>
      <c r="Q979" s="117" t="s">
        <v>12401</v>
      </c>
      <c r="R979" s="114"/>
      <c r="S979" s="114"/>
      <c r="T979" s="114"/>
      <c r="U979" s="114"/>
      <c r="V979" s="114"/>
      <c r="W979" s="114"/>
      <c r="X979" s="114"/>
      <c r="Y979" s="114"/>
      <c r="Z979" s="114"/>
      <c r="AA979" s="114"/>
      <c r="AB979" s="114"/>
      <c r="AC979" s="114"/>
      <c r="AD979" s="114"/>
      <c r="AE979" s="114"/>
      <c r="AF979" s="114"/>
      <c r="AG979" s="114"/>
      <c r="AH979" s="114"/>
      <c r="AI979" s="114"/>
      <c r="AJ979" s="114"/>
      <c r="AK979" s="114"/>
      <c r="AL979" s="114"/>
      <c r="AM979" s="114"/>
      <c r="AN979" s="114"/>
      <c r="AO979" s="114"/>
      <c r="AP979" s="114"/>
      <c r="AQ979" s="114"/>
      <c r="AR979" s="114"/>
      <c r="AS979" s="114"/>
      <c r="AT979" s="114"/>
      <c r="AU979" s="114"/>
      <c r="AV979" s="114"/>
      <c r="AW979" s="114"/>
      <c r="AX979" s="114"/>
      <c r="AY979" s="114"/>
      <c r="AZ979" s="114"/>
      <c r="BA979" s="114"/>
      <c r="BB979" s="114"/>
      <c r="BC979" s="114"/>
      <c r="BD979" s="114"/>
      <c r="BE979" s="114"/>
      <c r="BF979" s="114"/>
      <c r="BG979" s="114"/>
      <c r="BH979" s="114"/>
      <c r="BI979" s="114"/>
      <c r="BJ979" s="114"/>
      <c r="BK979" s="114"/>
      <c r="BL979" s="114"/>
    </row>
    <row r="980">
      <c r="A980" s="117" t="s">
        <v>237</v>
      </c>
      <c r="B980" s="117" t="b">
        <v>1</v>
      </c>
      <c r="C980" s="117" t="s">
        <v>241</v>
      </c>
      <c r="D980" s="117" t="s">
        <v>10364</v>
      </c>
      <c r="E980" s="117" t="s">
        <v>12359</v>
      </c>
      <c r="F980" s="117" t="s">
        <v>556</v>
      </c>
      <c r="G980" s="117" t="s">
        <v>12402</v>
      </c>
      <c r="H980" s="117" t="s">
        <v>12403</v>
      </c>
      <c r="I980" s="134"/>
      <c r="J980" s="117" t="s">
        <v>12404</v>
      </c>
      <c r="K980" s="117" t="s">
        <v>12405</v>
      </c>
      <c r="L980" s="134"/>
      <c r="M980" s="134"/>
      <c r="N980" s="134"/>
      <c r="O980" s="117" t="s">
        <v>12406</v>
      </c>
      <c r="P980" s="117" t="s">
        <v>12407</v>
      </c>
      <c r="Q980" s="117" t="s">
        <v>12408</v>
      </c>
      <c r="R980" s="114"/>
      <c r="S980" s="114"/>
      <c r="T980" s="114"/>
      <c r="U980" s="114"/>
      <c r="V980" s="114"/>
      <c r="W980" s="114"/>
      <c r="X980" s="114"/>
      <c r="Y980" s="114"/>
      <c r="Z980" s="114"/>
      <c r="AA980" s="114"/>
      <c r="AB980" s="114"/>
      <c r="AC980" s="114"/>
      <c r="AD980" s="114"/>
      <c r="AE980" s="114"/>
      <c r="AF980" s="114"/>
      <c r="AG980" s="114"/>
      <c r="AH980" s="114"/>
      <c r="AI980" s="114"/>
      <c r="AJ980" s="114"/>
      <c r="AK980" s="114"/>
      <c r="AL980" s="114"/>
      <c r="AM980" s="114"/>
      <c r="AN980" s="114"/>
      <c r="AO980" s="114"/>
      <c r="AP980" s="114"/>
      <c r="AQ980" s="114"/>
      <c r="AR980" s="114"/>
      <c r="AS980" s="114"/>
      <c r="AT980" s="114"/>
      <c r="AU980" s="114"/>
      <c r="AV980" s="114"/>
      <c r="AW980" s="114"/>
      <c r="AX980" s="114"/>
      <c r="AY980" s="114"/>
      <c r="AZ980" s="114"/>
      <c r="BA980" s="114"/>
      <c r="BB980" s="114"/>
      <c r="BC980" s="114"/>
      <c r="BD980" s="114"/>
      <c r="BE980" s="114"/>
      <c r="BF980" s="114"/>
      <c r="BG980" s="114"/>
      <c r="BH980" s="114"/>
      <c r="BI980" s="114"/>
      <c r="BJ980" s="114"/>
      <c r="BK980" s="114"/>
      <c r="BL980" s="114"/>
    </row>
    <row r="981">
      <c r="A981" s="117" t="s">
        <v>237</v>
      </c>
      <c r="B981" s="117" t="b">
        <v>1</v>
      </c>
      <c r="C981" s="117">
        <v>1.0</v>
      </c>
      <c r="D981" s="117" t="s">
        <v>10364</v>
      </c>
      <c r="E981" s="117" t="s">
        <v>12359</v>
      </c>
      <c r="F981" s="117" t="s">
        <v>556</v>
      </c>
      <c r="G981" s="117" t="s">
        <v>12409</v>
      </c>
      <c r="H981" s="117" t="s">
        <v>12410</v>
      </c>
      <c r="I981" s="134"/>
      <c r="J981" s="117" t="s">
        <v>12411</v>
      </c>
      <c r="K981" s="117" t="s">
        <v>12412</v>
      </c>
      <c r="L981" s="134"/>
      <c r="M981" s="134"/>
      <c r="N981" s="134"/>
      <c r="O981" s="117" t="s">
        <v>12413</v>
      </c>
      <c r="P981" s="117" t="s">
        <v>12414</v>
      </c>
      <c r="Q981" s="117" t="s">
        <v>12415</v>
      </c>
      <c r="R981" s="114"/>
      <c r="S981" s="114"/>
      <c r="T981" s="114"/>
      <c r="U981" s="114"/>
      <c r="V981" s="114"/>
      <c r="W981" s="114"/>
      <c r="X981" s="114"/>
      <c r="Y981" s="114"/>
      <c r="Z981" s="114"/>
      <c r="AA981" s="114"/>
      <c r="AB981" s="114"/>
      <c r="AC981" s="114"/>
      <c r="AD981" s="114"/>
      <c r="AE981" s="114"/>
      <c r="AF981" s="114"/>
      <c r="AG981" s="114"/>
      <c r="AH981" s="114"/>
      <c r="AI981" s="114"/>
      <c r="AJ981" s="114"/>
      <c r="AK981" s="114"/>
      <c r="AL981" s="114"/>
      <c r="AM981" s="114"/>
      <c r="AN981" s="114"/>
      <c r="AO981" s="114"/>
      <c r="AP981" s="114"/>
      <c r="AQ981" s="114"/>
      <c r="AR981" s="114"/>
      <c r="AS981" s="114"/>
      <c r="AT981" s="114"/>
      <c r="AU981" s="114"/>
      <c r="AV981" s="114"/>
      <c r="AW981" s="114"/>
      <c r="AX981" s="114"/>
      <c r="AY981" s="114"/>
      <c r="AZ981" s="114"/>
      <c r="BA981" s="114"/>
      <c r="BB981" s="114"/>
      <c r="BC981" s="114"/>
      <c r="BD981" s="114"/>
      <c r="BE981" s="114"/>
      <c r="BF981" s="114"/>
      <c r="BG981" s="114"/>
      <c r="BH981" s="114"/>
      <c r="BI981" s="114"/>
      <c r="BJ981" s="114"/>
      <c r="BK981" s="114"/>
      <c r="BL981" s="114"/>
    </row>
    <row r="982">
      <c r="A982" s="117" t="s">
        <v>237</v>
      </c>
      <c r="B982" s="117" t="b">
        <v>1</v>
      </c>
      <c r="C982" s="117" t="s">
        <v>241</v>
      </c>
      <c r="D982" s="117" t="s">
        <v>10364</v>
      </c>
      <c r="E982" s="117" t="s">
        <v>12359</v>
      </c>
      <c r="F982" s="117" t="s">
        <v>556</v>
      </c>
      <c r="G982" s="117" t="s">
        <v>12416</v>
      </c>
      <c r="H982" s="117" t="s">
        <v>12417</v>
      </c>
      <c r="I982" s="134"/>
      <c r="J982" s="117" t="s">
        <v>12418</v>
      </c>
      <c r="K982" s="117" t="s">
        <v>12419</v>
      </c>
      <c r="L982" s="134"/>
      <c r="M982" s="134"/>
      <c r="N982" s="134"/>
      <c r="O982" s="117" t="s">
        <v>12420</v>
      </c>
      <c r="P982" s="117" t="s">
        <v>12421</v>
      </c>
      <c r="Q982" s="117" t="s">
        <v>12422</v>
      </c>
      <c r="R982" s="114"/>
      <c r="S982" s="114"/>
      <c r="T982" s="114"/>
      <c r="U982" s="114"/>
      <c r="V982" s="114"/>
      <c r="W982" s="114"/>
      <c r="X982" s="114"/>
      <c r="Y982" s="114"/>
      <c r="Z982" s="114"/>
      <c r="AA982" s="114"/>
      <c r="AB982" s="114"/>
      <c r="AC982" s="114"/>
      <c r="AD982" s="114"/>
      <c r="AE982" s="114"/>
      <c r="AF982" s="114"/>
      <c r="AG982" s="114"/>
      <c r="AH982" s="114"/>
      <c r="AI982" s="114"/>
      <c r="AJ982" s="114"/>
      <c r="AK982" s="114"/>
      <c r="AL982" s="114"/>
      <c r="AM982" s="114"/>
      <c r="AN982" s="114"/>
      <c r="AO982" s="114"/>
      <c r="AP982" s="114"/>
      <c r="AQ982" s="114"/>
      <c r="AR982" s="114"/>
      <c r="AS982" s="114"/>
      <c r="AT982" s="114"/>
      <c r="AU982" s="114"/>
      <c r="AV982" s="114"/>
      <c r="AW982" s="114"/>
      <c r="AX982" s="114"/>
      <c r="AY982" s="114"/>
      <c r="AZ982" s="114"/>
      <c r="BA982" s="114"/>
      <c r="BB982" s="114"/>
      <c r="BC982" s="114"/>
      <c r="BD982" s="114"/>
      <c r="BE982" s="114"/>
      <c r="BF982" s="114"/>
      <c r="BG982" s="114"/>
      <c r="BH982" s="114"/>
      <c r="BI982" s="114"/>
      <c r="BJ982" s="114"/>
      <c r="BK982" s="114"/>
      <c r="BL982" s="114"/>
    </row>
    <row r="983">
      <c r="A983" s="117" t="s">
        <v>237</v>
      </c>
      <c r="B983" s="117" t="b">
        <v>1</v>
      </c>
      <c r="C983" s="117" t="s">
        <v>241</v>
      </c>
      <c r="D983" s="117" t="s">
        <v>10364</v>
      </c>
      <c r="E983" s="117" t="s">
        <v>12359</v>
      </c>
      <c r="F983" s="117" t="s">
        <v>556</v>
      </c>
      <c r="G983" s="117" t="s">
        <v>12423</v>
      </c>
      <c r="H983" s="117" t="s">
        <v>12424</v>
      </c>
      <c r="I983" s="134"/>
      <c r="J983" s="117" t="s">
        <v>12425</v>
      </c>
      <c r="K983" s="117" t="s">
        <v>12426</v>
      </c>
      <c r="L983" s="134"/>
      <c r="M983" s="134"/>
      <c r="N983" s="134"/>
      <c r="O983" s="117" t="s">
        <v>12427</v>
      </c>
      <c r="P983" s="117" t="s">
        <v>12428</v>
      </c>
      <c r="Q983" s="117" t="s">
        <v>12429</v>
      </c>
      <c r="R983" s="114"/>
      <c r="S983" s="114"/>
      <c r="T983" s="114"/>
      <c r="U983" s="114"/>
      <c r="V983" s="114"/>
      <c r="W983" s="114"/>
      <c r="X983" s="114"/>
      <c r="Y983" s="114"/>
      <c r="Z983" s="114"/>
      <c r="AA983" s="114"/>
      <c r="AB983" s="114"/>
      <c r="AC983" s="114"/>
      <c r="AD983" s="114"/>
      <c r="AE983" s="114"/>
      <c r="AF983" s="114"/>
      <c r="AG983" s="114"/>
      <c r="AH983" s="114"/>
      <c r="AI983" s="114"/>
      <c r="AJ983" s="114"/>
      <c r="AK983" s="114"/>
      <c r="AL983" s="114"/>
      <c r="AM983" s="114"/>
      <c r="AN983" s="114"/>
      <c r="AO983" s="114"/>
      <c r="AP983" s="114"/>
      <c r="AQ983" s="114"/>
      <c r="AR983" s="114"/>
      <c r="AS983" s="114"/>
      <c r="AT983" s="114"/>
      <c r="AU983" s="114"/>
      <c r="AV983" s="114"/>
      <c r="AW983" s="114"/>
      <c r="AX983" s="114"/>
      <c r="AY983" s="114"/>
      <c r="AZ983" s="114"/>
      <c r="BA983" s="114"/>
      <c r="BB983" s="114"/>
      <c r="BC983" s="114"/>
      <c r="BD983" s="114"/>
      <c r="BE983" s="114"/>
      <c r="BF983" s="114"/>
      <c r="BG983" s="114"/>
      <c r="BH983" s="114"/>
      <c r="BI983" s="114"/>
      <c r="BJ983" s="114"/>
      <c r="BK983" s="114"/>
      <c r="BL983" s="114"/>
    </row>
    <row r="984">
      <c r="A984" s="117" t="s">
        <v>237</v>
      </c>
      <c r="B984" s="117" t="b">
        <v>1</v>
      </c>
      <c r="C984" s="117">
        <v>1.0</v>
      </c>
      <c r="D984" s="117" t="s">
        <v>10364</v>
      </c>
      <c r="E984" s="117" t="s">
        <v>12359</v>
      </c>
      <c r="F984" s="117" t="s">
        <v>556</v>
      </c>
      <c r="G984" s="117" t="s">
        <v>12430</v>
      </c>
      <c r="H984" s="117" t="s">
        <v>12431</v>
      </c>
      <c r="I984" s="134"/>
      <c r="J984" s="117" t="s">
        <v>12432</v>
      </c>
      <c r="K984" s="117" t="s">
        <v>12433</v>
      </c>
      <c r="L984" s="134"/>
      <c r="M984" s="134"/>
      <c r="N984" s="134"/>
      <c r="O984" s="117" t="s">
        <v>12434</v>
      </c>
      <c r="P984" s="117" t="s">
        <v>12435</v>
      </c>
      <c r="Q984" s="117" t="s">
        <v>12436</v>
      </c>
      <c r="R984" s="114"/>
      <c r="S984" s="114"/>
      <c r="T984" s="114"/>
      <c r="U984" s="114"/>
      <c r="V984" s="114"/>
      <c r="W984" s="114"/>
      <c r="X984" s="114"/>
      <c r="Y984" s="114"/>
      <c r="Z984" s="114"/>
      <c r="AA984" s="114"/>
      <c r="AB984" s="114"/>
      <c r="AC984" s="114"/>
      <c r="AD984" s="114"/>
      <c r="AE984" s="114"/>
      <c r="AF984" s="114"/>
      <c r="AG984" s="114"/>
      <c r="AH984" s="114"/>
      <c r="AI984" s="114"/>
      <c r="AJ984" s="114"/>
      <c r="AK984" s="114"/>
      <c r="AL984" s="114"/>
      <c r="AM984" s="114"/>
      <c r="AN984" s="114"/>
      <c r="AO984" s="114"/>
      <c r="AP984" s="114"/>
      <c r="AQ984" s="114"/>
      <c r="AR984" s="114"/>
      <c r="AS984" s="114"/>
      <c r="AT984" s="114"/>
      <c r="AU984" s="114"/>
      <c r="AV984" s="114"/>
      <c r="AW984" s="114"/>
      <c r="AX984" s="114"/>
      <c r="AY984" s="114"/>
      <c r="AZ984" s="114"/>
      <c r="BA984" s="114"/>
      <c r="BB984" s="114"/>
      <c r="BC984" s="114"/>
      <c r="BD984" s="114"/>
      <c r="BE984" s="114"/>
      <c r="BF984" s="114"/>
      <c r="BG984" s="114"/>
      <c r="BH984" s="114"/>
      <c r="BI984" s="114"/>
      <c r="BJ984" s="114"/>
      <c r="BK984" s="114"/>
      <c r="BL984" s="114"/>
    </row>
    <row r="985">
      <c r="A985" s="117" t="s">
        <v>237</v>
      </c>
      <c r="B985" s="117" t="b">
        <v>1</v>
      </c>
      <c r="C985" s="117" t="s">
        <v>241</v>
      </c>
      <c r="D985" s="117" t="s">
        <v>10364</v>
      </c>
      <c r="E985" s="117" t="s">
        <v>12359</v>
      </c>
      <c r="F985" s="117" t="s">
        <v>556</v>
      </c>
      <c r="G985" s="117" t="s">
        <v>12437</v>
      </c>
      <c r="H985" s="117" t="s">
        <v>12438</v>
      </c>
      <c r="I985" s="134"/>
      <c r="J985" s="117" t="s">
        <v>12439</v>
      </c>
      <c r="K985" s="117" t="s">
        <v>12440</v>
      </c>
      <c r="L985" s="134"/>
      <c r="M985" s="134"/>
      <c r="N985" s="134"/>
      <c r="O985" s="117" t="s">
        <v>12441</v>
      </c>
      <c r="P985" s="117" t="s">
        <v>12442</v>
      </c>
      <c r="Q985" s="117" t="s">
        <v>4750</v>
      </c>
      <c r="R985" s="114"/>
      <c r="S985" s="114"/>
      <c r="T985" s="114"/>
      <c r="U985" s="114"/>
      <c r="V985" s="114"/>
      <c r="W985" s="114"/>
      <c r="X985" s="114"/>
      <c r="Y985" s="114"/>
      <c r="Z985" s="114"/>
      <c r="AA985" s="114"/>
      <c r="AB985" s="114"/>
      <c r="AC985" s="114"/>
      <c r="AD985" s="114"/>
      <c r="AE985" s="114"/>
      <c r="AF985" s="114"/>
      <c r="AG985" s="114"/>
      <c r="AH985" s="114"/>
      <c r="AI985" s="114"/>
      <c r="AJ985" s="114"/>
      <c r="AK985" s="114"/>
      <c r="AL985" s="114"/>
      <c r="AM985" s="114"/>
      <c r="AN985" s="114"/>
      <c r="AO985" s="114"/>
      <c r="AP985" s="114"/>
      <c r="AQ985" s="114"/>
      <c r="AR985" s="114"/>
      <c r="AS985" s="114"/>
      <c r="AT985" s="114"/>
      <c r="AU985" s="114"/>
      <c r="AV985" s="114"/>
      <c r="AW985" s="114"/>
      <c r="AX985" s="114"/>
      <c r="AY985" s="114"/>
      <c r="AZ985" s="114"/>
      <c r="BA985" s="114"/>
      <c r="BB985" s="114"/>
      <c r="BC985" s="114"/>
      <c r="BD985" s="114"/>
      <c r="BE985" s="114"/>
      <c r="BF985" s="114"/>
      <c r="BG985" s="114"/>
      <c r="BH985" s="114"/>
      <c r="BI985" s="114"/>
      <c r="BJ985" s="114"/>
      <c r="BK985" s="114"/>
      <c r="BL985" s="114"/>
    </row>
    <row r="986">
      <c r="A986" s="117" t="s">
        <v>237</v>
      </c>
      <c r="B986" s="117" t="b">
        <v>1</v>
      </c>
      <c r="C986" s="117" t="s">
        <v>241</v>
      </c>
      <c r="D986" s="117" t="s">
        <v>10364</v>
      </c>
      <c r="E986" s="117" t="s">
        <v>12359</v>
      </c>
      <c r="F986" s="117" t="s">
        <v>556</v>
      </c>
      <c r="G986" s="117" t="s">
        <v>12443</v>
      </c>
      <c r="H986" s="117" t="s">
        <v>12444</v>
      </c>
      <c r="I986" s="134"/>
      <c r="J986" s="117" t="s">
        <v>12445</v>
      </c>
      <c r="K986" s="117" t="s">
        <v>12446</v>
      </c>
      <c r="L986" s="134"/>
      <c r="M986" s="134"/>
      <c r="N986" s="134"/>
      <c r="O986" s="117" t="s">
        <v>12447</v>
      </c>
      <c r="P986" s="117" t="s">
        <v>12448</v>
      </c>
      <c r="Q986" s="117" t="s">
        <v>12449</v>
      </c>
      <c r="R986" s="114"/>
      <c r="S986" s="114"/>
      <c r="T986" s="114"/>
      <c r="U986" s="114"/>
      <c r="V986" s="114"/>
      <c r="W986" s="114"/>
      <c r="X986" s="114"/>
      <c r="Y986" s="114"/>
      <c r="Z986" s="114"/>
      <c r="AA986" s="114"/>
      <c r="AB986" s="114"/>
      <c r="AC986" s="114"/>
      <c r="AD986" s="114"/>
      <c r="AE986" s="114"/>
      <c r="AF986" s="114"/>
      <c r="AG986" s="114"/>
      <c r="AH986" s="114"/>
      <c r="AI986" s="114"/>
      <c r="AJ986" s="114"/>
      <c r="AK986" s="114"/>
      <c r="AL986" s="114"/>
      <c r="AM986" s="114"/>
      <c r="AN986" s="114"/>
      <c r="AO986" s="114"/>
      <c r="AP986" s="114"/>
      <c r="AQ986" s="114"/>
      <c r="AR986" s="114"/>
      <c r="AS986" s="114"/>
      <c r="AT986" s="114"/>
      <c r="AU986" s="114"/>
      <c r="AV986" s="114"/>
      <c r="AW986" s="114"/>
      <c r="AX986" s="114"/>
      <c r="AY986" s="114"/>
      <c r="AZ986" s="114"/>
      <c r="BA986" s="114"/>
      <c r="BB986" s="114"/>
      <c r="BC986" s="114"/>
      <c r="BD986" s="114"/>
      <c r="BE986" s="114"/>
      <c r="BF986" s="114"/>
      <c r="BG986" s="114"/>
      <c r="BH986" s="114"/>
      <c r="BI986" s="114"/>
      <c r="BJ986" s="114"/>
      <c r="BK986" s="114"/>
      <c r="BL986" s="114"/>
    </row>
    <row r="987">
      <c r="A987" s="117" t="s">
        <v>237</v>
      </c>
      <c r="B987" s="117" t="b">
        <v>1</v>
      </c>
      <c r="C987" s="117">
        <v>1.0</v>
      </c>
      <c r="D987" s="117" t="s">
        <v>10364</v>
      </c>
      <c r="E987" s="117" t="s">
        <v>12359</v>
      </c>
      <c r="F987" s="117" t="s">
        <v>556</v>
      </c>
      <c r="G987" s="117" t="s">
        <v>12450</v>
      </c>
      <c r="H987" s="117" t="s">
        <v>12451</v>
      </c>
      <c r="I987" s="134"/>
      <c r="J987" s="117" t="s">
        <v>12452</v>
      </c>
      <c r="K987" s="117" t="s">
        <v>12453</v>
      </c>
      <c r="L987" s="134"/>
      <c r="M987" s="134"/>
      <c r="N987" s="134"/>
      <c r="O987" s="117" t="s">
        <v>12454</v>
      </c>
      <c r="P987" s="117" t="s">
        <v>12455</v>
      </c>
      <c r="Q987" s="117" t="s">
        <v>12456</v>
      </c>
      <c r="R987" s="114"/>
      <c r="S987" s="114"/>
      <c r="T987" s="114"/>
      <c r="U987" s="114"/>
      <c r="V987" s="114"/>
      <c r="W987" s="114"/>
      <c r="X987" s="114"/>
      <c r="Y987" s="114"/>
      <c r="Z987" s="114"/>
      <c r="AA987" s="114"/>
      <c r="AB987" s="114"/>
      <c r="AC987" s="114"/>
      <c r="AD987" s="114"/>
      <c r="AE987" s="114"/>
      <c r="AF987" s="114"/>
      <c r="AG987" s="114"/>
      <c r="AH987" s="114"/>
      <c r="AI987" s="114"/>
      <c r="AJ987" s="114"/>
      <c r="AK987" s="114"/>
      <c r="AL987" s="114"/>
      <c r="AM987" s="114"/>
      <c r="AN987" s="114"/>
      <c r="AO987" s="114"/>
      <c r="AP987" s="114"/>
      <c r="AQ987" s="114"/>
      <c r="AR987" s="114"/>
      <c r="AS987" s="114"/>
      <c r="AT987" s="114"/>
      <c r="AU987" s="114"/>
      <c r="AV987" s="114"/>
      <c r="AW987" s="114"/>
      <c r="AX987" s="114"/>
      <c r="AY987" s="114"/>
      <c r="AZ987" s="114"/>
      <c r="BA987" s="114"/>
      <c r="BB987" s="114"/>
      <c r="BC987" s="114"/>
      <c r="BD987" s="114"/>
      <c r="BE987" s="114"/>
      <c r="BF987" s="114"/>
      <c r="BG987" s="114"/>
      <c r="BH987" s="114"/>
      <c r="BI987" s="114"/>
      <c r="BJ987" s="114"/>
      <c r="BK987" s="114"/>
      <c r="BL987" s="114"/>
    </row>
    <row r="988">
      <c r="A988" s="117" t="s">
        <v>237</v>
      </c>
      <c r="B988" s="117" t="b">
        <v>1</v>
      </c>
      <c r="C988" s="117" t="s">
        <v>241</v>
      </c>
      <c r="D988" s="117" t="s">
        <v>10364</v>
      </c>
      <c r="E988" s="117" t="s">
        <v>12359</v>
      </c>
      <c r="F988" s="117" t="s">
        <v>556</v>
      </c>
      <c r="G988" s="117" t="s">
        <v>12457</v>
      </c>
      <c r="H988" s="117" t="s">
        <v>12458</v>
      </c>
      <c r="I988" s="134"/>
      <c r="J988" s="117" t="s">
        <v>4763</v>
      </c>
      <c r="K988" s="117" t="s">
        <v>12459</v>
      </c>
      <c r="L988" s="134"/>
      <c r="M988" s="134"/>
      <c r="N988" s="134"/>
      <c r="O988" s="117" t="s">
        <v>12460</v>
      </c>
      <c r="P988" s="117" t="s">
        <v>12461</v>
      </c>
      <c r="Q988" s="117" t="s">
        <v>12462</v>
      </c>
      <c r="R988" s="114"/>
      <c r="S988" s="114"/>
      <c r="T988" s="114"/>
      <c r="U988" s="114"/>
      <c r="V988" s="114"/>
      <c r="W988" s="114"/>
      <c r="X988" s="114"/>
      <c r="Y988" s="114"/>
      <c r="Z988" s="114"/>
      <c r="AA988" s="114"/>
      <c r="AB988" s="114"/>
      <c r="AC988" s="114"/>
      <c r="AD988" s="114"/>
      <c r="AE988" s="114"/>
      <c r="AF988" s="114"/>
      <c r="AG988" s="114"/>
      <c r="AH988" s="114"/>
      <c r="AI988" s="114"/>
      <c r="AJ988" s="114"/>
      <c r="AK988" s="114"/>
      <c r="AL988" s="114"/>
      <c r="AM988" s="114"/>
      <c r="AN988" s="114"/>
      <c r="AO988" s="114"/>
      <c r="AP988" s="114"/>
      <c r="AQ988" s="114"/>
      <c r="AR988" s="114"/>
      <c r="AS988" s="114"/>
      <c r="AT988" s="114"/>
      <c r="AU988" s="114"/>
      <c r="AV988" s="114"/>
      <c r="AW988" s="114"/>
      <c r="AX988" s="114"/>
      <c r="AY988" s="114"/>
      <c r="AZ988" s="114"/>
      <c r="BA988" s="114"/>
      <c r="BB988" s="114"/>
      <c r="BC988" s="114"/>
      <c r="BD988" s="114"/>
      <c r="BE988" s="114"/>
      <c r="BF988" s="114"/>
      <c r="BG988" s="114"/>
      <c r="BH988" s="114"/>
      <c r="BI988" s="114"/>
      <c r="BJ988" s="114"/>
      <c r="BK988" s="114"/>
      <c r="BL988" s="114"/>
    </row>
    <row r="989">
      <c r="A989" s="117" t="s">
        <v>237</v>
      </c>
      <c r="B989" s="117" t="b">
        <v>1</v>
      </c>
      <c r="C989" s="117" t="s">
        <v>241</v>
      </c>
      <c r="D989" s="117" t="s">
        <v>10364</v>
      </c>
      <c r="E989" s="117" t="s">
        <v>12359</v>
      </c>
      <c r="F989" s="117" t="s">
        <v>556</v>
      </c>
      <c r="G989" s="117" t="s">
        <v>12463</v>
      </c>
      <c r="H989" s="117" t="s">
        <v>12464</v>
      </c>
      <c r="I989" s="134"/>
      <c r="J989" s="117" t="s">
        <v>12465</v>
      </c>
      <c r="K989" s="117" t="s">
        <v>12466</v>
      </c>
      <c r="L989" s="134"/>
      <c r="M989" s="134"/>
      <c r="N989" s="134"/>
      <c r="O989" s="117" t="s">
        <v>12467</v>
      </c>
      <c r="P989" s="117" t="s">
        <v>12468</v>
      </c>
      <c r="Q989" s="117" t="s">
        <v>12469</v>
      </c>
      <c r="R989" s="114"/>
      <c r="S989" s="114"/>
      <c r="T989" s="114"/>
      <c r="U989" s="114"/>
      <c r="V989" s="114"/>
      <c r="W989" s="114"/>
      <c r="X989" s="114"/>
      <c r="Y989" s="114"/>
      <c r="Z989" s="114"/>
      <c r="AA989" s="114"/>
      <c r="AB989" s="114"/>
      <c r="AC989" s="114"/>
      <c r="AD989" s="114"/>
      <c r="AE989" s="114"/>
      <c r="AF989" s="114"/>
      <c r="AG989" s="114"/>
      <c r="AH989" s="114"/>
      <c r="AI989" s="114"/>
      <c r="AJ989" s="114"/>
      <c r="AK989" s="114"/>
      <c r="AL989" s="114"/>
      <c r="AM989" s="114"/>
      <c r="AN989" s="114"/>
      <c r="AO989" s="114"/>
      <c r="AP989" s="114"/>
      <c r="AQ989" s="114"/>
      <c r="AR989" s="114"/>
      <c r="AS989" s="114"/>
      <c r="AT989" s="114"/>
      <c r="AU989" s="114"/>
      <c r="AV989" s="114"/>
      <c r="AW989" s="114"/>
      <c r="AX989" s="114"/>
      <c r="AY989" s="114"/>
      <c r="AZ989" s="114"/>
      <c r="BA989" s="114"/>
      <c r="BB989" s="114"/>
      <c r="BC989" s="114"/>
      <c r="BD989" s="114"/>
      <c r="BE989" s="114"/>
      <c r="BF989" s="114"/>
      <c r="BG989" s="114"/>
      <c r="BH989" s="114"/>
      <c r="BI989" s="114"/>
      <c r="BJ989" s="114"/>
      <c r="BK989" s="114"/>
      <c r="BL989" s="114"/>
    </row>
    <row r="990">
      <c r="A990" s="117" t="s">
        <v>237</v>
      </c>
      <c r="B990" s="117" t="b">
        <v>1</v>
      </c>
      <c r="C990" s="117">
        <v>1.0</v>
      </c>
      <c r="D990" s="117" t="s">
        <v>10364</v>
      </c>
      <c r="E990" s="117" t="s">
        <v>12359</v>
      </c>
      <c r="F990" s="117" t="s">
        <v>556</v>
      </c>
      <c r="G990" s="117" t="s">
        <v>12470</v>
      </c>
      <c r="H990" s="117" t="s">
        <v>12471</v>
      </c>
      <c r="I990" s="134"/>
      <c r="J990" s="117" t="s">
        <v>4773</v>
      </c>
      <c r="K990" s="117" t="s">
        <v>12472</v>
      </c>
      <c r="L990" s="134"/>
      <c r="M990" s="134"/>
      <c r="N990" s="134"/>
      <c r="O990" s="117" t="s">
        <v>12473</v>
      </c>
      <c r="P990" s="117" t="s">
        <v>12474</v>
      </c>
      <c r="Q990" s="117" t="s">
        <v>12475</v>
      </c>
      <c r="R990" s="114"/>
      <c r="S990" s="114"/>
      <c r="T990" s="114"/>
      <c r="U990" s="114"/>
      <c r="V990" s="114"/>
      <c r="W990" s="114"/>
      <c r="X990" s="114"/>
      <c r="Y990" s="114"/>
      <c r="Z990" s="114"/>
      <c r="AA990" s="114"/>
      <c r="AB990" s="114"/>
      <c r="AC990" s="114"/>
      <c r="AD990" s="114"/>
      <c r="AE990" s="114"/>
      <c r="AF990" s="114"/>
      <c r="AG990" s="114"/>
      <c r="AH990" s="114"/>
      <c r="AI990" s="114"/>
      <c r="AJ990" s="114"/>
      <c r="AK990" s="114"/>
      <c r="AL990" s="114"/>
      <c r="AM990" s="114"/>
      <c r="AN990" s="114"/>
      <c r="AO990" s="114"/>
      <c r="AP990" s="114"/>
      <c r="AQ990" s="114"/>
      <c r="AR990" s="114"/>
      <c r="AS990" s="114"/>
      <c r="AT990" s="114"/>
      <c r="AU990" s="114"/>
      <c r="AV990" s="114"/>
      <c r="AW990" s="114"/>
      <c r="AX990" s="114"/>
      <c r="AY990" s="114"/>
      <c r="AZ990" s="114"/>
      <c r="BA990" s="114"/>
      <c r="BB990" s="114"/>
      <c r="BC990" s="114"/>
      <c r="BD990" s="114"/>
      <c r="BE990" s="114"/>
      <c r="BF990" s="114"/>
      <c r="BG990" s="114"/>
      <c r="BH990" s="114"/>
      <c r="BI990" s="114"/>
      <c r="BJ990" s="114"/>
      <c r="BK990" s="114"/>
      <c r="BL990" s="114"/>
    </row>
    <row r="991">
      <c r="A991" s="117" t="s">
        <v>237</v>
      </c>
      <c r="B991" s="117" t="b">
        <v>1</v>
      </c>
      <c r="C991" s="117" t="s">
        <v>241</v>
      </c>
      <c r="D991" s="117" t="s">
        <v>10364</v>
      </c>
      <c r="E991" s="117" t="s">
        <v>12359</v>
      </c>
      <c r="F991" s="117" t="s">
        <v>556</v>
      </c>
      <c r="G991" s="117" t="s">
        <v>12476</v>
      </c>
      <c r="H991" s="117" t="s">
        <v>12477</v>
      </c>
      <c r="I991" s="134"/>
      <c r="J991" s="117" t="s">
        <v>12478</v>
      </c>
      <c r="K991" s="117" t="s">
        <v>12479</v>
      </c>
      <c r="L991" s="134"/>
      <c r="M991" s="134"/>
      <c r="N991" s="134"/>
      <c r="O991" s="117" t="s">
        <v>12480</v>
      </c>
      <c r="P991" s="117" t="s">
        <v>12481</v>
      </c>
      <c r="Q991" s="117" t="s">
        <v>12482</v>
      </c>
      <c r="R991" s="114"/>
      <c r="S991" s="114"/>
      <c r="T991" s="114"/>
      <c r="U991" s="114"/>
      <c r="V991" s="114"/>
      <c r="W991" s="114"/>
      <c r="X991" s="114"/>
      <c r="Y991" s="114"/>
      <c r="Z991" s="114"/>
      <c r="AA991" s="114"/>
      <c r="AB991" s="114"/>
      <c r="AC991" s="114"/>
      <c r="AD991" s="114"/>
      <c r="AE991" s="114"/>
      <c r="AF991" s="114"/>
      <c r="AG991" s="114"/>
      <c r="AH991" s="114"/>
      <c r="AI991" s="114"/>
      <c r="AJ991" s="114"/>
      <c r="AK991" s="114"/>
      <c r="AL991" s="114"/>
      <c r="AM991" s="114"/>
      <c r="AN991" s="114"/>
      <c r="AO991" s="114"/>
      <c r="AP991" s="114"/>
      <c r="AQ991" s="114"/>
      <c r="AR991" s="114"/>
      <c r="AS991" s="114"/>
      <c r="AT991" s="114"/>
      <c r="AU991" s="114"/>
      <c r="AV991" s="114"/>
      <c r="AW991" s="114"/>
      <c r="AX991" s="114"/>
      <c r="AY991" s="114"/>
      <c r="AZ991" s="114"/>
      <c r="BA991" s="114"/>
      <c r="BB991" s="114"/>
      <c r="BC991" s="114"/>
      <c r="BD991" s="114"/>
      <c r="BE991" s="114"/>
      <c r="BF991" s="114"/>
      <c r="BG991" s="114"/>
      <c r="BH991" s="114"/>
      <c r="BI991" s="114"/>
      <c r="BJ991" s="114"/>
      <c r="BK991" s="114"/>
      <c r="BL991" s="114"/>
    </row>
    <row r="992">
      <c r="A992" s="117" t="s">
        <v>237</v>
      </c>
      <c r="B992" s="117" t="b">
        <v>1</v>
      </c>
      <c r="C992" s="117" t="s">
        <v>241</v>
      </c>
      <c r="D992" s="117" t="s">
        <v>10364</v>
      </c>
      <c r="E992" s="117" t="s">
        <v>12359</v>
      </c>
      <c r="F992" s="117" t="s">
        <v>556</v>
      </c>
      <c r="G992" s="117" t="s">
        <v>12483</v>
      </c>
      <c r="H992" s="117" t="s">
        <v>12484</v>
      </c>
      <c r="I992" s="134"/>
      <c r="J992" s="117" t="s">
        <v>12485</v>
      </c>
      <c r="K992" s="117" t="s">
        <v>12486</v>
      </c>
      <c r="L992" s="134"/>
      <c r="M992" s="134"/>
      <c r="N992" s="134"/>
      <c r="O992" s="117" t="s">
        <v>12487</v>
      </c>
      <c r="P992" s="117" t="s">
        <v>12488</v>
      </c>
      <c r="Q992" s="117" t="s">
        <v>12489</v>
      </c>
      <c r="R992" s="114"/>
      <c r="S992" s="114"/>
      <c r="T992" s="114"/>
      <c r="U992" s="114"/>
      <c r="V992" s="114"/>
      <c r="W992" s="114"/>
      <c r="X992" s="114"/>
      <c r="Y992" s="114"/>
      <c r="Z992" s="114"/>
      <c r="AA992" s="114"/>
      <c r="AB992" s="114"/>
      <c r="AC992" s="114"/>
      <c r="AD992" s="114"/>
      <c r="AE992" s="114"/>
      <c r="AF992" s="114"/>
      <c r="AG992" s="114"/>
      <c r="AH992" s="114"/>
      <c r="AI992" s="114"/>
      <c r="AJ992" s="114"/>
      <c r="AK992" s="114"/>
      <c r="AL992" s="114"/>
      <c r="AM992" s="114"/>
      <c r="AN992" s="114"/>
      <c r="AO992" s="114"/>
      <c r="AP992" s="114"/>
      <c r="AQ992" s="114"/>
      <c r="AR992" s="114"/>
      <c r="AS992" s="114"/>
      <c r="AT992" s="114"/>
      <c r="AU992" s="114"/>
      <c r="AV992" s="114"/>
      <c r="AW992" s="114"/>
      <c r="AX992" s="114"/>
      <c r="AY992" s="114"/>
      <c r="AZ992" s="114"/>
      <c r="BA992" s="114"/>
      <c r="BB992" s="114"/>
      <c r="BC992" s="114"/>
      <c r="BD992" s="114"/>
      <c r="BE992" s="114"/>
      <c r="BF992" s="114"/>
      <c r="BG992" s="114"/>
      <c r="BH992" s="114"/>
      <c r="BI992" s="114"/>
      <c r="BJ992" s="114"/>
      <c r="BK992" s="114"/>
      <c r="BL992" s="114"/>
    </row>
    <row r="993">
      <c r="A993" s="117" t="s">
        <v>237</v>
      </c>
      <c r="B993" s="117" t="b">
        <v>1</v>
      </c>
      <c r="C993" s="117">
        <v>1.0</v>
      </c>
      <c r="D993" s="117" t="s">
        <v>10364</v>
      </c>
      <c r="E993" s="117" t="s">
        <v>12359</v>
      </c>
      <c r="F993" s="117" t="s">
        <v>556</v>
      </c>
      <c r="G993" s="117" t="s">
        <v>12490</v>
      </c>
      <c r="H993" s="117" t="s">
        <v>12491</v>
      </c>
      <c r="I993" s="134"/>
      <c r="J993" s="117" t="s">
        <v>12492</v>
      </c>
      <c r="K993" s="117" t="s">
        <v>12493</v>
      </c>
      <c r="L993" s="134"/>
      <c r="M993" s="134"/>
      <c r="N993" s="134"/>
      <c r="O993" s="117" t="s">
        <v>12494</v>
      </c>
      <c r="P993" s="117" t="s">
        <v>12495</v>
      </c>
      <c r="Q993" s="117" t="s">
        <v>12496</v>
      </c>
      <c r="R993" s="114"/>
      <c r="S993" s="114"/>
      <c r="T993" s="114"/>
      <c r="U993" s="114"/>
      <c r="V993" s="114"/>
      <c r="W993" s="114"/>
      <c r="X993" s="114"/>
      <c r="Y993" s="114"/>
      <c r="Z993" s="114"/>
      <c r="AA993" s="114"/>
      <c r="AB993" s="114"/>
      <c r="AC993" s="114"/>
      <c r="AD993" s="114"/>
      <c r="AE993" s="114"/>
      <c r="AF993" s="114"/>
      <c r="AG993" s="114"/>
      <c r="AH993" s="114"/>
      <c r="AI993" s="114"/>
      <c r="AJ993" s="114"/>
      <c r="AK993" s="114"/>
      <c r="AL993" s="114"/>
      <c r="AM993" s="114"/>
      <c r="AN993" s="114"/>
      <c r="AO993" s="114"/>
      <c r="AP993" s="114"/>
      <c r="AQ993" s="114"/>
      <c r="AR993" s="114"/>
      <c r="AS993" s="114"/>
      <c r="AT993" s="114"/>
      <c r="AU993" s="114"/>
      <c r="AV993" s="114"/>
      <c r="AW993" s="114"/>
      <c r="AX993" s="114"/>
      <c r="AY993" s="114"/>
      <c r="AZ993" s="114"/>
      <c r="BA993" s="114"/>
      <c r="BB993" s="114"/>
      <c r="BC993" s="114"/>
      <c r="BD993" s="114"/>
      <c r="BE993" s="114"/>
      <c r="BF993" s="114"/>
      <c r="BG993" s="114"/>
      <c r="BH993" s="114"/>
      <c r="BI993" s="114"/>
      <c r="BJ993" s="114"/>
      <c r="BK993" s="114"/>
      <c r="BL993" s="114"/>
    </row>
    <row r="994">
      <c r="A994" s="117" t="s">
        <v>237</v>
      </c>
      <c r="B994" s="117" t="b">
        <v>1</v>
      </c>
      <c r="C994" s="117" t="s">
        <v>241</v>
      </c>
      <c r="D994" s="117" t="s">
        <v>10364</v>
      </c>
      <c r="E994" s="117" t="s">
        <v>12359</v>
      </c>
      <c r="F994" s="117" t="s">
        <v>556</v>
      </c>
      <c r="G994" s="117" t="s">
        <v>12497</v>
      </c>
      <c r="H994" s="117" t="s">
        <v>12498</v>
      </c>
      <c r="I994" s="134"/>
      <c r="J994" s="117" t="s">
        <v>12499</v>
      </c>
      <c r="K994" s="117" t="s">
        <v>12500</v>
      </c>
      <c r="L994" s="134"/>
      <c r="M994" s="134"/>
      <c r="N994" s="134"/>
      <c r="O994" s="117" t="s">
        <v>12501</v>
      </c>
      <c r="P994" s="117" t="s">
        <v>12502</v>
      </c>
      <c r="Q994" s="117" t="s">
        <v>12503</v>
      </c>
      <c r="R994" s="114"/>
      <c r="S994" s="114"/>
      <c r="T994" s="114"/>
      <c r="U994" s="114"/>
      <c r="V994" s="114"/>
      <c r="W994" s="114"/>
      <c r="X994" s="114"/>
      <c r="Y994" s="114"/>
      <c r="Z994" s="114"/>
      <c r="AA994" s="114"/>
      <c r="AB994" s="114"/>
      <c r="AC994" s="114"/>
      <c r="AD994" s="114"/>
      <c r="AE994" s="114"/>
      <c r="AF994" s="114"/>
      <c r="AG994" s="114"/>
      <c r="AH994" s="114"/>
      <c r="AI994" s="114"/>
      <c r="AJ994" s="114"/>
      <c r="AK994" s="114"/>
      <c r="AL994" s="114"/>
      <c r="AM994" s="114"/>
      <c r="AN994" s="114"/>
      <c r="AO994" s="114"/>
      <c r="AP994" s="114"/>
      <c r="AQ994" s="114"/>
      <c r="AR994" s="114"/>
      <c r="AS994" s="114"/>
      <c r="AT994" s="114"/>
      <c r="AU994" s="114"/>
      <c r="AV994" s="114"/>
      <c r="AW994" s="114"/>
      <c r="AX994" s="114"/>
      <c r="AY994" s="114"/>
      <c r="AZ994" s="114"/>
      <c r="BA994" s="114"/>
      <c r="BB994" s="114"/>
      <c r="BC994" s="114"/>
      <c r="BD994" s="114"/>
      <c r="BE994" s="114"/>
      <c r="BF994" s="114"/>
      <c r="BG994" s="114"/>
      <c r="BH994" s="114"/>
      <c r="BI994" s="114"/>
      <c r="BJ994" s="114"/>
      <c r="BK994" s="114"/>
      <c r="BL994" s="114"/>
    </row>
    <row r="995">
      <c r="A995" s="117" t="s">
        <v>237</v>
      </c>
      <c r="B995" s="117" t="b">
        <v>1</v>
      </c>
      <c r="C995" s="117" t="s">
        <v>241</v>
      </c>
      <c r="D995" s="117" t="s">
        <v>10364</v>
      </c>
      <c r="E995" s="117" t="s">
        <v>12359</v>
      </c>
      <c r="F995" s="117" t="s">
        <v>556</v>
      </c>
      <c r="G995" s="117" t="s">
        <v>12504</v>
      </c>
      <c r="H995" s="117" t="s">
        <v>12505</v>
      </c>
      <c r="I995" s="134"/>
      <c r="J995" s="117" t="s">
        <v>4798</v>
      </c>
      <c r="K995" s="117" t="s">
        <v>12506</v>
      </c>
      <c r="L995" s="134"/>
      <c r="M995" s="134"/>
      <c r="N995" s="134"/>
      <c r="O995" s="117" t="s">
        <v>12507</v>
      </c>
      <c r="P995" s="117" t="s">
        <v>12508</v>
      </c>
      <c r="Q995" s="117" t="s">
        <v>12509</v>
      </c>
      <c r="R995" s="114"/>
      <c r="S995" s="114"/>
      <c r="T995" s="114"/>
      <c r="U995" s="114"/>
      <c r="V995" s="114"/>
      <c r="W995" s="114"/>
      <c r="X995" s="114"/>
      <c r="Y995" s="114"/>
      <c r="Z995" s="114"/>
      <c r="AA995" s="114"/>
      <c r="AB995" s="114"/>
      <c r="AC995" s="114"/>
      <c r="AD995" s="114"/>
      <c r="AE995" s="114"/>
      <c r="AF995" s="114"/>
      <c r="AG995" s="114"/>
      <c r="AH995" s="114"/>
      <c r="AI995" s="114"/>
      <c r="AJ995" s="114"/>
      <c r="AK995" s="114"/>
      <c r="AL995" s="114"/>
      <c r="AM995" s="114"/>
      <c r="AN995" s="114"/>
      <c r="AO995" s="114"/>
      <c r="AP995" s="114"/>
      <c r="AQ995" s="114"/>
      <c r="AR995" s="114"/>
      <c r="AS995" s="114"/>
      <c r="AT995" s="114"/>
      <c r="AU995" s="114"/>
      <c r="AV995" s="114"/>
      <c r="AW995" s="114"/>
      <c r="AX995" s="114"/>
      <c r="AY995" s="114"/>
      <c r="AZ995" s="114"/>
      <c r="BA995" s="114"/>
      <c r="BB995" s="114"/>
      <c r="BC995" s="114"/>
      <c r="BD995" s="114"/>
      <c r="BE995" s="114"/>
      <c r="BF995" s="114"/>
      <c r="BG995" s="114"/>
      <c r="BH995" s="114"/>
      <c r="BI995" s="114"/>
      <c r="BJ995" s="114"/>
      <c r="BK995" s="114"/>
      <c r="BL995" s="114"/>
    </row>
    <row r="996">
      <c r="A996" s="117" t="s">
        <v>237</v>
      </c>
      <c r="B996" s="117" t="b">
        <v>1</v>
      </c>
      <c r="C996" s="117">
        <v>1.0</v>
      </c>
      <c r="D996" s="117" t="s">
        <v>10364</v>
      </c>
      <c r="E996" s="117" t="s">
        <v>12359</v>
      </c>
      <c r="F996" s="117" t="s">
        <v>556</v>
      </c>
      <c r="G996" s="117" t="s">
        <v>12510</v>
      </c>
      <c r="H996" s="117" t="s">
        <v>12511</v>
      </c>
      <c r="I996" s="134"/>
      <c r="J996" s="117" t="s">
        <v>12512</v>
      </c>
      <c r="K996" s="117" t="s">
        <v>12513</v>
      </c>
      <c r="L996" s="134"/>
      <c r="M996" s="134"/>
      <c r="N996" s="134"/>
      <c r="O996" s="117" t="s">
        <v>12514</v>
      </c>
      <c r="P996" s="117" t="s">
        <v>12515</v>
      </c>
      <c r="Q996" s="117" t="s">
        <v>12516</v>
      </c>
      <c r="R996" s="114"/>
      <c r="S996" s="114"/>
      <c r="T996" s="114"/>
      <c r="U996" s="114"/>
      <c r="V996" s="114"/>
      <c r="W996" s="114"/>
      <c r="X996" s="114"/>
      <c r="Y996" s="114"/>
      <c r="Z996" s="114"/>
      <c r="AA996" s="114"/>
      <c r="AB996" s="114"/>
      <c r="AC996" s="114"/>
      <c r="AD996" s="114"/>
      <c r="AE996" s="114"/>
      <c r="AF996" s="114"/>
      <c r="AG996" s="114"/>
      <c r="AH996" s="114"/>
      <c r="AI996" s="114"/>
      <c r="AJ996" s="114"/>
      <c r="AK996" s="114"/>
      <c r="AL996" s="114"/>
      <c r="AM996" s="114"/>
      <c r="AN996" s="114"/>
      <c r="AO996" s="114"/>
      <c r="AP996" s="114"/>
      <c r="AQ996" s="114"/>
      <c r="AR996" s="114"/>
      <c r="AS996" s="114"/>
      <c r="AT996" s="114"/>
      <c r="AU996" s="114"/>
      <c r="AV996" s="114"/>
      <c r="AW996" s="114"/>
      <c r="AX996" s="114"/>
      <c r="AY996" s="114"/>
      <c r="AZ996" s="114"/>
      <c r="BA996" s="114"/>
      <c r="BB996" s="114"/>
      <c r="BC996" s="114"/>
      <c r="BD996" s="114"/>
      <c r="BE996" s="114"/>
      <c r="BF996" s="114"/>
      <c r="BG996" s="114"/>
      <c r="BH996" s="114"/>
      <c r="BI996" s="114"/>
      <c r="BJ996" s="114"/>
      <c r="BK996" s="114"/>
      <c r="BL996" s="114"/>
    </row>
    <row r="997">
      <c r="A997" s="117" t="s">
        <v>237</v>
      </c>
      <c r="B997" s="117" t="b">
        <v>1</v>
      </c>
      <c r="C997" s="117" t="s">
        <v>241</v>
      </c>
      <c r="D997" s="117" t="s">
        <v>10364</v>
      </c>
      <c r="E997" s="117" t="s">
        <v>12359</v>
      </c>
      <c r="F997" s="117" t="s">
        <v>556</v>
      </c>
      <c r="G997" s="117" t="s">
        <v>12517</v>
      </c>
      <c r="H997" s="117" t="s">
        <v>12518</v>
      </c>
      <c r="I997" s="134"/>
      <c r="J997" s="117" t="s">
        <v>12519</v>
      </c>
      <c r="K997" s="117" t="s">
        <v>12520</v>
      </c>
      <c r="L997" s="134"/>
      <c r="M997" s="134"/>
      <c r="N997" s="134"/>
      <c r="O997" s="117" t="s">
        <v>12521</v>
      </c>
      <c r="P997" s="117" t="s">
        <v>12522</v>
      </c>
      <c r="Q997" s="117" t="s">
        <v>12523</v>
      </c>
      <c r="R997" s="114"/>
      <c r="S997" s="114"/>
      <c r="T997" s="114"/>
      <c r="U997" s="114"/>
      <c r="V997" s="114"/>
      <c r="W997" s="114"/>
      <c r="X997" s="114"/>
      <c r="Y997" s="114"/>
      <c r="Z997" s="114"/>
      <c r="AA997" s="114"/>
      <c r="AB997" s="114"/>
      <c r="AC997" s="114"/>
      <c r="AD997" s="114"/>
      <c r="AE997" s="114"/>
      <c r="AF997" s="114"/>
      <c r="AG997" s="114"/>
      <c r="AH997" s="114"/>
      <c r="AI997" s="114"/>
      <c r="AJ997" s="114"/>
      <c r="AK997" s="114"/>
      <c r="AL997" s="114"/>
      <c r="AM997" s="114"/>
      <c r="AN997" s="114"/>
      <c r="AO997" s="114"/>
      <c r="AP997" s="114"/>
      <c r="AQ997" s="114"/>
      <c r="AR997" s="114"/>
      <c r="AS997" s="114"/>
      <c r="AT997" s="114"/>
      <c r="AU997" s="114"/>
      <c r="AV997" s="114"/>
      <c r="AW997" s="114"/>
      <c r="AX997" s="114"/>
      <c r="AY997" s="114"/>
      <c r="AZ997" s="114"/>
      <c r="BA997" s="114"/>
      <c r="BB997" s="114"/>
      <c r="BC997" s="114"/>
      <c r="BD997" s="114"/>
      <c r="BE997" s="114"/>
      <c r="BF997" s="114"/>
      <c r="BG997" s="114"/>
      <c r="BH997" s="114"/>
      <c r="BI997" s="114"/>
      <c r="BJ997" s="114"/>
      <c r="BK997" s="114"/>
      <c r="BL997" s="114"/>
    </row>
    <row r="998">
      <c r="A998" s="117" t="s">
        <v>237</v>
      </c>
      <c r="B998" s="117" t="b">
        <v>1</v>
      </c>
      <c r="C998" s="117" t="s">
        <v>241</v>
      </c>
      <c r="D998" s="117" t="s">
        <v>10364</v>
      </c>
      <c r="E998" s="117" t="s">
        <v>12359</v>
      </c>
      <c r="F998" s="117" t="s">
        <v>556</v>
      </c>
      <c r="G998" s="117" t="s">
        <v>12524</v>
      </c>
      <c r="H998" s="117" t="s">
        <v>12525</v>
      </c>
      <c r="I998" s="134"/>
      <c r="J998" s="117" t="s">
        <v>12526</v>
      </c>
      <c r="K998" s="117" t="s">
        <v>12527</v>
      </c>
      <c r="L998" s="134"/>
      <c r="M998" s="134"/>
      <c r="N998" s="134"/>
      <c r="O998" s="117" t="s">
        <v>12528</v>
      </c>
      <c r="P998" s="117" t="s">
        <v>12529</v>
      </c>
      <c r="Q998" s="134"/>
      <c r="R998" s="114"/>
      <c r="S998" s="114"/>
      <c r="T998" s="114"/>
      <c r="U998" s="114"/>
      <c r="V998" s="114"/>
      <c r="W998" s="114"/>
      <c r="X998" s="114"/>
      <c r="Y998" s="114"/>
      <c r="Z998" s="114"/>
      <c r="AA998" s="114"/>
      <c r="AB998" s="114"/>
      <c r="AC998" s="114"/>
      <c r="AD998" s="114"/>
      <c r="AE998" s="114"/>
      <c r="AF998" s="114"/>
      <c r="AG998" s="114"/>
      <c r="AH998" s="114"/>
      <c r="AI998" s="114"/>
      <c r="AJ998" s="114"/>
      <c r="AK998" s="114"/>
      <c r="AL998" s="114"/>
      <c r="AM998" s="114"/>
      <c r="AN998" s="114"/>
      <c r="AO998" s="114"/>
      <c r="AP998" s="114"/>
      <c r="AQ998" s="114"/>
      <c r="AR998" s="114"/>
      <c r="AS998" s="114"/>
      <c r="AT998" s="114"/>
      <c r="AU998" s="114"/>
      <c r="AV998" s="114"/>
      <c r="AW998" s="114"/>
      <c r="AX998" s="114"/>
      <c r="AY998" s="114"/>
      <c r="AZ998" s="114"/>
      <c r="BA998" s="114"/>
      <c r="BB998" s="114"/>
      <c r="BC998" s="114"/>
      <c r="BD998" s="114"/>
      <c r="BE998" s="114"/>
      <c r="BF998" s="114"/>
      <c r="BG998" s="114"/>
      <c r="BH998" s="114"/>
      <c r="BI998" s="114"/>
      <c r="BJ998" s="114"/>
      <c r="BK998" s="114"/>
      <c r="BL998" s="114"/>
    </row>
    <row r="999">
      <c r="A999" s="117" t="s">
        <v>237</v>
      </c>
      <c r="B999" s="117" t="b">
        <v>1</v>
      </c>
      <c r="C999" s="117">
        <v>1.0</v>
      </c>
      <c r="D999" s="117" t="s">
        <v>10364</v>
      </c>
      <c r="E999" s="117" t="s">
        <v>12359</v>
      </c>
      <c r="F999" s="117" t="s">
        <v>556</v>
      </c>
      <c r="G999" s="117" t="s">
        <v>12530</v>
      </c>
      <c r="H999" s="117" t="s">
        <v>12531</v>
      </c>
      <c r="I999" s="134"/>
      <c r="J999" s="117" t="s">
        <v>4817</v>
      </c>
      <c r="K999" s="117" t="s">
        <v>12532</v>
      </c>
      <c r="L999" s="134"/>
      <c r="M999" s="134"/>
      <c r="N999" s="134"/>
      <c r="O999" s="117" t="s">
        <v>12533</v>
      </c>
      <c r="P999" s="117" t="s">
        <v>12534</v>
      </c>
      <c r="Q999" s="134"/>
      <c r="R999" s="114"/>
      <c r="S999" s="114"/>
      <c r="T999" s="114"/>
      <c r="U999" s="114"/>
      <c r="V999" s="114"/>
      <c r="W999" s="114"/>
      <c r="X999" s="114"/>
      <c r="Y999" s="114"/>
      <c r="Z999" s="114"/>
      <c r="AA999" s="114"/>
      <c r="AB999" s="114"/>
      <c r="AC999" s="114"/>
      <c r="AD999" s="114"/>
      <c r="AE999" s="114"/>
      <c r="AF999" s="114"/>
      <c r="AG999" s="114"/>
      <c r="AH999" s="114"/>
      <c r="AI999" s="114"/>
      <c r="AJ999" s="114"/>
      <c r="AK999" s="114"/>
      <c r="AL999" s="114"/>
      <c r="AM999" s="114"/>
      <c r="AN999" s="114"/>
      <c r="AO999" s="114"/>
      <c r="AP999" s="114"/>
      <c r="AQ999" s="114"/>
      <c r="AR999" s="114"/>
      <c r="AS999" s="114"/>
      <c r="AT999" s="114"/>
      <c r="AU999" s="114"/>
      <c r="AV999" s="114"/>
      <c r="AW999" s="114"/>
      <c r="AX999" s="114"/>
      <c r="AY999" s="114"/>
      <c r="AZ999" s="114"/>
      <c r="BA999" s="114"/>
      <c r="BB999" s="114"/>
      <c r="BC999" s="114"/>
      <c r="BD999" s="114"/>
      <c r="BE999" s="114"/>
      <c r="BF999" s="114"/>
      <c r="BG999" s="114"/>
      <c r="BH999" s="114"/>
      <c r="BI999" s="114"/>
      <c r="BJ999" s="114"/>
      <c r="BK999" s="114"/>
      <c r="BL999" s="114"/>
    </row>
    <row r="1000">
      <c r="A1000" s="117" t="s">
        <v>237</v>
      </c>
      <c r="B1000" s="117" t="b">
        <v>1</v>
      </c>
      <c r="C1000" s="117" t="s">
        <v>241</v>
      </c>
      <c r="D1000" s="117" t="s">
        <v>10364</v>
      </c>
      <c r="E1000" s="117" t="s">
        <v>12359</v>
      </c>
      <c r="F1000" s="117" t="s">
        <v>556</v>
      </c>
      <c r="G1000" s="117" t="s">
        <v>12535</v>
      </c>
      <c r="H1000" s="117" t="s">
        <v>12536</v>
      </c>
      <c r="I1000" s="134"/>
      <c r="J1000" s="117" t="s">
        <v>12537</v>
      </c>
      <c r="K1000" s="117" t="s">
        <v>12538</v>
      </c>
      <c r="L1000" s="134"/>
      <c r="M1000" s="134"/>
      <c r="N1000" s="134"/>
      <c r="O1000" s="117" t="s">
        <v>12539</v>
      </c>
      <c r="P1000" s="117" t="s">
        <v>12540</v>
      </c>
      <c r="Q1000" s="117" t="s">
        <v>12541</v>
      </c>
      <c r="R1000" s="114"/>
      <c r="S1000" s="114"/>
      <c r="T1000" s="114"/>
      <c r="U1000" s="114"/>
      <c r="V1000" s="114"/>
      <c r="W1000" s="114"/>
      <c r="X1000" s="114"/>
      <c r="Y1000" s="114"/>
      <c r="Z1000" s="114"/>
      <c r="AA1000" s="114"/>
      <c r="AB1000" s="114"/>
      <c r="AC1000" s="114"/>
      <c r="AD1000" s="114"/>
      <c r="AE1000" s="114"/>
      <c r="AF1000" s="114"/>
      <c r="AG1000" s="114"/>
      <c r="AH1000" s="114"/>
      <c r="AI1000" s="114"/>
      <c r="AJ1000" s="114"/>
      <c r="AK1000" s="114"/>
      <c r="AL1000" s="114"/>
      <c r="AM1000" s="114"/>
      <c r="AN1000" s="114"/>
      <c r="AO1000" s="114"/>
      <c r="AP1000" s="114"/>
      <c r="AQ1000" s="114"/>
      <c r="AR1000" s="114"/>
      <c r="AS1000" s="114"/>
      <c r="AT1000" s="114"/>
      <c r="AU1000" s="114"/>
      <c r="AV1000" s="114"/>
      <c r="AW1000" s="114"/>
      <c r="AX1000" s="114"/>
      <c r="AY1000" s="114"/>
      <c r="AZ1000" s="114"/>
      <c r="BA1000" s="114"/>
      <c r="BB1000" s="114"/>
      <c r="BC1000" s="114"/>
      <c r="BD1000" s="114"/>
      <c r="BE1000" s="114"/>
      <c r="BF1000" s="114"/>
      <c r="BG1000" s="114"/>
      <c r="BH1000" s="114"/>
      <c r="BI1000" s="114"/>
      <c r="BJ1000" s="114"/>
      <c r="BK1000" s="114"/>
      <c r="BL1000" s="114"/>
    </row>
    <row r="1001">
      <c r="A1001" s="117" t="s">
        <v>237</v>
      </c>
      <c r="B1001" s="117" t="b">
        <v>1</v>
      </c>
      <c r="C1001" s="117" t="s">
        <v>241</v>
      </c>
      <c r="D1001" s="117" t="s">
        <v>10364</v>
      </c>
      <c r="E1001" s="117" t="s">
        <v>12359</v>
      </c>
      <c r="F1001" s="117" t="s">
        <v>556</v>
      </c>
      <c r="G1001" s="117" t="s">
        <v>12542</v>
      </c>
      <c r="H1001" s="117" t="s">
        <v>12543</v>
      </c>
      <c r="I1001" s="134"/>
      <c r="J1001" s="117" t="s">
        <v>12544</v>
      </c>
      <c r="K1001" s="117" t="s">
        <v>12545</v>
      </c>
      <c r="L1001" s="134"/>
      <c r="M1001" s="134"/>
      <c r="N1001" s="134"/>
      <c r="O1001" s="117" t="s">
        <v>12546</v>
      </c>
      <c r="P1001" s="117" t="s">
        <v>12547</v>
      </c>
      <c r="Q1001" s="117" t="s">
        <v>12548</v>
      </c>
      <c r="R1001" s="114"/>
      <c r="S1001" s="114"/>
      <c r="T1001" s="114"/>
      <c r="U1001" s="114"/>
      <c r="V1001" s="114"/>
      <c r="W1001" s="114"/>
      <c r="X1001" s="114"/>
      <c r="Y1001" s="114"/>
      <c r="Z1001" s="114"/>
      <c r="AA1001" s="114"/>
      <c r="AB1001" s="114"/>
      <c r="AC1001" s="114"/>
      <c r="AD1001" s="114"/>
      <c r="AE1001" s="114"/>
      <c r="AF1001" s="114"/>
      <c r="AG1001" s="114"/>
      <c r="AH1001" s="114"/>
      <c r="AI1001" s="114"/>
      <c r="AJ1001" s="114"/>
      <c r="AK1001" s="114"/>
      <c r="AL1001" s="114"/>
      <c r="AM1001" s="114"/>
      <c r="AN1001" s="114"/>
      <c r="AO1001" s="114"/>
      <c r="AP1001" s="114"/>
      <c r="AQ1001" s="114"/>
      <c r="AR1001" s="114"/>
      <c r="AS1001" s="114"/>
      <c r="AT1001" s="114"/>
      <c r="AU1001" s="114"/>
      <c r="AV1001" s="114"/>
      <c r="AW1001" s="114"/>
      <c r="AX1001" s="114"/>
      <c r="AY1001" s="114"/>
      <c r="AZ1001" s="114"/>
      <c r="BA1001" s="114"/>
      <c r="BB1001" s="114"/>
      <c r="BC1001" s="114"/>
      <c r="BD1001" s="114"/>
      <c r="BE1001" s="114"/>
      <c r="BF1001" s="114"/>
      <c r="BG1001" s="114"/>
      <c r="BH1001" s="114"/>
      <c r="BI1001" s="114"/>
      <c r="BJ1001" s="114"/>
      <c r="BK1001" s="114"/>
      <c r="BL1001" s="114"/>
    </row>
    <row r="1002">
      <c r="A1002" s="117" t="s">
        <v>237</v>
      </c>
      <c r="B1002" s="117" t="b">
        <v>1</v>
      </c>
      <c r="C1002" s="117">
        <v>1.0</v>
      </c>
      <c r="D1002" s="117" t="s">
        <v>10364</v>
      </c>
      <c r="E1002" s="117" t="s">
        <v>12359</v>
      </c>
      <c r="F1002" s="117" t="s">
        <v>556</v>
      </c>
      <c r="G1002" s="117" t="s">
        <v>12549</v>
      </c>
      <c r="H1002" s="117" t="s">
        <v>12550</v>
      </c>
      <c r="I1002" s="134"/>
      <c r="J1002" s="117" t="s">
        <v>12551</v>
      </c>
      <c r="K1002" s="143" t="s">
        <v>12552</v>
      </c>
      <c r="L1002" s="134"/>
      <c r="M1002" s="134"/>
      <c r="N1002" s="134"/>
      <c r="O1002" s="143" t="s">
        <v>12553</v>
      </c>
      <c r="P1002" s="143" t="s">
        <v>12554</v>
      </c>
      <c r="Q1002" s="143" t="s">
        <v>12555</v>
      </c>
      <c r="R1002" s="114"/>
      <c r="S1002" s="114"/>
      <c r="T1002" s="114"/>
      <c r="U1002" s="114"/>
      <c r="V1002" s="114"/>
      <c r="W1002" s="114"/>
      <c r="X1002" s="114"/>
      <c r="Y1002" s="114"/>
      <c r="Z1002" s="114"/>
      <c r="AA1002" s="114"/>
      <c r="AB1002" s="114"/>
      <c r="AC1002" s="114"/>
      <c r="AD1002" s="114"/>
      <c r="AE1002" s="114"/>
      <c r="AF1002" s="114"/>
      <c r="AG1002" s="114"/>
      <c r="AH1002" s="114"/>
      <c r="AI1002" s="114"/>
      <c r="AJ1002" s="114"/>
      <c r="AK1002" s="114"/>
      <c r="AL1002" s="114"/>
      <c r="AM1002" s="114"/>
      <c r="AN1002" s="114"/>
      <c r="AO1002" s="114"/>
      <c r="AP1002" s="114"/>
      <c r="AQ1002" s="114"/>
      <c r="AR1002" s="114"/>
      <c r="AS1002" s="114"/>
      <c r="AT1002" s="114"/>
      <c r="AU1002" s="114"/>
      <c r="AV1002" s="114"/>
      <c r="AW1002" s="114"/>
      <c r="AX1002" s="114"/>
      <c r="AY1002" s="114"/>
      <c r="AZ1002" s="114"/>
      <c r="BA1002" s="114"/>
      <c r="BB1002" s="114"/>
      <c r="BC1002" s="114"/>
      <c r="BD1002" s="114"/>
      <c r="BE1002" s="114"/>
      <c r="BF1002" s="114"/>
      <c r="BG1002" s="114"/>
      <c r="BH1002" s="114"/>
      <c r="BI1002" s="114"/>
      <c r="BJ1002" s="114"/>
      <c r="BK1002" s="114"/>
      <c r="BL1002" s="114"/>
    </row>
    <row r="1003">
      <c r="A1003" s="117" t="s">
        <v>237</v>
      </c>
      <c r="B1003" s="117" t="b">
        <v>1</v>
      </c>
      <c r="C1003" s="117" t="s">
        <v>241</v>
      </c>
      <c r="D1003" s="117" t="s">
        <v>10364</v>
      </c>
      <c r="E1003" s="117" t="s">
        <v>12359</v>
      </c>
      <c r="F1003" s="117" t="s">
        <v>556</v>
      </c>
      <c r="G1003" s="117" t="s">
        <v>12556</v>
      </c>
      <c r="H1003" s="117" t="s">
        <v>12557</v>
      </c>
      <c r="I1003" s="134"/>
      <c r="J1003" s="117" t="s">
        <v>12558</v>
      </c>
      <c r="K1003" s="117" t="s">
        <v>12559</v>
      </c>
      <c r="L1003" s="134"/>
      <c r="M1003" s="134"/>
      <c r="N1003" s="134"/>
      <c r="O1003" s="117" t="s">
        <v>12560</v>
      </c>
      <c r="P1003" s="117" t="s">
        <v>12561</v>
      </c>
      <c r="Q1003" s="117" t="s">
        <v>12562</v>
      </c>
      <c r="R1003" s="114"/>
      <c r="S1003" s="114"/>
      <c r="T1003" s="114"/>
      <c r="U1003" s="114"/>
      <c r="V1003" s="114"/>
      <c r="W1003" s="114"/>
      <c r="X1003" s="114"/>
      <c r="Y1003" s="114"/>
      <c r="Z1003" s="114"/>
      <c r="AA1003" s="114"/>
      <c r="AB1003" s="114"/>
      <c r="AC1003" s="114"/>
      <c r="AD1003" s="114"/>
      <c r="AE1003" s="114"/>
      <c r="AF1003" s="114"/>
      <c r="AG1003" s="114"/>
      <c r="AH1003" s="114"/>
      <c r="AI1003" s="114"/>
      <c r="AJ1003" s="114"/>
      <c r="AK1003" s="114"/>
      <c r="AL1003" s="114"/>
      <c r="AM1003" s="114"/>
      <c r="AN1003" s="114"/>
      <c r="AO1003" s="114"/>
      <c r="AP1003" s="114"/>
      <c r="AQ1003" s="114"/>
      <c r="AR1003" s="114"/>
      <c r="AS1003" s="114"/>
      <c r="AT1003" s="114"/>
      <c r="AU1003" s="114"/>
      <c r="AV1003" s="114"/>
      <c r="AW1003" s="114"/>
      <c r="AX1003" s="114"/>
      <c r="AY1003" s="114"/>
      <c r="AZ1003" s="114"/>
      <c r="BA1003" s="114"/>
      <c r="BB1003" s="114"/>
      <c r="BC1003" s="114"/>
      <c r="BD1003" s="114"/>
      <c r="BE1003" s="114"/>
      <c r="BF1003" s="114"/>
      <c r="BG1003" s="114"/>
      <c r="BH1003" s="114"/>
      <c r="BI1003" s="114"/>
      <c r="BJ1003" s="114"/>
      <c r="BK1003" s="114"/>
      <c r="BL1003" s="114"/>
    </row>
    <row r="1004">
      <c r="A1004" s="117" t="s">
        <v>237</v>
      </c>
      <c r="B1004" s="117" t="b">
        <v>1</v>
      </c>
      <c r="C1004" s="117" t="s">
        <v>241</v>
      </c>
      <c r="D1004" s="117" t="s">
        <v>10364</v>
      </c>
      <c r="E1004" s="117" t="s">
        <v>12359</v>
      </c>
      <c r="F1004" s="117" t="s">
        <v>556</v>
      </c>
      <c r="G1004" s="117" t="s">
        <v>12563</v>
      </c>
      <c r="H1004" s="117" t="s">
        <v>12564</v>
      </c>
      <c r="I1004" s="134"/>
      <c r="J1004" s="117" t="s">
        <v>12565</v>
      </c>
      <c r="K1004" s="117" t="s">
        <v>12566</v>
      </c>
      <c r="L1004" s="134"/>
      <c r="M1004" s="134"/>
      <c r="N1004" s="134"/>
      <c r="O1004" s="117" t="s">
        <v>12567</v>
      </c>
      <c r="P1004" s="117" t="s">
        <v>12568</v>
      </c>
      <c r="Q1004" s="134"/>
      <c r="R1004" s="114"/>
      <c r="S1004" s="114"/>
      <c r="T1004" s="114"/>
      <c r="U1004" s="114"/>
      <c r="V1004" s="114"/>
      <c r="W1004" s="114"/>
      <c r="X1004" s="114"/>
      <c r="Y1004" s="114"/>
      <c r="Z1004" s="114"/>
      <c r="AA1004" s="114"/>
      <c r="AB1004" s="114"/>
      <c r="AC1004" s="114"/>
      <c r="AD1004" s="114"/>
      <c r="AE1004" s="114"/>
      <c r="AF1004" s="114"/>
      <c r="AG1004" s="114"/>
      <c r="AH1004" s="114"/>
      <c r="AI1004" s="114"/>
      <c r="AJ1004" s="114"/>
      <c r="AK1004" s="114"/>
      <c r="AL1004" s="114"/>
      <c r="AM1004" s="114"/>
      <c r="AN1004" s="114"/>
      <c r="AO1004" s="114"/>
      <c r="AP1004" s="114"/>
      <c r="AQ1004" s="114"/>
      <c r="AR1004" s="114"/>
      <c r="AS1004" s="114"/>
      <c r="AT1004" s="114"/>
      <c r="AU1004" s="114"/>
      <c r="AV1004" s="114"/>
      <c r="AW1004" s="114"/>
      <c r="AX1004" s="114"/>
      <c r="AY1004" s="114"/>
      <c r="AZ1004" s="114"/>
      <c r="BA1004" s="114"/>
      <c r="BB1004" s="114"/>
      <c r="BC1004" s="114"/>
      <c r="BD1004" s="114"/>
      <c r="BE1004" s="114"/>
      <c r="BF1004" s="114"/>
      <c r="BG1004" s="114"/>
      <c r="BH1004" s="114"/>
      <c r="BI1004" s="114"/>
      <c r="BJ1004" s="114"/>
      <c r="BK1004" s="114"/>
      <c r="BL1004" s="114"/>
    </row>
    <row r="1005">
      <c r="A1005" s="117" t="s">
        <v>237</v>
      </c>
      <c r="B1005" s="117" t="b">
        <v>1</v>
      </c>
      <c r="C1005" s="117">
        <v>1.0</v>
      </c>
      <c r="D1005" s="117" t="s">
        <v>10364</v>
      </c>
      <c r="E1005" s="117" t="s">
        <v>12359</v>
      </c>
      <c r="F1005" s="117" t="s">
        <v>556</v>
      </c>
      <c r="G1005" s="117" t="s">
        <v>12569</v>
      </c>
      <c r="H1005" s="117" t="s">
        <v>12570</v>
      </c>
      <c r="I1005" s="134"/>
      <c r="J1005" s="117" t="s">
        <v>12571</v>
      </c>
      <c r="K1005" s="117" t="s">
        <v>12572</v>
      </c>
      <c r="L1005" s="134"/>
      <c r="M1005" s="134"/>
      <c r="N1005" s="134"/>
      <c r="O1005" s="117" t="s">
        <v>12573</v>
      </c>
      <c r="P1005" s="117" t="s">
        <v>12574</v>
      </c>
      <c r="Q1005" s="117" t="s">
        <v>12575</v>
      </c>
      <c r="R1005" s="114"/>
      <c r="S1005" s="114"/>
      <c r="T1005" s="114"/>
      <c r="U1005" s="114"/>
      <c r="V1005" s="114"/>
      <c r="W1005" s="114"/>
      <c r="X1005" s="114"/>
      <c r="Y1005" s="114"/>
      <c r="Z1005" s="114"/>
      <c r="AA1005" s="114"/>
      <c r="AB1005" s="114"/>
      <c r="AC1005" s="114"/>
      <c r="AD1005" s="114"/>
      <c r="AE1005" s="114"/>
      <c r="AF1005" s="114"/>
      <c r="AG1005" s="114"/>
      <c r="AH1005" s="114"/>
      <c r="AI1005" s="114"/>
      <c r="AJ1005" s="114"/>
      <c r="AK1005" s="114"/>
      <c r="AL1005" s="114"/>
      <c r="AM1005" s="114"/>
      <c r="AN1005" s="114"/>
      <c r="AO1005" s="114"/>
      <c r="AP1005" s="114"/>
      <c r="AQ1005" s="114"/>
      <c r="AR1005" s="114"/>
      <c r="AS1005" s="114"/>
      <c r="AT1005" s="114"/>
      <c r="AU1005" s="114"/>
      <c r="AV1005" s="114"/>
      <c r="AW1005" s="114"/>
      <c r="AX1005" s="114"/>
      <c r="AY1005" s="114"/>
      <c r="AZ1005" s="114"/>
      <c r="BA1005" s="114"/>
      <c r="BB1005" s="114"/>
      <c r="BC1005" s="114"/>
      <c r="BD1005" s="114"/>
      <c r="BE1005" s="114"/>
      <c r="BF1005" s="114"/>
      <c r="BG1005" s="114"/>
      <c r="BH1005" s="114"/>
      <c r="BI1005" s="114"/>
      <c r="BJ1005" s="114"/>
      <c r="BK1005" s="114"/>
      <c r="BL1005" s="114"/>
    </row>
    <row r="1006">
      <c r="A1006" s="117" t="s">
        <v>237</v>
      </c>
      <c r="B1006" s="117" t="b">
        <v>1</v>
      </c>
      <c r="C1006" s="117" t="s">
        <v>241</v>
      </c>
      <c r="D1006" s="117" t="s">
        <v>10364</v>
      </c>
      <c r="E1006" s="117" t="s">
        <v>12359</v>
      </c>
      <c r="F1006" s="117" t="s">
        <v>556</v>
      </c>
      <c r="G1006" s="117" t="s">
        <v>12576</v>
      </c>
      <c r="H1006" s="117" t="s">
        <v>12577</v>
      </c>
      <c r="I1006" s="134"/>
      <c r="J1006" s="117" t="s">
        <v>12578</v>
      </c>
      <c r="K1006" s="117" t="s">
        <v>12579</v>
      </c>
      <c r="L1006" s="134"/>
      <c r="M1006" s="134"/>
      <c r="N1006" s="134"/>
      <c r="O1006" s="117" t="s">
        <v>12580</v>
      </c>
      <c r="P1006" s="117" t="s">
        <v>12581</v>
      </c>
      <c r="Q1006" s="117" t="s">
        <v>12582</v>
      </c>
      <c r="R1006" s="114"/>
      <c r="S1006" s="114"/>
      <c r="T1006" s="114"/>
      <c r="U1006" s="114"/>
      <c r="V1006" s="114"/>
      <c r="W1006" s="114"/>
      <c r="X1006" s="114"/>
      <c r="Y1006" s="114"/>
      <c r="Z1006" s="114"/>
      <c r="AA1006" s="114"/>
      <c r="AB1006" s="114"/>
      <c r="AC1006" s="114"/>
      <c r="AD1006" s="114"/>
      <c r="AE1006" s="114"/>
      <c r="AF1006" s="114"/>
      <c r="AG1006" s="114"/>
      <c r="AH1006" s="114"/>
      <c r="AI1006" s="114"/>
      <c r="AJ1006" s="114"/>
      <c r="AK1006" s="114"/>
      <c r="AL1006" s="114"/>
      <c r="AM1006" s="114"/>
      <c r="AN1006" s="114"/>
      <c r="AO1006" s="114"/>
      <c r="AP1006" s="114"/>
      <c r="AQ1006" s="114"/>
      <c r="AR1006" s="114"/>
      <c r="AS1006" s="114"/>
      <c r="AT1006" s="114"/>
      <c r="AU1006" s="114"/>
      <c r="AV1006" s="114"/>
      <c r="AW1006" s="114"/>
      <c r="AX1006" s="114"/>
      <c r="AY1006" s="114"/>
      <c r="AZ1006" s="114"/>
      <c r="BA1006" s="114"/>
      <c r="BB1006" s="114"/>
      <c r="BC1006" s="114"/>
      <c r="BD1006" s="114"/>
      <c r="BE1006" s="114"/>
      <c r="BF1006" s="114"/>
      <c r="BG1006" s="114"/>
      <c r="BH1006" s="114"/>
      <c r="BI1006" s="114"/>
      <c r="BJ1006" s="114"/>
      <c r="BK1006" s="114"/>
      <c r="BL1006" s="114"/>
    </row>
    <row r="1007">
      <c r="A1007" s="117" t="s">
        <v>237</v>
      </c>
      <c r="B1007" s="117" t="b">
        <v>1</v>
      </c>
      <c r="C1007" s="117" t="s">
        <v>241</v>
      </c>
      <c r="D1007" s="117" t="s">
        <v>10364</v>
      </c>
      <c r="E1007" s="117" t="s">
        <v>12359</v>
      </c>
      <c r="F1007" s="117" t="s">
        <v>556</v>
      </c>
      <c r="G1007" s="117" t="s">
        <v>12583</v>
      </c>
      <c r="H1007" s="117" t="s">
        <v>6032</v>
      </c>
      <c r="I1007" s="134"/>
      <c r="J1007" s="117" t="s">
        <v>12584</v>
      </c>
      <c r="K1007" s="117" t="s">
        <v>12585</v>
      </c>
      <c r="L1007" s="134"/>
      <c r="M1007" s="134"/>
      <c r="N1007" s="134"/>
      <c r="O1007" s="117" t="s">
        <v>12586</v>
      </c>
      <c r="P1007" s="117" t="s">
        <v>12587</v>
      </c>
      <c r="Q1007" s="117" t="s">
        <v>12588</v>
      </c>
      <c r="R1007" s="114"/>
      <c r="S1007" s="114"/>
      <c r="T1007" s="114"/>
      <c r="U1007" s="114"/>
      <c r="V1007" s="114"/>
      <c r="W1007" s="114"/>
      <c r="X1007" s="114"/>
      <c r="Y1007" s="114"/>
      <c r="Z1007" s="114"/>
      <c r="AA1007" s="114"/>
      <c r="AB1007" s="114"/>
      <c r="AC1007" s="114"/>
      <c r="AD1007" s="114"/>
      <c r="AE1007" s="114"/>
      <c r="AF1007" s="114"/>
      <c r="AG1007" s="114"/>
      <c r="AH1007" s="114"/>
      <c r="AI1007" s="114"/>
      <c r="AJ1007" s="114"/>
      <c r="AK1007" s="114"/>
      <c r="AL1007" s="114"/>
      <c r="AM1007" s="114"/>
      <c r="AN1007" s="114"/>
      <c r="AO1007" s="114"/>
      <c r="AP1007" s="114"/>
      <c r="AQ1007" s="114"/>
      <c r="AR1007" s="114"/>
      <c r="AS1007" s="114"/>
      <c r="AT1007" s="114"/>
      <c r="AU1007" s="114"/>
      <c r="AV1007" s="114"/>
      <c r="AW1007" s="114"/>
      <c r="AX1007" s="114"/>
      <c r="AY1007" s="114"/>
      <c r="AZ1007" s="114"/>
      <c r="BA1007" s="114"/>
      <c r="BB1007" s="114"/>
      <c r="BC1007" s="114"/>
      <c r="BD1007" s="114"/>
      <c r="BE1007" s="114"/>
      <c r="BF1007" s="114"/>
      <c r="BG1007" s="114"/>
      <c r="BH1007" s="114"/>
      <c r="BI1007" s="114"/>
      <c r="BJ1007" s="114"/>
      <c r="BK1007" s="114"/>
      <c r="BL1007" s="114"/>
    </row>
    <row r="1008">
      <c r="A1008" s="117" t="s">
        <v>237</v>
      </c>
      <c r="B1008" s="117" t="b">
        <v>1</v>
      </c>
      <c r="C1008" s="117">
        <v>1.0</v>
      </c>
      <c r="D1008" s="117" t="s">
        <v>10364</v>
      </c>
      <c r="E1008" s="117" t="s">
        <v>12359</v>
      </c>
      <c r="F1008" s="117" t="s">
        <v>556</v>
      </c>
      <c r="G1008" s="117" t="s">
        <v>12589</v>
      </c>
      <c r="H1008" s="117" t="s">
        <v>12590</v>
      </c>
      <c r="I1008" s="134"/>
      <c r="J1008" s="117" t="s">
        <v>12591</v>
      </c>
      <c r="K1008" s="117" t="s">
        <v>12592</v>
      </c>
      <c r="L1008" s="134"/>
      <c r="M1008" s="134"/>
      <c r="N1008" s="134"/>
      <c r="O1008" s="117" t="s">
        <v>12593</v>
      </c>
      <c r="P1008" s="117" t="s">
        <v>12594</v>
      </c>
      <c r="Q1008" s="117" t="s">
        <v>12595</v>
      </c>
      <c r="R1008" s="114"/>
      <c r="S1008" s="114"/>
      <c r="T1008" s="114"/>
      <c r="U1008" s="114"/>
      <c r="V1008" s="114"/>
      <c r="W1008" s="114"/>
      <c r="X1008" s="114"/>
      <c r="Y1008" s="114"/>
      <c r="Z1008" s="114"/>
      <c r="AA1008" s="114"/>
      <c r="AB1008" s="114"/>
      <c r="AC1008" s="114"/>
      <c r="AD1008" s="114"/>
      <c r="AE1008" s="114"/>
      <c r="AF1008" s="114"/>
      <c r="AG1008" s="114"/>
      <c r="AH1008" s="114"/>
      <c r="AI1008" s="114"/>
      <c r="AJ1008" s="114"/>
      <c r="AK1008" s="114"/>
      <c r="AL1008" s="114"/>
      <c r="AM1008" s="114"/>
      <c r="AN1008" s="114"/>
      <c r="AO1008" s="114"/>
      <c r="AP1008" s="114"/>
      <c r="AQ1008" s="114"/>
      <c r="AR1008" s="114"/>
      <c r="AS1008" s="114"/>
      <c r="AT1008" s="114"/>
      <c r="AU1008" s="114"/>
      <c r="AV1008" s="114"/>
      <c r="AW1008" s="114"/>
      <c r="AX1008" s="114"/>
      <c r="AY1008" s="114"/>
      <c r="AZ1008" s="114"/>
      <c r="BA1008" s="114"/>
      <c r="BB1008" s="114"/>
      <c r="BC1008" s="114"/>
      <c r="BD1008" s="114"/>
      <c r="BE1008" s="114"/>
      <c r="BF1008" s="114"/>
      <c r="BG1008" s="114"/>
      <c r="BH1008" s="114"/>
      <c r="BI1008" s="114"/>
      <c r="BJ1008" s="114"/>
      <c r="BK1008" s="114"/>
      <c r="BL1008" s="114"/>
    </row>
    <row r="1009">
      <c r="A1009" s="117" t="s">
        <v>237</v>
      </c>
      <c r="B1009" s="117" t="b">
        <v>1</v>
      </c>
      <c r="C1009" s="117" t="s">
        <v>241</v>
      </c>
      <c r="D1009" s="117" t="s">
        <v>10364</v>
      </c>
      <c r="E1009" s="117" t="s">
        <v>12359</v>
      </c>
      <c r="F1009" s="117" t="s">
        <v>556</v>
      </c>
      <c r="G1009" s="117" t="s">
        <v>12596</v>
      </c>
      <c r="H1009" s="117" t="s">
        <v>12597</v>
      </c>
      <c r="I1009" s="134"/>
      <c r="J1009" s="117" t="s">
        <v>12598</v>
      </c>
      <c r="K1009" s="117" t="s">
        <v>12559</v>
      </c>
      <c r="L1009" s="134"/>
      <c r="M1009" s="134"/>
      <c r="N1009" s="134"/>
      <c r="O1009" s="117" t="s">
        <v>12599</v>
      </c>
      <c r="P1009" s="117" t="s">
        <v>12600</v>
      </c>
      <c r="Q1009" s="117" t="s">
        <v>12562</v>
      </c>
      <c r="R1009" s="114"/>
      <c r="S1009" s="114"/>
      <c r="T1009" s="114"/>
      <c r="U1009" s="114"/>
      <c r="V1009" s="114"/>
      <c r="W1009" s="114"/>
      <c r="X1009" s="114"/>
      <c r="Y1009" s="114"/>
      <c r="Z1009" s="114"/>
      <c r="AA1009" s="114"/>
      <c r="AB1009" s="114"/>
      <c r="AC1009" s="114"/>
      <c r="AD1009" s="114"/>
      <c r="AE1009" s="114"/>
      <c r="AF1009" s="114"/>
      <c r="AG1009" s="114"/>
      <c r="AH1009" s="114"/>
      <c r="AI1009" s="114"/>
      <c r="AJ1009" s="114"/>
      <c r="AK1009" s="114"/>
      <c r="AL1009" s="114"/>
      <c r="AM1009" s="114"/>
      <c r="AN1009" s="114"/>
      <c r="AO1009" s="114"/>
      <c r="AP1009" s="114"/>
      <c r="AQ1009" s="114"/>
      <c r="AR1009" s="114"/>
      <c r="AS1009" s="114"/>
      <c r="AT1009" s="114"/>
      <c r="AU1009" s="114"/>
      <c r="AV1009" s="114"/>
      <c r="AW1009" s="114"/>
      <c r="AX1009" s="114"/>
      <c r="AY1009" s="114"/>
      <c r="AZ1009" s="114"/>
      <c r="BA1009" s="114"/>
      <c r="BB1009" s="114"/>
      <c r="BC1009" s="114"/>
      <c r="BD1009" s="114"/>
      <c r="BE1009" s="114"/>
      <c r="BF1009" s="114"/>
      <c r="BG1009" s="114"/>
      <c r="BH1009" s="114"/>
      <c r="BI1009" s="114"/>
      <c r="BJ1009" s="114"/>
      <c r="BK1009" s="114"/>
      <c r="BL1009" s="114"/>
    </row>
    <row r="1010">
      <c r="A1010" s="117" t="s">
        <v>237</v>
      </c>
      <c r="B1010" s="117" t="b">
        <v>1</v>
      </c>
      <c r="C1010" s="117" t="s">
        <v>241</v>
      </c>
      <c r="D1010" s="117" t="s">
        <v>10364</v>
      </c>
      <c r="E1010" s="117" t="s">
        <v>12601</v>
      </c>
      <c r="F1010" s="117" t="s">
        <v>1772</v>
      </c>
      <c r="G1010" s="117" t="s">
        <v>12602</v>
      </c>
      <c r="H1010" s="117" t="s">
        <v>12603</v>
      </c>
      <c r="I1010" s="134"/>
      <c r="J1010" s="117" t="s">
        <v>12604</v>
      </c>
      <c r="K1010" s="117" t="s">
        <v>12605</v>
      </c>
      <c r="L1010" s="134"/>
      <c r="M1010" s="134"/>
      <c r="N1010" s="134"/>
      <c r="O1010" s="117" t="s">
        <v>12606</v>
      </c>
      <c r="P1010" s="117" t="s">
        <v>12607</v>
      </c>
      <c r="Q1010" s="117" t="s">
        <v>12608</v>
      </c>
      <c r="R1010" s="114"/>
      <c r="S1010" s="114"/>
      <c r="T1010" s="114"/>
      <c r="U1010" s="114"/>
      <c r="V1010" s="114"/>
      <c r="W1010" s="114"/>
      <c r="X1010" s="114"/>
      <c r="Y1010" s="114"/>
      <c r="Z1010" s="114"/>
      <c r="AA1010" s="114"/>
      <c r="AB1010" s="114"/>
      <c r="AC1010" s="114"/>
      <c r="AD1010" s="114"/>
      <c r="AE1010" s="114"/>
      <c r="AF1010" s="114"/>
      <c r="AG1010" s="114"/>
      <c r="AH1010" s="114"/>
      <c r="AI1010" s="114"/>
      <c r="AJ1010" s="114"/>
      <c r="AK1010" s="114"/>
      <c r="AL1010" s="114"/>
      <c r="AM1010" s="114"/>
      <c r="AN1010" s="114"/>
      <c r="AO1010" s="114"/>
      <c r="AP1010" s="114"/>
      <c r="AQ1010" s="114"/>
      <c r="AR1010" s="114"/>
      <c r="AS1010" s="114"/>
      <c r="AT1010" s="114"/>
      <c r="AU1010" s="114"/>
      <c r="AV1010" s="114"/>
      <c r="AW1010" s="114"/>
      <c r="AX1010" s="114"/>
      <c r="AY1010" s="114"/>
      <c r="AZ1010" s="114"/>
      <c r="BA1010" s="114"/>
      <c r="BB1010" s="114"/>
      <c r="BC1010" s="114"/>
      <c r="BD1010" s="114"/>
      <c r="BE1010" s="114"/>
      <c r="BF1010" s="114"/>
      <c r="BG1010" s="114"/>
      <c r="BH1010" s="114"/>
      <c r="BI1010" s="114"/>
      <c r="BJ1010" s="114"/>
      <c r="BK1010" s="114"/>
      <c r="BL1010" s="114"/>
    </row>
    <row r="1011">
      <c r="A1011" s="117" t="s">
        <v>237</v>
      </c>
      <c r="B1011" s="117" t="b">
        <v>1</v>
      </c>
      <c r="C1011" s="117">
        <v>1.0</v>
      </c>
      <c r="D1011" s="117" t="s">
        <v>10364</v>
      </c>
      <c r="E1011" s="117" t="s">
        <v>12601</v>
      </c>
      <c r="F1011" s="117" t="s">
        <v>1772</v>
      </c>
      <c r="G1011" s="117" t="s">
        <v>12609</v>
      </c>
      <c r="H1011" s="117" t="s">
        <v>12610</v>
      </c>
      <c r="I1011" s="134"/>
      <c r="J1011" s="117" t="s">
        <v>4877</v>
      </c>
      <c r="K1011" s="117" t="s">
        <v>12611</v>
      </c>
      <c r="L1011" s="134"/>
      <c r="M1011" s="134"/>
      <c r="N1011" s="134"/>
      <c r="O1011" s="117" t="s">
        <v>12612</v>
      </c>
      <c r="P1011" s="117" t="s">
        <v>12613</v>
      </c>
      <c r="Q1011" s="117" t="s">
        <v>12614</v>
      </c>
      <c r="R1011" s="114"/>
      <c r="S1011" s="114"/>
      <c r="T1011" s="114"/>
      <c r="U1011" s="114"/>
      <c r="V1011" s="114"/>
      <c r="W1011" s="114"/>
      <c r="X1011" s="114"/>
      <c r="Y1011" s="114"/>
      <c r="Z1011" s="114"/>
      <c r="AA1011" s="114"/>
      <c r="AB1011" s="114"/>
      <c r="AC1011" s="114"/>
      <c r="AD1011" s="114"/>
      <c r="AE1011" s="114"/>
      <c r="AF1011" s="114"/>
      <c r="AG1011" s="114"/>
      <c r="AH1011" s="114"/>
      <c r="AI1011" s="114"/>
      <c r="AJ1011" s="114"/>
      <c r="AK1011" s="114"/>
      <c r="AL1011" s="114"/>
      <c r="AM1011" s="114"/>
      <c r="AN1011" s="114"/>
      <c r="AO1011" s="114"/>
      <c r="AP1011" s="114"/>
      <c r="AQ1011" s="114"/>
      <c r="AR1011" s="114"/>
      <c r="AS1011" s="114"/>
      <c r="AT1011" s="114"/>
      <c r="AU1011" s="114"/>
      <c r="AV1011" s="114"/>
      <c r="AW1011" s="114"/>
      <c r="AX1011" s="114"/>
      <c r="AY1011" s="114"/>
      <c r="AZ1011" s="114"/>
      <c r="BA1011" s="114"/>
      <c r="BB1011" s="114"/>
      <c r="BC1011" s="114"/>
      <c r="BD1011" s="114"/>
      <c r="BE1011" s="114"/>
      <c r="BF1011" s="114"/>
      <c r="BG1011" s="114"/>
      <c r="BH1011" s="114"/>
      <c r="BI1011" s="114"/>
      <c r="BJ1011" s="114"/>
      <c r="BK1011" s="114"/>
      <c r="BL1011" s="114"/>
    </row>
    <row r="1012">
      <c r="A1012" s="117" t="s">
        <v>237</v>
      </c>
      <c r="B1012" s="117" t="b">
        <v>1</v>
      </c>
      <c r="C1012" s="117" t="s">
        <v>241</v>
      </c>
      <c r="D1012" s="117" t="s">
        <v>10364</v>
      </c>
      <c r="E1012" s="117" t="s">
        <v>12601</v>
      </c>
      <c r="F1012" s="117" t="s">
        <v>5485</v>
      </c>
      <c r="G1012" s="117" t="s">
        <v>12615</v>
      </c>
      <c r="H1012" s="117" t="s">
        <v>12616</v>
      </c>
      <c r="I1012" s="134"/>
      <c r="J1012" s="117" t="s">
        <v>12617</v>
      </c>
      <c r="K1012" s="117" t="s">
        <v>12618</v>
      </c>
      <c r="L1012" s="134"/>
      <c r="M1012" s="134"/>
      <c r="N1012" s="134"/>
      <c r="O1012" s="117" t="s">
        <v>12619</v>
      </c>
      <c r="P1012" s="117" t="s">
        <v>12620</v>
      </c>
      <c r="Q1012" s="117" t="s">
        <v>12621</v>
      </c>
      <c r="R1012" s="114"/>
      <c r="S1012" s="114"/>
      <c r="T1012" s="114"/>
      <c r="U1012" s="114"/>
      <c r="V1012" s="114"/>
      <c r="W1012" s="114"/>
      <c r="X1012" s="114"/>
      <c r="Y1012" s="114"/>
      <c r="Z1012" s="114"/>
      <c r="AA1012" s="114"/>
      <c r="AB1012" s="114"/>
      <c r="AC1012" s="114"/>
      <c r="AD1012" s="114"/>
      <c r="AE1012" s="114"/>
      <c r="AF1012" s="114"/>
      <c r="AG1012" s="114"/>
      <c r="AH1012" s="114"/>
      <c r="AI1012" s="114"/>
      <c r="AJ1012" s="114"/>
      <c r="AK1012" s="114"/>
      <c r="AL1012" s="114"/>
      <c r="AM1012" s="114"/>
      <c r="AN1012" s="114"/>
      <c r="AO1012" s="114"/>
      <c r="AP1012" s="114"/>
      <c r="AQ1012" s="114"/>
      <c r="AR1012" s="114"/>
      <c r="AS1012" s="114"/>
      <c r="AT1012" s="114"/>
      <c r="AU1012" s="114"/>
      <c r="AV1012" s="114"/>
      <c r="AW1012" s="114"/>
      <c r="AX1012" s="114"/>
      <c r="AY1012" s="114"/>
      <c r="AZ1012" s="114"/>
      <c r="BA1012" s="114"/>
      <c r="BB1012" s="114"/>
      <c r="BC1012" s="114"/>
      <c r="BD1012" s="114"/>
      <c r="BE1012" s="114"/>
      <c r="BF1012" s="114"/>
      <c r="BG1012" s="114"/>
      <c r="BH1012" s="114"/>
      <c r="BI1012" s="114"/>
      <c r="BJ1012" s="114"/>
      <c r="BK1012" s="114"/>
      <c r="BL1012" s="114"/>
    </row>
    <row r="1013">
      <c r="A1013" s="117" t="s">
        <v>237</v>
      </c>
      <c r="B1013" s="117" t="b">
        <v>1</v>
      </c>
      <c r="C1013" s="117" t="s">
        <v>241</v>
      </c>
      <c r="D1013" s="117" t="s">
        <v>10364</v>
      </c>
      <c r="E1013" s="117" t="s">
        <v>12601</v>
      </c>
      <c r="F1013" s="117" t="s">
        <v>5485</v>
      </c>
      <c r="G1013" s="117" t="s">
        <v>12622</v>
      </c>
      <c r="H1013" s="117" t="s">
        <v>12623</v>
      </c>
      <c r="I1013" s="134"/>
      <c r="J1013" s="117" t="s">
        <v>4888</v>
      </c>
      <c r="K1013" s="117" t="s">
        <v>12624</v>
      </c>
      <c r="L1013" s="134"/>
      <c r="M1013" s="134"/>
      <c r="N1013" s="134"/>
      <c r="O1013" s="117" t="s">
        <v>12625</v>
      </c>
      <c r="P1013" s="117" t="s">
        <v>12626</v>
      </c>
      <c r="Q1013" s="134"/>
      <c r="R1013" s="114"/>
      <c r="S1013" s="114"/>
      <c r="T1013" s="114"/>
      <c r="U1013" s="114"/>
      <c r="V1013" s="114"/>
      <c r="W1013" s="114"/>
      <c r="X1013" s="114"/>
      <c r="Y1013" s="114"/>
      <c r="Z1013" s="114"/>
      <c r="AA1013" s="114"/>
      <c r="AB1013" s="114"/>
      <c r="AC1013" s="114"/>
      <c r="AD1013" s="114"/>
      <c r="AE1013" s="114"/>
      <c r="AF1013" s="114"/>
      <c r="AG1013" s="114"/>
      <c r="AH1013" s="114"/>
      <c r="AI1013" s="114"/>
      <c r="AJ1013" s="114"/>
      <c r="AK1013" s="114"/>
      <c r="AL1013" s="114"/>
      <c r="AM1013" s="114"/>
      <c r="AN1013" s="114"/>
      <c r="AO1013" s="114"/>
      <c r="AP1013" s="114"/>
      <c r="AQ1013" s="114"/>
      <c r="AR1013" s="114"/>
      <c r="AS1013" s="114"/>
      <c r="AT1013" s="114"/>
      <c r="AU1013" s="114"/>
      <c r="AV1013" s="114"/>
      <c r="AW1013" s="114"/>
      <c r="AX1013" s="114"/>
      <c r="AY1013" s="114"/>
      <c r="AZ1013" s="114"/>
      <c r="BA1013" s="114"/>
      <c r="BB1013" s="114"/>
      <c r="BC1013" s="114"/>
      <c r="BD1013" s="114"/>
      <c r="BE1013" s="114"/>
      <c r="BF1013" s="114"/>
      <c r="BG1013" s="114"/>
      <c r="BH1013" s="114"/>
      <c r="BI1013" s="114"/>
      <c r="BJ1013" s="114"/>
      <c r="BK1013" s="114"/>
      <c r="BL1013" s="114"/>
    </row>
    <row r="1014">
      <c r="A1014" s="117" t="s">
        <v>237</v>
      </c>
      <c r="B1014" s="117" t="b">
        <v>1</v>
      </c>
      <c r="C1014" s="117">
        <v>1.0</v>
      </c>
      <c r="D1014" s="117" t="s">
        <v>10364</v>
      </c>
      <c r="E1014" s="117" t="s">
        <v>12601</v>
      </c>
      <c r="F1014" s="117" t="s">
        <v>5485</v>
      </c>
      <c r="G1014" s="117" t="s">
        <v>12627</v>
      </c>
      <c r="H1014" s="117" t="s">
        <v>12628</v>
      </c>
      <c r="I1014" s="134"/>
      <c r="J1014" s="117" t="s">
        <v>12629</v>
      </c>
      <c r="K1014" s="143" t="s">
        <v>12630</v>
      </c>
      <c r="L1014" s="134"/>
      <c r="M1014" s="134"/>
      <c r="N1014" s="134"/>
      <c r="O1014" s="143" t="s">
        <v>12631</v>
      </c>
      <c r="P1014" s="143" t="s">
        <v>12632</v>
      </c>
      <c r="Q1014" s="134"/>
      <c r="R1014" s="114"/>
      <c r="S1014" s="114"/>
      <c r="T1014" s="114"/>
      <c r="U1014" s="114"/>
      <c r="V1014" s="114"/>
      <c r="W1014" s="114"/>
      <c r="X1014" s="114"/>
      <c r="Y1014" s="114"/>
      <c r="Z1014" s="114"/>
      <c r="AA1014" s="114"/>
      <c r="AB1014" s="114"/>
      <c r="AC1014" s="114"/>
      <c r="AD1014" s="114"/>
      <c r="AE1014" s="114"/>
      <c r="AF1014" s="114"/>
      <c r="AG1014" s="114"/>
      <c r="AH1014" s="114"/>
      <c r="AI1014" s="114"/>
      <c r="AJ1014" s="114"/>
      <c r="AK1014" s="114"/>
      <c r="AL1014" s="114"/>
      <c r="AM1014" s="114"/>
      <c r="AN1014" s="114"/>
      <c r="AO1014" s="114"/>
      <c r="AP1014" s="114"/>
      <c r="AQ1014" s="114"/>
      <c r="AR1014" s="114"/>
      <c r="AS1014" s="114"/>
      <c r="AT1014" s="114"/>
      <c r="AU1014" s="114"/>
      <c r="AV1014" s="114"/>
      <c r="AW1014" s="114"/>
      <c r="AX1014" s="114"/>
      <c r="AY1014" s="114"/>
      <c r="AZ1014" s="114"/>
      <c r="BA1014" s="114"/>
      <c r="BB1014" s="114"/>
      <c r="BC1014" s="114"/>
      <c r="BD1014" s="114"/>
      <c r="BE1014" s="114"/>
      <c r="BF1014" s="114"/>
      <c r="BG1014" s="114"/>
      <c r="BH1014" s="114"/>
      <c r="BI1014" s="114"/>
      <c r="BJ1014" s="114"/>
      <c r="BK1014" s="114"/>
      <c r="BL1014" s="114"/>
    </row>
    <row r="1015">
      <c r="A1015" s="117" t="s">
        <v>237</v>
      </c>
      <c r="B1015" s="117" t="b">
        <v>1</v>
      </c>
      <c r="C1015" s="117" t="s">
        <v>241</v>
      </c>
      <c r="D1015" s="117" t="s">
        <v>10364</v>
      </c>
      <c r="E1015" s="117" t="s">
        <v>12601</v>
      </c>
      <c r="F1015" s="117" t="s">
        <v>5485</v>
      </c>
      <c r="G1015" s="117" t="s">
        <v>12633</v>
      </c>
      <c r="H1015" s="117" t="s">
        <v>12634</v>
      </c>
      <c r="I1015" s="134"/>
      <c r="J1015" s="117" t="s">
        <v>12635</v>
      </c>
      <c r="K1015" s="117" t="s">
        <v>12636</v>
      </c>
      <c r="L1015" s="134"/>
      <c r="M1015" s="134"/>
      <c r="N1015" s="134"/>
      <c r="O1015" s="117" t="s">
        <v>12637</v>
      </c>
      <c r="P1015" s="117" t="s">
        <v>12638</v>
      </c>
      <c r="Q1015" s="117" t="s">
        <v>12639</v>
      </c>
      <c r="R1015" s="114"/>
      <c r="S1015" s="114"/>
      <c r="T1015" s="114"/>
      <c r="U1015" s="114"/>
      <c r="V1015" s="114"/>
      <c r="W1015" s="114"/>
      <c r="X1015" s="114"/>
      <c r="Y1015" s="114"/>
      <c r="Z1015" s="114"/>
      <c r="AA1015" s="114"/>
      <c r="AB1015" s="114"/>
      <c r="AC1015" s="114"/>
      <c r="AD1015" s="114"/>
      <c r="AE1015" s="114"/>
      <c r="AF1015" s="114"/>
      <c r="AG1015" s="114"/>
      <c r="AH1015" s="114"/>
      <c r="AI1015" s="114"/>
      <c r="AJ1015" s="114"/>
      <c r="AK1015" s="114"/>
      <c r="AL1015" s="114"/>
      <c r="AM1015" s="114"/>
      <c r="AN1015" s="114"/>
      <c r="AO1015" s="114"/>
      <c r="AP1015" s="114"/>
      <c r="AQ1015" s="114"/>
      <c r="AR1015" s="114"/>
      <c r="AS1015" s="114"/>
      <c r="AT1015" s="114"/>
      <c r="AU1015" s="114"/>
      <c r="AV1015" s="114"/>
      <c r="AW1015" s="114"/>
      <c r="AX1015" s="114"/>
      <c r="AY1015" s="114"/>
      <c r="AZ1015" s="114"/>
      <c r="BA1015" s="114"/>
      <c r="BB1015" s="114"/>
      <c r="BC1015" s="114"/>
      <c r="BD1015" s="114"/>
      <c r="BE1015" s="114"/>
      <c r="BF1015" s="114"/>
      <c r="BG1015" s="114"/>
      <c r="BH1015" s="114"/>
      <c r="BI1015" s="114"/>
      <c r="BJ1015" s="114"/>
      <c r="BK1015" s="114"/>
      <c r="BL1015" s="114"/>
    </row>
    <row r="1016">
      <c r="A1016" s="117" t="s">
        <v>237</v>
      </c>
      <c r="B1016" s="117" t="b">
        <v>1</v>
      </c>
      <c r="C1016" s="117" t="s">
        <v>241</v>
      </c>
      <c r="D1016" s="117" t="s">
        <v>10364</v>
      </c>
      <c r="E1016" s="117" t="s">
        <v>12601</v>
      </c>
      <c r="F1016" s="117" t="s">
        <v>5485</v>
      </c>
      <c r="G1016" s="117" t="s">
        <v>12640</v>
      </c>
      <c r="H1016" s="117" t="s">
        <v>12641</v>
      </c>
      <c r="I1016" s="134"/>
      <c r="J1016" s="117" t="s">
        <v>12642</v>
      </c>
      <c r="K1016" s="117" t="s">
        <v>12643</v>
      </c>
      <c r="L1016" s="134"/>
      <c r="M1016" s="134"/>
      <c r="N1016" s="134"/>
      <c r="O1016" s="117" t="s">
        <v>12644</v>
      </c>
      <c r="P1016" s="117" t="s">
        <v>12645</v>
      </c>
      <c r="Q1016" s="117" t="s">
        <v>12646</v>
      </c>
      <c r="R1016" s="114"/>
      <c r="S1016" s="114"/>
      <c r="T1016" s="114"/>
      <c r="U1016" s="114"/>
      <c r="V1016" s="114"/>
      <c r="W1016" s="114"/>
      <c r="X1016" s="114"/>
      <c r="Y1016" s="114"/>
      <c r="Z1016" s="114"/>
      <c r="AA1016" s="114"/>
      <c r="AB1016" s="114"/>
      <c r="AC1016" s="114"/>
      <c r="AD1016" s="114"/>
      <c r="AE1016" s="114"/>
      <c r="AF1016" s="114"/>
      <c r="AG1016" s="114"/>
      <c r="AH1016" s="114"/>
      <c r="AI1016" s="114"/>
      <c r="AJ1016" s="114"/>
      <c r="AK1016" s="114"/>
      <c r="AL1016" s="114"/>
      <c r="AM1016" s="114"/>
      <c r="AN1016" s="114"/>
      <c r="AO1016" s="114"/>
      <c r="AP1016" s="114"/>
      <c r="AQ1016" s="114"/>
      <c r="AR1016" s="114"/>
      <c r="AS1016" s="114"/>
      <c r="AT1016" s="114"/>
      <c r="AU1016" s="114"/>
      <c r="AV1016" s="114"/>
      <c r="AW1016" s="114"/>
      <c r="AX1016" s="114"/>
      <c r="AY1016" s="114"/>
      <c r="AZ1016" s="114"/>
      <c r="BA1016" s="114"/>
      <c r="BB1016" s="114"/>
      <c r="BC1016" s="114"/>
      <c r="BD1016" s="114"/>
      <c r="BE1016" s="114"/>
      <c r="BF1016" s="114"/>
      <c r="BG1016" s="114"/>
      <c r="BH1016" s="114"/>
      <c r="BI1016" s="114"/>
      <c r="BJ1016" s="114"/>
      <c r="BK1016" s="114"/>
      <c r="BL1016" s="114"/>
    </row>
    <row r="1017">
      <c r="A1017" s="117" t="s">
        <v>237</v>
      </c>
      <c r="B1017" s="117" t="b">
        <v>1</v>
      </c>
      <c r="C1017" s="117">
        <v>1.0</v>
      </c>
      <c r="D1017" s="117" t="s">
        <v>10364</v>
      </c>
      <c r="E1017" s="117" t="s">
        <v>12601</v>
      </c>
      <c r="F1017" s="117" t="s">
        <v>5485</v>
      </c>
      <c r="G1017" s="117" t="s">
        <v>12647</v>
      </c>
      <c r="H1017" s="117" t="s">
        <v>12648</v>
      </c>
      <c r="I1017" s="134"/>
      <c r="J1017" s="117" t="s">
        <v>12649</v>
      </c>
      <c r="K1017" s="117" t="s">
        <v>12650</v>
      </c>
      <c r="L1017" s="134"/>
      <c r="M1017" s="134"/>
      <c r="N1017" s="134"/>
      <c r="O1017" s="117" t="s">
        <v>12651</v>
      </c>
      <c r="P1017" s="117" t="s">
        <v>12652</v>
      </c>
      <c r="Q1017" s="117" t="s">
        <v>12653</v>
      </c>
      <c r="R1017" s="114"/>
      <c r="S1017" s="114"/>
      <c r="T1017" s="114"/>
      <c r="U1017" s="114"/>
      <c r="V1017" s="114"/>
      <c r="W1017" s="114"/>
      <c r="X1017" s="114"/>
      <c r="Y1017" s="114"/>
      <c r="Z1017" s="114"/>
      <c r="AA1017" s="114"/>
      <c r="AB1017" s="114"/>
      <c r="AC1017" s="114"/>
      <c r="AD1017" s="114"/>
      <c r="AE1017" s="114"/>
      <c r="AF1017" s="114"/>
      <c r="AG1017" s="114"/>
      <c r="AH1017" s="114"/>
      <c r="AI1017" s="114"/>
      <c r="AJ1017" s="114"/>
      <c r="AK1017" s="114"/>
      <c r="AL1017" s="114"/>
      <c r="AM1017" s="114"/>
      <c r="AN1017" s="114"/>
      <c r="AO1017" s="114"/>
      <c r="AP1017" s="114"/>
      <c r="AQ1017" s="114"/>
      <c r="AR1017" s="114"/>
      <c r="AS1017" s="114"/>
      <c r="AT1017" s="114"/>
      <c r="AU1017" s="114"/>
      <c r="AV1017" s="114"/>
      <c r="AW1017" s="114"/>
      <c r="AX1017" s="114"/>
      <c r="AY1017" s="114"/>
      <c r="AZ1017" s="114"/>
      <c r="BA1017" s="114"/>
      <c r="BB1017" s="114"/>
      <c r="BC1017" s="114"/>
      <c r="BD1017" s="114"/>
      <c r="BE1017" s="114"/>
      <c r="BF1017" s="114"/>
      <c r="BG1017" s="114"/>
      <c r="BH1017" s="114"/>
      <c r="BI1017" s="114"/>
      <c r="BJ1017" s="114"/>
      <c r="BK1017" s="114"/>
      <c r="BL1017" s="114"/>
    </row>
    <row r="1018">
      <c r="A1018" s="117" t="s">
        <v>237</v>
      </c>
      <c r="B1018" s="117" t="b">
        <v>1</v>
      </c>
      <c r="C1018" s="117" t="s">
        <v>241</v>
      </c>
      <c r="D1018" s="117" t="s">
        <v>10364</v>
      </c>
      <c r="E1018" s="117" t="s">
        <v>12601</v>
      </c>
      <c r="F1018" s="117" t="s">
        <v>5485</v>
      </c>
      <c r="G1018" s="117" t="s">
        <v>12654</v>
      </c>
      <c r="H1018" s="117" t="s">
        <v>12655</v>
      </c>
      <c r="I1018" s="134"/>
      <c r="J1018" s="117" t="s">
        <v>12656</v>
      </c>
      <c r="K1018" s="117" t="s">
        <v>12657</v>
      </c>
      <c r="L1018" s="134"/>
      <c r="M1018" s="134"/>
      <c r="N1018" s="134"/>
      <c r="O1018" s="117" t="s">
        <v>12658</v>
      </c>
      <c r="P1018" s="117" t="s">
        <v>12659</v>
      </c>
      <c r="Q1018" s="117" t="s">
        <v>12660</v>
      </c>
      <c r="R1018" s="114"/>
      <c r="S1018" s="114"/>
      <c r="T1018" s="114"/>
      <c r="U1018" s="114"/>
      <c r="V1018" s="114"/>
      <c r="W1018" s="114"/>
      <c r="X1018" s="114"/>
      <c r="Y1018" s="114"/>
      <c r="Z1018" s="114"/>
      <c r="AA1018" s="114"/>
      <c r="AB1018" s="114"/>
      <c r="AC1018" s="114"/>
      <c r="AD1018" s="114"/>
      <c r="AE1018" s="114"/>
      <c r="AF1018" s="114"/>
      <c r="AG1018" s="114"/>
      <c r="AH1018" s="114"/>
      <c r="AI1018" s="114"/>
      <c r="AJ1018" s="114"/>
      <c r="AK1018" s="114"/>
      <c r="AL1018" s="114"/>
      <c r="AM1018" s="114"/>
      <c r="AN1018" s="114"/>
      <c r="AO1018" s="114"/>
      <c r="AP1018" s="114"/>
      <c r="AQ1018" s="114"/>
      <c r="AR1018" s="114"/>
      <c r="AS1018" s="114"/>
      <c r="AT1018" s="114"/>
      <c r="AU1018" s="114"/>
      <c r="AV1018" s="114"/>
      <c r="AW1018" s="114"/>
      <c r="AX1018" s="114"/>
      <c r="AY1018" s="114"/>
      <c r="AZ1018" s="114"/>
      <c r="BA1018" s="114"/>
      <c r="BB1018" s="114"/>
      <c r="BC1018" s="114"/>
      <c r="BD1018" s="114"/>
      <c r="BE1018" s="114"/>
      <c r="BF1018" s="114"/>
      <c r="BG1018" s="114"/>
      <c r="BH1018" s="114"/>
      <c r="BI1018" s="114"/>
      <c r="BJ1018" s="114"/>
      <c r="BK1018" s="114"/>
      <c r="BL1018" s="114"/>
    </row>
    <row r="1019">
      <c r="A1019" s="117" t="s">
        <v>237</v>
      </c>
      <c r="B1019" s="117" t="b">
        <v>1</v>
      </c>
      <c r="C1019" s="117" t="s">
        <v>241</v>
      </c>
      <c r="D1019" s="117" t="s">
        <v>10364</v>
      </c>
      <c r="E1019" s="117" t="s">
        <v>12601</v>
      </c>
      <c r="F1019" s="117" t="s">
        <v>5485</v>
      </c>
      <c r="G1019" s="117" t="s">
        <v>12661</v>
      </c>
      <c r="H1019" s="117" t="s">
        <v>12662</v>
      </c>
      <c r="I1019" s="134"/>
      <c r="J1019" s="117" t="s">
        <v>12663</v>
      </c>
      <c r="K1019" s="117" t="s">
        <v>12664</v>
      </c>
      <c r="L1019" s="134"/>
      <c r="M1019" s="134"/>
      <c r="N1019" s="134"/>
      <c r="O1019" s="117" t="s">
        <v>12665</v>
      </c>
      <c r="P1019" s="117" t="s">
        <v>12666</v>
      </c>
      <c r="Q1019" s="117" t="s">
        <v>12667</v>
      </c>
      <c r="R1019" s="114"/>
      <c r="S1019" s="114"/>
      <c r="T1019" s="114"/>
      <c r="U1019" s="114"/>
      <c r="V1019" s="114"/>
      <c r="W1019" s="114"/>
      <c r="X1019" s="114"/>
      <c r="Y1019" s="114"/>
      <c r="Z1019" s="114"/>
      <c r="AA1019" s="114"/>
      <c r="AB1019" s="114"/>
      <c r="AC1019" s="114"/>
      <c r="AD1019" s="114"/>
      <c r="AE1019" s="114"/>
      <c r="AF1019" s="114"/>
      <c r="AG1019" s="114"/>
      <c r="AH1019" s="114"/>
      <c r="AI1019" s="114"/>
      <c r="AJ1019" s="114"/>
      <c r="AK1019" s="114"/>
      <c r="AL1019" s="114"/>
      <c r="AM1019" s="114"/>
      <c r="AN1019" s="114"/>
      <c r="AO1019" s="114"/>
      <c r="AP1019" s="114"/>
      <c r="AQ1019" s="114"/>
      <c r="AR1019" s="114"/>
      <c r="AS1019" s="114"/>
      <c r="AT1019" s="114"/>
      <c r="AU1019" s="114"/>
      <c r="AV1019" s="114"/>
      <c r="AW1019" s="114"/>
      <c r="AX1019" s="114"/>
      <c r="AY1019" s="114"/>
      <c r="AZ1019" s="114"/>
      <c r="BA1019" s="114"/>
      <c r="BB1019" s="114"/>
      <c r="BC1019" s="114"/>
      <c r="BD1019" s="114"/>
      <c r="BE1019" s="114"/>
      <c r="BF1019" s="114"/>
      <c r="BG1019" s="114"/>
      <c r="BH1019" s="114"/>
      <c r="BI1019" s="114"/>
      <c r="BJ1019" s="114"/>
      <c r="BK1019" s="114"/>
      <c r="BL1019" s="114"/>
    </row>
    <row r="1020">
      <c r="A1020" s="117" t="s">
        <v>237</v>
      </c>
      <c r="B1020" s="117" t="b">
        <v>1</v>
      </c>
      <c r="C1020" s="117">
        <v>1.0</v>
      </c>
      <c r="D1020" s="117" t="s">
        <v>10364</v>
      </c>
      <c r="E1020" s="117" t="s">
        <v>12601</v>
      </c>
      <c r="F1020" s="117" t="s">
        <v>5485</v>
      </c>
      <c r="G1020" s="117" t="s">
        <v>12668</v>
      </c>
      <c r="H1020" s="117" t="s">
        <v>12669</v>
      </c>
      <c r="I1020" s="134"/>
      <c r="J1020" s="117" t="s">
        <v>4921</v>
      </c>
      <c r="K1020" s="117" t="s">
        <v>12670</v>
      </c>
      <c r="L1020" s="134"/>
      <c r="M1020" s="134"/>
      <c r="N1020" s="134"/>
      <c r="O1020" s="117" t="s">
        <v>12671</v>
      </c>
      <c r="P1020" s="117" t="s">
        <v>12672</v>
      </c>
      <c r="Q1020" s="117" t="s">
        <v>12673</v>
      </c>
      <c r="R1020" s="114"/>
      <c r="S1020" s="114"/>
      <c r="T1020" s="114"/>
      <c r="U1020" s="114"/>
      <c r="V1020" s="114"/>
      <c r="W1020" s="114"/>
      <c r="X1020" s="114"/>
      <c r="Y1020" s="114"/>
      <c r="Z1020" s="114"/>
      <c r="AA1020" s="114"/>
      <c r="AB1020" s="114"/>
      <c r="AC1020" s="114"/>
      <c r="AD1020" s="114"/>
      <c r="AE1020" s="114"/>
      <c r="AF1020" s="114"/>
      <c r="AG1020" s="114"/>
      <c r="AH1020" s="114"/>
      <c r="AI1020" s="114"/>
      <c r="AJ1020" s="114"/>
      <c r="AK1020" s="114"/>
      <c r="AL1020" s="114"/>
      <c r="AM1020" s="114"/>
      <c r="AN1020" s="114"/>
      <c r="AO1020" s="114"/>
      <c r="AP1020" s="114"/>
      <c r="AQ1020" s="114"/>
      <c r="AR1020" s="114"/>
      <c r="AS1020" s="114"/>
      <c r="AT1020" s="114"/>
      <c r="AU1020" s="114"/>
      <c r="AV1020" s="114"/>
      <c r="AW1020" s="114"/>
      <c r="AX1020" s="114"/>
      <c r="AY1020" s="114"/>
      <c r="AZ1020" s="114"/>
      <c r="BA1020" s="114"/>
      <c r="BB1020" s="114"/>
      <c r="BC1020" s="114"/>
      <c r="BD1020" s="114"/>
      <c r="BE1020" s="114"/>
      <c r="BF1020" s="114"/>
      <c r="BG1020" s="114"/>
      <c r="BH1020" s="114"/>
      <c r="BI1020" s="114"/>
      <c r="BJ1020" s="114"/>
      <c r="BK1020" s="114"/>
      <c r="BL1020" s="114"/>
    </row>
    <row r="1021">
      <c r="A1021" s="117" t="s">
        <v>237</v>
      </c>
      <c r="B1021" s="117" t="b">
        <v>1</v>
      </c>
      <c r="C1021" s="117" t="s">
        <v>241</v>
      </c>
      <c r="D1021" s="117" t="s">
        <v>10364</v>
      </c>
      <c r="E1021" s="117" t="s">
        <v>12601</v>
      </c>
      <c r="F1021" s="117" t="s">
        <v>5485</v>
      </c>
      <c r="G1021" s="117" t="s">
        <v>12674</v>
      </c>
      <c r="H1021" s="117" t="s">
        <v>12675</v>
      </c>
      <c r="I1021" s="134"/>
      <c r="J1021" s="117" t="s">
        <v>12676</v>
      </c>
      <c r="K1021" s="117" t="s">
        <v>12677</v>
      </c>
      <c r="L1021" s="134"/>
      <c r="M1021" s="134"/>
      <c r="N1021" s="134"/>
      <c r="O1021" s="117" t="s">
        <v>12678</v>
      </c>
      <c r="P1021" s="117" t="s">
        <v>12679</v>
      </c>
      <c r="Q1021" s="117" t="s">
        <v>12680</v>
      </c>
      <c r="R1021" s="114"/>
      <c r="S1021" s="114"/>
      <c r="T1021" s="114"/>
      <c r="U1021" s="114"/>
      <c r="V1021" s="114"/>
      <c r="W1021" s="114"/>
      <c r="X1021" s="114"/>
      <c r="Y1021" s="114"/>
      <c r="Z1021" s="114"/>
      <c r="AA1021" s="114"/>
      <c r="AB1021" s="114"/>
      <c r="AC1021" s="114"/>
      <c r="AD1021" s="114"/>
      <c r="AE1021" s="114"/>
      <c r="AF1021" s="114"/>
      <c r="AG1021" s="114"/>
      <c r="AH1021" s="114"/>
      <c r="AI1021" s="114"/>
      <c r="AJ1021" s="114"/>
      <c r="AK1021" s="114"/>
      <c r="AL1021" s="114"/>
      <c r="AM1021" s="114"/>
      <c r="AN1021" s="114"/>
      <c r="AO1021" s="114"/>
      <c r="AP1021" s="114"/>
      <c r="AQ1021" s="114"/>
      <c r="AR1021" s="114"/>
      <c r="AS1021" s="114"/>
      <c r="AT1021" s="114"/>
      <c r="AU1021" s="114"/>
      <c r="AV1021" s="114"/>
      <c r="AW1021" s="114"/>
      <c r="AX1021" s="114"/>
      <c r="AY1021" s="114"/>
      <c r="AZ1021" s="114"/>
      <c r="BA1021" s="114"/>
      <c r="BB1021" s="114"/>
      <c r="BC1021" s="114"/>
      <c r="BD1021" s="114"/>
      <c r="BE1021" s="114"/>
      <c r="BF1021" s="114"/>
      <c r="BG1021" s="114"/>
      <c r="BH1021" s="114"/>
      <c r="BI1021" s="114"/>
      <c r="BJ1021" s="114"/>
      <c r="BK1021" s="114"/>
      <c r="BL1021" s="114"/>
    </row>
    <row r="1022">
      <c r="A1022" s="117" t="s">
        <v>237</v>
      </c>
      <c r="B1022" s="117" t="b">
        <v>1</v>
      </c>
      <c r="C1022" s="117" t="s">
        <v>241</v>
      </c>
      <c r="D1022" s="117" t="s">
        <v>10364</v>
      </c>
      <c r="E1022" s="117" t="s">
        <v>12601</v>
      </c>
      <c r="F1022" s="117" t="s">
        <v>5485</v>
      </c>
      <c r="G1022" s="117" t="s">
        <v>12681</v>
      </c>
      <c r="H1022" s="117" t="s">
        <v>12682</v>
      </c>
      <c r="I1022" s="134"/>
      <c r="J1022" s="117" t="s">
        <v>12683</v>
      </c>
      <c r="K1022" s="117" t="s">
        <v>12684</v>
      </c>
      <c r="L1022" s="134"/>
      <c r="M1022" s="134"/>
      <c r="N1022" s="134"/>
      <c r="O1022" s="117" t="s">
        <v>12685</v>
      </c>
      <c r="P1022" s="117" t="s">
        <v>12686</v>
      </c>
      <c r="Q1022" s="117" t="s">
        <v>12687</v>
      </c>
      <c r="R1022" s="114"/>
      <c r="S1022" s="114"/>
      <c r="T1022" s="114"/>
      <c r="U1022" s="114"/>
      <c r="V1022" s="114"/>
      <c r="W1022" s="114"/>
      <c r="X1022" s="114"/>
      <c r="Y1022" s="114"/>
      <c r="Z1022" s="114"/>
      <c r="AA1022" s="114"/>
      <c r="AB1022" s="114"/>
      <c r="AC1022" s="114"/>
      <c r="AD1022" s="114"/>
      <c r="AE1022" s="114"/>
      <c r="AF1022" s="114"/>
      <c r="AG1022" s="114"/>
      <c r="AH1022" s="114"/>
      <c r="AI1022" s="114"/>
      <c r="AJ1022" s="114"/>
      <c r="AK1022" s="114"/>
      <c r="AL1022" s="114"/>
      <c r="AM1022" s="114"/>
      <c r="AN1022" s="114"/>
      <c r="AO1022" s="114"/>
      <c r="AP1022" s="114"/>
      <c r="AQ1022" s="114"/>
      <c r="AR1022" s="114"/>
      <c r="AS1022" s="114"/>
      <c r="AT1022" s="114"/>
      <c r="AU1022" s="114"/>
      <c r="AV1022" s="114"/>
      <c r="AW1022" s="114"/>
      <c r="AX1022" s="114"/>
      <c r="AY1022" s="114"/>
      <c r="AZ1022" s="114"/>
      <c r="BA1022" s="114"/>
      <c r="BB1022" s="114"/>
      <c r="BC1022" s="114"/>
      <c r="BD1022" s="114"/>
      <c r="BE1022" s="114"/>
      <c r="BF1022" s="114"/>
      <c r="BG1022" s="114"/>
      <c r="BH1022" s="114"/>
      <c r="BI1022" s="114"/>
      <c r="BJ1022" s="114"/>
      <c r="BK1022" s="114"/>
      <c r="BL1022" s="114"/>
    </row>
    <row r="1023">
      <c r="A1023" s="117" t="s">
        <v>237</v>
      </c>
      <c r="B1023" s="117" t="b">
        <v>1</v>
      </c>
      <c r="C1023" s="117">
        <v>1.0</v>
      </c>
      <c r="D1023" s="117" t="s">
        <v>10364</v>
      </c>
      <c r="E1023" s="117" t="s">
        <v>12601</v>
      </c>
      <c r="F1023" s="117" t="s">
        <v>5485</v>
      </c>
      <c r="G1023" s="117" t="s">
        <v>12688</v>
      </c>
      <c r="H1023" s="117" t="s">
        <v>12689</v>
      </c>
      <c r="I1023" s="134"/>
      <c r="J1023" s="117" t="s">
        <v>12690</v>
      </c>
      <c r="K1023" s="117" t="s">
        <v>12691</v>
      </c>
      <c r="L1023" s="134"/>
      <c r="M1023" s="134"/>
      <c r="N1023" s="134"/>
      <c r="O1023" s="117" t="s">
        <v>12692</v>
      </c>
      <c r="P1023" s="117" t="s">
        <v>12693</v>
      </c>
      <c r="Q1023" s="117" t="s">
        <v>12694</v>
      </c>
      <c r="R1023" s="114"/>
      <c r="S1023" s="114"/>
      <c r="T1023" s="114"/>
      <c r="U1023" s="114"/>
      <c r="V1023" s="114"/>
      <c r="W1023" s="114"/>
      <c r="X1023" s="114"/>
      <c r="Y1023" s="114"/>
      <c r="Z1023" s="114"/>
      <c r="AA1023" s="114"/>
      <c r="AB1023" s="114"/>
      <c r="AC1023" s="114"/>
      <c r="AD1023" s="114"/>
      <c r="AE1023" s="114"/>
      <c r="AF1023" s="114"/>
      <c r="AG1023" s="114"/>
      <c r="AH1023" s="114"/>
      <c r="AI1023" s="114"/>
      <c r="AJ1023" s="114"/>
      <c r="AK1023" s="114"/>
      <c r="AL1023" s="114"/>
      <c r="AM1023" s="114"/>
      <c r="AN1023" s="114"/>
      <c r="AO1023" s="114"/>
      <c r="AP1023" s="114"/>
      <c r="AQ1023" s="114"/>
      <c r="AR1023" s="114"/>
      <c r="AS1023" s="114"/>
      <c r="AT1023" s="114"/>
      <c r="AU1023" s="114"/>
      <c r="AV1023" s="114"/>
      <c r="AW1023" s="114"/>
      <c r="AX1023" s="114"/>
      <c r="AY1023" s="114"/>
      <c r="AZ1023" s="114"/>
      <c r="BA1023" s="114"/>
      <c r="BB1023" s="114"/>
      <c r="BC1023" s="114"/>
      <c r="BD1023" s="114"/>
      <c r="BE1023" s="114"/>
      <c r="BF1023" s="114"/>
      <c r="BG1023" s="114"/>
      <c r="BH1023" s="114"/>
      <c r="BI1023" s="114"/>
      <c r="BJ1023" s="114"/>
      <c r="BK1023" s="114"/>
      <c r="BL1023" s="114"/>
    </row>
    <row r="1024">
      <c r="A1024" s="117" t="s">
        <v>237</v>
      </c>
      <c r="B1024" s="117" t="b">
        <v>1</v>
      </c>
      <c r="C1024" s="117" t="s">
        <v>241</v>
      </c>
      <c r="D1024" s="117" t="s">
        <v>10364</v>
      </c>
      <c r="E1024" s="117" t="s">
        <v>12601</v>
      </c>
      <c r="F1024" s="117" t="s">
        <v>1866</v>
      </c>
      <c r="G1024" s="117" t="s">
        <v>12695</v>
      </c>
      <c r="H1024" s="117" t="s">
        <v>12696</v>
      </c>
      <c r="I1024" s="134"/>
      <c r="J1024" s="117" t="s">
        <v>12697</v>
      </c>
      <c r="K1024" s="117" t="s">
        <v>12698</v>
      </c>
      <c r="L1024" s="134"/>
      <c r="M1024" s="134"/>
      <c r="N1024" s="134"/>
      <c r="O1024" s="117" t="s">
        <v>12699</v>
      </c>
      <c r="P1024" s="117" t="s">
        <v>12700</v>
      </c>
      <c r="Q1024" s="117" t="s">
        <v>12701</v>
      </c>
      <c r="R1024" s="114"/>
      <c r="S1024" s="114"/>
      <c r="T1024" s="114"/>
      <c r="U1024" s="114"/>
      <c r="V1024" s="114"/>
      <c r="W1024" s="114"/>
      <c r="X1024" s="114"/>
      <c r="Y1024" s="114"/>
      <c r="Z1024" s="114"/>
      <c r="AA1024" s="114"/>
      <c r="AB1024" s="114"/>
      <c r="AC1024" s="114"/>
      <c r="AD1024" s="114"/>
      <c r="AE1024" s="114"/>
      <c r="AF1024" s="114"/>
      <c r="AG1024" s="114"/>
      <c r="AH1024" s="114"/>
      <c r="AI1024" s="114"/>
      <c r="AJ1024" s="114"/>
      <c r="AK1024" s="114"/>
      <c r="AL1024" s="114"/>
      <c r="AM1024" s="114"/>
      <c r="AN1024" s="114"/>
      <c r="AO1024" s="114"/>
      <c r="AP1024" s="114"/>
      <c r="AQ1024" s="114"/>
      <c r="AR1024" s="114"/>
      <c r="AS1024" s="114"/>
      <c r="AT1024" s="114"/>
      <c r="AU1024" s="114"/>
      <c r="AV1024" s="114"/>
      <c r="AW1024" s="114"/>
      <c r="AX1024" s="114"/>
      <c r="AY1024" s="114"/>
      <c r="AZ1024" s="114"/>
      <c r="BA1024" s="114"/>
      <c r="BB1024" s="114"/>
      <c r="BC1024" s="114"/>
      <c r="BD1024" s="114"/>
      <c r="BE1024" s="114"/>
      <c r="BF1024" s="114"/>
      <c r="BG1024" s="114"/>
      <c r="BH1024" s="114"/>
      <c r="BI1024" s="114"/>
      <c r="BJ1024" s="114"/>
      <c r="BK1024" s="114"/>
      <c r="BL1024" s="114"/>
    </row>
    <row r="1025">
      <c r="A1025" s="117" t="s">
        <v>237</v>
      </c>
      <c r="B1025" s="117" t="b">
        <v>1</v>
      </c>
      <c r="C1025" s="117" t="s">
        <v>241</v>
      </c>
      <c r="D1025" s="117" t="s">
        <v>10364</v>
      </c>
      <c r="E1025" s="117" t="s">
        <v>12601</v>
      </c>
      <c r="F1025" s="117" t="s">
        <v>294</v>
      </c>
      <c r="G1025" s="117" t="s">
        <v>12702</v>
      </c>
      <c r="H1025" s="117" t="s">
        <v>12703</v>
      </c>
      <c r="I1025" s="134"/>
      <c r="J1025" s="117" t="s">
        <v>12704</v>
      </c>
      <c r="K1025" s="117" t="s">
        <v>12705</v>
      </c>
      <c r="L1025" s="134"/>
      <c r="M1025" s="134"/>
      <c r="N1025" s="134"/>
      <c r="O1025" s="117" t="s">
        <v>12706</v>
      </c>
      <c r="P1025" s="117" t="s">
        <v>12707</v>
      </c>
      <c r="Q1025" s="117" t="s">
        <v>12708</v>
      </c>
      <c r="R1025" s="114"/>
      <c r="S1025" s="114"/>
      <c r="T1025" s="114"/>
      <c r="U1025" s="114"/>
      <c r="V1025" s="114"/>
      <c r="W1025" s="114"/>
      <c r="X1025" s="114"/>
      <c r="Y1025" s="114"/>
      <c r="Z1025" s="114"/>
      <c r="AA1025" s="114"/>
      <c r="AB1025" s="114"/>
      <c r="AC1025" s="114"/>
      <c r="AD1025" s="114"/>
      <c r="AE1025" s="114"/>
      <c r="AF1025" s="114"/>
      <c r="AG1025" s="114"/>
      <c r="AH1025" s="114"/>
      <c r="AI1025" s="114"/>
      <c r="AJ1025" s="114"/>
      <c r="AK1025" s="114"/>
      <c r="AL1025" s="114"/>
      <c r="AM1025" s="114"/>
      <c r="AN1025" s="114"/>
      <c r="AO1025" s="114"/>
      <c r="AP1025" s="114"/>
      <c r="AQ1025" s="114"/>
      <c r="AR1025" s="114"/>
      <c r="AS1025" s="114"/>
      <c r="AT1025" s="114"/>
      <c r="AU1025" s="114"/>
      <c r="AV1025" s="114"/>
      <c r="AW1025" s="114"/>
      <c r="AX1025" s="114"/>
      <c r="AY1025" s="114"/>
      <c r="AZ1025" s="114"/>
      <c r="BA1025" s="114"/>
      <c r="BB1025" s="114"/>
      <c r="BC1025" s="114"/>
      <c r="BD1025" s="114"/>
      <c r="BE1025" s="114"/>
      <c r="BF1025" s="114"/>
      <c r="BG1025" s="114"/>
      <c r="BH1025" s="114"/>
      <c r="BI1025" s="114"/>
      <c r="BJ1025" s="114"/>
      <c r="BK1025" s="114"/>
      <c r="BL1025" s="114"/>
    </row>
    <row r="1026">
      <c r="A1026" s="117" t="s">
        <v>237</v>
      </c>
      <c r="B1026" s="117" t="b">
        <v>1</v>
      </c>
      <c r="C1026" s="117">
        <v>1.0</v>
      </c>
      <c r="D1026" s="117" t="s">
        <v>10364</v>
      </c>
      <c r="E1026" s="117" t="s">
        <v>12601</v>
      </c>
      <c r="F1026" s="117" t="s">
        <v>294</v>
      </c>
      <c r="G1026" s="117" t="s">
        <v>12709</v>
      </c>
      <c r="H1026" s="117" t="s">
        <v>12710</v>
      </c>
      <c r="I1026" s="134"/>
      <c r="J1026" s="117" t="s">
        <v>12711</v>
      </c>
      <c r="K1026" s="117" t="s">
        <v>12691</v>
      </c>
      <c r="L1026" s="134"/>
      <c r="M1026" s="134"/>
      <c r="N1026" s="134"/>
      <c r="O1026" s="117" t="s">
        <v>12712</v>
      </c>
      <c r="P1026" s="117" t="s">
        <v>12713</v>
      </c>
      <c r="Q1026" s="117" t="s">
        <v>12694</v>
      </c>
      <c r="R1026" s="114"/>
      <c r="S1026" s="114"/>
      <c r="T1026" s="114"/>
      <c r="U1026" s="114"/>
      <c r="V1026" s="114"/>
      <c r="W1026" s="114"/>
      <c r="X1026" s="114"/>
      <c r="Y1026" s="114"/>
      <c r="Z1026" s="114"/>
      <c r="AA1026" s="114"/>
      <c r="AB1026" s="114"/>
      <c r="AC1026" s="114"/>
      <c r="AD1026" s="114"/>
      <c r="AE1026" s="114"/>
      <c r="AF1026" s="114"/>
      <c r="AG1026" s="114"/>
      <c r="AH1026" s="114"/>
      <c r="AI1026" s="114"/>
      <c r="AJ1026" s="114"/>
      <c r="AK1026" s="114"/>
      <c r="AL1026" s="114"/>
      <c r="AM1026" s="114"/>
      <c r="AN1026" s="114"/>
      <c r="AO1026" s="114"/>
      <c r="AP1026" s="114"/>
      <c r="AQ1026" s="114"/>
      <c r="AR1026" s="114"/>
      <c r="AS1026" s="114"/>
      <c r="AT1026" s="114"/>
      <c r="AU1026" s="114"/>
      <c r="AV1026" s="114"/>
      <c r="AW1026" s="114"/>
      <c r="AX1026" s="114"/>
      <c r="AY1026" s="114"/>
      <c r="AZ1026" s="114"/>
      <c r="BA1026" s="114"/>
      <c r="BB1026" s="114"/>
      <c r="BC1026" s="114"/>
      <c r="BD1026" s="114"/>
      <c r="BE1026" s="114"/>
      <c r="BF1026" s="114"/>
      <c r="BG1026" s="114"/>
      <c r="BH1026" s="114"/>
      <c r="BI1026" s="114"/>
      <c r="BJ1026" s="114"/>
      <c r="BK1026" s="114"/>
      <c r="BL1026" s="114"/>
    </row>
    <row r="1027">
      <c r="A1027" s="117" t="s">
        <v>237</v>
      </c>
      <c r="B1027" s="117" t="b">
        <v>1</v>
      </c>
      <c r="C1027" s="117" t="s">
        <v>241</v>
      </c>
      <c r="D1027" s="117" t="s">
        <v>10364</v>
      </c>
      <c r="E1027" s="117" t="s">
        <v>12601</v>
      </c>
      <c r="F1027" s="117" t="s">
        <v>294</v>
      </c>
      <c r="G1027" s="117" t="s">
        <v>12714</v>
      </c>
      <c r="H1027" s="117" t="s">
        <v>12715</v>
      </c>
      <c r="I1027" s="134"/>
      <c r="J1027" s="117" t="s">
        <v>12716</v>
      </c>
      <c r="K1027" s="117" t="s">
        <v>12717</v>
      </c>
      <c r="L1027" s="134"/>
      <c r="M1027" s="134"/>
      <c r="N1027" s="134"/>
      <c r="O1027" s="117" t="s">
        <v>12718</v>
      </c>
      <c r="P1027" s="117" t="s">
        <v>12719</v>
      </c>
      <c r="Q1027" s="134"/>
      <c r="R1027" s="114"/>
      <c r="S1027" s="114"/>
      <c r="T1027" s="114"/>
      <c r="U1027" s="114"/>
      <c r="V1027" s="114"/>
      <c r="W1027" s="114"/>
      <c r="X1027" s="114"/>
      <c r="Y1027" s="114"/>
      <c r="Z1027" s="114"/>
      <c r="AA1027" s="114"/>
      <c r="AB1027" s="114"/>
      <c r="AC1027" s="114"/>
      <c r="AD1027" s="114"/>
      <c r="AE1027" s="114"/>
      <c r="AF1027" s="114"/>
      <c r="AG1027" s="114"/>
      <c r="AH1027" s="114"/>
      <c r="AI1027" s="114"/>
      <c r="AJ1027" s="114"/>
      <c r="AK1027" s="114"/>
      <c r="AL1027" s="114"/>
      <c r="AM1027" s="114"/>
      <c r="AN1027" s="114"/>
      <c r="AO1027" s="114"/>
      <c r="AP1027" s="114"/>
      <c r="AQ1027" s="114"/>
      <c r="AR1027" s="114"/>
      <c r="AS1027" s="114"/>
      <c r="AT1027" s="114"/>
      <c r="AU1027" s="114"/>
      <c r="AV1027" s="114"/>
      <c r="AW1027" s="114"/>
      <c r="AX1027" s="114"/>
      <c r="AY1027" s="114"/>
      <c r="AZ1027" s="114"/>
      <c r="BA1027" s="114"/>
      <c r="BB1027" s="114"/>
      <c r="BC1027" s="114"/>
      <c r="BD1027" s="114"/>
      <c r="BE1027" s="114"/>
      <c r="BF1027" s="114"/>
      <c r="BG1027" s="114"/>
      <c r="BH1027" s="114"/>
      <c r="BI1027" s="114"/>
      <c r="BJ1027" s="114"/>
      <c r="BK1027" s="114"/>
      <c r="BL1027" s="114"/>
    </row>
    <row r="1028">
      <c r="A1028" s="117" t="s">
        <v>237</v>
      </c>
      <c r="B1028" s="117" t="b">
        <v>1</v>
      </c>
      <c r="C1028" s="117" t="s">
        <v>241</v>
      </c>
      <c r="D1028" s="117" t="s">
        <v>10364</v>
      </c>
      <c r="E1028" s="117" t="s">
        <v>12601</v>
      </c>
      <c r="F1028" s="117" t="s">
        <v>294</v>
      </c>
      <c r="G1028" s="117" t="s">
        <v>12720</v>
      </c>
      <c r="H1028" s="117" t="s">
        <v>12721</v>
      </c>
      <c r="I1028" s="134"/>
      <c r="J1028" s="117" t="s">
        <v>12722</v>
      </c>
      <c r="K1028" s="117" t="s">
        <v>12723</v>
      </c>
      <c r="L1028" s="134"/>
      <c r="M1028" s="134"/>
      <c r="N1028" s="134"/>
      <c r="O1028" s="117" t="s">
        <v>12724</v>
      </c>
      <c r="P1028" s="117" t="s">
        <v>12725</v>
      </c>
      <c r="Q1028" s="117" t="s">
        <v>12726</v>
      </c>
      <c r="R1028" s="114"/>
      <c r="S1028" s="114"/>
      <c r="T1028" s="114"/>
      <c r="U1028" s="114"/>
      <c r="V1028" s="114"/>
      <c r="W1028" s="114"/>
      <c r="X1028" s="114"/>
      <c r="Y1028" s="114"/>
      <c r="Z1028" s="114"/>
      <c r="AA1028" s="114"/>
      <c r="AB1028" s="114"/>
      <c r="AC1028" s="114"/>
      <c r="AD1028" s="114"/>
      <c r="AE1028" s="114"/>
      <c r="AF1028" s="114"/>
      <c r="AG1028" s="114"/>
      <c r="AH1028" s="114"/>
      <c r="AI1028" s="114"/>
      <c r="AJ1028" s="114"/>
      <c r="AK1028" s="114"/>
      <c r="AL1028" s="114"/>
      <c r="AM1028" s="114"/>
      <c r="AN1028" s="114"/>
      <c r="AO1028" s="114"/>
      <c r="AP1028" s="114"/>
      <c r="AQ1028" s="114"/>
      <c r="AR1028" s="114"/>
      <c r="AS1028" s="114"/>
      <c r="AT1028" s="114"/>
      <c r="AU1028" s="114"/>
      <c r="AV1028" s="114"/>
      <c r="AW1028" s="114"/>
      <c r="AX1028" s="114"/>
      <c r="AY1028" s="114"/>
      <c r="AZ1028" s="114"/>
      <c r="BA1028" s="114"/>
      <c r="BB1028" s="114"/>
      <c r="BC1028" s="114"/>
      <c r="BD1028" s="114"/>
      <c r="BE1028" s="114"/>
      <c r="BF1028" s="114"/>
      <c r="BG1028" s="114"/>
      <c r="BH1028" s="114"/>
      <c r="BI1028" s="114"/>
      <c r="BJ1028" s="114"/>
      <c r="BK1028" s="114"/>
      <c r="BL1028" s="114"/>
    </row>
    <row r="1029">
      <c r="A1029" s="117" t="s">
        <v>237</v>
      </c>
      <c r="B1029" s="117" t="b">
        <v>1</v>
      </c>
      <c r="C1029" s="117">
        <v>1.0</v>
      </c>
      <c r="D1029" s="117" t="s">
        <v>10364</v>
      </c>
      <c r="E1029" s="117" t="s">
        <v>12601</v>
      </c>
      <c r="F1029" s="117" t="s">
        <v>294</v>
      </c>
      <c r="G1029" s="117" t="s">
        <v>12727</v>
      </c>
      <c r="H1029" s="117" t="s">
        <v>12728</v>
      </c>
      <c r="I1029" s="134"/>
      <c r="J1029" s="117" t="s">
        <v>12729</v>
      </c>
      <c r="K1029" s="117" t="s">
        <v>12730</v>
      </c>
      <c r="L1029" s="134"/>
      <c r="M1029" s="134"/>
      <c r="N1029" s="134"/>
      <c r="O1029" s="117" t="s">
        <v>12731</v>
      </c>
      <c r="P1029" s="117" t="s">
        <v>12732</v>
      </c>
      <c r="Q1029" s="117" t="s">
        <v>12733</v>
      </c>
      <c r="R1029" s="114"/>
      <c r="S1029" s="114"/>
      <c r="T1029" s="114"/>
      <c r="U1029" s="114"/>
      <c r="V1029" s="114"/>
      <c r="W1029" s="114"/>
      <c r="X1029" s="114"/>
      <c r="Y1029" s="114"/>
      <c r="Z1029" s="114"/>
      <c r="AA1029" s="114"/>
      <c r="AB1029" s="114"/>
      <c r="AC1029" s="114"/>
      <c r="AD1029" s="114"/>
      <c r="AE1029" s="114"/>
      <c r="AF1029" s="114"/>
      <c r="AG1029" s="114"/>
      <c r="AH1029" s="114"/>
      <c r="AI1029" s="114"/>
      <c r="AJ1029" s="114"/>
      <c r="AK1029" s="114"/>
      <c r="AL1029" s="114"/>
      <c r="AM1029" s="114"/>
      <c r="AN1029" s="114"/>
      <c r="AO1029" s="114"/>
      <c r="AP1029" s="114"/>
      <c r="AQ1029" s="114"/>
      <c r="AR1029" s="114"/>
      <c r="AS1029" s="114"/>
      <c r="AT1029" s="114"/>
      <c r="AU1029" s="114"/>
      <c r="AV1029" s="114"/>
      <c r="AW1029" s="114"/>
      <c r="AX1029" s="114"/>
      <c r="AY1029" s="114"/>
      <c r="AZ1029" s="114"/>
      <c r="BA1029" s="114"/>
      <c r="BB1029" s="114"/>
      <c r="BC1029" s="114"/>
      <c r="BD1029" s="114"/>
      <c r="BE1029" s="114"/>
      <c r="BF1029" s="114"/>
      <c r="BG1029" s="114"/>
      <c r="BH1029" s="114"/>
      <c r="BI1029" s="114"/>
      <c r="BJ1029" s="114"/>
      <c r="BK1029" s="114"/>
      <c r="BL1029" s="114"/>
    </row>
    <row r="1030">
      <c r="A1030" s="117" t="s">
        <v>237</v>
      </c>
      <c r="B1030" s="117" t="b">
        <v>1</v>
      </c>
      <c r="C1030" s="117" t="s">
        <v>241</v>
      </c>
      <c r="D1030" s="117" t="s">
        <v>10364</v>
      </c>
      <c r="E1030" s="117" t="s">
        <v>12601</v>
      </c>
      <c r="F1030" s="117" t="s">
        <v>294</v>
      </c>
      <c r="G1030" s="117" t="s">
        <v>12734</v>
      </c>
      <c r="H1030" s="117" t="s">
        <v>12735</v>
      </c>
      <c r="I1030" s="134"/>
      <c r="J1030" s="117" t="s">
        <v>12736</v>
      </c>
      <c r="K1030" s="117" t="s">
        <v>12737</v>
      </c>
      <c r="L1030" s="134"/>
      <c r="M1030" s="134"/>
      <c r="N1030" s="134"/>
      <c r="O1030" s="117" t="s">
        <v>12738</v>
      </c>
      <c r="P1030" s="117" t="s">
        <v>12739</v>
      </c>
      <c r="Q1030" s="117" t="s">
        <v>12740</v>
      </c>
      <c r="R1030" s="114"/>
      <c r="S1030" s="114"/>
      <c r="T1030" s="114"/>
      <c r="U1030" s="114"/>
      <c r="V1030" s="114"/>
      <c r="W1030" s="114"/>
      <c r="X1030" s="114"/>
      <c r="Y1030" s="114"/>
      <c r="Z1030" s="114"/>
      <c r="AA1030" s="114"/>
      <c r="AB1030" s="114"/>
      <c r="AC1030" s="114"/>
      <c r="AD1030" s="114"/>
      <c r="AE1030" s="114"/>
      <c r="AF1030" s="114"/>
      <c r="AG1030" s="114"/>
      <c r="AH1030" s="114"/>
      <c r="AI1030" s="114"/>
      <c r="AJ1030" s="114"/>
      <c r="AK1030" s="114"/>
      <c r="AL1030" s="114"/>
      <c r="AM1030" s="114"/>
      <c r="AN1030" s="114"/>
      <c r="AO1030" s="114"/>
      <c r="AP1030" s="114"/>
      <c r="AQ1030" s="114"/>
      <c r="AR1030" s="114"/>
      <c r="AS1030" s="114"/>
      <c r="AT1030" s="114"/>
      <c r="AU1030" s="114"/>
      <c r="AV1030" s="114"/>
      <c r="AW1030" s="114"/>
      <c r="AX1030" s="114"/>
      <c r="AY1030" s="114"/>
      <c r="AZ1030" s="114"/>
      <c r="BA1030" s="114"/>
      <c r="BB1030" s="114"/>
      <c r="BC1030" s="114"/>
      <c r="BD1030" s="114"/>
      <c r="BE1030" s="114"/>
      <c r="BF1030" s="114"/>
      <c r="BG1030" s="114"/>
      <c r="BH1030" s="114"/>
      <c r="BI1030" s="114"/>
      <c r="BJ1030" s="114"/>
      <c r="BK1030" s="114"/>
      <c r="BL1030" s="114"/>
    </row>
    <row r="1031">
      <c r="A1031" s="117" t="s">
        <v>237</v>
      </c>
      <c r="B1031" s="117" t="b">
        <v>1</v>
      </c>
      <c r="C1031" s="117" t="s">
        <v>241</v>
      </c>
      <c r="D1031" s="117" t="s">
        <v>10364</v>
      </c>
      <c r="E1031" s="117" t="s">
        <v>12601</v>
      </c>
      <c r="F1031" s="117" t="s">
        <v>294</v>
      </c>
      <c r="G1031" s="117" t="s">
        <v>12741</v>
      </c>
      <c r="H1031" s="117" t="s">
        <v>12715</v>
      </c>
      <c r="I1031" s="134"/>
      <c r="J1031" s="117" t="s">
        <v>12742</v>
      </c>
      <c r="K1031" s="117" t="s">
        <v>12743</v>
      </c>
      <c r="L1031" s="134"/>
      <c r="M1031" s="134"/>
      <c r="N1031" s="134"/>
      <c r="O1031" s="117" t="s">
        <v>12744</v>
      </c>
      <c r="P1031" s="117" t="s">
        <v>12745</v>
      </c>
      <c r="Q1031" s="134"/>
      <c r="R1031" s="114"/>
      <c r="S1031" s="114"/>
      <c r="T1031" s="114"/>
      <c r="U1031" s="114"/>
      <c r="V1031" s="114"/>
      <c r="W1031" s="114"/>
      <c r="X1031" s="114"/>
      <c r="Y1031" s="114"/>
      <c r="Z1031" s="114"/>
      <c r="AA1031" s="114"/>
      <c r="AB1031" s="114"/>
      <c r="AC1031" s="114"/>
      <c r="AD1031" s="114"/>
      <c r="AE1031" s="114"/>
      <c r="AF1031" s="114"/>
      <c r="AG1031" s="114"/>
      <c r="AH1031" s="114"/>
      <c r="AI1031" s="114"/>
      <c r="AJ1031" s="114"/>
      <c r="AK1031" s="114"/>
      <c r="AL1031" s="114"/>
      <c r="AM1031" s="114"/>
      <c r="AN1031" s="114"/>
      <c r="AO1031" s="114"/>
      <c r="AP1031" s="114"/>
      <c r="AQ1031" s="114"/>
      <c r="AR1031" s="114"/>
      <c r="AS1031" s="114"/>
      <c r="AT1031" s="114"/>
      <c r="AU1031" s="114"/>
      <c r="AV1031" s="114"/>
      <c r="AW1031" s="114"/>
      <c r="AX1031" s="114"/>
      <c r="AY1031" s="114"/>
      <c r="AZ1031" s="114"/>
      <c r="BA1031" s="114"/>
      <c r="BB1031" s="114"/>
      <c r="BC1031" s="114"/>
      <c r="BD1031" s="114"/>
      <c r="BE1031" s="114"/>
      <c r="BF1031" s="114"/>
      <c r="BG1031" s="114"/>
      <c r="BH1031" s="114"/>
      <c r="BI1031" s="114"/>
      <c r="BJ1031" s="114"/>
      <c r="BK1031" s="114"/>
      <c r="BL1031" s="114"/>
    </row>
    <row r="1032">
      <c r="A1032" s="117" t="s">
        <v>237</v>
      </c>
      <c r="B1032" s="117" t="b">
        <v>1</v>
      </c>
      <c r="C1032" s="117">
        <v>1.0</v>
      </c>
      <c r="D1032" s="117" t="s">
        <v>10364</v>
      </c>
      <c r="E1032" s="117" t="s">
        <v>12601</v>
      </c>
      <c r="F1032" s="117" t="s">
        <v>294</v>
      </c>
      <c r="G1032" s="117" t="s">
        <v>12746</v>
      </c>
      <c r="H1032" s="117" t="s">
        <v>12747</v>
      </c>
      <c r="I1032" s="134"/>
      <c r="J1032" s="117" t="s">
        <v>12748</v>
      </c>
      <c r="K1032" s="117" t="s">
        <v>12749</v>
      </c>
      <c r="L1032" s="134"/>
      <c r="M1032" s="134"/>
      <c r="N1032" s="134"/>
      <c r="O1032" s="117" t="s">
        <v>12750</v>
      </c>
      <c r="P1032" s="117" t="s">
        <v>12751</v>
      </c>
      <c r="Q1032" s="134"/>
      <c r="R1032" s="114"/>
      <c r="S1032" s="114"/>
      <c r="T1032" s="114"/>
      <c r="U1032" s="114"/>
      <c r="V1032" s="114"/>
      <c r="W1032" s="114"/>
      <c r="X1032" s="114"/>
      <c r="Y1032" s="114"/>
      <c r="Z1032" s="114"/>
      <c r="AA1032" s="114"/>
      <c r="AB1032" s="114"/>
      <c r="AC1032" s="114"/>
      <c r="AD1032" s="114"/>
      <c r="AE1032" s="114"/>
      <c r="AF1032" s="114"/>
      <c r="AG1032" s="114"/>
      <c r="AH1032" s="114"/>
      <c r="AI1032" s="114"/>
      <c r="AJ1032" s="114"/>
      <c r="AK1032" s="114"/>
      <c r="AL1032" s="114"/>
      <c r="AM1032" s="114"/>
      <c r="AN1032" s="114"/>
      <c r="AO1032" s="114"/>
      <c r="AP1032" s="114"/>
      <c r="AQ1032" s="114"/>
      <c r="AR1032" s="114"/>
      <c r="AS1032" s="114"/>
      <c r="AT1032" s="114"/>
      <c r="AU1032" s="114"/>
      <c r="AV1032" s="114"/>
      <c r="AW1032" s="114"/>
      <c r="AX1032" s="114"/>
      <c r="AY1032" s="114"/>
      <c r="AZ1032" s="114"/>
      <c r="BA1032" s="114"/>
      <c r="BB1032" s="114"/>
      <c r="BC1032" s="114"/>
      <c r="BD1032" s="114"/>
      <c r="BE1032" s="114"/>
      <c r="BF1032" s="114"/>
      <c r="BG1032" s="114"/>
      <c r="BH1032" s="114"/>
      <c r="BI1032" s="114"/>
      <c r="BJ1032" s="114"/>
      <c r="BK1032" s="114"/>
      <c r="BL1032" s="114"/>
    </row>
    <row r="1033">
      <c r="A1033" s="117" t="s">
        <v>237</v>
      </c>
      <c r="B1033" s="117" t="b">
        <v>1</v>
      </c>
      <c r="C1033" s="117" t="s">
        <v>241</v>
      </c>
      <c r="D1033" s="117" t="s">
        <v>10364</v>
      </c>
      <c r="E1033" s="117" t="s">
        <v>12601</v>
      </c>
      <c r="F1033" s="117" t="s">
        <v>294</v>
      </c>
      <c r="G1033" s="117" t="s">
        <v>12752</v>
      </c>
      <c r="H1033" s="117" t="s">
        <v>12735</v>
      </c>
      <c r="I1033" s="134"/>
      <c r="J1033" s="117" t="s">
        <v>12736</v>
      </c>
      <c r="K1033" s="117" t="s">
        <v>12737</v>
      </c>
      <c r="L1033" s="134"/>
      <c r="M1033" s="134"/>
      <c r="N1033" s="134"/>
      <c r="O1033" s="117" t="s">
        <v>12738</v>
      </c>
      <c r="P1033" s="117" t="s">
        <v>12753</v>
      </c>
      <c r="Q1033" s="117" t="s">
        <v>12740</v>
      </c>
      <c r="R1033" s="114"/>
      <c r="S1033" s="114"/>
      <c r="T1033" s="114"/>
      <c r="U1033" s="114"/>
      <c r="V1033" s="114"/>
      <c r="W1033" s="114"/>
      <c r="X1033" s="114"/>
      <c r="Y1033" s="114"/>
      <c r="Z1033" s="114"/>
      <c r="AA1033" s="114"/>
      <c r="AB1033" s="114"/>
      <c r="AC1033" s="114"/>
      <c r="AD1033" s="114"/>
      <c r="AE1033" s="114"/>
      <c r="AF1033" s="114"/>
      <c r="AG1033" s="114"/>
      <c r="AH1033" s="114"/>
      <c r="AI1033" s="114"/>
      <c r="AJ1033" s="114"/>
      <c r="AK1033" s="114"/>
      <c r="AL1033" s="114"/>
      <c r="AM1033" s="114"/>
      <c r="AN1033" s="114"/>
      <c r="AO1033" s="114"/>
      <c r="AP1033" s="114"/>
      <c r="AQ1033" s="114"/>
      <c r="AR1033" s="114"/>
      <c r="AS1033" s="114"/>
      <c r="AT1033" s="114"/>
      <c r="AU1033" s="114"/>
      <c r="AV1033" s="114"/>
      <c r="AW1033" s="114"/>
      <c r="AX1033" s="114"/>
      <c r="AY1033" s="114"/>
      <c r="AZ1033" s="114"/>
      <c r="BA1033" s="114"/>
      <c r="BB1033" s="114"/>
      <c r="BC1033" s="114"/>
      <c r="BD1033" s="114"/>
      <c r="BE1033" s="114"/>
      <c r="BF1033" s="114"/>
      <c r="BG1033" s="114"/>
      <c r="BH1033" s="114"/>
      <c r="BI1033" s="114"/>
      <c r="BJ1033" s="114"/>
      <c r="BK1033" s="114"/>
      <c r="BL1033" s="114"/>
    </row>
    <row r="1034">
      <c r="A1034" s="117" t="s">
        <v>237</v>
      </c>
      <c r="B1034" s="117" t="b">
        <v>1</v>
      </c>
      <c r="C1034" s="117" t="s">
        <v>241</v>
      </c>
      <c r="D1034" s="117" t="s">
        <v>10364</v>
      </c>
      <c r="E1034" s="117" t="s">
        <v>12601</v>
      </c>
      <c r="F1034" s="117" t="s">
        <v>294</v>
      </c>
      <c r="G1034" s="117" t="s">
        <v>12754</v>
      </c>
      <c r="H1034" s="117" t="s">
        <v>12755</v>
      </c>
      <c r="I1034" s="134"/>
      <c r="J1034" s="117" t="s">
        <v>4988</v>
      </c>
      <c r="K1034" s="117" t="s">
        <v>12756</v>
      </c>
      <c r="L1034" s="134"/>
      <c r="M1034" s="134"/>
      <c r="N1034" s="134"/>
      <c r="O1034" s="117" t="s">
        <v>12757</v>
      </c>
      <c r="P1034" s="117" t="s">
        <v>12758</v>
      </c>
      <c r="Q1034" s="117" t="s">
        <v>12759</v>
      </c>
      <c r="R1034" s="114"/>
      <c r="S1034" s="114"/>
      <c r="T1034" s="114"/>
      <c r="U1034" s="114"/>
      <c r="V1034" s="114"/>
      <c r="W1034" s="114"/>
      <c r="X1034" s="114"/>
      <c r="Y1034" s="114"/>
      <c r="Z1034" s="114"/>
      <c r="AA1034" s="114"/>
      <c r="AB1034" s="114"/>
      <c r="AC1034" s="114"/>
      <c r="AD1034" s="114"/>
      <c r="AE1034" s="114"/>
      <c r="AF1034" s="114"/>
      <c r="AG1034" s="114"/>
      <c r="AH1034" s="114"/>
      <c r="AI1034" s="114"/>
      <c r="AJ1034" s="114"/>
      <c r="AK1034" s="114"/>
      <c r="AL1034" s="114"/>
      <c r="AM1034" s="114"/>
      <c r="AN1034" s="114"/>
      <c r="AO1034" s="114"/>
      <c r="AP1034" s="114"/>
      <c r="AQ1034" s="114"/>
      <c r="AR1034" s="114"/>
      <c r="AS1034" s="114"/>
      <c r="AT1034" s="114"/>
      <c r="AU1034" s="114"/>
      <c r="AV1034" s="114"/>
      <c r="AW1034" s="114"/>
      <c r="AX1034" s="114"/>
      <c r="AY1034" s="114"/>
      <c r="AZ1034" s="114"/>
      <c r="BA1034" s="114"/>
      <c r="BB1034" s="114"/>
      <c r="BC1034" s="114"/>
      <c r="BD1034" s="114"/>
      <c r="BE1034" s="114"/>
      <c r="BF1034" s="114"/>
      <c r="BG1034" s="114"/>
      <c r="BH1034" s="114"/>
      <c r="BI1034" s="114"/>
      <c r="BJ1034" s="114"/>
      <c r="BK1034" s="114"/>
      <c r="BL1034" s="114"/>
    </row>
    <row r="1035">
      <c r="A1035" s="117" t="s">
        <v>237</v>
      </c>
      <c r="B1035" s="117" t="b">
        <v>1</v>
      </c>
      <c r="C1035" s="117">
        <v>1.0</v>
      </c>
      <c r="D1035" s="117" t="s">
        <v>10364</v>
      </c>
      <c r="E1035" s="117" t="s">
        <v>12601</v>
      </c>
      <c r="F1035" s="117" t="s">
        <v>489</v>
      </c>
      <c r="G1035" s="117" t="s">
        <v>12760</v>
      </c>
      <c r="H1035" s="117" t="s">
        <v>12761</v>
      </c>
      <c r="I1035" s="134"/>
      <c r="J1035" s="117" t="s">
        <v>12762</v>
      </c>
      <c r="K1035" s="117" t="s">
        <v>12763</v>
      </c>
      <c r="L1035" s="134"/>
      <c r="M1035" s="134"/>
      <c r="N1035" s="134"/>
      <c r="O1035" s="117" t="s">
        <v>12764</v>
      </c>
      <c r="P1035" s="117" t="s">
        <v>12765</v>
      </c>
      <c r="Q1035" s="117" t="s">
        <v>12766</v>
      </c>
      <c r="R1035" s="114"/>
      <c r="S1035" s="114"/>
      <c r="T1035" s="114"/>
      <c r="U1035" s="114"/>
      <c r="V1035" s="114"/>
      <c r="W1035" s="114"/>
      <c r="X1035" s="114"/>
      <c r="Y1035" s="114"/>
      <c r="Z1035" s="114"/>
      <c r="AA1035" s="114"/>
      <c r="AB1035" s="114"/>
      <c r="AC1035" s="114"/>
      <c r="AD1035" s="114"/>
      <c r="AE1035" s="114"/>
      <c r="AF1035" s="114"/>
      <c r="AG1035" s="114"/>
      <c r="AH1035" s="114"/>
      <c r="AI1035" s="114"/>
      <c r="AJ1035" s="114"/>
      <c r="AK1035" s="114"/>
      <c r="AL1035" s="114"/>
      <c r="AM1035" s="114"/>
      <c r="AN1035" s="114"/>
      <c r="AO1035" s="114"/>
      <c r="AP1035" s="114"/>
      <c r="AQ1035" s="114"/>
      <c r="AR1035" s="114"/>
      <c r="AS1035" s="114"/>
      <c r="AT1035" s="114"/>
      <c r="AU1035" s="114"/>
      <c r="AV1035" s="114"/>
      <c r="AW1035" s="114"/>
      <c r="AX1035" s="114"/>
      <c r="AY1035" s="114"/>
      <c r="AZ1035" s="114"/>
      <c r="BA1035" s="114"/>
      <c r="BB1035" s="114"/>
      <c r="BC1035" s="114"/>
      <c r="BD1035" s="114"/>
      <c r="BE1035" s="114"/>
      <c r="BF1035" s="114"/>
      <c r="BG1035" s="114"/>
      <c r="BH1035" s="114"/>
      <c r="BI1035" s="114"/>
      <c r="BJ1035" s="114"/>
      <c r="BK1035" s="114"/>
      <c r="BL1035" s="114"/>
    </row>
    <row r="1036">
      <c r="A1036" s="117" t="s">
        <v>237</v>
      </c>
      <c r="B1036" s="117" t="b">
        <v>1</v>
      </c>
      <c r="C1036" s="117" t="s">
        <v>241</v>
      </c>
      <c r="D1036" s="117" t="s">
        <v>10364</v>
      </c>
      <c r="E1036" s="117" t="s">
        <v>12601</v>
      </c>
      <c r="F1036" s="117" t="s">
        <v>489</v>
      </c>
      <c r="G1036" s="117" t="s">
        <v>12767</v>
      </c>
      <c r="H1036" s="117" t="s">
        <v>12768</v>
      </c>
      <c r="I1036" s="134"/>
      <c r="J1036" s="117" t="s">
        <v>12769</v>
      </c>
      <c r="K1036" s="117" t="s">
        <v>12770</v>
      </c>
      <c r="L1036" s="134"/>
      <c r="M1036" s="134"/>
      <c r="N1036" s="134"/>
      <c r="O1036" s="117" t="s">
        <v>12771</v>
      </c>
      <c r="P1036" s="117" t="s">
        <v>12772</v>
      </c>
      <c r="Q1036" s="117" t="s">
        <v>12773</v>
      </c>
      <c r="R1036" s="114"/>
      <c r="S1036" s="114"/>
      <c r="T1036" s="114"/>
      <c r="U1036" s="114"/>
      <c r="V1036" s="114"/>
      <c r="W1036" s="114"/>
      <c r="X1036" s="114"/>
      <c r="Y1036" s="114"/>
      <c r="Z1036" s="114"/>
      <c r="AA1036" s="114"/>
      <c r="AB1036" s="114"/>
      <c r="AC1036" s="114"/>
      <c r="AD1036" s="114"/>
      <c r="AE1036" s="114"/>
      <c r="AF1036" s="114"/>
      <c r="AG1036" s="114"/>
      <c r="AH1036" s="114"/>
      <c r="AI1036" s="114"/>
      <c r="AJ1036" s="114"/>
      <c r="AK1036" s="114"/>
      <c r="AL1036" s="114"/>
      <c r="AM1036" s="114"/>
      <c r="AN1036" s="114"/>
      <c r="AO1036" s="114"/>
      <c r="AP1036" s="114"/>
      <c r="AQ1036" s="114"/>
      <c r="AR1036" s="114"/>
      <c r="AS1036" s="114"/>
      <c r="AT1036" s="114"/>
      <c r="AU1036" s="114"/>
      <c r="AV1036" s="114"/>
      <c r="AW1036" s="114"/>
      <c r="AX1036" s="114"/>
      <c r="AY1036" s="114"/>
      <c r="AZ1036" s="114"/>
      <c r="BA1036" s="114"/>
      <c r="BB1036" s="114"/>
      <c r="BC1036" s="114"/>
      <c r="BD1036" s="114"/>
      <c r="BE1036" s="114"/>
      <c r="BF1036" s="114"/>
      <c r="BG1036" s="114"/>
      <c r="BH1036" s="114"/>
      <c r="BI1036" s="114"/>
      <c r="BJ1036" s="114"/>
      <c r="BK1036" s="114"/>
      <c r="BL1036" s="114"/>
    </row>
    <row r="1037">
      <c r="A1037" s="117" t="s">
        <v>237</v>
      </c>
      <c r="B1037" s="117" t="b">
        <v>1</v>
      </c>
      <c r="C1037" s="117" t="s">
        <v>241</v>
      </c>
      <c r="D1037" s="117" t="s">
        <v>10364</v>
      </c>
      <c r="E1037" s="117" t="s">
        <v>12601</v>
      </c>
      <c r="F1037" s="117" t="s">
        <v>489</v>
      </c>
      <c r="G1037" s="117" t="s">
        <v>12774</v>
      </c>
      <c r="H1037" s="117" t="s">
        <v>12775</v>
      </c>
      <c r="I1037" s="134"/>
      <c r="J1037" s="117" t="s">
        <v>12776</v>
      </c>
      <c r="K1037" s="117" t="s">
        <v>12777</v>
      </c>
      <c r="L1037" s="134"/>
      <c r="M1037" s="134"/>
      <c r="N1037" s="134"/>
      <c r="O1037" s="117" t="s">
        <v>12778</v>
      </c>
      <c r="P1037" s="117" t="s">
        <v>12779</v>
      </c>
      <c r="Q1037" s="134"/>
      <c r="R1037" s="114"/>
      <c r="S1037" s="114"/>
      <c r="T1037" s="114"/>
      <c r="U1037" s="114"/>
      <c r="V1037" s="114"/>
      <c r="W1037" s="114"/>
      <c r="X1037" s="114"/>
      <c r="Y1037" s="114"/>
      <c r="Z1037" s="114"/>
      <c r="AA1037" s="114"/>
      <c r="AB1037" s="114"/>
      <c r="AC1037" s="114"/>
      <c r="AD1037" s="114"/>
      <c r="AE1037" s="114"/>
      <c r="AF1037" s="114"/>
      <c r="AG1037" s="114"/>
      <c r="AH1037" s="114"/>
      <c r="AI1037" s="114"/>
      <c r="AJ1037" s="114"/>
      <c r="AK1037" s="114"/>
      <c r="AL1037" s="114"/>
      <c r="AM1037" s="114"/>
      <c r="AN1037" s="114"/>
      <c r="AO1037" s="114"/>
      <c r="AP1037" s="114"/>
      <c r="AQ1037" s="114"/>
      <c r="AR1037" s="114"/>
      <c r="AS1037" s="114"/>
      <c r="AT1037" s="114"/>
      <c r="AU1037" s="114"/>
      <c r="AV1037" s="114"/>
      <c r="AW1037" s="114"/>
      <c r="AX1037" s="114"/>
      <c r="AY1037" s="114"/>
      <c r="AZ1037" s="114"/>
      <c r="BA1037" s="114"/>
      <c r="BB1037" s="114"/>
      <c r="BC1037" s="114"/>
      <c r="BD1037" s="114"/>
      <c r="BE1037" s="114"/>
      <c r="BF1037" s="114"/>
      <c r="BG1037" s="114"/>
      <c r="BH1037" s="114"/>
      <c r="BI1037" s="114"/>
      <c r="BJ1037" s="114"/>
      <c r="BK1037" s="114"/>
      <c r="BL1037" s="114"/>
    </row>
    <row r="1038">
      <c r="A1038" s="117" t="s">
        <v>237</v>
      </c>
      <c r="B1038" s="117" t="b">
        <v>1</v>
      </c>
      <c r="C1038" s="117">
        <v>1.0</v>
      </c>
      <c r="D1038" s="117" t="s">
        <v>10364</v>
      </c>
      <c r="E1038" s="117" t="s">
        <v>12601</v>
      </c>
      <c r="F1038" s="117" t="s">
        <v>489</v>
      </c>
      <c r="G1038" s="117" t="s">
        <v>12780</v>
      </c>
      <c r="H1038" s="117" t="s">
        <v>12781</v>
      </c>
      <c r="I1038" s="134"/>
      <c r="J1038" s="117" t="s">
        <v>12782</v>
      </c>
      <c r="K1038" s="117" t="s">
        <v>12783</v>
      </c>
      <c r="L1038" s="134"/>
      <c r="M1038" s="134"/>
      <c r="N1038" s="134"/>
      <c r="O1038" s="117" t="s">
        <v>12784</v>
      </c>
      <c r="P1038" s="117" t="s">
        <v>12785</v>
      </c>
      <c r="Q1038" s="134"/>
      <c r="R1038" s="114"/>
      <c r="S1038" s="114"/>
      <c r="T1038" s="114"/>
      <c r="U1038" s="114"/>
      <c r="V1038" s="114"/>
      <c r="W1038" s="114"/>
      <c r="X1038" s="114"/>
      <c r="Y1038" s="114"/>
      <c r="Z1038" s="114"/>
      <c r="AA1038" s="114"/>
      <c r="AB1038" s="114"/>
      <c r="AC1038" s="114"/>
      <c r="AD1038" s="114"/>
      <c r="AE1038" s="114"/>
      <c r="AF1038" s="114"/>
      <c r="AG1038" s="114"/>
      <c r="AH1038" s="114"/>
      <c r="AI1038" s="114"/>
      <c r="AJ1038" s="114"/>
      <c r="AK1038" s="114"/>
      <c r="AL1038" s="114"/>
      <c r="AM1038" s="114"/>
      <c r="AN1038" s="114"/>
      <c r="AO1038" s="114"/>
      <c r="AP1038" s="114"/>
      <c r="AQ1038" s="114"/>
      <c r="AR1038" s="114"/>
      <c r="AS1038" s="114"/>
      <c r="AT1038" s="114"/>
      <c r="AU1038" s="114"/>
      <c r="AV1038" s="114"/>
      <c r="AW1038" s="114"/>
      <c r="AX1038" s="114"/>
      <c r="AY1038" s="114"/>
      <c r="AZ1038" s="114"/>
      <c r="BA1038" s="114"/>
      <c r="BB1038" s="114"/>
      <c r="BC1038" s="114"/>
      <c r="BD1038" s="114"/>
      <c r="BE1038" s="114"/>
      <c r="BF1038" s="114"/>
      <c r="BG1038" s="114"/>
      <c r="BH1038" s="114"/>
      <c r="BI1038" s="114"/>
      <c r="BJ1038" s="114"/>
      <c r="BK1038" s="114"/>
      <c r="BL1038" s="114"/>
    </row>
    <row r="1039">
      <c r="A1039" s="117" t="s">
        <v>237</v>
      </c>
      <c r="B1039" s="117" t="b">
        <v>1</v>
      </c>
      <c r="C1039" s="117" t="s">
        <v>241</v>
      </c>
      <c r="D1039" s="117" t="s">
        <v>10364</v>
      </c>
      <c r="E1039" s="117" t="s">
        <v>12601</v>
      </c>
      <c r="F1039" s="117" t="s">
        <v>556</v>
      </c>
      <c r="G1039" s="117" t="s">
        <v>12786</v>
      </c>
      <c r="H1039" s="117" t="s">
        <v>12787</v>
      </c>
      <c r="I1039" s="134"/>
      <c r="J1039" s="117" t="s">
        <v>12788</v>
      </c>
      <c r="K1039" s="117" t="s">
        <v>12789</v>
      </c>
      <c r="L1039" s="134"/>
      <c r="M1039" s="134"/>
      <c r="N1039" s="134"/>
      <c r="O1039" s="117" t="s">
        <v>12790</v>
      </c>
      <c r="P1039" s="117" t="s">
        <v>12791</v>
      </c>
      <c r="Q1039" s="117" t="s">
        <v>12792</v>
      </c>
      <c r="R1039" s="114"/>
      <c r="S1039" s="114"/>
      <c r="T1039" s="114"/>
      <c r="U1039" s="114"/>
      <c r="V1039" s="114"/>
      <c r="W1039" s="114"/>
      <c r="X1039" s="114"/>
      <c r="Y1039" s="114"/>
      <c r="Z1039" s="114"/>
      <c r="AA1039" s="114"/>
      <c r="AB1039" s="114"/>
      <c r="AC1039" s="114"/>
      <c r="AD1039" s="114"/>
      <c r="AE1039" s="114"/>
      <c r="AF1039" s="114"/>
      <c r="AG1039" s="114"/>
      <c r="AH1039" s="114"/>
      <c r="AI1039" s="114"/>
      <c r="AJ1039" s="114"/>
      <c r="AK1039" s="114"/>
      <c r="AL1039" s="114"/>
      <c r="AM1039" s="114"/>
      <c r="AN1039" s="114"/>
      <c r="AO1039" s="114"/>
      <c r="AP1039" s="114"/>
      <c r="AQ1039" s="114"/>
      <c r="AR1039" s="114"/>
      <c r="AS1039" s="114"/>
      <c r="AT1039" s="114"/>
      <c r="AU1039" s="114"/>
      <c r="AV1039" s="114"/>
      <c r="AW1039" s="114"/>
      <c r="AX1039" s="114"/>
      <c r="AY1039" s="114"/>
      <c r="AZ1039" s="114"/>
      <c r="BA1039" s="114"/>
      <c r="BB1039" s="114"/>
      <c r="BC1039" s="114"/>
      <c r="BD1039" s="114"/>
      <c r="BE1039" s="114"/>
      <c r="BF1039" s="114"/>
      <c r="BG1039" s="114"/>
      <c r="BH1039" s="114"/>
      <c r="BI1039" s="114"/>
      <c r="BJ1039" s="114"/>
      <c r="BK1039" s="114"/>
      <c r="BL1039" s="114"/>
    </row>
    <row r="1040">
      <c r="A1040" s="117" t="s">
        <v>237</v>
      </c>
      <c r="B1040" s="117" t="b">
        <v>1</v>
      </c>
      <c r="C1040" s="117" t="s">
        <v>241</v>
      </c>
      <c r="D1040" s="117" t="s">
        <v>10364</v>
      </c>
      <c r="E1040" s="117" t="s">
        <v>12601</v>
      </c>
      <c r="F1040" s="117" t="s">
        <v>1446</v>
      </c>
      <c r="G1040" s="117" t="s">
        <v>12793</v>
      </c>
      <c r="H1040" s="117" t="s">
        <v>12794</v>
      </c>
      <c r="I1040" s="134"/>
      <c r="J1040" s="117" t="s">
        <v>12795</v>
      </c>
      <c r="K1040" s="117" t="s">
        <v>12796</v>
      </c>
      <c r="L1040" s="134"/>
      <c r="M1040" s="134"/>
      <c r="N1040" s="134"/>
      <c r="O1040" s="117" t="s">
        <v>12797</v>
      </c>
      <c r="P1040" s="117" t="s">
        <v>12798</v>
      </c>
      <c r="Q1040" s="117" t="s">
        <v>12799</v>
      </c>
      <c r="R1040" s="114"/>
      <c r="S1040" s="114"/>
      <c r="T1040" s="114"/>
      <c r="U1040" s="114"/>
      <c r="V1040" s="114"/>
      <c r="W1040" s="114"/>
      <c r="X1040" s="114"/>
      <c r="Y1040" s="114"/>
      <c r="Z1040" s="114"/>
      <c r="AA1040" s="114"/>
      <c r="AB1040" s="114"/>
      <c r="AC1040" s="114"/>
      <c r="AD1040" s="114"/>
      <c r="AE1040" s="114"/>
      <c r="AF1040" s="114"/>
      <c r="AG1040" s="114"/>
      <c r="AH1040" s="114"/>
      <c r="AI1040" s="114"/>
      <c r="AJ1040" s="114"/>
      <c r="AK1040" s="114"/>
      <c r="AL1040" s="114"/>
      <c r="AM1040" s="114"/>
      <c r="AN1040" s="114"/>
      <c r="AO1040" s="114"/>
      <c r="AP1040" s="114"/>
      <c r="AQ1040" s="114"/>
      <c r="AR1040" s="114"/>
      <c r="AS1040" s="114"/>
      <c r="AT1040" s="114"/>
      <c r="AU1040" s="114"/>
      <c r="AV1040" s="114"/>
      <c r="AW1040" s="114"/>
      <c r="AX1040" s="114"/>
      <c r="AY1040" s="114"/>
      <c r="AZ1040" s="114"/>
      <c r="BA1040" s="114"/>
      <c r="BB1040" s="114"/>
      <c r="BC1040" s="114"/>
      <c r="BD1040" s="114"/>
      <c r="BE1040" s="114"/>
      <c r="BF1040" s="114"/>
      <c r="BG1040" s="114"/>
      <c r="BH1040" s="114"/>
      <c r="BI1040" s="114"/>
      <c r="BJ1040" s="114"/>
      <c r="BK1040" s="114"/>
      <c r="BL1040" s="114"/>
    </row>
    <row r="1041">
      <c r="A1041" s="117" t="s">
        <v>237</v>
      </c>
      <c r="B1041" s="117" t="b">
        <v>1</v>
      </c>
      <c r="C1041" s="117">
        <v>1.0</v>
      </c>
      <c r="D1041" s="117" t="s">
        <v>10364</v>
      </c>
      <c r="E1041" s="117" t="s">
        <v>12601</v>
      </c>
      <c r="F1041" s="117" t="s">
        <v>1446</v>
      </c>
      <c r="G1041" s="117" t="s">
        <v>12800</v>
      </c>
      <c r="H1041" s="117" t="s">
        <v>12801</v>
      </c>
      <c r="I1041" s="134"/>
      <c r="J1041" s="117" t="s">
        <v>5022</v>
      </c>
      <c r="K1041" s="117" t="s">
        <v>12802</v>
      </c>
      <c r="L1041" s="134"/>
      <c r="M1041" s="134"/>
      <c r="N1041" s="134"/>
      <c r="O1041" s="117" t="s">
        <v>12803</v>
      </c>
      <c r="P1041" s="117" t="s">
        <v>12804</v>
      </c>
      <c r="Q1041" s="117" t="s">
        <v>12805</v>
      </c>
      <c r="R1041" s="114"/>
      <c r="S1041" s="114"/>
      <c r="T1041" s="114"/>
      <c r="U1041" s="114"/>
      <c r="V1041" s="114"/>
      <c r="W1041" s="114"/>
      <c r="X1041" s="114"/>
      <c r="Y1041" s="114"/>
      <c r="Z1041" s="114"/>
      <c r="AA1041" s="114"/>
      <c r="AB1041" s="114"/>
      <c r="AC1041" s="114"/>
      <c r="AD1041" s="114"/>
      <c r="AE1041" s="114"/>
      <c r="AF1041" s="114"/>
      <c r="AG1041" s="114"/>
      <c r="AH1041" s="114"/>
      <c r="AI1041" s="114"/>
      <c r="AJ1041" s="114"/>
      <c r="AK1041" s="114"/>
      <c r="AL1041" s="114"/>
      <c r="AM1041" s="114"/>
      <c r="AN1041" s="114"/>
      <c r="AO1041" s="114"/>
      <c r="AP1041" s="114"/>
      <c r="AQ1041" s="114"/>
      <c r="AR1041" s="114"/>
      <c r="AS1041" s="114"/>
      <c r="AT1041" s="114"/>
      <c r="AU1041" s="114"/>
      <c r="AV1041" s="114"/>
      <c r="AW1041" s="114"/>
      <c r="AX1041" s="114"/>
      <c r="AY1041" s="114"/>
      <c r="AZ1041" s="114"/>
      <c r="BA1041" s="114"/>
      <c r="BB1041" s="114"/>
      <c r="BC1041" s="114"/>
      <c r="BD1041" s="114"/>
      <c r="BE1041" s="114"/>
      <c r="BF1041" s="114"/>
      <c r="BG1041" s="114"/>
      <c r="BH1041" s="114"/>
      <c r="BI1041" s="114"/>
      <c r="BJ1041" s="114"/>
      <c r="BK1041" s="114"/>
      <c r="BL1041" s="114"/>
    </row>
    <row r="1042">
      <c r="A1042" s="117" t="s">
        <v>237</v>
      </c>
      <c r="B1042" s="117" t="b">
        <v>1</v>
      </c>
      <c r="C1042" s="117" t="s">
        <v>241</v>
      </c>
      <c r="D1042" s="117" t="s">
        <v>10364</v>
      </c>
      <c r="E1042" s="117" t="s">
        <v>12601</v>
      </c>
      <c r="F1042" s="117" t="s">
        <v>1446</v>
      </c>
      <c r="G1042" s="117" t="s">
        <v>12806</v>
      </c>
      <c r="H1042" s="117" t="s">
        <v>11012</v>
      </c>
      <c r="I1042" s="134"/>
      <c r="J1042" s="117" t="s">
        <v>12807</v>
      </c>
      <c r="K1042" s="117" t="s">
        <v>12808</v>
      </c>
      <c r="L1042" s="134"/>
      <c r="M1042" s="134"/>
      <c r="N1042" s="134"/>
      <c r="O1042" s="117" t="s">
        <v>12809</v>
      </c>
      <c r="P1042" s="117" t="s">
        <v>12810</v>
      </c>
      <c r="Q1042" s="117" t="s">
        <v>12811</v>
      </c>
      <c r="R1042" s="114"/>
      <c r="S1042" s="114"/>
      <c r="T1042" s="114"/>
      <c r="U1042" s="114"/>
      <c r="V1042" s="114"/>
      <c r="W1042" s="114"/>
      <c r="X1042" s="114"/>
      <c r="Y1042" s="114"/>
      <c r="Z1042" s="114"/>
      <c r="AA1042" s="114"/>
      <c r="AB1042" s="114"/>
      <c r="AC1042" s="114"/>
      <c r="AD1042" s="114"/>
      <c r="AE1042" s="114"/>
      <c r="AF1042" s="114"/>
      <c r="AG1042" s="114"/>
      <c r="AH1042" s="114"/>
      <c r="AI1042" s="114"/>
      <c r="AJ1042" s="114"/>
      <c r="AK1042" s="114"/>
      <c r="AL1042" s="114"/>
      <c r="AM1042" s="114"/>
      <c r="AN1042" s="114"/>
      <c r="AO1042" s="114"/>
      <c r="AP1042" s="114"/>
      <c r="AQ1042" s="114"/>
      <c r="AR1042" s="114"/>
      <c r="AS1042" s="114"/>
      <c r="AT1042" s="114"/>
      <c r="AU1042" s="114"/>
      <c r="AV1042" s="114"/>
      <c r="AW1042" s="114"/>
      <c r="AX1042" s="114"/>
      <c r="AY1042" s="114"/>
      <c r="AZ1042" s="114"/>
      <c r="BA1042" s="114"/>
      <c r="BB1042" s="114"/>
      <c r="BC1042" s="114"/>
      <c r="BD1042" s="114"/>
      <c r="BE1042" s="114"/>
      <c r="BF1042" s="114"/>
      <c r="BG1042" s="114"/>
      <c r="BH1042" s="114"/>
      <c r="BI1042" s="114"/>
      <c r="BJ1042" s="114"/>
      <c r="BK1042" s="114"/>
      <c r="BL1042" s="114"/>
    </row>
    <row r="1043">
      <c r="A1043" s="117" t="s">
        <v>237</v>
      </c>
      <c r="B1043" s="117" t="b">
        <v>1</v>
      </c>
      <c r="C1043" s="117" t="s">
        <v>241</v>
      </c>
      <c r="D1043" s="117" t="s">
        <v>10364</v>
      </c>
      <c r="E1043" s="117" t="s">
        <v>12812</v>
      </c>
      <c r="F1043" s="117" t="s">
        <v>1772</v>
      </c>
      <c r="G1043" s="117" t="s">
        <v>12813</v>
      </c>
      <c r="H1043" s="117" t="s">
        <v>12814</v>
      </c>
      <c r="I1043" s="134"/>
      <c r="J1043" s="117" t="s">
        <v>12815</v>
      </c>
      <c r="K1043" s="117" t="s">
        <v>12816</v>
      </c>
      <c r="L1043" s="134"/>
      <c r="M1043" s="134"/>
      <c r="N1043" s="134"/>
      <c r="O1043" s="117" t="s">
        <v>12817</v>
      </c>
      <c r="P1043" s="117" t="s">
        <v>12818</v>
      </c>
      <c r="Q1043" s="117" t="s">
        <v>12819</v>
      </c>
      <c r="R1043" s="114"/>
      <c r="S1043" s="114"/>
      <c r="T1043" s="114"/>
      <c r="U1043" s="114"/>
      <c r="V1043" s="114"/>
      <c r="W1043" s="114"/>
      <c r="X1043" s="114"/>
      <c r="Y1043" s="114"/>
      <c r="Z1043" s="114"/>
      <c r="AA1043" s="114"/>
      <c r="AB1043" s="114"/>
      <c r="AC1043" s="114"/>
      <c r="AD1043" s="114"/>
      <c r="AE1043" s="114"/>
      <c r="AF1043" s="114"/>
      <c r="AG1043" s="114"/>
      <c r="AH1043" s="114"/>
      <c r="AI1043" s="114"/>
      <c r="AJ1043" s="114"/>
      <c r="AK1043" s="114"/>
      <c r="AL1043" s="114"/>
      <c r="AM1043" s="114"/>
      <c r="AN1043" s="114"/>
      <c r="AO1043" s="114"/>
      <c r="AP1043" s="114"/>
      <c r="AQ1043" s="114"/>
      <c r="AR1043" s="114"/>
      <c r="AS1043" s="114"/>
      <c r="AT1043" s="114"/>
      <c r="AU1043" s="114"/>
      <c r="AV1043" s="114"/>
      <c r="AW1043" s="114"/>
      <c r="AX1043" s="114"/>
      <c r="AY1043" s="114"/>
      <c r="AZ1043" s="114"/>
      <c r="BA1043" s="114"/>
      <c r="BB1043" s="114"/>
      <c r="BC1043" s="114"/>
      <c r="BD1043" s="114"/>
      <c r="BE1043" s="114"/>
      <c r="BF1043" s="114"/>
      <c r="BG1043" s="114"/>
      <c r="BH1043" s="114"/>
      <c r="BI1043" s="114"/>
      <c r="BJ1043" s="114"/>
      <c r="BK1043" s="114"/>
      <c r="BL1043" s="114"/>
    </row>
    <row r="1044">
      <c r="A1044" s="117" t="s">
        <v>237</v>
      </c>
      <c r="B1044" s="117" t="b">
        <v>1</v>
      </c>
      <c r="C1044" s="117">
        <v>1.0</v>
      </c>
      <c r="D1044" s="117" t="s">
        <v>10364</v>
      </c>
      <c r="E1044" s="117" t="s">
        <v>12812</v>
      </c>
      <c r="F1044" s="117" t="s">
        <v>294</v>
      </c>
      <c r="G1044" s="117" t="s">
        <v>12820</v>
      </c>
      <c r="H1044" s="117" t="s">
        <v>12821</v>
      </c>
      <c r="I1044" s="134"/>
      <c r="J1044" s="117" t="s">
        <v>12822</v>
      </c>
      <c r="K1044" s="117" t="s">
        <v>12823</v>
      </c>
      <c r="L1044" s="134"/>
      <c r="M1044" s="134"/>
      <c r="N1044" s="134"/>
      <c r="O1044" s="117" t="s">
        <v>12824</v>
      </c>
      <c r="P1044" s="117" t="s">
        <v>12825</v>
      </c>
      <c r="Q1044" s="117" t="s">
        <v>12826</v>
      </c>
      <c r="R1044" s="114"/>
      <c r="S1044" s="114"/>
      <c r="T1044" s="114"/>
      <c r="U1044" s="114"/>
      <c r="V1044" s="114"/>
      <c r="W1044" s="114"/>
      <c r="X1044" s="114"/>
      <c r="Y1044" s="114"/>
      <c r="Z1044" s="114"/>
      <c r="AA1044" s="114"/>
      <c r="AB1044" s="114"/>
      <c r="AC1044" s="114"/>
      <c r="AD1044" s="114"/>
      <c r="AE1044" s="114"/>
      <c r="AF1044" s="114"/>
      <c r="AG1044" s="114"/>
      <c r="AH1044" s="114"/>
      <c r="AI1044" s="114"/>
      <c r="AJ1044" s="114"/>
      <c r="AK1044" s="114"/>
      <c r="AL1044" s="114"/>
      <c r="AM1044" s="114"/>
      <c r="AN1044" s="114"/>
      <c r="AO1044" s="114"/>
      <c r="AP1044" s="114"/>
      <c r="AQ1044" s="114"/>
      <c r="AR1044" s="114"/>
      <c r="AS1044" s="114"/>
      <c r="AT1044" s="114"/>
      <c r="AU1044" s="114"/>
      <c r="AV1044" s="114"/>
      <c r="AW1044" s="114"/>
      <c r="AX1044" s="114"/>
      <c r="AY1044" s="114"/>
      <c r="AZ1044" s="114"/>
      <c r="BA1044" s="114"/>
      <c r="BB1044" s="114"/>
      <c r="BC1044" s="114"/>
      <c r="BD1044" s="114"/>
      <c r="BE1044" s="114"/>
      <c r="BF1044" s="114"/>
      <c r="BG1044" s="114"/>
      <c r="BH1044" s="114"/>
      <c r="BI1044" s="114"/>
      <c r="BJ1044" s="114"/>
      <c r="BK1044" s="114"/>
      <c r="BL1044" s="114"/>
    </row>
    <row r="1045">
      <c r="A1045" s="117" t="s">
        <v>237</v>
      </c>
      <c r="B1045" s="117" t="b">
        <v>1</v>
      </c>
      <c r="C1045" s="117" t="s">
        <v>241</v>
      </c>
      <c r="D1045" s="117" t="s">
        <v>10364</v>
      </c>
      <c r="E1045" s="117" t="s">
        <v>12812</v>
      </c>
      <c r="F1045" s="117" t="s">
        <v>6144</v>
      </c>
      <c r="G1045" s="117" t="s">
        <v>12827</v>
      </c>
      <c r="H1045" s="117" t="s">
        <v>12828</v>
      </c>
      <c r="I1045" s="134"/>
      <c r="J1045" s="117" t="s">
        <v>5042</v>
      </c>
      <c r="K1045" s="117" t="s">
        <v>12829</v>
      </c>
      <c r="L1045" s="134"/>
      <c r="M1045" s="134"/>
      <c r="N1045" s="134"/>
      <c r="O1045" s="117" t="s">
        <v>12830</v>
      </c>
      <c r="P1045" s="117" t="s">
        <v>12831</v>
      </c>
      <c r="Q1045" s="117" t="s">
        <v>12832</v>
      </c>
      <c r="R1045" s="114"/>
      <c r="S1045" s="114"/>
      <c r="T1045" s="114"/>
      <c r="U1045" s="114"/>
      <c r="V1045" s="114"/>
      <c r="W1045" s="114"/>
      <c r="X1045" s="114"/>
      <c r="Y1045" s="114"/>
      <c r="Z1045" s="114"/>
      <c r="AA1045" s="114"/>
      <c r="AB1045" s="114"/>
      <c r="AC1045" s="114"/>
      <c r="AD1045" s="114"/>
      <c r="AE1045" s="114"/>
      <c r="AF1045" s="114"/>
      <c r="AG1045" s="114"/>
      <c r="AH1045" s="114"/>
      <c r="AI1045" s="114"/>
      <c r="AJ1045" s="114"/>
      <c r="AK1045" s="114"/>
      <c r="AL1045" s="114"/>
      <c r="AM1045" s="114"/>
      <c r="AN1045" s="114"/>
      <c r="AO1045" s="114"/>
      <c r="AP1045" s="114"/>
      <c r="AQ1045" s="114"/>
      <c r="AR1045" s="114"/>
      <c r="AS1045" s="114"/>
      <c r="AT1045" s="114"/>
      <c r="AU1045" s="114"/>
      <c r="AV1045" s="114"/>
      <c r="AW1045" s="114"/>
      <c r="AX1045" s="114"/>
      <c r="AY1045" s="114"/>
      <c r="AZ1045" s="114"/>
      <c r="BA1045" s="114"/>
      <c r="BB1045" s="114"/>
      <c r="BC1045" s="114"/>
      <c r="BD1045" s="114"/>
      <c r="BE1045" s="114"/>
      <c r="BF1045" s="114"/>
      <c r="BG1045" s="114"/>
      <c r="BH1045" s="114"/>
      <c r="BI1045" s="114"/>
      <c r="BJ1045" s="114"/>
      <c r="BK1045" s="114"/>
      <c r="BL1045" s="114"/>
    </row>
    <row r="1046">
      <c r="A1046" s="117" t="s">
        <v>237</v>
      </c>
      <c r="B1046" s="117" t="b">
        <v>1</v>
      </c>
      <c r="C1046" s="117" t="s">
        <v>241</v>
      </c>
      <c r="D1046" s="117" t="s">
        <v>10364</v>
      </c>
      <c r="E1046" s="117" t="s">
        <v>12812</v>
      </c>
      <c r="F1046" s="117" t="s">
        <v>6144</v>
      </c>
      <c r="G1046" s="117" t="s">
        <v>12833</v>
      </c>
      <c r="H1046" s="117" t="s">
        <v>12834</v>
      </c>
      <c r="I1046" s="134"/>
      <c r="J1046" s="117" t="s">
        <v>12835</v>
      </c>
      <c r="K1046" s="117" t="s">
        <v>12836</v>
      </c>
      <c r="L1046" s="134"/>
      <c r="M1046" s="134"/>
      <c r="N1046" s="134"/>
      <c r="O1046" s="117" t="s">
        <v>12837</v>
      </c>
      <c r="P1046" s="117" t="s">
        <v>12838</v>
      </c>
      <c r="Q1046" s="117" t="s">
        <v>12839</v>
      </c>
      <c r="R1046" s="114"/>
      <c r="S1046" s="114"/>
      <c r="T1046" s="114"/>
      <c r="U1046" s="114"/>
      <c r="V1046" s="114"/>
      <c r="W1046" s="114"/>
      <c r="X1046" s="114"/>
      <c r="Y1046" s="114"/>
      <c r="Z1046" s="114"/>
      <c r="AA1046" s="114"/>
      <c r="AB1046" s="114"/>
      <c r="AC1046" s="114"/>
      <c r="AD1046" s="114"/>
      <c r="AE1046" s="114"/>
      <c r="AF1046" s="114"/>
      <c r="AG1046" s="114"/>
      <c r="AH1046" s="114"/>
      <c r="AI1046" s="114"/>
      <c r="AJ1046" s="114"/>
      <c r="AK1046" s="114"/>
      <c r="AL1046" s="114"/>
      <c r="AM1046" s="114"/>
      <c r="AN1046" s="114"/>
      <c r="AO1046" s="114"/>
      <c r="AP1046" s="114"/>
      <c r="AQ1046" s="114"/>
      <c r="AR1046" s="114"/>
      <c r="AS1046" s="114"/>
      <c r="AT1046" s="114"/>
      <c r="AU1046" s="114"/>
      <c r="AV1046" s="114"/>
      <c r="AW1046" s="114"/>
      <c r="AX1046" s="114"/>
      <c r="AY1046" s="114"/>
      <c r="AZ1046" s="114"/>
      <c r="BA1046" s="114"/>
      <c r="BB1046" s="114"/>
      <c r="BC1046" s="114"/>
      <c r="BD1046" s="114"/>
      <c r="BE1046" s="114"/>
      <c r="BF1046" s="114"/>
      <c r="BG1046" s="114"/>
      <c r="BH1046" s="114"/>
      <c r="BI1046" s="114"/>
      <c r="BJ1046" s="114"/>
      <c r="BK1046" s="114"/>
      <c r="BL1046" s="114"/>
    </row>
    <row r="1047">
      <c r="A1047" s="117" t="s">
        <v>237</v>
      </c>
      <c r="B1047" s="117" t="b">
        <v>1</v>
      </c>
      <c r="C1047" s="117">
        <v>1.0</v>
      </c>
      <c r="D1047" s="117" t="s">
        <v>10364</v>
      </c>
      <c r="E1047" s="117" t="s">
        <v>12812</v>
      </c>
      <c r="F1047" s="117" t="s">
        <v>489</v>
      </c>
      <c r="G1047" s="117" t="s">
        <v>12840</v>
      </c>
      <c r="H1047" s="117" t="s">
        <v>12841</v>
      </c>
      <c r="I1047" s="134"/>
      <c r="J1047" s="117" t="s">
        <v>12842</v>
      </c>
      <c r="K1047" s="117" t="s">
        <v>12843</v>
      </c>
      <c r="L1047" s="134"/>
      <c r="M1047" s="134"/>
      <c r="N1047" s="134"/>
      <c r="O1047" s="117" t="s">
        <v>12844</v>
      </c>
      <c r="P1047" s="117" t="s">
        <v>12845</v>
      </c>
      <c r="Q1047" s="117" t="s">
        <v>12846</v>
      </c>
      <c r="R1047" s="114"/>
      <c r="S1047" s="114"/>
      <c r="T1047" s="114"/>
      <c r="U1047" s="114"/>
      <c r="V1047" s="114"/>
      <c r="W1047" s="114"/>
      <c r="X1047" s="114"/>
      <c r="Y1047" s="114"/>
      <c r="Z1047" s="114"/>
      <c r="AA1047" s="114"/>
      <c r="AB1047" s="114"/>
      <c r="AC1047" s="114"/>
      <c r="AD1047" s="114"/>
      <c r="AE1047" s="114"/>
      <c r="AF1047" s="114"/>
      <c r="AG1047" s="114"/>
      <c r="AH1047" s="114"/>
      <c r="AI1047" s="114"/>
      <c r="AJ1047" s="114"/>
      <c r="AK1047" s="114"/>
      <c r="AL1047" s="114"/>
      <c r="AM1047" s="114"/>
      <c r="AN1047" s="114"/>
      <c r="AO1047" s="114"/>
      <c r="AP1047" s="114"/>
      <c r="AQ1047" s="114"/>
      <c r="AR1047" s="114"/>
      <c r="AS1047" s="114"/>
      <c r="AT1047" s="114"/>
      <c r="AU1047" s="114"/>
      <c r="AV1047" s="114"/>
      <c r="AW1047" s="114"/>
      <c r="AX1047" s="114"/>
      <c r="AY1047" s="114"/>
      <c r="AZ1047" s="114"/>
      <c r="BA1047" s="114"/>
      <c r="BB1047" s="114"/>
      <c r="BC1047" s="114"/>
      <c r="BD1047" s="114"/>
      <c r="BE1047" s="114"/>
      <c r="BF1047" s="114"/>
      <c r="BG1047" s="114"/>
      <c r="BH1047" s="114"/>
      <c r="BI1047" s="114"/>
      <c r="BJ1047" s="114"/>
      <c r="BK1047" s="114"/>
      <c r="BL1047" s="114"/>
    </row>
    <row r="1048">
      <c r="A1048" s="117" t="s">
        <v>237</v>
      </c>
      <c r="B1048" s="117" t="b">
        <v>1</v>
      </c>
      <c r="C1048" s="117" t="s">
        <v>241</v>
      </c>
      <c r="D1048" s="117" t="s">
        <v>10364</v>
      </c>
      <c r="E1048" s="117" t="s">
        <v>12812</v>
      </c>
      <c r="F1048" s="117" t="s">
        <v>489</v>
      </c>
      <c r="G1048" s="117" t="s">
        <v>12847</v>
      </c>
      <c r="H1048" s="117" t="s">
        <v>12848</v>
      </c>
      <c r="I1048" s="134"/>
      <c r="J1048" s="117" t="s">
        <v>12849</v>
      </c>
      <c r="K1048" s="117" t="s">
        <v>12850</v>
      </c>
      <c r="L1048" s="134"/>
      <c r="M1048" s="134"/>
      <c r="N1048" s="134"/>
      <c r="O1048" s="117" t="s">
        <v>12851</v>
      </c>
      <c r="P1048" s="117" t="s">
        <v>12852</v>
      </c>
      <c r="Q1048" s="117" t="s">
        <v>12853</v>
      </c>
      <c r="R1048" s="114"/>
      <c r="S1048" s="114"/>
      <c r="T1048" s="114"/>
      <c r="U1048" s="114"/>
      <c r="V1048" s="114"/>
      <c r="W1048" s="114"/>
      <c r="X1048" s="114"/>
      <c r="Y1048" s="114"/>
      <c r="Z1048" s="114"/>
      <c r="AA1048" s="114"/>
      <c r="AB1048" s="114"/>
      <c r="AC1048" s="114"/>
      <c r="AD1048" s="114"/>
      <c r="AE1048" s="114"/>
      <c r="AF1048" s="114"/>
      <c r="AG1048" s="114"/>
      <c r="AH1048" s="114"/>
      <c r="AI1048" s="114"/>
      <c r="AJ1048" s="114"/>
      <c r="AK1048" s="114"/>
      <c r="AL1048" s="114"/>
      <c r="AM1048" s="114"/>
      <c r="AN1048" s="114"/>
      <c r="AO1048" s="114"/>
      <c r="AP1048" s="114"/>
      <c r="AQ1048" s="114"/>
      <c r="AR1048" s="114"/>
      <c r="AS1048" s="114"/>
      <c r="AT1048" s="114"/>
      <c r="AU1048" s="114"/>
      <c r="AV1048" s="114"/>
      <c r="AW1048" s="114"/>
      <c r="AX1048" s="114"/>
      <c r="AY1048" s="114"/>
      <c r="AZ1048" s="114"/>
      <c r="BA1048" s="114"/>
      <c r="BB1048" s="114"/>
      <c r="BC1048" s="114"/>
      <c r="BD1048" s="114"/>
      <c r="BE1048" s="114"/>
      <c r="BF1048" s="114"/>
      <c r="BG1048" s="114"/>
      <c r="BH1048" s="114"/>
      <c r="BI1048" s="114"/>
      <c r="BJ1048" s="114"/>
      <c r="BK1048" s="114"/>
      <c r="BL1048" s="114"/>
    </row>
    <row r="1049">
      <c r="A1049" s="117" t="s">
        <v>237</v>
      </c>
      <c r="B1049" s="117" t="b">
        <v>1</v>
      </c>
      <c r="C1049" s="117" t="s">
        <v>241</v>
      </c>
      <c r="D1049" s="117" t="s">
        <v>10364</v>
      </c>
      <c r="E1049" s="117" t="s">
        <v>12812</v>
      </c>
      <c r="F1049" s="117" t="s">
        <v>489</v>
      </c>
      <c r="G1049" s="117" t="s">
        <v>12854</v>
      </c>
      <c r="H1049" s="117" t="s">
        <v>12855</v>
      </c>
      <c r="I1049" s="134"/>
      <c r="J1049" s="117" t="s">
        <v>12856</v>
      </c>
      <c r="K1049" s="117" t="s">
        <v>12857</v>
      </c>
      <c r="L1049" s="134"/>
      <c r="M1049" s="134"/>
      <c r="N1049" s="134"/>
      <c r="O1049" s="117" t="s">
        <v>12858</v>
      </c>
      <c r="P1049" s="117" t="s">
        <v>12859</v>
      </c>
      <c r="Q1049" s="117" t="s">
        <v>12860</v>
      </c>
      <c r="R1049" s="114"/>
      <c r="S1049" s="114"/>
      <c r="T1049" s="114"/>
      <c r="U1049" s="114"/>
      <c r="V1049" s="114"/>
      <c r="W1049" s="114"/>
      <c r="X1049" s="114"/>
      <c r="Y1049" s="114"/>
      <c r="Z1049" s="114"/>
      <c r="AA1049" s="114"/>
      <c r="AB1049" s="114"/>
      <c r="AC1049" s="114"/>
      <c r="AD1049" s="114"/>
      <c r="AE1049" s="114"/>
      <c r="AF1049" s="114"/>
      <c r="AG1049" s="114"/>
      <c r="AH1049" s="114"/>
      <c r="AI1049" s="114"/>
      <c r="AJ1049" s="114"/>
      <c r="AK1049" s="114"/>
      <c r="AL1049" s="114"/>
      <c r="AM1049" s="114"/>
      <c r="AN1049" s="114"/>
      <c r="AO1049" s="114"/>
      <c r="AP1049" s="114"/>
      <c r="AQ1049" s="114"/>
      <c r="AR1049" s="114"/>
      <c r="AS1049" s="114"/>
      <c r="AT1049" s="114"/>
      <c r="AU1049" s="114"/>
      <c r="AV1049" s="114"/>
      <c r="AW1049" s="114"/>
      <c r="AX1049" s="114"/>
      <c r="AY1049" s="114"/>
      <c r="AZ1049" s="114"/>
      <c r="BA1049" s="114"/>
      <c r="BB1049" s="114"/>
      <c r="BC1049" s="114"/>
      <c r="BD1049" s="114"/>
      <c r="BE1049" s="114"/>
      <c r="BF1049" s="114"/>
      <c r="BG1049" s="114"/>
      <c r="BH1049" s="114"/>
      <c r="BI1049" s="114"/>
      <c r="BJ1049" s="114"/>
      <c r="BK1049" s="114"/>
      <c r="BL1049" s="114"/>
    </row>
    <row r="1050">
      <c r="A1050" s="117" t="s">
        <v>237</v>
      </c>
      <c r="B1050" s="117" t="b">
        <v>1</v>
      </c>
      <c r="C1050" s="117">
        <v>1.0</v>
      </c>
      <c r="D1050" s="117" t="s">
        <v>10364</v>
      </c>
      <c r="E1050" s="117" t="s">
        <v>12812</v>
      </c>
      <c r="F1050" s="117" t="s">
        <v>489</v>
      </c>
      <c r="G1050" s="117" t="s">
        <v>12861</v>
      </c>
      <c r="H1050" s="117" t="s">
        <v>12841</v>
      </c>
      <c r="I1050" s="134"/>
      <c r="J1050" s="117" t="s">
        <v>12849</v>
      </c>
      <c r="K1050" s="117" t="s">
        <v>12862</v>
      </c>
      <c r="L1050" s="134"/>
      <c r="M1050" s="134"/>
      <c r="N1050" s="134"/>
      <c r="O1050" s="117" t="s">
        <v>12844</v>
      </c>
      <c r="P1050" s="117" t="s">
        <v>12863</v>
      </c>
      <c r="Q1050" s="117" t="s">
        <v>12864</v>
      </c>
      <c r="R1050" s="114"/>
      <c r="S1050" s="114"/>
      <c r="T1050" s="114"/>
      <c r="U1050" s="114"/>
      <c r="V1050" s="114"/>
      <c r="W1050" s="114"/>
      <c r="X1050" s="114"/>
      <c r="Y1050" s="114"/>
      <c r="Z1050" s="114"/>
      <c r="AA1050" s="114"/>
      <c r="AB1050" s="114"/>
      <c r="AC1050" s="114"/>
      <c r="AD1050" s="114"/>
      <c r="AE1050" s="114"/>
      <c r="AF1050" s="114"/>
      <c r="AG1050" s="114"/>
      <c r="AH1050" s="114"/>
      <c r="AI1050" s="114"/>
      <c r="AJ1050" s="114"/>
      <c r="AK1050" s="114"/>
      <c r="AL1050" s="114"/>
      <c r="AM1050" s="114"/>
      <c r="AN1050" s="114"/>
      <c r="AO1050" s="114"/>
      <c r="AP1050" s="114"/>
      <c r="AQ1050" s="114"/>
      <c r="AR1050" s="114"/>
      <c r="AS1050" s="114"/>
      <c r="AT1050" s="114"/>
      <c r="AU1050" s="114"/>
      <c r="AV1050" s="114"/>
      <c r="AW1050" s="114"/>
      <c r="AX1050" s="114"/>
      <c r="AY1050" s="114"/>
      <c r="AZ1050" s="114"/>
      <c r="BA1050" s="114"/>
      <c r="BB1050" s="114"/>
      <c r="BC1050" s="114"/>
      <c r="BD1050" s="114"/>
      <c r="BE1050" s="114"/>
      <c r="BF1050" s="114"/>
      <c r="BG1050" s="114"/>
      <c r="BH1050" s="114"/>
      <c r="BI1050" s="114"/>
      <c r="BJ1050" s="114"/>
      <c r="BK1050" s="114"/>
      <c r="BL1050" s="114"/>
    </row>
    <row r="1051">
      <c r="A1051" s="117" t="s">
        <v>237</v>
      </c>
      <c r="B1051" s="117" t="b">
        <v>1</v>
      </c>
      <c r="C1051" s="117" t="s">
        <v>241</v>
      </c>
      <c r="D1051" s="117" t="s">
        <v>10364</v>
      </c>
      <c r="E1051" s="117" t="s">
        <v>12812</v>
      </c>
      <c r="F1051" s="117" t="s">
        <v>489</v>
      </c>
      <c r="G1051" s="117" t="s">
        <v>12865</v>
      </c>
      <c r="H1051" s="117" t="s">
        <v>12866</v>
      </c>
      <c r="I1051" s="134"/>
      <c r="J1051" s="117" t="s">
        <v>12867</v>
      </c>
      <c r="K1051" s="117" t="s">
        <v>12868</v>
      </c>
      <c r="L1051" s="134"/>
      <c r="M1051" s="134"/>
      <c r="N1051" s="134"/>
      <c r="O1051" s="117" t="s">
        <v>12869</v>
      </c>
      <c r="P1051" s="117" t="s">
        <v>12870</v>
      </c>
      <c r="Q1051" s="117" t="s">
        <v>12871</v>
      </c>
      <c r="R1051" s="114"/>
      <c r="S1051" s="114"/>
      <c r="T1051" s="114"/>
      <c r="U1051" s="114"/>
      <c r="V1051" s="114"/>
      <c r="W1051" s="114"/>
      <c r="X1051" s="114"/>
      <c r="Y1051" s="114"/>
      <c r="Z1051" s="114"/>
      <c r="AA1051" s="114"/>
      <c r="AB1051" s="114"/>
      <c r="AC1051" s="114"/>
      <c r="AD1051" s="114"/>
      <c r="AE1051" s="114"/>
      <c r="AF1051" s="114"/>
      <c r="AG1051" s="114"/>
      <c r="AH1051" s="114"/>
      <c r="AI1051" s="114"/>
      <c r="AJ1051" s="114"/>
      <c r="AK1051" s="114"/>
      <c r="AL1051" s="114"/>
      <c r="AM1051" s="114"/>
      <c r="AN1051" s="114"/>
      <c r="AO1051" s="114"/>
      <c r="AP1051" s="114"/>
      <c r="AQ1051" s="114"/>
      <c r="AR1051" s="114"/>
      <c r="AS1051" s="114"/>
      <c r="AT1051" s="114"/>
      <c r="AU1051" s="114"/>
      <c r="AV1051" s="114"/>
      <c r="AW1051" s="114"/>
      <c r="AX1051" s="114"/>
      <c r="AY1051" s="114"/>
      <c r="AZ1051" s="114"/>
      <c r="BA1051" s="114"/>
      <c r="BB1051" s="114"/>
      <c r="BC1051" s="114"/>
      <c r="BD1051" s="114"/>
      <c r="BE1051" s="114"/>
      <c r="BF1051" s="114"/>
      <c r="BG1051" s="114"/>
      <c r="BH1051" s="114"/>
      <c r="BI1051" s="114"/>
      <c r="BJ1051" s="114"/>
      <c r="BK1051" s="114"/>
      <c r="BL1051" s="114"/>
    </row>
    <row r="1052">
      <c r="A1052" s="117" t="s">
        <v>237</v>
      </c>
      <c r="B1052" s="117" t="b">
        <v>1</v>
      </c>
      <c r="C1052" s="117" t="s">
        <v>241</v>
      </c>
      <c r="D1052" s="117" t="s">
        <v>10364</v>
      </c>
      <c r="E1052" s="117" t="s">
        <v>12812</v>
      </c>
      <c r="F1052" s="117" t="s">
        <v>489</v>
      </c>
      <c r="G1052" s="117" t="s">
        <v>12872</v>
      </c>
      <c r="H1052" s="117" t="s">
        <v>12873</v>
      </c>
      <c r="I1052" s="134"/>
      <c r="J1052" s="117" t="s">
        <v>12874</v>
      </c>
      <c r="K1052" s="117" t="s">
        <v>12875</v>
      </c>
      <c r="L1052" s="134"/>
      <c r="M1052" s="134"/>
      <c r="N1052" s="134"/>
      <c r="O1052" s="117" t="s">
        <v>12876</v>
      </c>
      <c r="P1052" s="117" t="s">
        <v>12877</v>
      </c>
      <c r="Q1052" s="117" t="s">
        <v>12878</v>
      </c>
      <c r="R1052" s="114"/>
      <c r="S1052" s="114"/>
      <c r="T1052" s="114"/>
      <c r="U1052" s="114"/>
      <c r="V1052" s="114"/>
      <c r="W1052" s="114"/>
      <c r="X1052" s="114"/>
      <c r="Y1052" s="114"/>
      <c r="Z1052" s="114"/>
      <c r="AA1052" s="114"/>
      <c r="AB1052" s="114"/>
      <c r="AC1052" s="114"/>
      <c r="AD1052" s="114"/>
      <c r="AE1052" s="114"/>
      <c r="AF1052" s="114"/>
      <c r="AG1052" s="114"/>
      <c r="AH1052" s="114"/>
      <c r="AI1052" s="114"/>
      <c r="AJ1052" s="114"/>
      <c r="AK1052" s="114"/>
      <c r="AL1052" s="114"/>
      <c r="AM1052" s="114"/>
      <c r="AN1052" s="114"/>
      <c r="AO1052" s="114"/>
      <c r="AP1052" s="114"/>
      <c r="AQ1052" s="114"/>
      <c r="AR1052" s="114"/>
      <c r="AS1052" s="114"/>
      <c r="AT1052" s="114"/>
      <c r="AU1052" s="114"/>
      <c r="AV1052" s="114"/>
      <c r="AW1052" s="114"/>
      <c r="AX1052" s="114"/>
      <c r="AY1052" s="114"/>
      <c r="AZ1052" s="114"/>
      <c r="BA1052" s="114"/>
      <c r="BB1052" s="114"/>
      <c r="BC1052" s="114"/>
      <c r="BD1052" s="114"/>
      <c r="BE1052" s="114"/>
      <c r="BF1052" s="114"/>
      <c r="BG1052" s="114"/>
      <c r="BH1052" s="114"/>
      <c r="BI1052" s="114"/>
      <c r="BJ1052" s="114"/>
      <c r="BK1052" s="114"/>
      <c r="BL1052" s="114"/>
    </row>
    <row r="1053">
      <c r="A1053" s="117" t="s">
        <v>237</v>
      </c>
      <c r="B1053" s="117" t="b">
        <v>1</v>
      </c>
      <c r="C1053" s="117">
        <v>1.0</v>
      </c>
      <c r="D1053" s="117" t="s">
        <v>10364</v>
      </c>
      <c r="E1053" s="117" t="s">
        <v>12812</v>
      </c>
      <c r="F1053" s="117" t="s">
        <v>556</v>
      </c>
      <c r="G1053" s="117" t="s">
        <v>12880</v>
      </c>
      <c r="H1053" s="117" t="s">
        <v>12881</v>
      </c>
      <c r="I1053" s="134"/>
      <c r="J1053" s="117" t="s">
        <v>12882</v>
      </c>
      <c r="K1053" s="117" t="s">
        <v>12883</v>
      </c>
      <c r="L1053" s="134"/>
      <c r="M1053" s="134"/>
      <c r="N1053" s="134"/>
      <c r="O1053" s="117" t="s">
        <v>12884</v>
      </c>
      <c r="P1053" s="117" t="s">
        <v>12885</v>
      </c>
      <c r="Q1053" s="117" t="s">
        <v>12886</v>
      </c>
      <c r="R1053" s="114"/>
      <c r="S1053" s="114"/>
      <c r="T1053" s="114"/>
      <c r="U1053" s="114"/>
      <c r="V1053" s="114"/>
      <c r="W1053" s="114"/>
      <c r="X1053" s="114"/>
      <c r="Y1053" s="114"/>
      <c r="Z1053" s="114"/>
      <c r="AA1053" s="114"/>
      <c r="AB1053" s="114"/>
      <c r="AC1053" s="114"/>
      <c r="AD1053" s="114"/>
      <c r="AE1053" s="114"/>
      <c r="AF1053" s="114"/>
      <c r="AG1053" s="114"/>
      <c r="AH1053" s="114"/>
      <c r="AI1053" s="114"/>
      <c r="AJ1053" s="114"/>
      <c r="AK1053" s="114"/>
      <c r="AL1053" s="114"/>
      <c r="AM1053" s="114"/>
      <c r="AN1053" s="114"/>
      <c r="AO1053" s="114"/>
      <c r="AP1053" s="114"/>
      <c r="AQ1053" s="114"/>
      <c r="AR1053" s="114"/>
      <c r="AS1053" s="114"/>
      <c r="AT1053" s="114"/>
      <c r="AU1053" s="114"/>
      <c r="AV1053" s="114"/>
      <c r="AW1053" s="114"/>
      <c r="AX1053" s="114"/>
      <c r="AY1053" s="114"/>
      <c r="AZ1053" s="114"/>
      <c r="BA1053" s="114"/>
      <c r="BB1053" s="114"/>
      <c r="BC1053" s="114"/>
      <c r="BD1053" s="114"/>
      <c r="BE1053" s="114"/>
      <c r="BF1053" s="114"/>
      <c r="BG1053" s="114"/>
      <c r="BH1053" s="114"/>
      <c r="BI1053" s="114"/>
      <c r="BJ1053" s="114"/>
      <c r="BK1053" s="114"/>
      <c r="BL1053" s="114"/>
    </row>
    <row r="1054">
      <c r="A1054" s="117" t="s">
        <v>237</v>
      </c>
      <c r="B1054" s="117" t="b">
        <v>1</v>
      </c>
      <c r="C1054" s="117" t="s">
        <v>241</v>
      </c>
      <c r="D1054" s="117" t="s">
        <v>10364</v>
      </c>
      <c r="E1054" s="117" t="s">
        <v>12812</v>
      </c>
      <c r="F1054" s="117" t="s">
        <v>1399</v>
      </c>
      <c r="G1054" s="117" t="s">
        <v>12887</v>
      </c>
      <c r="H1054" s="117" t="s">
        <v>12888</v>
      </c>
      <c r="I1054" s="134"/>
      <c r="J1054" s="117" t="s">
        <v>12889</v>
      </c>
      <c r="K1054" s="117" t="s">
        <v>12890</v>
      </c>
      <c r="L1054" s="134"/>
      <c r="M1054" s="134"/>
      <c r="N1054" s="134"/>
      <c r="O1054" s="117" t="s">
        <v>12891</v>
      </c>
      <c r="P1054" s="117" t="s">
        <v>12892</v>
      </c>
      <c r="Q1054" s="117" t="s">
        <v>12893</v>
      </c>
      <c r="R1054" s="114"/>
      <c r="S1054" s="114"/>
      <c r="T1054" s="114"/>
      <c r="U1054" s="114"/>
      <c r="V1054" s="114"/>
      <c r="W1054" s="114"/>
      <c r="X1054" s="114"/>
      <c r="Y1054" s="114"/>
      <c r="Z1054" s="114"/>
      <c r="AA1054" s="114"/>
      <c r="AB1054" s="114"/>
      <c r="AC1054" s="114"/>
      <c r="AD1054" s="114"/>
      <c r="AE1054" s="114"/>
      <c r="AF1054" s="114"/>
      <c r="AG1054" s="114"/>
      <c r="AH1054" s="114"/>
      <c r="AI1054" s="114"/>
      <c r="AJ1054" s="114"/>
      <c r="AK1054" s="114"/>
      <c r="AL1054" s="114"/>
      <c r="AM1054" s="114"/>
      <c r="AN1054" s="114"/>
      <c r="AO1054" s="114"/>
      <c r="AP1054" s="114"/>
      <c r="AQ1054" s="114"/>
      <c r="AR1054" s="114"/>
      <c r="AS1054" s="114"/>
      <c r="AT1054" s="114"/>
      <c r="AU1054" s="114"/>
      <c r="AV1054" s="114"/>
      <c r="AW1054" s="114"/>
      <c r="AX1054" s="114"/>
      <c r="AY1054" s="114"/>
      <c r="AZ1054" s="114"/>
      <c r="BA1054" s="114"/>
      <c r="BB1054" s="114"/>
      <c r="BC1054" s="114"/>
      <c r="BD1054" s="114"/>
      <c r="BE1054" s="114"/>
      <c r="BF1054" s="114"/>
      <c r="BG1054" s="114"/>
      <c r="BH1054" s="114"/>
      <c r="BI1054" s="114"/>
      <c r="BJ1054" s="114"/>
      <c r="BK1054" s="114"/>
      <c r="BL1054" s="114"/>
    </row>
    <row r="1055">
      <c r="A1055" s="117" t="s">
        <v>237</v>
      </c>
      <c r="B1055" s="117" t="b">
        <v>1</v>
      </c>
      <c r="C1055" s="117" t="s">
        <v>241</v>
      </c>
      <c r="D1055" s="117" t="s">
        <v>10364</v>
      </c>
      <c r="E1055" s="117" t="s">
        <v>12812</v>
      </c>
      <c r="F1055" s="117" t="s">
        <v>1399</v>
      </c>
      <c r="G1055" s="117" t="s">
        <v>12894</v>
      </c>
      <c r="H1055" s="117" t="s">
        <v>12895</v>
      </c>
      <c r="I1055" s="134"/>
      <c r="J1055" s="117" t="s">
        <v>12896</v>
      </c>
      <c r="K1055" s="117" t="s">
        <v>12897</v>
      </c>
      <c r="L1055" s="134"/>
      <c r="M1055" s="134"/>
      <c r="N1055" s="134"/>
      <c r="O1055" s="117" t="s">
        <v>12898</v>
      </c>
      <c r="P1055" s="117" t="s">
        <v>12899</v>
      </c>
      <c r="Q1055" s="117" t="s">
        <v>12900</v>
      </c>
      <c r="R1055" s="114"/>
      <c r="S1055" s="114"/>
      <c r="T1055" s="114"/>
      <c r="U1055" s="114"/>
      <c r="V1055" s="114"/>
      <c r="W1055" s="114"/>
      <c r="X1055" s="114"/>
      <c r="Y1055" s="114"/>
      <c r="Z1055" s="114"/>
      <c r="AA1055" s="114"/>
      <c r="AB1055" s="114"/>
      <c r="AC1055" s="114"/>
      <c r="AD1055" s="114"/>
      <c r="AE1055" s="114"/>
      <c r="AF1055" s="114"/>
      <c r="AG1055" s="114"/>
      <c r="AH1055" s="114"/>
      <c r="AI1055" s="114"/>
      <c r="AJ1055" s="114"/>
      <c r="AK1055" s="114"/>
      <c r="AL1055" s="114"/>
      <c r="AM1055" s="114"/>
      <c r="AN1055" s="114"/>
      <c r="AO1055" s="114"/>
      <c r="AP1055" s="114"/>
      <c r="AQ1055" s="114"/>
      <c r="AR1055" s="114"/>
      <c r="AS1055" s="114"/>
      <c r="AT1055" s="114"/>
      <c r="AU1055" s="114"/>
      <c r="AV1055" s="114"/>
      <c r="AW1055" s="114"/>
      <c r="AX1055" s="114"/>
      <c r="AY1055" s="114"/>
      <c r="AZ1055" s="114"/>
      <c r="BA1055" s="114"/>
      <c r="BB1055" s="114"/>
      <c r="BC1055" s="114"/>
      <c r="BD1055" s="114"/>
      <c r="BE1055" s="114"/>
      <c r="BF1055" s="114"/>
      <c r="BG1055" s="114"/>
      <c r="BH1055" s="114"/>
      <c r="BI1055" s="114"/>
      <c r="BJ1055" s="114"/>
      <c r="BK1055" s="114"/>
      <c r="BL1055" s="114"/>
    </row>
    <row r="1056">
      <c r="A1056" s="117" t="s">
        <v>237</v>
      </c>
      <c r="B1056" s="117" t="b">
        <v>1</v>
      </c>
      <c r="C1056" s="117">
        <v>1.0</v>
      </c>
      <c r="D1056" s="117" t="s">
        <v>10364</v>
      </c>
      <c r="E1056" s="117" t="s">
        <v>12812</v>
      </c>
      <c r="F1056" s="117" t="s">
        <v>1446</v>
      </c>
      <c r="G1056" s="117" t="s">
        <v>12901</v>
      </c>
      <c r="H1056" s="117" t="s">
        <v>12902</v>
      </c>
      <c r="I1056" s="134"/>
      <c r="J1056" s="117" t="s">
        <v>12903</v>
      </c>
      <c r="K1056" s="117" t="s">
        <v>12904</v>
      </c>
      <c r="L1056" s="134"/>
      <c r="M1056" s="134"/>
      <c r="N1056" s="134"/>
      <c r="O1056" s="117" t="s">
        <v>12905</v>
      </c>
      <c r="P1056" s="117" t="s">
        <v>12906</v>
      </c>
      <c r="Q1056" s="117" t="s">
        <v>12907</v>
      </c>
      <c r="R1056" s="114"/>
      <c r="S1056" s="114"/>
      <c r="T1056" s="114"/>
      <c r="U1056" s="114"/>
      <c r="V1056" s="114"/>
      <c r="W1056" s="114"/>
      <c r="X1056" s="114"/>
      <c r="Y1056" s="114"/>
      <c r="Z1056" s="114"/>
      <c r="AA1056" s="114"/>
      <c r="AB1056" s="114"/>
      <c r="AC1056" s="114"/>
      <c r="AD1056" s="114"/>
      <c r="AE1056" s="114"/>
      <c r="AF1056" s="114"/>
      <c r="AG1056" s="114"/>
      <c r="AH1056" s="114"/>
      <c r="AI1056" s="114"/>
      <c r="AJ1056" s="114"/>
      <c r="AK1056" s="114"/>
      <c r="AL1056" s="114"/>
      <c r="AM1056" s="114"/>
      <c r="AN1056" s="114"/>
      <c r="AO1056" s="114"/>
      <c r="AP1056" s="114"/>
      <c r="AQ1056" s="114"/>
      <c r="AR1056" s="114"/>
      <c r="AS1056" s="114"/>
      <c r="AT1056" s="114"/>
      <c r="AU1056" s="114"/>
      <c r="AV1056" s="114"/>
      <c r="AW1056" s="114"/>
      <c r="AX1056" s="114"/>
      <c r="AY1056" s="114"/>
      <c r="AZ1056" s="114"/>
      <c r="BA1056" s="114"/>
      <c r="BB1056" s="114"/>
      <c r="BC1056" s="114"/>
      <c r="BD1056" s="114"/>
      <c r="BE1056" s="114"/>
      <c r="BF1056" s="114"/>
      <c r="BG1056" s="114"/>
      <c r="BH1056" s="114"/>
      <c r="BI1056" s="114"/>
      <c r="BJ1056" s="114"/>
      <c r="BK1056" s="114"/>
      <c r="BL1056" s="114"/>
    </row>
    <row r="1057">
      <c r="A1057" s="117" t="s">
        <v>237</v>
      </c>
      <c r="B1057" s="117" t="b">
        <v>1</v>
      </c>
      <c r="C1057" s="117" t="s">
        <v>241</v>
      </c>
      <c r="D1057" s="117" t="s">
        <v>10364</v>
      </c>
      <c r="E1057" s="117" t="s">
        <v>12812</v>
      </c>
      <c r="F1057" s="117" t="s">
        <v>1446</v>
      </c>
      <c r="G1057" s="117" t="s">
        <v>12908</v>
      </c>
      <c r="H1057" s="117" t="s">
        <v>12909</v>
      </c>
      <c r="I1057" s="134"/>
      <c r="J1057" s="117" t="s">
        <v>12910</v>
      </c>
      <c r="K1057" s="117" t="s">
        <v>12911</v>
      </c>
      <c r="L1057" s="134"/>
      <c r="M1057" s="134"/>
      <c r="N1057" s="134"/>
      <c r="O1057" s="117" t="s">
        <v>12912</v>
      </c>
      <c r="P1057" s="117" t="s">
        <v>12913</v>
      </c>
      <c r="Q1057" s="117" t="s">
        <v>12914</v>
      </c>
      <c r="R1057" s="114"/>
      <c r="S1057" s="114"/>
      <c r="T1057" s="114"/>
      <c r="U1057" s="114"/>
      <c r="V1057" s="114"/>
      <c r="W1057" s="114"/>
      <c r="X1057" s="114"/>
      <c r="Y1057" s="114"/>
      <c r="Z1057" s="114"/>
      <c r="AA1057" s="114"/>
      <c r="AB1057" s="114"/>
      <c r="AC1057" s="114"/>
      <c r="AD1057" s="114"/>
      <c r="AE1057" s="114"/>
      <c r="AF1057" s="114"/>
      <c r="AG1057" s="114"/>
      <c r="AH1057" s="114"/>
      <c r="AI1057" s="114"/>
      <c r="AJ1057" s="114"/>
      <c r="AK1057" s="114"/>
      <c r="AL1057" s="114"/>
      <c r="AM1057" s="114"/>
      <c r="AN1057" s="114"/>
      <c r="AO1057" s="114"/>
      <c r="AP1057" s="114"/>
      <c r="AQ1057" s="114"/>
      <c r="AR1057" s="114"/>
      <c r="AS1057" s="114"/>
      <c r="AT1057" s="114"/>
      <c r="AU1057" s="114"/>
      <c r="AV1057" s="114"/>
      <c r="AW1057" s="114"/>
      <c r="AX1057" s="114"/>
      <c r="AY1057" s="114"/>
      <c r="AZ1057" s="114"/>
      <c r="BA1057" s="114"/>
      <c r="BB1057" s="114"/>
      <c r="BC1057" s="114"/>
      <c r="BD1057" s="114"/>
      <c r="BE1057" s="114"/>
      <c r="BF1057" s="114"/>
      <c r="BG1057" s="114"/>
      <c r="BH1057" s="114"/>
      <c r="BI1057" s="114"/>
      <c r="BJ1057" s="114"/>
      <c r="BK1057" s="114"/>
      <c r="BL1057" s="114"/>
    </row>
    <row r="1058">
      <c r="A1058" s="117" t="s">
        <v>237</v>
      </c>
      <c r="B1058" s="117" t="b">
        <v>1</v>
      </c>
      <c r="C1058" s="117" t="s">
        <v>241</v>
      </c>
      <c r="D1058" s="117" t="s">
        <v>10364</v>
      </c>
      <c r="E1058" s="117" t="s">
        <v>12812</v>
      </c>
      <c r="F1058" s="117" t="s">
        <v>1446</v>
      </c>
      <c r="G1058" s="117" t="s">
        <v>12915</v>
      </c>
      <c r="H1058" s="117" t="s">
        <v>12916</v>
      </c>
      <c r="I1058" s="134"/>
      <c r="J1058" s="117" t="s">
        <v>12917</v>
      </c>
      <c r="K1058" s="117" t="s">
        <v>12918</v>
      </c>
      <c r="L1058" s="134"/>
      <c r="M1058" s="134"/>
      <c r="N1058" s="134"/>
      <c r="O1058" s="117" t="s">
        <v>12919</v>
      </c>
      <c r="P1058" s="117" t="s">
        <v>12920</v>
      </c>
      <c r="Q1058" s="117" t="s">
        <v>12921</v>
      </c>
      <c r="R1058" s="114"/>
      <c r="S1058" s="114"/>
      <c r="T1058" s="114"/>
      <c r="U1058" s="114"/>
      <c r="V1058" s="114"/>
      <c r="W1058" s="114"/>
      <c r="X1058" s="114"/>
      <c r="Y1058" s="114"/>
      <c r="Z1058" s="114"/>
      <c r="AA1058" s="114"/>
      <c r="AB1058" s="114"/>
      <c r="AC1058" s="114"/>
      <c r="AD1058" s="114"/>
      <c r="AE1058" s="114"/>
      <c r="AF1058" s="114"/>
      <c r="AG1058" s="114"/>
      <c r="AH1058" s="114"/>
      <c r="AI1058" s="114"/>
      <c r="AJ1058" s="114"/>
      <c r="AK1058" s="114"/>
      <c r="AL1058" s="114"/>
      <c r="AM1058" s="114"/>
      <c r="AN1058" s="114"/>
      <c r="AO1058" s="114"/>
      <c r="AP1058" s="114"/>
      <c r="AQ1058" s="114"/>
      <c r="AR1058" s="114"/>
      <c r="AS1058" s="114"/>
      <c r="AT1058" s="114"/>
      <c r="AU1058" s="114"/>
      <c r="AV1058" s="114"/>
      <c r="AW1058" s="114"/>
      <c r="AX1058" s="114"/>
      <c r="AY1058" s="114"/>
      <c r="AZ1058" s="114"/>
      <c r="BA1058" s="114"/>
      <c r="BB1058" s="114"/>
      <c r="BC1058" s="114"/>
      <c r="BD1058" s="114"/>
      <c r="BE1058" s="114"/>
      <c r="BF1058" s="114"/>
      <c r="BG1058" s="114"/>
      <c r="BH1058" s="114"/>
      <c r="BI1058" s="114"/>
      <c r="BJ1058" s="114"/>
      <c r="BK1058" s="114"/>
      <c r="BL1058" s="114"/>
    </row>
    <row r="1059">
      <c r="A1059" s="117" t="s">
        <v>237</v>
      </c>
      <c r="B1059" s="117" t="b">
        <v>1</v>
      </c>
      <c r="C1059" s="117">
        <v>1.0</v>
      </c>
      <c r="D1059" s="117" t="s">
        <v>10364</v>
      </c>
      <c r="E1059" s="117" t="s">
        <v>12812</v>
      </c>
      <c r="F1059" s="117" t="s">
        <v>1446</v>
      </c>
      <c r="G1059" s="117" t="s">
        <v>12922</v>
      </c>
      <c r="H1059" s="117" t="s">
        <v>12923</v>
      </c>
      <c r="I1059" s="134"/>
      <c r="J1059" s="117" t="s">
        <v>12924</v>
      </c>
      <c r="K1059" s="117" t="s">
        <v>12925</v>
      </c>
      <c r="L1059" s="134"/>
      <c r="M1059" s="134"/>
      <c r="N1059" s="134"/>
      <c r="O1059" s="117" t="s">
        <v>12926</v>
      </c>
      <c r="P1059" s="117" t="s">
        <v>12927</v>
      </c>
      <c r="Q1059" s="117" t="s">
        <v>12928</v>
      </c>
      <c r="R1059" s="114"/>
      <c r="S1059" s="114"/>
      <c r="T1059" s="114"/>
      <c r="U1059" s="114"/>
      <c r="V1059" s="114"/>
      <c r="W1059" s="114"/>
      <c r="X1059" s="114"/>
      <c r="Y1059" s="114"/>
      <c r="Z1059" s="114"/>
      <c r="AA1059" s="114"/>
      <c r="AB1059" s="114"/>
      <c r="AC1059" s="114"/>
      <c r="AD1059" s="114"/>
      <c r="AE1059" s="114"/>
      <c r="AF1059" s="114"/>
      <c r="AG1059" s="114"/>
      <c r="AH1059" s="114"/>
      <c r="AI1059" s="114"/>
      <c r="AJ1059" s="114"/>
      <c r="AK1059" s="114"/>
      <c r="AL1059" s="114"/>
      <c r="AM1059" s="114"/>
      <c r="AN1059" s="114"/>
      <c r="AO1059" s="114"/>
      <c r="AP1059" s="114"/>
      <c r="AQ1059" s="114"/>
      <c r="AR1059" s="114"/>
      <c r="AS1059" s="114"/>
      <c r="AT1059" s="114"/>
      <c r="AU1059" s="114"/>
      <c r="AV1059" s="114"/>
      <c r="AW1059" s="114"/>
      <c r="AX1059" s="114"/>
      <c r="AY1059" s="114"/>
      <c r="AZ1059" s="114"/>
      <c r="BA1059" s="114"/>
      <c r="BB1059" s="114"/>
      <c r="BC1059" s="114"/>
      <c r="BD1059" s="114"/>
      <c r="BE1059" s="114"/>
      <c r="BF1059" s="114"/>
      <c r="BG1059" s="114"/>
      <c r="BH1059" s="114"/>
      <c r="BI1059" s="114"/>
      <c r="BJ1059" s="114"/>
      <c r="BK1059" s="114"/>
      <c r="BL1059" s="114"/>
    </row>
    <row r="1060">
      <c r="A1060" s="117" t="s">
        <v>237</v>
      </c>
      <c r="B1060" s="117" t="b">
        <v>1</v>
      </c>
      <c r="C1060" s="117" t="s">
        <v>241</v>
      </c>
      <c r="D1060" s="117" t="s">
        <v>10364</v>
      </c>
      <c r="E1060" s="117" t="s">
        <v>12812</v>
      </c>
      <c r="F1060" s="117" t="s">
        <v>1446</v>
      </c>
      <c r="G1060" s="117" t="s">
        <v>12929</v>
      </c>
      <c r="H1060" s="117" t="s">
        <v>12930</v>
      </c>
      <c r="I1060" s="134"/>
      <c r="J1060" s="117" t="s">
        <v>12931</v>
      </c>
      <c r="K1060" s="117" t="s">
        <v>12932</v>
      </c>
      <c r="L1060" s="134"/>
      <c r="M1060" s="134"/>
      <c r="N1060" s="134"/>
      <c r="O1060" s="117" t="s">
        <v>12933</v>
      </c>
      <c r="P1060" s="117" t="s">
        <v>12934</v>
      </c>
      <c r="Q1060" s="134"/>
      <c r="R1060" s="114"/>
      <c r="S1060" s="114"/>
      <c r="T1060" s="114"/>
      <c r="U1060" s="114"/>
      <c r="V1060" s="114"/>
      <c r="W1060" s="114"/>
      <c r="X1060" s="114"/>
      <c r="Y1060" s="114"/>
      <c r="Z1060" s="114"/>
      <c r="AA1060" s="114"/>
      <c r="AB1060" s="114"/>
      <c r="AC1060" s="114"/>
      <c r="AD1060" s="114"/>
      <c r="AE1060" s="114"/>
      <c r="AF1060" s="114"/>
      <c r="AG1060" s="114"/>
      <c r="AH1060" s="114"/>
      <c r="AI1060" s="114"/>
      <c r="AJ1060" s="114"/>
      <c r="AK1060" s="114"/>
      <c r="AL1060" s="114"/>
      <c r="AM1060" s="114"/>
      <c r="AN1060" s="114"/>
      <c r="AO1060" s="114"/>
      <c r="AP1060" s="114"/>
      <c r="AQ1060" s="114"/>
      <c r="AR1060" s="114"/>
      <c r="AS1060" s="114"/>
      <c r="AT1060" s="114"/>
      <c r="AU1060" s="114"/>
      <c r="AV1060" s="114"/>
      <c r="AW1060" s="114"/>
      <c r="AX1060" s="114"/>
      <c r="AY1060" s="114"/>
      <c r="AZ1060" s="114"/>
      <c r="BA1060" s="114"/>
      <c r="BB1060" s="114"/>
      <c r="BC1060" s="114"/>
      <c r="BD1060" s="114"/>
      <c r="BE1060" s="114"/>
      <c r="BF1060" s="114"/>
      <c r="BG1060" s="114"/>
      <c r="BH1060" s="114"/>
      <c r="BI1060" s="114"/>
      <c r="BJ1060" s="114"/>
      <c r="BK1060" s="114"/>
      <c r="BL1060" s="114"/>
    </row>
    <row r="1061">
      <c r="A1061" s="117" t="s">
        <v>237</v>
      </c>
      <c r="B1061" s="117" t="b">
        <v>1</v>
      </c>
      <c r="C1061" s="117" t="s">
        <v>241</v>
      </c>
      <c r="D1061" s="117" t="s">
        <v>10364</v>
      </c>
      <c r="E1061" s="117" t="s">
        <v>12812</v>
      </c>
      <c r="F1061" s="117" t="s">
        <v>1446</v>
      </c>
      <c r="G1061" s="117" t="s">
        <v>12936</v>
      </c>
      <c r="H1061" s="117" t="s">
        <v>12937</v>
      </c>
      <c r="I1061" s="134"/>
      <c r="J1061" s="117" t="s">
        <v>5122</v>
      </c>
      <c r="K1061" s="117" t="s">
        <v>12938</v>
      </c>
      <c r="L1061" s="134"/>
      <c r="M1061" s="134"/>
      <c r="N1061" s="134"/>
      <c r="O1061" s="117" t="s">
        <v>12939</v>
      </c>
      <c r="P1061" s="117" t="s">
        <v>12940</v>
      </c>
      <c r="Q1061" s="117" t="s">
        <v>12941</v>
      </c>
      <c r="R1061" s="114"/>
      <c r="S1061" s="114"/>
      <c r="T1061" s="114"/>
      <c r="U1061" s="114"/>
      <c r="V1061" s="114"/>
      <c r="W1061" s="114"/>
      <c r="X1061" s="114"/>
      <c r="Y1061" s="114"/>
      <c r="Z1061" s="114"/>
      <c r="AA1061" s="114"/>
      <c r="AB1061" s="114"/>
      <c r="AC1061" s="114"/>
      <c r="AD1061" s="114"/>
      <c r="AE1061" s="114"/>
      <c r="AF1061" s="114"/>
      <c r="AG1061" s="114"/>
      <c r="AH1061" s="114"/>
      <c r="AI1061" s="114"/>
      <c r="AJ1061" s="114"/>
      <c r="AK1061" s="114"/>
      <c r="AL1061" s="114"/>
      <c r="AM1061" s="114"/>
      <c r="AN1061" s="114"/>
      <c r="AO1061" s="114"/>
      <c r="AP1061" s="114"/>
      <c r="AQ1061" s="114"/>
      <c r="AR1061" s="114"/>
      <c r="AS1061" s="114"/>
      <c r="AT1061" s="114"/>
      <c r="AU1061" s="114"/>
      <c r="AV1061" s="114"/>
      <c r="AW1061" s="114"/>
      <c r="AX1061" s="114"/>
      <c r="AY1061" s="114"/>
      <c r="AZ1061" s="114"/>
      <c r="BA1061" s="114"/>
      <c r="BB1061" s="114"/>
      <c r="BC1061" s="114"/>
      <c r="BD1061" s="114"/>
      <c r="BE1061" s="114"/>
      <c r="BF1061" s="114"/>
      <c r="BG1061" s="114"/>
      <c r="BH1061" s="114"/>
      <c r="BI1061" s="114"/>
      <c r="BJ1061" s="114"/>
      <c r="BK1061" s="114"/>
      <c r="BL1061" s="114"/>
    </row>
    <row r="1062">
      <c r="A1062" s="117" t="s">
        <v>237</v>
      </c>
      <c r="B1062" s="117" t="b">
        <v>1</v>
      </c>
      <c r="C1062" s="117">
        <v>1.0</v>
      </c>
      <c r="D1062" s="117" t="s">
        <v>10364</v>
      </c>
      <c r="E1062" s="117" t="s">
        <v>12812</v>
      </c>
      <c r="F1062" s="117" t="s">
        <v>1446</v>
      </c>
      <c r="G1062" s="117" t="s">
        <v>12942</v>
      </c>
      <c r="H1062" s="117" t="s">
        <v>12930</v>
      </c>
      <c r="I1062" s="134"/>
      <c r="J1062" s="117" t="s">
        <v>5127</v>
      </c>
      <c r="K1062" s="117" t="s">
        <v>12943</v>
      </c>
      <c r="L1062" s="134"/>
      <c r="M1062" s="134"/>
      <c r="N1062" s="134"/>
      <c r="O1062" s="117" t="s">
        <v>12944</v>
      </c>
      <c r="P1062" s="117" t="s">
        <v>12945</v>
      </c>
      <c r="Q1062" s="134"/>
      <c r="R1062" s="114"/>
      <c r="S1062" s="114"/>
      <c r="T1062" s="114"/>
      <c r="U1062" s="114"/>
      <c r="V1062" s="114"/>
      <c r="W1062" s="114"/>
      <c r="X1062" s="114"/>
      <c r="Y1062" s="114"/>
      <c r="Z1062" s="114"/>
      <c r="AA1062" s="114"/>
      <c r="AB1062" s="114"/>
      <c r="AC1062" s="114"/>
      <c r="AD1062" s="114"/>
      <c r="AE1062" s="114"/>
      <c r="AF1062" s="114"/>
      <c r="AG1062" s="114"/>
      <c r="AH1062" s="114"/>
      <c r="AI1062" s="114"/>
      <c r="AJ1062" s="114"/>
      <c r="AK1062" s="114"/>
      <c r="AL1062" s="114"/>
      <c r="AM1062" s="114"/>
      <c r="AN1062" s="114"/>
      <c r="AO1062" s="114"/>
      <c r="AP1062" s="114"/>
      <c r="AQ1062" s="114"/>
      <c r="AR1062" s="114"/>
      <c r="AS1062" s="114"/>
      <c r="AT1062" s="114"/>
      <c r="AU1062" s="114"/>
      <c r="AV1062" s="114"/>
      <c r="AW1062" s="114"/>
      <c r="AX1062" s="114"/>
      <c r="AY1062" s="114"/>
      <c r="AZ1062" s="114"/>
      <c r="BA1062" s="114"/>
      <c r="BB1062" s="114"/>
      <c r="BC1062" s="114"/>
      <c r="BD1062" s="114"/>
      <c r="BE1062" s="114"/>
      <c r="BF1062" s="114"/>
      <c r="BG1062" s="114"/>
      <c r="BH1062" s="114"/>
      <c r="BI1062" s="114"/>
      <c r="BJ1062" s="114"/>
      <c r="BK1062" s="114"/>
      <c r="BL1062" s="114"/>
    </row>
    <row r="1063">
      <c r="A1063" s="117" t="s">
        <v>237</v>
      </c>
      <c r="B1063" s="117" t="b">
        <v>1</v>
      </c>
      <c r="C1063" s="117" t="s">
        <v>241</v>
      </c>
      <c r="D1063" s="117" t="s">
        <v>10364</v>
      </c>
      <c r="E1063" s="117" t="s">
        <v>12812</v>
      </c>
      <c r="F1063" s="117" t="s">
        <v>1446</v>
      </c>
      <c r="G1063" s="117" t="s">
        <v>12946</v>
      </c>
      <c r="H1063" s="117" t="s">
        <v>12909</v>
      </c>
      <c r="I1063" s="134"/>
      <c r="J1063" s="117" t="s">
        <v>12910</v>
      </c>
      <c r="K1063" s="117" t="s">
        <v>12911</v>
      </c>
      <c r="L1063" s="134"/>
      <c r="M1063" s="134"/>
      <c r="N1063" s="134"/>
      <c r="O1063" s="117" t="s">
        <v>12912</v>
      </c>
      <c r="P1063" s="117" t="s">
        <v>12913</v>
      </c>
      <c r="Q1063" s="117" t="s">
        <v>12914</v>
      </c>
      <c r="R1063" s="114"/>
      <c r="S1063" s="114"/>
      <c r="T1063" s="114"/>
      <c r="U1063" s="114"/>
      <c r="V1063" s="114"/>
      <c r="W1063" s="114"/>
      <c r="X1063" s="114"/>
      <c r="Y1063" s="114"/>
      <c r="Z1063" s="114"/>
      <c r="AA1063" s="114"/>
      <c r="AB1063" s="114"/>
      <c r="AC1063" s="114"/>
      <c r="AD1063" s="114"/>
      <c r="AE1063" s="114"/>
      <c r="AF1063" s="114"/>
      <c r="AG1063" s="114"/>
      <c r="AH1063" s="114"/>
      <c r="AI1063" s="114"/>
      <c r="AJ1063" s="114"/>
      <c r="AK1063" s="114"/>
      <c r="AL1063" s="114"/>
      <c r="AM1063" s="114"/>
      <c r="AN1063" s="114"/>
      <c r="AO1063" s="114"/>
      <c r="AP1063" s="114"/>
      <c r="AQ1063" s="114"/>
      <c r="AR1063" s="114"/>
      <c r="AS1063" s="114"/>
      <c r="AT1063" s="114"/>
      <c r="AU1063" s="114"/>
      <c r="AV1063" s="114"/>
      <c r="AW1063" s="114"/>
      <c r="AX1063" s="114"/>
      <c r="AY1063" s="114"/>
      <c r="AZ1063" s="114"/>
      <c r="BA1063" s="114"/>
      <c r="BB1063" s="114"/>
      <c r="BC1063" s="114"/>
      <c r="BD1063" s="114"/>
      <c r="BE1063" s="114"/>
      <c r="BF1063" s="114"/>
      <c r="BG1063" s="114"/>
      <c r="BH1063" s="114"/>
      <c r="BI1063" s="114"/>
      <c r="BJ1063" s="114"/>
      <c r="BK1063" s="114"/>
      <c r="BL1063" s="114"/>
    </row>
    <row r="1064">
      <c r="A1064" s="117" t="s">
        <v>237</v>
      </c>
      <c r="B1064" s="117" t="b">
        <v>1</v>
      </c>
      <c r="C1064" s="117" t="s">
        <v>241</v>
      </c>
      <c r="D1064" s="117" t="s">
        <v>10364</v>
      </c>
      <c r="E1064" s="117" t="s">
        <v>12812</v>
      </c>
      <c r="F1064" s="117" t="s">
        <v>1446</v>
      </c>
      <c r="G1064" s="117" t="s">
        <v>12947</v>
      </c>
      <c r="H1064" s="117" t="s">
        <v>12948</v>
      </c>
      <c r="I1064" s="134"/>
      <c r="J1064" s="117" t="s">
        <v>5138</v>
      </c>
      <c r="K1064" s="117" t="s">
        <v>12949</v>
      </c>
      <c r="L1064" s="134"/>
      <c r="M1064" s="134"/>
      <c r="N1064" s="134"/>
      <c r="O1064" s="117" t="s">
        <v>12950</v>
      </c>
      <c r="P1064" s="117" t="s">
        <v>12951</v>
      </c>
      <c r="Q1064" s="117" t="s">
        <v>12952</v>
      </c>
      <c r="R1064" s="114"/>
      <c r="S1064" s="114"/>
      <c r="T1064" s="114"/>
      <c r="U1064" s="114"/>
      <c r="V1064" s="114"/>
      <c r="W1064" s="114"/>
      <c r="X1064" s="114"/>
      <c r="Y1064" s="114"/>
      <c r="Z1064" s="114"/>
      <c r="AA1064" s="114"/>
      <c r="AB1064" s="114"/>
      <c r="AC1064" s="114"/>
      <c r="AD1064" s="114"/>
      <c r="AE1064" s="114"/>
      <c r="AF1064" s="114"/>
      <c r="AG1064" s="114"/>
      <c r="AH1064" s="114"/>
      <c r="AI1064" s="114"/>
      <c r="AJ1064" s="114"/>
      <c r="AK1064" s="114"/>
      <c r="AL1064" s="114"/>
      <c r="AM1064" s="114"/>
      <c r="AN1064" s="114"/>
      <c r="AO1064" s="114"/>
      <c r="AP1064" s="114"/>
      <c r="AQ1064" s="114"/>
      <c r="AR1064" s="114"/>
      <c r="AS1064" s="114"/>
      <c r="AT1064" s="114"/>
      <c r="AU1064" s="114"/>
      <c r="AV1064" s="114"/>
      <c r="AW1064" s="114"/>
      <c r="AX1064" s="114"/>
      <c r="AY1064" s="114"/>
      <c r="AZ1064" s="114"/>
      <c r="BA1064" s="114"/>
      <c r="BB1064" s="114"/>
      <c r="BC1064" s="114"/>
      <c r="BD1064" s="114"/>
      <c r="BE1064" s="114"/>
      <c r="BF1064" s="114"/>
      <c r="BG1064" s="114"/>
      <c r="BH1064" s="114"/>
      <c r="BI1064" s="114"/>
      <c r="BJ1064" s="114"/>
      <c r="BK1064" s="114"/>
      <c r="BL1064" s="114"/>
    </row>
    <row r="1065">
      <c r="A1065" s="117" t="s">
        <v>237</v>
      </c>
      <c r="B1065" s="117" t="b">
        <v>1</v>
      </c>
      <c r="C1065" s="117">
        <v>1.0</v>
      </c>
      <c r="D1065" s="117" t="s">
        <v>10364</v>
      </c>
      <c r="E1065" s="117" t="s">
        <v>12812</v>
      </c>
      <c r="F1065" s="117" t="s">
        <v>1446</v>
      </c>
      <c r="G1065" s="117" t="s">
        <v>12953</v>
      </c>
      <c r="H1065" s="117" t="s">
        <v>12954</v>
      </c>
      <c r="I1065" s="134"/>
      <c r="J1065" s="117" t="s">
        <v>5143</v>
      </c>
      <c r="K1065" s="117" t="s">
        <v>12955</v>
      </c>
      <c r="L1065" s="134"/>
      <c r="M1065" s="134"/>
      <c r="N1065" s="134"/>
      <c r="O1065" s="117" t="s">
        <v>12956</v>
      </c>
      <c r="P1065" s="117" t="s">
        <v>12957</v>
      </c>
      <c r="Q1065" s="117" t="s">
        <v>12958</v>
      </c>
      <c r="R1065" s="114"/>
      <c r="S1065" s="114"/>
      <c r="T1065" s="114"/>
      <c r="U1065" s="114"/>
      <c r="V1065" s="114"/>
      <c r="W1065" s="114"/>
      <c r="X1065" s="114"/>
      <c r="Y1065" s="114"/>
      <c r="Z1065" s="114"/>
      <c r="AA1065" s="114"/>
      <c r="AB1065" s="114"/>
      <c r="AC1065" s="114"/>
      <c r="AD1065" s="114"/>
      <c r="AE1065" s="114"/>
      <c r="AF1065" s="114"/>
      <c r="AG1065" s="114"/>
      <c r="AH1065" s="114"/>
      <c r="AI1065" s="114"/>
      <c r="AJ1065" s="114"/>
      <c r="AK1065" s="114"/>
      <c r="AL1065" s="114"/>
      <c r="AM1065" s="114"/>
      <c r="AN1065" s="114"/>
      <c r="AO1065" s="114"/>
      <c r="AP1065" s="114"/>
      <c r="AQ1065" s="114"/>
      <c r="AR1065" s="114"/>
      <c r="AS1065" s="114"/>
      <c r="AT1065" s="114"/>
      <c r="AU1065" s="114"/>
      <c r="AV1065" s="114"/>
      <c r="AW1065" s="114"/>
      <c r="AX1065" s="114"/>
      <c r="AY1065" s="114"/>
      <c r="AZ1065" s="114"/>
      <c r="BA1065" s="114"/>
      <c r="BB1065" s="114"/>
      <c r="BC1065" s="114"/>
      <c r="BD1065" s="114"/>
      <c r="BE1065" s="114"/>
      <c r="BF1065" s="114"/>
      <c r="BG1065" s="114"/>
      <c r="BH1065" s="114"/>
      <c r="BI1065" s="114"/>
      <c r="BJ1065" s="114"/>
      <c r="BK1065" s="114"/>
      <c r="BL1065" s="114"/>
    </row>
    <row r="1066">
      <c r="A1066" s="133" t="s">
        <v>237</v>
      </c>
      <c r="B1066" s="133" t="b">
        <v>1</v>
      </c>
      <c r="C1066" s="133" t="s">
        <v>241</v>
      </c>
      <c r="D1066" s="133" t="s">
        <v>10364</v>
      </c>
      <c r="E1066" s="133" t="s">
        <v>12959</v>
      </c>
      <c r="F1066" s="133" t="s">
        <v>1446</v>
      </c>
      <c r="G1066" s="133" t="s">
        <v>12960</v>
      </c>
      <c r="H1066" s="133" t="s">
        <v>12961</v>
      </c>
      <c r="I1066" s="135"/>
      <c r="J1066" s="133" t="s">
        <v>12962</v>
      </c>
      <c r="K1066" s="133" t="s">
        <v>12963</v>
      </c>
      <c r="L1066" s="135"/>
      <c r="M1066" s="135"/>
      <c r="N1066" s="135"/>
      <c r="O1066" s="133" t="s">
        <v>12964</v>
      </c>
      <c r="P1066" s="133" t="s">
        <v>12965</v>
      </c>
      <c r="Q1066" s="135"/>
      <c r="R1066" s="114"/>
      <c r="S1066" s="114"/>
      <c r="T1066" s="114"/>
      <c r="U1066" s="114"/>
      <c r="V1066" s="114"/>
      <c r="W1066" s="114"/>
      <c r="X1066" s="114"/>
      <c r="Y1066" s="114"/>
      <c r="Z1066" s="114"/>
      <c r="AA1066" s="114"/>
      <c r="AB1066" s="114"/>
      <c r="AC1066" s="114"/>
      <c r="AD1066" s="114"/>
      <c r="AE1066" s="114"/>
      <c r="AF1066" s="114"/>
      <c r="AG1066" s="114"/>
      <c r="AH1066" s="114"/>
      <c r="AI1066" s="114"/>
      <c r="AJ1066" s="114"/>
      <c r="AK1066" s="114"/>
      <c r="AL1066" s="114"/>
      <c r="AM1066" s="114"/>
      <c r="AN1066" s="114"/>
      <c r="AO1066" s="114"/>
      <c r="AP1066" s="114"/>
      <c r="AQ1066" s="114"/>
      <c r="AR1066" s="114"/>
      <c r="AS1066" s="114"/>
      <c r="AT1066" s="114"/>
      <c r="AU1066" s="114"/>
      <c r="AV1066" s="114"/>
      <c r="AW1066" s="114"/>
      <c r="AX1066" s="114"/>
      <c r="AY1066" s="114"/>
      <c r="AZ1066" s="114"/>
      <c r="BA1066" s="114"/>
      <c r="BB1066" s="114"/>
      <c r="BC1066" s="114"/>
      <c r="BD1066" s="114"/>
      <c r="BE1066" s="114"/>
      <c r="BF1066" s="114"/>
      <c r="BG1066" s="114"/>
      <c r="BH1066" s="114"/>
      <c r="BI1066" s="114"/>
      <c r="BJ1066" s="114"/>
      <c r="BK1066" s="114"/>
      <c r="BL1066" s="114"/>
    </row>
    <row r="1067">
      <c r="A1067" s="117" t="s">
        <v>237</v>
      </c>
      <c r="B1067" s="117" t="b">
        <v>1</v>
      </c>
      <c r="C1067" s="117">
        <v>1.0</v>
      </c>
      <c r="D1067" s="117" t="s">
        <v>288</v>
      </c>
      <c r="E1067" s="117" t="s">
        <v>292</v>
      </c>
      <c r="F1067" s="117" t="s">
        <v>294</v>
      </c>
      <c r="G1067" s="117" t="s">
        <v>12966</v>
      </c>
      <c r="H1067" s="117" t="s">
        <v>12967</v>
      </c>
      <c r="I1067" s="134"/>
      <c r="J1067" s="117" t="s">
        <v>12968</v>
      </c>
      <c r="K1067" s="117" t="s">
        <v>12969</v>
      </c>
      <c r="L1067" s="134"/>
      <c r="M1067" s="134"/>
      <c r="N1067" s="134"/>
      <c r="O1067" s="117" t="s">
        <v>12970</v>
      </c>
      <c r="P1067" s="117" t="s">
        <v>12971</v>
      </c>
      <c r="Q1067" s="117" t="s">
        <v>12972</v>
      </c>
      <c r="R1067" s="114"/>
      <c r="S1067" s="114"/>
      <c r="T1067" s="114"/>
      <c r="U1067" s="114"/>
      <c r="V1067" s="114"/>
      <c r="W1067" s="114"/>
      <c r="X1067" s="114"/>
      <c r="Y1067" s="114"/>
      <c r="Z1067" s="114"/>
      <c r="AA1067" s="114"/>
      <c r="AB1067" s="114"/>
      <c r="AC1067" s="114"/>
      <c r="AD1067" s="114"/>
      <c r="AE1067" s="114"/>
      <c r="AF1067" s="114"/>
      <c r="AG1067" s="114"/>
      <c r="AH1067" s="114"/>
      <c r="AI1067" s="114"/>
      <c r="AJ1067" s="114"/>
      <c r="AK1067" s="114"/>
      <c r="AL1067" s="114"/>
      <c r="AM1067" s="114"/>
      <c r="AN1067" s="114"/>
      <c r="AO1067" s="114"/>
      <c r="AP1067" s="114"/>
      <c r="AQ1067" s="114"/>
      <c r="AR1067" s="114"/>
      <c r="AS1067" s="114"/>
      <c r="AT1067" s="114"/>
      <c r="AU1067" s="114"/>
      <c r="AV1067" s="114"/>
      <c r="AW1067" s="114"/>
      <c r="AX1067" s="114"/>
      <c r="AY1067" s="114"/>
      <c r="AZ1067" s="114"/>
      <c r="BA1067" s="114"/>
      <c r="BB1067" s="114"/>
      <c r="BC1067" s="114"/>
      <c r="BD1067" s="114"/>
      <c r="BE1067" s="114"/>
      <c r="BF1067" s="114"/>
      <c r="BG1067" s="114"/>
      <c r="BH1067" s="114"/>
      <c r="BI1067" s="114"/>
      <c r="BJ1067" s="114"/>
      <c r="BK1067" s="114"/>
      <c r="BL1067" s="114"/>
    </row>
    <row r="1068">
      <c r="A1068" s="117" t="s">
        <v>237</v>
      </c>
      <c r="B1068" s="117" t="b">
        <v>1</v>
      </c>
      <c r="C1068" s="117" t="s">
        <v>241</v>
      </c>
      <c r="D1068" s="117" t="s">
        <v>288</v>
      </c>
      <c r="E1068" s="117" t="s">
        <v>292</v>
      </c>
      <c r="F1068" s="117" t="s">
        <v>556</v>
      </c>
      <c r="G1068" s="117" t="s">
        <v>12973</v>
      </c>
      <c r="H1068" s="117" t="s">
        <v>12974</v>
      </c>
      <c r="I1068" s="134"/>
      <c r="J1068" s="117" t="s">
        <v>12975</v>
      </c>
      <c r="K1068" s="117" t="s">
        <v>12976</v>
      </c>
      <c r="L1068" s="134"/>
      <c r="M1068" s="134"/>
      <c r="N1068" s="134"/>
      <c r="O1068" s="117" t="s">
        <v>12977</v>
      </c>
      <c r="P1068" s="117" t="s">
        <v>12978</v>
      </c>
      <c r="Q1068" s="143" t="s">
        <v>12979</v>
      </c>
      <c r="R1068" s="114"/>
      <c r="S1068" s="114"/>
      <c r="T1068" s="114"/>
      <c r="U1068" s="114"/>
      <c r="V1068" s="114"/>
      <c r="W1068" s="114"/>
      <c r="X1068" s="114"/>
      <c r="Y1068" s="114"/>
      <c r="Z1068" s="114"/>
      <c r="AA1068" s="114"/>
      <c r="AB1068" s="114"/>
      <c r="AC1068" s="114"/>
      <c r="AD1068" s="114"/>
      <c r="AE1068" s="114"/>
      <c r="AF1068" s="114"/>
      <c r="AG1068" s="114"/>
      <c r="AH1068" s="114"/>
      <c r="AI1068" s="114"/>
      <c r="AJ1068" s="114"/>
      <c r="AK1068" s="114"/>
      <c r="AL1068" s="114"/>
      <c r="AM1068" s="114"/>
      <c r="AN1068" s="114"/>
      <c r="AO1068" s="114"/>
      <c r="AP1068" s="114"/>
      <c r="AQ1068" s="114"/>
      <c r="AR1068" s="114"/>
      <c r="AS1068" s="114"/>
      <c r="AT1068" s="114"/>
      <c r="AU1068" s="114"/>
      <c r="AV1068" s="114"/>
      <c r="AW1068" s="114"/>
      <c r="AX1068" s="114"/>
      <c r="AY1068" s="114"/>
      <c r="AZ1068" s="114"/>
      <c r="BA1068" s="114"/>
      <c r="BB1068" s="114"/>
      <c r="BC1068" s="114"/>
      <c r="BD1068" s="114"/>
      <c r="BE1068" s="114"/>
      <c r="BF1068" s="114"/>
      <c r="BG1068" s="114"/>
      <c r="BH1068" s="114"/>
      <c r="BI1068" s="114"/>
      <c r="BJ1068" s="114"/>
      <c r="BK1068" s="114"/>
      <c r="BL1068" s="114"/>
    </row>
    <row r="1069">
      <c r="A1069" s="117" t="s">
        <v>237</v>
      </c>
      <c r="B1069" s="117" t="b">
        <v>1</v>
      </c>
      <c r="C1069" s="117" t="s">
        <v>241</v>
      </c>
      <c r="D1069" s="117" t="s">
        <v>288</v>
      </c>
      <c r="E1069" s="117" t="s">
        <v>1770</v>
      </c>
      <c r="F1069" s="117" t="s">
        <v>1772</v>
      </c>
      <c r="G1069" s="117" t="s">
        <v>12980</v>
      </c>
      <c r="H1069" s="117" t="s">
        <v>12981</v>
      </c>
      <c r="I1069" s="134"/>
      <c r="J1069" s="117" t="s">
        <v>12982</v>
      </c>
      <c r="K1069" s="117" t="s">
        <v>12983</v>
      </c>
      <c r="L1069" s="134"/>
      <c r="M1069" s="134"/>
      <c r="N1069" s="134"/>
      <c r="O1069" s="117" t="s">
        <v>12984</v>
      </c>
      <c r="P1069" s="117" t="s">
        <v>12985</v>
      </c>
      <c r="Q1069" s="117" t="s">
        <v>12986</v>
      </c>
      <c r="R1069" s="114"/>
      <c r="S1069" s="114"/>
      <c r="T1069" s="114"/>
      <c r="U1069" s="114"/>
      <c r="V1069" s="114"/>
      <c r="W1069" s="114"/>
      <c r="X1069" s="114"/>
      <c r="Y1069" s="114"/>
      <c r="Z1069" s="114"/>
      <c r="AA1069" s="114"/>
      <c r="AB1069" s="114"/>
      <c r="AC1069" s="114"/>
      <c r="AD1069" s="114"/>
      <c r="AE1069" s="114"/>
      <c r="AF1069" s="114"/>
      <c r="AG1069" s="114"/>
      <c r="AH1069" s="114"/>
      <c r="AI1069" s="114"/>
      <c r="AJ1069" s="114"/>
      <c r="AK1069" s="114"/>
      <c r="AL1069" s="114"/>
      <c r="AM1069" s="114"/>
      <c r="AN1069" s="114"/>
      <c r="AO1069" s="114"/>
      <c r="AP1069" s="114"/>
      <c r="AQ1069" s="114"/>
      <c r="AR1069" s="114"/>
      <c r="AS1069" s="114"/>
      <c r="AT1069" s="114"/>
      <c r="AU1069" s="114"/>
      <c r="AV1069" s="114"/>
      <c r="AW1069" s="114"/>
      <c r="AX1069" s="114"/>
      <c r="AY1069" s="114"/>
      <c r="AZ1069" s="114"/>
      <c r="BA1069" s="114"/>
      <c r="BB1069" s="114"/>
      <c r="BC1069" s="114"/>
      <c r="BD1069" s="114"/>
      <c r="BE1069" s="114"/>
      <c r="BF1069" s="114"/>
      <c r="BG1069" s="114"/>
      <c r="BH1069" s="114"/>
      <c r="BI1069" s="114"/>
      <c r="BJ1069" s="114"/>
      <c r="BK1069" s="114"/>
      <c r="BL1069" s="114"/>
    </row>
    <row r="1070">
      <c r="A1070" s="117" t="s">
        <v>237</v>
      </c>
      <c r="B1070" s="117" t="b">
        <v>1</v>
      </c>
      <c r="C1070" s="117">
        <v>1.0</v>
      </c>
      <c r="D1070" s="117" t="s">
        <v>288</v>
      </c>
      <c r="E1070" s="117" t="s">
        <v>1770</v>
      </c>
      <c r="F1070" s="117" t="s">
        <v>1866</v>
      </c>
      <c r="G1070" s="117" t="s">
        <v>12987</v>
      </c>
      <c r="H1070" s="117" t="s">
        <v>12988</v>
      </c>
      <c r="I1070" s="134"/>
      <c r="J1070" s="117" t="s">
        <v>12989</v>
      </c>
      <c r="K1070" s="117" t="s">
        <v>12990</v>
      </c>
      <c r="L1070" s="134"/>
      <c r="M1070" s="134"/>
      <c r="N1070" s="134"/>
      <c r="O1070" s="117" t="s">
        <v>12991</v>
      </c>
      <c r="P1070" s="117" t="s">
        <v>12992</v>
      </c>
      <c r="Q1070" s="117" t="s">
        <v>12993</v>
      </c>
      <c r="R1070" s="114"/>
      <c r="S1070" s="114"/>
      <c r="T1070" s="114"/>
      <c r="U1070" s="114"/>
      <c r="V1070" s="114"/>
      <c r="W1070" s="114"/>
      <c r="X1070" s="114"/>
      <c r="Y1070" s="114"/>
      <c r="Z1070" s="114"/>
      <c r="AA1070" s="114"/>
      <c r="AB1070" s="114"/>
      <c r="AC1070" s="114"/>
      <c r="AD1070" s="114"/>
      <c r="AE1070" s="114"/>
      <c r="AF1070" s="114"/>
      <c r="AG1070" s="114"/>
      <c r="AH1070" s="114"/>
      <c r="AI1070" s="114"/>
      <c r="AJ1070" s="114"/>
      <c r="AK1070" s="114"/>
      <c r="AL1070" s="114"/>
      <c r="AM1070" s="114"/>
      <c r="AN1070" s="114"/>
      <c r="AO1070" s="114"/>
      <c r="AP1070" s="114"/>
      <c r="AQ1070" s="114"/>
      <c r="AR1070" s="114"/>
      <c r="AS1070" s="114"/>
      <c r="AT1070" s="114"/>
      <c r="AU1070" s="114"/>
      <c r="AV1070" s="114"/>
      <c r="AW1070" s="114"/>
      <c r="AX1070" s="114"/>
      <c r="AY1070" s="114"/>
      <c r="AZ1070" s="114"/>
      <c r="BA1070" s="114"/>
      <c r="BB1070" s="114"/>
      <c r="BC1070" s="114"/>
      <c r="BD1070" s="114"/>
      <c r="BE1070" s="114"/>
      <c r="BF1070" s="114"/>
      <c r="BG1070" s="114"/>
      <c r="BH1070" s="114"/>
      <c r="BI1070" s="114"/>
      <c r="BJ1070" s="114"/>
      <c r="BK1070" s="114"/>
      <c r="BL1070" s="114"/>
    </row>
    <row r="1071">
      <c r="A1071" s="117" t="s">
        <v>237</v>
      </c>
      <c r="B1071" s="117" t="b">
        <v>1</v>
      </c>
      <c r="C1071" s="117" t="s">
        <v>241</v>
      </c>
      <c r="D1071" s="117" t="s">
        <v>288</v>
      </c>
      <c r="E1071" s="117" t="s">
        <v>1770</v>
      </c>
      <c r="F1071" s="117" t="s">
        <v>1866</v>
      </c>
      <c r="G1071" s="117" t="s">
        <v>12994</v>
      </c>
      <c r="H1071" s="117" t="s">
        <v>12995</v>
      </c>
      <c r="I1071" s="134"/>
      <c r="J1071" s="117" t="s">
        <v>12996</v>
      </c>
      <c r="K1071" s="117" t="s">
        <v>12997</v>
      </c>
      <c r="L1071" s="134"/>
      <c r="M1071" s="134"/>
      <c r="N1071" s="134"/>
      <c r="O1071" s="117" t="s">
        <v>12998</v>
      </c>
      <c r="P1071" s="117" t="s">
        <v>12999</v>
      </c>
      <c r="Q1071" s="117" t="s">
        <v>13000</v>
      </c>
      <c r="R1071" s="114"/>
      <c r="S1071" s="114"/>
      <c r="T1071" s="114"/>
      <c r="U1071" s="114"/>
      <c r="V1071" s="114"/>
      <c r="W1071" s="114"/>
      <c r="X1071" s="114"/>
      <c r="Y1071" s="114"/>
      <c r="Z1071" s="114"/>
      <c r="AA1071" s="114"/>
      <c r="AB1071" s="114"/>
      <c r="AC1071" s="114"/>
      <c r="AD1071" s="114"/>
      <c r="AE1071" s="114"/>
      <c r="AF1071" s="114"/>
      <c r="AG1071" s="114"/>
      <c r="AH1071" s="114"/>
      <c r="AI1071" s="114"/>
      <c r="AJ1071" s="114"/>
      <c r="AK1071" s="114"/>
      <c r="AL1071" s="114"/>
      <c r="AM1071" s="114"/>
      <c r="AN1071" s="114"/>
      <c r="AO1071" s="114"/>
      <c r="AP1071" s="114"/>
      <c r="AQ1071" s="114"/>
      <c r="AR1071" s="114"/>
      <c r="AS1071" s="114"/>
      <c r="AT1071" s="114"/>
      <c r="AU1071" s="114"/>
      <c r="AV1071" s="114"/>
      <c r="AW1071" s="114"/>
      <c r="AX1071" s="114"/>
      <c r="AY1071" s="114"/>
      <c r="AZ1071" s="114"/>
      <c r="BA1071" s="114"/>
      <c r="BB1071" s="114"/>
      <c r="BC1071" s="114"/>
      <c r="BD1071" s="114"/>
      <c r="BE1071" s="114"/>
      <c r="BF1071" s="114"/>
      <c r="BG1071" s="114"/>
      <c r="BH1071" s="114"/>
      <c r="BI1071" s="114"/>
      <c r="BJ1071" s="114"/>
      <c r="BK1071" s="114"/>
      <c r="BL1071" s="114"/>
    </row>
    <row r="1072">
      <c r="A1072" s="117" t="s">
        <v>237</v>
      </c>
      <c r="B1072" s="117" t="b">
        <v>1</v>
      </c>
      <c r="C1072" s="117" t="s">
        <v>241</v>
      </c>
      <c r="D1072" s="117" t="s">
        <v>288</v>
      </c>
      <c r="E1072" s="117" t="s">
        <v>1770</v>
      </c>
      <c r="F1072" s="117" t="s">
        <v>1866</v>
      </c>
      <c r="G1072" s="117" t="s">
        <v>13001</v>
      </c>
      <c r="H1072" s="117" t="s">
        <v>2348</v>
      </c>
      <c r="I1072" s="134"/>
      <c r="J1072" s="117" t="s">
        <v>13002</v>
      </c>
      <c r="K1072" s="143" t="s">
        <v>13003</v>
      </c>
      <c r="L1072" s="134"/>
      <c r="M1072" s="134"/>
      <c r="N1072" s="134"/>
      <c r="O1072" s="117" t="s">
        <v>13004</v>
      </c>
      <c r="P1072" s="117" t="s">
        <v>13005</v>
      </c>
      <c r="Q1072" s="134"/>
      <c r="R1072" s="114"/>
      <c r="S1072" s="114"/>
      <c r="T1072" s="114"/>
      <c r="U1072" s="114"/>
      <c r="V1072" s="114"/>
      <c r="W1072" s="114"/>
      <c r="X1072" s="114"/>
      <c r="Y1072" s="114"/>
      <c r="Z1072" s="114"/>
      <c r="AA1072" s="114"/>
      <c r="AB1072" s="114"/>
      <c r="AC1072" s="114"/>
      <c r="AD1072" s="114"/>
      <c r="AE1072" s="114"/>
      <c r="AF1072" s="114"/>
      <c r="AG1072" s="114"/>
      <c r="AH1072" s="114"/>
      <c r="AI1072" s="114"/>
      <c r="AJ1072" s="114"/>
      <c r="AK1072" s="114"/>
      <c r="AL1072" s="114"/>
      <c r="AM1072" s="114"/>
      <c r="AN1072" s="114"/>
      <c r="AO1072" s="114"/>
      <c r="AP1072" s="114"/>
      <c r="AQ1072" s="114"/>
      <c r="AR1072" s="114"/>
      <c r="AS1072" s="114"/>
      <c r="AT1072" s="114"/>
      <c r="AU1072" s="114"/>
      <c r="AV1072" s="114"/>
      <c r="AW1072" s="114"/>
      <c r="AX1072" s="114"/>
      <c r="AY1072" s="114"/>
      <c r="AZ1072" s="114"/>
      <c r="BA1072" s="114"/>
      <c r="BB1072" s="114"/>
      <c r="BC1072" s="114"/>
      <c r="BD1072" s="114"/>
      <c r="BE1072" s="114"/>
      <c r="BF1072" s="114"/>
      <c r="BG1072" s="114"/>
      <c r="BH1072" s="114"/>
      <c r="BI1072" s="114"/>
      <c r="BJ1072" s="114"/>
      <c r="BK1072" s="114"/>
      <c r="BL1072" s="114"/>
    </row>
    <row r="1073">
      <c r="A1073" s="117" t="s">
        <v>237</v>
      </c>
      <c r="B1073" s="117" t="b">
        <v>1</v>
      </c>
      <c r="C1073" s="117">
        <v>1.0</v>
      </c>
      <c r="D1073" s="117" t="s">
        <v>288</v>
      </c>
      <c r="E1073" s="117" t="s">
        <v>1770</v>
      </c>
      <c r="F1073" s="117" t="s">
        <v>1866</v>
      </c>
      <c r="G1073" s="117" t="s">
        <v>13006</v>
      </c>
      <c r="H1073" s="117" t="s">
        <v>13007</v>
      </c>
      <c r="I1073" s="134"/>
      <c r="J1073" s="117" t="s">
        <v>13008</v>
      </c>
      <c r="K1073" s="117" t="s">
        <v>13009</v>
      </c>
      <c r="L1073" s="134"/>
      <c r="M1073" s="134"/>
      <c r="N1073" s="134"/>
      <c r="O1073" s="117" t="s">
        <v>13010</v>
      </c>
      <c r="P1073" s="117" t="s">
        <v>13011</v>
      </c>
      <c r="Q1073" s="117" t="s">
        <v>13012</v>
      </c>
      <c r="R1073" s="114"/>
      <c r="S1073" s="114"/>
      <c r="T1073" s="114"/>
      <c r="U1073" s="114"/>
      <c r="V1073" s="114"/>
      <c r="W1073" s="114"/>
      <c r="X1073" s="114"/>
      <c r="Y1073" s="114"/>
      <c r="Z1073" s="114"/>
      <c r="AA1073" s="114"/>
      <c r="AB1073" s="114"/>
      <c r="AC1073" s="114"/>
      <c r="AD1073" s="114"/>
      <c r="AE1073" s="114"/>
      <c r="AF1073" s="114"/>
      <c r="AG1073" s="114"/>
      <c r="AH1073" s="114"/>
      <c r="AI1073" s="114"/>
      <c r="AJ1073" s="114"/>
      <c r="AK1073" s="114"/>
      <c r="AL1073" s="114"/>
      <c r="AM1073" s="114"/>
      <c r="AN1073" s="114"/>
      <c r="AO1073" s="114"/>
      <c r="AP1073" s="114"/>
      <c r="AQ1073" s="114"/>
      <c r="AR1073" s="114"/>
      <c r="AS1073" s="114"/>
      <c r="AT1073" s="114"/>
      <c r="AU1073" s="114"/>
      <c r="AV1073" s="114"/>
      <c r="AW1073" s="114"/>
      <c r="AX1073" s="114"/>
      <c r="AY1073" s="114"/>
      <c r="AZ1073" s="114"/>
      <c r="BA1073" s="114"/>
      <c r="BB1073" s="114"/>
      <c r="BC1073" s="114"/>
      <c r="BD1073" s="114"/>
      <c r="BE1073" s="114"/>
      <c r="BF1073" s="114"/>
      <c r="BG1073" s="114"/>
      <c r="BH1073" s="114"/>
      <c r="BI1073" s="114"/>
      <c r="BJ1073" s="114"/>
      <c r="BK1073" s="114"/>
      <c r="BL1073" s="114"/>
    </row>
    <row r="1074">
      <c r="A1074" s="117" t="s">
        <v>237</v>
      </c>
      <c r="B1074" s="117" t="b">
        <v>1</v>
      </c>
      <c r="C1074" s="117" t="s">
        <v>241</v>
      </c>
      <c r="D1074" s="117" t="s">
        <v>288</v>
      </c>
      <c r="E1074" s="117" t="s">
        <v>1770</v>
      </c>
      <c r="F1074" s="117" t="s">
        <v>1866</v>
      </c>
      <c r="G1074" s="117" t="s">
        <v>13013</v>
      </c>
      <c r="H1074" s="117" t="s">
        <v>13014</v>
      </c>
      <c r="I1074" s="134"/>
      <c r="J1074" s="117" t="s">
        <v>13015</v>
      </c>
      <c r="K1074" s="117" t="s">
        <v>13016</v>
      </c>
      <c r="L1074" s="134"/>
      <c r="M1074" s="134"/>
      <c r="N1074" s="134"/>
      <c r="O1074" s="117" t="s">
        <v>13017</v>
      </c>
      <c r="P1074" s="117" t="s">
        <v>13018</v>
      </c>
      <c r="Q1074" s="117" t="s">
        <v>13019</v>
      </c>
      <c r="R1074" s="114"/>
      <c r="S1074" s="114"/>
      <c r="T1074" s="114"/>
      <c r="U1074" s="114"/>
      <c r="V1074" s="114"/>
      <c r="W1074" s="114"/>
      <c r="X1074" s="114"/>
      <c r="Y1074" s="114"/>
      <c r="Z1074" s="114"/>
      <c r="AA1074" s="114"/>
      <c r="AB1074" s="114"/>
      <c r="AC1074" s="114"/>
      <c r="AD1074" s="114"/>
      <c r="AE1074" s="114"/>
      <c r="AF1074" s="114"/>
      <c r="AG1074" s="114"/>
      <c r="AH1074" s="114"/>
      <c r="AI1074" s="114"/>
      <c r="AJ1074" s="114"/>
      <c r="AK1074" s="114"/>
      <c r="AL1074" s="114"/>
      <c r="AM1074" s="114"/>
      <c r="AN1074" s="114"/>
      <c r="AO1074" s="114"/>
      <c r="AP1074" s="114"/>
      <c r="AQ1074" s="114"/>
      <c r="AR1074" s="114"/>
      <c r="AS1074" s="114"/>
      <c r="AT1074" s="114"/>
      <c r="AU1074" s="114"/>
      <c r="AV1074" s="114"/>
      <c r="AW1074" s="114"/>
      <c r="AX1074" s="114"/>
      <c r="AY1074" s="114"/>
      <c r="AZ1074" s="114"/>
      <c r="BA1074" s="114"/>
      <c r="BB1074" s="114"/>
      <c r="BC1074" s="114"/>
      <c r="BD1074" s="114"/>
      <c r="BE1074" s="114"/>
      <c r="BF1074" s="114"/>
      <c r="BG1074" s="114"/>
      <c r="BH1074" s="114"/>
      <c r="BI1074" s="114"/>
      <c r="BJ1074" s="114"/>
      <c r="BK1074" s="114"/>
      <c r="BL1074" s="114"/>
    </row>
    <row r="1075">
      <c r="A1075" s="117" t="s">
        <v>237</v>
      </c>
      <c r="B1075" s="117" t="b">
        <v>1</v>
      </c>
      <c r="C1075" s="117" t="s">
        <v>241</v>
      </c>
      <c r="D1075" s="117" t="s">
        <v>288</v>
      </c>
      <c r="E1075" s="117" t="s">
        <v>1770</v>
      </c>
      <c r="F1075" s="117" t="s">
        <v>1866</v>
      </c>
      <c r="G1075" s="117" t="s">
        <v>13020</v>
      </c>
      <c r="H1075" s="117" t="s">
        <v>13021</v>
      </c>
      <c r="I1075" s="134"/>
      <c r="J1075" s="117" t="s">
        <v>13022</v>
      </c>
      <c r="K1075" s="117" t="s">
        <v>13023</v>
      </c>
      <c r="L1075" s="134"/>
      <c r="M1075" s="134"/>
      <c r="N1075" s="134"/>
      <c r="O1075" s="117" t="s">
        <v>13024</v>
      </c>
      <c r="P1075" s="117" t="s">
        <v>13025</v>
      </c>
      <c r="Q1075" s="134"/>
      <c r="R1075" s="114"/>
      <c r="S1075" s="114"/>
      <c r="T1075" s="114"/>
      <c r="U1075" s="114"/>
      <c r="V1075" s="114"/>
      <c r="W1075" s="114"/>
      <c r="X1075" s="114"/>
      <c r="Y1075" s="114"/>
      <c r="Z1075" s="114"/>
      <c r="AA1075" s="114"/>
      <c r="AB1075" s="114"/>
      <c r="AC1075" s="114"/>
      <c r="AD1075" s="114"/>
      <c r="AE1075" s="114"/>
      <c r="AF1075" s="114"/>
      <c r="AG1075" s="114"/>
      <c r="AH1075" s="114"/>
      <c r="AI1075" s="114"/>
      <c r="AJ1075" s="114"/>
      <c r="AK1075" s="114"/>
      <c r="AL1075" s="114"/>
      <c r="AM1075" s="114"/>
      <c r="AN1075" s="114"/>
      <c r="AO1075" s="114"/>
      <c r="AP1075" s="114"/>
      <c r="AQ1075" s="114"/>
      <c r="AR1075" s="114"/>
      <c r="AS1075" s="114"/>
      <c r="AT1075" s="114"/>
      <c r="AU1075" s="114"/>
      <c r="AV1075" s="114"/>
      <c r="AW1075" s="114"/>
      <c r="AX1075" s="114"/>
      <c r="AY1075" s="114"/>
      <c r="AZ1075" s="114"/>
      <c r="BA1075" s="114"/>
      <c r="BB1075" s="114"/>
      <c r="BC1075" s="114"/>
      <c r="BD1075" s="114"/>
      <c r="BE1075" s="114"/>
      <c r="BF1075" s="114"/>
      <c r="BG1075" s="114"/>
      <c r="BH1075" s="114"/>
      <c r="BI1075" s="114"/>
      <c r="BJ1075" s="114"/>
      <c r="BK1075" s="114"/>
      <c r="BL1075" s="114"/>
    </row>
    <row r="1076">
      <c r="A1076" s="117" t="s">
        <v>237</v>
      </c>
      <c r="B1076" s="117" t="b">
        <v>1</v>
      </c>
      <c r="C1076" s="117">
        <v>1.0</v>
      </c>
      <c r="D1076" s="117" t="s">
        <v>288</v>
      </c>
      <c r="E1076" s="117" t="s">
        <v>1770</v>
      </c>
      <c r="F1076" s="117" t="s">
        <v>13026</v>
      </c>
      <c r="G1076" s="117" t="s">
        <v>13027</v>
      </c>
      <c r="H1076" s="117" t="s">
        <v>13028</v>
      </c>
      <c r="I1076" s="134"/>
      <c r="J1076" s="117" t="s">
        <v>13029</v>
      </c>
      <c r="K1076" s="117" t="s">
        <v>13030</v>
      </c>
      <c r="L1076" s="134"/>
      <c r="M1076" s="134"/>
      <c r="N1076" s="134"/>
      <c r="O1076" s="117" t="s">
        <v>13031</v>
      </c>
      <c r="P1076" s="117" t="s">
        <v>13032</v>
      </c>
      <c r="Q1076" s="117" t="s">
        <v>13033</v>
      </c>
      <c r="R1076" s="114"/>
      <c r="S1076" s="114"/>
      <c r="T1076" s="114"/>
      <c r="U1076" s="114"/>
      <c r="V1076" s="114"/>
      <c r="W1076" s="114"/>
      <c r="X1076" s="114"/>
      <c r="Y1076" s="114"/>
      <c r="Z1076" s="114"/>
      <c r="AA1076" s="114"/>
      <c r="AB1076" s="114"/>
      <c r="AC1076" s="114"/>
      <c r="AD1076" s="114"/>
      <c r="AE1076" s="114"/>
      <c r="AF1076" s="114"/>
      <c r="AG1076" s="114"/>
      <c r="AH1076" s="114"/>
      <c r="AI1076" s="114"/>
      <c r="AJ1076" s="114"/>
      <c r="AK1076" s="114"/>
      <c r="AL1076" s="114"/>
      <c r="AM1076" s="114"/>
      <c r="AN1076" s="114"/>
      <c r="AO1076" s="114"/>
      <c r="AP1076" s="114"/>
      <c r="AQ1076" s="114"/>
      <c r="AR1076" s="114"/>
      <c r="AS1076" s="114"/>
      <c r="AT1076" s="114"/>
      <c r="AU1076" s="114"/>
      <c r="AV1076" s="114"/>
      <c r="AW1076" s="114"/>
      <c r="AX1076" s="114"/>
      <c r="AY1076" s="114"/>
      <c r="AZ1076" s="114"/>
      <c r="BA1076" s="114"/>
      <c r="BB1076" s="114"/>
      <c r="BC1076" s="114"/>
      <c r="BD1076" s="114"/>
      <c r="BE1076" s="114"/>
      <c r="BF1076" s="114"/>
      <c r="BG1076" s="114"/>
      <c r="BH1076" s="114"/>
      <c r="BI1076" s="114"/>
      <c r="BJ1076" s="114"/>
      <c r="BK1076" s="114"/>
      <c r="BL1076" s="114"/>
    </row>
    <row r="1077">
      <c r="A1077" s="117" t="s">
        <v>237</v>
      </c>
      <c r="B1077" s="117" t="b">
        <v>1</v>
      </c>
      <c r="C1077" s="117" t="s">
        <v>241</v>
      </c>
      <c r="D1077" s="117" t="s">
        <v>288</v>
      </c>
      <c r="E1077" s="117" t="s">
        <v>1770</v>
      </c>
      <c r="F1077" s="117" t="s">
        <v>556</v>
      </c>
      <c r="G1077" s="117" t="s">
        <v>13034</v>
      </c>
      <c r="H1077" s="117" t="s">
        <v>13035</v>
      </c>
      <c r="I1077" s="134"/>
      <c r="J1077" s="117" t="s">
        <v>13036</v>
      </c>
      <c r="K1077" s="117" t="s">
        <v>13037</v>
      </c>
      <c r="L1077" s="134"/>
      <c r="M1077" s="134"/>
      <c r="N1077" s="134"/>
      <c r="O1077" s="117" t="s">
        <v>13038</v>
      </c>
      <c r="P1077" s="117" t="s">
        <v>13039</v>
      </c>
      <c r="Q1077" s="117" t="s">
        <v>13040</v>
      </c>
      <c r="R1077" s="114"/>
      <c r="S1077" s="114"/>
      <c r="T1077" s="114"/>
      <c r="U1077" s="114"/>
      <c r="V1077" s="114"/>
      <c r="W1077" s="114"/>
      <c r="X1077" s="114"/>
      <c r="Y1077" s="114"/>
      <c r="Z1077" s="114"/>
      <c r="AA1077" s="114"/>
      <c r="AB1077" s="114"/>
      <c r="AC1077" s="114"/>
      <c r="AD1077" s="114"/>
      <c r="AE1077" s="114"/>
      <c r="AF1077" s="114"/>
      <c r="AG1077" s="114"/>
      <c r="AH1077" s="114"/>
      <c r="AI1077" s="114"/>
      <c r="AJ1077" s="114"/>
      <c r="AK1077" s="114"/>
      <c r="AL1077" s="114"/>
      <c r="AM1077" s="114"/>
      <c r="AN1077" s="114"/>
      <c r="AO1077" s="114"/>
      <c r="AP1077" s="114"/>
      <c r="AQ1077" s="114"/>
      <c r="AR1077" s="114"/>
      <c r="AS1077" s="114"/>
      <c r="AT1077" s="114"/>
      <c r="AU1077" s="114"/>
      <c r="AV1077" s="114"/>
      <c r="AW1077" s="114"/>
      <c r="AX1077" s="114"/>
      <c r="AY1077" s="114"/>
      <c r="AZ1077" s="114"/>
      <c r="BA1077" s="114"/>
      <c r="BB1077" s="114"/>
      <c r="BC1077" s="114"/>
      <c r="BD1077" s="114"/>
      <c r="BE1077" s="114"/>
      <c r="BF1077" s="114"/>
      <c r="BG1077" s="114"/>
      <c r="BH1077" s="114"/>
      <c r="BI1077" s="114"/>
      <c r="BJ1077" s="114"/>
      <c r="BK1077" s="114"/>
      <c r="BL1077" s="114"/>
    </row>
    <row r="1078">
      <c r="A1078" s="117" t="s">
        <v>237</v>
      </c>
      <c r="B1078" s="117" t="b">
        <v>1</v>
      </c>
      <c r="C1078" s="117" t="s">
        <v>241</v>
      </c>
      <c r="D1078" s="117" t="s">
        <v>288</v>
      </c>
      <c r="E1078" s="117" t="s">
        <v>1770</v>
      </c>
      <c r="F1078" s="117" t="s">
        <v>556</v>
      </c>
      <c r="G1078" s="117" t="s">
        <v>13041</v>
      </c>
      <c r="H1078" s="117" t="s">
        <v>13042</v>
      </c>
      <c r="I1078" s="134"/>
      <c r="J1078" s="117" t="s">
        <v>13043</v>
      </c>
      <c r="K1078" s="117" t="s">
        <v>13044</v>
      </c>
      <c r="L1078" s="134"/>
      <c r="M1078" s="134"/>
      <c r="N1078" s="134"/>
      <c r="O1078" s="117" t="s">
        <v>13045</v>
      </c>
      <c r="P1078" s="117" t="s">
        <v>13046</v>
      </c>
      <c r="Q1078" s="134"/>
      <c r="R1078" s="114"/>
      <c r="S1078" s="114"/>
      <c r="T1078" s="114"/>
      <c r="U1078" s="114"/>
      <c r="V1078" s="114"/>
      <c r="W1078" s="114"/>
      <c r="X1078" s="114"/>
      <c r="Y1078" s="114"/>
      <c r="Z1078" s="114"/>
      <c r="AA1078" s="114"/>
      <c r="AB1078" s="114"/>
      <c r="AC1078" s="114"/>
      <c r="AD1078" s="114"/>
      <c r="AE1078" s="114"/>
      <c r="AF1078" s="114"/>
      <c r="AG1078" s="114"/>
      <c r="AH1078" s="114"/>
      <c r="AI1078" s="114"/>
      <c r="AJ1078" s="114"/>
      <c r="AK1078" s="114"/>
      <c r="AL1078" s="114"/>
      <c r="AM1078" s="114"/>
      <c r="AN1078" s="114"/>
      <c r="AO1078" s="114"/>
      <c r="AP1078" s="114"/>
      <c r="AQ1078" s="114"/>
      <c r="AR1078" s="114"/>
      <c r="AS1078" s="114"/>
      <c r="AT1078" s="114"/>
      <c r="AU1078" s="114"/>
      <c r="AV1078" s="114"/>
      <c r="AW1078" s="114"/>
      <c r="AX1078" s="114"/>
      <c r="AY1078" s="114"/>
      <c r="AZ1078" s="114"/>
      <c r="BA1078" s="114"/>
      <c r="BB1078" s="114"/>
      <c r="BC1078" s="114"/>
      <c r="BD1078" s="114"/>
      <c r="BE1078" s="114"/>
      <c r="BF1078" s="114"/>
      <c r="BG1078" s="114"/>
      <c r="BH1078" s="114"/>
      <c r="BI1078" s="114"/>
      <c r="BJ1078" s="114"/>
      <c r="BK1078" s="114"/>
      <c r="BL1078" s="114"/>
    </row>
    <row r="1079">
      <c r="A1079" s="117" t="s">
        <v>237</v>
      </c>
      <c r="B1079" s="117" t="b">
        <v>1</v>
      </c>
      <c r="C1079" s="117">
        <v>1.0</v>
      </c>
      <c r="D1079" s="117" t="s">
        <v>288</v>
      </c>
      <c r="E1079" s="117" t="s">
        <v>1770</v>
      </c>
      <c r="F1079" s="117" t="s">
        <v>4264</v>
      </c>
      <c r="G1079" s="117" t="s">
        <v>13047</v>
      </c>
      <c r="H1079" s="117" t="s">
        <v>13048</v>
      </c>
      <c r="I1079" s="134"/>
      <c r="J1079" s="117" t="s">
        <v>13049</v>
      </c>
      <c r="K1079" s="117" t="s">
        <v>13050</v>
      </c>
      <c r="L1079" s="134"/>
      <c r="M1079" s="134"/>
      <c r="N1079" s="134"/>
      <c r="O1079" s="117" t="s">
        <v>13051</v>
      </c>
      <c r="P1079" s="117" t="s">
        <v>13052</v>
      </c>
      <c r="Q1079" s="117" t="s">
        <v>13053</v>
      </c>
      <c r="R1079" s="114"/>
      <c r="S1079" s="114"/>
      <c r="T1079" s="114"/>
      <c r="U1079" s="114"/>
      <c r="V1079" s="114"/>
      <c r="W1079" s="114"/>
      <c r="X1079" s="114"/>
      <c r="Y1079" s="114"/>
      <c r="Z1079" s="114"/>
      <c r="AA1079" s="114"/>
      <c r="AB1079" s="114"/>
      <c r="AC1079" s="114"/>
      <c r="AD1079" s="114"/>
      <c r="AE1079" s="114"/>
      <c r="AF1079" s="114"/>
      <c r="AG1079" s="114"/>
      <c r="AH1079" s="114"/>
      <c r="AI1079" s="114"/>
      <c r="AJ1079" s="114"/>
      <c r="AK1079" s="114"/>
      <c r="AL1079" s="114"/>
      <c r="AM1079" s="114"/>
      <c r="AN1079" s="114"/>
      <c r="AO1079" s="114"/>
      <c r="AP1079" s="114"/>
      <c r="AQ1079" s="114"/>
      <c r="AR1079" s="114"/>
      <c r="AS1079" s="114"/>
      <c r="AT1079" s="114"/>
      <c r="AU1079" s="114"/>
      <c r="AV1079" s="114"/>
      <c r="AW1079" s="114"/>
      <c r="AX1079" s="114"/>
      <c r="AY1079" s="114"/>
      <c r="AZ1079" s="114"/>
      <c r="BA1079" s="114"/>
      <c r="BB1079" s="114"/>
      <c r="BC1079" s="114"/>
      <c r="BD1079" s="114"/>
      <c r="BE1079" s="114"/>
      <c r="BF1079" s="114"/>
      <c r="BG1079" s="114"/>
      <c r="BH1079" s="114"/>
      <c r="BI1079" s="114"/>
      <c r="BJ1079" s="114"/>
      <c r="BK1079" s="114"/>
      <c r="BL1079" s="114"/>
    </row>
    <row r="1080">
      <c r="A1080" s="117" t="s">
        <v>237</v>
      </c>
      <c r="B1080" s="117" t="b">
        <v>1</v>
      </c>
      <c r="C1080" s="117" t="s">
        <v>241</v>
      </c>
      <c r="D1080" s="117" t="s">
        <v>288</v>
      </c>
      <c r="E1080" s="117" t="s">
        <v>1770</v>
      </c>
      <c r="F1080" s="117" t="s">
        <v>4264</v>
      </c>
      <c r="G1080" s="117" t="s">
        <v>13054</v>
      </c>
      <c r="H1080" s="117" t="s">
        <v>13055</v>
      </c>
      <c r="I1080" s="134"/>
      <c r="J1080" s="117" t="s">
        <v>13056</v>
      </c>
      <c r="K1080" s="117" t="s">
        <v>13057</v>
      </c>
      <c r="L1080" s="134"/>
      <c r="M1080" s="134"/>
      <c r="N1080" s="134"/>
      <c r="O1080" s="117" t="s">
        <v>13058</v>
      </c>
      <c r="P1080" s="117" t="s">
        <v>13059</v>
      </c>
      <c r="Q1080" s="134"/>
      <c r="R1080" s="114"/>
      <c r="S1080" s="114"/>
      <c r="T1080" s="114"/>
      <c r="U1080" s="114"/>
      <c r="V1080" s="114"/>
      <c r="W1080" s="114"/>
      <c r="X1080" s="114"/>
      <c r="Y1080" s="114"/>
      <c r="Z1080" s="114"/>
      <c r="AA1080" s="114"/>
      <c r="AB1080" s="114"/>
      <c r="AC1080" s="114"/>
      <c r="AD1080" s="114"/>
      <c r="AE1080" s="114"/>
      <c r="AF1080" s="114"/>
      <c r="AG1080" s="114"/>
      <c r="AH1080" s="114"/>
      <c r="AI1080" s="114"/>
      <c r="AJ1080" s="114"/>
      <c r="AK1080" s="114"/>
      <c r="AL1080" s="114"/>
      <c r="AM1080" s="114"/>
      <c r="AN1080" s="114"/>
      <c r="AO1080" s="114"/>
      <c r="AP1080" s="114"/>
      <c r="AQ1080" s="114"/>
      <c r="AR1080" s="114"/>
      <c r="AS1080" s="114"/>
      <c r="AT1080" s="114"/>
      <c r="AU1080" s="114"/>
      <c r="AV1080" s="114"/>
      <c r="AW1080" s="114"/>
      <c r="AX1080" s="114"/>
      <c r="AY1080" s="114"/>
      <c r="AZ1080" s="114"/>
      <c r="BA1080" s="114"/>
      <c r="BB1080" s="114"/>
      <c r="BC1080" s="114"/>
      <c r="BD1080" s="114"/>
      <c r="BE1080" s="114"/>
      <c r="BF1080" s="114"/>
      <c r="BG1080" s="114"/>
      <c r="BH1080" s="114"/>
      <c r="BI1080" s="114"/>
      <c r="BJ1080" s="114"/>
      <c r="BK1080" s="114"/>
      <c r="BL1080" s="114"/>
    </row>
    <row r="1081">
      <c r="A1081" s="117" t="s">
        <v>237</v>
      </c>
      <c r="B1081" s="117" t="b">
        <v>1</v>
      </c>
      <c r="C1081" s="117" t="s">
        <v>241</v>
      </c>
      <c r="D1081" s="117" t="s">
        <v>288</v>
      </c>
      <c r="E1081" s="117" t="s">
        <v>1770</v>
      </c>
      <c r="F1081" s="117" t="s">
        <v>1399</v>
      </c>
      <c r="G1081" s="117" t="s">
        <v>13060</v>
      </c>
      <c r="H1081" s="117" t="s">
        <v>13061</v>
      </c>
      <c r="I1081" s="134"/>
      <c r="J1081" s="117" t="s">
        <v>13062</v>
      </c>
      <c r="K1081" s="143" t="s">
        <v>13063</v>
      </c>
      <c r="L1081" s="134"/>
      <c r="M1081" s="134"/>
      <c r="N1081" s="134"/>
      <c r="O1081" s="117" t="s">
        <v>13064</v>
      </c>
      <c r="P1081" s="117" t="s">
        <v>13065</v>
      </c>
      <c r="Q1081" s="143" t="s">
        <v>13066</v>
      </c>
      <c r="R1081" s="114"/>
      <c r="S1081" s="114"/>
      <c r="T1081" s="114"/>
      <c r="U1081" s="114"/>
      <c r="V1081" s="114"/>
      <c r="W1081" s="114"/>
      <c r="X1081" s="114"/>
      <c r="Y1081" s="114"/>
      <c r="Z1081" s="114"/>
      <c r="AA1081" s="114"/>
      <c r="AB1081" s="114"/>
      <c r="AC1081" s="114"/>
      <c r="AD1081" s="114"/>
      <c r="AE1081" s="114"/>
      <c r="AF1081" s="114"/>
      <c r="AG1081" s="114"/>
      <c r="AH1081" s="114"/>
      <c r="AI1081" s="114"/>
      <c r="AJ1081" s="114"/>
      <c r="AK1081" s="114"/>
      <c r="AL1081" s="114"/>
      <c r="AM1081" s="114"/>
      <c r="AN1081" s="114"/>
      <c r="AO1081" s="114"/>
      <c r="AP1081" s="114"/>
      <c r="AQ1081" s="114"/>
      <c r="AR1081" s="114"/>
      <c r="AS1081" s="114"/>
      <c r="AT1081" s="114"/>
      <c r="AU1081" s="114"/>
      <c r="AV1081" s="114"/>
      <c r="AW1081" s="114"/>
      <c r="AX1081" s="114"/>
      <c r="AY1081" s="114"/>
      <c r="AZ1081" s="114"/>
      <c r="BA1081" s="114"/>
      <c r="BB1081" s="114"/>
      <c r="BC1081" s="114"/>
      <c r="BD1081" s="114"/>
      <c r="BE1081" s="114"/>
      <c r="BF1081" s="114"/>
      <c r="BG1081" s="114"/>
      <c r="BH1081" s="114"/>
      <c r="BI1081" s="114"/>
      <c r="BJ1081" s="114"/>
      <c r="BK1081" s="114"/>
      <c r="BL1081" s="114"/>
    </row>
    <row r="1082">
      <c r="A1082" s="117" t="s">
        <v>237</v>
      </c>
      <c r="B1082" s="117" t="b">
        <v>1</v>
      </c>
      <c r="C1082" s="117">
        <v>1.0</v>
      </c>
      <c r="D1082" s="117" t="s">
        <v>288</v>
      </c>
      <c r="E1082" s="117" t="s">
        <v>1770</v>
      </c>
      <c r="F1082" s="117" t="s">
        <v>1399</v>
      </c>
      <c r="G1082" s="117" t="s">
        <v>13067</v>
      </c>
      <c r="H1082" s="117" t="s">
        <v>13068</v>
      </c>
      <c r="I1082" s="134"/>
      <c r="J1082" s="117" t="s">
        <v>13069</v>
      </c>
      <c r="K1082" s="117" t="s">
        <v>13070</v>
      </c>
      <c r="L1082" s="134"/>
      <c r="M1082" s="134"/>
      <c r="N1082" s="134"/>
      <c r="O1082" s="117" t="s">
        <v>13071</v>
      </c>
      <c r="P1082" s="117" t="s">
        <v>13072</v>
      </c>
      <c r="Q1082" s="117" t="s">
        <v>13073</v>
      </c>
      <c r="R1082" s="114"/>
      <c r="S1082" s="114"/>
      <c r="T1082" s="114"/>
      <c r="U1082" s="114"/>
      <c r="V1082" s="114"/>
      <c r="W1082" s="114"/>
      <c r="X1082" s="114"/>
      <c r="Y1082" s="114"/>
      <c r="Z1082" s="114"/>
      <c r="AA1082" s="114"/>
      <c r="AB1082" s="114"/>
      <c r="AC1082" s="114"/>
      <c r="AD1082" s="114"/>
      <c r="AE1082" s="114"/>
      <c r="AF1082" s="114"/>
      <c r="AG1082" s="114"/>
      <c r="AH1082" s="114"/>
      <c r="AI1082" s="114"/>
      <c r="AJ1082" s="114"/>
      <c r="AK1082" s="114"/>
      <c r="AL1082" s="114"/>
      <c r="AM1082" s="114"/>
      <c r="AN1082" s="114"/>
      <c r="AO1082" s="114"/>
      <c r="AP1082" s="114"/>
      <c r="AQ1082" s="114"/>
      <c r="AR1082" s="114"/>
      <c r="AS1082" s="114"/>
      <c r="AT1082" s="114"/>
      <c r="AU1082" s="114"/>
      <c r="AV1082" s="114"/>
      <c r="AW1082" s="114"/>
      <c r="AX1082" s="114"/>
      <c r="AY1082" s="114"/>
      <c r="AZ1082" s="114"/>
      <c r="BA1082" s="114"/>
      <c r="BB1082" s="114"/>
      <c r="BC1082" s="114"/>
      <c r="BD1082" s="114"/>
      <c r="BE1082" s="114"/>
      <c r="BF1082" s="114"/>
      <c r="BG1082" s="114"/>
      <c r="BH1082" s="114"/>
      <c r="BI1082" s="114"/>
      <c r="BJ1082" s="114"/>
      <c r="BK1082" s="114"/>
      <c r="BL1082" s="114"/>
    </row>
    <row r="1083">
      <c r="A1083" s="117" t="s">
        <v>237</v>
      </c>
      <c r="B1083" s="117" t="b">
        <v>1</v>
      </c>
      <c r="C1083" s="117" t="s">
        <v>241</v>
      </c>
      <c r="D1083" s="117" t="s">
        <v>288</v>
      </c>
      <c r="E1083" s="117" t="s">
        <v>1770</v>
      </c>
      <c r="F1083" s="117" t="s">
        <v>1446</v>
      </c>
      <c r="G1083" s="117" t="s">
        <v>13074</v>
      </c>
      <c r="H1083" s="117" t="s">
        <v>13076</v>
      </c>
      <c r="I1083" s="134"/>
      <c r="J1083" s="117" t="s">
        <v>5231</v>
      </c>
      <c r="K1083" s="117" t="s">
        <v>13077</v>
      </c>
      <c r="L1083" s="134"/>
      <c r="M1083" s="134"/>
      <c r="N1083" s="134"/>
      <c r="O1083" s="117" t="s">
        <v>13078</v>
      </c>
      <c r="P1083" s="117" t="s">
        <v>13079</v>
      </c>
      <c r="Q1083" s="117" t="s">
        <v>13080</v>
      </c>
      <c r="R1083" s="114"/>
      <c r="S1083" s="114"/>
      <c r="T1083" s="114"/>
      <c r="U1083" s="114"/>
      <c r="V1083" s="114"/>
      <c r="W1083" s="114"/>
      <c r="X1083" s="114"/>
      <c r="Y1083" s="114"/>
      <c r="Z1083" s="114"/>
      <c r="AA1083" s="114"/>
      <c r="AB1083" s="114"/>
      <c r="AC1083" s="114"/>
      <c r="AD1083" s="114"/>
      <c r="AE1083" s="114"/>
      <c r="AF1083" s="114"/>
      <c r="AG1083" s="114"/>
      <c r="AH1083" s="114"/>
      <c r="AI1083" s="114"/>
      <c r="AJ1083" s="114"/>
      <c r="AK1083" s="114"/>
      <c r="AL1083" s="114"/>
      <c r="AM1083" s="114"/>
      <c r="AN1083" s="114"/>
      <c r="AO1083" s="114"/>
      <c r="AP1083" s="114"/>
      <c r="AQ1083" s="114"/>
      <c r="AR1083" s="114"/>
      <c r="AS1083" s="114"/>
      <c r="AT1083" s="114"/>
      <c r="AU1083" s="114"/>
      <c r="AV1083" s="114"/>
      <c r="AW1083" s="114"/>
      <c r="AX1083" s="114"/>
      <c r="AY1083" s="114"/>
      <c r="AZ1083" s="114"/>
      <c r="BA1083" s="114"/>
      <c r="BB1083" s="114"/>
      <c r="BC1083" s="114"/>
      <c r="BD1083" s="114"/>
      <c r="BE1083" s="114"/>
      <c r="BF1083" s="114"/>
      <c r="BG1083" s="114"/>
      <c r="BH1083" s="114"/>
      <c r="BI1083" s="114"/>
      <c r="BJ1083" s="114"/>
      <c r="BK1083" s="114"/>
      <c r="BL1083" s="114"/>
    </row>
    <row r="1084">
      <c r="A1084" s="117" t="s">
        <v>237</v>
      </c>
      <c r="B1084" s="117" t="b">
        <v>1</v>
      </c>
      <c r="C1084" s="117" t="s">
        <v>241</v>
      </c>
      <c r="D1084" s="117" t="s">
        <v>288</v>
      </c>
      <c r="E1084" s="117" t="s">
        <v>1770</v>
      </c>
      <c r="F1084" s="117" t="s">
        <v>1446</v>
      </c>
      <c r="G1084" s="117" t="s">
        <v>13081</v>
      </c>
      <c r="H1084" s="117" t="s">
        <v>13082</v>
      </c>
      <c r="I1084" s="134"/>
      <c r="J1084" s="117" t="s">
        <v>13083</v>
      </c>
      <c r="K1084" s="117" t="s">
        <v>13084</v>
      </c>
      <c r="L1084" s="134"/>
      <c r="M1084" s="134"/>
      <c r="N1084" s="134"/>
      <c r="O1084" s="117" t="s">
        <v>13085</v>
      </c>
      <c r="P1084" s="117" t="s">
        <v>13086</v>
      </c>
      <c r="Q1084" s="117" t="s">
        <v>13087</v>
      </c>
      <c r="R1084" s="114"/>
      <c r="S1084" s="114"/>
      <c r="T1084" s="114"/>
      <c r="U1084" s="114"/>
      <c r="V1084" s="114"/>
      <c r="W1084" s="114"/>
      <c r="X1084" s="114"/>
      <c r="Y1084" s="114"/>
      <c r="Z1084" s="114"/>
      <c r="AA1084" s="114"/>
      <c r="AB1084" s="114"/>
      <c r="AC1084" s="114"/>
      <c r="AD1084" s="114"/>
      <c r="AE1084" s="114"/>
      <c r="AF1084" s="114"/>
      <c r="AG1084" s="114"/>
      <c r="AH1084" s="114"/>
      <c r="AI1084" s="114"/>
      <c r="AJ1084" s="114"/>
      <c r="AK1084" s="114"/>
      <c r="AL1084" s="114"/>
      <c r="AM1084" s="114"/>
      <c r="AN1084" s="114"/>
      <c r="AO1084" s="114"/>
      <c r="AP1084" s="114"/>
      <c r="AQ1084" s="114"/>
      <c r="AR1084" s="114"/>
      <c r="AS1084" s="114"/>
      <c r="AT1084" s="114"/>
      <c r="AU1084" s="114"/>
      <c r="AV1084" s="114"/>
      <c r="AW1084" s="114"/>
      <c r="AX1084" s="114"/>
      <c r="AY1084" s="114"/>
      <c r="AZ1084" s="114"/>
      <c r="BA1084" s="114"/>
      <c r="BB1084" s="114"/>
      <c r="BC1084" s="114"/>
      <c r="BD1084" s="114"/>
      <c r="BE1084" s="114"/>
      <c r="BF1084" s="114"/>
      <c r="BG1084" s="114"/>
      <c r="BH1084" s="114"/>
      <c r="BI1084" s="114"/>
      <c r="BJ1084" s="114"/>
      <c r="BK1084" s="114"/>
      <c r="BL1084" s="114"/>
    </row>
    <row r="1085">
      <c r="A1085" s="117" t="s">
        <v>237</v>
      </c>
      <c r="B1085" s="117" t="b">
        <v>1</v>
      </c>
      <c r="C1085" s="117">
        <v>1.0</v>
      </c>
      <c r="D1085" s="117" t="s">
        <v>288</v>
      </c>
      <c r="E1085" s="117" t="s">
        <v>1770</v>
      </c>
      <c r="F1085" s="117" t="s">
        <v>1446</v>
      </c>
      <c r="G1085" s="117" t="s">
        <v>13088</v>
      </c>
      <c r="H1085" s="117" t="s">
        <v>13089</v>
      </c>
      <c r="I1085" s="134"/>
      <c r="J1085" s="117" t="s">
        <v>13090</v>
      </c>
      <c r="K1085" s="117" t="s">
        <v>13091</v>
      </c>
      <c r="L1085" s="134"/>
      <c r="M1085" s="134"/>
      <c r="N1085" s="134"/>
      <c r="O1085" s="117" t="s">
        <v>13092</v>
      </c>
      <c r="P1085" s="117" t="s">
        <v>13093</v>
      </c>
      <c r="Q1085" s="117" t="s">
        <v>13094</v>
      </c>
      <c r="R1085" s="114"/>
      <c r="S1085" s="114"/>
      <c r="T1085" s="114"/>
      <c r="U1085" s="114"/>
      <c r="V1085" s="114"/>
      <c r="W1085" s="114"/>
      <c r="X1085" s="114"/>
      <c r="Y1085" s="114"/>
      <c r="Z1085" s="114"/>
      <c r="AA1085" s="114"/>
      <c r="AB1085" s="114"/>
      <c r="AC1085" s="114"/>
      <c r="AD1085" s="114"/>
      <c r="AE1085" s="114"/>
      <c r="AF1085" s="114"/>
      <c r="AG1085" s="114"/>
      <c r="AH1085" s="114"/>
      <c r="AI1085" s="114"/>
      <c r="AJ1085" s="114"/>
      <c r="AK1085" s="114"/>
      <c r="AL1085" s="114"/>
      <c r="AM1085" s="114"/>
      <c r="AN1085" s="114"/>
      <c r="AO1085" s="114"/>
      <c r="AP1085" s="114"/>
      <c r="AQ1085" s="114"/>
      <c r="AR1085" s="114"/>
      <c r="AS1085" s="114"/>
      <c r="AT1085" s="114"/>
      <c r="AU1085" s="114"/>
      <c r="AV1085" s="114"/>
      <c r="AW1085" s="114"/>
      <c r="AX1085" s="114"/>
      <c r="AY1085" s="114"/>
      <c r="AZ1085" s="114"/>
      <c r="BA1085" s="114"/>
      <c r="BB1085" s="114"/>
      <c r="BC1085" s="114"/>
      <c r="BD1085" s="114"/>
      <c r="BE1085" s="114"/>
      <c r="BF1085" s="114"/>
      <c r="BG1085" s="114"/>
      <c r="BH1085" s="114"/>
      <c r="BI1085" s="114"/>
      <c r="BJ1085" s="114"/>
      <c r="BK1085" s="114"/>
      <c r="BL1085" s="114"/>
    </row>
    <row r="1086">
      <c r="A1086" s="117" t="s">
        <v>237</v>
      </c>
      <c r="B1086" s="117" t="b">
        <v>1</v>
      </c>
      <c r="C1086" s="117" t="s">
        <v>241</v>
      </c>
      <c r="D1086" s="117" t="s">
        <v>288</v>
      </c>
      <c r="E1086" s="117" t="s">
        <v>1770</v>
      </c>
      <c r="F1086" s="117" t="s">
        <v>1446</v>
      </c>
      <c r="G1086" s="117" t="s">
        <v>13095</v>
      </c>
      <c r="H1086" s="117" t="s">
        <v>13096</v>
      </c>
      <c r="I1086" s="134"/>
      <c r="J1086" s="117" t="s">
        <v>13097</v>
      </c>
      <c r="K1086" s="117" t="s">
        <v>13098</v>
      </c>
      <c r="L1086" s="134"/>
      <c r="M1086" s="134"/>
      <c r="N1086" s="134"/>
      <c r="O1086" s="117" t="s">
        <v>13099</v>
      </c>
      <c r="P1086" s="117" t="s">
        <v>13100</v>
      </c>
      <c r="Q1086" s="134"/>
      <c r="R1086" s="114"/>
      <c r="S1086" s="114"/>
      <c r="T1086" s="114"/>
      <c r="U1086" s="114"/>
      <c r="V1086" s="114"/>
      <c r="W1086" s="114"/>
      <c r="X1086" s="114"/>
      <c r="Y1086" s="114"/>
      <c r="Z1086" s="114"/>
      <c r="AA1086" s="114"/>
      <c r="AB1086" s="114"/>
      <c r="AC1086" s="114"/>
      <c r="AD1086" s="114"/>
      <c r="AE1086" s="114"/>
      <c r="AF1086" s="114"/>
      <c r="AG1086" s="114"/>
      <c r="AH1086" s="114"/>
      <c r="AI1086" s="114"/>
      <c r="AJ1086" s="114"/>
      <c r="AK1086" s="114"/>
      <c r="AL1086" s="114"/>
      <c r="AM1086" s="114"/>
      <c r="AN1086" s="114"/>
      <c r="AO1086" s="114"/>
      <c r="AP1086" s="114"/>
      <c r="AQ1086" s="114"/>
      <c r="AR1086" s="114"/>
      <c r="AS1086" s="114"/>
      <c r="AT1086" s="114"/>
      <c r="AU1086" s="114"/>
      <c r="AV1086" s="114"/>
      <c r="AW1086" s="114"/>
      <c r="AX1086" s="114"/>
      <c r="AY1086" s="114"/>
      <c r="AZ1086" s="114"/>
      <c r="BA1086" s="114"/>
      <c r="BB1086" s="114"/>
      <c r="BC1086" s="114"/>
      <c r="BD1086" s="114"/>
      <c r="BE1086" s="114"/>
      <c r="BF1086" s="114"/>
      <c r="BG1086" s="114"/>
      <c r="BH1086" s="114"/>
      <c r="BI1086" s="114"/>
      <c r="BJ1086" s="114"/>
      <c r="BK1086" s="114"/>
      <c r="BL1086" s="114"/>
    </row>
    <row r="1087">
      <c r="A1087" s="117" t="s">
        <v>237</v>
      </c>
      <c r="B1087" s="117" t="b">
        <v>1</v>
      </c>
      <c r="C1087" s="117" t="s">
        <v>241</v>
      </c>
      <c r="D1087" s="117" t="s">
        <v>288</v>
      </c>
      <c r="E1087" s="117" t="s">
        <v>1770</v>
      </c>
      <c r="F1087" s="117" t="s">
        <v>1446</v>
      </c>
      <c r="G1087" s="117" t="s">
        <v>13101</v>
      </c>
      <c r="H1087" s="117" t="s">
        <v>13102</v>
      </c>
      <c r="I1087" s="134"/>
      <c r="J1087" s="117" t="s">
        <v>13103</v>
      </c>
      <c r="K1087" s="117" t="s">
        <v>13104</v>
      </c>
      <c r="L1087" s="134"/>
      <c r="M1087" s="134"/>
      <c r="N1087" s="134"/>
      <c r="O1087" s="117" t="s">
        <v>13105</v>
      </c>
      <c r="P1087" s="117" t="s">
        <v>13106</v>
      </c>
      <c r="Q1087" s="117" t="s">
        <v>13107</v>
      </c>
      <c r="R1087" s="114"/>
      <c r="S1087" s="114"/>
      <c r="T1087" s="114"/>
      <c r="U1087" s="114"/>
      <c r="V1087" s="114"/>
      <c r="W1087" s="114"/>
      <c r="X1087" s="114"/>
      <c r="Y1087" s="114"/>
      <c r="Z1087" s="114"/>
      <c r="AA1087" s="114"/>
      <c r="AB1087" s="114"/>
      <c r="AC1087" s="114"/>
      <c r="AD1087" s="114"/>
      <c r="AE1087" s="114"/>
      <c r="AF1087" s="114"/>
      <c r="AG1087" s="114"/>
      <c r="AH1087" s="114"/>
      <c r="AI1087" s="114"/>
      <c r="AJ1087" s="114"/>
      <c r="AK1087" s="114"/>
      <c r="AL1087" s="114"/>
      <c r="AM1087" s="114"/>
      <c r="AN1087" s="114"/>
      <c r="AO1087" s="114"/>
      <c r="AP1087" s="114"/>
      <c r="AQ1087" s="114"/>
      <c r="AR1087" s="114"/>
      <c r="AS1087" s="114"/>
      <c r="AT1087" s="114"/>
      <c r="AU1087" s="114"/>
      <c r="AV1087" s="114"/>
      <c r="AW1087" s="114"/>
      <c r="AX1087" s="114"/>
      <c r="AY1087" s="114"/>
      <c r="AZ1087" s="114"/>
      <c r="BA1087" s="114"/>
      <c r="BB1087" s="114"/>
      <c r="BC1087" s="114"/>
      <c r="BD1087" s="114"/>
      <c r="BE1087" s="114"/>
      <c r="BF1087" s="114"/>
      <c r="BG1087" s="114"/>
      <c r="BH1087" s="114"/>
      <c r="BI1087" s="114"/>
      <c r="BJ1087" s="114"/>
      <c r="BK1087" s="114"/>
      <c r="BL1087" s="114"/>
    </row>
    <row r="1088">
      <c r="A1088" s="117" t="s">
        <v>237</v>
      </c>
      <c r="B1088" s="117" t="b">
        <v>1</v>
      </c>
      <c r="C1088" s="117">
        <v>1.0</v>
      </c>
      <c r="D1088" s="117" t="s">
        <v>288</v>
      </c>
      <c r="E1088" s="117" t="s">
        <v>1770</v>
      </c>
      <c r="F1088" s="117" t="s">
        <v>1446</v>
      </c>
      <c r="G1088" s="117" t="s">
        <v>13108</v>
      </c>
      <c r="H1088" s="117" t="s">
        <v>13109</v>
      </c>
      <c r="I1088" s="134"/>
      <c r="J1088" s="117" t="s">
        <v>13110</v>
      </c>
      <c r="K1088" s="117" t="s">
        <v>13111</v>
      </c>
      <c r="L1088" s="134"/>
      <c r="M1088" s="134"/>
      <c r="N1088" s="134"/>
      <c r="O1088" s="117" t="s">
        <v>13112</v>
      </c>
      <c r="P1088" s="117" t="s">
        <v>13113</v>
      </c>
      <c r="Q1088" s="134"/>
      <c r="R1088" s="114"/>
      <c r="S1088" s="114"/>
      <c r="T1088" s="114"/>
      <c r="U1088" s="114"/>
      <c r="V1088" s="114"/>
      <c r="W1088" s="114"/>
      <c r="X1088" s="114"/>
      <c r="Y1088" s="114"/>
      <c r="Z1088" s="114"/>
      <c r="AA1088" s="114"/>
      <c r="AB1088" s="114"/>
      <c r="AC1088" s="114"/>
      <c r="AD1088" s="114"/>
      <c r="AE1088" s="114"/>
      <c r="AF1088" s="114"/>
      <c r="AG1088" s="114"/>
      <c r="AH1088" s="114"/>
      <c r="AI1088" s="114"/>
      <c r="AJ1088" s="114"/>
      <c r="AK1088" s="114"/>
      <c r="AL1088" s="114"/>
      <c r="AM1088" s="114"/>
      <c r="AN1088" s="114"/>
      <c r="AO1088" s="114"/>
      <c r="AP1088" s="114"/>
      <c r="AQ1088" s="114"/>
      <c r="AR1088" s="114"/>
      <c r="AS1088" s="114"/>
      <c r="AT1088" s="114"/>
      <c r="AU1088" s="114"/>
      <c r="AV1088" s="114"/>
      <c r="AW1088" s="114"/>
      <c r="AX1088" s="114"/>
      <c r="AY1088" s="114"/>
      <c r="AZ1088" s="114"/>
      <c r="BA1088" s="114"/>
      <c r="BB1088" s="114"/>
      <c r="BC1088" s="114"/>
      <c r="BD1088" s="114"/>
      <c r="BE1088" s="114"/>
      <c r="BF1088" s="114"/>
      <c r="BG1088" s="114"/>
      <c r="BH1088" s="114"/>
      <c r="BI1088" s="114"/>
      <c r="BJ1088" s="114"/>
      <c r="BK1088" s="114"/>
      <c r="BL1088" s="114"/>
    </row>
    <row r="1089">
      <c r="A1089" s="117" t="s">
        <v>237</v>
      </c>
      <c r="B1089" s="117" t="b">
        <v>1</v>
      </c>
      <c r="C1089" s="117" t="s">
        <v>241</v>
      </c>
      <c r="D1089" s="117" t="s">
        <v>288</v>
      </c>
      <c r="E1089" s="117" t="s">
        <v>1770</v>
      </c>
      <c r="F1089" s="117" t="s">
        <v>1446</v>
      </c>
      <c r="G1089" s="117" t="s">
        <v>13114</v>
      </c>
      <c r="H1089" s="117" t="s">
        <v>13115</v>
      </c>
      <c r="I1089" s="134"/>
      <c r="J1089" s="117" t="s">
        <v>13116</v>
      </c>
      <c r="K1089" s="117" t="s">
        <v>13117</v>
      </c>
      <c r="L1089" s="134"/>
      <c r="M1089" s="134"/>
      <c r="N1089" s="134"/>
      <c r="O1089" s="117" t="s">
        <v>13118</v>
      </c>
      <c r="P1089" s="117" t="s">
        <v>13119</v>
      </c>
      <c r="Q1089" s="134"/>
      <c r="R1089" s="114"/>
      <c r="S1089" s="114"/>
      <c r="T1089" s="114"/>
      <c r="U1089" s="114"/>
      <c r="V1089" s="114"/>
      <c r="W1089" s="114"/>
      <c r="X1089" s="114"/>
      <c r="Y1089" s="114"/>
      <c r="Z1089" s="114"/>
      <c r="AA1089" s="114"/>
      <c r="AB1089" s="114"/>
      <c r="AC1089" s="114"/>
      <c r="AD1089" s="114"/>
      <c r="AE1089" s="114"/>
      <c r="AF1089" s="114"/>
      <c r="AG1089" s="114"/>
      <c r="AH1089" s="114"/>
      <c r="AI1089" s="114"/>
      <c r="AJ1089" s="114"/>
      <c r="AK1089" s="114"/>
      <c r="AL1089" s="114"/>
      <c r="AM1089" s="114"/>
      <c r="AN1089" s="114"/>
      <c r="AO1089" s="114"/>
      <c r="AP1089" s="114"/>
      <c r="AQ1089" s="114"/>
      <c r="AR1089" s="114"/>
      <c r="AS1089" s="114"/>
      <c r="AT1089" s="114"/>
      <c r="AU1089" s="114"/>
      <c r="AV1089" s="114"/>
      <c r="AW1089" s="114"/>
      <c r="AX1089" s="114"/>
      <c r="AY1089" s="114"/>
      <c r="AZ1089" s="114"/>
      <c r="BA1089" s="114"/>
      <c r="BB1089" s="114"/>
      <c r="BC1089" s="114"/>
      <c r="BD1089" s="114"/>
      <c r="BE1089" s="114"/>
      <c r="BF1089" s="114"/>
      <c r="BG1089" s="114"/>
      <c r="BH1089" s="114"/>
      <c r="BI1089" s="114"/>
      <c r="BJ1089" s="114"/>
      <c r="BK1089" s="114"/>
      <c r="BL1089" s="114"/>
    </row>
    <row r="1090">
      <c r="A1090" s="117" t="s">
        <v>237</v>
      </c>
      <c r="B1090" s="117" t="b">
        <v>1</v>
      </c>
      <c r="C1090" s="117" t="s">
        <v>241</v>
      </c>
      <c r="D1090" s="117" t="s">
        <v>288</v>
      </c>
      <c r="E1090" s="117" t="s">
        <v>1770</v>
      </c>
      <c r="F1090" s="117" t="s">
        <v>13120</v>
      </c>
      <c r="G1090" s="117" t="s">
        <v>13121</v>
      </c>
      <c r="H1090" s="117" t="s">
        <v>13122</v>
      </c>
      <c r="I1090" s="134"/>
      <c r="J1090" s="117" t="s">
        <v>13123</v>
      </c>
      <c r="K1090" s="117" t="s">
        <v>13124</v>
      </c>
      <c r="L1090" s="134"/>
      <c r="M1090" s="134"/>
      <c r="N1090" s="134"/>
      <c r="O1090" s="117" t="s">
        <v>13125</v>
      </c>
      <c r="P1090" s="117" t="s">
        <v>13126</v>
      </c>
      <c r="Q1090" s="117" t="s">
        <v>13127</v>
      </c>
      <c r="R1090" s="114"/>
      <c r="S1090" s="114"/>
      <c r="T1090" s="114"/>
      <c r="U1090" s="114"/>
      <c r="V1090" s="114"/>
      <c r="W1090" s="114"/>
      <c r="X1090" s="114"/>
      <c r="Y1090" s="114"/>
      <c r="Z1090" s="114"/>
      <c r="AA1090" s="114"/>
      <c r="AB1090" s="114"/>
      <c r="AC1090" s="114"/>
      <c r="AD1090" s="114"/>
      <c r="AE1090" s="114"/>
      <c r="AF1090" s="114"/>
      <c r="AG1090" s="114"/>
      <c r="AH1090" s="114"/>
      <c r="AI1090" s="114"/>
      <c r="AJ1090" s="114"/>
      <c r="AK1090" s="114"/>
      <c r="AL1090" s="114"/>
      <c r="AM1090" s="114"/>
      <c r="AN1090" s="114"/>
      <c r="AO1090" s="114"/>
      <c r="AP1090" s="114"/>
      <c r="AQ1090" s="114"/>
      <c r="AR1090" s="114"/>
      <c r="AS1090" s="114"/>
      <c r="AT1090" s="114"/>
      <c r="AU1090" s="114"/>
      <c r="AV1090" s="114"/>
      <c r="AW1090" s="114"/>
      <c r="AX1090" s="114"/>
      <c r="AY1090" s="114"/>
      <c r="AZ1090" s="114"/>
      <c r="BA1090" s="114"/>
      <c r="BB1090" s="114"/>
      <c r="BC1090" s="114"/>
      <c r="BD1090" s="114"/>
      <c r="BE1090" s="114"/>
      <c r="BF1090" s="114"/>
      <c r="BG1090" s="114"/>
      <c r="BH1090" s="114"/>
      <c r="BI1090" s="114"/>
      <c r="BJ1090" s="114"/>
      <c r="BK1090" s="114"/>
      <c r="BL1090" s="114"/>
    </row>
    <row r="1091">
      <c r="A1091" s="117" t="s">
        <v>237</v>
      </c>
      <c r="B1091" s="117" t="b">
        <v>1</v>
      </c>
      <c r="C1091" s="117">
        <v>1.0</v>
      </c>
      <c r="D1091" s="117" t="s">
        <v>288</v>
      </c>
      <c r="E1091" s="117" t="s">
        <v>5369</v>
      </c>
      <c r="F1091" s="117" t="s">
        <v>294</v>
      </c>
      <c r="G1091" s="117" t="s">
        <v>13128</v>
      </c>
      <c r="H1091" s="117" t="s">
        <v>13129</v>
      </c>
      <c r="I1091" s="134"/>
      <c r="J1091" s="117" t="s">
        <v>13130</v>
      </c>
      <c r="K1091" s="117" t="s">
        <v>13131</v>
      </c>
      <c r="L1091" s="134"/>
      <c r="M1091" s="134"/>
      <c r="N1091" s="134"/>
      <c r="O1091" s="117" t="s">
        <v>13132</v>
      </c>
      <c r="P1091" s="117" t="s">
        <v>13133</v>
      </c>
      <c r="Q1091" s="117" t="s">
        <v>13134</v>
      </c>
      <c r="R1091" s="114"/>
      <c r="S1091" s="114"/>
      <c r="T1091" s="114"/>
      <c r="U1091" s="114"/>
      <c r="V1091" s="114"/>
      <c r="W1091" s="114"/>
      <c r="X1091" s="114"/>
      <c r="Y1091" s="114"/>
      <c r="Z1091" s="114"/>
      <c r="AA1091" s="114"/>
      <c r="AB1091" s="114"/>
      <c r="AC1091" s="114"/>
      <c r="AD1091" s="114"/>
      <c r="AE1091" s="114"/>
      <c r="AF1091" s="114"/>
      <c r="AG1091" s="114"/>
      <c r="AH1091" s="114"/>
      <c r="AI1091" s="114"/>
      <c r="AJ1091" s="114"/>
      <c r="AK1091" s="114"/>
      <c r="AL1091" s="114"/>
      <c r="AM1091" s="114"/>
      <c r="AN1091" s="114"/>
      <c r="AO1091" s="114"/>
      <c r="AP1091" s="114"/>
      <c r="AQ1091" s="114"/>
      <c r="AR1091" s="114"/>
      <c r="AS1091" s="114"/>
      <c r="AT1091" s="114"/>
      <c r="AU1091" s="114"/>
      <c r="AV1091" s="114"/>
      <c r="AW1091" s="114"/>
      <c r="AX1091" s="114"/>
      <c r="AY1091" s="114"/>
      <c r="AZ1091" s="114"/>
      <c r="BA1091" s="114"/>
      <c r="BB1091" s="114"/>
      <c r="BC1091" s="114"/>
      <c r="BD1091" s="114"/>
      <c r="BE1091" s="114"/>
      <c r="BF1091" s="114"/>
      <c r="BG1091" s="114"/>
      <c r="BH1091" s="114"/>
      <c r="BI1091" s="114"/>
      <c r="BJ1091" s="114"/>
      <c r="BK1091" s="114"/>
      <c r="BL1091" s="114"/>
    </row>
    <row r="1092">
      <c r="A1092" s="117" t="s">
        <v>237</v>
      </c>
      <c r="B1092" s="117" t="b">
        <v>1</v>
      </c>
      <c r="C1092" s="117" t="s">
        <v>241</v>
      </c>
      <c r="D1092" s="117" t="s">
        <v>288</v>
      </c>
      <c r="E1092" s="117" t="s">
        <v>5369</v>
      </c>
      <c r="F1092" s="117" t="s">
        <v>13026</v>
      </c>
      <c r="G1092" s="117" t="s">
        <v>13135</v>
      </c>
      <c r="H1092" s="117" t="s">
        <v>13136</v>
      </c>
      <c r="I1092" s="134"/>
      <c r="J1092" s="117" t="s">
        <v>13137</v>
      </c>
      <c r="K1092" s="117" t="s">
        <v>13138</v>
      </c>
      <c r="L1092" s="134"/>
      <c r="M1092" s="134"/>
      <c r="N1092" s="134"/>
      <c r="O1092" s="117" t="s">
        <v>13139</v>
      </c>
      <c r="P1092" s="117" t="s">
        <v>13140</v>
      </c>
      <c r="Q1092" s="117" t="s">
        <v>13141</v>
      </c>
      <c r="R1092" s="114"/>
      <c r="S1092" s="114"/>
      <c r="T1092" s="114"/>
      <c r="U1092" s="114"/>
      <c r="V1092" s="114"/>
      <c r="W1092" s="114"/>
      <c r="X1092" s="114"/>
      <c r="Y1092" s="114"/>
      <c r="Z1092" s="114"/>
      <c r="AA1092" s="114"/>
      <c r="AB1092" s="114"/>
      <c r="AC1092" s="114"/>
      <c r="AD1092" s="114"/>
      <c r="AE1092" s="114"/>
      <c r="AF1092" s="114"/>
      <c r="AG1092" s="114"/>
      <c r="AH1092" s="114"/>
      <c r="AI1092" s="114"/>
      <c r="AJ1092" s="114"/>
      <c r="AK1092" s="114"/>
      <c r="AL1092" s="114"/>
      <c r="AM1092" s="114"/>
      <c r="AN1092" s="114"/>
      <c r="AO1092" s="114"/>
      <c r="AP1092" s="114"/>
      <c r="AQ1092" s="114"/>
      <c r="AR1092" s="114"/>
      <c r="AS1092" s="114"/>
      <c r="AT1092" s="114"/>
      <c r="AU1092" s="114"/>
      <c r="AV1092" s="114"/>
      <c r="AW1092" s="114"/>
      <c r="AX1092" s="114"/>
      <c r="AY1092" s="114"/>
      <c r="AZ1092" s="114"/>
      <c r="BA1092" s="114"/>
      <c r="BB1092" s="114"/>
      <c r="BC1092" s="114"/>
      <c r="BD1092" s="114"/>
      <c r="BE1092" s="114"/>
      <c r="BF1092" s="114"/>
      <c r="BG1092" s="114"/>
      <c r="BH1092" s="114"/>
      <c r="BI1092" s="114"/>
      <c r="BJ1092" s="114"/>
      <c r="BK1092" s="114"/>
      <c r="BL1092" s="114"/>
    </row>
    <row r="1093">
      <c r="A1093" s="117" t="s">
        <v>237</v>
      </c>
      <c r="B1093" s="117" t="b">
        <v>1</v>
      </c>
      <c r="C1093" s="117" t="s">
        <v>241</v>
      </c>
      <c r="D1093" s="117" t="s">
        <v>288</v>
      </c>
      <c r="E1093" s="117" t="s">
        <v>5369</v>
      </c>
      <c r="F1093" s="117" t="s">
        <v>489</v>
      </c>
      <c r="G1093" s="117" t="s">
        <v>13142</v>
      </c>
      <c r="H1093" s="117" t="s">
        <v>13143</v>
      </c>
      <c r="I1093" s="134"/>
      <c r="J1093" s="117" t="s">
        <v>13144</v>
      </c>
      <c r="K1093" s="117" t="s">
        <v>13145</v>
      </c>
      <c r="L1093" s="134"/>
      <c r="M1093" s="134"/>
      <c r="N1093" s="134"/>
      <c r="O1093" s="117" t="s">
        <v>13146</v>
      </c>
      <c r="P1093" s="117" t="s">
        <v>13147</v>
      </c>
      <c r="Q1093" s="117" t="s">
        <v>13148</v>
      </c>
      <c r="R1093" s="114"/>
      <c r="S1093" s="114"/>
      <c r="T1093" s="114"/>
      <c r="U1093" s="114"/>
      <c r="V1093" s="114"/>
      <c r="W1093" s="114"/>
      <c r="X1093" s="114"/>
      <c r="Y1093" s="114"/>
      <c r="Z1093" s="114"/>
      <c r="AA1093" s="114"/>
      <c r="AB1093" s="114"/>
      <c r="AC1093" s="114"/>
      <c r="AD1093" s="114"/>
      <c r="AE1093" s="114"/>
      <c r="AF1093" s="114"/>
      <c r="AG1093" s="114"/>
      <c r="AH1093" s="114"/>
      <c r="AI1093" s="114"/>
      <c r="AJ1093" s="114"/>
      <c r="AK1093" s="114"/>
      <c r="AL1093" s="114"/>
      <c r="AM1093" s="114"/>
      <c r="AN1093" s="114"/>
      <c r="AO1093" s="114"/>
      <c r="AP1093" s="114"/>
      <c r="AQ1093" s="114"/>
      <c r="AR1093" s="114"/>
      <c r="AS1093" s="114"/>
      <c r="AT1093" s="114"/>
      <c r="AU1093" s="114"/>
      <c r="AV1093" s="114"/>
      <c r="AW1093" s="114"/>
      <c r="AX1093" s="114"/>
      <c r="AY1093" s="114"/>
      <c r="AZ1093" s="114"/>
      <c r="BA1093" s="114"/>
      <c r="BB1093" s="114"/>
      <c r="BC1093" s="114"/>
      <c r="BD1093" s="114"/>
      <c r="BE1093" s="114"/>
      <c r="BF1093" s="114"/>
      <c r="BG1093" s="114"/>
      <c r="BH1093" s="114"/>
      <c r="BI1093" s="114"/>
      <c r="BJ1093" s="114"/>
      <c r="BK1093" s="114"/>
      <c r="BL1093" s="114"/>
    </row>
    <row r="1094">
      <c r="A1094" s="117" t="s">
        <v>237</v>
      </c>
      <c r="B1094" s="117" t="b">
        <v>1</v>
      </c>
      <c r="C1094" s="117">
        <v>1.0</v>
      </c>
      <c r="D1094" s="117" t="s">
        <v>288</v>
      </c>
      <c r="E1094" s="117" t="s">
        <v>5369</v>
      </c>
      <c r="F1094" s="117" t="s">
        <v>13149</v>
      </c>
      <c r="G1094" s="117" t="s">
        <v>13150</v>
      </c>
      <c r="H1094" s="117" t="s">
        <v>13151</v>
      </c>
      <c r="I1094" s="134"/>
      <c r="J1094" s="117" t="s">
        <v>13152</v>
      </c>
      <c r="K1094" s="117" t="s">
        <v>13153</v>
      </c>
      <c r="L1094" s="134"/>
      <c r="M1094" s="134"/>
      <c r="N1094" s="134"/>
      <c r="O1094" s="117" t="s">
        <v>13154</v>
      </c>
      <c r="P1094" s="117" t="s">
        <v>13155</v>
      </c>
      <c r="Q1094" s="117" t="s">
        <v>13156</v>
      </c>
      <c r="R1094" s="114"/>
      <c r="S1094" s="114"/>
      <c r="T1094" s="114"/>
      <c r="U1094" s="114"/>
      <c r="V1094" s="114"/>
      <c r="W1094" s="114"/>
      <c r="X1094" s="114"/>
      <c r="Y1094" s="114"/>
      <c r="Z1094" s="114"/>
      <c r="AA1094" s="114"/>
      <c r="AB1094" s="114"/>
      <c r="AC1094" s="114"/>
      <c r="AD1094" s="114"/>
      <c r="AE1094" s="114"/>
      <c r="AF1094" s="114"/>
      <c r="AG1094" s="114"/>
      <c r="AH1094" s="114"/>
      <c r="AI1094" s="114"/>
      <c r="AJ1094" s="114"/>
      <c r="AK1094" s="114"/>
      <c r="AL1094" s="114"/>
      <c r="AM1094" s="114"/>
      <c r="AN1094" s="114"/>
      <c r="AO1094" s="114"/>
      <c r="AP1094" s="114"/>
      <c r="AQ1094" s="114"/>
      <c r="AR1094" s="114"/>
      <c r="AS1094" s="114"/>
      <c r="AT1094" s="114"/>
      <c r="AU1094" s="114"/>
      <c r="AV1094" s="114"/>
      <c r="AW1094" s="114"/>
      <c r="AX1094" s="114"/>
      <c r="AY1094" s="114"/>
      <c r="AZ1094" s="114"/>
      <c r="BA1094" s="114"/>
      <c r="BB1094" s="114"/>
      <c r="BC1094" s="114"/>
      <c r="BD1094" s="114"/>
      <c r="BE1094" s="114"/>
      <c r="BF1094" s="114"/>
      <c r="BG1094" s="114"/>
      <c r="BH1094" s="114"/>
      <c r="BI1094" s="114"/>
      <c r="BJ1094" s="114"/>
      <c r="BK1094" s="114"/>
      <c r="BL1094" s="114"/>
    </row>
    <row r="1095">
      <c r="A1095" s="117" t="s">
        <v>237</v>
      </c>
      <c r="B1095" s="117" t="b">
        <v>1</v>
      </c>
      <c r="C1095" s="117" t="s">
        <v>241</v>
      </c>
      <c r="D1095" s="117" t="s">
        <v>288</v>
      </c>
      <c r="E1095" s="117" t="s">
        <v>5369</v>
      </c>
      <c r="F1095" s="117" t="s">
        <v>1399</v>
      </c>
      <c r="G1095" s="117" t="s">
        <v>13157</v>
      </c>
      <c r="H1095" s="117" t="s">
        <v>13158</v>
      </c>
      <c r="I1095" s="134"/>
      <c r="J1095" s="117" t="s">
        <v>13159</v>
      </c>
      <c r="K1095" s="117" t="s">
        <v>13160</v>
      </c>
      <c r="L1095" s="134"/>
      <c r="M1095" s="134"/>
      <c r="N1095" s="134"/>
      <c r="O1095" s="117" t="s">
        <v>13161</v>
      </c>
      <c r="P1095" s="117" t="s">
        <v>13162</v>
      </c>
      <c r="Q1095" s="134"/>
      <c r="R1095" s="114"/>
      <c r="S1095" s="114"/>
      <c r="T1095" s="114"/>
      <c r="U1095" s="114"/>
      <c r="V1095" s="114"/>
      <c r="W1095" s="114"/>
      <c r="X1095" s="114"/>
      <c r="Y1095" s="114"/>
      <c r="Z1095" s="114"/>
      <c r="AA1095" s="114"/>
      <c r="AB1095" s="114"/>
      <c r="AC1095" s="114"/>
      <c r="AD1095" s="114"/>
      <c r="AE1095" s="114"/>
      <c r="AF1095" s="114"/>
      <c r="AG1095" s="114"/>
      <c r="AH1095" s="114"/>
      <c r="AI1095" s="114"/>
      <c r="AJ1095" s="114"/>
      <c r="AK1095" s="114"/>
      <c r="AL1095" s="114"/>
      <c r="AM1095" s="114"/>
      <c r="AN1095" s="114"/>
      <c r="AO1095" s="114"/>
      <c r="AP1095" s="114"/>
      <c r="AQ1095" s="114"/>
      <c r="AR1095" s="114"/>
      <c r="AS1095" s="114"/>
      <c r="AT1095" s="114"/>
      <c r="AU1095" s="114"/>
      <c r="AV1095" s="114"/>
      <c r="AW1095" s="114"/>
      <c r="AX1095" s="114"/>
      <c r="AY1095" s="114"/>
      <c r="AZ1095" s="114"/>
      <c r="BA1095" s="114"/>
      <c r="BB1095" s="114"/>
      <c r="BC1095" s="114"/>
      <c r="BD1095" s="114"/>
      <c r="BE1095" s="114"/>
      <c r="BF1095" s="114"/>
      <c r="BG1095" s="114"/>
      <c r="BH1095" s="114"/>
      <c r="BI1095" s="114"/>
      <c r="BJ1095" s="114"/>
      <c r="BK1095" s="114"/>
      <c r="BL1095" s="114"/>
    </row>
    <row r="1096">
      <c r="A1096" s="117" t="s">
        <v>237</v>
      </c>
      <c r="B1096" s="117" t="b">
        <v>1</v>
      </c>
      <c r="C1096" s="117" t="s">
        <v>241</v>
      </c>
      <c r="D1096" s="117" t="s">
        <v>288</v>
      </c>
      <c r="E1096" s="117" t="s">
        <v>5369</v>
      </c>
      <c r="F1096" s="117" t="s">
        <v>1446</v>
      </c>
      <c r="G1096" s="117" t="s">
        <v>13163</v>
      </c>
      <c r="H1096" s="117" t="s">
        <v>13164</v>
      </c>
      <c r="I1096" s="134"/>
      <c r="J1096" s="117" t="s">
        <v>13165</v>
      </c>
      <c r="K1096" s="117" t="s">
        <v>13166</v>
      </c>
      <c r="L1096" s="134"/>
      <c r="M1096" s="134"/>
      <c r="N1096" s="134"/>
      <c r="O1096" s="117" t="s">
        <v>13167</v>
      </c>
      <c r="P1096" s="117" t="s">
        <v>13168</v>
      </c>
      <c r="Q1096" s="117" t="s">
        <v>13169</v>
      </c>
      <c r="R1096" s="114"/>
      <c r="S1096" s="114"/>
      <c r="T1096" s="114"/>
      <c r="U1096" s="114"/>
      <c r="V1096" s="114"/>
      <c r="W1096" s="114"/>
      <c r="X1096" s="114"/>
      <c r="Y1096" s="114"/>
      <c r="Z1096" s="114"/>
      <c r="AA1096" s="114"/>
      <c r="AB1096" s="114"/>
      <c r="AC1096" s="114"/>
      <c r="AD1096" s="114"/>
      <c r="AE1096" s="114"/>
      <c r="AF1096" s="114"/>
      <c r="AG1096" s="114"/>
      <c r="AH1096" s="114"/>
      <c r="AI1096" s="114"/>
      <c r="AJ1096" s="114"/>
      <c r="AK1096" s="114"/>
      <c r="AL1096" s="114"/>
      <c r="AM1096" s="114"/>
      <c r="AN1096" s="114"/>
      <c r="AO1096" s="114"/>
      <c r="AP1096" s="114"/>
      <c r="AQ1096" s="114"/>
      <c r="AR1096" s="114"/>
      <c r="AS1096" s="114"/>
      <c r="AT1096" s="114"/>
      <c r="AU1096" s="114"/>
      <c r="AV1096" s="114"/>
      <c r="AW1096" s="114"/>
      <c r="AX1096" s="114"/>
      <c r="AY1096" s="114"/>
      <c r="AZ1096" s="114"/>
      <c r="BA1096" s="114"/>
      <c r="BB1096" s="114"/>
      <c r="BC1096" s="114"/>
      <c r="BD1096" s="114"/>
      <c r="BE1096" s="114"/>
      <c r="BF1096" s="114"/>
      <c r="BG1096" s="114"/>
      <c r="BH1096" s="114"/>
      <c r="BI1096" s="114"/>
      <c r="BJ1096" s="114"/>
      <c r="BK1096" s="114"/>
      <c r="BL1096" s="114"/>
    </row>
    <row r="1097">
      <c r="A1097" s="117" t="s">
        <v>237</v>
      </c>
      <c r="B1097" s="117" t="b">
        <v>1</v>
      </c>
      <c r="C1097" s="117">
        <v>1.0</v>
      </c>
      <c r="D1097" s="117" t="s">
        <v>288</v>
      </c>
      <c r="E1097" s="117" t="s">
        <v>5369</v>
      </c>
      <c r="F1097" s="117" t="s">
        <v>1446</v>
      </c>
      <c r="G1097" s="117" t="s">
        <v>13170</v>
      </c>
      <c r="H1097" s="117" t="s">
        <v>13171</v>
      </c>
      <c r="I1097" s="134"/>
      <c r="J1097" s="117" t="s">
        <v>5299</v>
      </c>
      <c r="K1097" s="117" t="s">
        <v>13172</v>
      </c>
      <c r="L1097" s="134"/>
      <c r="M1097" s="134"/>
      <c r="N1097" s="134"/>
      <c r="O1097" s="117" t="s">
        <v>13173</v>
      </c>
      <c r="P1097" s="117" t="s">
        <v>13174</v>
      </c>
      <c r="Q1097" s="117" t="s">
        <v>13175</v>
      </c>
      <c r="R1097" s="114"/>
      <c r="S1097" s="114"/>
      <c r="T1097" s="114"/>
      <c r="U1097" s="114"/>
      <c r="V1097" s="114"/>
      <c r="W1097" s="114"/>
      <c r="X1097" s="114"/>
      <c r="Y1097" s="114"/>
      <c r="Z1097" s="114"/>
      <c r="AA1097" s="114"/>
      <c r="AB1097" s="114"/>
      <c r="AC1097" s="114"/>
      <c r="AD1097" s="114"/>
      <c r="AE1097" s="114"/>
      <c r="AF1097" s="114"/>
      <c r="AG1097" s="114"/>
      <c r="AH1097" s="114"/>
      <c r="AI1097" s="114"/>
      <c r="AJ1097" s="114"/>
      <c r="AK1097" s="114"/>
      <c r="AL1097" s="114"/>
      <c r="AM1097" s="114"/>
      <c r="AN1097" s="114"/>
      <c r="AO1097" s="114"/>
      <c r="AP1097" s="114"/>
      <c r="AQ1097" s="114"/>
      <c r="AR1097" s="114"/>
      <c r="AS1097" s="114"/>
      <c r="AT1097" s="114"/>
      <c r="AU1097" s="114"/>
      <c r="AV1097" s="114"/>
      <c r="AW1097" s="114"/>
      <c r="AX1097" s="114"/>
      <c r="AY1097" s="114"/>
      <c r="AZ1097" s="114"/>
      <c r="BA1097" s="114"/>
      <c r="BB1097" s="114"/>
      <c r="BC1097" s="114"/>
      <c r="BD1097" s="114"/>
      <c r="BE1097" s="114"/>
      <c r="BF1097" s="114"/>
      <c r="BG1097" s="114"/>
      <c r="BH1097" s="114"/>
      <c r="BI1097" s="114"/>
      <c r="BJ1097" s="114"/>
      <c r="BK1097" s="114"/>
      <c r="BL1097" s="114"/>
    </row>
    <row r="1098">
      <c r="A1098" s="117" t="s">
        <v>237</v>
      </c>
      <c r="B1098" s="117" t="b">
        <v>1</v>
      </c>
      <c r="C1098" s="117" t="s">
        <v>241</v>
      </c>
      <c r="D1098" s="117" t="s">
        <v>288</v>
      </c>
      <c r="E1098" s="117" t="s">
        <v>5369</v>
      </c>
      <c r="F1098" s="117" t="s">
        <v>1446</v>
      </c>
      <c r="G1098" s="117" t="s">
        <v>13176</v>
      </c>
      <c r="H1098" s="117" t="s">
        <v>13177</v>
      </c>
      <c r="I1098" s="134"/>
      <c r="J1098" s="117" t="s">
        <v>5304</v>
      </c>
      <c r="K1098" s="117" t="s">
        <v>13178</v>
      </c>
      <c r="L1098" s="134"/>
      <c r="M1098" s="134"/>
      <c r="N1098" s="134"/>
      <c r="O1098" s="117" t="s">
        <v>13179</v>
      </c>
      <c r="P1098" s="117" t="s">
        <v>13180</v>
      </c>
      <c r="Q1098" s="117" t="s">
        <v>13181</v>
      </c>
      <c r="R1098" s="114"/>
      <c r="S1098" s="114"/>
      <c r="T1098" s="114"/>
      <c r="U1098" s="114"/>
      <c r="V1098" s="114"/>
      <c r="W1098" s="114"/>
      <c r="X1098" s="114"/>
      <c r="Y1098" s="114"/>
      <c r="Z1098" s="114"/>
      <c r="AA1098" s="114"/>
      <c r="AB1098" s="114"/>
      <c r="AC1098" s="114"/>
      <c r="AD1098" s="114"/>
      <c r="AE1098" s="114"/>
      <c r="AF1098" s="114"/>
      <c r="AG1098" s="114"/>
      <c r="AH1098" s="114"/>
      <c r="AI1098" s="114"/>
      <c r="AJ1098" s="114"/>
      <c r="AK1098" s="114"/>
      <c r="AL1098" s="114"/>
      <c r="AM1098" s="114"/>
      <c r="AN1098" s="114"/>
      <c r="AO1098" s="114"/>
      <c r="AP1098" s="114"/>
      <c r="AQ1098" s="114"/>
      <c r="AR1098" s="114"/>
      <c r="AS1098" s="114"/>
      <c r="AT1098" s="114"/>
      <c r="AU1098" s="114"/>
      <c r="AV1098" s="114"/>
      <c r="AW1098" s="114"/>
      <c r="AX1098" s="114"/>
      <c r="AY1098" s="114"/>
      <c r="AZ1098" s="114"/>
      <c r="BA1098" s="114"/>
      <c r="BB1098" s="114"/>
      <c r="BC1098" s="114"/>
      <c r="BD1098" s="114"/>
      <c r="BE1098" s="114"/>
      <c r="BF1098" s="114"/>
      <c r="BG1098" s="114"/>
      <c r="BH1098" s="114"/>
      <c r="BI1098" s="114"/>
      <c r="BJ1098" s="114"/>
      <c r="BK1098" s="114"/>
      <c r="BL1098" s="114"/>
    </row>
    <row r="1099">
      <c r="A1099" s="117" t="s">
        <v>237</v>
      </c>
      <c r="B1099" s="117" t="b">
        <v>1</v>
      </c>
      <c r="C1099" s="117" t="s">
        <v>241</v>
      </c>
      <c r="D1099" s="117" t="s">
        <v>288</v>
      </c>
      <c r="E1099" s="117" t="s">
        <v>5369</v>
      </c>
      <c r="F1099" s="117" t="s">
        <v>1446</v>
      </c>
      <c r="G1099" s="117" t="s">
        <v>13182</v>
      </c>
      <c r="H1099" s="117" t="s">
        <v>13183</v>
      </c>
      <c r="I1099" s="134"/>
      <c r="J1099" s="117" t="s">
        <v>13184</v>
      </c>
      <c r="K1099" s="117" t="s">
        <v>13185</v>
      </c>
      <c r="L1099" s="134"/>
      <c r="M1099" s="134"/>
      <c r="N1099" s="134"/>
      <c r="O1099" s="117" t="s">
        <v>13186</v>
      </c>
      <c r="P1099" s="117" t="s">
        <v>13187</v>
      </c>
      <c r="Q1099" s="117" t="s">
        <v>13188</v>
      </c>
      <c r="R1099" s="114"/>
      <c r="S1099" s="114"/>
      <c r="T1099" s="114"/>
      <c r="U1099" s="114"/>
      <c r="V1099" s="114"/>
      <c r="W1099" s="114"/>
      <c r="X1099" s="114"/>
      <c r="Y1099" s="114"/>
      <c r="Z1099" s="114"/>
      <c r="AA1099" s="114"/>
      <c r="AB1099" s="114"/>
      <c r="AC1099" s="114"/>
      <c r="AD1099" s="114"/>
      <c r="AE1099" s="114"/>
      <c r="AF1099" s="114"/>
      <c r="AG1099" s="114"/>
      <c r="AH1099" s="114"/>
      <c r="AI1099" s="114"/>
      <c r="AJ1099" s="114"/>
      <c r="AK1099" s="114"/>
      <c r="AL1099" s="114"/>
      <c r="AM1099" s="114"/>
      <c r="AN1099" s="114"/>
      <c r="AO1099" s="114"/>
      <c r="AP1099" s="114"/>
      <c r="AQ1099" s="114"/>
      <c r="AR1099" s="114"/>
      <c r="AS1099" s="114"/>
      <c r="AT1099" s="114"/>
      <c r="AU1099" s="114"/>
      <c r="AV1099" s="114"/>
      <c r="AW1099" s="114"/>
      <c r="AX1099" s="114"/>
      <c r="AY1099" s="114"/>
      <c r="AZ1099" s="114"/>
      <c r="BA1099" s="114"/>
      <c r="BB1099" s="114"/>
      <c r="BC1099" s="114"/>
      <c r="BD1099" s="114"/>
      <c r="BE1099" s="114"/>
      <c r="BF1099" s="114"/>
      <c r="BG1099" s="114"/>
      <c r="BH1099" s="114"/>
      <c r="BI1099" s="114"/>
      <c r="BJ1099" s="114"/>
      <c r="BK1099" s="114"/>
      <c r="BL1099" s="114"/>
    </row>
    <row r="1100">
      <c r="A1100" s="117" t="s">
        <v>237</v>
      </c>
      <c r="B1100" s="117" t="b">
        <v>1</v>
      </c>
      <c r="C1100" s="117">
        <v>1.0</v>
      </c>
      <c r="D1100" s="117" t="s">
        <v>288</v>
      </c>
      <c r="E1100" s="117" t="s">
        <v>5369</v>
      </c>
      <c r="F1100" s="117" t="s">
        <v>1446</v>
      </c>
      <c r="G1100" s="117" t="s">
        <v>13189</v>
      </c>
      <c r="H1100" s="117" t="s">
        <v>13190</v>
      </c>
      <c r="I1100" s="134"/>
      <c r="J1100" s="117" t="s">
        <v>13191</v>
      </c>
      <c r="K1100" s="117" t="s">
        <v>13192</v>
      </c>
      <c r="L1100" s="134"/>
      <c r="M1100" s="134"/>
      <c r="N1100" s="134"/>
      <c r="O1100" s="117" t="s">
        <v>13193</v>
      </c>
      <c r="P1100" s="117" t="s">
        <v>13194</v>
      </c>
      <c r="Q1100" s="117" t="s">
        <v>13195</v>
      </c>
      <c r="R1100" s="114"/>
      <c r="S1100" s="114"/>
      <c r="T1100" s="114"/>
      <c r="U1100" s="114"/>
      <c r="V1100" s="114"/>
      <c r="W1100" s="114"/>
      <c r="X1100" s="114"/>
      <c r="Y1100" s="114"/>
      <c r="Z1100" s="114"/>
      <c r="AA1100" s="114"/>
      <c r="AB1100" s="114"/>
      <c r="AC1100" s="114"/>
      <c r="AD1100" s="114"/>
      <c r="AE1100" s="114"/>
      <c r="AF1100" s="114"/>
      <c r="AG1100" s="114"/>
      <c r="AH1100" s="114"/>
      <c r="AI1100" s="114"/>
      <c r="AJ1100" s="114"/>
      <c r="AK1100" s="114"/>
      <c r="AL1100" s="114"/>
      <c r="AM1100" s="114"/>
      <c r="AN1100" s="114"/>
      <c r="AO1100" s="114"/>
      <c r="AP1100" s="114"/>
      <c r="AQ1100" s="114"/>
      <c r="AR1100" s="114"/>
      <c r="AS1100" s="114"/>
      <c r="AT1100" s="114"/>
      <c r="AU1100" s="114"/>
      <c r="AV1100" s="114"/>
      <c r="AW1100" s="114"/>
      <c r="AX1100" s="114"/>
      <c r="AY1100" s="114"/>
      <c r="AZ1100" s="114"/>
      <c r="BA1100" s="114"/>
      <c r="BB1100" s="114"/>
      <c r="BC1100" s="114"/>
      <c r="BD1100" s="114"/>
      <c r="BE1100" s="114"/>
      <c r="BF1100" s="114"/>
      <c r="BG1100" s="114"/>
      <c r="BH1100" s="114"/>
      <c r="BI1100" s="114"/>
      <c r="BJ1100" s="114"/>
      <c r="BK1100" s="114"/>
      <c r="BL1100" s="114"/>
    </row>
    <row r="1101">
      <c r="A1101" s="117" t="s">
        <v>237</v>
      </c>
      <c r="B1101" s="117" t="b">
        <v>1</v>
      </c>
      <c r="C1101" s="117" t="s">
        <v>241</v>
      </c>
      <c r="D1101" s="117" t="s">
        <v>288</v>
      </c>
      <c r="E1101" s="117" t="s">
        <v>5369</v>
      </c>
      <c r="F1101" s="117" t="s">
        <v>1446</v>
      </c>
      <c r="G1101" s="117" t="s">
        <v>13196</v>
      </c>
      <c r="H1101" s="117" t="s">
        <v>13197</v>
      </c>
      <c r="I1101" s="134"/>
      <c r="J1101" s="117" t="s">
        <v>13198</v>
      </c>
      <c r="K1101" s="143" t="s">
        <v>13199</v>
      </c>
      <c r="L1101" s="134"/>
      <c r="M1101" s="134"/>
      <c r="N1101" s="134"/>
      <c r="O1101" s="117" t="s">
        <v>13200</v>
      </c>
      <c r="P1101" s="117" t="s">
        <v>13201</v>
      </c>
      <c r="Q1101" s="143" t="s">
        <v>13202</v>
      </c>
      <c r="R1101" s="114"/>
      <c r="S1101" s="114"/>
      <c r="T1101" s="114"/>
      <c r="U1101" s="114"/>
      <c r="V1101" s="114"/>
      <c r="W1101" s="114"/>
      <c r="X1101" s="114"/>
      <c r="Y1101" s="114"/>
      <c r="Z1101" s="114"/>
      <c r="AA1101" s="114"/>
      <c r="AB1101" s="114"/>
      <c r="AC1101" s="114"/>
      <c r="AD1101" s="114"/>
      <c r="AE1101" s="114"/>
      <c r="AF1101" s="114"/>
      <c r="AG1101" s="114"/>
      <c r="AH1101" s="114"/>
      <c r="AI1101" s="114"/>
      <c r="AJ1101" s="114"/>
      <c r="AK1101" s="114"/>
      <c r="AL1101" s="114"/>
      <c r="AM1101" s="114"/>
      <c r="AN1101" s="114"/>
      <c r="AO1101" s="114"/>
      <c r="AP1101" s="114"/>
      <c r="AQ1101" s="114"/>
      <c r="AR1101" s="114"/>
      <c r="AS1101" s="114"/>
      <c r="AT1101" s="114"/>
      <c r="AU1101" s="114"/>
      <c r="AV1101" s="114"/>
      <c r="AW1101" s="114"/>
      <c r="AX1101" s="114"/>
      <c r="AY1101" s="114"/>
      <c r="AZ1101" s="114"/>
      <c r="BA1101" s="114"/>
      <c r="BB1101" s="114"/>
      <c r="BC1101" s="114"/>
      <c r="BD1101" s="114"/>
      <c r="BE1101" s="114"/>
      <c r="BF1101" s="114"/>
      <c r="BG1101" s="114"/>
      <c r="BH1101" s="114"/>
      <c r="BI1101" s="114"/>
      <c r="BJ1101" s="114"/>
      <c r="BK1101" s="114"/>
      <c r="BL1101" s="114"/>
    </row>
    <row r="1102">
      <c r="A1102" s="117" t="s">
        <v>237</v>
      </c>
      <c r="B1102" s="117" t="b">
        <v>1</v>
      </c>
      <c r="C1102" s="117" t="s">
        <v>241</v>
      </c>
      <c r="D1102" s="117" t="s">
        <v>288</v>
      </c>
      <c r="E1102" s="117" t="s">
        <v>5369</v>
      </c>
      <c r="F1102" s="117" t="s">
        <v>1446</v>
      </c>
      <c r="G1102" s="117" t="s">
        <v>13203</v>
      </c>
      <c r="H1102" s="117" t="s">
        <v>13204</v>
      </c>
      <c r="I1102" s="134"/>
      <c r="J1102" s="117" t="s">
        <v>13205</v>
      </c>
      <c r="K1102" s="117" t="s">
        <v>13206</v>
      </c>
      <c r="L1102" s="134"/>
      <c r="M1102" s="134"/>
      <c r="N1102" s="134"/>
      <c r="O1102" s="117" t="s">
        <v>13207</v>
      </c>
      <c r="P1102" s="117" t="s">
        <v>13208</v>
      </c>
      <c r="Q1102" s="117" t="s">
        <v>13209</v>
      </c>
      <c r="R1102" s="114"/>
      <c r="S1102" s="114"/>
      <c r="T1102" s="114"/>
      <c r="U1102" s="114"/>
      <c r="V1102" s="114"/>
      <c r="W1102" s="114"/>
      <c r="X1102" s="114"/>
      <c r="Y1102" s="114"/>
      <c r="Z1102" s="114"/>
      <c r="AA1102" s="114"/>
      <c r="AB1102" s="114"/>
      <c r="AC1102" s="114"/>
      <c r="AD1102" s="114"/>
      <c r="AE1102" s="114"/>
      <c r="AF1102" s="114"/>
      <c r="AG1102" s="114"/>
      <c r="AH1102" s="114"/>
      <c r="AI1102" s="114"/>
      <c r="AJ1102" s="114"/>
      <c r="AK1102" s="114"/>
      <c r="AL1102" s="114"/>
      <c r="AM1102" s="114"/>
      <c r="AN1102" s="114"/>
      <c r="AO1102" s="114"/>
      <c r="AP1102" s="114"/>
      <c r="AQ1102" s="114"/>
      <c r="AR1102" s="114"/>
      <c r="AS1102" s="114"/>
      <c r="AT1102" s="114"/>
      <c r="AU1102" s="114"/>
      <c r="AV1102" s="114"/>
      <c r="AW1102" s="114"/>
      <c r="AX1102" s="114"/>
      <c r="AY1102" s="114"/>
      <c r="AZ1102" s="114"/>
      <c r="BA1102" s="114"/>
      <c r="BB1102" s="114"/>
      <c r="BC1102" s="114"/>
      <c r="BD1102" s="114"/>
      <c r="BE1102" s="114"/>
      <c r="BF1102" s="114"/>
      <c r="BG1102" s="114"/>
      <c r="BH1102" s="114"/>
      <c r="BI1102" s="114"/>
      <c r="BJ1102" s="114"/>
      <c r="BK1102" s="114"/>
      <c r="BL1102" s="114"/>
    </row>
    <row r="1103">
      <c r="A1103" s="117" t="s">
        <v>237</v>
      </c>
      <c r="B1103" s="117" t="b">
        <v>1</v>
      </c>
      <c r="C1103" s="117">
        <v>1.0</v>
      </c>
      <c r="D1103" s="117" t="s">
        <v>288</v>
      </c>
      <c r="E1103" s="117" t="s">
        <v>5369</v>
      </c>
      <c r="F1103" s="117" t="s">
        <v>1446</v>
      </c>
      <c r="G1103" s="117" t="s">
        <v>13210</v>
      </c>
      <c r="H1103" s="117" t="s">
        <v>13211</v>
      </c>
      <c r="I1103" s="134"/>
      <c r="J1103" s="117" t="s">
        <v>13212</v>
      </c>
      <c r="K1103" s="143" t="s">
        <v>13213</v>
      </c>
      <c r="L1103" s="134"/>
      <c r="M1103" s="134"/>
      <c r="N1103" s="134"/>
      <c r="O1103" s="143" t="s">
        <v>13214</v>
      </c>
      <c r="P1103" s="143" t="s">
        <v>13215</v>
      </c>
      <c r="Q1103" s="143" t="s">
        <v>13216</v>
      </c>
      <c r="R1103" s="114"/>
      <c r="S1103" s="114"/>
      <c r="T1103" s="114"/>
      <c r="U1103" s="114"/>
      <c r="V1103" s="114"/>
      <c r="W1103" s="114"/>
      <c r="X1103" s="114"/>
      <c r="Y1103" s="114"/>
      <c r="Z1103" s="114"/>
      <c r="AA1103" s="114"/>
      <c r="AB1103" s="114"/>
      <c r="AC1103" s="114"/>
      <c r="AD1103" s="114"/>
      <c r="AE1103" s="114"/>
      <c r="AF1103" s="114"/>
      <c r="AG1103" s="114"/>
      <c r="AH1103" s="114"/>
      <c r="AI1103" s="114"/>
      <c r="AJ1103" s="114"/>
      <c r="AK1103" s="114"/>
      <c r="AL1103" s="114"/>
      <c r="AM1103" s="114"/>
      <c r="AN1103" s="114"/>
      <c r="AO1103" s="114"/>
      <c r="AP1103" s="114"/>
      <c r="AQ1103" s="114"/>
      <c r="AR1103" s="114"/>
      <c r="AS1103" s="114"/>
      <c r="AT1103" s="114"/>
      <c r="AU1103" s="114"/>
      <c r="AV1103" s="114"/>
      <c r="AW1103" s="114"/>
      <c r="AX1103" s="114"/>
      <c r="AY1103" s="114"/>
      <c r="AZ1103" s="114"/>
      <c r="BA1103" s="114"/>
      <c r="BB1103" s="114"/>
      <c r="BC1103" s="114"/>
      <c r="BD1103" s="114"/>
      <c r="BE1103" s="114"/>
      <c r="BF1103" s="114"/>
      <c r="BG1103" s="114"/>
      <c r="BH1103" s="114"/>
      <c r="BI1103" s="114"/>
      <c r="BJ1103" s="114"/>
      <c r="BK1103" s="114"/>
      <c r="BL1103" s="114"/>
    </row>
    <row r="1104">
      <c r="A1104" s="117" t="s">
        <v>237</v>
      </c>
      <c r="B1104" s="117" t="b">
        <v>1</v>
      </c>
      <c r="C1104" s="117" t="s">
        <v>241</v>
      </c>
      <c r="D1104" s="117" t="s">
        <v>288</v>
      </c>
      <c r="E1104" s="117" t="s">
        <v>5369</v>
      </c>
      <c r="F1104" s="117" t="s">
        <v>1446</v>
      </c>
      <c r="G1104" s="117" t="s">
        <v>13217</v>
      </c>
      <c r="H1104" s="117" t="s">
        <v>13218</v>
      </c>
      <c r="I1104" s="134"/>
      <c r="J1104" s="117" t="s">
        <v>13219</v>
      </c>
      <c r="K1104" s="117" t="s">
        <v>13220</v>
      </c>
      <c r="L1104" s="134"/>
      <c r="M1104" s="134"/>
      <c r="N1104" s="134"/>
      <c r="O1104" s="117" t="s">
        <v>13221</v>
      </c>
      <c r="P1104" s="117" t="s">
        <v>13222</v>
      </c>
      <c r="Q1104" s="117" t="s">
        <v>13223</v>
      </c>
      <c r="R1104" s="114"/>
      <c r="S1104" s="114"/>
      <c r="T1104" s="114"/>
      <c r="U1104" s="114"/>
      <c r="V1104" s="114"/>
      <c r="W1104" s="114"/>
      <c r="X1104" s="114"/>
      <c r="Y1104" s="114"/>
      <c r="Z1104" s="114"/>
      <c r="AA1104" s="114"/>
      <c r="AB1104" s="114"/>
      <c r="AC1104" s="114"/>
      <c r="AD1104" s="114"/>
      <c r="AE1104" s="114"/>
      <c r="AF1104" s="114"/>
      <c r="AG1104" s="114"/>
      <c r="AH1104" s="114"/>
      <c r="AI1104" s="114"/>
      <c r="AJ1104" s="114"/>
      <c r="AK1104" s="114"/>
      <c r="AL1104" s="114"/>
      <c r="AM1104" s="114"/>
      <c r="AN1104" s="114"/>
      <c r="AO1104" s="114"/>
      <c r="AP1104" s="114"/>
      <c r="AQ1104" s="114"/>
      <c r="AR1104" s="114"/>
      <c r="AS1104" s="114"/>
      <c r="AT1104" s="114"/>
      <c r="AU1104" s="114"/>
      <c r="AV1104" s="114"/>
      <c r="AW1104" s="114"/>
      <c r="AX1104" s="114"/>
      <c r="AY1104" s="114"/>
      <c r="AZ1104" s="114"/>
      <c r="BA1104" s="114"/>
      <c r="BB1104" s="114"/>
      <c r="BC1104" s="114"/>
      <c r="BD1104" s="114"/>
      <c r="BE1104" s="114"/>
      <c r="BF1104" s="114"/>
      <c r="BG1104" s="114"/>
      <c r="BH1104" s="114"/>
      <c r="BI1104" s="114"/>
      <c r="BJ1104" s="114"/>
      <c r="BK1104" s="114"/>
      <c r="BL1104" s="114"/>
    </row>
    <row r="1105">
      <c r="A1105" s="117" t="s">
        <v>237</v>
      </c>
      <c r="B1105" s="117" t="b">
        <v>1</v>
      </c>
      <c r="C1105" s="117" t="s">
        <v>241</v>
      </c>
      <c r="D1105" s="117" t="s">
        <v>288</v>
      </c>
      <c r="E1105" s="117" t="s">
        <v>5369</v>
      </c>
      <c r="F1105" s="117" t="s">
        <v>1446</v>
      </c>
      <c r="G1105" s="117" t="s">
        <v>13224</v>
      </c>
      <c r="H1105" s="117" t="s">
        <v>13225</v>
      </c>
      <c r="I1105" s="134"/>
      <c r="J1105" s="117" t="s">
        <v>13226</v>
      </c>
      <c r="K1105" s="117" t="s">
        <v>13227</v>
      </c>
      <c r="L1105" s="134"/>
      <c r="M1105" s="134"/>
      <c r="N1105" s="134"/>
      <c r="O1105" s="117" t="s">
        <v>13228</v>
      </c>
      <c r="P1105" s="117" t="s">
        <v>13229</v>
      </c>
      <c r="Q1105" s="117" t="s">
        <v>13230</v>
      </c>
      <c r="R1105" s="114"/>
      <c r="S1105" s="114"/>
      <c r="T1105" s="114"/>
      <c r="U1105" s="114"/>
      <c r="V1105" s="114"/>
      <c r="W1105" s="114"/>
      <c r="X1105" s="114"/>
      <c r="Y1105" s="114"/>
      <c r="Z1105" s="114"/>
      <c r="AA1105" s="114"/>
      <c r="AB1105" s="114"/>
      <c r="AC1105" s="114"/>
      <c r="AD1105" s="114"/>
      <c r="AE1105" s="114"/>
      <c r="AF1105" s="114"/>
      <c r="AG1105" s="114"/>
      <c r="AH1105" s="114"/>
      <c r="AI1105" s="114"/>
      <c r="AJ1105" s="114"/>
      <c r="AK1105" s="114"/>
      <c r="AL1105" s="114"/>
      <c r="AM1105" s="114"/>
      <c r="AN1105" s="114"/>
      <c r="AO1105" s="114"/>
      <c r="AP1105" s="114"/>
      <c r="AQ1105" s="114"/>
      <c r="AR1105" s="114"/>
      <c r="AS1105" s="114"/>
      <c r="AT1105" s="114"/>
      <c r="AU1105" s="114"/>
      <c r="AV1105" s="114"/>
      <c r="AW1105" s="114"/>
      <c r="AX1105" s="114"/>
      <c r="AY1105" s="114"/>
      <c r="AZ1105" s="114"/>
      <c r="BA1105" s="114"/>
      <c r="BB1105" s="114"/>
      <c r="BC1105" s="114"/>
      <c r="BD1105" s="114"/>
      <c r="BE1105" s="114"/>
      <c r="BF1105" s="114"/>
      <c r="BG1105" s="114"/>
      <c r="BH1105" s="114"/>
      <c r="BI1105" s="114"/>
      <c r="BJ1105" s="114"/>
      <c r="BK1105" s="114"/>
      <c r="BL1105" s="114"/>
    </row>
    <row r="1106">
      <c r="A1106" s="117" t="s">
        <v>237</v>
      </c>
      <c r="B1106" s="117" t="b">
        <v>1</v>
      </c>
      <c r="C1106" s="117">
        <v>1.0</v>
      </c>
      <c r="D1106" s="117" t="s">
        <v>288</v>
      </c>
      <c r="E1106" s="117" t="s">
        <v>5369</v>
      </c>
      <c r="F1106" s="117" t="s">
        <v>1446</v>
      </c>
      <c r="G1106" s="117" t="s">
        <v>13231</v>
      </c>
      <c r="H1106" s="117" t="s">
        <v>13232</v>
      </c>
      <c r="I1106" s="134"/>
      <c r="J1106" s="117" t="s">
        <v>13233</v>
      </c>
      <c r="K1106" s="117" t="s">
        <v>13234</v>
      </c>
      <c r="L1106" s="134"/>
      <c r="M1106" s="134"/>
      <c r="N1106" s="134"/>
      <c r="O1106" s="117" t="s">
        <v>13235</v>
      </c>
      <c r="P1106" s="117" t="s">
        <v>13236</v>
      </c>
      <c r="Q1106" s="117" t="s">
        <v>13237</v>
      </c>
      <c r="R1106" s="114"/>
      <c r="S1106" s="114"/>
      <c r="T1106" s="114"/>
      <c r="U1106" s="114"/>
      <c r="V1106" s="114"/>
      <c r="W1106" s="114"/>
      <c r="X1106" s="114"/>
      <c r="Y1106" s="114"/>
      <c r="Z1106" s="114"/>
      <c r="AA1106" s="114"/>
      <c r="AB1106" s="114"/>
      <c r="AC1106" s="114"/>
      <c r="AD1106" s="114"/>
      <c r="AE1106" s="114"/>
      <c r="AF1106" s="114"/>
      <c r="AG1106" s="114"/>
      <c r="AH1106" s="114"/>
      <c r="AI1106" s="114"/>
      <c r="AJ1106" s="114"/>
      <c r="AK1106" s="114"/>
      <c r="AL1106" s="114"/>
      <c r="AM1106" s="114"/>
      <c r="AN1106" s="114"/>
      <c r="AO1106" s="114"/>
      <c r="AP1106" s="114"/>
      <c r="AQ1106" s="114"/>
      <c r="AR1106" s="114"/>
      <c r="AS1106" s="114"/>
      <c r="AT1106" s="114"/>
      <c r="AU1106" s="114"/>
      <c r="AV1106" s="114"/>
      <c r="AW1106" s="114"/>
      <c r="AX1106" s="114"/>
      <c r="AY1106" s="114"/>
      <c r="AZ1106" s="114"/>
      <c r="BA1106" s="114"/>
      <c r="BB1106" s="114"/>
      <c r="BC1106" s="114"/>
      <c r="BD1106" s="114"/>
      <c r="BE1106" s="114"/>
      <c r="BF1106" s="114"/>
      <c r="BG1106" s="114"/>
      <c r="BH1106" s="114"/>
      <c r="BI1106" s="114"/>
      <c r="BJ1106" s="114"/>
      <c r="BK1106" s="114"/>
      <c r="BL1106" s="114"/>
    </row>
    <row r="1107">
      <c r="A1107" s="117" t="s">
        <v>237</v>
      </c>
      <c r="B1107" s="117" t="b">
        <v>1</v>
      </c>
      <c r="C1107" s="117" t="s">
        <v>241</v>
      </c>
      <c r="D1107" s="117" t="s">
        <v>288</v>
      </c>
      <c r="E1107" s="117" t="s">
        <v>5369</v>
      </c>
      <c r="F1107" s="117" t="s">
        <v>1446</v>
      </c>
      <c r="G1107" s="117" t="s">
        <v>13238</v>
      </c>
      <c r="H1107" s="117" t="s">
        <v>13239</v>
      </c>
      <c r="I1107" s="134"/>
      <c r="J1107" s="117" t="s">
        <v>13240</v>
      </c>
      <c r="K1107" s="117" t="s">
        <v>13241</v>
      </c>
      <c r="L1107" s="134"/>
      <c r="M1107" s="134"/>
      <c r="N1107" s="134"/>
      <c r="O1107" s="117" t="s">
        <v>13242</v>
      </c>
      <c r="P1107" s="117" t="s">
        <v>13243</v>
      </c>
      <c r="Q1107" s="134"/>
      <c r="R1107" s="114"/>
      <c r="S1107" s="114"/>
      <c r="T1107" s="114"/>
      <c r="U1107" s="114"/>
      <c r="V1107" s="114"/>
      <c r="W1107" s="114"/>
      <c r="X1107" s="114"/>
      <c r="Y1107" s="114"/>
      <c r="Z1107" s="114"/>
      <c r="AA1107" s="114"/>
      <c r="AB1107" s="114"/>
      <c r="AC1107" s="114"/>
      <c r="AD1107" s="114"/>
      <c r="AE1107" s="114"/>
      <c r="AF1107" s="114"/>
      <c r="AG1107" s="114"/>
      <c r="AH1107" s="114"/>
      <c r="AI1107" s="114"/>
      <c r="AJ1107" s="114"/>
      <c r="AK1107" s="114"/>
      <c r="AL1107" s="114"/>
      <c r="AM1107" s="114"/>
      <c r="AN1107" s="114"/>
      <c r="AO1107" s="114"/>
      <c r="AP1107" s="114"/>
      <c r="AQ1107" s="114"/>
      <c r="AR1107" s="114"/>
      <c r="AS1107" s="114"/>
      <c r="AT1107" s="114"/>
      <c r="AU1107" s="114"/>
      <c r="AV1107" s="114"/>
      <c r="AW1107" s="114"/>
      <c r="AX1107" s="114"/>
      <c r="AY1107" s="114"/>
      <c r="AZ1107" s="114"/>
      <c r="BA1107" s="114"/>
      <c r="BB1107" s="114"/>
      <c r="BC1107" s="114"/>
      <c r="BD1107" s="114"/>
      <c r="BE1107" s="114"/>
      <c r="BF1107" s="114"/>
      <c r="BG1107" s="114"/>
      <c r="BH1107" s="114"/>
      <c r="BI1107" s="114"/>
      <c r="BJ1107" s="114"/>
      <c r="BK1107" s="114"/>
      <c r="BL1107" s="114"/>
    </row>
    <row r="1108">
      <c r="A1108" s="117" t="s">
        <v>237</v>
      </c>
      <c r="B1108" s="117" t="b">
        <v>1</v>
      </c>
      <c r="C1108" s="117" t="s">
        <v>241</v>
      </c>
      <c r="D1108" s="117" t="s">
        <v>288</v>
      </c>
      <c r="E1108" s="117" t="s">
        <v>5369</v>
      </c>
      <c r="F1108" s="117" t="s">
        <v>1446</v>
      </c>
      <c r="G1108" s="117" t="s">
        <v>13244</v>
      </c>
      <c r="H1108" s="117" t="s">
        <v>13245</v>
      </c>
      <c r="I1108" s="134"/>
      <c r="J1108" s="117" t="s">
        <v>13246</v>
      </c>
      <c r="K1108" s="117" t="s">
        <v>13247</v>
      </c>
      <c r="L1108" s="134"/>
      <c r="M1108" s="134"/>
      <c r="N1108" s="134"/>
      <c r="O1108" s="117" t="s">
        <v>13248</v>
      </c>
      <c r="P1108" s="117" t="s">
        <v>13249</v>
      </c>
      <c r="Q1108" s="117" t="s">
        <v>5359</v>
      </c>
      <c r="R1108" s="114"/>
      <c r="S1108" s="114"/>
      <c r="T1108" s="114"/>
      <c r="U1108" s="114"/>
      <c r="V1108" s="114"/>
      <c r="W1108" s="114"/>
      <c r="X1108" s="114"/>
      <c r="Y1108" s="114"/>
      <c r="Z1108" s="114"/>
      <c r="AA1108" s="114"/>
      <c r="AB1108" s="114"/>
      <c r="AC1108" s="114"/>
      <c r="AD1108" s="114"/>
      <c r="AE1108" s="114"/>
      <c r="AF1108" s="114"/>
      <c r="AG1108" s="114"/>
      <c r="AH1108" s="114"/>
      <c r="AI1108" s="114"/>
      <c r="AJ1108" s="114"/>
      <c r="AK1108" s="114"/>
      <c r="AL1108" s="114"/>
      <c r="AM1108" s="114"/>
      <c r="AN1108" s="114"/>
      <c r="AO1108" s="114"/>
      <c r="AP1108" s="114"/>
      <c r="AQ1108" s="114"/>
      <c r="AR1108" s="114"/>
      <c r="AS1108" s="114"/>
      <c r="AT1108" s="114"/>
      <c r="AU1108" s="114"/>
      <c r="AV1108" s="114"/>
      <c r="AW1108" s="114"/>
      <c r="AX1108" s="114"/>
      <c r="AY1108" s="114"/>
      <c r="AZ1108" s="114"/>
      <c r="BA1108" s="114"/>
      <c r="BB1108" s="114"/>
      <c r="BC1108" s="114"/>
      <c r="BD1108" s="114"/>
      <c r="BE1108" s="114"/>
      <c r="BF1108" s="114"/>
      <c r="BG1108" s="114"/>
      <c r="BH1108" s="114"/>
      <c r="BI1108" s="114"/>
      <c r="BJ1108" s="114"/>
      <c r="BK1108" s="114"/>
      <c r="BL1108" s="114"/>
    </row>
    <row r="1109">
      <c r="A1109" s="117" t="s">
        <v>237</v>
      </c>
      <c r="B1109" s="117" t="b">
        <v>1</v>
      </c>
      <c r="C1109" s="117">
        <v>1.0</v>
      </c>
      <c r="D1109" s="117" t="s">
        <v>288</v>
      </c>
      <c r="E1109" s="117" t="s">
        <v>5369</v>
      </c>
      <c r="F1109" s="117" t="s">
        <v>1446</v>
      </c>
      <c r="G1109" s="117" t="s">
        <v>13250</v>
      </c>
      <c r="H1109" s="117" t="s">
        <v>13251</v>
      </c>
      <c r="I1109" s="134"/>
      <c r="J1109" s="117" t="s">
        <v>13252</v>
      </c>
      <c r="K1109" s="117" t="s">
        <v>13253</v>
      </c>
      <c r="L1109" s="134"/>
      <c r="M1109" s="134"/>
      <c r="N1109" s="134"/>
      <c r="O1109" s="117" t="s">
        <v>13254</v>
      </c>
      <c r="P1109" s="117" t="s">
        <v>13255</v>
      </c>
      <c r="Q1109" s="117" t="s">
        <v>13256</v>
      </c>
      <c r="R1109" s="114"/>
      <c r="S1109" s="114"/>
      <c r="T1109" s="114"/>
      <c r="U1109" s="114"/>
      <c r="V1109" s="114"/>
      <c r="W1109" s="114"/>
      <c r="X1109" s="114"/>
      <c r="Y1109" s="114"/>
      <c r="Z1109" s="114"/>
      <c r="AA1109" s="114"/>
      <c r="AB1109" s="114"/>
      <c r="AC1109" s="114"/>
      <c r="AD1109" s="114"/>
      <c r="AE1109" s="114"/>
      <c r="AF1109" s="114"/>
      <c r="AG1109" s="114"/>
      <c r="AH1109" s="114"/>
      <c r="AI1109" s="114"/>
      <c r="AJ1109" s="114"/>
      <c r="AK1109" s="114"/>
      <c r="AL1109" s="114"/>
      <c r="AM1109" s="114"/>
      <c r="AN1109" s="114"/>
      <c r="AO1109" s="114"/>
      <c r="AP1109" s="114"/>
      <c r="AQ1109" s="114"/>
      <c r="AR1109" s="114"/>
      <c r="AS1109" s="114"/>
      <c r="AT1109" s="114"/>
      <c r="AU1109" s="114"/>
      <c r="AV1109" s="114"/>
      <c r="AW1109" s="114"/>
      <c r="AX1109" s="114"/>
      <c r="AY1109" s="114"/>
      <c r="AZ1109" s="114"/>
      <c r="BA1109" s="114"/>
      <c r="BB1109" s="114"/>
      <c r="BC1109" s="114"/>
      <c r="BD1109" s="114"/>
      <c r="BE1109" s="114"/>
      <c r="BF1109" s="114"/>
      <c r="BG1109" s="114"/>
      <c r="BH1109" s="114"/>
      <c r="BI1109" s="114"/>
      <c r="BJ1109" s="114"/>
      <c r="BK1109" s="114"/>
      <c r="BL1109" s="114"/>
    </row>
    <row r="1110">
      <c r="A1110" s="117" t="s">
        <v>237</v>
      </c>
      <c r="B1110" s="117" t="b">
        <v>1</v>
      </c>
      <c r="C1110" s="117" t="s">
        <v>241</v>
      </c>
      <c r="D1110" s="117" t="s">
        <v>288</v>
      </c>
      <c r="E1110" s="117" t="s">
        <v>5369</v>
      </c>
      <c r="F1110" s="117" t="s">
        <v>1446</v>
      </c>
      <c r="G1110" s="117" t="s">
        <v>13257</v>
      </c>
      <c r="H1110" s="117" t="s">
        <v>13258</v>
      </c>
      <c r="I1110" s="134"/>
      <c r="J1110" s="117" t="s">
        <v>13259</v>
      </c>
      <c r="K1110" s="117" t="s">
        <v>13260</v>
      </c>
      <c r="L1110" s="134"/>
      <c r="M1110" s="134"/>
      <c r="N1110" s="134"/>
      <c r="O1110" s="117" t="s">
        <v>13261</v>
      </c>
      <c r="P1110" s="117" t="s">
        <v>13262</v>
      </c>
      <c r="Q1110" s="134"/>
      <c r="R1110" s="114"/>
      <c r="S1110" s="114"/>
      <c r="T1110" s="114"/>
      <c r="U1110" s="114"/>
      <c r="V1110" s="114"/>
      <c r="W1110" s="114"/>
      <c r="X1110" s="114"/>
      <c r="Y1110" s="114"/>
      <c r="Z1110" s="114"/>
      <c r="AA1110" s="114"/>
      <c r="AB1110" s="114"/>
      <c r="AC1110" s="114"/>
      <c r="AD1110" s="114"/>
      <c r="AE1110" s="114"/>
      <c r="AF1110" s="114"/>
      <c r="AG1110" s="114"/>
      <c r="AH1110" s="114"/>
      <c r="AI1110" s="114"/>
      <c r="AJ1110" s="114"/>
      <c r="AK1110" s="114"/>
      <c r="AL1110" s="114"/>
      <c r="AM1110" s="114"/>
      <c r="AN1110" s="114"/>
      <c r="AO1110" s="114"/>
      <c r="AP1110" s="114"/>
      <c r="AQ1110" s="114"/>
      <c r="AR1110" s="114"/>
      <c r="AS1110" s="114"/>
      <c r="AT1110" s="114"/>
      <c r="AU1110" s="114"/>
      <c r="AV1110" s="114"/>
      <c r="AW1110" s="114"/>
      <c r="AX1110" s="114"/>
      <c r="AY1110" s="114"/>
      <c r="AZ1110" s="114"/>
      <c r="BA1110" s="114"/>
      <c r="BB1110" s="114"/>
      <c r="BC1110" s="114"/>
      <c r="BD1110" s="114"/>
      <c r="BE1110" s="114"/>
      <c r="BF1110" s="114"/>
      <c r="BG1110" s="114"/>
      <c r="BH1110" s="114"/>
      <c r="BI1110" s="114"/>
      <c r="BJ1110" s="114"/>
      <c r="BK1110" s="114"/>
      <c r="BL1110" s="114"/>
    </row>
    <row r="1111">
      <c r="A1111" s="117" t="s">
        <v>237</v>
      </c>
      <c r="B1111" s="117" t="b">
        <v>1</v>
      </c>
      <c r="C1111" s="117" t="s">
        <v>241</v>
      </c>
      <c r="D1111" s="117" t="s">
        <v>288</v>
      </c>
      <c r="E1111" s="117" t="s">
        <v>5369</v>
      </c>
      <c r="F1111" s="117" t="s">
        <v>1446</v>
      </c>
      <c r="G1111" s="117" t="s">
        <v>13263</v>
      </c>
      <c r="H1111" s="117" t="s">
        <v>13264</v>
      </c>
      <c r="I1111" s="134"/>
      <c r="J1111" s="117" t="s">
        <v>13265</v>
      </c>
      <c r="K1111" s="117" t="s">
        <v>13266</v>
      </c>
      <c r="L1111" s="134"/>
      <c r="M1111" s="134"/>
      <c r="N1111" s="134"/>
      <c r="O1111" s="117" t="s">
        <v>13267</v>
      </c>
      <c r="P1111" s="117" t="s">
        <v>13268</v>
      </c>
      <c r="Q1111" s="117" t="s">
        <v>13269</v>
      </c>
      <c r="R1111" s="114"/>
      <c r="S1111" s="114"/>
      <c r="T1111" s="114"/>
      <c r="U1111" s="114"/>
      <c r="V1111" s="114"/>
      <c r="W1111" s="114"/>
      <c r="X1111" s="114"/>
      <c r="Y1111" s="114"/>
      <c r="Z1111" s="114"/>
      <c r="AA1111" s="114"/>
      <c r="AB1111" s="114"/>
      <c r="AC1111" s="114"/>
      <c r="AD1111" s="114"/>
      <c r="AE1111" s="114"/>
      <c r="AF1111" s="114"/>
      <c r="AG1111" s="114"/>
      <c r="AH1111" s="114"/>
      <c r="AI1111" s="114"/>
      <c r="AJ1111" s="114"/>
      <c r="AK1111" s="114"/>
      <c r="AL1111" s="114"/>
      <c r="AM1111" s="114"/>
      <c r="AN1111" s="114"/>
      <c r="AO1111" s="114"/>
      <c r="AP1111" s="114"/>
      <c r="AQ1111" s="114"/>
      <c r="AR1111" s="114"/>
      <c r="AS1111" s="114"/>
      <c r="AT1111" s="114"/>
      <c r="AU1111" s="114"/>
      <c r="AV1111" s="114"/>
      <c r="AW1111" s="114"/>
      <c r="AX1111" s="114"/>
      <c r="AY1111" s="114"/>
      <c r="AZ1111" s="114"/>
      <c r="BA1111" s="114"/>
      <c r="BB1111" s="114"/>
      <c r="BC1111" s="114"/>
      <c r="BD1111" s="114"/>
      <c r="BE1111" s="114"/>
      <c r="BF1111" s="114"/>
      <c r="BG1111" s="114"/>
      <c r="BH1111" s="114"/>
      <c r="BI1111" s="114"/>
      <c r="BJ1111" s="114"/>
      <c r="BK1111" s="114"/>
      <c r="BL1111" s="114"/>
    </row>
    <row r="1112">
      <c r="A1112" s="117" t="s">
        <v>237</v>
      </c>
      <c r="B1112" s="117" t="b">
        <v>1</v>
      </c>
      <c r="C1112" s="117">
        <v>1.0</v>
      </c>
      <c r="D1112" s="117" t="s">
        <v>288</v>
      </c>
      <c r="E1112" s="117" t="s">
        <v>5369</v>
      </c>
      <c r="F1112" s="117" t="s">
        <v>1446</v>
      </c>
      <c r="G1112" s="117" t="s">
        <v>13270</v>
      </c>
      <c r="H1112" s="117" t="s">
        <v>13271</v>
      </c>
      <c r="I1112" s="134"/>
      <c r="J1112" s="117" t="s">
        <v>13272</v>
      </c>
      <c r="K1112" s="117" t="s">
        <v>13273</v>
      </c>
      <c r="L1112" s="134"/>
      <c r="M1112" s="134"/>
      <c r="N1112" s="134"/>
      <c r="O1112" s="117" t="s">
        <v>13274</v>
      </c>
      <c r="P1112" s="117" t="s">
        <v>13275</v>
      </c>
      <c r="Q1112" s="117" t="s">
        <v>13276</v>
      </c>
      <c r="R1112" s="114"/>
      <c r="S1112" s="114"/>
      <c r="T1112" s="114"/>
      <c r="U1112" s="114"/>
      <c r="V1112" s="114"/>
      <c r="W1112" s="114"/>
      <c r="X1112" s="114"/>
      <c r="Y1112" s="114"/>
      <c r="Z1112" s="114"/>
      <c r="AA1112" s="114"/>
      <c r="AB1112" s="114"/>
      <c r="AC1112" s="114"/>
      <c r="AD1112" s="114"/>
      <c r="AE1112" s="114"/>
      <c r="AF1112" s="114"/>
      <c r="AG1112" s="114"/>
      <c r="AH1112" s="114"/>
      <c r="AI1112" s="114"/>
      <c r="AJ1112" s="114"/>
      <c r="AK1112" s="114"/>
      <c r="AL1112" s="114"/>
      <c r="AM1112" s="114"/>
      <c r="AN1112" s="114"/>
      <c r="AO1112" s="114"/>
      <c r="AP1112" s="114"/>
      <c r="AQ1112" s="114"/>
      <c r="AR1112" s="114"/>
      <c r="AS1112" s="114"/>
      <c r="AT1112" s="114"/>
      <c r="AU1112" s="114"/>
      <c r="AV1112" s="114"/>
      <c r="AW1112" s="114"/>
      <c r="AX1112" s="114"/>
      <c r="AY1112" s="114"/>
      <c r="AZ1112" s="114"/>
      <c r="BA1112" s="114"/>
      <c r="BB1112" s="114"/>
      <c r="BC1112" s="114"/>
      <c r="BD1112" s="114"/>
      <c r="BE1112" s="114"/>
      <c r="BF1112" s="114"/>
      <c r="BG1112" s="114"/>
      <c r="BH1112" s="114"/>
      <c r="BI1112" s="114"/>
      <c r="BJ1112" s="114"/>
      <c r="BK1112" s="114"/>
      <c r="BL1112" s="114"/>
    </row>
    <row r="1113">
      <c r="A1113" s="117" t="s">
        <v>237</v>
      </c>
      <c r="B1113" s="117" t="b">
        <v>1</v>
      </c>
      <c r="C1113" s="117" t="s">
        <v>241</v>
      </c>
      <c r="D1113" s="117" t="s">
        <v>288</v>
      </c>
      <c r="E1113" s="117" t="s">
        <v>5369</v>
      </c>
      <c r="F1113" s="117" t="s">
        <v>13277</v>
      </c>
      <c r="G1113" s="117" t="s">
        <v>13278</v>
      </c>
      <c r="H1113" s="117" t="s">
        <v>13279</v>
      </c>
      <c r="I1113" s="134"/>
      <c r="J1113" s="117" t="s">
        <v>5382</v>
      </c>
      <c r="K1113" s="117" t="s">
        <v>13280</v>
      </c>
      <c r="L1113" s="134"/>
      <c r="M1113" s="134"/>
      <c r="N1113" s="134"/>
      <c r="O1113" s="117" t="s">
        <v>13281</v>
      </c>
      <c r="P1113" s="117" t="s">
        <v>13282</v>
      </c>
      <c r="Q1113" s="134"/>
      <c r="R1113" s="114"/>
      <c r="S1113" s="114"/>
      <c r="T1113" s="114"/>
      <c r="U1113" s="114"/>
      <c r="V1113" s="114"/>
      <c r="W1113" s="114"/>
      <c r="X1113" s="114"/>
      <c r="Y1113" s="114"/>
      <c r="Z1113" s="114"/>
      <c r="AA1113" s="114"/>
      <c r="AB1113" s="114"/>
      <c r="AC1113" s="114"/>
      <c r="AD1113" s="114"/>
      <c r="AE1113" s="114"/>
      <c r="AF1113" s="114"/>
      <c r="AG1113" s="114"/>
      <c r="AH1113" s="114"/>
      <c r="AI1113" s="114"/>
      <c r="AJ1113" s="114"/>
      <c r="AK1113" s="114"/>
      <c r="AL1113" s="114"/>
      <c r="AM1113" s="114"/>
      <c r="AN1113" s="114"/>
      <c r="AO1113" s="114"/>
      <c r="AP1113" s="114"/>
      <c r="AQ1113" s="114"/>
      <c r="AR1113" s="114"/>
      <c r="AS1113" s="114"/>
      <c r="AT1113" s="114"/>
      <c r="AU1113" s="114"/>
      <c r="AV1113" s="114"/>
      <c r="AW1113" s="114"/>
      <c r="AX1113" s="114"/>
      <c r="AY1113" s="114"/>
      <c r="AZ1113" s="114"/>
      <c r="BA1113" s="114"/>
      <c r="BB1113" s="114"/>
      <c r="BC1113" s="114"/>
      <c r="BD1113" s="114"/>
      <c r="BE1113" s="114"/>
      <c r="BF1113" s="114"/>
      <c r="BG1113" s="114"/>
      <c r="BH1113" s="114"/>
      <c r="BI1113" s="114"/>
      <c r="BJ1113" s="114"/>
      <c r="BK1113" s="114"/>
      <c r="BL1113" s="114"/>
    </row>
    <row r="1114">
      <c r="A1114" s="117" t="s">
        <v>237</v>
      </c>
      <c r="B1114" s="117" t="b">
        <v>1</v>
      </c>
      <c r="C1114" s="117" t="s">
        <v>241</v>
      </c>
      <c r="D1114" s="117" t="s">
        <v>288</v>
      </c>
      <c r="E1114" s="117" t="s">
        <v>7254</v>
      </c>
      <c r="F1114" s="117" t="s">
        <v>294</v>
      </c>
      <c r="G1114" s="117" t="s">
        <v>13283</v>
      </c>
      <c r="H1114" s="117" t="s">
        <v>13284</v>
      </c>
      <c r="I1114" s="134"/>
      <c r="J1114" s="117" t="s">
        <v>13285</v>
      </c>
      <c r="K1114" s="117" t="s">
        <v>13286</v>
      </c>
      <c r="L1114" s="134"/>
      <c r="M1114" s="134"/>
      <c r="N1114" s="134"/>
      <c r="O1114" s="117" t="s">
        <v>13287</v>
      </c>
      <c r="P1114" s="117" t="s">
        <v>13288</v>
      </c>
      <c r="Q1114" s="134"/>
      <c r="R1114" s="114"/>
      <c r="S1114" s="114"/>
      <c r="T1114" s="114"/>
      <c r="U1114" s="114"/>
      <c r="V1114" s="114"/>
      <c r="W1114" s="114"/>
      <c r="X1114" s="114"/>
      <c r="Y1114" s="114"/>
      <c r="Z1114" s="114"/>
      <c r="AA1114" s="114"/>
      <c r="AB1114" s="114"/>
      <c r="AC1114" s="114"/>
      <c r="AD1114" s="114"/>
      <c r="AE1114" s="114"/>
      <c r="AF1114" s="114"/>
      <c r="AG1114" s="114"/>
      <c r="AH1114" s="114"/>
      <c r="AI1114" s="114"/>
      <c r="AJ1114" s="114"/>
      <c r="AK1114" s="114"/>
      <c r="AL1114" s="114"/>
      <c r="AM1114" s="114"/>
      <c r="AN1114" s="114"/>
      <c r="AO1114" s="114"/>
      <c r="AP1114" s="114"/>
      <c r="AQ1114" s="114"/>
      <c r="AR1114" s="114"/>
      <c r="AS1114" s="114"/>
      <c r="AT1114" s="114"/>
      <c r="AU1114" s="114"/>
      <c r="AV1114" s="114"/>
      <c r="AW1114" s="114"/>
      <c r="AX1114" s="114"/>
      <c r="AY1114" s="114"/>
      <c r="AZ1114" s="114"/>
      <c r="BA1114" s="114"/>
      <c r="BB1114" s="114"/>
      <c r="BC1114" s="114"/>
      <c r="BD1114" s="114"/>
      <c r="BE1114" s="114"/>
      <c r="BF1114" s="114"/>
      <c r="BG1114" s="114"/>
      <c r="BH1114" s="114"/>
      <c r="BI1114" s="114"/>
      <c r="BJ1114" s="114"/>
      <c r="BK1114" s="114"/>
      <c r="BL1114" s="114"/>
    </row>
    <row r="1115">
      <c r="A1115" s="117" t="s">
        <v>237</v>
      </c>
      <c r="B1115" s="117" t="b">
        <v>1</v>
      </c>
      <c r="C1115" s="117">
        <v>1.0</v>
      </c>
      <c r="D1115" s="117" t="s">
        <v>288</v>
      </c>
      <c r="E1115" s="117" t="s">
        <v>7254</v>
      </c>
      <c r="F1115" s="117" t="s">
        <v>556</v>
      </c>
      <c r="G1115" s="117" t="s">
        <v>13289</v>
      </c>
      <c r="H1115" s="117" t="s">
        <v>13290</v>
      </c>
      <c r="I1115" s="134"/>
      <c r="J1115" s="117" t="s">
        <v>13291</v>
      </c>
      <c r="K1115" s="117" t="s">
        <v>13292</v>
      </c>
      <c r="L1115" s="134"/>
      <c r="M1115" s="134"/>
      <c r="N1115" s="134"/>
      <c r="O1115" s="117" t="s">
        <v>13293</v>
      </c>
      <c r="P1115" s="117" t="s">
        <v>13294</v>
      </c>
      <c r="Q1115" s="117" t="s">
        <v>13295</v>
      </c>
      <c r="R1115" s="114"/>
      <c r="S1115" s="114"/>
      <c r="T1115" s="114"/>
      <c r="U1115" s="114"/>
      <c r="V1115" s="114"/>
      <c r="W1115" s="114"/>
      <c r="X1115" s="114"/>
      <c r="Y1115" s="114"/>
      <c r="Z1115" s="114"/>
      <c r="AA1115" s="114"/>
      <c r="AB1115" s="114"/>
      <c r="AC1115" s="114"/>
      <c r="AD1115" s="114"/>
      <c r="AE1115" s="114"/>
      <c r="AF1115" s="114"/>
      <c r="AG1115" s="114"/>
      <c r="AH1115" s="114"/>
      <c r="AI1115" s="114"/>
      <c r="AJ1115" s="114"/>
      <c r="AK1115" s="114"/>
      <c r="AL1115" s="114"/>
      <c r="AM1115" s="114"/>
      <c r="AN1115" s="114"/>
      <c r="AO1115" s="114"/>
      <c r="AP1115" s="114"/>
      <c r="AQ1115" s="114"/>
      <c r="AR1115" s="114"/>
      <c r="AS1115" s="114"/>
      <c r="AT1115" s="114"/>
      <c r="AU1115" s="114"/>
      <c r="AV1115" s="114"/>
      <c r="AW1115" s="114"/>
      <c r="AX1115" s="114"/>
      <c r="AY1115" s="114"/>
      <c r="AZ1115" s="114"/>
      <c r="BA1115" s="114"/>
      <c r="BB1115" s="114"/>
      <c r="BC1115" s="114"/>
      <c r="BD1115" s="114"/>
      <c r="BE1115" s="114"/>
      <c r="BF1115" s="114"/>
      <c r="BG1115" s="114"/>
      <c r="BH1115" s="114"/>
      <c r="BI1115" s="114"/>
      <c r="BJ1115" s="114"/>
      <c r="BK1115" s="114"/>
      <c r="BL1115" s="114"/>
    </row>
    <row r="1116">
      <c r="A1116" s="117" t="s">
        <v>237</v>
      </c>
      <c r="B1116" s="117" t="b">
        <v>1</v>
      </c>
      <c r="C1116" s="117" t="s">
        <v>241</v>
      </c>
      <c r="D1116" s="117" t="s">
        <v>288</v>
      </c>
      <c r="E1116" s="117" t="s">
        <v>7254</v>
      </c>
      <c r="F1116" s="117" t="s">
        <v>556</v>
      </c>
      <c r="G1116" s="117" t="s">
        <v>13296</v>
      </c>
      <c r="H1116" s="117" t="s">
        <v>13297</v>
      </c>
      <c r="I1116" s="134"/>
      <c r="J1116" s="117" t="s">
        <v>13298</v>
      </c>
      <c r="K1116" s="117" t="s">
        <v>13299</v>
      </c>
      <c r="L1116" s="134"/>
      <c r="M1116" s="134"/>
      <c r="N1116" s="134"/>
      <c r="O1116" s="117" t="s">
        <v>13300</v>
      </c>
      <c r="P1116" s="117" t="s">
        <v>13301</v>
      </c>
      <c r="Q1116" s="134"/>
      <c r="R1116" s="114"/>
      <c r="S1116" s="114"/>
      <c r="T1116" s="114"/>
      <c r="U1116" s="114"/>
      <c r="V1116" s="114"/>
      <c r="W1116" s="114"/>
      <c r="X1116" s="114"/>
      <c r="Y1116" s="114"/>
      <c r="Z1116" s="114"/>
      <c r="AA1116" s="114"/>
      <c r="AB1116" s="114"/>
      <c r="AC1116" s="114"/>
      <c r="AD1116" s="114"/>
      <c r="AE1116" s="114"/>
      <c r="AF1116" s="114"/>
      <c r="AG1116" s="114"/>
      <c r="AH1116" s="114"/>
      <c r="AI1116" s="114"/>
      <c r="AJ1116" s="114"/>
      <c r="AK1116" s="114"/>
      <c r="AL1116" s="114"/>
      <c r="AM1116" s="114"/>
      <c r="AN1116" s="114"/>
      <c r="AO1116" s="114"/>
      <c r="AP1116" s="114"/>
      <c r="AQ1116" s="114"/>
      <c r="AR1116" s="114"/>
      <c r="AS1116" s="114"/>
      <c r="AT1116" s="114"/>
      <c r="AU1116" s="114"/>
      <c r="AV1116" s="114"/>
      <c r="AW1116" s="114"/>
      <c r="AX1116" s="114"/>
      <c r="AY1116" s="114"/>
      <c r="AZ1116" s="114"/>
      <c r="BA1116" s="114"/>
      <c r="BB1116" s="114"/>
      <c r="BC1116" s="114"/>
      <c r="BD1116" s="114"/>
      <c r="BE1116" s="114"/>
      <c r="BF1116" s="114"/>
      <c r="BG1116" s="114"/>
      <c r="BH1116" s="114"/>
      <c r="BI1116" s="114"/>
      <c r="BJ1116" s="114"/>
      <c r="BK1116" s="114"/>
      <c r="BL1116" s="114"/>
    </row>
    <row r="1117">
      <c r="A1117" s="117" t="s">
        <v>237</v>
      </c>
      <c r="B1117" s="117" t="b">
        <v>1</v>
      </c>
      <c r="C1117" s="117" t="s">
        <v>241</v>
      </c>
      <c r="D1117" s="117" t="s">
        <v>288</v>
      </c>
      <c r="E1117" s="117" t="s">
        <v>7254</v>
      </c>
      <c r="F1117" s="117" t="s">
        <v>556</v>
      </c>
      <c r="G1117" s="117" t="s">
        <v>13302</v>
      </c>
      <c r="H1117" s="117" t="s">
        <v>13303</v>
      </c>
      <c r="I1117" s="134"/>
      <c r="J1117" s="117" t="s">
        <v>13304</v>
      </c>
      <c r="K1117" s="117" t="s">
        <v>13305</v>
      </c>
      <c r="L1117" s="134"/>
      <c r="M1117" s="134"/>
      <c r="N1117" s="134"/>
      <c r="O1117" s="117" t="s">
        <v>13306</v>
      </c>
      <c r="P1117" s="117" t="s">
        <v>13307</v>
      </c>
      <c r="Q1117" s="117" t="s">
        <v>13308</v>
      </c>
      <c r="R1117" s="114"/>
      <c r="S1117" s="114"/>
      <c r="T1117" s="114"/>
      <c r="U1117" s="114"/>
      <c r="V1117" s="114"/>
      <c r="W1117" s="114"/>
      <c r="X1117" s="114"/>
      <c r="Y1117" s="114"/>
      <c r="Z1117" s="114"/>
      <c r="AA1117" s="114"/>
      <c r="AB1117" s="114"/>
      <c r="AC1117" s="114"/>
      <c r="AD1117" s="114"/>
      <c r="AE1117" s="114"/>
      <c r="AF1117" s="114"/>
      <c r="AG1117" s="114"/>
      <c r="AH1117" s="114"/>
      <c r="AI1117" s="114"/>
      <c r="AJ1117" s="114"/>
      <c r="AK1117" s="114"/>
      <c r="AL1117" s="114"/>
      <c r="AM1117" s="114"/>
      <c r="AN1117" s="114"/>
      <c r="AO1117" s="114"/>
      <c r="AP1117" s="114"/>
      <c r="AQ1117" s="114"/>
      <c r="AR1117" s="114"/>
      <c r="AS1117" s="114"/>
      <c r="AT1117" s="114"/>
      <c r="AU1117" s="114"/>
      <c r="AV1117" s="114"/>
      <c r="AW1117" s="114"/>
      <c r="AX1117" s="114"/>
      <c r="AY1117" s="114"/>
      <c r="AZ1117" s="114"/>
      <c r="BA1117" s="114"/>
      <c r="BB1117" s="114"/>
      <c r="BC1117" s="114"/>
      <c r="BD1117" s="114"/>
      <c r="BE1117" s="114"/>
      <c r="BF1117" s="114"/>
      <c r="BG1117" s="114"/>
      <c r="BH1117" s="114"/>
      <c r="BI1117" s="114"/>
      <c r="BJ1117" s="114"/>
      <c r="BK1117" s="114"/>
      <c r="BL1117" s="114"/>
    </row>
    <row r="1118">
      <c r="A1118" s="117" t="s">
        <v>237</v>
      </c>
      <c r="B1118" s="117" t="b">
        <v>1</v>
      </c>
      <c r="C1118" s="117">
        <v>1.0</v>
      </c>
      <c r="D1118" s="117" t="s">
        <v>288</v>
      </c>
      <c r="E1118" s="117" t="s">
        <v>7254</v>
      </c>
      <c r="F1118" s="117" t="s">
        <v>1399</v>
      </c>
      <c r="G1118" s="117" t="s">
        <v>13309</v>
      </c>
      <c r="H1118" s="117" t="s">
        <v>13310</v>
      </c>
      <c r="I1118" s="134"/>
      <c r="J1118" s="117" t="s">
        <v>13311</v>
      </c>
      <c r="K1118" s="117" t="s">
        <v>13312</v>
      </c>
      <c r="L1118" s="134"/>
      <c r="M1118" s="134"/>
      <c r="N1118" s="134"/>
      <c r="O1118" s="117" t="s">
        <v>13313</v>
      </c>
      <c r="P1118" s="117" t="s">
        <v>13314</v>
      </c>
      <c r="Q1118" s="117" t="s">
        <v>13315</v>
      </c>
      <c r="R1118" s="114"/>
      <c r="S1118" s="114"/>
      <c r="T1118" s="114"/>
      <c r="U1118" s="114"/>
      <c r="V1118" s="114"/>
      <c r="W1118" s="114"/>
      <c r="X1118" s="114"/>
      <c r="Y1118" s="114"/>
      <c r="Z1118" s="114"/>
      <c r="AA1118" s="114"/>
      <c r="AB1118" s="114"/>
      <c r="AC1118" s="114"/>
      <c r="AD1118" s="114"/>
      <c r="AE1118" s="114"/>
      <c r="AF1118" s="114"/>
      <c r="AG1118" s="114"/>
      <c r="AH1118" s="114"/>
      <c r="AI1118" s="114"/>
      <c r="AJ1118" s="114"/>
      <c r="AK1118" s="114"/>
      <c r="AL1118" s="114"/>
      <c r="AM1118" s="114"/>
      <c r="AN1118" s="114"/>
      <c r="AO1118" s="114"/>
      <c r="AP1118" s="114"/>
      <c r="AQ1118" s="114"/>
      <c r="AR1118" s="114"/>
      <c r="AS1118" s="114"/>
      <c r="AT1118" s="114"/>
      <c r="AU1118" s="114"/>
      <c r="AV1118" s="114"/>
      <c r="AW1118" s="114"/>
      <c r="AX1118" s="114"/>
      <c r="AY1118" s="114"/>
      <c r="AZ1118" s="114"/>
      <c r="BA1118" s="114"/>
      <c r="BB1118" s="114"/>
      <c r="BC1118" s="114"/>
      <c r="BD1118" s="114"/>
      <c r="BE1118" s="114"/>
      <c r="BF1118" s="114"/>
      <c r="BG1118" s="114"/>
      <c r="BH1118" s="114"/>
      <c r="BI1118" s="114"/>
      <c r="BJ1118" s="114"/>
      <c r="BK1118" s="114"/>
      <c r="BL1118" s="114"/>
    </row>
    <row r="1119">
      <c r="A1119" s="117" t="s">
        <v>237</v>
      </c>
      <c r="B1119" s="117" t="b">
        <v>1</v>
      </c>
      <c r="C1119" s="117" t="s">
        <v>241</v>
      </c>
      <c r="D1119" s="117" t="s">
        <v>288</v>
      </c>
      <c r="E1119" s="117" t="s">
        <v>7254</v>
      </c>
      <c r="F1119" s="117" t="s">
        <v>1399</v>
      </c>
      <c r="G1119" s="117" t="s">
        <v>13316</v>
      </c>
      <c r="H1119" s="117" t="s">
        <v>13317</v>
      </c>
      <c r="I1119" s="134"/>
      <c r="J1119" s="117" t="s">
        <v>13318</v>
      </c>
      <c r="K1119" s="117" t="s">
        <v>13319</v>
      </c>
      <c r="L1119" s="134"/>
      <c r="M1119" s="134"/>
      <c r="N1119" s="134"/>
      <c r="O1119" s="117" t="s">
        <v>13320</v>
      </c>
      <c r="P1119" s="117" t="s">
        <v>13321</v>
      </c>
      <c r="Q1119" s="117" t="s">
        <v>13322</v>
      </c>
      <c r="R1119" s="114"/>
      <c r="S1119" s="114"/>
      <c r="T1119" s="114"/>
      <c r="U1119" s="114"/>
      <c r="V1119" s="114"/>
      <c r="W1119" s="114"/>
      <c r="X1119" s="114"/>
      <c r="Y1119" s="114"/>
      <c r="Z1119" s="114"/>
      <c r="AA1119" s="114"/>
      <c r="AB1119" s="114"/>
      <c r="AC1119" s="114"/>
      <c r="AD1119" s="114"/>
      <c r="AE1119" s="114"/>
      <c r="AF1119" s="114"/>
      <c r="AG1119" s="114"/>
      <c r="AH1119" s="114"/>
      <c r="AI1119" s="114"/>
      <c r="AJ1119" s="114"/>
      <c r="AK1119" s="114"/>
      <c r="AL1119" s="114"/>
      <c r="AM1119" s="114"/>
      <c r="AN1119" s="114"/>
      <c r="AO1119" s="114"/>
      <c r="AP1119" s="114"/>
      <c r="AQ1119" s="114"/>
      <c r="AR1119" s="114"/>
      <c r="AS1119" s="114"/>
      <c r="AT1119" s="114"/>
      <c r="AU1119" s="114"/>
      <c r="AV1119" s="114"/>
      <c r="AW1119" s="114"/>
      <c r="AX1119" s="114"/>
      <c r="AY1119" s="114"/>
      <c r="AZ1119" s="114"/>
      <c r="BA1119" s="114"/>
      <c r="BB1119" s="114"/>
      <c r="BC1119" s="114"/>
      <c r="BD1119" s="114"/>
      <c r="BE1119" s="114"/>
      <c r="BF1119" s="114"/>
      <c r="BG1119" s="114"/>
      <c r="BH1119" s="114"/>
      <c r="BI1119" s="114"/>
      <c r="BJ1119" s="114"/>
      <c r="BK1119" s="114"/>
      <c r="BL1119" s="114"/>
    </row>
    <row r="1120">
      <c r="A1120" s="117" t="s">
        <v>237</v>
      </c>
      <c r="B1120" s="117" t="b">
        <v>1</v>
      </c>
      <c r="C1120" s="117" t="s">
        <v>241</v>
      </c>
      <c r="D1120" s="117" t="s">
        <v>288</v>
      </c>
      <c r="E1120" s="117" t="s">
        <v>7254</v>
      </c>
      <c r="F1120" s="117" t="s">
        <v>13323</v>
      </c>
      <c r="G1120" s="117" t="s">
        <v>13324</v>
      </c>
      <c r="H1120" s="117" t="s">
        <v>13325</v>
      </c>
      <c r="I1120" s="134"/>
      <c r="J1120" s="117" t="s">
        <v>13326</v>
      </c>
      <c r="K1120" s="117" t="s">
        <v>13327</v>
      </c>
      <c r="L1120" s="134"/>
      <c r="M1120" s="134"/>
      <c r="N1120" s="134"/>
      <c r="O1120" s="117" t="s">
        <v>13328</v>
      </c>
      <c r="P1120" s="117" t="s">
        <v>13329</v>
      </c>
      <c r="Q1120" s="117" t="s">
        <v>13330</v>
      </c>
      <c r="R1120" s="114"/>
      <c r="S1120" s="114"/>
      <c r="T1120" s="114"/>
      <c r="U1120" s="114"/>
      <c r="V1120" s="114"/>
      <c r="W1120" s="114"/>
      <c r="X1120" s="114"/>
      <c r="Y1120" s="114"/>
      <c r="Z1120" s="114"/>
      <c r="AA1120" s="114"/>
      <c r="AB1120" s="114"/>
      <c r="AC1120" s="114"/>
      <c r="AD1120" s="114"/>
      <c r="AE1120" s="114"/>
      <c r="AF1120" s="114"/>
      <c r="AG1120" s="114"/>
      <c r="AH1120" s="114"/>
      <c r="AI1120" s="114"/>
      <c r="AJ1120" s="114"/>
      <c r="AK1120" s="114"/>
      <c r="AL1120" s="114"/>
      <c r="AM1120" s="114"/>
      <c r="AN1120" s="114"/>
      <c r="AO1120" s="114"/>
      <c r="AP1120" s="114"/>
      <c r="AQ1120" s="114"/>
      <c r="AR1120" s="114"/>
      <c r="AS1120" s="114"/>
      <c r="AT1120" s="114"/>
      <c r="AU1120" s="114"/>
      <c r="AV1120" s="114"/>
      <c r="AW1120" s="114"/>
      <c r="AX1120" s="114"/>
      <c r="AY1120" s="114"/>
      <c r="AZ1120" s="114"/>
      <c r="BA1120" s="114"/>
      <c r="BB1120" s="114"/>
      <c r="BC1120" s="114"/>
      <c r="BD1120" s="114"/>
      <c r="BE1120" s="114"/>
      <c r="BF1120" s="114"/>
      <c r="BG1120" s="114"/>
      <c r="BH1120" s="114"/>
      <c r="BI1120" s="114"/>
      <c r="BJ1120" s="114"/>
      <c r="BK1120" s="114"/>
      <c r="BL1120" s="114"/>
    </row>
    <row r="1121">
      <c r="A1121" s="117" t="s">
        <v>237</v>
      </c>
      <c r="B1121" s="117" t="b">
        <v>1</v>
      </c>
      <c r="C1121" s="117">
        <v>1.0</v>
      </c>
      <c r="D1121" s="117" t="s">
        <v>288</v>
      </c>
      <c r="E1121" s="117" t="s">
        <v>7254</v>
      </c>
      <c r="F1121" s="117" t="s">
        <v>13323</v>
      </c>
      <c r="G1121" s="117" t="s">
        <v>13331</v>
      </c>
      <c r="H1121" s="117" t="s">
        <v>13332</v>
      </c>
      <c r="I1121" s="134"/>
      <c r="J1121" s="117" t="s">
        <v>13333</v>
      </c>
      <c r="K1121" s="117" t="s">
        <v>13334</v>
      </c>
      <c r="L1121" s="134"/>
      <c r="M1121" s="134"/>
      <c r="N1121" s="134"/>
      <c r="O1121" s="117" t="s">
        <v>13335</v>
      </c>
      <c r="P1121" s="117" t="s">
        <v>13336</v>
      </c>
      <c r="Q1121" s="134"/>
      <c r="R1121" s="114"/>
      <c r="S1121" s="114"/>
      <c r="T1121" s="114"/>
      <c r="U1121" s="114"/>
      <c r="V1121" s="114"/>
      <c r="W1121" s="114"/>
      <c r="X1121" s="114"/>
      <c r="Y1121" s="114"/>
      <c r="Z1121" s="114"/>
      <c r="AA1121" s="114"/>
      <c r="AB1121" s="114"/>
      <c r="AC1121" s="114"/>
      <c r="AD1121" s="114"/>
      <c r="AE1121" s="114"/>
      <c r="AF1121" s="114"/>
      <c r="AG1121" s="114"/>
      <c r="AH1121" s="114"/>
      <c r="AI1121" s="114"/>
      <c r="AJ1121" s="114"/>
      <c r="AK1121" s="114"/>
      <c r="AL1121" s="114"/>
      <c r="AM1121" s="114"/>
      <c r="AN1121" s="114"/>
      <c r="AO1121" s="114"/>
      <c r="AP1121" s="114"/>
      <c r="AQ1121" s="114"/>
      <c r="AR1121" s="114"/>
      <c r="AS1121" s="114"/>
      <c r="AT1121" s="114"/>
      <c r="AU1121" s="114"/>
      <c r="AV1121" s="114"/>
      <c r="AW1121" s="114"/>
      <c r="AX1121" s="114"/>
      <c r="AY1121" s="114"/>
      <c r="AZ1121" s="114"/>
      <c r="BA1121" s="114"/>
      <c r="BB1121" s="114"/>
      <c r="BC1121" s="114"/>
      <c r="BD1121" s="114"/>
      <c r="BE1121" s="114"/>
      <c r="BF1121" s="114"/>
      <c r="BG1121" s="114"/>
      <c r="BH1121" s="114"/>
      <c r="BI1121" s="114"/>
      <c r="BJ1121" s="114"/>
      <c r="BK1121" s="114"/>
      <c r="BL1121" s="114"/>
    </row>
    <row r="1122">
      <c r="A1122" s="117" t="s">
        <v>237</v>
      </c>
      <c r="B1122" s="117" t="b">
        <v>1</v>
      </c>
      <c r="C1122" s="117" t="s">
        <v>241</v>
      </c>
      <c r="D1122" s="117" t="s">
        <v>288</v>
      </c>
      <c r="E1122" s="117" t="s">
        <v>7254</v>
      </c>
      <c r="F1122" s="117" t="s">
        <v>1446</v>
      </c>
      <c r="G1122" s="117" t="s">
        <v>13337</v>
      </c>
      <c r="H1122" s="117" t="s">
        <v>13338</v>
      </c>
      <c r="I1122" s="134"/>
      <c r="J1122" s="117" t="s">
        <v>5423</v>
      </c>
      <c r="K1122" s="117" t="s">
        <v>13339</v>
      </c>
      <c r="L1122" s="134"/>
      <c r="M1122" s="134"/>
      <c r="N1122" s="134"/>
      <c r="O1122" s="117" t="s">
        <v>13340</v>
      </c>
      <c r="P1122" s="117" t="s">
        <v>13341</v>
      </c>
      <c r="Q1122" s="117" t="s">
        <v>13342</v>
      </c>
      <c r="R1122" s="114"/>
      <c r="S1122" s="114"/>
      <c r="T1122" s="114"/>
      <c r="U1122" s="114"/>
      <c r="V1122" s="114"/>
      <c r="W1122" s="114"/>
      <c r="X1122" s="114"/>
      <c r="Y1122" s="114"/>
      <c r="Z1122" s="114"/>
      <c r="AA1122" s="114"/>
      <c r="AB1122" s="114"/>
      <c r="AC1122" s="114"/>
      <c r="AD1122" s="114"/>
      <c r="AE1122" s="114"/>
      <c r="AF1122" s="114"/>
      <c r="AG1122" s="114"/>
      <c r="AH1122" s="114"/>
      <c r="AI1122" s="114"/>
      <c r="AJ1122" s="114"/>
      <c r="AK1122" s="114"/>
      <c r="AL1122" s="114"/>
      <c r="AM1122" s="114"/>
      <c r="AN1122" s="114"/>
      <c r="AO1122" s="114"/>
      <c r="AP1122" s="114"/>
      <c r="AQ1122" s="114"/>
      <c r="AR1122" s="114"/>
      <c r="AS1122" s="114"/>
      <c r="AT1122" s="114"/>
      <c r="AU1122" s="114"/>
      <c r="AV1122" s="114"/>
      <c r="AW1122" s="114"/>
      <c r="AX1122" s="114"/>
      <c r="AY1122" s="114"/>
      <c r="AZ1122" s="114"/>
      <c r="BA1122" s="114"/>
      <c r="BB1122" s="114"/>
      <c r="BC1122" s="114"/>
      <c r="BD1122" s="114"/>
      <c r="BE1122" s="114"/>
      <c r="BF1122" s="114"/>
      <c r="BG1122" s="114"/>
      <c r="BH1122" s="114"/>
      <c r="BI1122" s="114"/>
      <c r="BJ1122" s="114"/>
      <c r="BK1122" s="114"/>
      <c r="BL1122" s="114"/>
    </row>
    <row r="1123">
      <c r="A1123" s="117" t="s">
        <v>237</v>
      </c>
      <c r="B1123" s="117" t="b">
        <v>1</v>
      </c>
      <c r="C1123" s="117" t="s">
        <v>241</v>
      </c>
      <c r="D1123" s="117" t="s">
        <v>288</v>
      </c>
      <c r="E1123" s="117" t="s">
        <v>7254</v>
      </c>
      <c r="F1123" s="117" t="s">
        <v>1446</v>
      </c>
      <c r="G1123" s="117" t="s">
        <v>13343</v>
      </c>
      <c r="H1123" s="117" t="s">
        <v>13344</v>
      </c>
      <c r="I1123" s="134"/>
      <c r="J1123" s="117" t="s">
        <v>13345</v>
      </c>
      <c r="K1123" s="117" t="s">
        <v>13346</v>
      </c>
      <c r="L1123" s="134"/>
      <c r="M1123" s="134"/>
      <c r="N1123" s="134"/>
      <c r="O1123" s="117" t="s">
        <v>13347</v>
      </c>
      <c r="P1123" s="117" t="s">
        <v>13348</v>
      </c>
      <c r="Q1123" s="117" t="s">
        <v>13349</v>
      </c>
      <c r="R1123" s="114"/>
      <c r="S1123" s="114"/>
      <c r="T1123" s="114"/>
      <c r="U1123" s="114"/>
      <c r="V1123" s="114"/>
      <c r="W1123" s="114"/>
      <c r="X1123" s="114"/>
      <c r="Y1123" s="114"/>
      <c r="Z1123" s="114"/>
      <c r="AA1123" s="114"/>
      <c r="AB1123" s="114"/>
      <c r="AC1123" s="114"/>
      <c r="AD1123" s="114"/>
      <c r="AE1123" s="114"/>
      <c r="AF1123" s="114"/>
      <c r="AG1123" s="114"/>
      <c r="AH1123" s="114"/>
      <c r="AI1123" s="114"/>
      <c r="AJ1123" s="114"/>
      <c r="AK1123" s="114"/>
      <c r="AL1123" s="114"/>
      <c r="AM1123" s="114"/>
      <c r="AN1123" s="114"/>
      <c r="AO1123" s="114"/>
      <c r="AP1123" s="114"/>
      <c r="AQ1123" s="114"/>
      <c r="AR1123" s="114"/>
      <c r="AS1123" s="114"/>
      <c r="AT1123" s="114"/>
      <c r="AU1123" s="114"/>
      <c r="AV1123" s="114"/>
      <c r="AW1123" s="114"/>
      <c r="AX1123" s="114"/>
      <c r="AY1123" s="114"/>
      <c r="AZ1123" s="114"/>
      <c r="BA1123" s="114"/>
      <c r="BB1123" s="114"/>
      <c r="BC1123" s="114"/>
      <c r="BD1123" s="114"/>
      <c r="BE1123" s="114"/>
      <c r="BF1123" s="114"/>
      <c r="BG1123" s="114"/>
      <c r="BH1123" s="114"/>
      <c r="BI1123" s="114"/>
      <c r="BJ1123" s="114"/>
      <c r="BK1123" s="114"/>
      <c r="BL1123" s="114"/>
    </row>
    <row r="1124">
      <c r="A1124" s="117" t="s">
        <v>237</v>
      </c>
      <c r="B1124" s="117" t="b">
        <v>1</v>
      </c>
      <c r="C1124" s="117">
        <v>1.0</v>
      </c>
      <c r="D1124" s="117" t="s">
        <v>288</v>
      </c>
      <c r="E1124" s="117" t="s">
        <v>7254</v>
      </c>
      <c r="F1124" s="117" t="s">
        <v>1446</v>
      </c>
      <c r="G1124" s="117" t="s">
        <v>13350</v>
      </c>
      <c r="H1124" s="117" t="s">
        <v>13351</v>
      </c>
      <c r="I1124" s="134"/>
      <c r="J1124" s="117" t="s">
        <v>5435</v>
      </c>
      <c r="K1124" s="117" t="s">
        <v>13352</v>
      </c>
      <c r="L1124" s="134"/>
      <c r="M1124" s="134"/>
      <c r="N1124" s="134"/>
      <c r="O1124" s="117" t="s">
        <v>5437</v>
      </c>
      <c r="P1124" s="117" t="s">
        <v>13353</v>
      </c>
      <c r="Q1124" s="117" t="s">
        <v>13354</v>
      </c>
      <c r="R1124" s="114"/>
      <c r="S1124" s="114"/>
      <c r="T1124" s="114"/>
      <c r="U1124" s="114"/>
      <c r="V1124" s="114"/>
      <c r="W1124" s="114"/>
      <c r="X1124" s="114"/>
      <c r="Y1124" s="114"/>
      <c r="Z1124" s="114"/>
      <c r="AA1124" s="114"/>
      <c r="AB1124" s="114"/>
      <c r="AC1124" s="114"/>
      <c r="AD1124" s="114"/>
      <c r="AE1124" s="114"/>
      <c r="AF1124" s="114"/>
      <c r="AG1124" s="114"/>
      <c r="AH1124" s="114"/>
      <c r="AI1124" s="114"/>
      <c r="AJ1124" s="114"/>
      <c r="AK1124" s="114"/>
      <c r="AL1124" s="114"/>
      <c r="AM1124" s="114"/>
      <c r="AN1124" s="114"/>
      <c r="AO1124" s="114"/>
      <c r="AP1124" s="114"/>
      <c r="AQ1124" s="114"/>
      <c r="AR1124" s="114"/>
      <c r="AS1124" s="114"/>
      <c r="AT1124" s="114"/>
      <c r="AU1124" s="114"/>
      <c r="AV1124" s="114"/>
      <c r="AW1124" s="114"/>
      <c r="AX1124" s="114"/>
      <c r="AY1124" s="114"/>
      <c r="AZ1124" s="114"/>
      <c r="BA1124" s="114"/>
      <c r="BB1124" s="114"/>
      <c r="BC1124" s="114"/>
      <c r="BD1124" s="114"/>
      <c r="BE1124" s="114"/>
      <c r="BF1124" s="114"/>
      <c r="BG1124" s="114"/>
      <c r="BH1124" s="114"/>
      <c r="BI1124" s="114"/>
      <c r="BJ1124" s="114"/>
      <c r="BK1124" s="114"/>
      <c r="BL1124" s="114"/>
    </row>
    <row r="1125">
      <c r="A1125" s="117" t="s">
        <v>237</v>
      </c>
      <c r="B1125" s="117" t="b">
        <v>1</v>
      </c>
      <c r="C1125" s="117" t="s">
        <v>241</v>
      </c>
      <c r="D1125" s="117" t="s">
        <v>288</v>
      </c>
      <c r="E1125" s="117" t="s">
        <v>7254</v>
      </c>
      <c r="F1125" s="117" t="s">
        <v>1446</v>
      </c>
      <c r="G1125" s="117" t="s">
        <v>13355</v>
      </c>
      <c r="H1125" s="117" t="s">
        <v>13356</v>
      </c>
      <c r="I1125" s="134"/>
      <c r="J1125" s="117" t="s">
        <v>13357</v>
      </c>
      <c r="K1125" s="117" t="s">
        <v>13358</v>
      </c>
      <c r="L1125" s="134"/>
      <c r="M1125" s="134"/>
      <c r="N1125" s="134"/>
      <c r="O1125" s="117" t="s">
        <v>13359</v>
      </c>
      <c r="P1125" s="117" t="s">
        <v>13360</v>
      </c>
      <c r="Q1125" s="134"/>
      <c r="R1125" s="114"/>
      <c r="S1125" s="114"/>
      <c r="T1125" s="114"/>
      <c r="U1125" s="114"/>
      <c r="V1125" s="114"/>
      <c r="W1125" s="114"/>
      <c r="X1125" s="114"/>
      <c r="Y1125" s="114"/>
      <c r="Z1125" s="114"/>
      <c r="AA1125" s="114"/>
      <c r="AB1125" s="114"/>
      <c r="AC1125" s="114"/>
      <c r="AD1125" s="114"/>
      <c r="AE1125" s="114"/>
      <c r="AF1125" s="114"/>
      <c r="AG1125" s="114"/>
      <c r="AH1125" s="114"/>
      <c r="AI1125" s="114"/>
      <c r="AJ1125" s="114"/>
      <c r="AK1125" s="114"/>
      <c r="AL1125" s="114"/>
      <c r="AM1125" s="114"/>
      <c r="AN1125" s="114"/>
      <c r="AO1125" s="114"/>
      <c r="AP1125" s="114"/>
      <c r="AQ1125" s="114"/>
      <c r="AR1125" s="114"/>
      <c r="AS1125" s="114"/>
      <c r="AT1125" s="114"/>
      <c r="AU1125" s="114"/>
      <c r="AV1125" s="114"/>
      <c r="AW1125" s="114"/>
      <c r="AX1125" s="114"/>
      <c r="AY1125" s="114"/>
      <c r="AZ1125" s="114"/>
      <c r="BA1125" s="114"/>
      <c r="BB1125" s="114"/>
      <c r="BC1125" s="114"/>
      <c r="BD1125" s="114"/>
      <c r="BE1125" s="114"/>
      <c r="BF1125" s="114"/>
      <c r="BG1125" s="114"/>
      <c r="BH1125" s="114"/>
      <c r="BI1125" s="114"/>
      <c r="BJ1125" s="114"/>
      <c r="BK1125" s="114"/>
      <c r="BL1125" s="114"/>
    </row>
    <row r="1126">
      <c r="A1126" s="117" t="s">
        <v>237</v>
      </c>
      <c r="B1126" s="117" t="b">
        <v>1</v>
      </c>
      <c r="C1126" s="117" t="s">
        <v>241</v>
      </c>
      <c r="D1126" s="117" t="s">
        <v>288</v>
      </c>
      <c r="E1126" s="117" t="s">
        <v>7254</v>
      </c>
      <c r="F1126" s="117" t="s">
        <v>1446</v>
      </c>
      <c r="G1126" s="117" t="s">
        <v>13361</v>
      </c>
      <c r="H1126" s="117" t="s">
        <v>13362</v>
      </c>
      <c r="I1126" s="134"/>
      <c r="J1126" s="117" t="s">
        <v>5444</v>
      </c>
      <c r="K1126" s="117" t="s">
        <v>13363</v>
      </c>
      <c r="L1126" s="134"/>
      <c r="M1126" s="134"/>
      <c r="N1126" s="134"/>
      <c r="O1126" s="117" t="s">
        <v>13364</v>
      </c>
      <c r="P1126" s="117" t="s">
        <v>13365</v>
      </c>
      <c r="Q1126" s="117" t="s">
        <v>13366</v>
      </c>
      <c r="R1126" s="114"/>
      <c r="S1126" s="114"/>
      <c r="T1126" s="114"/>
      <c r="U1126" s="114"/>
      <c r="V1126" s="114"/>
      <c r="W1126" s="114"/>
      <c r="X1126" s="114"/>
      <c r="Y1126" s="114"/>
      <c r="Z1126" s="114"/>
      <c r="AA1126" s="114"/>
      <c r="AB1126" s="114"/>
      <c r="AC1126" s="114"/>
      <c r="AD1126" s="114"/>
      <c r="AE1126" s="114"/>
      <c r="AF1126" s="114"/>
      <c r="AG1126" s="114"/>
      <c r="AH1126" s="114"/>
      <c r="AI1126" s="114"/>
      <c r="AJ1126" s="114"/>
      <c r="AK1126" s="114"/>
      <c r="AL1126" s="114"/>
      <c r="AM1126" s="114"/>
      <c r="AN1126" s="114"/>
      <c r="AO1126" s="114"/>
      <c r="AP1126" s="114"/>
      <c r="AQ1126" s="114"/>
      <c r="AR1126" s="114"/>
      <c r="AS1126" s="114"/>
      <c r="AT1126" s="114"/>
      <c r="AU1126" s="114"/>
      <c r="AV1126" s="114"/>
      <c r="AW1126" s="114"/>
      <c r="AX1126" s="114"/>
      <c r="AY1126" s="114"/>
      <c r="AZ1126" s="114"/>
      <c r="BA1126" s="114"/>
      <c r="BB1126" s="114"/>
      <c r="BC1126" s="114"/>
      <c r="BD1126" s="114"/>
      <c r="BE1126" s="114"/>
      <c r="BF1126" s="114"/>
      <c r="BG1126" s="114"/>
      <c r="BH1126" s="114"/>
      <c r="BI1126" s="114"/>
      <c r="BJ1126" s="114"/>
      <c r="BK1126" s="114"/>
      <c r="BL1126" s="114"/>
    </row>
    <row r="1127">
      <c r="A1127" s="117" t="s">
        <v>237</v>
      </c>
      <c r="B1127" s="117" t="b">
        <v>1</v>
      </c>
      <c r="C1127" s="117">
        <v>1.0</v>
      </c>
      <c r="D1127" s="117" t="s">
        <v>288</v>
      </c>
      <c r="E1127" s="117" t="s">
        <v>7254</v>
      </c>
      <c r="F1127" s="117" t="s">
        <v>1446</v>
      </c>
      <c r="G1127" s="117" t="s">
        <v>13368</v>
      </c>
      <c r="H1127" s="117" t="s">
        <v>13369</v>
      </c>
      <c r="I1127" s="134"/>
      <c r="J1127" s="117" t="s">
        <v>13370</v>
      </c>
      <c r="K1127" s="117" t="s">
        <v>13371</v>
      </c>
      <c r="L1127" s="134"/>
      <c r="M1127" s="134"/>
      <c r="N1127" s="134"/>
      <c r="O1127" s="117" t="s">
        <v>13372</v>
      </c>
      <c r="P1127" s="117" t="s">
        <v>13373</v>
      </c>
      <c r="Q1127" s="117" t="s">
        <v>13374</v>
      </c>
      <c r="R1127" s="114"/>
      <c r="S1127" s="114"/>
      <c r="T1127" s="114"/>
      <c r="U1127" s="114"/>
      <c r="V1127" s="114"/>
      <c r="W1127" s="114"/>
      <c r="X1127" s="114"/>
      <c r="Y1127" s="114"/>
      <c r="Z1127" s="114"/>
      <c r="AA1127" s="114"/>
      <c r="AB1127" s="114"/>
      <c r="AC1127" s="114"/>
      <c r="AD1127" s="114"/>
      <c r="AE1127" s="114"/>
      <c r="AF1127" s="114"/>
      <c r="AG1127" s="114"/>
      <c r="AH1127" s="114"/>
      <c r="AI1127" s="114"/>
      <c r="AJ1127" s="114"/>
      <c r="AK1127" s="114"/>
      <c r="AL1127" s="114"/>
      <c r="AM1127" s="114"/>
      <c r="AN1127" s="114"/>
      <c r="AO1127" s="114"/>
      <c r="AP1127" s="114"/>
      <c r="AQ1127" s="114"/>
      <c r="AR1127" s="114"/>
      <c r="AS1127" s="114"/>
      <c r="AT1127" s="114"/>
      <c r="AU1127" s="114"/>
      <c r="AV1127" s="114"/>
      <c r="AW1127" s="114"/>
      <c r="AX1127" s="114"/>
      <c r="AY1127" s="114"/>
      <c r="AZ1127" s="114"/>
      <c r="BA1127" s="114"/>
      <c r="BB1127" s="114"/>
      <c r="BC1127" s="114"/>
      <c r="BD1127" s="114"/>
      <c r="BE1127" s="114"/>
      <c r="BF1127" s="114"/>
      <c r="BG1127" s="114"/>
      <c r="BH1127" s="114"/>
      <c r="BI1127" s="114"/>
      <c r="BJ1127" s="114"/>
      <c r="BK1127" s="114"/>
      <c r="BL1127" s="114"/>
    </row>
    <row r="1128">
      <c r="A1128" s="117" t="s">
        <v>237</v>
      </c>
      <c r="B1128" s="117" t="b">
        <v>1</v>
      </c>
      <c r="C1128" s="117" t="s">
        <v>241</v>
      </c>
      <c r="D1128" s="117" t="s">
        <v>288</v>
      </c>
      <c r="E1128" s="117" t="s">
        <v>7254</v>
      </c>
      <c r="F1128" s="117" t="s">
        <v>1446</v>
      </c>
      <c r="G1128" s="117" t="s">
        <v>13375</v>
      </c>
      <c r="H1128" s="117" t="s">
        <v>13376</v>
      </c>
      <c r="I1128" s="134"/>
      <c r="J1128" s="117" t="s">
        <v>13377</v>
      </c>
      <c r="K1128" s="117" t="s">
        <v>13378</v>
      </c>
      <c r="L1128" s="134"/>
      <c r="M1128" s="134"/>
      <c r="N1128" s="134"/>
      <c r="O1128" s="117" t="s">
        <v>13379</v>
      </c>
      <c r="P1128" s="117" t="s">
        <v>13380</v>
      </c>
      <c r="Q1128" s="134"/>
      <c r="R1128" s="114"/>
      <c r="S1128" s="114"/>
      <c r="T1128" s="114"/>
      <c r="U1128" s="114"/>
      <c r="V1128" s="114"/>
      <c r="W1128" s="114"/>
      <c r="X1128" s="114"/>
      <c r="Y1128" s="114"/>
      <c r="Z1128" s="114"/>
      <c r="AA1128" s="114"/>
      <c r="AB1128" s="114"/>
      <c r="AC1128" s="114"/>
      <c r="AD1128" s="114"/>
      <c r="AE1128" s="114"/>
      <c r="AF1128" s="114"/>
      <c r="AG1128" s="114"/>
      <c r="AH1128" s="114"/>
      <c r="AI1128" s="114"/>
      <c r="AJ1128" s="114"/>
      <c r="AK1128" s="114"/>
      <c r="AL1128" s="114"/>
      <c r="AM1128" s="114"/>
      <c r="AN1128" s="114"/>
      <c r="AO1128" s="114"/>
      <c r="AP1128" s="114"/>
      <c r="AQ1128" s="114"/>
      <c r="AR1128" s="114"/>
      <c r="AS1128" s="114"/>
      <c r="AT1128" s="114"/>
      <c r="AU1128" s="114"/>
      <c r="AV1128" s="114"/>
      <c r="AW1128" s="114"/>
      <c r="AX1128" s="114"/>
      <c r="AY1128" s="114"/>
      <c r="AZ1128" s="114"/>
      <c r="BA1128" s="114"/>
      <c r="BB1128" s="114"/>
      <c r="BC1128" s="114"/>
      <c r="BD1128" s="114"/>
      <c r="BE1128" s="114"/>
      <c r="BF1128" s="114"/>
      <c r="BG1128" s="114"/>
      <c r="BH1128" s="114"/>
      <c r="BI1128" s="114"/>
      <c r="BJ1128" s="114"/>
      <c r="BK1128" s="114"/>
      <c r="BL1128" s="114"/>
    </row>
    <row r="1129">
      <c r="A1129" s="117" t="s">
        <v>237</v>
      </c>
      <c r="B1129" s="117" t="b">
        <v>1</v>
      </c>
      <c r="C1129" s="117" t="s">
        <v>241</v>
      </c>
      <c r="D1129" s="117" t="s">
        <v>288</v>
      </c>
      <c r="E1129" s="117" t="s">
        <v>7254</v>
      </c>
      <c r="F1129" s="117" t="s">
        <v>13120</v>
      </c>
      <c r="G1129" s="117" t="s">
        <v>13381</v>
      </c>
      <c r="H1129" s="117" t="s">
        <v>13382</v>
      </c>
      <c r="I1129" s="134"/>
      <c r="J1129" s="117" t="s">
        <v>13383</v>
      </c>
      <c r="K1129" s="117" t="s">
        <v>13384</v>
      </c>
      <c r="L1129" s="134"/>
      <c r="M1129" s="134"/>
      <c r="N1129" s="134"/>
      <c r="O1129" s="117" t="s">
        <v>13385</v>
      </c>
      <c r="P1129" s="117" t="s">
        <v>13386</v>
      </c>
      <c r="Q1129" s="117" t="s">
        <v>13387</v>
      </c>
      <c r="R1129" s="114"/>
      <c r="S1129" s="114"/>
      <c r="T1129" s="114"/>
      <c r="U1129" s="114"/>
      <c r="V1129" s="114"/>
      <c r="W1129" s="114"/>
      <c r="X1129" s="114"/>
      <c r="Y1129" s="114"/>
      <c r="Z1129" s="114"/>
      <c r="AA1129" s="114"/>
      <c r="AB1129" s="114"/>
      <c r="AC1129" s="114"/>
      <c r="AD1129" s="114"/>
      <c r="AE1129" s="114"/>
      <c r="AF1129" s="114"/>
      <c r="AG1129" s="114"/>
      <c r="AH1129" s="114"/>
      <c r="AI1129" s="114"/>
      <c r="AJ1129" s="114"/>
      <c r="AK1129" s="114"/>
      <c r="AL1129" s="114"/>
      <c r="AM1129" s="114"/>
      <c r="AN1129" s="114"/>
      <c r="AO1129" s="114"/>
      <c r="AP1129" s="114"/>
      <c r="AQ1129" s="114"/>
      <c r="AR1129" s="114"/>
      <c r="AS1129" s="114"/>
      <c r="AT1129" s="114"/>
      <c r="AU1129" s="114"/>
      <c r="AV1129" s="114"/>
      <c r="AW1129" s="114"/>
      <c r="AX1129" s="114"/>
      <c r="AY1129" s="114"/>
      <c r="AZ1129" s="114"/>
      <c r="BA1129" s="114"/>
      <c r="BB1129" s="114"/>
      <c r="BC1129" s="114"/>
      <c r="BD1129" s="114"/>
      <c r="BE1129" s="114"/>
      <c r="BF1129" s="114"/>
      <c r="BG1129" s="114"/>
      <c r="BH1129" s="114"/>
      <c r="BI1129" s="114"/>
      <c r="BJ1129" s="114"/>
      <c r="BK1129" s="114"/>
      <c r="BL1129" s="114"/>
    </row>
    <row r="1130">
      <c r="A1130" s="117" t="s">
        <v>237</v>
      </c>
      <c r="B1130" s="117" t="b">
        <v>1</v>
      </c>
      <c r="C1130" s="117">
        <v>1.0</v>
      </c>
      <c r="D1130" s="117" t="s">
        <v>288</v>
      </c>
      <c r="E1130" s="117" t="s">
        <v>7254</v>
      </c>
      <c r="F1130" s="117" t="s">
        <v>13120</v>
      </c>
      <c r="G1130" s="117" t="s">
        <v>13388</v>
      </c>
      <c r="H1130" s="117" t="s">
        <v>13389</v>
      </c>
      <c r="I1130" s="134"/>
      <c r="J1130" s="117" t="s">
        <v>13390</v>
      </c>
      <c r="K1130" s="117" t="s">
        <v>13391</v>
      </c>
      <c r="L1130" s="134"/>
      <c r="M1130" s="134"/>
      <c r="N1130" s="134"/>
      <c r="O1130" s="117" t="s">
        <v>13392</v>
      </c>
      <c r="P1130" s="117" t="s">
        <v>13393</v>
      </c>
      <c r="Q1130" s="117" t="s">
        <v>13394</v>
      </c>
      <c r="R1130" s="114"/>
      <c r="S1130" s="114"/>
      <c r="T1130" s="114"/>
      <c r="U1130" s="114"/>
      <c r="V1130" s="114"/>
      <c r="W1130" s="114"/>
      <c r="X1130" s="114"/>
      <c r="Y1130" s="114"/>
      <c r="Z1130" s="114"/>
      <c r="AA1130" s="114"/>
      <c r="AB1130" s="114"/>
      <c r="AC1130" s="114"/>
      <c r="AD1130" s="114"/>
      <c r="AE1130" s="114"/>
      <c r="AF1130" s="114"/>
      <c r="AG1130" s="114"/>
      <c r="AH1130" s="114"/>
      <c r="AI1130" s="114"/>
      <c r="AJ1130" s="114"/>
      <c r="AK1130" s="114"/>
      <c r="AL1130" s="114"/>
      <c r="AM1130" s="114"/>
      <c r="AN1130" s="114"/>
      <c r="AO1130" s="114"/>
      <c r="AP1130" s="114"/>
      <c r="AQ1130" s="114"/>
      <c r="AR1130" s="114"/>
      <c r="AS1130" s="114"/>
      <c r="AT1130" s="114"/>
      <c r="AU1130" s="114"/>
      <c r="AV1130" s="114"/>
      <c r="AW1130" s="114"/>
      <c r="AX1130" s="114"/>
      <c r="AY1130" s="114"/>
      <c r="AZ1130" s="114"/>
      <c r="BA1130" s="114"/>
      <c r="BB1130" s="114"/>
      <c r="BC1130" s="114"/>
      <c r="BD1130" s="114"/>
      <c r="BE1130" s="114"/>
      <c r="BF1130" s="114"/>
      <c r="BG1130" s="114"/>
      <c r="BH1130" s="114"/>
      <c r="BI1130" s="114"/>
      <c r="BJ1130" s="114"/>
      <c r="BK1130" s="114"/>
      <c r="BL1130" s="114"/>
    </row>
    <row r="1131">
      <c r="A1131" s="117" t="s">
        <v>237</v>
      </c>
      <c r="B1131" s="117" t="b">
        <v>1</v>
      </c>
      <c r="C1131" s="117" t="s">
        <v>241</v>
      </c>
      <c r="D1131" s="117" t="s">
        <v>288</v>
      </c>
      <c r="E1131" s="117" t="s">
        <v>7254</v>
      </c>
      <c r="F1131" s="117" t="s">
        <v>1446</v>
      </c>
      <c r="G1131" s="117" t="s">
        <v>13395</v>
      </c>
      <c r="H1131" s="117" t="s">
        <v>13396</v>
      </c>
      <c r="I1131" s="134"/>
      <c r="J1131" s="117" t="s">
        <v>13397</v>
      </c>
      <c r="K1131" s="117" t="s">
        <v>13398</v>
      </c>
      <c r="L1131" s="134"/>
      <c r="M1131" s="134"/>
      <c r="N1131" s="134"/>
      <c r="O1131" s="117" t="s">
        <v>13399</v>
      </c>
      <c r="P1131" s="117" t="s">
        <v>13400</v>
      </c>
      <c r="Q1131" s="117" t="s">
        <v>13401</v>
      </c>
      <c r="R1131" s="114"/>
      <c r="S1131" s="114"/>
      <c r="T1131" s="114"/>
      <c r="U1131" s="114"/>
      <c r="V1131" s="114"/>
      <c r="W1131" s="114"/>
      <c r="X1131" s="114"/>
      <c r="Y1131" s="114"/>
      <c r="Z1131" s="114"/>
      <c r="AA1131" s="114"/>
      <c r="AB1131" s="114"/>
      <c r="AC1131" s="114"/>
      <c r="AD1131" s="114"/>
      <c r="AE1131" s="114"/>
      <c r="AF1131" s="114"/>
      <c r="AG1131" s="114"/>
      <c r="AH1131" s="114"/>
      <c r="AI1131" s="114"/>
      <c r="AJ1131" s="114"/>
      <c r="AK1131" s="114"/>
      <c r="AL1131" s="114"/>
      <c r="AM1131" s="114"/>
      <c r="AN1131" s="114"/>
      <c r="AO1131" s="114"/>
      <c r="AP1131" s="114"/>
      <c r="AQ1131" s="114"/>
      <c r="AR1131" s="114"/>
      <c r="AS1131" s="114"/>
      <c r="AT1131" s="114"/>
      <c r="AU1131" s="114"/>
      <c r="AV1131" s="114"/>
      <c r="AW1131" s="114"/>
      <c r="AX1131" s="114"/>
      <c r="AY1131" s="114"/>
      <c r="AZ1131" s="114"/>
      <c r="BA1131" s="114"/>
      <c r="BB1131" s="114"/>
      <c r="BC1131" s="114"/>
      <c r="BD1131" s="114"/>
      <c r="BE1131" s="114"/>
      <c r="BF1131" s="114"/>
      <c r="BG1131" s="114"/>
      <c r="BH1131" s="114"/>
      <c r="BI1131" s="114"/>
      <c r="BJ1131" s="114"/>
      <c r="BK1131" s="114"/>
      <c r="BL1131" s="114"/>
    </row>
    <row r="1132">
      <c r="A1132" s="117" t="s">
        <v>237</v>
      </c>
      <c r="B1132" s="117" t="b">
        <v>1</v>
      </c>
      <c r="C1132" s="117" t="s">
        <v>241</v>
      </c>
      <c r="D1132" s="117" t="s">
        <v>288</v>
      </c>
      <c r="E1132" s="117" t="s">
        <v>13402</v>
      </c>
      <c r="F1132" s="117" t="s">
        <v>1446</v>
      </c>
      <c r="G1132" s="117" t="s">
        <v>13403</v>
      </c>
      <c r="H1132" s="117" t="s">
        <v>13404</v>
      </c>
      <c r="I1132" s="134"/>
      <c r="J1132" s="117" t="s">
        <v>5473</v>
      </c>
      <c r="K1132" s="117" t="s">
        <v>13405</v>
      </c>
      <c r="L1132" s="134"/>
      <c r="M1132" s="134"/>
      <c r="N1132" s="134"/>
      <c r="O1132" s="117" t="s">
        <v>13406</v>
      </c>
      <c r="P1132" s="117" t="s">
        <v>13407</v>
      </c>
      <c r="Q1132" s="117" t="s">
        <v>13408</v>
      </c>
      <c r="R1132" s="114"/>
      <c r="S1132" s="114"/>
      <c r="T1132" s="114"/>
      <c r="U1132" s="114"/>
      <c r="V1132" s="114"/>
      <c r="W1132" s="114"/>
      <c r="X1132" s="114"/>
      <c r="Y1132" s="114"/>
      <c r="Z1132" s="114"/>
      <c r="AA1132" s="114"/>
      <c r="AB1132" s="114"/>
      <c r="AC1132" s="114"/>
      <c r="AD1132" s="114"/>
      <c r="AE1132" s="114"/>
      <c r="AF1132" s="114"/>
      <c r="AG1132" s="114"/>
      <c r="AH1132" s="114"/>
      <c r="AI1132" s="114"/>
      <c r="AJ1132" s="114"/>
      <c r="AK1132" s="114"/>
      <c r="AL1132" s="114"/>
      <c r="AM1132" s="114"/>
      <c r="AN1132" s="114"/>
      <c r="AO1132" s="114"/>
      <c r="AP1132" s="114"/>
      <c r="AQ1132" s="114"/>
      <c r="AR1132" s="114"/>
      <c r="AS1132" s="114"/>
      <c r="AT1132" s="114"/>
      <c r="AU1132" s="114"/>
      <c r="AV1132" s="114"/>
      <c r="AW1132" s="114"/>
      <c r="AX1132" s="114"/>
      <c r="AY1132" s="114"/>
      <c r="AZ1132" s="114"/>
      <c r="BA1132" s="114"/>
      <c r="BB1132" s="114"/>
      <c r="BC1132" s="114"/>
      <c r="BD1132" s="114"/>
      <c r="BE1132" s="114"/>
      <c r="BF1132" s="114"/>
      <c r="BG1132" s="114"/>
      <c r="BH1132" s="114"/>
      <c r="BI1132" s="114"/>
      <c r="BJ1132" s="114"/>
      <c r="BK1132" s="114"/>
      <c r="BL1132" s="114"/>
    </row>
    <row r="1133">
      <c r="A1133" s="117" t="s">
        <v>237</v>
      </c>
      <c r="B1133" s="117" t="b">
        <v>1</v>
      </c>
      <c r="C1133" s="117">
        <v>1.0</v>
      </c>
      <c r="D1133" s="117" t="s">
        <v>288</v>
      </c>
      <c r="E1133" s="117" t="s">
        <v>7702</v>
      </c>
      <c r="F1133" s="117" t="s">
        <v>13026</v>
      </c>
      <c r="G1133" s="117" t="s">
        <v>13409</v>
      </c>
      <c r="H1133" s="117" t="s">
        <v>13410</v>
      </c>
      <c r="I1133" s="134"/>
      <c r="J1133" s="117" t="s">
        <v>13411</v>
      </c>
      <c r="K1133" s="117" t="s">
        <v>13412</v>
      </c>
      <c r="L1133" s="134"/>
      <c r="M1133" s="134"/>
      <c r="N1133" s="134"/>
      <c r="O1133" s="117" t="s">
        <v>13413</v>
      </c>
      <c r="P1133" s="117" t="s">
        <v>13414</v>
      </c>
      <c r="Q1133" s="117" t="s">
        <v>13415</v>
      </c>
      <c r="R1133" s="114"/>
      <c r="S1133" s="114"/>
      <c r="T1133" s="114"/>
      <c r="U1133" s="114"/>
      <c r="V1133" s="114"/>
      <c r="W1133" s="114"/>
      <c r="X1133" s="114"/>
      <c r="Y1133" s="114"/>
      <c r="Z1133" s="114"/>
      <c r="AA1133" s="114"/>
      <c r="AB1133" s="114"/>
      <c r="AC1133" s="114"/>
      <c r="AD1133" s="114"/>
      <c r="AE1133" s="114"/>
      <c r="AF1133" s="114"/>
      <c r="AG1133" s="114"/>
      <c r="AH1133" s="114"/>
      <c r="AI1133" s="114"/>
      <c r="AJ1133" s="114"/>
      <c r="AK1133" s="114"/>
      <c r="AL1133" s="114"/>
      <c r="AM1133" s="114"/>
      <c r="AN1133" s="114"/>
      <c r="AO1133" s="114"/>
      <c r="AP1133" s="114"/>
      <c r="AQ1133" s="114"/>
      <c r="AR1133" s="114"/>
      <c r="AS1133" s="114"/>
      <c r="AT1133" s="114"/>
      <c r="AU1133" s="114"/>
      <c r="AV1133" s="114"/>
      <c r="AW1133" s="114"/>
      <c r="AX1133" s="114"/>
      <c r="AY1133" s="114"/>
      <c r="AZ1133" s="114"/>
      <c r="BA1133" s="114"/>
      <c r="BB1133" s="114"/>
      <c r="BC1133" s="114"/>
      <c r="BD1133" s="114"/>
      <c r="BE1133" s="114"/>
      <c r="BF1133" s="114"/>
      <c r="BG1133" s="114"/>
      <c r="BH1133" s="114"/>
      <c r="BI1133" s="114"/>
      <c r="BJ1133" s="114"/>
      <c r="BK1133" s="114"/>
      <c r="BL1133" s="114"/>
    </row>
    <row r="1134">
      <c r="A1134" s="117" t="s">
        <v>237</v>
      </c>
      <c r="B1134" s="117" t="b">
        <v>1</v>
      </c>
      <c r="C1134" s="117" t="s">
        <v>241</v>
      </c>
      <c r="D1134" s="117" t="s">
        <v>288</v>
      </c>
      <c r="E1134" s="117" t="s">
        <v>7702</v>
      </c>
      <c r="F1134" s="117" t="s">
        <v>556</v>
      </c>
      <c r="G1134" s="117" t="s">
        <v>13416</v>
      </c>
      <c r="H1134" s="117" t="s">
        <v>13417</v>
      </c>
      <c r="I1134" s="134"/>
      <c r="J1134" s="117" t="s">
        <v>13418</v>
      </c>
      <c r="K1134" s="117" t="s">
        <v>13419</v>
      </c>
      <c r="L1134" s="134"/>
      <c r="M1134" s="134"/>
      <c r="N1134" s="134"/>
      <c r="O1134" s="117" t="s">
        <v>13420</v>
      </c>
      <c r="P1134" s="117" t="s">
        <v>13421</v>
      </c>
      <c r="Q1134" s="117" t="s">
        <v>13422</v>
      </c>
      <c r="R1134" s="114"/>
      <c r="S1134" s="114"/>
      <c r="T1134" s="114"/>
      <c r="U1134" s="114"/>
      <c r="V1134" s="114"/>
      <c r="W1134" s="114"/>
      <c r="X1134" s="114"/>
      <c r="Y1134" s="114"/>
      <c r="Z1134" s="114"/>
      <c r="AA1134" s="114"/>
      <c r="AB1134" s="114"/>
      <c r="AC1134" s="114"/>
      <c r="AD1134" s="114"/>
      <c r="AE1134" s="114"/>
      <c r="AF1134" s="114"/>
      <c r="AG1134" s="114"/>
      <c r="AH1134" s="114"/>
      <c r="AI1134" s="114"/>
      <c r="AJ1134" s="114"/>
      <c r="AK1134" s="114"/>
      <c r="AL1134" s="114"/>
      <c r="AM1134" s="114"/>
      <c r="AN1134" s="114"/>
      <c r="AO1134" s="114"/>
      <c r="AP1134" s="114"/>
      <c r="AQ1134" s="114"/>
      <c r="AR1134" s="114"/>
      <c r="AS1134" s="114"/>
      <c r="AT1134" s="114"/>
      <c r="AU1134" s="114"/>
      <c r="AV1134" s="114"/>
      <c r="AW1134" s="114"/>
      <c r="AX1134" s="114"/>
      <c r="AY1134" s="114"/>
      <c r="AZ1134" s="114"/>
      <c r="BA1134" s="114"/>
      <c r="BB1134" s="114"/>
      <c r="BC1134" s="114"/>
      <c r="BD1134" s="114"/>
      <c r="BE1134" s="114"/>
      <c r="BF1134" s="114"/>
      <c r="BG1134" s="114"/>
      <c r="BH1134" s="114"/>
      <c r="BI1134" s="114"/>
      <c r="BJ1134" s="114"/>
      <c r="BK1134" s="114"/>
      <c r="BL1134" s="114"/>
    </row>
    <row r="1135">
      <c r="A1135" s="117" t="s">
        <v>237</v>
      </c>
      <c r="B1135" s="117" t="b">
        <v>1</v>
      </c>
      <c r="C1135" s="117" t="s">
        <v>241</v>
      </c>
      <c r="D1135" s="117" t="s">
        <v>288</v>
      </c>
      <c r="E1135" s="117" t="s">
        <v>7702</v>
      </c>
      <c r="F1135" s="117" t="s">
        <v>556</v>
      </c>
      <c r="G1135" s="117" t="s">
        <v>13423</v>
      </c>
      <c r="H1135" s="117" t="s">
        <v>13424</v>
      </c>
      <c r="I1135" s="134"/>
      <c r="J1135" s="117" t="s">
        <v>13425</v>
      </c>
      <c r="K1135" s="117" t="s">
        <v>13426</v>
      </c>
      <c r="L1135" s="134"/>
      <c r="M1135" s="134"/>
      <c r="N1135" s="134"/>
      <c r="O1135" s="117" t="s">
        <v>13427</v>
      </c>
      <c r="P1135" s="117" t="s">
        <v>13428</v>
      </c>
      <c r="Q1135" s="117" t="s">
        <v>13429</v>
      </c>
      <c r="R1135" s="114"/>
      <c r="S1135" s="114"/>
      <c r="T1135" s="114"/>
      <c r="U1135" s="114"/>
      <c r="V1135" s="114"/>
      <c r="W1135" s="114"/>
      <c r="X1135" s="114"/>
      <c r="Y1135" s="114"/>
      <c r="Z1135" s="114"/>
      <c r="AA1135" s="114"/>
      <c r="AB1135" s="114"/>
      <c r="AC1135" s="114"/>
      <c r="AD1135" s="114"/>
      <c r="AE1135" s="114"/>
      <c r="AF1135" s="114"/>
      <c r="AG1135" s="114"/>
      <c r="AH1135" s="114"/>
      <c r="AI1135" s="114"/>
      <c r="AJ1135" s="114"/>
      <c r="AK1135" s="114"/>
      <c r="AL1135" s="114"/>
      <c r="AM1135" s="114"/>
      <c r="AN1135" s="114"/>
      <c r="AO1135" s="114"/>
      <c r="AP1135" s="114"/>
      <c r="AQ1135" s="114"/>
      <c r="AR1135" s="114"/>
      <c r="AS1135" s="114"/>
      <c r="AT1135" s="114"/>
      <c r="AU1135" s="114"/>
      <c r="AV1135" s="114"/>
      <c r="AW1135" s="114"/>
      <c r="AX1135" s="114"/>
      <c r="AY1135" s="114"/>
      <c r="AZ1135" s="114"/>
      <c r="BA1135" s="114"/>
      <c r="BB1135" s="114"/>
      <c r="BC1135" s="114"/>
      <c r="BD1135" s="114"/>
      <c r="BE1135" s="114"/>
      <c r="BF1135" s="114"/>
      <c r="BG1135" s="114"/>
      <c r="BH1135" s="114"/>
      <c r="BI1135" s="114"/>
      <c r="BJ1135" s="114"/>
      <c r="BK1135" s="114"/>
      <c r="BL1135" s="114"/>
    </row>
    <row r="1136">
      <c r="A1136" s="117" t="s">
        <v>237</v>
      </c>
      <c r="B1136" s="117" t="b">
        <v>1</v>
      </c>
      <c r="C1136" s="117">
        <v>1.0</v>
      </c>
      <c r="D1136" s="117" t="s">
        <v>288</v>
      </c>
      <c r="E1136" s="117" t="s">
        <v>7702</v>
      </c>
      <c r="F1136" s="117" t="s">
        <v>1399</v>
      </c>
      <c r="G1136" s="117" t="s">
        <v>13430</v>
      </c>
      <c r="H1136" s="117" t="s">
        <v>13431</v>
      </c>
      <c r="I1136" s="134"/>
      <c r="J1136" s="117" t="s">
        <v>13432</v>
      </c>
      <c r="K1136" s="117" t="s">
        <v>13433</v>
      </c>
      <c r="L1136" s="134"/>
      <c r="M1136" s="134"/>
      <c r="N1136" s="117" t="s">
        <v>13434</v>
      </c>
      <c r="O1136" s="117" t="s">
        <v>13435</v>
      </c>
      <c r="P1136" s="117" t="s">
        <v>13436</v>
      </c>
      <c r="Q1136" s="117" t="s">
        <v>13437</v>
      </c>
      <c r="R1136" s="114"/>
      <c r="S1136" s="114"/>
      <c r="T1136" s="114"/>
      <c r="U1136" s="114"/>
      <c r="V1136" s="114"/>
      <c r="W1136" s="114"/>
      <c r="X1136" s="114"/>
      <c r="Y1136" s="114"/>
      <c r="Z1136" s="114"/>
      <c r="AA1136" s="114"/>
      <c r="AB1136" s="114"/>
      <c r="AC1136" s="114"/>
      <c r="AD1136" s="114"/>
      <c r="AE1136" s="114"/>
      <c r="AF1136" s="114"/>
      <c r="AG1136" s="114"/>
      <c r="AH1136" s="114"/>
      <c r="AI1136" s="114"/>
      <c r="AJ1136" s="114"/>
      <c r="AK1136" s="114"/>
      <c r="AL1136" s="114"/>
      <c r="AM1136" s="114"/>
      <c r="AN1136" s="114"/>
      <c r="AO1136" s="114"/>
      <c r="AP1136" s="114"/>
      <c r="AQ1136" s="114"/>
      <c r="AR1136" s="114"/>
      <c r="AS1136" s="114"/>
      <c r="AT1136" s="114"/>
      <c r="AU1136" s="114"/>
      <c r="AV1136" s="114"/>
      <c r="AW1136" s="114"/>
      <c r="AX1136" s="114"/>
      <c r="AY1136" s="114"/>
      <c r="AZ1136" s="114"/>
      <c r="BA1136" s="114"/>
      <c r="BB1136" s="114"/>
      <c r="BC1136" s="114"/>
      <c r="BD1136" s="114"/>
      <c r="BE1136" s="114"/>
      <c r="BF1136" s="114"/>
      <c r="BG1136" s="114"/>
      <c r="BH1136" s="114"/>
      <c r="BI1136" s="114"/>
      <c r="BJ1136" s="114"/>
      <c r="BK1136" s="114"/>
      <c r="BL1136" s="114"/>
    </row>
    <row r="1137">
      <c r="A1137" s="117" t="s">
        <v>237</v>
      </c>
      <c r="B1137" s="117" t="b">
        <v>1</v>
      </c>
      <c r="C1137" s="117" t="s">
        <v>241</v>
      </c>
      <c r="D1137" s="117" t="s">
        <v>288</v>
      </c>
      <c r="E1137" s="117" t="s">
        <v>7702</v>
      </c>
      <c r="F1137" s="117" t="s">
        <v>1399</v>
      </c>
      <c r="G1137" s="117" t="s">
        <v>13438</v>
      </c>
      <c r="H1137" s="117" t="s">
        <v>13439</v>
      </c>
      <c r="I1137" s="134"/>
      <c r="J1137" s="117" t="s">
        <v>13440</v>
      </c>
      <c r="K1137" s="117" t="s">
        <v>13441</v>
      </c>
      <c r="L1137" s="134"/>
      <c r="M1137" s="134"/>
      <c r="N1137" s="117" t="s">
        <v>13442</v>
      </c>
      <c r="O1137" s="117" t="s">
        <v>13443</v>
      </c>
      <c r="P1137" s="117" t="s">
        <v>13444</v>
      </c>
      <c r="Q1137" s="117" t="s">
        <v>13445</v>
      </c>
      <c r="R1137" s="114"/>
      <c r="S1137" s="114"/>
      <c r="T1137" s="114"/>
      <c r="U1137" s="114"/>
      <c r="V1137" s="114"/>
      <c r="W1137" s="114"/>
      <c r="X1137" s="114"/>
      <c r="Y1137" s="114"/>
      <c r="Z1137" s="114"/>
      <c r="AA1137" s="114"/>
      <c r="AB1137" s="114"/>
      <c r="AC1137" s="114"/>
      <c r="AD1137" s="114"/>
      <c r="AE1137" s="114"/>
      <c r="AF1137" s="114"/>
      <c r="AG1137" s="114"/>
      <c r="AH1137" s="114"/>
      <c r="AI1137" s="114"/>
      <c r="AJ1137" s="114"/>
      <c r="AK1137" s="114"/>
      <c r="AL1137" s="114"/>
      <c r="AM1137" s="114"/>
      <c r="AN1137" s="114"/>
      <c r="AO1137" s="114"/>
      <c r="AP1137" s="114"/>
      <c r="AQ1137" s="114"/>
      <c r="AR1137" s="114"/>
      <c r="AS1137" s="114"/>
      <c r="AT1137" s="114"/>
      <c r="AU1137" s="114"/>
      <c r="AV1137" s="114"/>
      <c r="AW1137" s="114"/>
      <c r="AX1137" s="114"/>
      <c r="AY1137" s="114"/>
      <c r="AZ1137" s="114"/>
      <c r="BA1137" s="114"/>
      <c r="BB1137" s="114"/>
      <c r="BC1137" s="114"/>
      <c r="BD1137" s="114"/>
      <c r="BE1137" s="114"/>
      <c r="BF1137" s="114"/>
      <c r="BG1137" s="114"/>
      <c r="BH1137" s="114"/>
      <c r="BI1137" s="114"/>
      <c r="BJ1137" s="114"/>
      <c r="BK1137" s="114"/>
      <c r="BL1137" s="114"/>
    </row>
    <row r="1138">
      <c r="A1138" s="117" t="s">
        <v>237</v>
      </c>
      <c r="B1138" s="117" t="b">
        <v>1</v>
      </c>
      <c r="C1138" s="117" t="s">
        <v>241</v>
      </c>
      <c r="D1138" s="117" t="s">
        <v>288</v>
      </c>
      <c r="E1138" s="117" t="s">
        <v>7702</v>
      </c>
      <c r="F1138" s="117" t="s">
        <v>1399</v>
      </c>
      <c r="G1138" s="117" t="s">
        <v>13446</v>
      </c>
      <c r="H1138" s="117" t="s">
        <v>13447</v>
      </c>
      <c r="I1138" s="134"/>
      <c r="J1138" s="117" t="s">
        <v>13448</v>
      </c>
      <c r="K1138" s="117" t="s">
        <v>13449</v>
      </c>
      <c r="L1138" s="134"/>
      <c r="M1138" s="134"/>
      <c r="N1138" s="134"/>
      <c r="O1138" s="117" t="s">
        <v>13450</v>
      </c>
      <c r="P1138" s="117" t="s">
        <v>13451</v>
      </c>
      <c r="Q1138" s="134"/>
      <c r="R1138" s="114"/>
      <c r="S1138" s="114"/>
      <c r="T1138" s="114"/>
      <c r="U1138" s="114"/>
      <c r="V1138" s="114"/>
      <c r="W1138" s="114"/>
      <c r="X1138" s="114"/>
      <c r="Y1138" s="114"/>
      <c r="Z1138" s="114"/>
      <c r="AA1138" s="114"/>
      <c r="AB1138" s="114"/>
      <c r="AC1138" s="114"/>
      <c r="AD1138" s="114"/>
      <c r="AE1138" s="114"/>
      <c r="AF1138" s="114"/>
      <c r="AG1138" s="114"/>
      <c r="AH1138" s="114"/>
      <c r="AI1138" s="114"/>
      <c r="AJ1138" s="114"/>
      <c r="AK1138" s="114"/>
      <c r="AL1138" s="114"/>
      <c r="AM1138" s="114"/>
      <c r="AN1138" s="114"/>
      <c r="AO1138" s="114"/>
      <c r="AP1138" s="114"/>
      <c r="AQ1138" s="114"/>
      <c r="AR1138" s="114"/>
      <c r="AS1138" s="114"/>
      <c r="AT1138" s="114"/>
      <c r="AU1138" s="114"/>
      <c r="AV1138" s="114"/>
      <c r="AW1138" s="114"/>
      <c r="AX1138" s="114"/>
      <c r="AY1138" s="114"/>
      <c r="AZ1138" s="114"/>
      <c r="BA1138" s="114"/>
      <c r="BB1138" s="114"/>
      <c r="BC1138" s="114"/>
      <c r="BD1138" s="114"/>
      <c r="BE1138" s="114"/>
      <c r="BF1138" s="114"/>
      <c r="BG1138" s="114"/>
      <c r="BH1138" s="114"/>
      <c r="BI1138" s="114"/>
      <c r="BJ1138" s="114"/>
      <c r="BK1138" s="114"/>
      <c r="BL1138" s="114"/>
    </row>
    <row r="1139">
      <c r="A1139" s="117" t="s">
        <v>237</v>
      </c>
      <c r="B1139" s="117" t="b">
        <v>1</v>
      </c>
      <c r="C1139" s="117">
        <v>1.0</v>
      </c>
      <c r="D1139" s="117" t="s">
        <v>288</v>
      </c>
      <c r="E1139" s="117" t="s">
        <v>7702</v>
      </c>
      <c r="F1139" s="117" t="s">
        <v>1399</v>
      </c>
      <c r="G1139" s="117" t="s">
        <v>13452</v>
      </c>
      <c r="H1139" s="117" t="s">
        <v>13453</v>
      </c>
      <c r="I1139" s="134"/>
      <c r="J1139" s="117" t="s">
        <v>5510</v>
      </c>
      <c r="K1139" s="117" t="s">
        <v>13454</v>
      </c>
      <c r="L1139" s="134"/>
      <c r="M1139" s="134"/>
      <c r="N1139" s="134"/>
      <c r="O1139" s="117" t="s">
        <v>13455</v>
      </c>
      <c r="P1139" s="117" t="s">
        <v>13456</v>
      </c>
      <c r="Q1139" s="117" t="s">
        <v>13457</v>
      </c>
      <c r="R1139" s="114"/>
      <c r="S1139" s="114"/>
      <c r="T1139" s="114"/>
      <c r="U1139" s="114"/>
      <c r="V1139" s="114"/>
      <c r="W1139" s="114"/>
      <c r="X1139" s="114"/>
      <c r="Y1139" s="114"/>
      <c r="Z1139" s="114"/>
      <c r="AA1139" s="114"/>
      <c r="AB1139" s="114"/>
      <c r="AC1139" s="114"/>
      <c r="AD1139" s="114"/>
      <c r="AE1139" s="114"/>
      <c r="AF1139" s="114"/>
      <c r="AG1139" s="114"/>
      <c r="AH1139" s="114"/>
      <c r="AI1139" s="114"/>
      <c r="AJ1139" s="114"/>
      <c r="AK1139" s="114"/>
      <c r="AL1139" s="114"/>
      <c r="AM1139" s="114"/>
      <c r="AN1139" s="114"/>
      <c r="AO1139" s="114"/>
      <c r="AP1139" s="114"/>
      <c r="AQ1139" s="114"/>
      <c r="AR1139" s="114"/>
      <c r="AS1139" s="114"/>
      <c r="AT1139" s="114"/>
      <c r="AU1139" s="114"/>
      <c r="AV1139" s="114"/>
      <c r="AW1139" s="114"/>
      <c r="AX1139" s="114"/>
      <c r="AY1139" s="114"/>
      <c r="AZ1139" s="114"/>
      <c r="BA1139" s="114"/>
      <c r="BB1139" s="114"/>
      <c r="BC1139" s="114"/>
      <c r="BD1139" s="114"/>
      <c r="BE1139" s="114"/>
      <c r="BF1139" s="114"/>
      <c r="BG1139" s="114"/>
      <c r="BH1139" s="114"/>
      <c r="BI1139" s="114"/>
      <c r="BJ1139" s="114"/>
      <c r="BK1139" s="114"/>
      <c r="BL1139" s="114"/>
    </row>
    <row r="1140">
      <c r="A1140" s="117" t="s">
        <v>237</v>
      </c>
      <c r="B1140" s="117" t="b">
        <v>1</v>
      </c>
      <c r="C1140" s="117" t="s">
        <v>241</v>
      </c>
      <c r="D1140" s="117" t="s">
        <v>288</v>
      </c>
      <c r="E1140" s="117" t="s">
        <v>7702</v>
      </c>
      <c r="F1140" s="117" t="s">
        <v>1399</v>
      </c>
      <c r="G1140" s="117" t="s">
        <v>13458</v>
      </c>
      <c r="H1140" s="117" t="s">
        <v>13459</v>
      </c>
      <c r="I1140" s="134"/>
      <c r="J1140" s="117" t="s">
        <v>13460</v>
      </c>
      <c r="K1140" s="117" t="s">
        <v>13461</v>
      </c>
      <c r="L1140" s="134"/>
      <c r="M1140" s="134"/>
      <c r="N1140" s="134"/>
      <c r="O1140" s="117" t="s">
        <v>13462</v>
      </c>
      <c r="P1140" s="117" t="s">
        <v>13463</v>
      </c>
      <c r="Q1140" s="134"/>
      <c r="R1140" s="114"/>
      <c r="S1140" s="114"/>
      <c r="T1140" s="114"/>
      <c r="U1140" s="114"/>
      <c r="V1140" s="114"/>
      <c r="W1140" s="114"/>
      <c r="X1140" s="114"/>
      <c r="Y1140" s="114"/>
      <c r="Z1140" s="114"/>
      <c r="AA1140" s="114"/>
      <c r="AB1140" s="114"/>
      <c r="AC1140" s="114"/>
      <c r="AD1140" s="114"/>
      <c r="AE1140" s="114"/>
      <c r="AF1140" s="114"/>
      <c r="AG1140" s="114"/>
      <c r="AH1140" s="114"/>
      <c r="AI1140" s="114"/>
      <c r="AJ1140" s="114"/>
      <c r="AK1140" s="114"/>
      <c r="AL1140" s="114"/>
      <c r="AM1140" s="114"/>
      <c r="AN1140" s="114"/>
      <c r="AO1140" s="114"/>
      <c r="AP1140" s="114"/>
      <c r="AQ1140" s="114"/>
      <c r="AR1140" s="114"/>
      <c r="AS1140" s="114"/>
      <c r="AT1140" s="114"/>
      <c r="AU1140" s="114"/>
      <c r="AV1140" s="114"/>
      <c r="AW1140" s="114"/>
      <c r="AX1140" s="114"/>
      <c r="AY1140" s="114"/>
      <c r="AZ1140" s="114"/>
      <c r="BA1140" s="114"/>
      <c r="BB1140" s="114"/>
      <c r="BC1140" s="114"/>
      <c r="BD1140" s="114"/>
      <c r="BE1140" s="114"/>
      <c r="BF1140" s="114"/>
      <c r="BG1140" s="114"/>
      <c r="BH1140" s="114"/>
      <c r="BI1140" s="114"/>
      <c r="BJ1140" s="114"/>
      <c r="BK1140" s="114"/>
      <c r="BL1140" s="114"/>
    </row>
    <row r="1141">
      <c r="A1141" s="117" t="s">
        <v>237</v>
      </c>
      <c r="B1141" s="117" t="b">
        <v>1</v>
      </c>
      <c r="C1141" s="117" t="s">
        <v>241</v>
      </c>
      <c r="D1141" s="117" t="s">
        <v>288</v>
      </c>
      <c r="E1141" s="117" t="s">
        <v>7702</v>
      </c>
      <c r="F1141" s="117" t="s">
        <v>1399</v>
      </c>
      <c r="G1141" s="117" t="s">
        <v>13464</v>
      </c>
      <c r="H1141" s="117" t="s">
        <v>13465</v>
      </c>
      <c r="I1141" s="134"/>
      <c r="J1141" s="117" t="s">
        <v>13466</v>
      </c>
      <c r="K1141" s="117" t="s">
        <v>13467</v>
      </c>
      <c r="L1141" s="134"/>
      <c r="M1141" s="134"/>
      <c r="N1141" s="134"/>
      <c r="O1141" s="117" t="s">
        <v>13468</v>
      </c>
      <c r="P1141" s="117" t="s">
        <v>13469</v>
      </c>
      <c r="Q1141" s="117" t="s">
        <v>13470</v>
      </c>
      <c r="R1141" s="114"/>
      <c r="S1141" s="114"/>
      <c r="T1141" s="114"/>
      <c r="U1141" s="114"/>
      <c r="V1141" s="114"/>
      <c r="W1141" s="114"/>
      <c r="X1141" s="114"/>
      <c r="Y1141" s="114"/>
      <c r="Z1141" s="114"/>
      <c r="AA1141" s="114"/>
      <c r="AB1141" s="114"/>
      <c r="AC1141" s="114"/>
      <c r="AD1141" s="114"/>
      <c r="AE1141" s="114"/>
      <c r="AF1141" s="114"/>
      <c r="AG1141" s="114"/>
      <c r="AH1141" s="114"/>
      <c r="AI1141" s="114"/>
      <c r="AJ1141" s="114"/>
      <c r="AK1141" s="114"/>
      <c r="AL1141" s="114"/>
      <c r="AM1141" s="114"/>
      <c r="AN1141" s="114"/>
      <c r="AO1141" s="114"/>
      <c r="AP1141" s="114"/>
      <c r="AQ1141" s="114"/>
      <c r="AR1141" s="114"/>
      <c r="AS1141" s="114"/>
      <c r="AT1141" s="114"/>
      <c r="AU1141" s="114"/>
      <c r="AV1141" s="114"/>
      <c r="AW1141" s="114"/>
      <c r="AX1141" s="114"/>
      <c r="AY1141" s="114"/>
      <c r="AZ1141" s="114"/>
      <c r="BA1141" s="114"/>
      <c r="BB1141" s="114"/>
      <c r="BC1141" s="114"/>
      <c r="BD1141" s="114"/>
      <c r="BE1141" s="114"/>
      <c r="BF1141" s="114"/>
      <c r="BG1141" s="114"/>
      <c r="BH1141" s="114"/>
      <c r="BI1141" s="114"/>
      <c r="BJ1141" s="114"/>
      <c r="BK1141" s="114"/>
      <c r="BL1141" s="114"/>
    </row>
    <row r="1142">
      <c r="A1142" s="117" t="s">
        <v>237</v>
      </c>
      <c r="B1142" s="117" t="b">
        <v>1</v>
      </c>
      <c r="C1142" s="117">
        <v>1.0</v>
      </c>
      <c r="D1142" s="117" t="s">
        <v>288</v>
      </c>
      <c r="E1142" s="117" t="s">
        <v>7702</v>
      </c>
      <c r="F1142" s="117" t="s">
        <v>1446</v>
      </c>
      <c r="G1142" s="117" t="s">
        <v>13471</v>
      </c>
      <c r="H1142" s="117" t="s">
        <v>13472</v>
      </c>
      <c r="I1142" s="134"/>
      <c r="J1142" s="117" t="s">
        <v>13473</v>
      </c>
      <c r="K1142" s="117" t="s">
        <v>13474</v>
      </c>
      <c r="L1142" s="134"/>
      <c r="M1142" s="134"/>
      <c r="N1142" s="134"/>
      <c r="O1142" s="117" t="s">
        <v>13475</v>
      </c>
      <c r="P1142" s="117" t="s">
        <v>13476</v>
      </c>
      <c r="Q1142" s="117" t="s">
        <v>13477</v>
      </c>
      <c r="R1142" s="114"/>
      <c r="S1142" s="114"/>
      <c r="T1142" s="114"/>
      <c r="U1142" s="114"/>
      <c r="V1142" s="114"/>
      <c r="W1142" s="114"/>
      <c r="X1142" s="114"/>
      <c r="Y1142" s="114"/>
      <c r="Z1142" s="114"/>
      <c r="AA1142" s="114"/>
      <c r="AB1142" s="114"/>
      <c r="AC1142" s="114"/>
      <c r="AD1142" s="114"/>
      <c r="AE1142" s="114"/>
      <c r="AF1142" s="114"/>
      <c r="AG1142" s="114"/>
      <c r="AH1142" s="114"/>
      <c r="AI1142" s="114"/>
      <c r="AJ1142" s="114"/>
      <c r="AK1142" s="114"/>
      <c r="AL1142" s="114"/>
      <c r="AM1142" s="114"/>
      <c r="AN1142" s="114"/>
      <c r="AO1142" s="114"/>
      <c r="AP1142" s="114"/>
      <c r="AQ1142" s="114"/>
      <c r="AR1142" s="114"/>
      <c r="AS1142" s="114"/>
      <c r="AT1142" s="114"/>
      <c r="AU1142" s="114"/>
      <c r="AV1142" s="114"/>
      <c r="AW1142" s="114"/>
      <c r="AX1142" s="114"/>
      <c r="AY1142" s="114"/>
      <c r="AZ1142" s="114"/>
      <c r="BA1142" s="114"/>
      <c r="BB1142" s="114"/>
      <c r="BC1142" s="114"/>
      <c r="BD1142" s="114"/>
      <c r="BE1142" s="114"/>
      <c r="BF1142" s="114"/>
      <c r="BG1142" s="114"/>
      <c r="BH1142" s="114"/>
      <c r="BI1142" s="114"/>
      <c r="BJ1142" s="114"/>
      <c r="BK1142" s="114"/>
      <c r="BL1142" s="114"/>
    </row>
    <row r="1143">
      <c r="A1143" s="117" t="s">
        <v>237</v>
      </c>
      <c r="B1143" s="117" t="b">
        <v>1</v>
      </c>
      <c r="C1143" s="117" t="s">
        <v>241</v>
      </c>
      <c r="D1143" s="117" t="s">
        <v>288</v>
      </c>
      <c r="E1143" s="117" t="s">
        <v>7702</v>
      </c>
      <c r="F1143" s="117" t="s">
        <v>1446</v>
      </c>
      <c r="G1143" s="117" t="s">
        <v>13478</v>
      </c>
      <c r="H1143" s="117" t="s">
        <v>13479</v>
      </c>
      <c r="I1143" s="134"/>
      <c r="J1143" s="117" t="s">
        <v>5529</v>
      </c>
      <c r="K1143" s="117" t="s">
        <v>13480</v>
      </c>
      <c r="L1143" s="134"/>
      <c r="M1143" s="134"/>
      <c r="N1143" s="117" t="s">
        <v>13442</v>
      </c>
      <c r="O1143" s="117" t="s">
        <v>13481</v>
      </c>
      <c r="P1143" s="117" t="s">
        <v>13482</v>
      </c>
      <c r="Q1143" s="117" t="s">
        <v>13483</v>
      </c>
      <c r="R1143" s="114"/>
      <c r="S1143" s="114"/>
      <c r="T1143" s="114"/>
      <c r="U1143" s="114"/>
      <c r="V1143" s="114"/>
      <c r="W1143" s="114"/>
      <c r="X1143" s="114"/>
      <c r="Y1143" s="114"/>
      <c r="Z1143" s="114"/>
      <c r="AA1143" s="114"/>
      <c r="AB1143" s="114"/>
      <c r="AC1143" s="114"/>
      <c r="AD1143" s="114"/>
      <c r="AE1143" s="114"/>
      <c r="AF1143" s="114"/>
      <c r="AG1143" s="114"/>
      <c r="AH1143" s="114"/>
      <c r="AI1143" s="114"/>
      <c r="AJ1143" s="114"/>
      <c r="AK1143" s="114"/>
      <c r="AL1143" s="114"/>
      <c r="AM1143" s="114"/>
      <c r="AN1143" s="114"/>
      <c r="AO1143" s="114"/>
      <c r="AP1143" s="114"/>
      <c r="AQ1143" s="114"/>
      <c r="AR1143" s="114"/>
      <c r="AS1143" s="114"/>
      <c r="AT1143" s="114"/>
      <c r="AU1143" s="114"/>
      <c r="AV1143" s="114"/>
      <c r="AW1143" s="114"/>
      <c r="AX1143" s="114"/>
      <c r="AY1143" s="114"/>
      <c r="AZ1143" s="114"/>
      <c r="BA1143" s="114"/>
      <c r="BB1143" s="114"/>
      <c r="BC1143" s="114"/>
      <c r="BD1143" s="114"/>
      <c r="BE1143" s="114"/>
      <c r="BF1143" s="114"/>
      <c r="BG1143" s="114"/>
      <c r="BH1143" s="114"/>
      <c r="BI1143" s="114"/>
      <c r="BJ1143" s="114"/>
      <c r="BK1143" s="114"/>
      <c r="BL1143" s="114"/>
    </row>
    <row r="1144">
      <c r="A1144" s="117" t="s">
        <v>237</v>
      </c>
      <c r="B1144" s="117" t="b">
        <v>1</v>
      </c>
      <c r="C1144" s="117" t="s">
        <v>241</v>
      </c>
      <c r="D1144" s="117" t="s">
        <v>288</v>
      </c>
      <c r="E1144" s="117" t="s">
        <v>7702</v>
      </c>
      <c r="F1144" s="117" t="s">
        <v>1446</v>
      </c>
      <c r="G1144" s="117" t="s">
        <v>13484</v>
      </c>
      <c r="H1144" s="117" t="s">
        <v>13485</v>
      </c>
      <c r="I1144" s="134"/>
      <c r="J1144" s="117" t="s">
        <v>13486</v>
      </c>
      <c r="K1144" s="117" t="s">
        <v>13487</v>
      </c>
      <c r="L1144" s="134"/>
      <c r="M1144" s="134"/>
      <c r="N1144" s="134"/>
      <c r="O1144" s="117" t="s">
        <v>13488</v>
      </c>
      <c r="P1144" s="117" t="s">
        <v>13489</v>
      </c>
      <c r="Q1144" s="117" t="s">
        <v>13490</v>
      </c>
      <c r="R1144" s="114"/>
      <c r="S1144" s="114"/>
      <c r="T1144" s="114"/>
      <c r="U1144" s="114"/>
      <c r="V1144" s="114"/>
      <c r="W1144" s="114"/>
      <c r="X1144" s="114"/>
      <c r="Y1144" s="114"/>
      <c r="Z1144" s="114"/>
      <c r="AA1144" s="114"/>
      <c r="AB1144" s="114"/>
      <c r="AC1144" s="114"/>
      <c r="AD1144" s="114"/>
      <c r="AE1144" s="114"/>
      <c r="AF1144" s="114"/>
      <c r="AG1144" s="114"/>
      <c r="AH1144" s="114"/>
      <c r="AI1144" s="114"/>
      <c r="AJ1144" s="114"/>
      <c r="AK1144" s="114"/>
      <c r="AL1144" s="114"/>
      <c r="AM1144" s="114"/>
      <c r="AN1144" s="114"/>
      <c r="AO1144" s="114"/>
      <c r="AP1144" s="114"/>
      <c r="AQ1144" s="114"/>
      <c r="AR1144" s="114"/>
      <c r="AS1144" s="114"/>
      <c r="AT1144" s="114"/>
      <c r="AU1144" s="114"/>
      <c r="AV1144" s="114"/>
      <c r="AW1144" s="114"/>
      <c r="AX1144" s="114"/>
      <c r="AY1144" s="114"/>
      <c r="AZ1144" s="114"/>
      <c r="BA1144" s="114"/>
      <c r="BB1144" s="114"/>
      <c r="BC1144" s="114"/>
      <c r="BD1144" s="114"/>
      <c r="BE1144" s="114"/>
      <c r="BF1144" s="114"/>
      <c r="BG1144" s="114"/>
      <c r="BH1144" s="114"/>
      <c r="BI1144" s="114"/>
      <c r="BJ1144" s="114"/>
      <c r="BK1144" s="114"/>
      <c r="BL1144" s="114"/>
    </row>
    <row r="1145">
      <c r="A1145" s="117" t="s">
        <v>237</v>
      </c>
      <c r="B1145" s="117" t="b">
        <v>1</v>
      </c>
      <c r="C1145" s="117">
        <v>1.0</v>
      </c>
      <c r="D1145" s="117" t="s">
        <v>288</v>
      </c>
      <c r="E1145" s="117" t="s">
        <v>7702</v>
      </c>
      <c r="F1145" s="117" t="s">
        <v>1446</v>
      </c>
      <c r="G1145" s="117" t="s">
        <v>13491</v>
      </c>
      <c r="H1145" s="117" t="s">
        <v>13492</v>
      </c>
      <c r="I1145" s="134"/>
      <c r="J1145" s="117" t="s">
        <v>13493</v>
      </c>
      <c r="K1145" s="117" t="s">
        <v>5540</v>
      </c>
      <c r="L1145" s="134"/>
      <c r="M1145" s="134"/>
      <c r="N1145" s="134"/>
      <c r="O1145" s="117" t="s">
        <v>13494</v>
      </c>
      <c r="P1145" s="117" t="s">
        <v>13495</v>
      </c>
      <c r="Q1145" s="117" t="s">
        <v>13496</v>
      </c>
      <c r="R1145" s="114"/>
      <c r="S1145" s="114"/>
      <c r="T1145" s="114"/>
      <c r="U1145" s="114"/>
      <c r="V1145" s="114"/>
      <c r="W1145" s="114"/>
      <c r="X1145" s="114"/>
      <c r="Y1145" s="114"/>
      <c r="Z1145" s="114"/>
      <c r="AA1145" s="114"/>
      <c r="AB1145" s="114"/>
      <c r="AC1145" s="114"/>
      <c r="AD1145" s="114"/>
      <c r="AE1145" s="114"/>
      <c r="AF1145" s="114"/>
      <c r="AG1145" s="114"/>
      <c r="AH1145" s="114"/>
      <c r="AI1145" s="114"/>
      <c r="AJ1145" s="114"/>
      <c r="AK1145" s="114"/>
      <c r="AL1145" s="114"/>
      <c r="AM1145" s="114"/>
      <c r="AN1145" s="114"/>
      <c r="AO1145" s="114"/>
      <c r="AP1145" s="114"/>
      <c r="AQ1145" s="114"/>
      <c r="AR1145" s="114"/>
      <c r="AS1145" s="114"/>
      <c r="AT1145" s="114"/>
      <c r="AU1145" s="114"/>
      <c r="AV1145" s="114"/>
      <c r="AW1145" s="114"/>
      <c r="AX1145" s="114"/>
      <c r="AY1145" s="114"/>
      <c r="AZ1145" s="114"/>
      <c r="BA1145" s="114"/>
      <c r="BB1145" s="114"/>
      <c r="BC1145" s="114"/>
      <c r="BD1145" s="114"/>
      <c r="BE1145" s="114"/>
      <c r="BF1145" s="114"/>
      <c r="BG1145" s="114"/>
      <c r="BH1145" s="114"/>
      <c r="BI1145" s="114"/>
      <c r="BJ1145" s="114"/>
      <c r="BK1145" s="114"/>
      <c r="BL1145" s="114"/>
    </row>
    <row r="1146">
      <c r="A1146" s="117" t="s">
        <v>237</v>
      </c>
      <c r="B1146" s="117" t="b">
        <v>1</v>
      </c>
      <c r="C1146" s="117" t="s">
        <v>241</v>
      </c>
      <c r="D1146" s="117" t="s">
        <v>288</v>
      </c>
      <c r="E1146" s="117" t="s">
        <v>7702</v>
      </c>
      <c r="F1146" s="117" t="s">
        <v>1446</v>
      </c>
      <c r="G1146" s="117" t="s">
        <v>13497</v>
      </c>
      <c r="H1146" s="117" t="s">
        <v>13498</v>
      </c>
      <c r="I1146" s="134"/>
      <c r="J1146" s="117" t="s">
        <v>13499</v>
      </c>
      <c r="K1146" s="117" t="s">
        <v>13500</v>
      </c>
      <c r="L1146" s="134"/>
      <c r="M1146" s="134"/>
      <c r="N1146" s="117" t="s">
        <v>13442</v>
      </c>
      <c r="O1146" s="117" t="s">
        <v>13501</v>
      </c>
      <c r="P1146" s="117" t="s">
        <v>13502</v>
      </c>
      <c r="Q1146" s="117" t="s">
        <v>13503</v>
      </c>
      <c r="R1146" s="114"/>
      <c r="S1146" s="114"/>
      <c r="T1146" s="114"/>
      <c r="U1146" s="114"/>
      <c r="V1146" s="114"/>
      <c r="W1146" s="114"/>
      <c r="X1146" s="114"/>
      <c r="Y1146" s="114"/>
      <c r="Z1146" s="114"/>
      <c r="AA1146" s="114"/>
      <c r="AB1146" s="114"/>
      <c r="AC1146" s="114"/>
      <c r="AD1146" s="114"/>
      <c r="AE1146" s="114"/>
      <c r="AF1146" s="114"/>
      <c r="AG1146" s="114"/>
      <c r="AH1146" s="114"/>
      <c r="AI1146" s="114"/>
      <c r="AJ1146" s="114"/>
      <c r="AK1146" s="114"/>
      <c r="AL1146" s="114"/>
      <c r="AM1146" s="114"/>
      <c r="AN1146" s="114"/>
      <c r="AO1146" s="114"/>
      <c r="AP1146" s="114"/>
      <c r="AQ1146" s="114"/>
      <c r="AR1146" s="114"/>
      <c r="AS1146" s="114"/>
      <c r="AT1146" s="114"/>
      <c r="AU1146" s="114"/>
      <c r="AV1146" s="114"/>
      <c r="AW1146" s="114"/>
      <c r="AX1146" s="114"/>
      <c r="AY1146" s="114"/>
      <c r="AZ1146" s="114"/>
      <c r="BA1146" s="114"/>
      <c r="BB1146" s="114"/>
      <c r="BC1146" s="114"/>
      <c r="BD1146" s="114"/>
      <c r="BE1146" s="114"/>
      <c r="BF1146" s="114"/>
      <c r="BG1146" s="114"/>
      <c r="BH1146" s="114"/>
      <c r="BI1146" s="114"/>
      <c r="BJ1146" s="114"/>
      <c r="BK1146" s="114"/>
      <c r="BL1146" s="114"/>
    </row>
    <row r="1147">
      <c r="A1147" s="117" t="s">
        <v>237</v>
      </c>
      <c r="B1147" s="117" t="b">
        <v>1</v>
      </c>
      <c r="C1147" s="117" t="s">
        <v>241</v>
      </c>
      <c r="D1147" s="117" t="s">
        <v>288</v>
      </c>
      <c r="E1147" s="117" t="s">
        <v>7702</v>
      </c>
      <c r="F1147" s="117" t="s">
        <v>1446</v>
      </c>
      <c r="G1147" s="117" t="s">
        <v>13504</v>
      </c>
      <c r="H1147" s="117" t="s">
        <v>13505</v>
      </c>
      <c r="I1147" s="134"/>
      <c r="J1147" s="117" t="s">
        <v>13506</v>
      </c>
      <c r="K1147" s="117" t="s">
        <v>13507</v>
      </c>
      <c r="L1147" s="134"/>
      <c r="M1147" s="134"/>
      <c r="N1147" s="134"/>
      <c r="O1147" s="117" t="s">
        <v>13508</v>
      </c>
      <c r="P1147" s="117" t="s">
        <v>13509</v>
      </c>
      <c r="Q1147" s="117" t="s">
        <v>13510</v>
      </c>
      <c r="R1147" s="114"/>
      <c r="S1147" s="114"/>
      <c r="T1147" s="114"/>
      <c r="U1147" s="114"/>
      <c r="V1147" s="114"/>
      <c r="W1147" s="114"/>
      <c r="X1147" s="114"/>
      <c r="Y1147" s="114"/>
      <c r="Z1147" s="114"/>
      <c r="AA1147" s="114"/>
      <c r="AB1147" s="114"/>
      <c r="AC1147" s="114"/>
      <c r="AD1147" s="114"/>
      <c r="AE1147" s="114"/>
      <c r="AF1147" s="114"/>
      <c r="AG1147" s="114"/>
      <c r="AH1147" s="114"/>
      <c r="AI1147" s="114"/>
      <c r="AJ1147" s="114"/>
      <c r="AK1147" s="114"/>
      <c r="AL1147" s="114"/>
      <c r="AM1147" s="114"/>
      <c r="AN1147" s="114"/>
      <c r="AO1147" s="114"/>
      <c r="AP1147" s="114"/>
      <c r="AQ1147" s="114"/>
      <c r="AR1147" s="114"/>
      <c r="AS1147" s="114"/>
      <c r="AT1147" s="114"/>
      <c r="AU1147" s="114"/>
      <c r="AV1147" s="114"/>
      <c r="AW1147" s="114"/>
      <c r="AX1147" s="114"/>
      <c r="AY1147" s="114"/>
      <c r="AZ1147" s="114"/>
      <c r="BA1147" s="114"/>
      <c r="BB1147" s="114"/>
      <c r="BC1147" s="114"/>
      <c r="BD1147" s="114"/>
      <c r="BE1147" s="114"/>
      <c r="BF1147" s="114"/>
      <c r="BG1147" s="114"/>
      <c r="BH1147" s="114"/>
      <c r="BI1147" s="114"/>
      <c r="BJ1147" s="114"/>
      <c r="BK1147" s="114"/>
      <c r="BL1147" s="114"/>
    </row>
    <row r="1148">
      <c r="A1148" s="117" t="s">
        <v>237</v>
      </c>
      <c r="B1148" s="117" t="b">
        <v>1</v>
      </c>
      <c r="C1148" s="117">
        <v>1.0</v>
      </c>
      <c r="D1148" s="117" t="s">
        <v>288</v>
      </c>
      <c r="E1148" s="117" t="s">
        <v>7702</v>
      </c>
      <c r="F1148" s="117" t="s">
        <v>1446</v>
      </c>
      <c r="G1148" s="117" t="s">
        <v>13511</v>
      </c>
      <c r="H1148" s="117" t="s">
        <v>13512</v>
      </c>
      <c r="I1148" s="134"/>
      <c r="J1148" s="117" t="s">
        <v>13513</v>
      </c>
      <c r="K1148" s="117" t="s">
        <v>13514</v>
      </c>
      <c r="L1148" s="134"/>
      <c r="M1148" s="134"/>
      <c r="N1148" s="134"/>
      <c r="O1148" s="117" t="s">
        <v>13515</v>
      </c>
      <c r="P1148" s="117" t="s">
        <v>13516</v>
      </c>
      <c r="Q1148" s="117" t="s">
        <v>13517</v>
      </c>
      <c r="R1148" s="114"/>
      <c r="S1148" s="114"/>
      <c r="T1148" s="114"/>
      <c r="U1148" s="114"/>
      <c r="V1148" s="114"/>
      <c r="W1148" s="114"/>
      <c r="X1148" s="114"/>
      <c r="Y1148" s="114"/>
      <c r="Z1148" s="114"/>
      <c r="AA1148" s="114"/>
      <c r="AB1148" s="114"/>
      <c r="AC1148" s="114"/>
      <c r="AD1148" s="114"/>
      <c r="AE1148" s="114"/>
      <c r="AF1148" s="114"/>
      <c r="AG1148" s="114"/>
      <c r="AH1148" s="114"/>
      <c r="AI1148" s="114"/>
      <c r="AJ1148" s="114"/>
      <c r="AK1148" s="114"/>
      <c r="AL1148" s="114"/>
      <c r="AM1148" s="114"/>
      <c r="AN1148" s="114"/>
      <c r="AO1148" s="114"/>
      <c r="AP1148" s="114"/>
      <c r="AQ1148" s="114"/>
      <c r="AR1148" s="114"/>
      <c r="AS1148" s="114"/>
      <c r="AT1148" s="114"/>
      <c r="AU1148" s="114"/>
      <c r="AV1148" s="114"/>
      <c r="AW1148" s="114"/>
      <c r="AX1148" s="114"/>
      <c r="AY1148" s="114"/>
      <c r="AZ1148" s="114"/>
      <c r="BA1148" s="114"/>
      <c r="BB1148" s="114"/>
      <c r="BC1148" s="114"/>
      <c r="BD1148" s="114"/>
      <c r="BE1148" s="114"/>
      <c r="BF1148" s="114"/>
      <c r="BG1148" s="114"/>
      <c r="BH1148" s="114"/>
      <c r="BI1148" s="114"/>
      <c r="BJ1148" s="114"/>
      <c r="BK1148" s="114"/>
      <c r="BL1148" s="114"/>
    </row>
    <row r="1149">
      <c r="A1149" s="117" t="s">
        <v>237</v>
      </c>
      <c r="B1149" s="117" t="b">
        <v>1</v>
      </c>
      <c r="C1149" s="117" t="s">
        <v>241</v>
      </c>
      <c r="D1149" s="117" t="s">
        <v>288</v>
      </c>
      <c r="E1149" s="117" t="s">
        <v>7702</v>
      </c>
      <c r="F1149" s="117" t="s">
        <v>1446</v>
      </c>
      <c r="G1149" s="117" t="s">
        <v>13518</v>
      </c>
      <c r="H1149" s="117" t="s">
        <v>13519</v>
      </c>
      <c r="I1149" s="134"/>
      <c r="J1149" s="117" t="s">
        <v>13520</v>
      </c>
      <c r="K1149" s="117" t="s">
        <v>13521</v>
      </c>
      <c r="L1149" s="134"/>
      <c r="M1149" s="134"/>
      <c r="N1149" s="134"/>
      <c r="O1149" s="117" t="s">
        <v>13522</v>
      </c>
      <c r="P1149" s="117" t="s">
        <v>13523</v>
      </c>
      <c r="Q1149" s="134"/>
      <c r="R1149" s="114"/>
      <c r="S1149" s="114"/>
      <c r="T1149" s="114"/>
      <c r="U1149" s="114"/>
      <c r="V1149" s="114"/>
      <c r="W1149" s="114"/>
      <c r="X1149" s="114"/>
      <c r="Y1149" s="114"/>
      <c r="Z1149" s="114"/>
      <c r="AA1149" s="114"/>
      <c r="AB1149" s="114"/>
      <c r="AC1149" s="114"/>
      <c r="AD1149" s="114"/>
      <c r="AE1149" s="114"/>
      <c r="AF1149" s="114"/>
      <c r="AG1149" s="114"/>
      <c r="AH1149" s="114"/>
      <c r="AI1149" s="114"/>
      <c r="AJ1149" s="114"/>
      <c r="AK1149" s="114"/>
      <c r="AL1149" s="114"/>
      <c r="AM1149" s="114"/>
      <c r="AN1149" s="114"/>
      <c r="AO1149" s="114"/>
      <c r="AP1149" s="114"/>
      <c r="AQ1149" s="114"/>
      <c r="AR1149" s="114"/>
      <c r="AS1149" s="114"/>
      <c r="AT1149" s="114"/>
      <c r="AU1149" s="114"/>
      <c r="AV1149" s="114"/>
      <c r="AW1149" s="114"/>
      <c r="AX1149" s="114"/>
      <c r="AY1149" s="114"/>
      <c r="AZ1149" s="114"/>
      <c r="BA1149" s="114"/>
      <c r="BB1149" s="114"/>
      <c r="BC1149" s="114"/>
      <c r="BD1149" s="114"/>
      <c r="BE1149" s="114"/>
      <c r="BF1149" s="114"/>
      <c r="BG1149" s="114"/>
      <c r="BH1149" s="114"/>
      <c r="BI1149" s="114"/>
      <c r="BJ1149" s="114"/>
      <c r="BK1149" s="114"/>
      <c r="BL1149" s="114"/>
    </row>
    <row r="1150">
      <c r="A1150" s="117" t="s">
        <v>237</v>
      </c>
      <c r="B1150" s="117" t="b">
        <v>1</v>
      </c>
      <c r="C1150" s="117" t="s">
        <v>241</v>
      </c>
      <c r="D1150" s="117" t="s">
        <v>288</v>
      </c>
      <c r="E1150" s="117" t="s">
        <v>7702</v>
      </c>
      <c r="F1150" s="117" t="s">
        <v>1446</v>
      </c>
      <c r="G1150" s="117" t="s">
        <v>13524</v>
      </c>
      <c r="H1150" s="117" t="s">
        <v>13525</v>
      </c>
      <c r="I1150" s="134"/>
      <c r="J1150" s="117" t="s">
        <v>5565</v>
      </c>
      <c r="K1150" s="117" t="s">
        <v>13526</v>
      </c>
      <c r="L1150" s="134"/>
      <c r="M1150" s="134"/>
      <c r="N1150" s="134"/>
      <c r="O1150" s="117" t="s">
        <v>13527</v>
      </c>
      <c r="P1150" s="117" t="s">
        <v>13528</v>
      </c>
      <c r="Q1150" s="117" t="s">
        <v>13529</v>
      </c>
      <c r="R1150" s="114"/>
      <c r="S1150" s="114"/>
      <c r="T1150" s="114"/>
      <c r="U1150" s="114"/>
      <c r="V1150" s="114"/>
      <c r="W1150" s="114"/>
      <c r="X1150" s="114"/>
      <c r="Y1150" s="114"/>
      <c r="Z1150" s="114"/>
      <c r="AA1150" s="114"/>
      <c r="AB1150" s="114"/>
      <c r="AC1150" s="114"/>
      <c r="AD1150" s="114"/>
      <c r="AE1150" s="114"/>
      <c r="AF1150" s="114"/>
      <c r="AG1150" s="114"/>
      <c r="AH1150" s="114"/>
      <c r="AI1150" s="114"/>
      <c r="AJ1150" s="114"/>
      <c r="AK1150" s="114"/>
      <c r="AL1150" s="114"/>
      <c r="AM1150" s="114"/>
      <c r="AN1150" s="114"/>
      <c r="AO1150" s="114"/>
      <c r="AP1150" s="114"/>
      <c r="AQ1150" s="114"/>
      <c r="AR1150" s="114"/>
      <c r="AS1150" s="114"/>
      <c r="AT1150" s="114"/>
      <c r="AU1150" s="114"/>
      <c r="AV1150" s="114"/>
      <c r="AW1150" s="114"/>
      <c r="AX1150" s="114"/>
      <c r="AY1150" s="114"/>
      <c r="AZ1150" s="114"/>
      <c r="BA1150" s="114"/>
      <c r="BB1150" s="114"/>
      <c r="BC1150" s="114"/>
      <c r="BD1150" s="114"/>
      <c r="BE1150" s="114"/>
      <c r="BF1150" s="114"/>
      <c r="BG1150" s="114"/>
      <c r="BH1150" s="114"/>
      <c r="BI1150" s="114"/>
      <c r="BJ1150" s="114"/>
      <c r="BK1150" s="114"/>
      <c r="BL1150" s="114"/>
    </row>
    <row r="1151">
      <c r="A1151" s="117" t="s">
        <v>237</v>
      </c>
      <c r="B1151" s="117" t="b">
        <v>1</v>
      </c>
      <c r="C1151" s="117">
        <v>1.0</v>
      </c>
      <c r="D1151" s="117" t="s">
        <v>288</v>
      </c>
      <c r="E1151" s="117" t="s">
        <v>7702</v>
      </c>
      <c r="F1151" s="117" t="s">
        <v>1446</v>
      </c>
      <c r="G1151" s="117" t="s">
        <v>13530</v>
      </c>
      <c r="H1151" s="117" t="s">
        <v>13531</v>
      </c>
      <c r="I1151" s="134"/>
      <c r="J1151" s="117" t="s">
        <v>13532</v>
      </c>
      <c r="K1151" s="117" t="s">
        <v>13533</v>
      </c>
      <c r="L1151" s="134"/>
      <c r="M1151" s="134"/>
      <c r="N1151" s="134"/>
      <c r="O1151" s="117" t="s">
        <v>13534</v>
      </c>
      <c r="P1151" s="117" t="s">
        <v>13535</v>
      </c>
      <c r="Q1151" s="117" t="s">
        <v>13536</v>
      </c>
      <c r="R1151" s="114"/>
      <c r="S1151" s="114"/>
      <c r="T1151" s="114"/>
      <c r="U1151" s="114"/>
      <c r="V1151" s="114"/>
      <c r="W1151" s="114"/>
      <c r="X1151" s="114"/>
      <c r="Y1151" s="114"/>
      <c r="Z1151" s="114"/>
      <c r="AA1151" s="114"/>
      <c r="AB1151" s="114"/>
      <c r="AC1151" s="114"/>
      <c r="AD1151" s="114"/>
      <c r="AE1151" s="114"/>
      <c r="AF1151" s="114"/>
      <c r="AG1151" s="114"/>
      <c r="AH1151" s="114"/>
      <c r="AI1151" s="114"/>
      <c r="AJ1151" s="114"/>
      <c r="AK1151" s="114"/>
      <c r="AL1151" s="114"/>
      <c r="AM1151" s="114"/>
      <c r="AN1151" s="114"/>
      <c r="AO1151" s="114"/>
      <c r="AP1151" s="114"/>
      <c r="AQ1151" s="114"/>
      <c r="AR1151" s="114"/>
      <c r="AS1151" s="114"/>
      <c r="AT1151" s="114"/>
      <c r="AU1151" s="114"/>
      <c r="AV1151" s="114"/>
      <c r="AW1151" s="114"/>
      <c r="AX1151" s="114"/>
      <c r="AY1151" s="114"/>
      <c r="AZ1151" s="114"/>
      <c r="BA1151" s="114"/>
      <c r="BB1151" s="114"/>
      <c r="BC1151" s="114"/>
      <c r="BD1151" s="114"/>
      <c r="BE1151" s="114"/>
      <c r="BF1151" s="114"/>
      <c r="BG1151" s="114"/>
      <c r="BH1151" s="114"/>
      <c r="BI1151" s="114"/>
      <c r="BJ1151" s="114"/>
      <c r="BK1151" s="114"/>
      <c r="BL1151" s="114"/>
    </row>
    <row r="1152">
      <c r="A1152" s="117" t="s">
        <v>237</v>
      </c>
      <c r="B1152" s="117" t="b">
        <v>1</v>
      </c>
      <c r="C1152" s="117" t="s">
        <v>241</v>
      </c>
      <c r="D1152" s="117" t="s">
        <v>288</v>
      </c>
      <c r="E1152" s="117" t="s">
        <v>7702</v>
      </c>
      <c r="F1152" s="117" t="s">
        <v>13120</v>
      </c>
      <c r="G1152" s="117" t="s">
        <v>13537</v>
      </c>
      <c r="H1152" s="117" t="s">
        <v>13538</v>
      </c>
      <c r="I1152" s="134"/>
      <c r="J1152" s="117" t="s">
        <v>5575</v>
      </c>
      <c r="K1152" s="117" t="s">
        <v>5576</v>
      </c>
      <c r="L1152" s="134"/>
      <c r="M1152" s="134"/>
      <c r="N1152" s="134"/>
      <c r="O1152" s="117" t="s">
        <v>13539</v>
      </c>
      <c r="P1152" s="117" t="s">
        <v>13540</v>
      </c>
      <c r="Q1152" s="134"/>
      <c r="R1152" s="114"/>
      <c r="S1152" s="114"/>
      <c r="T1152" s="114"/>
      <c r="U1152" s="114"/>
      <c r="V1152" s="114"/>
      <c r="W1152" s="114"/>
      <c r="X1152" s="114"/>
      <c r="Y1152" s="114"/>
      <c r="Z1152" s="114"/>
      <c r="AA1152" s="114"/>
      <c r="AB1152" s="114"/>
      <c r="AC1152" s="114"/>
      <c r="AD1152" s="114"/>
      <c r="AE1152" s="114"/>
      <c r="AF1152" s="114"/>
      <c r="AG1152" s="114"/>
      <c r="AH1152" s="114"/>
      <c r="AI1152" s="114"/>
      <c r="AJ1152" s="114"/>
      <c r="AK1152" s="114"/>
      <c r="AL1152" s="114"/>
      <c r="AM1152" s="114"/>
      <c r="AN1152" s="114"/>
      <c r="AO1152" s="114"/>
      <c r="AP1152" s="114"/>
      <c r="AQ1152" s="114"/>
      <c r="AR1152" s="114"/>
      <c r="AS1152" s="114"/>
      <c r="AT1152" s="114"/>
      <c r="AU1152" s="114"/>
      <c r="AV1152" s="114"/>
      <c r="AW1152" s="114"/>
      <c r="AX1152" s="114"/>
      <c r="AY1152" s="114"/>
      <c r="AZ1152" s="114"/>
      <c r="BA1152" s="114"/>
      <c r="BB1152" s="114"/>
      <c r="BC1152" s="114"/>
      <c r="BD1152" s="114"/>
      <c r="BE1152" s="114"/>
      <c r="BF1152" s="114"/>
      <c r="BG1152" s="114"/>
      <c r="BH1152" s="114"/>
      <c r="BI1152" s="114"/>
      <c r="BJ1152" s="114"/>
      <c r="BK1152" s="114"/>
      <c r="BL1152" s="114"/>
    </row>
    <row r="1153">
      <c r="A1153" s="117" t="s">
        <v>237</v>
      </c>
      <c r="B1153" s="117" t="b">
        <v>1</v>
      </c>
      <c r="C1153" s="117" t="s">
        <v>241</v>
      </c>
      <c r="D1153" s="117" t="s">
        <v>288</v>
      </c>
      <c r="E1153" s="117" t="s">
        <v>7835</v>
      </c>
      <c r="F1153" s="117" t="s">
        <v>556</v>
      </c>
      <c r="G1153" s="117" t="s">
        <v>13541</v>
      </c>
      <c r="H1153" s="117" t="s">
        <v>13542</v>
      </c>
      <c r="I1153" s="134"/>
      <c r="J1153" s="117" t="s">
        <v>5579</v>
      </c>
      <c r="K1153" s="117" t="s">
        <v>13543</v>
      </c>
      <c r="L1153" s="134"/>
      <c r="M1153" s="134"/>
      <c r="N1153" s="134"/>
      <c r="O1153" s="117" t="s">
        <v>13544</v>
      </c>
      <c r="P1153" s="117" t="s">
        <v>13545</v>
      </c>
      <c r="Q1153" s="117" t="s">
        <v>13546</v>
      </c>
      <c r="R1153" s="114"/>
      <c r="S1153" s="114"/>
      <c r="T1153" s="114"/>
      <c r="U1153" s="114"/>
      <c r="V1153" s="114"/>
      <c r="W1153" s="114"/>
      <c r="X1153" s="114"/>
      <c r="Y1153" s="114"/>
      <c r="Z1153" s="114"/>
      <c r="AA1153" s="114"/>
      <c r="AB1153" s="114"/>
      <c r="AC1153" s="114"/>
      <c r="AD1153" s="114"/>
      <c r="AE1153" s="114"/>
      <c r="AF1153" s="114"/>
      <c r="AG1153" s="114"/>
      <c r="AH1153" s="114"/>
      <c r="AI1153" s="114"/>
      <c r="AJ1153" s="114"/>
      <c r="AK1153" s="114"/>
      <c r="AL1153" s="114"/>
      <c r="AM1153" s="114"/>
      <c r="AN1153" s="114"/>
      <c r="AO1153" s="114"/>
      <c r="AP1153" s="114"/>
      <c r="AQ1153" s="114"/>
      <c r="AR1153" s="114"/>
      <c r="AS1153" s="114"/>
      <c r="AT1153" s="114"/>
      <c r="AU1153" s="114"/>
      <c r="AV1153" s="114"/>
      <c r="AW1153" s="114"/>
      <c r="AX1153" s="114"/>
      <c r="AY1153" s="114"/>
      <c r="AZ1153" s="114"/>
      <c r="BA1153" s="114"/>
      <c r="BB1153" s="114"/>
      <c r="BC1153" s="114"/>
      <c r="BD1153" s="114"/>
      <c r="BE1153" s="114"/>
      <c r="BF1153" s="114"/>
      <c r="BG1153" s="114"/>
      <c r="BH1153" s="114"/>
      <c r="BI1153" s="114"/>
      <c r="BJ1153" s="114"/>
      <c r="BK1153" s="114"/>
      <c r="BL1153" s="114"/>
    </row>
    <row r="1154">
      <c r="A1154" s="117" t="s">
        <v>237</v>
      </c>
      <c r="B1154" s="117" t="b">
        <v>1</v>
      </c>
      <c r="C1154" s="117">
        <v>1.0</v>
      </c>
      <c r="D1154" s="117" t="s">
        <v>288</v>
      </c>
      <c r="E1154" s="117" t="s">
        <v>7835</v>
      </c>
      <c r="F1154" s="117" t="s">
        <v>556</v>
      </c>
      <c r="G1154" s="117" t="s">
        <v>13547</v>
      </c>
      <c r="H1154" s="117" t="s">
        <v>13548</v>
      </c>
      <c r="I1154" s="134"/>
      <c r="J1154" s="117" t="s">
        <v>13549</v>
      </c>
      <c r="K1154" s="117" t="s">
        <v>13550</v>
      </c>
      <c r="L1154" s="134"/>
      <c r="M1154" s="134"/>
      <c r="N1154" s="134"/>
      <c r="O1154" s="117" t="s">
        <v>13551</v>
      </c>
      <c r="P1154" s="117" t="s">
        <v>13552</v>
      </c>
      <c r="Q1154" s="117" t="s">
        <v>13553</v>
      </c>
      <c r="R1154" s="114"/>
      <c r="S1154" s="114"/>
      <c r="T1154" s="114"/>
      <c r="U1154" s="114"/>
      <c r="V1154" s="114"/>
      <c r="W1154" s="114"/>
      <c r="X1154" s="114"/>
      <c r="Y1154" s="114"/>
      <c r="Z1154" s="114"/>
      <c r="AA1154" s="114"/>
      <c r="AB1154" s="114"/>
      <c r="AC1154" s="114"/>
      <c r="AD1154" s="114"/>
      <c r="AE1154" s="114"/>
      <c r="AF1154" s="114"/>
      <c r="AG1154" s="114"/>
      <c r="AH1154" s="114"/>
      <c r="AI1154" s="114"/>
      <c r="AJ1154" s="114"/>
      <c r="AK1154" s="114"/>
      <c r="AL1154" s="114"/>
      <c r="AM1154" s="114"/>
      <c r="AN1154" s="114"/>
      <c r="AO1154" s="114"/>
      <c r="AP1154" s="114"/>
      <c r="AQ1154" s="114"/>
      <c r="AR1154" s="114"/>
      <c r="AS1154" s="114"/>
      <c r="AT1154" s="114"/>
      <c r="AU1154" s="114"/>
      <c r="AV1154" s="114"/>
      <c r="AW1154" s="114"/>
      <c r="AX1154" s="114"/>
      <c r="AY1154" s="114"/>
      <c r="AZ1154" s="114"/>
      <c r="BA1154" s="114"/>
      <c r="BB1154" s="114"/>
      <c r="BC1154" s="114"/>
      <c r="BD1154" s="114"/>
      <c r="BE1154" s="114"/>
      <c r="BF1154" s="114"/>
      <c r="BG1154" s="114"/>
      <c r="BH1154" s="114"/>
      <c r="BI1154" s="114"/>
      <c r="BJ1154" s="114"/>
      <c r="BK1154" s="114"/>
      <c r="BL1154" s="114"/>
    </row>
    <row r="1155">
      <c r="A1155" s="117" t="s">
        <v>237</v>
      </c>
      <c r="B1155" s="117" t="b">
        <v>1</v>
      </c>
      <c r="C1155" s="117" t="s">
        <v>241</v>
      </c>
      <c r="D1155" s="117" t="s">
        <v>288</v>
      </c>
      <c r="E1155" s="117" t="s">
        <v>7835</v>
      </c>
      <c r="F1155" s="117" t="s">
        <v>1446</v>
      </c>
      <c r="G1155" s="117" t="s">
        <v>13554</v>
      </c>
      <c r="H1155" s="117" t="s">
        <v>13555</v>
      </c>
      <c r="I1155" s="134"/>
      <c r="J1155" s="117" t="s">
        <v>5589</v>
      </c>
      <c r="K1155" s="117" t="s">
        <v>13556</v>
      </c>
      <c r="L1155" s="134"/>
      <c r="M1155" s="134"/>
      <c r="N1155" s="134"/>
      <c r="O1155" s="117" t="s">
        <v>13557</v>
      </c>
      <c r="P1155" s="117" t="s">
        <v>13558</v>
      </c>
      <c r="Q1155" s="117" t="s">
        <v>5593</v>
      </c>
      <c r="R1155" s="114"/>
      <c r="S1155" s="114"/>
      <c r="T1155" s="114"/>
      <c r="U1155" s="114"/>
      <c r="V1155" s="114"/>
      <c r="W1155" s="114"/>
      <c r="X1155" s="114"/>
      <c r="Y1155" s="114"/>
      <c r="Z1155" s="114"/>
      <c r="AA1155" s="114"/>
      <c r="AB1155" s="114"/>
      <c r="AC1155" s="114"/>
      <c r="AD1155" s="114"/>
      <c r="AE1155" s="114"/>
      <c r="AF1155" s="114"/>
      <c r="AG1155" s="114"/>
      <c r="AH1155" s="114"/>
      <c r="AI1155" s="114"/>
      <c r="AJ1155" s="114"/>
      <c r="AK1155" s="114"/>
      <c r="AL1155" s="114"/>
      <c r="AM1155" s="114"/>
      <c r="AN1155" s="114"/>
      <c r="AO1155" s="114"/>
      <c r="AP1155" s="114"/>
      <c r="AQ1155" s="114"/>
      <c r="AR1155" s="114"/>
      <c r="AS1155" s="114"/>
      <c r="AT1155" s="114"/>
      <c r="AU1155" s="114"/>
      <c r="AV1155" s="114"/>
      <c r="AW1155" s="114"/>
      <c r="AX1155" s="114"/>
      <c r="AY1155" s="114"/>
      <c r="AZ1155" s="114"/>
      <c r="BA1155" s="114"/>
      <c r="BB1155" s="114"/>
      <c r="BC1155" s="114"/>
      <c r="BD1155" s="114"/>
      <c r="BE1155" s="114"/>
      <c r="BF1155" s="114"/>
      <c r="BG1155" s="114"/>
      <c r="BH1155" s="114"/>
      <c r="BI1155" s="114"/>
      <c r="BJ1155" s="114"/>
      <c r="BK1155" s="114"/>
      <c r="BL1155" s="114"/>
    </row>
    <row r="1156">
      <c r="A1156" s="117" t="s">
        <v>237</v>
      </c>
      <c r="B1156" s="117" t="b">
        <v>1</v>
      </c>
      <c r="C1156" s="117" t="s">
        <v>241</v>
      </c>
      <c r="D1156" s="117" t="s">
        <v>288</v>
      </c>
      <c r="E1156" s="117" t="s">
        <v>13559</v>
      </c>
      <c r="F1156" s="117" t="s">
        <v>1866</v>
      </c>
      <c r="G1156" s="117" t="s">
        <v>13560</v>
      </c>
      <c r="H1156" s="117" t="s">
        <v>13561</v>
      </c>
      <c r="I1156" s="134"/>
      <c r="J1156" s="117" t="s">
        <v>13562</v>
      </c>
      <c r="K1156" s="117" t="s">
        <v>13563</v>
      </c>
      <c r="L1156" s="134"/>
      <c r="M1156" s="134"/>
      <c r="N1156" s="134"/>
      <c r="O1156" s="117" t="s">
        <v>13564</v>
      </c>
      <c r="P1156" s="117" t="s">
        <v>13565</v>
      </c>
      <c r="Q1156" s="117" t="s">
        <v>13566</v>
      </c>
      <c r="R1156" s="114"/>
      <c r="S1156" s="114"/>
      <c r="T1156" s="114"/>
      <c r="U1156" s="114"/>
      <c r="V1156" s="114"/>
      <c r="W1156" s="114"/>
      <c r="X1156" s="114"/>
      <c r="Y1156" s="114"/>
      <c r="Z1156" s="114"/>
      <c r="AA1156" s="114"/>
      <c r="AB1156" s="114"/>
      <c r="AC1156" s="114"/>
      <c r="AD1156" s="114"/>
      <c r="AE1156" s="114"/>
      <c r="AF1156" s="114"/>
      <c r="AG1156" s="114"/>
      <c r="AH1156" s="114"/>
      <c r="AI1156" s="114"/>
      <c r="AJ1156" s="114"/>
      <c r="AK1156" s="114"/>
      <c r="AL1156" s="114"/>
      <c r="AM1156" s="114"/>
      <c r="AN1156" s="114"/>
      <c r="AO1156" s="114"/>
      <c r="AP1156" s="114"/>
      <c r="AQ1156" s="114"/>
      <c r="AR1156" s="114"/>
      <c r="AS1156" s="114"/>
      <c r="AT1156" s="114"/>
      <c r="AU1156" s="114"/>
      <c r="AV1156" s="114"/>
      <c r="AW1156" s="114"/>
      <c r="AX1156" s="114"/>
      <c r="AY1156" s="114"/>
      <c r="AZ1156" s="114"/>
      <c r="BA1156" s="114"/>
      <c r="BB1156" s="114"/>
      <c r="BC1156" s="114"/>
      <c r="BD1156" s="114"/>
      <c r="BE1156" s="114"/>
      <c r="BF1156" s="114"/>
      <c r="BG1156" s="114"/>
      <c r="BH1156" s="114"/>
      <c r="BI1156" s="114"/>
      <c r="BJ1156" s="114"/>
      <c r="BK1156" s="114"/>
      <c r="BL1156" s="114"/>
    </row>
    <row r="1157">
      <c r="A1157" s="117" t="s">
        <v>237</v>
      </c>
      <c r="B1157" s="117" t="b">
        <v>1</v>
      </c>
      <c r="C1157" s="117">
        <v>1.0</v>
      </c>
      <c r="D1157" s="117" t="s">
        <v>288</v>
      </c>
      <c r="E1157" s="117" t="s">
        <v>13559</v>
      </c>
      <c r="F1157" s="117" t="s">
        <v>294</v>
      </c>
      <c r="G1157" s="117" t="s">
        <v>13567</v>
      </c>
      <c r="H1157" s="117" t="s">
        <v>13568</v>
      </c>
      <c r="I1157" s="134"/>
      <c r="J1157" s="117" t="s">
        <v>13569</v>
      </c>
      <c r="K1157" s="117" t="s">
        <v>13570</v>
      </c>
      <c r="L1157" s="134"/>
      <c r="M1157" s="134"/>
      <c r="N1157" s="134"/>
      <c r="O1157" s="117" t="s">
        <v>13571</v>
      </c>
      <c r="P1157" s="117" t="s">
        <v>13572</v>
      </c>
      <c r="Q1157" s="117" t="s">
        <v>13573</v>
      </c>
      <c r="R1157" s="114"/>
      <c r="S1157" s="114"/>
      <c r="T1157" s="114"/>
      <c r="U1157" s="114"/>
      <c r="V1157" s="114"/>
      <c r="W1157" s="114"/>
      <c r="X1157" s="114"/>
      <c r="Y1157" s="114"/>
      <c r="Z1157" s="114"/>
      <c r="AA1157" s="114"/>
      <c r="AB1157" s="114"/>
      <c r="AC1157" s="114"/>
      <c r="AD1157" s="114"/>
      <c r="AE1157" s="114"/>
      <c r="AF1157" s="114"/>
      <c r="AG1157" s="114"/>
      <c r="AH1157" s="114"/>
      <c r="AI1157" s="114"/>
      <c r="AJ1157" s="114"/>
      <c r="AK1157" s="114"/>
      <c r="AL1157" s="114"/>
      <c r="AM1157" s="114"/>
      <c r="AN1157" s="114"/>
      <c r="AO1157" s="114"/>
      <c r="AP1157" s="114"/>
      <c r="AQ1157" s="114"/>
      <c r="AR1157" s="114"/>
      <c r="AS1157" s="114"/>
      <c r="AT1157" s="114"/>
      <c r="AU1157" s="114"/>
      <c r="AV1157" s="114"/>
      <c r="AW1157" s="114"/>
      <c r="AX1157" s="114"/>
      <c r="AY1157" s="114"/>
      <c r="AZ1157" s="114"/>
      <c r="BA1157" s="114"/>
      <c r="BB1157" s="114"/>
      <c r="BC1157" s="114"/>
      <c r="BD1157" s="114"/>
      <c r="BE1157" s="114"/>
      <c r="BF1157" s="114"/>
      <c r="BG1157" s="114"/>
      <c r="BH1157" s="114"/>
      <c r="BI1157" s="114"/>
      <c r="BJ1157" s="114"/>
      <c r="BK1157" s="114"/>
      <c r="BL1157" s="114"/>
    </row>
    <row r="1158">
      <c r="A1158" s="117" t="s">
        <v>237</v>
      </c>
      <c r="B1158" s="117" t="b">
        <v>1</v>
      </c>
      <c r="C1158" s="117" t="s">
        <v>241</v>
      </c>
      <c r="D1158" s="117" t="s">
        <v>288</v>
      </c>
      <c r="E1158" s="117" t="s">
        <v>13559</v>
      </c>
      <c r="F1158" s="117" t="s">
        <v>556</v>
      </c>
      <c r="G1158" s="117" t="s">
        <v>13574</v>
      </c>
      <c r="H1158" s="117" t="s">
        <v>13575</v>
      </c>
      <c r="I1158" s="134"/>
      <c r="J1158" s="117" t="s">
        <v>13576</v>
      </c>
      <c r="K1158" s="143" t="s">
        <v>13577</v>
      </c>
      <c r="L1158" s="134"/>
      <c r="M1158" s="134"/>
      <c r="N1158" s="134"/>
      <c r="O1158" s="117" t="s">
        <v>13578</v>
      </c>
      <c r="P1158" s="117" t="s">
        <v>13579</v>
      </c>
      <c r="Q1158" s="143" t="s">
        <v>13580</v>
      </c>
      <c r="R1158" s="114"/>
      <c r="S1158" s="114"/>
      <c r="T1158" s="114"/>
      <c r="U1158" s="114"/>
      <c r="V1158" s="114"/>
      <c r="W1158" s="114"/>
      <c r="X1158" s="114"/>
      <c r="Y1158" s="114"/>
      <c r="Z1158" s="114"/>
      <c r="AA1158" s="114"/>
      <c r="AB1158" s="114"/>
      <c r="AC1158" s="114"/>
      <c r="AD1158" s="114"/>
      <c r="AE1158" s="114"/>
      <c r="AF1158" s="114"/>
      <c r="AG1158" s="114"/>
      <c r="AH1158" s="114"/>
      <c r="AI1158" s="114"/>
      <c r="AJ1158" s="114"/>
      <c r="AK1158" s="114"/>
      <c r="AL1158" s="114"/>
      <c r="AM1158" s="114"/>
      <c r="AN1158" s="114"/>
      <c r="AO1158" s="114"/>
      <c r="AP1158" s="114"/>
      <c r="AQ1158" s="114"/>
      <c r="AR1158" s="114"/>
      <c r="AS1158" s="114"/>
      <c r="AT1158" s="114"/>
      <c r="AU1158" s="114"/>
      <c r="AV1158" s="114"/>
      <c r="AW1158" s="114"/>
      <c r="AX1158" s="114"/>
      <c r="AY1158" s="114"/>
      <c r="AZ1158" s="114"/>
      <c r="BA1158" s="114"/>
      <c r="BB1158" s="114"/>
      <c r="BC1158" s="114"/>
      <c r="BD1158" s="114"/>
      <c r="BE1158" s="114"/>
      <c r="BF1158" s="114"/>
      <c r="BG1158" s="114"/>
      <c r="BH1158" s="114"/>
      <c r="BI1158" s="114"/>
      <c r="BJ1158" s="114"/>
      <c r="BK1158" s="114"/>
      <c r="BL1158" s="114"/>
    </row>
    <row r="1159">
      <c r="A1159" s="117" t="s">
        <v>237</v>
      </c>
      <c r="B1159" s="117" t="b">
        <v>1</v>
      </c>
      <c r="C1159" s="117" t="s">
        <v>241</v>
      </c>
      <c r="D1159" s="117" t="s">
        <v>288</v>
      </c>
      <c r="E1159" s="117" t="s">
        <v>13559</v>
      </c>
      <c r="F1159" s="117" t="s">
        <v>556</v>
      </c>
      <c r="G1159" s="117" t="s">
        <v>13581</v>
      </c>
      <c r="H1159" s="117" t="s">
        <v>13582</v>
      </c>
      <c r="I1159" s="134"/>
      <c r="J1159" s="117" t="s">
        <v>13583</v>
      </c>
      <c r="K1159" s="117" t="s">
        <v>13584</v>
      </c>
      <c r="L1159" s="134"/>
      <c r="M1159" s="134"/>
      <c r="N1159" s="134"/>
      <c r="O1159" s="117" t="s">
        <v>13585</v>
      </c>
      <c r="P1159" s="117" t="s">
        <v>13586</v>
      </c>
      <c r="Q1159" s="117" t="s">
        <v>13587</v>
      </c>
      <c r="R1159" s="114"/>
      <c r="S1159" s="114"/>
      <c r="T1159" s="114"/>
      <c r="U1159" s="114"/>
      <c r="V1159" s="114"/>
      <c r="W1159" s="114"/>
      <c r="X1159" s="114"/>
      <c r="Y1159" s="114"/>
      <c r="Z1159" s="114"/>
      <c r="AA1159" s="114"/>
      <c r="AB1159" s="114"/>
      <c r="AC1159" s="114"/>
      <c r="AD1159" s="114"/>
      <c r="AE1159" s="114"/>
      <c r="AF1159" s="114"/>
      <c r="AG1159" s="114"/>
      <c r="AH1159" s="114"/>
      <c r="AI1159" s="114"/>
      <c r="AJ1159" s="114"/>
      <c r="AK1159" s="114"/>
      <c r="AL1159" s="114"/>
      <c r="AM1159" s="114"/>
      <c r="AN1159" s="114"/>
      <c r="AO1159" s="114"/>
      <c r="AP1159" s="114"/>
      <c r="AQ1159" s="114"/>
      <c r="AR1159" s="114"/>
      <c r="AS1159" s="114"/>
      <c r="AT1159" s="114"/>
      <c r="AU1159" s="114"/>
      <c r="AV1159" s="114"/>
      <c r="AW1159" s="114"/>
      <c r="AX1159" s="114"/>
      <c r="AY1159" s="114"/>
      <c r="AZ1159" s="114"/>
      <c r="BA1159" s="114"/>
      <c r="BB1159" s="114"/>
      <c r="BC1159" s="114"/>
      <c r="BD1159" s="114"/>
      <c r="BE1159" s="114"/>
      <c r="BF1159" s="114"/>
      <c r="BG1159" s="114"/>
      <c r="BH1159" s="114"/>
      <c r="BI1159" s="114"/>
      <c r="BJ1159" s="114"/>
      <c r="BK1159" s="114"/>
      <c r="BL1159" s="114"/>
    </row>
    <row r="1160">
      <c r="A1160" s="117" t="s">
        <v>237</v>
      </c>
      <c r="B1160" s="117" t="b">
        <v>1</v>
      </c>
      <c r="C1160" s="117">
        <v>1.0</v>
      </c>
      <c r="D1160" s="117" t="s">
        <v>288</v>
      </c>
      <c r="E1160" s="117" t="s">
        <v>13559</v>
      </c>
      <c r="F1160" s="117" t="s">
        <v>556</v>
      </c>
      <c r="G1160" s="117" t="s">
        <v>13588</v>
      </c>
      <c r="H1160" s="117" t="s">
        <v>13589</v>
      </c>
      <c r="I1160" s="134"/>
      <c r="J1160" s="117" t="s">
        <v>13590</v>
      </c>
      <c r="K1160" s="117" t="s">
        <v>13591</v>
      </c>
      <c r="L1160" s="134"/>
      <c r="M1160" s="134"/>
      <c r="N1160" s="134"/>
      <c r="O1160" s="117" t="s">
        <v>13592</v>
      </c>
      <c r="P1160" s="117" t="s">
        <v>13593</v>
      </c>
      <c r="Q1160" s="117" t="s">
        <v>13594</v>
      </c>
      <c r="R1160" s="114"/>
      <c r="S1160" s="114"/>
      <c r="T1160" s="114"/>
      <c r="U1160" s="114"/>
      <c r="V1160" s="114"/>
      <c r="W1160" s="114"/>
      <c r="X1160" s="114"/>
      <c r="Y1160" s="114"/>
      <c r="Z1160" s="114"/>
      <c r="AA1160" s="114"/>
      <c r="AB1160" s="114"/>
      <c r="AC1160" s="114"/>
      <c r="AD1160" s="114"/>
      <c r="AE1160" s="114"/>
      <c r="AF1160" s="114"/>
      <c r="AG1160" s="114"/>
      <c r="AH1160" s="114"/>
      <c r="AI1160" s="114"/>
      <c r="AJ1160" s="114"/>
      <c r="AK1160" s="114"/>
      <c r="AL1160" s="114"/>
      <c r="AM1160" s="114"/>
      <c r="AN1160" s="114"/>
      <c r="AO1160" s="114"/>
      <c r="AP1160" s="114"/>
      <c r="AQ1160" s="114"/>
      <c r="AR1160" s="114"/>
      <c r="AS1160" s="114"/>
      <c r="AT1160" s="114"/>
      <c r="AU1160" s="114"/>
      <c r="AV1160" s="114"/>
      <c r="AW1160" s="114"/>
      <c r="AX1160" s="114"/>
      <c r="AY1160" s="114"/>
      <c r="AZ1160" s="114"/>
      <c r="BA1160" s="114"/>
      <c r="BB1160" s="114"/>
      <c r="BC1160" s="114"/>
      <c r="BD1160" s="114"/>
      <c r="BE1160" s="114"/>
      <c r="BF1160" s="114"/>
      <c r="BG1160" s="114"/>
      <c r="BH1160" s="114"/>
      <c r="BI1160" s="114"/>
      <c r="BJ1160" s="114"/>
      <c r="BK1160" s="114"/>
      <c r="BL1160" s="114"/>
    </row>
    <row r="1161">
      <c r="A1161" s="117" t="s">
        <v>237</v>
      </c>
      <c r="B1161" s="117" t="b">
        <v>1</v>
      </c>
      <c r="C1161" s="117" t="s">
        <v>241</v>
      </c>
      <c r="D1161" s="117" t="s">
        <v>288</v>
      </c>
      <c r="E1161" s="117" t="s">
        <v>13559</v>
      </c>
      <c r="F1161" s="117" t="s">
        <v>1446</v>
      </c>
      <c r="G1161" s="117" t="s">
        <v>13595</v>
      </c>
      <c r="H1161" s="117" t="s">
        <v>13596</v>
      </c>
      <c r="I1161" s="134"/>
      <c r="J1161" s="117" t="s">
        <v>13597</v>
      </c>
      <c r="K1161" s="117" t="s">
        <v>13598</v>
      </c>
      <c r="L1161" s="134"/>
      <c r="M1161" s="134"/>
      <c r="N1161" s="134"/>
      <c r="O1161" s="117" t="s">
        <v>13599</v>
      </c>
      <c r="P1161" s="117" t="s">
        <v>13600</v>
      </c>
      <c r="Q1161" s="117" t="s">
        <v>13601</v>
      </c>
      <c r="R1161" s="114"/>
      <c r="S1161" s="114"/>
      <c r="T1161" s="114"/>
      <c r="U1161" s="114"/>
      <c r="V1161" s="114"/>
      <c r="W1161" s="114"/>
      <c r="X1161" s="114"/>
      <c r="Y1161" s="114"/>
      <c r="Z1161" s="114"/>
      <c r="AA1161" s="114"/>
      <c r="AB1161" s="114"/>
      <c r="AC1161" s="114"/>
      <c r="AD1161" s="114"/>
      <c r="AE1161" s="114"/>
      <c r="AF1161" s="114"/>
      <c r="AG1161" s="114"/>
      <c r="AH1161" s="114"/>
      <c r="AI1161" s="114"/>
      <c r="AJ1161" s="114"/>
      <c r="AK1161" s="114"/>
      <c r="AL1161" s="114"/>
      <c r="AM1161" s="114"/>
      <c r="AN1161" s="114"/>
      <c r="AO1161" s="114"/>
      <c r="AP1161" s="114"/>
      <c r="AQ1161" s="114"/>
      <c r="AR1161" s="114"/>
      <c r="AS1161" s="114"/>
      <c r="AT1161" s="114"/>
      <c r="AU1161" s="114"/>
      <c r="AV1161" s="114"/>
      <c r="AW1161" s="114"/>
      <c r="AX1161" s="114"/>
      <c r="AY1161" s="114"/>
      <c r="AZ1161" s="114"/>
      <c r="BA1161" s="114"/>
      <c r="BB1161" s="114"/>
      <c r="BC1161" s="114"/>
      <c r="BD1161" s="114"/>
      <c r="BE1161" s="114"/>
      <c r="BF1161" s="114"/>
      <c r="BG1161" s="114"/>
      <c r="BH1161" s="114"/>
      <c r="BI1161" s="114"/>
      <c r="BJ1161" s="114"/>
      <c r="BK1161" s="114"/>
      <c r="BL1161" s="114"/>
    </row>
    <row r="1162">
      <c r="A1162" s="117" t="s">
        <v>237</v>
      </c>
      <c r="B1162" s="117" t="b">
        <v>1</v>
      </c>
      <c r="C1162" s="117" t="s">
        <v>241</v>
      </c>
      <c r="D1162" s="117" t="s">
        <v>288</v>
      </c>
      <c r="E1162" s="117" t="s">
        <v>13559</v>
      </c>
      <c r="F1162" s="117" t="s">
        <v>13277</v>
      </c>
      <c r="G1162" s="117" t="s">
        <v>13602</v>
      </c>
      <c r="H1162" s="117" t="s">
        <v>13603</v>
      </c>
      <c r="I1162" s="134"/>
      <c r="J1162" s="117" t="s">
        <v>13604</v>
      </c>
      <c r="K1162" s="143" t="s">
        <v>13605</v>
      </c>
      <c r="L1162" s="134"/>
      <c r="M1162" s="134"/>
      <c r="N1162" s="134"/>
      <c r="O1162" s="117" t="s">
        <v>13606</v>
      </c>
      <c r="P1162" s="117" t="s">
        <v>13607</v>
      </c>
      <c r="Q1162" s="143" t="s">
        <v>13608</v>
      </c>
      <c r="R1162" s="114"/>
      <c r="S1162" s="114"/>
      <c r="T1162" s="114"/>
      <c r="U1162" s="114"/>
      <c r="V1162" s="114"/>
      <c r="W1162" s="114"/>
      <c r="X1162" s="114"/>
      <c r="Y1162" s="114"/>
      <c r="Z1162" s="114"/>
      <c r="AA1162" s="114"/>
      <c r="AB1162" s="114"/>
      <c r="AC1162" s="114"/>
      <c r="AD1162" s="114"/>
      <c r="AE1162" s="114"/>
      <c r="AF1162" s="114"/>
      <c r="AG1162" s="114"/>
      <c r="AH1162" s="114"/>
      <c r="AI1162" s="114"/>
      <c r="AJ1162" s="114"/>
      <c r="AK1162" s="114"/>
      <c r="AL1162" s="114"/>
      <c r="AM1162" s="114"/>
      <c r="AN1162" s="114"/>
      <c r="AO1162" s="114"/>
      <c r="AP1162" s="114"/>
      <c r="AQ1162" s="114"/>
      <c r="AR1162" s="114"/>
      <c r="AS1162" s="114"/>
      <c r="AT1162" s="114"/>
      <c r="AU1162" s="114"/>
      <c r="AV1162" s="114"/>
      <c r="AW1162" s="114"/>
      <c r="AX1162" s="114"/>
      <c r="AY1162" s="114"/>
      <c r="AZ1162" s="114"/>
      <c r="BA1162" s="114"/>
      <c r="BB1162" s="114"/>
      <c r="BC1162" s="114"/>
      <c r="BD1162" s="114"/>
      <c r="BE1162" s="114"/>
      <c r="BF1162" s="114"/>
      <c r="BG1162" s="114"/>
      <c r="BH1162" s="114"/>
      <c r="BI1162" s="114"/>
      <c r="BJ1162" s="114"/>
      <c r="BK1162" s="114"/>
      <c r="BL1162" s="114"/>
    </row>
    <row r="1163">
      <c r="A1163" s="117" t="s">
        <v>237</v>
      </c>
      <c r="B1163" s="117" t="b">
        <v>1</v>
      </c>
      <c r="C1163" s="117">
        <v>1.0</v>
      </c>
      <c r="D1163" s="117" t="s">
        <v>288</v>
      </c>
      <c r="E1163" s="117" t="s">
        <v>13559</v>
      </c>
      <c r="F1163" s="117" t="s">
        <v>13277</v>
      </c>
      <c r="G1163" s="117" t="s">
        <v>13609</v>
      </c>
      <c r="H1163" s="117" t="s">
        <v>13610</v>
      </c>
      <c r="I1163" s="134"/>
      <c r="J1163" s="117" t="s">
        <v>13611</v>
      </c>
      <c r="K1163" s="117" t="s">
        <v>13612</v>
      </c>
      <c r="L1163" s="134"/>
      <c r="M1163" s="134"/>
      <c r="N1163" s="134"/>
      <c r="O1163" s="134"/>
      <c r="P1163" s="117" t="s">
        <v>13613</v>
      </c>
      <c r="Q1163" s="117" t="s">
        <v>13614</v>
      </c>
      <c r="R1163" s="114"/>
      <c r="S1163" s="114"/>
      <c r="T1163" s="114"/>
      <c r="U1163" s="114"/>
      <c r="V1163" s="114"/>
      <c r="W1163" s="114"/>
      <c r="X1163" s="114"/>
      <c r="Y1163" s="114"/>
      <c r="Z1163" s="114"/>
      <c r="AA1163" s="114"/>
      <c r="AB1163" s="114"/>
      <c r="AC1163" s="114"/>
      <c r="AD1163" s="114"/>
      <c r="AE1163" s="114"/>
      <c r="AF1163" s="114"/>
      <c r="AG1163" s="114"/>
      <c r="AH1163" s="114"/>
      <c r="AI1163" s="114"/>
      <c r="AJ1163" s="114"/>
      <c r="AK1163" s="114"/>
      <c r="AL1163" s="114"/>
      <c r="AM1163" s="114"/>
      <c r="AN1163" s="114"/>
      <c r="AO1163" s="114"/>
      <c r="AP1163" s="114"/>
      <c r="AQ1163" s="114"/>
      <c r="AR1163" s="114"/>
      <c r="AS1163" s="114"/>
      <c r="AT1163" s="114"/>
      <c r="AU1163" s="114"/>
      <c r="AV1163" s="114"/>
      <c r="AW1163" s="114"/>
      <c r="AX1163" s="114"/>
      <c r="AY1163" s="114"/>
      <c r="AZ1163" s="114"/>
      <c r="BA1163" s="114"/>
      <c r="BB1163" s="114"/>
      <c r="BC1163" s="114"/>
      <c r="BD1163" s="114"/>
      <c r="BE1163" s="114"/>
      <c r="BF1163" s="114"/>
      <c r="BG1163" s="114"/>
      <c r="BH1163" s="114"/>
      <c r="BI1163" s="114"/>
      <c r="BJ1163" s="114"/>
      <c r="BK1163" s="114"/>
      <c r="BL1163" s="114"/>
    </row>
    <row r="1164">
      <c r="A1164" s="117" t="s">
        <v>237</v>
      </c>
      <c r="B1164" s="117" t="b">
        <v>1</v>
      </c>
      <c r="C1164" s="117" t="s">
        <v>241</v>
      </c>
      <c r="D1164" s="117" t="s">
        <v>288</v>
      </c>
      <c r="E1164" s="117" t="s">
        <v>12959</v>
      </c>
      <c r="F1164" s="117" t="s">
        <v>13277</v>
      </c>
      <c r="G1164" s="117" t="s">
        <v>13615</v>
      </c>
      <c r="H1164" s="117" t="s">
        <v>13616</v>
      </c>
      <c r="I1164" s="134"/>
      <c r="J1164" s="117" t="s">
        <v>13617</v>
      </c>
      <c r="K1164" s="117" t="s">
        <v>13618</v>
      </c>
      <c r="L1164" s="134"/>
      <c r="M1164" s="134"/>
      <c r="N1164" s="134"/>
      <c r="O1164" s="117" t="s">
        <v>13619</v>
      </c>
      <c r="P1164" s="117" t="s">
        <v>13620</v>
      </c>
      <c r="Q1164" s="117" t="s">
        <v>13621</v>
      </c>
      <c r="R1164" s="114"/>
      <c r="S1164" s="114"/>
      <c r="T1164" s="114"/>
      <c r="U1164" s="114"/>
      <c r="V1164" s="114"/>
      <c r="W1164" s="114"/>
      <c r="X1164" s="114"/>
      <c r="Y1164" s="114"/>
      <c r="Z1164" s="114"/>
      <c r="AA1164" s="114"/>
      <c r="AB1164" s="114"/>
      <c r="AC1164" s="114"/>
      <c r="AD1164" s="114"/>
      <c r="AE1164" s="114"/>
      <c r="AF1164" s="114"/>
      <c r="AG1164" s="114"/>
      <c r="AH1164" s="114"/>
      <c r="AI1164" s="114"/>
      <c r="AJ1164" s="114"/>
      <c r="AK1164" s="114"/>
      <c r="AL1164" s="114"/>
      <c r="AM1164" s="114"/>
      <c r="AN1164" s="114"/>
      <c r="AO1164" s="114"/>
      <c r="AP1164" s="114"/>
      <c r="AQ1164" s="114"/>
      <c r="AR1164" s="114"/>
      <c r="AS1164" s="114"/>
      <c r="AT1164" s="114"/>
      <c r="AU1164" s="114"/>
      <c r="AV1164" s="114"/>
      <c r="AW1164" s="114"/>
      <c r="AX1164" s="114"/>
      <c r="AY1164" s="114"/>
      <c r="AZ1164" s="114"/>
      <c r="BA1164" s="114"/>
      <c r="BB1164" s="114"/>
      <c r="BC1164" s="114"/>
      <c r="BD1164" s="114"/>
      <c r="BE1164" s="114"/>
      <c r="BF1164" s="114"/>
      <c r="BG1164" s="114"/>
      <c r="BH1164" s="114"/>
      <c r="BI1164" s="114"/>
      <c r="BJ1164" s="114"/>
      <c r="BK1164" s="114"/>
      <c r="BL1164" s="114"/>
    </row>
    <row r="1165">
      <c r="A1165" s="117" t="s">
        <v>237</v>
      </c>
      <c r="B1165" s="117" t="b">
        <v>1</v>
      </c>
      <c r="C1165" s="117" t="s">
        <v>241</v>
      </c>
      <c r="D1165" s="117" t="s">
        <v>8227</v>
      </c>
      <c r="E1165" s="117" t="s">
        <v>13622</v>
      </c>
      <c r="F1165" s="117" t="s">
        <v>1772</v>
      </c>
      <c r="G1165" s="117" t="s">
        <v>13623</v>
      </c>
      <c r="H1165" s="117" t="s">
        <v>13624</v>
      </c>
      <c r="I1165" s="134"/>
      <c r="J1165" s="117" t="s">
        <v>5641</v>
      </c>
      <c r="K1165" s="117" t="s">
        <v>13625</v>
      </c>
      <c r="L1165" s="134"/>
      <c r="M1165" s="134"/>
      <c r="N1165" s="134"/>
      <c r="O1165" s="117" t="s">
        <v>13626</v>
      </c>
      <c r="P1165" s="117" t="s">
        <v>13627</v>
      </c>
      <c r="Q1165" s="117" t="s">
        <v>13628</v>
      </c>
      <c r="R1165" s="114"/>
      <c r="S1165" s="114"/>
      <c r="T1165" s="114"/>
      <c r="U1165" s="114"/>
      <c r="V1165" s="114"/>
      <c r="W1165" s="114"/>
      <c r="X1165" s="114"/>
      <c r="Y1165" s="114"/>
      <c r="Z1165" s="114"/>
      <c r="AA1165" s="114"/>
      <c r="AB1165" s="114"/>
      <c r="AC1165" s="114"/>
      <c r="AD1165" s="114"/>
      <c r="AE1165" s="114"/>
      <c r="AF1165" s="114"/>
      <c r="AG1165" s="114"/>
      <c r="AH1165" s="114"/>
      <c r="AI1165" s="114"/>
      <c r="AJ1165" s="114"/>
      <c r="AK1165" s="114"/>
      <c r="AL1165" s="114"/>
      <c r="AM1165" s="114"/>
      <c r="AN1165" s="114"/>
      <c r="AO1165" s="114"/>
      <c r="AP1165" s="114"/>
      <c r="AQ1165" s="114"/>
      <c r="AR1165" s="114"/>
      <c r="AS1165" s="114"/>
      <c r="AT1165" s="114"/>
      <c r="AU1165" s="114"/>
      <c r="AV1165" s="114"/>
      <c r="AW1165" s="114"/>
      <c r="AX1165" s="114"/>
      <c r="AY1165" s="114"/>
      <c r="AZ1165" s="114"/>
      <c r="BA1165" s="114"/>
      <c r="BB1165" s="114"/>
      <c r="BC1165" s="114"/>
      <c r="BD1165" s="114"/>
      <c r="BE1165" s="114"/>
      <c r="BF1165" s="114"/>
      <c r="BG1165" s="114"/>
      <c r="BH1165" s="114"/>
      <c r="BI1165" s="114"/>
      <c r="BJ1165" s="114"/>
      <c r="BK1165" s="114"/>
      <c r="BL1165" s="114"/>
    </row>
    <row r="1166">
      <c r="A1166" s="117" t="s">
        <v>237</v>
      </c>
      <c r="B1166" s="117" t="b">
        <v>1</v>
      </c>
      <c r="C1166" s="117">
        <v>1.0</v>
      </c>
      <c r="D1166" s="117" t="s">
        <v>8227</v>
      </c>
      <c r="E1166" s="117" t="s">
        <v>13622</v>
      </c>
      <c r="F1166" s="117" t="s">
        <v>294</v>
      </c>
      <c r="G1166" s="117" t="s">
        <v>13629</v>
      </c>
      <c r="H1166" s="117" t="s">
        <v>13630</v>
      </c>
      <c r="I1166" s="134"/>
      <c r="J1166" s="117" t="s">
        <v>13631</v>
      </c>
      <c r="K1166" s="117" t="s">
        <v>13632</v>
      </c>
      <c r="L1166" s="134"/>
      <c r="M1166" s="134"/>
      <c r="N1166" s="134"/>
      <c r="O1166" s="117" t="s">
        <v>13633</v>
      </c>
      <c r="P1166" s="117" t="s">
        <v>13634</v>
      </c>
      <c r="Q1166" s="117" t="s">
        <v>13635</v>
      </c>
      <c r="R1166" s="114"/>
      <c r="S1166" s="114"/>
      <c r="T1166" s="114"/>
      <c r="U1166" s="114"/>
      <c r="V1166" s="114"/>
      <c r="W1166" s="114"/>
      <c r="X1166" s="114"/>
      <c r="Y1166" s="114"/>
      <c r="Z1166" s="114"/>
      <c r="AA1166" s="114"/>
      <c r="AB1166" s="114"/>
      <c r="AC1166" s="114"/>
      <c r="AD1166" s="114"/>
      <c r="AE1166" s="114"/>
      <c r="AF1166" s="114"/>
      <c r="AG1166" s="114"/>
      <c r="AH1166" s="114"/>
      <c r="AI1166" s="114"/>
      <c r="AJ1166" s="114"/>
      <c r="AK1166" s="114"/>
      <c r="AL1166" s="114"/>
      <c r="AM1166" s="114"/>
      <c r="AN1166" s="114"/>
      <c r="AO1166" s="114"/>
      <c r="AP1166" s="114"/>
      <c r="AQ1166" s="114"/>
      <c r="AR1166" s="114"/>
      <c r="AS1166" s="114"/>
      <c r="AT1166" s="114"/>
      <c r="AU1166" s="114"/>
      <c r="AV1166" s="114"/>
      <c r="AW1166" s="114"/>
      <c r="AX1166" s="114"/>
      <c r="AY1166" s="114"/>
      <c r="AZ1166" s="114"/>
      <c r="BA1166" s="114"/>
      <c r="BB1166" s="114"/>
      <c r="BC1166" s="114"/>
      <c r="BD1166" s="114"/>
      <c r="BE1166" s="114"/>
      <c r="BF1166" s="114"/>
      <c r="BG1166" s="114"/>
      <c r="BH1166" s="114"/>
      <c r="BI1166" s="114"/>
      <c r="BJ1166" s="114"/>
      <c r="BK1166" s="114"/>
      <c r="BL1166" s="114"/>
    </row>
    <row r="1167">
      <c r="A1167" s="117" t="s">
        <v>237</v>
      </c>
      <c r="B1167" s="117" t="b">
        <v>1</v>
      </c>
      <c r="C1167" s="117" t="s">
        <v>241</v>
      </c>
      <c r="D1167" s="117" t="s">
        <v>8227</v>
      </c>
      <c r="E1167" s="117" t="s">
        <v>13622</v>
      </c>
      <c r="F1167" s="117" t="s">
        <v>6144</v>
      </c>
      <c r="G1167" s="117" t="s">
        <v>13636</v>
      </c>
      <c r="H1167" s="117" t="s">
        <v>13637</v>
      </c>
      <c r="I1167" s="134"/>
      <c r="J1167" s="117" t="s">
        <v>5651</v>
      </c>
      <c r="K1167" s="117" t="s">
        <v>13638</v>
      </c>
      <c r="L1167" s="134"/>
      <c r="M1167" s="134"/>
      <c r="N1167" s="134"/>
      <c r="O1167" s="117" t="s">
        <v>13639</v>
      </c>
      <c r="P1167" s="117" t="s">
        <v>13640</v>
      </c>
      <c r="Q1167" s="117" t="s">
        <v>13641</v>
      </c>
      <c r="R1167" s="114"/>
      <c r="S1167" s="114"/>
      <c r="T1167" s="114"/>
      <c r="U1167" s="114"/>
      <c r="V1167" s="114"/>
      <c r="W1167" s="114"/>
      <c r="X1167" s="114"/>
      <c r="Y1167" s="114"/>
      <c r="Z1167" s="114"/>
      <c r="AA1167" s="114"/>
      <c r="AB1167" s="114"/>
      <c r="AC1167" s="114"/>
      <c r="AD1167" s="114"/>
      <c r="AE1167" s="114"/>
      <c r="AF1167" s="114"/>
      <c r="AG1167" s="114"/>
      <c r="AH1167" s="114"/>
      <c r="AI1167" s="114"/>
      <c r="AJ1167" s="114"/>
      <c r="AK1167" s="114"/>
      <c r="AL1167" s="114"/>
      <c r="AM1167" s="114"/>
      <c r="AN1167" s="114"/>
      <c r="AO1167" s="114"/>
      <c r="AP1167" s="114"/>
      <c r="AQ1167" s="114"/>
      <c r="AR1167" s="114"/>
      <c r="AS1167" s="114"/>
      <c r="AT1167" s="114"/>
      <c r="AU1167" s="114"/>
      <c r="AV1167" s="114"/>
      <c r="AW1167" s="114"/>
      <c r="AX1167" s="114"/>
      <c r="AY1167" s="114"/>
      <c r="AZ1167" s="114"/>
      <c r="BA1167" s="114"/>
      <c r="BB1167" s="114"/>
      <c r="BC1167" s="114"/>
      <c r="BD1167" s="114"/>
      <c r="BE1167" s="114"/>
      <c r="BF1167" s="114"/>
      <c r="BG1167" s="114"/>
      <c r="BH1167" s="114"/>
      <c r="BI1167" s="114"/>
      <c r="BJ1167" s="114"/>
      <c r="BK1167" s="114"/>
      <c r="BL1167" s="114"/>
    </row>
    <row r="1168">
      <c r="A1168" s="117" t="s">
        <v>237</v>
      </c>
      <c r="B1168" s="117" t="b">
        <v>1</v>
      </c>
      <c r="C1168" s="117" t="s">
        <v>241</v>
      </c>
      <c r="D1168" s="117" t="s">
        <v>8227</v>
      </c>
      <c r="E1168" s="117" t="s">
        <v>13622</v>
      </c>
      <c r="F1168" s="117" t="s">
        <v>6144</v>
      </c>
      <c r="G1168" s="117" t="s">
        <v>13642</v>
      </c>
      <c r="H1168" s="117" t="s">
        <v>13643</v>
      </c>
      <c r="I1168" s="134"/>
      <c r="J1168" s="117" t="s">
        <v>13644</v>
      </c>
      <c r="K1168" s="117" t="s">
        <v>13645</v>
      </c>
      <c r="L1168" s="134"/>
      <c r="M1168" s="134"/>
      <c r="N1168" s="134"/>
      <c r="O1168" s="117" t="s">
        <v>13646</v>
      </c>
      <c r="P1168" s="117" t="s">
        <v>13647</v>
      </c>
      <c r="Q1168" s="117" t="s">
        <v>13648</v>
      </c>
      <c r="R1168" s="114"/>
      <c r="S1168" s="114"/>
      <c r="T1168" s="114"/>
      <c r="U1168" s="114"/>
      <c r="V1168" s="114"/>
      <c r="W1168" s="114"/>
      <c r="X1168" s="114"/>
      <c r="Y1168" s="114"/>
      <c r="Z1168" s="114"/>
      <c r="AA1168" s="114"/>
      <c r="AB1168" s="114"/>
      <c r="AC1168" s="114"/>
      <c r="AD1168" s="114"/>
      <c r="AE1168" s="114"/>
      <c r="AF1168" s="114"/>
      <c r="AG1168" s="114"/>
      <c r="AH1168" s="114"/>
      <c r="AI1168" s="114"/>
      <c r="AJ1168" s="114"/>
      <c r="AK1168" s="114"/>
      <c r="AL1168" s="114"/>
      <c r="AM1168" s="114"/>
      <c r="AN1168" s="114"/>
      <c r="AO1168" s="114"/>
      <c r="AP1168" s="114"/>
      <c r="AQ1168" s="114"/>
      <c r="AR1168" s="114"/>
      <c r="AS1168" s="114"/>
      <c r="AT1168" s="114"/>
      <c r="AU1168" s="114"/>
      <c r="AV1168" s="114"/>
      <c r="AW1168" s="114"/>
      <c r="AX1168" s="114"/>
      <c r="AY1168" s="114"/>
      <c r="AZ1168" s="114"/>
      <c r="BA1168" s="114"/>
      <c r="BB1168" s="114"/>
      <c r="BC1168" s="114"/>
      <c r="BD1168" s="114"/>
      <c r="BE1168" s="114"/>
      <c r="BF1168" s="114"/>
      <c r="BG1168" s="114"/>
      <c r="BH1168" s="114"/>
      <c r="BI1168" s="114"/>
      <c r="BJ1168" s="114"/>
      <c r="BK1168" s="114"/>
      <c r="BL1168" s="114"/>
    </row>
    <row r="1169">
      <c r="A1169" s="117" t="s">
        <v>237</v>
      </c>
      <c r="B1169" s="117" t="b">
        <v>1</v>
      </c>
      <c r="C1169" s="117">
        <v>1.0</v>
      </c>
      <c r="D1169" s="117" t="s">
        <v>8227</v>
      </c>
      <c r="E1169" s="117" t="s">
        <v>13622</v>
      </c>
      <c r="F1169" s="117" t="s">
        <v>6144</v>
      </c>
      <c r="G1169" s="117" t="s">
        <v>13649</v>
      </c>
      <c r="H1169" s="117" t="s">
        <v>13650</v>
      </c>
      <c r="I1169" s="134"/>
      <c r="J1169" s="117" t="s">
        <v>13651</v>
      </c>
      <c r="K1169" s="117" t="s">
        <v>13652</v>
      </c>
      <c r="L1169" s="134"/>
      <c r="M1169" s="134"/>
      <c r="N1169" s="134"/>
      <c r="O1169" s="117" t="s">
        <v>13653</v>
      </c>
      <c r="P1169" s="117" t="s">
        <v>13654</v>
      </c>
      <c r="Q1169" s="117" t="s">
        <v>13655</v>
      </c>
      <c r="R1169" s="114"/>
      <c r="S1169" s="114"/>
      <c r="T1169" s="114"/>
      <c r="U1169" s="114"/>
      <c r="V1169" s="114"/>
      <c r="W1169" s="114"/>
      <c r="X1169" s="114"/>
      <c r="Y1169" s="114"/>
      <c r="Z1169" s="114"/>
      <c r="AA1169" s="114"/>
      <c r="AB1169" s="114"/>
      <c r="AC1169" s="114"/>
      <c r="AD1169" s="114"/>
      <c r="AE1169" s="114"/>
      <c r="AF1169" s="114"/>
      <c r="AG1169" s="114"/>
      <c r="AH1169" s="114"/>
      <c r="AI1169" s="114"/>
      <c r="AJ1169" s="114"/>
      <c r="AK1169" s="114"/>
      <c r="AL1169" s="114"/>
      <c r="AM1169" s="114"/>
      <c r="AN1169" s="114"/>
      <c r="AO1169" s="114"/>
      <c r="AP1169" s="114"/>
      <c r="AQ1169" s="114"/>
      <c r="AR1169" s="114"/>
      <c r="AS1169" s="114"/>
      <c r="AT1169" s="114"/>
      <c r="AU1169" s="114"/>
      <c r="AV1169" s="114"/>
      <c r="AW1169" s="114"/>
      <c r="AX1169" s="114"/>
      <c r="AY1169" s="114"/>
      <c r="AZ1169" s="114"/>
      <c r="BA1169" s="114"/>
      <c r="BB1169" s="114"/>
      <c r="BC1169" s="114"/>
      <c r="BD1169" s="114"/>
      <c r="BE1169" s="114"/>
      <c r="BF1169" s="114"/>
      <c r="BG1169" s="114"/>
      <c r="BH1169" s="114"/>
      <c r="BI1169" s="114"/>
      <c r="BJ1169" s="114"/>
      <c r="BK1169" s="114"/>
      <c r="BL1169" s="114"/>
    </row>
    <row r="1170">
      <c r="A1170" s="117" t="s">
        <v>237</v>
      </c>
      <c r="B1170" s="117" t="b">
        <v>1</v>
      </c>
      <c r="C1170" s="117" t="s">
        <v>241</v>
      </c>
      <c r="D1170" s="117" t="s">
        <v>8227</v>
      </c>
      <c r="E1170" s="117" t="s">
        <v>13622</v>
      </c>
      <c r="F1170" s="117" t="s">
        <v>6144</v>
      </c>
      <c r="G1170" s="117" t="s">
        <v>13656</v>
      </c>
      <c r="H1170" s="117" t="s">
        <v>13657</v>
      </c>
      <c r="I1170" s="134"/>
      <c r="J1170" s="117" t="s">
        <v>5666</v>
      </c>
      <c r="K1170" s="117" t="s">
        <v>13658</v>
      </c>
      <c r="L1170" s="134"/>
      <c r="M1170" s="134"/>
      <c r="N1170" s="134"/>
      <c r="O1170" s="117" t="s">
        <v>13659</v>
      </c>
      <c r="P1170" s="117" t="s">
        <v>13660</v>
      </c>
      <c r="Q1170" s="117" t="s">
        <v>13661</v>
      </c>
      <c r="R1170" s="114"/>
      <c r="S1170" s="114"/>
      <c r="T1170" s="114"/>
      <c r="U1170" s="114"/>
      <c r="V1170" s="114"/>
      <c r="W1170" s="114"/>
      <c r="X1170" s="114"/>
      <c r="Y1170" s="114"/>
      <c r="Z1170" s="114"/>
      <c r="AA1170" s="114"/>
      <c r="AB1170" s="114"/>
      <c r="AC1170" s="114"/>
      <c r="AD1170" s="114"/>
      <c r="AE1170" s="114"/>
      <c r="AF1170" s="114"/>
      <c r="AG1170" s="114"/>
      <c r="AH1170" s="114"/>
      <c r="AI1170" s="114"/>
      <c r="AJ1170" s="114"/>
      <c r="AK1170" s="114"/>
      <c r="AL1170" s="114"/>
      <c r="AM1170" s="114"/>
      <c r="AN1170" s="114"/>
      <c r="AO1170" s="114"/>
      <c r="AP1170" s="114"/>
      <c r="AQ1170" s="114"/>
      <c r="AR1170" s="114"/>
      <c r="AS1170" s="114"/>
      <c r="AT1170" s="114"/>
      <c r="AU1170" s="114"/>
      <c r="AV1170" s="114"/>
      <c r="AW1170" s="114"/>
      <c r="AX1170" s="114"/>
      <c r="AY1170" s="114"/>
      <c r="AZ1170" s="114"/>
      <c r="BA1170" s="114"/>
      <c r="BB1170" s="114"/>
      <c r="BC1170" s="114"/>
      <c r="BD1170" s="114"/>
      <c r="BE1170" s="114"/>
      <c r="BF1170" s="114"/>
      <c r="BG1170" s="114"/>
      <c r="BH1170" s="114"/>
      <c r="BI1170" s="114"/>
      <c r="BJ1170" s="114"/>
      <c r="BK1170" s="114"/>
      <c r="BL1170" s="114"/>
    </row>
    <row r="1171">
      <c r="A1171" s="117" t="s">
        <v>237</v>
      </c>
      <c r="B1171" s="117" t="b">
        <v>1</v>
      </c>
      <c r="C1171" s="117" t="s">
        <v>241</v>
      </c>
      <c r="D1171" s="117" t="s">
        <v>8227</v>
      </c>
      <c r="E1171" s="117" t="s">
        <v>13622</v>
      </c>
      <c r="F1171" s="117" t="s">
        <v>6144</v>
      </c>
      <c r="G1171" s="117" t="s">
        <v>13662</v>
      </c>
      <c r="H1171" s="117" t="s">
        <v>13663</v>
      </c>
      <c r="I1171" s="134"/>
      <c r="J1171" s="117" t="s">
        <v>13664</v>
      </c>
      <c r="K1171" s="117" t="s">
        <v>13665</v>
      </c>
      <c r="L1171" s="134"/>
      <c r="M1171" s="134"/>
      <c r="N1171" s="134"/>
      <c r="O1171" s="117" t="s">
        <v>13666</v>
      </c>
      <c r="P1171" s="117" t="s">
        <v>13667</v>
      </c>
      <c r="Q1171" s="134"/>
      <c r="R1171" s="114"/>
      <c r="S1171" s="114"/>
      <c r="T1171" s="114"/>
      <c r="U1171" s="114"/>
      <c r="V1171" s="114"/>
      <c r="W1171" s="114"/>
      <c r="X1171" s="114"/>
      <c r="Y1171" s="114"/>
      <c r="Z1171" s="114"/>
      <c r="AA1171" s="114"/>
      <c r="AB1171" s="114"/>
      <c r="AC1171" s="114"/>
      <c r="AD1171" s="114"/>
      <c r="AE1171" s="114"/>
      <c r="AF1171" s="114"/>
      <c r="AG1171" s="114"/>
      <c r="AH1171" s="114"/>
      <c r="AI1171" s="114"/>
      <c r="AJ1171" s="114"/>
      <c r="AK1171" s="114"/>
      <c r="AL1171" s="114"/>
      <c r="AM1171" s="114"/>
      <c r="AN1171" s="114"/>
      <c r="AO1171" s="114"/>
      <c r="AP1171" s="114"/>
      <c r="AQ1171" s="114"/>
      <c r="AR1171" s="114"/>
      <c r="AS1171" s="114"/>
      <c r="AT1171" s="114"/>
      <c r="AU1171" s="114"/>
      <c r="AV1171" s="114"/>
      <c r="AW1171" s="114"/>
      <c r="AX1171" s="114"/>
      <c r="AY1171" s="114"/>
      <c r="AZ1171" s="114"/>
      <c r="BA1171" s="114"/>
      <c r="BB1171" s="114"/>
      <c r="BC1171" s="114"/>
      <c r="BD1171" s="114"/>
      <c r="BE1171" s="114"/>
      <c r="BF1171" s="114"/>
      <c r="BG1171" s="114"/>
      <c r="BH1171" s="114"/>
      <c r="BI1171" s="114"/>
      <c r="BJ1171" s="114"/>
      <c r="BK1171" s="114"/>
      <c r="BL1171" s="114"/>
    </row>
    <row r="1172">
      <c r="A1172" s="117" t="s">
        <v>237</v>
      </c>
      <c r="B1172" s="117" t="b">
        <v>1</v>
      </c>
      <c r="C1172" s="117">
        <v>1.0</v>
      </c>
      <c r="D1172" s="117" t="s">
        <v>8227</v>
      </c>
      <c r="E1172" s="117" t="s">
        <v>13622</v>
      </c>
      <c r="F1172" s="117" t="s">
        <v>556</v>
      </c>
      <c r="G1172" s="117" t="s">
        <v>13668</v>
      </c>
      <c r="H1172" s="117" t="s">
        <v>13669</v>
      </c>
      <c r="I1172" s="134"/>
      <c r="J1172" s="117" t="s">
        <v>13670</v>
      </c>
      <c r="K1172" s="117" t="s">
        <v>13671</v>
      </c>
      <c r="L1172" s="134"/>
      <c r="M1172" s="134"/>
      <c r="N1172" s="134"/>
      <c r="O1172" s="117" t="s">
        <v>13672</v>
      </c>
      <c r="P1172" s="117" t="s">
        <v>13673</v>
      </c>
      <c r="Q1172" s="117" t="s">
        <v>13674</v>
      </c>
      <c r="R1172" s="114"/>
      <c r="S1172" s="114"/>
      <c r="T1172" s="114"/>
      <c r="U1172" s="114"/>
      <c r="V1172" s="114"/>
      <c r="W1172" s="114"/>
      <c r="X1172" s="114"/>
      <c r="Y1172" s="114"/>
      <c r="Z1172" s="114"/>
      <c r="AA1172" s="114"/>
      <c r="AB1172" s="114"/>
      <c r="AC1172" s="114"/>
      <c r="AD1172" s="114"/>
      <c r="AE1172" s="114"/>
      <c r="AF1172" s="114"/>
      <c r="AG1172" s="114"/>
      <c r="AH1172" s="114"/>
      <c r="AI1172" s="114"/>
      <c r="AJ1172" s="114"/>
      <c r="AK1172" s="114"/>
      <c r="AL1172" s="114"/>
      <c r="AM1172" s="114"/>
      <c r="AN1172" s="114"/>
      <c r="AO1172" s="114"/>
      <c r="AP1172" s="114"/>
      <c r="AQ1172" s="114"/>
      <c r="AR1172" s="114"/>
      <c r="AS1172" s="114"/>
      <c r="AT1172" s="114"/>
      <c r="AU1172" s="114"/>
      <c r="AV1172" s="114"/>
      <c r="AW1172" s="114"/>
      <c r="AX1172" s="114"/>
      <c r="AY1172" s="114"/>
      <c r="AZ1172" s="114"/>
      <c r="BA1172" s="114"/>
      <c r="BB1172" s="114"/>
      <c r="BC1172" s="114"/>
      <c r="BD1172" s="114"/>
      <c r="BE1172" s="114"/>
      <c r="BF1172" s="114"/>
      <c r="BG1172" s="114"/>
      <c r="BH1172" s="114"/>
      <c r="BI1172" s="114"/>
      <c r="BJ1172" s="114"/>
      <c r="BK1172" s="114"/>
      <c r="BL1172" s="114"/>
    </row>
    <row r="1173">
      <c r="A1173" s="117" t="s">
        <v>237</v>
      </c>
      <c r="B1173" s="117" t="b">
        <v>1</v>
      </c>
      <c r="C1173" s="117" t="s">
        <v>241</v>
      </c>
      <c r="D1173" s="117" t="s">
        <v>8227</v>
      </c>
      <c r="E1173" s="117" t="s">
        <v>13622</v>
      </c>
      <c r="F1173" s="117" t="s">
        <v>1399</v>
      </c>
      <c r="G1173" s="117" t="s">
        <v>13675</v>
      </c>
      <c r="H1173" s="117" t="s">
        <v>13676</v>
      </c>
      <c r="I1173" s="134"/>
      <c r="J1173" s="117" t="s">
        <v>13677</v>
      </c>
      <c r="K1173" s="143" t="s">
        <v>13678</v>
      </c>
      <c r="L1173" s="134"/>
      <c r="M1173" s="134"/>
      <c r="N1173" s="134"/>
      <c r="O1173" s="117" t="s">
        <v>13679</v>
      </c>
      <c r="P1173" s="117" t="s">
        <v>13680</v>
      </c>
      <c r="Q1173" s="143" t="s">
        <v>13681</v>
      </c>
      <c r="R1173" s="114"/>
      <c r="S1173" s="114"/>
      <c r="T1173" s="114"/>
      <c r="U1173" s="114"/>
      <c r="V1173" s="114"/>
      <c r="W1173" s="114"/>
      <c r="X1173" s="114"/>
      <c r="Y1173" s="114"/>
      <c r="Z1173" s="114"/>
      <c r="AA1173" s="114"/>
      <c r="AB1173" s="114"/>
      <c r="AC1173" s="114"/>
      <c r="AD1173" s="114"/>
      <c r="AE1173" s="114"/>
      <c r="AF1173" s="114"/>
      <c r="AG1173" s="114"/>
      <c r="AH1173" s="114"/>
      <c r="AI1173" s="114"/>
      <c r="AJ1173" s="114"/>
      <c r="AK1173" s="114"/>
      <c r="AL1173" s="114"/>
      <c r="AM1173" s="114"/>
      <c r="AN1173" s="114"/>
      <c r="AO1173" s="114"/>
      <c r="AP1173" s="114"/>
      <c r="AQ1173" s="114"/>
      <c r="AR1173" s="114"/>
      <c r="AS1173" s="114"/>
      <c r="AT1173" s="114"/>
      <c r="AU1173" s="114"/>
      <c r="AV1173" s="114"/>
      <c r="AW1173" s="114"/>
      <c r="AX1173" s="114"/>
      <c r="AY1173" s="114"/>
      <c r="AZ1173" s="114"/>
      <c r="BA1173" s="114"/>
      <c r="BB1173" s="114"/>
      <c r="BC1173" s="114"/>
      <c r="BD1173" s="114"/>
      <c r="BE1173" s="114"/>
      <c r="BF1173" s="114"/>
      <c r="BG1173" s="114"/>
      <c r="BH1173" s="114"/>
      <c r="BI1173" s="114"/>
      <c r="BJ1173" s="114"/>
      <c r="BK1173" s="114"/>
      <c r="BL1173" s="114"/>
    </row>
    <row r="1174">
      <c r="A1174" s="117" t="s">
        <v>237</v>
      </c>
      <c r="B1174" s="117" t="b">
        <v>1</v>
      </c>
      <c r="C1174" s="117" t="s">
        <v>241</v>
      </c>
      <c r="D1174" s="117" t="s">
        <v>8227</v>
      </c>
      <c r="E1174" s="117" t="s">
        <v>13622</v>
      </c>
      <c r="F1174" s="117" t="s">
        <v>1399</v>
      </c>
      <c r="G1174" s="117" t="s">
        <v>13682</v>
      </c>
      <c r="H1174" s="117" t="s">
        <v>13683</v>
      </c>
      <c r="I1174" s="134"/>
      <c r="J1174" s="117" t="s">
        <v>13684</v>
      </c>
      <c r="K1174" s="117" t="s">
        <v>13685</v>
      </c>
      <c r="L1174" s="134"/>
      <c r="M1174" s="134"/>
      <c r="N1174" s="134"/>
      <c r="O1174" s="117" t="s">
        <v>13686</v>
      </c>
      <c r="P1174" s="117" t="s">
        <v>13687</v>
      </c>
      <c r="Q1174" s="117" t="s">
        <v>13688</v>
      </c>
      <c r="R1174" s="114"/>
      <c r="S1174" s="114"/>
      <c r="T1174" s="114"/>
      <c r="U1174" s="114"/>
      <c r="V1174" s="114"/>
      <c r="W1174" s="114"/>
      <c r="X1174" s="114"/>
      <c r="Y1174" s="114"/>
      <c r="Z1174" s="114"/>
      <c r="AA1174" s="114"/>
      <c r="AB1174" s="114"/>
      <c r="AC1174" s="114"/>
      <c r="AD1174" s="114"/>
      <c r="AE1174" s="114"/>
      <c r="AF1174" s="114"/>
      <c r="AG1174" s="114"/>
      <c r="AH1174" s="114"/>
      <c r="AI1174" s="114"/>
      <c r="AJ1174" s="114"/>
      <c r="AK1174" s="114"/>
      <c r="AL1174" s="114"/>
      <c r="AM1174" s="114"/>
      <c r="AN1174" s="114"/>
      <c r="AO1174" s="114"/>
      <c r="AP1174" s="114"/>
      <c r="AQ1174" s="114"/>
      <c r="AR1174" s="114"/>
      <c r="AS1174" s="114"/>
      <c r="AT1174" s="114"/>
      <c r="AU1174" s="114"/>
      <c r="AV1174" s="114"/>
      <c r="AW1174" s="114"/>
      <c r="AX1174" s="114"/>
      <c r="AY1174" s="114"/>
      <c r="AZ1174" s="114"/>
      <c r="BA1174" s="114"/>
      <c r="BB1174" s="114"/>
      <c r="BC1174" s="114"/>
      <c r="BD1174" s="114"/>
      <c r="BE1174" s="114"/>
      <c r="BF1174" s="114"/>
      <c r="BG1174" s="114"/>
      <c r="BH1174" s="114"/>
      <c r="BI1174" s="114"/>
      <c r="BJ1174" s="114"/>
      <c r="BK1174" s="114"/>
      <c r="BL1174" s="114"/>
    </row>
    <row r="1175">
      <c r="A1175" s="117" t="s">
        <v>237</v>
      </c>
      <c r="B1175" s="117" t="b">
        <v>1</v>
      </c>
      <c r="C1175" s="117">
        <v>1.0</v>
      </c>
      <c r="D1175" s="117" t="s">
        <v>8227</v>
      </c>
      <c r="E1175" s="117" t="s">
        <v>13622</v>
      </c>
      <c r="F1175" s="117" t="s">
        <v>1446</v>
      </c>
      <c r="G1175" s="117" t="s">
        <v>13689</v>
      </c>
      <c r="H1175" s="117" t="s">
        <v>13690</v>
      </c>
      <c r="I1175" s="134"/>
      <c r="J1175" s="117" t="s">
        <v>13691</v>
      </c>
      <c r="K1175" s="143" t="s">
        <v>13692</v>
      </c>
      <c r="L1175" s="134"/>
      <c r="M1175" s="134"/>
      <c r="N1175" s="134"/>
      <c r="O1175" s="143" t="s">
        <v>13693</v>
      </c>
      <c r="P1175" s="143" t="s">
        <v>13694</v>
      </c>
      <c r="Q1175" s="143" t="s">
        <v>13695</v>
      </c>
      <c r="R1175" s="114"/>
      <c r="S1175" s="114"/>
      <c r="T1175" s="114"/>
      <c r="U1175" s="114"/>
      <c r="V1175" s="114"/>
      <c r="W1175" s="114"/>
      <c r="X1175" s="114"/>
      <c r="Y1175" s="114"/>
      <c r="Z1175" s="114"/>
      <c r="AA1175" s="114"/>
      <c r="AB1175" s="114"/>
      <c r="AC1175" s="114"/>
      <c r="AD1175" s="114"/>
      <c r="AE1175" s="114"/>
      <c r="AF1175" s="114"/>
      <c r="AG1175" s="114"/>
      <c r="AH1175" s="114"/>
      <c r="AI1175" s="114"/>
      <c r="AJ1175" s="114"/>
      <c r="AK1175" s="114"/>
      <c r="AL1175" s="114"/>
      <c r="AM1175" s="114"/>
      <c r="AN1175" s="114"/>
      <c r="AO1175" s="114"/>
      <c r="AP1175" s="114"/>
      <c r="AQ1175" s="114"/>
      <c r="AR1175" s="114"/>
      <c r="AS1175" s="114"/>
      <c r="AT1175" s="114"/>
      <c r="AU1175" s="114"/>
      <c r="AV1175" s="114"/>
      <c r="AW1175" s="114"/>
      <c r="AX1175" s="114"/>
      <c r="AY1175" s="114"/>
      <c r="AZ1175" s="114"/>
      <c r="BA1175" s="114"/>
      <c r="BB1175" s="114"/>
      <c r="BC1175" s="114"/>
      <c r="BD1175" s="114"/>
      <c r="BE1175" s="114"/>
      <c r="BF1175" s="114"/>
      <c r="BG1175" s="114"/>
      <c r="BH1175" s="114"/>
      <c r="BI1175" s="114"/>
      <c r="BJ1175" s="114"/>
      <c r="BK1175" s="114"/>
      <c r="BL1175" s="114"/>
    </row>
    <row r="1176">
      <c r="A1176" s="117" t="s">
        <v>237</v>
      </c>
      <c r="B1176" s="117" t="b">
        <v>1</v>
      </c>
      <c r="C1176" s="117" t="s">
        <v>241</v>
      </c>
      <c r="D1176" s="117" t="s">
        <v>8227</v>
      </c>
      <c r="E1176" s="117" t="s">
        <v>13622</v>
      </c>
      <c r="F1176" s="117" t="s">
        <v>1446</v>
      </c>
      <c r="G1176" s="117" t="s">
        <v>13696</v>
      </c>
      <c r="H1176" s="117" t="s">
        <v>13697</v>
      </c>
      <c r="I1176" s="134"/>
      <c r="J1176" s="117" t="s">
        <v>13698</v>
      </c>
      <c r="K1176" s="143" t="s">
        <v>13699</v>
      </c>
      <c r="L1176" s="134"/>
      <c r="M1176" s="134"/>
      <c r="N1176" s="134"/>
      <c r="O1176" s="117" t="s">
        <v>13700</v>
      </c>
      <c r="P1176" s="117" t="s">
        <v>13701</v>
      </c>
      <c r="Q1176" s="143" t="s">
        <v>13702</v>
      </c>
      <c r="R1176" s="114"/>
      <c r="S1176" s="114"/>
      <c r="T1176" s="114"/>
      <c r="U1176" s="114"/>
      <c r="V1176" s="114"/>
      <c r="W1176" s="114"/>
      <c r="X1176" s="114"/>
      <c r="Y1176" s="114"/>
      <c r="Z1176" s="114"/>
      <c r="AA1176" s="114"/>
      <c r="AB1176" s="114"/>
      <c r="AC1176" s="114"/>
      <c r="AD1176" s="114"/>
      <c r="AE1176" s="114"/>
      <c r="AF1176" s="114"/>
      <c r="AG1176" s="114"/>
      <c r="AH1176" s="114"/>
      <c r="AI1176" s="114"/>
      <c r="AJ1176" s="114"/>
      <c r="AK1176" s="114"/>
      <c r="AL1176" s="114"/>
      <c r="AM1176" s="114"/>
      <c r="AN1176" s="114"/>
      <c r="AO1176" s="114"/>
      <c r="AP1176" s="114"/>
      <c r="AQ1176" s="114"/>
      <c r="AR1176" s="114"/>
      <c r="AS1176" s="114"/>
      <c r="AT1176" s="114"/>
      <c r="AU1176" s="114"/>
      <c r="AV1176" s="114"/>
      <c r="AW1176" s="114"/>
      <c r="AX1176" s="114"/>
      <c r="AY1176" s="114"/>
      <c r="AZ1176" s="114"/>
      <c r="BA1176" s="114"/>
      <c r="BB1176" s="114"/>
      <c r="BC1176" s="114"/>
      <c r="BD1176" s="114"/>
      <c r="BE1176" s="114"/>
      <c r="BF1176" s="114"/>
      <c r="BG1176" s="114"/>
      <c r="BH1176" s="114"/>
      <c r="BI1176" s="114"/>
      <c r="BJ1176" s="114"/>
      <c r="BK1176" s="114"/>
      <c r="BL1176" s="114"/>
    </row>
    <row r="1177">
      <c r="A1177" s="117" t="s">
        <v>237</v>
      </c>
      <c r="B1177" s="117" t="b">
        <v>1</v>
      </c>
      <c r="C1177" s="117" t="s">
        <v>241</v>
      </c>
      <c r="D1177" s="117" t="s">
        <v>8227</v>
      </c>
      <c r="E1177" s="117" t="s">
        <v>13622</v>
      </c>
      <c r="F1177" s="117" t="s">
        <v>1446</v>
      </c>
      <c r="G1177" s="117" t="s">
        <v>13703</v>
      </c>
      <c r="H1177" s="117" t="s">
        <v>13704</v>
      </c>
      <c r="I1177" s="134"/>
      <c r="J1177" s="117" t="s">
        <v>13705</v>
      </c>
      <c r="K1177" s="117" t="s">
        <v>13706</v>
      </c>
      <c r="L1177" s="134"/>
      <c r="M1177" s="134"/>
      <c r="N1177" s="134"/>
      <c r="O1177" s="117" t="s">
        <v>13707</v>
      </c>
      <c r="P1177" s="117" t="s">
        <v>13708</v>
      </c>
      <c r="Q1177" s="117" t="s">
        <v>13709</v>
      </c>
      <c r="R1177" s="114"/>
      <c r="S1177" s="114"/>
      <c r="T1177" s="114"/>
      <c r="U1177" s="114"/>
      <c r="V1177" s="114"/>
      <c r="W1177" s="114"/>
      <c r="X1177" s="114"/>
      <c r="Y1177" s="114"/>
      <c r="Z1177" s="114"/>
      <c r="AA1177" s="114"/>
      <c r="AB1177" s="114"/>
      <c r="AC1177" s="114"/>
      <c r="AD1177" s="114"/>
      <c r="AE1177" s="114"/>
      <c r="AF1177" s="114"/>
      <c r="AG1177" s="114"/>
      <c r="AH1177" s="114"/>
      <c r="AI1177" s="114"/>
      <c r="AJ1177" s="114"/>
      <c r="AK1177" s="114"/>
      <c r="AL1177" s="114"/>
      <c r="AM1177" s="114"/>
      <c r="AN1177" s="114"/>
      <c r="AO1177" s="114"/>
      <c r="AP1177" s="114"/>
      <c r="AQ1177" s="114"/>
      <c r="AR1177" s="114"/>
      <c r="AS1177" s="114"/>
      <c r="AT1177" s="114"/>
      <c r="AU1177" s="114"/>
      <c r="AV1177" s="114"/>
      <c r="AW1177" s="114"/>
      <c r="AX1177" s="114"/>
      <c r="AY1177" s="114"/>
      <c r="AZ1177" s="114"/>
      <c r="BA1177" s="114"/>
      <c r="BB1177" s="114"/>
      <c r="BC1177" s="114"/>
      <c r="BD1177" s="114"/>
      <c r="BE1177" s="114"/>
      <c r="BF1177" s="114"/>
      <c r="BG1177" s="114"/>
      <c r="BH1177" s="114"/>
      <c r="BI1177" s="114"/>
      <c r="BJ1177" s="114"/>
      <c r="BK1177" s="114"/>
      <c r="BL1177" s="114"/>
    </row>
    <row r="1178">
      <c r="A1178" s="117" t="s">
        <v>237</v>
      </c>
      <c r="B1178" s="117" t="b">
        <v>1</v>
      </c>
      <c r="C1178" s="117">
        <v>1.0</v>
      </c>
      <c r="D1178" s="117" t="s">
        <v>8227</v>
      </c>
      <c r="E1178" s="117" t="s">
        <v>13622</v>
      </c>
      <c r="F1178" s="117" t="s">
        <v>1446</v>
      </c>
      <c r="G1178" s="117" t="s">
        <v>13710</v>
      </c>
      <c r="H1178" s="117" t="s">
        <v>13711</v>
      </c>
      <c r="I1178" s="134"/>
      <c r="J1178" s="117" t="s">
        <v>13712</v>
      </c>
      <c r="K1178" s="143" t="s">
        <v>13713</v>
      </c>
      <c r="L1178" s="134"/>
      <c r="M1178" s="134"/>
      <c r="N1178" s="134"/>
      <c r="O1178" s="143" t="s">
        <v>13714</v>
      </c>
      <c r="P1178" s="143" t="s">
        <v>13715</v>
      </c>
      <c r="Q1178" s="143" t="s">
        <v>13716</v>
      </c>
      <c r="R1178" s="114"/>
      <c r="S1178" s="114"/>
      <c r="T1178" s="114"/>
      <c r="U1178" s="114"/>
      <c r="V1178" s="114"/>
      <c r="W1178" s="114"/>
      <c r="X1178" s="114"/>
      <c r="Y1178" s="114"/>
      <c r="Z1178" s="114"/>
      <c r="AA1178" s="114"/>
      <c r="AB1178" s="114"/>
      <c r="AC1178" s="114"/>
      <c r="AD1178" s="114"/>
      <c r="AE1178" s="114"/>
      <c r="AF1178" s="114"/>
      <c r="AG1178" s="114"/>
      <c r="AH1178" s="114"/>
      <c r="AI1178" s="114"/>
      <c r="AJ1178" s="114"/>
      <c r="AK1178" s="114"/>
      <c r="AL1178" s="114"/>
      <c r="AM1178" s="114"/>
      <c r="AN1178" s="114"/>
      <c r="AO1178" s="114"/>
      <c r="AP1178" s="114"/>
      <c r="AQ1178" s="114"/>
      <c r="AR1178" s="114"/>
      <c r="AS1178" s="114"/>
      <c r="AT1178" s="114"/>
      <c r="AU1178" s="114"/>
      <c r="AV1178" s="114"/>
      <c r="AW1178" s="114"/>
      <c r="AX1178" s="114"/>
      <c r="AY1178" s="114"/>
      <c r="AZ1178" s="114"/>
      <c r="BA1178" s="114"/>
      <c r="BB1178" s="114"/>
      <c r="BC1178" s="114"/>
      <c r="BD1178" s="114"/>
      <c r="BE1178" s="114"/>
      <c r="BF1178" s="114"/>
      <c r="BG1178" s="114"/>
      <c r="BH1178" s="114"/>
      <c r="BI1178" s="114"/>
      <c r="BJ1178" s="114"/>
      <c r="BK1178" s="114"/>
      <c r="BL1178" s="114"/>
    </row>
    <row r="1179">
      <c r="A1179" s="117" t="s">
        <v>237</v>
      </c>
      <c r="B1179" s="117" t="b">
        <v>1</v>
      </c>
      <c r="C1179" s="117" t="s">
        <v>241</v>
      </c>
      <c r="D1179" s="117" t="s">
        <v>8227</v>
      </c>
      <c r="E1179" s="117" t="s">
        <v>13622</v>
      </c>
      <c r="F1179" s="117" t="s">
        <v>1446</v>
      </c>
      <c r="G1179" s="117" t="s">
        <v>13717</v>
      </c>
      <c r="H1179" s="117" t="s">
        <v>13718</v>
      </c>
      <c r="I1179" s="134"/>
      <c r="J1179" s="117" t="s">
        <v>13719</v>
      </c>
      <c r="K1179" s="117" t="s">
        <v>13720</v>
      </c>
      <c r="L1179" s="134"/>
      <c r="M1179" s="134"/>
      <c r="N1179" s="134"/>
      <c r="O1179" s="117" t="s">
        <v>13721</v>
      </c>
      <c r="P1179" s="117" t="s">
        <v>13722</v>
      </c>
      <c r="Q1179" s="134"/>
      <c r="R1179" s="114"/>
      <c r="S1179" s="114"/>
      <c r="T1179" s="114"/>
      <c r="U1179" s="114"/>
      <c r="V1179" s="114"/>
      <c r="W1179" s="114"/>
      <c r="X1179" s="114"/>
      <c r="Y1179" s="114"/>
      <c r="Z1179" s="114"/>
      <c r="AA1179" s="114"/>
      <c r="AB1179" s="114"/>
      <c r="AC1179" s="114"/>
      <c r="AD1179" s="114"/>
      <c r="AE1179" s="114"/>
      <c r="AF1179" s="114"/>
      <c r="AG1179" s="114"/>
      <c r="AH1179" s="114"/>
      <c r="AI1179" s="114"/>
      <c r="AJ1179" s="114"/>
      <c r="AK1179" s="114"/>
      <c r="AL1179" s="114"/>
      <c r="AM1179" s="114"/>
      <c r="AN1179" s="114"/>
      <c r="AO1179" s="114"/>
      <c r="AP1179" s="114"/>
      <c r="AQ1179" s="114"/>
      <c r="AR1179" s="114"/>
      <c r="AS1179" s="114"/>
      <c r="AT1179" s="114"/>
      <c r="AU1179" s="114"/>
      <c r="AV1179" s="114"/>
      <c r="AW1179" s="114"/>
      <c r="AX1179" s="114"/>
      <c r="AY1179" s="114"/>
      <c r="AZ1179" s="114"/>
      <c r="BA1179" s="114"/>
      <c r="BB1179" s="114"/>
      <c r="BC1179" s="114"/>
      <c r="BD1179" s="114"/>
      <c r="BE1179" s="114"/>
      <c r="BF1179" s="114"/>
      <c r="BG1179" s="114"/>
      <c r="BH1179" s="114"/>
      <c r="BI1179" s="114"/>
      <c r="BJ1179" s="114"/>
      <c r="BK1179" s="114"/>
      <c r="BL1179" s="114"/>
    </row>
    <row r="1180">
      <c r="A1180" s="117" t="s">
        <v>237</v>
      </c>
      <c r="B1180" s="117" t="b">
        <v>1</v>
      </c>
      <c r="C1180" s="117" t="s">
        <v>241</v>
      </c>
      <c r="D1180" s="117" t="s">
        <v>8227</v>
      </c>
      <c r="E1180" s="117" t="s">
        <v>13622</v>
      </c>
      <c r="F1180" s="117" t="s">
        <v>1446</v>
      </c>
      <c r="G1180" s="117" t="s">
        <v>13723</v>
      </c>
      <c r="H1180" s="117" t="s">
        <v>13724</v>
      </c>
      <c r="I1180" s="134"/>
      <c r="J1180" s="117" t="s">
        <v>13725</v>
      </c>
      <c r="K1180" s="117" t="s">
        <v>13726</v>
      </c>
      <c r="L1180" s="134"/>
      <c r="M1180" s="134"/>
      <c r="N1180" s="134"/>
      <c r="O1180" s="117" t="s">
        <v>13727</v>
      </c>
      <c r="P1180" s="117" t="s">
        <v>13728</v>
      </c>
      <c r="Q1180" s="117" t="s">
        <v>13729</v>
      </c>
      <c r="R1180" s="114"/>
      <c r="S1180" s="114"/>
      <c r="T1180" s="114"/>
      <c r="U1180" s="114"/>
      <c r="V1180" s="114"/>
      <c r="W1180" s="114"/>
      <c r="X1180" s="114"/>
      <c r="Y1180" s="114"/>
      <c r="Z1180" s="114"/>
      <c r="AA1180" s="114"/>
      <c r="AB1180" s="114"/>
      <c r="AC1180" s="114"/>
      <c r="AD1180" s="114"/>
      <c r="AE1180" s="114"/>
      <c r="AF1180" s="114"/>
      <c r="AG1180" s="114"/>
      <c r="AH1180" s="114"/>
      <c r="AI1180" s="114"/>
      <c r="AJ1180" s="114"/>
      <c r="AK1180" s="114"/>
      <c r="AL1180" s="114"/>
      <c r="AM1180" s="114"/>
      <c r="AN1180" s="114"/>
      <c r="AO1180" s="114"/>
      <c r="AP1180" s="114"/>
      <c r="AQ1180" s="114"/>
      <c r="AR1180" s="114"/>
      <c r="AS1180" s="114"/>
      <c r="AT1180" s="114"/>
      <c r="AU1180" s="114"/>
      <c r="AV1180" s="114"/>
      <c r="AW1180" s="114"/>
      <c r="AX1180" s="114"/>
      <c r="AY1180" s="114"/>
      <c r="AZ1180" s="114"/>
      <c r="BA1180" s="114"/>
      <c r="BB1180" s="114"/>
      <c r="BC1180" s="114"/>
      <c r="BD1180" s="114"/>
      <c r="BE1180" s="114"/>
      <c r="BF1180" s="114"/>
      <c r="BG1180" s="114"/>
      <c r="BH1180" s="114"/>
      <c r="BI1180" s="114"/>
      <c r="BJ1180" s="114"/>
      <c r="BK1180" s="114"/>
      <c r="BL1180" s="114"/>
    </row>
    <row r="1181">
      <c r="A1181" s="117" t="s">
        <v>237</v>
      </c>
      <c r="B1181" s="117" t="b">
        <v>1</v>
      </c>
      <c r="C1181" s="117">
        <v>1.0</v>
      </c>
      <c r="D1181" s="117" t="s">
        <v>8227</v>
      </c>
      <c r="E1181" s="117" t="s">
        <v>13622</v>
      </c>
      <c r="F1181" s="117" t="s">
        <v>1446</v>
      </c>
      <c r="G1181" s="117" t="s">
        <v>13730</v>
      </c>
      <c r="H1181" s="117" t="s">
        <v>13731</v>
      </c>
      <c r="I1181" s="134"/>
      <c r="J1181" s="117" t="s">
        <v>13732</v>
      </c>
      <c r="K1181" s="117" t="s">
        <v>13733</v>
      </c>
      <c r="L1181" s="134"/>
      <c r="M1181" s="134"/>
      <c r="N1181" s="134"/>
      <c r="O1181" s="117" t="s">
        <v>13734</v>
      </c>
      <c r="P1181" s="117" t="s">
        <v>13735</v>
      </c>
      <c r="Q1181" s="117" t="s">
        <v>13736</v>
      </c>
      <c r="R1181" s="114"/>
      <c r="S1181" s="114"/>
      <c r="T1181" s="114"/>
      <c r="U1181" s="114"/>
      <c r="V1181" s="114"/>
      <c r="W1181" s="114"/>
      <c r="X1181" s="114"/>
      <c r="Y1181" s="114"/>
      <c r="Z1181" s="114"/>
      <c r="AA1181" s="114"/>
      <c r="AB1181" s="114"/>
      <c r="AC1181" s="114"/>
      <c r="AD1181" s="114"/>
      <c r="AE1181" s="114"/>
      <c r="AF1181" s="114"/>
      <c r="AG1181" s="114"/>
      <c r="AH1181" s="114"/>
      <c r="AI1181" s="114"/>
      <c r="AJ1181" s="114"/>
      <c r="AK1181" s="114"/>
      <c r="AL1181" s="114"/>
      <c r="AM1181" s="114"/>
      <c r="AN1181" s="114"/>
      <c r="AO1181" s="114"/>
      <c r="AP1181" s="114"/>
      <c r="AQ1181" s="114"/>
      <c r="AR1181" s="114"/>
      <c r="AS1181" s="114"/>
      <c r="AT1181" s="114"/>
      <c r="AU1181" s="114"/>
      <c r="AV1181" s="114"/>
      <c r="AW1181" s="114"/>
      <c r="AX1181" s="114"/>
      <c r="AY1181" s="114"/>
      <c r="AZ1181" s="114"/>
      <c r="BA1181" s="114"/>
      <c r="BB1181" s="114"/>
      <c r="BC1181" s="114"/>
      <c r="BD1181" s="114"/>
      <c r="BE1181" s="114"/>
      <c r="BF1181" s="114"/>
      <c r="BG1181" s="114"/>
      <c r="BH1181" s="114"/>
      <c r="BI1181" s="114"/>
      <c r="BJ1181" s="114"/>
      <c r="BK1181" s="114"/>
      <c r="BL1181" s="114"/>
    </row>
    <row r="1182">
      <c r="A1182" s="117" t="s">
        <v>237</v>
      </c>
      <c r="B1182" s="117" t="b">
        <v>1</v>
      </c>
      <c r="C1182" s="117" t="s">
        <v>241</v>
      </c>
      <c r="D1182" s="117" t="s">
        <v>8227</v>
      </c>
      <c r="E1182" s="117" t="s">
        <v>13622</v>
      </c>
      <c r="F1182" s="117" t="s">
        <v>1446</v>
      </c>
      <c r="G1182" s="117" t="s">
        <v>13737</v>
      </c>
      <c r="H1182" s="117" t="s">
        <v>13738</v>
      </c>
      <c r="I1182" s="134"/>
      <c r="J1182" s="117" t="s">
        <v>13739</v>
      </c>
      <c r="K1182" s="117" t="s">
        <v>13740</v>
      </c>
      <c r="L1182" s="134"/>
      <c r="M1182" s="134"/>
      <c r="N1182" s="134"/>
      <c r="O1182" s="117" t="s">
        <v>13741</v>
      </c>
      <c r="P1182" s="117" t="s">
        <v>13742</v>
      </c>
      <c r="Q1182" s="117" t="s">
        <v>13743</v>
      </c>
      <c r="R1182" s="114"/>
      <c r="S1182" s="114"/>
      <c r="T1182" s="114"/>
      <c r="U1182" s="114"/>
      <c r="V1182" s="114"/>
      <c r="W1182" s="114"/>
      <c r="X1182" s="114"/>
      <c r="Y1182" s="114"/>
      <c r="Z1182" s="114"/>
      <c r="AA1182" s="114"/>
      <c r="AB1182" s="114"/>
      <c r="AC1182" s="114"/>
      <c r="AD1182" s="114"/>
      <c r="AE1182" s="114"/>
      <c r="AF1182" s="114"/>
      <c r="AG1182" s="114"/>
      <c r="AH1182" s="114"/>
      <c r="AI1182" s="114"/>
      <c r="AJ1182" s="114"/>
      <c r="AK1182" s="114"/>
      <c r="AL1182" s="114"/>
      <c r="AM1182" s="114"/>
      <c r="AN1182" s="114"/>
      <c r="AO1182" s="114"/>
      <c r="AP1182" s="114"/>
      <c r="AQ1182" s="114"/>
      <c r="AR1182" s="114"/>
      <c r="AS1182" s="114"/>
      <c r="AT1182" s="114"/>
      <c r="AU1182" s="114"/>
      <c r="AV1182" s="114"/>
      <c r="AW1182" s="114"/>
      <c r="AX1182" s="114"/>
      <c r="AY1182" s="114"/>
      <c r="AZ1182" s="114"/>
      <c r="BA1182" s="114"/>
      <c r="BB1182" s="114"/>
      <c r="BC1182" s="114"/>
      <c r="BD1182" s="114"/>
      <c r="BE1182" s="114"/>
      <c r="BF1182" s="114"/>
      <c r="BG1182" s="114"/>
      <c r="BH1182" s="114"/>
      <c r="BI1182" s="114"/>
      <c r="BJ1182" s="114"/>
      <c r="BK1182" s="114"/>
      <c r="BL1182" s="114"/>
    </row>
    <row r="1183">
      <c r="A1183" s="117" t="s">
        <v>237</v>
      </c>
      <c r="B1183" s="117" t="b">
        <v>1</v>
      </c>
      <c r="C1183" s="117" t="s">
        <v>241</v>
      </c>
      <c r="D1183" s="117" t="s">
        <v>8227</v>
      </c>
      <c r="E1183" s="117" t="s">
        <v>13622</v>
      </c>
      <c r="F1183" s="117" t="s">
        <v>1446</v>
      </c>
      <c r="G1183" s="117" t="s">
        <v>13744</v>
      </c>
      <c r="H1183" s="117" t="s">
        <v>13745</v>
      </c>
      <c r="I1183" s="134"/>
      <c r="J1183" s="117" t="s">
        <v>13746</v>
      </c>
      <c r="K1183" s="117" t="s">
        <v>13747</v>
      </c>
      <c r="L1183" s="134"/>
      <c r="M1183" s="134"/>
      <c r="N1183" s="134"/>
      <c r="O1183" s="117" t="s">
        <v>13748</v>
      </c>
      <c r="P1183" s="117" t="s">
        <v>13749</v>
      </c>
      <c r="Q1183" s="117" t="s">
        <v>13750</v>
      </c>
      <c r="R1183" s="114"/>
      <c r="S1183" s="114"/>
      <c r="T1183" s="114"/>
      <c r="U1183" s="114"/>
      <c r="V1183" s="114"/>
      <c r="W1183" s="114"/>
      <c r="X1183" s="114"/>
      <c r="Y1183" s="114"/>
      <c r="Z1183" s="114"/>
      <c r="AA1183" s="114"/>
      <c r="AB1183" s="114"/>
      <c r="AC1183" s="114"/>
      <c r="AD1183" s="114"/>
      <c r="AE1183" s="114"/>
      <c r="AF1183" s="114"/>
      <c r="AG1183" s="114"/>
      <c r="AH1183" s="114"/>
      <c r="AI1183" s="114"/>
      <c r="AJ1183" s="114"/>
      <c r="AK1183" s="114"/>
      <c r="AL1183" s="114"/>
      <c r="AM1183" s="114"/>
      <c r="AN1183" s="114"/>
      <c r="AO1183" s="114"/>
      <c r="AP1183" s="114"/>
      <c r="AQ1183" s="114"/>
      <c r="AR1183" s="114"/>
      <c r="AS1183" s="114"/>
      <c r="AT1183" s="114"/>
      <c r="AU1183" s="114"/>
      <c r="AV1183" s="114"/>
      <c r="AW1183" s="114"/>
      <c r="AX1183" s="114"/>
      <c r="AY1183" s="114"/>
      <c r="AZ1183" s="114"/>
      <c r="BA1183" s="114"/>
      <c r="BB1183" s="114"/>
      <c r="BC1183" s="114"/>
      <c r="BD1183" s="114"/>
      <c r="BE1183" s="114"/>
      <c r="BF1183" s="114"/>
      <c r="BG1183" s="114"/>
      <c r="BH1183" s="114"/>
      <c r="BI1183" s="114"/>
      <c r="BJ1183" s="114"/>
      <c r="BK1183" s="114"/>
      <c r="BL1183" s="114"/>
    </row>
    <row r="1184">
      <c r="A1184" s="117" t="s">
        <v>237</v>
      </c>
      <c r="B1184" s="117" t="b">
        <v>1</v>
      </c>
      <c r="C1184" s="117">
        <v>1.0</v>
      </c>
      <c r="D1184" s="117" t="s">
        <v>8227</v>
      </c>
      <c r="E1184" s="117" t="s">
        <v>13622</v>
      </c>
      <c r="F1184" s="117" t="s">
        <v>1446</v>
      </c>
      <c r="G1184" s="117" t="s">
        <v>13751</v>
      </c>
      <c r="H1184" s="117" t="s">
        <v>13752</v>
      </c>
      <c r="I1184" s="134"/>
      <c r="J1184" s="117" t="s">
        <v>13753</v>
      </c>
      <c r="K1184" s="117" t="s">
        <v>13754</v>
      </c>
      <c r="L1184" s="134"/>
      <c r="M1184" s="134"/>
      <c r="N1184" s="134"/>
      <c r="O1184" s="117" t="s">
        <v>13755</v>
      </c>
      <c r="P1184" s="117" t="s">
        <v>13756</v>
      </c>
      <c r="Q1184" s="134"/>
      <c r="R1184" s="114"/>
      <c r="S1184" s="114"/>
      <c r="T1184" s="114"/>
      <c r="U1184" s="114"/>
      <c r="V1184" s="114"/>
      <c r="W1184" s="114"/>
      <c r="X1184" s="114"/>
      <c r="Y1184" s="114"/>
      <c r="Z1184" s="114"/>
      <c r="AA1184" s="114"/>
      <c r="AB1184" s="114"/>
      <c r="AC1184" s="114"/>
      <c r="AD1184" s="114"/>
      <c r="AE1184" s="114"/>
      <c r="AF1184" s="114"/>
      <c r="AG1184" s="114"/>
      <c r="AH1184" s="114"/>
      <c r="AI1184" s="114"/>
      <c r="AJ1184" s="114"/>
      <c r="AK1184" s="114"/>
      <c r="AL1184" s="114"/>
      <c r="AM1184" s="114"/>
      <c r="AN1184" s="114"/>
      <c r="AO1184" s="114"/>
      <c r="AP1184" s="114"/>
      <c r="AQ1184" s="114"/>
      <c r="AR1184" s="114"/>
      <c r="AS1184" s="114"/>
      <c r="AT1184" s="114"/>
      <c r="AU1184" s="114"/>
      <c r="AV1184" s="114"/>
      <c r="AW1184" s="114"/>
      <c r="AX1184" s="114"/>
      <c r="AY1184" s="114"/>
      <c r="AZ1184" s="114"/>
      <c r="BA1184" s="114"/>
      <c r="BB1184" s="114"/>
      <c r="BC1184" s="114"/>
      <c r="BD1184" s="114"/>
      <c r="BE1184" s="114"/>
      <c r="BF1184" s="114"/>
      <c r="BG1184" s="114"/>
      <c r="BH1184" s="114"/>
      <c r="BI1184" s="114"/>
      <c r="BJ1184" s="114"/>
      <c r="BK1184" s="114"/>
      <c r="BL1184" s="114"/>
    </row>
    <row r="1185">
      <c r="A1185" s="117" t="s">
        <v>237</v>
      </c>
      <c r="B1185" s="117" t="b">
        <v>1</v>
      </c>
      <c r="C1185" s="117" t="s">
        <v>241</v>
      </c>
      <c r="D1185" s="117" t="s">
        <v>8227</v>
      </c>
      <c r="E1185" s="117" t="s">
        <v>13622</v>
      </c>
      <c r="F1185" s="117" t="s">
        <v>1446</v>
      </c>
      <c r="G1185" s="117" t="s">
        <v>13757</v>
      </c>
      <c r="H1185" s="117" t="s">
        <v>13758</v>
      </c>
      <c r="I1185" s="134"/>
      <c r="J1185" s="117" t="s">
        <v>13759</v>
      </c>
      <c r="K1185" s="117" t="s">
        <v>13760</v>
      </c>
      <c r="L1185" s="134"/>
      <c r="M1185" s="134"/>
      <c r="N1185" s="134"/>
      <c r="O1185" s="117" t="s">
        <v>13761</v>
      </c>
      <c r="P1185" s="117" t="s">
        <v>13762</v>
      </c>
      <c r="Q1185" s="117" t="s">
        <v>13763</v>
      </c>
      <c r="R1185" s="114"/>
      <c r="S1185" s="114"/>
      <c r="T1185" s="114"/>
      <c r="U1185" s="114"/>
      <c r="V1185" s="114"/>
      <c r="W1185" s="114"/>
      <c r="X1185" s="114"/>
      <c r="Y1185" s="114"/>
      <c r="Z1185" s="114"/>
      <c r="AA1185" s="114"/>
      <c r="AB1185" s="114"/>
      <c r="AC1185" s="114"/>
      <c r="AD1185" s="114"/>
      <c r="AE1185" s="114"/>
      <c r="AF1185" s="114"/>
      <c r="AG1185" s="114"/>
      <c r="AH1185" s="114"/>
      <c r="AI1185" s="114"/>
      <c r="AJ1185" s="114"/>
      <c r="AK1185" s="114"/>
      <c r="AL1185" s="114"/>
      <c r="AM1185" s="114"/>
      <c r="AN1185" s="114"/>
      <c r="AO1185" s="114"/>
      <c r="AP1185" s="114"/>
      <c r="AQ1185" s="114"/>
      <c r="AR1185" s="114"/>
      <c r="AS1185" s="114"/>
      <c r="AT1185" s="114"/>
      <c r="AU1185" s="114"/>
      <c r="AV1185" s="114"/>
      <c r="AW1185" s="114"/>
      <c r="AX1185" s="114"/>
      <c r="AY1185" s="114"/>
      <c r="AZ1185" s="114"/>
      <c r="BA1185" s="114"/>
      <c r="BB1185" s="114"/>
      <c r="BC1185" s="114"/>
      <c r="BD1185" s="114"/>
      <c r="BE1185" s="114"/>
      <c r="BF1185" s="114"/>
      <c r="BG1185" s="114"/>
      <c r="BH1185" s="114"/>
      <c r="BI1185" s="114"/>
      <c r="BJ1185" s="114"/>
      <c r="BK1185" s="114"/>
      <c r="BL1185" s="114"/>
    </row>
    <row r="1186">
      <c r="A1186" s="117" t="s">
        <v>237</v>
      </c>
      <c r="B1186" s="117" t="b">
        <v>1</v>
      </c>
      <c r="C1186" s="117" t="s">
        <v>241</v>
      </c>
      <c r="D1186" s="117" t="s">
        <v>8227</v>
      </c>
      <c r="E1186" s="117" t="s">
        <v>13622</v>
      </c>
      <c r="F1186" s="117" t="s">
        <v>1446</v>
      </c>
      <c r="G1186" s="117" t="s">
        <v>13764</v>
      </c>
      <c r="H1186" s="117" t="s">
        <v>13765</v>
      </c>
      <c r="I1186" s="134"/>
      <c r="J1186" s="117" t="s">
        <v>13766</v>
      </c>
      <c r="K1186" s="117" t="s">
        <v>13767</v>
      </c>
      <c r="L1186" s="134"/>
      <c r="M1186" s="134"/>
      <c r="N1186" s="134"/>
      <c r="O1186" s="117" t="s">
        <v>13768</v>
      </c>
      <c r="P1186" s="117" t="s">
        <v>13769</v>
      </c>
      <c r="Q1186" s="117" t="s">
        <v>13770</v>
      </c>
      <c r="R1186" s="114"/>
      <c r="S1186" s="114"/>
      <c r="T1186" s="114"/>
      <c r="U1186" s="114"/>
      <c r="V1186" s="114"/>
      <c r="W1186" s="114"/>
      <c r="X1186" s="114"/>
      <c r="Y1186" s="114"/>
      <c r="Z1186" s="114"/>
      <c r="AA1186" s="114"/>
      <c r="AB1186" s="114"/>
      <c r="AC1186" s="114"/>
      <c r="AD1186" s="114"/>
      <c r="AE1186" s="114"/>
      <c r="AF1186" s="114"/>
      <c r="AG1186" s="114"/>
      <c r="AH1186" s="114"/>
      <c r="AI1186" s="114"/>
      <c r="AJ1186" s="114"/>
      <c r="AK1186" s="114"/>
      <c r="AL1186" s="114"/>
      <c r="AM1186" s="114"/>
      <c r="AN1186" s="114"/>
      <c r="AO1186" s="114"/>
      <c r="AP1186" s="114"/>
      <c r="AQ1186" s="114"/>
      <c r="AR1186" s="114"/>
      <c r="AS1186" s="114"/>
      <c r="AT1186" s="114"/>
      <c r="AU1186" s="114"/>
      <c r="AV1186" s="114"/>
      <c r="AW1186" s="114"/>
      <c r="AX1186" s="114"/>
      <c r="AY1186" s="114"/>
      <c r="AZ1186" s="114"/>
      <c r="BA1186" s="114"/>
      <c r="BB1186" s="114"/>
      <c r="BC1186" s="114"/>
      <c r="BD1186" s="114"/>
      <c r="BE1186" s="114"/>
      <c r="BF1186" s="114"/>
      <c r="BG1186" s="114"/>
      <c r="BH1186" s="114"/>
      <c r="BI1186" s="114"/>
      <c r="BJ1186" s="114"/>
      <c r="BK1186" s="114"/>
      <c r="BL1186" s="114"/>
    </row>
    <row r="1187">
      <c r="A1187" s="117" t="s">
        <v>237</v>
      </c>
      <c r="B1187" s="117" t="b">
        <v>1</v>
      </c>
      <c r="C1187" s="117">
        <v>1.0</v>
      </c>
      <c r="D1187" s="117" t="s">
        <v>8227</v>
      </c>
      <c r="E1187" s="117" t="s">
        <v>13622</v>
      </c>
      <c r="F1187" s="117" t="s">
        <v>1446</v>
      </c>
      <c r="G1187" s="117" t="s">
        <v>13771</v>
      </c>
      <c r="H1187" s="117" t="s">
        <v>13772</v>
      </c>
      <c r="I1187" s="134"/>
      <c r="J1187" s="117" t="s">
        <v>13773</v>
      </c>
      <c r="K1187" s="117" t="s">
        <v>13774</v>
      </c>
      <c r="L1187" s="134"/>
      <c r="M1187" s="134"/>
      <c r="N1187" s="134"/>
      <c r="O1187" s="143" t="s">
        <v>13775</v>
      </c>
      <c r="P1187" s="143" t="s">
        <v>13776</v>
      </c>
      <c r="Q1187" s="143" t="s">
        <v>13777</v>
      </c>
      <c r="R1187" s="114"/>
      <c r="S1187" s="114"/>
      <c r="T1187" s="114"/>
      <c r="U1187" s="114"/>
      <c r="V1187" s="114"/>
      <c r="W1187" s="114"/>
      <c r="X1187" s="114"/>
      <c r="Y1187" s="114"/>
      <c r="Z1187" s="114"/>
      <c r="AA1187" s="114"/>
      <c r="AB1187" s="114"/>
      <c r="AC1187" s="114"/>
      <c r="AD1187" s="114"/>
      <c r="AE1187" s="114"/>
      <c r="AF1187" s="114"/>
      <c r="AG1187" s="114"/>
      <c r="AH1187" s="114"/>
      <c r="AI1187" s="114"/>
      <c r="AJ1187" s="114"/>
      <c r="AK1187" s="114"/>
      <c r="AL1187" s="114"/>
      <c r="AM1187" s="114"/>
      <c r="AN1187" s="114"/>
      <c r="AO1187" s="114"/>
      <c r="AP1187" s="114"/>
      <c r="AQ1187" s="114"/>
      <c r="AR1187" s="114"/>
      <c r="AS1187" s="114"/>
      <c r="AT1187" s="114"/>
      <c r="AU1187" s="114"/>
      <c r="AV1187" s="114"/>
      <c r="AW1187" s="114"/>
      <c r="AX1187" s="114"/>
      <c r="AY1187" s="114"/>
      <c r="AZ1187" s="114"/>
      <c r="BA1187" s="114"/>
      <c r="BB1187" s="114"/>
      <c r="BC1187" s="114"/>
      <c r="BD1187" s="114"/>
      <c r="BE1187" s="114"/>
      <c r="BF1187" s="114"/>
      <c r="BG1187" s="114"/>
      <c r="BH1187" s="114"/>
      <c r="BI1187" s="114"/>
      <c r="BJ1187" s="114"/>
      <c r="BK1187" s="114"/>
      <c r="BL1187" s="114"/>
    </row>
    <row r="1188">
      <c r="A1188" s="117" t="s">
        <v>237</v>
      </c>
      <c r="B1188" s="117" t="b">
        <v>1</v>
      </c>
      <c r="C1188" s="117" t="s">
        <v>241</v>
      </c>
      <c r="D1188" s="117" t="s">
        <v>8227</v>
      </c>
      <c r="E1188" s="117" t="s">
        <v>13622</v>
      </c>
      <c r="F1188" s="117" t="s">
        <v>1446</v>
      </c>
      <c r="G1188" s="117" t="s">
        <v>13778</v>
      </c>
      <c r="H1188" s="117" t="s">
        <v>13779</v>
      </c>
      <c r="I1188" s="134"/>
      <c r="J1188" s="117" t="s">
        <v>13780</v>
      </c>
      <c r="K1188" s="117" t="s">
        <v>13781</v>
      </c>
      <c r="L1188" s="134"/>
      <c r="M1188" s="134"/>
      <c r="N1188" s="134"/>
      <c r="O1188" s="117" t="s">
        <v>13782</v>
      </c>
      <c r="P1188" s="117" t="s">
        <v>13783</v>
      </c>
      <c r="Q1188" s="117" t="s">
        <v>13784</v>
      </c>
      <c r="R1188" s="114"/>
      <c r="S1188" s="114"/>
      <c r="T1188" s="114"/>
      <c r="U1188" s="114"/>
      <c r="V1188" s="114"/>
      <c r="W1188" s="114"/>
      <c r="X1188" s="114"/>
      <c r="Y1188" s="114"/>
      <c r="Z1188" s="114"/>
      <c r="AA1188" s="114"/>
      <c r="AB1188" s="114"/>
      <c r="AC1188" s="114"/>
      <c r="AD1188" s="114"/>
      <c r="AE1188" s="114"/>
      <c r="AF1188" s="114"/>
      <c r="AG1188" s="114"/>
      <c r="AH1188" s="114"/>
      <c r="AI1188" s="114"/>
      <c r="AJ1188" s="114"/>
      <c r="AK1188" s="114"/>
      <c r="AL1188" s="114"/>
      <c r="AM1188" s="114"/>
      <c r="AN1188" s="114"/>
      <c r="AO1188" s="114"/>
      <c r="AP1188" s="114"/>
      <c r="AQ1188" s="114"/>
      <c r="AR1188" s="114"/>
      <c r="AS1188" s="114"/>
      <c r="AT1188" s="114"/>
      <c r="AU1188" s="114"/>
      <c r="AV1188" s="114"/>
      <c r="AW1188" s="114"/>
      <c r="AX1188" s="114"/>
      <c r="AY1188" s="114"/>
      <c r="AZ1188" s="114"/>
      <c r="BA1188" s="114"/>
      <c r="BB1188" s="114"/>
      <c r="BC1188" s="114"/>
      <c r="BD1188" s="114"/>
      <c r="BE1188" s="114"/>
      <c r="BF1188" s="114"/>
      <c r="BG1188" s="114"/>
      <c r="BH1188" s="114"/>
      <c r="BI1188" s="114"/>
      <c r="BJ1188" s="114"/>
      <c r="BK1188" s="114"/>
      <c r="BL1188" s="114"/>
    </row>
    <row r="1189">
      <c r="A1189" s="117" t="s">
        <v>237</v>
      </c>
      <c r="B1189" s="117" t="b">
        <v>1</v>
      </c>
      <c r="C1189" s="117" t="s">
        <v>241</v>
      </c>
      <c r="D1189" s="117" t="s">
        <v>8227</v>
      </c>
      <c r="E1189" s="117" t="s">
        <v>13622</v>
      </c>
      <c r="F1189" s="117" t="s">
        <v>1446</v>
      </c>
      <c r="G1189" s="117" t="s">
        <v>13785</v>
      </c>
      <c r="H1189" s="117" t="s">
        <v>13786</v>
      </c>
      <c r="I1189" s="134"/>
      <c r="J1189" s="117" t="s">
        <v>13787</v>
      </c>
      <c r="K1189" s="143" t="s">
        <v>13788</v>
      </c>
      <c r="L1189" s="134"/>
      <c r="M1189" s="134"/>
      <c r="N1189" s="134"/>
      <c r="O1189" s="117" t="s">
        <v>13789</v>
      </c>
      <c r="P1189" s="117" t="s">
        <v>13790</v>
      </c>
      <c r="Q1189" s="143" t="s">
        <v>13791</v>
      </c>
      <c r="R1189" s="114"/>
      <c r="S1189" s="114"/>
      <c r="T1189" s="114"/>
      <c r="U1189" s="114"/>
      <c r="V1189" s="114"/>
      <c r="W1189" s="114"/>
      <c r="X1189" s="114"/>
      <c r="Y1189" s="114"/>
      <c r="Z1189" s="114"/>
      <c r="AA1189" s="114"/>
      <c r="AB1189" s="114"/>
      <c r="AC1189" s="114"/>
      <c r="AD1189" s="114"/>
      <c r="AE1189" s="114"/>
      <c r="AF1189" s="114"/>
      <c r="AG1189" s="114"/>
      <c r="AH1189" s="114"/>
      <c r="AI1189" s="114"/>
      <c r="AJ1189" s="114"/>
      <c r="AK1189" s="114"/>
      <c r="AL1189" s="114"/>
      <c r="AM1189" s="114"/>
      <c r="AN1189" s="114"/>
      <c r="AO1189" s="114"/>
      <c r="AP1189" s="114"/>
      <c r="AQ1189" s="114"/>
      <c r="AR1189" s="114"/>
      <c r="AS1189" s="114"/>
      <c r="AT1189" s="114"/>
      <c r="AU1189" s="114"/>
      <c r="AV1189" s="114"/>
      <c r="AW1189" s="114"/>
      <c r="AX1189" s="114"/>
      <c r="AY1189" s="114"/>
      <c r="AZ1189" s="114"/>
      <c r="BA1189" s="114"/>
      <c r="BB1189" s="114"/>
      <c r="BC1189" s="114"/>
      <c r="BD1189" s="114"/>
      <c r="BE1189" s="114"/>
      <c r="BF1189" s="114"/>
      <c r="BG1189" s="114"/>
      <c r="BH1189" s="114"/>
      <c r="BI1189" s="114"/>
      <c r="BJ1189" s="114"/>
      <c r="BK1189" s="114"/>
      <c r="BL1189" s="114"/>
    </row>
    <row r="1190">
      <c r="A1190" s="117" t="s">
        <v>237</v>
      </c>
      <c r="B1190" s="117" t="b">
        <v>1</v>
      </c>
      <c r="C1190" s="117">
        <v>1.0</v>
      </c>
      <c r="D1190" s="117" t="s">
        <v>8227</v>
      </c>
      <c r="E1190" s="117" t="s">
        <v>13622</v>
      </c>
      <c r="F1190" s="117" t="s">
        <v>13277</v>
      </c>
      <c r="G1190" s="117" t="s">
        <v>13792</v>
      </c>
      <c r="H1190" s="117" t="s">
        <v>13793</v>
      </c>
      <c r="I1190" s="134"/>
      <c r="J1190" s="117" t="s">
        <v>5772</v>
      </c>
      <c r="K1190" s="143" t="s">
        <v>13794</v>
      </c>
      <c r="L1190" s="134"/>
      <c r="M1190" s="134"/>
      <c r="N1190" s="134"/>
      <c r="O1190" s="143" t="s">
        <v>13795</v>
      </c>
      <c r="P1190" s="143" t="s">
        <v>13796</v>
      </c>
      <c r="Q1190" s="143" t="s">
        <v>13797</v>
      </c>
      <c r="R1190" s="114"/>
      <c r="S1190" s="114"/>
      <c r="T1190" s="114"/>
      <c r="U1190" s="114"/>
      <c r="V1190" s="114"/>
      <c r="W1190" s="114"/>
      <c r="X1190" s="114"/>
      <c r="Y1190" s="114"/>
      <c r="Z1190" s="114"/>
      <c r="AA1190" s="114"/>
      <c r="AB1190" s="114"/>
      <c r="AC1190" s="114"/>
      <c r="AD1190" s="114"/>
      <c r="AE1190" s="114"/>
      <c r="AF1190" s="114"/>
      <c r="AG1190" s="114"/>
      <c r="AH1190" s="114"/>
      <c r="AI1190" s="114"/>
      <c r="AJ1190" s="114"/>
      <c r="AK1190" s="114"/>
      <c r="AL1190" s="114"/>
      <c r="AM1190" s="114"/>
      <c r="AN1190" s="114"/>
      <c r="AO1190" s="114"/>
      <c r="AP1190" s="114"/>
      <c r="AQ1190" s="114"/>
      <c r="AR1190" s="114"/>
      <c r="AS1190" s="114"/>
      <c r="AT1190" s="114"/>
      <c r="AU1190" s="114"/>
      <c r="AV1190" s="114"/>
      <c r="AW1190" s="114"/>
      <c r="AX1190" s="114"/>
      <c r="AY1190" s="114"/>
      <c r="AZ1190" s="114"/>
      <c r="BA1190" s="114"/>
      <c r="BB1190" s="114"/>
      <c r="BC1190" s="114"/>
      <c r="BD1190" s="114"/>
      <c r="BE1190" s="114"/>
      <c r="BF1190" s="114"/>
      <c r="BG1190" s="114"/>
      <c r="BH1190" s="114"/>
      <c r="BI1190" s="114"/>
      <c r="BJ1190" s="114"/>
      <c r="BK1190" s="114"/>
      <c r="BL1190" s="114"/>
    </row>
    <row r="1191">
      <c r="A1191" s="117" t="s">
        <v>237</v>
      </c>
      <c r="B1191" s="117" t="b">
        <v>1</v>
      </c>
      <c r="C1191" s="117" t="s">
        <v>241</v>
      </c>
      <c r="D1191" s="117" t="s">
        <v>8227</v>
      </c>
      <c r="E1191" s="117" t="s">
        <v>13798</v>
      </c>
      <c r="F1191" s="117" t="s">
        <v>294</v>
      </c>
      <c r="G1191" s="117" t="s">
        <v>13799</v>
      </c>
      <c r="H1191" s="117" t="s">
        <v>13800</v>
      </c>
      <c r="I1191" s="134"/>
      <c r="J1191" s="117" t="s">
        <v>13801</v>
      </c>
      <c r="K1191" s="117" t="s">
        <v>13802</v>
      </c>
      <c r="L1191" s="134"/>
      <c r="M1191" s="134"/>
      <c r="N1191" s="134"/>
      <c r="O1191" s="117" t="s">
        <v>13803</v>
      </c>
      <c r="P1191" s="117" t="s">
        <v>13804</v>
      </c>
      <c r="Q1191" s="117" t="s">
        <v>13805</v>
      </c>
      <c r="R1191" s="114"/>
      <c r="S1191" s="114"/>
      <c r="T1191" s="114"/>
      <c r="U1191" s="114"/>
      <c r="V1191" s="114"/>
      <c r="W1191" s="114"/>
      <c r="X1191" s="114"/>
      <c r="Y1191" s="114"/>
      <c r="Z1191" s="114"/>
      <c r="AA1191" s="114"/>
      <c r="AB1191" s="114"/>
      <c r="AC1191" s="114"/>
      <c r="AD1191" s="114"/>
      <c r="AE1191" s="114"/>
      <c r="AF1191" s="114"/>
      <c r="AG1191" s="114"/>
      <c r="AH1191" s="114"/>
      <c r="AI1191" s="114"/>
      <c r="AJ1191" s="114"/>
      <c r="AK1191" s="114"/>
      <c r="AL1191" s="114"/>
      <c r="AM1191" s="114"/>
      <c r="AN1191" s="114"/>
      <c r="AO1191" s="114"/>
      <c r="AP1191" s="114"/>
      <c r="AQ1191" s="114"/>
      <c r="AR1191" s="114"/>
      <c r="AS1191" s="114"/>
      <c r="AT1191" s="114"/>
      <c r="AU1191" s="114"/>
      <c r="AV1191" s="114"/>
      <c r="AW1191" s="114"/>
      <c r="AX1191" s="114"/>
      <c r="AY1191" s="114"/>
      <c r="AZ1191" s="114"/>
      <c r="BA1191" s="114"/>
      <c r="BB1191" s="114"/>
      <c r="BC1191" s="114"/>
      <c r="BD1191" s="114"/>
      <c r="BE1191" s="114"/>
      <c r="BF1191" s="114"/>
      <c r="BG1191" s="114"/>
      <c r="BH1191" s="114"/>
      <c r="BI1191" s="114"/>
      <c r="BJ1191" s="114"/>
      <c r="BK1191" s="114"/>
      <c r="BL1191" s="114"/>
    </row>
    <row r="1192">
      <c r="A1192" s="117" t="s">
        <v>237</v>
      </c>
      <c r="B1192" s="117" t="b">
        <v>1</v>
      </c>
      <c r="C1192" s="117" t="s">
        <v>241</v>
      </c>
      <c r="D1192" s="117" t="s">
        <v>8227</v>
      </c>
      <c r="E1192" s="117" t="s">
        <v>13798</v>
      </c>
      <c r="F1192" s="117" t="s">
        <v>489</v>
      </c>
      <c r="G1192" s="117" t="s">
        <v>13806</v>
      </c>
      <c r="H1192" s="117" t="s">
        <v>13807</v>
      </c>
      <c r="I1192" s="134"/>
      <c r="J1192" s="117" t="s">
        <v>13808</v>
      </c>
      <c r="K1192" s="117" t="s">
        <v>13809</v>
      </c>
      <c r="L1192" s="134"/>
      <c r="M1192" s="134"/>
      <c r="N1192" s="134"/>
      <c r="O1192" s="117" t="s">
        <v>13810</v>
      </c>
      <c r="P1192" s="117" t="s">
        <v>13811</v>
      </c>
      <c r="Q1192" s="117" t="s">
        <v>13812</v>
      </c>
      <c r="R1192" s="114"/>
      <c r="S1192" s="114"/>
      <c r="T1192" s="114"/>
      <c r="U1192" s="114"/>
      <c r="V1192" s="114"/>
      <c r="W1192" s="114"/>
      <c r="X1192" s="114"/>
      <c r="Y1192" s="114"/>
      <c r="Z1192" s="114"/>
      <c r="AA1192" s="114"/>
      <c r="AB1192" s="114"/>
      <c r="AC1192" s="114"/>
      <c r="AD1192" s="114"/>
      <c r="AE1192" s="114"/>
      <c r="AF1192" s="114"/>
      <c r="AG1192" s="114"/>
      <c r="AH1192" s="114"/>
      <c r="AI1192" s="114"/>
      <c r="AJ1192" s="114"/>
      <c r="AK1192" s="114"/>
      <c r="AL1192" s="114"/>
      <c r="AM1192" s="114"/>
      <c r="AN1192" s="114"/>
      <c r="AO1192" s="114"/>
      <c r="AP1192" s="114"/>
      <c r="AQ1192" s="114"/>
      <c r="AR1192" s="114"/>
      <c r="AS1192" s="114"/>
      <c r="AT1192" s="114"/>
      <c r="AU1192" s="114"/>
      <c r="AV1192" s="114"/>
      <c r="AW1192" s="114"/>
      <c r="AX1192" s="114"/>
      <c r="AY1192" s="114"/>
      <c r="AZ1192" s="114"/>
      <c r="BA1192" s="114"/>
      <c r="BB1192" s="114"/>
      <c r="BC1192" s="114"/>
      <c r="BD1192" s="114"/>
      <c r="BE1192" s="114"/>
      <c r="BF1192" s="114"/>
      <c r="BG1192" s="114"/>
      <c r="BH1192" s="114"/>
      <c r="BI1192" s="114"/>
      <c r="BJ1192" s="114"/>
      <c r="BK1192" s="114"/>
      <c r="BL1192" s="114"/>
    </row>
    <row r="1193">
      <c r="A1193" s="117" t="s">
        <v>237</v>
      </c>
      <c r="B1193" s="117" t="b">
        <v>1</v>
      </c>
      <c r="C1193" s="117">
        <v>1.0</v>
      </c>
      <c r="D1193" s="117" t="s">
        <v>8227</v>
      </c>
      <c r="E1193" s="117" t="s">
        <v>13798</v>
      </c>
      <c r="F1193" s="117" t="s">
        <v>556</v>
      </c>
      <c r="G1193" s="117" t="s">
        <v>13813</v>
      </c>
      <c r="H1193" s="117" t="s">
        <v>13814</v>
      </c>
      <c r="I1193" s="134"/>
      <c r="J1193" s="117" t="s">
        <v>13815</v>
      </c>
      <c r="K1193" s="117" t="s">
        <v>13816</v>
      </c>
      <c r="L1193" s="134"/>
      <c r="M1193" s="134"/>
      <c r="N1193" s="134"/>
      <c r="O1193" s="117" t="s">
        <v>13817</v>
      </c>
      <c r="P1193" s="117" t="s">
        <v>13818</v>
      </c>
      <c r="Q1193" s="117" t="s">
        <v>13819</v>
      </c>
      <c r="R1193" s="114"/>
      <c r="S1193" s="114"/>
      <c r="T1193" s="114"/>
      <c r="U1193" s="114"/>
      <c r="V1193" s="114"/>
      <c r="W1193" s="114"/>
      <c r="X1193" s="114"/>
      <c r="Y1193" s="114"/>
      <c r="Z1193" s="114"/>
      <c r="AA1193" s="114"/>
      <c r="AB1193" s="114"/>
      <c r="AC1193" s="114"/>
      <c r="AD1193" s="114"/>
      <c r="AE1193" s="114"/>
      <c r="AF1193" s="114"/>
      <c r="AG1193" s="114"/>
      <c r="AH1193" s="114"/>
      <c r="AI1193" s="114"/>
      <c r="AJ1193" s="114"/>
      <c r="AK1193" s="114"/>
      <c r="AL1193" s="114"/>
      <c r="AM1193" s="114"/>
      <c r="AN1193" s="114"/>
      <c r="AO1193" s="114"/>
      <c r="AP1193" s="114"/>
      <c r="AQ1193" s="114"/>
      <c r="AR1193" s="114"/>
      <c r="AS1193" s="114"/>
      <c r="AT1193" s="114"/>
      <c r="AU1193" s="114"/>
      <c r="AV1193" s="114"/>
      <c r="AW1193" s="114"/>
      <c r="AX1193" s="114"/>
      <c r="AY1193" s="114"/>
      <c r="AZ1193" s="114"/>
      <c r="BA1193" s="114"/>
      <c r="BB1193" s="114"/>
      <c r="BC1193" s="114"/>
      <c r="BD1193" s="114"/>
      <c r="BE1193" s="114"/>
      <c r="BF1193" s="114"/>
      <c r="BG1193" s="114"/>
      <c r="BH1193" s="114"/>
      <c r="BI1193" s="114"/>
      <c r="BJ1193" s="114"/>
      <c r="BK1193" s="114"/>
      <c r="BL1193" s="114"/>
    </row>
    <row r="1194">
      <c r="A1194" s="117" t="s">
        <v>237</v>
      </c>
      <c r="B1194" s="117" t="b">
        <v>1</v>
      </c>
      <c r="C1194" s="117" t="s">
        <v>241</v>
      </c>
      <c r="D1194" s="117" t="s">
        <v>8227</v>
      </c>
      <c r="E1194" s="117" t="s">
        <v>13798</v>
      </c>
      <c r="F1194" s="117" t="s">
        <v>556</v>
      </c>
      <c r="G1194" s="117" t="s">
        <v>13820</v>
      </c>
      <c r="H1194" s="117" t="s">
        <v>13821</v>
      </c>
      <c r="I1194" s="134"/>
      <c r="J1194" s="117" t="s">
        <v>13822</v>
      </c>
      <c r="K1194" s="117" t="s">
        <v>13823</v>
      </c>
      <c r="L1194" s="134"/>
      <c r="M1194" s="134"/>
      <c r="N1194" s="134"/>
      <c r="O1194" s="117" t="s">
        <v>13824</v>
      </c>
      <c r="P1194" s="117" t="s">
        <v>13825</v>
      </c>
      <c r="Q1194" s="134"/>
      <c r="R1194" s="114"/>
      <c r="S1194" s="114"/>
      <c r="T1194" s="114"/>
      <c r="U1194" s="114"/>
      <c r="V1194" s="114"/>
      <c r="W1194" s="114"/>
      <c r="X1194" s="114"/>
      <c r="Y1194" s="114"/>
      <c r="Z1194" s="114"/>
      <c r="AA1194" s="114"/>
      <c r="AB1194" s="114"/>
      <c r="AC1194" s="114"/>
      <c r="AD1194" s="114"/>
      <c r="AE1194" s="114"/>
      <c r="AF1194" s="114"/>
      <c r="AG1194" s="114"/>
      <c r="AH1194" s="114"/>
      <c r="AI1194" s="114"/>
      <c r="AJ1194" s="114"/>
      <c r="AK1194" s="114"/>
      <c r="AL1194" s="114"/>
      <c r="AM1194" s="114"/>
      <c r="AN1194" s="114"/>
      <c r="AO1194" s="114"/>
      <c r="AP1194" s="114"/>
      <c r="AQ1194" s="114"/>
      <c r="AR1194" s="114"/>
      <c r="AS1194" s="114"/>
      <c r="AT1194" s="114"/>
      <c r="AU1194" s="114"/>
      <c r="AV1194" s="114"/>
      <c r="AW1194" s="114"/>
      <c r="AX1194" s="114"/>
      <c r="AY1194" s="114"/>
      <c r="AZ1194" s="114"/>
      <c r="BA1194" s="114"/>
      <c r="BB1194" s="114"/>
      <c r="BC1194" s="114"/>
      <c r="BD1194" s="114"/>
      <c r="BE1194" s="114"/>
      <c r="BF1194" s="114"/>
      <c r="BG1194" s="114"/>
      <c r="BH1194" s="114"/>
      <c r="BI1194" s="114"/>
      <c r="BJ1194" s="114"/>
      <c r="BK1194" s="114"/>
      <c r="BL1194" s="114"/>
    </row>
    <row r="1195">
      <c r="A1195" s="117" t="s">
        <v>237</v>
      </c>
      <c r="B1195" s="117" t="b">
        <v>1</v>
      </c>
      <c r="C1195" s="117" t="s">
        <v>241</v>
      </c>
      <c r="D1195" s="117" t="s">
        <v>8227</v>
      </c>
      <c r="E1195" s="117" t="s">
        <v>13798</v>
      </c>
      <c r="F1195" s="117" t="s">
        <v>556</v>
      </c>
      <c r="G1195" s="117" t="s">
        <v>13826</v>
      </c>
      <c r="H1195" s="117" t="s">
        <v>13827</v>
      </c>
      <c r="I1195" s="134"/>
      <c r="J1195" s="117" t="s">
        <v>5798</v>
      </c>
      <c r="K1195" s="117" t="s">
        <v>13828</v>
      </c>
      <c r="L1195" s="134"/>
      <c r="M1195" s="134"/>
      <c r="N1195" s="134"/>
      <c r="O1195" s="117" t="s">
        <v>13829</v>
      </c>
      <c r="P1195" s="117" t="s">
        <v>13830</v>
      </c>
      <c r="Q1195" s="117" t="s">
        <v>13831</v>
      </c>
      <c r="R1195" s="114"/>
      <c r="S1195" s="114"/>
      <c r="T1195" s="114"/>
      <c r="U1195" s="114"/>
      <c r="V1195" s="114"/>
      <c r="W1195" s="114"/>
      <c r="X1195" s="114"/>
      <c r="Y1195" s="114"/>
      <c r="Z1195" s="114"/>
      <c r="AA1195" s="114"/>
      <c r="AB1195" s="114"/>
      <c r="AC1195" s="114"/>
      <c r="AD1195" s="114"/>
      <c r="AE1195" s="114"/>
      <c r="AF1195" s="114"/>
      <c r="AG1195" s="114"/>
      <c r="AH1195" s="114"/>
      <c r="AI1195" s="114"/>
      <c r="AJ1195" s="114"/>
      <c r="AK1195" s="114"/>
      <c r="AL1195" s="114"/>
      <c r="AM1195" s="114"/>
      <c r="AN1195" s="114"/>
      <c r="AO1195" s="114"/>
      <c r="AP1195" s="114"/>
      <c r="AQ1195" s="114"/>
      <c r="AR1195" s="114"/>
      <c r="AS1195" s="114"/>
      <c r="AT1195" s="114"/>
      <c r="AU1195" s="114"/>
      <c r="AV1195" s="114"/>
      <c r="AW1195" s="114"/>
      <c r="AX1195" s="114"/>
      <c r="AY1195" s="114"/>
      <c r="AZ1195" s="114"/>
      <c r="BA1195" s="114"/>
      <c r="BB1195" s="114"/>
      <c r="BC1195" s="114"/>
      <c r="BD1195" s="114"/>
      <c r="BE1195" s="114"/>
      <c r="BF1195" s="114"/>
      <c r="BG1195" s="114"/>
      <c r="BH1195" s="114"/>
      <c r="BI1195" s="114"/>
      <c r="BJ1195" s="114"/>
      <c r="BK1195" s="114"/>
      <c r="BL1195" s="114"/>
    </row>
    <row r="1196">
      <c r="A1196" s="117" t="s">
        <v>237</v>
      </c>
      <c r="B1196" s="117" t="b">
        <v>1</v>
      </c>
      <c r="C1196" s="117">
        <v>1.0</v>
      </c>
      <c r="D1196" s="117" t="s">
        <v>8227</v>
      </c>
      <c r="E1196" s="117" t="s">
        <v>13798</v>
      </c>
      <c r="F1196" s="117" t="s">
        <v>556</v>
      </c>
      <c r="G1196" s="117" t="s">
        <v>13832</v>
      </c>
      <c r="H1196" s="117" t="s">
        <v>13833</v>
      </c>
      <c r="I1196" s="134"/>
      <c r="J1196" s="117" t="s">
        <v>13834</v>
      </c>
      <c r="K1196" s="117" t="s">
        <v>13835</v>
      </c>
      <c r="L1196" s="134"/>
      <c r="M1196" s="134"/>
      <c r="N1196" s="134"/>
      <c r="O1196" s="117" t="s">
        <v>13836</v>
      </c>
      <c r="P1196" s="117" t="s">
        <v>13837</v>
      </c>
      <c r="Q1196" s="117" t="s">
        <v>13838</v>
      </c>
      <c r="R1196" s="114"/>
      <c r="S1196" s="114"/>
      <c r="T1196" s="114"/>
      <c r="U1196" s="114"/>
      <c r="V1196" s="114"/>
      <c r="W1196" s="114"/>
      <c r="X1196" s="114"/>
      <c r="Y1196" s="114"/>
      <c r="Z1196" s="114"/>
      <c r="AA1196" s="114"/>
      <c r="AB1196" s="114"/>
      <c r="AC1196" s="114"/>
      <c r="AD1196" s="114"/>
      <c r="AE1196" s="114"/>
      <c r="AF1196" s="114"/>
      <c r="AG1196" s="114"/>
      <c r="AH1196" s="114"/>
      <c r="AI1196" s="114"/>
      <c r="AJ1196" s="114"/>
      <c r="AK1196" s="114"/>
      <c r="AL1196" s="114"/>
      <c r="AM1196" s="114"/>
      <c r="AN1196" s="114"/>
      <c r="AO1196" s="114"/>
      <c r="AP1196" s="114"/>
      <c r="AQ1196" s="114"/>
      <c r="AR1196" s="114"/>
      <c r="AS1196" s="114"/>
      <c r="AT1196" s="114"/>
      <c r="AU1196" s="114"/>
      <c r="AV1196" s="114"/>
      <c r="AW1196" s="114"/>
      <c r="AX1196" s="114"/>
      <c r="AY1196" s="114"/>
      <c r="AZ1196" s="114"/>
      <c r="BA1196" s="114"/>
      <c r="BB1196" s="114"/>
      <c r="BC1196" s="114"/>
      <c r="BD1196" s="114"/>
      <c r="BE1196" s="114"/>
      <c r="BF1196" s="114"/>
      <c r="BG1196" s="114"/>
      <c r="BH1196" s="114"/>
      <c r="BI1196" s="114"/>
      <c r="BJ1196" s="114"/>
      <c r="BK1196" s="114"/>
      <c r="BL1196" s="114"/>
    </row>
    <row r="1197">
      <c r="A1197" s="117" t="s">
        <v>237</v>
      </c>
      <c r="B1197" s="117" t="b">
        <v>1</v>
      </c>
      <c r="C1197" s="117" t="s">
        <v>241</v>
      </c>
      <c r="D1197" s="117" t="s">
        <v>8227</v>
      </c>
      <c r="E1197" s="117" t="s">
        <v>13798</v>
      </c>
      <c r="F1197" s="117" t="s">
        <v>556</v>
      </c>
      <c r="G1197" s="117" t="s">
        <v>13839</v>
      </c>
      <c r="H1197" s="117" t="s">
        <v>13840</v>
      </c>
      <c r="I1197" s="134"/>
      <c r="J1197" s="117" t="s">
        <v>5808</v>
      </c>
      <c r="K1197" s="117" t="s">
        <v>13841</v>
      </c>
      <c r="L1197" s="134"/>
      <c r="M1197" s="134"/>
      <c r="N1197" s="134"/>
      <c r="O1197" s="117" t="s">
        <v>13842</v>
      </c>
      <c r="P1197" s="117" t="s">
        <v>13843</v>
      </c>
      <c r="Q1197" s="117" t="s">
        <v>13844</v>
      </c>
      <c r="R1197" s="114"/>
      <c r="S1197" s="114"/>
      <c r="T1197" s="114"/>
      <c r="U1197" s="114"/>
      <c r="V1197" s="114"/>
      <c r="W1197" s="114"/>
      <c r="X1197" s="114"/>
      <c r="Y1197" s="114"/>
      <c r="Z1197" s="114"/>
      <c r="AA1197" s="114"/>
      <c r="AB1197" s="114"/>
      <c r="AC1197" s="114"/>
      <c r="AD1197" s="114"/>
      <c r="AE1197" s="114"/>
      <c r="AF1197" s="114"/>
      <c r="AG1197" s="114"/>
      <c r="AH1197" s="114"/>
      <c r="AI1197" s="114"/>
      <c r="AJ1197" s="114"/>
      <c r="AK1197" s="114"/>
      <c r="AL1197" s="114"/>
      <c r="AM1197" s="114"/>
      <c r="AN1197" s="114"/>
      <c r="AO1197" s="114"/>
      <c r="AP1197" s="114"/>
      <c r="AQ1197" s="114"/>
      <c r="AR1197" s="114"/>
      <c r="AS1197" s="114"/>
      <c r="AT1197" s="114"/>
      <c r="AU1197" s="114"/>
      <c r="AV1197" s="114"/>
      <c r="AW1197" s="114"/>
      <c r="AX1197" s="114"/>
      <c r="AY1197" s="114"/>
      <c r="AZ1197" s="114"/>
      <c r="BA1197" s="114"/>
      <c r="BB1197" s="114"/>
      <c r="BC1197" s="114"/>
      <c r="BD1197" s="114"/>
      <c r="BE1197" s="114"/>
      <c r="BF1197" s="114"/>
      <c r="BG1197" s="114"/>
      <c r="BH1197" s="114"/>
      <c r="BI1197" s="114"/>
      <c r="BJ1197" s="114"/>
      <c r="BK1197" s="114"/>
      <c r="BL1197" s="114"/>
    </row>
    <row r="1198">
      <c r="A1198" s="117" t="s">
        <v>237</v>
      </c>
      <c r="B1198" s="117" t="b">
        <v>1</v>
      </c>
      <c r="C1198" s="117" t="s">
        <v>241</v>
      </c>
      <c r="D1198" s="117" t="s">
        <v>8227</v>
      </c>
      <c r="E1198" s="117" t="s">
        <v>13798</v>
      </c>
      <c r="F1198" s="117" t="s">
        <v>556</v>
      </c>
      <c r="G1198" s="117" t="s">
        <v>13845</v>
      </c>
      <c r="H1198" s="117" t="s">
        <v>13846</v>
      </c>
      <c r="I1198" s="134"/>
      <c r="J1198" s="117" t="s">
        <v>13847</v>
      </c>
      <c r="K1198" s="117" t="s">
        <v>13848</v>
      </c>
      <c r="L1198" s="134"/>
      <c r="M1198" s="134"/>
      <c r="N1198" s="134"/>
      <c r="O1198" s="117" t="s">
        <v>13849</v>
      </c>
      <c r="P1198" s="117" t="s">
        <v>13850</v>
      </c>
      <c r="Q1198" s="117" t="s">
        <v>13851</v>
      </c>
      <c r="R1198" s="114"/>
      <c r="S1198" s="114"/>
      <c r="T1198" s="114"/>
      <c r="U1198" s="114"/>
      <c r="V1198" s="114"/>
      <c r="W1198" s="114"/>
      <c r="X1198" s="114"/>
      <c r="Y1198" s="114"/>
      <c r="Z1198" s="114"/>
      <c r="AA1198" s="114"/>
      <c r="AB1198" s="114"/>
      <c r="AC1198" s="114"/>
      <c r="AD1198" s="114"/>
      <c r="AE1198" s="114"/>
      <c r="AF1198" s="114"/>
      <c r="AG1198" s="114"/>
      <c r="AH1198" s="114"/>
      <c r="AI1198" s="114"/>
      <c r="AJ1198" s="114"/>
      <c r="AK1198" s="114"/>
      <c r="AL1198" s="114"/>
      <c r="AM1198" s="114"/>
      <c r="AN1198" s="114"/>
      <c r="AO1198" s="114"/>
      <c r="AP1198" s="114"/>
      <c r="AQ1198" s="114"/>
      <c r="AR1198" s="114"/>
      <c r="AS1198" s="114"/>
      <c r="AT1198" s="114"/>
      <c r="AU1198" s="114"/>
      <c r="AV1198" s="114"/>
      <c r="AW1198" s="114"/>
      <c r="AX1198" s="114"/>
      <c r="AY1198" s="114"/>
      <c r="AZ1198" s="114"/>
      <c r="BA1198" s="114"/>
      <c r="BB1198" s="114"/>
      <c r="BC1198" s="114"/>
      <c r="BD1198" s="114"/>
      <c r="BE1198" s="114"/>
      <c r="BF1198" s="114"/>
      <c r="BG1198" s="114"/>
      <c r="BH1198" s="114"/>
      <c r="BI1198" s="114"/>
      <c r="BJ1198" s="114"/>
      <c r="BK1198" s="114"/>
      <c r="BL1198" s="114"/>
    </row>
    <row r="1199">
      <c r="A1199" s="117" t="s">
        <v>237</v>
      </c>
      <c r="B1199" s="117" t="b">
        <v>1</v>
      </c>
      <c r="C1199" s="117">
        <v>1.0</v>
      </c>
      <c r="D1199" s="117" t="s">
        <v>8227</v>
      </c>
      <c r="E1199" s="117" t="s">
        <v>13798</v>
      </c>
      <c r="F1199" s="117" t="s">
        <v>556</v>
      </c>
      <c r="G1199" s="117" t="s">
        <v>13852</v>
      </c>
      <c r="H1199" s="117" t="s">
        <v>13853</v>
      </c>
      <c r="I1199" s="134"/>
      <c r="J1199" s="117" t="s">
        <v>13854</v>
      </c>
      <c r="K1199" s="117" t="s">
        <v>13855</v>
      </c>
      <c r="L1199" s="134"/>
      <c r="M1199" s="134"/>
      <c r="N1199" s="134"/>
      <c r="O1199" s="117" t="s">
        <v>13856</v>
      </c>
      <c r="P1199" s="117" t="s">
        <v>13857</v>
      </c>
      <c r="Q1199" s="117" t="s">
        <v>13858</v>
      </c>
      <c r="R1199" s="114"/>
      <c r="S1199" s="114"/>
      <c r="T1199" s="114"/>
      <c r="U1199" s="114"/>
      <c r="V1199" s="114"/>
      <c r="W1199" s="114"/>
      <c r="X1199" s="114"/>
      <c r="Y1199" s="114"/>
      <c r="Z1199" s="114"/>
      <c r="AA1199" s="114"/>
      <c r="AB1199" s="114"/>
      <c r="AC1199" s="114"/>
      <c r="AD1199" s="114"/>
      <c r="AE1199" s="114"/>
      <c r="AF1199" s="114"/>
      <c r="AG1199" s="114"/>
      <c r="AH1199" s="114"/>
      <c r="AI1199" s="114"/>
      <c r="AJ1199" s="114"/>
      <c r="AK1199" s="114"/>
      <c r="AL1199" s="114"/>
      <c r="AM1199" s="114"/>
      <c r="AN1199" s="114"/>
      <c r="AO1199" s="114"/>
      <c r="AP1199" s="114"/>
      <c r="AQ1199" s="114"/>
      <c r="AR1199" s="114"/>
      <c r="AS1199" s="114"/>
      <c r="AT1199" s="114"/>
      <c r="AU1199" s="114"/>
      <c r="AV1199" s="114"/>
      <c r="AW1199" s="114"/>
      <c r="AX1199" s="114"/>
      <c r="AY1199" s="114"/>
      <c r="AZ1199" s="114"/>
      <c r="BA1199" s="114"/>
      <c r="BB1199" s="114"/>
      <c r="BC1199" s="114"/>
      <c r="BD1199" s="114"/>
      <c r="BE1199" s="114"/>
      <c r="BF1199" s="114"/>
      <c r="BG1199" s="114"/>
      <c r="BH1199" s="114"/>
      <c r="BI1199" s="114"/>
      <c r="BJ1199" s="114"/>
      <c r="BK1199" s="114"/>
      <c r="BL1199" s="114"/>
    </row>
    <row r="1200">
      <c r="A1200" s="117" t="s">
        <v>237</v>
      </c>
      <c r="B1200" s="117" t="b">
        <v>1</v>
      </c>
      <c r="C1200" s="117" t="s">
        <v>241</v>
      </c>
      <c r="D1200" s="117" t="s">
        <v>8227</v>
      </c>
      <c r="E1200" s="117" t="s">
        <v>13798</v>
      </c>
      <c r="F1200" s="117" t="s">
        <v>556</v>
      </c>
      <c r="G1200" s="117" t="s">
        <v>13859</v>
      </c>
      <c r="H1200" s="117" t="s">
        <v>13860</v>
      </c>
      <c r="I1200" s="134"/>
      <c r="J1200" s="117" t="s">
        <v>13861</v>
      </c>
      <c r="K1200" s="117" t="s">
        <v>13862</v>
      </c>
      <c r="L1200" s="134"/>
      <c r="M1200" s="134"/>
      <c r="N1200" s="134"/>
      <c r="O1200" s="117" t="s">
        <v>13863</v>
      </c>
      <c r="P1200" s="117" t="s">
        <v>13864</v>
      </c>
      <c r="Q1200" s="134"/>
      <c r="R1200" s="114"/>
      <c r="S1200" s="114"/>
      <c r="T1200" s="114"/>
      <c r="U1200" s="114"/>
      <c r="V1200" s="114"/>
      <c r="W1200" s="114"/>
      <c r="X1200" s="114"/>
      <c r="Y1200" s="114"/>
      <c r="Z1200" s="114"/>
      <c r="AA1200" s="114"/>
      <c r="AB1200" s="114"/>
      <c r="AC1200" s="114"/>
      <c r="AD1200" s="114"/>
      <c r="AE1200" s="114"/>
      <c r="AF1200" s="114"/>
      <c r="AG1200" s="114"/>
      <c r="AH1200" s="114"/>
      <c r="AI1200" s="114"/>
      <c r="AJ1200" s="114"/>
      <c r="AK1200" s="114"/>
      <c r="AL1200" s="114"/>
      <c r="AM1200" s="114"/>
      <c r="AN1200" s="114"/>
      <c r="AO1200" s="114"/>
      <c r="AP1200" s="114"/>
      <c r="AQ1200" s="114"/>
      <c r="AR1200" s="114"/>
      <c r="AS1200" s="114"/>
      <c r="AT1200" s="114"/>
      <c r="AU1200" s="114"/>
      <c r="AV1200" s="114"/>
      <c r="AW1200" s="114"/>
      <c r="AX1200" s="114"/>
      <c r="AY1200" s="114"/>
      <c r="AZ1200" s="114"/>
      <c r="BA1200" s="114"/>
      <c r="BB1200" s="114"/>
      <c r="BC1200" s="114"/>
      <c r="BD1200" s="114"/>
      <c r="BE1200" s="114"/>
      <c r="BF1200" s="114"/>
      <c r="BG1200" s="114"/>
      <c r="BH1200" s="114"/>
      <c r="BI1200" s="114"/>
      <c r="BJ1200" s="114"/>
      <c r="BK1200" s="114"/>
      <c r="BL1200" s="114"/>
    </row>
    <row r="1201">
      <c r="A1201" s="117" t="s">
        <v>237</v>
      </c>
      <c r="B1201" s="117" t="b">
        <v>1</v>
      </c>
      <c r="C1201" s="117" t="s">
        <v>241</v>
      </c>
      <c r="D1201" s="117" t="s">
        <v>8227</v>
      </c>
      <c r="E1201" s="117" t="s">
        <v>13798</v>
      </c>
      <c r="F1201" s="117" t="s">
        <v>556</v>
      </c>
      <c r="G1201" s="117" t="s">
        <v>13865</v>
      </c>
      <c r="H1201" s="117" t="s">
        <v>13866</v>
      </c>
      <c r="I1201" s="134"/>
      <c r="J1201" s="117" t="s">
        <v>13867</v>
      </c>
      <c r="K1201" s="117" t="s">
        <v>13868</v>
      </c>
      <c r="L1201" s="134"/>
      <c r="M1201" s="134"/>
      <c r="N1201" s="134"/>
      <c r="O1201" s="117" t="s">
        <v>13869</v>
      </c>
      <c r="P1201" s="117" t="s">
        <v>13870</v>
      </c>
      <c r="Q1201" s="117" t="s">
        <v>13871</v>
      </c>
      <c r="R1201" s="114"/>
      <c r="S1201" s="114"/>
      <c r="T1201" s="114"/>
      <c r="U1201" s="114"/>
      <c r="V1201" s="114"/>
      <c r="W1201" s="114"/>
      <c r="X1201" s="114"/>
      <c r="Y1201" s="114"/>
      <c r="Z1201" s="114"/>
      <c r="AA1201" s="114"/>
      <c r="AB1201" s="114"/>
      <c r="AC1201" s="114"/>
      <c r="AD1201" s="114"/>
      <c r="AE1201" s="114"/>
      <c r="AF1201" s="114"/>
      <c r="AG1201" s="114"/>
      <c r="AH1201" s="114"/>
      <c r="AI1201" s="114"/>
      <c r="AJ1201" s="114"/>
      <c r="AK1201" s="114"/>
      <c r="AL1201" s="114"/>
      <c r="AM1201" s="114"/>
      <c r="AN1201" s="114"/>
      <c r="AO1201" s="114"/>
      <c r="AP1201" s="114"/>
      <c r="AQ1201" s="114"/>
      <c r="AR1201" s="114"/>
      <c r="AS1201" s="114"/>
      <c r="AT1201" s="114"/>
      <c r="AU1201" s="114"/>
      <c r="AV1201" s="114"/>
      <c r="AW1201" s="114"/>
      <c r="AX1201" s="114"/>
      <c r="AY1201" s="114"/>
      <c r="AZ1201" s="114"/>
      <c r="BA1201" s="114"/>
      <c r="BB1201" s="114"/>
      <c r="BC1201" s="114"/>
      <c r="BD1201" s="114"/>
      <c r="BE1201" s="114"/>
      <c r="BF1201" s="114"/>
      <c r="BG1201" s="114"/>
      <c r="BH1201" s="114"/>
      <c r="BI1201" s="114"/>
      <c r="BJ1201" s="114"/>
      <c r="BK1201" s="114"/>
      <c r="BL1201" s="114"/>
    </row>
    <row r="1202">
      <c r="A1202" s="117" t="s">
        <v>237</v>
      </c>
      <c r="B1202" s="117" t="b">
        <v>1</v>
      </c>
      <c r="C1202" s="117">
        <v>1.0</v>
      </c>
      <c r="D1202" s="117" t="s">
        <v>8227</v>
      </c>
      <c r="E1202" s="117" t="s">
        <v>13798</v>
      </c>
      <c r="F1202" s="117" t="s">
        <v>4264</v>
      </c>
      <c r="G1202" s="117" t="s">
        <v>13872</v>
      </c>
      <c r="H1202" s="117" t="s">
        <v>13873</v>
      </c>
      <c r="I1202" s="134"/>
      <c r="J1202" s="117" t="s">
        <v>13874</v>
      </c>
      <c r="K1202" s="117" t="s">
        <v>13875</v>
      </c>
      <c r="L1202" s="134"/>
      <c r="M1202" s="134"/>
      <c r="N1202" s="134"/>
      <c r="O1202" s="117" t="s">
        <v>13876</v>
      </c>
      <c r="P1202" s="117" t="s">
        <v>13877</v>
      </c>
      <c r="Q1202" s="117" t="s">
        <v>13878</v>
      </c>
      <c r="R1202" s="114"/>
      <c r="S1202" s="114"/>
      <c r="T1202" s="114"/>
      <c r="U1202" s="114"/>
      <c r="V1202" s="114"/>
      <c r="W1202" s="114"/>
      <c r="X1202" s="114"/>
      <c r="Y1202" s="114"/>
      <c r="Z1202" s="114"/>
      <c r="AA1202" s="114"/>
      <c r="AB1202" s="114"/>
      <c r="AC1202" s="114"/>
      <c r="AD1202" s="114"/>
      <c r="AE1202" s="114"/>
      <c r="AF1202" s="114"/>
      <c r="AG1202" s="114"/>
      <c r="AH1202" s="114"/>
      <c r="AI1202" s="114"/>
      <c r="AJ1202" s="114"/>
      <c r="AK1202" s="114"/>
      <c r="AL1202" s="114"/>
      <c r="AM1202" s="114"/>
      <c r="AN1202" s="114"/>
      <c r="AO1202" s="114"/>
      <c r="AP1202" s="114"/>
      <c r="AQ1202" s="114"/>
      <c r="AR1202" s="114"/>
      <c r="AS1202" s="114"/>
      <c r="AT1202" s="114"/>
      <c r="AU1202" s="114"/>
      <c r="AV1202" s="114"/>
      <c r="AW1202" s="114"/>
      <c r="AX1202" s="114"/>
      <c r="AY1202" s="114"/>
      <c r="AZ1202" s="114"/>
      <c r="BA1202" s="114"/>
      <c r="BB1202" s="114"/>
      <c r="BC1202" s="114"/>
      <c r="BD1202" s="114"/>
      <c r="BE1202" s="114"/>
      <c r="BF1202" s="114"/>
      <c r="BG1202" s="114"/>
      <c r="BH1202" s="114"/>
      <c r="BI1202" s="114"/>
      <c r="BJ1202" s="114"/>
      <c r="BK1202" s="114"/>
      <c r="BL1202" s="114"/>
    </row>
    <row r="1203">
      <c r="A1203" s="117" t="s">
        <v>237</v>
      </c>
      <c r="B1203" s="117" t="b">
        <v>1</v>
      </c>
      <c r="C1203" s="117" t="s">
        <v>241</v>
      </c>
      <c r="D1203" s="117" t="s">
        <v>8227</v>
      </c>
      <c r="E1203" s="117" t="s">
        <v>13798</v>
      </c>
      <c r="F1203" s="117" t="s">
        <v>1399</v>
      </c>
      <c r="G1203" s="117" t="s">
        <v>13879</v>
      </c>
      <c r="H1203" s="117" t="s">
        <v>13880</v>
      </c>
      <c r="I1203" s="134"/>
      <c r="J1203" s="117" t="s">
        <v>13881</v>
      </c>
      <c r="K1203" s="117" t="s">
        <v>13882</v>
      </c>
      <c r="L1203" s="134"/>
      <c r="M1203" s="134"/>
      <c r="N1203" s="134"/>
      <c r="O1203" s="117" t="s">
        <v>13883</v>
      </c>
      <c r="P1203" s="117" t="s">
        <v>13884</v>
      </c>
      <c r="Q1203" s="117" t="s">
        <v>13885</v>
      </c>
      <c r="R1203" s="114"/>
      <c r="S1203" s="114"/>
      <c r="T1203" s="114"/>
      <c r="U1203" s="114"/>
      <c r="V1203" s="114"/>
      <c r="W1203" s="114"/>
      <c r="X1203" s="114"/>
      <c r="Y1203" s="114"/>
      <c r="Z1203" s="114"/>
      <c r="AA1203" s="114"/>
      <c r="AB1203" s="114"/>
      <c r="AC1203" s="114"/>
      <c r="AD1203" s="114"/>
      <c r="AE1203" s="114"/>
      <c r="AF1203" s="114"/>
      <c r="AG1203" s="114"/>
      <c r="AH1203" s="114"/>
      <c r="AI1203" s="114"/>
      <c r="AJ1203" s="114"/>
      <c r="AK1203" s="114"/>
      <c r="AL1203" s="114"/>
      <c r="AM1203" s="114"/>
      <c r="AN1203" s="114"/>
      <c r="AO1203" s="114"/>
      <c r="AP1203" s="114"/>
      <c r="AQ1203" s="114"/>
      <c r="AR1203" s="114"/>
      <c r="AS1203" s="114"/>
      <c r="AT1203" s="114"/>
      <c r="AU1203" s="114"/>
      <c r="AV1203" s="114"/>
      <c r="AW1203" s="114"/>
      <c r="AX1203" s="114"/>
      <c r="AY1203" s="114"/>
      <c r="AZ1203" s="114"/>
      <c r="BA1203" s="114"/>
      <c r="BB1203" s="114"/>
      <c r="BC1203" s="114"/>
      <c r="BD1203" s="114"/>
      <c r="BE1203" s="114"/>
      <c r="BF1203" s="114"/>
      <c r="BG1203" s="114"/>
      <c r="BH1203" s="114"/>
      <c r="BI1203" s="114"/>
      <c r="BJ1203" s="114"/>
      <c r="BK1203" s="114"/>
      <c r="BL1203" s="114"/>
    </row>
    <row r="1204">
      <c r="A1204" s="117" t="s">
        <v>237</v>
      </c>
      <c r="B1204" s="117" t="b">
        <v>1</v>
      </c>
      <c r="C1204" s="117" t="s">
        <v>241</v>
      </c>
      <c r="D1204" s="117" t="s">
        <v>8227</v>
      </c>
      <c r="E1204" s="117" t="s">
        <v>13798</v>
      </c>
      <c r="F1204" s="117" t="s">
        <v>1399</v>
      </c>
      <c r="G1204" s="117" t="s">
        <v>13886</v>
      </c>
      <c r="H1204" s="117" t="s">
        <v>13887</v>
      </c>
      <c r="I1204" s="134"/>
      <c r="J1204" s="117" t="s">
        <v>13888</v>
      </c>
      <c r="K1204" s="117" t="s">
        <v>13889</v>
      </c>
      <c r="L1204" s="134"/>
      <c r="M1204" s="134"/>
      <c r="N1204" s="134"/>
      <c r="O1204" s="117" t="s">
        <v>13890</v>
      </c>
      <c r="P1204" s="117" t="s">
        <v>13891</v>
      </c>
      <c r="Q1204" s="134"/>
      <c r="R1204" s="114"/>
      <c r="S1204" s="114"/>
      <c r="T1204" s="114"/>
      <c r="U1204" s="114"/>
      <c r="V1204" s="114"/>
      <c r="W1204" s="114"/>
      <c r="X1204" s="114"/>
      <c r="Y1204" s="114"/>
      <c r="Z1204" s="114"/>
      <c r="AA1204" s="114"/>
      <c r="AB1204" s="114"/>
      <c r="AC1204" s="114"/>
      <c r="AD1204" s="114"/>
      <c r="AE1204" s="114"/>
      <c r="AF1204" s="114"/>
      <c r="AG1204" s="114"/>
      <c r="AH1204" s="114"/>
      <c r="AI1204" s="114"/>
      <c r="AJ1204" s="114"/>
      <c r="AK1204" s="114"/>
      <c r="AL1204" s="114"/>
      <c r="AM1204" s="114"/>
      <c r="AN1204" s="114"/>
      <c r="AO1204" s="114"/>
      <c r="AP1204" s="114"/>
      <c r="AQ1204" s="114"/>
      <c r="AR1204" s="114"/>
      <c r="AS1204" s="114"/>
      <c r="AT1204" s="114"/>
      <c r="AU1204" s="114"/>
      <c r="AV1204" s="114"/>
      <c r="AW1204" s="114"/>
      <c r="AX1204" s="114"/>
      <c r="AY1204" s="114"/>
      <c r="AZ1204" s="114"/>
      <c r="BA1204" s="114"/>
      <c r="BB1204" s="114"/>
      <c r="BC1204" s="114"/>
      <c r="BD1204" s="114"/>
      <c r="BE1204" s="114"/>
      <c r="BF1204" s="114"/>
      <c r="BG1204" s="114"/>
      <c r="BH1204" s="114"/>
      <c r="BI1204" s="114"/>
      <c r="BJ1204" s="114"/>
      <c r="BK1204" s="114"/>
      <c r="BL1204" s="114"/>
    </row>
    <row r="1205">
      <c r="A1205" s="117" t="s">
        <v>237</v>
      </c>
      <c r="B1205" s="117" t="b">
        <v>1</v>
      </c>
      <c r="C1205" s="117">
        <v>1.0</v>
      </c>
      <c r="D1205" s="117" t="s">
        <v>8227</v>
      </c>
      <c r="E1205" s="117" t="s">
        <v>13798</v>
      </c>
      <c r="F1205" s="117" t="s">
        <v>1399</v>
      </c>
      <c r="G1205" s="117" t="s">
        <v>13892</v>
      </c>
      <c r="H1205" s="117" t="s">
        <v>13893</v>
      </c>
      <c r="I1205" s="134"/>
      <c r="J1205" s="117" t="s">
        <v>13894</v>
      </c>
      <c r="K1205" s="117" t="s">
        <v>13895</v>
      </c>
      <c r="L1205" s="134"/>
      <c r="M1205" s="134"/>
      <c r="N1205" s="134"/>
      <c r="O1205" s="117" t="s">
        <v>13896</v>
      </c>
      <c r="P1205" s="117" t="s">
        <v>13897</v>
      </c>
      <c r="Q1205" s="134"/>
      <c r="R1205" s="114"/>
      <c r="S1205" s="114"/>
      <c r="T1205" s="114"/>
      <c r="U1205" s="114"/>
      <c r="V1205" s="114"/>
      <c r="W1205" s="114"/>
      <c r="X1205" s="114"/>
      <c r="Y1205" s="114"/>
      <c r="Z1205" s="114"/>
      <c r="AA1205" s="114"/>
      <c r="AB1205" s="114"/>
      <c r="AC1205" s="114"/>
      <c r="AD1205" s="114"/>
      <c r="AE1205" s="114"/>
      <c r="AF1205" s="114"/>
      <c r="AG1205" s="114"/>
      <c r="AH1205" s="114"/>
      <c r="AI1205" s="114"/>
      <c r="AJ1205" s="114"/>
      <c r="AK1205" s="114"/>
      <c r="AL1205" s="114"/>
      <c r="AM1205" s="114"/>
      <c r="AN1205" s="114"/>
      <c r="AO1205" s="114"/>
      <c r="AP1205" s="114"/>
      <c r="AQ1205" s="114"/>
      <c r="AR1205" s="114"/>
      <c r="AS1205" s="114"/>
      <c r="AT1205" s="114"/>
      <c r="AU1205" s="114"/>
      <c r="AV1205" s="114"/>
      <c r="AW1205" s="114"/>
      <c r="AX1205" s="114"/>
      <c r="AY1205" s="114"/>
      <c r="AZ1205" s="114"/>
      <c r="BA1205" s="114"/>
      <c r="BB1205" s="114"/>
      <c r="BC1205" s="114"/>
      <c r="BD1205" s="114"/>
      <c r="BE1205" s="114"/>
      <c r="BF1205" s="114"/>
      <c r="BG1205" s="114"/>
      <c r="BH1205" s="114"/>
      <c r="BI1205" s="114"/>
      <c r="BJ1205" s="114"/>
      <c r="BK1205" s="114"/>
      <c r="BL1205" s="114"/>
    </row>
    <row r="1206">
      <c r="A1206" s="117" t="s">
        <v>237</v>
      </c>
      <c r="B1206" s="117" t="b">
        <v>1</v>
      </c>
      <c r="C1206" s="117" t="s">
        <v>241</v>
      </c>
      <c r="D1206" s="117" t="s">
        <v>8227</v>
      </c>
      <c r="E1206" s="117" t="s">
        <v>13798</v>
      </c>
      <c r="F1206" s="117" t="s">
        <v>1399</v>
      </c>
      <c r="G1206" s="117" t="s">
        <v>13898</v>
      </c>
      <c r="H1206" s="117" t="s">
        <v>13899</v>
      </c>
      <c r="I1206" s="134"/>
      <c r="J1206" s="117" t="s">
        <v>13900</v>
      </c>
      <c r="K1206" s="117" t="s">
        <v>13901</v>
      </c>
      <c r="L1206" s="134"/>
      <c r="M1206" s="134"/>
      <c r="N1206" s="134"/>
      <c r="O1206" s="117" t="s">
        <v>13902</v>
      </c>
      <c r="P1206" s="117" t="s">
        <v>13903</v>
      </c>
      <c r="Q1206" s="117" t="s">
        <v>13904</v>
      </c>
      <c r="R1206" s="114"/>
      <c r="S1206" s="114"/>
      <c r="T1206" s="114"/>
      <c r="U1206" s="114"/>
      <c r="V1206" s="114"/>
      <c r="W1206" s="114"/>
      <c r="X1206" s="114"/>
      <c r="Y1206" s="114"/>
      <c r="Z1206" s="114"/>
      <c r="AA1206" s="114"/>
      <c r="AB1206" s="114"/>
      <c r="AC1206" s="114"/>
      <c r="AD1206" s="114"/>
      <c r="AE1206" s="114"/>
      <c r="AF1206" s="114"/>
      <c r="AG1206" s="114"/>
      <c r="AH1206" s="114"/>
      <c r="AI1206" s="114"/>
      <c r="AJ1206" s="114"/>
      <c r="AK1206" s="114"/>
      <c r="AL1206" s="114"/>
      <c r="AM1206" s="114"/>
      <c r="AN1206" s="114"/>
      <c r="AO1206" s="114"/>
      <c r="AP1206" s="114"/>
      <c r="AQ1206" s="114"/>
      <c r="AR1206" s="114"/>
      <c r="AS1206" s="114"/>
      <c r="AT1206" s="114"/>
      <c r="AU1206" s="114"/>
      <c r="AV1206" s="114"/>
      <c r="AW1206" s="114"/>
      <c r="AX1206" s="114"/>
      <c r="AY1206" s="114"/>
      <c r="AZ1206" s="114"/>
      <c r="BA1206" s="114"/>
      <c r="BB1206" s="114"/>
      <c r="BC1206" s="114"/>
      <c r="BD1206" s="114"/>
      <c r="BE1206" s="114"/>
      <c r="BF1206" s="114"/>
      <c r="BG1206" s="114"/>
      <c r="BH1206" s="114"/>
      <c r="BI1206" s="114"/>
      <c r="BJ1206" s="114"/>
      <c r="BK1206" s="114"/>
      <c r="BL1206" s="114"/>
    </row>
    <row r="1207">
      <c r="A1207" s="117" t="s">
        <v>237</v>
      </c>
      <c r="B1207" s="117" t="b">
        <v>1</v>
      </c>
      <c r="C1207" s="117" t="s">
        <v>241</v>
      </c>
      <c r="D1207" s="117" t="s">
        <v>8227</v>
      </c>
      <c r="E1207" s="117" t="s">
        <v>13798</v>
      </c>
      <c r="F1207" s="117" t="s">
        <v>1399</v>
      </c>
      <c r="G1207" s="117" t="s">
        <v>13905</v>
      </c>
      <c r="H1207" s="117" t="s">
        <v>13906</v>
      </c>
      <c r="I1207" s="134"/>
      <c r="J1207" s="117" t="s">
        <v>13907</v>
      </c>
      <c r="K1207" s="117" t="s">
        <v>13908</v>
      </c>
      <c r="L1207" s="134"/>
      <c r="M1207" s="134"/>
      <c r="N1207" s="134"/>
      <c r="O1207" s="117" t="s">
        <v>13909</v>
      </c>
      <c r="P1207" s="117" t="s">
        <v>13910</v>
      </c>
      <c r="Q1207" s="134"/>
      <c r="R1207" s="114"/>
      <c r="S1207" s="114"/>
      <c r="T1207" s="114"/>
      <c r="U1207" s="114"/>
      <c r="V1207" s="114"/>
      <c r="W1207" s="114"/>
      <c r="X1207" s="114"/>
      <c r="Y1207" s="114"/>
      <c r="Z1207" s="114"/>
      <c r="AA1207" s="114"/>
      <c r="AB1207" s="114"/>
      <c r="AC1207" s="114"/>
      <c r="AD1207" s="114"/>
      <c r="AE1207" s="114"/>
      <c r="AF1207" s="114"/>
      <c r="AG1207" s="114"/>
      <c r="AH1207" s="114"/>
      <c r="AI1207" s="114"/>
      <c r="AJ1207" s="114"/>
      <c r="AK1207" s="114"/>
      <c r="AL1207" s="114"/>
      <c r="AM1207" s="114"/>
      <c r="AN1207" s="114"/>
      <c r="AO1207" s="114"/>
      <c r="AP1207" s="114"/>
      <c r="AQ1207" s="114"/>
      <c r="AR1207" s="114"/>
      <c r="AS1207" s="114"/>
      <c r="AT1207" s="114"/>
      <c r="AU1207" s="114"/>
      <c r="AV1207" s="114"/>
      <c r="AW1207" s="114"/>
      <c r="AX1207" s="114"/>
      <c r="AY1207" s="114"/>
      <c r="AZ1207" s="114"/>
      <c r="BA1207" s="114"/>
      <c r="BB1207" s="114"/>
      <c r="BC1207" s="114"/>
      <c r="BD1207" s="114"/>
      <c r="BE1207" s="114"/>
      <c r="BF1207" s="114"/>
      <c r="BG1207" s="114"/>
      <c r="BH1207" s="114"/>
      <c r="BI1207" s="114"/>
      <c r="BJ1207" s="114"/>
      <c r="BK1207" s="114"/>
      <c r="BL1207" s="114"/>
    </row>
    <row r="1208">
      <c r="A1208" s="117" t="s">
        <v>237</v>
      </c>
      <c r="B1208" s="117" t="b">
        <v>1</v>
      </c>
      <c r="C1208" s="117">
        <v>1.0</v>
      </c>
      <c r="D1208" s="117" t="s">
        <v>8227</v>
      </c>
      <c r="E1208" s="117" t="s">
        <v>13798</v>
      </c>
      <c r="F1208" s="117" t="s">
        <v>1446</v>
      </c>
      <c r="G1208" s="117" t="s">
        <v>13911</v>
      </c>
      <c r="H1208" s="117" t="s">
        <v>13912</v>
      </c>
      <c r="I1208" s="134"/>
      <c r="J1208" s="117" t="s">
        <v>13913</v>
      </c>
      <c r="K1208" s="117" t="s">
        <v>13914</v>
      </c>
      <c r="L1208" s="134"/>
      <c r="M1208" s="134"/>
      <c r="N1208" s="134"/>
      <c r="O1208" s="117" t="s">
        <v>13915</v>
      </c>
      <c r="P1208" s="117" t="s">
        <v>13916</v>
      </c>
      <c r="Q1208" s="117" t="s">
        <v>13917</v>
      </c>
      <c r="R1208" s="114"/>
      <c r="S1208" s="114"/>
      <c r="T1208" s="114"/>
      <c r="U1208" s="114"/>
      <c r="V1208" s="114"/>
      <c r="W1208" s="114"/>
      <c r="X1208" s="114"/>
      <c r="Y1208" s="114"/>
      <c r="Z1208" s="114"/>
      <c r="AA1208" s="114"/>
      <c r="AB1208" s="114"/>
      <c r="AC1208" s="114"/>
      <c r="AD1208" s="114"/>
      <c r="AE1208" s="114"/>
      <c r="AF1208" s="114"/>
      <c r="AG1208" s="114"/>
      <c r="AH1208" s="114"/>
      <c r="AI1208" s="114"/>
      <c r="AJ1208" s="114"/>
      <c r="AK1208" s="114"/>
      <c r="AL1208" s="114"/>
      <c r="AM1208" s="114"/>
      <c r="AN1208" s="114"/>
      <c r="AO1208" s="114"/>
      <c r="AP1208" s="114"/>
      <c r="AQ1208" s="114"/>
      <c r="AR1208" s="114"/>
      <c r="AS1208" s="114"/>
      <c r="AT1208" s="114"/>
      <c r="AU1208" s="114"/>
      <c r="AV1208" s="114"/>
      <c r="AW1208" s="114"/>
      <c r="AX1208" s="114"/>
      <c r="AY1208" s="114"/>
      <c r="AZ1208" s="114"/>
      <c r="BA1208" s="114"/>
      <c r="BB1208" s="114"/>
      <c r="BC1208" s="114"/>
      <c r="BD1208" s="114"/>
      <c r="BE1208" s="114"/>
      <c r="BF1208" s="114"/>
      <c r="BG1208" s="114"/>
      <c r="BH1208" s="114"/>
      <c r="BI1208" s="114"/>
      <c r="BJ1208" s="114"/>
      <c r="BK1208" s="114"/>
      <c r="BL1208" s="114"/>
    </row>
    <row r="1209">
      <c r="A1209" s="117" t="s">
        <v>237</v>
      </c>
      <c r="B1209" s="117" t="b">
        <v>1</v>
      </c>
      <c r="C1209" s="117" t="s">
        <v>241</v>
      </c>
      <c r="D1209" s="117" t="s">
        <v>8227</v>
      </c>
      <c r="E1209" s="117" t="s">
        <v>13798</v>
      </c>
      <c r="F1209" s="117" t="s">
        <v>1446</v>
      </c>
      <c r="G1209" s="117" t="s">
        <v>13918</v>
      </c>
      <c r="H1209" s="117" t="s">
        <v>13919</v>
      </c>
      <c r="I1209" s="134"/>
      <c r="J1209" s="117" t="s">
        <v>13920</v>
      </c>
      <c r="K1209" s="143" t="s">
        <v>13921</v>
      </c>
      <c r="L1209" s="134"/>
      <c r="M1209" s="134"/>
      <c r="N1209" s="134"/>
      <c r="O1209" s="117" t="s">
        <v>13922</v>
      </c>
      <c r="P1209" s="117" t="s">
        <v>13923</v>
      </c>
      <c r="Q1209" s="134"/>
      <c r="R1209" s="114"/>
      <c r="S1209" s="114"/>
      <c r="T1209" s="114"/>
      <c r="U1209" s="114"/>
      <c r="V1209" s="114"/>
      <c r="W1209" s="114"/>
      <c r="X1209" s="114"/>
      <c r="Y1209" s="114"/>
      <c r="Z1209" s="114"/>
      <c r="AA1209" s="114"/>
      <c r="AB1209" s="114"/>
      <c r="AC1209" s="114"/>
      <c r="AD1209" s="114"/>
      <c r="AE1209" s="114"/>
      <c r="AF1209" s="114"/>
      <c r="AG1209" s="114"/>
      <c r="AH1209" s="114"/>
      <c r="AI1209" s="114"/>
      <c r="AJ1209" s="114"/>
      <c r="AK1209" s="114"/>
      <c r="AL1209" s="114"/>
      <c r="AM1209" s="114"/>
      <c r="AN1209" s="114"/>
      <c r="AO1209" s="114"/>
      <c r="AP1209" s="114"/>
      <c r="AQ1209" s="114"/>
      <c r="AR1209" s="114"/>
      <c r="AS1209" s="114"/>
      <c r="AT1209" s="114"/>
      <c r="AU1209" s="114"/>
      <c r="AV1209" s="114"/>
      <c r="AW1209" s="114"/>
      <c r="AX1209" s="114"/>
      <c r="AY1209" s="114"/>
      <c r="AZ1209" s="114"/>
      <c r="BA1209" s="114"/>
      <c r="BB1209" s="114"/>
      <c r="BC1209" s="114"/>
      <c r="BD1209" s="114"/>
      <c r="BE1209" s="114"/>
      <c r="BF1209" s="114"/>
      <c r="BG1209" s="114"/>
      <c r="BH1209" s="114"/>
      <c r="BI1209" s="114"/>
      <c r="BJ1209" s="114"/>
      <c r="BK1209" s="114"/>
      <c r="BL1209" s="114"/>
    </row>
    <row r="1210">
      <c r="A1210" s="117" t="s">
        <v>237</v>
      </c>
      <c r="B1210" s="117" t="b">
        <v>1</v>
      </c>
      <c r="C1210" s="117" t="s">
        <v>241</v>
      </c>
      <c r="D1210" s="117" t="s">
        <v>8227</v>
      </c>
      <c r="E1210" s="117" t="s">
        <v>13798</v>
      </c>
      <c r="F1210" s="117" t="s">
        <v>1446</v>
      </c>
      <c r="G1210" s="117" t="s">
        <v>13924</v>
      </c>
      <c r="H1210" s="117" t="s">
        <v>13925</v>
      </c>
      <c r="I1210" s="134"/>
      <c r="J1210" s="117" t="s">
        <v>13926</v>
      </c>
      <c r="K1210" s="117" t="s">
        <v>13927</v>
      </c>
      <c r="L1210" s="134"/>
      <c r="M1210" s="134"/>
      <c r="N1210" s="134"/>
      <c r="O1210" s="117" t="s">
        <v>13928</v>
      </c>
      <c r="P1210" s="117" t="s">
        <v>13929</v>
      </c>
      <c r="Q1210" s="117" t="s">
        <v>13930</v>
      </c>
      <c r="R1210" s="114"/>
      <c r="S1210" s="114"/>
      <c r="T1210" s="114"/>
      <c r="U1210" s="114"/>
      <c r="V1210" s="114"/>
      <c r="W1210" s="114"/>
      <c r="X1210" s="114"/>
      <c r="Y1210" s="114"/>
      <c r="Z1210" s="114"/>
      <c r="AA1210" s="114"/>
      <c r="AB1210" s="114"/>
      <c r="AC1210" s="114"/>
      <c r="AD1210" s="114"/>
      <c r="AE1210" s="114"/>
      <c r="AF1210" s="114"/>
      <c r="AG1210" s="114"/>
      <c r="AH1210" s="114"/>
      <c r="AI1210" s="114"/>
      <c r="AJ1210" s="114"/>
      <c r="AK1210" s="114"/>
      <c r="AL1210" s="114"/>
      <c r="AM1210" s="114"/>
      <c r="AN1210" s="114"/>
      <c r="AO1210" s="114"/>
      <c r="AP1210" s="114"/>
      <c r="AQ1210" s="114"/>
      <c r="AR1210" s="114"/>
      <c r="AS1210" s="114"/>
      <c r="AT1210" s="114"/>
      <c r="AU1210" s="114"/>
      <c r="AV1210" s="114"/>
      <c r="AW1210" s="114"/>
      <c r="AX1210" s="114"/>
      <c r="AY1210" s="114"/>
      <c r="AZ1210" s="114"/>
      <c r="BA1210" s="114"/>
      <c r="BB1210" s="114"/>
      <c r="BC1210" s="114"/>
      <c r="BD1210" s="114"/>
      <c r="BE1210" s="114"/>
      <c r="BF1210" s="114"/>
      <c r="BG1210" s="114"/>
      <c r="BH1210" s="114"/>
      <c r="BI1210" s="114"/>
      <c r="BJ1210" s="114"/>
      <c r="BK1210" s="114"/>
      <c r="BL1210" s="114"/>
    </row>
    <row r="1211">
      <c r="A1211" s="117" t="s">
        <v>237</v>
      </c>
      <c r="B1211" s="117" t="b">
        <v>1</v>
      </c>
      <c r="C1211" s="117">
        <v>1.0</v>
      </c>
      <c r="D1211" s="117" t="s">
        <v>8227</v>
      </c>
      <c r="E1211" s="117" t="s">
        <v>13798</v>
      </c>
      <c r="F1211" s="117" t="s">
        <v>1446</v>
      </c>
      <c r="G1211" s="117" t="s">
        <v>13931</v>
      </c>
      <c r="H1211" s="117" t="s">
        <v>13932</v>
      </c>
      <c r="I1211" s="134"/>
      <c r="J1211" s="117" t="s">
        <v>13933</v>
      </c>
      <c r="K1211" s="117" t="s">
        <v>13934</v>
      </c>
      <c r="L1211" s="134"/>
      <c r="M1211" s="134"/>
      <c r="N1211" s="134"/>
      <c r="O1211" s="117" t="s">
        <v>13935</v>
      </c>
      <c r="P1211" s="117" t="s">
        <v>13936</v>
      </c>
      <c r="Q1211" s="117" t="s">
        <v>13937</v>
      </c>
      <c r="R1211" s="114"/>
      <c r="S1211" s="114"/>
      <c r="T1211" s="114"/>
      <c r="U1211" s="114"/>
      <c r="V1211" s="114"/>
      <c r="W1211" s="114"/>
      <c r="X1211" s="114"/>
      <c r="Y1211" s="114"/>
      <c r="Z1211" s="114"/>
      <c r="AA1211" s="114"/>
      <c r="AB1211" s="114"/>
      <c r="AC1211" s="114"/>
      <c r="AD1211" s="114"/>
      <c r="AE1211" s="114"/>
      <c r="AF1211" s="114"/>
      <c r="AG1211" s="114"/>
      <c r="AH1211" s="114"/>
      <c r="AI1211" s="114"/>
      <c r="AJ1211" s="114"/>
      <c r="AK1211" s="114"/>
      <c r="AL1211" s="114"/>
      <c r="AM1211" s="114"/>
      <c r="AN1211" s="114"/>
      <c r="AO1211" s="114"/>
      <c r="AP1211" s="114"/>
      <c r="AQ1211" s="114"/>
      <c r="AR1211" s="114"/>
      <c r="AS1211" s="114"/>
      <c r="AT1211" s="114"/>
      <c r="AU1211" s="114"/>
      <c r="AV1211" s="114"/>
      <c r="AW1211" s="114"/>
      <c r="AX1211" s="114"/>
      <c r="AY1211" s="114"/>
      <c r="AZ1211" s="114"/>
      <c r="BA1211" s="114"/>
      <c r="BB1211" s="114"/>
      <c r="BC1211" s="114"/>
      <c r="BD1211" s="114"/>
      <c r="BE1211" s="114"/>
      <c r="BF1211" s="114"/>
      <c r="BG1211" s="114"/>
      <c r="BH1211" s="114"/>
      <c r="BI1211" s="114"/>
      <c r="BJ1211" s="114"/>
      <c r="BK1211" s="114"/>
      <c r="BL1211" s="114"/>
    </row>
    <row r="1212">
      <c r="A1212" s="117" t="s">
        <v>237</v>
      </c>
      <c r="B1212" s="117" t="b">
        <v>1</v>
      </c>
      <c r="C1212" s="117" t="s">
        <v>241</v>
      </c>
      <c r="D1212" s="117" t="s">
        <v>8227</v>
      </c>
      <c r="E1212" s="117" t="s">
        <v>13798</v>
      </c>
      <c r="F1212" s="117" t="s">
        <v>1446</v>
      </c>
      <c r="G1212" s="117" t="s">
        <v>13938</v>
      </c>
      <c r="H1212" s="117" t="s">
        <v>13939</v>
      </c>
      <c r="I1212" s="134"/>
      <c r="J1212" s="117" t="s">
        <v>13940</v>
      </c>
      <c r="K1212" s="117" t="s">
        <v>13941</v>
      </c>
      <c r="L1212" s="134"/>
      <c r="M1212" s="134"/>
      <c r="N1212" s="134"/>
      <c r="O1212" s="117" t="s">
        <v>13942</v>
      </c>
      <c r="P1212" s="117" t="s">
        <v>13943</v>
      </c>
      <c r="Q1212" s="134"/>
      <c r="R1212" s="114"/>
      <c r="S1212" s="114"/>
      <c r="T1212" s="114"/>
      <c r="U1212" s="114"/>
      <c r="V1212" s="114"/>
      <c r="W1212" s="114"/>
      <c r="X1212" s="114"/>
      <c r="Y1212" s="114"/>
      <c r="Z1212" s="114"/>
      <c r="AA1212" s="114"/>
      <c r="AB1212" s="114"/>
      <c r="AC1212" s="114"/>
      <c r="AD1212" s="114"/>
      <c r="AE1212" s="114"/>
      <c r="AF1212" s="114"/>
      <c r="AG1212" s="114"/>
      <c r="AH1212" s="114"/>
      <c r="AI1212" s="114"/>
      <c r="AJ1212" s="114"/>
      <c r="AK1212" s="114"/>
      <c r="AL1212" s="114"/>
      <c r="AM1212" s="114"/>
      <c r="AN1212" s="114"/>
      <c r="AO1212" s="114"/>
      <c r="AP1212" s="114"/>
      <c r="AQ1212" s="114"/>
      <c r="AR1212" s="114"/>
      <c r="AS1212" s="114"/>
      <c r="AT1212" s="114"/>
      <c r="AU1212" s="114"/>
      <c r="AV1212" s="114"/>
      <c r="AW1212" s="114"/>
      <c r="AX1212" s="114"/>
      <c r="AY1212" s="114"/>
      <c r="AZ1212" s="114"/>
      <c r="BA1212" s="114"/>
      <c r="BB1212" s="114"/>
      <c r="BC1212" s="114"/>
      <c r="BD1212" s="114"/>
      <c r="BE1212" s="114"/>
      <c r="BF1212" s="114"/>
      <c r="BG1212" s="114"/>
      <c r="BH1212" s="114"/>
      <c r="BI1212" s="114"/>
      <c r="BJ1212" s="114"/>
      <c r="BK1212" s="114"/>
      <c r="BL1212" s="114"/>
    </row>
    <row r="1213">
      <c r="A1213" s="117" t="s">
        <v>237</v>
      </c>
      <c r="B1213" s="117" t="b">
        <v>1</v>
      </c>
      <c r="C1213" s="117" t="s">
        <v>241</v>
      </c>
      <c r="D1213" s="117" t="s">
        <v>8227</v>
      </c>
      <c r="E1213" s="117" t="s">
        <v>13798</v>
      </c>
      <c r="F1213" s="117" t="s">
        <v>1446</v>
      </c>
      <c r="G1213" s="117" t="s">
        <v>13944</v>
      </c>
      <c r="H1213" s="117" t="s">
        <v>13945</v>
      </c>
      <c r="I1213" s="134"/>
      <c r="J1213" s="117" t="s">
        <v>5884</v>
      </c>
      <c r="K1213" s="117" t="s">
        <v>13946</v>
      </c>
      <c r="L1213" s="134"/>
      <c r="M1213" s="134"/>
      <c r="N1213" s="134"/>
      <c r="O1213" s="117" t="s">
        <v>13947</v>
      </c>
      <c r="P1213" s="117" t="s">
        <v>13948</v>
      </c>
      <c r="Q1213" s="117" t="s">
        <v>13949</v>
      </c>
      <c r="R1213" s="114"/>
      <c r="S1213" s="114"/>
      <c r="T1213" s="114"/>
      <c r="U1213" s="114"/>
      <c r="V1213" s="114"/>
      <c r="W1213" s="114"/>
      <c r="X1213" s="114"/>
      <c r="Y1213" s="114"/>
      <c r="Z1213" s="114"/>
      <c r="AA1213" s="114"/>
      <c r="AB1213" s="114"/>
      <c r="AC1213" s="114"/>
      <c r="AD1213" s="114"/>
      <c r="AE1213" s="114"/>
      <c r="AF1213" s="114"/>
      <c r="AG1213" s="114"/>
      <c r="AH1213" s="114"/>
      <c r="AI1213" s="114"/>
      <c r="AJ1213" s="114"/>
      <c r="AK1213" s="114"/>
      <c r="AL1213" s="114"/>
      <c r="AM1213" s="114"/>
      <c r="AN1213" s="114"/>
      <c r="AO1213" s="114"/>
      <c r="AP1213" s="114"/>
      <c r="AQ1213" s="114"/>
      <c r="AR1213" s="114"/>
      <c r="AS1213" s="114"/>
      <c r="AT1213" s="114"/>
      <c r="AU1213" s="114"/>
      <c r="AV1213" s="114"/>
      <c r="AW1213" s="114"/>
      <c r="AX1213" s="114"/>
      <c r="AY1213" s="114"/>
      <c r="AZ1213" s="114"/>
      <c r="BA1213" s="114"/>
      <c r="BB1213" s="114"/>
      <c r="BC1213" s="114"/>
      <c r="BD1213" s="114"/>
      <c r="BE1213" s="114"/>
      <c r="BF1213" s="114"/>
      <c r="BG1213" s="114"/>
      <c r="BH1213" s="114"/>
      <c r="BI1213" s="114"/>
      <c r="BJ1213" s="114"/>
      <c r="BK1213" s="114"/>
      <c r="BL1213" s="114"/>
    </row>
    <row r="1214">
      <c r="A1214" s="117" t="s">
        <v>237</v>
      </c>
      <c r="B1214" s="117" t="b">
        <v>1</v>
      </c>
      <c r="C1214" s="117">
        <v>1.0</v>
      </c>
      <c r="D1214" s="117" t="s">
        <v>8227</v>
      </c>
      <c r="E1214" s="117" t="s">
        <v>13798</v>
      </c>
      <c r="F1214" s="117" t="s">
        <v>1446</v>
      </c>
      <c r="G1214" s="117" t="s">
        <v>13950</v>
      </c>
      <c r="H1214" s="117" t="s">
        <v>13951</v>
      </c>
      <c r="I1214" s="134"/>
      <c r="J1214" s="117" t="s">
        <v>13952</v>
      </c>
      <c r="K1214" s="117" t="s">
        <v>13953</v>
      </c>
      <c r="L1214" s="134"/>
      <c r="M1214" s="134"/>
      <c r="N1214" s="134"/>
      <c r="O1214" s="117" t="s">
        <v>13954</v>
      </c>
      <c r="P1214" s="117" t="s">
        <v>13955</v>
      </c>
      <c r="Q1214" s="117" t="s">
        <v>13956</v>
      </c>
      <c r="R1214" s="114"/>
      <c r="S1214" s="114"/>
      <c r="T1214" s="114"/>
      <c r="U1214" s="114"/>
      <c r="V1214" s="114"/>
      <c r="W1214" s="114"/>
      <c r="X1214" s="114"/>
      <c r="Y1214" s="114"/>
      <c r="Z1214" s="114"/>
      <c r="AA1214" s="114"/>
      <c r="AB1214" s="114"/>
      <c r="AC1214" s="114"/>
      <c r="AD1214" s="114"/>
      <c r="AE1214" s="114"/>
      <c r="AF1214" s="114"/>
      <c r="AG1214" s="114"/>
      <c r="AH1214" s="114"/>
      <c r="AI1214" s="114"/>
      <c r="AJ1214" s="114"/>
      <c r="AK1214" s="114"/>
      <c r="AL1214" s="114"/>
      <c r="AM1214" s="114"/>
      <c r="AN1214" s="114"/>
      <c r="AO1214" s="114"/>
      <c r="AP1214" s="114"/>
      <c r="AQ1214" s="114"/>
      <c r="AR1214" s="114"/>
      <c r="AS1214" s="114"/>
      <c r="AT1214" s="114"/>
      <c r="AU1214" s="114"/>
      <c r="AV1214" s="114"/>
      <c r="AW1214" s="114"/>
      <c r="AX1214" s="114"/>
      <c r="AY1214" s="114"/>
      <c r="AZ1214" s="114"/>
      <c r="BA1214" s="114"/>
      <c r="BB1214" s="114"/>
      <c r="BC1214" s="114"/>
      <c r="BD1214" s="114"/>
      <c r="BE1214" s="114"/>
      <c r="BF1214" s="114"/>
      <c r="BG1214" s="114"/>
      <c r="BH1214" s="114"/>
      <c r="BI1214" s="114"/>
      <c r="BJ1214" s="114"/>
      <c r="BK1214" s="114"/>
      <c r="BL1214" s="114"/>
    </row>
    <row r="1215">
      <c r="A1215" s="117" t="s">
        <v>237</v>
      </c>
      <c r="B1215" s="117" t="b">
        <v>1</v>
      </c>
      <c r="C1215" s="117" t="s">
        <v>241</v>
      </c>
      <c r="D1215" s="117" t="s">
        <v>8227</v>
      </c>
      <c r="E1215" s="117" t="s">
        <v>13798</v>
      </c>
      <c r="F1215" s="117" t="s">
        <v>1446</v>
      </c>
      <c r="G1215" s="117" t="s">
        <v>13957</v>
      </c>
      <c r="H1215" s="117" t="s">
        <v>13958</v>
      </c>
      <c r="I1215" s="134"/>
      <c r="J1215" s="117" t="s">
        <v>5894</v>
      </c>
      <c r="K1215" s="117" t="s">
        <v>13959</v>
      </c>
      <c r="L1215" s="134"/>
      <c r="M1215" s="134"/>
      <c r="N1215" s="134"/>
      <c r="O1215" s="117" t="s">
        <v>13960</v>
      </c>
      <c r="P1215" s="117" t="s">
        <v>13961</v>
      </c>
      <c r="Q1215" s="117" t="s">
        <v>5898</v>
      </c>
      <c r="R1215" s="114"/>
      <c r="S1215" s="114"/>
      <c r="T1215" s="114"/>
      <c r="U1215" s="114"/>
      <c r="V1215" s="114"/>
      <c r="W1215" s="114"/>
      <c r="X1215" s="114"/>
      <c r="Y1215" s="114"/>
      <c r="Z1215" s="114"/>
      <c r="AA1215" s="114"/>
      <c r="AB1215" s="114"/>
      <c r="AC1215" s="114"/>
      <c r="AD1215" s="114"/>
      <c r="AE1215" s="114"/>
      <c r="AF1215" s="114"/>
      <c r="AG1215" s="114"/>
      <c r="AH1215" s="114"/>
      <c r="AI1215" s="114"/>
      <c r="AJ1215" s="114"/>
      <c r="AK1215" s="114"/>
      <c r="AL1215" s="114"/>
      <c r="AM1215" s="114"/>
      <c r="AN1215" s="114"/>
      <c r="AO1215" s="114"/>
      <c r="AP1215" s="114"/>
      <c r="AQ1215" s="114"/>
      <c r="AR1215" s="114"/>
      <c r="AS1215" s="114"/>
      <c r="AT1215" s="114"/>
      <c r="AU1215" s="114"/>
      <c r="AV1215" s="114"/>
      <c r="AW1215" s="114"/>
      <c r="AX1215" s="114"/>
      <c r="AY1215" s="114"/>
      <c r="AZ1215" s="114"/>
      <c r="BA1215" s="114"/>
      <c r="BB1215" s="114"/>
      <c r="BC1215" s="114"/>
      <c r="BD1215" s="114"/>
      <c r="BE1215" s="114"/>
      <c r="BF1215" s="114"/>
      <c r="BG1215" s="114"/>
      <c r="BH1215" s="114"/>
      <c r="BI1215" s="114"/>
      <c r="BJ1215" s="114"/>
      <c r="BK1215" s="114"/>
      <c r="BL1215" s="114"/>
    </row>
    <row r="1216">
      <c r="A1216" s="117" t="s">
        <v>237</v>
      </c>
      <c r="B1216" s="117" t="b">
        <v>1</v>
      </c>
      <c r="C1216" s="117" t="s">
        <v>241</v>
      </c>
      <c r="D1216" s="117" t="s">
        <v>8227</v>
      </c>
      <c r="E1216" s="117" t="s">
        <v>13798</v>
      </c>
      <c r="F1216" s="117" t="s">
        <v>1446</v>
      </c>
      <c r="G1216" s="117" t="s">
        <v>13962</v>
      </c>
      <c r="H1216" s="117" t="s">
        <v>13963</v>
      </c>
      <c r="I1216" s="134"/>
      <c r="J1216" s="117" t="s">
        <v>5899</v>
      </c>
      <c r="K1216" s="117" t="s">
        <v>5900</v>
      </c>
      <c r="L1216" s="134"/>
      <c r="M1216" s="134"/>
      <c r="N1216" s="134"/>
      <c r="O1216" s="117" t="s">
        <v>13964</v>
      </c>
      <c r="P1216" s="117" t="s">
        <v>13965</v>
      </c>
      <c r="Q1216" s="117" t="s">
        <v>13966</v>
      </c>
      <c r="R1216" s="114"/>
      <c r="S1216" s="114"/>
      <c r="T1216" s="114"/>
      <c r="U1216" s="114"/>
      <c r="V1216" s="114"/>
      <c r="W1216" s="114"/>
      <c r="X1216" s="114"/>
      <c r="Y1216" s="114"/>
      <c r="Z1216" s="114"/>
      <c r="AA1216" s="114"/>
      <c r="AB1216" s="114"/>
      <c r="AC1216" s="114"/>
      <c r="AD1216" s="114"/>
      <c r="AE1216" s="114"/>
      <c r="AF1216" s="114"/>
      <c r="AG1216" s="114"/>
      <c r="AH1216" s="114"/>
      <c r="AI1216" s="114"/>
      <c r="AJ1216" s="114"/>
      <c r="AK1216" s="114"/>
      <c r="AL1216" s="114"/>
      <c r="AM1216" s="114"/>
      <c r="AN1216" s="114"/>
      <c r="AO1216" s="114"/>
      <c r="AP1216" s="114"/>
      <c r="AQ1216" s="114"/>
      <c r="AR1216" s="114"/>
      <c r="AS1216" s="114"/>
      <c r="AT1216" s="114"/>
      <c r="AU1216" s="114"/>
      <c r="AV1216" s="114"/>
      <c r="AW1216" s="114"/>
      <c r="AX1216" s="114"/>
      <c r="AY1216" s="114"/>
      <c r="AZ1216" s="114"/>
      <c r="BA1216" s="114"/>
      <c r="BB1216" s="114"/>
      <c r="BC1216" s="114"/>
      <c r="BD1216" s="114"/>
      <c r="BE1216" s="114"/>
      <c r="BF1216" s="114"/>
      <c r="BG1216" s="114"/>
      <c r="BH1216" s="114"/>
      <c r="BI1216" s="114"/>
      <c r="BJ1216" s="114"/>
      <c r="BK1216" s="114"/>
      <c r="BL1216" s="114"/>
    </row>
    <row r="1217">
      <c r="A1217" s="117" t="s">
        <v>237</v>
      </c>
      <c r="B1217" s="117" t="b">
        <v>1</v>
      </c>
      <c r="C1217" s="117">
        <v>1.0</v>
      </c>
      <c r="D1217" s="117" t="s">
        <v>8227</v>
      </c>
      <c r="E1217" s="117" t="s">
        <v>13798</v>
      </c>
      <c r="F1217" s="117" t="s">
        <v>1446</v>
      </c>
      <c r="G1217" s="117" t="s">
        <v>13967</v>
      </c>
      <c r="H1217" s="117" t="s">
        <v>13968</v>
      </c>
      <c r="I1217" s="134"/>
      <c r="J1217" s="117" t="s">
        <v>13969</v>
      </c>
      <c r="K1217" s="117" t="s">
        <v>13970</v>
      </c>
      <c r="L1217" s="134"/>
      <c r="M1217" s="134"/>
      <c r="N1217" s="134"/>
      <c r="O1217" s="117" t="s">
        <v>13971</v>
      </c>
      <c r="P1217" s="117" t="s">
        <v>13972</v>
      </c>
      <c r="Q1217" s="117" t="s">
        <v>13973</v>
      </c>
      <c r="R1217" s="114"/>
      <c r="S1217" s="114"/>
      <c r="T1217" s="114"/>
      <c r="U1217" s="114"/>
      <c r="V1217" s="114"/>
      <c r="W1217" s="114"/>
      <c r="X1217" s="114"/>
      <c r="Y1217" s="114"/>
      <c r="Z1217" s="114"/>
      <c r="AA1217" s="114"/>
      <c r="AB1217" s="114"/>
      <c r="AC1217" s="114"/>
      <c r="AD1217" s="114"/>
      <c r="AE1217" s="114"/>
      <c r="AF1217" s="114"/>
      <c r="AG1217" s="114"/>
      <c r="AH1217" s="114"/>
      <c r="AI1217" s="114"/>
      <c r="AJ1217" s="114"/>
      <c r="AK1217" s="114"/>
      <c r="AL1217" s="114"/>
      <c r="AM1217" s="114"/>
      <c r="AN1217" s="114"/>
      <c r="AO1217" s="114"/>
      <c r="AP1217" s="114"/>
      <c r="AQ1217" s="114"/>
      <c r="AR1217" s="114"/>
      <c r="AS1217" s="114"/>
      <c r="AT1217" s="114"/>
      <c r="AU1217" s="114"/>
      <c r="AV1217" s="114"/>
      <c r="AW1217" s="114"/>
      <c r="AX1217" s="114"/>
      <c r="AY1217" s="114"/>
      <c r="AZ1217" s="114"/>
      <c r="BA1217" s="114"/>
      <c r="BB1217" s="114"/>
      <c r="BC1217" s="114"/>
      <c r="BD1217" s="114"/>
      <c r="BE1217" s="114"/>
      <c r="BF1217" s="114"/>
      <c r="BG1217" s="114"/>
      <c r="BH1217" s="114"/>
      <c r="BI1217" s="114"/>
      <c r="BJ1217" s="114"/>
      <c r="BK1217" s="114"/>
      <c r="BL1217" s="114"/>
    </row>
    <row r="1218">
      <c r="A1218" s="117" t="s">
        <v>237</v>
      </c>
      <c r="B1218" s="117" t="b">
        <v>1</v>
      </c>
      <c r="C1218" s="117" t="s">
        <v>241</v>
      </c>
      <c r="D1218" s="117" t="s">
        <v>8227</v>
      </c>
      <c r="E1218" s="117" t="s">
        <v>13798</v>
      </c>
      <c r="F1218" s="117" t="s">
        <v>1446</v>
      </c>
      <c r="G1218" s="117" t="s">
        <v>13974</v>
      </c>
      <c r="H1218" s="117" t="s">
        <v>13975</v>
      </c>
      <c r="I1218" s="134"/>
      <c r="J1218" s="117" t="s">
        <v>5909</v>
      </c>
      <c r="K1218" s="117" t="s">
        <v>13976</v>
      </c>
      <c r="L1218" s="134"/>
      <c r="M1218" s="134"/>
      <c r="N1218" s="134"/>
      <c r="O1218" s="117" t="s">
        <v>13977</v>
      </c>
      <c r="P1218" s="117" t="s">
        <v>13978</v>
      </c>
      <c r="Q1218" s="134"/>
      <c r="R1218" s="114"/>
      <c r="S1218" s="114"/>
      <c r="T1218" s="114"/>
      <c r="U1218" s="114"/>
      <c r="V1218" s="114"/>
      <c r="W1218" s="114"/>
      <c r="X1218" s="114"/>
      <c r="Y1218" s="114"/>
      <c r="Z1218" s="114"/>
      <c r="AA1218" s="114"/>
      <c r="AB1218" s="114"/>
      <c r="AC1218" s="114"/>
      <c r="AD1218" s="114"/>
      <c r="AE1218" s="114"/>
      <c r="AF1218" s="114"/>
      <c r="AG1218" s="114"/>
      <c r="AH1218" s="114"/>
      <c r="AI1218" s="114"/>
      <c r="AJ1218" s="114"/>
      <c r="AK1218" s="114"/>
      <c r="AL1218" s="114"/>
      <c r="AM1218" s="114"/>
      <c r="AN1218" s="114"/>
      <c r="AO1218" s="114"/>
      <c r="AP1218" s="114"/>
      <c r="AQ1218" s="114"/>
      <c r="AR1218" s="114"/>
      <c r="AS1218" s="114"/>
      <c r="AT1218" s="114"/>
      <c r="AU1218" s="114"/>
      <c r="AV1218" s="114"/>
      <c r="AW1218" s="114"/>
      <c r="AX1218" s="114"/>
      <c r="AY1218" s="114"/>
      <c r="AZ1218" s="114"/>
      <c r="BA1218" s="114"/>
      <c r="BB1218" s="114"/>
      <c r="BC1218" s="114"/>
      <c r="BD1218" s="114"/>
      <c r="BE1218" s="114"/>
      <c r="BF1218" s="114"/>
      <c r="BG1218" s="114"/>
      <c r="BH1218" s="114"/>
      <c r="BI1218" s="114"/>
      <c r="BJ1218" s="114"/>
      <c r="BK1218" s="114"/>
      <c r="BL1218" s="114"/>
    </row>
    <row r="1219">
      <c r="A1219" s="117" t="s">
        <v>237</v>
      </c>
      <c r="B1219" s="117" t="b">
        <v>1</v>
      </c>
      <c r="C1219" s="117" t="s">
        <v>241</v>
      </c>
      <c r="D1219" s="117" t="s">
        <v>8227</v>
      </c>
      <c r="E1219" s="117" t="s">
        <v>13798</v>
      </c>
      <c r="F1219" s="117" t="s">
        <v>1446</v>
      </c>
      <c r="G1219" s="117" t="s">
        <v>13979</v>
      </c>
      <c r="H1219" s="117" t="s">
        <v>13980</v>
      </c>
      <c r="I1219" s="134"/>
      <c r="J1219" s="117" t="s">
        <v>13981</v>
      </c>
      <c r="K1219" s="117" t="s">
        <v>13982</v>
      </c>
      <c r="L1219" s="134"/>
      <c r="M1219" s="134"/>
      <c r="N1219" s="134"/>
      <c r="O1219" s="117" t="s">
        <v>13983</v>
      </c>
      <c r="P1219" s="117" t="s">
        <v>13984</v>
      </c>
      <c r="Q1219" s="117" t="s">
        <v>13985</v>
      </c>
      <c r="R1219" s="114"/>
      <c r="S1219" s="114"/>
      <c r="T1219" s="114"/>
      <c r="U1219" s="114"/>
      <c r="V1219" s="114"/>
      <c r="W1219" s="114"/>
      <c r="X1219" s="114"/>
      <c r="Y1219" s="114"/>
      <c r="Z1219" s="114"/>
      <c r="AA1219" s="114"/>
      <c r="AB1219" s="114"/>
      <c r="AC1219" s="114"/>
      <c r="AD1219" s="114"/>
      <c r="AE1219" s="114"/>
      <c r="AF1219" s="114"/>
      <c r="AG1219" s="114"/>
      <c r="AH1219" s="114"/>
      <c r="AI1219" s="114"/>
      <c r="AJ1219" s="114"/>
      <c r="AK1219" s="114"/>
      <c r="AL1219" s="114"/>
      <c r="AM1219" s="114"/>
      <c r="AN1219" s="114"/>
      <c r="AO1219" s="114"/>
      <c r="AP1219" s="114"/>
      <c r="AQ1219" s="114"/>
      <c r="AR1219" s="114"/>
      <c r="AS1219" s="114"/>
      <c r="AT1219" s="114"/>
      <c r="AU1219" s="114"/>
      <c r="AV1219" s="114"/>
      <c r="AW1219" s="114"/>
      <c r="AX1219" s="114"/>
      <c r="AY1219" s="114"/>
      <c r="AZ1219" s="114"/>
      <c r="BA1219" s="114"/>
      <c r="BB1219" s="114"/>
      <c r="BC1219" s="114"/>
      <c r="BD1219" s="114"/>
      <c r="BE1219" s="114"/>
      <c r="BF1219" s="114"/>
      <c r="BG1219" s="114"/>
      <c r="BH1219" s="114"/>
      <c r="BI1219" s="114"/>
      <c r="BJ1219" s="114"/>
      <c r="BK1219" s="114"/>
      <c r="BL1219" s="114"/>
    </row>
    <row r="1220">
      <c r="A1220" s="117" t="s">
        <v>237</v>
      </c>
      <c r="B1220" s="117" t="b">
        <v>1</v>
      </c>
      <c r="C1220" s="117">
        <v>1.0</v>
      </c>
      <c r="D1220" s="117" t="s">
        <v>8227</v>
      </c>
      <c r="E1220" s="117" t="s">
        <v>13798</v>
      </c>
      <c r="F1220" s="117" t="s">
        <v>1446</v>
      </c>
      <c r="G1220" s="117" t="s">
        <v>13986</v>
      </c>
      <c r="H1220" s="117" t="s">
        <v>13987</v>
      </c>
      <c r="I1220" s="134"/>
      <c r="J1220" s="117" t="s">
        <v>13988</v>
      </c>
      <c r="K1220" s="117" t="s">
        <v>13989</v>
      </c>
      <c r="L1220" s="134"/>
      <c r="M1220" s="134"/>
      <c r="N1220" s="134"/>
      <c r="O1220" s="117" t="s">
        <v>13990</v>
      </c>
      <c r="P1220" s="117" t="s">
        <v>13991</v>
      </c>
      <c r="Q1220" s="117" t="s">
        <v>13992</v>
      </c>
      <c r="R1220" s="114"/>
      <c r="S1220" s="114"/>
      <c r="T1220" s="114"/>
      <c r="U1220" s="114"/>
      <c r="V1220" s="114"/>
      <c r="W1220" s="114"/>
      <c r="X1220" s="114"/>
      <c r="Y1220" s="114"/>
      <c r="Z1220" s="114"/>
      <c r="AA1220" s="114"/>
      <c r="AB1220" s="114"/>
      <c r="AC1220" s="114"/>
      <c r="AD1220" s="114"/>
      <c r="AE1220" s="114"/>
      <c r="AF1220" s="114"/>
      <c r="AG1220" s="114"/>
      <c r="AH1220" s="114"/>
      <c r="AI1220" s="114"/>
      <c r="AJ1220" s="114"/>
      <c r="AK1220" s="114"/>
      <c r="AL1220" s="114"/>
      <c r="AM1220" s="114"/>
      <c r="AN1220" s="114"/>
      <c r="AO1220" s="114"/>
      <c r="AP1220" s="114"/>
      <c r="AQ1220" s="114"/>
      <c r="AR1220" s="114"/>
      <c r="AS1220" s="114"/>
      <c r="AT1220" s="114"/>
      <c r="AU1220" s="114"/>
      <c r="AV1220" s="114"/>
      <c r="AW1220" s="114"/>
      <c r="AX1220" s="114"/>
      <c r="AY1220" s="114"/>
      <c r="AZ1220" s="114"/>
      <c r="BA1220" s="114"/>
      <c r="BB1220" s="114"/>
      <c r="BC1220" s="114"/>
      <c r="BD1220" s="114"/>
      <c r="BE1220" s="114"/>
      <c r="BF1220" s="114"/>
      <c r="BG1220" s="114"/>
      <c r="BH1220" s="114"/>
      <c r="BI1220" s="114"/>
      <c r="BJ1220" s="114"/>
      <c r="BK1220" s="114"/>
      <c r="BL1220" s="114"/>
    </row>
    <row r="1221">
      <c r="A1221" s="117" t="s">
        <v>237</v>
      </c>
      <c r="B1221" s="117" t="b">
        <v>1</v>
      </c>
      <c r="C1221" s="117" t="s">
        <v>241</v>
      </c>
      <c r="D1221" s="117" t="s">
        <v>8227</v>
      </c>
      <c r="E1221" s="117" t="s">
        <v>13798</v>
      </c>
      <c r="F1221" s="117" t="s">
        <v>1446</v>
      </c>
      <c r="G1221" s="117" t="s">
        <v>13993</v>
      </c>
      <c r="H1221" s="117" t="s">
        <v>13994</v>
      </c>
      <c r="I1221" s="134"/>
      <c r="J1221" s="117" t="s">
        <v>13995</v>
      </c>
      <c r="K1221" s="117" t="s">
        <v>13996</v>
      </c>
      <c r="L1221" s="134"/>
      <c r="M1221" s="134"/>
      <c r="N1221" s="134"/>
      <c r="O1221" s="117" t="s">
        <v>13997</v>
      </c>
      <c r="P1221" s="117" t="s">
        <v>13998</v>
      </c>
      <c r="Q1221" s="117" t="s">
        <v>13999</v>
      </c>
      <c r="R1221" s="114"/>
      <c r="S1221" s="114"/>
      <c r="T1221" s="114"/>
      <c r="U1221" s="114"/>
      <c r="V1221" s="114"/>
      <c r="W1221" s="114"/>
      <c r="X1221" s="114"/>
      <c r="Y1221" s="114"/>
      <c r="Z1221" s="114"/>
      <c r="AA1221" s="114"/>
      <c r="AB1221" s="114"/>
      <c r="AC1221" s="114"/>
      <c r="AD1221" s="114"/>
      <c r="AE1221" s="114"/>
      <c r="AF1221" s="114"/>
      <c r="AG1221" s="114"/>
      <c r="AH1221" s="114"/>
      <c r="AI1221" s="114"/>
      <c r="AJ1221" s="114"/>
      <c r="AK1221" s="114"/>
      <c r="AL1221" s="114"/>
      <c r="AM1221" s="114"/>
      <c r="AN1221" s="114"/>
      <c r="AO1221" s="114"/>
      <c r="AP1221" s="114"/>
      <c r="AQ1221" s="114"/>
      <c r="AR1221" s="114"/>
      <c r="AS1221" s="114"/>
      <c r="AT1221" s="114"/>
      <c r="AU1221" s="114"/>
      <c r="AV1221" s="114"/>
      <c r="AW1221" s="114"/>
      <c r="AX1221" s="114"/>
      <c r="AY1221" s="114"/>
      <c r="AZ1221" s="114"/>
      <c r="BA1221" s="114"/>
      <c r="BB1221" s="114"/>
      <c r="BC1221" s="114"/>
      <c r="BD1221" s="114"/>
      <c r="BE1221" s="114"/>
      <c r="BF1221" s="114"/>
      <c r="BG1221" s="114"/>
      <c r="BH1221" s="114"/>
      <c r="BI1221" s="114"/>
      <c r="BJ1221" s="114"/>
      <c r="BK1221" s="114"/>
      <c r="BL1221" s="114"/>
    </row>
    <row r="1222">
      <c r="A1222" s="117" t="s">
        <v>237</v>
      </c>
      <c r="B1222" s="117" t="b">
        <v>1</v>
      </c>
      <c r="C1222" s="117" t="s">
        <v>241</v>
      </c>
      <c r="D1222" s="117" t="s">
        <v>8227</v>
      </c>
      <c r="E1222" s="117" t="s">
        <v>13798</v>
      </c>
      <c r="F1222" s="117" t="s">
        <v>1446</v>
      </c>
      <c r="G1222" s="117" t="s">
        <v>14000</v>
      </c>
      <c r="H1222" s="117" t="s">
        <v>14001</v>
      </c>
      <c r="I1222" s="134"/>
      <c r="J1222" s="117" t="s">
        <v>14002</v>
      </c>
      <c r="K1222" s="117" t="s">
        <v>14003</v>
      </c>
      <c r="L1222" s="134"/>
      <c r="M1222" s="134"/>
      <c r="N1222" s="134"/>
      <c r="O1222" s="117" t="s">
        <v>14004</v>
      </c>
      <c r="P1222" s="117" t="s">
        <v>14005</v>
      </c>
      <c r="Q1222" s="134"/>
      <c r="R1222" s="114"/>
      <c r="S1222" s="114"/>
      <c r="T1222" s="114"/>
      <c r="U1222" s="114"/>
      <c r="V1222" s="114"/>
      <c r="W1222" s="114"/>
      <c r="X1222" s="114"/>
      <c r="Y1222" s="114"/>
      <c r="Z1222" s="114"/>
      <c r="AA1222" s="114"/>
      <c r="AB1222" s="114"/>
      <c r="AC1222" s="114"/>
      <c r="AD1222" s="114"/>
      <c r="AE1222" s="114"/>
      <c r="AF1222" s="114"/>
      <c r="AG1222" s="114"/>
      <c r="AH1222" s="114"/>
      <c r="AI1222" s="114"/>
      <c r="AJ1222" s="114"/>
      <c r="AK1222" s="114"/>
      <c r="AL1222" s="114"/>
      <c r="AM1222" s="114"/>
      <c r="AN1222" s="114"/>
      <c r="AO1222" s="114"/>
      <c r="AP1222" s="114"/>
      <c r="AQ1222" s="114"/>
      <c r="AR1222" s="114"/>
      <c r="AS1222" s="114"/>
      <c r="AT1222" s="114"/>
      <c r="AU1222" s="114"/>
      <c r="AV1222" s="114"/>
      <c r="AW1222" s="114"/>
      <c r="AX1222" s="114"/>
      <c r="AY1222" s="114"/>
      <c r="AZ1222" s="114"/>
      <c r="BA1222" s="114"/>
      <c r="BB1222" s="114"/>
      <c r="BC1222" s="114"/>
      <c r="BD1222" s="114"/>
      <c r="BE1222" s="114"/>
      <c r="BF1222" s="114"/>
      <c r="BG1222" s="114"/>
      <c r="BH1222" s="114"/>
      <c r="BI1222" s="114"/>
      <c r="BJ1222" s="114"/>
      <c r="BK1222" s="114"/>
      <c r="BL1222" s="114"/>
    </row>
    <row r="1223">
      <c r="A1223" s="117" t="s">
        <v>237</v>
      </c>
      <c r="B1223" s="117" t="b">
        <v>1</v>
      </c>
      <c r="C1223" s="117">
        <v>1.0</v>
      </c>
      <c r="D1223" s="117" t="s">
        <v>8227</v>
      </c>
      <c r="E1223" s="117" t="s">
        <v>13798</v>
      </c>
      <c r="F1223" s="117" t="s">
        <v>1446</v>
      </c>
      <c r="G1223" s="117" t="s">
        <v>14006</v>
      </c>
      <c r="H1223" s="117" t="s">
        <v>14007</v>
      </c>
      <c r="I1223" s="134"/>
      <c r="J1223" s="117" t="s">
        <v>14008</v>
      </c>
      <c r="K1223" s="117" t="s">
        <v>14009</v>
      </c>
      <c r="L1223" s="134"/>
      <c r="M1223" s="134"/>
      <c r="N1223" s="134"/>
      <c r="O1223" s="117" t="s">
        <v>14010</v>
      </c>
      <c r="P1223" s="117" t="s">
        <v>14011</v>
      </c>
      <c r="Q1223" s="117" t="s">
        <v>14012</v>
      </c>
      <c r="R1223" s="114"/>
      <c r="S1223" s="114"/>
      <c r="T1223" s="114"/>
      <c r="U1223" s="114"/>
      <c r="V1223" s="114"/>
      <c r="W1223" s="114"/>
      <c r="X1223" s="114"/>
      <c r="Y1223" s="114"/>
      <c r="Z1223" s="114"/>
      <c r="AA1223" s="114"/>
      <c r="AB1223" s="114"/>
      <c r="AC1223" s="114"/>
      <c r="AD1223" s="114"/>
      <c r="AE1223" s="114"/>
      <c r="AF1223" s="114"/>
      <c r="AG1223" s="114"/>
      <c r="AH1223" s="114"/>
      <c r="AI1223" s="114"/>
      <c r="AJ1223" s="114"/>
      <c r="AK1223" s="114"/>
      <c r="AL1223" s="114"/>
      <c r="AM1223" s="114"/>
      <c r="AN1223" s="114"/>
      <c r="AO1223" s="114"/>
      <c r="AP1223" s="114"/>
      <c r="AQ1223" s="114"/>
      <c r="AR1223" s="114"/>
      <c r="AS1223" s="114"/>
      <c r="AT1223" s="114"/>
      <c r="AU1223" s="114"/>
      <c r="AV1223" s="114"/>
      <c r="AW1223" s="114"/>
      <c r="AX1223" s="114"/>
      <c r="AY1223" s="114"/>
      <c r="AZ1223" s="114"/>
      <c r="BA1223" s="114"/>
      <c r="BB1223" s="114"/>
      <c r="BC1223" s="114"/>
      <c r="BD1223" s="114"/>
      <c r="BE1223" s="114"/>
      <c r="BF1223" s="114"/>
      <c r="BG1223" s="114"/>
      <c r="BH1223" s="114"/>
      <c r="BI1223" s="114"/>
      <c r="BJ1223" s="114"/>
      <c r="BK1223" s="114"/>
      <c r="BL1223" s="114"/>
    </row>
    <row r="1224">
      <c r="A1224" s="117" t="s">
        <v>237</v>
      </c>
      <c r="B1224" s="117" t="b">
        <v>1</v>
      </c>
      <c r="C1224" s="117" t="s">
        <v>241</v>
      </c>
      <c r="D1224" s="117" t="s">
        <v>8227</v>
      </c>
      <c r="E1224" s="117" t="s">
        <v>13798</v>
      </c>
      <c r="F1224" s="117" t="s">
        <v>1446</v>
      </c>
      <c r="G1224" s="117" t="s">
        <v>14013</v>
      </c>
      <c r="H1224" s="117" t="s">
        <v>14014</v>
      </c>
      <c r="I1224" s="134"/>
      <c r="J1224" s="117" t="s">
        <v>14015</v>
      </c>
      <c r="K1224" s="117" t="s">
        <v>14016</v>
      </c>
      <c r="L1224" s="134"/>
      <c r="M1224" s="134"/>
      <c r="N1224" s="134"/>
      <c r="O1224" s="117" t="s">
        <v>14017</v>
      </c>
      <c r="P1224" s="117" t="s">
        <v>14018</v>
      </c>
      <c r="Q1224" s="134"/>
      <c r="R1224" s="114"/>
      <c r="S1224" s="114"/>
      <c r="T1224" s="114"/>
      <c r="U1224" s="114"/>
      <c r="V1224" s="114"/>
      <c r="W1224" s="114"/>
      <c r="X1224" s="114"/>
      <c r="Y1224" s="114"/>
      <c r="Z1224" s="114"/>
      <c r="AA1224" s="114"/>
      <c r="AB1224" s="114"/>
      <c r="AC1224" s="114"/>
      <c r="AD1224" s="114"/>
      <c r="AE1224" s="114"/>
      <c r="AF1224" s="114"/>
      <c r="AG1224" s="114"/>
      <c r="AH1224" s="114"/>
      <c r="AI1224" s="114"/>
      <c r="AJ1224" s="114"/>
      <c r="AK1224" s="114"/>
      <c r="AL1224" s="114"/>
      <c r="AM1224" s="114"/>
      <c r="AN1224" s="114"/>
      <c r="AO1224" s="114"/>
      <c r="AP1224" s="114"/>
      <c r="AQ1224" s="114"/>
      <c r="AR1224" s="114"/>
      <c r="AS1224" s="114"/>
      <c r="AT1224" s="114"/>
      <c r="AU1224" s="114"/>
      <c r="AV1224" s="114"/>
      <c r="AW1224" s="114"/>
      <c r="AX1224" s="114"/>
      <c r="AY1224" s="114"/>
      <c r="AZ1224" s="114"/>
      <c r="BA1224" s="114"/>
      <c r="BB1224" s="114"/>
      <c r="BC1224" s="114"/>
      <c r="BD1224" s="114"/>
      <c r="BE1224" s="114"/>
      <c r="BF1224" s="114"/>
      <c r="BG1224" s="114"/>
      <c r="BH1224" s="114"/>
      <c r="BI1224" s="114"/>
      <c r="BJ1224" s="114"/>
      <c r="BK1224" s="114"/>
      <c r="BL1224" s="114"/>
    </row>
    <row r="1225">
      <c r="A1225" s="117" t="s">
        <v>237</v>
      </c>
      <c r="B1225" s="117" t="b">
        <v>1</v>
      </c>
      <c r="C1225" s="117" t="s">
        <v>241</v>
      </c>
      <c r="D1225" s="117" t="s">
        <v>8227</v>
      </c>
      <c r="E1225" s="117" t="s">
        <v>13798</v>
      </c>
      <c r="F1225" s="117" t="s">
        <v>1446</v>
      </c>
      <c r="G1225" s="117" t="s">
        <v>14019</v>
      </c>
      <c r="H1225" s="117" t="s">
        <v>14020</v>
      </c>
      <c r="I1225" s="134"/>
      <c r="J1225" s="117" t="s">
        <v>5943</v>
      </c>
      <c r="K1225" s="143" t="s">
        <v>14021</v>
      </c>
      <c r="L1225" s="134"/>
      <c r="M1225" s="134"/>
      <c r="N1225" s="134"/>
      <c r="O1225" s="117" t="s">
        <v>14022</v>
      </c>
      <c r="P1225" s="117" t="s">
        <v>14023</v>
      </c>
      <c r="Q1225" s="143" t="s">
        <v>14024</v>
      </c>
      <c r="R1225" s="114"/>
      <c r="S1225" s="114"/>
      <c r="T1225" s="114"/>
      <c r="U1225" s="114"/>
      <c r="V1225" s="114"/>
      <c r="W1225" s="114"/>
      <c r="X1225" s="114"/>
      <c r="Y1225" s="114"/>
      <c r="Z1225" s="114"/>
      <c r="AA1225" s="114"/>
      <c r="AB1225" s="114"/>
      <c r="AC1225" s="114"/>
      <c r="AD1225" s="114"/>
      <c r="AE1225" s="114"/>
      <c r="AF1225" s="114"/>
      <c r="AG1225" s="114"/>
      <c r="AH1225" s="114"/>
      <c r="AI1225" s="114"/>
      <c r="AJ1225" s="114"/>
      <c r="AK1225" s="114"/>
      <c r="AL1225" s="114"/>
      <c r="AM1225" s="114"/>
      <c r="AN1225" s="114"/>
      <c r="AO1225" s="114"/>
      <c r="AP1225" s="114"/>
      <c r="AQ1225" s="114"/>
      <c r="AR1225" s="114"/>
      <c r="AS1225" s="114"/>
      <c r="AT1225" s="114"/>
      <c r="AU1225" s="114"/>
      <c r="AV1225" s="114"/>
      <c r="AW1225" s="114"/>
      <c r="AX1225" s="114"/>
      <c r="AY1225" s="114"/>
      <c r="AZ1225" s="114"/>
      <c r="BA1225" s="114"/>
      <c r="BB1225" s="114"/>
      <c r="BC1225" s="114"/>
      <c r="BD1225" s="114"/>
      <c r="BE1225" s="114"/>
      <c r="BF1225" s="114"/>
      <c r="BG1225" s="114"/>
      <c r="BH1225" s="114"/>
      <c r="BI1225" s="114"/>
      <c r="BJ1225" s="114"/>
      <c r="BK1225" s="114"/>
      <c r="BL1225" s="114"/>
    </row>
    <row r="1226">
      <c r="A1226" s="117" t="s">
        <v>237</v>
      </c>
      <c r="B1226" s="117" t="b">
        <v>1</v>
      </c>
      <c r="C1226" s="117">
        <v>1.0</v>
      </c>
      <c r="D1226" s="117" t="s">
        <v>8227</v>
      </c>
      <c r="E1226" s="117" t="s">
        <v>13798</v>
      </c>
      <c r="F1226" s="117" t="s">
        <v>1446</v>
      </c>
      <c r="G1226" s="117" t="s">
        <v>14025</v>
      </c>
      <c r="H1226" s="117" t="s">
        <v>14026</v>
      </c>
      <c r="I1226" s="134"/>
      <c r="J1226" s="117" t="s">
        <v>14027</v>
      </c>
      <c r="K1226" s="117" t="s">
        <v>14028</v>
      </c>
      <c r="L1226" s="134"/>
      <c r="M1226" s="134"/>
      <c r="N1226" s="134"/>
      <c r="O1226" s="117" t="s">
        <v>14029</v>
      </c>
      <c r="P1226" s="117" t="s">
        <v>14030</v>
      </c>
      <c r="Q1226" s="117" t="s">
        <v>14031</v>
      </c>
      <c r="R1226" s="114"/>
      <c r="S1226" s="114"/>
      <c r="T1226" s="114"/>
      <c r="U1226" s="114"/>
      <c r="V1226" s="114"/>
      <c r="W1226" s="114"/>
      <c r="X1226" s="114"/>
      <c r="Y1226" s="114"/>
      <c r="Z1226" s="114"/>
      <c r="AA1226" s="114"/>
      <c r="AB1226" s="114"/>
      <c r="AC1226" s="114"/>
      <c r="AD1226" s="114"/>
      <c r="AE1226" s="114"/>
      <c r="AF1226" s="114"/>
      <c r="AG1226" s="114"/>
      <c r="AH1226" s="114"/>
      <c r="AI1226" s="114"/>
      <c r="AJ1226" s="114"/>
      <c r="AK1226" s="114"/>
      <c r="AL1226" s="114"/>
      <c r="AM1226" s="114"/>
      <c r="AN1226" s="114"/>
      <c r="AO1226" s="114"/>
      <c r="AP1226" s="114"/>
      <c r="AQ1226" s="114"/>
      <c r="AR1226" s="114"/>
      <c r="AS1226" s="114"/>
      <c r="AT1226" s="114"/>
      <c r="AU1226" s="114"/>
      <c r="AV1226" s="114"/>
      <c r="AW1226" s="114"/>
      <c r="AX1226" s="114"/>
      <c r="AY1226" s="114"/>
      <c r="AZ1226" s="114"/>
      <c r="BA1226" s="114"/>
      <c r="BB1226" s="114"/>
      <c r="BC1226" s="114"/>
      <c r="BD1226" s="114"/>
      <c r="BE1226" s="114"/>
      <c r="BF1226" s="114"/>
      <c r="BG1226" s="114"/>
      <c r="BH1226" s="114"/>
      <c r="BI1226" s="114"/>
      <c r="BJ1226" s="114"/>
      <c r="BK1226" s="114"/>
      <c r="BL1226" s="114"/>
    </row>
    <row r="1227">
      <c r="A1227" s="117" t="s">
        <v>237</v>
      </c>
      <c r="B1227" s="117" t="b">
        <v>1</v>
      </c>
      <c r="C1227" s="117" t="s">
        <v>241</v>
      </c>
      <c r="D1227" s="117" t="s">
        <v>8227</v>
      </c>
      <c r="E1227" s="117" t="s">
        <v>13798</v>
      </c>
      <c r="F1227" s="117" t="s">
        <v>1446</v>
      </c>
      <c r="G1227" s="117" t="s">
        <v>14032</v>
      </c>
      <c r="H1227" s="117" t="s">
        <v>14033</v>
      </c>
      <c r="I1227" s="134"/>
      <c r="J1227" s="117" t="s">
        <v>14034</v>
      </c>
      <c r="K1227" s="117" t="s">
        <v>14035</v>
      </c>
      <c r="L1227" s="134"/>
      <c r="M1227" s="134"/>
      <c r="N1227" s="134"/>
      <c r="O1227" s="117" t="s">
        <v>14036</v>
      </c>
      <c r="P1227" s="117" t="s">
        <v>14037</v>
      </c>
      <c r="Q1227" s="134"/>
      <c r="R1227" s="114"/>
      <c r="S1227" s="114"/>
      <c r="T1227" s="114"/>
      <c r="U1227" s="114"/>
      <c r="V1227" s="114"/>
      <c r="W1227" s="114"/>
      <c r="X1227" s="114"/>
      <c r="Y1227" s="114"/>
      <c r="Z1227" s="114"/>
      <c r="AA1227" s="114"/>
      <c r="AB1227" s="114"/>
      <c r="AC1227" s="114"/>
      <c r="AD1227" s="114"/>
      <c r="AE1227" s="114"/>
      <c r="AF1227" s="114"/>
      <c r="AG1227" s="114"/>
      <c r="AH1227" s="114"/>
      <c r="AI1227" s="114"/>
      <c r="AJ1227" s="114"/>
      <c r="AK1227" s="114"/>
      <c r="AL1227" s="114"/>
      <c r="AM1227" s="114"/>
      <c r="AN1227" s="114"/>
      <c r="AO1227" s="114"/>
      <c r="AP1227" s="114"/>
      <c r="AQ1227" s="114"/>
      <c r="AR1227" s="114"/>
      <c r="AS1227" s="114"/>
      <c r="AT1227" s="114"/>
      <c r="AU1227" s="114"/>
      <c r="AV1227" s="114"/>
      <c r="AW1227" s="114"/>
      <c r="AX1227" s="114"/>
      <c r="AY1227" s="114"/>
      <c r="AZ1227" s="114"/>
      <c r="BA1227" s="114"/>
      <c r="BB1227" s="114"/>
      <c r="BC1227" s="114"/>
      <c r="BD1227" s="114"/>
      <c r="BE1227" s="114"/>
      <c r="BF1227" s="114"/>
      <c r="BG1227" s="114"/>
      <c r="BH1227" s="114"/>
      <c r="BI1227" s="114"/>
      <c r="BJ1227" s="114"/>
      <c r="BK1227" s="114"/>
      <c r="BL1227" s="114"/>
    </row>
    <row r="1228">
      <c r="A1228" s="117" t="s">
        <v>237</v>
      </c>
      <c r="B1228" s="117" t="b">
        <v>1</v>
      </c>
      <c r="C1228" s="117" t="s">
        <v>241</v>
      </c>
      <c r="D1228" s="117" t="s">
        <v>8227</v>
      </c>
      <c r="E1228" s="117" t="s">
        <v>9171</v>
      </c>
      <c r="F1228" s="117" t="s">
        <v>1866</v>
      </c>
      <c r="G1228" s="117" t="s">
        <v>14038</v>
      </c>
      <c r="H1228" s="117" t="s">
        <v>14039</v>
      </c>
      <c r="I1228" s="134"/>
      <c r="J1228" s="117" t="s">
        <v>14040</v>
      </c>
      <c r="K1228" s="117" t="s">
        <v>14041</v>
      </c>
      <c r="L1228" s="134"/>
      <c r="M1228" s="134"/>
      <c r="N1228" s="134"/>
      <c r="O1228" s="117" t="s">
        <v>14042</v>
      </c>
      <c r="P1228" s="117" t="s">
        <v>14043</v>
      </c>
      <c r="Q1228" s="117" t="s">
        <v>14044</v>
      </c>
      <c r="R1228" s="114"/>
      <c r="S1228" s="114"/>
      <c r="T1228" s="114"/>
      <c r="U1228" s="114"/>
      <c r="V1228" s="114"/>
      <c r="W1228" s="114"/>
      <c r="X1228" s="114"/>
      <c r="Y1228" s="114"/>
      <c r="Z1228" s="114"/>
      <c r="AA1228" s="114"/>
      <c r="AB1228" s="114"/>
      <c r="AC1228" s="114"/>
      <c r="AD1228" s="114"/>
      <c r="AE1228" s="114"/>
      <c r="AF1228" s="114"/>
      <c r="AG1228" s="114"/>
      <c r="AH1228" s="114"/>
      <c r="AI1228" s="114"/>
      <c r="AJ1228" s="114"/>
      <c r="AK1228" s="114"/>
      <c r="AL1228" s="114"/>
      <c r="AM1228" s="114"/>
      <c r="AN1228" s="114"/>
      <c r="AO1228" s="114"/>
      <c r="AP1228" s="114"/>
      <c r="AQ1228" s="114"/>
      <c r="AR1228" s="114"/>
      <c r="AS1228" s="114"/>
      <c r="AT1228" s="114"/>
      <c r="AU1228" s="114"/>
      <c r="AV1228" s="114"/>
      <c r="AW1228" s="114"/>
      <c r="AX1228" s="114"/>
      <c r="AY1228" s="114"/>
      <c r="AZ1228" s="114"/>
      <c r="BA1228" s="114"/>
      <c r="BB1228" s="114"/>
      <c r="BC1228" s="114"/>
      <c r="BD1228" s="114"/>
      <c r="BE1228" s="114"/>
      <c r="BF1228" s="114"/>
      <c r="BG1228" s="114"/>
      <c r="BH1228" s="114"/>
      <c r="BI1228" s="114"/>
      <c r="BJ1228" s="114"/>
      <c r="BK1228" s="114"/>
      <c r="BL1228" s="114"/>
    </row>
    <row r="1229">
      <c r="A1229" s="117" t="s">
        <v>237</v>
      </c>
      <c r="B1229" s="117" t="b">
        <v>1</v>
      </c>
      <c r="C1229" s="117">
        <v>1.0</v>
      </c>
      <c r="D1229" s="117" t="s">
        <v>8227</v>
      </c>
      <c r="E1229" s="117" t="s">
        <v>9171</v>
      </c>
      <c r="F1229" s="117" t="s">
        <v>556</v>
      </c>
      <c r="G1229" s="117" t="s">
        <v>14045</v>
      </c>
      <c r="H1229" s="117" t="s">
        <v>14046</v>
      </c>
      <c r="I1229" s="134"/>
      <c r="J1229" s="117" t="s">
        <v>14047</v>
      </c>
      <c r="K1229" s="117" t="s">
        <v>14048</v>
      </c>
      <c r="L1229" s="134"/>
      <c r="M1229" s="134"/>
      <c r="N1229" s="134"/>
      <c r="O1229" s="117" t="s">
        <v>14049</v>
      </c>
      <c r="P1229" s="117" t="s">
        <v>14050</v>
      </c>
      <c r="Q1229" s="117" t="s">
        <v>14051</v>
      </c>
      <c r="R1229" s="114"/>
      <c r="S1229" s="114"/>
      <c r="T1229" s="114"/>
      <c r="U1229" s="114"/>
      <c r="V1229" s="114"/>
      <c r="W1229" s="114"/>
      <c r="X1229" s="114"/>
      <c r="Y1229" s="114"/>
      <c r="Z1229" s="114"/>
      <c r="AA1229" s="114"/>
      <c r="AB1229" s="114"/>
      <c r="AC1229" s="114"/>
      <c r="AD1229" s="114"/>
      <c r="AE1229" s="114"/>
      <c r="AF1229" s="114"/>
      <c r="AG1229" s="114"/>
      <c r="AH1229" s="114"/>
      <c r="AI1229" s="114"/>
      <c r="AJ1229" s="114"/>
      <c r="AK1229" s="114"/>
      <c r="AL1229" s="114"/>
      <c r="AM1229" s="114"/>
      <c r="AN1229" s="114"/>
      <c r="AO1229" s="114"/>
      <c r="AP1229" s="114"/>
      <c r="AQ1229" s="114"/>
      <c r="AR1229" s="114"/>
      <c r="AS1229" s="114"/>
      <c r="AT1229" s="114"/>
      <c r="AU1229" s="114"/>
      <c r="AV1229" s="114"/>
      <c r="AW1229" s="114"/>
      <c r="AX1229" s="114"/>
      <c r="AY1229" s="114"/>
      <c r="AZ1229" s="114"/>
      <c r="BA1229" s="114"/>
      <c r="BB1229" s="114"/>
      <c r="BC1229" s="114"/>
      <c r="BD1229" s="114"/>
      <c r="BE1229" s="114"/>
      <c r="BF1229" s="114"/>
      <c r="BG1229" s="114"/>
      <c r="BH1229" s="114"/>
      <c r="BI1229" s="114"/>
      <c r="BJ1229" s="114"/>
      <c r="BK1229" s="114"/>
      <c r="BL1229" s="114"/>
    </row>
    <row r="1230">
      <c r="A1230" s="117" t="s">
        <v>237</v>
      </c>
      <c r="B1230" s="117" t="b">
        <v>1</v>
      </c>
      <c r="C1230" s="117" t="s">
        <v>241</v>
      </c>
      <c r="D1230" s="117" t="s">
        <v>8227</v>
      </c>
      <c r="E1230" s="117" t="s">
        <v>9171</v>
      </c>
      <c r="F1230" s="117" t="s">
        <v>556</v>
      </c>
      <c r="G1230" s="117" t="s">
        <v>14052</v>
      </c>
      <c r="H1230" s="117" t="s">
        <v>14053</v>
      </c>
      <c r="I1230" s="134"/>
      <c r="J1230" s="117" t="s">
        <v>14054</v>
      </c>
      <c r="K1230" s="117" t="s">
        <v>14055</v>
      </c>
      <c r="L1230" s="134"/>
      <c r="M1230" s="134"/>
      <c r="N1230" s="134"/>
      <c r="O1230" s="117" t="s">
        <v>14056</v>
      </c>
      <c r="P1230" s="117" t="s">
        <v>14057</v>
      </c>
      <c r="Q1230" s="117" t="s">
        <v>14058</v>
      </c>
      <c r="R1230" s="114"/>
      <c r="S1230" s="114"/>
      <c r="T1230" s="114"/>
      <c r="U1230" s="114"/>
      <c r="V1230" s="114"/>
      <c r="W1230" s="114"/>
      <c r="X1230" s="114"/>
      <c r="Y1230" s="114"/>
      <c r="Z1230" s="114"/>
      <c r="AA1230" s="114"/>
      <c r="AB1230" s="114"/>
      <c r="AC1230" s="114"/>
      <c r="AD1230" s="114"/>
      <c r="AE1230" s="114"/>
      <c r="AF1230" s="114"/>
      <c r="AG1230" s="114"/>
      <c r="AH1230" s="114"/>
      <c r="AI1230" s="114"/>
      <c r="AJ1230" s="114"/>
      <c r="AK1230" s="114"/>
      <c r="AL1230" s="114"/>
      <c r="AM1230" s="114"/>
      <c r="AN1230" s="114"/>
      <c r="AO1230" s="114"/>
      <c r="AP1230" s="114"/>
      <c r="AQ1230" s="114"/>
      <c r="AR1230" s="114"/>
      <c r="AS1230" s="114"/>
      <c r="AT1230" s="114"/>
      <c r="AU1230" s="114"/>
      <c r="AV1230" s="114"/>
      <c r="AW1230" s="114"/>
      <c r="AX1230" s="114"/>
      <c r="AY1230" s="114"/>
      <c r="AZ1230" s="114"/>
      <c r="BA1230" s="114"/>
      <c r="BB1230" s="114"/>
      <c r="BC1230" s="114"/>
      <c r="BD1230" s="114"/>
      <c r="BE1230" s="114"/>
      <c r="BF1230" s="114"/>
      <c r="BG1230" s="114"/>
      <c r="BH1230" s="114"/>
      <c r="BI1230" s="114"/>
      <c r="BJ1230" s="114"/>
      <c r="BK1230" s="114"/>
      <c r="BL1230" s="114"/>
    </row>
    <row r="1231">
      <c r="A1231" s="117" t="s">
        <v>237</v>
      </c>
      <c r="B1231" s="117" t="b">
        <v>1</v>
      </c>
      <c r="C1231" s="117" t="s">
        <v>241</v>
      </c>
      <c r="D1231" s="117" t="s">
        <v>8227</v>
      </c>
      <c r="E1231" s="117" t="s">
        <v>9171</v>
      </c>
      <c r="F1231" s="117" t="s">
        <v>556</v>
      </c>
      <c r="G1231" s="117" t="s">
        <v>14059</v>
      </c>
      <c r="H1231" s="117" t="s">
        <v>14060</v>
      </c>
      <c r="I1231" s="134"/>
      <c r="J1231" s="117" t="s">
        <v>14061</v>
      </c>
      <c r="K1231" s="117" t="s">
        <v>14062</v>
      </c>
      <c r="L1231" s="134"/>
      <c r="M1231" s="134"/>
      <c r="N1231" s="134"/>
      <c r="O1231" s="117" t="s">
        <v>14064</v>
      </c>
      <c r="P1231" s="117" t="s">
        <v>14065</v>
      </c>
      <c r="Q1231" s="117" t="s">
        <v>14066</v>
      </c>
      <c r="R1231" s="114"/>
      <c r="S1231" s="114"/>
      <c r="T1231" s="114"/>
      <c r="U1231" s="114"/>
      <c r="V1231" s="114"/>
      <c r="W1231" s="114"/>
      <c r="X1231" s="114"/>
      <c r="Y1231" s="114"/>
      <c r="Z1231" s="114"/>
      <c r="AA1231" s="114"/>
      <c r="AB1231" s="114"/>
      <c r="AC1231" s="114"/>
      <c r="AD1231" s="114"/>
      <c r="AE1231" s="114"/>
      <c r="AF1231" s="114"/>
      <c r="AG1231" s="114"/>
      <c r="AH1231" s="114"/>
      <c r="AI1231" s="114"/>
      <c r="AJ1231" s="114"/>
      <c r="AK1231" s="114"/>
      <c r="AL1231" s="114"/>
      <c r="AM1231" s="114"/>
      <c r="AN1231" s="114"/>
      <c r="AO1231" s="114"/>
      <c r="AP1231" s="114"/>
      <c r="AQ1231" s="114"/>
      <c r="AR1231" s="114"/>
      <c r="AS1231" s="114"/>
      <c r="AT1231" s="114"/>
      <c r="AU1231" s="114"/>
      <c r="AV1231" s="114"/>
      <c r="AW1231" s="114"/>
      <c r="AX1231" s="114"/>
      <c r="AY1231" s="114"/>
      <c r="AZ1231" s="114"/>
      <c r="BA1231" s="114"/>
      <c r="BB1231" s="114"/>
      <c r="BC1231" s="114"/>
      <c r="BD1231" s="114"/>
      <c r="BE1231" s="114"/>
      <c r="BF1231" s="114"/>
      <c r="BG1231" s="114"/>
      <c r="BH1231" s="114"/>
      <c r="BI1231" s="114"/>
      <c r="BJ1231" s="114"/>
      <c r="BK1231" s="114"/>
      <c r="BL1231" s="114"/>
    </row>
    <row r="1232">
      <c r="A1232" s="117" t="s">
        <v>237</v>
      </c>
      <c r="B1232" s="117" t="b">
        <v>1</v>
      </c>
      <c r="C1232" s="117">
        <v>1.0</v>
      </c>
      <c r="D1232" s="117" t="s">
        <v>8227</v>
      </c>
      <c r="E1232" s="117" t="s">
        <v>9171</v>
      </c>
      <c r="F1232" s="117" t="s">
        <v>1446</v>
      </c>
      <c r="G1232" s="117" t="s">
        <v>14067</v>
      </c>
      <c r="H1232" s="117" t="s">
        <v>14068</v>
      </c>
      <c r="I1232" s="134"/>
      <c r="J1232" s="117" t="s">
        <v>14069</v>
      </c>
      <c r="K1232" s="117" t="s">
        <v>14070</v>
      </c>
      <c r="L1232" s="134"/>
      <c r="M1232" s="134"/>
      <c r="N1232" s="134"/>
      <c r="O1232" s="117" t="s">
        <v>14071</v>
      </c>
      <c r="P1232" s="117" t="s">
        <v>14072</v>
      </c>
      <c r="Q1232" s="117" t="s">
        <v>14073</v>
      </c>
      <c r="R1232" s="114"/>
      <c r="S1232" s="114"/>
      <c r="T1232" s="114"/>
      <c r="U1232" s="114"/>
      <c r="V1232" s="114"/>
      <c r="W1232" s="114"/>
      <c r="X1232" s="114"/>
      <c r="Y1232" s="114"/>
      <c r="Z1232" s="114"/>
      <c r="AA1232" s="114"/>
      <c r="AB1232" s="114"/>
      <c r="AC1232" s="114"/>
      <c r="AD1232" s="114"/>
      <c r="AE1232" s="114"/>
      <c r="AF1232" s="114"/>
      <c r="AG1232" s="114"/>
      <c r="AH1232" s="114"/>
      <c r="AI1232" s="114"/>
      <c r="AJ1232" s="114"/>
      <c r="AK1232" s="114"/>
      <c r="AL1232" s="114"/>
      <c r="AM1232" s="114"/>
      <c r="AN1232" s="114"/>
      <c r="AO1232" s="114"/>
      <c r="AP1232" s="114"/>
      <c r="AQ1232" s="114"/>
      <c r="AR1232" s="114"/>
      <c r="AS1232" s="114"/>
      <c r="AT1232" s="114"/>
      <c r="AU1232" s="114"/>
      <c r="AV1232" s="114"/>
      <c r="AW1232" s="114"/>
      <c r="AX1232" s="114"/>
      <c r="AY1232" s="114"/>
      <c r="AZ1232" s="114"/>
      <c r="BA1232" s="114"/>
      <c r="BB1232" s="114"/>
      <c r="BC1232" s="114"/>
      <c r="BD1232" s="114"/>
      <c r="BE1232" s="114"/>
      <c r="BF1232" s="114"/>
      <c r="BG1232" s="114"/>
      <c r="BH1232" s="114"/>
      <c r="BI1232" s="114"/>
      <c r="BJ1232" s="114"/>
      <c r="BK1232" s="114"/>
      <c r="BL1232" s="114"/>
    </row>
    <row r="1233">
      <c r="A1233" s="117" t="s">
        <v>237</v>
      </c>
      <c r="B1233" s="117" t="b">
        <v>1</v>
      </c>
      <c r="C1233" s="117" t="s">
        <v>241</v>
      </c>
      <c r="D1233" s="117" t="s">
        <v>8227</v>
      </c>
      <c r="E1233" s="117" t="s">
        <v>9171</v>
      </c>
      <c r="F1233" s="117" t="s">
        <v>1446</v>
      </c>
      <c r="G1233" s="117" t="s">
        <v>14074</v>
      </c>
      <c r="H1233" s="117" t="s">
        <v>14075</v>
      </c>
      <c r="I1233" s="134"/>
      <c r="J1233" s="117" t="s">
        <v>14076</v>
      </c>
      <c r="K1233" s="143" t="s">
        <v>14077</v>
      </c>
      <c r="L1233" s="134"/>
      <c r="M1233" s="134"/>
      <c r="N1233" s="134"/>
      <c r="O1233" s="117" t="s">
        <v>14078</v>
      </c>
      <c r="P1233" s="117" t="s">
        <v>14079</v>
      </c>
      <c r="Q1233" s="143" t="s">
        <v>14080</v>
      </c>
      <c r="R1233" s="114"/>
      <c r="S1233" s="114"/>
      <c r="T1233" s="114"/>
      <c r="U1233" s="114"/>
      <c r="V1233" s="114"/>
      <c r="W1233" s="114"/>
      <c r="X1233" s="114"/>
      <c r="Y1233" s="114"/>
      <c r="Z1233" s="114"/>
      <c r="AA1233" s="114"/>
      <c r="AB1233" s="114"/>
      <c r="AC1233" s="114"/>
      <c r="AD1233" s="114"/>
      <c r="AE1233" s="114"/>
      <c r="AF1233" s="114"/>
      <c r="AG1233" s="114"/>
      <c r="AH1233" s="114"/>
      <c r="AI1233" s="114"/>
      <c r="AJ1233" s="114"/>
      <c r="AK1233" s="114"/>
      <c r="AL1233" s="114"/>
      <c r="AM1233" s="114"/>
      <c r="AN1233" s="114"/>
      <c r="AO1233" s="114"/>
      <c r="AP1233" s="114"/>
      <c r="AQ1233" s="114"/>
      <c r="AR1233" s="114"/>
      <c r="AS1233" s="114"/>
      <c r="AT1233" s="114"/>
      <c r="AU1233" s="114"/>
      <c r="AV1233" s="114"/>
      <c r="AW1233" s="114"/>
      <c r="AX1233" s="114"/>
      <c r="AY1233" s="114"/>
      <c r="AZ1233" s="114"/>
      <c r="BA1233" s="114"/>
      <c r="BB1233" s="114"/>
      <c r="BC1233" s="114"/>
      <c r="BD1233" s="114"/>
      <c r="BE1233" s="114"/>
      <c r="BF1233" s="114"/>
      <c r="BG1233" s="114"/>
      <c r="BH1233" s="114"/>
      <c r="BI1233" s="114"/>
      <c r="BJ1233" s="114"/>
      <c r="BK1233" s="114"/>
      <c r="BL1233" s="114"/>
    </row>
    <row r="1234">
      <c r="A1234" s="117" t="s">
        <v>237</v>
      </c>
      <c r="B1234" s="117" t="b">
        <v>1</v>
      </c>
      <c r="C1234" s="117" t="s">
        <v>241</v>
      </c>
      <c r="D1234" s="117" t="s">
        <v>8227</v>
      </c>
      <c r="E1234" s="117" t="s">
        <v>9171</v>
      </c>
      <c r="F1234" s="117" t="s">
        <v>1446</v>
      </c>
      <c r="G1234" s="117" t="s">
        <v>14081</v>
      </c>
      <c r="H1234" s="117" t="s">
        <v>14082</v>
      </c>
      <c r="I1234" s="134"/>
      <c r="J1234" s="117" t="s">
        <v>14083</v>
      </c>
      <c r="K1234" s="117" t="s">
        <v>14084</v>
      </c>
      <c r="L1234" s="134"/>
      <c r="M1234" s="134"/>
      <c r="N1234" s="134"/>
      <c r="O1234" s="117" t="s">
        <v>14085</v>
      </c>
      <c r="P1234" s="117" t="s">
        <v>14086</v>
      </c>
      <c r="Q1234" s="117" t="s">
        <v>14087</v>
      </c>
      <c r="R1234" s="114"/>
      <c r="S1234" s="114"/>
      <c r="T1234" s="114"/>
      <c r="U1234" s="114"/>
      <c r="V1234" s="114"/>
      <c r="W1234" s="114"/>
      <c r="X1234" s="114"/>
      <c r="Y1234" s="114"/>
      <c r="Z1234" s="114"/>
      <c r="AA1234" s="114"/>
      <c r="AB1234" s="114"/>
      <c r="AC1234" s="114"/>
      <c r="AD1234" s="114"/>
      <c r="AE1234" s="114"/>
      <c r="AF1234" s="114"/>
      <c r="AG1234" s="114"/>
      <c r="AH1234" s="114"/>
      <c r="AI1234" s="114"/>
      <c r="AJ1234" s="114"/>
      <c r="AK1234" s="114"/>
      <c r="AL1234" s="114"/>
      <c r="AM1234" s="114"/>
      <c r="AN1234" s="114"/>
      <c r="AO1234" s="114"/>
      <c r="AP1234" s="114"/>
      <c r="AQ1234" s="114"/>
      <c r="AR1234" s="114"/>
      <c r="AS1234" s="114"/>
      <c r="AT1234" s="114"/>
      <c r="AU1234" s="114"/>
      <c r="AV1234" s="114"/>
      <c r="AW1234" s="114"/>
      <c r="AX1234" s="114"/>
      <c r="AY1234" s="114"/>
      <c r="AZ1234" s="114"/>
      <c r="BA1234" s="114"/>
      <c r="BB1234" s="114"/>
      <c r="BC1234" s="114"/>
      <c r="BD1234" s="114"/>
      <c r="BE1234" s="114"/>
      <c r="BF1234" s="114"/>
      <c r="BG1234" s="114"/>
      <c r="BH1234" s="114"/>
      <c r="BI1234" s="114"/>
      <c r="BJ1234" s="114"/>
      <c r="BK1234" s="114"/>
      <c r="BL1234" s="114"/>
    </row>
    <row r="1235">
      <c r="A1235" s="117" t="s">
        <v>237</v>
      </c>
      <c r="B1235" s="117" t="b">
        <v>1</v>
      </c>
      <c r="C1235" s="117">
        <v>1.0</v>
      </c>
      <c r="D1235" s="117" t="s">
        <v>8227</v>
      </c>
      <c r="E1235" s="117" t="s">
        <v>9171</v>
      </c>
      <c r="F1235" s="117" t="s">
        <v>1446</v>
      </c>
      <c r="G1235" s="117" t="s">
        <v>14088</v>
      </c>
      <c r="H1235" s="117" t="s">
        <v>14089</v>
      </c>
      <c r="I1235" s="134"/>
      <c r="J1235" s="117" t="s">
        <v>14090</v>
      </c>
      <c r="K1235" s="117" t="s">
        <v>14091</v>
      </c>
      <c r="L1235" s="134"/>
      <c r="M1235" s="134"/>
      <c r="N1235" s="134"/>
      <c r="O1235" s="117" t="s">
        <v>14092</v>
      </c>
      <c r="P1235" s="117" t="s">
        <v>14093</v>
      </c>
      <c r="Q1235" s="117" t="s">
        <v>14094</v>
      </c>
      <c r="R1235" s="114"/>
      <c r="S1235" s="114"/>
      <c r="T1235" s="114"/>
      <c r="U1235" s="114"/>
      <c r="V1235" s="114"/>
      <c r="W1235" s="114"/>
      <c r="X1235" s="114"/>
      <c r="Y1235" s="114"/>
      <c r="Z1235" s="114"/>
      <c r="AA1235" s="114"/>
      <c r="AB1235" s="114"/>
      <c r="AC1235" s="114"/>
      <c r="AD1235" s="114"/>
      <c r="AE1235" s="114"/>
      <c r="AF1235" s="114"/>
      <c r="AG1235" s="114"/>
      <c r="AH1235" s="114"/>
      <c r="AI1235" s="114"/>
      <c r="AJ1235" s="114"/>
      <c r="AK1235" s="114"/>
      <c r="AL1235" s="114"/>
      <c r="AM1235" s="114"/>
      <c r="AN1235" s="114"/>
      <c r="AO1235" s="114"/>
      <c r="AP1235" s="114"/>
      <c r="AQ1235" s="114"/>
      <c r="AR1235" s="114"/>
      <c r="AS1235" s="114"/>
      <c r="AT1235" s="114"/>
      <c r="AU1235" s="114"/>
      <c r="AV1235" s="114"/>
      <c r="AW1235" s="114"/>
      <c r="AX1235" s="114"/>
      <c r="AY1235" s="114"/>
      <c r="AZ1235" s="114"/>
      <c r="BA1235" s="114"/>
      <c r="BB1235" s="114"/>
      <c r="BC1235" s="114"/>
      <c r="BD1235" s="114"/>
      <c r="BE1235" s="114"/>
      <c r="BF1235" s="114"/>
      <c r="BG1235" s="114"/>
      <c r="BH1235" s="114"/>
      <c r="BI1235" s="114"/>
      <c r="BJ1235" s="114"/>
      <c r="BK1235" s="114"/>
      <c r="BL1235" s="114"/>
    </row>
    <row r="1236">
      <c r="A1236" s="117" t="s">
        <v>237</v>
      </c>
      <c r="B1236" s="117" t="b">
        <v>1</v>
      </c>
      <c r="C1236" s="117" t="s">
        <v>241</v>
      </c>
      <c r="D1236" s="117" t="s">
        <v>8227</v>
      </c>
      <c r="E1236" s="117" t="s">
        <v>9171</v>
      </c>
      <c r="F1236" s="117" t="s">
        <v>1446</v>
      </c>
      <c r="G1236" s="117" t="s">
        <v>14095</v>
      </c>
      <c r="H1236" s="117" t="s">
        <v>14096</v>
      </c>
      <c r="I1236" s="134"/>
      <c r="J1236" s="117" t="s">
        <v>14097</v>
      </c>
      <c r="K1236" s="117" t="s">
        <v>14098</v>
      </c>
      <c r="L1236" s="134"/>
      <c r="M1236" s="134"/>
      <c r="N1236" s="134"/>
      <c r="O1236" s="117" t="s">
        <v>14099</v>
      </c>
      <c r="P1236" s="117" t="s">
        <v>14100</v>
      </c>
      <c r="Q1236" s="117" t="s">
        <v>14101</v>
      </c>
      <c r="R1236" s="114"/>
      <c r="S1236" s="114"/>
      <c r="T1236" s="114"/>
      <c r="U1236" s="114"/>
      <c r="V1236" s="114"/>
      <c r="W1236" s="114"/>
      <c r="X1236" s="114"/>
      <c r="Y1236" s="114"/>
      <c r="Z1236" s="114"/>
      <c r="AA1236" s="114"/>
      <c r="AB1236" s="114"/>
      <c r="AC1236" s="114"/>
      <c r="AD1236" s="114"/>
      <c r="AE1236" s="114"/>
      <c r="AF1236" s="114"/>
      <c r="AG1236" s="114"/>
      <c r="AH1236" s="114"/>
      <c r="AI1236" s="114"/>
      <c r="AJ1236" s="114"/>
      <c r="AK1236" s="114"/>
      <c r="AL1236" s="114"/>
      <c r="AM1236" s="114"/>
      <c r="AN1236" s="114"/>
      <c r="AO1236" s="114"/>
      <c r="AP1236" s="114"/>
      <c r="AQ1236" s="114"/>
      <c r="AR1236" s="114"/>
      <c r="AS1236" s="114"/>
      <c r="AT1236" s="114"/>
      <c r="AU1236" s="114"/>
      <c r="AV1236" s="114"/>
      <c r="AW1236" s="114"/>
      <c r="AX1236" s="114"/>
      <c r="AY1236" s="114"/>
      <c r="AZ1236" s="114"/>
      <c r="BA1236" s="114"/>
      <c r="BB1236" s="114"/>
      <c r="BC1236" s="114"/>
      <c r="BD1236" s="114"/>
      <c r="BE1236" s="114"/>
      <c r="BF1236" s="114"/>
      <c r="BG1236" s="114"/>
      <c r="BH1236" s="114"/>
      <c r="BI1236" s="114"/>
      <c r="BJ1236" s="114"/>
      <c r="BK1236" s="114"/>
      <c r="BL1236" s="114"/>
    </row>
    <row r="1237">
      <c r="A1237" s="117" t="s">
        <v>237</v>
      </c>
      <c r="B1237" s="117" t="b">
        <v>1</v>
      </c>
      <c r="C1237" s="117" t="s">
        <v>241</v>
      </c>
      <c r="D1237" s="117" t="s">
        <v>8227</v>
      </c>
      <c r="E1237" s="117" t="s">
        <v>9319</v>
      </c>
      <c r="F1237" s="117" t="s">
        <v>1772</v>
      </c>
      <c r="G1237" s="117" t="s">
        <v>14102</v>
      </c>
      <c r="H1237" s="117" t="s">
        <v>14103</v>
      </c>
      <c r="I1237" s="134"/>
      <c r="J1237" s="117" t="s">
        <v>14104</v>
      </c>
      <c r="K1237" s="117" t="s">
        <v>14105</v>
      </c>
      <c r="L1237" s="134"/>
      <c r="M1237" s="134"/>
      <c r="N1237" s="134"/>
      <c r="O1237" s="117" t="s">
        <v>14106</v>
      </c>
      <c r="P1237" s="117" t="s">
        <v>14107</v>
      </c>
      <c r="Q1237" s="117" t="s">
        <v>14108</v>
      </c>
      <c r="R1237" s="114"/>
      <c r="S1237" s="114"/>
      <c r="T1237" s="114"/>
      <c r="U1237" s="114"/>
      <c r="V1237" s="114"/>
      <c r="W1237" s="114"/>
      <c r="X1237" s="114"/>
      <c r="Y1237" s="114"/>
      <c r="Z1237" s="114"/>
      <c r="AA1237" s="114"/>
      <c r="AB1237" s="114"/>
      <c r="AC1237" s="114"/>
      <c r="AD1237" s="114"/>
      <c r="AE1237" s="114"/>
      <c r="AF1237" s="114"/>
      <c r="AG1237" s="114"/>
      <c r="AH1237" s="114"/>
      <c r="AI1237" s="114"/>
      <c r="AJ1237" s="114"/>
      <c r="AK1237" s="114"/>
      <c r="AL1237" s="114"/>
      <c r="AM1237" s="114"/>
      <c r="AN1237" s="114"/>
      <c r="AO1237" s="114"/>
      <c r="AP1237" s="114"/>
      <c r="AQ1237" s="114"/>
      <c r="AR1237" s="114"/>
      <c r="AS1237" s="114"/>
      <c r="AT1237" s="114"/>
      <c r="AU1237" s="114"/>
      <c r="AV1237" s="114"/>
      <c r="AW1237" s="114"/>
      <c r="AX1237" s="114"/>
      <c r="AY1237" s="114"/>
      <c r="AZ1237" s="114"/>
      <c r="BA1237" s="114"/>
      <c r="BB1237" s="114"/>
      <c r="BC1237" s="114"/>
      <c r="BD1237" s="114"/>
      <c r="BE1237" s="114"/>
      <c r="BF1237" s="114"/>
      <c r="BG1237" s="114"/>
      <c r="BH1237" s="114"/>
      <c r="BI1237" s="114"/>
      <c r="BJ1237" s="114"/>
      <c r="BK1237" s="114"/>
      <c r="BL1237" s="114"/>
    </row>
    <row r="1238">
      <c r="A1238" s="117" t="s">
        <v>237</v>
      </c>
      <c r="B1238" s="117" t="b">
        <v>1</v>
      </c>
      <c r="C1238" s="117">
        <v>1.0</v>
      </c>
      <c r="D1238" s="117" t="s">
        <v>8227</v>
      </c>
      <c r="E1238" s="117" t="s">
        <v>9319</v>
      </c>
      <c r="F1238" s="117" t="s">
        <v>1772</v>
      </c>
      <c r="G1238" s="117" t="s">
        <v>14109</v>
      </c>
      <c r="H1238" s="117" t="s">
        <v>14110</v>
      </c>
      <c r="I1238" s="134"/>
      <c r="J1238" s="117" t="s">
        <v>14111</v>
      </c>
      <c r="K1238" s="117" t="s">
        <v>14112</v>
      </c>
      <c r="L1238" s="134"/>
      <c r="M1238" s="134"/>
      <c r="N1238" s="134"/>
      <c r="O1238" s="117" t="s">
        <v>14113</v>
      </c>
      <c r="P1238" s="117" t="s">
        <v>14114</v>
      </c>
      <c r="Q1238" s="117" t="s">
        <v>14115</v>
      </c>
      <c r="R1238" s="114"/>
      <c r="S1238" s="114"/>
      <c r="T1238" s="114"/>
      <c r="U1238" s="114"/>
      <c r="V1238" s="114"/>
      <c r="W1238" s="114"/>
      <c r="X1238" s="114"/>
      <c r="Y1238" s="114"/>
      <c r="Z1238" s="114"/>
      <c r="AA1238" s="114"/>
      <c r="AB1238" s="114"/>
      <c r="AC1238" s="114"/>
      <c r="AD1238" s="114"/>
      <c r="AE1238" s="114"/>
      <c r="AF1238" s="114"/>
      <c r="AG1238" s="114"/>
      <c r="AH1238" s="114"/>
      <c r="AI1238" s="114"/>
      <c r="AJ1238" s="114"/>
      <c r="AK1238" s="114"/>
      <c r="AL1238" s="114"/>
      <c r="AM1238" s="114"/>
      <c r="AN1238" s="114"/>
      <c r="AO1238" s="114"/>
      <c r="AP1238" s="114"/>
      <c r="AQ1238" s="114"/>
      <c r="AR1238" s="114"/>
      <c r="AS1238" s="114"/>
      <c r="AT1238" s="114"/>
      <c r="AU1238" s="114"/>
      <c r="AV1238" s="114"/>
      <c r="AW1238" s="114"/>
      <c r="AX1238" s="114"/>
      <c r="AY1238" s="114"/>
      <c r="AZ1238" s="114"/>
      <c r="BA1238" s="114"/>
      <c r="BB1238" s="114"/>
      <c r="BC1238" s="114"/>
      <c r="BD1238" s="114"/>
      <c r="BE1238" s="114"/>
      <c r="BF1238" s="114"/>
      <c r="BG1238" s="114"/>
      <c r="BH1238" s="114"/>
      <c r="BI1238" s="114"/>
      <c r="BJ1238" s="114"/>
      <c r="BK1238" s="114"/>
      <c r="BL1238" s="114"/>
    </row>
    <row r="1239">
      <c r="A1239" s="117" t="s">
        <v>237</v>
      </c>
      <c r="B1239" s="117" t="b">
        <v>1</v>
      </c>
      <c r="C1239" s="117" t="s">
        <v>241</v>
      </c>
      <c r="D1239" s="117" t="s">
        <v>8227</v>
      </c>
      <c r="E1239" s="117" t="s">
        <v>9319</v>
      </c>
      <c r="F1239" s="117" t="s">
        <v>1772</v>
      </c>
      <c r="G1239" s="117" t="s">
        <v>14116</v>
      </c>
      <c r="H1239" s="117" t="s">
        <v>14117</v>
      </c>
      <c r="I1239" s="134"/>
      <c r="J1239" s="117" t="s">
        <v>14118</v>
      </c>
      <c r="K1239" s="117" t="s">
        <v>14119</v>
      </c>
      <c r="L1239" s="134"/>
      <c r="M1239" s="134"/>
      <c r="N1239" s="134"/>
      <c r="O1239" s="117" t="s">
        <v>14120</v>
      </c>
      <c r="P1239" s="117" t="s">
        <v>14121</v>
      </c>
      <c r="Q1239" s="134"/>
      <c r="R1239" s="114"/>
      <c r="S1239" s="114"/>
      <c r="T1239" s="114"/>
      <c r="U1239" s="114"/>
      <c r="V1239" s="114"/>
      <c r="W1239" s="114"/>
      <c r="X1239" s="114"/>
      <c r="Y1239" s="114"/>
      <c r="Z1239" s="114"/>
      <c r="AA1239" s="114"/>
      <c r="AB1239" s="114"/>
      <c r="AC1239" s="114"/>
      <c r="AD1239" s="114"/>
      <c r="AE1239" s="114"/>
      <c r="AF1239" s="114"/>
      <c r="AG1239" s="114"/>
      <c r="AH1239" s="114"/>
      <c r="AI1239" s="114"/>
      <c r="AJ1239" s="114"/>
      <c r="AK1239" s="114"/>
      <c r="AL1239" s="114"/>
      <c r="AM1239" s="114"/>
      <c r="AN1239" s="114"/>
      <c r="AO1239" s="114"/>
      <c r="AP1239" s="114"/>
      <c r="AQ1239" s="114"/>
      <c r="AR1239" s="114"/>
      <c r="AS1239" s="114"/>
      <c r="AT1239" s="114"/>
      <c r="AU1239" s="114"/>
      <c r="AV1239" s="114"/>
      <c r="AW1239" s="114"/>
      <c r="AX1239" s="114"/>
      <c r="AY1239" s="114"/>
      <c r="AZ1239" s="114"/>
      <c r="BA1239" s="114"/>
      <c r="BB1239" s="114"/>
      <c r="BC1239" s="114"/>
      <c r="BD1239" s="114"/>
      <c r="BE1239" s="114"/>
      <c r="BF1239" s="114"/>
      <c r="BG1239" s="114"/>
      <c r="BH1239" s="114"/>
      <c r="BI1239" s="114"/>
      <c r="BJ1239" s="114"/>
      <c r="BK1239" s="114"/>
      <c r="BL1239" s="114"/>
    </row>
    <row r="1240">
      <c r="A1240" s="117" t="s">
        <v>237</v>
      </c>
      <c r="B1240" s="117" t="b">
        <v>1</v>
      </c>
      <c r="C1240" s="117" t="s">
        <v>241</v>
      </c>
      <c r="D1240" s="117" t="s">
        <v>8227</v>
      </c>
      <c r="E1240" s="117" t="s">
        <v>9319</v>
      </c>
      <c r="F1240" s="117" t="s">
        <v>1772</v>
      </c>
      <c r="G1240" s="117" t="s">
        <v>14122</v>
      </c>
      <c r="H1240" s="117" t="s">
        <v>14123</v>
      </c>
      <c r="I1240" s="134"/>
      <c r="J1240" s="117" t="s">
        <v>14124</v>
      </c>
      <c r="K1240" s="117" t="s">
        <v>14125</v>
      </c>
      <c r="L1240" s="134"/>
      <c r="M1240" s="134"/>
      <c r="N1240" s="134"/>
      <c r="O1240" s="117" t="s">
        <v>14126</v>
      </c>
      <c r="P1240" s="117" t="s">
        <v>14127</v>
      </c>
      <c r="Q1240" s="117" t="s">
        <v>14128</v>
      </c>
      <c r="R1240" s="114"/>
      <c r="S1240" s="114"/>
      <c r="T1240" s="114"/>
      <c r="U1240" s="114"/>
      <c r="V1240" s="114"/>
      <c r="W1240" s="114"/>
      <c r="X1240" s="114"/>
      <c r="Y1240" s="114"/>
      <c r="Z1240" s="114"/>
      <c r="AA1240" s="114"/>
      <c r="AB1240" s="114"/>
      <c r="AC1240" s="114"/>
      <c r="AD1240" s="114"/>
      <c r="AE1240" s="114"/>
      <c r="AF1240" s="114"/>
      <c r="AG1240" s="114"/>
      <c r="AH1240" s="114"/>
      <c r="AI1240" s="114"/>
      <c r="AJ1240" s="114"/>
      <c r="AK1240" s="114"/>
      <c r="AL1240" s="114"/>
      <c r="AM1240" s="114"/>
      <c r="AN1240" s="114"/>
      <c r="AO1240" s="114"/>
      <c r="AP1240" s="114"/>
      <c r="AQ1240" s="114"/>
      <c r="AR1240" s="114"/>
      <c r="AS1240" s="114"/>
      <c r="AT1240" s="114"/>
      <c r="AU1240" s="114"/>
      <c r="AV1240" s="114"/>
      <c r="AW1240" s="114"/>
      <c r="AX1240" s="114"/>
      <c r="AY1240" s="114"/>
      <c r="AZ1240" s="114"/>
      <c r="BA1240" s="114"/>
      <c r="BB1240" s="114"/>
      <c r="BC1240" s="114"/>
      <c r="BD1240" s="114"/>
      <c r="BE1240" s="114"/>
      <c r="BF1240" s="114"/>
      <c r="BG1240" s="114"/>
      <c r="BH1240" s="114"/>
      <c r="BI1240" s="114"/>
      <c r="BJ1240" s="114"/>
      <c r="BK1240" s="114"/>
      <c r="BL1240" s="114"/>
    </row>
    <row r="1241">
      <c r="A1241" s="117" t="s">
        <v>237</v>
      </c>
      <c r="B1241" s="117" t="b">
        <v>1</v>
      </c>
      <c r="C1241" s="117">
        <v>1.0</v>
      </c>
      <c r="D1241" s="117" t="s">
        <v>8227</v>
      </c>
      <c r="E1241" s="117" t="s">
        <v>9319</v>
      </c>
      <c r="F1241" s="117" t="s">
        <v>6144</v>
      </c>
      <c r="G1241" s="117" t="s">
        <v>14129</v>
      </c>
      <c r="H1241" s="117" t="s">
        <v>14130</v>
      </c>
      <c r="I1241" s="134"/>
      <c r="J1241" s="117" t="s">
        <v>14131</v>
      </c>
      <c r="K1241" s="117" t="s">
        <v>14132</v>
      </c>
      <c r="L1241" s="134"/>
      <c r="M1241" s="134"/>
      <c r="N1241" s="134"/>
      <c r="O1241" s="117" t="s">
        <v>14133</v>
      </c>
      <c r="P1241" s="117" t="s">
        <v>14134</v>
      </c>
      <c r="Q1241" s="117" t="s">
        <v>14135</v>
      </c>
      <c r="R1241" s="114"/>
      <c r="S1241" s="114"/>
      <c r="T1241" s="114"/>
      <c r="U1241" s="114"/>
      <c r="V1241" s="114"/>
      <c r="W1241" s="114"/>
      <c r="X1241" s="114"/>
      <c r="Y1241" s="114"/>
      <c r="Z1241" s="114"/>
      <c r="AA1241" s="114"/>
      <c r="AB1241" s="114"/>
      <c r="AC1241" s="114"/>
      <c r="AD1241" s="114"/>
      <c r="AE1241" s="114"/>
      <c r="AF1241" s="114"/>
      <c r="AG1241" s="114"/>
      <c r="AH1241" s="114"/>
      <c r="AI1241" s="114"/>
      <c r="AJ1241" s="114"/>
      <c r="AK1241" s="114"/>
      <c r="AL1241" s="114"/>
      <c r="AM1241" s="114"/>
      <c r="AN1241" s="114"/>
      <c r="AO1241" s="114"/>
      <c r="AP1241" s="114"/>
      <c r="AQ1241" s="114"/>
      <c r="AR1241" s="114"/>
      <c r="AS1241" s="114"/>
      <c r="AT1241" s="114"/>
      <c r="AU1241" s="114"/>
      <c r="AV1241" s="114"/>
      <c r="AW1241" s="114"/>
      <c r="AX1241" s="114"/>
      <c r="AY1241" s="114"/>
      <c r="AZ1241" s="114"/>
      <c r="BA1241" s="114"/>
      <c r="BB1241" s="114"/>
      <c r="BC1241" s="114"/>
      <c r="BD1241" s="114"/>
      <c r="BE1241" s="114"/>
      <c r="BF1241" s="114"/>
      <c r="BG1241" s="114"/>
      <c r="BH1241" s="114"/>
      <c r="BI1241" s="114"/>
      <c r="BJ1241" s="114"/>
      <c r="BK1241" s="114"/>
      <c r="BL1241" s="114"/>
    </row>
    <row r="1242">
      <c r="A1242" s="117" t="s">
        <v>237</v>
      </c>
      <c r="B1242" s="117" t="b">
        <v>1</v>
      </c>
      <c r="C1242" s="117" t="s">
        <v>241</v>
      </c>
      <c r="D1242" s="117" t="s">
        <v>8227</v>
      </c>
      <c r="E1242" s="117" t="s">
        <v>9319</v>
      </c>
      <c r="F1242" s="117" t="s">
        <v>489</v>
      </c>
      <c r="G1242" s="117" t="s">
        <v>14136</v>
      </c>
      <c r="H1242" s="117" t="s">
        <v>14137</v>
      </c>
      <c r="I1242" s="134"/>
      <c r="J1242" s="117" t="s">
        <v>14138</v>
      </c>
      <c r="K1242" s="117" t="s">
        <v>14139</v>
      </c>
      <c r="L1242" s="134"/>
      <c r="M1242" s="134"/>
      <c r="N1242" s="134"/>
      <c r="O1242" s="117" t="s">
        <v>14140</v>
      </c>
      <c r="P1242" s="117" t="s">
        <v>14141</v>
      </c>
      <c r="Q1242" s="117" t="s">
        <v>14142</v>
      </c>
      <c r="R1242" s="114"/>
      <c r="S1242" s="114"/>
      <c r="T1242" s="114"/>
      <c r="U1242" s="114"/>
      <c r="V1242" s="114"/>
      <c r="W1242" s="114"/>
      <c r="X1242" s="114"/>
      <c r="Y1242" s="114"/>
      <c r="Z1242" s="114"/>
      <c r="AA1242" s="114"/>
      <c r="AB1242" s="114"/>
      <c r="AC1242" s="114"/>
      <c r="AD1242" s="114"/>
      <c r="AE1242" s="114"/>
      <c r="AF1242" s="114"/>
      <c r="AG1242" s="114"/>
      <c r="AH1242" s="114"/>
      <c r="AI1242" s="114"/>
      <c r="AJ1242" s="114"/>
      <c r="AK1242" s="114"/>
      <c r="AL1242" s="114"/>
      <c r="AM1242" s="114"/>
      <c r="AN1242" s="114"/>
      <c r="AO1242" s="114"/>
      <c r="AP1242" s="114"/>
      <c r="AQ1242" s="114"/>
      <c r="AR1242" s="114"/>
      <c r="AS1242" s="114"/>
      <c r="AT1242" s="114"/>
      <c r="AU1242" s="114"/>
      <c r="AV1242" s="114"/>
      <c r="AW1242" s="114"/>
      <c r="AX1242" s="114"/>
      <c r="AY1242" s="114"/>
      <c r="AZ1242" s="114"/>
      <c r="BA1242" s="114"/>
      <c r="BB1242" s="114"/>
      <c r="BC1242" s="114"/>
      <c r="BD1242" s="114"/>
      <c r="BE1242" s="114"/>
      <c r="BF1242" s="114"/>
      <c r="BG1242" s="114"/>
      <c r="BH1242" s="114"/>
      <c r="BI1242" s="114"/>
      <c r="BJ1242" s="114"/>
      <c r="BK1242" s="114"/>
      <c r="BL1242" s="114"/>
    </row>
    <row r="1243">
      <c r="A1243" s="117" t="s">
        <v>237</v>
      </c>
      <c r="B1243" s="117" t="b">
        <v>1</v>
      </c>
      <c r="C1243" s="117" t="s">
        <v>241</v>
      </c>
      <c r="D1243" s="117" t="s">
        <v>8227</v>
      </c>
      <c r="E1243" s="117" t="s">
        <v>9319</v>
      </c>
      <c r="F1243" s="117" t="s">
        <v>1399</v>
      </c>
      <c r="G1243" s="117" t="s">
        <v>14143</v>
      </c>
      <c r="H1243" s="117" t="s">
        <v>14144</v>
      </c>
      <c r="I1243" s="134"/>
      <c r="J1243" s="117" t="s">
        <v>14145</v>
      </c>
      <c r="K1243" s="117" t="s">
        <v>14146</v>
      </c>
      <c r="L1243" s="134"/>
      <c r="M1243" s="134"/>
      <c r="N1243" s="134"/>
      <c r="O1243" s="117" t="s">
        <v>14147</v>
      </c>
      <c r="P1243" s="117" t="s">
        <v>14148</v>
      </c>
      <c r="Q1243" s="117" t="s">
        <v>14149</v>
      </c>
      <c r="R1243" s="114"/>
      <c r="S1243" s="114"/>
      <c r="T1243" s="114"/>
      <c r="U1243" s="114"/>
      <c r="V1243" s="114"/>
      <c r="W1243" s="114"/>
      <c r="X1243" s="114"/>
      <c r="Y1243" s="114"/>
      <c r="Z1243" s="114"/>
      <c r="AA1243" s="114"/>
      <c r="AB1243" s="114"/>
      <c r="AC1243" s="114"/>
      <c r="AD1243" s="114"/>
      <c r="AE1243" s="114"/>
      <c r="AF1243" s="114"/>
      <c r="AG1243" s="114"/>
      <c r="AH1243" s="114"/>
      <c r="AI1243" s="114"/>
      <c r="AJ1243" s="114"/>
      <c r="AK1243" s="114"/>
      <c r="AL1243" s="114"/>
      <c r="AM1243" s="114"/>
      <c r="AN1243" s="114"/>
      <c r="AO1243" s="114"/>
      <c r="AP1243" s="114"/>
      <c r="AQ1243" s="114"/>
      <c r="AR1243" s="114"/>
      <c r="AS1243" s="114"/>
      <c r="AT1243" s="114"/>
      <c r="AU1243" s="114"/>
      <c r="AV1243" s="114"/>
      <c r="AW1243" s="114"/>
      <c r="AX1243" s="114"/>
      <c r="AY1243" s="114"/>
      <c r="AZ1243" s="114"/>
      <c r="BA1243" s="114"/>
      <c r="BB1243" s="114"/>
      <c r="BC1243" s="114"/>
      <c r="BD1243" s="114"/>
      <c r="BE1243" s="114"/>
      <c r="BF1243" s="114"/>
      <c r="BG1243" s="114"/>
      <c r="BH1243" s="114"/>
      <c r="BI1243" s="114"/>
      <c r="BJ1243" s="114"/>
      <c r="BK1243" s="114"/>
      <c r="BL1243" s="114"/>
    </row>
    <row r="1244">
      <c r="A1244" s="117" t="s">
        <v>237</v>
      </c>
      <c r="B1244" s="117" t="b">
        <v>1</v>
      </c>
      <c r="C1244" s="117">
        <v>1.0</v>
      </c>
      <c r="D1244" s="117" t="s">
        <v>8227</v>
      </c>
      <c r="E1244" s="117" t="s">
        <v>9319</v>
      </c>
      <c r="F1244" s="117" t="s">
        <v>1446</v>
      </c>
      <c r="G1244" s="117" t="s">
        <v>14150</v>
      </c>
      <c r="H1244" s="117" t="s">
        <v>14151</v>
      </c>
      <c r="I1244" s="134"/>
      <c r="J1244" s="117" t="s">
        <v>14152</v>
      </c>
      <c r="K1244" s="117" t="s">
        <v>14153</v>
      </c>
      <c r="L1244" s="134"/>
      <c r="M1244" s="134"/>
      <c r="N1244" s="134"/>
      <c r="O1244" s="117" t="s">
        <v>14154</v>
      </c>
      <c r="P1244" s="117" t="s">
        <v>14155</v>
      </c>
      <c r="Q1244" s="117" t="s">
        <v>14156</v>
      </c>
      <c r="R1244" s="114"/>
      <c r="S1244" s="114"/>
      <c r="T1244" s="114"/>
      <c r="U1244" s="114"/>
      <c r="V1244" s="114"/>
      <c r="W1244" s="114"/>
      <c r="X1244" s="114"/>
      <c r="Y1244" s="114"/>
      <c r="Z1244" s="114"/>
      <c r="AA1244" s="114"/>
      <c r="AB1244" s="114"/>
      <c r="AC1244" s="114"/>
      <c r="AD1244" s="114"/>
      <c r="AE1244" s="114"/>
      <c r="AF1244" s="114"/>
      <c r="AG1244" s="114"/>
      <c r="AH1244" s="114"/>
      <c r="AI1244" s="114"/>
      <c r="AJ1244" s="114"/>
      <c r="AK1244" s="114"/>
      <c r="AL1244" s="114"/>
      <c r="AM1244" s="114"/>
      <c r="AN1244" s="114"/>
      <c r="AO1244" s="114"/>
      <c r="AP1244" s="114"/>
      <c r="AQ1244" s="114"/>
      <c r="AR1244" s="114"/>
      <c r="AS1244" s="114"/>
      <c r="AT1244" s="114"/>
      <c r="AU1244" s="114"/>
      <c r="AV1244" s="114"/>
      <c r="AW1244" s="114"/>
      <c r="AX1244" s="114"/>
      <c r="AY1244" s="114"/>
      <c r="AZ1244" s="114"/>
      <c r="BA1244" s="114"/>
      <c r="BB1244" s="114"/>
      <c r="BC1244" s="114"/>
      <c r="BD1244" s="114"/>
      <c r="BE1244" s="114"/>
      <c r="BF1244" s="114"/>
      <c r="BG1244" s="114"/>
      <c r="BH1244" s="114"/>
      <c r="BI1244" s="114"/>
      <c r="BJ1244" s="114"/>
      <c r="BK1244" s="114"/>
      <c r="BL1244" s="114"/>
    </row>
    <row r="1245">
      <c r="A1245" s="117" t="s">
        <v>237</v>
      </c>
      <c r="B1245" s="117" t="b">
        <v>1</v>
      </c>
      <c r="C1245" s="117" t="s">
        <v>241</v>
      </c>
      <c r="D1245" s="117" t="s">
        <v>8227</v>
      </c>
      <c r="E1245" s="117" t="s">
        <v>9319</v>
      </c>
      <c r="F1245" s="117" t="s">
        <v>1446</v>
      </c>
      <c r="G1245" s="117" t="s">
        <v>14157</v>
      </c>
      <c r="H1245" s="117" t="s">
        <v>14158</v>
      </c>
      <c r="I1245" s="134"/>
      <c r="J1245" s="117" t="s">
        <v>14159</v>
      </c>
      <c r="K1245" s="117" t="s">
        <v>14160</v>
      </c>
      <c r="L1245" s="134"/>
      <c r="M1245" s="134"/>
      <c r="N1245" s="134"/>
      <c r="O1245" s="117" t="s">
        <v>14161</v>
      </c>
      <c r="P1245" s="117" t="s">
        <v>14162</v>
      </c>
      <c r="Q1245" s="117" t="s">
        <v>14163</v>
      </c>
      <c r="R1245" s="114"/>
      <c r="S1245" s="114"/>
      <c r="T1245" s="114"/>
      <c r="U1245" s="114"/>
      <c r="V1245" s="114"/>
      <c r="W1245" s="114"/>
      <c r="X1245" s="114"/>
      <c r="Y1245" s="114"/>
      <c r="Z1245" s="114"/>
      <c r="AA1245" s="114"/>
      <c r="AB1245" s="114"/>
      <c r="AC1245" s="114"/>
      <c r="AD1245" s="114"/>
      <c r="AE1245" s="114"/>
      <c r="AF1245" s="114"/>
      <c r="AG1245" s="114"/>
      <c r="AH1245" s="114"/>
      <c r="AI1245" s="114"/>
      <c r="AJ1245" s="114"/>
      <c r="AK1245" s="114"/>
      <c r="AL1245" s="114"/>
      <c r="AM1245" s="114"/>
      <c r="AN1245" s="114"/>
      <c r="AO1245" s="114"/>
      <c r="AP1245" s="114"/>
      <c r="AQ1245" s="114"/>
      <c r="AR1245" s="114"/>
      <c r="AS1245" s="114"/>
      <c r="AT1245" s="114"/>
      <c r="AU1245" s="114"/>
      <c r="AV1245" s="114"/>
      <c r="AW1245" s="114"/>
      <c r="AX1245" s="114"/>
      <c r="AY1245" s="114"/>
      <c r="AZ1245" s="114"/>
      <c r="BA1245" s="114"/>
      <c r="BB1245" s="114"/>
      <c r="BC1245" s="114"/>
      <c r="BD1245" s="114"/>
      <c r="BE1245" s="114"/>
      <c r="BF1245" s="114"/>
      <c r="BG1245" s="114"/>
      <c r="BH1245" s="114"/>
      <c r="BI1245" s="114"/>
      <c r="BJ1245" s="114"/>
      <c r="BK1245" s="114"/>
      <c r="BL1245" s="114"/>
    </row>
    <row r="1246">
      <c r="A1246" s="117" t="s">
        <v>237</v>
      </c>
      <c r="B1246" s="117" t="b">
        <v>1</v>
      </c>
      <c r="C1246" s="117" t="s">
        <v>241</v>
      </c>
      <c r="D1246" s="117" t="s">
        <v>8227</v>
      </c>
      <c r="E1246" s="117" t="s">
        <v>9319</v>
      </c>
      <c r="F1246" s="117" t="s">
        <v>1446</v>
      </c>
      <c r="G1246" s="117" t="s">
        <v>14164</v>
      </c>
      <c r="H1246" s="117" t="s">
        <v>14165</v>
      </c>
      <c r="I1246" s="134"/>
      <c r="J1246" s="117" t="s">
        <v>14166</v>
      </c>
      <c r="K1246" s="117" t="s">
        <v>14167</v>
      </c>
      <c r="L1246" s="134"/>
      <c r="M1246" s="134"/>
      <c r="N1246" s="134"/>
      <c r="O1246" s="117" t="s">
        <v>14168</v>
      </c>
      <c r="P1246" s="117" t="s">
        <v>14169</v>
      </c>
      <c r="Q1246" s="117" t="s">
        <v>14170</v>
      </c>
      <c r="R1246" s="114"/>
      <c r="S1246" s="114"/>
      <c r="T1246" s="114"/>
      <c r="U1246" s="114"/>
      <c r="V1246" s="114"/>
      <c r="W1246" s="114"/>
      <c r="X1246" s="114"/>
      <c r="Y1246" s="114"/>
      <c r="Z1246" s="114"/>
      <c r="AA1246" s="114"/>
      <c r="AB1246" s="114"/>
      <c r="AC1246" s="114"/>
      <c r="AD1246" s="114"/>
      <c r="AE1246" s="114"/>
      <c r="AF1246" s="114"/>
      <c r="AG1246" s="114"/>
      <c r="AH1246" s="114"/>
      <c r="AI1246" s="114"/>
      <c r="AJ1246" s="114"/>
      <c r="AK1246" s="114"/>
      <c r="AL1246" s="114"/>
      <c r="AM1246" s="114"/>
      <c r="AN1246" s="114"/>
      <c r="AO1246" s="114"/>
      <c r="AP1246" s="114"/>
      <c r="AQ1246" s="114"/>
      <c r="AR1246" s="114"/>
      <c r="AS1246" s="114"/>
      <c r="AT1246" s="114"/>
      <c r="AU1246" s="114"/>
      <c r="AV1246" s="114"/>
      <c r="AW1246" s="114"/>
      <c r="AX1246" s="114"/>
      <c r="AY1246" s="114"/>
      <c r="AZ1246" s="114"/>
      <c r="BA1246" s="114"/>
      <c r="BB1246" s="114"/>
      <c r="BC1246" s="114"/>
      <c r="BD1246" s="114"/>
      <c r="BE1246" s="114"/>
      <c r="BF1246" s="114"/>
      <c r="BG1246" s="114"/>
      <c r="BH1246" s="114"/>
      <c r="BI1246" s="114"/>
      <c r="BJ1246" s="114"/>
      <c r="BK1246" s="114"/>
      <c r="BL1246" s="114"/>
    </row>
    <row r="1247">
      <c r="A1247" s="117" t="s">
        <v>237</v>
      </c>
      <c r="B1247" s="117" t="b">
        <v>1</v>
      </c>
      <c r="C1247" s="117">
        <v>1.0</v>
      </c>
      <c r="D1247" s="117" t="s">
        <v>8227</v>
      </c>
      <c r="E1247" s="117" t="s">
        <v>9319</v>
      </c>
      <c r="F1247" s="117" t="s">
        <v>1446</v>
      </c>
      <c r="G1247" s="117" t="s">
        <v>14171</v>
      </c>
      <c r="H1247" s="117" t="s">
        <v>14172</v>
      </c>
      <c r="I1247" s="134"/>
      <c r="J1247" s="117" t="s">
        <v>14173</v>
      </c>
      <c r="K1247" s="117" t="s">
        <v>14174</v>
      </c>
      <c r="L1247" s="134"/>
      <c r="M1247" s="134"/>
      <c r="N1247" s="134"/>
      <c r="O1247" s="117" t="s">
        <v>14175</v>
      </c>
      <c r="P1247" s="117" t="s">
        <v>14176</v>
      </c>
      <c r="Q1247" s="134"/>
      <c r="R1247" s="114"/>
      <c r="S1247" s="114"/>
      <c r="T1247" s="114"/>
      <c r="U1247" s="114"/>
      <c r="V1247" s="114"/>
      <c r="W1247" s="114"/>
      <c r="X1247" s="114"/>
      <c r="Y1247" s="114"/>
      <c r="Z1247" s="114"/>
      <c r="AA1247" s="114"/>
      <c r="AB1247" s="114"/>
      <c r="AC1247" s="114"/>
      <c r="AD1247" s="114"/>
      <c r="AE1247" s="114"/>
      <c r="AF1247" s="114"/>
      <c r="AG1247" s="114"/>
      <c r="AH1247" s="114"/>
      <c r="AI1247" s="114"/>
      <c r="AJ1247" s="114"/>
      <c r="AK1247" s="114"/>
      <c r="AL1247" s="114"/>
      <c r="AM1247" s="114"/>
      <c r="AN1247" s="114"/>
      <c r="AO1247" s="114"/>
      <c r="AP1247" s="114"/>
      <c r="AQ1247" s="114"/>
      <c r="AR1247" s="114"/>
      <c r="AS1247" s="114"/>
      <c r="AT1247" s="114"/>
      <c r="AU1247" s="114"/>
      <c r="AV1247" s="114"/>
      <c r="AW1247" s="114"/>
      <c r="AX1247" s="114"/>
      <c r="AY1247" s="114"/>
      <c r="AZ1247" s="114"/>
      <c r="BA1247" s="114"/>
      <c r="BB1247" s="114"/>
      <c r="BC1247" s="114"/>
      <c r="BD1247" s="114"/>
      <c r="BE1247" s="114"/>
      <c r="BF1247" s="114"/>
      <c r="BG1247" s="114"/>
      <c r="BH1247" s="114"/>
      <c r="BI1247" s="114"/>
      <c r="BJ1247" s="114"/>
      <c r="BK1247" s="114"/>
      <c r="BL1247" s="114"/>
    </row>
    <row r="1248">
      <c r="A1248" s="117" t="s">
        <v>237</v>
      </c>
      <c r="B1248" s="117" t="b">
        <v>1</v>
      </c>
      <c r="C1248" s="117" t="s">
        <v>241</v>
      </c>
      <c r="D1248" s="117" t="s">
        <v>8227</v>
      </c>
      <c r="E1248" s="117" t="s">
        <v>9319</v>
      </c>
      <c r="F1248" s="117" t="s">
        <v>1446</v>
      </c>
      <c r="G1248" s="117" t="s">
        <v>14177</v>
      </c>
      <c r="H1248" s="117" t="s">
        <v>14178</v>
      </c>
      <c r="I1248" s="134"/>
      <c r="J1248" s="117" t="s">
        <v>14179</v>
      </c>
      <c r="K1248" s="143" t="s">
        <v>14180</v>
      </c>
      <c r="L1248" s="134"/>
      <c r="M1248" s="134"/>
      <c r="N1248" s="134"/>
      <c r="O1248" s="117" t="s">
        <v>14181</v>
      </c>
      <c r="P1248" s="117" t="s">
        <v>14182</v>
      </c>
      <c r="Q1248" s="134"/>
      <c r="R1248" s="114"/>
      <c r="S1248" s="114"/>
      <c r="T1248" s="114"/>
      <c r="U1248" s="114"/>
      <c r="V1248" s="114"/>
      <c r="W1248" s="114"/>
      <c r="X1248" s="114"/>
      <c r="Y1248" s="114"/>
      <c r="Z1248" s="114"/>
      <c r="AA1248" s="114"/>
      <c r="AB1248" s="114"/>
      <c r="AC1248" s="114"/>
      <c r="AD1248" s="114"/>
      <c r="AE1248" s="114"/>
      <c r="AF1248" s="114"/>
      <c r="AG1248" s="114"/>
      <c r="AH1248" s="114"/>
      <c r="AI1248" s="114"/>
      <c r="AJ1248" s="114"/>
      <c r="AK1248" s="114"/>
      <c r="AL1248" s="114"/>
      <c r="AM1248" s="114"/>
      <c r="AN1248" s="114"/>
      <c r="AO1248" s="114"/>
      <c r="AP1248" s="114"/>
      <c r="AQ1248" s="114"/>
      <c r="AR1248" s="114"/>
      <c r="AS1248" s="114"/>
      <c r="AT1248" s="114"/>
      <c r="AU1248" s="114"/>
      <c r="AV1248" s="114"/>
      <c r="AW1248" s="114"/>
      <c r="AX1248" s="114"/>
      <c r="AY1248" s="114"/>
      <c r="AZ1248" s="114"/>
      <c r="BA1248" s="114"/>
      <c r="BB1248" s="114"/>
      <c r="BC1248" s="114"/>
      <c r="BD1248" s="114"/>
      <c r="BE1248" s="114"/>
      <c r="BF1248" s="114"/>
      <c r="BG1248" s="114"/>
      <c r="BH1248" s="114"/>
      <c r="BI1248" s="114"/>
      <c r="BJ1248" s="114"/>
      <c r="BK1248" s="114"/>
      <c r="BL1248" s="114"/>
    </row>
    <row r="1249">
      <c r="A1249" s="117" t="s">
        <v>237</v>
      </c>
      <c r="B1249" s="117" t="b">
        <v>1</v>
      </c>
      <c r="C1249" s="117" t="s">
        <v>241</v>
      </c>
      <c r="D1249" s="117" t="s">
        <v>8227</v>
      </c>
      <c r="E1249" s="117" t="s">
        <v>9319</v>
      </c>
      <c r="F1249" s="117" t="s">
        <v>1446</v>
      </c>
      <c r="G1249" s="117" t="s">
        <v>14183</v>
      </c>
      <c r="H1249" s="117" t="s">
        <v>14184</v>
      </c>
      <c r="I1249" s="134"/>
      <c r="J1249" s="117" t="s">
        <v>14185</v>
      </c>
      <c r="K1249" s="117" t="s">
        <v>14186</v>
      </c>
      <c r="L1249" s="134"/>
      <c r="M1249" s="134"/>
      <c r="N1249" s="134"/>
      <c r="O1249" s="117" t="s">
        <v>14187</v>
      </c>
      <c r="P1249" s="117" t="s">
        <v>14188</v>
      </c>
      <c r="Q1249" s="117" t="s">
        <v>14189</v>
      </c>
      <c r="R1249" s="114"/>
      <c r="S1249" s="114"/>
      <c r="T1249" s="114"/>
      <c r="U1249" s="114"/>
      <c r="V1249" s="114"/>
      <c r="W1249" s="114"/>
      <c r="X1249" s="114"/>
      <c r="Y1249" s="114"/>
      <c r="Z1249" s="114"/>
      <c r="AA1249" s="114"/>
      <c r="AB1249" s="114"/>
      <c r="AC1249" s="114"/>
      <c r="AD1249" s="114"/>
      <c r="AE1249" s="114"/>
      <c r="AF1249" s="114"/>
      <c r="AG1249" s="114"/>
      <c r="AH1249" s="114"/>
      <c r="AI1249" s="114"/>
      <c r="AJ1249" s="114"/>
      <c r="AK1249" s="114"/>
      <c r="AL1249" s="114"/>
      <c r="AM1249" s="114"/>
      <c r="AN1249" s="114"/>
      <c r="AO1249" s="114"/>
      <c r="AP1249" s="114"/>
      <c r="AQ1249" s="114"/>
      <c r="AR1249" s="114"/>
      <c r="AS1249" s="114"/>
      <c r="AT1249" s="114"/>
      <c r="AU1249" s="114"/>
      <c r="AV1249" s="114"/>
      <c r="AW1249" s="114"/>
      <c r="AX1249" s="114"/>
      <c r="AY1249" s="114"/>
      <c r="AZ1249" s="114"/>
      <c r="BA1249" s="114"/>
      <c r="BB1249" s="114"/>
      <c r="BC1249" s="114"/>
      <c r="BD1249" s="114"/>
      <c r="BE1249" s="114"/>
      <c r="BF1249" s="114"/>
      <c r="BG1249" s="114"/>
      <c r="BH1249" s="114"/>
      <c r="BI1249" s="114"/>
      <c r="BJ1249" s="114"/>
      <c r="BK1249" s="114"/>
      <c r="BL1249" s="114"/>
    </row>
    <row r="1250">
      <c r="A1250" s="117" t="s">
        <v>237</v>
      </c>
      <c r="B1250" s="117" t="b">
        <v>1</v>
      </c>
      <c r="C1250" s="117">
        <v>1.0</v>
      </c>
      <c r="D1250" s="117" t="s">
        <v>8227</v>
      </c>
      <c r="E1250" s="117" t="s">
        <v>9712</v>
      </c>
      <c r="F1250" s="117" t="s">
        <v>1446</v>
      </c>
      <c r="G1250" s="117" t="s">
        <v>14190</v>
      </c>
      <c r="H1250" s="117" t="s">
        <v>14191</v>
      </c>
      <c r="I1250" s="134"/>
      <c r="J1250" s="117" t="s">
        <v>14192</v>
      </c>
      <c r="K1250" s="117" t="s">
        <v>14193</v>
      </c>
      <c r="L1250" s="134"/>
      <c r="M1250" s="134"/>
      <c r="N1250" s="134"/>
      <c r="O1250" s="117" t="s">
        <v>14194</v>
      </c>
      <c r="P1250" s="117" t="s">
        <v>14195</v>
      </c>
      <c r="Q1250" s="117" t="s">
        <v>14196</v>
      </c>
      <c r="R1250" s="114"/>
      <c r="S1250" s="114"/>
      <c r="T1250" s="114"/>
      <c r="U1250" s="114"/>
      <c r="V1250" s="114"/>
      <c r="W1250" s="114"/>
      <c r="X1250" s="114"/>
      <c r="Y1250" s="114"/>
      <c r="Z1250" s="114"/>
      <c r="AA1250" s="114"/>
      <c r="AB1250" s="114"/>
      <c r="AC1250" s="114"/>
      <c r="AD1250" s="114"/>
      <c r="AE1250" s="114"/>
      <c r="AF1250" s="114"/>
      <c r="AG1250" s="114"/>
      <c r="AH1250" s="114"/>
      <c r="AI1250" s="114"/>
      <c r="AJ1250" s="114"/>
      <c r="AK1250" s="114"/>
      <c r="AL1250" s="114"/>
      <c r="AM1250" s="114"/>
      <c r="AN1250" s="114"/>
      <c r="AO1250" s="114"/>
      <c r="AP1250" s="114"/>
      <c r="AQ1250" s="114"/>
      <c r="AR1250" s="114"/>
      <c r="AS1250" s="114"/>
      <c r="AT1250" s="114"/>
      <c r="AU1250" s="114"/>
      <c r="AV1250" s="114"/>
      <c r="AW1250" s="114"/>
      <c r="AX1250" s="114"/>
      <c r="AY1250" s="114"/>
      <c r="AZ1250" s="114"/>
      <c r="BA1250" s="114"/>
      <c r="BB1250" s="114"/>
      <c r="BC1250" s="114"/>
      <c r="BD1250" s="114"/>
      <c r="BE1250" s="114"/>
      <c r="BF1250" s="114"/>
      <c r="BG1250" s="114"/>
      <c r="BH1250" s="114"/>
      <c r="BI1250" s="114"/>
      <c r="BJ1250" s="114"/>
      <c r="BK1250" s="114"/>
      <c r="BL1250" s="114"/>
    </row>
    <row r="1251">
      <c r="A1251" s="117" t="s">
        <v>237</v>
      </c>
      <c r="B1251" s="117" t="b">
        <v>1</v>
      </c>
      <c r="C1251" s="117" t="s">
        <v>241</v>
      </c>
      <c r="D1251" s="117" t="s">
        <v>8227</v>
      </c>
      <c r="E1251" s="117" t="s">
        <v>9719</v>
      </c>
      <c r="F1251" s="117" t="s">
        <v>556</v>
      </c>
      <c r="G1251" s="117" t="s">
        <v>14197</v>
      </c>
      <c r="H1251" s="117" t="s">
        <v>14198</v>
      </c>
      <c r="I1251" s="134"/>
      <c r="J1251" s="117" t="s">
        <v>14199</v>
      </c>
      <c r="K1251" s="117" t="s">
        <v>14200</v>
      </c>
      <c r="L1251" s="134"/>
      <c r="M1251" s="134"/>
      <c r="N1251" s="134"/>
      <c r="O1251" s="117" t="s">
        <v>14201</v>
      </c>
      <c r="P1251" s="117" t="s">
        <v>14202</v>
      </c>
      <c r="Q1251" s="117" t="s">
        <v>14203</v>
      </c>
      <c r="R1251" s="114"/>
      <c r="S1251" s="114"/>
      <c r="T1251" s="114"/>
      <c r="U1251" s="114"/>
      <c r="V1251" s="114"/>
      <c r="W1251" s="114"/>
      <c r="X1251" s="114"/>
      <c r="Y1251" s="114"/>
      <c r="Z1251" s="114"/>
      <c r="AA1251" s="114"/>
      <c r="AB1251" s="114"/>
      <c r="AC1251" s="114"/>
      <c r="AD1251" s="114"/>
      <c r="AE1251" s="114"/>
      <c r="AF1251" s="114"/>
      <c r="AG1251" s="114"/>
      <c r="AH1251" s="114"/>
      <c r="AI1251" s="114"/>
      <c r="AJ1251" s="114"/>
      <c r="AK1251" s="114"/>
      <c r="AL1251" s="114"/>
      <c r="AM1251" s="114"/>
      <c r="AN1251" s="114"/>
      <c r="AO1251" s="114"/>
      <c r="AP1251" s="114"/>
      <c r="AQ1251" s="114"/>
      <c r="AR1251" s="114"/>
      <c r="AS1251" s="114"/>
      <c r="AT1251" s="114"/>
      <c r="AU1251" s="114"/>
      <c r="AV1251" s="114"/>
      <c r="AW1251" s="114"/>
      <c r="AX1251" s="114"/>
      <c r="AY1251" s="114"/>
      <c r="AZ1251" s="114"/>
      <c r="BA1251" s="114"/>
      <c r="BB1251" s="114"/>
      <c r="BC1251" s="114"/>
      <c r="BD1251" s="114"/>
      <c r="BE1251" s="114"/>
      <c r="BF1251" s="114"/>
      <c r="BG1251" s="114"/>
      <c r="BH1251" s="114"/>
      <c r="BI1251" s="114"/>
      <c r="BJ1251" s="114"/>
      <c r="BK1251" s="114"/>
      <c r="BL1251" s="114"/>
    </row>
    <row r="1252">
      <c r="A1252" s="117" t="s">
        <v>237</v>
      </c>
      <c r="B1252" s="117" t="b">
        <v>1</v>
      </c>
      <c r="C1252" s="117" t="s">
        <v>241</v>
      </c>
      <c r="D1252" s="117" t="s">
        <v>8227</v>
      </c>
      <c r="E1252" s="117" t="s">
        <v>9719</v>
      </c>
      <c r="F1252" s="117" t="s">
        <v>556</v>
      </c>
      <c r="G1252" s="117" t="s">
        <v>14204</v>
      </c>
      <c r="H1252" s="117" t="s">
        <v>14205</v>
      </c>
      <c r="I1252" s="134"/>
      <c r="J1252" s="117" t="s">
        <v>14206</v>
      </c>
      <c r="K1252" s="117" t="s">
        <v>14207</v>
      </c>
      <c r="L1252" s="134"/>
      <c r="M1252" s="134"/>
      <c r="N1252" s="134"/>
      <c r="O1252" s="117" t="s">
        <v>14208</v>
      </c>
      <c r="P1252" s="117" t="s">
        <v>14209</v>
      </c>
      <c r="Q1252" s="134"/>
      <c r="R1252" s="114"/>
      <c r="S1252" s="114"/>
      <c r="T1252" s="114"/>
      <c r="U1252" s="114"/>
      <c r="V1252" s="114"/>
      <c r="W1252" s="114"/>
      <c r="X1252" s="114"/>
      <c r="Y1252" s="114"/>
      <c r="Z1252" s="114"/>
      <c r="AA1252" s="114"/>
      <c r="AB1252" s="114"/>
      <c r="AC1252" s="114"/>
      <c r="AD1252" s="114"/>
      <c r="AE1252" s="114"/>
      <c r="AF1252" s="114"/>
      <c r="AG1252" s="114"/>
      <c r="AH1252" s="114"/>
      <c r="AI1252" s="114"/>
      <c r="AJ1252" s="114"/>
      <c r="AK1252" s="114"/>
      <c r="AL1252" s="114"/>
      <c r="AM1252" s="114"/>
      <c r="AN1252" s="114"/>
      <c r="AO1252" s="114"/>
      <c r="AP1252" s="114"/>
      <c r="AQ1252" s="114"/>
      <c r="AR1252" s="114"/>
      <c r="AS1252" s="114"/>
      <c r="AT1252" s="114"/>
      <c r="AU1252" s="114"/>
      <c r="AV1252" s="114"/>
      <c r="AW1252" s="114"/>
      <c r="AX1252" s="114"/>
      <c r="AY1252" s="114"/>
      <c r="AZ1252" s="114"/>
      <c r="BA1252" s="114"/>
      <c r="BB1252" s="114"/>
      <c r="BC1252" s="114"/>
      <c r="BD1252" s="114"/>
      <c r="BE1252" s="114"/>
      <c r="BF1252" s="114"/>
      <c r="BG1252" s="114"/>
      <c r="BH1252" s="114"/>
      <c r="BI1252" s="114"/>
      <c r="BJ1252" s="114"/>
      <c r="BK1252" s="114"/>
      <c r="BL1252" s="114"/>
    </row>
    <row r="1253">
      <c r="A1253" s="117" t="s">
        <v>237</v>
      </c>
      <c r="B1253" s="117" t="b">
        <v>1</v>
      </c>
      <c r="C1253" s="117">
        <v>1.0</v>
      </c>
      <c r="D1253" s="117" t="s">
        <v>8227</v>
      </c>
      <c r="E1253" s="117" t="s">
        <v>9719</v>
      </c>
      <c r="F1253" s="117" t="s">
        <v>556</v>
      </c>
      <c r="G1253" s="117" t="s">
        <v>14210</v>
      </c>
      <c r="H1253" s="117" t="s">
        <v>14211</v>
      </c>
      <c r="I1253" s="134"/>
      <c r="J1253" s="117" t="s">
        <v>14212</v>
      </c>
      <c r="K1253" s="117" t="s">
        <v>14213</v>
      </c>
      <c r="L1253" s="134"/>
      <c r="M1253" s="134"/>
      <c r="N1253" s="134"/>
      <c r="O1253" s="117" t="s">
        <v>14214</v>
      </c>
      <c r="P1253" s="117" t="s">
        <v>14215</v>
      </c>
      <c r="Q1253" s="117" t="s">
        <v>14216</v>
      </c>
      <c r="R1253" s="114"/>
      <c r="S1253" s="114"/>
      <c r="T1253" s="114"/>
      <c r="U1253" s="114"/>
      <c r="V1253" s="114"/>
      <c r="W1253" s="114"/>
      <c r="X1253" s="114"/>
      <c r="Y1253" s="114"/>
      <c r="Z1253" s="114"/>
      <c r="AA1253" s="114"/>
      <c r="AB1253" s="114"/>
      <c r="AC1253" s="114"/>
      <c r="AD1253" s="114"/>
      <c r="AE1253" s="114"/>
      <c r="AF1253" s="114"/>
      <c r="AG1253" s="114"/>
      <c r="AH1253" s="114"/>
      <c r="AI1253" s="114"/>
      <c r="AJ1253" s="114"/>
      <c r="AK1253" s="114"/>
      <c r="AL1253" s="114"/>
      <c r="AM1253" s="114"/>
      <c r="AN1253" s="114"/>
      <c r="AO1253" s="114"/>
      <c r="AP1253" s="114"/>
      <c r="AQ1253" s="114"/>
      <c r="AR1253" s="114"/>
      <c r="AS1253" s="114"/>
      <c r="AT1253" s="114"/>
      <c r="AU1253" s="114"/>
      <c r="AV1253" s="114"/>
      <c r="AW1253" s="114"/>
      <c r="AX1253" s="114"/>
      <c r="AY1253" s="114"/>
      <c r="AZ1253" s="114"/>
      <c r="BA1253" s="114"/>
      <c r="BB1253" s="114"/>
      <c r="BC1253" s="114"/>
      <c r="BD1253" s="114"/>
      <c r="BE1253" s="114"/>
      <c r="BF1253" s="114"/>
      <c r="BG1253" s="114"/>
      <c r="BH1253" s="114"/>
      <c r="BI1253" s="114"/>
      <c r="BJ1253" s="114"/>
      <c r="BK1253" s="114"/>
      <c r="BL1253" s="114"/>
    </row>
    <row r="1254">
      <c r="A1254" s="117" t="s">
        <v>237</v>
      </c>
      <c r="B1254" s="117" t="b">
        <v>1</v>
      </c>
      <c r="C1254" s="117" t="s">
        <v>241</v>
      </c>
      <c r="D1254" s="117" t="s">
        <v>8227</v>
      </c>
      <c r="E1254" s="117" t="s">
        <v>9719</v>
      </c>
      <c r="F1254" s="117" t="s">
        <v>556</v>
      </c>
      <c r="G1254" s="117" t="s">
        <v>14217</v>
      </c>
      <c r="H1254" s="117" t="s">
        <v>14218</v>
      </c>
      <c r="I1254" s="134"/>
      <c r="J1254" s="117" t="s">
        <v>14219</v>
      </c>
      <c r="K1254" s="117" t="s">
        <v>14220</v>
      </c>
      <c r="L1254" s="134"/>
      <c r="M1254" s="134"/>
      <c r="N1254" s="134"/>
      <c r="O1254" s="117" t="s">
        <v>14221</v>
      </c>
      <c r="P1254" s="117" t="s">
        <v>14222</v>
      </c>
      <c r="Q1254" s="117" t="s">
        <v>14223</v>
      </c>
      <c r="R1254" s="114"/>
      <c r="S1254" s="114"/>
      <c r="T1254" s="114"/>
      <c r="U1254" s="114"/>
      <c r="V1254" s="114"/>
      <c r="W1254" s="114"/>
      <c r="X1254" s="114"/>
      <c r="Y1254" s="114"/>
      <c r="Z1254" s="114"/>
      <c r="AA1254" s="114"/>
      <c r="AB1254" s="114"/>
      <c r="AC1254" s="114"/>
      <c r="AD1254" s="114"/>
      <c r="AE1254" s="114"/>
      <c r="AF1254" s="114"/>
      <c r="AG1254" s="114"/>
      <c r="AH1254" s="114"/>
      <c r="AI1254" s="114"/>
      <c r="AJ1254" s="114"/>
      <c r="AK1254" s="114"/>
      <c r="AL1254" s="114"/>
      <c r="AM1254" s="114"/>
      <c r="AN1254" s="114"/>
      <c r="AO1254" s="114"/>
      <c r="AP1254" s="114"/>
      <c r="AQ1254" s="114"/>
      <c r="AR1254" s="114"/>
      <c r="AS1254" s="114"/>
      <c r="AT1254" s="114"/>
      <c r="AU1254" s="114"/>
      <c r="AV1254" s="114"/>
      <c r="AW1254" s="114"/>
      <c r="AX1254" s="114"/>
      <c r="AY1254" s="114"/>
      <c r="AZ1254" s="114"/>
      <c r="BA1254" s="114"/>
      <c r="BB1254" s="114"/>
      <c r="BC1254" s="114"/>
      <c r="BD1254" s="114"/>
      <c r="BE1254" s="114"/>
      <c r="BF1254" s="114"/>
      <c r="BG1254" s="114"/>
      <c r="BH1254" s="114"/>
      <c r="BI1254" s="114"/>
      <c r="BJ1254" s="114"/>
      <c r="BK1254" s="114"/>
      <c r="BL1254" s="114"/>
    </row>
    <row r="1255">
      <c r="A1255" s="117" t="s">
        <v>237</v>
      </c>
      <c r="B1255" s="117" t="b">
        <v>1</v>
      </c>
      <c r="C1255" s="117" t="s">
        <v>241</v>
      </c>
      <c r="D1255" s="117" t="s">
        <v>8227</v>
      </c>
      <c r="E1255" s="117" t="s">
        <v>9719</v>
      </c>
      <c r="F1255" s="117" t="s">
        <v>556</v>
      </c>
      <c r="G1255" s="117" t="s">
        <v>14224</v>
      </c>
      <c r="H1255" s="117" t="s">
        <v>14225</v>
      </c>
      <c r="I1255" s="134"/>
      <c r="J1255" s="117" t="s">
        <v>14226</v>
      </c>
      <c r="K1255" s="117" t="s">
        <v>14227</v>
      </c>
      <c r="L1255" s="134"/>
      <c r="M1255" s="134"/>
      <c r="N1255" s="134"/>
      <c r="O1255" s="117" t="s">
        <v>14228</v>
      </c>
      <c r="P1255" s="117" t="s">
        <v>14229</v>
      </c>
      <c r="Q1255" s="134"/>
      <c r="R1255" s="114"/>
      <c r="S1255" s="114"/>
      <c r="T1255" s="114"/>
      <c r="U1255" s="114"/>
      <c r="V1255" s="114"/>
      <c r="W1255" s="114"/>
      <c r="X1255" s="114"/>
      <c r="Y1255" s="114"/>
      <c r="Z1255" s="114"/>
      <c r="AA1255" s="114"/>
      <c r="AB1255" s="114"/>
      <c r="AC1255" s="114"/>
      <c r="AD1255" s="114"/>
      <c r="AE1255" s="114"/>
      <c r="AF1255" s="114"/>
      <c r="AG1255" s="114"/>
      <c r="AH1255" s="114"/>
      <c r="AI1255" s="114"/>
      <c r="AJ1255" s="114"/>
      <c r="AK1255" s="114"/>
      <c r="AL1255" s="114"/>
      <c r="AM1255" s="114"/>
      <c r="AN1255" s="114"/>
      <c r="AO1255" s="114"/>
      <c r="AP1255" s="114"/>
      <c r="AQ1255" s="114"/>
      <c r="AR1255" s="114"/>
      <c r="AS1255" s="114"/>
      <c r="AT1255" s="114"/>
      <c r="AU1255" s="114"/>
      <c r="AV1255" s="114"/>
      <c r="AW1255" s="114"/>
      <c r="AX1255" s="114"/>
      <c r="AY1255" s="114"/>
      <c r="AZ1255" s="114"/>
      <c r="BA1255" s="114"/>
      <c r="BB1255" s="114"/>
      <c r="BC1255" s="114"/>
      <c r="BD1255" s="114"/>
      <c r="BE1255" s="114"/>
      <c r="BF1255" s="114"/>
      <c r="BG1255" s="114"/>
      <c r="BH1255" s="114"/>
      <c r="BI1255" s="114"/>
      <c r="BJ1255" s="114"/>
      <c r="BK1255" s="114"/>
      <c r="BL1255" s="114"/>
    </row>
    <row r="1256">
      <c r="A1256" s="117" t="s">
        <v>237</v>
      </c>
      <c r="B1256" s="117" t="b">
        <v>1</v>
      </c>
      <c r="C1256" s="117">
        <v>1.0</v>
      </c>
      <c r="D1256" s="117" t="s">
        <v>8227</v>
      </c>
      <c r="E1256" s="117" t="s">
        <v>9719</v>
      </c>
      <c r="F1256" s="117" t="s">
        <v>1399</v>
      </c>
      <c r="G1256" s="117" t="s">
        <v>14230</v>
      </c>
      <c r="H1256" s="117" t="s">
        <v>14231</v>
      </c>
      <c r="I1256" s="134"/>
      <c r="J1256" s="117" t="s">
        <v>14232</v>
      </c>
      <c r="K1256" s="117" t="s">
        <v>14233</v>
      </c>
      <c r="L1256" s="134"/>
      <c r="M1256" s="134"/>
      <c r="N1256" s="134"/>
      <c r="O1256" s="117" t="s">
        <v>14234</v>
      </c>
      <c r="P1256" s="117" t="s">
        <v>14235</v>
      </c>
      <c r="Q1256" s="117" t="s">
        <v>14236</v>
      </c>
      <c r="R1256" s="114"/>
      <c r="S1256" s="114"/>
      <c r="T1256" s="114"/>
      <c r="U1256" s="114"/>
      <c r="V1256" s="114"/>
      <c r="W1256" s="114"/>
      <c r="X1256" s="114"/>
      <c r="Y1256" s="114"/>
      <c r="Z1256" s="114"/>
      <c r="AA1256" s="114"/>
      <c r="AB1256" s="114"/>
      <c r="AC1256" s="114"/>
      <c r="AD1256" s="114"/>
      <c r="AE1256" s="114"/>
      <c r="AF1256" s="114"/>
      <c r="AG1256" s="114"/>
      <c r="AH1256" s="114"/>
      <c r="AI1256" s="114"/>
      <c r="AJ1256" s="114"/>
      <c r="AK1256" s="114"/>
      <c r="AL1256" s="114"/>
      <c r="AM1256" s="114"/>
      <c r="AN1256" s="114"/>
      <c r="AO1256" s="114"/>
      <c r="AP1256" s="114"/>
      <c r="AQ1256" s="114"/>
      <c r="AR1256" s="114"/>
      <c r="AS1256" s="114"/>
      <c r="AT1256" s="114"/>
      <c r="AU1256" s="114"/>
      <c r="AV1256" s="114"/>
      <c r="AW1256" s="114"/>
      <c r="AX1256" s="114"/>
      <c r="AY1256" s="114"/>
      <c r="AZ1256" s="114"/>
      <c r="BA1256" s="114"/>
      <c r="BB1256" s="114"/>
      <c r="BC1256" s="114"/>
      <c r="BD1256" s="114"/>
      <c r="BE1256" s="114"/>
      <c r="BF1256" s="114"/>
      <c r="BG1256" s="114"/>
      <c r="BH1256" s="114"/>
      <c r="BI1256" s="114"/>
      <c r="BJ1256" s="114"/>
      <c r="BK1256" s="114"/>
      <c r="BL1256" s="114"/>
    </row>
    <row r="1257">
      <c r="A1257" s="117" t="s">
        <v>237</v>
      </c>
      <c r="B1257" s="117" t="b">
        <v>1</v>
      </c>
      <c r="C1257" s="117" t="s">
        <v>241</v>
      </c>
      <c r="D1257" s="117" t="s">
        <v>8227</v>
      </c>
      <c r="E1257" s="117" t="s">
        <v>9719</v>
      </c>
      <c r="F1257" s="117" t="s">
        <v>1446</v>
      </c>
      <c r="G1257" s="117" t="s">
        <v>14237</v>
      </c>
      <c r="H1257" s="117" t="s">
        <v>14238</v>
      </c>
      <c r="I1257" s="134"/>
      <c r="J1257" s="117" t="s">
        <v>14239</v>
      </c>
      <c r="K1257" s="117" t="s">
        <v>14240</v>
      </c>
      <c r="L1257" s="134"/>
      <c r="M1257" s="134"/>
      <c r="N1257" s="134"/>
      <c r="O1257" s="117" t="s">
        <v>14241</v>
      </c>
      <c r="P1257" s="117" t="s">
        <v>14242</v>
      </c>
      <c r="Q1257" s="117" t="s">
        <v>14243</v>
      </c>
      <c r="R1257" s="114"/>
      <c r="S1257" s="114"/>
      <c r="T1257" s="114"/>
      <c r="U1257" s="114"/>
      <c r="V1257" s="114"/>
      <c r="W1257" s="114"/>
      <c r="X1257" s="114"/>
      <c r="Y1257" s="114"/>
      <c r="Z1257" s="114"/>
      <c r="AA1257" s="114"/>
      <c r="AB1257" s="114"/>
      <c r="AC1257" s="114"/>
      <c r="AD1257" s="114"/>
      <c r="AE1257" s="114"/>
      <c r="AF1257" s="114"/>
      <c r="AG1257" s="114"/>
      <c r="AH1257" s="114"/>
      <c r="AI1257" s="114"/>
      <c r="AJ1257" s="114"/>
      <c r="AK1257" s="114"/>
      <c r="AL1257" s="114"/>
      <c r="AM1257" s="114"/>
      <c r="AN1257" s="114"/>
      <c r="AO1257" s="114"/>
      <c r="AP1257" s="114"/>
      <c r="AQ1257" s="114"/>
      <c r="AR1257" s="114"/>
      <c r="AS1257" s="114"/>
      <c r="AT1257" s="114"/>
      <c r="AU1257" s="114"/>
      <c r="AV1257" s="114"/>
      <c r="AW1257" s="114"/>
      <c r="AX1257" s="114"/>
      <c r="AY1257" s="114"/>
      <c r="AZ1257" s="114"/>
      <c r="BA1257" s="114"/>
      <c r="BB1257" s="114"/>
      <c r="BC1257" s="114"/>
      <c r="BD1257" s="114"/>
      <c r="BE1257" s="114"/>
      <c r="BF1257" s="114"/>
      <c r="BG1257" s="114"/>
      <c r="BH1257" s="114"/>
      <c r="BI1257" s="114"/>
      <c r="BJ1257" s="114"/>
      <c r="BK1257" s="114"/>
      <c r="BL1257" s="114"/>
    </row>
    <row r="1258">
      <c r="A1258" s="117" t="s">
        <v>237</v>
      </c>
      <c r="B1258" s="117" t="b">
        <v>1</v>
      </c>
      <c r="C1258" s="117" t="s">
        <v>241</v>
      </c>
      <c r="D1258" s="117" t="s">
        <v>8227</v>
      </c>
      <c r="E1258" s="117" t="s">
        <v>9719</v>
      </c>
      <c r="F1258" s="117" t="s">
        <v>1446</v>
      </c>
      <c r="G1258" s="117" t="s">
        <v>14244</v>
      </c>
      <c r="H1258" s="117" t="s">
        <v>14245</v>
      </c>
      <c r="I1258" s="134"/>
      <c r="J1258" s="117" t="s">
        <v>14246</v>
      </c>
      <c r="K1258" s="117" t="s">
        <v>14247</v>
      </c>
      <c r="L1258" s="134"/>
      <c r="M1258" s="134"/>
      <c r="N1258" s="134"/>
      <c r="O1258" s="117" t="s">
        <v>14248</v>
      </c>
      <c r="P1258" s="117" t="s">
        <v>14249</v>
      </c>
      <c r="Q1258" s="134"/>
      <c r="R1258" s="114"/>
      <c r="S1258" s="114"/>
      <c r="T1258" s="114"/>
      <c r="U1258" s="114"/>
      <c r="V1258" s="114"/>
      <c r="W1258" s="114"/>
      <c r="X1258" s="114"/>
      <c r="Y1258" s="114"/>
      <c r="Z1258" s="114"/>
      <c r="AA1258" s="114"/>
      <c r="AB1258" s="114"/>
      <c r="AC1258" s="114"/>
      <c r="AD1258" s="114"/>
      <c r="AE1258" s="114"/>
      <c r="AF1258" s="114"/>
      <c r="AG1258" s="114"/>
      <c r="AH1258" s="114"/>
      <c r="AI1258" s="114"/>
      <c r="AJ1258" s="114"/>
      <c r="AK1258" s="114"/>
      <c r="AL1258" s="114"/>
      <c r="AM1258" s="114"/>
      <c r="AN1258" s="114"/>
      <c r="AO1258" s="114"/>
      <c r="AP1258" s="114"/>
      <c r="AQ1258" s="114"/>
      <c r="AR1258" s="114"/>
      <c r="AS1258" s="114"/>
      <c r="AT1258" s="114"/>
      <c r="AU1258" s="114"/>
      <c r="AV1258" s="114"/>
      <c r="AW1258" s="114"/>
      <c r="AX1258" s="114"/>
      <c r="AY1258" s="114"/>
      <c r="AZ1258" s="114"/>
      <c r="BA1258" s="114"/>
      <c r="BB1258" s="114"/>
      <c r="BC1258" s="114"/>
      <c r="BD1258" s="114"/>
      <c r="BE1258" s="114"/>
      <c r="BF1258" s="114"/>
      <c r="BG1258" s="114"/>
      <c r="BH1258" s="114"/>
      <c r="BI1258" s="114"/>
      <c r="BJ1258" s="114"/>
      <c r="BK1258" s="114"/>
      <c r="BL1258" s="114"/>
    </row>
    <row r="1259">
      <c r="A1259" s="117" t="s">
        <v>237</v>
      </c>
      <c r="B1259" s="117" t="b">
        <v>1</v>
      </c>
      <c r="C1259" s="117">
        <v>1.0</v>
      </c>
      <c r="D1259" s="117" t="s">
        <v>8227</v>
      </c>
      <c r="E1259" s="117" t="s">
        <v>9719</v>
      </c>
      <c r="F1259" s="117" t="s">
        <v>1446</v>
      </c>
      <c r="G1259" s="117" t="s">
        <v>14250</v>
      </c>
      <c r="H1259" s="117" t="s">
        <v>14251</v>
      </c>
      <c r="I1259" s="134"/>
      <c r="J1259" s="117" t="s">
        <v>14252</v>
      </c>
      <c r="K1259" s="117" t="s">
        <v>14253</v>
      </c>
      <c r="L1259" s="134"/>
      <c r="M1259" s="134"/>
      <c r="N1259" s="134"/>
      <c r="O1259" s="117" t="s">
        <v>14254</v>
      </c>
      <c r="P1259" s="117" t="s">
        <v>14255</v>
      </c>
      <c r="Q1259" s="134"/>
      <c r="R1259" s="114"/>
      <c r="S1259" s="114"/>
      <c r="T1259" s="114"/>
      <c r="U1259" s="114"/>
      <c r="V1259" s="114"/>
      <c r="W1259" s="114"/>
      <c r="X1259" s="114"/>
      <c r="Y1259" s="114"/>
      <c r="Z1259" s="114"/>
      <c r="AA1259" s="114"/>
      <c r="AB1259" s="114"/>
      <c r="AC1259" s="114"/>
      <c r="AD1259" s="114"/>
      <c r="AE1259" s="114"/>
      <c r="AF1259" s="114"/>
      <c r="AG1259" s="114"/>
      <c r="AH1259" s="114"/>
      <c r="AI1259" s="114"/>
      <c r="AJ1259" s="114"/>
      <c r="AK1259" s="114"/>
      <c r="AL1259" s="114"/>
      <c r="AM1259" s="114"/>
      <c r="AN1259" s="114"/>
      <c r="AO1259" s="114"/>
      <c r="AP1259" s="114"/>
      <c r="AQ1259" s="114"/>
      <c r="AR1259" s="114"/>
      <c r="AS1259" s="114"/>
      <c r="AT1259" s="114"/>
      <c r="AU1259" s="114"/>
      <c r="AV1259" s="114"/>
      <c r="AW1259" s="114"/>
      <c r="AX1259" s="114"/>
      <c r="AY1259" s="114"/>
      <c r="AZ1259" s="114"/>
      <c r="BA1259" s="114"/>
      <c r="BB1259" s="114"/>
      <c r="BC1259" s="114"/>
      <c r="BD1259" s="114"/>
      <c r="BE1259" s="114"/>
      <c r="BF1259" s="114"/>
      <c r="BG1259" s="114"/>
      <c r="BH1259" s="114"/>
      <c r="BI1259" s="114"/>
      <c r="BJ1259" s="114"/>
      <c r="BK1259" s="114"/>
      <c r="BL1259" s="114"/>
    </row>
    <row r="1260">
      <c r="A1260" s="117" t="s">
        <v>237</v>
      </c>
      <c r="B1260" s="117" t="b">
        <v>1</v>
      </c>
      <c r="C1260" s="117" t="s">
        <v>241</v>
      </c>
      <c r="D1260" s="117" t="s">
        <v>8227</v>
      </c>
      <c r="E1260" s="117" t="s">
        <v>9719</v>
      </c>
      <c r="F1260" s="117" t="s">
        <v>1446</v>
      </c>
      <c r="G1260" s="117" t="s">
        <v>14256</v>
      </c>
      <c r="H1260" s="117" t="s">
        <v>14257</v>
      </c>
      <c r="I1260" s="134"/>
      <c r="J1260" s="117" t="s">
        <v>14258</v>
      </c>
      <c r="K1260" s="117" t="s">
        <v>14259</v>
      </c>
      <c r="L1260" s="134"/>
      <c r="M1260" s="134"/>
      <c r="N1260" s="134"/>
      <c r="O1260" s="117" t="s">
        <v>14260</v>
      </c>
      <c r="P1260" s="117" t="s">
        <v>14261</v>
      </c>
      <c r="Q1260" s="117" t="s">
        <v>14262</v>
      </c>
      <c r="R1260" s="114"/>
      <c r="S1260" s="114"/>
      <c r="T1260" s="114"/>
      <c r="U1260" s="114"/>
      <c r="V1260" s="114"/>
      <c r="W1260" s="114"/>
      <c r="X1260" s="114"/>
      <c r="Y1260" s="114"/>
      <c r="Z1260" s="114"/>
      <c r="AA1260" s="114"/>
      <c r="AB1260" s="114"/>
      <c r="AC1260" s="114"/>
      <c r="AD1260" s="114"/>
      <c r="AE1260" s="114"/>
      <c r="AF1260" s="114"/>
      <c r="AG1260" s="114"/>
      <c r="AH1260" s="114"/>
      <c r="AI1260" s="114"/>
      <c r="AJ1260" s="114"/>
      <c r="AK1260" s="114"/>
      <c r="AL1260" s="114"/>
      <c r="AM1260" s="114"/>
      <c r="AN1260" s="114"/>
      <c r="AO1260" s="114"/>
      <c r="AP1260" s="114"/>
      <c r="AQ1260" s="114"/>
      <c r="AR1260" s="114"/>
      <c r="AS1260" s="114"/>
      <c r="AT1260" s="114"/>
      <c r="AU1260" s="114"/>
      <c r="AV1260" s="114"/>
      <c r="AW1260" s="114"/>
      <c r="AX1260" s="114"/>
      <c r="AY1260" s="114"/>
      <c r="AZ1260" s="114"/>
      <c r="BA1260" s="114"/>
      <c r="BB1260" s="114"/>
      <c r="BC1260" s="114"/>
      <c r="BD1260" s="114"/>
      <c r="BE1260" s="114"/>
      <c r="BF1260" s="114"/>
      <c r="BG1260" s="114"/>
      <c r="BH1260" s="114"/>
      <c r="BI1260" s="114"/>
      <c r="BJ1260" s="114"/>
      <c r="BK1260" s="114"/>
      <c r="BL1260" s="114"/>
    </row>
    <row r="1261">
      <c r="A1261" s="117" t="s">
        <v>237</v>
      </c>
      <c r="B1261" s="117" t="b">
        <v>1</v>
      </c>
      <c r="C1261" s="117" t="s">
        <v>241</v>
      </c>
      <c r="D1261" s="117" t="s">
        <v>8227</v>
      </c>
      <c r="E1261" s="117" t="s">
        <v>9719</v>
      </c>
      <c r="F1261" s="117" t="s">
        <v>1446</v>
      </c>
      <c r="G1261" s="117" t="s">
        <v>14263</v>
      </c>
      <c r="H1261" s="117" t="s">
        <v>14264</v>
      </c>
      <c r="I1261" s="134"/>
      <c r="J1261" s="117" t="s">
        <v>14265</v>
      </c>
      <c r="K1261" s="117" t="s">
        <v>14266</v>
      </c>
      <c r="L1261" s="134"/>
      <c r="M1261" s="134"/>
      <c r="N1261" s="134"/>
      <c r="O1261" s="117" t="s">
        <v>14267</v>
      </c>
      <c r="P1261" s="117" t="s">
        <v>14268</v>
      </c>
      <c r="Q1261" s="117" t="s">
        <v>14269</v>
      </c>
      <c r="R1261" s="114"/>
      <c r="S1261" s="114"/>
      <c r="T1261" s="114"/>
      <c r="U1261" s="114"/>
      <c r="V1261" s="114"/>
      <c r="W1261" s="114"/>
      <c r="X1261" s="114"/>
      <c r="Y1261" s="114"/>
      <c r="Z1261" s="114"/>
      <c r="AA1261" s="114"/>
      <c r="AB1261" s="114"/>
      <c r="AC1261" s="114"/>
      <c r="AD1261" s="114"/>
      <c r="AE1261" s="114"/>
      <c r="AF1261" s="114"/>
      <c r="AG1261" s="114"/>
      <c r="AH1261" s="114"/>
      <c r="AI1261" s="114"/>
      <c r="AJ1261" s="114"/>
      <c r="AK1261" s="114"/>
      <c r="AL1261" s="114"/>
      <c r="AM1261" s="114"/>
      <c r="AN1261" s="114"/>
      <c r="AO1261" s="114"/>
      <c r="AP1261" s="114"/>
      <c r="AQ1261" s="114"/>
      <c r="AR1261" s="114"/>
      <c r="AS1261" s="114"/>
      <c r="AT1261" s="114"/>
      <c r="AU1261" s="114"/>
      <c r="AV1261" s="114"/>
      <c r="AW1261" s="114"/>
      <c r="AX1261" s="114"/>
      <c r="AY1261" s="114"/>
      <c r="AZ1261" s="114"/>
      <c r="BA1261" s="114"/>
      <c r="BB1261" s="114"/>
      <c r="BC1261" s="114"/>
      <c r="BD1261" s="114"/>
      <c r="BE1261" s="114"/>
      <c r="BF1261" s="114"/>
      <c r="BG1261" s="114"/>
      <c r="BH1261" s="114"/>
      <c r="BI1261" s="114"/>
      <c r="BJ1261" s="114"/>
      <c r="BK1261" s="114"/>
      <c r="BL1261" s="114"/>
    </row>
    <row r="1262">
      <c r="A1262" s="117" t="s">
        <v>237</v>
      </c>
      <c r="B1262" s="117" t="b">
        <v>1</v>
      </c>
      <c r="C1262" s="117">
        <v>1.0</v>
      </c>
      <c r="D1262" s="117" t="s">
        <v>8227</v>
      </c>
      <c r="E1262" s="117" t="s">
        <v>9749</v>
      </c>
      <c r="F1262" s="117" t="s">
        <v>294</v>
      </c>
      <c r="G1262" s="117" t="s">
        <v>14270</v>
      </c>
      <c r="H1262" s="117" t="s">
        <v>14271</v>
      </c>
      <c r="I1262" s="134"/>
      <c r="J1262" s="117" t="s">
        <v>14272</v>
      </c>
      <c r="K1262" s="117" t="s">
        <v>14273</v>
      </c>
      <c r="L1262" s="134"/>
      <c r="M1262" s="134"/>
      <c r="N1262" s="134"/>
      <c r="O1262" s="117" t="s">
        <v>14274</v>
      </c>
      <c r="P1262" s="117" t="s">
        <v>14275</v>
      </c>
      <c r="Q1262" s="117" t="s">
        <v>14276</v>
      </c>
      <c r="R1262" s="114"/>
      <c r="S1262" s="114"/>
      <c r="T1262" s="114"/>
      <c r="U1262" s="114"/>
      <c r="V1262" s="114"/>
      <c r="W1262" s="114"/>
      <c r="X1262" s="114"/>
      <c r="Y1262" s="114"/>
      <c r="Z1262" s="114"/>
      <c r="AA1262" s="114"/>
      <c r="AB1262" s="114"/>
      <c r="AC1262" s="114"/>
      <c r="AD1262" s="114"/>
      <c r="AE1262" s="114"/>
      <c r="AF1262" s="114"/>
      <c r="AG1262" s="114"/>
      <c r="AH1262" s="114"/>
      <c r="AI1262" s="114"/>
      <c r="AJ1262" s="114"/>
      <c r="AK1262" s="114"/>
      <c r="AL1262" s="114"/>
      <c r="AM1262" s="114"/>
      <c r="AN1262" s="114"/>
      <c r="AO1262" s="114"/>
      <c r="AP1262" s="114"/>
      <c r="AQ1262" s="114"/>
      <c r="AR1262" s="114"/>
      <c r="AS1262" s="114"/>
      <c r="AT1262" s="114"/>
      <c r="AU1262" s="114"/>
      <c r="AV1262" s="114"/>
      <c r="AW1262" s="114"/>
      <c r="AX1262" s="114"/>
      <c r="AY1262" s="114"/>
      <c r="AZ1262" s="114"/>
      <c r="BA1262" s="114"/>
      <c r="BB1262" s="114"/>
      <c r="BC1262" s="114"/>
      <c r="BD1262" s="114"/>
      <c r="BE1262" s="114"/>
      <c r="BF1262" s="114"/>
      <c r="BG1262" s="114"/>
      <c r="BH1262" s="114"/>
      <c r="BI1262" s="114"/>
      <c r="BJ1262" s="114"/>
      <c r="BK1262" s="114"/>
      <c r="BL1262" s="114"/>
    </row>
    <row r="1263">
      <c r="A1263" s="117" t="s">
        <v>237</v>
      </c>
      <c r="B1263" s="117" t="b">
        <v>1</v>
      </c>
      <c r="C1263" s="117" t="s">
        <v>241</v>
      </c>
      <c r="D1263" s="117" t="s">
        <v>8227</v>
      </c>
      <c r="E1263" s="117" t="s">
        <v>9749</v>
      </c>
      <c r="F1263" s="117" t="s">
        <v>294</v>
      </c>
      <c r="G1263" s="117" t="s">
        <v>14277</v>
      </c>
      <c r="H1263" s="117" t="s">
        <v>14278</v>
      </c>
      <c r="I1263" s="134"/>
      <c r="J1263" s="117" t="s">
        <v>14279</v>
      </c>
      <c r="K1263" s="117" t="s">
        <v>14280</v>
      </c>
      <c r="L1263" s="134"/>
      <c r="M1263" s="134"/>
      <c r="N1263" s="134"/>
      <c r="O1263" s="117" t="s">
        <v>14281</v>
      </c>
      <c r="P1263" s="117" t="s">
        <v>14282</v>
      </c>
      <c r="Q1263" s="117" t="s">
        <v>14283</v>
      </c>
      <c r="R1263" s="114"/>
      <c r="S1263" s="114"/>
      <c r="T1263" s="114"/>
      <c r="U1263" s="114"/>
      <c r="V1263" s="114"/>
      <c r="W1263" s="114"/>
      <c r="X1263" s="114"/>
      <c r="Y1263" s="114"/>
      <c r="Z1263" s="114"/>
      <c r="AA1263" s="114"/>
      <c r="AB1263" s="114"/>
      <c r="AC1263" s="114"/>
      <c r="AD1263" s="114"/>
      <c r="AE1263" s="114"/>
      <c r="AF1263" s="114"/>
      <c r="AG1263" s="114"/>
      <c r="AH1263" s="114"/>
      <c r="AI1263" s="114"/>
      <c r="AJ1263" s="114"/>
      <c r="AK1263" s="114"/>
      <c r="AL1263" s="114"/>
      <c r="AM1263" s="114"/>
      <c r="AN1263" s="114"/>
      <c r="AO1263" s="114"/>
      <c r="AP1263" s="114"/>
      <c r="AQ1263" s="114"/>
      <c r="AR1263" s="114"/>
      <c r="AS1263" s="114"/>
      <c r="AT1263" s="114"/>
      <c r="AU1263" s="114"/>
      <c r="AV1263" s="114"/>
      <c r="AW1263" s="114"/>
      <c r="AX1263" s="114"/>
      <c r="AY1263" s="114"/>
      <c r="AZ1263" s="114"/>
      <c r="BA1263" s="114"/>
      <c r="BB1263" s="114"/>
      <c r="BC1263" s="114"/>
      <c r="BD1263" s="114"/>
      <c r="BE1263" s="114"/>
      <c r="BF1263" s="114"/>
      <c r="BG1263" s="114"/>
      <c r="BH1263" s="114"/>
      <c r="BI1263" s="114"/>
      <c r="BJ1263" s="114"/>
      <c r="BK1263" s="114"/>
      <c r="BL1263" s="114"/>
    </row>
    <row r="1264">
      <c r="A1264" s="117" t="s">
        <v>237</v>
      </c>
      <c r="B1264" s="117" t="b">
        <v>1</v>
      </c>
      <c r="C1264" s="117" t="s">
        <v>241</v>
      </c>
      <c r="D1264" s="117" t="s">
        <v>8227</v>
      </c>
      <c r="E1264" s="117" t="s">
        <v>9749</v>
      </c>
      <c r="F1264" s="117" t="s">
        <v>6144</v>
      </c>
      <c r="G1264" s="117" t="s">
        <v>14284</v>
      </c>
      <c r="H1264" s="117" t="s">
        <v>14285</v>
      </c>
      <c r="I1264" s="134"/>
      <c r="J1264" s="117" t="s">
        <v>14286</v>
      </c>
      <c r="K1264" s="117" t="s">
        <v>14287</v>
      </c>
      <c r="L1264" s="134"/>
      <c r="M1264" s="134"/>
      <c r="N1264" s="134"/>
      <c r="O1264" s="117" t="s">
        <v>14288</v>
      </c>
      <c r="P1264" s="117" t="s">
        <v>14289</v>
      </c>
      <c r="Q1264" s="117" t="s">
        <v>14290</v>
      </c>
      <c r="R1264" s="114"/>
      <c r="S1264" s="114"/>
      <c r="T1264" s="114"/>
      <c r="U1264" s="114"/>
      <c r="V1264" s="114"/>
      <c r="W1264" s="114"/>
      <c r="X1264" s="114"/>
      <c r="Y1264" s="114"/>
      <c r="Z1264" s="114"/>
      <c r="AA1264" s="114"/>
      <c r="AB1264" s="114"/>
      <c r="AC1264" s="114"/>
      <c r="AD1264" s="114"/>
      <c r="AE1264" s="114"/>
      <c r="AF1264" s="114"/>
      <c r="AG1264" s="114"/>
      <c r="AH1264" s="114"/>
      <c r="AI1264" s="114"/>
      <c r="AJ1264" s="114"/>
      <c r="AK1264" s="114"/>
      <c r="AL1264" s="114"/>
      <c r="AM1264" s="114"/>
      <c r="AN1264" s="114"/>
      <c r="AO1264" s="114"/>
      <c r="AP1264" s="114"/>
      <c r="AQ1264" s="114"/>
      <c r="AR1264" s="114"/>
      <c r="AS1264" s="114"/>
      <c r="AT1264" s="114"/>
      <c r="AU1264" s="114"/>
      <c r="AV1264" s="114"/>
      <c r="AW1264" s="114"/>
      <c r="AX1264" s="114"/>
      <c r="AY1264" s="114"/>
      <c r="AZ1264" s="114"/>
      <c r="BA1264" s="114"/>
      <c r="BB1264" s="114"/>
      <c r="BC1264" s="114"/>
      <c r="BD1264" s="114"/>
      <c r="BE1264" s="114"/>
      <c r="BF1264" s="114"/>
      <c r="BG1264" s="114"/>
      <c r="BH1264" s="114"/>
      <c r="BI1264" s="114"/>
      <c r="BJ1264" s="114"/>
      <c r="BK1264" s="114"/>
      <c r="BL1264" s="114"/>
    </row>
    <row r="1265">
      <c r="A1265" s="117" t="s">
        <v>237</v>
      </c>
      <c r="B1265" s="117" t="b">
        <v>1</v>
      </c>
      <c r="C1265" s="117">
        <v>1.0</v>
      </c>
      <c r="D1265" s="117" t="s">
        <v>8227</v>
      </c>
      <c r="E1265" s="117" t="s">
        <v>9749</v>
      </c>
      <c r="F1265" s="117" t="s">
        <v>489</v>
      </c>
      <c r="G1265" s="117" t="s">
        <v>14291</v>
      </c>
      <c r="H1265" s="117" t="s">
        <v>14292</v>
      </c>
      <c r="I1265" s="134"/>
      <c r="J1265" s="117" t="s">
        <v>14293</v>
      </c>
      <c r="K1265" s="117" t="s">
        <v>14294</v>
      </c>
      <c r="L1265" s="134"/>
      <c r="M1265" s="134"/>
      <c r="N1265" s="134"/>
      <c r="O1265" s="117" t="s">
        <v>14295</v>
      </c>
      <c r="P1265" s="117" t="s">
        <v>14296</v>
      </c>
      <c r="Q1265" s="117" t="s">
        <v>14297</v>
      </c>
      <c r="R1265" s="114"/>
      <c r="S1265" s="114"/>
      <c r="T1265" s="114"/>
      <c r="U1265" s="114"/>
      <c r="V1265" s="114"/>
      <c r="W1265" s="114"/>
      <c r="X1265" s="114"/>
      <c r="Y1265" s="114"/>
      <c r="Z1265" s="114"/>
      <c r="AA1265" s="114"/>
      <c r="AB1265" s="114"/>
      <c r="AC1265" s="114"/>
      <c r="AD1265" s="114"/>
      <c r="AE1265" s="114"/>
      <c r="AF1265" s="114"/>
      <c r="AG1265" s="114"/>
      <c r="AH1265" s="114"/>
      <c r="AI1265" s="114"/>
      <c r="AJ1265" s="114"/>
      <c r="AK1265" s="114"/>
      <c r="AL1265" s="114"/>
      <c r="AM1265" s="114"/>
      <c r="AN1265" s="114"/>
      <c r="AO1265" s="114"/>
      <c r="AP1265" s="114"/>
      <c r="AQ1265" s="114"/>
      <c r="AR1265" s="114"/>
      <c r="AS1265" s="114"/>
      <c r="AT1265" s="114"/>
      <c r="AU1265" s="114"/>
      <c r="AV1265" s="114"/>
      <c r="AW1265" s="114"/>
      <c r="AX1265" s="114"/>
      <c r="AY1265" s="114"/>
      <c r="AZ1265" s="114"/>
      <c r="BA1265" s="114"/>
      <c r="BB1265" s="114"/>
      <c r="BC1265" s="114"/>
      <c r="BD1265" s="114"/>
      <c r="BE1265" s="114"/>
      <c r="BF1265" s="114"/>
      <c r="BG1265" s="114"/>
      <c r="BH1265" s="114"/>
      <c r="BI1265" s="114"/>
      <c r="BJ1265" s="114"/>
      <c r="BK1265" s="114"/>
      <c r="BL1265" s="114"/>
    </row>
    <row r="1266">
      <c r="A1266" s="117" t="s">
        <v>237</v>
      </c>
      <c r="B1266" s="117" t="b">
        <v>1</v>
      </c>
      <c r="C1266" s="117" t="s">
        <v>241</v>
      </c>
      <c r="D1266" s="117" t="s">
        <v>8227</v>
      </c>
      <c r="E1266" s="117" t="s">
        <v>9749</v>
      </c>
      <c r="F1266" s="117" t="s">
        <v>556</v>
      </c>
      <c r="G1266" s="117" t="s">
        <v>14298</v>
      </c>
      <c r="H1266" s="117" t="s">
        <v>14299</v>
      </c>
      <c r="I1266" s="134"/>
      <c r="J1266" s="117" t="s">
        <v>14300</v>
      </c>
      <c r="K1266" s="117" t="s">
        <v>14301</v>
      </c>
      <c r="L1266" s="134"/>
      <c r="M1266" s="134"/>
      <c r="N1266" s="134"/>
      <c r="O1266" s="117" t="s">
        <v>14302</v>
      </c>
      <c r="P1266" s="117" t="s">
        <v>14303</v>
      </c>
      <c r="Q1266" s="134"/>
      <c r="R1266" s="114"/>
      <c r="S1266" s="114"/>
      <c r="T1266" s="114"/>
      <c r="U1266" s="114"/>
      <c r="V1266" s="114"/>
      <c r="W1266" s="114"/>
      <c r="X1266" s="114"/>
      <c r="Y1266" s="114"/>
      <c r="Z1266" s="114"/>
      <c r="AA1266" s="114"/>
      <c r="AB1266" s="114"/>
      <c r="AC1266" s="114"/>
      <c r="AD1266" s="114"/>
      <c r="AE1266" s="114"/>
      <c r="AF1266" s="114"/>
      <c r="AG1266" s="114"/>
      <c r="AH1266" s="114"/>
      <c r="AI1266" s="114"/>
      <c r="AJ1266" s="114"/>
      <c r="AK1266" s="114"/>
      <c r="AL1266" s="114"/>
      <c r="AM1266" s="114"/>
      <c r="AN1266" s="114"/>
      <c r="AO1266" s="114"/>
      <c r="AP1266" s="114"/>
      <c r="AQ1266" s="114"/>
      <c r="AR1266" s="114"/>
      <c r="AS1266" s="114"/>
      <c r="AT1266" s="114"/>
      <c r="AU1266" s="114"/>
      <c r="AV1266" s="114"/>
      <c r="AW1266" s="114"/>
      <c r="AX1266" s="114"/>
      <c r="AY1266" s="114"/>
      <c r="AZ1266" s="114"/>
      <c r="BA1266" s="114"/>
      <c r="BB1266" s="114"/>
      <c r="BC1266" s="114"/>
      <c r="BD1266" s="114"/>
      <c r="BE1266" s="114"/>
      <c r="BF1266" s="114"/>
      <c r="BG1266" s="114"/>
      <c r="BH1266" s="114"/>
      <c r="BI1266" s="114"/>
      <c r="BJ1266" s="114"/>
      <c r="BK1266" s="114"/>
      <c r="BL1266" s="114"/>
    </row>
    <row r="1267">
      <c r="A1267" s="117" t="s">
        <v>237</v>
      </c>
      <c r="B1267" s="117" t="b">
        <v>1</v>
      </c>
      <c r="C1267" s="117" t="s">
        <v>241</v>
      </c>
      <c r="D1267" s="117" t="s">
        <v>8227</v>
      </c>
      <c r="E1267" s="117" t="s">
        <v>9749</v>
      </c>
      <c r="F1267" s="117" t="s">
        <v>1399</v>
      </c>
      <c r="G1267" s="117" t="s">
        <v>14304</v>
      </c>
      <c r="H1267" s="117" t="s">
        <v>14305</v>
      </c>
      <c r="I1267" s="134"/>
      <c r="J1267" s="117" t="s">
        <v>14306</v>
      </c>
      <c r="K1267" s="117" t="s">
        <v>14307</v>
      </c>
      <c r="L1267" s="134"/>
      <c r="M1267" s="134"/>
      <c r="N1267" s="134"/>
      <c r="O1267" s="117" t="s">
        <v>14308</v>
      </c>
      <c r="P1267" s="117" t="s">
        <v>14309</v>
      </c>
      <c r="Q1267" s="117" t="s">
        <v>14310</v>
      </c>
      <c r="R1267" s="114"/>
      <c r="S1267" s="114"/>
      <c r="T1267" s="114"/>
      <c r="U1267" s="114"/>
      <c r="V1267" s="114"/>
      <c r="W1267" s="114"/>
      <c r="X1267" s="114"/>
      <c r="Y1267" s="114"/>
      <c r="Z1267" s="114"/>
      <c r="AA1267" s="114"/>
      <c r="AB1267" s="114"/>
      <c r="AC1267" s="114"/>
      <c r="AD1267" s="114"/>
      <c r="AE1267" s="114"/>
      <c r="AF1267" s="114"/>
      <c r="AG1267" s="114"/>
      <c r="AH1267" s="114"/>
      <c r="AI1267" s="114"/>
      <c r="AJ1267" s="114"/>
      <c r="AK1267" s="114"/>
      <c r="AL1267" s="114"/>
      <c r="AM1267" s="114"/>
      <c r="AN1267" s="114"/>
      <c r="AO1267" s="114"/>
      <c r="AP1267" s="114"/>
      <c r="AQ1267" s="114"/>
      <c r="AR1267" s="114"/>
      <c r="AS1267" s="114"/>
      <c r="AT1267" s="114"/>
      <c r="AU1267" s="114"/>
      <c r="AV1267" s="114"/>
      <c r="AW1267" s="114"/>
      <c r="AX1267" s="114"/>
      <c r="AY1267" s="114"/>
      <c r="AZ1267" s="114"/>
      <c r="BA1267" s="114"/>
      <c r="BB1267" s="114"/>
      <c r="BC1267" s="114"/>
      <c r="BD1267" s="114"/>
      <c r="BE1267" s="114"/>
      <c r="BF1267" s="114"/>
      <c r="BG1267" s="114"/>
      <c r="BH1267" s="114"/>
      <c r="BI1267" s="114"/>
      <c r="BJ1267" s="114"/>
      <c r="BK1267" s="114"/>
      <c r="BL1267" s="114"/>
    </row>
    <row r="1268">
      <c r="A1268" s="117" t="s">
        <v>237</v>
      </c>
      <c r="B1268" s="117" t="b">
        <v>1</v>
      </c>
      <c r="C1268" s="117">
        <v>1.0</v>
      </c>
      <c r="D1268" s="117" t="s">
        <v>8227</v>
      </c>
      <c r="E1268" s="117" t="s">
        <v>9749</v>
      </c>
      <c r="F1268" s="117" t="s">
        <v>1399</v>
      </c>
      <c r="G1268" s="117" t="s">
        <v>14311</v>
      </c>
      <c r="H1268" s="117" t="s">
        <v>14312</v>
      </c>
      <c r="I1268" s="134"/>
      <c r="J1268" s="117" t="s">
        <v>14313</v>
      </c>
      <c r="K1268" s="117" t="s">
        <v>14314</v>
      </c>
      <c r="L1268" s="134"/>
      <c r="M1268" s="134"/>
      <c r="N1268" s="134"/>
      <c r="O1268" s="117" t="s">
        <v>14315</v>
      </c>
      <c r="P1268" s="117" t="s">
        <v>14316</v>
      </c>
      <c r="Q1268" s="117" t="s">
        <v>14317</v>
      </c>
      <c r="R1268" s="114"/>
      <c r="S1268" s="114"/>
      <c r="T1268" s="114"/>
      <c r="U1268" s="114"/>
      <c r="V1268" s="114"/>
      <c r="W1268" s="114"/>
      <c r="X1268" s="114"/>
      <c r="Y1268" s="114"/>
      <c r="Z1268" s="114"/>
      <c r="AA1268" s="114"/>
      <c r="AB1268" s="114"/>
      <c r="AC1268" s="114"/>
      <c r="AD1268" s="114"/>
      <c r="AE1268" s="114"/>
      <c r="AF1268" s="114"/>
      <c r="AG1268" s="114"/>
      <c r="AH1268" s="114"/>
      <c r="AI1268" s="114"/>
      <c r="AJ1268" s="114"/>
      <c r="AK1268" s="114"/>
      <c r="AL1268" s="114"/>
      <c r="AM1268" s="114"/>
      <c r="AN1268" s="114"/>
      <c r="AO1268" s="114"/>
      <c r="AP1268" s="114"/>
      <c r="AQ1268" s="114"/>
      <c r="AR1268" s="114"/>
      <c r="AS1268" s="114"/>
      <c r="AT1268" s="114"/>
      <c r="AU1268" s="114"/>
      <c r="AV1268" s="114"/>
      <c r="AW1268" s="114"/>
      <c r="AX1268" s="114"/>
      <c r="AY1268" s="114"/>
      <c r="AZ1268" s="114"/>
      <c r="BA1268" s="114"/>
      <c r="BB1268" s="114"/>
      <c r="BC1268" s="114"/>
      <c r="BD1268" s="114"/>
      <c r="BE1268" s="114"/>
      <c r="BF1268" s="114"/>
      <c r="BG1268" s="114"/>
      <c r="BH1268" s="114"/>
      <c r="BI1268" s="114"/>
      <c r="BJ1268" s="114"/>
      <c r="BK1268" s="114"/>
      <c r="BL1268" s="114"/>
    </row>
    <row r="1269">
      <c r="A1269" s="117" t="s">
        <v>237</v>
      </c>
      <c r="B1269" s="117" t="b">
        <v>1</v>
      </c>
      <c r="C1269" s="117" t="s">
        <v>241</v>
      </c>
      <c r="D1269" s="117" t="s">
        <v>8227</v>
      </c>
      <c r="E1269" s="117" t="s">
        <v>9749</v>
      </c>
      <c r="F1269" s="117" t="s">
        <v>1446</v>
      </c>
      <c r="G1269" s="117" t="s">
        <v>14318</v>
      </c>
      <c r="H1269" s="117" t="s">
        <v>14319</v>
      </c>
      <c r="I1269" s="134"/>
      <c r="J1269" s="117" t="s">
        <v>14320</v>
      </c>
      <c r="K1269" s="117" t="s">
        <v>14321</v>
      </c>
      <c r="L1269" s="134"/>
      <c r="M1269" s="134"/>
      <c r="N1269" s="134"/>
      <c r="O1269" s="117" t="s">
        <v>14322</v>
      </c>
      <c r="P1269" s="117" t="s">
        <v>14323</v>
      </c>
      <c r="Q1269" s="117" t="s">
        <v>14324</v>
      </c>
      <c r="R1269" s="114"/>
      <c r="S1269" s="114"/>
      <c r="T1269" s="114"/>
      <c r="U1269" s="114"/>
      <c r="V1269" s="114"/>
      <c r="W1269" s="114"/>
      <c r="X1269" s="114"/>
      <c r="Y1269" s="114"/>
      <c r="Z1269" s="114"/>
      <c r="AA1269" s="114"/>
      <c r="AB1269" s="114"/>
      <c r="AC1269" s="114"/>
      <c r="AD1269" s="114"/>
      <c r="AE1269" s="114"/>
      <c r="AF1269" s="114"/>
      <c r="AG1269" s="114"/>
      <c r="AH1269" s="114"/>
      <c r="AI1269" s="114"/>
      <c r="AJ1269" s="114"/>
      <c r="AK1269" s="114"/>
      <c r="AL1269" s="114"/>
      <c r="AM1269" s="114"/>
      <c r="AN1269" s="114"/>
      <c r="AO1269" s="114"/>
      <c r="AP1269" s="114"/>
      <c r="AQ1269" s="114"/>
      <c r="AR1269" s="114"/>
      <c r="AS1269" s="114"/>
      <c r="AT1269" s="114"/>
      <c r="AU1269" s="114"/>
      <c r="AV1269" s="114"/>
      <c r="AW1269" s="114"/>
      <c r="AX1269" s="114"/>
      <c r="AY1269" s="114"/>
      <c r="AZ1269" s="114"/>
      <c r="BA1269" s="114"/>
      <c r="BB1269" s="114"/>
      <c r="BC1269" s="114"/>
      <c r="BD1269" s="114"/>
      <c r="BE1269" s="114"/>
      <c r="BF1269" s="114"/>
      <c r="BG1269" s="114"/>
      <c r="BH1269" s="114"/>
      <c r="BI1269" s="114"/>
      <c r="BJ1269" s="114"/>
      <c r="BK1269" s="114"/>
      <c r="BL1269" s="114"/>
    </row>
    <row r="1270">
      <c r="A1270" s="117" t="s">
        <v>237</v>
      </c>
      <c r="B1270" s="117" t="b">
        <v>1</v>
      </c>
      <c r="C1270" s="117" t="s">
        <v>241</v>
      </c>
      <c r="D1270" s="117" t="s">
        <v>8227</v>
      </c>
      <c r="E1270" s="117" t="s">
        <v>9749</v>
      </c>
      <c r="F1270" s="117" t="s">
        <v>1446</v>
      </c>
      <c r="G1270" s="117" t="s">
        <v>14325</v>
      </c>
      <c r="H1270" s="117" t="s">
        <v>14326</v>
      </c>
      <c r="I1270" s="134"/>
      <c r="J1270" s="117" t="s">
        <v>14327</v>
      </c>
      <c r="K1270" s="117" t="s">
        <v>14328</v>
      </c>
      <c r="L1270" s="134"/>
      <c r="M1270" s="134"/>
      <c r="N1270" s="134"/>
      <c r="O1270" s="117" t="s">
        <v>14329</v>
      </c>
      <c r="P1270" s="117" t="s">
        <v>14330</v>
      </c>
      <c r="Q1270" s="134"/>
      <c r="R1270" s="114"/>
      <c r="S1270" s="114"/>
      <c r="T1270" s="114"/>
      <c r="U1270" s="114"/>
      <c r="V1270" s="114"/>
      <c r="W1270" s="114"/>
      <c r="X1270" s="114"/>
      <c r="Y1270" s="114"/>
      <c r="Z1270" s="114"/>
      <c r="AA1270" s="114"/>
      <c r="AB1270" s="114"/>
      <c r="AC1270" s="114"/>
      <c r="AD1270" s="114"/>
      <c r="AE1270" s="114"/>
      <c r="AF1270" s="114"/>
      <c r="AG1270" s="114"/>
      <c r="AH1270" s="114"/>
      <c r="AI1270" s="114"/>
      <c r="AJ1270" s="114"/>
      <c r="AK1270" s="114"/>
      <c r="AL1270" s="114"/>
      <c r="AM1270" s="114"/>
      <c r="AN1270" s="114"/>
      <c r="AO1270" s="114"/>
      <c r="AP1270" s="114"/>
      <c r="AQ1270" s="114"/>
      <c r="AR1270" s="114"/>
      <c r="AS1270" s="114"/>
      <c r="AT1270" s="114"/>
      <c r="AU1270" s="114"/>
      <c r="AV1270" s="114"/>
      <c r="AW1270" s="114"/>
      <c r="AX1270" s="114"/>
      <c r="AY1270" s="114"/>
      <c r="AZ1270" s="114"/>
      <c r="BA1270" s="114"/>
      <c r="BB1270" s="114"/>
      <c r="BC1270" s="114"/>
      <c r="BD1270" s="114"/>
      <c r="BE1270" s="114"/>
      <c r="BF1270" s="114"/>
      <c r="BG1270" s="114"/>
      <c r="BH1270" s="114"/>
      <c r="BI1270" s="114"/>
      <c r="BJ1270" s="114"/>
      <c r="BK1270" s="114"/>
      <c r="BL1270" s="114"/>
    </row>
    <row r="1271">
      <c r="A1271" s="117" t="s">
        <v>237</v>
      </c>
      <c r="B1271" s="117" t="b">
        <v>1</v>
      </c>
      <c r="C1271" s="117">
        <v>1.0</v>
      </c>
      <c r="D1271" s="117" t="s">
        <v>8227</v>
      </c>
      <c r="E1271" s="117" t="s">
        <v>9935</v>
      </c>
      <c r="F1271" s="117" t="s">
        <v>294</v>
      </c>
      <c r="G1271" s="117" t="s">
        <v>14331</v>
      </c>
      <c r="H1271" s="117" t="s">
        <v>14332</v>
      </c>
      <c r="I1271" s="134"/>
      <c r="J1271" s="117" t="s">
        <v>14333</v>
      </c>
      <c r="K1271" s="117" t="s">
        <v>14334</v>
      </c>
      <c r="L1271" s="134"/>
      <c r="M1271" s="134"/>
      <c r="N1271" s="134"/>
      <c r="O1271" s="117" t="s">
        <v>14335</v>
      </c>
      <c r="P1271" s="117" t="s">
        <v>14336</v>
      </c>
      <c r="Q1271" s="117" t="s">
        <v>14337</v>
      </c>
      <c r="R1271" s="114"/>
      <c r="S1271" s="114"/>
      <c r="T1271" s="114"/>
      <c r="U1271" s="114"/>
      <c r="V1271" s="114"/>
      <c r="W1271" s="114"/>
      <c r="X1271" s="114"/>
      <c r="Y1271" s="114"/>
      <c r="Z1271" s="114"/>
      <c r="AA1271" s="114"/>
      <c r="AB1271" s="114"/>
      <c r="AC1271" s="114"/>
      <c r="AD1271" s="114"/>
      <c r="AE1271" s="114"/>
      <c r="AF1271" s="114"/>
      <c r="AG1271" s="114"/>
      <c r="AH1271" s="114"/>
      <c r="AI1271" s="114"/>
      <c r="AJ1271" s="114"/>
      <c r="AK1271" s="114"/>
      <c r="AL1271" s="114"/>
      <c r="AM1271" s="114"/>
      <c r="AN1271" s="114"/>
      <c r="AO1271" s="114"/>
      <c r="AP1271" s="114"/>
      <c r="AQ1271" s="114"/>
      <c r="AR1271" s="114"/>
      <c r="AS1271" s="114"/>
      <c r="AT1271" s="114"/>
      <c r="AU1271" s="114"/>
      <c r="AV1271" s="114"/>
      <c r="AW1271" s="114"/>
      <c r="AX1271" s="114"/>
      <c r="AY1271" s="114"/>
      <c r="AZ1271" s="114"/>
      <c r="BA1271" s="114"/>
      <c r="BB1271" s="114"/>
      <c r="BC1271" s="114"/>
      <c r="BD1271" s="114"/>
      <c r="BE1271" s="114"/>
      <c r="BF1271" s="114"/>
      <c r="BG1271" s="114"/>
      <c r="BH1271" s="114"/>
      <c r="BI1271" s="114"/>
      <c r="BJ1271" s="114"/>
      <c r="BK1271" s="114"/>
      <c r="BL1271" s="114"/>
    </row>
    <row r="1272">
      <c r="A1272" s="117" t="s">
        <v>237</v>
      </c>
      <c r="B1272" s="117" t="b">
        <v>1</v>
      </c>
      <c r="C1272" s="117" t="s">
        <v>241</v>
      </c>
      <c r="D1272" s="117" t="s">
        <v>8227</v>
      </c>
      <c r="E1272" s="117" t="s">
        <v>9935</v>
      </c>
      <c r="F1272" s="117" t="s">
        <v>489</v>
      </c>
      <c r="G1272" s="117" t="s">
        <v>14338</v>
      </c>
      <c r="H1272" s="117" t="s">
        <v>14339</v>
      </c>
      <c r="I1272" s="134"/>
      <c r="J1272" s="117" t="s">
        <v>14340</v>
      </c>
      <c r="K1272" s="117" t="s">
        <v>14341</v>
      </c>
      <c r="L1272" s="134"/>
      <c r="M1272" s="134"/>
      <c r="N1272" s="134"/>
      <c r="O1272" s="117" t="s">
        <v>14342</v>
      </c>
      <c r="P1272" s="117" t="s">
        <v>14343</v>
      </c>
      <c r="Q1272" s="134"/>
      <c r="R1272" s="114"/>
      <c r="S1272" s="114"/>
      <c r="T1272" s="114"/>
      <c r="U1272" s="114"/>
      <c r="V1272" s="114"/>
      <c r="W1272" s="114"/>
      <c r="X1272" s="114"/>
      <c r="Y1272" s="114"/>
      <c r="Z1272" s="114"/>
      <c r="AA1272" s="114"/>
      <c r="AB1272" s="114"/>
      <c r="AC1272" s="114"/>
      <c r="AD1272" s="114"/>
      <c r="AE1272" s="114"/>
      <c r="AF1272" s="114"/>
      <c r="AG1272" s="114"/>
      <c r="AH1272" s="114"/>
      <c r="AI1272" s="114"/>
      <c r="AJ1272" s="114"/>
      <c r="AK1272" s="114"/>
      <c r="AL1272" s="114"/>
      <c r="AM1272" s="114"/>
      <c r="AN1272" s="114"/>
      <c r="AO1272" s="114"/>
      <c r="AP1272" s="114"/>
      <c r="AQ1272" s="114"/>
      <c r="AR1272" s="114"/>
      <c r="AS1272" s="114"/>
      <c r="AT1272" s="114"/>
      <c r="AU1272" s="114"/>
      <c r="AV1272" s="114"/>
      <c r="AW1272" s="114"/>
      <c r="AX1272" s="114"/>
      <c r="AY1272" s="114"/>
      <c r="AZ1272" s="114"/>
      <c r="BA1272" s="114"/>
      <c r="BB1272" s="114"/>
      <c r="BC1272" s="114"/>
      <c r="BD1272" s="114"/>
      <c r="BE1272" s="114"/>
      <c r="BF1272" s="114"/>
      <c r="BG1272" s="114"/>
      <c r="BH1272" s="114"/>
      <c r="BI1272" s="114"/>
      <c r="BJ1272" s="114"/>
      <c r="BK1272" s="114"/>
      <c r="BL1272" s="114"/>
    </row>
    <row r="1273">
      <c r="A1273" s="117" t="s">
        <v>237</v>
      </c>
      <c r="B1273" s="117" t="b">
        <v>1</v>
      </c>
      <c r="C1273" s="117" t="s">
        <v>241</v>
      </c>
      <c r="D1273" s="117" t="s">
        <v>8227</v>
      </c>
      <c r="E1273" s="117" t="s">
        <v>9935</v>
      </c>
      <c r="F1273" s="117" t="s">
        <v>556</v>
      </c>
      <c r="G1273" s="117" t="s">
        <v>14344</v>
      </c>
      <c r="H1273" s="117" t="s">
        <v>14345</v>
      </c>
      <c r="I1273" s="134"/>
      <c r="J1273" s="117" t="s">
        <v>14346</v>
      </c>
      <c r="K1273" s="117" t="s">
        <v>14347</v>
      </c>
      <c r="L1273" s="134"/>
      <c r="M1273" s="134"/>
      <c r="N1273" s="134"/>
      <c r="O1273" s="117" t="s">
        <v>14348</v>
      </c>
      <c r="P1273" s="117" t="s">
        <v>14349</v>
      </c>
      <c r="Q1273" s="134"/>
      <c r="R1273" s="114"/>
      <c r="S1273" s="114"/>
      <c r="T1273" s="114"/>
      <c r="U1273" s="114"/>
      <c r="V1273" s="114"/>
      <c r="W1273" s="114"/>
      <c r="X1273" s="114"/>
      <c r="Y1273" s="114"/>
      <c r="Z1273" s="114"/>
      <c r="AA1273" s="114"/>
      <c r="AB1273" s="114"/>
      <c r="AC1273" s="114"/>
      <c r="AD1273" s="114"/>
      <c r="AE1273" s="114"/>
      <c r="AF1273" s="114"/>
      <c r="AG1273" s="114"/>
      <c r="AH1273" s="114"/>
      <c r="AI1273" s="114"/>
      <c r="AJ1273" s="114"/>
      <c r="AK1273" s="114"/>
      <c r="AL1273" s="114"/>
      <c r="AM1273" s="114"/>
      <c r="AN1273" s="114"/>
      <c r="AO1273" s="114"/>
      <c r="AP1273" s="114"/>
      <c r="AQ1273" s="114"/>
      <c r="AR1273" s="114"/>
      <c r="AS1273" s="114"/>
      <c r="AT1273" s="114"/>
      <c r="AU1273" s="114"/>
      <c r="AV1273" s="114"/>
      <c r="AW1273" s="114"/>
      <c r="AX1273" s="114"/>
      <c r="AY1273" s="114"/>
      <c r="AZ1273" s="114"/>
      <c r="BA1273" s="114"/>
      <c r="BB1273" s="114"/>
      <c r="BC1273" s="114"/>
      <c r="BD1273" s="114"/>
      <c r="BE1273" s="114"/>
      <c r="BF1273" s="114"/>
      <c r="BG1273" s="114"/>
      <c r="BH1273" s="114"/>
      <c r="BI1273" s="114"/>
      <c r="BJ1273" s="114"/>
      <c r="BK1273" s="114"/>
      <c r="BL1273" s="114"/>
    </row>
    <row r="1274">
      <c r="A1274" s="117" t="s">
        <v>237</v>
      </c>
      <c r="B1274" s="117" t="b">
        <v>1</v>
      </c>
      <c r="C1274" s="117">
        <v>1.0</v>
      </c>
      <c r="D1274" s="117" t="s">
        <v>8227</v>
      </c>
      <c r="E1274" s="117" t="s">
        <v>9935</v>
      </c>
      <c r="F1274" s="117" t="s">
        <v>556</v>
      </c>
      <c r="G1274" s="117" t="s">
        <v>14350</v>
      </c>
      <c r="H1274" s="117" t="s">
        <v>14351</v>
      </c>
      <c r="I1274" s="134"/>
      <c r="J1274" s="117" t="s">
        <v>14352</v>
      </c>
      <c r="K1274" s="117" t="s">
        <v>14353</v>
      </c>
      <c r="L1274" s="134"/>
      <c r="M1274" s="134"/>
      <c r="N1274" s="134"/>
      <c r="O1274" s="117" t="s">
        <v>14354</v>
      </c>
      <c r="P1274" s="117" t="s">
        <v>14355</v>
      </c>
      <c r="Q1274" s="117" t="s">
        <v>14356</v>
      </c>
      <c r="R1274" s="114"/>
      <c r="S1274" s="114"/>
      <c r="T1274" s="114"/>
      <c r="U1274" s="114"/>
      <c r="V1274" s="114"/>
      <c r="W1274" s="114"/>
      <c r="X1274" s="114"/>
      <c r="Y1274" s="114"/>
      <c r="Z1274" s="114"/>
      <c r="AA1274" s="114"/>
      <c r="AB1274" s="114"/>
      <c r="AC1274" s="114"/>
      <c r="AD1274" s="114"/>
      <c r="AE1274" s="114"/>
      <c r="AF1274" s="114"/>
      <c r="AG1274" s="114"/>
      <c r="AH1274" s="114"/>
      <c r="AI1274" s="114"/>
      <c r="AJ1274" s="114"/>
      <c r="AK1274" s="114"/>
      <c r="AL1274" s="114"/>
      <c r="AM1274" s="114"/>
      <c r="AN1274" s="114"/>
      <c r="AO1274" s="114"/>
      <c r="AP1274" s="114"/>
      <c r="AQ1274" s="114"/>
      <c r="AR1274" s="114"/>
      <c r="AS1274" s="114"/>
      <c r="AT1274" s="114"/>
      <c r="AU1274" s="114"/>
      <c r="AV1274" s="114"/>
      <c r="AW1274" s="114"/>
      <c r="AX1274" s="114"/>
      <c r="AY1274" s="114"/>
      <c r="AZ1274" s="114"/>
      <c r="BA1274" s="114"/>
      <c r="BB1274" s="114"/>
      <c r="BC1274" s="114"/>
      <c r="BD1274" s="114"/>
      <c r="BE1274" s="114"/>
      <c r="BF1274" s="114"/>
      <c r="BG1274" s="114"/>
      <c r="BH1274" s="114"/>
      <c r="BI1274" s="114"/>
      <c r="BJ1274" s="114"/>
      <c r="BK1274" s="114"/>
      <c r="BL1274" s="114"/>
    </row>
    <row r="1275">
      <c r="A1275" s="117" t="s">
        <v>237</v>
      </c>
      <c r="B1275" s="117" t="b">
        <v>1</v>
      </c>
      <c r="C1275" s="117" t="s">
        <v>241</v>
      </c>
      <c r="D1275" s="117" t="s">
        <v>8227</v>
      </c>
      <c r="E1275" s="117" t="s">
        <v>9935</v>
      </c>
      <c r="F1275" s="117" t="s">
        <v>556</v>
      </c>
      <c r="G1275" s="117" t="s">
        <v>14357</v>
      </c>
      <c r="H1275" s="117" t="s">
        <v>14358</v>
      </c>
      <c r="I1275" s="134"/>
      <c r="J1275" s="117" t="s">
        <v>14359</v>
      </c>
      <c r="K1275" s="117" t="s">
        <v>14360</v>
      </c>
      <c r="L1275" s="134"/>
      <c r="M1275" s="134"/>
      <c r="N1275" s="134"/>
      <c r="O1275" s="117" t="s">
        <v>14361</v>
      </c>
      <c r="P1275" s="117" t="s">
        <v>14362</v>
      </c>
      <c r="Q1275" s="134"/>
      <c r="R1275" s="114"/>
      <c r="S1275" s="114"/>
      <c r="T1275" s="114"/>
      <c r="U1275" s="114"/>
      <c r="V1275" s="114"/>
      <c r="W1275" s="114"/>
      <c r="X1275" s="114"/>
      <c r="Y1275" s="114"/>
      <c r="Z1275" s="114"/>
      <c r="AA1275" s="114"/>
      <c r="AB1275" s="114"/>
      <c r="AC1275" s="114"/>
      <c r="AD1275" s="114"/>
      <c r="AE1275" s="114"/>
      <c r="AF1275" s="114"/>
      <c r="AG1275" s="114"/>
      <c r="AH1275" s="114"/>
      <c r="AI1275" s="114"/>
      <c r="AJ1275" s="114"/>
      <c r="AK1275" s="114"/>
      <c r="AL1275" s="114"/>
      <c r="AM1275" s="114"/>
      <c r="AN1275" s="114"/>
      <c r="AO1275" s="114"/>
      <c r="AP1275" s="114"/>
      <c r="AQ1275" s="114"/>
      <c r="AR1275" s="114"/>
      <c r="AS1275" s="114"/>
      <c r="AT1275" s="114"/>
      <c r="AU1275" s="114"/>
      <c r="AV1275" s="114"/>
      <c r="AW1275" s="114"/>
      <c r="AX1275" s="114"/>
      <c r="AY1275" s="114"/>
      <c r="AZ1275" s="114"/>
      <c r="BA1275" s="114"/>
      <c r="BB1275" s="114"/>
      <c r="BC1275" s="114"/>
      <c r="BD1275" s="114"/>
      <c r="BE1275" s="114"/>
      <c r="BF1275" s="114"/>
      <c r="BG1275" s="114"/>
      <c r="BH1275" s="114"/>
      <c r="BI1275" s="114"/>
      <c r="BJ1275" s="114"/>
      <c r="BK1275" s="114"/>
      <c r="BL1275" s="114"/>
    </row>
    <row r="1276">
      <c r="A1276" s="117" t="s">
        <v>237</v>
      </c>
      <c r="B1276" s="117" t="b">
        <v>1</v>
      </c>
      <c r="C1276" s="117" t="s">
        <v>241</v>
      </c>
      <c r="D1276" s="117" t="s">
        <v>8227</v>
      </c>
      <c r="E1276" s="117" t="s">
        <v>9935</v>
      </c>
      <c r="F1276" s="117" t="s">
        <v>13149</v>
      </c>
      <c r="G1276" s="117" t="s">
        <v>14363</v>
      </c>
      <c r="H1276" s="117" t="s">
        <v>14364</v>
      </c>
      <c r="I1276" s="134"/>
      <c r="J1276" s="117" t="s">
        <v>14365</v>
      </c>
      <c r="K1276" s="117" t="s">
        <v>14366</v>
      </c>
      <c r="L1276" s="134"/>
      <c r="M1276" s="134"/>
      <c r="N1276" s="134"/>
      <c r="O1276" s="117" t="s">
        <v>14367</v>
      </c>
      <c r="P1276" s="117" t="s">
        <v>14368</v>
      </c>
      <c r="Q1276" s="134"/>
      <c r="R1276" s="114"/>
      <c r="S1276" s="114"/>
      <c r="T1276" s="114"/>
      <c r="U1276" s="114"/>
      <c r="V1276" s="114"/>
      <c r="W1276" s="114"/>
      <c r="X1276" s="114"/>
      <c r="Y1276" s="114"/>
      <c r="Z1276" s="114"/>
      <c r="AA1276" s="114"/>
      <c r="AB1276" s="114"/>
      <c r="AC1276" s="114"/>
      <c r="AD1276" s="114"/>
      <c r="AE1276" s="114"/>
      <c r="AF1276" s="114"/>
      <c r="AG1276" s="114"/>
      <c r="AH1276" s="114"/>
      <c r="AI1276" s="114"/>
      <c r="AJ1276" s="114"/>
      <c r="AK1276" s="114"/>
      <c r="AL1276" s="114"/>
      <c r="AM1276" s="114"/>
      <c r="AN1276" s="114"/>
      <c r="AO1276" s="114"/>
      <c r="AP1276" s="114"/>
      <c r="AQ1276" s="114"/>
      <c r="AR1276" s="114"/>
      <c r="AS1276" s="114"/>
      <c r="AT1276" s="114"/>
      <c r="AU1276" s="114"/>
      <c r="AV1276" s="114"/>
      <c r="AW1276" s="114"/>
      <c r="AX1276" s="114"/>
      <c r="AY1276" s="114"/>
      <c r="AZ1276" s="114"/>
      <c r="BA1276" s="114"/>
      <c r="BB1276" s="114"/>
      <c r="BC1276" s="114"/>
      <c r="BD1276" s="114"/>
      <c r="BE1276" s="114"/>
      <c r="BF1276" s="114"/>
      <c r="BG1276" s="114"/>
      <c r="BH1276" s="114"/>
      <c r="BI1276" s="114"/>
      <c r="BJ1276" s="114"/>
      <c r="BK1276" s="114"/>
      <c r="BL1276" s="114"/>
    </row>
    <row r="1277">
      <c r="A1277" s="117" t="s">
        <v>237</v>
      </c>
      <c r="B1277" s="117" t="b">
        <v>1</v>
      </c>
      <c r="C1277" s="117" t="s">
        <v>241</v>
      </c>
      <c r="D1277" s="117" t="s">
        <v>8227</v>
      </c>
      <c r="E1277" s="117" t="s">
        <v>9935</v>
      </c>
      <c r="F1277" s="117" t="s">
        <v>4264</v>
      </c>
      <c r="G1277" s="117" t="s">
        <v>14369</v>
      </c>
      <c r="H1277" s="117" t="s">
        <v>14370</v>
      </c>
      <c r="I1277" s="134"/>
      <c r="J1277" s="117" t="s">
        <v>14371</v>
      </c>
      <c r="K1277" s="117" t="s">
        <v>14372</v>
      </c>
      <c r="L1277" s="134"/>
      <c r="M1277" s="134"/>
      <c r="N1277" s="134"/>
      <c r="O1277" s="117" t="s">
        <v>14373</v>
      </c>
      <c r="P1277" s="117" t="s">
        <v>14374</v>
      </c>
      <c r="Q1277" s="134"/>
      <c r="R1277" s="114"/>
      <c r="S1277" s="114"/>
      <c r="T1277" s="114"/>
      <c r="U1277" s="114"/>
      <c r="V1277" s="114"/>
      <c r="W1277" s="114"/>
      <c r="X1277" s="114"/>
      <c r="Y1277" s="114"/>
      <c r="Z1277" s="114"/>
      <c r="AA1277" s="114"/>
      <c r="AB1277" s="114"/>
      <c r="AC1277" s="114"/>
      <c r="AD1277" s="114"/>
      <c r="AE1277" s="114"/>
      <c r="AF1277" s="114"/>
      <c r="AG1277" s="114"/>
      <c r="AH1277" s="114"/>
      <c r="AI1277" s="114"/>
      <c r="AJ1277" s="114"/>
      <c r="AK1277" s="114"/>
      <c r="AL1277" s="114"/>
      <c r="AM1277" s="114"/>
      <c r="AN1277" s="114"/>
      <c r="AO1277" s="114"/>
      <c r="AP1277" s="114"/>
      <c r="AQ1277" s="114"/>
      <c r="AR1277" s="114"/>
      <c r="AS1277" s="114"/>
      <c r="AT1277" s="114"/>
      <c r="AU1277" s="114"/>
      <c r="AV1277" s="114"/>
      <c r="AW1277" s="114"/>
      <c r="AX1277" s="114"/>
      <c r="AY1277" s="114"/>
      <c r="AZ1277" s="114"/>
      <c r="BA1277" s="114"/>
      <c r="BB1277" s="114"/>
      <c r="BC1277" s="114"/>
      <c r="BD1277" s="114"/>
      <c r="BE1277" s="114"/>
      <c r="BF1277" s="114"/>
      <c r="BG1277" s="114"/>
      <c r="BH1277" s="114"/>
      <c r="BI1277" s="114"/>
      <c r="BJ1277" s="114"/>
      <c r="BK1277" s="114"/>
      <c r="BL1277" s="114"/>
    </row>
    <row r="1278">
      <c r="A1278" s="117" t="s">
        <v>237</v>
      </c>
      <c r="B1278" s="117" t="b">
        <v>1</v>
      </c>
      <c r="C1278" s="117" t="s">
        <v>241</v>
      </c>
      <c r="D1278" s="117" t="s">
        <v>8227</v>
      </c>
      <c r="E1278" s="117" t="s">
        <v>9935</v>
      </c>
      <c r="F1278" s="117" t="s">
        <v>1446</v>
      </c>
      <c r="G1278" s="117" t="s">
        <v>14375</v>
      </c>
      <c r="H1278" s="117" t="s">
        <v>14376</v>
      </c>
      <c r="I1278" s="134"/>
      <c r="J1278" s="117" t="s">
        <v>14377</v>
      </c>
      <c r="K1278" s="117" t="s">
        <v>14378</v>
      </c>
      <c r="L1278" s="134"/>
      <c r="M1278" s="134"/>
      <c r="N1278" s="134"/>
      <c r="O1278" s="117" t="s">
        <v>14379</v>
      </c>
      <c r="P1278" s="117" t="s">
        <v>14380</v>
      </c>
      <c r="Q1278" s="134"/>
      <c r="R1278" s="114"/>
      <c r="S1278" s="114"/>
      <c r="T1278" s="114"/>
      <c r="U1278" s="114"/>
      <c r="V1278" s="114"/>
      <c r="W1278" s="114"/>
      <c r="X1278" s="114"/>
      <c r="Y1278" s="114"/>
      <c r="Z1278" s="114"/>
      <c r="AA1278" s="114"/>
      <c r="AB1278" s="114"/>
      <c r="AC1278" s="114"/>
      <c r="AD1278" s="114"/>
      <c r="AE1278" s="114"/>
      <c r="AF1278" s="114"/>
      <c r="AG1278" s="114"/>
      <c r="AH1278" s="114"/>
      <c r="AI1278" s="114"/>
      <c r="AJ1278" s="114"/>
      <c r="AK1278" s="114"/>
      <c r="AL1278" s="114"/>
      <c r="AM1278" s="114"/>
      <c r="AN1278" s="114"/>
      <c r="AO1278" s="114"/>
      <c r="AP1278" s="114"/>
      <c r="AQ1278" s="114"/>
      <c r="AR1278" s="114"/>
      <c r="AS1278" s="114"/>
      <c r="AT1278" s="114"/>
      <c r="AU1278" s="114"/>
      <c r="AV1278" s="114"/>
      <c r="AW1278" s="114"/>
      <c r="AX1278" s="114"/>
      <c r="AY1278" s="114"/>
      <c r="AZ1278" s="114"/>
      <c r="BA1278" s="114"/>
      <c r="BB1278" s="114"/>
      <c r="BC1278" s="114"/>
      <c r="BD1278" s="114"/>
      <c r="BE1278" s="114"/>
      <c r="BF1278" s="114"/>
      <c r="BG1278" s="114"/>
      <c r="BH1278" s="114"/>
      <c r="BI1278" s="114"/>
      <c r="BJ1278" s="114"/>
      <c r="BK1278" s="114"/>
      <c r="BL1278" s="114"/>
    </row>
    <row r="1279">
      <c r="A1279" s="117" t="s">
        <v>237</v>
      </c>
      <c r="B1279" s="117" t="b">
        <v>1</v>
      </c>
      <c r="C1279" s="117" t="s">
        <v>241</v>
      </c>
      <c r="D1279" s="117" t="s">
        <v>8227</v>
      </c>
      <c r="E1279" s="117" t="s">
        <v>9935</v>
      </c>
      <c r="F1279" s="117" t="s">
        <v>13120</v>
      </c>
      <c r="G1279" s="117" t="s">
        <v>14381</v>
      </c>
      <c r="H1279" s="117" t="s">
        <v>14382</v>
      </c>
      <c r="I1279" s="134"/>
      <c r="J1279" s="117" t="s">
        <v>14383</v>
      </c>
      <c r="K1279" s="117" t="s">
        <v>14384</v>
      </c>
      <c r="L1279" s="134"/>
      <c r="M1279" s="134"/>
      <c r="N1279" s="134"/>
      <c r="O1279" s="117" t="s">
        <v>14385</v>
      </c>
      <c r="P1279" s="117" t="s">
        <v>14386</v>
      </c>
      <c r="Q1279" s="117" t="s">
        <v>14387</v>
      </c>
      <c r="R1279" s="114"/>
      <c r="S1279" s="114"/>
      <c r="T1279" s="114"/>
      <c r="U1279" s="114"/>
      <c r="V1279" s="114"/>
      <c r="W1279" s="114"/>
      <c r="X1279" s="114"/>
      <c r="Y1279" s="114"/>
      <c r="Z1279" s="114"/>
      <c r="AA1279" s="114"/>
      <c r="AB1279" s="114"/>
      <c r="AC1279" s="114"/>
      <c r="AD1279" s="114"/>
      <c r="AE1279" s="114"/>
      <c r="AF1279" s="114"/>
      <c r="AG1279" s="114"/>
      <c r="AH1279" s="114"/>
      <c r="AI1279" s="114"/>
      <c r="AJ1279" s="114"/>
      <c r="AK1279" s="114"/>
      <c r="AL1279" s="114"/>
      <c r="AM1279" s="114"/>
      <c r="AN1279" s="114"/>
      <c r="AO1279" s="114"/>
      <c r="AP1279" s="114"/>
      <c r="AQ1279" s="114"/>
      <c r="AR1279" s="114"/>
      <c r="AS1279" s="114"/>
      <c r="AT1279" s="114"/>
      <c r="AU1279" s="114"/>
      <c r="AV1279" s="114"/>
      <c r="AW1279" s="114"/>
      <c r="AX1279" s="114"/>
      <c r="AY1279" s="114"/>
      <c r="AZ1279" s="114"/>
      <c r="BA1279" s="114"/>
      <c r="BB1279" s="114"/>
      <c r="BC1279" s="114"/>
      <c r="BD1279" s="114"/>
      <c r="BE1279" s="114"/>
      <c r="BF1279" s="114"/>
      <c r="BG1279" s="114"/>
      <c r="BH1279" s="114"/>
      <c r="BI1279" s="114"/>
      <c r="BJ1279" s="114"/>
      <c r="BK1279" s="114"/>
      <c r="BL1279" s="114"/>
    </row>
    <row r="1280">
      <c r="A1280" s="117" t="s">
        <v>237</v>
      </c>
      <c r="B1280" s="117" t="b">
        <v>1</v>
      </c>
      <c r="C1280" s="117">
        <v>1.0</v>
      </c>
      <c r="D1280" s="117" t="s">
        <v>8227</v>
      </c>
      <c r="E1280" s="117" t="s">
        <v>14388</v>
      </c>
      <c r="F1280" s="117" t="s">
        <v>13026</v>
      </c>
      <c r="G1280" s="117" t="s">
        <v>14389</v>
      </c>
      <c r="H1280" s="117" t="s">
        <v>14390</v>
      </c>
      <c r="I1280" s="134"/>
      <c r="J1280" s="117" t="s">
        <v>14391</v>
      </c>
      <c r="K1280" s="117" t="s">
        <v>14392</v>
      </c>
      <c r="L1280" s="134"/>
      <c r="M1280" s="134"/>
      <c r="N1280" s="134"/>
      <c r="O1280" s="117" t="s">
        <v>14393</v>
      </c>
      <c r="P1280" s="117" t="s">
        <v>14394</v>
      </c>
      <c r="Q1280" s="134"/>
      <c r="R1280" s="114"/>
      <c r="S1280" s="114"/>
      <c r="T1280" s="114"/>
      <c r="U1280" s="114"/>
      <c r="V1280" s="114"/>
      <c r="W1280" s="114"/>
      <c r="X1280" s="114"/>
      <c r="Y1280" s="114"/>
      <c r="Z1280" s="114"/>
      <c r="AA1280" s="114"/>
      <c r="AB1280" s="114"/>
      <c r="AC1280" s="114"/>
      <c r="AD1280" s="114"/>
      <c r="AE1280" s="114"/>
      <c r="AF1280" s="114"/>
      <c r="AG1280" s="114"/>
      <c r="AH1280" s="114"/>
      <c r="AI1280" s="114"/>
      <c r="AJ1280" s="114"/>
      <c r="AK1280" s="114"/>
      <c r="AL1280" s="114"/>
      <c r="AM1280" s="114"/>
      <c r="AN1280" s="114"/>
      <c r="AO1280" s="114"/>
      <c r="AP1280" s="114"/>
      <c r="AQ1280" s="114"/>
      <c r="AR1280" s="114"/>
      <c r="AS1280" s="114"/>
      <c r="AT1280" s="114"/>
      <c r="AU1280" s="114"/>
      <c r="AV1280" s="114"/>
      <c r="AW1280" s="114"/>
      <c r="AX1280" s="114"/>
      <c r="AY1280" s="114"/>
      <c r="AZ1280" s="114"/>
      <c r="BA1280" s="114"/>
      <c r="BB1280" s="114"/>
      <c r="BC1280" s="114"/>
      <c r="BD1280" s="114"/>
      <c r="BE1280" s="114"/>
      <c r="BF1280" s="114"/>
      <c r="BG1280" s="114"/>
      <c r="BH1280" s="114"/>
      <c r="BI1280" s="114"/>
      <c r="BJ1280" s="114"/>
      <c r="BK1280" s="114"/>
      <c r="BL1280" s="114"/>
    </row>
    <row r="1281">
      <c r="A1281" s="117" t="s">
        <v>237</v>
      </c>
      <c r="B1281" s="117" t="b">
        <v>1</v>
      </c>
      <c r="C1281" s="117" t="s">
        <v>241</v>
      </c>
      <c r="D1281" s="117" t="s">
        <v>8227</v>
      </c>
      <c r="E1281" s="117" t="s">
        <v>10116</v>
      </c>
      <c r="F1281" s="117" t="s">
        <v>6144</v>
      </c>
      <c r="G1281" s="117" t="s">
        <v>14395</v>
      </c>
      <c r="H1281" s="117" t="s">
        <v>14396</v>
      </c>
      <c r="I1281" s="134"/>
      <c r="J1281" s="117" t="s">
        <v>14397</v>
      </c>
      <c r="K1281" s="117" t="s">
        <v>6218</v>
      </c>
      <c r="L1281" s="134"/>
      <c r="M1281" s="134"/>
      <c r="N1281" s="134"/>
      <c r="O1281" s="117" t="s">
        <v>14398</v>
      </c>
      <c r="P1281" s="117" t="s">
        <v>14399</v>
      </c>
      <c r="Q1281" s="117" t="s">
        <v>14400</v>
      </c>
      <c r="R1281" s="114"/>
      <c r="S1281" s="114"/>
      <c r="T1281" s="114"/>
      <c r="U1281" s="114"/>
      <c r="V1281" s="114"/>
      <c r="W1281" s="114"/>
      <c r="X1281" s="114"/>
      <c r="Y1281" s="114"/>
      <c r="Z1281" s="114"/>
      <c r="AA1281" s="114"/>
      <c r="AB1281" s="114"/>
      <c r="AC1281" s="114"/>
      <c r="AD1281" s="114"/>
      <c r="AE1281" s="114"/>
      <c r="AF1281" s="114"/>
      <c r="AG1281" s="114"/>
      <c r="AH1281" s="114"/>
      <c r="AI1281" s="114"/>
      <c r="AJ1281" s="114"/>
      <c r="AK1281" s="114"/>
      <c r="AL1281" s="114"/>
      <c r="AM1281" s="114"/>
      <c r="AN1281" s="114"/>
      <c r="AO1281" s="114"/>
      <c r="AP1281" s="114"/>
      <c r="AQ1281" s="114"/>
      <c r="AR1281" s="114"/>
      <c r="AS1281" s="114"/>
      <c r="AT1281" s="114"/>
      <c r="AU1281" s="114"/>
      <c r="AV1281" s="114"/>
      <c r="AW1281" s="114"/>
      <c r="AX1281" s="114"/>
      <c r="AY1281" s="114"/>
      <c r="AZ1281" s="114"/>
      <c r="BA1281" s="114"/>
      <c r="BB1281" s="114"/>
      <c r="BC1281" s="114"/>
      <c r="BD1281" s="114"/>
      <c r="BE1281" s="114"/>
      <c r="BF1281" s="114"/>
      <c r="BG1281" s="114"/>
      <c r="BH1281" s="114"/>
      <c r="BI1281" s="114"/>
      <c r="BJ1281" s="114"/>
      <c r="BK1281" s="114"/>
      <c r="BL1281" s="114"/>
    </row>
    <row r="1282">
      <c r="A1282" s="117" t="s">
        <v>237</v>
      </c>
      <c r="B1282" s="117" t="b">
        <v>1</v>
      </c>
      <c r="C1282" s="117" t="s">
        <v>241</v>
      </c>
      <c r="D1282" s="117" t="s">
        <v>8227</v>
      </c>
      <c r="E1282" s="117" t="s">
        <v>10116</v>
      </c>
      <c r="F1282" s="117" t="s">
        <v>556</v>
      </c>
      <c r="G1282" s="117" t="s">
        <v>14401</v>
      </c>
      <c r="H1282" s="117" t="s">
        <v>14402</v>
      </c>
      <c r="I1282" s="134"/>
      <c r="J1282" s="117" t="s">
        <v>14403</v>
      </c>
      <c r="K1282" s="117" t="s">
        <v>14404</v>
      </c>
      <c r="L1282" s="134"/>
      <c r="M1282" s="134"/>
      <c r="N1282" s="134"/>
      <c r="O1282" s="117" t="s">
        <v>14405</v>
      </c>
      <c r="P1282" s="117" t="s">
        <v>14406</v>
      </c>
      <c r="Q1282" s="117" t="s">
        <v>14407</v>
      </c>
      <c r="R1282" s="114"/>
      <c r="S1282" s="114"/>
      <c r="T1282" s="114"/>
      <c r="U1282" s="114"/>
      <c r="V1282" s="114"/>
      <c r="W1282" s="114"/>
      <c r="X1282" s="114"/>
      <c r="Y1282" s="114"/>
      <c r="Z1282" s="114"/>
      <c r="AA1282" s="114"/>
      <c r="AB1282" s="114"/>
      <c r="AC1282" s="114"/>
      <c r="AD1282" s="114"/>
      <c r="AE1282" s="114"/>
      <c r="AF1282" s="114"/>
      <c r="AG1282" s="114"/>
      <c r="AH1282" s="114"/>
      <c r="AI1282" s="114"/>
      <c r="AJ1282" s="114"/>
      <c r="AK1282" s="114"/>
      <c r="AL1282" s="114"/>
      <c r="AM1282" s="114"/>
      <c r="AN1282" s="114"/>
      <c r="AO1282" s="114"/>
      <c r="AP1282" s="114"/>
      <c r="AQ1282" s="114"/>
      <c r="AR1282" s="114"/>
      <c r="AS1282" s="114"/>
      <c r="AT1282" s="114"/>
      <c r="AU1282" s="114"/>
      <c r="AV1282" s="114"/>
      <c r="AW1282" s="114"/>
      <c r="AX1282" s="114"/>
      <c r="AY1282" s="114"/>
      <c r="AZ1282" s="114"/>
      <c r="BA1282" s="114"/>
      <c r="BB1282" s="114"/>
      <c r="BC1282" s="114"/>
      <c r="BD1282" s="114"/>
      <c r="BE1282" s="114"/>
      <c r="BF1282" s="114"/>
      <c r="BG1282" s="114"/>
      <c r="BH1282" s="114"/>
      <c r="BI1282" s="114"/>
      <c r="BJ1282" s="114"/>
      <c r="BK1282" s="114"/>
      <c r="BL1282" s="114"/>
    </row>
    <row r="1283">
      <c r="A1283" s="117" t="s">
        <v>237</v>
      </c>
      <c r="B1283" s="117" t="b">
        <v>1</v>
      </c>
      <c r="C1283" s="117">
        <v>1.0</v>
      </c>
      <c r="D1283" s="117" t="s">
        <v>8227</v>
      </c>
      <c r="E1283" s="117" t="s">
        <v>10116</v>
      </c>
      <c r="F1283" s="117" t="s">
        <v>1446</v>
      </c>
      <c r="G1283" s="117" t="s">
        <v>14408</v>
      </c>
      <c r="H1283" s="117" t="s">
        <v>14409</v>
      </c>
      <c r="I1283" s="134"/>
      <c r="J1283" s="117" t="s">
        <v>14410</v>
      </c>
      <c r="K1283" s="117" t="s">
        <v>14411</v>
      </c>
      <c r="L1283" s="134"/>
      <c r="M1283" s="134"/>
      <c r="N1283" s="134"/>
      <c r="O1283" s="117" t="s">
        <v>14412</v>
      </c>
      <c r="P1283" s="117" t="s">
        <v>14413</v>
      </c>
      <c r="Q1283" s="117" t="s">
        <v>14414</v>
      </c>
      <c r="R1283" s="114"/>
      <c r="S1283" s="114"/>
      <c r="T1283" s="114"/>
      <c r="U1283" s="114"/>
      <c r="V1283" s="114"/>
      <c r="W1283" s="114"/>
      <c r="X1283" s="114"/>
      <c r="Y1283" s="114"/>
      <c r="Z1283" s="114"/>
      <c r="AA1283" s="114"/>
      <c r="AB1283" s="114"/>
      <c r="AC1283" s="114"/>
      <c r="AD1283" s="114"/>
      <c r="AE1283" s="114"/>
      <c r="AF1283" s="114"/>
      <c r="AG1283" s="114"/>
      <c r="AH1283" s="114"/>
      <c r="AI1283" s="114"/>
      <c r="AJ1283" s="114"/>
      <c r="AK1283" s="114"/>
      <c r="AL1283" s="114"/>
      <c r="AM1283" s="114"/>
      <c r="AN1283" s="114"/>
      <c r="AO1283" s="114"/>
      <c r="AP1283" s="114"/>
      <c r="AQ1283" s="114"/>
      <c r="AR1283" s="114"/>
      <c r="AS1283" s="114"/>
      <c r="AT1283" s="114"/>
      <c r="AU1283" s="114"/>
      <c r="AV1283" s="114"/>
      <c r="AW1283" s="114"/>
      <c r="AX1283" s="114"/>
      <c r="AY1283" s="114"/>
      <c r="AZ1283" s="114"/>
      <c r="BA1283" s="114"/>
      <c r="BB1283" s="114"/>
      <c r="BC1283" s="114"/>
      <c r="BD1283" s="114"/>
      <c r="BE1283" s="114"/>
      <c r="BF1283" s="114"/>
      <c r="BG1283" s="114"/>
      <c r="BH1283" s="114"/>
      <c r="BI1283" s="114"/>
      <c r="BJ1283" s="114"/>
      <c r="BK1283" s="114"/>
      <c r="BL1283" s="114"/>
    </row>
    <row r="1284">
      <c r="A1284" s="117" t="s">
        <v>237</v>
      </c>
      <c r="B1284" s="117" t="b">
        <v>1</v>
      </c>
      <c r="C1284" s="117" t="s">
        <v>241</v>
      </c>
      <c r="D1284" s="117" t="s">
        <v>8227</v>
      </c>
      <c r="E1284" s="117" t="s">
        <v>10116</v>
      </c>
      <c r="F1284" s="117" t="s">
        <v>1446</v>
      </c>
      <c r="G1284" s="117" t="s">
        <v>14415</v>
      </c>
      <c r="H1284" s="117" t="s">
        <v>14416</v>
      </c>
      <c r="I1284" s="134"/>
      <c r="J1284" s="117" t="s">
        <v>14417</v>
      </c>
      <c r="K1284" s="117" t="s">
        <v>14418</v>
      </c>
      <c r="L1284" s="134"/>
      <c r="M1284" s="134"/>
      <c r="N1284" s="134"/>
      <c r="O1284" s="117" t="s">
        <v>14419</v>
      </c>
      <c r="P1284" s="117" t="s">
        <v>14420</v>
      </c>
      <c r="Q1284" s="117" t="s">
        <v>14421</v>
      </c>
      <c r="R1284" s="114"/>
      <c r="S1284" s="114"/>
      <c r="T1284" s="114"/>
      <c r="U1284" s="114"/>
      <c r="V1284" s="114"/>
      <c r="W1284" s="114"/>
      <c r="X1284" s="114"/>
      <c r="Y1284" s="114"/>
      <c r="Z1284" s="114"/>
      <c r="AA1284" s="114"/>
      <c r="AB1284" s="114"/>
      <c r="AC1284" s="114"/>
      <c r="AD1284" s="114"/>
      <c r="AE1284" s="114"/>
      <c r="AF1284" s="114"/>
      <c r="AG1284" s="114"/>
      <c r="AH1284" s="114"/>
      <c r="AI1284" s="114"/>
      <c r="AJ1284" s="114"/>
      <c r="AK1284" s="114"/>
      <c r="AL1284" s="114"/>
      <c r="AM1284" s="114"/>
      <c r="AN1284" s="114"/>
      <c r="AO1284" s="114"/>
      <c r="AP1284" s="114"/>
      <c r="AQ1284" s="114"/>
      <c r="AR1284" s="114"/>
      <c r="AS1284" s="114"/>
      <c r="AT1284" s="114"/>
      <c r="AU1284" s="114"/>
      <c r="AV1284" s="114"/>
      <c r="AW1284" s="114"/>
      <c r="AX1284" s="114"/>
      <c r="AY1284" s="114"/>
      <c r="AZ1284" s="114"/>
      <c r="BA1284" s="114"/>
      <c r="BB1284" s="114"/>
      <c r="BC1284" s="114"/>
      <c r="BD1284" s="114"/>
      <c r="BE1284" s="114"/>
      <c r="BF1284" s="114"/>
      <c r="BG1284" s="114"/>
      <c r="BH1284" s="114"/>
      <c r="BI1284" s="114"/>
      <c r="BJ1284" s="114"/>
      <c r="BK1284" s="114"/>
      <c r="BL1284" s="114"/>
    </row>
    <row r="1285">
      <c r="A1285" s="117" t="s">
        <v>237</v>
      </c>
      <c r="B1285" s="117" t="b">
        <v>1</v>
      </c>
      <c r="C1285" s="117" t="s">
        <v>241</v>
      </c>
      <c r="D1285" s="117" t="s">
        <v>8227</v>
      </c>
      <c r="E1285" s="117" t="s">
        <v>10116</v>
      </c>
      <c r="F1285" s="117" t="s">
        <v>13120</v>
      </c>
      <c r="G1285" s="117" t="s">
        <v>14422</v>
      </c>
      <c r="H1285" s="117" t="s">
        <v>14423</v>
      </c>
      <c r="I1285" s="134"/>
      <c r="J1285" s="117" t="s">
        <v>6237</v>
      </c>
      <c r="K1285" s="117" t="s">
        <v>14424</v>
      </c>
      <c r="L1285" s="134"/>
      <c r="M1285" s="134"/>
      <c r="N1285" s="134"/>
      <c r="O1285" s="117" t="s">
        <v>14425</v>
      </c>
      <c r="P1285" s="117" t="s">
        <v>14426</v>
      </c>
      <c r="Q1285" s="117" t="s">
        <v>14427</v>
      </c>
      <c r="R1285" s="114"/>
      <c r="S1285" s="114"/>
      <c r="T1285" s="114"/>
      <c r="U1285" s="114"/>
      <c r="V1285" s="114"/>
      <c r="W1285" s="114"/>
      <c r="X1285" s="114"/>
      <c r="Y1285" s="114"/>
      <c r="Z1285" s="114"/>
      <c r="AA1285" s="114"/>
      <c r="AB1285" s="114"/>
      <c r="AC1285" s="114"/>
      <c r="AD1285" s="114"/>
      <c r="AE1285" s="114"/>
      <c r="AF1285" s="114"/>
      <c r="AG1285" s="114"/>
      <c r="AH1285" s="114"/>
      <c r="AI1285" s="114"/>
      <c r="AJ1285" s="114"/>
      <c r="AK1285" s="114"/>
      <c r="AL1285" s="114"/>
      <c r="AM1285" s="114"/>
      <c r="AN1285" s="114"/>
      <c r="AO1285" s="114"/>
      <c r="AP1285" s="114"/>
      <c r="AQ1285" s="114"/>
      <c r="AR1285" s="114"/>
      <c r="AS1285" s="114"/>
      <c r="AT1285" s="114"/>
      <c r="AU1285" s="114"/>
      <c r="AV1285" s="114"/>
      <c r="AW1285" s="114"/>
      <c r="AX1285" s="114"/>
      <c r="AY1285" s="114"/>
      <c r="AZ1285" s="114"/>
      <c r="BA1285" s="114"/>
      <c r="BB1285" s="114"/>
      <c r="BC1285" s="114"/>
      <c r="BD1285" s="114"/>
      <c r="BE1285" s="114"/>
      <c r="BF1285" s="114"/>
      <c r="BG1285" s="114"/>
      <c r="BH1285" s="114"/>
      <c r="BI1285" s="114"/>
      <c r="BJ1285" s="114"/>
      <c r="BK1285" s="114"/>
      <c r="BL1285" s="114"/>
    </row>
    <row r="1286">
      <c r="A1286" s="117" t="s">
        <v>237</v>
      </c>
      <c r="B1286" s="117" t="b">
        <v>1</v>
      </c>
      <c r="C1286" s="117">
        <v>1.0</v>
      </c>
      <c r="D1286" s="117" t="s">
        <v>8227</v>
      </c>
      <c r="E1286" s="117" t="s">
        <v>10267</v>
      </c>
      <c r="F1286" s="117" t="s">
        <v>294</v>
      </c>
      <c r="G1286" s="117" t="s">
        <v>14428</v>
      </c>
      <c r="H1286" s="117" t="s">
        <v>14429</v>
      </c>
      <c r="I1286" s="134"/>
      <c r="J1286" s="117" t="s">
        <v>14430</v>
      </c>
      <c r="K1286" s="117" t="s">
        <v>14431</v>
      </c>
      <c r="L1286" s="134"/>
      <c r="M1286" s="134"/>
      <c r="N1286" s="134"/>
      <c r="O1286" s="117" t="s">
        <v>14432</v>
      </c>
      <c r="P1286" s="117" t="s">
        <v>14433</v>
      </c>
      <c r="Q1286" s="117" t="s">
        <v>14434</v>
      </c>
      <c r="R1286" s="114"/>
      <c r="S1286" s="114"/>
      <c r="T1286" s="114"/>
      <c r="U1286" s="114"/>
      <c r="V1286" s="114"/>
      <c r="W1286" s="114"/>
      <c r="X1286" s="114"/>
      <c r="Y1286" s="114"/>
      <c r="Z1286" s="114"/>
      <c r="AA1286" s="114"/>
      <c r="AB1286" s="114"/>
      <c r="AC1286" s="114"/>
      <c r="AD1286" s="114"/>
      <c r="AE1286" s="114"/>
      <c r="AF1286" s="114"/>
      <c r="AG1286" s="114"/>
      <c r="AH1286" s="114"/>
      <c r="AI1286" s="114"/>
      <c r="AJ1286" s="114"/>
      <c r="AK1286" s="114"/>
      <c r="AL1286" s="114"/>
      <c r="AM1286" s="114"/>
      <c r="AN1286" s="114"/>
      <c r="AO1286" s="114"/>
      <c r="AP1286" s="114"/>
      <c r="AQ1286" s="114"/>
      <c r="AR1286" s="114"/>
      <c r="AS1286" s="114"/>
      <c r="AT1286" s="114"/>
      <c r="AU1286" s="114"/>
      <c r="AV1286" s="114"/>
      <c r="AW1286" s="114"/>
      <c r="AX1286" s="114"/>
      <c r="AY1286" s="114"/>
      <c r="AZ1286" s="114"/>
      <c r="BA1286" s="114"/>
      <c r="BB1286" s="114"/>
      <c r="BC1286" s="114"/>
      <c r="BD1286" s="114"/>
      <c r="BE1286" s="114"/>
      <c r="BF1286" s="114"/>
      <c r="BG1286" s="114"/>
      <c r="BH1286" s="114"/>
      <c r="BI1286" s="114"/>
      <c r="BJ1286" s="114"/>
      <c r="BK1286" s="114"/>
      <c r="BL1286" s="114"/>
    </row>
    <row r="1287">
      <c r="A1287" s="117" t="s">
        <v>237</v>
      </c>
      <c r="B1287" s="117" t="b">
        <v>1</v>
      </c>
      <c r="C1287" s="117" t="s">
        <v>241</v>
      </c>
      <c r="D1287" s="117" t="s">
        <v>8227</v>
      </c>
      <c r="E1287" s="117" t="s">
        <v>10267</v>
      </c>
      <c r="F1287" s="117" t="s">
        <v>489</v>
      </c>
      <c r="G1287" s="117" t="s">
        <v>14435</v>
      </c>
      <c r="H1287" s="117" t="s">
        <v>14436</v>
      </c>
      <c r="I1287" s="134"/>
      <c r="J1287" s="117" t="s">
        <v>14437</v>
      </c>
      <c r="K1287" s="117" t="s">
        <v>14438</v>
      </c>
      <c r="L1287" s="134"/>
      <c r="M1287" s="134"/>
      <c r="N1287" s="134"/>
      <c r="O1287" s="117" t="s">
        <v>14439</v>
      </c>
      <c r="P1287" s="117" t="s">
        <v>14440</v>
      </c>
      <c r="Q1287" s="117" t="s">
        <v>14441</v>
      </c>
      <c r="R1287" s="114"/>
      <c r="S1287" s="114"/>
      <c r="T1287" s="114"/>
      <c r="U1287" s="114"/>
      <c r="V1287" s="114"/>
      <c r="W1287" s="114"/>
      <c r="X1287" s="114"/>
      <c r="Y1287" s="114"/>
      <c r="Z1287" s="114"/>
      <c r="AA1287" s="114"/>
      <c r="AB1287" s="114"/>
      <c r="AC1287" s="114"/>
      <c r="AD1287" s="114"/>
      <c r="AE1287" s="114"/>
      <c r="AF1287" s="114"/>
      <c r="AG1287" s="114"/>
      <c r="AH1287" s="114"/>
      <c r="AI1287" s="114"/>
      <c r="AJ1287" s="114"/>
      <c r="AK1287" s="114"/>
      <c r="AL1287" s="114"/>
      <c r="AM1287" s="114"/>
      <c r="AN1287" s="114"/>
      <c r="AO1287" s="114"/>
      <c r="AP1287" s="114"/>
      <c r="AQ1287" s="114"/>
      <c r="AR1287" s="114"/>
      <c r="AS1287" s="114"/>
      <c r="AT1287" s="114"/>
      <c r="AU1287" s="114"/>
      <c r="AV1287" s="114"/>
      <c r="AW1287" s="114"/>
      <c r="AX1287" s="114"/>
      <c r="AY1287" s="114"/>
      <c r="AZ1287" s="114"/>
      <c r="BA1287" s="114"/>
      <c r="BB1287" s="114"/>
      <c r="BC1287" s="114"/>
      <c r="BD1287" s="114"/>
      <c r="BE1287" s="114"/>
      <c r="BF1287" s="114"/>
      <c r="BG1287" s="114"/>
      <c r="BH1287" s="114"/>
      <c r="BI1287" s="114"/>
      <c r="BJ1287" s="114"/>
      <c r="BK1287" s="114"/>
      <c r="BL1287" s="114"/>
    </row>
    <row r="1288">
      <c r="A1288" s="117" t="s">
        <v>237</v>
      </c>
      <c r="B1288" s="117" t="b">
        <v>1</v>
      </c>
      <c r="C1288" s="117" t="s">
        <v>241</v>
      </c>
      <c r="D1288" s="117" t="s">
        <v>8227</v>
      </c>
      <c r="E1288" s="117" t="s">
        <v>10267</v>
      </c>
      <c r="F1288" s="117" t="s">
        <v>1399</v>
      </c>
      <c r="G1288" s="117" t="s">
        <v>14442</v>
      </c>
      <c r="H1288" s="117" t="s">
        <v>14443</v>
      </c>
      <c r="I1288" s="134"/>
      <c r="J1288" s="117" t="s">
        <v>14444</v>
      </c>
      <c r="K1288" s="117" t="s">
        <v>14445</v>
      </c>
      <c r="L1288" s="134"/>
      <c r="M1288" s="134"/>
      <c r="N1288" s="134"/>
      <c r="O1288" s="117" t="s">
        <v>14446</v>
      </c>
      <c r="P1288" s="117" t="s">
        <v>14447</v>
      </c>
      <c r="Q1288" s="117" t="s">
        <v>14448</v>
      </c>
      <c r="R1288" s="114"/>
      <c r="S1288" s="114"/>
      <c r="T1288" s="114"/>
      <c r="U1288" s="114"/>
      <c r="V1288" s="114"/>
      <c r="W1288" s="114"/>
      <c r="X1288" s="114"/>
      <c r="Y1288" s="114"/>
      <c r="Z1288" s="114"/>
      <c r="AA1288" s="114"/>
      <c r="AB1288" s="114"/>
      <c r="AC1288" s="114"/>
      <c r="AD1288" s="114"/>
      <c r="AE1288" s="114"/>
      <c r="AF1288" s="114"/>
      <c r="AG1288" s="114"/>
      <c r="AH1288" s="114"/>
      <c r="AI1288" s="114"/>
      <c r="AJ1288" s="114"/>
      <c r="AK1288" s="114"/>
      <c r="AL1288" s="114"/>
      <c r="AM1288" s="114"/>
      <c r="AN1288" s="114"/>
      <c r="AO1288" s="114"/>
      <c r="AP1288" s="114"/>
      <c r="AQ1288" s="114"/>
      <c r="AR1288" s="114"/>
      <c r="AS1288" s="114"/>
      <c r="AT1288" s="114"/>
      <c r="AU1288" s="114"/>
      <c r="AV1288" s="114"/>
      <c r="AW1288" s="114"/>
      <c r="AX1288" s="114"/>
      <c r="AY1288" s="114"/>
      <c r="AZ1288" s="114"/>
      <c r="BA1288" s="114"/>
      <c r="BB1288" s="114"/>
      <c r="BC1288" s="114"/>
      <c r="BD1288" s="114"/>
      <c r="BE1288" s="114"/>
      <c r="BF1288" s="114"/>
      <c r="BG1288" s="114"/>
      <c r="BH1288" s="114"/>
      <c r="BI1288" s="114"/>
      <c r="BJ1288" s="114"/>
      <c r="BK1288" s="114"/>
      <c r="BL1288" s="114"/>
    </row>
    <row r="1289">
      <c r="A1289" s="117" t="s">
        <v>237</v>
      </c>
      <c r="B1289" s="117" t="b">
        <v>1</v>
      </c>
      <c r="C1289" s="117">
        <v>1.0</v>
      </c>
      <c r="D1289" s="117" t="s">
        <v>8227</v>
      </c>
      <c r="E1289" s="117" t="s">
        <v>10267</v>
      </c>
      <c r="F1289" s="117" t="s">
        <v>1446</v>
      </c>
      <c r="G1289" s="117" t="s">
        <v>14449</v>
      </c>
      <c r="H1289" s="117" t="s">
        <v>14450</v>
      </c>
      <c r="I1289" s="134"/>
      <c r="J1289" s="117" t="s">
        <v>14451</v>
      </c>
      <c r="K1289" s="117" t="s">
        <v>14452</v>
      </c>
      <c r="L1289" s="134"/>
      <c r="M1289" s="134"/>
      <c r="N1289" s="134"/>
      <c r="O1289" s="117" t="s">
        <v>14453</v>
      </c>
      <c r="P1289" s="117" t="s">
        <v>14454</v>
      </c>
      <c r="Q1289" s="117" t="s">
        <v>14455</v>
      </c>
      <c r="R1289" s="114"/>
      <c r="S1289" s="114"/>
      <c r="T1289" s="114"/>
      <c r="U1289" s="114"/>
      <c r="V1289" s="114"/>
      <c r="W1289" s="114"/>
      <c r="X1289" s="114"/>
      <c r="Y1289" s="114"/>
      <c r="Z1289" s="114"/>
      <c r="AA1289" s="114"/>
      <c r="AB1289" s="114"/>
      <c r="AC1289" s="114"/>
      <c r="AD1289" s="114"/>
      <c r="AE1289" s="114"/>
      <c r="AF1289" s="114"/>
      <c r="AG1289" s="114"/>
      <c r="AH1289" s="114"/>
      <c r="AI1289" s="114"/>
      <c r="AJ1289" s="114"/>
      <c r="AK1289" s="114"/>
      <c r="AL1289" s="114"/>
      <c r="AM1289" s="114"/>
      <c r="AN1289" s="114"/>
      <c r="AO1289" s="114"/>
      <c r="AP1289" s="114"/>
      <c r="AQ1289" s="114"/>
      <c r="AR1289" s="114"/>
      <c r="AS1289" s="114"/>
      <c r="AT1289" s="114"/>
      <c r="AU1289" s="114"/>
      <c r="AV1289" s="114"/>
      <c r="AW1289" s="114"/>
      <c r="AX1289" s="114"/>
      <c r="AY1289" s="114"/>
      <c r="AZ1289" s="114"/>
      <c r="BA1289" s="114"/>
      <c r="BB1289" s="114"/>
      <c r="BC1289" s="114"/>
      <c r="BD1289" s="114"/>
      <c r="BE1289" s="114"/>
      <c r="BF1289" s="114"/>
      <c r="BG1289" s="114"/>
      <c r="BH1289" s="114"/>
      <c r="BI1289" s="114"/>
      <c r="BJ1289" s="114"/>
      <c r="BK1289" s="114"/>
      <c r="BL1289" s="114"/>
    </row>
    <row r="1290">
      <c r="A1290" s="117" t="s">
        <v>237</v>
      </c>
      <c r="B1290" s="117" t="b">
        <v>1</v>
      </c>
      <c r="C1290" s="117" t="s">
        <v>241</v>
      </c>
      <c r="D1290" s="117" t="s">
        <v>8227</v>
      </c>
      <c r="E1290" s="117" t="s">
        <v>10267</v>
      </c>
      <c r="F1290" s="117" t="s">
        <v>1446</v>
      </c>
      <c r="G1290" s="117" t="s">
        <v>14456</v>
      </c>
      <c r="H1290" s="117" t="s">
        <v>14457</v>
      </c>
      <c r="I1290" s="134"/>
      <c r="J1290" s="117" t="s">
        <v>14458</v>
      </c>
      <c r="K1290" s="117" t="s">
        <v>14459</v>
      </c>
      <c r="L1290" s="134"/>
      <c r="M1290" s="134"/>
      <c r="N1290" s="134"/>
      <c r="O1290" s="117" t="s">
        <v>14460</v>
      </c>
      <c r="P1290" s="117" t="s">
        <v>14461</v>
      </c>
      <c r="Q1290" s="117" t="s">
        <v>14462</v>
      </c>
      <c r="R1290" s="114"/>
      <c r="S1290" s="114"/>
      <c r="T1290" s="114"/>
      <c r="U1290" s="114"/>
      <c r="V1290" s="114"/>
      <c r="W1290" s="114"/>
      <c r="X1290" s="114"/>
      <c r="Y1290" s="114"/>
      <c r="Z1290" s="114"/>
      <c r="AA1290" s="114"/>
      <c r="AB1290" s="114"/>
      <c r="AC1290" s="114"/>
      <c r="AD1290" s="114"/>
      <c r="AE1290" s="114"/>
      <c r="AF1290" s="114"/>
      <c r="AG1290" s="114"/>
      <c r="AH1290" s="114"/>
      <c r="AI1290" s="114"/>
      <c r="AJ1290" s="114"/>
      <c r="AK1290" s="114"/>
      <c r="AL1290" s="114"/>
      <c r="AM1290" s="114"/>
      <c r="AN1290" s="114"/>
      <c r="AO1290" s="114"/>
      <c r="AP1290" s="114"/>
      <c r="AQ1290" s="114"/>
      <c r="AR1290" s="114"/>
      <c r="AS1290" s="114"/>
      <c r="AT1290" s="114"/>
      <c r="AU1290" s="114"/>
      <c r="AV1290" s="114"/>
      <c r="AW1290" s="114"/>
      <c r="AX1290" s="114"/>
      <c r="AY1290" s="114"/>
      <c r="AZ1290" s="114"/>
      <c r="BA1290" s="114"/>
      <c r="BB1290" s="114"/>
      <c r="BC1290" s="114"/>
      <c r="BD1290" s="114"/>
      <c r="BE1290" s="114"/>
      <c r="BF1290" s="114"/>
      <c r="BG1290" s="114"/>
      <c r="BH1290" s="114"/>
      <c r="BI1290" s="114"/>
      <c r="BJ1290" s="114"/>
      <c r="BK1290" s="114"/>
      <c r="BL1290" s="114"/>
    </row>
    <row r="1291">
      <c r="A1291" s="117" t="s">
        <v>237</v>
      </c>
      <c r="B1291" s="117" t="b">
        <v>1</v>
      </c>
      <c r="C1291" s="117" t="s">
        <v>241</v>
      </c>
      <c r="D1291" s="117" t="s">
        <v>8227</v>
      </c>
      <c r="E1291" s="117" t="s">
        <v>10267</v>
      </c>
      <c r="F1291" s="117" t="s">
        <v>1446</v>
      </c>
      <c r="G1291" s="117" t="s">
        <v>14463</v>
      </c>
      <c r="H1291" s="117" t="s">
        <v>14464</v>
      </c>
      <c r="I1291" s="134"/>
      <c r="J1291" s="117" t="s">
        <v>14465</v>
      </c>
      <c r="K1291" s="117" t="s">
        <v>14466</v>
      </c>
      <c r="L1291" s="134"/>
      <c r="M1291" s="134"/>
      <c r="N1291" s="134"/>
      <c r="O1291" s="117" t="s">
        <v>14467</v>
      </c>
      <c r="P1291" s="117" t="s">
        <v>14468</v>
      </c>
      <c r="Q1291" s="117" t="s">
        <v>14469</v>
      </c>
      <c r="R1291" s="114"/>
      <c r="S1291" s="114"/>
      <c r="T1291" s="114"/>
      <c r="U1291" s="114"/>
      <c r="V1291" s="114"/>
      <c r="W1291" s="114"/>
      <c r="X1291" s="114"/>
      <c r="Y1291" s="114"/>
      <c r="Z1291" s="114"/>
      <c r="AA1291" s="114"/>
      <c r="AB1291" s="114"/>
      <c r="AC1291" s="114"/>
      <c r="AD1291" s="114"/>
      <c r="AE1291" s="114"/>
      <c r="AF1291" s="114"/>
      <c r="AG1291" s="114"/>
      <c r="AH1291" s="114"/>
      <c r="AI1291" s="114"/>
      <c r="AJ1291" s="114"/>
      <c r="AK1291" s="114"/>
      <c r="AL1291" s="114"/>
      <c r="AM1291" s="114"/>
      <c r="AN1291" s="114"/>
      <c r="AO1291" s="114"/>
      <c r="AP1291" s="114"/>
      <c r="AQ1291" s="114"/>
      <c r="AR1291" s="114"/>
      <c r="AS1291" s="114"/>
      <c r="AT1291" s="114"/>
      <c r="AU1291" s="114"/>
      <c r="AV1291" s="114"/>
      <c r="AW1291" s="114"/>
      <c r="AX1291" s="114"/>
      <c r="AY1291" s="114"/>
      <c r="AZ1291" s="114"/>
      <c r="BA1291" s="114"/>
      <c r="BB1291" s="114"/>
      <c r="BC1291" s="114"/>
      <c r="BD1291" s="114"/>
      <c r="BE1291" s="114"/>
      <c r="BF1291" s="114"/>
      <c r="BG1291" s="114"/>
      <c r="BH1291" s="114"/>
      <c r="BI1291" s="114"/>
      <c r="BJ1291" s="114"/>
      <c r="BK1291" s="114"/>
      <c r="BL1291" s="114"/>
    </row>
    <row r="1292">
      <c r="A1292" s="117" t="s">
        <v>237</v>
      </c>
      <c r="B1292" s="117" t="b">
        <v>1</v>
      </c>
      <c r="C1292" s="117">
        <v>1.0</v>
      </c>
      <c r="D1292" s="117" t="s">
        <v>8227</v>
      </c>
      <c r="E1292" s="117" t="s">
        <v>10267</v>
      </c>
      <c r="F1292" s="117" t="s">
        <v>1446</v>
      </c>
      <c r="G1292" s="117" t="s">
        <v>14470</v>
      </c>
      <c r="H1292" s="117" t="s">
        <v>14471</v>
      </c>
      <c r="I1292" s="134"/>
      <c r="J1292" s="117" t="s">
        <v>14472</v>
      </c>
      <c r="K1292" s="117" t="s">
        <v>14473</v>
      </c>
      <c r="L1292" s="134"/>
      <c r="M1292" s="134"/>
      <c r="N1292" s="134"/>
      <c r="O1292" s="117" t="s">
        <v>14474</v>
      </c>
      <c r="P1292" s="117" t="s">
        <v>14475</v>
      </c>
      <c r="Q1292" s="117" t="s">
        <v>14476</v>
      </c>
      <c r="R1292" s="114"/>
      <c r="S1292" s="114"/>
      <c r="T1292" s="114"/>
      <c r="U1292" s="114"/>
      <c r="V1292" s="114"/>
      <c r="W1292" s="114"/>
      <c r="X1292" s="114"/>
      <c r="Y1292" s="114"/>
      <c r="Z1292" s="114"/>
      <c r="AA1292" s="114"/>
      <c r="AB1292" s="114"/>
      <c r="AC1292" s="114"/>
      <c r="AD1292" s="114"/>
      <c r="AE1292" s="114"/>
      <c r="AF1292" s="114"/>
      <c r="AG1292" s="114"/>
      <c r="AH1292" s="114"/>
      <c r="AI1292" s="114"/>
      <c r="AJ1292" s="114"/>
      <c r="AK1292" s="114"/>
      <c r="AL1292" s="114"/>
      <c r="AM1292" s="114"/>
      <c r="AN1292" s="114"/>
      <c r="AO1292" s="114"/>
      <c r="AP1292" s="114"/>
      <c r="AQ1292" s="114"/>
      <c r="AR1292" s="114"/>
      <c r="AS1292" s="114"/>
      <c r="AT1292" s="114"/>
      <c r="AU1292" s="114"/>
      <c r="AV1292" s="114"/>
      <c r="AW1292" s="114"/>
      <c r="AX1292" s="114"/>
      <c r="AY1292" s="114"/>
      <c r="AZ1292" s="114"/>
      <c r="BA1292" s="114"/>
      <c r="BB1292" s="114"/>
      <c r="BC1292" s="114"/>
      <c r="BD1292" s="114"/>
      <c r="BE1292" s="114"/>
      <c r="BF1292" s="114"/>
      <c r="BG1292" s="114"/>
      <c r="BH1292" s="114"/>
      <c r="BI1292" s="114"/>
      <c r="BJ1292" s="114"/>
      <c r="BK1292" s="114"/>
      <c r="BL1292" s="114"/>
    </row>
    <row r="1293">
      <c r="A1293" s="117" t="s">
        <v>237</v>
      </c>
      <c r="B1293" s="117" t="b">
        <v>1</v>
      </c>
      <c r="C1293" s="117" t="s">
        <v>241</v>
      </c>
      <c r="D1293" s="117" t="s">
        <v>8227</v>
      </c>
      <c r="E1293" s="117" t="s">
        <v>10267</v>
      </c>
      <c r="F1293" s="117" t="s">
        <v>1446</v>
      </c>
      <c r="G1293" s="117" t="s">
        <v>14477</v>
      </c>
      <c r="H1293" s="117" t="s">
        <v>14478</v>
      </c>
      <c r="I1293" s="134"/>
      <c r="J1293" s="117" t="s">
        <v>14479</v>
      </c>
      <c r="K1293" s="117" t="s">
        <v>14480</v>
      </c>
      <c r="L1293" s="134"/>
      <c r="M1293" s="134"/>
      <c r="N1293" s="134"/>
      <c r="O1293" s="117" t="s">
        <v>14481</v>
      </c>
      <c r="P1293" s="117" t="s">
        <v>14482</v>
      </c>
      <c r="Q1293" s="117" t="s">
        <v>14483</v>
      </c>
      <c r="R1293" s="114"/>
      <c r="S1293" s="114"/>
      <c r="T1293" s="114"/>
      <c r="U1293" s="114"/>
      <c r="V1293" s="114"/>
      <c r="W1293" s="114"/>
      <c r="X1293" s="114"/>
      <c r="Y1293" s="114"/>
      <c r="Z1293" s="114"/>
      <c r="AA1293" s="114"/>
      <c r="AB1293" s="114"/>
      <c r="AC1293" s="114"/>
      <c r="AD1293" s="114"/>
      <c r="AE1293" s="114"/>
      <c r="AF1293" s="114"/>
      <c r="AG1293" s="114"/>
      <c r="AH1293" s="114"/>
      <c r="AI1293" s="114"/>
      <c r="AJ1293" s="114"/>
      <c r="AK1293" s="114"/>
      <c r="AL1293" s="114"/>
      <c r="AM1293" s="114"/>
      <c r="AN1293" s="114"/>
      <c r="AO1293" s="114"/>
      <c r="AP1293" s="114"/>
      <c r="AQ1293" s="114"/>
      <c r="AR1293" s="114"/>
      <c r="AS1293" s="114"/>
      <c r="AT1293" s="114"/>
      <c r="AU1293" s="114"/>
      <c r="AV1293" s="114"/>
      <c r="AW1293" s="114"/>
      <c r="AX1293" s="114"/>
      <c r="AY1293" s="114"/>
      <c r="AZ1293" s="114"/>
      <c r="BA1293" s="114"/>
      <c r="BB1293" s="114"/>
      <c r="BC1293" s="114"/>
      <c r="BD1293" s="114"/>
      <c r="BE1293" s="114"/>
      <c r="BF1293" s="114"/>
      <c r="BG1293" s="114"/>
      <c r="BH1293" s="114"/>
      <c r="BI1293" s="114"/>
      <c r="BJ1293" s="114"/>
      <c r="BK1293" s="114"/>
      <c r="BL1293" s="114"/>
    </row>
    <row r="1294">
      <c r="A1294" s="117" t="s">
        <v>237</v>
      </c>
      <c r="B1294" s="117" t="b">
        <v>1</v>
      </c>
      <c r="C1294" s="117" t="s">
        <v>241</v>
      </c>
      <c r="D1294" s="117" t="s">
        <v>10364</v>
      </c>
      <c r="E1294" s="117" t="s">
        <v>10365</v>
      </c>
      <c r="F1294" s="117" t="s">
        <v>1866</v>
      </c>
      <c r="G1294" s="117" t="s">
        <v>14484</v>
      </c>
      <c r="H1294" s="117" t="s">
        <v>14485</v>
      </c>
      <c r="I1294" s="134"/>
      <c r="J1294" s="117" t="s">
        <v>14486</v>
      </c>
      <c r="K1294" s="117" t="s">
        <v>14487</v>
      </c>
      <c r="L1294" s="134"/>
      <c r="M1294" s="134"/>
      <c r="N1294" s="134"/>
      <c r="O1294" s="117" t="s">
        <v>14488</v>
      </c>
      <c r="P1294" s="117" t="s">
        <v>14489</v>
      </c>
      <c r="Q1294" s="117" t="s">
        <v>14490</v>
      </c>
      <c r="R1294" s="114"/>
      <c r="S1294" s="114"/>
      <c r="T1294" s="114"/>
      <c r="U1294" s="114"/>
      <c r="V1294" s="114"/>
      <c r="W1294" s="114"/>
      <c r="X1294" s="114"/>
      <c r="Y1294" s="114"/>
      <c r="Z1294" s="114"/>
      <c r="AA1294" s="114"/>
      <c r="AB1294" s="114"/>
      <c r="AC1294" s="114"/>
      <c r="AD1294" s="114"/>
      <c r="AE1294" s="114"/>
      <c r="AF1294" s="114"/>
      <c r="AG1294" s="114"/>
      <c r="AH1294" s="114"/>
      <c r="AI1294" s="114"/>
      <c r="AJ1294" s="114"/>
      <c r="AK1294" s="114"/>
      <c r="AL1294" s="114"/>
      <c r="AM1294" s="114"/>
      <c r="AN1294" s="114"/>
      <c r="AO1294" s="114"/>
      <c r="AP1294" s="114"/>
      <c r="AQ1294" s="114"/>
      <c r="AR1294" s="114"/>
      <c r="AS1294" s="114"/>
      <c r="AT1294" s="114"/>
      <c r="AU1294" s="114"/>
      <c r="AV1294" s="114"/>
      <c r="AW1294" s="114"/>
      <c r="AX1294" s="114"/>
      <c r="AY1294" s="114"/>
      <c r="AZ1294" s="114"/>
      <c r="BA1294" s="114"/>
      <c r="BB1294" s="114"/>
      <c r="BC1294" s="114"/>
      <c r="BD1294" s="114"/>
      <c r="BE1294" s="114"/>
      <c r="BF1294" s="114"/>
      <c r="BG1294" s="114"/>
      <c r="BH1294" s="114"/>
      <c r="BI1294" s="114"/>
      <c r="BJ1294" s="114"/>
      <c r="BK1294" s="114"/>
      <c r="BL1294" s="114"/>
    </row>
    <row r="1295">
      <c r="A1295" s="117" t="s">
        <v>237</v>
      </c>
      <c r="B1295" s="117" t="b">
        <v>1</v>
      </c>
      <c r="C1295" s="117">
        <v>1.0</v>
      </c>
      <c r="D1295" s="117" t="s">
        <v>10364</v>
      </c>
      <c r="E1295" s="117" t="s">
        <v>10365</v>
      </c>
      <c r="F1295" s="117" t="s">
        <v>1866</v>
      </c>
      <c r="G1295" s="117" t="s">
        <v>14491</v>
      </c>
      <c r="H1295" s="117" t="s">
        <v>14492</v>
      </c>
      <c r="I1295" s="134"/>
      <c r="J1295" s="117" t="s">
        <v>14493</v>
      </c>
      <c r="K1295" s="117" t="s">
        <v>14494</v>
      </c>
      <c r="L1295" s="134"/>
      <c r="M1295" s="134"/>
      <c r="N1295" s="134"/>
      <c r="O1295" s="117" t="s">
        <v>14495</v>
      </c>
      <c r="P1295" s="117" t="s">
        <v>14496</v>
      </c>
      <c r="Q1295" s="117" t="s">
        <v>14497</v>
      </c>
      <c r="R1295" s="114"/>
      <c r="S1295" s="114"/>
      <c r="T1295" s="114"/>
      <c r="U1295" s="114"/>
      <c r="V1295" s="114"/>
      <c r="W1295" s="114"/>
      <c r="X1295" s="114"/>
      <c r="Y1295" s="114"/>
      <c r="Z1295" s="114"/>
      <c r="AA1295" s="114"/>
      <c r="AB1295" s="114"/>
      <c r="AC1295" s="114"/>
      <c r="AD1295" s="114"/>
      <c r="AE1295" s="114"/>
      <c r="AF1295" s="114"/>
      <c r="AG1295" s="114"/>
      <c r="AH1295" s="114"/>
      <c r="AI1295" s="114"/>
      <c r="AJ1295" s="114"/>
      <c r="AK1295" s="114"/>
      <c r="AL1295" s="114"/>
      <c r="AM1295" s="114"/>
      <c r="AN1295" s="114"/>
      <c r="AO1295" s="114"/>
      <c r="AP1295" s="114"/>
      <c r="AQ1295" s="114"/>
      <c r="AR1295" s="114"/>
      <c r="AS1295" s="114"/>
      <c r="AT1295" s="114"/>
      <c r="AU1295" s="114"/>
      <c r="AV1295" s="114"/>
      <c r="AW1295" s="114"/>
      <c r="AX1295" s="114"/>
      <c r="AY1295" s="114"/>
      <c r="AZ1295" s="114"/>
      <c r="BA1295" s="114"/>
      <c r="BB1295" s="114"/>
      <c r="BC1295" s="114"/>
      <c r="BD1295" s="114"/>
      <c r="BE1295" s="114"/>
      <c r="BF1295" s="114"/>
      <c r="BG1295" s="114"/>
      <c r="BH1295" s="114"/>
      <c r="BI1295" s="114"/>
      <c r="BJ1295" s="114"/>
      <c r="BK1295" s="114"/>
      <c r="BL1295" s="114"/>
    </row>
    <row r="1296">
      <c r="A1296" s="117" t="s">
        <v>237</v>
      </c>
      <c r="B1296" s="117" t="b">
        <v>1</v>
      </c>
      <c r="C1296" s="117" t="s">
        <v>241</v>
      </c>
      <c r="D1296" s="117" t="s">
        <v>10364</v>
      </c>
      <c r="E1296" s="117" t="s">
        <v>10365</v>
      </c>
      <c r="F1296" s="117" t="s">
        <v>1866</v>
      </c>
      <c r="G1296" s="117" t="s">
        <v>14498</v>
      </c>
      <c r="H1296" s="117" t="s">
        <v>14499</v>
      </c>
      <c r="I1296" s="134"/>
      <c r="J1296" s="117" t="s">
        <v>14500</v>
      </c>
      <c r="K1296" s="117" t="s">
        <v>14501</v>
      </c>
      <c r="L1296" s="134"/>
      <c r="M1296" s="134"/>
      <c r="N1296" s="134"/>
      <c r="O1296" s="117" t="s">
        <v>14502</v>
      </c>
      <c r="P1296" s="117" t="s">
        <v>14503</v>
      </c>
      <c r="Q1296" s="134"/>
      <c r="R1296" s="114"/>
      <c r="S1296" s="114"/>
      <c r="T1296" s="114"/>
      <c r="U1296" s="114"/>
      <c r="V1296" s="114"/>
      <c r="W1296" s="114"/>
      <c r="X1296" s="114"/>
      <c r="Y1296" s="114"/>
      <c r="Z1296" s="114"/>
      <c r="AA1296" s="114"/>
      <c r="AB1296" s="114"/>
      <c r="AC1296" s="114"/>
      <c r="AD1296" s="114"/>
      <c r="AE1296" s="114"/>
      <c r="AF1296" s="114"/>
      <c r="AG1296" s="114"/>
      <c r="AH1296" s="114"/>
      <c r="AI1296" s="114"/>
      <c r="AJ1296" s="114"/>
      <c r="AK1296" s="114"/>
      <c r="AL1296" s="114"/>
      <c r="AM1296" s="114"/>
      <c r="AN1296" s="114"/>
      <c r="AO1296" s="114"/>
      <c r="AP1296" s="114"/>
      <c r="AQ1296" s="114"/>
      <c r="AR1296" s="114"/>
      <c r="AS1296" s="114"/>
      <c r="AT1296" s="114"/>
      <c r="AU1296" s="114"/>
      <c r="AV1296" s="114"/>
      <c r="AW1296" s="114"/>
      <c r="AX1296" s="114"/>
      <c r="AY1296" s="114"/>
      <c r="AZ1296" s="114"/>
      <c r="BA1296" s="114"/>
      <c r="BB1296" s="114"/>
      <c r="BC1296" s="114"/>
      <c r="BD1296" s="114"/>
      <c r="BE1296" s="114"/>
      <c r="BF1296" s="114"/>
      <c r="BG1296" s="114"/>
      <c r="BH1296" s="114"/>
      <c r="BI1296" s="114"/>
      <c r="BJ1296" s="114"/>
      <c r="BK1296" s="114"/>
      <c r="BL1296" s="114"/>
    </row>
    <row r="1297">
      <c r="A1297" s="117" t="s">
        <v>237</v>
      </c>
      <c r="B1297" s="117" t="b">
        <v>1</v>
      </c>
      <c r="C1297" s="117" t="s">
        <v>241</v>
      </c>
      <c r="D1297" s="117" t="s">
        <v>10364</v>
      </c>
      <c r="E1297" s="117" t="s">
        <v>10365</v>
      </c>
      <c r="F1297" s="117" t="s">
        <v>1866</v>
      </c>
      <c r="G1297" s="117" t="s">
        <v>14504</v>
      </c>
      <c r="H1297" s="117" t="s">
        <v>14505</v>
      </c>
      <c r="I1297" s="134"/>
      <c r="J1297" s="117" t="s">
        <v>14506</v>
      </c>
      <c r="K1297" s="117" t="s">
        <v>14507</v>
      </c>
      <c r="L1297" s="134"/>
      <c r="M1297" s="134"/>
      <c r="N1297" s="134"/>
      <c r="O1297" s="117" t="s">
        <v>14508</v>
      </c>
      <c r="P1297" s="117" t="s">
        <v>14509</v>
      </c>
      <c r="Q1297" s="117" t="s">
        <v>14510</v>
      </c>
      <c r="R1297" s="114"/>
      <c r="S1297" s="114"/>
      <c r="T1297" s="114"/>
      <c r="U1297" s="114"/>
      <c r="V1297" s="114"/>
      <c r="W1297" s="114"/>
      <c r="X1297" s="114"/>
      <c r="Y1297" s="114"/>
      <c r="Z1297" s="114"/>
      <c r="AA1297" s="114"/>
      <c r="AB1297" s="114"/>
      <c r="AC1297" s="114"/>
      <c r="AD1297" s="114"/>
      <c r="AE1297" s="114"/>
      <c r="AF1297" s="114"/>
      <c r="AG1297" s="114"/>
      <c r="AH1297" s="114"/>
      <c r="AI1297" s="114"/>
      <c r="AJ1297" s="114"/>
      <c r="AK1297" s="114"/>
      <c r="AL1297" s="114"/>
      <c r="AM1297" s="114"/>
      <c r="AN1297" s="114"/>
      <c r="AO1297" s="114"/>
      <c r="AP1297" s="114"/>
      <c r="AQ1297" s="114"/>
      <c r="AR1297" s="114"/>
      <c r="AS1297" s="114"/>
      <c r="AT1297" s="114"/>
      <c r="AU1297" s="114"/>
      <c r="AV1297" s="114"/>
      <c r="AW1297" s="114"/>
      <c r="AX1297" s="114"/>
      <c r="AY1297" s="114"/>
      <c r="AZ1297" s="114"/>
      <c r="BA1297" s="114"/>
      <c r="BB1297" s="114"/>
      <c r="BC1297" s="114"/>
      <c r="BD1297" s="114"/>
      <c r="BE1297" s="114"/>
      <c r="BF1297" s="114"/>
      <c r="BG1297" s="114"/>
      <c r="BH1297" s="114"/>
      <c r="BI1297" s="114"/>
      <c r="BJ1297" s="114"/>
      <c r="BK1297" s="114"/>
      <c r="BL1297" s="114"/>
    </row>
    <row r="1298">
      <c r="A1298" s="117" t="s">
        <v>237</v>
      </c>
      <c r="B1298" s="117" t="b">
        <v>1</v>
      </c>
      <c r="C1298" s="117">
        <v>1.0</v>
      </c>
      <c r="D1298" s="117" t="s">
        <v>10364</v>
      </c>
      <c r="E1298" s="117" t="s">
        <v>10365</v>
      </c>
      <c r="F1298" s="117" t="s">
        <v>1866</v>
      </c>
      <c r="G1298" s="117" t="s">
        <v>14511</v>
      </c>
      <c r="H1298" s="117" t="s">
        <v>14512</v>
      </c>
      <c r="I1298" s="134"/>
      <c r="J1298" s="117" t="s">
        <v>14513</v>
      </c>
      <c r="K1298" s="117" t="s">
        <v>14514</v>
      </c>
      <c r="L1298" s="134"/>
      <c r="M1298" s="134"/>
      <c r="N1298" s="134"/>
      <c r="O1298" s="117" t="s">
        <v>14515</v>
      </c>
      <c r="P1298" s="117" t="s">
        <v>14516</v>
      </c>
      <c r="Q1298" s="117" t="s">
        <v>14517</v>
      </c>
      <c r="R1298" s="114"/>
      <c r="S1298" s="114"/>
      <c r="T1298" s="114"/>
      <c r="U1298" s="114"/>
      <c r="V1298" s="114"/>
      <c r="W1298" s="114"/>
      <c r="X1298" s="114"/>
      <c r="Y1298" s="114"/>
      <c r="Z1298" s="114"/>
      <c r="AA1298" s="114"/>
      <c r="AB1298" s="114"/>
      <c r="AC1298" s="114"/>
      <c r="AD1298" s="114"/>
      <c r="AE1298" s="114"/>
      <c r="AF1298" s="114"/>
      <c r="AG1298" s="114"/>
      <c r="AH1298" s="114"/>
      <c r="AI1298" s="114"/>
      <c r="AJ1298" s="114"/>
      <c r="AK1298" s="114"/>
      <c r="AL1298" s="114"/>
      <c r="AM1298" s="114"/>
      <c r="AN1298" s="114"/>
      <c r="AO1298" s="114"/>
      <c r="AP1298" s="114"/>
      <c r="AQ1298" s="114"/>
      <c r="AR1298" s="114"/>
      <c r="AS1298" s="114"/>
      <c r="AT1298" s="114"/>
      <c r="AU1298" s="114"/>
      <c r="AV1298" s="114"/>
      <c r="AW1298" s="114"/>
      <c r="AX1298" s="114"/>
      <c r="AY1298" s="114"/>
      <c r="AZ1298" s="114"/>
      <c r="BA1298" s="114"/>
      <c r="BB1298" s="114"/>
      <c r="BC1298" s="114"/>
      <c r="BD1298" s="114"/>
      <c r="BE1298" s="114"/>
      <c r="BF1298" s="114"/>
      <c r="BG1298" s="114"/>
      <c r="BH1298" s="114"/>
      <c r="BI1298" s="114"/>
      <c r="BJ1298" s="114"/>
      <c r="BK1298" s="114"/>
      <c r="BL1298" s="114"/>
    </row>
    <row r="1299">
      <c r="A1299" s="117" t="s">
        <v>237</v>
      </c>
      <c r="B1299" s="117" t="b">
        <v>1</v>
      </c>
      <c r="C1299" s="117" t="s">
        <v>241</v>
      </c>
      <c r="D1299" s="117" t="s">
        <v>10364</v>
      </c>
      <c r="E1299" s="117" t="s">
        <v>10365</v>
      </c>
      <c r="F1299" s="117" t="s">
        <v>1866</v>
      </c>
      <c r="G1299" s="117" t="s">
        <v>14518</v>
      </c>
      <c r="H1299" s="117" t="s">
        <v>14519</v>
      </c>
      <c r="I1299" s="134"/>
      <c r="J1299" s="117" t="s">
        <v>14520</v>
      </c>
      <c r="K1299" s="117" t="s">
        <v>14521</v>
      </c>
      <c r="L1299" s="134"/>
      <c r="M1299" s="134"/>
      <c r="N1299" s="134"/>
      <c r="O1299" s="117" t="s">
        <v>14522</v>
      </c>
      <c r="P1299" s="117" t="s">
        <v>14523</v>
      </c>
      <c r="Q1299" s="117" t="s">
        <v>14524</v>
      </c>
      <c r="R1299" s="114"/>
      <c r="S1299" s="114"/>
      <c r="T1299" s="114"/>
      <c r="U1299" s="114"/>
      <c r="V1299" s="114"/>
      <c r="W1299" s="114"/>
      <c r="X1299" s="114"/>
      <c r="Y1299" s="114"/>
      <c r="Z1299" s="114"/>
      <c r="AA1299" s="114"/>
      <c r="AB1299" s="114"/>
      <c r="AC1299" s="114"/>
      <c r="AD1299" s="114"/>
      <c r="AE1299" s="114"/>
      <c r="AF1299" s="114"/>
      <c r="AG1299" s="114"/>
      <c r="AH1299" s="114"/>
      <c r="AI1299" s="114"/>
      <c r="AJ1299" s="114"/>
      <c r="AK1299" s="114"/>
      <c r="AL1299" s="114"/>
      <c r="AM1299" s="114"/>
      <c r="AN1299" s="114"/>
      <c r="AO1299" s="114"/>
      <c r="AP1299" s="114"/>
      <c r="AQ1299" s="114"/>
      <c r="AR1299" s="114"/>
      <c r="AS1299" s="114"/>
      <c r="AT1299" s="114"/>
      <c r="AU1299" s="114"/>
      <c r="AV1299" s="114"/>
      <c r="AW1299" s="114"/>
      <c r="AX1299" s="114"/>
      <c r="AY1299" s="114"/>
      <c r="AZ1299" s="114"/>
      <c r="BA1299" s="114"/>
      <c r="BB1299" s="114"/>
      <c r="BC1299" s="114"/>
      <c r="BD1299" s="114"/>
      <c r="BE1299" s="114"/>
      <c r="BF1299" s="114"/>
      <c r="BG1299" s="114"/>
      <c r="BH1299" s="114"/>
      <c r="BI1299" s="114"/>
      <c r="BJ1299" s="114"/>
      <c r="BK1299" s="114"/>
      <c r="BL1299" s="114"/>
    </row>
    <row r="1300">
      <c r="A1300" s="117" t="s">
        <v>237</v>
      </c>
      <c r="B1300" s="117" t="b">
        <v>1</v>
      </c>
      <c r="C1300" s="117" t="s">
        <v>241</v>
      </c>
      <c r="D1300" s="117" t="s">
        <v>10364</v>
      </c>
      <c r="E1300" s="117" t="s">
        <v>10365</v>
      </c>
      <c r="F1300" s="117" t="s">
        <v>1866</v>
      </c>
      <c r="G1300" s="117" t="s">
        <v>14525</v>
      </c>
      <c r="H1300" s="117" t="s">
        <v>14526</v>
      </c>
      <c r="I1300" s="134"/>
      <c r="J1300" s="117" t="s">
        <v>14527</v>
      </c>
      <c r="K1300" s="117" t="s">
        <v>14528</v>
      </c>
      <c r="L1300" s="134"/>
      <c r="M1300" s="134"/>
      <c r="N1300" s="134"/>
      <c r="O1300" s="117" t="s">
        <v>14529</v>
      </c>
      <c r="P1300" s="117" t="s">
        <v>14530</v>
      </c>
      <c r="Q1300" s="134"/>
      <c r="R1300" s="114"/>
      <c r="S1300" s="114"/>
      <c r="T1300" s="114"/>
      <c r="U1300" s="114"/>
      <c r="V1300" s="114"/>
      <c r="W1300" s="114"/>
      <c r="X1300" s="114"/>
      <c r="Y1300" s="114"/>
      <c r="Z1300" s="114"/>
      <c r="AA1300" s="114"/>
      <c r="AB1300" s="114"/>
      <c r="AC1300" s="114"/>
      <c r="AD1300" s="114"/>
      <c r="AE1300" s="114"/>
      <c r="AF1300" s="114"/>
      <c r="AG1300" s="114"/>
      <c r="AH1300" s="114"/>
      <c r="AI1300" s="114"/>
      <c r="AJ1300" s="114"/>
      <c r="AK1300" s="114"/>
      <c r="AL1300" s="114"/>
      <c r="AM1300" s="114"/>
      <c r="AN1300" s="114"/>
      <c r="AO1300" s="114"/>
      <c r="AP1300" s="114"/>
      <c r="AQ1300" s="114"/>
      <c r="AR1300" s="114"/>
      <c r="AS1300" s="114"/>
      <c r="AT1300" s="114"/>
      <c r="AU1300" s="114"/>
      <c r="AV1300" s="114"/>
      <c r="AW1300" s="114"/>
      <c r="AX1300" s="114"/>
      <c r="AY1300" s="114"/>
      <c r="AZ1300" s="114"/>
      <c r="BA1300" s="114"/>
      <c r="BB1300" s="114"/>
      <c r="BC1300" s="114"/>
      <c r="BD1300" s="114"/>
      <c r="BE1300" s="114"/>
      <c r="BF1300" s="114"/>
      <c r="BG1300" s="114"/>
      <c r="BH1300" s="114"/>
      <c r="BI1300" s="114"/>
      <c r="BJ1300" s="114"/>
      <c r="BK1300" s="114"/>
      <c r="BL1300" s="114"/>
    </row>
    <row r="1301">
      <c r="A1301" s="117" t="s">
        <v>237</v>
      </c>
      <c r="B1301" s="117" t="b">
        <v>1</v>
      </c>
      <c r="C1301" s="117">
        <v>1.0</v>
      </c>
      <c r="D1301" s="117" t="s">
        <v>10364</v>
      </c>
      <c r="E1301" s="117" t="s">
        <v>10365</v>
      </c>
      <c r="F1301" s="117" t="s">
        <v>13026</v>
      </c>
      <c r="G1301" s="117" t="s">
        <v>14531</v>
      </c>
      <c r="H1301" s="117" t="s">
        <v>14532</v>
      </c>
      <c r="I1301" s="134"/>
      <c r="J1301" s="117" t="s">
        <v>14533</v>
      </c>
      <c r="K1301" s="117" t="s">
        <v>14534</v>
      </c>
      <c r="L1301" s="134"/>
      <c r="M1301" s="134"/>
      <c r="N1301" s="134"/>
      <c r="O1301" s="117" t="s">
        <v>14535</v>
      </c>
      <c r="P1301" s="117" t="s">
        <v>14536</v>
      </c>
      <c r="Q1301" s="117" t="s">
        <v>14537</v>
      </c>
      <c r="R1301" s="114"/>
      <c r="S1301" s="114"/>
      <c r="T1301" s="114"/>
      <c r="U1301" s="114"/>
      <c r="V1301" s="114"/>
      <c r="W1301" s="114"/>
      <c r="X1301" s="114"/>
      <c r="Y1301" s="114"/>
      <c r="Z1301" s="114"/>
      <c r="AA1301" s="114"/>
      <c r="AB1301" s="114"/>
      <c r="AC1301" s="114"/>
      <c r="AD1301" s="114"/>
      <c r="AE1301" s="114"/>
      <c r="AF1301" s="114"/>
      <c r="AG1301" s="114"/>
      <c r="AH1301" s="114"/>
      <c r="AI1301" s="114"/>
      <c r="AJ1301" s="114"/>
      <c r="AK1301" s="114"/>
      <c r="AL1301" s="114"/>
      <c r="AM1301" s="114"/>
      <c r="AN1301" s="114"/>
      <c r="AO1301" s="114"/>
      <c r="AP1301" s="114"/>
      <c r="AQ1301" s="114"/>
      <c r="AR1301" s="114"/>
      <c r="AS1301" s="114"/>
      <c r="AT1301" s="114"/>
      <c r="AU1301" s="114"/>
      <c r="AV1301" s="114"/>
      <c r="AW1301" s="114"/>
      <c r="AX1301" s="114"/>
      <c r="AY1301" s="114"/>
      <c r="AZ1301" s="114"/>
      <c r="BA1301" s="114"/>
      <c r="BB1301" s="114"/>
      <c r="BC1301" s="114"/>
      <c r="BD1301" s="114"/>
      <c r="BE1301" s="114"/>
      <c r="BF1301" s="114"/>
      <c r="BG1301" s="114"/>
      <c r="BH1301" s="114"/>
      <c r="BI1301" s="114"/>
      <c r="BJ1301" s="114"/>
      <c r="BK1301" s="114"/>
      <c r="BL1301" s="114"/>
    </row>
    <row r="1302">
      <c r="A1302" s="117" t="s">
        <v>237</v>
      </c>
      <c r="B1302" s="117" t="b">
        <v>1</v>
      </c>
      <c r="C1302" s="117" t="s">
        <v>241</v>
      </c>
      <c r="D1302" s="117" t="s">
        <v>10364</v>
      </c>
      <c r="E1302" s="117" t="s">
        <v>10365</v>
      </c>
      <c r="F1302" s="117" t="s">
        <v>2747</v>
      </c>
      <c r="G1302" s="117" t="s">
        <v>14538</v>
      </c>
      <c r="H1302" s="117" t="s">
        <v>14539</v>
      </c>
      <c r="I1302" s="134"/>
      <c r="J1302" s="117" t="s">
        <v>14540</v>
      </c>
      <c r="K1302" s="117" t="s">
        <v>14541</v>
      </c>
      <c r="L1302" s="134"/>
      <c r="M1302" s="134"/>
      <c r="N1302" s="134"/>
      <c r="O1302" s="117" t="s">
        <v>14542</v>
      </c>
      <c r="P1302" s="117" t="s">
        <v>14543</v>
      </c>
      <c r="Q1302" s="134"/>
      <c r="R1302" s="114"/>
      <c r="S1302" s="114"/>
      <c r="T1302" s="114"/>
      <c r="U1302" s="114"/>
      <c r="V1302" s="114"/>
      <c r="W1302" s="114"/>
      <c r="X1302" s="114"/>
      <c r="Y1302" s="114"/>
      <c r="Z1302" s="114"/>
      <c r="AA1302" s="114"/>
      <c r="AB1302" s="114"/>
      <c r="AC1302" s="114"/>
      <c r="AD1302" s="114"/>
      <c r="AE1302" s="114"/>
      <c r="AF1302" s="114"/>
      <c r="AG1302" s="114"/>
      <c r="AH1302" s="114"/>
      <c r="AI1302" s="114"/>
      <c r="AJ1302" s="114"/>
      <c r="AK1302" s="114"/>
      <c r="AL1302" s="114"/>
      <c r="AM1302" s="114"/>
      <c r="AN1302" s="114"/>
      <c r="AO1302" s="114"/>
      <c r="AP1302" s="114"/>
      <c r="AQ1302" s="114"/>
      <c r="AR1302" s="114"/>
      <c r="AS1302" s="114"/>
      <c r="AT1302" s="114"/>
      <c r="AU1302" s="114"/>
      <c r="AV1302" s="114"/>
      <c r="AW1302" s="114"/>
      <c r="AX1302" s="114"/>
      <c r="AY1302" s="114"/>
      <c r="AZ1302" s="114"/>
      <c r="BA1302" s="114"/>
      <c r="BB1302" s="114"/>
      <c r="BC1302" s="114"/>
      <c r="BD1302" s="114"/>
      <c r="BE1302" s="114"/>
      <c r="BF1302" s="114"/>
      <c r="BG1302" s="114"/>
      <c r="BH1302" s="114"/>
      <c r="BI1302" s="114"/>
      <c r="BJ1302" s="114"/>
      <c r="BK1302" s="114"/>
      <c r="BL1302" s="114"/>
    </row>
    <row r="1303">
      <c r="A1303" s="117" t="s">
        <v>237</v>
      </c>
      <c r="B1303" s="117" t="b">
        <v>1</v>
      </c>
      <c r="C1303" s="117" t="s">
        <v>241</v>
      </c>
      <c r="D1303" s="117" t="s">
        <v>10364</v>
      </c>
      <c r="E1303" s="117" t="s">
        <v>10365</v>
      </c>
      <c r="F1303" s="117" t="s">
        <v>556</v>
      </c>
      <c r="G1303" s="117" t="s">
        <v>14544</v>
      </c>
      <c r="H1303" s="117" t="s">
        <v>14545</v>
      </c>
      <c r="I1303" s="134"/>
      <c r="J1303" s="117" t="s">
        <v>14546</v>
      </c>
      <c r="K1303" s="117" t="s">
        <v>14547</v>
      </c>
      <c r="L1303" s="134"/>
      <c r="M1303" s="134"/>
      <c r="N1303" s="134"/>
      <c r="O1303" s="117" t="s">
        <v>14548</v>
      </c>
      <c r="P1303" s="117" t="s">
        <v>14549</v>
      </c>
      <c r="Q1303" s="117" t="s">
        <v>14550</v>
      </c>
      <c r="R1303" s="114"/>
      <c r="S1303" s="114"/>
      <c r="T1303" s="114"/>
      <c r="U1303" s="114"/>
      <c r="V1303" s="114"/>
      <c r="W1303" s="114"/>
      <c r="X1303" s="114"/>
      <c r="Y1303" s="114"/>
      <c r="Z1303" s="114"/>
      <c r="AA1303" s="114"/>
      <c r="AB1303" s="114"/>
      <c r="AC1303" s="114"/>
      <c r="AD1303" s="114"/>
      <c r="AE1303" s="114"/>
      <c r="AF1303" s="114"/>
      <c r="AG1303" s="114"/>
      <c r="AH1303" s="114"/>
      <c r="AI1303" s="114"/>
      <c r="AJ1303" s="114"/>
      <c r="AK1303" s="114"/>
      <c r="AL1303" s="114"/>
      <c r="AM1303" s="114"/>
      <c r="AN1303" s="114"/>
      <c r="AO1303" s="114"/>
      <c r="AP1303" s="114"/>
      <c r="AQ1303" s="114"/>
      <c r="AR1303" s="114"/>
      <c r="AS1303" s="114"/>
      <c r="AT1303" s="114"/>
      <c r="AU1303" s="114"/>
      <c r="AV1303" s="114"/>
      <c r="AW1303" s="114"/>
      <c r="AX1303" s="114"/>
      <c r="AY1303" s="114"/>
      <c r="AZ1303" s="114"/>
      <c r="BA1303" s="114"/>
      <c r="BB1303" s="114"/>
      <c r="BC1303" s="114"/>
      <c r="BD1303" s="114"/>
      <c r="BE1303" s="114"/>
      <c r="BF1303" s="114"/>
      <c r="BG1303" s="114"/>
      <c r="BH1303" s="114"/>
      <c r="BI1303" s="114"/>
      <c r="BJ1303" s="114"/>
      <c r="BK1303" s="114"/>
      <c r="BL1303" s="114"/>
    </row>
    <row r="1304">
      <c r="A1304" s="117" t="s">
        <v>237</v>
      </c>
      <c r="B1304" s="117" t="b">
        <v>1</v>
      </c>
      <c r="C1304" s="117">
        <v>1.0</v>
      </c>
      <c r="D1304" s="117" t="s">
        <v>10364</v>
      </c>
      <c r="E1304" s="117" t="s">
        <v>10365</v>
      </c>
      <c r="F1304" s="117" t="s">
        <v>556</v>
      </c>
      <c r="G1304" s="117" t="s">
        <v>14551</v>
      </c>
      <c r="H1304" s="117" t="s">
        <v>14552</v>
      </c>
      <c r="I1304" s="134"/>
      <c r="J1304" s="117" t="s">
        <v>6333</v>
      </c>
      <c r="K1304" s="117" t="s">
        <v>14553</v>
      </c>
      <c r="L1304" s="134"/>
      <c r="M1304" s="134"/>
      <c r="N1304" s="134"/>
      <c r="O1304" s="117" t="s">
        <v>14554</v>
      </c>
      <c r="P1304" s="117" t="s">
        <v>14555</v>
      </c>
      <c r="Q1304" s="117" t="s">
        <v>14556</v>
      </c>
      <c r="R1304" s="114"/>
      <c r="S1304" s="114"/>
      <c r="T1304" s="114"/>
      <c r="U1304" s="114"/>
      <c r="V1304" s="114"/>
      <c r="W1304" s="114"/>
      <c r="X1304" s="114"/>
      <c r="Y1304" s="114"/>
      <c r="Z1304" s="114"/>
      <c r="AA1304" s="114"/>
      <c r="AB1304" s="114"/>
      <c r="AC1304" s="114"/>
      <c r="AD1304" s="114"/>
      <c r="AE1304" s="114"/>
      <c r="AF1304" s="114"/>
      <c r="AG1304" s="114"/>
      <c r="AH1304" s="114"/>
      <c r="AI1304" s="114"/>
      <c r="AJ1304" s="114"/>
      <c r="AK1304" s="114"/>
      <c r="AL1304" s="114"/>
      <c r="AM1304" s="114"/>
      <c r="AN1304" s="114"/>
      <c r="AO1304" s="114"/>
      <c r="AP1304" s="114"/>
      <c r="AQ1304" s="114"/>
      <c r="AR1304" s="114"/>
      <c r="AS1304" s="114"/>
      <c r="AT1304" s="114"/>
      <c r="AU1304" s="114"/>
      <c r="AV1304" s="114"/>
      <c r="AW1304" s="114"/>
      <c r="AX1304" s="114"/>
      <c r="AY1304" s="114"/>
      <c r="AZ1304" s="114"/>
      <c r="BA1304" s="114"/>
      <c r="BB1304" s="114"/>
      <c r="BC1304" s="114"/>
      <c r="BD1304" s="114"/>
      <c r="BE1304" s="114"/>
      <c r="BF1304" s="114"/>
      <c r="BG1304" s="114"/>
      <c r="BH1304" s="114"/>
      <c r="BI1304" s="114"/>
      <c r="BJ1304" s="114"/>
      <c r="BK1304" s="114"/>
      <c r="BL1304" s="114"/>
    </row>
    <row r="1305">
      <c r="A1305" s="117" t="s">
        <v>237</v>
      </c>
      <c r="B1305" s="117" t="b">
        <v>1</v>
      </c>
      <c r="C1305" s="117" t="s">
        <v>241</v>
      </c>
      <c r="D1305" s="117" t="s">
        <v>10364</v>
      </c>
      <c r="E1305" s="117" t="s">
        <v>10365</v>
      </c>
      <c r="F1305" s="117" t="s">
        <v>556</v>
      </c>
      <c r="G1305" s="117" t="s">
        <v>14557</v>
      </c>
      <c r="H1305" s="117" t="s">
        <v>14558</v>
      </c>
      <c r="I1305" s="134"/>
      <c r="J1305" s="117" t="s">
        <v>14559</v>
      </c>
      <c r="K1305" s="117" t="s">
        <v>14560</v>
      </c>
      <c r="L1305" s="134"/>
      <c r="M1305" s="134"/>
      <c r="N1305" s="134"/>
      <c r="O1305" s="117" t="s">
        <v>14561</v>
      </c>
      <c r="P1305" s="117" t="s">
        <v>14562</v>
      </c>
      <c r="Q1305" s="134"/>
      <c r="R1305" s="114"/>
      <c r="S1305" s="114"/>
      <c r="T1305" s="114"/>
      <c r="U1305" s="114"/>
      <c r="V1305" s="114"/>
      <c r="W1305" s="114"/>
      <c r="X1305" s="114"/>
      <c r="Y1305" s="114"/>
      <c r="Z1305" s="114"/>
      <c r="AA1305" s="114"/>
      <c r="AB1305" s="114"/>
      <c r="AC1305" s="114"/>
      <c r="AD1305" s="114"/>
      <c r="AE1305" s="114"/>
      <c r="AF1305" s="114"/>
      <c r="AG1305" s="114"/>
      <c r="AH1305" s="114"/>
      <c r="AI1305" s="114"/>
      <c r="AJ1305" s="114"/>
      <c r="AK1305" s="114"/>
      <c r="AL1305" s="114"/>
      <c r="AM1305" s="114"/>
      <c r="AN1305" s="114"/>
      <c r="AO1305" s="114"/>
      <c r="AP1305" s="114"/>
      <c r="AQ1305" s="114"/>
      <c r="AR1305" s="114"/>
      <c r="AS1305" s="114"/>
      <c r="AT1305" s="114"/>
      <c r="AU1305" s="114"/>
      <c r="AV1305" s="114"/>
      <c r="AW1305" s="114"/>
      <c r="AX1305" s="114"/>
      <c r="AY1305" s="114"/>
      <c r="AZ1305" s="114"/>
      <c r="BA1305" s="114"/>
      <c r="BB1305" s="114"/>
      <c r="BC1305" s="114"/>
      <c r="BD1305" s="114"/>
      <c r="BE1305" s="114"/>
      <c r="BF1305" s="114"/>
      <c r="BG1305" s="114"/>
      <c r="BH1305" s="114"/>
      <c r="BI1305" s="114"/>
      <c r="BJ1305" s="114"/>
      <c r="BK1305" s="114"/>
      <c r="BL1305" s="114"/>
    </row>
    <row r="1306">
      <c r="A1306" s="117" t="s">
        <v>237</v>
      </c>
      <c r="B1306" s="117" t="b">
        <v>1</v>
      </c>
      <c r="C1306" s="117" t="s">
        <v>241</v>
      </c>
      <c r="D1306" s="117" t="s">
        <v>10364</v>
      </c>
      <c r="E1306" s="117" t="s">
        <v>10365</v>
      </c>
      <c r="F1306" s="117" t="s">
        <v>556</v>
      </c>
      <c r="G1306" s="117" t="s">
        <v>14563</v>
      </c>
      <c r="H1306" s="117" t="s">
        <v>14564</v>
      </c>
      <c r="I1306" s="134"/>
      <c r="J1306" s="117" t="s">
        <v>6342</v>
      </c>
      <c r="K1306" s="117" t="s">
        <v>14565</v>
      </c>
      <c r="L1306" s="134"/>
      <c r="M1306" s="134"/>
      <c r="N1306" s="134"/>
      <c r="O1306" s="117" t="s">
        <v>14566</v>
      </c>
      <c r="P1306" s="117" t="s">
        <v>14567</v>
      </c>
      <c r="Q1306" s="134"/>
      <c r="R1306" s="114"/>
      <c r="S1306" s="114"/>
      <c r="T1306" s="114"/>
      <c r="U1306" s="114"/>
      <c r="V1306" s="114"/>
      <c r="W1306" s="114"/>
      <c r="X1306" s="114"/>
      <c r="Y1306" s="114"/>
      <c r="Z1306" s="114"/>
      <c r="AA1306" s="114"/>
      <c r="AB1306" s="114"/>
      <c r="AC1306" s="114"/>
      <c r="AD1306" s="114"/>
      <c r="AE1306" s="114"/>
      <c r="AF1306" s="114"/>
      <c r="AG1306" s="114"/>
      <c r="AH1306" s="114"/>
      <c r="AI1306" s="114"/>
      <c r="AJ1306" s="114"/>
      <c r="AK1306" s="114"/>
      <c r="AL1306" s="114"/>
      <c r="AM1306" s="114"/>
      <c r="AN1306" s="114"/>
      <c r="AO1306" s="114"/>
      <c r="AP1306" s="114"/>
      <c r="AQ1306" s="114"/>
      <c r="AR1306" s="114"/>
      <c r="AS1306" s="114"/>
      <c r="AT1306" s="114"/>
      <c r="AU1306" s="114"/>
      <c r="AV1306" s="114"/>
      <c r="AW1306" s="114"/>
      <c r="AX1306" s="114"/>
      <c r="AY1306" s="114"/>
      <c r="AZ1306" s="114"/>
      <c r="BA1306" s="114"/>
      <c r="BB1306" s="114"/>
      <c r="BC1306" s="114"/>
      <c r="BD1306" s="114"/>
      <c r="BE1306" s="114"/>
      <c r="BF1306" s="114"/>
      <c r="BG1306" s="114"/>
      <c r="BH1306" s="114"/>
      <c r="BI1306" s="114"/>
      <c r="BJ1306" s="114"/>
      <c r="BK1306" s="114"/>
      <c r="BL1306" s="114"/>
    </row>
    <row r="1307">
      <c r="A1307" s="117" t="s">
        <v>237</v>
      </c>
      <c r="B1307" s="117" t="b">
        <v>1</v>
      </c>
      <c r="C1307" s="117">
        <v>1.0</v>
      </c>
      <c r="D1307" s="117" t="s">
        <v>10364</v>
      </c>
      <c r="E1307" s="117" t="s">
        <v>10365</v>
      </c>
      <c r="F1307" s="117" t="s">
        <v>556</v>
      </c>
      <c r="G1307" s="117" t="s">
        <v>14568</v>
      </c>
      <c r="H1307" s="117" t="s">
        <v>14569</v>
      </c>
      <c r="I1307" s="134"/>
      <c r="J1307" s="117" t="s">
        <v>14570</v>
      </c>
      <c r="K1307" s="117" t="s">
        <v>14571</v>
      </c>
      <c r="L1307" s="134"/>
      <c r="M1307" s="134"/>
      <c r="N1307" s="134"/>
      <c r="O1307" s="117" t="s">
        <v>14572</v>
      </c>
      <c r="P1307" s="117" t="s">
        <v>14573</v>
      </c>
      <c r="Q1307" s="134"/>
      <c r="R1307" s="114"/>
      <c r="S1307" s="114"/>
      <c r="T1307" s="114"/>
      <c r="U1307" s="114"/>
      <c r="V1307" s="114"/>
      <c r="W1307" s="114"/>
      <c r="X1307" s="114"/>
      <c r="Y1307" s="114"/>
      <c r="Z1307" s="114"/>
      <c r="AA1307" s="114"/>
      <c r="AB1307" s="114"/>
      <c r="AC1307" s="114"/>
      <c r="AD1307" s="114"/>
      <c r="AE1307" s="114"/>
      <c r="AF1307" s="114"/>
      <c r="AG1307" s="114"/>
      <c r="AH1307" s="114"/>
      <c r="AI1307" s="114"/>
      <c r="AJ1307" s="114"/>
      <c r="AK1307" s="114"/>
      <c r="AL1307" s="114"/>
      <c r="AM1307" s="114"/>
      <c r="AN1307" s="114"/>
      <c r="AO1307" s="114"/>
      <c r="AP1307" s="114"/>
      <c r="AQ1307" s="114"/>
      <c r="AR1307" s="114"/>
      <c r="AS1307" s="114"/>
      <c r="AT1307" s="114"/>
      <c r="AU1307" s="114"/>
      <c r="AV1307" s="114"/>
      <c r="AW1307" s="114"/>
      <c r="AX1307" s="114"/>
      <c r="AY1307" s="114"/>
      <c r="AZ1307" s="114"/>
      <c r="BA1307" s="114"/>
      <c r="BB1307" s="114"/>
      <c r="BC1307" s="114"/>
      <c r="BD1307" s="114"/>
      <c r="BE1307" s="114"/>
      <c r="BF1307" s="114"/>
      <c r="BG1307" s="114"/>
      <c r="BH1307" s="114"/>
      <c r="BI1307" s="114"/>
      <c r="BJ1307" s="114"/>
      <c r="BK1307" s="114"/>
      <c r="BL1307" s="114"/>
    </row>
    <row r="1308">
      <c r="A1308" s="117" t="s">
        <v>237</v>
      </c>
      <c r="B1308" s="117" t="b">
        <v>1</v>
      </c>
      <c r="C1308" s="117" t="s">
        <v>241</v>
      </c>
      <c r="D1308" s="117" t="s">
        <v>10364</v>
      </c>
      <c r="E1308" s="117" t="s">
        <v>10365</v>
      </c>
      <c r="F1308" s="117" t="s">
        <v>556</v>
      </c>
      <c r="G1308" s="117" t="s">
        <v>14574</v>
      </c>
      <c r="H1308" s="117" t="s">
        <v>14575</v>
      </c>
      <c r="I1308" s="134"/>
      <c r="J1308" s="117" t="s">
        <v>14576</v>
      </c>
      <c r="K1308" s="117" t="s">
        <v>14577</v>
      </c>
      <c r="L1308" s="134"/>
      <c r="M1308" s="134"/>
      <c r="N1308" s="134"/>
      <c r="O1308" s="117" t="s">
        <v>14578</v>
      </c>
      <c r="P1308" s="117" t="s">
        <v>14579</v>
      </c>
      <c r="Q1308" s="134"/>
      <c r="R1308" s="114"/>
      <c r="S1308" s="114"/>
      <c r="T1308" s="114"/>
      <c r="U1308" s="114"/>
      <c r="V1308" s="114"/>
      <c r="W1308" s="114"/>
      <c r="X1308" s="114"/>
      <c r="Y1308" s="114"/>
      <c r="Z1308" s="114"/>
      <c r="AA1308" s="114"/>
      <c r="AB1308" s="114"/>
      <c r="AC1308" s="114"/>
      <c r="AD1308" s="114"/>
      <c r="AE1308" s="114"/>
      <c r="AF1308" s="114"/>
      <c r="AG1308" s="114"/>
      <c r="AH1308" s="114"/>
      <c r="AI1308" s="114"/>
      <c r="AJ1308" s="114"/>
      <c r="AK1308" s="114"/>
      <c r="AL1308" s="114"/>
      <c r="AM1308" s="114"/>
      <c r="AN1308" s="114"/>
      <c r="AO1308" s="114"/>
      <c r="AP1308" s="114"/>
      <c r="AQ1308" s="114"/>
      <c r="AR1308" s="114"/>
      <c r="AS1308" s="114"/>
      <c r="AT1308" s="114"/>
      <c r="AU1308" s="114"/>
      <c r="AV1308" s="114"/>
      <c r="AW1308" s="114"/>
      <c r="AX1308" s="114"/>
      <c r="AY1308" s="114"/>
      <c r="AZ1308" s="114"/>
      <c r="BA1308" s="114"/>
      <c r="BB1308" s="114"/>
      <c r="BC1308" s="114"/>
      <c r="BD1308" s="114"/>
      <c r="BE1308" s="114"/>
      <c r="BF1308" s="114"/>
      <c r="BG1308" s="114"/>
      <c r="BH1308" s="114"/>
      <c r="BI1308" s="114"/>
      <c r="BJ1308" s="114"/>
      <c r="BK1308" s="114"/>
      <c r="BL1308" s="114"/>
    </row>
    <row r="1309">
      <c r="A1309" s="117" t="s">
        <v>237</v>
      </c>
      <c r="B1309" s="117" t="b">
        <v>1</v>
      </c>
      <c r="C1309" s="117" t="s">
        <v>241</v>
      </c>
      <c r="D1309" s="117" t="s">
        <v>10364</v>
      </c>
      <c r="E1309" s="117" t="s">
        <v>10365</v>
      </c>
      <c r="F1309" s="117" t="s">
        <v>556</v>
      </c>
      <c r="G1309" s="117" t="s">
        <v>14580</v>
      </c>
      <c r="H1309" s="117" t="s">
        <v>14581</v>
      </c>
      <c r="I1309" s="134"/>
      <c r="J1309" s="117" t="s">
        <v>14582</v>
      </c>
      <c r="K1309" s="117" t="s">
        <v>14583</v>
      </c>
      <c r="L1309" s="134"/>
      <c r="M1309" s="134"/>
      <c r="N1309" s="134"/>
      <c r="O1309" s="117" t="s">
        <v>14584</v>
      </c>
      <c r="P1309" s="117" t="s">
        <v>14585</v>
      </c>
      <c r="Q1309" s="117" t="s">
        <v>14586</v>
      </c>
      <c r="R1309" s="114"/>
      <c r="S1309" s="114"/>
      <c r="T1309" s="114"/>
      <c r="U1309" s="114"/>
      <c r="V1309" s="114"/>
      <c r="W1309" s="114"/>
      <c r="X1309" s="114"/>
      <c r="Y1309" s="114"/>
      <c r="Z1309" s="114"/>
      <c r="AA1309" s="114"/>
      <c r="AB1309" s="114"/>
      <c r="AC1309" s="114"/>
      <c r="AD1309" s="114"/>
      <c r="AE1309" s="114"/>
      <c r="AF1309" s="114"/>
      <c r="AG1309" s="114"/>
      <c r="AH1309" s="114"/>
      <c r="AI1309" s="114"/>
      <c r="AJ1309" s="114"/>
      <c r="AK1309" s="114"/>
      <c r="AL1309" s="114"/>
      <c r="AM1309" s="114"/>
      <c r="AN1309" s="114"/>
      <c r="AO1309" s="114"/>
      <c r="AP1309" s="114"/>
      <c r="AQ1309" s="114"/>
      <c r="AR1309" s="114"/>
      <c r="AS1309" s="114"/>
      <c r="AT1309" s="114"/>
      <c r="AU1309" s="114"/>
      <c r="AV1309" s="114"/>
      <c r="AW1309" s="114"/>
      <c r="AX1309" s="114"/>
      <c r="AY1309" s="114"/>
      <c r="AZ1309" s="114"/>
      <c r="BA1309" s="114"/>
      <c r="BB1309" s="114"/>
      <c r="BC1309" s="114"/>
      <c r="BD1309" s="114"/>
      <c r="BE1309" s="114"/>
      <c r="BF1309" s="114"/>
      <c r="BG1309" s="114"/>
      <c r="BH1309" s="114"/>
      <c r="BI1309" s="114"/>
      <c r="BJ1309" s="114"/>
      <c r="BK1309" s="114"/>
      <c r="BL1309" s="114"/>
    </row>
    <row r="1310">
      <c r="A1310" s="117" t="s">
        <v>237</v>
      </c>
      <c r="B1310" s="117" t="b">
        <v>1</v>
      </c>
      <c r="C1310" s="117">
        <v>1.0</v>
      </c>
      <c r="D1310" s="117" t="s">
        <v>10364</v>
      </c>
      <c r="E1310" s="117" t="s">
        <v>10365</v>
      </c>
      <c r="F1310" s="117" t="s">
        <v>1399</v>
      </c>
      <c r="G1310" s="117" t="s">
        <v>14587</v>
      </c>
      <c r="H1310" s="117" t="s">
        <v>14588</v>
      </c>
      <c r="I1310" s="134"/>
      <c r="J1310" s="117" t="s">
        <v>14589</v>
      </c>
      <c r="K1310" s="117" t="s">
        <v>14590</v>
      </c>
      <c r="L1310" s="134"/>
      <c r="M1310" s="134"/>
      <c r="N1310" s="134"/>
      <c r="O1310" s="117" t="s">
        <v>14591</v>
      </c>
      <c r="P1310" s="117" t="s">
        <v>14592</v>
      </c>
      <c r="Q1310" s="117" t="s">
        <v>14593</v>
      </c>
      <c r="R1310" s="114"/>
      <c r="S1310" s="114"/>
      <c r="T1310" s="114"/>
      <c r="U1310" s="114"/>
      <c r="V1310" s="114"/>
      <c r="W1310" s="114"/>
      <c r="X1310" s="114"/>
      <c r="Y1310" s="114"/>
      <c r="Z1310" s="114"/>
      <c r="AA1310" s="114"/>
      <c r="AB1310" s="114"/>
      <c r="AC1310" s="114"/>
      <c r="AD1310" s="114"/>
      <c r="AE1310" s="114"/>
      <c r="AF1310" s="114"/>
      <c r="AG1310" s="114"/>
      <c r="AH1310" s="114"/>
      <c r="AI1310" s="114"/>
      <c r="AJ1310" s="114"/>
      <c r="AK1310" s="114"/>
      <c r="AL1310" s="114"/>
      <c r="AM1310" s="114"/>
      <c r="AN1310" s="114"/>
      <c r="AO1310" s="114"/>
      <c r="AP1310" s="114"/>
      <c r="AQ1310" s="114"/>
      <c r="AR1310" s="114"/>
      <c r="AS1310" s="114"/>
      <c r="AT1310" s="114"/>
      <c r="AU1310" s="114"/>
      <c r="AV1310" s="114"/>
      <c r="AW1310" s="114"/>
      <c r="AX1310" s="114"/>
      <c r="AY1310" s="114"/>
      <c r="AZ1310" s="114"/>
      <c r="BA1310" s="114"/>
      <c r="BB1310" s="114"/>
      <c r="BC1310" s="114"/>
      <c r="BD1310" s="114"/>
      <c r="BE1310" s="114"/>
      <c r="BF1310" s="114"/>
      <c r="BG1310" s="114"/>
      <c r="BH1310" s="114"/>
      <c r="BI1310" s="114"/>
      <c r="BJ1310" s="114"/>
      <c r="BK1310" s="114"/>
      <c r="BL1310" s="114"/>
    </row>
    <row r="1311">
      <c r="A1311" s="117" t="s">
        <v>237</v>
      </c>
      <c r="B1311" s="117" t="b">
        <v>1</v>
      </c>
      <c r="C1311" s="117" t="s">
        <v>241</v>
      </c>
      <c r="D1311" s="117" t="s">
        <v>10364</v>
      </c>
      <c r="E1311" s="117" t="s">
        <v>10365</v>
      </c>
      <c r="F1311" s="117" t="s">
        <v>1399</v>
      </c>
      <c r="G1311" s="117" t="s">
        <v>14594</v>
      </c>
      <c r="H1311" s="117" t="s">
        <v>14595</v>
      </c>
      <c r="I1311" s="134"/>
      <c r="J1311" s="117" t="s">
        <v>14596</v>
      </c>
      <c r="K1311" s="117" t="s">
        <v>14597</v>
      </c>
      <c r="L1311" s="134"/>
      <c r="M1311" s="134"/>
      <c r="N1311" s="134"/>
      <c r="O1311" s="117" t="s">
        <v>14598</v>
      </c>
      <c r="P1311" s="117" t="s">
        <v>14599</v>
      </c>
      <c r="Q1311" s="117" t="s">
        <v>14600</v>
      </c>
      <c r="R1311" s="114"/>
      <c r="S1311" s="114"/>
      <c r="T1311" s="114"/>
      <c r="U1311" s="114"/>
      <c r="V1311" s="114"/>
      <c r="W1311" s="114"/>
      <c r="X1311" s="114"/>
      <c r="Y1311" s="114"/>
      <c r="Z1311" s="114"/>
      <c r="AA1311" s="114"/>
      <c r="AB1311" s="114"/>
      <c r="AC1311" s="114"/>
      <c r="AD1311" s="114"/>
      <c r="AE1311" s="114"/>
      <c r="AF1311" s="114"/>
      <c r="AG1311" s="114"/>
      <c r="AH1311" s="114"/>
      <c r="AI1311" s="114"/>
      <c r="AJ1311" s="114"/>
      <c r="AK1311" s="114"/>
      <c r="AL1311" s="114"/>
      <c r="AM1311" s="114"/>
      <c r="AN1311" s="114"/>
      <c r="AO1311" s="114"/>
      <c r="AP1311" s="114"/>
      <c r="AQ1311" s="114"/>
      <c r="AR1311" s="114"/>
      <c r="AS1311" s="114"/>
      <c r="AT1311" s="114"/>
      <c r="AU1311" s="114"/>
      <c r="AV1311" s="114"/>
      <c r="AW1311" s="114"/>
      <c r="AX1311" s="114"/>
      <c r="AY1311" s="114"/>
      <c r="AZ1311" s="114"/>
      <c r="BA1311" s="114"/>
      <c r="BB1311" s="114"/>
      <c r="BC1311" s="114"/>
      <c r="BD1311" s="114"/>
      <c r="BE1311" s="114"/>
      <c r="BF1311" s="114"/>
      <c r="BG1311" s="114"/>
      <c r="BH1311" s="114"/>
      <c r="BI1311" s="114"/>
      <c r="BJ1311" s="114"/>
      <c r="BK1311" s="114"/>
      <c r="BL1311" s="114"/>
    </row>
    <row r="1312">
      <c r="A1312" s="117" t="s">
        <v>237</v>
      </c>
      <c r="B1312" s="117" t="b">
        <v>1</v>
      </c>
      <c r="C1312" s="117" t="s">
        <v>241</v>
      </c>
      <c r="D1312" s="117" t="s">
        <v>10364</v>
      </c>
      <c r="E1312" s="117" t="s">
        <v>10365</v>
      </c>
      <c r="F1312" s="117" t="s">
        <v>1446</v>
      </c>
      <c r="G1312" s="117" t="s">
        <v>14601</v>
      </c>
      <c r="H1312" s="117" t="s">
        <v>14602</v>
      </c>
      <c r="I1312" s="134"/>
      <c r="J1312" s="117" t="s">
        <v>14603</v>
      </c>
      <c r="K1312" s="117" t="s">
        <v>14604</v>
      </c>
      <c r="L1312" s="134"/>
      <c r="M1312" s="134"/>
      <c r="N1312" s="134"/>
      <c r="O1312" s="117" t="s">
        <v>14605</v>
      </c>
      <c r="P1312" s="117" t="s">
        <v>14606</v>
      </c>
      <c r="Q1312" s="117" t="s">
        <v>14607</v>
      </c>
      <c r="R1312" s="114"/>
      <c r="S1312" s="114"/>
      <c r="T1312" s="114"/>
      <c r="U1312" s="114"/>
      <c r="V1312" s="114"/>
      <c r="W1312" s="114"/>
      <c r="X1312" s="114"/>
      <c r="Y1312" s="114"/>
      <c r="Z1312" s="114"/>
      <c r="AA1312" s="114"/>
      <c r="AB1312" s="114"/>
      <c r="AC1312" s="114"/>
      <c r="AD1312" s="114"/>
      <c r="AE1312" s="114"/>
      <c r="AF1312" s="114"/>
      <c r="AG1312" s="114"/>
      <c r="AH1312" s="114"/>
      <c r="AI1312" s="114"/>
      <c r="AJ1312" s="114"/>
      <c r="AK1312" s="114"/>
      <c r="AL1312" s="114"/>
      <c r="AM1312" s="114"/>
      <c r="AN1312" s="114"/>
      <c r="AO1312" s="114"/>
      <c r="AP1312" s="114"/>
      <c r="AQ1312" s="114"/>
      <c r="AR1312" s="114"/>
      <c r="AS1312" s="114"/>
      <c r="AT1312" s="114"/>
      <c r="AU1312" s="114"/>
      <c r="AV1312" s="114"/>
      <c r="AW1312" s="114"/>
      <c r="AX1312" s="114"/>
      <c r="AY1312" s="114"/>
      <c r="AZ1312" s="114"/>
      <c r="BA1312" s="114"/>
      <c r="BB1312" s="114"/>
      <c r="BC1312" s="114"/>
      <c r="BD1312" s="114"/>
      <c r="BE1312" s="114"/>
      <c r="BF1312" s="114"/>
      <c r="BG1312" s="114"/>
      <c r="BH1312" s="114"/>
      <c r="BI1312" s="114"/>
      <c r="BJ1312" s="114"/>
      <c r="BK1312" s="114"/>
      <c r="BL1312" s="114"/>
    </row>
    <row r="1313">
      <c r="A1313" s="117" t="s">
        <v>237</v>
      </c>
      <c r="B1313" s="117" t="b">
        <v>1</v>
      </c>
      <c r="C1313" s="117">
        <v>1.0</v>
      </c>
      <c r="D1313" s="117" t="s">
        <v>10364</v>
      </c>
      <c r="E1313" s="117" t="s">
        <v>10365</v>
      </c>
      <c r="F1313" s="117" t="s">
        <v>1446</v>
      </c>
      <c r="G1313" s="117" t="s">
        <v>14608</v>
      </c>
      <c r="H1313" s="117" t="s">
        <v>14609</v>
      </c>
      <c r="I1313" s="134"/>
      <c r="J1313" s="117" t="s">
        <v>14610</v>
      </c>
      <c r="K1313" s="117" t="s">
        <v>14611</v>
      </c>
      <c r="L1313" s="134"/>
      <c r="M1313" s="134"/>
      <c r="N1313" s="134"/>
      <c r="O1313" s="117" t="s">
        <v>14612</v>
      </c>
      <c r="P1313" s="117" t="s">
        <v>14613</v>
      </c>
      <c r="Q1313" s="117" t="s">
        <v>14614</v>
      </c>
      <c r="R1313" s="114"/>
      <c r="S1313" s="114"/>
      <c r="T1313" s="114"/>
      <c r="U1313" s="114"/>
      <c r="V1313" s="114"/>
      <c r="W1313" s="114"/>
      <c r="X1313" s="114"/>
      <c r="Y1313" s="114"/>
      <c r="Z1313" s="114"/>
      <c r="AA1313" s="114"/>
      <c r="AB1313" s="114"/>
      <c r="AC1313" s="114"/>
      <c r="AD1313" s="114"/>
      <c r="AE1313" s="114"/>
      <c r="AF1313" s="114"/>
      <c r="AG1313" s="114"/>
      <c r="AH1313" s="114"/>
      <c r="AI1313" s="114"/>
      <c r="AJ1313" s="114"/>
      <c r="AK1313" s="114"/>
      <c r="AL1313" s="114"/>
      <c r="AM1313" s="114"/>
      <c r="AN1313" s="114"/>
      <c r="AO1313" s="114"/>
      <c r="AP1313" s="114"/>
      <c r="AQ1313" s="114"/>
      <c r="AR1313" s="114"/>
      <c r="AS1313" s="114"/>
      <c r="AT1313" s="114"/>
      <c r="AU1313" s="114"/>
      <c r="AV1313" s="114"/>
      <c r="AW1313" s="114"/>
      <c r="AX1313" s="114"/>
      <c r="AY1313" s="114"/>
      <c r="AZ1313" s="114"/>
      <c r="BA1313" s="114"/>
      <c r="BB1313" s="114"/>
      <c r="BC1313" s="114"/>
      <c r="BD1313" s="114"/>
      <c r="BE1313" s="114"/>
      <c r="BF1313" s="114"/>
      <c r="BG1313" s="114"/>
      <c r="BH1313" s="114"/>
      <c r="BI1313" s="114"/>
      <c r="BJ1313" s="114"/>
      <c r="BK1313" s="114"/>
      <c r="BL1313" s="114"/>
    </row>
    <row r="1314">
      <c r="A1314" s="117" t="s">
        <v>237</v>
      </c>
      <c r="B1314" s="117" t="b">
        <v>1</v>
      </c>
      <c r="C1314" s="117" t="s">
        <v>241</v>
      </c>
      <c r="D1314" s="117" t="s">
        <v>10364</v>
      </c>
      <c r="E1314" s="117" t="s">
        <v>10365</v>
      </c>
      <c r="F1314" s="117" t="s">
        <v>1446</v>
      </c>
      <c r="G1314" s="117" t="s">
        <v>14615</v>
      </c>
      <c r="H1314" s="117" t="s">
        <v>14616</v>
      </c>
      <c r="I1314" s="134"/>
      <c r="J1314" s="117" t="s">
        <v>6381</v>
      </c>
      <c r="K1314" s="117" t="s">
        <v>14617</v>
      </c>
      <c r="L1314" s="134"/>
      <c r="M1314" s="134"/>
      <c r="N1314" s="134"/>
      <c r="O1314" s="117" t="s">
        <v>14618</v>
      </c>
      <c r="P1314" s="117" t="s">
        <v>14619</v>
      </c>
      <c r="Q1314" s="117" t="s">
        <v>14620</v>
      </c>
      <c r="R1314" s="114"/>
      <c r="S1314" s="114"/>
      <c r="T1314" s="114"/>
      <c r="U1314" s="114"/>
      <c r="V1314" s="114"/>
      <c r="W1314" s="114"/>
      <c r="X1314" s="114"/>
      <c r="Y1314" s="114"/>
      <c r="Z1314" s="114"/>
      <c r="AA1314" s="114"/>
      <c r="AB1314" s="114"/>
      <c r="AC1314" s="114"/>
      <c r="AD1314" s="114"/>
      <c r="AE1314" s="114"/>
      <c r="AF1314" s="114"/>
      <c r="AG1314" s="114"/>
      <c r="AH1314" s="114"/>
      <c r="AI1314" s="114"/>
      <c r="AJ1314" s="114"/>
      <c r="AK1314" s="114"/>
      <c r="AL1314" s="114"/>
      <c r="AM1314" s="114"/>
      <c r="AN1314" s="114"/>
      <c r="AO1314" s="114"/>
      <c r="AP1314" s="114"/>
      <c r="AQ1314" s="114"/>
      <c r="AR1314" s="114"/>
      <c r="AS1314" s="114"/>
      <c r="AT1314" s="114"/>
      <c r="AU1314" s="114"/>
      <c r="AV1314" s="114"/>
      <c r="AW1314" s="114"/>
      <c r="AX1314" s="114"/>
      <c r="AY1314" s="114"/>
      <c r="AZ1314" s="114"/>
      <c r="BA1314" s="114"/>
      <c r="BB1314" s="114"/>
      <c r="BC1314" s="114"/>
      <c r="BD1314" s="114"/>
      <c r="BE1314" s="114"/>
      <c r="BF1314" s="114"/>
      <c r="BG1314" s="114"/>
      <c r="BH1314" s="114"/>
      <c r="BI1314" s="114"/>
      <c r="BJ1314" s="114"/>
      <c r="BK1314" s="114"/>
      <c r="BL1314" s="114"/>
    </row>
    <row r="1315">
      <c r="A1315" s="117" t="s">
        <v>237</v>
      </c>
      <c r="B1315" s="117" t="b">
        <v>1</v>
      </c>
      <c r="C1315" s="117" t="s">
        <v>241</v>
      </c>
      <c r="D1315" s="117" t="s">
        <v>10364</v>
      </c>
      <c r="E1315" s="117" t="s">
        <v>10365</v>
      </c>
      <c r="F1315" s="117" t="s">
        <v>1446</v>
      </c>
      <c r="G1315" s="117" t="s">
        <v>14621</v>
      </c>
      <c r="H1315" s="117" t="s">
        <v>14622</v>
      </c>
      <c r="I1315" s="134"/>
      <c r="J1315" s="117" t="s">
        <v>14623</v>
      </c>
      <c r="K1315" s="117" t="s">
        <v>14624</v>
      </c>
      <c r="L1315" s="134"/>
      <c r="M1315" s="134"/>
      <c r="N1315" s="134"/>
      <c r="O1315" s="117" t="s">
        <v>14625</v>
      </c>
      <c r="P1315" s="117" t="s">
        <v>14626</v>
      </c>
      <c r="Q1315" s="117" t="s">
        <v>14627</v>
      </c>
      <c r="R1315" s="114"/>
      <c r="S1315" s="114"/>
      <c r="T1315" s="114"/>
      <c r="U1315" s="114"/>
      <c r="V1315" s="114"/>
      <c r="W1315" s="114"/>
      <c r="X1315" s="114"/>
      <c r="Y1315" s="114"/>
      <c r="Z1315" s="114"/>
      <c r="AA1315" s="114"/>
      <c r="AB1315" s="114"/>
      <c r="AC1315" s="114"/>
      <c r="AD1315" s="114"/>
      <c r="AE1315" s="114"/>
      <c r="AF1315" s="114"/>
      <c r="AG1315" s="114"/>
      <c r="AH1315" s="114"/>
      <c r="AI1315" s="114"/>
      <c r="AJ1315" s="114"/>
      <c r="AK1315" s="114"/>
      <c r="AL1315" s="114"/>
      <c r="AM1315" s="114"/>
      <c r="AN1315" s="114"/>
      <c r="AO1315" s="114"/>
      <c r="AP1315" s="114"/>
      <c r="AQ1315" s="114"/>
      <c r="AR1315" s="114"/>
      <c r="AS1315" s="114"/>
      <c r="AT1315" s="114"/>
      <c r="AU1315" s="114"/>
      <c r="AV1315" s="114"/>
      <c r="AW1315" s="114"/>
      <c r="AX1315" s="114"/>
      <c r="AY1315" s="114"/>
      <c r="AZ1315" s="114"/>
      <c r="BA1315" s="114"/>
      <c r="BB1315" s="114"/>
      <c r="BC1315" s="114"/>
      <c r="BD1315" s="114"/>
      <c r="BE1315" s="114"/>
      <c r="BF1315" s="114"/>
      <c r="BG1315" s="114"/>
      <c r="BH1315" s="114"/>
      <c r="BI1315" s="114"/>
      <c r="BJ1315" s="114"/>
      <c r="BK1315" s="114"/>
      <c r="BL1315" s="114"/>
    </row>
    <row r="1316">
      <c r="A1316" s="117" t="s">
        <v>237</v>
      </c>
      <c r="B1316" s="117" t="b">
        <v>1</v>
      </c>
      <c r="C1316" s="117">
        <v>1.0</v>
      </c>
      <c r="D1316" s="117" t="s">
        <v>10364</v>
      </c>
      <c r="E1316" s="117" t="s">
        <v>10365</v>
      </c>
      <c r="F1316" s="117" t="s">
        <v>1446</v>
      </c>
      <c r="G1316" s="117" t="s">
        <v>14629</v>
      </c>
      <c r="H1316" s="117" t="s">
        <v>14630</v>
      </c>
      <c r="I1316" s="134"/>
      <c r="J1316" s="117" t="s">
        <v>14631</v>
      </c>
      <c r="K1316" s="117" t="s">
        <v>14632</v>
      </c>
      <c r="L1316" s="134"/>
      <c r="M1316" s="134"/>
      <c r="N1316" s="134"/>
      <c r="O1316" s="117" t="s">
        <v>14633</v>
      </c>
      <c r="P1316" s="117" t="s">
        <v>14634</v>
      </c>
      <c r="Q1316" s="134"/>
      <c r="R1316" s="114"/>
      <c r="S1316" s="114"/>
      <c r="T1316" s="114"/>
      <c r="U1316" s="114"/>
      <c r="V1316" s="114"/>
      <c r="W1316" s="114"/>
      <c r="X1316" s="114"/>
      <c r="Y1316" s="114"/>
      <c r="Z1316" s="114"/>
      <c r="AA1316" s="114"/>
      <c r="AB1316" s="114"/>
      <c r="AC1316" s="114"/>
      <c r="AD1316" s="114"/>
      <c r="AE1316" s="114"/>
      <c r="AF1316" s="114"/>
      <c r="AG1316" s="114"/>
      <c r="AH1316" s="114"/>
      <c r="AI1316" s="114"/>
      <c r="AJ1316" s="114"/>
      <c r="AK1316" s="114"/>
      <c r="AL1316" s="114"/>
      <c r="AM1316" s="114"/>
      <c r="AN1316" s="114"/>
      <c r="AO1316" s="114"/>
      <c r="AP1316" s="114"/>
      <c r="AQ1316" s="114"/>
      <c r="AR1316" s="114"/>
      <c r="AS1316" s="114"/>
      <c r="AT1316" s="114"/>
      <c r="AU1316" s="114"/>
      <c r="AV1316" s="114"/>
      <c r="AW1316" s="114"/>
      <c r="AX1316" s="114"/>
      <c r="AY1316" s="114"/>
      <c r="AZ1316" s="114"/>
      <c r="BA1316" s="114"/>
      <c r="BB1316" s="114"/>
      <c r="BC1316" s="114"/>
      <c r="BD1316" s="114"/>
      <c r="BE1316" s="114"/>
      <c r="BF1316" s="114"/>
      <c r="BG1316" s="114"/>
      <c r="BH1316" s="114"/>
      <c r="BI1316" s="114"/>
      <c r="BJ1316" s="114"/>
      <c r="BK1316" s="114"/>
      <c r="BL1316" s="114"/>
    </row>
    <row r="1317">
      <c r="A1317" s="117" t="s">
        <v>237</v>
      </c>
      <c r="B1317" s="117" t="b">
        <v>1</v>
      </c>
      <c r="C1317" s="117" t="s">
        <v>241</v>
      </c>
      <c r="D1317" s="117" t="s">
        <v>10364</v>
      </c>
      <c r="E1317" s="117" t="s">
        <v>10365</v>
      </c>
      <c r="F1317" s="117" t="s">
        <v>1446</v>
      </c>
      <c r="G1317" s="117" t="s">
        <v>14635</v>
      </c>
      <c r="H1317" s="117" t="s">
        <v>14636</v>
      </c>
      <c r="I1317" s="134"/>
      <c r="J1317" s="117" t="s">
        <v>14637</v>
      </c>
      <c r="K1317" s="117" t="s">
        <v>14638</v>
      </c>
      <c r="L1317" s="134"/>
      <c r="M1317" s="134"/>
      <c r="N1317" s="134"/>
      <c r="O1317" s="117" t="s">
        <v>14639</v>
      </c>
      <c r="P1317" s="117" t="s">
        <v>14640</v>
      </c>
      <c r="Q1317" s="117" t="s">
        <v>14641</v>
      </c>
      <c r="R1317" s="114"/>
      <c r="S1317" s="114"/>
      <c r="T1317" s="114"/>
      <c r="U1317" s="114"/>
      <c r="V1317" s="114"/>
      <c r="W1317" s="114"/>
      <c r="X1317" s="114"/>
      <c r="Y1317" s="114"/>
      <c r="Z1317" s="114"/>
      <c r="AA1317" s="114"/>
      <c r="AB1317" s="114"/>
      <c r="AC1317" s="114"/>
      <c r="AD1317" s="114"/>
      <c r="AE1317" s="114"/>
      <c r="AF1317" s="114"/>
      <c r="AG1317" s="114"/>
      <c r="AH1317" s="114"/>
      <c r="AI1317" s="114"/>
      <c r="AJ1317" s="114"/>
      <c r="AK1317" s="114"/>
      <c r="AL1317" s="114"/>
      <c r="AM1317" s="114"/>
      <c r="AN1317" s="114"/>
      <c r="AO1317" s="114"/>
      <c r="AP1317" s="114"/>
      <c r="AQ1317" s="114"/>
      <c r="AR1317" s="114"/>
      <c r="AS1317" s="114"/>
      <c r="AT1317" s="114"/>
      <c r="AU1317" s="114"/>
      <c r="AV1317" s="114"/>
      <c r="AW1317" s="114"/>
      <c r="AX1317" s="114"/>
      <c r="AY1317" s="114"/>
      <c r="AZ1317" s="114"/>
      <c r="BA1317" s="114"/>
      <c r="BB1317" s="114"/>
      <c r="BC1317" s="114"/>
      <c r="BD1317" s="114"/>
      <c r="BE1317" s="114"/>
      <c r="BF1317" s="114"/>
      <c r="BG1317" s="114"/>
      <c r="BH1317" s="114"/>
      <c r="BI1317" s="114"/>
      <c r="BJ1317" s="114"/>
      <c r="BK1317" s="114"/>
      <c r="BL1317" s="114"/>
    </row>
    <row r="1318">
      <c r="A1318" s="117" t="s">
        <v>237</v>
      </c>
      <c r="B1318" s="117" t="b">
        <v>1</v>
      </c>
      <c r="C1318" s="117" t="s">
        <v>241</v>
      </c>
      <c r="D1318" s="117" t="s">
        <v>10364</v>
      </c>
      <c r="E1318" s="117" t="s">
        <v>10365</v>
      </c>
      <c r="F1318" s="117" t="s">
        <v>1446</v>
      </c>
      <c r="G1318" s="117" t="s">
        <v>14642</v>
      </c>
      <c r="H1318" s="117" t="s">
        <v>14643</v>
      </c>
      <c r="I1318" s="134"/>
      <c r="J1318" s="117" t="s">
        <v>14644</v>
      </c>
      <c r="K1318" s="117" t="s">
        <v>14645</v>
      </c>
      <c r="L1318" s="134"/>
      <c r="M1318" s="134"/>
      <c r="N1318" s="134"/>
      <c r="O1318" s="117" t="s">
        <v>14646</v>
      </c>
      <c r="P1318" s="117" t="s">
        <v>14647</v>
      </c>
      <c r="Q1318" s="134"/>
      <c r="R1318" s="114"/>
      <c r="S1318" s="114"/>
      <c r="T1318" s="114"/>
      <c r="U1318" s="114"/>
      <c r="V1318" s="114"/>
      <c r="W1318" s="114"/>
      <c r="X1318" s="114"/>
      <c r="Y1318" s="114"/>
      <c r="Z1318" s="114"/>
      <c r="AA1318" s="114"/>
      <c r="AB1318" s="114"/>
      <c r="AC1318" s="114"/>
      <c r="AD1318" s="114"/>
      <c r="AE1318" s="114"/>
      <c r="AF1318" s="114"/>
      <c r="AG1318" s="114"/>
      <c r="AH1318" s="114"/>
      <c r="AI1318" s="114"/>
      <c r="AJ1318" s="114"/>
      <c r="AK1318" s="114"/>
      <c r="AL1318" s="114"/>
      <c r="AM1318" s="114"/>
      <c r="AN1318" s="114"/>
      <c r="AO1318" s="114"/>
      <c r="AP1318" s="114"/>
      <c r="AQ1318" s="114"/>
      <c r="AR1318" s="114"/>
      <c r="AS1318" s="114"/>
      <c r="AT1318" s="114"/>
      <c r="AU1318" s="114"/>
      <c r="AV1318" s="114"/>
      <c r="AW1318" s="114"/>
      <c r="AX1318" s="114"/>
      <c r="AY1318" s="114"/>
      <c r="AZ1318" s="114"/>
      <c r="BA1318" s="114"/>
      <c r="BB1318" s="114"/>
      <c r="BC1318" s="114"/>
      <c r="BD1318" s="114"/>
      <c r="BE1318" s="114"/>
      <c r="BF1318" s="114"/>
      <c r="BG1318" s="114"/>
      <c r="BH1318" s="114"/>
      <c r="BI1318" s="114"/>
      <c r="BJ1318" s="114"/>
      <c r="BK1318" s="114"/>
      <c r="BL1318" s="114"/>
    </row>
    <row r="1319">
      <c r="A1319" s="117" t="s">
        <v>237</v>
      </c>
      <c r="B1319" s="117" t="b">
        <v>1</v>
      </c>
      <c r="C1319" s="117">
        <v>1.0</v>
      </c>
      <c r="D1319" s="117" t="s">
        <v>10364</v>
      </c>
      <c r="E1319" s="117" t="s">
        <v>10365</v>
      </c>
      <c r="F1319" s="117" t="s">
        <v>1446</v>
      </c>
      <c r="G1319" s="117" t="s">
        <v>14648</v>
      </c>
      <c r="H1319" s="117" t="s">
        <v>14649</v>
      </c>
      <c r="I1319" s="134"/>
      <c r="J1319" s="117" t="s">
        <v>14650</v>
      </c>
      <c r="K1319" s="117" t="s">
        <v>14651</v>
      </c>
      <c r="L1319" s="134"/>
      <c r="M1319" s="134"/>
      <c r="N1319" s="134"/>
      <c r="O1319" s="117" t="s">
        <v>14652</v>
      </c>
      <c r="P1319" s="117" t="s">
        <v>14653</v>
      </c>
      <c r="Q1319" s="117" t="s">
        <v>14654</v>
      </c>
      <c r="R1319" s="114"/>
      <c r="S1319" s="114"/>
      <c r="T1319" s="114"/>
      <c r="U1319" s="114"/>
      <c r="V1319" s="114"/>
      <c r="W1319" s="114"/>
      <c r="X1319" s="114"/>
      <c r="Y1319" s="114"/>
      <c r="Z1319" s="114"/>
      <c r="AA1319" s="114"/>
      <c r="AB1319" s="114"/>
      <c r="AC1319" s="114"/>
      <c r="AD1319" s="114"/>
      <c r="AE1319" s="114"/>
      <c r="AF1319" s="114"/>
      <c r="AG1319" s="114"/>
      <c r="AH1319" s="114"/>
      <c r="AI1319" s="114"/>
      <c r="AJ1319" s="114"/>
      <c r="AK1319" s="114"/>
      <c r="AL1319" s="114"/>
      <c r="AM1319" s="114"/>
      <c r="AN1319" s="114"/>
      <c r="AO1319" s="114"/>
      <c r="AP1319" s="114"/>
      <c r="AQ1319" s="114"/>
      <c r="AR1319" s="114"/>
      <c r="AS1319" s="114"/>
      <c r="AT1319" s="114"/>
      <c r="AU1319" s="114"/>
      <c r="AV1319" s="114"/>
      <c r="AW1319" s="114"/>
      <c r="AX1319" s="114"/>
      <c r="AY1319" s="114"/>
      <c r="AZ1319" s="114"/>
      <c r="BA1319" s="114"/>
      <c r="BB1319" s="114"/>
      <c r="BC1319" s="114"/>
      <c r="BD1319" s="114"/>
      <c r="BE1319" s="114"/>
      <c r="BF1319" s="114"/>
      <c r="BG1319" s="114"/>
      <c r="BH1319" s="114"/>
      <c r="BI1319" s="114"/>
      <c r="BJ1319" s="114"/>
      <c r="BK1319" s="114"/>
      <c r="BL1319" s="114"/>
    </row>
    <row r="1320">
      <c r="A1320" s="117" t="s">
        <v>237</v>
      </c>
      <c r="B1320" s="117" t="b">
        <v>1</v>
      </c>
      <c r="C1320" s="117" t="s">
        <v>241</v>
      </c>
      <c r="D1320" s="117" t="s">
        <v>10364</v>
      </c>
      <c r="E1320" s="117" t="s">
        <v>10365</v>
      </c>
      <c r="F1320" s="117" t="s">
        <v>1446</v>
      </c>
      <c r="G1320" s="117" t="s">
        <v>14655</v>
      </c>
      <c r="H1320" s="117" t="s">
        <v>14656</v>
      </c>
      <c r="I1320" s="134"/>
      <c r="J1320" s="117" t="s">
        <v>14657</v>
      </c>
      <c r="K1320" s="117" t="s">
        <v>14658</v>
      </c>
      <c r="L1320" s="134"/>
      <c r="M1320" s="134"/>
      <c r="N1320" s="134"/>
      <c r="O1320" s="117" t="s">
        <v>14659</v>
      </c>
      <c r="P1320" s="117" t="s">
        <v>14660</v>
      </c>
      <c r="Q1320" s="117" t="s">
        <v>14661</v>
      </c>
      <c r="R1320" s="114"/>
      <c r="S1320" s="114"/>
      <c r="T1320" s="114"/>
      <c r="U1320" s="114"/>
      <c r="V1320" s="114"/>
      <c r="W1320" s="114"/>
      <c r="X1320" s="114"/>
      <c r="Y1320" s="114"/>
      <c r="Z1320" s="114"/>
      <c r="AA1320" s="114"/>
      <c r="AB1320" s="114"/>
      <c r="AC1320" s="114"/>
      <c r="AD1320" s="114"/>
      <c r="AE1320" s="114"/>
      <c r="AF1320" s="114"/>
      <c r="AG1320" s="114"/>
      <c r="AH1320" s="114"/>
      <c r="AI1320" s="114"/>
      <c r="AJ1320" s="114"/>
      <c r="AK1320" s="114"/>
      <c r="AL1320" s="114"/>
      <c r="AM1320" s="114"/>
      <c r="AN1320" s="114"/>
      <c r="AO1320" s="114"/>
      <c r="AP1320" s="114"/>
      <c r="AQ1320" s="114"/>
      <c r="AR1320" s="114"/>
      <c r="AS1320" s="114"/>
      <c r="AT1320" s="114"/>
      <c r="AU1320" s="114"/>
      <c r="AV1320" s="114"/>
      <c r="AW1320" s="114"/>
      <c r="AX1320" s="114"/>
      <c r="AY1320" s="114"/>
      <c r="AZ1320" s="114"/>
      <c r="BA1320" s="114"/>
      <c r="BB1320" s="114"/>
      <c r="BC1320" s="114"/>
      <c r="BD1320" s="114"/>
      <c r="BE1320" s="114"/>
      <c r="BF1320" s="114"/>
      <c r="BG1320" s="114"/>
      <c r="BH1320" s="114"/>
      <c r="BI1320" s="114"/>
      <c r="BJ1320" s="114"/>
      <c r="BK1320" s="114"/>
      <c r="BL1320" s="114"/>
    </row>
    <row r="1321">
      <c r="A1321" s="117" t="s">
        <v>237</v>
      </c>
      <c r="B1321" s="117" t="b">
        <v>1</v>
      </c>
      <c r="C1321" s="117" t="s">
        <v>241</v>
      </c>
      <c r="D1321" s="117" t="s">
        <v>10364</v>
      </c>
      <c r="E1321" s="117" t="s">
        <v>10365</v>
      </c>
      <c r="F1321" s="117" t="s">
        <v>1446</v>
      </c>
      <c r="G1321" s="117" t="s">
        <v>14662</v>
      </c>
      <c r="H1321" s="117" t="s">
        <v>14663</v>
      </c>
      <c r="I1321" s="134"/>
      <c r="J1321" s="117" t="s">
        <v>14664</v>
      </c>
      <c r="K1321" s="117" t="s">
        <v>14665</v>
      </c>
      <c r="L1321" s="134"/>
      <c r="M1321" s="134"/>
      <c r="N1321" s="134"/>
      <c r="O1321" s="117" t="s">
        <v>14666</v>
      </c>
      <c r="P1321" s="117" t="s">
        <v>14667</v>
      </c>
      <c r="Q1321" s="134"/>
      <c r="R1321" s="114"/>
      <c r="S1321" s="114"/>
      <c r="T1321" s="114"/>
      <c r="U1321" s="114"/>
      <c r="V1321" s="114"/>
      <c r="W1321" s="114"/>
      <c r="X1321" s="114"/>
      <c r="Y1321" s="114"/>
      <c r="Z1321" s="114"/>
      <c r="AA1321" s="114"/>
      <c r="AB1321" s="114"/>
      <c r="AC1321" s="114"/>
      <c r="AD1321" s="114"/>
      <c r="AE1321" s="114"/>
      <c r="AF1321" s="114"/>
      <c r="AG1321" s="114"/>
      <c r="AH1321" s="114"/>
      <c r="AI1321" s="114"/>
      <c r="AJ1321" s="114"/>
      <c r="AK1321" s="114"/>
      <c r="AL1321" s="114"/>
      <c r="AM1321" s="114"/>
      <c r="AN1321" s="114"/>
      <c r="AO1321" s="114"/>
      <c r="AP1321" s="114"/>
      <c r="AQ1321" s="114"/>
      <c r="AR1321" s="114"/>
      <c r="AS1321" s="114"/>
      <c r="AT1321" s="114"/>
      <c r="AU1321" s="114"/>
      <c r="AV1321" s="114"/>
      <c r="AW1321" s="114"/>
      <c r="AX1321" s="114"/>
      <c r="AY1321" s="114"/>
      <c r="AZ1321" s="114"/>
      <c r="BA1321" s="114"/>
      <c r="BB1321" s="114"/>
      <c r="BC1321" s="114"/>
      <c r="BD1321" s="114"/>
      <c r="BE1321" s="114"/>
      <c r="BF1321" s="114"/>
      <c r="BG1321" s="114"/>
      <c r="BH1321" s="114"/>
      <c r="BI1321" s="114"/>
      <c r="BJ1321" s="114"/>
      <c r="BK1321" s="114"/>
      <c r="BL1321" s="114"/>
    </row>
    <row r="1322">
      <c r="A1322" s="117" t="s">
        <v>237</v>
      </c>
      <c r="B1322" s="117" t="b">
        <v>1</v>
      </c>
      <c r="C1322" s="117">
        <v>1.0</v>
      </c>
      <c r="D1322" s="117" t="s">
        <v>10364</v>
      </c>
      <c r="E1322" s="117" t="s">
        <v>10506</v>
      </c>
      <c r="F1322" s="117" t="s">
        <v>6144</v>
      </c>
      <c r="G1322" s="117" t="s">
        <v>14668</v>
      </c>
      <c r="H1322" s="117" t="s">
        <v>10636</v>
      </c>
      <c r="I1322" s="134"/>
      <c r="J1322" s="117" t="s">
        <v>14669</v>
      </c>
      <c r="K1322" s="117" t="s">
        <v>14670</v>
      </c>
      <c r="L1322" s="134"/>
      <c r="M1322" s="134"/>
      <c r="N1322" s="134"/>
      <c r="O1322" s="117" t="s">
        <v>14671</v>
      </c>
      <c r="P1322" s="117" t="s">
        <v>14672</v>
      </c>
      <c r="Q1322" s="117" t="s">
        <v>14673</v>
      </c>
      <c r="R1322" s="114"/>
      <c r="S1322" s="114"/>
      <c r="T1322" s="114"/>
      <c r="U1322" s="114"/>
      <c r="V1322" s="114"/>
      <c r="W1322" s="114"/>
      <c r="X1322" s="114"/>
      <c r="Y1322" s="114"/>
      <c r="Z1322" s="114"/>
      <c r="AA1322" s="114"/>
      <c r="AB1322" s="114"/>
      <c r="AC1322" s="114"/>
      <c r="AD1322" s="114"/>
      <c r="AE1322" s="114"/>
      <c r="AF1322" s="114"/>
      <c r="AG1322" s="114"/>
      <c r="AH1322" s="114"/>
      <c r="AI1322" s="114"/>
      <c r="AJ1322" s="114"/>
      <c r="AK1322" s="114"/>
      <c r="AL1322" s="114"/>
      <c r="AM1322" s="114"/>
      <c r="AN1322" s="114"/>
      <c r="AO1322" s="114"/>
      <c r="AP1322" s="114"/>
      <c r="AQ1322" s="114"/>
      <c r="AR1322" s="114"/>
      <c r="AS1322" s="114"/>
      <c r="AT1322" s="114"/>
      <c r="AU1322" s="114"/>
      <c r="AV1322" s="114"/>
      <c r="AW1322" s="114"/>
      <c r="AX1322" s="114"/>
      <c r="AY1322" s="114"/>
      <c r="AZ1322" s="114"/>
      <c r="BA1322" s="114"/>
      <c r="BB1322" s="114"/>
      <c r="BC1322" s="114"/>
      <c r="BD1322" s="114"/>
      <c r="BE1322" s="114"/>
      <c r="BF1322" s="114"/>
      <c r="BG1322" s="114"/>
      <c r="BH1322" s="114"/>
      <c r="BI1322" s="114"/>
      <c r="BJ1322" s="114"/>
      <c r="BK1322" s="114"/>
      <c r="BL1322" s="114"/>
    </row>
    <row r="1323">
      <c r="A1323" s="117" t="s">
        <v>237</v>
      </c>
      <c r="B1323" s="117" t="b">
        <v>1</v>
      </c>
      <c r="C1323" s="117" t="s">
        <v>241</v>
      </c>
      <c r="D1323" s="117" t="s">
        <v>10364</v>
      </c>
      <c r="E1323" s="117" t="s">
        <v>10506</v>
      </c>
      <c r="F1323" s="117" t="s">
        <v>1399</v>
      </c>
      <c r="G1323" s="117" t="s">
        <v>14674</v>
      </c>
      <c r="H1323" s="117" t="s">
        <v>14675</v>
      </c>
      <c r="I1323" s="134"/>
      <c r="J1323" s="117" t="s">
        <v>14676</v>
      </c>
      <c r="K1323" s="117" t="s">
        <v>14677</v>
      </c>
      <c r="L1323" s="134"/>
      <c r="M1323" s="134"/>
      <c r="N1323" s="134"/>
      <c r="O1323" s="117" t="s">
        <v>14678</v>
      </c>
      <c r="P1323" s="117" t="s">
        <v>14679</v>
      </c>
      <c r="Q1323" s="117" t="s">
        <v>14680</v>
      </c>
      <c r="R1323" s="114"/>
      <c r="S1323" s="114"/>
      <c r="T1323" s="114"/>
      <c r="U1323" s="114"/>
      <c r="V1323" s="114"/>
      <c r="W1323" s="114"/>
      <c r="X1323" s="114"/>
      <c r="Y1323" s="114"/>
      <c r="Z1323" s="114"/>
      <c r="AA1323" s="114"/>
      <c r="AB1323" s="114"/>
      <c r="AC1323" s="114"/>
      <c r="AD1323" s="114"/>
      <c r="AE1323" s="114"/>
      <c r="AF1323" s="114"/>
      <c r="AG1323" s="114"/>
      <c r="AH1323" s="114"/>
      <c r="AI1323" s="114"/>
      <c r="AJ1323" s="114"/>
      <c r="AK1323" s="114"/>
      <c r="AL1323" s="114"/>
      <c r="AM1323" s="114"/>
      <c r="AN1323" s="114"/>
      <c r="AO1323" s="114"/>
      <c r="AP1323" s="114"/>
      <c r="AQ1323" s="114"/>
      <c r="AR1323" s="114"/>
      <c r="AS1323" s="114"/>
      <c r="AT1323" s="114"/>
      <c r="AU1323" s="114"/>
      <c r="AV1323" s="114"/>
      <c r="AW1323" s="114"/>
      <c r="AX1323" s="114"/>
      <c r="AY1323" s="114"/>
      <c r="AZ1323" s="114"/>
      <c r="BA1323" s="114"/>
      <c r="BB1323" s="114"/>
      <c r="BC1323" s="114"/>
      <c r="BD1323" s="114"/>
      <c r="BE1323" s="114"/>
      <c r="BF1323" s="114"/>
      <c r="BG1323" s="114"/>
      <c r="BH1323" s="114"/>
      <c r="BI1323" s="114"/>
      <c r="BJ1323" s="114"/>
      <c r="BK1323" s="114"/>
      <c r="BL1323" s="114"/>
    </row>
    <row r="1324">
      <c r="A1324" s="117" t="s">
        <v>237</v>
      </c>
      <c r="B1324" s="117" t="b">
        <v>1</v>
      </c>
      <c r="C1324" s="117" t="s">
        <v>241</v>
      </c>
      <c r="D1324" s="117" t="s">
        <v>10364</v>
      </c>
      <c r="E1324" s="117" t="s">
        <v>10506</v>
      </c>
      <c r="F1324" s="117" t="s">
        <v>1399</v>
      </c>
      <c r="G1324" s="117" t="s">
        <v>14681</v>
      </c>
      <c r="H1324" s="117" t="s">
        <v>14682</v>
      </c>
      <c r="I1324" s="134"/>
      <c r="J1324" s="117" t="s">
        <v>14683</v>
      </c>
      <c r="K1324" s="117" t="s">
        <v>14684</v>
      </c>
      <c r="L1324" s="134"/>
      <c r="M1324" s="134"/>
      <c r="N1324" s="134"/>
      <c r="O1324" s="117" t="s">
        <v>14685</v>
      </c>
      <c r="P1324" s="117" t="s">
        <v>14686</v>
      </c>
      <c r="Q1324" s="117" t="s">
        <v>14687</v>
      </c>
      <c r="R1324" s="114"/>
      <c r="S1324" s="114"/>
      <c r="T1324" s="114"/>
      <c r="U1324" s="114"/>
      <c r="V1324" s="114"/>
      <c r="W1324" s="114"/>
      <c r="X1324" s="114"/>
      <c r="Y1324" s="114"/>
      <c r="Z1324" s="114"/>
      <c r="AA1324" s="114"/>
      <c r="AB1324" s="114"/>
      <c r="AC1324" s="114"/>
      <c r="AD1324" s="114"/>
      <c r="AE1324" s="114"/>
      <c r="AF1324" s="114"/>
      <c r="AG1324" s="114"/>
      <c r="AH1324" s="114"/>
      <c r="AI1324" s="114"/>
      <c r="AJ1324" s="114"/>
      <c r="AK1324" s="114"/>
      <c r="AL1324" s="114"/>
      <c r="AM1324" s="114"/>
      <c r="AN1324" s="114"/>
      <c r="AO1324" s="114"/>
      <c r="AP1324" s="114"/>
      <c r="AQ1324" s="114"/>
      <c r="AR1324" s="114"/>
      <c r="AS1324" s="114"/>
      <c r="AT1324" s="114"/>
      <c r="AU1324" s="114"/>
      <c r="AV1324" s="114"/>
      <c r="AW1324" s="114"/>
      <c r="AX1324" s="114"/>
      <c r="AY1324" s="114"/>
      <c r="AZ1324" s="114"/>
      <c r="BA1324" s="114"/>
      <c r="BB1324" s="114"/>
      <c r="BC1324" s="114"/>
      <c r="BD1324" s="114"/>
      <c r="BE1324" s="114"/>
      <c r="BF1324" s="114"/>
      <c r="BG1324" s="114"/>
      <c r="BH1324" s="114"/>
      <c r="BI1324" s="114"/>
      <c r="BJ1324" s="114"/>
      <c r="BK1324" s="114"/>
      <c r="BL1324" s="114"/>
    </row>
    <row r="1325">
      <c r="A1325" s="117" t="s">
        <v>237</v>
      </c>
      <c r="B1325" s="117" t="b">
        <v>1</v>
      </c>
      <c r="C1325" s="117">
        <v>1.0</v>
      </c>
      <c r="D1325" s="117" t="s">
        <v>10364</v>
      </c>
      <c r="E1325" s="117" t="s">
        <v>10506</v>
      </c>
      <c r="F1325" s="117" t="s">
        <v>1399</v>
      </c>
      <c r="G1325" s="117" t="s">
        <v>14688</v>
      </c>
      <c r="H1325" s="117" t="s">
        <v>14689</v>
      </c>
      <c r="I1325" s="134"/>
      <c r="J1325" s="117" t="s">
        <v>14690</v>
      </c>
      <c r="K1325" s="117" t="s">
        <v>14691</v>
      </c>
      <c r="L1325" s="134"/>
      <c r="M1325" s="134"/>
      <c r="N1325" s="134"/>
      <c r="O1325" s="134"/>
      <c r="P1325" s="117" t="s">
        <v>14692</v>
      </c>
      <c r="Q1325" s="117" t="s">
        <v>14693</v>
      </c>
      <c r="R1325" s="114"/>
      <c r="S1325" s="114"/>
      <c r="T1325" s="114"/>
      <c r="U1325" s="114"/>
      <c r="V1325" s="114"/>
      <c r="W1325" s="114"/>
      <c r="X1325" s="114"/>
      <c r="Y1325" s="114"/>
      <c r="Z1325" s="114"/>
      <c r="AA1325" s="114"/>
      <c r="AB1325" s="114"/>
      <c r="AC1325" s="114"/>
      <c r="AD1325" s="114"/>
      <c r="AE1325" s="114"/>
      <c r="AF1325" s="114"/>
      <c r="AG1325" s="114"/>
      <c r="AH1325" s="114"/>
      <c r="AI1325" s="114"/>
      <c r="AJ1325" s="114"/>
      <c r="AK1325" s="114"/>
      <c r="AL1325" s="114"/>
      <c r="AM1325" s="114"/>
      <c r="AN1325" s="114"/>
      <c r="AO1325" s="114"/>
      <c r="AP1325" s="114"/>
      <c r="AQ1325" s="114"/>
      <c r="AR1325" s="114"/>
      <c r="AS1325" s="114"/>
      <c r="AT1325" s="114"/>
      <c r="AU1325" s="114"/>
      <c r="AV1325" s="114"/>
      <c r="AW1325" s="114"/>
      <c r="AX1325" s="114"/>
      <c r="AY1325" s="114"/>
      <c r="AZ1325" s="114"/>
      <c r="BA1325" s="114"/>
      <c r="BB1325" s="114"/>
      <c r="BC1325" s="114"/>
      <c r="BD1325" s="114"/>
      <c r="BE1325" s="114"/>
      <c r="BF1325" s="114"/>
      <c r="BG1325" s="114"/>
      <c r="BH1325" s="114"/>
      <c r="BI1325" s="114"/>
      <c r="BJ1325" s="114"/>
      <c r="BK1325" s="114"/>
      <c r="BL1325" s="114"/>
    </row>
    <row r="1326">
      <c r="A1326" s="117" t="s">
        <v>237</v>
      </c>
      <c r="B1326" s="117" t="b">
        <v>1</v>
      </c>
      <c r="C1326" s="117" t="s">
        <v>241</v>
      </c>
      <c r="D1326" s="117" t="s">
        <v>10364</v>
      </c>
      <c r="E1326" s="117" t="s">
        <v>10506</v>
      </c>
      <c r="F1326" s="117" t="s">
        <v>1446</v>
      </c>
      <c r="G1326" s="117" t="s">
        <v>14694</v>
      </c>
      <c r="H1326" s="117" t="s">
        <v>14695</v>
      </c>
      <c r="I1326" s="134"/>
      <c r="J1326" s="117" t="s">
        <v>14696</v>
      </c>
      <c r="K1326" s="117" t="s">
        <v>14697</v>
      </c>
      <c r="L1326" s="134"/>
      <c r="M1326" s="134"/>
      <c r="N1326" s="134"/>
      <c r="O1326" s="117" t="s">
        <v>14698</v>
      </c>
      <c r="P1326" s="117" t="s">
        <v>14699</v>
      </c>
      <c r="Q1326" s="117" t="s">
        <v>14700</v>
      </c>
      <c r="R1326" s="114"/>
      <c r="S1326" s="114"/>
      <c r="T1326" s="114"/>
      <c r="U1326" s="114"/>
      <c r="V1326" s="114"/>
      <c r="W1326" s="114"/>
      <c r="X1326" s="114"/>
      <c r="Y1326" s="114"/>
      <c r="Z1326" s="114"/>
      <c r="AA1326" s="114"/>
      <c r="AB1326" s="114"/>
      <c r="AC1326" s="114"/>
      <c r="AD1326" s="114"/>
      <c r="AE1326" s="114"/>
      <c r="AF1326" s="114"/>
      <c r="AG1326" s="114"/>
      <c r="AH1326" s="114"/>
      <c r="AI1326" s="114"/>
      <c r="AJ1326" s="114"/>
      <c r="AK1326" s="114"/>
      <c r="AL1326" s="114"/>
      <c r="AM1326" s="114"/>
      <c r="AN1326" s="114"/>
      <c r="AO1326" s="114"/>
      <c r="AP1326" s="114"/>
      <c r="AQ1326" s="114"/>
      <c r="AR1326" s="114"/>
      <c r="AS1326" s="114"/>
      <c r="AT1326" s="114"/>
      <c r="AU1326" s="114"/>
      <c r="AV1326" s="114"/>
      <c r="AW1326" s="114"/>
      <c r="AX1326" s="114"/>
      <c r="AY1326" s="114"/>
      <c r="AZ1326" s="114"/>
      <c r="BA1326" s="114"/>
      <c r="BB1326" s="114"/>
      <c r="BC1326" s="114"/>
      <c r="BD1326" s="114"/>
      <c r="BE1326" s="114"/>
      <c r="BF1326" s="114"/>
      <c r="BG1326" s="114"/>
      <c r="BH1326" s="114"/>
      <c r="BI1326" s="114"/>
      <c r="BJ1326" s="114"/>
      <c r="BK1326" s="114"/>
      <c r="BL1326" s="114"/>
    </row>
    <row r="1327">
      <c r="A1327" s="117" t="s">
        <v>237</v>
      </c>
      <c r="B1327" s="117" t="b">
        <v>1</v>
      </c>
      <c r="C1327" s="117" t="s">
        <v>241</v>
      </c>
      <c r="D1327" s="117" t="s">
        <v>10364</v>
      </c>
      <c r="E1327" s="117" t="s">
        <v>10506</v>
      </c>
      <c r="F1327" s="117" t="s">
        <v>1446</v>
      </c>
      <c r="G1327" s="117" t="s">
        <v>14701</v>
      </c>
      <c r="H1327" s="117" t="s">
        <v>14702</v>
      </c>
      <c r="I1327" s="134"/>
      <c r="J1327" s="117" t="s">
        <v>14703</v>
      </c>
      <c r="K1327" s="117" t="s">
        <v>14704</v>
      </c>
      <c r="L1327" s="134"/>
      <c r="M1327" s="134"/>
      <c r="N1327" s="134"/>
      <c r="O1327" s="117" t="s">
        <v>14705</v>
      </c>
      <c r="P1327" s="117" t="s">
        <v>14706</v>
      </c>
      <c r="Q1327" s="117" t="s">
        <v>14707</v>
      </c>
      <c r="R1327" s="114"/>
      <c r="S1327" s="114"/>
      <c r="T1327" s="114"/>
      <c r="U1327" s="114"/>
      <c r="V1327" s="114"/>
      <c r="W1327" s="114"/>
      <c r="X1327" s="114"/>
      <c r="Y1327" s="114"/>
      <c r="Z1327" s="114"/>
      <c r="AA1327" s="114"/>
      <c r="AB1327" s="114"/>
      <c r="AC1327" s="114"/>
      <c r="AD1327" s="114"/>
      <c r="AE1327" s="114"/>
      <c r="AF1327" s="114"/>
      <c r="AG1327" s="114"/>
      <c r="AH1327" s="114"/>
      <c r="AI1327" s="114"/>
      <c r="AJ1327" s="114"/>
      <c r="AK1327" s="114"/>
      <c r="AL1327" s="114"/>
      <c r="AM1327" s="114"/>
      <c r="AN1327" s="114"/>
      <c r="AO1327" s="114"/>
      <c r="AP1327" s="114"/>
      <c r="AQ1327" s="114"/>
      <c r="AR1327" s="114"/>
      <c r="AS1327" s="114"/>
      <c r="AT1327" s="114"/>
      <c r="AU1327" s="114"/>
      <c r="AV1327" s="114"/>
      <c r="AW1327" s="114"/>
      <c r="AX1327" s="114"/>
      <c r="AY1327" s="114"/>
      <c r="AZ1327" s="114"/>
      <c r="BA1327" s="114"/>
      <c r="BB1327" s="114"/>
      <c r="BC1327" s="114"/>
      <c r="BD1327" s="114"/>
      <c r="BE1327" s="114"/>
      <c r="BF1327" s="114"/>
      <c r="BG1327" s="114"/>
      <c r="BH1327" s="114"/>
      <c r="BI1327" s="114"/>
      <c r="BJ1327" s="114"/>
      <c r="BK1327" s="114"/>
      <c r="BL1327" s="114"/>
    </row>
    <row r="1328">
      <c r="A1328" s="117" t="s">
        <v>237</v>
      </c>
      <c r="B1328" s="117" t="b">
        <v>1</v>
      </c>
      <c r="C1328" s="117">
        <v>1.0</v>
      </c>
      <c r="D1328" s="117" t="s">
        <v>10364</v>
      </c>
      <c r="E1328" s="117" t="s">
        <v>10506</v>
      </c>
      <c r="F1328" s="117" t="s">
        <v>1446</v>
      </c>
      <c r="G1328" s="117" t="s">
        <v>14708</v>
      </c>
      <c r="H1328" s="117" t="s">
        <v>14709</v>
      </c>
      <c r="I1328" s="134"/>
      <c r="J1328" s="117" t="s">
        <v>14710</v>
      </c>
      <c r="K1328" s="117" t="s">
        <v>14711</v>
      </c>
      <c r="L1328" s="134"/>
      <c r="M1328" s="134"/>
      <c r="N1328" s="134"/>
      <c r="O1328" s="117" t="s">
        <v>14712</v>
      </c>
      <c r="P1328" s="117" t="s">
        <v>14713</v>
      </c>
      <c r="Q1328" s="134"/>
      <c r="R1328" s="114"/>
      <c r="S1328" s="114"/>
      <c r="T1328" s="114"/>
      <c r="U1328" s="114"/>
      <c r="V1328" s="114"/>
      <c r="W1328" s="114"/>
      <c r="X1328" s="114"/>
      <c r="Y1328" s="114"/>
      <c r="Z1328" s="114"/>
      <c r="AA1328" s="114"/>
      <c r="AB1328" s="114"/>
      <c r="AC1328" s="114"/>
      <c r="AD1328" s="114"/>
      <c r="AE1328" s="114"/>
      <c r="AF1328" s="114"/>
      <c r="AG1328" s="114"/>
      <c r="AH1328" s="114"/>
      <c r="AI1328" s="114"/>
      <c r="AJ1328" s="114"/>
      <c r="AK1328" s="114"/>
      <c r="AL1328" s="114"/>
      <c r="AM1328" s="114"/>
      <c r="AN1328" s="114"/>
      <c r="AO1328" s="114"/>
      <c r="AP1328" s="114"/>
      <c r="AQ1328" s="114"/>
      <c r="AR1328" s="114"/>
      <c r="AS1328" s="114"/>
      <c r="AT1328" s="114"/>
      <c r="AU1328" s="114"/>
      <c r="AV1328" s="114"/>
      <c r="AW1328" s="114"/>
      <c r="AX1328" s="114"/>
      <c r="AY1328" s="114"/>
      <c r="AZ1328" s="114"/>
      <c r="BA1328" s="114"/>
      <c r="BB1328" s="114"/>
      <c r="BC1328" s="114"/>
      <c r="BD1328" s="114"/>
      <c r="BE1328" s="114"/>
      <c r="BF1328" s="114"/>
      <c r="BG1328" s="114"/>
      <c r="BH1328" s="114"/>
      <c r="BI1328" s="114"/>
      <c r="BJ1328" s="114"/>
      <c r="BK1328" s="114"/>
      <c r="BL1328" s="114"/>
    </row>
    <row r="1329">
      <c r="A1329" s="117" t="s">
        <v>237</v>
      </c>
      <c r="B1329" s="117" t="b">
        <v>1</v>
      </c>
      <c r="C1329" s="117" t="s">
        <v>241</v>
      </c>
      <c r="D1329" s="117" t="s">
        <v>10364</v>
      </c>
      <c r="E1329" s="117" t="s">
        <v>10506</v>
      </c>
      <c r="F1329" s="117" t="s">
        <v>1446</v>
      </c>
      <c r="G1329" s="117" t="s">
        <v>14714</v>
      </c>
      <c r="H1329" s="117" t="s">
        <v>14715</v>
      </c>
      <c r="I1329" s="134"/>
      <c r="J1329" s="117" t="s">
        <v>14716</v>
      </c>
      <c r="K1329" s="143" t="s">
        <v>14717</v>
      </c>
      <c r="L1329" s="134"/>
      <c r="M1329" s="134"/>
      <c r="N1329" s="134"/>
      <c r="O1329" s="117" t="s">
        <v>14718</v>
      </c>
      <c r="P1329" s="117" t="s">
        <v>14719</v>
      </c>
      <c r="Q1329" s="143" t="s">
        <v>14720</v>
      </c>
      <c r="R1329" s="114"/>
      <c r="S1329" s="114"/>
      <c r="T1329" s="114"/>
      <c r="U1329" s="114"/>
      <c r="V1329" s="114"/>
      <c r="W1329" s="114"/>
      <c r="X1329" s="114"/>
      <c r="Y1329" s="114"/>
      <c r="Z1329" s="114"/>
      <c r="AA1329" s="114"/>
      <c r="AB1329" s="114"/>
      <c r="AC1329" s="114"/>
      <c r="AD1329" s="114"/>
      <c r="AE1329" s="114"/>
      <c r="AF1329" s="114"/>
      <c r="AG1329" s="114"/>
      <c r="AH1329" s="114"/>
      <c r="AI1329" s="114"/>
      <c r="AJ1329" s="114"/>
      <c r="AK1329" s="114"/>
      <c r="AL1329" s="114"/>
      <c r="AM1329" s="114"/>
      <c r="AN1329" s="114"/>
      <c r="AO1329" s="114"/>
      <c r="AP1329" s="114"/>
      <c r="AQ1329" s="114"/>
      <c r="AR1329" s="114"/>
      <c r="AS1329" s="114"/>
      <c r="AT1329" s="114"/>
      <c r="AU1329" s="114"/>
      <c r="AV1329" s="114"/>
      <c r="AW1329" s="114"/>
      <c r="AX1329" s="114"/>
      <c r="AY1329" s="114"/>
      <c r="AZ1329" s="114"/>
      <c r="BA1329" s="114"/>
      <c r="BB1329" s="114"/>
      <c r="BC1329" s="114"/>
      <c r="BD1329" s="114"/>
      <c r="BE1329" s="114"/>
      <c r="BF1329" s="114"/>
      <c r="BG1329" s="114"/>
      <c r="BH1329" s="114"/>
      <c r="BI1329" s="114"/>
      <c r="BJ1329" s="114"/>
      <c r="BK1329" s="114"/>
      <c r="BL1329" s="114"/>
    </row>
    <row r="1330">
      <c r="A1330" s="117" t="s">
        <v>237</v>
      </c>
      <c r="B1330" s="117" t="b">
        <v>1</v>
      </c>
      <c r="C1330" s="117" t="s">
        <v>241</v>
      </c>
      <c r="D1330" s="117" t="s">
        <v>10364</v>
      </c>
      <c r="E1330" s="117" t="s">
        <v>10506</v>
      </c>
      <c r="F1330" s="117" t="s">
        <v>1446</v>
      </c>
      <c r="G1330" s="117" t="s">
        <v>14721</v>
      </c>
      <c r="H1330" s="117" t="s">
        <v>14722</v>
      </c>
      <c r="I1330" s="134"/>
      <c r="J1330" s="117" t="s">
        <v>14723</v>
      </c>
      <c r="K1330" s="117" t="s">
        <v>14724</v>
      </c>
      <c r="L1330" s="134"/>
      <c r="M1330" s="134"/>
      <c r="N1330" s="134"/>
      <c r="O1330" s="117" t="s">
        <v>14725</v>
      </c>
      <c r="P1330" s="117" t="s">
        <v>14726</v>
      </c>
      <c r="Q1330" s="117" t="s">
        <v>14727</v>
      </c>
      <c r="R1330" s="114"/>
      <c r="S1330" s="114"/>
      <c r="T1330" s="114"/>
      <c r="U1330" s="114"/>
      <c r="V1330" s="114"/>
      <c r="W1330" s="114"/>
      <c r="X1330" s="114"/>
      <c r="Y1330" s="114"/>
      <c r="Z1330" s="114"/>
      <c r="AA1330" s="114"/>
      <c r="AB1330" s="114"/>
      <c r="AC1330" s="114"/>
      <c r="AD1330" s="114"/>
      <c r="AE1330" s="114"/>
      <c r="AF1330" s="114"/>
      <c r="AG1330" s="114"/>
      <c r="AH1330" s="114"/>
      <c r="AI1330" s="114"/>
      <c r="AJ1330" s="114"/>
      <c r="AK1330" s="114"/>
      <c r="AL1330" s="114"/>
      <c r="AM1330" s="114"/>
      <c r="AN1330" s="114"/>
      <c r="AO1330" s="114"/>
      <c r="AP1330" s="114"/>
      <c r="AQ1330" s="114"/>
      <c r="AR1330" s="114"/>
      <c r="AS1330" s="114"/>
      <c r="AT1330" s="114"/>
      <c r="AU1330" s="114"/>
      <c r="AV1330" s="114"/>
      <c r="AW1330" s="114"/>
      <c r="AX1330" s="114"/>
      <c r="AY1330" s="114"/>
      <c r="AZ1330" s="114"/>
      <c r="BA1330" s="114"/>
      <c r="BB1330" s="114"/>
      <c r="BC1330" s="114"/>
      <c r="BD1330" s="114"/>
      <c r="BE1330" s="114"/>
      <c r="BF1330" s="114"/>
      <c r="BG1330" s="114"/>
      <c r="BH1330" s="114"/>
      <c r="BI1330" s="114"/>
      <c r="BJ1330" s="114"/>
      <c r="BK1330" s="114"/>
      <c r="BL1330" s="114"/>
    </row>
    <row r="1331">
      <c r="A1331" s="117" t="s">
        <v>237</v>
      </c>
      <c r="B1331" s="117" t="b">
        <v>1</v>
      </c>
      <c r="C1331" s="117">
        <v>1.0</v>
      </c>
      <c r="D1331" s="117" t="s">
        <v>10364</v>
      </c>
      <c r="E1331" s="117" t="s">
        <v>10506</v>
      </c>
      <c r="F1331" s="117" t="s">
        <v>1446</v>
      </c>
      <c r="G1331" s="117" t="s">
        <v>14728</v>
      </c>
      <c r="H1331" s="117" t="s">
        <v>14729</v>
      </c>
      <c r="I1331" s="134"/>
      <c r="J1331" s="117" t="s">
        <v>14730</v>
      </c>
      <c r="K1331" s="117" t="s">
        <v>14731</v>
      </c>
      <c r="L1331" s="134"/>
      <c r="M1331" s="134"/>
      <c r="N1331" s="134"/>
      <c r="O1331" s="117" t="s">
        <v>14732</v>
      </c>
      <c r="P1331" s="117" t="s">
        <v>14733</v>
      </c>
      <c r="Q1331" s="117" t="s">
        <v>14734</v>
      </c>
      <c r="R1331" s="114"/>
      <c r="S1331" s="114"/>
      <c r="T1331" s="114"/>
      <c r="U1331" s="114"/>
      <c r="V1331" s="114"/>
      <c r="W1331" s="114"/>
      <c r="X1331" s="114"/>
      <c r="Y1331" s="114"/>
      <c r="Z1331" s="114"/>
      <c r="AA1331" s="114"/>
      <c r="AB1331" s="114"/>
      <c r="AC1331" s="114"/>
      <c r="AD1331" s="114"/>
      <c r="AE1331" s="114"/>
      <c r="AF1331" s="114"/>
      <c r="AG1331" s="114"/>
      <c r="AH1331" s="114"/>
      <c r="AI1331" s="114"/>
      <c r="AJ1331" s="114"/>
      <c r="AK1331" s="114"/>
      <c r="AL1331" s="114"/>
      <c r="AM1331" s="114"/>
      <c r="AN1331" s="114"/>
      <c r="AO1331" s="114"/>
      <c r="AP1331" s="114"/>
      <c r="AQ1331" s="114"/>
      <c r="AR1331" s="114"/>
      <c r="AS1331" s="114"/>
      <c r="AT1331" s="114"/>
      <c r="AU1331" s="114"/>
      <c r="AV1331" s="114"/>
      <c r="AW1331" s="114"/>
      <c r="AX1331" s="114"/>
      <c r="AY1331" s="114"/>
      <c r="AZ1331" s="114"/>
      <c r="BA1331" s="114"/>
      <c r="BB1331" s="114"/>
      <c r="BC1331" s="114"/>
      <c r="BD1331" s="114"/>
      <c r="BE1331" s="114"/>
      <c r="BF1331" s="114"/>
      <c r="BG1331" s="114"/>
      <c r="BH1331" s="114"/>
      <c r="BI1331" s="114"/>
      <c r="BJ1331" s="114"/>
      <c r="BK1331" s="114"/>
      <c r="BL1331" s="114"/>
    </row>
    <row r="1332">
      <c r="A1332" s="117" t="s">
        <v>237</v>
      </c>
      <c r="B1332" s="117" t="b">
        <v>1</v>
      </c>
      <c r="C1332" s="117" t="s">
        <v>241</v>
      </c>
      <c r="D1332" s="117" t="s">
        <v>10364</v>
      </c>
      <c r="E1332" s="117" t="s">
        <v>10506</v>
      </c>
      <c r="F1332" s="117" t="s">
        <v>1446</v>
      </c>
      <c r="G1332" s="117" t="s">
        <v>14735</v>
      </c>
      <c r="H1332" s="117" t="s">
        <v>11682</v>
      </c>
      <c r="I1332" s="134"/>
      <c r="J1332" s="117" t="s">
        <v>14736</v>
      </c>
      <c r="K1332" s="117" t="s">
        <v>14737</v>
      </c>
      <c r="L1332" s="134"/>
      <c r="M1332" s="134"/>
      <c r="N1332" s="134"/>
      <c r="O1332" s="117" t="s">
        <v>14738</v>
      </c>
      <c r="P1332" s="117" t="s">
        <v>14739</v>
      </c>
      <c r="Q1332" s="134"/>
      <c r="R1332" s="114"/>
      <c r="S1332" s="114"/>
      <c r="T1332" s="114"/>
      <c r="U1332" s="114"/>
      <c r="V1332" s="114"/>
      <c r="W1332" s="114"/>
      <c r="X1332" s="114"/>
      <c r="Y1332" s="114"/>
      <c r="Z1332" s="114"/>
      <c r="AA1332" s="114"/>
      <c r="AB1332" s="114"/>
      <c r="AC1332" s="114"/>
      <c r="AD1332" s="114"/>
      <c r="AE1332" s="114"/>
      <c r="AF1332" s="114"/>
      <c r="AG1332" s="114"/>
      <c r="AH1332" s="114"/>
      <c r="AI1332" s="114"/>
      <c r="AJ1332" s="114"/>
      <c r="AK1332" s="114"/>
      <c r="AL1332" s="114"/>
      <c r="AM1332" s="114"/>
      <c r="AN1332" s="114"/>
      <c r="AO1332" s="114"/>
      <c r="AP1332" s="114"/>
      <c r="AQ1332" s="114"/>
      <c r="AR1332" s="114"/>
      <c r="AS1332" s="114"/>
      <c r="AT1332" s="114"/>
      <c r="AU1332" s="114"/>
      <c r="AV1332" s="114"/>
      <c r="AW1332" s="114"/>
      <c r="AX1332" s="114"/>
      <c r="AY1332" s="114"/>
      <c r="AZ1332" s="114"/>
      <c r="BA1332" s="114"/>
      <c r="BB1332" s="114"/>
      <c r="BC1332" s="114"/>
      <c r="BD1332" s="114"/>
      <c r="BE1332" s="114"/>
      <c r="BF1332" s="114"/>
      <c r="BG1332" s="114"/>
      <c r="BH1332" s="114"/>
      <c r="BI1332" s="114"/>
      <c r="BJ1332" s="114"/>
      <c r="BK1332" s="114"/>
      <c r="BL1332" s="114"/>
    </row>
    <row r="1333">
      <c r="A1333" s="117" t="s">
        <v>237</v>
      </c>
      <c r="B1333" s="117" t="b">
        <v>1</v>
      </c>
      <c r="C1333" s="117" t="s">
        <v>241</v>
      </c>
      <c r="D1333" s="117" t="s">
        <v>10364</v>
      </c>
      <c r="E1333" s="117" t="s">
        <v>10506</v>
      </c>
      <c r="F1333" s="117" t="s">
        <v>1446</v>
      </c>
      <c r="G1333" s="117" t="s">
        <v>14740</v>
      </c>
      <c r="H1333" s="117" t="s">
        <v>14741</v>
      </c>
      <c r="I1333" s="134"/>
      <c r="J1333" s="117" t="s">
        <v>14742</v>
      </c>
      <c r="K1333" s="117" t="s">
        <v>14743</v>
      </c>
      <c r="L1333" s="134"/>
      <c r="M1333" s="134"/>
      <c r="N1333" s="134"/>
      <c r="O1333" s="117" t="s">
        <v>14744</v>
      </c>
      <c r="P1333" s="117" t="s">
        <v>14745</v>
      </c>
      <c r="Q1333" s="134"/>
      <c r="R1333" s="114"/>
      <c r="S1333" s="114"/>
      <c r="T1333" s="114"/>
      <c r="U1333" s="114"/>
      <c r="V1333" s="114"/>
      <c r="W1333" s="114"/>
      <c r="X1333" s="114"/>
      <c r="Y1333" s="114"/>
      <c r="Z1333" s="114"/>
      <c r="AA1333" s="114"/>
      <c r="AB1333" s="114"/>
      <c r="AC1333" s="114"/>
      <c r="AD1333" s="114"/>
      <c r="AE1333" s="114"/>
      <c r="AF1333" s="114"/>
      <c r="AG1333" s="114"/>
      <c r="AH1333" s="114"/>
      <c r="AI1333" s="114"/>
      <c r="AJ1333" s="114"/>
      <c r="AK1333" s="114"/>
      <c r="AL1333" s="114"/>
      <c r="AM1333" s="114"/>
      <c r="AN1333" s="114"/>
      <c r="AO1333" s="114"/>
      <c r="AP1333" s="114"/>
      <c r="AQ1333" s="114"/>
      <c r="AR1333" s="114"/>
      <c r="AS1333" s="114"/>
      <c r="AT1333" s="114"/>
      <c r="AU1333" s="114"/>
      <c r="AV1333" s="114"/>
      <c r="AW1333" s="114"/>
      <c r="AX1333" s="114"/>
      <c r="AY1333" s="114"/>
      <c r="AZ1333" s="114"/>
      <c r="BA1333" s="114"/>
      <c r="BB1333" s="114"/>
      <c r="BC1333" s="114"/>
      <c r="BD1333" s="114"/>
      <c r="BE1333" s="114"/>
      <c r="BF1333" s="114"/>
      <c r="BG1333" s="114"/>
      <c r="BH1333" s="114"/>
      <c r="BI1333" s="114"/>
      <c r="BJ1333" s="114"/>
      <c r="BK1333" s="114"/>
      <c r="BL1333" s="114"/>
    </row>
    <row r="1334">
      <c r="A1334" s="117" t="s">
        <v>237</v>
      </c>
      <c r="B1334" s="117" t="b">
        <v>1</v>
      </c>
      <c r="C1334" s="117">
        <v>1.0</v>
      </c>
      <c r="D1334" s="117" t="s">
        <v>10364</v>
      </c>
      <c r="E1334" s="117" t="s">
        <v>10506</v>
      </c>
      <c r="F1334" s="117" t="s">
        <v>1446</v>
      </c>
      <c r="G1334" s="117" t="s">
        <v>14746</v>
      </c>
      <c r="H1334" s="117" t="s">
        <v>14747</v>
      </c>
      <c r="I1334" s="134"/>
      <c r="J1334" s="117" t="s">
        <v>14748</v>
      </c>
      <c r="K1334" s="117" t="s">
        <v>14749</v>
      </c>
      <c r="L1334" s="134"/>
      <c r="M1334" s="134"/>
      <c r="N1334" s="134"/>
      <c r="O1334" s="117" t="s">
        <v>14750</v>
      </c>
      <c r="P1334" s="117" t="s">
        <v>14751</v>
      </c>
      <c r="Q1334" s="134"/>
      <c r="R1334" s="114"/>
      <c r="S1334" s="114"/>
      <c r="T1334" s="114"/>
      <c r="U1334" s="114"/>
      <c r="V1334" s="114"/>
      <c r="W1334" s="114"/>
      <c r="X1334" s="114"/>
      <c r="Y1334" s="114"/>
      <c r="Z1334" s="114"/>
      <c r="AA1334" s="114"/>
      <c r="AB1334" s="114"/>
      <c r="AC1334" s="114"/>
      <c r="AD1334" s="114"/>
      <c r="AE1334" s="114"/>
      <c r="AF1334" s="114"/>
      <c r="AG1334" s="114"/>
      <c r="AH1334" s="114"/>
      <c r="AI1334" s="114"/>
      <c r="AJ1334" s="114"/>
      <c r="AK1334" s="114"/>
      <c r="AL1334" s="114"/>
      <c r="AM1334" s="114"/>
      <c r="AN1334" s="114"/>
      <c r="AO1334" s="114"/>
      <c r="AP1334" s="114"/>
      <c r="AQ1334" s="114"/>
      <c r="AR1334" s="114"/>
      <c r="AS1334" s="114"/>
      <c r="AT1334" s="114"/>
      <c r="AU1334" s="114"/>
      <c r="AV1334" s="114"/>
      <c r="AW1334" s="114"/>
      <c r="AX1334" s="114"/>
      <c r="AY1334" s="114"/>
      <c r="AZ1334" s="114"/>
      <c r="BA1334" s="114"/>
      <c r="BB1334" s="114"/>
      <c r="BC1334" s="114"/>
      <c r="BD1334" s="114"/>
      <c r="BE1334" s="114"/>
      <c r="BF1334" s="114"/>
      <c r="BG1334" s="114"/>
      <c r="BH1334" s="114"/>
      <c r="BI1334" s="114"/>
      <c r="BJ1334" s="114"/>
      <c r="BK1334" s="114"/>
      <c r="BL1334" s="114"/>
    </row>
    <row r="1335">
      <c r="A1335" s="117" t="s">
        <v>237</v>
      </c>
      <c r="B1335" s="117" t="b">
        <v>1</v>
      </c>
      <c r="C1335" s="117" t="s">
        <v>241</v>
      </c>
      <c r="D1335" s="117" t="s">
        <v>10364</v>
      </c>
      <c r="E1335" s="117" t="s">
        <v>10506</v>
      </c>
      <c r="F1335" s="117" t="s">
        <v>1446</v>
      </c>
      <c r="G1335" s="117" t="s">
        <v>14752</v>
      </c>
      <c r="H1335" s="117" t="s">
        <v>14753</v>
      </c>
      <c r="I1335" s="134"/>
      <c r="J1335" s="117" t="s">
        <v>14754</v>
      </c>
      <c r="K1335" s="117" t="s">
        <v>14755</v>
      </c>
      <c r="L1335" s="134"/>
      <c r="M1335" s="134"/>
      <c r="N1335" s="134"/>
      <c r="O1335" s="117" t="s">
        <v>14756</v>
      </c>
      <c r="P1335" s="117" t="s">
        <v>14757</v>
      </c>
      <c r="Q1335" s="117" t="s">
        <v>14758</v>
      </c>
      <c r="R1335" s="114"/>
      <c r="S1335" s="114"/>
      <c r="T1335" s="114"/>
      <c r="U1335" s="114"/>
      <c r="V1335" s="114"/>
      <c r="W1335" s="114"/>
      <c r="X1335" s="114"/>
      <c r="Y1335" s="114"/>
      <c r="Z1335" s="114"/>
      <c r="AA1335" s="114"/>
      <c r="AB1335" s="114"/>
      <c r="AC1335" s="114"/>
      <c r="AD1335" s="114"/>
      <c r="AE1335" s="114"/>
      <c r="AF1335" s="114"/>
      <c r="AG1335" s="114"/>
      <c r="AH1335" s="114"/>
      <c r="AI1335" s="114"/>
      <c r="AJ1335" s="114"/>
      <c r="AK1335" s="114"/>
      <c r="AL1335" s="114"/>
      <c r="AM1335" s="114"/>
      <c r="AN1335" s="114"/>
      <c r="AO1335" s="114"/>
      <c r="AP1335" s="114"/>
      <c r="AQ1335" s="114"/>
      <c r="AR1335" s="114"/>
      <c r="AS1335" s="114"/>
      <c r="AT1335" s="114"/>
      <c r="AU1335" s="114"/>
      <c r="AV1335" s="114"/>
      <c r="AW1335" s="114"/>
      <c r="AX1335" s="114"/>
      <c r="AY1335" s="114"/>
      <c r="AZ1335" s="114"/>
      <c r="BA1335" s="114"/>
      <c r="BB1335" s="114"/>
      <c r="BC1335" s="114"/>
      <c r="BD1335" s="114"/>
      <c r="BE1335" s="114"/>
      <c r="BF1335" s="114"/>
      <c r="BG1335" s="114"/>
      <c r="BH1335" s="114"/>
      <c r="BI1335" s="114"/>
      <c r="BJ1335" s="114"/>
      <c r="BK1335" s="114"/>
      <c r="BL1335" s="114"/>
    </row>
    <row r="1336">
      <c r="A1336" s="117" t="s">
        <v>237</v>
      </c>
      <c r="B1336" s="117" t="b">
        <v>1</v>
      </c>
      <c r="C1336" s="117" t="s">
        <v>241</v>
      </c>
      <c r="D1336" s="117" t="s">
        <v>10364</v>
      </c>
      <c r="E1336" s="117" t="s">
        <v>10506</v>
      </c>
      <c r="F1336" s="117" t="s">
        <v>1446</v>
      </c>
      <c r="G1336" s="117" t="s">
        <v>14759</v>
      </c>
      <c r="H1336" s="117" t="s">
        <v>14760</v>
      </c>
      <c r="I1336" s="134"/>
      <c r="J1336" s="117" t="s">
        <v>14761</v>
      </c>
      <c r="K1336" s="117" t="s">
        <v>14762</v>
      </c>
      <c r="L1336" s="134"/>
      <c r="M1336" s="134"/>
      <c r="N1336" s="134"/>
      <c r="O1336" s="117" t="s">
        <v>14763</v>
      </c>
      <c r="P1336" s="117" t="s">
        <v>14764</v>
      </c>
      <c r="Q1336" s="117" t="s">
        <v>14765</v>
      </c>
      <c r="R1336" s="114"/>
      <c r="S1336" s="114"/>
      <c r="T1336" s="114"/>
      <c r="U1336" s="114"/>
      <c r="V1336" s="114"/>
      <c r="W1336" s="114"/>
      <c r="X1336" s="114"/>
      <c r="Y1336" s="114"/>
      <c r="Z1336" s="114"/>
      <c r="AA1336" s="114"/>
      <c r="AB1336" s="114"/>
      <c r="AC1336" s="114"/>
      <c r="AD1336" s="114"/>
      <c r="AE1336" s="114"/>
      <c r="AF1336" s="114"/>
      <c r="AG1336" s="114"/>
      <c r="AH1336" s="114"/>
      <c r="AI1336" s="114"/>
      <c r="AJ1336" s="114"/>
      <c r="AK1336" s="114"/>
      <c r="AL1336" s="114"/>
      <c r="AM1336" s="114"/>
      <c r="AN1336" s="114"/>
      <c r="AO1336" s="114"/>
      <c r="AP1336" s="114"/>
      <c r="AQ1336" s="114"/>
      <c r="AR1336" s="114"/>
      <c r="AS1336" s="114"/>
      <c r="AT1336" s="114"/>
      <c r="AU1336" s="114"/>
      <c r="AV1336" s="114"/>
      <c r="AW1336" s="114"/>
      <c r="AX1336" s="114"/>
      <c r="AY1336" s="114"/>
      <c r="AZ1336" s="114"/>
      <c r="BA1336" s="114"/>
      <c r="BB1336" s="114"/>
      <c r="BC1336" s="114"/>
      <c r="BD1336" s="114"/>
      <c r="BE1336" s="114"/>
      <c r="BF1336" s="114"/>
      <c r="BG1336" s="114"/>
      <c r="BH1336" s="114"/>
      <c r="BI1336" s="114"/>
      <c r="BJ1336" s="114"/>
      <c r="BK1336" s="114"/>
      <c r="BL1336" s="114"/>
    </row>
    <row r="1337">
      <c r="A1337" s="117" t="s">
        <v>237</v>
      </c>
      <c r="B1337" s="117" t="b">
        <v>1</v>
      </c>
      <c r="C1337" s="117">
        <v>1.0</v>
      </c>
      <c r="D1337" s="117" t="s">
        <v>10364</v>
      </c>
      <c r="E1337" s="117" t="s">
        <v>10506</v>
      </c>
      <c r="F1337" s="117" t="s">
        <v>1446</v>
      </c>
      <c r="G1337" s="117" t="s">
        <v>14766</v>
      </c>
      <c r="H1337" s="117" t="s">
        <v>14767</v>
      </c>
      <c r="I1337" s="134"/>
      <c r="J1337" s="117" t="s">
        <v>14768</v>
      </c>
      <c r="K1337" s="117" t="s">
        <v>14769</v>
      </c>
      <c r="L1337" s="134"/>
      <c r="M1337" s="134"/>
      <c r="N1337" s="134"/>
      <c r="O1337" s="117" t="s">
        <v>14770</v>
      </c>
      <c r="P1337" s="117" t="s">
        <v>14771</v>
      </c>
      <c r="Q1337" s="117" t="s">
        <v>14772</v>
      </c>
      <c r="R1337" s="114"/>
      <c r="S1337" s="114"/>
      <c r="T1337" s="114"/>
      <c r="U1337" s="114"/>
      <c r="V1337" s="114"/>
      <c r="W1337" s="114"/>
      <c r="X1337" s="114"/>
      <c r="Y1337" s="114"/>
      <c r="Z1337" s="114"/>
      <c r="AA1337" s="114"/>
      <c r="AB1337" s="114"/>
      <c r="AC1337" s="114"/>
      <c r="AD1337" s="114"/>
      <c r="AE1337" s="114"/>
      <c r="AF1337" s="114"/>
      <c r="AG1337" s="114"/>
      <c r="AH1337" s="114"/>
      <c r="AI1337" s="114"/>
      <c r="AJ1337" s="114"/>
      <c r="AK1337" s="114"/>
      <c r="AL1337" s="114"/>
      <c r="AM1337" s="114"/>
      <c r="AN1337" s="114"/>
      <c r="AO1337" s="114"/>
      <c r="AP1337" s="114"/>
      <c r="AQ1337" s="114"/>
      <c r="AR1337" s="114"/>
      <c r="AS1337" s="114"/>
      <c r="AT1337" s="114"/>
      <c r="AU1337" s="114"/>
      <c r="AV1337" s="114"/>
      <c r="AW1337" s="114"/>
      <c r="AX1337" s="114"/>
      <c r="AY1337" s="114"/>
      <c r="AZ1337" s="114"/>
      <c r="BA1337" s="114"/>
      <c r="BB1337" s="114"/>
      <c r="BC1337" s="114"/>
      <c r="BD1337" s="114"/>
      <c r="BE1337" s="114"/>
      <c r="BF1337" s="114"/>
      <c r="BG1337" s="114"/>
      <c r="BH1337" s="114"/>
      <c r="BI1337" s="114"/>
      <c r="BJ1337" s="114"/>
      <c r="BK1337" s="114"/>
      <c r="BL1337" s="114"/>
    </row>
    <row r="1338">
      <c r="A1338" s="117" t="s">
        <v>237</v>
      </c>
      <c r="B1338" s="117" t="b">
        <v>1</v>
      </c>
      <c r="C1338" s="117" t="s">
        <v>241</v>
      </c>
      <c r="D1338" s="117" t="s">
        <v>10364</v>
      </c>
      <c r="E1338" s="117" t="s">
        <v>10506</v>
      </c>
      <c r="F1338" s="117" t="s">
        <v>1446</v>
      </c>
      <c r="G1338" s="117" t="s">
        <v>14773</v>
      </c>
      <c r="H1338" s="117" t="s">
        <v>14774</v>
      </c>
      <c r="I1338" s="134"/>
      <c r="J1338" s="117" t="s">
        <v>14775</v>
      </c>
      <c r="K1338" s="117" t="s">
        <v>14776</v>
      </c>
      <c r="L1338" s="134"/>
      <c r="M1338" s="134"/>
      <c r="N1338" s="134"/>
      <c r="O1338" s="117" t="s">
        <v>14777</v>
      </c>
      <c r="P1338" s="117" t="s">
        <v>14778</v>
      </c>
      <c r="Q1338" s="117" t="s">
        <v>14779</v>
      </c>
      <c r="R1338" s="114"/>
      <c r="S1338" s="114"/>
      <c r="T1338" s="114"/>
      <c r="U1338" s="114"/>
      <c r="V1338" s="114"/>
      <c r="W1338" s="114"/>
      <c r="X1338" s="114"/>
      <c r="Y1338" s="114"/>
      <c r="Z1338" s="114"/>
      <c r="AA1338" s="114"/>
      <c r="AB1338" s="114"/>
      <c r="AC1338" s="114"/>
      <c r="AD1338" s="114"/>
      <c r="AE1338" s="114"/>
      <c r="AF1338" s="114"/>
      <c r="AG1338" s="114"/>
      <c r="AH1338" s="114"/>
      <c r="AI1338" s="114"/>
      <c r="AJ1338" s="114"/>
      <c r="AK1338" s="114"/>
      <c r="AL1338" s="114"/>
      <c r="AM1338" s="114"/>
      <c r="AN1338" s="114"/>
      <c r="AO1338" s="114"/>
      <c r="AP1338" s="114"/>
      <c r="AQ1338" s="114"/>
      <c r="AR1338" s="114"/>
      <c r="AS1338" s="114"/>
      <c r="AT1338" s="114"/>
      <c r="AU1338" s="114"/>
      <c r="AV1338" s="114"/>
      <c r="AW1338" s="114"/>
      <c r="AX1338" s="114"/>
      <c r="AY1338" s="114"/>
      <c r="AZ1338" s="114"/>
      <c r="BA1338" s="114"/>
      <c r="BB1338" s="114"/>
      <c r="BC1338" s="114"/>
      <c r="BD1338" s="114"/>
      <c r="BE1338" s="114"/>
      <c r="BF1338" s="114"/>
      <c r="BG1338" s="114"/>
      <c r="BH1338" s="114"/>
      <c r="BI1338" s="114"/>
      <c r="BJ1338" s="114"/>
      <c r="BK1338" s="114"/>
      <c r="BL1338" s="114"/>
    </row>
    <row r="1339">
      <c r="A1339" s="117" t="s">
        <v>237</v>
      </c>
      <c r="B1339" s="117" t="b">
        <v>1</v>
      </c>
      <c r="C1339" s="117" t="s">
        <v>241</v>
      </c>
      <c r="D1339" s="117" t="s">
        <v>10364</v>
      </c>
      <c r="E1339" s="117" t="s">
        <v>10506</v>
      </c>
      <c r="F1339" s="117" t="s">
        <v>1446</v>
      </c>
      <c r="G1339" s="117" t="s">
        <v>14780</v>
      </c>
      <c r="H1339" s="117" t="s">
        <v>14781</v>
      </c>
      <c r="I1339" s="134"/>
      <c r="J1339" s="117" t="s">
        <v>14782</v>
      </c>
      <c r="K1339" s="117" t="s">
        <v>14783</v>
      </c>
      <c r="L1339" s="134"/>
      <c r="M1339" s="134"/>
      <c r="N1339" s="134"/>
      <c r="O1339" s="117" t="s">
        <v>14784</v>
      </c>
      <c r="P1339" s="117" t="s">
        <v>14785</v>
      </c>
      <c r="Q1339" s="117" t="s">
        <v>14786</v>
      </c>
      <c r="R1339" s="114"/>
      <c r="S1339" s="114"/>
      <c r="T1339" s="114"/>
      <c r="U1339" s="114"/>
      <c r="V1339" s="114"/>
      <c r="W1339" s="114"/>
      <c r="X1339" s="114"/>
      <c r="Y1339" s="114"/>
      <c r="Z1339" s="114"/>
      <c r="AA1339" s="114"/>
      <c r="AB1339" s="114"/>
      <c r="AC1339" s="114"/>
      <c r="AD1339" s="114"/>
      <c r="AE1339" s="114"/>
      <c r="AF1339" s="114"/>
      <c r="AG1339" s="114"/>
      <c r="AH1339" s="114"/>
      <c r="AI1339" s="114"/>
      <c r="AJ1339" s="114"/>
      <c r="AK1339" s="114"/>
      <c r="AL1339" s="114"/>
      <c r="AM1339" s="114"/>
      <c r="AN1339" s="114"/>
      <c r="AO1339" s="114"/>
      <c r="AP1339" s="114"/>
      <c r="AQ1339" s="114"/>
      <c r="AR1339" s="114"/>
      <c r="AS1339" s="114"/>
      <c r="AT1339" s="114"/>
      <c r="AU1339" s="114"/>
      <c r="AV1339" s="114"/>
      <c r="AW1339" s="114"/>
      <c r="AX1339" s="114"/>
      <c r="AY1339" s="114"/>
      <c r="AZ1339" s="114"/>
      <c r="BA1339" s="114"/>
      <c r="BB1339" s="114"/>
      <c r="BC1339" s="114"/>
      <c r="BD1339" s="114"/>
      <c r="BE1339" s="114"/>
      <c r="BF1339" s="114"/>
      <c r="BG1339" s="114"/>
      <c r="BH1339" s="114"/>
      <c r="BI1339" s="114"/>
      <c r="BJ1339" s="114"/>
      <c r="BK1339" s="114"/>
      <c r="BL1339" s="114"/>
    </row>
    <row r="1340">
      <c r="A1340" s="117" t="s">
        <v>237</v>
      </c>
      <c r="B1340" s="117" t="b">
        <v>1</v>
      </c>
      <c r="C1340" s="117">
        <v>1.0</v>
      </c>
      <c r="D1340" s="117" t="s">
        <v>10364</v>
      </c>
      <c r="E1340" s="117" t="s">
        <v>10506</v>
      </c>
      <c r="F1340" s="117" t="s">
        <v>1446</v>
      </c>
      <c r="G1340" s="117" t="s">
        <v>14787</v>
      </c>
      <c r="H1340" s="117" t="s">
        <v>14788</v>
      </c>
      <c r="I1340" s="134"/>
      <c r="J1340" s="117" t="s">
        <v>14789</v>
      </c>
      <c r="K1340" s="117" t="s">
        <v>14790</v>
      </c>
      <c r="L1340" s="134"/>
      <c r="M1340" s="134"/>
      <c r="N1340" s="134"/>
      <c r="O1340" s="117" t="s">
        <v>14791</v>
      </c>
      <c r="P1340" s="117" t="s">
        <v>14792</v>
      </c>
      <c r="Q1340" s="134"/>
      <c r="R1340" s="114"/>
      <c r="S1340" s="114"/>
      <c r="T1340" s="114"/>
      <c r="U1340" s="114"/>
      <c r="V1340" s="114"/>
      <c r="W1340" s="114"/>
      <c r="X1340" s="114"/>
      <c r="Y1340" s="114"/>
      <c r="Z1340" s="114"/>
      <c r="AA1340" s="114"/>
      <c r="AB1340" s="114"/>
      <c r="AC1340" s="114"/>
      <c r="AD1340" s="114"/>
      <c r="AE1340" s="114"/>
      <c r="AF1340" s="114"/>
      <c r="AG1340" s="114"/>
      <c r="AH1340" s="114"/>
      <c r="AI1340" s="114"/>
      <c r="AJ1340" s="114"/>
      <c r="AK1340" s="114"/>
      <c r="AL1340" s="114"/>
      <c r="AM1340" s="114"/>
      <c r="AN1340" s="114"/>
      <c r="AO1340" s="114"/>
      <c r="AP1340" s="114"/>
      <c r="AQ1340" s="114"/>
      <c r="AR1340" s="114"/>
      <c r="AS1340" s="114"/>
      <c r="AT1340" s="114"/>
      <c r="AU1340" s="114"/>
      <c r="AV1340" s="114"/>
      <c r="AW1340" s="114"/>
      <c r="AX1340" s="114"/>
      <c r="AY1340" s="114"/>
      <c r="AZ1340" s="114"/>
      <c r="BA1340" s="114"/>
      <c r="BB1340" s="114"/>
      <c r="BC1340" s="114"/>
      <c r="BD1340" s="114"/>
      <c r="BE1340" s="114"/>
      <c r="BF1340" s="114"/>
      <c r="BG1340" s="114"/>
      <c r="BH1340" s="114"/>
      <c r="BI1340" s="114"/>
      <c r="BJ1340" s="114"/>
      <c r="BK1340" s="114"/>
      <c r="BL1340" s="114"/>
    </row>
    <row r="1341">
      <c r="A1341" s="117" t="s">
        <v>237</v>
      </c>
      <c r="B1341" s="117" t="b">
        <v>1</v>
      </c>
      <c r="C1341" s="117" t="s">
        <v>241</v>
      </c>
      <c r="D1341" s="117" t="s">
        <v>10364</v>
      </c>
      <c r="E1341" s="117" t="s">
        <v>10506</v>
      </c>
      <c r="F1341" s="117" t="s">
        <v>1446</v>
      </c>
      <c r="G1341" s="117" t="s">
        <v>14793</v>
      </c>
      <c r="H1341" s="117" t="s">
        <v>14794</v>
      </c>
      <c r="I1341" s="134"/>
      <c r="J1341" s="117" t="s">
        <v>14795</v>
      </c>
      <c r="K1341" s="117" t="s">
        <v>14796</v>
      </c>
      <c r="L1341" s="134"/>
      <c r="M1341" s="134"/>
      <c r="N1341" s="134"/>
      <c r="O1341" s="117" t="s">
        <v>14797</v>
      </c>
      <c r="P1341" s="117" t="s">
        <v>14798</v>
      </c>
      <c r="Q1341" s="117" t="s">
        <v>14799</v>
      </c>
      <c r="R1341" s="114"/>
      <c r="S1341" s="114"/>
      <c r="T1341" s="114"/>
      <c r="U1341" s="114"/>
      <c r="V1341" s="114"/>
      <c r="W1341" s="114"/>
      <c r="X1341" s="114"/>
      <c r="Y1341" s="114"/>
      <c r="Z1341" s="114"/>
      <c r="AA1341" s="114"/>
      <c r="AB1341" s="114"/>
      <c r="AC1341" s="114"/>
      <c r="AD1341" s="114"/>
      <c r="AE1341" s="114"/>
      <c r="AF1341" s="114"/>
      <c r="AG1341" s="114"/>
      <c r="AH1341" s="114"/>
      <c r="AI1341" s="114"/>
      <c r="AJ1341" s="114"/>
      <c r="AK1341" s="114"/>
      <c r="AL1341" s="114"/>
      <c r="AM1341" s="114"/>
      <c r="AN1341" s="114"/>
      <c r="AO1341" s="114"/>
      <c r="AP1341" s="114"/>
      <c r="AQ1341" s="114"/>
      <c r="AR1341" s="114"/>
      <c r="AS1341" s="114"/>
      <c r="AT1341" s="114"/>
      <c r="AU1341" s="114"/>
      <c r="AV1341" s="114"/>
      <c r="AW1341" s="114"/>
      <c r="AX1341" s="114"/>
      <c r="AY1341" s="114"/>
      <c r="AZ1341" s="114"/>
      <c r="BA1341" s="114"/>
      <c r="BB1341" s="114"/>
      <c r="BC1341" s="114"/>
      <c r="BD1341" s="114"/>
      <c r="BE1341" s="114"/>
      <c r="BF1341" s="114"/>
      <c r="BG1341" s="114"/>
      <c r="BH1341" s="114"/>
      <c r="BI1341" s="114"/>
      <c r="BJ1341" s="114"/>
      <c r="BK1341" s="114"/>
      <c r="BL1341" s="114"/>
    </row>
    <row r="1342">
      <c r="A1342" s="117" t="s">
        <v>237</v>
      </c>
      <c r="B1342" s="117" t="b">
        <v>1</v>
      </c>
      <c r="C1342" s="117" t="s">
        <v>241</v>
      </c>
      <c r="D1342" s="117" t="s">
        <v>10364</v>
      </c>
      <c r="E1342" s="117" t="s">
        <v>10506</v>
      </c>
      <c r="F1342" s="117" t="s">
        <v>1446</v>
      </c>
      <c r="G1342" s="117" t="s">
        <v>14800</v>
      </c>
      <c r="H1342" s="117" t="s">
        <v>14801</v>
      </c>
      <c r="I1342" s="134"/>
      <c r="J1342" s="117" t="s">
        <v>14802</v>
      </c>
      <c r="K1342" s="117" t="s">
        <v>6518</v>
      </c>
      <c r="L1342" s="134"/>
      <c r="M1342" s="134"/>
      <c r="N1342" s="134"/>
      <c r="O1342" s="117" t="s">
        <v>14803</v>
      </c>
      <c r="P1342" s="117" t="s">
        <v>14804</v>
      </c>
      <c r="Q1342" s="117" t="s">
        <v>14805</v>
      </c>
      <c r="R1342" s="114"/>
      <c r="S1342" s="114"/>
      <c r="T1342" s="114"/>
      <c r="U1342" s="114"/>
      <c r="V1342" s="114"/>
      <c r="W1342" s="114"/>
      <c r="X1342" s="114"/>
      <c r="Y1342" s="114"/>
      <c r="Z1342" s="114"/>
      <c r="AA1342" s="114"/>
      <c r="AB1342" s="114"/>
      <c r="AC1342" s="114"/>
      <c r="AD1342" s="114"/>
      <c r="AE1342" s="114"/>
      <c r="AF1342" s="114"/>
      <c r="AG1342" s="114"/>
      <c r="AH1342" s="114"/>
      <c r="AI1342" s="114"/>
      <c r="AJ1342" s="114"/>
      <c r="AK1342" s="114"/>
      <c r="AL1342" s="114"/>
      <c r="AM1342" s="114"/>
      <c r="AN1342" s="114"/>
      <c r="AO1342" s="114"/>
      <c r="AP1342" s="114"/>
      <c r="AQ1342" s="114"/>
      <c r="AR1342" s="114"/>
      <c r="AS1342" s="114"/>
      <c r="AT1342" s="114"/>
      <c r="AU1342" s="114"/>
      <c r="AV1342" s="114"/>
      <c r="AW1342" s="114"/>
      <c r="AX1342" s="114"/>
      <c r="AY1342" s="114"/>
      <c r="AZ1342" s="114"/>
      <c r="BA1342" s="114"/>
      <c r="BB1342" s="114"/>
      <c r="BC1342" s="114"/>
      <c r="BD1342" s="114"/>
      <c r="BE1342" s="114"/>
      <c r="BF1342" s="114"/>
      <c r="BG1342" s="114"/>
      <c r="BH1342" s="114"/>
      <c r="BI1342" s="114"/>
      <c r="BJ1342" s="114"/>
      <c r="BK1342" s="114"/>
      <c r="BL1342" s="114"/>
    </row>
    <row r="1343">
      <c r="A1343" s="117" t="s">
        <v>237</v>
      </c>
      <c r="B1343" s="117" t="b">
        <v>1</v>
      </c>
      <c r="C1343" s="117">
        <v>1.0</v>
      </c>
      <c r="D1343" s="117" t="s">
        <v>10364</v>
      </c>
      <c r="E1343" s="117" t="s">
        <v>10506</v>
      </c>
      <c r="F1343" s="117" t="s">
        <v>13120</v>
      </c>
      <c r="G1343" s="117" t="s">
        <v>14806</v>
      </c>
      <c r="H1343" s="117" t="s">
        <v>14807</v>
      </c>
      <c r="I1343" s="134"/>
      <c r="J1343" s="117" t="s">
        <v>14808</v>
      </c>
      <c r="K1343" s="117" t="s">
        <v>14809</v>
      </c>
      <c r="L1343" s="134"/>
      <c r="M1343" s="134"/>
      <c r="N1343" s="134"/>
      <c r="O1343" s="117" t="s">
        <v>14810</v>
      </c>
      <c r="P1343" s="117" t="s">
        <v>14811</v>
      </c>
      <c r="Q1343" s="134"/>
      <c r="R1343" s="114"/>
      <c r="S1343" s="114"/>
      <c r="T1343" s="114"/>
      <c r="U1343" s="114"/>
      <c r="V1343" s="114"/>
      <c r="W1343" s="114"/>
      <c r="X1343" s="114"/>
      <c r="Y1343" s="114"/>
      <c r="Z1343" s="114"/>
      <c r="AA1343" s="114"/>
      <c r="AB1343" s="114"/>
      <c r="AC1343" s="114"/>
      <c r="AD1343" s="114"/>
      <c r="AE1343" s="114"/>
      <c r="AF1343" s="114"/>
      <c r="AG1343" s="114"/>
      <c r="AH1343" s="114"/>
      <c r="AI1343" s="114"/>
      <c r="AJ1343" s="114"/>
      <c r="AK1343" s="114"/>
      <c r="AL1343" s="114"/>
      <c r="AM1343" s="114"/>
      <c r="AN1343" s="114"/>
      <c r="AO1343" s="114"/>
      <c r="AP1343" s="114"/>
      <c r="AQ1343" s="114"/>
      <c r="AR1343" s="114"/>
      <c r="AS1343" s="114"/>
      <c r="AT1343" s="114"/>
      <c r="AU1343" s="114"/>
      <c r="AV1343" s="114"/>
      <c r="AW1343" s="114"/>
      <c r="AX1343" s="114"/>
      <c r="AY1343" s="114"/>
      <c r="AZ1343" s="114"/>
      <c r="BA1343" s="114"/>
      <c r="BB1343" s="114"/>
      <c r="BC1343" s="114"/>
      <c r="BD1343" s="114"/>
      <c r="BE1343" s="114"/>
      <c r="BF1343" s="114"/>
      <c r="BG1343" s="114"/>
      <c r="BH1343" s="114"/>
      <c r="BI1343" s="114"/>
      <c r="BJ1343" s="114"/>
      <c r="BK1343" s="114"/>
      <c r="BL1343" s="114"/>
    </row>
    <row r="1344">
      <c r="A1344" s="117" t="s">
        <v>237</v>
      </c>
      <c r="B1344" s="117" t="b">
        <v>1</v>
      </c>
      <c r="C1344" s="117" t="s">
        <v>241</v>
      </c>
      <c r="D1344" s="117" t="s">
        <v>10364</v>
      </c>
      <c r="E1344" s="117" t="s">
        <v>14812</v>
      </c>
      <c r="F1344" s="117" t="s">
        <v>1866</v>
      </c>
      <c r="G1344" s="117" t="s">
        <v>14813</v>
      </c>
      <c r="H1344" s="117" t="s">
        <v>10551</v>
      </c>
      <c r="I1344" s="134"/>
      <c r="J1344" s="117" t="s">
        <v>14814</v>
      </c>
      <c r="K1344" s="117" t="s">
        <v>14815</v>
      </c>
      <c r="L1344" s="134"/>
      <c r="M1344" s="134"/>
      <c r="N1344" s="134"/>
      <c r="O1344" s="117" t="s">
        <v>14816</v>
      </c>
      <c r="P1344" s="117" t="s">
        <v>14817</v>
      </c>
      <c r="Q1344" s="134"/>
      <c r="R1344" s="114"/>
      <c r="S1344" s="114"/>
      <c r="T1344" s="114"/>
      <c r="U1344" s="114"/>
      <c r="V1344" s="114"/>
      <c r="W1344" s="114"/>
      <c r="X1344" s="114"/>
      <c r="Y1344" s="114"/>
      <c r="Z1344" s="114"/>
      <c r="AA1344" s="114"/>
      <c r="AB1344" s="114"/>
      <c r="AC1344" s="114"/>
      <c r="AD1344" s="114"/>
      <c r="AE1344" s="114"/>
      <c r="AF1344" s="114"/>
      <c r="AG1344" s="114"/>
      <c r="AH1344" s="114"/>
      <c r="AI1344" s="114"/>
      <c r="AJ1344" s="114"/>
      <c r="AK1344" s="114"/>
      <c r="AL1344" s="114"/>
      <c r="AM1344" s="114"/>
      <c r="AN1344" s="114"/>
      <c r="AO1344" s="114"/>
      <c r="AP1344" s="114"/>
      <c r="AQ1344" s="114"/>
      <c r="AR1344" s="114"/>
      <c r="AS1344" s="114"/>
      <c r="AT1344" s="114"/>
      <c r="AU1344" s="114"/>
      <c r="AV1344" s="114"/>
      <c r="AW1344" s="114"/>
      <c r="AX1344" s="114"/>
      <c r="AY1344" s="114"/>
      <c r="AZ1344" s="114"/>
      <c r="BA1344" s="114"/>
      <c r="BB1344" s="114"/>
      <c r="BC1344" s="114"/>
      <c r="BD1344" s="114"/>
      <c r="BE1344" s="114"/>
      <c r="BF1344" s="114"/>
      <c r="BG1344" s="114"/>
      <c r="BH1344" s="114"/>
      <c r="BI1344" s="114"/>
      <c r="BJ1344" s="114"/>
      <c r="BK1344" s="114"/>
      <c r="BL1344" s="114"/>
    </row>
    <row r="1345">
      <c r="A1345" s="117" t="s">
        <v>237</v>
      </c>
      <c r="B1345" s="117" t="b">
        <v>1</v>
      </c>
      <c r="C1345" s="117" t="s">
        <v>241</v>
      </c>
      <c r="D1345" s="117" t="s">
        <v>10364</v>
      </c>
      <c r="E1345" s="117" t="s">
        <v>14812</v>
      </c>
      <c r="F1345" s="117" t="s">
        <v>556</v>
      </c>
      <c r="G1345" s="117" t="s">
        <v>14818</v>
      </c>
      <c r="H1345" s="117" t="s">
        <v>14819</v>
      </c>
      <c r="I1345" s="134"/>
      <c r="J1345" s="117" t="s">
        <v>14820</v>
      </c>
      <c r="K1345" s="117" t="s">
        <v>14821</v>
      </c>
      <c r="L1345" s="134"/>
      <c r="M1345" s="134"/>
      <c r="N1345" s="134"/>
      <c r="O1345" s="117" t="s">
        <v>14822</v>
      </c>
      <c r="P1345" s="117" t="s">
        <v>14823</v>
      </c>
      <c r="Q1345" s="117" t="s">
        <v>14824</v>
      </c>
      <c r="R1345" s="114"/>
      <c r="S1345" s="114"/>
      <c r="T1345" s="114"/>
      <c r="U1345" s="114"/>
      <c r="V1345" s="114"/>
      <c r="W1345" s="114"/>
      <c r="X1345" s="114"/>
      <c r="Y1345" s="114"/>
      <c r="Z1345" s="114"/>
      <c r="AA1345" s="114"/>
      <c r="AB1345" s="114"/>
      <c r="AC1345" s="114"/>
      <c r="AD1345" s="114"/>
      <c r="AE1345" s="114"/>
      <c r="AF1345" s="114"/>
      <c r="AG1345" s="114"/>
      <c r="AH1345" s="114"/>
      <c r="AI1345" s="114"/>
      <c r="AJ1345" s="114"/>
      <c r="AK1345" s="114"/>
      <c r="AL1345" s="114"/>
      <c r="AM1345" s="114"/>
      <c r="AN1345" s="114"/>
      <c r="AO1345" s="114"/>
      <c r="AP1345" s="114"/>
      <c r="AQ1345" s="114"/>
      <c r="AR1345" s="114"/>
      <c r="AS1345" s="114"/>
      <c r="AT1345" s="114"/>
      <c r="AU1345" s="114"/>
      <c r="AV1345" s="114"/>
      <c r="AW1345" s="114"/>
      <c r="AX1345" s="114"/>
      <c r="AY1345" s="114"/>
      <c r="AZ1345" s="114"/>
      <c r="BA1345" s="114"/>
      <c r="BB1345" s="114"/>
      <c r="BC1345" s="114"/>
      <c r="BD1345" s="114"/>
      <c r="BE1345" s="114"/>
      <c r="BF1345" s="114"/>
      <c r="BG1345" s="114"/>
      <c r="BH1345" s="114"/>
      <c r="BI1345" s="114"/>
      <c r="BJ1345" s="114"/>
      <c r="BK1345" s="114"/>
      <c r="BL1345" s="114"/>
    </row>
    <row r="1346">
      <c r="A1346" s="117" t="s">
        <v>237</v>
      </c>
      <c r="B1346" s="117" t="b">
        <v>1</v>
      </c>
      <c r="C1346" s="117">
        <v>1.0</v>
      </c>
      <c r="D1346" s="117" t="s">
        <v>10364</v>
      </c>
      <c r="E1346" s="117" t="s">
        <v>14812</v>
      </c>
      <c r="F1346" s="117" t="s">
        <v>1446</v>
      </c>
      <c r="G1346" s="117" t="s">
        <v>14825</v>
      </c>
      <c r="H1346" s="117" t="s">
        <v>14826</v>
      </c>
      <c r="I1346" s="134"/>
      <c r="J1346" s="117" t="s">
        <v>14827</v>
      </c>
      <c r="K1346" s="117" t="s">
        <v>14828</v>
      </c>
      <c r="L1346" s="134"/>
      <c r="M1346" s="134"/>
      <c r="N1346" s="134"/>
      <c r="O1346" s="117" t="s">
        <v>14829</v>
      </c>
      <c r="P1346" s="117" t="s">
        <v>14830</v>
      </c>
      <c r="Q1346" s="117" t="s">
        <v>14831</v>
      </c>
      <c r="R1346" s="114"/>
      <c r="S1346" s="114"/>
      <c r="T1346" s="114"/>
      <c r="U1346" s="114"/>
      <c r="V1346" s="114"/>
      <c r="W1346" s="114"/>
      <c r="X1346" s="114"/>
      <c r="Y1346" s="114"/>
      <c r="Z1346" s="114"/>
      <c r="AA1346" s="114"/>
      <c r="AB1346" s="114"/>
      <c r="AC1346" s="114"/>
      <c r="AD1346" s="114"/>
      <c r="AE1346" s="114"/>
      <c r="AF1346" s="114"/>
      <c r="AG1346" s="114"/>
      <c r="AH1346" s="114"/>
      <c r="AI1346" s="114"/>
      <c r="AJ1346" s="114"/>
      <c r="AK1346" s="114"/>
      <c r="AL1346" s="114"/>
      <c r="AM1346" s="114"/>
      <c r="AN1346" s="114"/>
      <c r="AO1346" s="114"/>
      <c r="AP1346" s="114"/>
      <c r="AQ1346" s="114"/>
      <c r="AR1346" s="114"/>
      <c r="AS1346" s="114"/>
      <c r="AT1346" s="114"/>
      <c r="AU1346" s="114"/>
      <c r="AV1346" s="114"/>
      <c r="AW1346" s="114"/>
      <c r="AX1346" s="114"/>
      <c r="AY1346" s="114"/>
      <c r="AZ1346" s="114"/>
      <c r="BA1346" s="114"/>
      <c r="BB1346" s="114"/>
      <c r="BC1346" s="114"/>
      <c r="BD1346" s="114"/>
      <c r="BE1346" s="114"/>
      <c r="BF1346" s="114"/>
      <c r="BG1346" s="114"/>
      <c r="BH1346" s="114"/>
      <c r="BI1346" s="114"/>
      <c r="BJ1346" s="114"/>
      <c r="BK1346" s="114"/>
      <c r="BL1346" s="114"/>
    </row>
    <row r="1347">
      <c r="A1347" s="117" t="s">
        <v>237</v>
      </c>
      <c r="B1347" s="117" t="b">
        <v>1</v>
      </c>
      <c r="C1347" s="117" t="s">
        <v>241</v>
      </c>
      <c r="D1347" s="117" t="s">
        <v>10364</v>
      </c>
      <c r="E1347" s="117" t="s">
        <v>14812</v>
      </c>
      <c r="F1347" s="117" t="s">
        <v>1446</v>
      </c>
      <c r="G1347" s="117" t="s">
        <v>14832</v>
      </c>
      <c r="H1347" s="117" t="s">
        <v>14833</v>
      </c>
      <c r="I1347" s="134"/>
      <c r="J1347" s="117" t="s">
        <v>6542</v>
      </c>
      <c r="K1347" s="117" t="s">
        <v>14834</v>
      </c>
      <c r="L1347" s="134"/>
      <c r="M1347" s="134"/>
      <c r="N1347" s="134"/>
      <c r="O1347" s="117" t="s">
        <v>14835</v>
      </c>
      <c r="P1347" s="117" t="s">
        <v>14836</v>
      </c>
      <c r="Q1347" s="117" t="s">
        <v>14837</v>
      </c>
      <c r="R1347" s="114"/>
      <c r="S1347" s="114"/>
      <c r="T1347" s="114"/>
      <c r="U1347" s="114"/>
      <c r="V1347" s="114"/>
      <c r="W1347" s="114"/>
      <c r="X1347" s="114"/>
      <c r="Y1347" s="114"/>
      <c r="Z1347" s="114"/>
      <c r="AA1347" s="114"/>
      <c r="AB1347" s="114"/>
      <c r="AC1347" s="114"/>
      <c r="AD1347" s="114"/>
      <c r="AE1347" s="114"/>
      <c r="AF1347" s="114"/>
      <c r="AG1347" s="114"/>
      <c r="AH1347" s="114"/>
      <c r="AI1347" s="114"/>
      <c r="AJ1347" s="114"/>
      <c r="AK1347" s="114"/>
      <c r="AL1347" s="114"/>
      <c r="AM1347" s="114"/>
      <c r="AN1347" s="114"/>
      <c r="AO1347" s="114"/>
      <c r="AP1347" s="114"/>
      <c r="AQ1347" s="114"/>
      <c r="AR1347" s="114"/>
      <c r="AS1347" s="114"/>
      <c r="AT1347" s="114"/>
      <c r="AU1347" s="114"/>
      <c r="AV1347" s="114"/>
      <c r="AW1347" s="114"/>
      <c r="AX1347" s="114"/>
      <c r="AY1347" s="114"/>
      <c r="AZ1347" s="114"/>
      <c r="BA1347" s="114"/>
      <c r="BB1347" s="114"/>
      <c r="BC1347" s="114"/>
      <c r="BD1347" s="114"/>
      <c r="BE1347" s="114"/>
      <c r="BF1347" s="114"/>
      <c r="BG1347" s="114"/>
      <c r="BH1347" s="114"/>
      <c r="BI1347" s="114"/>
      <c r="BJ1347" s="114"/>
      <c r="BK1347" s="114"/>
      <c r="BL1347" s="114"/>
    </row>
    <row r="1348">
      <c r="A1348" s="117" t="s">
        <v>237</v>
      </c>
      <c r="B1348" s="117" t="b">
        <v>1</v>
      </c>
      <c r="C1348" s="117" t="s">
        <v>241</v>
      </c>
      <c r="D1348" s="117" t="s">
        <v>10364</v>
      </c>
      <c r="E1348" s="117" t="s">
        <v>14812</v>
      </c>
      <c r="F1348" s="117" t="s">
        <v>1446</v>
      </c>
      <c r="G1348" s="117" t="s">
        <v>14838</v>
      </c>
      <c r="H1348" s="117" t="s">
        <v>14839</v>
      </c>
      <c r="I1348" s="134"/>
      <c r="J1348" s="117" t="s">
        <v>14840</v>
      </c>
      <c r="K1348" s="117" t="s">
        <v>14841</v>
      </c>
      <c r="L1348" s="134"/>
      <c r="M1348" s="134"/>
      <c r="N1348" s="134"/>
      <c r="O1348" s="117" t="s">
        <v>14842</v>
      </c>
      <c r="P1348" s="117" t="s">
        <v>14843</v>
      </c>
      <c r="Q1348" s="117" t="s">
        <v>14844</v>
      </c>
      <c r="R1348" s="114"/>
      <c r="S1348" s="114"/>
      <c r="T1348" s="114"/>
      <c r="U1348" s="114"/>
      <c r="V1348" s="114"/>
      <c r="W1348" s="114"/>
      <c r="X1348" s="114"/>
      <c r="Y1348" s="114"/>
      <c r="Z1348" s="114"/>
      <c r="AA1348" s="114"/>
      <c r="AB1348" s="114"/>
      <c r="AC1348" s="114"/>
      <c r="AD1348" s="114"/>
      <c r="AE1348" s="114"/>
      <c r="AF1348" s="114"/>
      <c r="AG1348" s="114"/>
      <c r="AH1348" s="114"/>
      <c r="AI1348" s="114"/>
      <c r="AJ1348" s="114"/>
      <c r="AK1348" s="114"/>
      <c r="AL1348" s="114"/>
      <c r="AM1348" s="114"/>
      <c r="AN1348" s="114"/>
      <c r="AO1348" s="114"/>
      <c r="AP1348" s="114"/>
      <c r="AQ1348" s="114"/>
      <c r="AR1348" s="114"/>
      <c r="AS1348" s="114"/>
      <c r="AT1348" s="114"/>
      <c r="AU1348" s="114"/>
      <c r="AV1348" s="114"/>
      <c r="AW1348" s="114"/>
      <c r="AX1348" s="114"/>
      <c r="AY1348" s="114"/>
      <c r="AZ1348" s="114"/>
      <c r="BA1348" s="114"/>
      <c r="BB1348" s="114"/>
      <c r="BC1348" s="114"/>
      <c r="BD1348" s="114"/>
      <c r="BE1348" s="114"/>
      <c r="BF1348" s="114"/>
      <c r="BG1348" s="114"/>
      <c r="BH1348" s="114"/>
      <c r="BI1348" s="114"/>
      <c r="BJ1348" s="114"/>
      <c r="BK1348" s="114"/>
      <c r="BL1348" s="114"/>
    </row>
    <row r="1349">
      <c r="A1349" s="117" t="s">
        <v>237</v>
      </c>
      <c r="B1349" s="117" t="b">
        <v>1</v>
      </c>
      <c r="C1349" s="117">
        <v>1.0</v>
      </c>
      <c r="D1349" s="117" t="s">
        <v>10364</v>
      </c>
      <c r="E1349" s="117" t="s">
        <v>14812</v>
      </c>
      <c r="F1349" s="117" t="s">
        <v>1446</v>
      </c>
      <c r="G1349" s="117" t="s">
        <v>14845</v>
      </c>
      <c r="H1349" s="117" t="s">
        <v>14846</v>
      </c>
      <c r="I1349" s="134"/>
      <c r="J1349" s="117" t="s">
        <v>14847</v>
      </c>
      <c r="K1349" s="117" t="s">
        <v>14848</v>
      </c>
      <c r="L1349" s="134"/>
      <c r="M1349" s="134"/>
      <c r="N1349" s="134"/>
      <c r="O1349" s="117" t="s">
        <v>14849</v>
      </c>
      <c r="P1349" s="117" t="s">
        <v>14850</v>
      </c>
      <c r="Q1349" s="117" t="s">
        <v>14851</v>
      </c>
      <c r="R1349" s="114"/>
      <c r="S1349" s="114"/>
      <c r="T1349" s="114"/>
      <c r="U1349" s="114"/>
      <c r="V1349" s="114"/>
      <c r="W1349" s="114"/>
      <c r="X1349" s="114"/>
      <c r="Y1349" s="114"/>
      <c r="Z1349" s="114"/>
      <c r="AA1349" s="114"/>
      <c r="AB1349" s="114"/>
      <c r="AC1349" s="114"/>
      <c r="AD1349" s="114"/>
      <c r="AE1349" s="114"/>
      <c r="AF1349" s="114"/>
      <c r="AG1349" s="114"/>
      <c r="AH1349" s="114"/>
      <c r="AI1349" s="114"/>
      <c r="AJ1349" s="114"/>
      <c r="AK1349" s="114"/>
      <c r="AL1349" s="114"/>
      <c r="AM1349" s="114"/>
      <c r="AN1349" s="114"/>
      <c r="AO1349" s="114"/>
      <c r="AP1349" s="114"/>
      <c r="AQ1349" s="114"/>
      <c r="AR1349" s="114"/>
      <c r="AS1349" s="114"/>
      <c r="AT1349" s="114"/>
      <c r="AU1349" s="114"/>
      <c r="AV1349" s="114"/>
      <c r="AW1349" s="114"/>
      <c r="AX1349" s="114"/>
      <c r="AY1349" s="114"/>
      <c r="AZ1349" s="114"/>
      <c r="BA1349" s="114"/>
      <c r="BB1349" s="114"/>
      <c r="BC1349" s="114"/>
      <c r="BD1349" s="114"/>
      <c r="BE1349" s="114"/>
      <c r="BF1349" s="114"/>
      <c r="BG1349" s="114"/>
      <c r="BH1349" s="114"/>
      <c r="BI1349" s="114"/>
      <c r="BJ1349" s="114"/>
      <c r="BK1349" s="114"/>
      <c r="BL1349" s="114"/>
    </row>
    <row r="1350">
      <c r="A1350" s="117" t="s">
        <v>237</v>
      </c>
      <c r="B1350" s="117" t="b">
        <v>1</v>
      </c>
      <c r="C1350" s="117" t="s">
        <v>241</v>
      </c>
      <c r="D1350" s="117" t="s">
        <v>10364</v>
      </c>
      <c r="E1350" s="117" t="s">
        <v>14812</v>
      </c>
      <c r="F1350" s="117" t="s">
        <v>1446</v>
      </c>
      <c r="G1350" s="117" t="s">
        <v>14852</v>
      </c>
      <c r="H1350" s="117" t="s">
        <v>14853</v>
      </c>
      <c r="I1350" s="134"/>
      <c r="J1350" s="117" t="s">
        <v>6557</v>
      </c>
      <c r="K1350" s="117" t="s">
        <v>14854</v>
      </c>
      <c r="L1350" s="134"/>
      <c r="M1350" s="134"/>
      <c r="N1350" s="134"/>
      <c r="O1350" s="117" t="s">
        <v>14855</v>
      </c>
      <c r="P1350" s="117" t="s">
        <v>14856</v>
      </c>
      <c r="Q1350" s="117" t="s">
        <v>14857</v>
      </c>
      <c r="R1350" s="114"/>
      <c r="S1350" s="114"/>
      <c r="T1350" s="114"/>
      <c r="U1350" s="114"/>
      <c r="V1350" s="114"/>
      <c r="W1350" s="114"/>
      <c r="X1350" s="114"/>
      <c r="Y1350" s="114"/>
      <c r="Z1350" s="114"/>
      <c r="AA1350" s="114"/>
      <c r="AB1350" s="114"/>
      <c r="AC1350" s="114"/>
      <c r="AD1350" s="114"/>
      <c r="AE1350" s="114"/>
      <c r="AF1350" s="114"/>
      <c r="AG1350" s="114"/>
      <c r="AH1350" s="114"/>
      <c r="AI1350" s="114"/>
      <c r="AJ1350" s="114"/>
      <c r="AK1350" s="114"/>
      <c r="AL1350" s="114"/>
      <c r="AM1350" s="114"/>
      <c r="AN1350" s="114"/>
      <c r="AO1350" s="114"/>
      <c r="AP1350" s="114"/>
      <c r="AQ1350" s="114"/>
      <c r="AR1350" s="114"/>
      <c r="AS1350" s="114"/>
      <c r="AT1350" s="114"/>
      <c r="AU1350" s="114"/>
      <c r="AV1350" s="114"/>
      <c r="AW1350" s="114"/>
      <c r="AX1350" s="114"/>
      <c r="AY1350" s="114"/>
      <c r="AZ1350" s="114"/>
      <c r="BA1350" s="114"/>
      <c r="BB1350" s="114"/>
      <c r="BC1350" s="114"/>
      <c r="BD1350" s="114"/>
      <c r="BE1350" s="114"/>
      <c r="BF1350" s="114"/>
      <c r="BG1350" s="114"/>
      <c r="BH1350" s="114"/>
      <c r="BI1350" s="114"/>
      <c r="BJ1350" s="114"/>
      <c r="BK1350" s="114"/>
      <c r="BL1350" s="114"/>
    </row>
    <row r="1351">
      <c r="A1351" s="117" t="s">
        <v>237</v>
      </c>
      <c r="B1351" s="117" t="b">
        <v>1</v>
      </c>
      <c r="C1351" s="117" t="s">
        <v>241</v>
      </c>
      <c r="D1351" s="117" t="s">
        <v>10364</v>
      </c>
      <c r="E1351" s="117" t="s">
        <v>10853</v>
      </c>
      <c r="F1351" s="117" t="s">
        <v>1446</v>
      </c>
      <c r="G1351" s="117" t="s">
        <v>14858</v>
      </c>
      <c r="H1351" s="117" t="s">
        <v>14859</v>
      </c>
      <c r="I1351" s="134"/>
      <c r="J1351" s="117" t="s">
        <v>14860</v>
      </c>
      <c r="K1351" s="117" t="s">
        <v>14861</v>
      </c>
      <c r="L1351" s="134"/>
      <c r="M1351" s="134"/>
      <c r="N1351" s="134"/>
      <c r="O1351" s="117" t="s">
        <v>14862</v>
      </c>
      <c r="P1351" s="117" t="s">
        <v>14863</v>
      </c>
      <c r="Q1351" s="117" t="s">
        <v>14864</v>
      </c>
      <c r="R1351" s="114"/>
      <c r="S1351" s="114"/>
      <c r="T1351" s="114"/>
      <c r="U1351" s="114"/>
      <c r="V1351" s="114"/>
      <c r="W1351" s="114"/>
      <c r="X1351" s="114"/>
      <c r="Y1351" s="114"/>
      <c r="Z1351" s="114"/>
      <c r="AA1351" s="114"/>
      <c r="AB1351" s="114"/>
      <c r="AC1351" s="114"/>
      <c r="AD1351" s="114"/>
      <c r="AE1351" s="114"/>
      <c r="AF1351" s="114"/>
      <c r="AG1351" s="114"/>
      <c r="AH1351" s="114"/>
      <c r="AI1351" s="114"/>
      <c r="AJ1351" s="114"/>
      <c r="AK1351" s="114"/>
      <c r="AL1351" s="114"/>
      <c r="AM1351" s="114"/>
      <c r="AN1351" s="114"/>
      <c r="AO1351" s="114"/>
      <c r="AP1351" s="114"/>
      <c r="AQ1351" s="114"/>
      <c r="AR1351" s="114"/>
      <c r="AS1351" s="114"/>
      <c r="AT1351" s="114"/>
      <c r="AU1351" s="114"/>
      <c r="AV1351" s="114"/>
      <c r="AW1351" s="114"/>
      <c r="AX1351" s="114"/>
      <c r="AY1351" s="114"/>
      <c r="AZ1351" s="114"/>
      <c r="BA1351" s="114"/>
      <c r="BB1351" s="114"/>
      <c r="BC1351" s="114"/>
      <c r="BD1351" s="114"/>
      <c r="BE1351" s="114"/>
      <c r="BF1351" s="114"/>
      <c r="BG1351" s="114"/>
      <c r="BH1351" s="114"/>
      <c r="BI1351" s="114"/>
      <c r="BJ1351" s="114"/>
      <c r="BK1351" s="114"/>
      <c r="BL1351" s="114"/>
    </row>
    <row r="1352">
      <c r="A1352" s="117" t="s">
        <v>237</v>
      </c>
      <c r="B1352" s="117" t="b">
        <v>1</v>
      </c>
      <c r="C1352" s="117">
        <v>1.0</v>
      </c>
      <c r="D1352" s="117" t="s">
        <v>10364</v>
      </c>
      <c r="E1352" s="117" t="s">
        <v>10853</v>
      </c>
      <c r="F1352" s="117" t="s">
        <v>1446</v>
      </c>
      <c r="G1352" s="117" t="s">
        <v>14865</v>
      </c>
      <c r="H1352" s="117" t="s">
        <v>14866</v>
      </c>
      <c r="I1352" s="134"/>
      <c r="J1352" s="117" t="s">
        <v>14867</v>
      </c>
      <c r="K1352" s="117" t="s">
        <v>14868</v>
      </c>
      <c r="L1352" s="134"/>
      <c r="M1352" s="134"/>
      <c r="N1352" s="134"/>
      <c r="O1352" s="117" t="s">
        <v>14869</v>
      </c>
      <c r="P1352" s="117" t="s">
        <v>14870</v>
      </c>
      <c r="Q1352" s="117" t="s">
        <v>14871</v>
      </c>
      <c r="R1352" s="114"/>
      <c r="S1352" s="114"/>
      <c r="T1352" s="114"/>
      <c r="U1352" s="114"/>
      <c r="V1352" s="114"/>
      <c r="W1352" s="114"/>
      <c r="X1352" s="114"/>
      <c r="Y1352" s="114"/>
      <c r="Z1352" s="114"/>
      <c r="AA1352" s="114"/>
      <c r="AB1352" s="114"/>
      <c r="AC1352" s="114"/>
      <c r="AD1352" s="114"/>
      <c r="AE1352" s="114"/>
      <c r="AF1352" s="114"/>
      <c r="AG1352" s="114"/>
      <c r="AH1352" s="114"/>
      <c r="AI1352" s="114"/>
      <c r="AJ1352" s="114"/>
      <c r="AK1352" s="114"/>
      <c r="AL1352" s="114"/>
      <c r="AM1352" s="114"/>
      <c r="AN1352" s="114"/>
      <c r="AO1352" s="114"/>
      <c r="AP1352" s="114"/>
      <c r="AQ1352" s="114"/>
      <c r="AR1352" s="114"/>
      <c r="AS1352" s="114"/>
      <c r="AT1352" s="114"/>
      <c r="AU1352" s="114"/>
      <c r="AV1352" s="114"/>
      <c r="AW1352" s="114"/>
      <c r="AX1352" s="114"/>
      <c r="AY1352" s="114"/>
      <c r="AZ1352" s="114"/>
      <c r="BA1352" s="114"/>
      <c r="BB1352" s="114"/>
      <c r="BC1352" s="114"/>
      <c r="BD1352" s="114"/>
      <c r="BE1352" s="114"/>
      <c r="BF1352" s="114"/>
      <c r="BG1352" s="114"/>
      <c r="BH1352" s="114"/>
      <c r="BI1352" s="114"/>
      <c r="BJ1352" s="114"/>
      <c r="BK1352" s="114"/>
      <c r="BL1352" s="114"/>
    </row>
    <row r="1353">
      <c r="A1353" s="117" t="s">
        <v>237</v>
      </c>
      <c r="B1353" s="117" t="b">
        <v>1</v>
      </c>
      <c r="C1353" s="117" t="s">
        <v>241</v>
      </c>
      <c r="D1353" s="117" t="s">
        <v>10364</v>
      </c>
      <c r="E1353" s="117" t="s">
        <v>11107</v>
      </c>
      <c r="F1353" s="117" t="s">
        <v>1866</v>
      </c>
      <c r="G1353" s="117" t="s">
        <v>14872</v>
      </c>
      <c r="H1353" s="117" t="s">
        <v>14873</v>
      </c>
      <c r="I1353" s="134"/>
      <c r="J1353" s="117" t="s">
        <v>14874</v>
      </c>
      <c r="K1353" s="117" t="s">
        <v>14875</v>
      </c>
      <c r="L1353" s="134"/>
      <c r="M1353" s="134"/>
      <c r="N1353" s="134"/>
      <c r="O1353" s="117" t="s">
        <v>14876</v>
      </c>
      <c r="P1353" s="117" t="s">
        <v>14877</v>
      </c>
      <c r="Q1353" s="134"/>
      <c r="R1353" s="114"/>
      <c r="S1353" s="114"/>
      <c r="T1353" s="114"/>
      <c r="U1353" s="114"/>
      <c r="V1353" s="114"/>
      <c r="W1353" s="114"/>
      <c r="X1353" s="114"/>
      <c r="Y1353" s="114"/>
      <c r="Z1353" s="114"/>
      <c r="AA1353" s="114"/>
      <c r="AB1353" s="114"/>
      <c r="AC1353" s="114"/>
      <c r="AD1353" s="114"/>
      <c r="AE1353" s="114"/>
      <c r="AF1353" s="114"/>
      <c r="AG1353" s="114"/>
      <c r="AH1353" s="114"/>
      <c r="AI1353" s="114"/>
      <c r="AJ1353" s="114"/>
      <c r="AK1353" s="114"/>
      <c r="AL1353" s="114"/>
      <c r="AM1353" s="114"/>
      <c r="AN1353" s="114"/>
      <c r="AO1353" s="114"/>
      <c r="AP1353" s="114"/>
      <c r="AQ1353" s="114"/>
      <c r="AR1353" s="114"/>
      <c r="AS1353" s="114"/>
      <c r="AT1353" s="114"/>
      <c r="AU1353" s="114"/>
      <c r="AV1353" s="114"/>
      <c r="AW1353" s="114"/>
      <c r="AX1353" s="114"/>
      <c r="AY1353" s="114"/>
      <c r="AZ1353" s="114"/>
      <c r="BA1353" s="114"/>
      <c r="BB1353" s="114"/>
      <c r="BC1353" s="114"/>
      <c r="BD1353" s="114"/>
      <c r="BE1353" s="114"/>
      <c r="BF1353" s="114"/>
      <c r="BG1353" s="114"/>
      <c r="BH1353" s="114"/>
      <c r="BI1353" s="114"/>
      <c r="BJ1353" s="114"/>
      <c r="BK1353" s="114"/>
      <c r="BL1353" s="114"/>
    </row>
    <row r="1354">
      <c r="A1354" s="117" t="s">
        <v>237</v>
      </c>
      <c r="B1354" s="117" t="b">
        <v>1</v>
      </c>
      <c r="C1354" s="117" t="s">
        <v>241</v>
      </c>
      <c r="D1354" s="117" t="s">
        <v>10364</v>
      </c>
      <c r="E1354" s="117" t="s">
        <v>11107</v>
      </c>
      <c r="F1354" s="117" t="s">
        <v>1866</v>
      </c>
      <c r="G1354" s="117" t="s">
        <v>14878</v>
      </c>
      <c r="H1354" s="117" t="s">
        <v>14879</v>
      </c>
      <c r="I1354" s="134"/>
      <c r="J1354" s="117" t="s">
        <v>14880</v>
      </c>
      <c r="K1354" s="117" t="s">
        <v>14881</v>
      </c>
      <c r="L1354" s="134"/>
      <c r="M1354" s="134"/>
      <c r="N1354" s="134"/>
      <c r="O1354" s="117" t="s">
        <v>14882</v>
      </c>
      <c r="P1354" s="117" t="s">
        <v>14883</v>
      </c>
      <c r="Q1354" s="117" t="s">
        <v>14884</v>
      </c>
      <c r="R1354" s="114"/>
      <c r="S1354" s="114"/>
      <c r="T1354" s="114"/>
      <c r="U1354" s="114"/>
      <c r="V1354" s="114"/>
      <c r="W1354" s="114"/>
      <c r="X1354" s="114"/>
      <c r="Y1354" s="114"/>
      <c r="Z1354" s="114"/>
      <c r="AA1354" s="114"/>
      <c r="AB1354" s="114"/>
      <c r="AC1354" s="114"/>
      <c r="AD1354" s="114"/>
      <c r="AE1354" s="114"/>
      <c r="AF1354" s="114"/>
      <c r="AG1354" s="114"/>
      <c r="AH1354" s="114"/>
      <c r="AI1354" s="114"/>
      <c r="AJ1354" s="114"/>
      <c r="AK1354" s="114"/>
      <c r="AL1354" s="114"/>
      <c r="AM1354" s="114"/>
      <c r="AN1354" s="114"/>
      <c r="AO1354" s="114"/>
      <c r="AP1354" s="114"/>
      <c r="AQ1354" s="114"/>
      <c r="AR1354" s="114"/>
      <c r="AS1354" s="114"/>
      <c r="AT1354" s="114"/>
      <c r="AU1354" s="114"/>
      <c r="AV1354" s="114"/>
      <c r="AW1354" s="114"/>
      <c r="AX1354" s="114"/>
      <c r="AY1354" s="114"/>
      <c r="AZ1354" s="114"/>
      <c r="BA1354" s="114"/>
      <c r="BB1354" s="114"/>
      <c r="BC1354" s="114"/>
      <c r="BD1354" s="114"/>
      <c r="BE1354" s="114"/>
      <c r="BF1354" s="114"/>
      <c r="BG1354" s="114"/>
      <c r="BH1354" s="114"/>
      <c r="BI1354" s="114"/>
      <c r="BJ1354" s="114"/>
      <c r="BK1354" s="114"/>
      <c r="BL1354" s="114"/>
    </row>
    <row r="1355">
      <c r="A1355" s="117" t="s">
        <v>237</v>
      </c>
      <c r="B1355" s="117" t="b">
        <v>1</v>
      </c>
      <c r="C1355" s="117">
        <v>1.0</v>
      </c>
      <c r="D1355" s="117" t="s">
        <v>10364</v>
      </c>
      <c r="E1355" s="117" t="s">
        <v>11107</v>
      </c>
      <c r="F1355" s="117" t="s">
        <v>1866</v>
      </c>
      <c r="G1355" s="117" t="s">
        <v>14885</v>
      </c>
      <c r="H1355" s="117" t="s">
        <v>14886</v>
      </c>
      <c r="I1355" s="134"/>
      <c r="J1355" s="117" t="s">
        <v>14887</v>
      </c>
      <c r="K1355" s="117" t="s">
        <v>14888</v>
      </c>
      <c r="L1355" s="134"/>
      <c r="M1355" s="134"/>
      <c r="N1355" s="134"/>
      <c r="O1355" s="117" t="s">
        <v>14889</v>
      </c>
      <c r="P1355" s="117" t="s">
        <v>14890</v>
      </c>
      <c r="Q1355" s="117" t="s">
        <v>14891</v>
      </c>
      <c r="R1355" s="114"/>
      <c r="S1355" s="114"/>
      <c r="T1355" s="114"/>
      <c r="U1355" s="114"/>
      <c r="V1355" s="114"/>
      <c r="W1355" s="114"/>
      <c r="X1355" s="114"/>
      <c r="Y1355" s="114"/>
      <c r="Z1355" s="114"/>
      <c r="AA1355" s="114"/>
      <c r="AB1355" s="114"/>
      <c r="AC1355" s="114"/>
      <c r="AD1355" s="114"/>
      <c r="AE1355" s="114"/>
      <c r="AF1355" s="114"/>
      <c r="AG1355" s="114"/>
      <c r="AH1355" s="114"/>
      <c r="AI1355" s="114"/>
      <c r="AJ1355" s="114"/>
      <c r="AK1355" s="114"/>
      <c r="AL1355" s="114"/>
      <c r="AM1355" s="114"/>
      <c r="AN1355" s="114"/>
      <c r="AO1355" s="114"/>
      <c r="AP1355" s="114"/>
      <c r="AQ1355" s="114"/>
      <c r="AR1355" s="114"/>
      <c r="AS1355" s="114"/>
      <c r="AT1355" s="114"/>
      <c r="AU1355" s="114"/>
      <c r="AV1355" s="114"/>
      <c r="AW1355" s="114"/>
      <c r="AX1355" s="114"/>
      <c r="AY1355" s="114"/>
      <c r="AZ1355" s="114"/>
      <c r="BA1355" s="114"/>
      <c r="BB1355" s="114"/>
      <c r="BC1355" s="114"/>
      <c r="BD1355" s="114"/>
      <c r="BE1355" s="114"/>
      <c r="BF1355" s="114"/>
      <c r="BG1355" s="114"/>
      <c r="BH1355" s="114"/>
      <c r="BI1355" s="114"/>
      <c r="BJ1355" s="114"/>
      <c r="BK1355" s="114"/>
      <c r="BL1355" s="114"/>
    </row>
    <row r="1356">
      <c r="A1356" s="117" t="s">
        <v>237</v>
      </c>
      <c r="B1356" s="117" t="b">
        <v>1</v>
      </c>
      <c r="C1356" s="117" t="s">
        <v>241</v>
      </c>
      <c r="D1356" s="117" t="s">
        <v>10364</v>
      </c>
      <c r="E1356" s="117" t="s">
        <v>11107</v>
      </c>
      <c r="F1356" s="117" t="s">
        <v>294</v>
      </c>
      <c r="G1356" s="117" t="s">
        <v>14892</v>
      </c>
      <c r="H1356" s="117" t="s">
        <v>14893</v>
      </c>
      <c r="I1356" s="134"/>
      <c r="J1356" s="117" t="s">
        <v>14894</v>
      </c>
      <c r="K1356" s="117" t="s">
        <v>14895</v>
      </c>
      <c r="L1356" s="134"/>
      <c r="M1356" s="134"/>
      <c r="N1356" s="134"/>
      <c r="O1356" s="117" t="s">
        <v>14896</v>
      </c>
      <c r="P1356" s="117" t="s">
        <v>14897</v>
      </c>
      <c r="Q1356" s="117" t="s">
        <v>14898</v>
      </c>
      <c r="R1356" s="114"/>
      <c r="S1356" s="114"/>
      <c r="T1356" s="114"/>
      <c r="U1356" s="114"/>
      <c r="V1356" s="114"/>
      <c r="W1356" s="114"/>
      <c r="X1356" s="114"/>
      <c r="Y1356" s="114"/>
      <c r="Z1356" s="114"/>
      <c r="AA1356" s="114"/>
      <c r="AB1356" s="114"/>
      <c r="AC1356" s="114"/>
      <c r="AD1356" s="114"/>
      <c r="AE1356" s="114"/>
      <c r="AF1356" s="114"/>
      <c r="AG1356" s="114"/>
      <c r="AH1356" s="114"/>
      <c r="AI1356" s="114"/>
      <c r="AJ1356" s="114"/>
      <c r="AK1356" s="114"/>
      <c r="AL1356" s="114"/>
      <c r="AM1356" s="114"/>
      <c r="AN1356" s="114"/>
      <c r="AO1356" s="114"/>
      <c r="AP1356" s="114"/>
      <c r="AQ1356" s="114"/>
      <c r="AR1356" s="114"/>
      <c r="AS1356" s="114"/>
      <c r="AT1356" s="114"/>
      <c r="AU1356" s="114"/>
      <c r="AV1356" s="114"/>
      <c r="AW1356" s="114"/>
      <c r="AX1356" s="114"/>
      <c r="AY1356" s="114"/>
      <c r="AZ1356" s="114"/>
      <c r="BA1356" s="114"/>
      <c r="BB1356" s="114"/>
      <c r="BC1356" s="114"/>
      <c r="BD1356" s="114"/>
      <c r="BE1356" s="114"/>
      <c r="BF1356" s="114"/>
      <c r="BG1356" s="114"/>
      <c r="BH1356" s="114"/>
      <c r="BI1356" s="114"/>
      <c r="BJ1356" s="114"/>
      <c r="BK1356" s="114"/>
      <c r="BL1356" s="114"/>
    </row>
    <row r="1357">
      <c r="A1357" s="117" t="s">
        <v>237</v>
      </c>
      <c r="B1357" s="117" t="b">
        <v>1</v>
      </c>
      <c r="C1357" s="117" t="s">
        <v>241</v>
      </c>
      <c r="D1357" s="117" t="s">
        <v>10364</v>
      </c>
      <c r="E1357" s="117" t="s">
        <v>11107</v>
      </c>
      <c r="F1357" s="117" t="s">
        <v>294</v>
      </c>
      <c r="G1357" s="117" t="s">
        <v>14899</v>
      </c>
      <c r="H1357" s="117" t="s">
        <v>14900</v>
      </c>
      <c r="I1357" s="134"/>
      <c r="J1357" s="117" t="s">
        <v>14901</v>
      </c>
      <c r="K1357" s="117" t="s">
        <v>14902</v>
      </c>
      <c r="L1357" s="134"/>
      <c r="M1357" s="134"/>
      <c r="N1357" s="134"/>
      <c r="O1357" s="117" t="s">
        <v>14903</v>
      </c>
      <c r="P1357" s="117" t="s">
        <v>14904</v>
      </c>
      <c r="Q1357" s="117" t="s">
        <v>14905</v>
      </c>
      <c r="R1357" s="114"/>
      <c r="S1357" s="114"/>
      <c r="T1357" s="114"/>
      <c r="U1357" s="114"/>
      <c r="V1357" s="114"/>
      <c r="W1357" s="114"/>
      <c r="X1357" s="114"/>
      <c r="Y1357" s="114"/>
      <c r="Z1357" s="114"/>
      <c r="AA1357" s="114"/>
      <c r="AB1357" s="114"/>
      <c r="AC1357" s="114"/>
      <c r="AD1357" s="114"/>
      <c r="AE1357" s="114"/>
      <c r="AF1357" s="114"/>
      <c r="AG1357" s="114"/>
      <c r="AH1357" s="114"/>
      <c r="AI1357" s="114"/>
      <c r="AJ1357" s="114"/>
      <c r="AK1357" s="114"/>
      <c r="AL1357" s="114"/>
      <c r="AM1357" s="114"/>
      <c r="AN1357" s="114"/>
      <c r="AO1357" s="114"/>
      <c r="AP1357" s="114"/>
      <c r="AQ1357" s="114"/>
      <c r="AR1357" s="114"/>
      <c r="AS1357" s="114"/>
      <c r="AT1357" s="114"/>
      <c r="AU1357" s="114"/>
      <c r="AV1357" s="114"/>
      <c r="AW1357" s="114"/>
      <c r="AX1357" s="114"/>
      <c r="AY1357" s="114"/>
      <c r="AZ1357" s="114"/>
      <c r="BA1357" s="114"/>
      <c r="BB1357" s="114"/>
      <c r="BC1357" s="114"/>
      <c r="BD1357" s="114"/>
      <c r="BE1357" s="114"/>
      <c r="BF1357" s="114"/>
      <c r="BG1357" s="114"/>
      <c r="BH1357" s="114"/>
      <c r="BI1357" s="114"/>
      <c r="BJ1357" s="114"/>
      <c r="BK1357" s="114"/>
      <c r="BL1357" s="114"/>
    </row>
    <row r="1358">
      <c r="A1358" s="117" t="s">
        <v>237</v>
      </c>
      <c r="B1358" s="117" t="b">
        <v>1</v>
      </c>
      <c r="C1358" s="117">
        <v>1.0</v>
      </c>
      <c r="D1358" s="117" t="s">
        <v>10364</v>
      </c>
      <c r="E1358" s="117" t="s">
        <v>11107</v>
      </c>
      <c r="F1358" s="117" t="s">
        <v>294</v>
      </c>
      <c r="G1358" s="117" t="s">
        <v>14906</v>
      </c>
      <c r="H1358" s="117" t="s">
        <v>14907</v>
      </c>
      <c r="I1358" s="134"/>
      <c r="J1358" s="117" t="s">
        <v>14908</v>
      </c>
      <c r="K1358" s="143" t="s">
        <v>14909</v>
      </c>
      <c r="L1358" s="134"/>
      <c r="M1358" s="134"/>
      <c r="N1358" s="134"/>
      <c r="O1358" s="143" t="s">
        <v>14910</v>
      </c>
      <c r="P1358" s="143" t="s">
        <v>14911</v>
      </c>
      <c r="Q1358" s="143" t="s">
        <v>14912</v>
      </c>
      <c r="R1358" s="114"/>
      <c r="S1358" s="114"/>
      <c r="T1358" s="114"/>
      <c r="U1358" s="114"/>
      <c r="V1358" s="114"/>
      <c r="W1358" s="114"/>
      <c r="X1358" s="114"/>
      <c r="Y1358" s="114"/>
      <c r="Z1358" s="114"/>
      <c r="AA1358" s="114"/>
      <c r="AB1358" s="114"/>
      <c r="AC1358" s="114"/>
      <c r="AD1358" s="114"/>
      <c r="AE1358" s="114"/>
      <c r="AF1358" s="114"/>
      <c r="AG1358" s="114"/>
      <c r="AH1358" s="114"/>
      <c r="AI1358" s="114"/>
      <c r="AJ1358" s="114"/>
      <c r="AK1358" s="114"/>
      <c r="AL1358" s="114"/>
      <c r="AM1358" s="114"/>
      <c r="AN1358" s="114"/>
      <c r="AO1358" s="114"/>
      <c r="AP1358" s="114"/>
      <c r="AQ1358" s="114"/>
      <c r="AR1358" s="114"/>
      <c r="AS1358" s="114"/>
      <c r="AT1358" s="114"/>
      <c r="AU1358" s="114"/>
      <c r="AV1358" s="114"/>
      <c r="AW1358" s="114"/>
      <c r="AX1358" s="114"/>
      <c r="AY1358" s="114"/>
      <c r="AZ1358" s="114"/>
      <c r="BA1358" s="114"/>
      <c r="BB1358" s="114"/>
      <c r="BC1358" s="114"/>
      <c r="BD1358" s="114"/>
      <c r="BE1358" s="114"/>
      <c r="BF1358" s="114"/>
      <c r="BG1358" s="114"/>
      <c r="BH1358" s="114"/>
      <c r="BI1358" s="114"/>
      <c r="BJ1358" s="114"/>
      <c r="BK1358" s="114"/>
      <c r="BL1358" s="114"/>
    </row>
    <row r="1359">
      <c r="A1359" s="117" t="s">
        <v>237</v>
      </c>
      <c r="B1359" s="117" t="b">
        <v>1</v>
      </c>
      <c r="C1359" s="117" t="s">
        <v>241</v>
      </c>
      <c r="D1359" s="117" t="s">
        <v>10364</v>
      </c>
      <c r="E1359" s="117" t="s">
        <v>11107</v>
      </c>
      <c r="F1359" s="117" t="s">
        <v>556</v>
      </c>
      <c r="G1359" s="117" t="s">
        <v>14913</v>
      </c>
      <c r="H1359" s="117" t="s">
        <v>14914</v>
      </c>
      <c r="I1359" s="134"/>
      <c r="J1359" s="117" t="s">
        <v>14915</v>
      </c>
      <c r="K1359" s="117" t="s">
        <v>14916</v>
      </c>
      <c r="L1359" s="134"/>
      <c r="M1359" s="134"/>
      <c r="N1359" s="134"/>
      <c r="O1359" s="117" t="s">
        <v>14917</v>
      </c>
      <c r="P1359" s="117" t="s">
        <v>14918</v>
      </c>
      <c r="Q1359" s="134"/>
      <c r="R1359" s="114"/>
      <c r="S1359" s="114"/>
      <c r="T1359" s="114"/>
      <c r="U1359" s="114"/>
      <c r="V1359" s="114"/>
      <c r="W1359" s="114"/>
      <c r="X1359" s="114"/>
      <c r="Y1359" s="114"/>
      <c r="Z1359" s="114"/>
      <c r="AA1359" s="114"/>
      <c r="AB1359" s="114"/>
      <c r="AC1359" s="114"/>
      <c r="AD1359" s="114"/>
      <c r="AE1359" s="114"/>
      <c r="AF1359" s="114"/>
      <c r="AG1359" s="114"/>
      <c r="AH1359" s="114"/>
      <c r="AI1359" s="114"/>
      <c r="AJ1359" s="114"/>
      <c r="AK1359" s="114"/>
      <c r="AL1359" s="114"/>
      <c r="AM1359" s="114"/>
      <c r="AN1359" s="114"/>
      <c r="AO1359" s="114"/>
      <c r="AP1359" s="114"/>
      <c r="AQ1359" s="114"/>
      <c r="AR1359" s="114"/>
      <c r="AS1359" s="114"/>
      <c r="AT1359" s="114"/>
      <c r="AU1359" s="114"/>
      <c r="AV1359" s="114"/>
      <c r="AW1359" s="114"/>
      <c r="AX1359" s="114"/>
      <c r="AY1359" s="114"/>
      <c r="AZ1359" s="114"/>
      <c r="BA1359" s="114"/>
      <c r="BB1359" s="114"/>
      <c r="BC1359" s="114"/>
      <c r="BD1359" s="114"/>
      <c r="BE1359" s="114"/>
      <c r="BF1359" s="114"/>
      <c r="BG1359" s="114"/>
      <c r="BH1359" s="114"/>
      <c r="BI1359" s="114"/>
      <c r="BJ1359" s="114"/>
      <c r="BK1359" s="114"/>
      <c r="BL1359" s="114"/>
    </row>
    <row r="1360">
      <c r="A1360" s="117" t="s">
        <v>237</v>
      </c>
      <c r="B1360" s="117" t="b">
        <v>1</v>
      </c>
      <c r="C1360" s="117" t="s">
        <v>241</v>
      </c>
      <c r="D1360" s="117" t="s">
        <v>10364</v>
      </c>
      <c r="E1360" s="117" t="s">
        <v>11107</v>
      </c>
      <c r="F1360" s="117" t="s">
        <v>556</v>
      </c>
      <c r="G1360" s="117" t="s">
        <v>14919</v>
      </c>
      <c r="H1360" s="117" t="s">
        <v>14920</v>
      </c>
      <c r="I1360" s="134"/>
      <c r="J1360" s="117" t="s">
        <v>14921</v>
      </c>
      <c r="K1360" s="143" t="s">
        <v>14922</v>
      </c>
      <c r="L1360" s="134"/>
      <c r="M1360" s="134"/>
      <c r="N1360" s="134"/>
      <c r="O1360" s="117" t="s">
        <v>14923</v>
      </c>
      <c r="P1360" s="117" t="s">
        <v>14924</v>
      </c>
      <c r="Q1360" s="143" t="s">
        <v>14925</v>
      </c>
      <c r="R1360" s="114"/>
      <c r="S1360" s="114"/>
      <c r="T1360" s="114"/>
      <c r="U1360" s="114"/>
      <c r="V1360" s="114"/>
      <c r="W1360" s="114"/>
      <c r="X1360" s="114"/>
      <c r="Y1360" s="114"/>
      <c r="Z1360" s="114"/>
      <c r="AA1360" s="114"/>
      <c r="AB1360" s="114"/>
      <c r="AC1360" s="114"/>
      <c r="AD1360" s="114"/>
      <c r="AE1360" s="114"/>
      <c r="AF1360" s="114"/>
      <c r="AG1360" s="114"/>
      <c r="AH1360" s="114"/>
      <c r="AI1360" s="114"/>
      <c r="AJ1360" s="114"/>
      <c r="AK1360" s="114"/>
      <c r="AL1360" s="114"/>
      <c r="AM1360" s="114"/>
      <c r="AN1360" s="114"/>
      <c r="AO1360" s="114"/>
      <c r="AP1360" s="114"/>
      <c r="AQ1360" s="114"/>
      <c r="AR1360" s="114"/>
      <c r="AS1360" s="114"/>
      <c r="AT1360" s="114"/>
      <c r="AU1360" s="114"/>
      <c r="AV1360" s="114"/>
      <c r="AW1360" s="114"/>
      <c r="AX1360" s="114"/>
      <c r="AY1360" s="114"/>
      <c r="AZ1360" s="114"/>
      <c r="BA1360" s="114"/>
      <c r="BB1360" s="114"/>
      <c r="BC1360" s="114"/>
      <c r="BD1360" s="114"/>
      <c r="BE1360" s="114"/>
      <c r="BF1360" s="114"/>
      <c r="BG1360" s="114"/>
      <c r="BH1360" s="114"/>
      <c r="BI1360" s="114"/>
      <c r="BJ1360" s="114"/>
      <c r="BK1360" s="114"/>
      <c r="BL1360" s="114"/>
    </row>
    <row r="1361">
      <c r="A1361" s="117" t="s">
        <v>237</v>
      </c>
      <c r="B1361" s="117" t="b">
        <v>1</v>
      </c>
      <c r="C1361" s="117">
        <v>1.0</v>
      </c>
      <c r="D1361" s="117" t="s">
        <v>10364</v>
      </c>
      <c r="E1361" s="117" t="s">
        <v>11107</v>
      </c>
      <c r="F1361" s="117" t="s">
        <v>556</v>
      </c>
      <c r="G1361" s="117" t="s">
        <v>14927</v>
      </c>
      <c r="H1361" s="117" t="s">
        <v>14928</v>
      </c>
      <c r="I1361" s="134"/>
      <c r="J1361" s="117" t="s">
        <v>14929</v>
      </c>
      <c r="K1361" s="117" t="s">
        <v>14930</v>
      </c>
      <c r="L1361" s="134"/>
      <c r="M1361" s="134"/>
      <c r="N1361" s="134"/>
      <c r="O1361" s="117" t="s">
        <v>14931</v>
      </c>
      <c r="P1361" s="117" t="s">
        <v>14932</v>
      </c>
      <c r="Q1361" s="117" t="s">
        <v>14933</v>
      </c>
      <c r="R1361" s="114"/>
      <c r="S1361" s="114"/>
      <c r="T1361" s="114"/>
      <c r="U1361" s="114"/>
      <c r="V1361" s="114"/>
      <c r="W1361" s="114"/>
      <c r="X1361" s="114"/>
      <c r="Y1361" s="114"/>
      <c r="Z1361" s="114"/>
      <c r="AA1361" s="114"/>
      <c r="AB1361" s="114"/>
      <c r="AC1361" s="114"/>
      <c r="AD1361" s="114"/>
      <c r="AE1361" s="114"/>
      <c r="AF1361" s="114"/>
      <c r="AG1361" s="114"/>
      <c r="AH1361" s="114"/>
      <c r="AI1361" s="114"/>
      <c r="AJ1361" s="114"/>
      <c r="AK1361" s="114"/>
      <c r="AL1361" s="114"/>
      <c r="AM1361" s="114"/>
      <c r="AN1361" s="114"/>
      <c r="AO1361" s="114"/>
      <c r="AP1361" s="114"/>
      <c r="AQ1361" s="114"/>
      <c r="AR1361" s="114"/>
      <c r="AS1361" s="114"/>
      <c r="AT1361" s="114"/>
      <c r="AU1361" s="114"/>
      <c r="AV1361" s="114"/>
      <c r="AW1361" s="114"/>
      <c r="AX1361" s="114"/>
      <c r="AY1361" s="114"/>
      <c r="AZ1361" s="114"/>
      <c r="BA1361" s="114"/>
      <c r="BB1361" s="114"/>
      <c r="BC1361" s="114"/>
      <c r="BD1361" s="114"/>
      <c r="BE1361" s="114"/>
      <c r="BF1361" s="114"/>
      <c r="BG1361" s="114"/>
      <c r="BH1361" s="114"/>
      <c r="BI1361" s="114"/>
      <c r="BJ1361" s="114"/>
      <c r="BK1361" s="114"/>
      <c r="BL1361" s="114"/>
    </row>
    <row r="1362">
      <c r="A1362" s="117" t="s">
        <v>237</v>
      </c>
      <c r="B1362" s="117" t="b">
        <v>1</v>
      </c>
      <c r="C1362" s="117" t="s">
        <v>241</v>
      </c>
      <c r="D1362" s="117" t="s">
        <v>10364</v>
      </c>
      <c r="E1362" s="117" t="s">
        <v>11107</v>
      </c>
      <c r="F1362" s="117" t="s">
        <v>556</v>
      </c>
      <c r="G1362" s="117" t="s">
        <v>14934</v>
      </c>
      <c r="H1362" s="117" t="s">
        <v>14935</v>
      </c>
      <c r="I1362" s="134"/>
      <c r="J1362" s="117" t="s">
        <v>14936</v>
      </c>
      <c r="K1362" s="117" t="s">
        <v>14937</v>
      </c>
      <c r="L1362" s="134"/>
      <c r="M1362" s="134"/>
      <c r="N1362" s="134"/>
      <c r="O1362" s="117" t="s">
        <v>14938</v>
      </c>
      <c r="P1362" s="117" t="s">
        <v>14939</v>
      </c>
      <c r="Q1362" s="134"/>
      <c r="R1362" s="114"/>
      <c r="S1362" s="114"/>
      <c r="T1362" s="114"/>
      <c r="U1362" s="114"/>
      <c r="V1362" s="114"/>
      <c r="W1362" s="114"/>
      <c r="X1362" s="114"/>
      <c r="Y1362" s="114"/>
      <c r="Z1362" s="114"/>
      <c r="AA1362" s="114"/>
      <c r="AB1362" s="114"/>
      <c r="AC1362" s="114"/>
      <c r="AD1362" s="114"/>
      <c r="AE1362" s="114"/>
      <c r="AF1362" s="114"/>
      <c r="AG1362" s="114"/>
      <c r="AH1362" s="114"/>
      <c r="AI1362" s="114"/>
      <c r="AJ1362" s="114"/>
      <c r="AK1362" s="114"/>
      <c r="AL1362" s="114"/>
      <c r="AM1362" s="114"/>
      <c r="AN1362" s="114"/>
      <c r="AO1362" s="114"/>
      <c r="AP1362" s="114"/>
      <c r="AQ1362" s="114"/>
      <c r="AR1362" s="114"/>
      <c r="AS1362" s="114"/>
      <c r="AT1362" s="114"/>
      <c r="AU1362" s="114"/>
      <c r="AV1362" s="114"/>
      <c r="AW1362" s="114"/>
      <c r="AX1362" s="114"/>
      <c r="AY1362" s="114"/>
      <c r="AZ1362" s="114"/>
      <c r="BA1362" s="114"/>
      <c r="BB1362" s="114"/>
      <c r="BC1362" s="114"/>
      <c r="BD1362" s="114"/>
      <c r="BE1362" s="114"/>
      <c r="BF1362" s="114"/>
      <c r="BG1362" s="114"/>
      <c r="BH1362" s="114"/>
      <c r="BI1362" s="114"/>
      <c r="BJ1362" s="114"/>
      <c r="BK1362" s="114"/>
      <c r="BL1362" s="114"/>
    </row>
    <row r="1363">
      <c r="A1363" s="117" t="s">
        <v>237</v>
      </c>
      <c r="B1363" s="117" t="b">
        <v>1</v>
      </c>
      <c r="C1363" s="117" t="s">
        <v>241</v>
      </c>
      <c r="D1363" s="117" t="s">
        <v>10364</v>
      </c>
      <c r="E1363" s="117" t="s">
        <v>11107</v>
      </c>
      <c r="F1363" s="117" t="s">
        <v>556</v>
      </c>
      <c r="G1363" s="117" t="s">
        <v>14940</v>
      </c>
      <c r="H1363" s="117" t="s">
        <v>14941</v>
      </c>
      <c r="I1363" s="134"/>
      <c r="J1363" s="117" t="s">
        <v>14942</v>
      </c>
      <c r="K1363" s="117" t="s">
        <v>14943</v>
      </c>
      <c r="L1363" s="134"/>
      <c r="M1363" s="134"/>
      <c r="N1363" s="134"/>
      <c r="O1363" s="117" t="s">
        <v>14944</v>
      </c>
      <c r="P1363" s="117" t="s">
        <v>14945</v>
      </c>
      <c r="Q1363" s="117" t="s">
        <v>14946</v>
      </c>
      <c r="R1363" s="114"/>
      <c r="S1363" s="114"/>
      <c r="T1363" s="114"/>
      <c r="U1363" s="114"/>
      <c r="V1363" s="114"/>
      <c r="W1363" s="114"/>
      <c r="X1363" s="114"/>
      <c r="Y1363" s="114"/>
      <c r="Z1363" s="114"/>
      <c r="AA1363" s="114"/>
      <c r="AB1363" s="114"/>
      <c r="AC1363" s="114"/>
      <c r="AD1363" s="114"/>
      <c r="AE1363" s="114"/>
      <c r="AF1363" s="114"/>
      <c r="AG1363" s="114"/>
      <c r="AH1363" s="114"/>
      <c r="AI1363" s="114"/>
      <c r="AJ1363" s="114"/>
      <c r="AK1363" s="114"/>
      <c r="AL1363" s="114"/>
      <c r="AM1363" s="114"/>
      <c r="AN1363" s="114"/>
      <c r="AO1363" s="114"/>
      <c r="AP1363" s="114"/>
      <c r="AQ1363" s="114"/>
      <c r="AR1363" s="114"/>
      <c r="AS1363" s="114"/>
      <c r="AT1363" s="114"/>
      <c r="AU1363" s="114"/>
      <c r="AV1363" s="114"/>
      <c r="AW1363" s="114"/>
      <c r="AX1363" s="114"/>
      <c r="AY1363" s="114"/>
      <c r="AZ1363" s="114"/>
      <c r="BA1363" s="114"/>
      <c r="BB1363" s="114"/>
      <c r="BC1363" s="114"/>
      <c r="BD1363" s="114"/>
      <c r="BE1363" s="114"/>
      <c r="BF1363" s="114"/>
      <c r="BG1363" s="114"/>
      <c r="BH1363" s="114"/>
      <c r="BI1363" s="114"/>
      <c r="BJ1363" s="114"/>
      <c r="BK1363" s="114"/>
      <c r="BL1363" s="114"/>
    </row>
    <row r="1364">
      <c r="A1364" s="117" t="s">
        <v>237</v>
      </c>
      <c r="B1364" s="117" t="b">
        <v>1</v>
      </c>
      <c r="C1364" s="117">
        <v>1.0</v>
      </c>
      <c r="D1364" s="117" t="s">
        <v>10364</v>
      </c>
      <c r="E1364" s="117" t="s">
        <v>11107</v>
      </c>
      <c r="F1364" s="117" t="s">
        <v>1399</v>
      </c>
      <c r="G1364" s="117" t="s">
        <v>14947</v>
      </c>
      <c r="H1364" s="117" t="s">
        <v>14948</v>
      </c>
      <c r="I1364" s="134"/>
      <c r="J1364" s="117" t="s">
        <v>14949</v>
      </c>
      <c r="K1364" s="117" t="s">
        <v>14950</v>
      </c>
      <c r="L1364" s="134"/>
      <c r="M1364" s="134"/>
      <c r="N1364" s="134"/>
      <c r="O1364" s="117" t="s">
        <v>14951</v>
      </c>
      <c r="P1364" s="117" t="s">
        <v>14952</v>
      </c>
      <c r="Q1364" s="117" t="s">
        <v>14953</v>
      </c>
      <c r="R1364" s="114"/>
      <c r="S1364" s="114"/>
      <c r="T1364" s="114"/>
      <c r="U1364" s="114"/>
      <c r="V1364" s="114"/>
      <c r="W1364" s="114"/>
      <c r="X1364" s="114"/>
      <c r="Y1364" s="114"/>
      <c r="Z1364" s="114"/>
      <c r="AA1364" s="114"/>
      <c r="AB1364" s="114"/>
      <c r="AC1364" s="114"/>
      <c r="AD1364" s="114"/>
      <c r="AE1364" s="114"/>
      <c r="AF1364" s="114"/>
      <c r="AG1364" s="114"/>
      <c r="AH1364" s="114"/>
      <c r="AI1364" s="114"/>
      <c r="AJ1364" s="114"/>
      <c r="AK1364" s="114"/>
      <c r="AL1364" s="114"/>
      <c r="AM1364" s="114"/>
      <c r="AN1364" s="114"/>
      <c r="AO1364" s="114"/>
      <c r="AP1364" s="114"/>
      <c r="AQ1364" s="114"/>
      <c r="AR1364" s="114"/>
      <c r="AS1364" s="114"/>
      <c r="AT1364" s="114"/>
      <c r="AU1364" s="114"/>
      <c r="AV1364" s="114"/>
      <c r="AW1364" s="114"/>
      <c r="AX1364" s="114"/>
      <c r="AY1364" s="114"/>
      <c r="AZ1364" s="114"/>
      <c r="BA1364" s="114"/>
      <c r="BB1364" s="114"/>
      <c r="BC1364" s="114"/>
      <c r="BD1364" s="114"/>
      <c r="BE1364" s="114"/>
      <c r="BF1364" s="114"/>
      <c r="BG1364" s="114"/>
      <c r="BH1364" s="114"/>
      <c r="BI1364" s="114"/>
      <c r="BJ1364" s="114"/>
      <c r="BK1364" s="114"/>
      <c r="BL1364" s="114"/>
    </row>
    <row r="1365">
      <c r="A1365" s="117" t="s">
        <v>237</v>
      </c>
      <c r="B1365" s="117" t="b">
        <v>1</v>
      </c>
      <c r="C1365" s="117" t="s">
        <v>241</v>
      </c>
      <c r="D1365" s="117" t="s">
        <v>10364</v>
      </c>
      <c r="E1365" s="117" t="s">
        <v>11107</v>
      </c>
      <c r="F1365" s="117" t="s">
        <v>1446</v>
      </c>
      <c r="G1365" s="117" t="s">
        <v>14954</v>
      </c>
      <c r="H1365" s="117" t="s">
        <v>14955</v>
      </c>
      <c r="I1365" s="134"/>
      <c r="J1365" s="117" t="s">
        <v>14956</v>
      </c>
      <c r="K1365" s="117" t="s">
        <v>14957</v>
      </c>
      <c r="L1365" s="134"/>
      <c r="M1365" s="134"/>
      <c r="N1365" s="134"/>
      <c r="O1365" s="117" t="s">
        <v>14958</v>
      </c>
      <c r="P1365" s="117" t="s">
        <v>14959</v>
      </c>
      <c r="Q1365" s="117" t="s">
        <v>14960</v>
      </c>
      <c r="R1365" s="114"/>
      <c r="S1365" s="114"/>
      <c r="T1365" s="114"/>
      <c r="U1365" s="114"/>
      <c r="V1365" s="114"/>
      <c r="W1365" s="114"/>
      <c r="X1365" s="114"/>
      <c r="Y1365" s="114"/>
      <c r="Z1365" s="114"/>
      <c r="AA1365" s="114"/>
      <c r="AB1365" s="114"/>
      <c r="AC1365" s="114"/>
      <c r="AD1365" s="114"/>
      <c r="AE1365" s="114"/>
      <c r="AF1365" s="114"/>
      <c r="AG1365" s="114"/>
      <c r="AH1365" s="114"/>
      <c r="AI1365" s="114"/>
      <c r="AJ1365" s="114"/>
      <c r="AK1365" s="114"/>
      <c r="AL1365" s="114"/>
      <c r="AM1365" s="114"/>
      <c r="AN1365" s="114"/>
      <c r="AO1365" s="114"/>
      <c r="AP1365" s="114"/>
      <c r="AQ1365" s="114"/>
      <c r="AR1365" s="114"/>
      <c r="AS1365" s="114"/>
      <c r="AT1365" s="114"/>
      <c r="AU1365" s="114"/>
      <c r="AV1365" s="114"/>
      <c r="AW1365" s="114"/>
      <c r="AX1365" s="114"/>
      <c r="AY1365" s="114"/>
      <c r="AZ1365" s="114"/>
      <c r="BA1365" s="114"/>
      <c r="BB1365" s="114"/>
      <c r="BC1365" s="114"/>
      <c r="BD1365" s="114"/>
      <c r="BE1365" s="114"/>
      <c r="BF1365" s="114"/>
      <c r="BG1365" s="114"/>
      <c r="BH1365" s="114"/>
      <c r="BI1365" s="114"/>
      <c r="BJ1365" s="114"/>
      <c r="BK1365" s="114"/>
      <c r="BL1365" s="114"/>
    </row>
    <row r="1366">
      <c r="A1366" s="117" t="s">
        <v>237</v>
      </c>
      <c r="B1366" s="117" t="b">
        <v>1</v>
      </c>
      <c r="C1366" s="117" t="s">
        <v>241</v>
      </c>
      <c r="D1366" s="117" t="s">
        <v>10364</v>
      </c>
      <c r="E1366" s="117" t="s">
        <v>11107</v>
      </c>
      <c r="F1366" s="117" t="s">
        <v>1446</v>
      </c>
      <c r="G1366" s="117" t="s">
        <v>14961</v>
      </c>
      <c r="H1366" s="117" t="s">
        <v>14962</v>
      </c>
      <c r="I1366" s="134"/>
      <c r="J1366" s="117" t="s">
        <v>14963</v>
      </c>
      <c r="K1366" s="117" t="s">
        <v>14964</v>
      </c>
      <c r="L1366" s="134"/>
      <c r="M1366" s="134"/>
      <c r="N1366" s="134"/>
      <c r="O1366" s="117" t="s">
        <v>14965</v>
      </c>
      <c r="P1366" s="117" t="s">
        <v>14966</v>
      </c>
      <c r="Q1366" s="134"/>
      <c r="R1366" s="114"/>
      <c r="S1366" s="114"/>
      <c r="T1366" s="114"/>
      <c r="U1366" s="114"/>
      <c r="V1366" s="114"/>
      <c r="W1366" s="114"/>
      <c r="X1366" s="114"/>
      <c r="Y1366" s="114"/>
      <c r="Z1366" s="114"/>
      <c r="AA1366" s="114"/>
      <c r="AB1366" s="114"/>
      <c r="AC1366" s="114"/>
      <c r="AD1366" s="114"/>
      <c r="AE1366" s="114"/>
      <c r="AF1366" s="114"/>
      <c r="AG1366" s="114"/>
      <c r="AH1366" s="114"/>
      <c r="AI1366" s="114"/>
      <c r="AJ1366" s="114"/>
      <c r="AK1366" s="114"/>
      <c r="AL1366" s="114"/>
      <c r="AM1366" s="114"/>
      <c r="AN1366" s="114"/>
      <c r="AO1366" s="114"/>
      <c r="AP1366" s="114"/>
      <c r="AQ1366" s="114"/>
      <c r="AR1366" s="114"/>
      <c r="AS1366" s="114"/>
      <c r="AT1366" s="114"/>
      <c r="AU1366" s="114"/>
      <c r="AV1366" s="114"/>
      <c r="AW1366" s="114"/>
      <c r="AX1366" s="114"/>
      <c r="AY1366" s="114"/>
      <c r="AZ1366" s="114"/>
      <c r="BA1366" s="114"/>
      <c r="BB1366" s="114"/>
      <c r="BC1366" s="114"/>
      <c r="BD1366" s="114"/>
      <c r="BE1366" s="114"/>
      <c r="BF1366" s="114"/>
      <c r="BG1366" s="114"/>
      <c r="BH1366" s="114"/>
      <c r="BI1366" s="114"/>
      <c r="BJ1366" s="114"/>
      <c r="BK1366" s="114"/>
      <c r="BL1366" s="114"/>
    </row>
    <row r="1367">
      <c r="A1367" s="117" t="s">
        <v>237</v>
      </c>
      <c r="B1367" s="117" t="b">
        <v>1</v>
      </c>
      <c r="C1367" s="117">
        <v>1.0</v>
      </c>
      <c r="D1367" s="117" t="s">
        <v>10364</v>
      </c>
      <c r="E1367" s="117" t="s">
        <v>11107</v>
      </c>
      <c r="F1367" s="117" t="s">
        <v>1446</v>
      </c>
      <c r="G1367" s="117" t="s">
        <v>14967</v>
      </c>
      <c r="H1367" s="117" t="s">
        <v>14968</v>
      </c>
      <c r="I1367" s="134"/>
      <c r="J1367" s="117" t="s">
        <v>14969</v>
      </c>
      <c r="K1367" s="117" t="s">
        <v>14970</v>
      </c>
      <c r="L1367" s="134"/>
      <c r="M1367" s="134"/>
      <c r="N1367" s="134"/>
      <c r="O1367" s="117" t="s">
        <v>14971</v>
      </c>
      <c r="P1367" s="117" t="s">
        <v>14972</v>
      </c>
      <c r="Q1367" s="117" t="s">
        <v>14973</v>
      </c>
      <c r="R1367" s="114"/>
      <c r="S1367" s="114"/>
      <c r="T1367" s="114"/>
      <c r="U1367" s="114"/>
      <c r="V1367" s="114"/>
      <c r="W1367" s="114"/>
      <c r="X1367" s="114"/>
      <c r="Y1367" s="114"/>
      <c r="Z1367" s="114"/>
      <c r="AA1367" s="114"/>
      <c r="AB1367" s="114"/>
      <c r="AC1367" s="114"/>
      <c r="AD1367" s="114"/>
      <c r="AE1367" s="114"/>
      <c r="AF1367" s="114"/>
      <c r="AG1367" s="114"/>
      <c r="AH1367" s="114"/>
      <c r="AI1367" s="114"/>
      <c r="AJ1367" s="114"/>
      <c r="AK1367" s="114"/>
      <c r="AL1367" s="114"/>
      <c r="AM1367" s="114"/>
      <c r="AN1367" s="114"/>
      <c r="AO1367" s="114"/>
      <c r="AP1367" s="114"/>
      <c r="AQ1367" s="114"/>
      <c r="AR1367" s="114"/>
      <c r="AS1367" s="114"/>
      <c r="AT1367" s="114"/>
      <c r="AU1367" s="114"/>
      <c r="AV1367" s="114"/>
      <c r="AW1367" s="114"/>
      <c r="AX1367" s="114"/>
      <c r="AY1367" s="114"/>
      <c r="AZ1367" s="114"/>
      <c r="BA1367" s="114"/>
      <c r="BB1367" s="114"/>
      <c r="BC1367" s="114"/>
      <c r="BD1367" s="114"/>
      <c r="BE1367" s="114"/>
      <c r="BF1367" s="114"/>
      <c r="BG1367" s="114"/>
      <c r="BH1367" s="114"/>
      <c r="BI1367" s="114"/>
      <c r="BJ1367" s="114"/>
      <c r="BK1367" s="114"/>
      <c r="BL1367" s="114"/>
    </row>
    <row r="1368">
      <c r="A1368" s="117" t="s">
        <v>237</v>
      </c>
      <c r="B1368" s="117" t="b">
        <v>1</v>
      </c>
      <c r="C1368" s="117" t="s">
        <v>241</v>
      </c>
      <c r="D1368" s="117" t="s">
        <v>10364</v>
      </c>
      <c r="E1368" s="117" t="s">
        <v>11107</v>
      </c>
      <c r="F1368" s="117" t="s">
        <v>1446</v>
      </c>
      <c r="G1368" s="117" t="s">
        <v>14974</v>
      </c>
      <c r="H1368" s="117" t="s">
        <v>14975</v>
      </c>
      <c r="I1368" s="134"/>
      <c r="J1368" s="117" t="s">
        <v>14976</v>
      </c>
      <c r="K1368" s="117" t="s">
        <v>14977</v>
      </c>
      <c r="L1368" s="134"/>
      <c r="M1368" s="134"/>
      <c r="N1368" s="134"/>
      <c r="O1368" s="117" t="s">
        <v>14978</v>
      </c>
      <c r="P1368" s="117" t="s">
        <v>14979</v>
      </c>
      <c r="Q1368" s="117" t="s">
        <v>14980</v>
      </c>
      <c r="R1368" s="114"/>
      <c r="S1368" s="114"/>
      <c r="T1368" s="114"/>
      <c r="U1368" s="114"/>
      <c r="V1368" s="114"/>
      <c r="W1368" s="114"/>
      <c r="X1368" s="114"/>
      <c r="Y1368" s="114"/>
      <c r="Z1368" s="114"/>
      <c r="AA1368" s="114"/>
      <c r="AB1368" s="114"/>
      <c r="AC1368" s="114"/>
      <c r="AD1368" s="114"/>
      <c r="AE1368" s="114"/>
      <c r="AF1368" s="114"/>
      <c r="AG1368" s="114"/>
      <c r="AH1368" s="114"/>
      <c r="AI1368" s="114"/>
      <c r="AJ1368" s="114"/>
      <c r="AK1368" s="114"/>
      <c r="AL1368" s="114"/>
      <c r="AM1368" s="114"/>
      <c r="AN1368" s="114"/>
      <c r="AO1368" s="114"/>
      <c r="AP1368" s="114"/>
      <c r="AQ1368" s="114"/>
      <c r="AR1368" s="114"/>
      <c r="AS1368" s="114"/>
      <c r="AT1368" s="114"/>
      <c r="AU1368" s="114"/>
      <c r="AV1368" s="114"/>
      <c r="AW1368" s="114"/>
      <c r="AX1368" s="114"/>
      <c r="AY1368" s="114"/>
      <c r="AZ1368" s="114"/>
      <c r="BA1368" s="114"/>
      <c r="BB1368" s="114"/>
      <c r="BC1368" s="114"/>
      <c r="BD1368" s="114"/>
      <c r="BE1368" s="114"/>
      <c r="BF1368" s="114"/>
      <c r="BG1368" s="114"/>
      <c r="BH1368" s="114"/>
      <c r="BI1368" s="114"/>
      <c r="BJ1368" s="114"/>
      <c r="BK1368" s="114"/>
      <c r="BL1368" s="114"/>
    </row>
    <row r="1369">
      <c r="A1369" s="117" t="s">
        <v>237</v>
      </c>
      <c r="B1369" s="117" t="b">
        <v>1</v>
      </c>
      <c r="C1369" s="117" t="s">
        <v>241</v>
      </c>
      <c r="D1369" s="117" t="s">
        <v>10364</v>
      </c>
      <c r="E1369" s="117" t="s">
        <v>14981</v>
      </c>
      <c r="F1369" s="117" t="s">
        <v>1866</v>
      </c>
      <c r="G1369" s="117" t="s">
        <v>14982</v>
      </c>
      <c r="H1369" s="117" t="s">
        <v>14983</v>
      </c>
      <c r="I1369" s="134"/>
      <c r="J1369" s="117" t="s">
        <v>14984</v>
      </c>
      <c r="K1369" s="117" t="s">
        <v>14985</v>
      </c>
      <c r="L1369" s="134"/>
      <c r="M1369" s="134"/>
      <c r="N1369" s="134"/>
      <c r="O1369" s="117" t="s">
        <v>14986</v>
      </c>
      <c r="P1369" s="117" t="s">
        <v>14987</v>
      </c>
      <c r="Q1369" s="117" t="s">
        <v>14988</v>
      </c>
      <c r="R1369" s="114"/>
      <c r="S1369" s="114"/>
      <c r="T1369" s="114"/>
      <c r="U1369" s="114"/>
      <c r="V1369" s="114"/>
      <c r="W1369" s="114"/>
      <c r="X1369" s="114"/>
      <c r="Y1369" s="114"/>
      <c r="Z1369" s="114"/>
      <c r="AA1369" s="114"/>
      <c r="AB1369" s="114"/>
      <c r="AC1369" s="114"/>
      <c r="AD1369" s="114"/>
      <c r="AE1369" s="114"/>
      <c r="AF1369" s="114"/>
      <c r="AG1369" s="114"/>
      <c r="AH1369" s="114"/>
      <c r="AI1369" s="114"/>
      <c r="AJ1369" s="114"/>
      <c r="AK1369" s="114"/>
      <c r="AL1369" s="114"/>
      <c r="AM1369" s="114"/>
      <c r="AN1369" s="114"/>
      <c r="AO1369" s="114"/>
      <c r="AP1369" s="114"/>
      <c r="AQ1369" s="114"/>
      <c r="AR1369" s="114"/>
      <c r="AS1369" s="114"/>
      <c r="AT1369" s="114"/>
      <c r="AU1369" s="114"/>
      <c r="AV1369" s="114"/>
      <c r="AW1369" s="114"/>
      <c r="AX1369" s="114"/>
      <c r="AY1369" s="114"/>
      <c r="AZ1369" s="114"/>
      <c r="BA1369" s="114"/>
      <c r="BB1369" s="114"/>
      <c r="BC1369" s="114"/>
      <c r="BD1369" s="114"/>
      <c r="BE1369" s="114"/>
      <c r="BF1369" s="114"/>
      <c r="BG1369" s="114"/>
      <c r="BH1369" s="114"/>
      <c r="BI1369" s="114"/>
      <c r="BJ1369" s="114"/>
      <c r="BK1369" s="114"/>
      <c r="BL1369" s="114"/>
    </row>
    <row r="1370">
      <c r="A1370" s="117" t="s">
        <v>237</v>
      </c>
      <c r="B1370" s="117" t="b">
        <v>1</v>
      </c>
      <c r="C1370" s="117">
        <v>1.0</v>
      </c>
      <c r="D1370" s="117" t="s">
        <v>10364</v>
      </c>
      <c r="E1370" s="117" t="s">
        <v>14981</v>
      </c>
      <c r="F1370" s="117" t="s">
        <v>1866</v>
      </c>
      <c r="G1370" s="117" t="s">
        <v>14989</v>
      </c>
      <c r="H1370" s="117" t="s">
        <v>14990</v>
      </c>
      <c r="I1370" s="134"/>
      <c r="J1370" s="117" t="s">
        <v>14991</v>
      </c>
      <c r="K1370" s="117" t="s">
        <v>14992</v>
      </c>
      <c r="L1370" s="134"/>
      <c r="M1370" s="134"/>
      <c r="N1370" s="134"/>
      <c r="O1370" s="117" t="s">
        <v>14993</v>
      </c>
      <c r="P1370" s="117" t="s">
        <v>14994</v>
      </c>
      <c r="Q1370" s="117" t="s">
        <v>14995</v>
      </c>
      <c r="R1370" s="114"/>
      <c r="S1370" s="114"/>
      <c r="T1370" s="114"/>
      <c r="U1370" s="114"/>
      <c r="V1370" s="114"/>
      <c r="W1370" s="114"/>
      <c r="X1370" s="114"/>
      <c r="Y1370" s="114"/>
      <c r="Z1370" s="114"/>
      <c r="AA1370" s="114"/>
      <c r="AB1370" s="114"/>
      <c r="AC1370" s="114"/>
      <c r="AD1370" s="114"/>
      <c r="AE1370" s="114"/>
      <c r="AF1370" s="114"/>
      <c r="AG1370" s="114"/>
      <c r="AH1370" s="114"/>
      <c r="AI1370" s="114"/>
      <c r="AJ1370" s="114"/>
      <c r="AK1370" s="114"/>
      <c r="AL1370" s="114"/>
      <c r="AM1370" s="114"/>
      <c r="AN1370" s="114"/>
      <c r="AO1370" s="114"/>
      <c r="AP1370" s="114"/>
      <c r="AQ1370" s="114"/>
      <c r="AR1370" s="114"/>
      <c r="AS1370" s="114"/>
      <c r="AT1370" s="114"/>
      <c r="AU1370" s="114"/>
      <c r="AV1370" s="114"/>
      <c r="AW1370" s="114"/>
      <c r="AX1370" s="114"/>
      <c r="AY1370" s="114"/>
      <c r="AZ1370" s="114"/>
      <c r="BA1370" s="114"/>
      <c r="BB1370" s="114"/>
      <c r="BC1370" s="114"/>
      <c r="BD1370" s="114"/>
      <c r="BE1370" s="114"/>
      <c r="BF1370" s="114"/>
      <c r="BG1370" s="114"/>
      <c r="BH1370" s="114"/>
      <c r="BI1370" s="114"/>
      <c r="BJ1370" s="114"/>
      <c r="BK1370" s="114"/>
      <c r="BL1370" s="114"/>
    </row>
    <row r="1371">
      <c r="A1371" s="117" t="s">
        <v>237</v>
      </c>
      <c r="B1371" s="117" t="b">
        <v>1</v>
      </c>
      <c r="C1371" s="117" t="s">
        <v>241</v>
      </c>
      <c r="D1371" s="117" t="s">
        <v>10364</v>
      </c>
      <c r="E1371" s="117" t="s">
        <v>14981</v>
      </c>
      <c r="F1371" s="117" t="s">
        <v>556</v>
      </c>
      <c r="G1371" s="117" t="s">
        <v>14996</v>
      </c>
      <c r="H1371" s="117" t="s">
        <v>14997</v>
      </c>
      <c r="I1371" s="134"/>
      <c r="J1371" s="117" t="s">
        <v>14998</v>
      </c>
      <c r="K1371" s="117" t="s">
        <v>14999</v>
      </c>
      <c r="L1371" s="134"/>
      <c r="M1371" s="134"/>
      <c r="N1371" s="134"/>
      <c r="O1371" s="117" t="s">
        <v>15000</v>
      </c>
      <c r="P1371" s="117" t="s">
        <v>15001</v>
      </c>
      <c r="Q1371" s="117" t="s">
        <v>15002</v>
      </c>
      <c r="R1371" s="114"/>
      <c r="S1371" s="114"/>
      <c r="T1371" s="114"/>
      <c r="U1371" s="114"/>
      <c r="V1371" s="114"/>
      <c r="W1371" s="114"/>
      <c r="X1371" s="114"/>
      <c r="Y1371" s="114"/>
      <c r="Z1371" s="114"/>
      <c r="AA1371" s="114"/>
      <c r="AB1371" s="114"/>
      <c r="AC1371" s="114"/>
      <c r="AD1371" s="114"/>
      <c r="AE1371" s="114"/>
      <c r="AF1371" s="114"/>
      <c r="AG1371" s="114"/>
      <c r="AH1371" s="114"/>
      <c r="AI1371" s="114"/>
      <c r="AJ1371" s="114"/>
      <c r="AK1371" s="114"/>
      <c r="AL1371" s="114"/>
      <c r="AM1371" s="114"/>
      <c r="AN1371" s="114"/>
      <c r="AO1371" s="114"/>
      <c r="AP1371" s="114"/>
      <c r="AQ1371" s="114"/>
      <c r="AR1371" s="114"/>
      <c r="AS1371" s="114"/>
      <c r="AT1371" s="114"/>
      <c r="AU1371" s="114"/>
      <c r="AV1371" s="114"/>
      <c r="AW1371" s="114"/>
      <c r="AX1371" s="114"/>
      <c r="AY1371" s="114"/>
      <c r="AZ1371" s="114"/>
      <c r="BA1371" s="114"/>
      <c r="BB1371" s="114"/>
      <c r="BC1371" s="114"/>
      <c r="BD1371" s="114"/>
      <c r="BE1371" s="114"/>
      <c r="BF1371" s="114"/>
      <c r="BG1371" s="114"/>
      <c r="BH1371" s="114"/>
      <c r="BI1371" s="114"/>
      <c r="BJ1371" s="114"/>
      <c r="BK1371" s="114"/>
      <c r="BL1371" s="114"/>
    </row>
    <row r="1372">
      <c r="A1372" s="117" t="s">
        <v>237</v>
      </c>
      <c r="B1372" s="117" t="b">
        <v>1</v>
      </c>
      <c r="C1372" s="117" t="s">
        <v>241</v>
      </c>
      <c r="D1372" s="117" t="s">
        <v>10364</v>
      </c>
      <c r="E1372" s="117" t="s">
        <v>14981</v>
      </c>
      <c r="F1372" s="117" t="s">
        <v>556</v>
      </c>
      <c r="G1372" s="117" t="s">
        <v>15003</v>
      </c>
      <c r="H1372" s="117" t="s">
        <v>15004</v>
      </c>
      <c r="I1372" s="134"/>
      <c r="J1372" s="117" t="s">
        <v>15005</v>
      </c>
      <c r="K1372" s="117" t="s">
        <v>15006</v>
      </c>
      <c r="L1372" s="134"/>
      <c r="M1372" s="134"/>
      <c r="N1372" s="134"/>
      <c r="O1372" s="117" t="s">
        <v>15007</v>
      </c>
      <c r="P1372" s="117" t="s">
        <v>15008</v>
      </c>
      <c r="Q1372" s="117" t="s">
        <v>15009</v>
      </c>
      <c r="R1372" s="114"/>
      <c r="S1372" s="114"/>
      <c r="T1372" s="114"/>
      <c r="U1372" s="114"/>
      <c r="V1372" s="114"/>
      <c r="W1372" s="114"/>
      <c r="X1372" s="114"/>
      <c r="Y1372" s="114"/>
      <c r="Z1372" s="114"/>
      <c r="AA1372" s="114"/>
      <c r="AB1372" s="114"/>
      <c r="AC1372" s="114"/>
      <c r="AD1372" s="114"/>
      <c r="AE1372" s="114"/>
      <c r="AF1372" s="114"/>
      <c r="AG1372" s="114"/>
      <c r="AH1372" s="114"/>
      <c r="AI1372" s="114"/>
      <c r="AJ1372" s="114"/>
      <c r="AK1372" s="114"/>
      <c r="AL1372" s="114"/>
      <c r="AM1372" s="114"/>
      <c r="AN1372" s="114"/>
      <c r="AO1372" s="114"/>
      <c r="AP1372" s="114"/>
      <c r="AQ1372" s="114"/>
      <c r="AR1372" s="114"/>
      <c r="AS1372" s="114"/>
      <c r="AT1372" s="114"/>
      <c r="AU1372" s="114"/>
      <c r="AV1372" s="114"/>
      <c r="AW1372" s="114"/>
      <c r="AX1372" s="114"/>
      <c r="AY1372" s="114"/>
      <c r="AZ1372" s="114"/>
      <c r="BA1372" s="114"/>
      <c r="BB1372" s="114"/>
      <c r="BC1372" s="114"/>
      <c r="BD1372" s="114"/>
      <c r="BE1372" s="114"/>
      <c r="BF1372" s="114"/>
      <c r="BG1372" s="114"/>
      <c r="BH1372" s="114"/>
      <c r="BI1372" s="114"/>
      <c r="BJ1372" s="114"/>
      <c r="BK1372" s="114"/>
      <c r="BL1372" s="114"/>
    </row>
    <row r="1373">
      <c r="A1373" s="117" t="s">
        <v>237</v>
      </c>
      <c r="B1373" s="117" t="b">
        <v>1</v>
      </c>
      <c r="C1373" s="117">
        <v>1.0</v>
      </c>
      <c r="D1373" s="117" t="s">
        <v>10364</v>
      </c>
      <c r="E1373" s="117" t="s">
        <v>14981</v>
      </c>
      <c r="F1373" s="117" t="s">
        <v>1399</v>
      </c>
      <c r="G1373" s="117" t="s">
        <v>15010</v>
      </c>
      <c r="H1373" s="117" t="s">
        <v>15011</v>
      </c>
      <c r="I1373" s="134"/>
      <c r="J1373" s="117" t="s">
        <v>15012</v>
      </c>
      <c r="K1373" s="117" t="s">
        <v>15013</v>
      </c>
      <c r="L1373" s="134"/>
      <c r="M1373" s="134"/>
      <c r="N1373" s="134"/>
      <c r="O1373" s="117" t="s">
        <v>15014</v>
      </c>
      <c r="P1373" s="117" t="s">
        <v>15015</v>
      </c>
      <c r="Q1373" s="117" t="s">
        <v>15016</v>
      </c>
      <c r="R1373" s="114"/>
      <c r="S1373" s="114"/>
      <c r="T1373" s="114"/>
      <c r="U1373" s="114"/>
      <c r="V1373" s="114"/>
      <c r="W1373" s="114"/>
      <c r="X1373" s="114"/>
      <c r="Y1373" s="114"/>
      <c r="Z1373" s="114"/>
      <c r="AA1373" s="114"/>
      <c r="AB1373" s="114"/>
      <c r="AC1373" s="114"/>
      <c r="AD1373" s="114"/>
      <c r="AE1373" s="114"/>
      <c r="AF1373" s="114"/>
      <c r="AG1373" s="114"/>
      <c r="AH1373" s="114"/>
      <c r="AI1373" s="114"/>
      <c r="AJ1373" s="114"/>
      <c r="AK1373" s="114"/>
      <c r="AL1373" s="114"/>
      <c r="AM1373" s="114"/>
      <c r="AN1373" s="114"/>
      <c r="AO1373" s="114"/>
      <c r="AP1373" s="114"/>
      <c r="AQ1373" s="114"/>
      <c r="AR1373" s="114"/>
      <c r="AS1373" s="114"/>
      <c r="AT1373" s="114"/>
      <c r="AU1373" s="114"/>
      <c r="AV1373" s="114"/>
      <c r="AW1373" s="114"/>
      <c r="AX1373" s="114"/>
      <c r="AY1373" s="114"/>
      <c r="AZ1373" s="114"/>
      <c r="BA1373" s="114"/>
      <c r="BB1373" s="114"/>
      <c r="BC1373" s="114"/>
      <c r="BD1373" s="114"/>
      <c r="BE1373" s="114"/>
      <c r="BF1373" s="114"/>
      <c r="BG1373" s="114"/>
      <c r="BH1373" s="114"/>
      <c r="BI1373" s="114"/>
      <c r="BJ1373" s="114"/>
      <c r="BK1373" s="114"/>
      <c r="BL1373" s="114"/>
    </row>
    <row r="1374">
      <c r="A1374" s="117" t="s">
        <v>237</v>
      </c>
      <c r="B1374" s="117" t="b">
        <v>1</v>
      </c>
      <c r="C1374" s="117" t="s">
        <v>241</v>
      </c>
      <c r="D1374" s="117" t="s">
        <v>10364</v>
      </c>
      <c r="E1374" s="117" t="s">
        <v>14981</v>
      </c>
      <c r="F1374" s="117" t="s">
        <v>1399</v>
      </c>
      <c r="G1374" s="117" t="s">
        <v>15017</v>
      </c>
      <c r="H1374" s="117" t="s">
        <v>15018</v>
      </c>
      <c r="I1374" s="134"/>
      <c r="J1374" s="117" t="s">
        <v>15019</v>
      </c>
      <c r="K1374" s="143" t="s">
        <v>15020</v>
      </c>
      <c r="L1374" s="134"/>
      <c r="M1374" s="134"/>
      <c r="N1374" s="134"/>
      <c r="O1374" s="117" t="s">
        <v>15021</v>
      </c>
      <c r="P1374" s="117" t="s">
        <v>15022</v>
      </c>
      <c r="Q1374" s="134"/>
      <c r="R1374" s="114"/>
      <c r="S1374" s="114"/>
      <c r="T1374" s="114"/>
      <c r="U1374" s="114"/>
      <c r="V1374" s="114"/>
      <c r="W1374" s="114"/>
      <c r="X1374" s="114"/>
      <c r="Y1374" s="114"/>
      <c r="Z1374" s="114"/>
      <c r="AA1374" s="114"/>
      <c r="AB1374" s="114"/>
      <c r="AC1374" s="114"/>
      <c r="AD1374" s="114"/>
      <c r="AE1374" s="114"/>
      <c r="AF1374" s="114"/>
      <c r="AG1374" s="114"/>
      <c r="AH1374" s="114"/>
      <c r="AI1374" s="114"/>
      <c r="AJ1374" s="114"/>
      <c r="AK1374" s="114"/>
      <c r="AL1374" s="114"/>
      <c r="AM1374" s="114"/>
      <c r="AN1374" s="114"/>
      <c r="AO1374" s="114"/>
      <c r="AP1374" s="114"/>
      <c r="AQ1374" s="114"/>
      <c r="AR1374" s="114"/>
      <c r="AS1374" s="114"/>
      <c r="AT1374" s="114"/>
      <c r="AU1374" s="114"/>
      <c r="AV1374" s="114"/>
      <c r="AW1374" s="114"/>
      <c r="AX1374" s="114"/>
      <c r="AY1374" s="114"/>
      <c r="AZ1374" s="114"/>
      <c r="BA1374" s="114"/>
      <c r="BB1374" s="114"/>
      <c r="BC1374" s="114"/>
      <c r="BD1374" s="114"/>
      <c r="BE1374" s="114"/>
      <c r="BF1374" s="114"/>
      <c r="BG1374" s="114"/>
      <c r="BH1374" s="114"/>
      <c r="BI1374" s="114"/>
      <c r="BJ1374" s="114"/>
      <c r="BK1374" s="114"/>
      <c r="BL1374" s="114"/>
    </row>
    <row r="1375">
      <c r="A1375" s="117" t="s">
        <v>237</v>
      </c>
      <c r="B1375" s="117" t="b">
        <v>1</v>
      </c>
      <c r="C1375" s="117" t="s">
        <v>241</v>
      </c>
      <c r="D1375" s="117" t="s">
        <v>10364</v>
      </c>
      <c r="E1375" s="117" t="s">
        <v>14981</v>
      </c>
      <c r="F1375" s="117" t="s">
        <v>1446</v>
      </c>
      <c r="G1375" s="117" t="s">
        <v>15023</v>
      </c>
      <c r="H1375" s="117" t="s">
        <v>15024</v>
      </c>
      <c r="I1375" s="134"/>
      <c r="J1375" s="117" t="s">
        <v>6681</v>
      </c>
      <c r="K1375" s="117" t="s">
        <v>15025</v>
      </c>
      <c r="L1375" s="134"/>
      <c r="M1375" s="134"/>
      <c r="N1375" s="134"/>
      <c r="O1375" s="117" t="s">
        <v>15026</v>
      </c>
      <c r="P1375" s="117" t="s">
        <v>15027</v>
      </c>
      <c r="Q1375" s="117" t="s">
        <v>15028</v>
      </c>
      <c r="R1375" s="114"/>
      <c r="S1375" s="114"/>
      <c r="T1375" s="114"/>
      <c r="U1375" s="114"/>
      <c r="V1375" s="114"/>
      <c r="W1375" s="114"/>
      <c r="X1375" s="114"/>
      <c r="Y1375" s="114"/>
      <c r="Z1375" s="114"/>
      <c r="AA1375" s="114"/>
      <c r="AB1375" s="114"/>
      <c r="AC1375" s="114"/>
      <c r="AD1375" s="114"/>
      <c r="AE1375" s="114"/>
      <c r="AF1375" s="114"/>
      <c r="AG1375" s="114"/>
      <c r="AH1375" s="114"/>
      <c r="AI1375" s="114"/>
      <c r="AJ1375" s="114"/>
      <c r="AK1375" s="114"/>
      <c r="AL1375" s="114"/>
      <c r="AM1375" s="114"/>
      <c r="AN1375" s="114"/>
      <c r="AO1375" s="114"/>
      <c r="AP1375" s="114"/>
      <c r="AQ1375" s="114"/>
      <c r="AR1375" s="114"/>
      <c r="AS1375" s="114"/>
      <c r="AT1375" s="114"/>
      <c r="AU1375" s="114"/>
      <c r="AV1375" s="114"/>
      <c r="AW1375" s="114"/>
      <c r="AX1375" s="114"/>
      <c r="AY1375" s="114"/>
      <c r="AZ1375" s="114"/>
      <c r="BA1375" s="114"/>
      <c r="BB1375" s="114"/>
      <c r="BC1375" s="114"/>
      <c r="BD1375" s="114"/>
      <c r="BE1375" s="114"/>
      <c r="BF1375" s="114"/>
      <c r="BG1375" s="114"/>
      <c r="BH1375" s="114"/>
      <c r="BI1375" s="114"/>
      <c r="BJ1375" s="114"/>
      <c r="BK1375" s="114"/>
      <c r="BL1375" s="114"/>
    </row>
    <row r="1376">
      <c r="A1376" s="117" t="s">
        <v>237</v>
      </c>
      <c r="B1376" s="117" t="b">
        <v>1</v>
      </c>
      <c r="C1376" s="117">
        <v>1.0</v>
      </c>
      <c r="D1376" s="117" t="s">
        <v>10364</v>
      </c>
      <c r="E1376" s="117" t="s">
        <v>15029</v>
      </c>
      <c r="F1376" s="117" t="s">
        <v>1866</v>
      </c>
      <c r="G1376" s="117" t="s">
        <v>15030</v>
      </c>
      <c r="H1376" s="117" t="s">
        <v>15031</v>
      </c>
      <c r="I1376" s="134"/>
      <c r="J1376" s="117" t="s">
        <v>15032</v>
      </c>
      <c r="K1376" s="117" t="s">
        <v>15033</v>
      </c>
      <c r="L1376" s="134"/>
      <c r="M1376" s="134"/>
      <c r="N1376" s="134"/>
      <c r="O1376" s="117" t="s">
        <v>15034</v>
      </c>
      <c r="P1376" s="117" t="s">
        <v>15035</v>
      </c>
      <c r="Q1376" s="117" t="s">
        <v>15036</v>
      </c>
      <c r="R1376" s="114"/>
      <c r="S1376" s="114"/>
      <c r="T1376" s="114"/>
      <c r="U1376" s="114"/>
      <c r="V1376" s="114"/>
      <c r="W1376" s="114"/>
      <c r="X1376" s="114"/>
      <c r="Y1376" s="114"/>
      <c r="Z1376" s="114"/>
      <c r="AA1376" s="114"/>
      <c r="AB1376" s="114"/>
      <c r="AC1376" s="114"/>
      <c r="AD1376" s="114"/>
      <c r="AE1376" s="114"/>
      <c r="AF1376" s="114"/>
      <c r="AG1376" s="114"/>
      <c r="AH1376" s="114"/>
      <c r="AI1376" s="114"/>
      <c r="AJ1376" s="114"/>
      <c r="AK1376" s="114"/>
      <c r="AL1376" s="114"/>
      <c r="AM1376" s="114"/>
      <c r="AN1376" s="114"/>
      <c r="AO1376" s="114"/>
      <c r="AP1376" s="114"/>
      <c r="AQ1376" s="114"/>
      <c r="AR1376" s="114"/>
      <c r="AS1376" s="114"/>
      <c r="AT1376" s="114"/>
      <c r="AU1376" s="114"/>
      <c r="AV1376" s="114"/>
      <c r="AW1376" s="114"/>
      <c r="AX1376" s="114"/>
      <c r="AY1376" s="114"/>
      <c r="AZ1376" s="114"/>
      <c r="BA1376" s="114"/>
      <c r="BB1376" s="114"/>
      <c r="BC1376" s="114"/>
      <c r="BD1376" s="114"/>
      <c r="BE1376" s="114"/>
      <c r="BF1376" s="114"/>
      <c r="BG1376" s="114"/>
      <c r="BH1376" s="114"/>
      <c r="BI1376" s="114"/>
      <c r="BJ1376" s="114"/>
      <c r="BK1376" s="114"/>
      <c r="BL1376" s="114"/>
    </row>
    <row r="1377">
      <c r="A1377" s="117" t="s">
        <v>237</v>
      </c>
      <c r="B1377" s="117" t="b">
        <v>1</v>
      </c>
      <c r="C1377" s="117" t="s">
        <v>241</v>
      </c>
      <c r="D1377" s="117" t="s">
        <v>10364</v>
      </c>
      <c r="E1377" s="117" t="s">
        <v>15029</v>
      </c>
      <c r="F1377" s="117" t="s">
        <v>556</v>
      </c>
      <c r="G1377" s="117" t="s">
        <v>15037</v>
      </c>
      <c r="H1377" s="117" t="s">
        <v>15038</v>
      </c>
      <c r="I1377" s="134"/>
      <c r="J1377" s="117" t="s">
        <v>15039</v>
      </c>
      <c r="K1377" s="117" t="s">
        <v>15040</v>
      </c>
      <c r="L1377" s="134"/>
      <c r="M1377" s="134"/>
      <c r="N1377" s="134"/>
      <c r="O1377" s="117" t="s">
        <v>15041</v>
      </c>
      <c r="P1377" s="117" t="s">
        <v>15042</v>
      </c>
      <c r="Q1377" s="117" t="s">
        <v>15043</v>
      </c>
      <c r="R1377" s="114"/>
      <c r="S1377" s="114"/>
      <c r="T1377" s="114"/>
      <c r="U1377" s="114"/>
      <c r="V1377" s="114"/>
      <c r="W1377" s="114"/>
      <c r="X1377" s="114"/>
      <c r="Y1377" s="114"/>
      <c r="Z1377" s="114"/>
      <c r="AA1377" s="114"/>
      <c r="AB1377" s="114"/>
      <c r="AC1377" s="114"/>
      <c r="AD1377" s="114"/>
      <c r="AE1377" s="114"/>
      <c r="AF1377" s="114"/>
      <c r="AG1377" s="114"/>
      <c r="AH1377" s="114"/>
      <c r="AI1377" s="114"/>
      <c r="AJ1377" s="114"/>
      <c r="AK1377" s="114"/>
      <c r="AL1377" s="114"/>
      <c r="AM1377" s="114"/>
      <c r="AN1377" s="114"/>
      <c r="AO1377" s="114"/>
      <c r="AP1377" s="114"/>
      <c r="AQ1377" s="114"/>
      <c r="AR1377" s="114"/>
      <c r="AS1377" s="114"/>
      <c r="AT1377" s="114"/>
      <c r="AU1377" s="114"/>
      <c r="AV1377" s="114"/>
      <c r="AW1377" s="114"/>
      <c r="AX1377" s="114"/>
      <c r="AY1377" s="114"/>
      <c r="AZ1377" s="114"/>
      <c r="BA1377" s="114"/>
      <c r="BB1377" s="114"/>
      <c r="BC1377" s="114"/>
      <c r="BD1377" s="114"/>
      <c r="BE1377" s="114"/>
      <c r="BF1377" s="114"/>
      <c r="BG1377" s="114"/>
      <c r="BH1377" s="114"/>
      <c r="BI1377" s="114"/>
      <c r="BJ1377" s="114"/>
      <c r="BK1377" s="114"/>
      <c r="BL1377" s="114"/>
    </row>
    <row r="1378">
      <c r="A1378" s="117" t="s">
        <v>237</v>
      </c>
      <c r="B1378" s="117" t="b">
        <v>1</v>
      </c>
      <c r="C1378" s="117" t="s">
        <v>241</v>
      </c>
      <c r="D1378" s="117" t="s">
        <v>10364</v>
      </c>
      <c r="E1378" s="117" t="s">
        <v>15029</v>
      </c>
      <c r="F1378" s="117" t="s">
        <v>4264</v>
      </c>
      <c r="G1378" s="117" t="s">
        <v>15044</v>
      </c>
      <c r="H1378" s="117" t="s">
        <v>15045</v>
      </c>
      <c r="I1378" s="134"/>
      <c r="J1378" s="117" t="s">
        <v>15046</v>
      </c>
      <c r="K1378" s="117" t="s">
        <v>15047</v>
      </c>
      <c r="L1378" s="134"/>
      <c r="M1378" s="134"/>
      <c r="N1378" s="134"/>
      <c r="O1378" s="117" t="s">
        <v>15048</v>
      </c>
      <c r="P1378" s="117" t="s">
        <v>15049</v>
      </c>
      <c r="Q1378" s="134"/>
      <c r="R1378" s="114"/>
      <c r="S1378" s="114"/>
      <c r="T1378" s="114"/>
      <c r="U1378" s="114"/>
      <c r="V1378" s="114"/>
      <c r="W1378" s="114"/>
      <c r="X1378" s="114"/>
      <c r="Y1378" s="114"/>
      <c r="Z1378" s="114"/>
      <c r="AA1378" s="114"/>
      <c r="AB1378" s="114"/>
      <c r="AC1378" s="114"/>
      <c r="AD1378" s="114"/>
      <c r="AE1378" s="114"/>
      <c r="AF1378" s="114"/>
      <c r="AG1378" s="114"/>
      <c r="AH1378" s="114"/>
      <c r="AI1378" s="114"/>
      <c r="AJ1378" s="114"/>
      <c r="AK1378" s="114"/>
      <c r="AL1378" s="114"/>
      <c r="AM1378" s="114"/>
      <c r="AN1378" s="114"/>
      <c r="AO1378" s="114"/>
      <c r="AP1378" s="114"/>
      <c r="AQ1378" s="114"/>
      <c r="AR1378" s="114"/>
      <c r="AS1378" s="114"/>
      <c r="AT1378" s="114"/>
      <c r="AU1378" s="114"/>
      <c r="AV1378" s="114"/>
      <c r="AW1378" s="114"/>
      <c r="AX1378" s="114"/>
      <c r="AY1378" s="114"/>
      <c r="AZ1378" s="114"/>
      <c r="BA1378" s="114"/>
      <c r="BB1378" s="114"/>
      <c r="BC1378" s="114"/>
      <c r="BD1378" s="114"/>
      <c r="BE1378" s="114"/>
      <c r="BF1378" s="114"/>
      <c r="BG1378" s="114"/>
      <c r="BH1378" s="114"/>
      <c r="BI1378" s="114"/>
      <c r="BJ1378" s="114"/>
      <c r="BK1378" s="114"/>
      <c r="BL1378" s="114"/>
    </row>
    <row r="1379">
      <c r="A1379" s="117" t="s">
        <v>237</v>
      </c>
      <c r="B1379" s="117" t="b">
        <v>1</v>
      </c>
      <c r="C1379" s="117">
        <v>1.0</v>
      </c>
      <c r="D1379" s="117" t="s">
        <v>10364</v>
      </c>
      <c r="E1379" s="117" t="s">
        <v>15050</v>
      </c>
      <c r="F1379" s="117" t="s">
        <v>1446</v>
      </c>
      <c r="G1379" s="117" t="s">
        <v>15051</v>
      </c>
      <c r="H1379" s="117" t="s">
        <v>15052</v>
      </c>
      <c r="I1379" s="134"/>
      <c r="J1379" s="117" t="s">
        <v>15053</v>
      </c>
      <c r="K1379" s="117" t="s">
        <v>15054</v>
      </c>
      <c r="L1379" s="134"/>
      <c r="M1379" s="134"/>
      <c r="N1379" s="134"/>
      <c r="O1379" s="117" t="s">
        <v>15055</v>
      </c>
      <c r="P1379" s="117" t="s">
        <v>15056</v>
      </c>
      <c r="Q1379" s="117" t="s">
        <v>15057</v>
      </c>
      <c r="R1379" s="114"/>
      <c r="S1379" s="114"/>
      <c r="T1379" s="114"/>
      <c r="U1379" s="114"/>
      <c r="V1379" s="114"/>
      <c r="W1379" s="114"/>
      <c r="X1379" s="114"/>
      <c r="Y1379" s="114"/>
      <c r="Z1379" s="114"/>
      <c r="AA1379" s="114"/>
      <c r="AB1379" s="114"/>
      <c r="AC1379" s="114"/>
      <c r="AD1379" s="114"/>
      <c r="AE1379" s="114"/>
      <c r="AF1379" s="114"/>
      <c r="AG1379" s="114"/>
      <c r="AH1379" s="114"/>
      <c r="AI1379" s="114"/>
      <c r="AJ1379" s="114"/>
      <c r="AK1379" s="114"/>
      <c r="AL1379" s="114"/>
      <c r="AM1379" s="114"/>
      <c r="AN1379" s="114"/>
      <c r="AO1379" s="114"/>
      <c r="AP1379" s="114"/>
      <c r="AQ1379" s="114"/>
      <c r="AR1379" s="114"/>
      <c r="AS1379" s="114"/>
      <c r="AT1379" s="114"/>
      <c r="AU1379" s="114"/>
      <c r="AV1379" s="114"/>
      <c r="AW1379" s="114"/>
      <c r="AX1379" s="114"/>
      <c r="AY1379" s="114"/>
      <c r="AZ1379" s="114"/>
      <c r="BA1379" s="114"/>
      <c r="BB1379" s="114"/>
      <c r="BC1379" s="114"/>
      <c r="BD1379" s="114"/>
      <c r="BE1379" s="114"/>
      <c r="BF1379" s="114"/>
      <c r="BG1379" s="114"/>
      <c r="BH1379" s="114"/>
      <c r="BI1379" s="114"/>
      <c r="BJ1379" s="114"/>
      <c r="BK1379" s="114"/>
      <c r="BL1379" s="114"/>
    </row>
    <row r="1380">
      <c r="A1380" s="117" t="s">
        <v>237</v>
      </c>
      <c r="B1380" s="117" t="b">
        <v>1</v>
      </c>
      <c r="C1380" s="117" t="s">
        <v>241</v>
      </c>
      <c r="D1380" s="117" t="s">
        <v>10364</v>
      </c>
      <c r="E1380" s="117" t="s">
        <v>11710</v>
      </c>
      <c r="F1380" s="117" t="s">
        <v>1866</v>
      </c>
      <c r="G1380" s="117" t="s">
        <v>15058</v>
      </c>
      <c r="H1380" s="117" t="s">
        <v>15059</v>
      </c>
      <c r="I1380" s="134"/>
      <c r="J1380" s="117" t="s">
        <v>15060</v>
      </c>
      <c r="K1380" s="117" t="s">
        <v>15061</v>
      </c>
      <c r="L1380" s="134"/>
      <c r="M1380" s="134"/>
      <c r="N1380" s="134"/>
      <c r="O1380" s="117" t="s">
        <v>15062</v>
      </c>
      <c r="P1380" s="117" t="s">
        <v>15063</v>
      </c>
      <c r="Q1380" s="117" t="s">
        <v>15064</v>
      </c>
      <c r="R1380" s="114"/>
      <c r="S1380" s="114"/>
      <c r="T1380" s="114"/>
      <c r="U1380" s="114"/>
      <c r="V1380" s="114"/>
      <c r="W1380" s="114"/>
      <c r="X1380" s="114"/>
      <c r="Y1380" s="114"/>
      <c r="Z1380" s="114"/>
      <c r="AA1380" s="114"/>
      <c r="AB1380" s="114"/>
      <c r="AC1380" s="114"/>
      <c r="AD1380" s="114"/>
      <c r="AE1380" s="114"/>
      <c r="AF1380" s="114"/>
      <c r="AG1380" s="114"/>
      <c r="AH1380" s="114"/>
      <c r="AI1380" s="114"/>
      <c r="AJ1380" s="114"/>
      <c r="AK1380" s="114"/>
      <c r="AL1380" s="114"/>
      <c r="AM1380" s="114"/>
      <c r="AN1380" s="114"/>
      <c r="AO1380" s="114"/>
      <c r="AP1380" s="114"/>
      <c r="AQ1380" s="114"/>
      <c r="AR1380" s="114"/>
      <c r="AS1380" s="114"/>
      <c r="AT1380" s="114"/>
      <c r="AU1380" s="114"/>
      <c r="AV1380" s="114"/>
      <c r="AW1380" s="114"/>
      <c r="AX1380" s="114"/>
      <c r="AY1380" s="114"/>
      <c r="AZ1380" s="114"/>
      <c r="BA1380" s="114"/>
      <c r="BB1380" s="114"/>
      <c r="BC1380" s="114"/>
      <c r="BD1380" s="114"/>
      <c r="BE1380" s="114"/>
      <c r="BF1380" s="114"/>
      <c r="BG1380" s="114"/>
      <c r="BH1380" s="114"/>
      <c r="BI1380" s="114"/>
      <c r="BJ1380" s="114"/>
      <c r="BK1380" s="114"/>
      <c r="BL1380" s="114"/>
    </row>
    <row r="1381">
      <c r="A1381" s="117" t="s">
        <v>237</v>
      </c>
      <c r="B1381" s="117" t="b">
        <v>1</v>
      </c>
      <c r="C1381" s="117" t="s">
        <v>241</v>
      </c>
      <c r="D1381" s="117" t="s">
        <v>10364</v>
      </c>
      <c r="E1381" s="117" t="s">
        <v>11710</v>
      </c>
      <c r="F1381" s="117" t="s">
        <v>1866</v>
      </c>
      <c r="G1381" s="117" t="s">
        <v>15065</v>
      </c>
      <c r="H1381" s="117" t="s">
        <v>15066</v>
      </c>
      <c r="I1381" s="134"/>
      <c r="J1381" s="117" t="s">
        <v>15067</v>
      </c>
      <c r="K1381" s="117" t="s">
        <v>15068</v>
      </c>
      <c r="L1381" s="134"/>
      <c r="M1381" s="134"/>
      <c r="N1381" s="134"/>
      <c r="O1381" s="117" t="s">
        <v>15069</v>
      </c>
      <c r="P1381" s="117" t="s">
        <v>15070</v>
      </c>
      <c r="Q1381" s="117" t="s">
        <v>15071</v>
      </c>
      <c r="R1381" s="114"/>
      <c r="S1381" s="114"/>
      <c r="T1381" s="114"/>
      <c r="U1381" s="114"/>
      <c r="V1381" s="114"/>
      <c r="W1381" s="114"/>
      <c r="X1381" s="114"/>
      <c r="Y1381" s="114"/>
      <c r="Z1381" s="114"/>
      <c r="AA1381" s="114"/>
      <c r="AB1381" s="114"/>
      <c r="AC1381" s="114"/>
      <c r="AD1381" s="114"/>
      <c r="AE1381" s="114"/>
      <c r="AF1381" s="114"/>
      <c r="AG1381" s="114"/>
      <c r="AH1381" s="114"/>
      <c r="AI1381" s="114"/>
      <c r="AJ1381" s="114"/>
      <c r="AK1381" s="114"/>
      <c r="AL1381" s="114"/>
      <c r="AM1381" s="114"/>
      <c r="AN1381" s="114"/>
      <c r="AO1381" s="114"/>
      <c r="AP1381" s="114"/>
      <c r="AQ1381" s="114"/>
      <c r="AR1381" s="114"/>
      <c r="AS1381" s="114"/>
      <c r="AT1381" s="114"/>
      <c r="AU1381" s="114"/>
      <c r="AV1381" s="114"/>
      <c r="AW1381" s="114"/>
      <c r="AX1381" s="114"/>
      <c r="AY1381" s="114"/>
      <c r="AZ1381" s="114"/>
      <c r="BA1381" s="114"/>
      <c r="BB1381" s="114"/>
      <c r="BC1381" s="114"/>
      <c r="BD1381" s="114"/>
      <c r="BE1381" s="114"/>
      <c r="BF1381" s="114"/>
      <c r="BG1381" s="114"/>
      <c r="BH1381" s="114"/>
      <c r="BI1381" s="114"/>
      <c r="BJ1381" s="114"/>
      <c r="BK1381" s="114"/>
      <c r="BL1381" s="114"/>
    </row>
    <row r="1382">
      <c r="A1382" s="117" t="s">
        <v>237</v>
      </c>
      <c r="B1382" s="117" t="b">
        <v>1</v>
      </c>
      <c r="C1382" s="117">
        <v>1.0</v>
      </c>
      <c r="D1382" s="117" t="s">
        <v>10364</v>
      </c>
      <c r="E1382" s="117" t="s">
        <v>11710</v>
      </c>
      <c r="F1382" s="117" t="s">
        <v>1866</v>
      </c>
      <c r="G1382" s="117" t="s">
        <v>15072</v>
      </c>
      <c r="H1382" s="117" t="s">
        <v>15073</v>
      </c>
      <c r="I1382" s="134"/>
      <c r="J1382" s="117" t="s">
        <v>15074</v>
      </c>
      <c r="K1382" s="117" t="s">
        <v>15075</v>
      </c>
      <c r="L1382" s="134"/>
      <c r="M1382" s="134"/>
      <c r="N1382" s="134"/>
      <c r="O1382" s="117" t="s">
        <v>15076</v>
      </c>
      <c r="P1382" s="117" t="s">
        <v>15077</v>
      </c>
      <c r="Q1382" s="134"/>
      <c r="R1382" s="114"/>
      <c r="S1382" s="114"/>
      <c r="T1382" s="114"/>
      <c r="U1382" s="114"/>
      <c r="V1382" s="114"/>
      <c r="W1382" s="114"/>
      <c r="X1382" s="114"/>
      <c r="Y1382" s="114"/>
      <c r="Z1382" s="114"/>
      <c r="AA1382" s="114"/>
      <c r="AB1382" s="114"/>
      <c r="AC1382" s="114"/>
      <c r="AD1382" s="114"/>
      <c r="AE1382" s="114"/>
      <c r="AF1382" s="114"/>
      <c r="AG1382" s="114"/>
      <c r="AH1382" s="114"/>
      <c r="AI1382" s="114"/>
      <c r="AJ1382" s="114"/>
      <c r="AK1382" s="114"/>
      <c r="AL1382" s="114"/>
      <c r="AM1382" s="114"/>
      <c r="AN1382" s="114"/>
      <c r="AO1382" s="114"/>
      <c r="AP1382" s="114"/>
      <c r="AQ1382" s="114"/>
      <c r="AR1382" s="114"/>
      <c r="AS1382" s="114"/>
      <c r="AT1382" s="114"/>
      <c r="AU1382" s="114"/>
      <c r="AV1382" s="114"/>
      <c r="AW1382" s="114"/>
      <c r="AX1382" s="114"/>
      <c r="AY1382" s="114"/>
      <c r="AZ1382" s="114"/>
      <c r="BA1382" s="114"/>
      <c r="BB1382" s="114"/>
      <c r="BC1382" s="114"/>
      <c r="BD1382" s="114"/>
      <c r="BE1382" s="114"/>
      <c r="BF1382" s="114"/>
      <c r="BG1382" s="114"/>
      <c r="BH1382" s="114"/>
      <c r="BI1382" s="114"/>
      <c r="BJ1382" s="114"/>
      <c r="BK1382" s="114"/>
      <c r="BL1382" s="114"/>
    </row>
    <row r="1383">
      <c r="A1383" s="117" t="s">
        <v>237</v>
      </c>
      <c r="B1383" s="117" t="b">
        <v>1</v>
      </c>
      <c r="C1383" s="117" t="s">
        <v>241</v>
      </c>
      <c r="D1383" s="117" t="s">
        <v>10364</v>
      </c>
      <c r="E1383" s="117" t="s">
        <v>11710</v>
      </c>
      <c r="F1383" s="117" t="s">
        <v>1866</v>
      </c>
      <c r="G1383" s="117" t="s">
        <v>15078</v>
      </c>
      <c r="H1383" s="117" t="s">
        <v>15079</v>
      </c>
      <c r="I1383" s="134"/>
      <c r="J1383" s="117" t="s">
        <v>15080</v>
      </c>
      <c r="K1383" s="117" t="s">
        <v>15081</v>
      </c>
      <c r="L1383" s="134"/>
      <c r="M1383" s="134"/>
      <c r="N1383" s="134"/>
      <c r="O1383" s="117" t="s">
        <v>15082</v>
      </c>
      <c r="P1383" s="117" t="s">
        <v>15083</v>
      </c>
      <c r="Q1383" s="134"/>
      <c r="R1383" s="114"/>
      <c r="S1383" s="114"/>
      <c r="T1383" s="114"/>
      <c r="U1383" s="114"/>
      <c r="V1383" s="114"/>
      <c r="W1383" s="114"/>
      <c r="X1383" s="114"/>
      <c r="Y1383" s="114"/>
      <c r="Z1383" s="114"/>
      <c r="AA1383" s="114"/>
      <c r="AB1383" s="114"/>
      <c r="AC1383" s="114"/>
      <c r="AD1383" s="114"/>
      <c r="AE1383" s="114"/>
      <c r="AF1383" s="114"/>
      <c r="AG1383" s="114"/>
      <c r="AH1383" s="114"/>
      <c r="AI1383" s="114"/>
      <c r="AJ1383" s="114"/>
      <c r="AK1383" s="114"/>
      <c r="AL1383" s="114"/>
      <c r="AM1383" s="114"/>
      <c r="AN1383" s="114"/>
      <c r="AO1383" s="114"/>
      <c r="AP1383" s="114"/>
      <c r="AQ1383" s="114"/>
      <c r="AR1383" s="114"/>
      <c r="AS1383" s="114"/>
      <c r="AT1383" s="114"/>
      <c r="AU1383" s="114"/>
      <c r="AV1383" s="114"/>
      <c r="AW1383" s="114"/>
      <c r="AX1383" s="114"/>
      <c r="AY1383" s="114"/>
      <c r="AZ1383" s="114"/>
      <c r="BA1383" s="114"/>
      <c r="BB1383" s="114"/>
      <c r="BC1383" s="114"/>
      <c r="BD1383" s="114"/>
      <c r="BE1383" s="114"/>
      <c r="BF1383" s="114"/>
      <c r="BG1383" s="114"/>
      <c r="BH1383" s="114"/>
      <c r="BI1383" s="114"/>
      <c r="BJ1383" s="114"/>
      <c r="BK1383" s="114"/>
      <c r="BL1383" s="114"/>
    </row>
    <row r="1384">
      <c r="A1384" s="117" t="s">
        <v>237</v>
      </c>
      <c r="B1384" s="117" t="b">
        <v>1</v>
      </c>
      <c r="C1384" s="117" t="s">
        <v>241</v>
      </c>
      <c r="D1384" s="117" t="s">
        <v>10364</v>
      </c>
      <c r="E1384" s="117" t="s">
        <v>11710</v>
      </c>
      <c r="F1384" s="117" t="s">
        <v>556</v>
      </c>
      <c r="G1384" s="117" t="s">
        <v>15084</v>
      </c>
      <c r="H1384" s="117" t="s">
        <v>15085</v>
      </c>
      <c r="I1384" s="134"/>
      <c r="J1384" s="117" t="s">
        <v>15086</v>
      </c>
      <c r="K1384" s="117" t="s">
        <v>15087</v>
      </c>
      <c r="L1384" s="134"/>
      <c r="M1384" s="134"/>
      <c r="N1384" s="134"/>
      <c r="O1384" s="117" t="s">
        <v>15088</v>
      </c>
      <c r="P1384" s="117" t="s">
        <v>15089</v>
      </c>
      <c r="Q1384" s="117" t="s">
        <v>15090</v>
      </c>
      <c r="R1384" s="114"/>
      <c r="S1384" s="114"/>
      <c r="T1384" s="114"/>
      <c r="U1384" s="114"/>
      <c r="V1384" s="114"/>
      <c r="W1384" s="114"/>
      <c r="X1384" s="114"/>
      <c r="Y1384" s="114"/>
      <c r="Z1384" s="114"/>
      <c r="AA1384" s="114"/>
      <c r="AB1384" s="114"/>
      <c r="AC1384" s="114"/>
      <c r="AD1384" s="114"/>
      <c r="AE1384" s="114"/>
      <c r="AF1384" s="114"/>
      <c r="AG1384" s="114"/>
      <c r="AH1384" s="114"/>
      <c r="AI1384" s="114"/>
      <c r="AJ1384" s="114"/>
      <c r="AK1384" s="114"/>
      <c r="AL1384" s="114"/>
      <c r="AM1384" s="114"/>
      <c r="AN1384" s="114"/>
      <c r="AO1384" s="114"/>
      <c r="AP1384" s="114"/>
      <c r="AQ1384" s="114"/>
      <c r="AR1384" s="114"/>
      <c r="AS1384" s="114"/>
      <c r="AT1384" s="114"/>
      <c r="AU1384" s="114"/>
      <c r="AV1384" s="114"/>
      <c r="AW1384" s="114"/>
      <c r="AX1384" s="114"/>
      <c r="AY1384" s="114"/>
      <c r="AZ1384" s="114"/>
      <c r="BA1384" s="114"/>
      <c r="BB1384" s="114"/>
      <c r="BC1384" s="114"/>
      <c r="BD1384" s="114"/>
      <c r="BE1384" s="114"/>
      <c r="BF1384" s="114"/>
      <c r="BG1384" s="114"/>
      <c r="BH1384" s="114"/>
      <c r="BI1384" s="114"/>
      <c r="BJ1384" s="114"/>
      <c r="BK1384" s="114"/>
      <c r="BL1384" s="114"/>
    </row>
    <row r="1385">
      <c r="A1385" s="117" t="s">
        <v>237</v>
      </c>
      <c r="B1385" s="117" t="b">
        <v>1</v>
      </c>
      <c r="C1385" s="117">
        <v>1.0</v>
      </c>
      <c r="D1385" s="117" t="s">
        <v>10364</v>
      </c>
      <c r="E1385" s="117" t="s">
        <v>11710</v>
      </c>
      <c r="F1385" s="117" t="s">
        <v>556</v>
      </c>
      <c r="G1385" s="117" t="s">
        <v>15091</v>
      </c>
      <c r="H1385" s="117" t="s">
        <v>15092</v>
      </c>
      <c r="I1385" s="134"/>
      <c r="J1385" s="117" t="s">
        <v>6730</v>
      </c>
      <c r="K1385" s="117" t="s">
        <v>15093</v>
      </c>
      <c r="L1385" s="134"/>
      <c r="M1385" s="134"/>
      <c r="N1385" s="134"/>
      <c r="O1385" s="117" t="s">
        <v>15094</v>
      </c>
      <c r="P1385" s="117" t="s">
        <v>15095</v>
      </c>
      <c r="Q1385" s="117" t="s">
        <v>15096</v>
      </c>
      <c r="R1385" s="114"/>
      <c r="S1385" s="114"/>
      <c r="T1385" s="114"/>
      <c r="U1385" s="114"/>
      <c r="V1385" s="114"/>
      <c r="W1385" s="114"/>
      <c r="X1385" s="114"/>
      <c r="Y1385" s="114"/>
      <c r="Z1385" s="114"/>
      <c r="AA1385" s="114"/>
      <c r="AB1385" s="114"/>
      <c r="AC1385" s="114"/>
      <c r="AD1385" s="114"/>
      <c r="AE1385" s="114"/>
      <c r="AF1385" s="114"/>
      <c r="AG1385" s="114"/>
      <c r="AH1385" s="114"/>
      <c r="AI1385" s="114"/>
      <c r="AJ1385" s="114"/>
      <c r="AK1385" s="114"/>
      <c r="AL1385" s="114"/>
      <c r="AM1385" s="114"/>
      <c r="AN1385" s="114"/>
      <c r="AO1385" s="114"/>
      <c r="AP1385" s="114"/>
      <c r="AQ1385" s="114"/>
      <c r="AR1385" s="114"/>
      <c r="AS1385" s="114"/>
      <c r="AT1385" s="114"/>
      <c r="AU1385" s="114"/>
      <c r="AV1385" s="114"/>
      <c r="AW1385" s="114"/>
      <c r="AX1385" s="114"/>
      <c r="AY1385" s="114"/>
      <c r="AZ1385" s="114"/>
      <c r="BA1385" s="114"/>
      <c r="BB1385" s="114"/>
      <c r="BC1385" s="114"/>
      <c r="BD1385" s="114"/>
      <c r="BE1385" s="114"/>
      <c r="BF1385" s="114"/>
      <c r="BG1385" s="114"/>
      <c r="BH1385" s="114"/>
      <c r="BI1385" s="114"/>
      <c r="BJ1385" s="114"/>
      <c r="BK1385" s="114"/>
      <c r="BL1385" s="114"/>
    </row>
    <row r="1386">
      <c r="A1386" s="117" t="s">
        <v>237</v>
      </c>
      <c r="B1386" s="117" t="b">
        <v>1</v>
      </c>
      <c r="C1386" s="117" t="s">
        <v>241</v>
      </c>
      <c r="D1386" s="117" t="s">
        <v>10364</v>
      </c>
      <c r="E1386" s="117" t="s">
        <v>11710</v>
      </c>
      <c r="F1386" s="117" t="s">
        <v>4264</v>
      </c>
      <c r="G1386" s="117" t="s">
        <v>15097</v>
      </c>
      <c r="H1386" s="117" t="s">
        <v>15098</v>
      </c>
      <c r="I1386" s="134"/>
      <c r="J1386" s="117" t="s">
        <v>6735</v>
      </c>
      <c r="K1386" s="117" t="s">
        <v>15099</v>
      </c>
      <c r="L1386" s="134"/>
      <c r="M1386" s="134"/>
      <c r="N1386" s="134"/>
      <c r="O1386" s="117" t="s">
        <v>15100</v>
      </c>
      <c r="P1386" s="117" t="s">
        <v>15101</v>
      </c>
      <c r="Q1386" s="117" t="s">
        <v>15102</v>
      </c>
      <c r="R1386" s="114"/>
      <c r="S1386" s="114"/>
      <c r="T1386" s="114"/>
      <c r="U1386" s="114"/>
      <c r="V1386" s="114"/>
      <c r="W1386" s="114"/>
      <c r="X1386" s="114"/>
      <c r="Y1386" s="114"/>
      <c r="Z1386" s="114"/>
      <c r="AA1386" s="114"/>
      <c r="AB1386" s="114"/>
      <c r="AC1386" s="114"/>
      <c r="AD1386" s="114"/>
      <c r="AE1386" s="114"/>
      <c r="AF1386" s="114"/>
      <c r="AG1386" s="114"/>
      <c r="AH1386" s="114"/>
      <c r="AI1386" s="114"/>
      <c r="AJ1386" s="114"/>
      <c r="AK1386" s="114"/>
      <c r="AL1386" s="114"/>
      <c r="AM1386" s="114"/>
      <c r="AN1386" s="114"/>
      <c r="AO1386" s="114"/>
      <c r="AP1386" s="114"/>
      <c r="AQ1386" s="114"/>
      <c r="AR1386" s="114"/>
      <c r="AS1386" s="114"/>
      <c r="AT1386" s="114"/>
      <c r="AU1386" s="114"/>
      <c r="AV1386" s="114"/>
      <c r="AW1386" s="114"/>
      <c r="AX1386" s="114"/>
      <c r="AY1386" s="114"/>
      <c r="AZ1386" s="114"/>
      <c r="BA1386" s="114"/>
      <c r="BB1386" s="114"/>
      <c r="BC1386" s="114"/>
      <c r="BD1386" s="114"/>
      <c r="BE1386" s="114"/>
      <c r="BF1386" s="114"/>
      <c r="BG1386" s="114"/>
      <c r="BH1386" s="114"/>
      <c r="BI1386" s="114"/>
      <c r="BJ1386" s="114"/>
      <c r="BK1386" s="114"/>
      <c r="BL1386" s="114"/>
    </row>
    <row r="1387">
      <c r="A1387" s="117" t="s">
        <v>237</v>
      </c>
      <c r="B1387" s="117" t="b">
        <v>1</v>
      </c>
      <c r="C1387" s="117" t="s">
        <v>241</v>
      </c>
      <c r="D1387" s="117" t="s">
        <v>10364</v>
      </c>
      <c r="E1387" s="117" t="s">
        <v>11710</v>
      </c>
      <c r="F1387" s="117" t="s">
        <v>15103</v>
      </c>
      <c r="G1387" s="117" t="s">
        <v>15104</v>
      </c>
      <c r="H1387" s="117" t="s">
        <v>15105</v>
      </c>
      <c r="I1387" s="134"/>
      <c r="J1387" s="117" t="s">
        <v>15106</v>
      </c>
      <c r="K1387" s="117" t="s">
        <v>15107</v>
      </c>
      <c r="L1387" s="134"/>
      <c r="M1387" s="134"/>
      <c r="N1387" s="134"/>
      <c r="O1387" s="117" t="s">
        <v>15108</v>
      </c>
      <c r="P1387" s="117" t="s">
        <v>15109</v>
      </c>
      <c r="Q1387" s="117" t="s">
        <v>15110</v>
      </c>
      <c r="R1387" s="114"/>
      <c r="S1387" s="114"/>
      <c r="T1387" s="114"/>
      <c r="U1387" s="114"/>
      <c r="V1387" s="114"/>
      <c r="W1387" s="114"/>
      <c r="X1387" s="114"/>
      <c r="Y1387" s="114"/>
      <c r="Z1387" s="114"/>
      <c r="AA1387" s="114"/>
      <c r="AB1387" s="114"/>
      <c r="AC1387" s="114"/>
      <c r="AD1387" s="114"/>
      <c r="AE1387" s="114"/>
      <c r="AF1387" s="114"/>
      <c r="AG1387" s="114"/>
      <c r="AH1387" s="114"/>
      <c r="AI1387" s="114"/>
      <c r="AJ1387" s="114"/>
      <c r="AK1387" s="114"/>
      <c r="AL1387" s="114"/>
      <c r="AM1387" s="114"/>
      <c r="AN1387" s="114"/>
      <c r="AO1387" s="114"/>
      <c r="AP1387" s="114"/>
      <c r="AQ1387" s="114"/>
      <c r="AR1387" s="114"/>
      <c r="AS1387" s="114"/>
      <c r="AT1387" s="114"/>
      <c r="AU1387" s="114"/>
      <c r="AV1387" s="114"/>
      <c r="AW1387" s="114"/>
      <c r="AX1387" s="114"/>
      <c r="AY1387" s="114"/>
      <c r="AZ1387" s="114"/>
      <c r="BA1387" s="114"/>
      <c r="BB1387" s="114"/>
      <c r="BC1387" s="114"/>
      <c r="BD1387" s="114"/>
      <c r="BE1387" s="114"/>
      <c r="BF1387" s="114"/>
      <c r="BG1387" s="114"/>
      <c r="BH1387" s="114"/>
      <c r="BI1387" s="114"/>
      <c r="BJ1387" s="114"/>
      <c r="BK1387" s="114"/>
      <c r="BL1387" s="114"/>
    </row>
    <row r="1388">
      <c r="A1388" s="117" t="s">
        <v>237</v>
      </c>
      <c r="B1388" s="117" t="b">
        <v>1</v>
      </c>
      <c r="C1388" s="117">
        <v>1.0</v>
      </c>
      <c r="D1388" s="117" t="s">
        <v>10364</v>
      </c>
      <c r="E1388" s="117" t="s">
        <v>11710</v>
      </c>
      <c r="F1388" s="117" t="s">
        <v>1399</v>
      </c>
      <c r="G1388" s="117" t="s">
        <v>15111</v>
      </c>
      <c r="H1388" s="117" t="s">
        <v>15112</v>
      </c>
      <c r="I1388" s="134"/>
      <c r="J1388" s="117" t="s">
        <v>15113</v>
      </c>
      <c r="K1388" s="117" t="s">
        <v>15114</v>
      </c>
      <c r="L1388" s="134"/>
      <c r="M1388" s="134"/>
      <c r="N1388" s="134"/>
      <c r="O1388" s="117" t="s">
        <v>15115</v>
      </c>
      <c r="P1388" s="117" t="s">
        <v>15116</v>
      </c>
      <c r="Q1388" s="117" t="s">
        <v>15117</v>
      </c>
      <c r="R1388" s="114"/>
      <c r="S1388" s="114"/>
      <c r="T1388" s="114"/>
      <c r="U1388" s="114"/>
      <c r="V1388" s="114"/>
      <c r="W1388" s="114"/>
      <c r="X1388" s="114"/>
      <c r="Y1388" s="114"/>
      <c r="Z1388" s="114"/>
      <c r="AA1388" s="114"/>
      <c r="AB1388" s="114"/>
      <c r="AC1388" s="114"/>
      <c r="AD1388" s="114"/>
      <c r="AE1388" s="114"/>
      <c r="AF1388" s="114"/>
      <c r="AG1388" s="114"/>
      <c r="AH1388" s="114"/>
      <c r="AI1388" s="114"/>
      <c r="AJ1388" s="114"/>
      <c r="AK1388" s="114"/>
      <c r="AL1388" s="114"/>
      <c r="AM1388" s="114"/>
      <c r="AN1388" s="114"/>
      <c r="AO1388" s="114"/>
      <c r="AP1388" s="114"/>
      <c r="AQ1388" s="114"/>
      <c r="AR1388" s="114"/>
      <c r="AS1388" s="114"/>
      <c r="AT1388" s="114"/>
      <c r="AU1388" s="114"/>
      <c r="AV1388" s="114"/>
      <c r="AW1388" s="114"/>
      <c r="AX1388" s="114"/>
      <c r="AY1388" s="114"/>
      <c r="AZ1388" s="114"/>
      <c r="BA1388" s="114"/>
      <c r="BB1388" s="114"/>
      <c r="BC1388" s="114"/>
      <c r="BD1388" s="114"/>
      <c r="BE1388" s="114"/>
      <c r="BF1388" s="114"/>
      <c r="BG1388" s="114"/>
      <c r="BH1388" s="114"/>
      <c r="BI1388" s="114"/>
      <c r="BJ1388" s="114"/>
      <c r="BK1388" s="114"/>
      <c r="BL1388" s="114"/>
    </row>
    <row r="1389">
      <c r="A1389" s="117" t="s">
        <v>237</v>
      </c>
      <c r="B1389" s="117" t="b">
        <v>1</v>
      </c>
      <c r="C1389" s="117" t="s">
        <v>241</v>
      </c>
      <c r="D1389" s="117" t="s">
        <v>10364</v>
      </c>
      <c r="E1389" s="117" t="s">
        <v>11710</v>
      </c>
      <c r="F1389" s="117" t="s">
        <v>1446</v>
      </c>
      <c r="G1389" s="117" t="s">
        <v>15118</v>
      </c>
      <c r="H1389" s="117" t="s">
        <v>15119</v>
      </c>
      <c r="I1389" s="134"/>
      <c r="J1389" s="117" t="s">
        <v>15120</v>
      </c>
      <c r="K1389" s="143" t="s">
        <v>15121</v>
      </c>
      <c r="L1389" s="134"/>
      <c r="M1389" s="134"/>
      <c r="N1389" s="134"/>
      <c r="O1389" s="117" t="s">
        <v>15122</v>
      </c>
      <c r="P1389" s="117" t="s">
        <v>15123</v>
      </c>
      <c r="Q1389" s="134"/>
      <c r="R1389" s="114"/>
      <c r="S1389" s="114"/>
      <c r="T1389" s="114"/>
      <c r="U1389" s="114"/>
      <c r="V1389" s="114"/>
      <c r="W1389" s="114"/>
      <c r="X1389" s="114"/>
      <c r="Y1389" s="114"/>
      <c r="Z1389" s="114"/>
      <c r="AA1389" s="114"/>
      <c r="AB1389" s="114"/>
      <c r="AC1389" s="114"/>
      <c r="AD1389" s="114"/>
      <c r="AE1389" s="114"/>
      <c r="AF1389" s="114"/>
      <c r="AG1389" s="114"/>
      <c r="AH1389" s="114"/>
      <c r="AI1389" s="114"/>
      <c r="AJ1389" s="114"/>
      <c r="AK1389" s="114"/>
      <c r="AL1389" s="114"/>
      <c r="AM1389" s="114"/>
      <c r="AN1389" s="114"/>
      <c r="AO1389" s="114"/>
      <c r="AP1389" s="114"/>
      <c r="AQ1389" s="114"/>
      <c r="AR1389" s="114"/>
      <c r="AS1389" s="114"/>
      <c r="AT1389" s="114"/>
      <c r="AU1389" s="114"/>
      <c r="AV1389" s="114"/>
      <c r="AW1389" s="114"/>
      <c r="AX1389" s="114"/>
      <c r="AY1389" s="114"/>
      <c r="AZ1389" s="114"/>
      <c r="BA1389" s="114"/>
      <c r="BB1389" s="114"/>
      <c r="BC1389" s="114"/>
      <c r="BD1389" s="114"/>
      <c r="BE1389" s="114"/>
      <c r="BF1389" s="114"/>
      <c r="BG1389" s="114"/>
      <c r="BH1389" s="114"/>
      <c r="BI1389" s="114"/>
      <c r="BJ1389" s="114"/>
      <c r="BK1389" s="114"/>
      <c r="BL1389" s="114"/>
    </row>
    <row r="1390">
      <c r="A1390" s="117" t="s">
        <v>237</v>
      </c>
      <c r="B1390" s="117" t="b">
        <v>1</v>
      </c>
      <c r="C1390" s="117" t="s">
        <v>241</v>
      </c>
      <c r="D1390" s="117" t="s">
        <v>10364</v>
      </c>
      <c r="E1390" s="117" t="s">
        <v>11710</v>
      </c>
      <c r="F1390" s="117" t="s">
        <v>1446</v>
      </c>
      <c r="G1390" s="117" t="s">
        <v>15124</v>
      </c>
      <c r="H1390" s="117" t="s">
        <v>15125</v>
      </c>
      <c r="I1390" s="134"/>
      <c r="J1390" s="117" t="s">
        <v>15126</v>
      </c>
      <c r="K1390" s="117" t="s">
        <v>15127</v>
      </c>
      <c r="L1390" s="134"/>
      <c r="M1390" s="134"/>
      <c r="N1390" s="134"/>
      <c r="O1390" s="117" t="s">
        <v>15128</v>
      </c>
      <c r="P1390" s="117" t="s">
        <v>15129</v>
      </c>
      <c r="Q1390" s="117" t="s">
        <v>15130</v>
      </c>
      <c r="R1390" s="114"/>
      <c r="S1390" s="114"/>
      <c r="T1390" s="114"/>
      <c r="U1390" s="114"/>
      <c r="V1390" s="114"/>
      <c r="W1390" s="114"/>
      <c r="X1390" s="114"/>
      <c r="Y1390" s="114"/>
      <c r="Z1390" s="114"/>
      <c r="AA1390" s="114"/>
      <c r="AB1390" s="114"/>
      <c r="AC1390" s="114"/>
      <c r="AD1390" s="114"/>
      <c r="AE1390" s="114"/>
      <c r="AF1390" s="114"/>
      <c r="AG1390" s="114"/>
      <c r="AH1390" s="114"/>
      <c r="AI1390" s="114"/>
      <c r="AJ1390" s="114"/>
      <c r="AK1390" s="114"/>
      <c r="AL1390" s="114"/>
      <c r="AM1390" s="114"/>
      <c r="AN1390" s="114"/>
      <c r="AO1390" s="114"/>
      <c r="AP1390" s="114"/>
      <c r="AQ1390" s="114"/>
      <c r="AR1390" s="114"/>
      <c r="AS1390" s="114"/>
      <c r="AT1390" s="114"/>
      <c r="AU1390" s="114"/>
      <c r="AV1390" s="114"/>
      <c r="AW1390" s="114"/>
      <c r="AX1390" s="114"/>
      <c r="AY1390" s="114"/>
      <c r="AZ1390" s="114"/>
      <c r="BA1390" s="114"/>
      <c r="BB1390" s="114"/>
      <c r="BC1390" s="114"/>
      <c r="BD1390" s="114"/>
      <c r="BE1390" s="114"/>
      <c r="BF1390" s="114"/>
      <c r="BG1390" s="114"/>
      <c r="BH1390" s="114"/>
      <c r="BI1390" s="114"/>
      <c r="BJ1390" s="114"/>
      <c r="BK1390" s="114"/>
      <c r="BL1390" s="114"/>
    </row>
    <row r="1391">
      <c r="A1391" s="117" t="s">
        <v>237</v>
      </c>
      <c r="B1391" s="117" t="b">
        <v>1</v>
      </c>
      <c r="C1391" s="117">
        <v>1.0</v>
      </c>
      <c r="D1391" s="117" t="s">
        <v>10364</v>
      </c>
      <c r="E1391" s="117" t="s">
        <v>15131</v>
      </c>
      <c r="F1391" s="117" t="s">
        <v>1446</v>
      </c>
      <c r="G1391" s="117" t="s">
        <v>15132</v>
      </c>
      <c r="H1391" s="117" t="s">
        <v>15133</v>
      </c>
      <c r="I1391" s="134"/>
      <c r="J1391" s="117" t="s">
        <v>15134</v>
      </c>
      <c r="K1391" s="117" t="s">
        <v>15135</v>
      </c>
      <c r="L1391" s="134"/>
      <c r="M1391" s="134"/>
      <c r="N1391" s="134"/>
      <c r="O1391" s="117" t="s">
        <v>15136</v>
      </c>
      <c r="P1391" s="117" t="s">
        <v>15137</v>
      </c>
      <c r="Q1391" s="117" t="s">
        <v>15138</v>
      </c>
      <c r="R1391" s="114"/>
      <c r="S1391" s="114"/>
      <c r="T1391" s="114"/>
      <c r="U1391" s="114"/>
      <c r="V1391" s="114"/>
      <c r="W1391" s="114"/>
      <c r="X1391" s="114"/>
      <c r="Y1391" s="114"/>
      <c r="Z1391" s="114"/>
      <c r="AA1391" s="114"/>
      <c r="AB1391" s="114"/>
      <c r="AC1391" s="114"/>
      <c r="AD1391" s="114"/>
      <c r="AE1391" s="114"/>
      <c r="AF1391" s="114"/>
      <c r="AG1391" s="114"/>
      <c r="AH1391" s="114"/>
      <c r="AI1391" s="114"/>
      <c r="AJ1391" s="114"/>
      <c r="AK1391" s="114"/>
      <c r="AL1391" s="114"/>
      <c r="AM1391" s="114"/>
      <c r="AN1391" s="114"/>
      <c r="AO1391" s="114"/>
      <c r="AP1391" s="114"/>
      <c r="AQ1391" s="114"/>
      <c r="AR1391" s="114"/>
      <c r="AS1391" s="114"/>
      <c r="AT1391" s="114"/>
      <c r="AU1391" s="114"/>
      <c r="AV1391" s="114"/>
      <c r="AW1391" s="114"/>
      <c r="AX1391" s="114"/>
      <c r="AY1391" s="114"/>
      <c r="AZ1391" s="114"/>
      <c r="BA1391" s="114"/>
      <c r="BB1391" s="114"/>
      <c r="BC1391" s="114"/>
      <c r="BD1391" s="114"/>
      <c r="BE1391" s="114"/>
      <c r="BF1391" s="114"/>
      <c r="BG1391" s="114"/>
      <c r="BH1391" s="114"/>
      <c r="BI1391" s="114"/>
      <c r="BJ1391" s="114"/>
      <c r="BK1391" s="114"/>
      <c r="BL1391" s="114"/>
    </row>
    <row r="1392">
      <c r="A1392" s="117" t="s">
        <v>237</v>
      </c>
      <c r="B1392" s="117" t="b">
        <v>1</v>
      </c>
      <c r="C1392" s="117" t="s">
        <v>241</v>
      </c>
      <c r="D1392" s="117" t="s">
        <v>10364</v>
      </c>
      <c r="E1392" s="117" t="s">
        <v>12038</v>
      </c>
      <c r="F1392" s="117" t="s">
        <v>556</v>
      </c>
      <c r="G1392" s="117" t="s">
        <v>15139</v>
      </c>
      <c r="H1392" s="117" t="s">
        <v>15140</v>
      </c>
      <c r="I1392" s="134"/>
      <c r="J1392" s="117" t="s">
        <v>15141</v>
      </c>
      <c r="K1392" s="117" t="s">
        <v>15142</v>
      </c>
      <c r="L1392" s="134"/>
      <c r="M1392" s="134"/>
      <c r="N1392" s="134"/>
      <c r="O1392" s="117" t="s">
        <v>15143</v>
      </c>
      <c r="P1392" s="117" t="s">
        <v>15144</v>
      </c>
      <c r="Q1392" s="134"/>
      <c r="R1392" s="114"/>
      <c r="S1392" s="114"/>
      <c r="T1392" s="114"/>
      <c r="U1392" s="114"/>
      <c r="V1392" s="114"/>
      <c r="W1392" s="114"/>
      <c r="X1392" s="114"/>
      <c r="Y1392" s="114"/>
      <c r="Z1392" s="114"/>
      <c r="AA1392" s="114"/>
      <c r="AB1392" s="114"/>
      <c r="AC1392" s="114"/>
      <c r="AD1392" s="114"/>
      <c r="AE1392" s="114"/>
      <c r="AF1392" s="114"/>
      <c r="AG1392" s="114"/>
      <c r="AH1392" s="114"/>
      <c r="AI1392" s="114"/>
      <c r="AJ1392" s="114"/>
      <c r="AK1392" s="114"/>
      <c r="AL1392" s="114"/>
      <c r="AM1392" s="114"/>
      <c r="AN1392" s="114"/>
      <c r="AO1392" s="114"/>
      <c r="AP1392" s="114"/>
      <c r="AQ1392" s="114"/>
      <c r="AR1392" s="114"/>
      <c r="AS1392" s="114"/>
      <c r="AT1392" s="114"/>
      <c r="AU1392" s="114"/>
      <c r="AV1392" s="114"/>
      <c r="AW1392" s="114"/>
      <c r="AX1392" s="114"/>
      <c r="AY1392" s="114"/>
      <c r="AZ1392" s="114"/>
      <c r="BA1392" s="114"/>
      <c r="BB1392" s="114"/>
      <c r="BC1392" s="114"/>
      <c r="BD1392" s="114"/>
      <c r="BE1392" s="114"/>
      <c r="BF1392" s="114"/>
      <c r="BG1392" s="114"/>
      <c r="BH1392" s="114"/>
      <c r="BI1392" s="114"/>
      <c r="BJ1392" s="114"/>
      <c r="BK1392" s="114"/>
      <c r="BL1392" s="114"/>
    </row>
    <row r="1393">
      <c r="A1393" s="117" t="s">
        <v>237</v>
      </c>
      <c r="B1393" s="117" t="b">
        <v>1</v>
      </c>
      <c r="C1393" s="117" t="s">
        <v>241</v>
      </c>
      <c r="D1393" s="117" t="s">
        <v>10364</v>
      </c>
      <c r="E1393" s="117" t="s">
        <v>12038</v>
      </c>
      <c r="F1393" s="117" t="s">
        <v>556</v>
      </c>
      <c r="G1393" s="117" t="s">
        <v>15145</v>
      </c>
      <c r="H1393" s="117" t="s">
        <v>15146</v>
      </c>
      <c r="I1393" s="134"/>
      <c r="J1393" s="117" t="s">
        <v>6770</v>
      </c>
      <c r="K1393" s="117" t="s">
        <v>15147</v>
      </c>
      <c r="L1393" s="134"/>
      <c r="M1393" s="134"/>
      <c r="N1393" s="134"/>
      <c r="O1393" s="117" t="s">
        <v>15148</v>
      </c>
      <c r="P1393" s="117" t="s">
        <v>15149</v>
      </c>
      <c r="Q1393" s="117" t="s">
        <v>15150</v>
      </c>
      <c r="R1393" s="114"/>
      <c r="S1393" s="114"/>
      <c r="T1393" s="114"/>
      <c r="U1393" s="114"/>
      <c r="V1393" s="114"/>
      <c r="W1393" s="114"/>
      <c r="X1393" s="114"/>
      <c r="Y1393" s="114"/>
      <c r="Z1393" s="114"/>
      <c r="AA1393" s="114"/>
      <c r="AB1393" s="114"/>
      <c r="AC1393" s="114"/>
      <c r="AD1393" s="114"/>
      <c r="AE1393" s="114"/>
      <c r="AF1393" s="114"/>
      <c r="AG1393" s="114"/>
      <c r="AH1393" s="114"/>
      <c r="AI1393" s="114"/>
      <c r="AJ1393" s="114"/>
      <c r="AK1393" s="114"/>
      <c r="AL1393" s="114"/>
      <c r="AM1393" s="114"/>
      <c r="AN1393" s="114"/>
      <c r="AO1393" s="114"/>
      <c r="AP1393" s="114"/>
      <c r="AQ1393" s="114"/>
      <c r="AR1393" s="114"/>
      <c r="AS1393" s="114"/>
      <c r="AT1393" s="114"/>
      <c r="AU1393" s="114"/>
      <c r="AV1393" s="114"/>
      <c r="AW1393" s="114"/>
      <c r="AX1393" s="114"/>
      <c r="AY1393" s="114"/>
      <c r="AZ1393" s="114"/>
      <c r="BA1393" s="114"/>
      <c r="BB1393" s="114"/>
      <c r="BC1393" s="114"/>
      <c r="BD1393" s="114"/>
      <c r="BE1393" s="114"/>
      <c r="BF1393" s="114"/>
      <c r="BG1393" s="114"/>
      <c r="BH1393" s="114"/>
      <c r="BI1393" s="114"/>
      <c r="BJ1393" s="114"/>
      <c r="BK1393" s="114"/>
      <c r="BL1393" s="114"/>
    </row>
    <row r="1394">
      <c r="A1394" s="117" t="s">
        <v>237</v>
      </c>
      <c r="B1394" s="117" t="b">
        <v>1</v>
      </c>
      <c r="C1394" s="117">
        <v>1.0</v>
      </c>
      <c r="D1394" s="117" t="s">
        <v>10364</v>
      </c>
      <c r="E1394" s="117" t="s">
        <v>12038</v>
      </c>
      <c r="F1394" s="117" t="s">
        <v>556</v>
      </c>
      <c r="G1394" s="117" t="s">
        <v>15151</v>
      </c>
      <c r="H1394" s="117" t="s">
        <v>15152</v>
      </c>
      <c r="I1394" s="134"/>
      <c r="J1394" s="117" t="s">
        <v>15153</v>
      </c>
      <c r="K1394" s="117" t="s">
        <v>15154</v>
      </c>
      <c r="L1394" s="134"/>
      <c r="M1394" s="134"/>
      <c r="N1394" s="134"/>
      <c r="O1394" s="117" t="s">
        <v>15155</v>
      </c>
      <c r="P1394" s="117" t="s">
        <v>15156</v>
      </c>
      <c r="Q1394" s="134"/>
      <c r="R1394" s="114"/>
      <c r="S1394" s="114"/>
      <c r="T1394" s="114"/>
      <c r="U1394" s="114"/>
      <c r="V1394" s="114"/>
      <c r="W1394" s="114"/>
      <c r="X1394" s="114"/>
      <c r="Y1394" s="114"/>
      <c r="Z1394" s="114"/>
      <c r="AA1394" s="114"/>
      <c r="AB1394" s="114"/>
      <c r="AC1394" s="114"/>
      <c r="AD1394" s="114"/>
      <c r="AE1394" s="114"/>
      <c r="AF1394" s="114"/>
      <c r="AG1394" s="114"/>
      <c r="AH1394" s="114"/>
      <c r="AI1394" s="114"/>
      <c r="AJ1394" s="114"/>
      <c r="AK1394" s="114"/>
      <c r="AL1394" s="114"/>
      <c r="AM1394" s="114"/>
      <c r="AN1394" s="114"/>
      <c r="AO1394" s="114"/>
      <c r="AP1394" s="114"/>
      <c r="AQ1394" s="114"/>
      <c r="AR1394" s="114"/>
      <c r="AS1394" s="114"/>
      <c r="AT1394" s="114"/>
      <c r="AU1394" s="114"/>
      <c r="AV1394" s="114"/>
      <c r="AW1394" s="114"/>
      <c r="AX1394" s="114"/>
      <c r="AY1394" s="114"/>
      <c r="AZ1394" s="114"/>
      <c r="BA1394" s="114"/>
      <c r="BB1394" s="114"/>
      <c r="BC1394" s="114"/>
      <c r="BD1394" s="114"/>
      <c r="BE1394" s="114"/>
      <c r="BF1394" s="114"/>
      <c r="BG1394" s="114"/>
      <c r="BH1394" s="114"/>
      <c r="BI1394" s="114"/>
      <c r="BJ1394" s="114"/>
      <c r="BK1394" s="114"/>
      <c r="BL1394" s="114"/>
    </row>
    <row r="1395">
      <c r="A1395" s="117" t="s">
        <v>237</v>
      </c>
      <c r="B1395" s="117" t="b">
        <v>1</v>
      </c>
      <c r="C1395" s="117" t="s">
        <v>241</v>
      </c>
      <c r="D1395" s="117" t="s">
        <v>10364</v>
      </c>
      <c r="E1395" s="117" t="s">
        <v>12038</v>
      </c>
      <c r="F1395" s="117" t="s">
        <v>556</v>
      </c>
      <c r="G1395" s="117" t="s">
        <v>15157</v>
      </c>
      <c r="H1395" s="117" t="s">
        <v>15158</v>
      </c>
      <c r="I1395" s="134"/>
      <c r="J1395" s="117" t="s">
        <v>15159</v>
      </c>
      <c r="K1395" s="117" t="s">
        <v>15160</v>
      </c>
      <c r="L1395" s="134"/>
      <c r="M1395" s="134"/>
      <c r="N1395" s="134"/>
      <c r="O1395" s="117" t="s">
        <v>15161</v>
      </c>
      <c r="P1395" s="117" t="s">
        <v>15162</v>
      </c>
      <c r="Q1395" s="117" t="s">
        <v>15163</v>
      </c>
      <c r="R1395" s="114"/>
      <c r="S1395" s="114"/>
      <c r="T1395" s="114"/>
      <c r="U1395" s="114"/>
      <c r="V1395" s="114"/>
      <c r="W1395" s="114"/>
      <c r="X1395" s="114"/>
      <c r="Y1395" s="114"/>
      <c r="Z1395" s="114"/>
      <c r="AA1395" s="114"/>
      <c r="AB1395" s="114"/>
      <c r="AC1395" s="114"/>
      <c r="AD1395" s="114"/>
      <c r="AE1395" s="114"/>
      <c r="AF1395" s="114"/>
      <c r="AG1395" s="114"/>
      <c r="AH1395" s="114"/>
      <c r="AI1395" s="114"/>
      <c r="AJ1395" s="114"/>
      <c r="AK1395" s="114"/>
      <c r="AL1395" s="114"/>
      <c r="AM1395" s="114"/>
      <c r="AN1395" s="114"/>
      <c r="AO1395" s="114"/>
      <c r="AP1395" s="114"/>
      <c r="AQ1395" s="114"/>
      <c r="AR1395" s="114"/>
      <c r="AS1395" s="114"/>
      <c r="AT1395" s="114"/>
      <c r="AU1395" s="114"/>
      <c r="AV1395" s="114"/>
      <c r="AW1395" s="114"/>
      <c r="AX1395" s="114"/>
      <c r="AY1395" s="114"/>
      <c r="AZ1395" s="114"/>
      <c r="BA1395" s="114"/>
      <c r="BB1395" s="114"/>
      <c r="BC1395" s="114"/>
      <c r="BD1395" s="114"/>
      <c r="BE1395" s="114"/>
      <c r="BF1395" s="114"/>
      <c r="BG1395" s="114"/>
      <c r="BH1395" s="114"/>
      <c r="BI1395" s="114"/>
      <c r="BJ1395" s="114"/>
      <c r="BK1395" s="114"/>
      <c r="BL1395" s="114"/>
    </row>
    <row r="1396">
      <c r="A1396" s="117" t="s">
        <v>237</v>
      </c>
      <c r="B1396" s="117" t="b">
        <v>1</v>
      </c>
      <c r="C1396" s="117" t="s">
        <v>241</v>
      </c>
      <c r="D1396" s="117" t="s">
        <v>10364</v>
      </c>
      <c r="E1396" s="117" t="s">
        <v>12038</v>
      </c>
      <c r="F1396" s="117" t="s">
        <v>1446</v>
      </c>
      <c r="G1396" s="117" t="s">
        <v>15164</v>
      </c>
      <c r="H1396" s="117" t="s">
        <v>15165</v>
      </c>
      <c r="I1396" s="134"/>
      <c r="J1396" s="117" t="s">
        <v>15166</v>
      </c>
      <c r="K1396" s="117" t="s">
        <v>15167</v>
      </c>
      <c r="L1396" s="134"/>
      <c r="M1396" s="134"/>
      <c r="N1396" s="134"/>
      <c r="O1396" s="117" t="s">
        <v>15168</v>
      </c>
      <c r="P1396" s="117" t="s">
        <v>15169</v>
      </c>
      <c r="Q1396" s="117" t="s">
        <v>15170</v>
      </c>
      <c r="R1396" s="114"/>
      <c r="S1396" s="114"/>
      <c r="T1396" s="114"/>
      <c r="U1396" s="114"/>
      <c r="V1396" s="114"/>
      <c r="W1396" s="114"/>
      <c r="X1396" s="114"/>
      <c r="Y1396" s="114"/>
      <c r="Z1396" s="114"/>
      <c r="AA1396" s="114"/>
      <c r="AB1396" s="114"/>
      <c r="AC1396" s="114"/>
      <c r="AD1396" s="114"/>
      <c r="AE1396" s="114"/>
      <c r="AF1396" s="114"/>
      <c r="AG1396" s="114"/>
      <c r="AH1396" s="114"/>
      <c r="AI1396" s="114"/>
      <c r="AJ1396" s="114"/>
      <c r="AK1396" s="114"/>
      <c r="AL1396" s="114"/>
      <c r="AM1396" s="114"/>
      <c r="AN1396" s="114"/>
      <c r="AO1396" s="114"/>
      <c r="AP1396" s="114"/>
      <c r="AQ1396" s="114"/>
      <c r="AR1396" s="114"/>
      <c r="AS1396" s="114"/>
      <c r="AT1396" s="114"/>
      <c r="AU1396" s="114"/>
      <c r="AV1396" s="114"/>
      <c r="AW1396" s="114"/>
      <c r="AX1396" s="114"/>
      <c r="AY1396" s="114"/>
      <c r="AZ1396" s="114"/>
      <c r="BA1396" s="114"/>
      <c r="BB1396" s="114"/>
      <c r="BC1396" s="114"/>
      <c r="BD1396" s="114"/>
      <c r="BE1396" s="114"/>
      <c r="BF1396" s="114"/>
      <c r="BG1396" s="114"/>
      <c r="BH1396" s="114"/>
      <c r="BI1396" s="114"/>
      <c r="BJ1396" s="114"/>
      <c r="BK1396" s="114"/>
      <c r="BL1396" s="114"/>
    </row>
    <row r="1397">
      <c r="A1397" s="117" t="s">
        <v>237</v>
      </c>
      <c r="B1397" s="117" t="b">
        <v>1</v>
      </c>
      <c r="C1397" s="117">
        <v>1.0</v>
      </c>
      <c r="D1397" s="117" t="s">
        <v>10364</v>
      </c>
      <c r="E1397" s="117" t="s">
        <v>12038</v>
      </c>
      <c r="F1397" s="117" t="s">
        <v>1446</v>
      </c>
      <c r="G1397" s="117" t="s">
        <v>15171</v>
      </c>
      <c r="H1397" s="117" t="s">
        <v>15172</v>
      </c>
      <c r="I1397" s="134"/>
      <c r="J1397" s="117" t="s">
        <v>15173</v>
      </c>
      <c r="K1397" s="117" t="s">
        <v>15174</v>
      </c>
      <c r="L1397" s="134"/>
      <c r="M1397" s="134"/>
      <c r="N1397" s="134"/>
      <c r="O1397" s="117" t="s">
        <v>15175</v>
      </c>
      <c r="P1397" s="117" t="s">
        <v>15176</v>
      </c>
      <c r="Q1397" s="134"/>
      <c r="R1397" s="114"/>
      <c r="S1397" s="114"/>
      <c r="T1397" s="114"/>
      <c r="U1397" s="114"/>
      <c r="V1397" s="114"/>
      <c r="W1397" s="114"/>
      <c r="X1397" s="114"/>
      <c r="Y1397" s="114"/>
      <c r="Z1397" s="114"/>
      <c r="AA1397" s="114"/>
      <c r="AB1397" s="114"/>
      <c r="AC1397" s="114"/>
      <c r="AD1397" s="114"/>
      <c r="AE1397" s="114"/>
      <c r="AF1397" s="114"/>
      <c r="AG1397" s="114"/>
      <c r="AH1397" s="114"/>
      <c r="AI1397" s="114"/>
      <c r="AJ1397" s="114"/>
      <c r="AK1397" s="114"/>
      <c r="AL1397" s="114"/>
      <c r="AM1397" s="114"/>
      <c r="AN1397" s="114"/>
      <c r="AO1397" s="114"/>
      <c r="AP1397" s="114"/>
      <c r="AQ1397" s="114"/>
      <c r="AR1397" s="114"/>
      <c r="AS1397" s="114"/>
      <c r="AT1397" s="114"/>
      <c r="AU1397" s="114"/>
      <c r="AV1397" s="114"/>
      <c r="AW1397" s="114"/>
      <c r="AX1397" s="114"/>
      <c r="AY1397" s="114"/>
      <c r="AZ1397" s="114"/>
      <c r="BA1397" s="114"/>
      <c r="BB1397" s="114"/>
      <c r="BC1397" s="114"/>
      <c r="BD1397" s="114"/>
      <c r="BE1397" s="114"/>
      <c r="BF1397" s="114"/>
      <c r="BG1397" s="114"/>
      <c r="BH1397" s="114"/>
      <c r="BI1397" s="114"/>
      <c r="BJ1397" s="114"/>
      <c r="BK1397" s="114"/>
      <c r="BL1397" s="114"/>
    </row>
    <row r="1398">
      <c r="A1398" s="117" t="s">
        <v>237</v>
      </c>
      <c r="B1398" s="117" t="b">
        <v>1</v>
      </c>
      <c r="C1398" s="117" t="s">
        <v>241</v>
      </c>
      <c r="D1398" s="117" t="s">
        <v>10364</v>
      </c>
      <c r="E1398" s="117" t="s">
        <v>15177</v>
      </c>
      <c r="F1398" s="117" t="s">
        <v>556</v>
      </c>
      <c r="G1398" s="117" t="s">
        <v>15178</v>
      </c>
      <c r="H1398" s="117" t="s">
        <v>15179</v>
      </c>
      <c r="I1398" s="134"/>
      <c r="J1398" s="117" t="s">
        <v>15180</v>
      </c>
      <c r="K1398" s="117" t="s">
        <v>15181</v>
      </c>
      <c r="L1398" s="134"/>
      <c r="M1398" s="134"/>
      <c r="N1398" s="134"/>
      <c r="O1398" s="117" t="s">
        <v>15182</v>
      </c>
      <c r="P1398" s="117" t="s">
        <v>15183</v>
      </c>
      <c r="Q1398" s="117" t="s">
        <v>15184</v>
      </c>
      <c r="R1398" s="114"/>
      <c r="S1398" s="114"/>
      <c r="T1398" s="114"/>
      <c r="U1398" s="114"/>
      <c r="V1398" s="114"/>
      <c r="W1398" s="114"/>
      <c r="X1398" s="114"/>
      <c r="Y1398" s="114"/>
      <c r="Z1398" s="114"/>
      <c r="AA1398" s="114"/>
      <c r="AB1398" s="114"/>
      <c r="AC1398" s="114"/>
      <c r="AD1398" s="114"/>
      <c r="AE1398" s="114"/>
      <c r="AF1398" s="114"/>
      <c r="AG1398" s="114"/>
      <c r="AH1398" s="114"/>
      <c r="AI1398" s="114"/>
      <c r="AJ1398" s="114"/>
      <c r="AK1398" s="114"/>
      <c r="AL1398" s="114"/>
      <c r="AM1398" s="114"/>
      <c r="AN1398" s="114"/>
      <c r="AO1398" s="114"/>
      <c r="AP1398" s="114"/>
      <c r="AQ1398" s="114"/>
      <c r="AR1398" s="114"/>
      <c r="AS1398" s="114"/>
      <c r="AT1398" s="114"/>
      <c r="AU1398" s="114"/>
      <c r="AV1398" s="114"/>
      <c r="AW1398" s="114"/>
      <c r="AX1398" s="114"/>
      <c r="AY1398" s="114"/>
      <c r="AZ1398" s="114"/>
      <c r="BA1398" s="114"/>
      <c r="BB1398" s="114"/>
      <c r="BC1398" s="114"/>
      <c r="BD1398" s="114"/>
      <c r="BE1398" s="114"/>
      <c r="BF1398" s="114"/>
      <c r="BG1398" s="114"/>
      <c r="BH1398" s="114"/>
      <c r="BI1398" s="114"/>
      <c r="BJ1398" s="114"/>
      <c r="BK1398" s="114"/>
      <c r="BL1398" s="114"/>
    </row>
    <row r="1399">
      <c r="A1399" s="117" t="s">
        <v>237</v>
      </c>
      <c r="B1399" s="117" t="b">
        <v>1</v>
      </c>
      <c r="C1399" s="117" t="s">
        <v>241</v>
      </c>
      <c r="D1399" s="117" t="s">
        <v>10364</v>
      </c>
      <c r="E1399" s="117" t="s">
        <v>15177</v>
      </c>
      <c r="F1399" s="117" t="s">
        <v>556</v>
      </c>
      <c r="G1399" s="117" t="s">
        <v>15185</v>
      </c>
      <c r="H1399" s="117" t="s">
        <v>15186</v>
      </c>
      <c r="I1399" s="134"/>
      <c r="J1399" s="117" t="s">
        <v>15187</v>
      </c>
      <c r="K1399" s="143" t="s">
        <v>15188</v>
      </c>
      <c r="L1399" s="134"/>
      <c r="M1399" s="134"/>
      <c r="N1399" s="134"/>
      <c r="O1399" s="117" t="s">
        <v>15189</v>
      </c>
      <c r="P1399" s="117" t="s">
        <v>15190</v>
      </c>
      <c r="Q1399" s="134"/>
      <c r="R1399" s="114"/>
      <c r="S1399" s="114"/>
      <c r="T1399" s="114"/>
      <c r="U1399" s="114"/>
      <c r="V1399" s="114"/>
      <c r="W1399" s="114"/>
      <c r="X1399" s="114"/>
      <c r="Y1399" s="114"/>
      <c r="Z1399" s="114"/>
      <c r="AA1399" s="114"/>
      <c r="AB1399" s="114"/>
      <c r="AC1399" s="114"/>
      <c r="AD1399" s="114"/>
      <c r="AE1399" s="114"/>
      <c r="AF1399" s="114"/>
      <c r="AG1399" s="114"/>
      <c r="AH1399" s="114"/>
      <c r="AI1399" s="114"/>
      <c r="AJ1399" s="114"/>
      <c r="AK1399" s="114"/>
      <c r="AL1399" s="114"/>
      <c r="AM1399" s="114"/>
      <c r="AN1399" s="114"/>
      <c r="AO1399" s="114"/>
      <c r="AP1399" s="114"/>
      <c r="AQ1399" s="114"/>
      <c r="AR1399" s="114"/>
      <c r="AS1399" s="114"/>
      <c r="AT1399" s="114"/>
      <c r="AU1399" s="114"/>
      <c r="AV1399" s="114"/>
      <c r="AW1399" s="114"/>
      <c r="AX1399" s="114"/>
      <c r="AY1399" s="114"/>
      <c r="AZ1399" s="114"/>
      <c r="BA1399" s="114"/>
      <c r="BB1399" s="114"/>
      <c r="BC1399" s="114"/>
      <c r="BD1399" s="114"/>
      <c r="BE1399" s="114"/>
      <c r="BF1399" s="114"/>
      <c r="BG1399" s="114"/>
      <c r="BH1399" s="114"/>
      <c r="BI1399" s="114"/>
      <c r="BJ1399" s="114"/>
      <c r="BK1399" s="114"/>
      <c r="BL1399" s="114"/>
    </row>
    <row r="1400">
      <c r="A1400" s="146" t="s">
        <v>237</v>
      </c>
      <c r="B1400" s="146" t="b">
        <v>1</v>
      </c>
      <c r="C1400" s="146">
        <v>1.0</v>
      </c>
      <c r="D1400" s="146" t="s">
        <v>10364</v>
      </c>
      <c r="E1400" s="146" t="s">
        <v>15177</v>
      </c>
      <c r="F1400" s="146" t="s">
        <v>1446</v>
      </c>
      <c r="G1400" s="146" t="s">
        <v>15191</v>
      </c>
      <c r="H1400" s="146" t="s">
        <v>15192</v>
      </c>
      <c r="I1400" s="147"/>
      <c r="J1400" s="146" t="s">
        <v>15193</v>
      </c>
      <c r="K1400" s="146" t="s">
        <v>15194</v>
      </c>
      <c r="L1400" s="147"/>
      <c r="M1400" s="147"/>
      <c r="N1400" s="147"/>
      <c r="O1400" s="146" t="s">
        <v>15195</v>
      </c>
      <c r="P1400" s="146" t="s">
        <v>15196</v>
      </c>
      <c r="Q1400" s="146" t="s">
        <v>15197</v>
      </c>
      <c r="R1400" s="148"/>
      <c r="S1400" s="148"/>
      <c r="T1400" s="148"/>
      <c r="U1400" s="148"/>
      <c r="V1400" s="148"/>
      <c r="W1400" s="148"/>
      <c r="X1400" s="148"/>
      <c r="Y1400" s="148"/>
      <c r="Z1400" s="148"/>
      <c r="AA1400" s="148"/>
      <c r="AB1400" s="148"/>
      <c r="AC1400" s="148"/>
      <c r="AD1400" s="148"/>
      <c r="AE1400" s="148"/>
      <c r="AF1400" s="148"/>
      <c r="AG1400" s="148"/>
      <c r="AH1400" s="148"/>
      <c r="AI1400" s="148"/>
      <c r="AJ1400" s="148"/>
      <c r="AK1400" s="148"/>
      <c r="AL1400" s="148"/>
      <c r="AM1400" s="148"/>
      <c r="AN1400" s="148"/>
      <c r="AO1400" s="148"/>
      <c r="AP1400" s="148"/>
      <c r="AQ1400" s="148"/>
      <c r="AR1400" s="148"/>
      <c r="AS1400" s="148"/>
      <c r="AT1400" s="148"/>
      <c r="AU1400" s="148"/>
      <c r="AV1400" s="148"/>
      <c r="AW1400" s="148"/>
      <c r="AX1400" s="148"/>
      <c r="AY1400" s="148"/>
      <c r="AZ1400" s="148"/>
      <c r="BA1400" s="148"/>
      <c r="BB1400" s="148"/>
      <c r="BC1400" s="148"/>
      <c r="BD1400" s="148"/>
      <c r="BE1400" s="148"/>
      <c r="BF1400" s="148"/>
      <c r="BG1400" s="148"/>
      <c r="BH1400" s="148"/>
      <c r="BI1400" s="148"/>
      <c r="BJ1400" s="148"/>
      <c r="BK1400" s="148"/>
      <c r="BL1400" s="148"/>
    </row>
    <row r="1401">
      <c r="A1401" s="79" t="s">
        <v>237</v>
      </c>
      <c r="B1401" s="79" t="b">
        <v>1</v>
      </c>
      <c r="C1401" s="79" t="s">
        <v>241</v>
      </c>
      <c r="D1401" s="79" t="s">
        <v>8227</v>
      </c>
      <c r="E1401" s="79" t="s">
        <v>10267</v>
      </c>
      <c r="F1401" s="79" t="s">
        <v>489</v>
      </c>
      <c r="G1401" s="79" t="s">
        <v>15198</v>
      </c>
      <c r="H1401" s="79" t="s">
        <v>15199</v>
      </c>
      <c r="I1401" s="80"/>
      <c r="J1401" s="79" t="s">
        <v>15200</v>
      </c>
      <c r="K1401" s="79" t="s">
        <v>15201</v>
      </c>
      <c r="L1401" s="80"/>
      <c r="M1401" s="80"/>
      <c r="N1401" s="80"/>
      <c r="O1401" s="79" t="s">
        <v>15202</v>
      </c>
      <c r="P1401" s="79" t="s">
        <v>15203</v>
      </c>
      <c r="Q1401" s="79" t="s">
        <v>15204</v>
      </c>
      <c r="R1401" s="114"/>
      <c r="S1401" s="114"/>
      <c r="T1401" s="114"/>
      <c r="U1401" s="114"/>
      <c r="V1401" s="114"/>
      <c r="W1401" s="114"/>
      <c r="X1401" s="114"/>
      <c r="Y1401" s="114"/>
      <c r="Z1401" s="114"/>
      <c r="AA1401" s="114"/>
      <c r="AB1401" s="114"/>
      <c r="AC1401" s="114"/>
      <c r="AD1401" s="114"/>
      <c r="AE1401" s="114"/>
      <c r="AF1401" s="114"/>
      <c r="AG1401" s="114"/>
      <c r="AH1401" s="114"/>
      <c r="AI1401" s="114"/>
      <c r="AJ1401" s="114"/>
      <c r="AK1401" s="114"/>
      <c r="AL1401" s="114"/>
      <c r="AM1401" s="114"/>
      <c r="AN1401" s="114"/>
      <c r="AO1401" s="114"/>
      <c r="AP1401" s="114"/>
      <c r="AQ1401" s="114"/>
      <c r="AR1401" s="114"/>
      <c r="AS1401" s="114"/>
      <c r="AT1401" s="114"/>
      <c r="AU1401" s="114"/>
      <c r="AV1401" s="114"/>
      <c r="AW1401" s="114"/>
      <c r="AX1401" s="114"/>
      <c r="AY1401" s="114"/>
      <c r="AZ1401" s="114"/>
      <c r="BA1401" s="114"/>
      <c r="BB1401" s="114"/>
      <c r="BC1401" s="114"/>
      <c r="BD1401" s="114"/>
      <c r="BE1401" s="114"/>
      <c r="BF1401" s="114"/>
      <c r="BG1401" s="114"/>
      <c r="BH1401" s="114"/>
      <c r="BI1401" s="114"/>
      <c r="BJ1401" s="114"/>
      <c r="BK1401" s="114"/>
      <c r="BL1401" s="114"/>
    </row>
    <row r="1402">
      <c r="A1402" s="79" t="s">
        <v>237</v>
      </c>
      <c r="B1402" s="79" t="b">
        <v>1</v>
      </c>
      <c r="C1402" s="79" t="s">
        <v>266</v>
      </c>
      <c r="D1402" s="79" t="s">
        <v>10364</v>
      </c>
      <c r="E1402" s="79" t="s">
        <v>10506</v>
      </c>
      <c r="F1402" s="79" t="s">
        <v>1446</v>
      </c>
      <c r="G1402" s="79" t="s">
        <v>15205</v>
      </c>
      <c r="H1402" s="79" t="s">
        <v>15206</v>
      </c>
      <c r="I1402" s="80"/>
      <c r="J1402" s="79" t="s">
        <v>15207</v>
      </c>
      <c r="K1402" s="79" t="s">
        <v>15208</v>
      </c>
      <c r="L1402" s="80"/>
      <c r="M1402" s="80"/>
      <c r="N1402" s="80"/>
      <c r="O1402" s="79" t="s">
        <v>15209</v>
      </c>
      <c r="P1402" s="79" t="s">
        <v>15210</v>
      </c>
      <c r="Q1402" s="80"/>
      <c r="R1402" s="114"/>
      <c r="S1402" s="114"/>
      <c r="T1402" s="114"/>
      <c r="U1402" s="114"/>
      <c r="V1402" s="114"/>
      <c r="W1402" s="114"/>
      <c r="X1402" s="114"/>
      <c r="Y1402" s="114"/>
      <c r="Z1402" s="114"/>
      <c r="AA1402" s="114"/>
      <c r="AB1402" s="114"/>
      <c r="AC1402" s="114"/>
      <c r="AD1402" s="114"/>
      <c r="AE1402" s="114"/>
      <c r="AF1402" s="114"/>
      <c r="AG1402" s="114"/>
      <c r="AH1402" s="114"/>
      <c r="AI1402" s="114"/>
      <c r="AJ1402" s="114"/>
      <c r="AK1402" s="114"/>
      <c r="AL1402" s="114"/>
      <c r="AM1402" s="114"/>
      <c r="AN1402" s="114"/>
      <c r="AO1402" s="114"/>
      <c r="AP1402" s="114"/>
      <c r="AQ1402" s="114"/>
      <c r="AR1402" s="114"/>
      <c r="AS1402" s="114"/>
      <c r="AT1402" s="114"/>
      <c r="AU1402" s="114"/>
      <c r="AV1402" s="114"/>
      <c r="AW1402" s="114"/>
      <c r="AX1402" s="114"/>
      <c r="AY1402" s="114"/>
      <c r="AZ1402" s="114"/>
      <c r="BA1402" s="114"/>
      <c r="BB1402" s="114"/>
      <c r="BC1402" s="114"/>
      <c r="BD1402" s="114"/>
      <c r="BE1402" s="114"/>
      <c r="BF1402" s="114"/>
      <c r="BG1402" s="114"/>
      <c r="BH1402" s="114"/>
      <c r="BI1402" s="114"/>
      <c r="BJ1402" s="114"/>
      <c r="BK1402" s="114"/>
      <c r="BL1402" s="114"/>
    </row>
    <row r="1403">
      <c r="A1403" s="79" t="s">
        <v>237</v>
      </c>
      <c r="B1403" s="79" t="b">
        <v>1</v>
      </c>
      <c r="C1403" s="79" t="s">
        <v>266</v>
      </c>
      <c r="D1403" s="79" t="s">
        <v>10364</v>
      </c>
      <c r="E1403" s="79" t="s">
        <v>10506</v>
      </c>
      <c r="F1403" s="79" t="s">
        <v>6144</v>
      </c>
      <c r="G1403" s="79" t="s">
        <v>15211</v>
      </c>
      <c r="H1403" s="79" t="s">
        <v>15212</v>
      </c>
      <c r="I1403" s="80"/>
      <c r="J1403" s="79" t="s">
        <v>15213</v>
      </c>
      <c r="K1403" s="79" t="s">
        <v>15214</v>
      </c>
      <c r="L1403" s="80"/>
      <c r="M1403" s="80"/>
      <c r="N1403" s="80"/>
      <c r="O1403" s="79" t="s">
        <v>15215</v>
      </c>
      <c r="P1403" s="79" t="s">
        <v>15216</v>
      </c>
      <c r="Q1403" s="79" t="s">
        <v>15217</v>
      </c>
      <c r="R1403" s="114"/>
      <c r="S1403" s="114"/>
      <c r="T1403" s="114"/>
      <c r="U1403" s="114"/>
      <c r="V1403" s="114"/>
      <c r="W1403" s="114"/>
      <c r="X1403" s="114"/>
      <c r="Y1403" s="114"/>
      <c r="Z1403" s="114"/>
      <c r="AA1403" s="114"/>
      <c r="AB1403" s="114"/>
      <c r="AC1403" s="114"/>
      <c r="AD1403" s="114"/>
      <c r="AE1403" s="114"/>
      <c r="AF1403" s="114"/>
      <c r="AG1403" s="114"/>
      <c r="AH1403" s="114"/>
      <c r="AI1403" s="114"/>
      <c r="AJ1403" s="114"/>
      <c r="AK1403" s="114"/>
      <c r="AL1403" s="114"/>
      <c r="AM1403" s="114"/>
      <c r="AN1403" s="114"/>
      <c r="AO1403" s="114"/>
      <c r="AP1403" s="114"/>
      <c r="AQ1403" s="114"/>
      <c r="AR1403" s="114"/>
      <c r="AS1403" s="114"/>
      <c r="AT1403" s="114"/>
      <c r="AU1403" s="114"/>
      <c r="AV1403" s="114"/>
      <c r="AW1403" s="114"/>
      <c r="AX1403" s="114"/>
      <c r="AY1403" s="114"/>
      <c r="AZ1403" s="114"/>
      <c r="BA1403" s="114"/>
      <c r="BB1403" s="114"/>
      <c r="BC1403" s="114"/>
      <c r="BD1403" s="114"/>
      <c r="BE1403" s="114"/>
      <c r="BF1403" s="114"/>
      <c r="BG1403" s="114"/>
      <c r="BH1403" s="114"/>
      <c r="BI1403" s="114"/>
      <c r="BJ1403" s="114"/>
      <c r="BK1403" s="114"/>
      <c r="BL1403" s="114"/>
    </row>
    <row r="1404">
      <c r="A1404" s="79" t="s">
        <v>237</v>
      </c>
      <c r="B1404" s="79" t="b">
        <v>1</v>
      </c>
      <c r="C1404" s="79" t="s">
        <v>266</v>
      </c>
      <c r="D1404" s="79" t="s">
        <v>10364</v>
      </c>
      <c r="E1404" s="79" t="s">
        <v>14812</v>
      </c>
      <c r="F1404" s="79" t="s">
        <v>1399</v>
      </c>
      <c r="G1404" s="79" t="s">
        <v>15218</v>
      </c>
      <c r="H1404" s="79" t="s">
        <v>15219</v>
      </c>
      <c r="I1404" s="80"/>
      <c r="J1404" s="79" t="s">
        <v>15220</v>
      </c>
      <c r="K1404" s="79" t="s">
        <v>15221</v>
      </c>
      <c r="L1404" s="80"/>
      <c r="M1404" s="80"/>
      <c r="N1404" s="80"/>
      <c r="O1404" s="79" t="s">
        <v>15222</v>
      </c>
      <c r="P1404" s="79" t="s">
        <v>15223</v>
      </c>
      <c r="Q1404" s="80"/>
      <c r="R1404" s="114"/>
      <c r="S1404" s="114"/>
      <c r="T1404" s="114"/>
      <c r="U1404" s="114"/>
      <c r="V1404" s="114"/>
      <c r="W1404" s="114"/>
      <c r="X1404" s="114"/>
      <c r="Y1404" s="114"/>
      <c r="Z1404" s="114"/>
      <c r="AA1404" s="114"/>
      <c r="AB1404" s="114"/>
      <c r="AC1404" s="114"/>
      <c r="AD1404" s="114"/>
      <c r="AE1404" s="114"/>
      <c r="AF1404" s="114"/>
      <c r="AG1404" s="114"/>
      <c r="AH1404" s="114"/>
      <c r="AI1404" s="114"/>
      <c r="AJ1404" s="114"/>
      <c r="AK1404" s="114"/>
      <c r="AL1404" s="114"/>
      <c r="AM1404" s="114"/>
      <c r="AN1404" s="114"/>
      <c r="AO1404" s="114"/>
      <c r="AP1404" s="114"/>
      <c r="AQ1404" s="114"/>
      <c r="AR1404" s="114"/>
      <c r="AS1404" s="114"/>
      <c r="AT1404" s="114"/>
      <c r="AU1404" s="114"/>
      <c r="AV1404" s="114"/>
      <c r="AW1404" s="114"/>
      <c r="AX1404" s="114"/>
      <c r="AY1404" s="114"/>
      <c r="AZ1404" s="114"/>
      <c r="BA1404" s="114"/>
      <c r="BB1404" s="114"/>
      <c r="BC1404" s="114"/>
      <c r="BD1404" s="114"/>
      <c r="BE1404" s="114"/>
      <c r="BF1404" s="114"/>
      <c r="BG1404" s="114"/>
      <c r="BH1404" s="114"/>
      <c r="BI1404" s="114"/>
      <c r="BJ1404" s="114"/>
      <c r="BK1404" s="114"/>
      <c r="BL1404" s="114"/>
    </row>
    <row r="1405">
      <c r="A1405" s="79" t="s">
        <v>237</v>
      </c>
      <c r="B1405" s="79" t="b">
        <v>1</v>
      </c>
      <c r="C1405" s="79" t="s">
        <v>266</v>
      </c>
      <c r="D1405" s="79" t="s">
        <v>8227</v>
      </c>
      <c r="E1405" s="79" t="s">
        <v>9935</v>
      </c>
      <c r="F1405" s="79" t="s">
        <v>1446</v>
      </c>
      <c r="G1405" s="79" t="s">
        <v>15224</v>
      </c>
      <c r="H1405" s="79" t="s">
        <v>15225</v>
      </c>
      <c r="I1405" s="80"/>
      <c r="J1405" s="79" t="s">
        <v>15226</v>
      </c>
      <c r="K1405" s="79" t="s">
        <v>15227</v>
      </c>
      <c r="L1405" s="80"/>
      <c r="M1405" s="80"/>
      <c r="N1405" s="80"/>
      <c r="O1405" s="79" t="s">
        <v>15228</v>
      </c>
      <c r="P1405" s="79" t="s">
        <v>15229</v>
      </c>
      <c r="Q1405" s="80"/>
      <c r="R1405" s="114"/>
      <c r="S1405" s="114"/>
      <c r="T1405" s="114"/>
      <c r="U1405" s="114"/>
      <c r="V1405" s="114"/>
      <c r="W1405" s="114"/>
      <c r="X1405" s="114"/>
      <c r="Y1405" s="114"/>
      <c r="Z1405" s="114"/>
      <c r="AA1405" s="114"/>
      <c r="AB1405" s="114"/>
      <c r="AC1405" s="114"/>
      <c r="AD1405" s="114"/>
      <c r="AE1405" s="114"/>
      <c r="AF1405" s="114"/>
      <c r="AG1405" s="114"/>
      <c r="AH1405" s="114"/>
      <c r="AI1405" s="114"/>
      <c r="AJ1405" s="114"/>
      <c r="AK1405" s="114"/>
      <c r="AL1405" s="114"/>
      <c r="AM1405" s="114"/>
      <c r="AN1405" s="114"/>
      <c r="AO1405" s="114"/>
      <c r="AP1405" s="114"/>
      <c r="AQ1405" s="114"/>
      <c r="AR1405" s="114"/>
      <c r="AS1405" s="114"/>
      <c r="AT1405" s="114"/>
      <c r="AU1405" s="114"/>
      <c r="AV1405" s="114"/>
      <c r="AW1405" s="114"/>
      <c r="AX1405" s="114"/>
      <c r="AY1405" s="114"/>
      <c r="AZ1405" s="114"/>
      <c r="BA1405" s="114"/>
      <c r="BB1405" s="114"/>
      <c r="BC1405" s="114"/>
      <c r="BD1405" s="114"/>
      <c r="BE1405" s="114"/>
      <c r="BF1405" s="114"/>
      <c r="BG1405" s="114"/>
      <c r="BH1405" s="114"/>
      <c r="BI1405" s="114"/>
      <c r="BJ1405" s="114"/>
      <c r="BK1405" s="114"/>
      <c r="BL1405" s="114"/>
    </row>
    <row r="1406">
      <c r="A1406" s="79" t="s">
        <v>237</v>
      </c>
      <c r="B1406" s="79" t="b">
        <v>1</v>
      </c>
      <c r="C1406" s="79" t="s">
        <v>241</v>
      </c>
      <c r="D1406" s="79" t="s">
        <v>10364</v>
      </c>
      <c r="E1406" s="79" t="s">
        <v>11107</v>
      </c>
      <c r="F1406" s="79" t="s">
        <v>1446</v>
      </c>
      <c r="G1406" s="79" t="s">
        <v>15230</v>
      </c>
      <c r="H1406" s="79" t="s">
        <v>15231</v>
      </c>
      <c r="I1406" s="80"/>
      <c r="J1406" s="79" t="s">
        <v>15232</v>
      </c>
      <c r="K1406" s="79" t="s">
        <v>15233</v>
      </c>
      <c r="L1406" s="80"/>
      <c r="M1406" s="80"/>
      <c r="N1406" s="80"/>
      <c r="O1406" s="79" t="s">
        <v>15234</v>
      </c>
      <c r="P1406" s="79" t="s">
        <v>15235</v>
      </c>
      <c r="Q1406" s="79" t="s">
        <v>15236</v>
      </c>
      <c r="R1406" s="114"/>
      <c r="S1406" s="114"/>
      <c r="T1406" s="114"/>
      <c r="U1406" s="114"/>
      <c r="V1406" s="114"/>
      <c r="W1406" s="114"/>
      <c r="X1406" s="114"/>
      <c r="Y1406" s="114"/>
      <c r="Z1406" s="114"/>
      <c r="AA1406" s="114"/>
      <c r="AB1406" s="114"/>
      <c r="AC1406" s="114"/>
      <c r="AD1406" s="114"/>
      <c r="AE1406" s="114"/>
      <c r="AF1406" s="114"/>
      <c r="AG1406" s="114"/>
      <c r="AH1406" s="114"/>
      <c r="AI1406" s="114"/>
      <c r="AJ1406" s="114"/>
      <c r="AK1406" s="114"/>
      <c r="AL1406" s="114"/>
      <c r="AM1406" s="114"/>
      <c r="AN1406" s="114"/>
      <c r="AO1406" s="114"/>
      <c r="AP1406" s="114"/>
      <c r="AQ1406" s="114"/>
      <c r="AR1406" s="114"/>
      <c r="AS1406" s="114"/>
      <c r="AT1406" s="114"/>
      <c r="AU1406" s="114"/>
      <c r="AV1406" s="114"/>
      <c r="AW1406" s="114"/>
      <c r="AX1406" s="114"/>
      <c r="AY1406" s="114"/>
      <c r="AZ1406" s="114"/>
      <c r="BA1406" s="114"/>
      <c r="BB1406" s="114"/>
      <c r="BC1406" s="114"/>
      <c r="BD1406" s="114"/>
      <c r="BE1406" s="114"/>
      <c r="BF1406" s="114"/>
      <c r="BG1406" s="114"/>
      <c r="BH1406" s="114"/>
      <c r="BI1406" s="114"/>
      <c r="BJ1406" s="114"/>
      <c r="BK1406" s="114"/>
      <c r="BL1406" s="114"/>
    </row>
    <row r="1407">
      <c r="A1407" s="79" t="s">
        <v>237</v>
      </c>
      <c r="B1407" s="79" t="b">
        <v>1</v>
      </c>
      <c r="C1407" s="79" t="s">
        <v>241</v>
      </c>
      <c r="D1407" s="79" t="s">
        <v>8227</v>
      </c>
      <c r="E1407" s="79" t="s">
        <v>13622</v>
      </c>
      <c r="F1407" s="79" t="s">
        <v>1446</v>
      </c>
      <c r="G1407" s="79" t="s">
        <v>15237</v>
      </c>
      <c r="H1407" s="79" t="s">
        <v>15238</v>
      </c>
      <c r="I1407" s="80"/>
      <c r="J1407" s="79" t="s">
        <v>15239</v>
      </c>
      <c r="K1407" s="79" t="s">
        <v>15240</v>
      </c>
      <c r="L1407" s="80"/>
      <c r="M1407" s="80"/>
      <c r="N1407" s="80"/>
      <c r="O1407" s="79" t="s">
        <v>15241</v>
      </c>
      <c r="P1407" s="79" t="s">
        <v>15242</v>
      </c>
      <c r="Q1407" s="80"/>
      <c r="R1407" s="114"/>
      <c r="S1407" s="114"/>
      <c r="T1407" s="114"/>
      <c r="U1407" s="114"/>
      <c r="V1407" s="114"/>
      <c r="W1407" s="114"/>
      <c r="X1407" s="114"/>
      <c r="Y1407" s="114"/>
      <c r="Z1407" s="114"/>
      <c r="AA1407" s="114"/>
      <c r="AB1407" s="114"/>
      <c r="AC1407" s="114"/>
      <c r="AD1407" s="114"/>
      <c r="AE1407" s="114"/>
      <c r="AF1407" s="114"/>
      <c r="AG1407" s="114"/>
      <c r="AH1407" s="114"/>
      <c r="AI1407" s="114"/>
      <c r="AJ1407" s="114"/>
      <c r="AK1407" s="114"/>
      <c r="AL1407" s="114"/>
      <c r="AM1407" s="114"/>
      <c r="AN1407" s="114"/>
      <c r="AO1407" s="114"/>
      <c r="AP1407" s="114"/>
      <c r="AQ1407" s="114"/>
      <c r="AR1407" s="114"/>
      <c r="AS1407" s="114"/>
      <c r="AT1407" s="114"/>
      <c r="AU1407" s="114"/>
      <c r="AV1407" s="114"/>
      <c r="AW1407" s="114"/>
      <c r="AX1407" s="114"/>
      <c r="AY1407" s="114"/>
      <c r="AZ1407" s="114"/>
      <c r="BA1407" s="114"/>
      <c r="BB1407" s="114"/>
      <c r="BC1407" s="114"/>
      <c r="BD1407" s="114"/>
      <c r="BE1407" s="114"/>
      <c r="BF1407" s="114"/>
      <c r="BG1407" s="114"/>
      <c r="BH1407" s="114"/>
      <c r="BI1407" s="114"/>
      <c r="BJ1407" s="114"/>
      <c r="BK1407" s="114"/>
      <c r="BL1407" s="114"/>
    </row>
    <row r="1408">
      <c r="A1408" s="79" t="s">
        <v>237</v>
      </c>
      <c r="B1408" s="79" t="b">
        <v>1</v>
      </c>
      <c r="C1408" s="79" t="s">
        <v>266</v>
      </c>
      <c r="D1408" s="79" t="s">
        <v>8227</v>
      </c>
      <c r="E1408" s="79" t="s">
        <v>10267</v>
      </c>
      <c r="F1408" s="79" t="s">
        <v>6144</v>
      </c>
      <c r="G1408" s="79" t="s">
        <v>15243</v>
      </c>
      <c r="H1408" s="79" t="s">
        <v>15244</v>
      </c>
      <c r="I1408" s="80"/>
      <c r="J1408" s="79" t="s">
        <v>15245</v>
      </c>
      <c r="K1408" s="79" t="s">
        <v>15246</v>
      </c>
      <c r="L1408" s="80"/>
      <c r="M1408" s="80"/>
      <c r="N1408" s="80"/>
      <c r="O1408" s="79" t="s">
        <v>15247</v>
      </c>
      <c r="P1408" s="79" t="s">
        <v>15248</v>
      </c>
      <c r="Q1408" s="79" t="s">
        <v>15249</v>
      </c>
      <c r="R1408" s="114"/>
      <c r="S1408" s="114"/>
      <c r="T1408" s="114"/>
      <c r="U1408" s="114"/>
      <c r="V1408" s="114"/>
      <c r="W1408" s="114"/>
      <c r="X1408" s="114"/>
      <c r="Y1408" s="114"/>
      <c r="Z1408" s="114"/>
      <c r="AA1408" s="114"/>
      <c r="AB1408" s="114"/>
      <c r="AC1408" s="114"/>
      <c r="AD1408" s="114"/>
      <c r="AE1408" s="114"/>
      <c r="AF1408" s="114"/>
      <c r="AG1408" s="114"/>
      <c r="AH1408" s="114"/>
      <c r="AI1408" s="114"/>
      <c r="AJ1408" s="114"/>
      <c r="AK1408" s="114"/>
      <c r="AL1408" s="114"/>
      <c r="AM1408" s="114"/>
      <c r="AN1408" s="114"/>
      <c r="AO1408" s="114"/>
      <c r="AP1408" s="114"/>
      <c r="AQ1408" s="114"/>
      <c r="AR1408" s="114"/>
      <c r="AS1408" s="114"/>
      <c r="AT1408" s="114"/>
      <c r="AU1408" s="114"/>
      <c r="AV1408" s="114"/>
      <c r="AW1408" s="114"/>
      <c r="AX1408" s="114"/>
      <c r="AY1408" s="114"/>
      <c r="AZ1408" s="114"/>
      <c r="BA1408" s="114"/>
      <c r="BB1408" s="114"/>
      <c r="BC1408" s="114"/>
      <c r="BD1408" s="114"/>
      <c r="BE1408" s="114"/>
      <c r="BF1408" s="114"/>
      <c r="BG1408" s="114"/>
      <c r="BH1408" s="114"/>
      <c r="BI1408" s="114"/>
      <c r="BJ1408" s="114"/>
      <c r="BK1408" s="114"/>
      <c r="BL1408" s="114"/>
    </row>
    <row r="1409">
      <c r="A1409" s="79" t="s">
        <v>237</v>
      </c>
      <c r="B1409" s="79" t="b">
        <v>1</v>
      </c>
      <c r="C1409" s="79" t="s">
        <v>241</v>
      </c>
      <c r="D1409" s="79" t="s">
        <v>10364</v>
      </c>
      <c r="E1409" s="79" t="s">
        <v>15131</v>
      </c>
      <c r="F1409" s="79" t="s">
        <v>556</v>
      </c>
      <c r="G1409" s="79" t="s">
        <v>15250</v>
      </c>
      <c r="H1409" s="79" t="s">
        <v>15251</v>
      </c>
      <c r="I1409" s="80"/>
      <c r="J1409" s="79" t="s">
        <v>15252</v>
      </c>
      <c r="K1409" s="79" t="s">
        <v>15253</v>
      </c>
      <c r="L1409" s="80"/>
      <c r="M1409" s="80"/>
      <c r="N1409" s="80"/>
      <c r="O1409" s="79" t="s">
        <v>15254</v>
      </c>
      <c r="P1409" s="79" t="s">
        <v>15255</v>
      </c>
      <c r="Q1409" s="79" t="s">
        <v>15256</v>
      </c>
      <c r="R1409" s="114"/>
      <c r="S1409" s="114"/>
      <c r="T1409" s="114"/>
      <c r="U1409" s="114"/>
      <c r="V1409" s="114"/>
      <c r="W1409" s="114"/>
      <c r="X1409" s="114"/>
      <c r="Y1409" s="114"/>
      <c r="Z1409" s="114"/>
      <c r="AA1409" s="114"/>
      <c r="AB1409" s="114"/>
      <c r="AC1409" s="114"/>
      <c r="AD1409" s="114"/>
      <c r="AE1409" s="114"/>
      <c r="AF1409" s="114"/>
      <c r="AG1409" s="114"/>
      <c r="AH1409" s="114"/>
      <c r="AI1409" s="114"/>
      <c r="AJ1409" s="114"/>
      <c r="AK1409" s="114"/>
      <c r="AL1409" s="114"/>
      <c r="AM1409" s="114"/>
      <c r="AN1409" s="114"/>
      <c r="AO1409" s="114"/>
      <c r="AP1409" s="114"/>
      <c r="AQ1409" s="114"/>
      <c r="AR1409" s="114"/>
      <c r="AS1409" s="114"/>
      <c r="AT1409" s="114"/>
      <c r="AU1409" s="114"/>
      <c r="AV1409" s="114"/>
      <c r="AW1409" s="114"/>
      <c r="AX1409" s="114"/>
      <c r="AY1409" s="114"/>
      <c r="AZ1409" s="114"/>
      <c r="BA1409" s="114"/>
      <c r="BB1409" s="114"/>
      <c r="BC1409" s="114"/>
      <c r="BD1409" s="114"/>
      <c r="BE1409" s="114"/>
      <c r="BF1409" s="114"/>
      <c r="BG1409" s="114"/>
      <c r="BH1409" s="114"/>
      <c r="BI1409" s="114"/>
      <c r="BJ1409" s="114"/>
      <c r="BK1409" s="114"/>
      <c r="BL1409" s="114"/>
    </row>
    <row r="1410">
      <c r="A1410" s="79" t="s">
        <v>237</v>
      </c>
      <c r="B1410" s="79" t="b">
        <v>1</v>
      </c>
      <c r="C1410" s="79" t="s">
        <v>241</v>
      </c>
      <c r="D1410" s="79" t="s">
        <v>288</v>
      </c>
      <c r="E1410" s="79" t="s">
        <v>7702</v>
      </c>
      <c r="F1410" s="79" t="s">
        <v>1399</v>
      </c>
      <c r="G1410" s="79" t="s">
        <v>15257</v>
      </c>
      <c r="H1410" s="79" t="s">
        <v>15258</v>
      </c>
      <c r="I1410" s="80"/>
      <c r="J1410" s="79" t="s">
        <v>15259</v>
      </c>
      <c r="K1410" s="79" t="s">
        <v>15260</v>
      </c>
      <c r="L1410" s="80"/>
      <c r="M1410" s="80"/>
      <c r="N1410" s="80"/>
      <c r="O1410" s="79" t="s">
        <v>15261</v>
      </c>
      <c r="P1410" s="79" t="s">
        <v>15262</v>
      </c>
      <c r="Q1410" s="79" t="s">
        <v>15263</v>
      </c>
      <c r="R1410" s="114"/>
      <c r="S1410" s="114"/>
      <c r="T1410" s="114"/>
      <c r="U1410" s="114"/>
      <c r="V1410" s="114"/>
      <c r="W1410" s="114"/>
      <c r="X1410" s="114"/>
      <c r="Y1410" s="114"/>
      <c r="Z1410" s="114"/>
      <c r="AA1410" s="114"/>
      <c r="AB1410" s="114"/>
      <c r="AC1410" s="114"/>
      <c r="AD1410" s="114"/>
      <c r="AE1410" s="114"/>
      <c r="AF1410" s="114"/>
      <c r="AG1410" s="114"/>
      <c r="AH1410" s="114"/>
      <c r="AI1410" s="114"/>
      <c r="AJ1410" s="114"/>
      <c r="AK1410" s="114"/>
      <c r="AL1410" s="114"/>
      <c r="AM1410" s="114"/>
      <c r="AN1410" s="114"/>
      <c r="AO1410" s="114"/>
      <c r="AP1410" s="114"/>
      <c r="AQ1410" s="114"/>
      <c r="AR1410" s="114"/>
      <c r="AS1410" s="114"/>
      <c r="AT1410" s="114"/>
      <c r="AU1410" s="114"/>
      <c r="AV1410" s="114"/>
      <c r="AW1410" s="114"/>
      <c r="AX1410" s="114"/>
      <c r="AY1410" s="114"/>
      <c r="AZ1410" s="114"/>
      <c r="BA1410" s="114"/>
      <c r="BB1410" s="114"/>
      <c r="BC1410" s="114"/>
      <c r="BD1410" s="114"/>
      <c r="BE1410" s="114"/>
      <c r="BF1410" s="114"/>
      <c r="BG1410" s="114"/>
      <c r="BH1410" s="114"/>
      <c r="BI1410" s="114"/>
      <c r="BJ1410" s="114"/>
      <c r="BK1410" s="114"/>
      <c r="BL1410" s="114"/>
    </row>
    <row r="1411">
      <c r="A1411" s="79" t="s">
        <v>237</v>
      </c>
      <c r="B1411" s="79" t="b">
        <v>1</v>
      </c>
      <c r="C1411" s="79" t="s">
        <v>266</v>
      </c>
      <c r="D1411" s="79" t="s">
        <v>8227</v>
      </c>
      <c r="E1411" s="79" t="s">
        <v>10267</v>
      </c>
      <c r="F1411" s="79" t="s">
        <v>4264</v>
      </c>
      <c r="G1411" s="79" t="s">
        <v>15264</v>
      </c>
      <c r="H1411" s="79" t="s">
        <v>15265</v>
      </c>
      <c r="I1411" s="80"/>
      <c r="J1411" s="79" t="s">
        <v>15266</v>
      </c>
      <c r="K1411" s="79" t="s">
        <v>15267</v>
      </c>
      <c r="L1411" s="80"/>
      <c r="M1411" s="80"/>
      <c r="N1411" s="80"/>
      <c r="O1411" s="79" t="s">
        <v>15268</v>
      </c>
      <c r="P1411" s="79" t="s">
        <v>15269</v>
      </c>
      <c r="Q1411" s="80"/>
      <c r="R1411" s="114"/>
      <c r="S1411" s="114"/>
      <c r="T1411" s="114"/>
      <c r="U1411" s="114"/>
      <c r="V1411" s="114"/>
      <c r="W1411" s="114"/>
      <c r="X1411" s="114"/>
      <c r="Y1411" s="114"/>
      <c r="Z1411" s="114"/>
      <c r="AA1411" s="114"/>
      <c r="AB1411" s="114"/>
      <c r="AC1411" s="114"/>
      <c r="AD1411" s="114"/>
      <c r="AE1411" s="114"/>
      <c r="AF1411" s="114"/>
      <c r="AG1411" s="114"/>
      <c r="AH1411" s="114"/>
      <c r="AI1411" s="114"/>
      <c r="AJ1411" s="114"/>
      <c r="AK1411" s="114"/>
      <c r="AL1411" s="114"/>
      <c r="AM1411" s="114"/>
      <c r="AN1411" s="114"/>
      <c r="AO1411" s="114"/>
      <c r="AP1411" s="114"/>
      <c r="AQ1411" s="114"/>
      <c r="AR1411" s="114"/>
      <c r="AS1411" s="114"/>
      <c r="AT1411" s="114"/>
      <c r="AU1411" s="114"/>
      <c r="AV1411" s="114"/>
      <c r="AW1411" s="114"/>
      <c r="AX1411" s="114"/>
      <c r="AY1411" s="114"/>
      <c r="AZ1411" s="114"/>
      <c r="BA1411" s="114"/>
      <c r="BB1411" s="114"/>
      <c r="BC1411" s="114"/>
      <c r="BD1411" s="114"/>
      <c r="BE1411" s="114"/>
      <c r="BF1411" s="114"/>
      <c r="BG1411" s="114"/>
      <c r="BH1411" s="114"/>
      <c r="BI1411" s="114"/>
      <c r="BJ1411" s="114"/>
      <c r="BK1411" s="114"/>
      <c r="BL1411" s="114"/>
    </row>
    <row r="1412">
      <c r="A1412" s="79" t="s">
        <v>237</v>
      </c>
      <c r="B1412" s="79" t="b">
        <v>1</v>
      </c>
      <c r="C1412" s="79" t="s">
        <v>282</v>
      </c>
      <c r="D1412" s="79" t="s">
        <v>10364</v>
      </c>
      <c r="E1412" s="79" t="s">
        <v>10365</v>
      </c>
      <c r="F1412" s="79" t="s">
        <v>2747</v>
      </c>
      <c r="G1412" s="79" t="s">
        <v>15270</v>
      </c>
      <c r="H1412" s="79" t="s">
        <v>15271</v>
      </c>
      <c r="I1412" s="80"/>
      <c r="J1412" s="79" t="s">
        <v>15272</v>
      </c>
      <c r="K1412" s="79" t="s">
        <v>15273</v>
      </c>
      <c r="L1412" s="80"/>
      <c r="M1412" s="80"/>
      <c r="N1412" s="80"/>
      <c r="O1412" s="79" t="s">
        <v>15274</v>
      </c>
      <c r="P1412" s="79" t="s">
        <v>15275</v>
      </c>
      <c r="Q1412" s="80"/>
      <c r="R1412" s="114"/>
      <c r="S1412" s="114"/>
      <c r="T1412" s="114"/>
      <c r="U1412" s="114"/>
      <c r="V1412" s="114"/>
      <c r="W1412" s="114"/>
      <c r="X1412" s="114"/>
      <c r="Y1412" s="114"/>
      <c r="Z1412" s="114"/>
      <c r="AA1412" s="114"/>
      <c r="AB1412" s="114"/>
      <c r="AC1412" s="114"/>
      <c r="AD1412" s="114"/>
      <c r="AE1412" s="114"/>
      <c r="AF1412" s="114"/>
      <c r="AG1412" s="114"/>
      <c r="AH1412" s="114"/>
      <c r="AI1412" s="114"/>
      <c r="AJ1412" s="114"/>
      <c r="AK1412" s="114"/>
      <c r="AL1412" s="114"/>
      <c r="AM1412" s="114"/>
      <c r="AN1412" s="114"/>
      <c r="AO1412" s="114"/>
      <c r="AP1412" s="114"/>
      <c r="AQ1412" s="114"/>
      <c r="AR1412" s="114"/>
      <c r="AS1412" s="114"/>
      <c r="AT1412" s="114"/>
      <c r="AU1412" s="114"/>
      <c r="AV1412" s="114"/>
      <c r="AW1412" s="114"/>
      <c r="AX1412" s="114"/>
      <c r="AY1412" s="114"/>
      <c r="AZ1412" s="114"/>
      <c r="BA1412" s="114"/>
      <c r="BB1412" s="114"/>
      <c r="BC1412" s="114"/>
      <c r="BD1412" s="114"/>
      <c r="BE1412" s="114"/>
      <c r="BF1412" s="114"/>
      <c r="BG1412" s="114"/>
      <c r="BH1412" s="114"/>
      <c r="BI1412" s="114"/>
      <c r="BJ1412" s="114"/>
      <c r="BK1412" s="114"/>
      <c r="BL1412" s="114"/>
    </row>
    <row r="1413">
      <c r="A1413" s="79" t="s">
        <v>237</v>
      </c>
      <c r="B1413" s="79" t="b">
        <v>1</v>
      </c>
      <c r="C1413" s="79" t="s">
        <v>241</v>
      </c>
      <c r="D1413" s="79" t="s">
        <v>10364</v>
      </c>
      <c r="E1413" s="79" t="s">
        <v>14812</v>
      </c>
      <c r="F1413" s="79" t="s">
        <v>6144</v>
      </c>
      <c r="G1413" s="79" t="s">
        <v>15276</v>
      </c>
      <c r="H1413" s="79" t="s">
        <v>15277</v>
      </c>
      <c r="I1413" s="80"/>
      <c r="J1413" s="79" t="s">
        <v>15278</v>
      </c>
      <c r="K1413" s="79" t="s">
        <v>15279</v>
      </c>
      <c r="L1413" s="80"/>
      <c r="M1413" s="80"/>
      <c r="N1413" s="80"/>
      <c r="O1413" s="79" t="s">
        <v>15280</v>
      </c>
      <c r="P1413" s="79" t="s">
        <v>15281</v>
      </c>
      <c r="Q1413" s="79" t="s">
        <v>15282</v>
      </c>
      <c r="R1413" s="114"/>
      <c r="S1413" s="114"/>
      <c r="T1413" s="114"/>
      <c r="U1413" s="114"/>
      <c r="V1413" s="114"/>
      <c r="W1413" s="114"/>
      <c r="X1413" s="114"/>
      <c r="Y1413" s="114"/>
      <c r="Z1413" s="114"/>
      <c r="AA1413" s="114"/>
      <c r="AB1413" s="114"/>
      <c r="AC1413" s="114"/>
      <c r="AD1413" s="114"/>
      <c r="AE1413" s="114"/>
      <c r="AF1413" s="114"/>
      <c r="AG1413" s="114"/>
      <c r="AH1413" s="114"/>
      <c r="AI1413" s="114"/>
      <c r="AJ1413" s="114"/>
      <c r="AK1413" s="114"/>
      <c r="AL1413" s="114"/>
      <c r="AM1413" s="114"/>
      <c r="AN1413" s="114"/>
      <c r="AO1413" s="114"/>
      <c r="AP1413" s="114"/>
      <c r="AQ1413" s="114"/>
      <c r="AR1413" s="114"/>
      <c r="AS1413" s="114"/>
      <c r="AT1413" s="114"/>
      <c r="AU1413" s="114"/>
      <c r="AV1413" s="114"/>
      <c r="AW1413" s="114"/>
      <c r="AX1413" s="114"/>
      <c r="AY1413" s="114"/>
      <c r="AZ1413" s="114"/>
      <c r="BA1413" s="114"/>
      <c r="BB1413" s="114"/>
      <c r="BC1413" s="114"/>
      <c r="BD1413" s="114"/>
      <c r="BE1413" s="114"/>
      <c r="BF1413" s="114"/>
      <c r="BG1413" s="114"/>
      <c r="BH1413" s="114"/>
      <c r="BI1413" s="114"/>
      <c r="BJ1413" s="114"/>
      <c r="BK1413" s="114"/>
      <c r="BL1413" s="114"/>
    </row>
    <row r="1414">
      <c r="A1414" s="79" t="s">
        <v>237</v>
      </c>
      <c r="B1414" s="79" t="b">
        <v>1</v>
      </c>
      <c r="C1414" s="79" t="s">
        <v>266</v>
      </c>
      <c r="D1414" s="79" t="s">
        <v>288</v>
      </c>
      <c r="E1414" s="79" t="s">
        <v>5369</v>
      </c>
      <c r="F1414" s="79" t="s">
        <v>1399</v>
      </c>
      <c r="G1414" s="79" t="s">
        <v>15283</v>
      </c>
      <c r="H1414" s="79" t="s">
        <v>15284</v>
      </c>
      <c r="I1414" s="80"/>
      <c r="J1414" s="79" t="s">
        <v>15285</v>
      </c>
      <c r="K1414" s="79" t="s">
        <v>15286</v>
      </c>
      <c r="L1414" s="80"/>
      <c r="M1414" s="80"/>
      <c r="N1414" s="80"/>
      <c r="O1414" s="79" t="s">
        <v>15287</v>
      </c>
      <c r="P1414" s="79" t="s">
        <v>15288</v>
      </c>
      <c r="Q1414" s="79" t="s">
        <v>15289</v>
      </c>
      <c r="R1414" s="114"/>
      <c r="S1414" s="114"/>
      <c r="T1414" s="114"/>
      <c r="U1414" s="114"/>
      <c r="V1414" s="114"/>
      <c r="W1414" s="114"/>
      <c r="X1414" s="114"/>
      <c r="Y1414" s="114"/>
      <c r="Z1414" s="114"/>
      <c r="AA1414" s="114"/>
      <c r="AB1414" s="114"/>
      <c r="AC1414" s="114"/>
      <c r="AD1414" s="114"/>
      <c r="AE1414" s="114"/>
      <c r="AF1414" s="114"/>
      <c r="AG1414" s="114"/>
      <c r="AH1414" s="114"/>
      <c r="AI1414" s="114"/>
      <c r="AJ1414" s="114"/>
      <c r="AK1414" s="114"/>
      <c r="AL1414" s="114"/>
      <c r="AM1414" s="114"/>
      <c r="AN1414" s="114"/>
      <c r="AO1414" s="114"/>
      <c r="AP1414" s="114"/>
      <c r="AQ1414" s="114"/>
      <c r="AR1414" s="114"/>
      <c r="AS1414" s="114"/>
      <c r="AT1414" s="114"/>
      <c r="AU1414" s="114"/>
      <c r="AV1414" s="114"/>
      <c r="AW1414" s="114"/>
      <c r="AX1414" s="114"/>
      <c r="AY1414" s="114"/>
      <c r="AZ1414" s="114"/>
      <c r="BA1414" s="114"/>
      <c r="BB1414" s="114"/>
      <c r="BC1414" s="114"/>
      <c r="BD1414" s="114"/>
      <c r="BE1414" s="114"/>
      <c r="BF1414" s="114"/>
      <c r="BG1414" s="114"/>
      <c r="BH1414" s="114"/>
      <c r="BI1414" s="114"/>
      <c r="BJ1414" s="114"/>
      <c r="BK1414" s="114"/>
      <c r="BL1414" s="114"/>
    </row>
    <row r="1415">
      <c r="A1415" s="79" t="s">
        <v>237</v>
      </c>
      <c r="B1415" s="79" t="b">
        <v>1</v>
      </c>
      <c r="C1415" s="79" t="s">
        <v>282</v>
      </c>
      <c r="D1415" s="79" t="s">
        <v>8227</v>
      </c>
      <c r="E1415" s="79" t="s">
        <v>13798</v>
      </c>
      <c r="F1415" s="79" t="s">
        <v>1446</v>
      </c>
      <c r="G1415" s="79" t="s">
        <v>15290</v>
      </c>
      <c r="H1415" s="79" t="s">
        <v>15291</v>
      </c>
      <c r="I1415" s="80"/>
      <c r="J1415" s="79" t="s">
        <v>15292</v>
      </c>
      <c r="K1415" s="79" t="s">
        <v>15293</v>
      </c>
      <c r="L1415" s="80"/>
      <c r="M1415" s="80"/>
      <c r="N1415" s="80"/>
      <c r="O1415" s="79" t="s">
        <v>15294</v>
      </c>
      <c r="P1415" s="79" t="s">
        <v>15295</v>
      </c>
      <c r="Q1415" s="80"/>
      <c r="R1415" s="114"/>
      <c r="S1415" s="114"/>
      <c r="T1415" s="114"/>
      <c r="U1415" s="114"/>
      <c r="V1415" s="114"/>
      <c r="W1415" s="114"/>
      <c r="X1415" s="114"/>
      <c r="Y1415" s="114"/>
      <c r="Z1415" s="114"/>
      <c r="AA1415" s="114"/>
      <c r="AB1415" s="114"/>
      <c r="AC1415" s="114"/>
      <c r="AD1415" s="114"/>
      <c r="AE1415" s="114"/>
      <c r="AF1415" s="114"/>
      <c r="AG1415" s="114"/>
      <c r="AH1415" s="114"/>
      <c r="AI1415" s="114"/>
      <c r="AJ1415" s="114"/>
      <c r="AK1415" s="114"/>
      <c r="AL1415" s="114"/>
      <c r="AM1415" s="114"/>
      <c r="AN1415" s="114"/>
      <c r="AO1415" s="114"/>
      <c r="AP1415" s="114"/>
      <c r="AQ1415" s="114"/>
      <c r="AR1415" s="114"/>
      <c r="AS1415" s="114"/>
      <c r="AT1415" s="114"/>
      <c r="AU1415" s="114"/>
      <c r="AV1415" s="114"/>
      <c r="AW1415" s="114"/>
      <c r="AX1415" s="114"/>
      <c r="AY1415" s="114"/>
      <c r="AZ1415" s="114"/>
      <c r="BA1415" s="114"/>
      <c r="BB1415" s="114"/>
      <c r="BC1415" s="114"/>
      <c r="BD1415" s="114"/>
      <c r="BE1415" s="114"/>
      <c r="BF1415" s="114"/>
      <c r="BG1415" s="114"/>
      <c r="BH1415" s="114"/>
      <c r="BI1415" s="114"/>
      <c r="BJ1415" s="114"/>
      <c r="BK1415" s="114"/>
      <c r="BL1415" s="114"/>
    </row>
    <row r="1416">
      <c r="A1416" s="79" t="s">
        <v>237</v>
      </c>
      <c r="B1416" s="79" t="b">
        <v>1</v>
      </c>
      <c r="C1416" s="79" t="s">
        <v>241</v>
      </c>
      <c r="D1416" s="79" t="s">
        <v>10364</v>
      </c>
      <c r="E1416" s="79" t="s">
        <v>11107</v>
      </c>
      <c r="F1416" s="79" t="s">
        <v>1446</v>
      </c>
      <c r="G1416" s="79" t="s">
        <v>15296</v>
      </c>
      <c r="H1416" s="79" t="s">
        <v>15297</v>
      </c>
      <c r="I1416" s="80"/>
      <c r="J1416" s="79" t="s">
        <v>15298</v>
      </c>
      <c r="K1416" s="79" t="s">
        <v>15299</v>
      </c>
      <c r="L1416" s="80"/>
      <c r="M1416" s="80"/>
      <c r="N1416" s="80"/>
      <c r="O1416" s="79" t="s">
        <v>15300</v>
      </c>
      <c r="P1416" s="79" t="s">
        <v>15301</v>
      </c>
      <c r="Q1416" s="80"/>
      <c r="R1416" s="114"/>
      <c r="S1416" s="114"/>
      <c r="T1416" s="114"/>
      <c r="U1416" s="114"/>
      <c r="V1416" s="114"/>
      <c r="W1416" s="114"/>
      <c r="X1416" s="114"/>
      <c r="Y1416" s="114"/>
      <c r="Z1416" s="114"/>
      <c r="AA1416" s="114"/>
      <c r="AB1416" s="114"/>
      <c r="AC1416" s="114"/>
      <c r="AD1416" s="114"/>
      <c r="AE1416" s="114"/>
      <c r="AF1416" s="114"/>
      <c r="AG1416" s="114"/>
      <c r="AH1416" s="114"/>
      <c r="AI1416" s="114"/>
      <c r="AJ1416" s="114"/>
      <c r="AK1416" s="114"/>
      <c r="AL1416" s="114"/>
      <c r="AM1416" s="114"/>
      <c r="AN1416" s="114"/>
      <c r="AO1416" s="114"/>
      <c r="AP1416" s="114"/>
      <c r="AQ1416" s="114"/>
      <c r="AR1416" s="114"/>
      <c r="AS1416" s="114"/>
      <c r="AT1416" s="114"/>
      <c r="AU1416" s="114"/>
      <c r="AV1416" s="114"/>
      <c r="AW1416" s="114"/>
      <c r="AX1416" s="114"/>
      <c r="AY1416" s="114"/>
      <c r="AZ1416" s="114"/>
      <c r="BA1416" s="114"/>
      <c r="BB1416" s="114"/>
      <c r="BC1416" s="114"/>
      <c r="BD1416" s="114"/>
      <c r="BE1416" s="114"/>
      <c r="BF1416" s="114"/>
      <c r="BG1416" s="114"/>
      <c r="BH1416" s="114"/>
      <c r="BI1416" s="114"/>
      <c r="BJ1416" s="114"/>
      <c r="BK1416" s="114"/>
      <c r="BL1416" s="114"/>
    </row>
    <row r="1417">
      <c r="A1417" s="79" t="s">
        <v>237</v>
      </c>
      <c r="B1417" s="79" t="b">
        <v>1</v>
      </c>
      <c r="C1417" s="79" t="s">
        <v>241</v>
      </c>
      <c r="D1417" s="79" t="s">
        <v>8227</v>
      </c>
      <c r="E1417" s="79" t="s">
        <v>9935</v>
      </c>
      <c r="F1417" s="79" t="s">
        <v>489</v>
      </c>
      <c r="G1417" s="79" t="s">
        <v>15302</v>
      </c>
      <c r="H1417" s="79" t="s">
        <v>15303</v>
      </c>
      <c r="I1417" s="80"/>
      <c r="J1417" s="79" t="s">
        <v>15304</v>
      </c>
      <c r="K1417" s="79" t="s">
        <v>15305</v>
      </c>
      <c r="L1417" s="80"/>
      <c r="M1417" s="80"/>
      <c r="N1417" s="80"/>
      <c r="O1417" s="79" t="s">
        <v>15306</v>
      </c>
      <c r="P1417" s="79" t="s">
        <v>15307</v>
      </c>
      <c r="Q1417" s="79" t="s">
        <v>15236</v>
      </c>
      <c r="R1417" s="114"/>
      <c r="S1417" s="114"/>
      <c r="T1417" s="114"/>
      <c r="U1417" s="114"/>
      <c r="V1417" s="114"/>
      <c r="W1417" s="114"/>
      <c r="X1417" s="114"/>
      <c r="Y1417" s="114"/>
      <c r="Z1417" s="114"/>
      <c r="AA1417" s="114"/>
      <c r="AB1417" s="114"/>
      <c r="AC1417" s="114"/>
      <c r="AD1417" s="114"/>
      <c r="AE1417" s="114"/>
      <c r="AF1417" s="114"/>
      <c r="AG1417" s="114"/>
      <c r="AH1417" s="114"/>
      <c r="AI1417" s="114"/>
      <c r="AJ1417" s="114"/>
      <c r="AK1417" s="114"/>
      <c r="AL1417" s="114"/>
      <c r="AM1417" s="114"/>
      <c r="AN1417" s="114"/>
      <c r="AO1417" s="114"/>
      <c r="AP1417" s="114"/>
      <c r="AQ1417" s="114"/>
      <c r="AR1417" s="114"/>
      <c r="AS1417" s="114"/>
      <c r="AT1417" s="114"/>
      <c r="AU1417" s="114"/>
      <c r="AV1417" s="114"/>
      <c r="AW1417" s="114"/>
      <c r="AX1417" s="114"/>
      <c r="AY1417" s="114"/>
      <c r="AZ1417" s="114"/>
      <c r="BA1417" s="114"/>
      <c r="BB1417" s="114"/>
      <c r="BC1417" s="114"/>
      <c r="BD1417" s="114"/>
      <c r="BE1417" s="114"/>
      <c r="BF1417" s="114"/>
      <c r="BG1417" s="114"/>
      <c r="BH1417" s="114"/>
      <c r="BI1417" s="114"/>
      <c r="BJ1417" s="114"/>
      <c r="BK1417" s="114"/>
      <c r="BL1417" s="114"/>
    </row>
    <row r="1418">
      <c r="A1418" s="79" t="s">
        <v>237</v>
      </c>
      <c r="B1418" s="79" t="b">
        <v>1</v>
      </c>
      <c r="C1418" s="79" t="s">
        <v>282</v>
      </c>
      <c r="D1418" s="79" t="s">
        <v>288</v>
      </c>
      <c r="E1418" s="79" t="s">
        <v>7254</v>
      </c>
      <c r="F1418" s="79" t="s">
        <v>1446</v>
      </c>
      <c r="G1418" s="79" t="s">
        <v>15308</v>
      </c>
      <c r="H1418" s="79" t="s">
        <v>15309</v>
      </c>
      <c r="I1418" s="80"/>
      <c r="J1418" s="79" t="s">
        <v>15310</v>
      </c>
      <c r="K1418" s="79" t="s">
        <v>15311</v>
      </c>
      <c r="L1418" s="80"/>
      <c r="M1418" s="80"/>
      <c r="N1418" s="80"/>
      <c r="O1418" s="79" t="s">
        <v>15312</v>
      </c>
      <c r="P1418" s="79" t="s">
        <v>15313</v>
      </c>
      <c r="Q1418" s="80"/>
      <c r="R1418" s="114"/>
      <c r="S1418" s="114"/>
      <c r="T1418" s="114"/>
      <c r="U1418" s="114"/>
      <c r="V1418" s="114"/>
      <c r="W1418" s="114"/>
      <c r="X1418" s="114"/>
      <c r="Y1418" s="114"/>
      <c r="Z1418" s="114"/>
      <c r="AA1418" s="114"/>
      <c r="AB1418" s="114"/>
      <c r="AC1418" s="114"/>
      <c r="AD1418" s="114"/>
      <c r="AE1418" s="114"/>
      <c r="AF1418" s="114"/>
      <c r="AG1418" s="114"/>
      <c r="AH1418" s="114"/>
      <c r="AI1418" s="114"/>
      <c r="AJ1418" s="114"/>
      <c r="AK1418" s="114"/>
      <c r="AL1418" s="114"/>
      <c r="AM1418" s="114"/>
      <c r="AN1418" s="114"/>
      <c r="AO1418" s="114"/>
      <c r="AP1418" s="114"/>
      <c r="AQ1418" s="114"/>
      <c r="AR1418" s="114"/>
      <c r="AS1418" s="114"/>
      <c r="AT1418" s="114"/>
      <c r="AU1418" s="114"/>
      <c r="AV1418" s="114"/>
      <c r="AW1418" s="114"/>
      <c r="AX1418" s="114"/>
      <c r="AY1418" s="114"/>
      <c r="AZ1418" s="114"/>
      <c r="BA1418" s="114"/>
      <c r="BB1418" s="114"/>
      <c r="BC1418" s="114"/>
      <c r="BD1418" s="114"/>
      <c r="BE1418" s="114"/>
      <c r="BF1418" s="114"/>
      <c r="BG1418" s="114"/>
      <c r="BH1418" s="114"/>
      <c r="BI1418" s="114"/>
      <c r="BJ1418" s="114"/>
      <c r="BK1418" s="114"/>
      <c r="BL1418" s="114"/>
    </row>
    <row r="1419">
      <c r="A1419" s="79" t="s">
        <v>237</v>
      </c>
      <c r="B1419" s="79" t="b">
        <v>1</v>
      </c>
      <c r="C1419" s="79" t="s">
        <v>241</v>
      </c>
      <c r="D1419" s="79" t="s">
        <v>8227</v>
      </c>
      <c r="E1419" s="79" t="s">
        <v>13622</v>
      </c>
      <c r="F1419" s="79" t="s">
        <v>5193</v>
      </c>
      <c r="G1419" s="79" t="s">
        <v>15314</v>
      </c>
      <c r="H1419" s="79" t="s">
        <v>15315</v>
      </c>
      <c r="I1419" s="80"/>
      <c r="J1419" s="79" t="s">
        <v>15316</v>
      </c>
      <c r="K1419" s="79" t="s">
        <v>15317</v>
      </c>
      <c r="L1419" s="80"/>
      <c r="M1419" s="80"/>
      <c r="N1419" s="80"/>
      <c r="O1419" s="79" t="s">
        <v>15318</v>
      </c>
      <c r="P1419" s="79" t="s">
        <v>15319</v>
      </c>
      <c r="Q1419" s="79" t="s">
        <v>15320</v>
      </c>
      <c r="R1419" s="114"/>
      <c r="S1419" s="114"/>
      <c r="T1419" s="114"/>
      <c r="U1419" s="114"/>
      <c r="V1419" s="114"/>
      <c r="W1419" s="114"/>
      <c r="X1419" s="114"/>
      <c r="Y1419" s="114"/>
      <c r="Z1419" s="114"/>
      <c r="AA1419" s="114"/>
      <c r="AB1419" s="114"/>
      <c r="AC1419" s="114"/>
      <c r="AD1419" s="114"/>
      <c r="AE1419" s="114"/>
      <c r="AF1419" s="114"/>
      <c r="AG1419" s="114"/>
      <c r="AH1419" s="114"/>
      <c r="AI1419" s="114"/>
      <c r="AJ1419" s="114"/>
      <c r="AK1419" s="114"/>
      <c r="AL1419" s="114"/>
      <c r="AM1419" s="114"/>
      <c r="AN1419" s="114"/>
      <c r="AO1419" s="114"/>
      <c r="AP1419" s="114"/>
      <c r="AQ1419" s="114"/>
      <c r="AR1419" s="114"/>
      <c r="AS1419" s="114"/>
      <c r="AT1419" s="114"/>
      <c r="AU1419" s="114"/>
      <c r="AV1419" s="114"/>
      <c r="AW1419" s="114"/>
      <c r="AX1419" s="114"/>
      <c r="AY1419" s="114"/>
      <c r="AZ1419" s="114"/>
      <c r="BA1419" s="114"/>
      <c r="BB1419" s="114"/>
      <c r="BC1419" s="114"/>
      <c r="BD1419" s="114"/>
      <c r="BE1419" s="114"/>
      <c r="BF1419" s="114"/>
      <c r="BG1419" s="114"/>
      <c r="BH1419" s="114"/>
      <c r="BI1419" s="114"/>
      <c r="BJ1419" s="114"/>
      <c r="BK1419" s="114"/>
      <c r="BL1419" s="114"/>
    </row>
    <row r="1420">
      <c r="A1420" s="79" t="s">
        <v>237</v>
      </c>
      <c r="B1420" s="79" t="b">
        <v>1</v>
      </c>
      <c r="C1420" s="79" t="s">
        <v>241</v>
      </c>
      <c r="D1420" s="79" t="s">
        <v>10364</v>
      </c>
      <c r="E1420" s="79" t="s">
        <v>11107</v>
      </c>
      <c r="F1420" s="79" t="s">
        <v>294</v>
      </c>
      <c r="G1420" s="79" t="s">
        <v>15321</v>
      </c>
      <c r="H1420" s="79" t="s">
        <v>15322</v>
      </c>
      <c r="I1420" s="80"/>
      <c r="J1420" s="79" t="s">
        <v>15323</v>
      </c>
      <c r="K1420" s="79" t="s">
        <v>15324</v>
      </c>
      <c r="L1420" s="80"/>
      <c r="M1420" s="80"/>
      <c r="N1420" s="80"/>
      <c r="O1420" s="79" t="s">
        <v>15325</v>
      </c>
      <c r="P1420" s="79" t="s">
        <v>15326</v>
      </c>
      <c r="Q1420" s="79" t="s">
        <v>15327</v>
      </c>
      <c r="R1420" s="114"/>
      <c r="S1420" s="114"/>
      <c r="T1420" s="114"/>
      <c r="U1420" s="114"/>
      <c r="V1420" s="114"/>
      <c r="W1420" s="114"/>
      <c r="X1420" s="114"/>
      <c r="Y1420" s="114"/>
      <c r="Z1420" s="114"/>
      <c r="AA1420" s="114"/>
      <c r="AB1420" s="114"/>
      <c r="AC1420" s="114"/>
      <c r="AD1420" s="114"/>
      <c r="AE1420" s="114"/>
      <c r="AF1420" s="114"/>
      <c r="AG1420" s="114"/>
      <c r="AH1420" s="114"/>
      <c r="AI1420" s="114"/>
      <c r="AJ1420" s="114"/>
      <c r="AK1420" s="114"/>
      <c r="AL1420" s="114"/>
      <c r="AM1420" s="114"/>
      <c r="AN1420" s="114"/>
      <c r="AO1420" s="114"/>
      <c r="AP1420" s="114"/>
      <c r="AQ1420" s="114"/>
      <c r="AR1420" s="114"/>
      <c r="AS1420" s="114"/>
      <c r="AT1420" s="114"/>
      <c r="AU1420" s="114"/>
      <c r="AV1420" s="114"/>
      <c r="AW1420" s="114"/>
      <c r="AX1420" s="114"/>
      <c r="AY1420" s="114"/>
      <c r="AZ1420" s="114"/>
      <c r="BA1420" s="114"/>
      <c r="BB1420" s="114"/>
      <c r="BC1420" s="114"/>
      <c r="BD1420" s="114"/>
      <c r="BE1420" s="114"/>
      <c r="BF1420" s="114"/>
      <c r="BG1420" s="114"/>
      <c r="BH1420" s="114"/>
      <c r="BI1420" s="114"/>
      <c r="BJ1420" s="114"/>
      <c r="BK1420" s="114"/>
      <c r="BL1420" s="114"/>
    </row>
    <row r="1421">
      <c r="A1421" s="149" t="s">
        <v>237</v>
      </c>
      <c r="B1421" s="149" t="b">
        <v>1</v>
      </c>
      <c r="C1421" s="149" t="s">
        <v>241</v>
      </c>
      <c r="D1421" s="149" t="s">
        <v>8227</v>
      </c>
      <c r="E1421" s="149" t="s">
        <v>9749</v>
      </c>
      <c r="F1421" s="149" t="s">
        <v>4264</v>
      </c>
      <c r="G1421" s="149" t="s">
        <v>15328</v>
      </c>
      <c r="H1421" s="149" t="s">
        <v>15329</v>
      </c>
      <c r="I1421" s="150"/>
      <c r="J1421" s="149" t="s">
        <v>15330</v>
      </c>
      <c r="K1421" s="149" t="s">
        <v>15331</v>
      </c>
      <c r="L1421" s="150"/>
      <c r="M1421" s="150"/>
      <c r="N1421" s="150"/>
      <c r="O1421" s="149" t="s">
        <v>15332</v>
      </c>
      <c r="P1421" s="149" t="s">
        <v>15333</v>
      </c>
      <c r="Q1421" s="150"/>
      <c r="R1421" s="148"/>
      <c r="S1421" s="148"/>
      <c r="T1421" s="148"/>
      <c r="U1421" s="148"/>
      <c r="V1421" s="148"/>
      <c r="W1421" s="148"/>
      <c r="X1421" s="148"/>
      <c r="Y1421" s="148"/>
      <c r="Z1421" s="148"/>
      <c r="AA1421" s="148"/>
      <c r="AB1421" s="148"/>
      <c r="AC1421" s="148"/>
      <c r="AD1421" s="148"/>
      <c r="AE1421" s="148"/>
      <c r="AF1421" s="148"/>
      <c r="AG1421" s="148"/>
      <c r="AH1421" s="148"/>
      <c r="AI1421" s="148"/>
      <c r="AJ1421" s="148"/>
      <c r="AK1421" s="148"/>
      <c r="AL1421" s="148"/>
      <c r="AM1421" s="148"/>
      <c r="AN1421" s="148"/>
      <c r="AO1421" s="148"/>
      <c r="AP1421" s="148"/>
      <c r="AQ1421" s="148"/>
      <c r="AR1421" s="148"/>
      <c r="AS1421" s="148"/>
      <c r="AT1421" s="148"/>
      <c r="AU1421" s="148"/>
      <c r="AV1421" s="148"/>
      <c r="AW1421" s="148"/>
      <c r="AX1421" s="148"/>
      <c r="AY1421" s="148"/>
      <c r="AZ1421" s="148"/>
      <c r="BA1421" s="148"/>
      <c r="BB1421" s="148"/>
      <c r="BC1421" s="148"/>
      <c r="BD1421" s="148"/>
      <c r="BE1421" s="148"/>
      <c r="BF1421" s="148"/>
      <c r="BG1421" s="148"/>
      <c r="BH1421" s="148"/>
      <c r="BI1421" s="148"/>
      <c r="BJ1421" s="148"/>
      <c r="BK1421" s="148"/>
      <c r="BL1421" s="148"/>
    </row>
    <row r="1422">
      <c r="A1422" s="79" t="s">
        <v>237</v>
      </c>
      <c r="B1422" s="79" t="b">
        <v>1</v>
      </c>
      <c r="C1422" s="79" t="s">
        <v>241</v>
      </c>
      <c r="D1422" s="79" t="s">
        <v>10364</v>
      </c>
      <c r="E1422" s="79" t="s">
        <v>10365</v>
      </c>
      <c r="F1422" s="79" t="s">
        <v>489</v>
      </c>
      <c r="G1422" s="79" t="s">
        <v>15334</v>
      </c>
      <c r="H1422" s="79" t="s">
        <v>15335</v>
      </c>
      <c r="I1422" s="80"/>
      <c r="J1422" s="79" t="s">
        <v>15336</v>
      </c>
      <c r="K1422" s="79" t="s">
        <v>15337</v>
      </c>
      <c r="L1422" s="80"/>
      <c r="M1422" s="80"/>
      <c r="N1422" s="80"/>
      <c r="O1422" s="79" t="s">
        <v>15338</v>
      </c>
      <c r="P1422" s="79" t="s">
        <v>15339</v>
      </c>
      <c r="Q1422" s="80"/>
      <c r="R1422" s="151" t="s">
        <v>15340</v>
      </c>
      <c r="S1422" s="114"/>
      <c r="T1422" s="114"/>
      <c r="U1422" s="114"/>
      <c r="V1422" s="114"/>
      <c r="W1422" s="114"/>
      <c r="X1422" s="114"/>
      <c r="Y1422" s="114"/>
      <c r="Z1422" s="114"/>
      <c r="AA1422" s="114"/>
      <c r="AB1422" s="114"/>
      <c r="AC1422" s="114"/>
      <c r="AD1422" s="114"/>
      <c r="AE1422" s="114"/>
      <c r="AF1422" s="114"/>
      <c r="AG1422" s="114"/>
      <c r="AH1422" s="114"/>
      <c r="AI1422" s="114"/>
      <c r="AJ1422" s="114"/>
      <c r="AK1422" s="114"/>
      <c r="AL1422" s="114"/>
      <c r="AM1422" s="114"/>
      <c r="AN1422" s="114"/>
      <c r="AO1422" s="114"/>
      <c r="AP1422" s="114"/>
      <c r="AQ1422" s="114"/>
      <c r="AR1422" s="114"/>
      <c r="AS1422" s="114"/>
      <c r="AT1422" s="114"/>
      <c r="AU1422" s="114"/>
      <c r="AV1422" s="114"/>
      <c r="AW1422" s="114"/>
      <c r="AX1422" s="114"/>
      <c r="AY1422" s="114"/>
      <c r="AZ1422" s="114"/>
      <c r="BA1422" s="114"/>
      <c r="BB1422" s="114"/>
      <c r="BC1422" s="114"/>
      <c r="BD1422" s="114"/>
      <c r="BE1422" s="114"/>
      <c r="BF1422" s="114"/>
      <c r="BG1422" s="114"/>
      <c r="BH1422" s="114"/>
      <c r="BI1422" s="114"/>
      <c r="BJ1422" s="114"/>
      <c r="BK1422" s="114"/>
      <c r="BL1422" s="114"/>
    </row>
    <row r="1423">
      <c r="A1423" s="79" t="s">
        <v>237</v>
      </c>
      <c r="B1423" s="79" t="b">
        <v>1</v>
      </c>
      <c r="C1423" s="79" t="s">
        <v>241</v>
      </c>
      <c r="D1423" s="79" t="s">
        <v>288</v>
      </c>
      <c r="E1423" s="79" t="s">
        <v>15341</v>
      </c>
      <c r="F1423" s="79" t="s">
        <v>1866</v>
      </c>
      <c r="G1423" s="79" t="s">
        <v>15342</v>
      </c>
      <c r="H1423" s="79" t="s">
        <v>15343</v>
      </c>
      <c r="I1423" s="80"/>
      <c r="J1423" s="79" t="s">
        <v>15344</v>
      </c>
      <c r="K1423" s="79" t="s">
        <v>15345</v>
      </c>
      <c r="L1423" s="80"/>
      <c r="M1423" s="80"/>
      <c r="N1423" s="80"/>
      <c r="O1423" s="79" t="s">
        <v>15346</v>
      </c>
      <c r="P1423" s="79" t="s">
        <v>15347</v>
      </c>
      <c r="Q1423" s="79" t="s">
        <v>15348</v>
      </c>
      <c r="R1423" s="151" t="s">
        <v>15340</v>
      </c>
      <c r="S1423" s="114"/>
      <c r="T1423" s="114"/>
      <c r="U1423" s="114"/>
      <c r="V1423" s="114"/>
      <c r="W1423" s="114"/>
      <c r="X1423" s="114"/>
      <c r="Y1423" s="114"/>
      <c r="Z1423" s="114"/>
      <c r="AA1423" s="114"/>
      <c r="AB1423" s="114"/>
      <c r="AC1423" s="114"/>
      <c r="AD1423" s="114"/>
      <c r="AE1423" s="114"/>
      <c r="AF1423" s="114"/>
      <c r="AG1423" s="114"/>
      <c r="AH1423" s="114"/>
      <c r="AI1423" s="114"/>
      <c r="AJ1423" s="114"/>
      <c r="AK1423" s="114"/>
      <c r="AL1423" s="114"/>
      <c r="AM1423" s="114"/>
      <c r="AN1423" s="114"/>
      <c r="AO1423" s="114"/>
      <c r="AP1423" s="114"/>
      <c r="AQ1423" s="114"/>
      <c r="AR1423" s="114"/>
      <c r="AS1423" s="114"/>
      <c r="AT1423" s="114"/>
      <c r="AU1423" s="114"/>
      <c r="AV1423" s="114"/>
      <c r="AW1423" s="114"/>
      <c r="AX1423" s="114"/>
      <c r="AY1423" s="114"/>
      <c r="AZ1423" s="114"/>
      <c r="BA1423" s="114"/>
      <c r="BB1423" s="114"/>
      <c r="BC1423" s="114"/>
      <c r="BD1423" s="114"/>
      <c r="BE1423" s="114"/>
      <c r="BF1423" s="114"/>
      <c r="BG1423" s="114"/>
      <c r="BH1423" s="114"/>
      <c r="BI1423" s="114"/>
      <c r="BJ1423" s="114"/>
      <c r="BK1423" s="114"/>
      <c r="BL1423" s="114"/>
    </row>
    <row r="1424">
      <c r="A1424" s="79" t="s">
        <v>237</v>
      </c>
      <c r="B1424" s="79" t="b">
        <v>1</v>
      </c>
      <c r="C1424" s="79" t="s">
        <v>241</v>
      </c>
      <c r="D1424" s="79" t="s">
        <v>10364</v>
      </c>
      <c r="E1424" s="79" t="s">
        <v>11386</v>
      </c>
      <c r="F1424" s="79" t="s">
        <v>1772</v>
      </c>
      <c r="G1424" s="79" t="s">
        <v>15349</v>
      </c>
      <c r="H1424" s="79" t="s">
        <v>15350</v>
      </c>
      <c r="I1424" s="80"/>
      <c r="J1424" s="79" t="s">
        <v>15351</v>
      </c>
      <c r="K1424" s="79" t="s">
        <v>15352</v>
      </c>
      <c r="L1424" s="80"/>
      <c r="M1424" s="80"/>
      <c r="N1424" s="80"/>
      <c r="O1424" s="79" t="s">
        <v>15353</v>
      </c>
      <c r="P1424" s="79" t="s">
        <v>15354</v>
      </c>
      <c r="Q1424" s="79" t="s">
        <v>15355</v>
      </c>
      <c r="R1424" s="151" t="s">
        <v>15356</v>
      </c>
      <c r="S1424" s="114"/>
      <c r="T1424" s="114"/>
      <c r="U1424" s="114"/>
      <c r="V1424" s="114"/>
      <c r="W1424" s="114"/>
      <c r="X1424" s="114"/>
      <c r="Y1424" s="114"/>
      <c r="Z1424" s="114"/>
      <c r="AA1424" s="114"/>
      <c r="AB1424" s="114"/>
      <c r="AC1424" s="114"/>
      <c r="AD1424" s="114"/>
      <c r="AE1424" s="114"/>
      <c r="AF1424" s="114"/>
      <c r="AG1424" s="114"/>
      <c r="AH1424" s="114"/>
      <c r="AI1424" s="114"/>
      <c r="AJ1424" s="114"/>
      <c r="AK1424" s="114"/>
      <c r="AL1424" s="114"/>
      <c r="AM1424" s="114"/>
      <c r="AN1424" s="114"/>
      <c r="AO1424" s="114"/>
      <c r="AP1424" s="114"/>
      <c r="AQ1424" s="114"/>
      <c r="AR1424" s="114"/>
      <c r="AS1424" s="114"/>
      <c r="AT1424" s="114"/>
      <c r="AU1424" s="114"/>
      <c r="AV1424" s="114"/>
      <c r="AW1424" s="114"/>
      <c r="AX1424" s="114"/>
      <c r="AY1424" s="114"/>
      <c r="AZ1424" s="114"/>
      <c r="BA1424" s="114"/>
      <c r="BB1424" s="114"/>
      <c r="BC1424" s="114"/>
      <c r="BD1424" s="114"/>
      <c r="BE1424" s="114"/>
      <c r="BF1424" s="114"/>
      <c r="BG1424" s="114"/>
      <c r="BH1424" s="114"/>
      <c r="BI1424" s="114"/>
      <c r="BJ1424" s="114"/>
      <c r="BK1424" s="114"/>
      <c r="BL1424" s="114"/>
    </row>
    <row r="1425">
      <c r="A1425" s="79" t="s">
        <v>237</v>
      </c>
      <c r="B1425" s="79" t="b">
        <v>1</v>
      </c>
      <c r="C1425" s="79" t="s">
        <v>241</v>
      </c>
      <c r="D1425" s="79" t="s">
        <v>8227</v>
      </c>
      <c r="E1425" s="79" t="s">
        <v>8788</v>
      </c>
      <c r="F1425" s="79" t="s">
        <v>556</v>
      </c>
      <c r="G1425" s="79" t="s">
        <v>15357</v>
      </c>
      <c r="H1425" s="79" t="s">
        <v>15358</v>
      </c>
      <c r="I1425" s="80"/>
      <c r="J1425" s="79" t="s">
        <v>15359</v>
      </c>
      <c r="K1425" s="79" t="s">
        <v>15360</v>
      </c>
      <c r="L1425" s="80"/>
      <c r="M1425" s="80"/>
      <c r="N1425" s="80"/>
      <c r="O1425" s="79" t="s">
        <v>15361</v>
      </c>
      <c r="P1425" s="79" t="s">
        <v>15362</v>
      </c>
      <c r="Q1425" s="79" t="s">
        <v>15363</v>
      </c>
      <c r="R1425" s="151" t="s">
        <v>15356</v>
      </c>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c r="AV1425" s="11"/>
      <c r="AW1425" s="11"/>
      <c r="AX1425" s="11"/>
      <c r="AY1425" s="11"/>
      <c r="AZ1425" s="11"/>
      <c r="BA1425" s="11"/>
      <c r="BB1425" s="11"/>
      <c r="BC1425" s="11"/>
      <c r="BD1425" s="11"/>
      <c r="BE1425" s="11"/>
      <c r="BF1425" s="11"/>
      <c r="BG1425" s="11"/>
      <c r="BH1425" s="11"/>
      <c r="BI1425" s="11"/>
      <c r="BJ1425" s="11"/>
      <c r="BK1425" s="11"/>
      <c r="BL1425" s="11"/>
    </row>
    <row r="1426">
      <c r="A1426" s="79" t="s">
        <v>237</v>
      </c>
      <c r="B1426" s="79" t="b">
        <v>1</v>
      </c>
      <c r="C1426" s="79" t="s">
        <v>241</v>
      </c>
      <c r="D1426" s="79" t="s">
        <v>8227</v>
      </c>
      <c r="E1426" s="79" t="s">
        <v>9171</v>
      </c>
      <c r="F1426" s="79" t="s">
        <v>1446</v>
      </c>
      <c r="G1426" s="79" t="s">
        <v>15364</v>
      </c>
      <c r="H1426" s="79" t="s">
        <v>15365</v>
      </c>
      <c r="I1426" s="80"/>
      <c r="J1426" s="79" t="s">
        <v>15366</v>
      </c>
      <c r="K1426" s="79" t="s">
        <v>15367</v>
      </c>
      <c r="L1426" s="80"/>
      <c r="M1426" s="80"/>
      <c r="N1426" s="80"/>
      <c r="O1426" s="79" t="s">
        <v>15368</v>
      </c>
      <c r="P1426" s="79" t="s">
        <v>15369</v>
      </c>
      <c r="Q1426" s="79" t="s">
        <v>15370</v>
      </c>
      <c r="R1426" s="151" t="s">
        <v>15356</v>
      </c>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c r="AV1426" s="11"/>
      <c r="AW1426" s="11"/>
      <c r="AX1426" s="11"/>
      <c r="AY1426" s="11"/>
      <c r="AZ1426" s="11"/>
      <c r="BA1426" s="11"/>
      <c r="BB1426" s="11"/>
      <c r="BC1426" s="11"/>
      <c r="BD1426" s="11"/>
      <c r="BE1426" s="11"/>
      <c r="BF1426" s="11"/>
      <c r="BG1426" s="11"/>
      <c r="BH1426" s="11"/>
      <c r="BI1426" s="11"/>
      <c r="BJ1426" s="11"/>
      <c r="BK1426" s="11"/>
      <c r="BL1426" s="11"/>
    </row>
    <row r="1427">
      <c r="A1427" s="79" t="s">
        <v>237</v>
      </c>
      <c r="B1427" s="79" t="b">
        <v>1</v>
      </c>
      <c r="C1427" s="79" t="s">
        <v>241</v>
      </c>
      <c r="D1427" s="79" t="s">
        <v>8227</v>
      </c>
      <c r="E1427" s="79" t="s">
        <v>8788</v>
      </c>
      <c r="F1427" s="79" t="s">
        <v>15371</v>
      </c>
      <c r="G1427" s="79" t="s">
        <v>15372</v>
      </c>
      <c r="H1427" s="79" t="s">
        <v>15373</v>
      </c>
      <c r="I1427" s="80"/>
      <c r="J1427" s="79" t="s">
        <v>15374</v>
      </c>
      <c r="K1427" s="79" t="s">
        <v>15375</v>
      </c>
      <c r="L1427" s="80"/>
      <c r="M1427" s="80"/>
      <c r="N1427" s="80"/>
      <c r="O1427" s="79" t="s">
        <v>15376</v>
      </c>
      <c r="P1427" s="79" t="s">
        <v>15377</v>
      </c>
      <c r="Q1427" s="79" t="s">
        <v>15378</v>
      </c>
      <c r="R1427" s="151" t="s">
        <v>15356</v>
      </c>
      <c r="S1427" s="114"/>
      <c r="T1427" s="114"/>
      <c r="U1427" s="114"/>
      <c r="V1427" s="114"/>
      <c r="W1427" s="114"/>
      <c r="X1427" s="114"/>
      <c r="Y1427" s="114"/>
      <c r="Z1427" s="114"/>
      <c r="AA1427" s="114"/>
      <c r="AB1427" s="114"/>
      <c r="AC1427" s="114"/>
      <c r="AD1427" s="114"/>
      <c r="AE1427" s="114"/>
      <c r="AF1427" s="114"/>
      <c r="AG1427" s="114"/>
      <c r="AH1427" s="114"/>
      <c r="AI1427" s="114"/>
      <c r="AJ1427" s="114"/>
      <c r="AK1427" s="114"/>
      <c r="AL1427" s="114"/>
      <c r="AM1427" s="114"/>
      <c r="AN1427" s="114"/>
      <c r="AO1427" s="114"/>
      <c r="AP1427" s="114"/>
      <c r="AQ1427" s="114"/>
      <c r="AR1427" s="114"/>
      <c r="AS1427" s="114"/>
      <c r="AT1427" s="114"/>
      <c r="AU1427" s="114"/>
      <c r="AV1427" s="114"/>
      <c r="AW1427" s="114"/>
      <c r="AX1427" s="114"/>
      <c r="AY1427" s="114"/>
      <c r="AZ1427" s="114"/>
      <c r="BA1427" s="114"/>
      <c r="BB1427" s="114"/>
      <c r="BC1427" s="114"/>
      <c r="BD1427" s="114"/>
      <c r="BE1427" s="114"/>
      <c r="BF1427" s="114"/>
      <c r="BG1427" s="114"/>
      <c r="BH1427" s="114"/>
      <c r="BI1427" s="114"/>
      <c r="BJ1427" s="114"/>
      <c r="BK1427" s="114"/>
      <c r="BL1427" s="114"/>
    </row>
    <row r="1428">
      <c r="A1428" s="79" t="s">
        <v>237</v>
      </c>
      <c r="B1428" s="79" t="b">
        <v>1</v>
      </c>
      <c r="C1428" s="79" t="s">
        <v>241</v>
      </c>
      <c r="D1428" s="79" t="s">
        <v>10364</v>
      </c>
      <c r="E1428" s="79" t="s">
        <v>11386</v>
      </c>
      <c r="F1428" s="79" t="s">
        <v>294</v>
      </c>
      <c r="G1428" s="79" t="s">
        <v>15379</v>
      </c>
      <c r="H1428" s="79" t="s">
        <v>15380</v>
      </c>
      <c r="I1428" s="80"/>
      <c r="J1428" s="79" t="s">
        <v>15381</v>
      </c>
      <c r="K1428" s="79" t="s">
        <v>15382</v>
      </c>
      <c r="L1428" s="80"/>
      <c r="M1428" s="80"/>
      <c r="N1428" s="80"/>
      <c r="O1428" s="79" t="s">
        <v>15383</v>
      </c>
      <c r="P1428" s="79" t="s">
        <v>15384</v>
      </c>
      <c r="Q1428" s="79" t="s">
        <v>15385</v>
      </c>
      <c r="R1428" s="151" t="s">
        <v>15356</v>
      </c>
      <c r="S1428" s="114"/>
      <c r="T1428" s="114"/>
      <c r="U1428" s="114"/>
      <c r="V1428" s="114"/>
      <c r="W1428" s="114"/>
      <c r="X1428" s="114"/>
      <c r="Y1428" s="114"/>
      <c r="Z1428" s="114"/>
      <c r="AA1428" s="114"/>
      <c r="AB1428" s="114"/>
      <c r="AC1428" s="114"/>
      <c r="AD1428" s="114"/>
      <c r="AE1428" s="114"/>
      <c r="AF1428" s="114"/>
      <c r="AG1428" s="114"/>
      <c r="AH1428" s="114"/>
      <c r="AI1428" s="114"/>
      <c r="AJ1428" s="114"/>
      <c r="AK1428" s="114"/>
      <c r="AL1428" s="114"/>
      <c r="AM1428" s="114"/>
      <c r="AN1428" s="114"/>
      <c r="AO1428" s="114"/>
      <c r="AP1428" s="114"/>
      <c r="AQ1428" s="114"/>
      <c r="AR1428" s="114"/>
      <c r="AS1428" s="114"/>
      <c r="AT1428" s="114"/>
      <c r="AU1428" s="114"/>
      <c r="AV1428" s="114"/>
      <c r="AW1428" s="114"/>
      <c r="AX1428" s="114"/>
      <c r="AY1428" s="114"/>
      <c r="AZ1428" s="114"/>
      <c r="BA1428" s="114"/>
      <c r="BB1428" s="114"/>
      <c r="BC1428" s="114"/>
      <c r="BD1428" s="114"/>
      <c r="BE1428" s="114"/>
      <c r="BF1428" s="114"/>
      <c r="BG1428" s="114"/>
      <c r="BH1428" s="114"/>
      <c r="BI1428" s="114"/>
      <c r="BJ1428" s="114"/>
      <c r="BK1428" s="114"/>
      <c r="BL1428" s="114"/>
    </row>
    <row r="1429">
      <c r="A1429" s="79" t="s">
        <v>237</v>
      </c>
      <c r="B1429" s="79" t="b">
        <v>1</v>
      </c>
      <c r="C1429" s="79" t="s">
        <v>241</v>
      </c>
      <c r="D1429" s="79" t="s">
        <v>288</v>
      </c>
      <c r="E1429" s="79" t="s">
        <v>1770</v>
      </c>
      <c r="F1429" s="79" t="s">
        <v>1446</v>
      </c>
      <c r="G1429" s="79" t="s">
        <v>15386</v>
      </c>
      <c r="H1429" s="79" t="s">
        <v>15387</v>
      </c>
      <c r="I1429" s="80"/>
      <c r="J1429" s="79" t="s">
        <v>15388</v>
      </c>
      <c r="K1429" s="79" t="s">
        <v>15389</v>
      </c>
      <c r="L1429" s="80"/>
      <c r="M1429" s="80"/>
      <c r="N1429" s="80"/>
      <c r="O1429" s="79" t="s">
        <v>15390</v>
      </c>
      <c r="P1429" s="79" t="s">
        <v>15391</v>
      </c>
      <c r="Q1429" s="79" t="s">
        <v>15392</v>
      </c>
      <c r="R1429" s="151" t="s">
        <v>15356</v>
      </c>
      <c r="S1429" s="114"/>
      <c r="T1429" s="114"/>
      <c r="U1429" s="114"/>
      <c r="V1429" s="114"/>
      <c r="W1429" s="114"/>
      <c r="X1429" s="114"/>
      <c r="Y1429" s="114"/>
      <c r="Z1429" s="114"/>
      <c r="AA1429" s="114"/>
      <c r="AB1429" s="114"/>
      <c r="AC1429" s="114"/>
      <c r="AD1429" s="114"/>
      <c r="AE1429" s="114"/>
      <c r="AF1429" s="114"/>
      <c r="AG1429" s="114"/>
      <c r="AH1429" s="114"/>
      <c r="AI1429" s="114"/>
      <c r="AJ1429" s="114"/>
      <c r="AK1429" s="114"/>
      <c r="AL1429" s="114"/>
      <c r="AM1429" s="114"/>
      <c r="AN1429" s="114"/>
      <c r="AO1429" s="114"/>
      <c r="AP1429" s="114"/>
      <c r="AQ1429" s="114"/>
      <c r="AR1429" s="114"/>
      <c r="AS1429" s="114"/>
      <c r="AT1429" s="114"/>
      <c r="AU1429" s="114"/>
      <c r="AV1429" s="114"/>
      <c r="AW1429" s="114"/>
      <c r="AX1429" s="114"/>
      <c r="AY1429" s="114"/>
      <c r="AZ1429" s="114"/>
      <c r="BA1429" s="114"/>
      <c r="BB1429" s="114"/>
      <c r="BC1429" s="114"/>
      <c r="BD1429" s="114"/>
      <c r="BE1429" s="114"/>
      <c r="BF1429" s="114"/>
      <c r="BG1429" s="114"/>
      <c r="BH1429" s="114"/>
      <c r="BI1429" s="114"/>
      <c r="BJ1429" s="114"/>
      <c r="BK1429" s="114"/>
      <c r="BL1429" s="114"/>
    </row>
    <row r="1430">
      <c r="A1430" s="79" t="s">
        <v>237</v>
      </c>
      <c r="B1430" s="79" t="b">
        <v>1</v>
      </c>
      <c r="C1430" s="79" t="s">
        <v>241</v>
      </c>
      <c r="D1430" s="79" t="s">
        <v>8227</v>
      </c>
      <c r="E1430" s="79" t="s">
        <v>10090</v>
      </c>
      <c r="F1430" s="79" t="s">
        <v>556</v>
      </c>
      <c r="G1430" s="79" t="s">
        <v>15393</v>
      </c>
      <c r="H1430" s="79" t="s">
        <v>15394</v>
      </c>
      <c r="I1430" s="80"/>
      <c r="J1430" s="79" t="s">
        <v>15395</v>
      </c>
      <c r="K1430" s="79" t="s">
        <v>15396</v>
      </c>
      <c r="L1430" s="80"/>
      <c r="M1430" s="80"/>
      <c r="N1430" s="80"/>
      <c r="O1430" s="79" t="s">
        <v>15397</v>
      </c>
      <c r="P1430" s="79" t="s">
        <v>15398</v>
      </c>
      <c r="Q1430" s="79" t="s">
        <v>15399</v>
      </c>
      <c r="R1430" s="151" t="s">
        <v>15356</v>
      </c>
      <c r="S1430" s="114"/>
      <c r="T1430" s="114"/>
      <c r="U1430" s="114"/>
      <c r="V1430" s="114"/>
      <c r="W1430" s="114"/>
      <c r="X1430" s="114"/>
      <c r="Y1430" s="114"/>
      <c r="Z1430" s="114"/>
      <c r="AA1430" s="114"/>
      <c r="AB1430" s="114"/>
      <c r="AC1430" s="114"/>
      <c r="AD1430" s="114"/>
      <c r="AE1430" s="114"/>
      <c r="AF1430" s="114"/>
      <c r="AG1430" s="114"/>
      <c r="AH1430" s="114"/>
      <c r="AI1430" s="114"/>
      <c r="AJ1430" s="114"/>
      <c r="AK1430" s="114"/>
      <c r="AL1430" s="114"/>
      <c r="AM1430" s="114"/>
      <c r="AN1430" s="114"/>
      <c r="AO1430" s="114"/>
      <c r="AP1430" s="114"/>
      <c r="AQ1430" s="114"/>
      <c r="AR1430" s="114"/>
      <c r="AS1430" s="114"/>
      <c r="AT1430" s="114"/>
      <c r="AU1430" s="114"/>
      <c r="AV1430" s="114"/>
      <c r="AW1430" s="114"/>
      <c r="AX1430" s="114"/>
      <c r="AY1430" s="114"/>
      <c r="AZ1430" s="114"/>
      <c r="BA1430" s="114"/>
      <c r="BB1430" s="114"/>
      <c r="BC1430" s="114"/>
      <c r="BD1430" s="114"/>
      <c r="BE1430" s="114"/>
      <c r="BF1430" s="114"/>
      <c r="BG1430" s="114"/>
      <c r="BH1430" s="114"/>
      <c r="BI1430" s="114"/>
      <c r="BJ1430" s="114"/>
      <c r="BK1430" s="114"/>
      <c r="BL1430" s="114"/>
    </row>
    <row r="1431">
      <c r="A1431" s="79" t="s">
        <v>237</v>
      </c>
      <c r="B1431" s="79" t="b">
        <v>1</v>
      </c>
      <c r="C1431" s="79" t="s">
        <v>241</v>
      </c>
      <c r="D1431" s="79" t="s">
        <v>288</v>
      </c>
      <c r="E1431" s="79" t="s">
        <v>5369</v>
      </c>
      <c r="F1431" s="79" t="s">
        <v>6144</v>
      </c>
      <c r="G1431" s="79" t="s">
        <v>15400</v>
      </c>
      <c r="H1431" s="79" t="s">
        <v>15401</v>
      </c>
      <c r="I1431" s="80"/>
      <c r="J1431" s="79" t="s">
        <v>15402</v>
      </c>
      <c r="K1431" s="79" t="s">
        <v>15403</v>
      </c>
      <c r="L1431" s="80"/>
      <c r="M1431" s="80"/>
      <c r="N1431" s="80"/>
      <c r="O1431" s="79" t="s">
        <v>15404</v>
      </c>
      <c r="P1431" s="79" t="s">
        <v>15405</v>
      </c>
      <c r="Q1431" s="79" t="s">
        <v>15406</v>
      </c>
      <c r="R1431" s="151" t="s">
        <v>15356</v>
      </c>
      <c r="S1431" s="114"/>
      <c r="T1431" s="114"/>
      <c r="U1431" s="114"/>
      <c r="V1431" s="114"/>
      <c r="W1431" s="114"/>
      <c r="X1431" s="114"/>
      <c r="Y1431" s="114"/>
      <c r="Z1431" s="114"/>
      <c r="AA1431" s="114"/>
      <c r="AB1431" s="114"/>
      <c r="AC1431" s="114"/>
      <c r="AD1431" s="114"/>
      <c r="AE1431" s="114"/>
      <c r="AF1431" s="114"/>
      <c r="AG1431" s="114"/>
      <c r="AH1431" s="114"/>
      <c r="AI1431" s="114"/>
      <c r="AJ1431" s="114"/>
      <c r="AK1431" s="114"/>
      <c r="AL1431" s="114"/>
      <c r="AM1431" s="114"/>
      <c r="AN1431" s="114"/>
      <c r="AO1431" s="114"/>
      <c r="AP1431" s="114"/>
      <c r="AQ1431" s="114"/>
      <c r="AR1431" s="114"/>
      <c r="AS1431" s="114"/>
      <c r="AT1431" s="114"/>
      <c r="AU1431" s="114"/>
      <c r="AV1431" s="114"/>
      <c r="AW1431" s="114"/>
      <c r="AX1431" s="114"/>
      <c r="AY1431" s="114"/>
      <c r="AZ1431" s="114"/>
      <c r="BA1431" s="114"/>
      <c r="BB1431" s="114"/>
      <c r="BC1431" s="114"/>
      <c r="BD1431" s="114"/>
      <c r="BE1431" s="114"/>
      <c r="BF1431" s="114"/>
      <c r="BG1431" s="114"/>
      <c r="BH1431" s="114"/>
      <c r="BI1431" s="114"/>
      <c r="BJ1431" s="114"/>
      <c r="BK1431" s="114"/>
      <c r="BL1431" s="114"/>
    </row>
    <row r="1432">
      <c r="A1432" s="79" t="s">
        <v>237</v>
      </c>
      <c r="B1432" s="79" t="b">
        <v>1</v>
      </c>
      <c r="C1432" s="79" t="s">
        <v>241</v>
      </c>
      <c r="D1432" s="79" t="s">
        <v>8227</v>
      </c>
      <c r="E1432" s="79" t="s">
        <v>8788</v>
      </c>
      <c r="F1432" s="79" t="s">
        <v>556</v>
      </c>
      <c r="G1432" s="79" t="s">
        <v>15407</v>
      </c>
      <c r="H1432" s="79" t="s">
        <v>15408</v>
      </c>
      <c r="I1432" s="80"/>
      <c r="J1432" s="79" t="s">
        <v>15409</v>
      </c>
      <c r="K1432" s="79" t="s">
        <v>15410</v>
      </c>
      <c r="L1432" s="80"/>
      <c r="M1432" s="80"/>
      <c r="N1432" s="80"/>
      <c r="O1432" s="79" t="s">
        <v>15411</v>
      </c>
      <c r="P1432" s="79" t="s">
        <v>15412</v>
      </c>
      <c r="Q1432" s="79" t="s">
        <v>15413</v>
      </c>
      <c r="R1432" s="151" t="s">
        <v>15356</v>
      </c>
      <c r="S1432" s="114"/>
      <c r="T1432" s="114"/>
      <c r="U1432" s="114"/>
      <c r="V1432" s="114"/>
      <c r="W1432" s="114"/>
      <c r="X1432" s="114"/>
      <c r="Y1432" s="114"/>
      <c r="Z1432" s="114"/>
      <c r="AA1432" s="114"/>
      <c r="AB1432" s="114"/>
      <c r="AC1432" s="114"/>
      <c r="AD1432" s="114"/>
      <c r="AE1432" s="114"/>
      <c r="AF1432" s="114"/>
      <c r="AG1432" s="114"/>
      <c r="AH1432" s="114"/>
      <c r="AI1432" s="114"/>
      <c r="AJ1432" s="114"/>
      <c r="AK1432" s="114"/>
      <c r="AL1432" s="114"/>
      <c r="AM1432" s="114"/>
      <c r="AN1432" s="114"/>
      <c r="AO1432" s="114"/>
      <c r="AP1432" s="114"/>
      <c r="AQ1432" s="114"/>
      <c r="AR1432" s="114"/>
      <c r="AS1432" s="114"/>
      <c r="AT1432" s="114"/>
      <c r="AU1432" s="114"/>
      <c r="AV1432" s="114"/>
      <c r="AW1432" s="114"/>
      <c r="AX1432" s="114"/>
      <c r="AY1432" s="114"/>
      <c r="AZ1432" s="114"/>
      <c r="BA1432" s="114"/>
      <c r="BB1432" s="114"/>
      <c r="BC1432" s="114"/>
      <c r="BD1432" s="114"/>
      <c r="BE1432" s="114"/>
      <c r="BF1432" s="114"/>
      <c r="BG1432" s="114"/>
      <c r="BH1432" s="114"/>
      <c r="BI1432" s="114"/>
      <c r="BJ1432" s="114"/>
      <c r="BK1432" s="114"/>
      <c r="BL1432" s="114"/>
    </row>
    <row r="1433">
      <c r="A1433" s="79" t="s">
        <v>237</v>
      </c>
      <c r="B1433" s="79" t="b">
        <v>1</v>
      </c>
      <c r="C1433" s="79" t="s">
        <v>241</v>
      </c>
      <c r="D1433" s="79" t="s">
        <v>8227</v>
      </c>
      <c r="E1433" s="79" t="s">
        <v>9171</v>
      </c>
      <c r="F1433" s="79" t="s">
        <v>556</v>
      </c>
      <c r="G1433" s="79" t="s">
        <v>15414</v>
      </c>
      <c r="H1433" s="79" t="s">
        <v>15415</v>
      </c>
      <c r="I1433" s="80"/>
      <c r="J1433" s="79" t="s">
        <v>15416</v>
      </c>
      <c r="K1433" s="79" t="s">
        <v>15417</v>
      </c>
      <c r="L1433" s="80"/>
      <c r="M1433" s="80"/>
      <c r="N1433" s="80"/>
      <c r="O1433" s="79" t="s">
        <v>15418</v>
      </c>
      <c r="P1433" s="79" t="s">
        <v>15419</v>
      </c>
      <c r="Q1433" s="79" t="s">
        <v>15420</v>
      </c>
      <c r="R1433" s="151" t="s">
        <v>15356</v>
      </c>
      <c r="S1433" s="114"/>
      <c r="T1433" s="114"/>
      <c r="U1433" s="114"/>
      <c r="V1433" s="114"/>
      <c r="W1433" s="114"/>
      <c r="X1433" s="114"/>
      <c r="Y1433" s="114"/>
      <c r="Z1433" s="114"/>
      <c r="AA1433" s="114"/>
      <c r="AB1433" s="114"/>
      <c r="AC1433" s="114"/>
      <c r="AD1433" s="114"/>
      <c r="AE1433" s="114"/>
      <c r="AF1433" s="114"/>
      <c r="AG1433" s="114"/>
      <c r="AH1433" s="114"/>
      <c r="AI1433" s="114"/>
      <c r="AJ1433" s="114"/>
      <c r="AK1433" s="114"/>
      <c r="AL1433" s="114"/>
      <c r="AM1433" s="114"/>
      <c r="AN1433" s="114"/>
      <c r="AO1433" s="114"/>
      <c r="AP1433" s="114"/>
      <c r="AQ1433" s="114"/>
      <c r="AR1433" s="114"/>
      <c r="AS1433" s="114"/>
      <c r="AT1433" s="114"/>
      <c r="AU1433" s="114"/>
      <c r="AV1433" s="114"/>
      <c r="AW1433" s="114"/>
      <c r="AX1433" s="114"/>
      <c r="AY1433" s="114"/>
      <c r="AZ1433" s="114"/>
      <c r="BA1433" s="114"/>
      <c r="BB1433" s="114"/>
      <c r="BC1433" s="114"/>
      <c r="BD1433" s="114"/>
      <c r="BE1433" s="114"/>
      <c r="BF1433" s="114"/>
      <c r="BG1433" s="114"/>
      <c r="BH1433" s="114"/>
      <c r="BI1433" s="114"/>
      <c r="BJ1433" s="114"/>
      <c r="BK1433" s="114"/>
      <c r="BL1433" s="114"/>
    </row>
    <row r="1434">
      <c r="A1434" s="79" t="s">
        <v>237</v>
      </c>
      <c r="B1434" s="79" t="b">
        <v>1</v>
      </c>
      <c r="C1434" s="79" t="s">
        <v>241</v>
      </c>
      <c r="D1434" s="79" t="s">
        <v>10364</v>
      </c>
      <c r="E1434" s="79" t="s">
        <v>15421</v>
      </c>
      <c r="F1434" s="79" t="s">
        <v>1866</v>
      </c>
      <c r="G1434" s="79" t="s">
        <v>15422</v>
      </c>
      <c r="H1434" s="79" t="s">
        <v>15423</v>
      </c>
      <c r="I1434" s="80"/>
      <c r="J1434" s="79" t="s">
        <v>15424</v>
      </c>
      <c r="K1434" s="79" t="s">
        <v>15425</v>
      </c>
      <c r="L1434" s="80"/>
      <c r="M1434" s="80"/>
      <c r="N1434" s="80"/>
      <c r="O1434" s="79" t="s">
        <v>15426</v>
      </c>
      <c r="P1434" s="79" t="s">
        <v>15427</v>
      </c>
      <c r="Q1434" s="79" t="s">
        <v>15428</v>
      </c>
      <c r="R1434" s="151" t="s">
        <v>15356</v>
      </c>
      <c r="S1434" s="114"/>
      <c r="T1434" s="114"/>
      <c r="U1434" s="114"/>
      <c r="V1434" s="114"/>
      <c r="W1434" s="114"/>
      <c r="X1434" s="114"/>
      <c r="Y1434" s="114"/>
      <c r="Z1434" s="114"/>
      <c r="AA1434" s="114"/>
      <c r="AB1434" s="114"/>
      <c r="AC1434" s="114"/>
      <c r="AD1434" s="114"/>
      <c r="AE1434" s="114"/>
      <c r="AF1434" s="114"/>
      <c r="AG1434" s="114"/>
      <c r="AH1434" s="114"/>
      <c r="AI1434" s="114"/>
      <c r="AJ1434" s="114"/>
      <c r="AK1434" s="114"/>
      <c r="AL1434" s="114"/>
      <c r="AM1434" s="114"/>
      <c r="AN1434" s="114"/>
      <c r="AO1434" s="114"/>
      <c r="AP1434" s="114"/>
      <c r="AQ1434" s="114"/>
      <c r="AR1434" s="114"/>
      <c r="AS1434" s="114"/>
      <c r="AT1434" s="114"/>
      <c r="AU1434" s="114"/>
      <c r="AV1434" s="114"/>
      <c r="AW1434" s="114"/>
      <c r="AX1434" s="114"/>
      <c r="AY1434" s="114"/>
      <c r="AZ1434" s="114"/>
      <c r="BA1434" s="114"/>
      <c r="BB1434" s="114"/>
      <c r="BC1434" s="114"/>
      <c r="BD1434" s="114"/>
      <c r="BE1434" s="114"/>
      <c r="BF1434" s="114"/>
      <c r="BG1434" s="114"/>
      <c r="BH1434" s="114"/>
      <c r="BI1434" s="114"/>
      <c r="BJ1434" s="114"/>
      <c r="BK1434" s="114"/>
      <c r="BL1434" s="114"/>
    </row>
    <row r="1435">
      <c r="A1435" s="79" t="s">
        <v>237</v>
      </c>
      <c r="B1435" s="79" t="b">
        <v>1</v>
      </c>
      <c r="C1435" s="79" t="s">
        <v>241</v>
      </c>
      <c r="D1435" s="79" t="s">
        <v>288</v>
      </c>
      <c r="E1435" s="79" t="s">
        <v>7916</v>
      </c>
      <c r="F1435" s="79" t="s">
        <v>1866</v>
      </c>
      <c r="G1435" s="79" t="s">
        <v>15429</v>
      </c>
      <c r="H1435" s="79" t="s">
        <v>15430</v>
      </c>
      <c r="I1435" s="80"/>
      <c r="J1435" s="79" t="s">
        <v>15431</v>
      </c>
      <c r="K1435" s="79" t="s">
        <v>15432</v>
      </c>
      <c r="L1435" s="80"/>
      <c r="M1435" s="80"/>
      <c r="N1435" s="80"/>
      <c r="O1435" s="79" t="s">
        <v>15433</v>
      </c>
      <c r="P1435" s="79" t="s">
        <v>15434</v>
      </c>
      <c r="Q1435" s="79" t="s">
        <v>15435</v>
      </c>
      <c r="R1435" s="151" t="s">
        <v>15356</v>
      </c>
      <c r="S1435" s="114"/>
      <c r="T1435" s="114"/>
      <c r="U1435" s="114"/>
      <c r="V1435" s="114"/>
      <c r="W1435" s="114"/>
      <c r="X1435" s="114"/>
      <c r="Y1435" s="114"/>
      <c r="Z1435" s="114"/>
      <c r="AA1435" s="114"/>
      <c r="AB1435" s="114"/>
      <c r="AC1435" s="114"/>
      <c r="AD1435" s="114"/>
      <c r="AE1435" s="114"/>
      <c r="AF1435" s="114"/>
      <c r="AG1435" s="114"/>
      <c r="AH1435" s="114"/>
      <c r="AI1435" s="114"/>
      <c r="AJ1435" s="114"/>
      <c r="AK1435" s="114"/>
      <c r="AL1435" s="114"/>
      <c r="AM1435" s="114"/>
      <c r="AN1435" s="114"/>
      <c r="AO1435" s="114"/>
      <c r="AP1435" s="114"/>
      <c r="AQ1435" s="114"/>
      <c r="AR1435" s="114"/>
      <c r="AS1435" s="114"/>
      <c r="AT1435" s="114"/>
      <c r="AU1435" s="114"/>
      <c r="AV1435" s="114"/>
      <c r="AW1435" s="114"/>
      <c r="AX1435" s="114"/>
      <c r="AY1435" s="114"/>
      <c r="AZ1435" s="114"/>
      <c r="BA1435" s="114"/>
      <c r="BB1435" s="114"/>
      <c r="BC1435" s="114"/>
      <c r="BD1435" s="114"/>
      <c r="BE1435" s="114"/>
      <c r="BF1435" s="114"/>
      <c r="BG1435" s="114"/>
      <c r="BH1435" s="114"/>
      <c r="BI1435" s="114"/>
      <c r="BJ1435" s="114"/>
      <c r="BK1435" s="114"/>
      <c r="BL1435" s="114"/>
    </row>
    <row r="1436">
      <c r="A1436" s="79" t="s">
        <v>237</v>
      </c>
      <c r="B1436" s="79" t="b">
        <v>1</v>
      </c>
      <c r="C1436" s="79" t="s">
        <v>241</v>
      </c>
      <c r="D1436" s="79" t="s">
        <v>288</v>
      </c>
      <c r="E1436" s="79" t="s">
        <v>5369</v>
      </c>
      <c r="F1436" s="79" t="s">
        <v>1446</v>
      </c>
      <c r="G1436" s="79" t="s">
        <v>15436</v>
      </c>
      <c r="H1436" s="79" t="s">
        <v>15437</v>
      </c>
      <c r="I1436" s="80"/>
      <c r="J1436" s="79" t="s">
        <v>15438</v>
      </c>
      <c r="K1436" s="79" t="s">
        <v>15439</v>
      </c>
      <c r="L1436" s="80"/>
      <c r="M1436" s="80"/>
      <c r="N1436" s="80"/>
      <c r="O1436" s="79" t="s">
        <v>15440</v>
      </c>
      <c r="P1436" s="79" t="s">
        <v>15441</v>
      </c>
      <c r="Q1436" s="79" t="s">
        <v>15442</v>
      </c>
      <c r="R1436" s="151" t="s">
        <v>15356</v>
      </c>
      <c r="S1436" s="114"/>
      <c r="T1436" s="114"/>
      <c r="U1436" s="114"/>
      <c r="V1436" s="114"/>
      <c r="W1436" s="114"/>
      <c r="X1436" s="114"/>
      <c r="Y1436" s="114"/>
      <c r="Z1436" s="114"/>
      <c r="AA1436" s="114"/>
      <c r="AB1436" s="114"/>
      <c r="AC1436" s="114"/>
      <c r="AD1436" s="114"/>
      <c r="AE1436" s="114"/>
      <c r="AF1436" s="114"/>
      <c r="AG1436" s="114"/>
      <c r="AH1436" s="114"/>
      <c r="AI1436" s="114"/>
      <c r="AJ1436" s="114"/>
      <c r="AK1436" s="114"/>
      <c r="AL1436" s="114"/>
      <c r="AM1436" s="114"/>
      <c r="AN1436" s="114"/>
      <c r="AO1436" s="114"/>
      <c r="AP1436" s="114"/>
      <c r="AQ1436" s="114"/>
      <c r="AR1436" s="114"/>
      <c r="AS1436" s="114"/>
      <c r="AT1436" s="114"/>
      <c r="AU1436" s="114"/>
      <c r="AV1436" s="114"/>
      <c r="AW1436" s="114"/>
      <c r="AX1436" s="114"/>
      <c r="AY1436" s="114"/>
      <c r="AZ1436" s="114"/>
      <c r="BA1436" s="114"/>
      <c r="BB1436" s="114"/>
      <c r="BC1436" s="114"/>
      <c r="BD1436" s="114"/>
      <c r="BE1436" s="114"/>
      <c r="BF1436" s="114"/>
      <c r="BG1436" s="114"/>
      <c r="BH1436" s="114"/>
      <c r="BI1436" s="114"/>
      <c r="BJ1436" s="114"/>
      <c r="BK1436" s="114"/>
      <c r="BL1436" s="114"/>
    </row>
    <row r="1437">
      <c r="A1437" s="79" t="s">
        <v>237</v>
      </c>
      <c r="B1437" s="79" t="b">
        <v>1</v>
      </c>
      <c r="C1437" s="79" t="s">
        <v>241</v>
      </c>
      <c r="D1437" s="79" t="s">
        <v>8227</v>
      </c>
      <c r="E1437" s="79" t="s">
        <v>9171</v>
      </c>
      <c r="F1437" s="79" t="s">
        <v>1772</v>
      </c>
      <c r="G1437" s="79" t="s">
        <v>15443</v>
      </c>
      <c r="H1437" s="79" t="s">
        <v>15444</v>
      </c>
      <c r="I1437" s="80"/>
      <c r="J1437" s="79" t="s">
        <v>15445</v>
      </c>
      <c r="K1437" s="79" t="s">
        <v>15446</v>
      </c>
      <c r="L1437" s="80"/>
      <c r="M1437" s="80"/>
      <c r="N1437" s="80"/>
      <c r="O1437" s="79" t="s">
        <v>15447</v>
      </c>
      <c r="P1437" s="79" t="s">
        <v>15448</v>
      </c>
      <c r="Q1437" s="79" t="s">
        <v>15449</v>
      </c>
      <c r="R1437" s="151" t="s">
        <v>15356</v>
      </c>
      <c r="S1437" s="114"/>
      <c r="T1437" s="114"/>
      <c r="U1437" s="114"/>
      <c r="V1437" s="114"/>
      <c r="W1437" s="114"/>
      <c r="X1437" s="114"/>
      <c r="Y1437" s="114"/>
      <c r="Z1437" s="114"/>
      <c r="AA1437" s="114"/>
      <c r="AB1437" s="114"/>
      <c r="AC1437" s="114"/>
      <c r="AD1437" s="114"/>
      <c r="AE1437" s="114"/>
      <c r="AF1437" s="114"/>
      <c r="AG1437" s="114"/>
      <c r="AH1437" s="114"/>
      <c r="AI1437" s="114"/>
      <c r="AJ1437" s="114"/>
      <c r="AK1437" s="114"/>
      <c r="AL1437" s="114"/>
      <c r="AM1437" s="114"/>
      <c r="AN1437" s="114"/>
      <c r="AO1437" s="114"/>
      <c r="AP1437" s="114"/>
      <c r="AQ1437" s="114"/>
      <c r="AR1437" s="114"/>
      <c r="AS1437" s="114"/>
      <c r="AT1437" s="114"/>
      <c r="AU1437" s="114"/>
      <c r="AV1437" s="114"/>
      <c r="AW1437" s="114"/>
      <c r="AX1437" s="114"/>
      <c r="AY1437" s="114"/>
      <c r="AZ1437" s="114"/>
      <c r="BA1437" s="114"/>
      <c r="BB1437" s="114"/>
      <c r="BC1437" s="114"/>
      <c r="BD1437" s="114"/>
      <c r="BE1437" s="114"/>
      <c r="BF1437" s="114"/>
      <c r="BG1437" s="114"/>
      <c r="BH1437" s="114"/>
      <c r="BI1437" s="114"/>
      <c r="BJ1437" s="114"/>
      <c r="BK1437" s="114"/>
      <c r="BL1437" s="114"/>
    </row>
    <row r="1438">
      <c r="A1438" s="79" t="s">
        <v>237</v>
      </c>
      <c r="B1438" s="79" t="b">
        <v>1</v>
      </c>
      <c r="C1438" s="79" t="s">
        <v>241</v>
      </c>
      <c r="D1438" s="79" t="s">
        <v>288</v>
      </c>
      <c r="E1438" s="79" t="s">
        <v>1770</v>
      </c>
      <c r="F1438" s="79" t="s">
        <v>10854</v>
      </c>
      <c r="G1438" s="79" t="s">
        <v>15450</v>
      </c>
      <c r="H1438" s="79" t="s">
        <v>15451</v>
      </c>
      <c r="I1438" s="80"/>
      <c r="J1438" s="79" t="s">
        <v>15452</v>
      </c>
      <c r="K1438" s="79" t="s">
        <v>15453</v>
      </c>
      <c r="L1438" s="80"/>
      <c r="M1438" s="80"/>
      <c r="N1438" s="80"/>
      <c r="O1438" s="79" t="s">
        <v>15454</v>
      </c>
      <c r="P1438" s="79" t="s">
        <v>15455</v>
      </c>
      <c r="Q1438" s="79" t="s">
        <v>15456</v>
      </c>
      <c r="R1438" s="151" t="s">
        <v>15356</v>
      </c>
      <c r="S1438" s="114"/>
      <c r="T1438" s="114"/>
      <c r="U1438" s="114"/>
      <c r="V1438" s="114"/>
      <c r="W1438" s="114"/>
      <c r="X1438" s="114"/>
      <c r="Y1438" s="114"/>
      <c r="Z1438" s="114"/>
      <c r="AA1438" s="114"/>
      <c r="AB1438" s="114"/>
      <c r="AC1438" s="114"/>
      <c r="AD1438" s="114"/>
      <c r="AE1438" s="114"/>
      <c r="AF1438" s="114"/>
      <c r="AG1438" s="114"/>
      <c r="AH1438" s="114"/>
      <c r="AI1438" s="114"/>
      <c r="AJ1438" s="114"/>
      <c r="AK1438" s="114"/>
      <c r="AL1438" s="114"/>
      <c r="AM1438" s="114"/>
      <c r="AN1438" s="114"/>
      <c r="AO1438" s="114"/>
      <c r="AP1438" s="114"/>
      <c r="AQ1438" s="114"/>
      <c r="AR1438" s="114"/>
      <c r="AS1438" s="114"/>
      <c r="AT1438" s="114"/>
      <c r="AU1438" s="114"/>
      <c r="AV1438" s="114"/>
      <c r="AW1438" s="114"/>
      <c r="AX1438" s="114"/>
      <c r="AY1438" s="114"/>
      <c r="AZ1438" s="114"/>
      <c r="BA1438" s="114"/>
      <c r="BB1438" s="114"/>
      <c r="BC1438" s="114"/>
      <c r="BD1438" s="114"/>
      <c r="BE1438" s="114"/>
      <c r="BF1438" s="114"/>
      <c r="BG1438" s="114"/>
      <c r="BH1438" s="114"/>
      <c r="BI1438" s="114"/>
      <c r="BJ1438" s="114"/>
      <c r="BK1438" s="114"/>
      <c r="BL1438" s="114"/>
    </row>
    <row r="1439">
      <c r="A1439" s="79" t="s">
        <v>237</v>
      </c>
      <c r="B1439" s="79" t="b">
        <v>1</v>
      </c>
      <c r="C1439" s="79" t="s">
        <v>241</v>
      </c>
      <c r="D1439" s="79" t="s">
        <v>288</v>
      </c>
      <c r="E1439" s="79" t="s">
        <v>7916</v>
      </c>
      <c r="F1439" s="79" t="s">
        <v>1866</v>
      </c>
      <c r="G1439" s="79" t="s">
        <v>15457</v>
      </c>
      <c r="H1439" s="79" t="s">
        <v>15458</v>
      </c>
      <c r="I1439" s="80"/>
      <c r="J1439" s="79" t="s">
        <v>15459</v>
      </c>
      <c r="K1439" s="79" t="s">
        <v>15460</v>
      </c>
      <c r="L1439" s="80"/>
      <c r="M1439" s="80"/>
      <c r="N1439" s="80"/>
      <c r="O1439" s="79" t="s">
        <v>15461</v>
      </c>
      <c r="P1439" s="79" t="s">
        <v>15462</v>
      </c>
      <c r="Q1439" s="79" t="s">
        <v>15463</v>
      </c>
      <c r="R1439" s="151" t="s">
        <v>15356</v>
      </c>
      <c r="S1439" s="114"/>
      <c r="T1439" s="114"/>
      <c r="U1439" s="114"/>
      <c r="V1439" s="114"/>
      <c r="W1439" s="114"/>
      <c r="X1439" s="114"/>
      <c r="Y1439" s="114"/>
      <c r="Z1439" s="114"/>
      <c r="AA1439" s="114"/>
      <c r="AB1439" s="114"/>
      <c r="AC1439" s="114"/>
      <c r="AD1439" s="114"/>
      <c r="AE1439" s="114"/>
      <c r="AF1439" s="114"/>
      <c r="AG1439" s="114"/>
      <c r="AH1439" s="114"/>
      <c r="AI1439" s="114"/>
      <c r="AJ1439" s="114"/>
      <c r="AK1439" s="114"/>
      <c r="AL1439" s="114"/>
      <c r="AM1439" s="114"/>
      <c r="AN1439" s="114"/>
      <c r="AO1439" s="114"/>
      <c r="AP1439" s="114"/>
      <c r="AQ1439" s="114"/>
      <c r="AR1439" s="114"/>
      <c r="AS1439" s="114"/>
      <c r="AT1439" s="114"/>
      <c r="AU1439" s="114"/>
      <c r="AV1439" s="114"/>
      <c r="AW1439" s="114"/>
      <c r="AX1439" s="114"/>
      <c r="AY1439" s="114"/>
      <c r="AZ1439" s="114"/>
      <c r="BA1439" s="114"/>
      <c r="BB1439" s="114"/>
      <c r="BC1439" s="114"/>
      <c r="BD1439" s="114"/>
      <c r="BE1439" s="114"/>
      <c r="BF1439" s="114"/>
      <c r="BG1439" s="114"/>
      <c r="BH1439" s="114"/>
      <c r="BI1439" s="114"/>
      <c r="BJ1439" s="114"/>
      <c r="BK1439" s="114"/>
      <c r="BL1439" s="114"/>
    </row>
    <row r="1440">
      <c r="A1440" s="79" t="s">
        <v>237</v>
      </c>
      <c r="B1440" s="79" t="b">
        <v>1</v>
      </c>
      <c r="C1440" s="79" t="s">
        <v>241</v>
      </c>
      <c r="D1440" s="79" t="s">
        <v>8227</v>
      </c>
      <c r="E1440" s="79" t="s">
        <v>9171</v>
      </c>
      <c r="F1440" s="79" t="s">
        <v>15464</v>
      </c>
      <c r="G1440" s="79" t="s">
        <v>15465</v>
      </c>
      <c r="H1440" s="79" t="s">
        <v>15466</v>
      </c>
      <c r="I1440" s="80"/>
      <c r="J1440" s="79" t="s">
        <v>15467</v>
      </c>
      <c r="K1440" s="79" t="s">
        <v>15468</v>
      </c>
      <c r="L1440" s="80"/>
      <c r="M1440" s="80"/>
      <c r="N1440" s="80"/>
      <c r="O1440" s="79" t="s">
        <v>15469</v>
      </c>
      <c r="P1440" s="79" t="s">
        <v>15470</v>
      </c>
      <c r="Q1440" s="79" t="s">
        <v>15471</v>
      </c>
      <c r="R1440" s="151" t="s">
        <v>15356</v>
      </c>
      <c r="S1440" s="114"/>
      <c r="T1440" s="114"/>
      <c r="U1440" s="114"/>
      <c r="V1440" s="114"/>
      <c r="W1440" s="114"/>
      <c r="X1440" s="114"/>
      <c r="Y1440" s="114"/>
      <c r="Z1440" s="114"/>
      <c r="AA1440" s="114"/>
      <c r="AB1440" s="114"/>
      <c r="AC1440" s="114"/>
      <c r="AD1440" s="114"/>
      <c r="AE1440" s="114"/>
      <c r="AF1440" s="114"/>
      <c r="AG1440" s="114"/>
      <c r="AH1440" s="114"/>
      <c r="AI1440" s="114"/>
      <c r="AJ1440" s="114"/>
      <c r="AK1440" s="114"/>
      <c r="AL1440" s="114"/>
      <c r="AM1440" s="114"/>
      <c r="AN1440" s="114"/>
      <c r="AO1440" s="114"/>
      <c r="AP1440" s="114"/>
      <c r="AQ1440" s="114"/>
      <c r="AR1440" s="114"/>
      <c r="AS1440" s="114"/>
      <c r="AT1440" s="114"/>
      <c r="AU1440" s="114"/>
      <c r="AV1440" s="114"/>
      <c r="AW1440" s="114"/>
      <c r="AX1440" s="114"/>
      <c r="AY1440" s="114"/>
      <c r="AZ1440" s="114"/>
      <c r="BA1440" s="114"/>
      <c r="BB1440" s="114"/>
      <c r="BC1440" s="114"/>
      <c r="BD1440" s="114"/>
      <c r="BE1440" s="114"/>
      <c r="BF1440" s="114"/>
      <c r="BG1440" s="114"/>
      <c r="BH1440" s="114"/>
      <c r="BI1440" s="114"/>
      <c r="BJ1440" s="114"/>
      <c r="BK1440" s="114"/>
      <c r="BL1440" s="114"/>
    </row>
    <row r="1441">
      <c r="A1441" s="79" t="s">
        <v>237</v>
      </c>
      <c r="B1441" s="79" t="b">
        <v>1</v>
      </c>
      <c r="C1441" s="79" t="s">
        <v>241</v>
      </c>
      <c r="D1441" s="79" t="s">
        <v>288</v>
      </c>
      <c r="E1441" s="79" t="s">
        <v>7609</v>
      </c>
      <c r="F1441" s="79" t="s">
        <v>1866</v>
      </c>
      <c r="G1441" s="79" t="s">
        <v>15472</v>
      </c>
      <c r="H1441" s="79" t="s">
        <v>15473</v>
      </c>
      <c r="I1441" s="80"/>
      <c r="J1441" s="79" t="s">
        <v>15474</v>
      </c>
      <c r="K1441" s="79" t="s">
        <v>15475</v>
      </c>
      <c r="L1441" s="80"/>
      <c r="M1441" s="80"/>
      <c r="N1441" s="80"/>
      <c r="O1441" s="79" t="s">
        <v>15476</v>
      </c>
      <c r="P1441" s="79" t="s">
        <v>15477</v>
      </c>
      <c r="Q1441" s="79" t="s">
        <v>15478</v>
      </c>
      <c r="R1441" s="151" t="s">
        <v>15356</v>
      </c>
      <c r="S1441" s="114"/>
      <c r="T1441" s="114"/>
      <c r="U1441" s="114"/>
      <c r="V1441" s="114"/>
      <c r="W1441" s="114"/>
      <c r="X1441" s="114"/>
      <c r="Y1441" s="114"/>
      <c r="Z1441" s="114"/>
      <c r="AA1441" s="114"/>
      <c r="AB1441" s="114"/>
      <c r="AC1441" s="114"/>
      <c r="AD1441" s="114"/>
      <c r="AE1441" s="114"/>
      <c r="AF1441" s="114"/>
      <c r="AG1441" s="114"/>
      <c r="AH1441" s="114"/>
      <c r="AI1441" s="114"/>
      <c r="AJ1441" s="114"/>
      <c r="AK1441" s="114"/>
      <c r="AL1441" s="114"/>
      <c r="AM1441" s="114"/>
      <c r="AN1441" s="114"/>
      <c r="AO1441" s="114"/>
      <c r="AP1441" s="114"/>
      <c r="AQ1441" s="114"/>
      <c r="AR1441" s="114"/>
      <c r="AS1441" s="114"/>
      <c r="AT1441" s="114"/>
      <c r="AU1441" s="114"/>
      <c r="AV1441" s="114"/>
      <c r="AW1441" s="114"/>
      <c r="AX1441" s="114"/>
      <c r="AY1441" s="114"/>
      <c r="AZ1441" s="114"/>
      <c r="BA1441" s="114"/>
      <c r="BB1441" s="114"/>
      <c r="BC1441" s="114"/>
      <c r="BD1441" s="114"/>
      <c r="BE1441" s="114"/>
      <c r="BF1441" s="114"/>
      <c r="BG1441" s="114"/>
      <c r="BH1441" s="114"/>
      <c r="BI1441" s="114"/>
      <c r="BJ1441" s="114"/>
      <c r="BK1441" s="114"/>
      <c r="BL1441" s="114"/>
    </row>
    <row r="1442">
      <c r="A1442" s="79" t="s">
        <v>237</v>
      </c>
      <c r="B1442" s="79" t="b">
        <v>1</v>
      </c>
      <c r="C1442" s="79" t="s">
        <v>241</v>
      </c>
      <c r="D1442" s="79" t="s">
        <v>10364</v>
      </c>
      <c r="E1442" s="79" t="s">
        <v>12038</v>
      </c>
      <c r="F1442" s="79" t="s">
        <v>556</v>
      </c>
      <c r="G1442" s="89" t="s">
        <v>15479</v>
      </c>
      <c r="H1442" s="79" t="s">
        <v>15480</v>
      </c>
      <c r="I1442" s="80"/>
      <c r="J1442" s="79" t="s">
        <v>15481</v>
      </c>
      <c r="K1442" s="79" t="s">
        <v>15482</v>
      </c>
      <c r="L1442" s="80"/>
      <c r="M1442" s="80"/>
      <c r="N1442" s="80"/>
      <c r="O1442" s="79" t="s">
        <v>15483</v>
      </c>
      <c r="P1442" s="79" t="s">
        <v>15484</v>
      </c>
      <c r="Q1442" s="79" t="s">
        <v>15485</v>
      </c>
      <c r="R1442" s="151" t="s">
        <v>15356</v>
      </c>
      <c r="S1442" s="114"/>
      <c r="T1442" s="79" t="s">
        <v>237</v>
      </c>
      <c r="U1442" s="79" t="b">
        <v>1</v>
      </c>
      <c r="V1442" s="79" t="s">
        <v>241</v>
      </c>
      <c r="W1442" s="79" t="s">
        <v>10364</v>
      </c>
      <c r="X1442" s="79" t="s">
        <v>12038</v>
      </c>
      <c r="Y1442" s="79" t="s">
        <v>556</v>
      </c>
      <c r="Z1442" s="152" t="s">
        <v>15486</v>
      </c>
      <c r="AA1442" s="79" t="s">
        <v>12040</v>
      </c>
      <c r="AB1442" s="80"/>
      <c r="AC1442" s="79" t="s">
        <v>15487</v>
      </c>
      <c r="AD1442" s="79" t="s">
        <v>15488</v>
      </c>
      <c r="AE1442" s="80"/>
      <c r="AF1442" s="80"/>
      <c r="AG1442" s="80"/>
      <c r="AH1442" s="79" t="s">
        <v>15489</v>
      </c>
      <c r="AI1442" s="79" t="s">
        <v>15490</v>
      </c>
      <c r="AJ1442" s="79" t="s">
        <v>15491</v>
      </c>
      <c r="AK1442" s="151" t="s">
        <v>15492</v>
      </c>
      <c r="AL1442" s="114"/>
      <c r="AM1442" s="114"/>
      <c r="AN1442" s="114"/>
      <c r="AO1442" s="114"/>
      <c r="AP1442" s="114"/>
      <c r="AQ1442" s="114"/>
      <c r="AR1442" s="114"/>
      <c r="AS1442" s="114"/>
      <c r="AT1442" s="114"/>
      <c r="AU1442" s="114"/>
      <c r="AV1442" s="114"/>
      <c r="AW1442" s="114"/>
      <c r="AX1442" s="114"/>
      <c r="AY1442" s="114"/>
      <c r="AZ1442" s="114"/>
      <c r="BA1442" s="114"/>
      <c r="BB1442" s="114"/>
      <c r="BC1442" s="114"/>
      <c r="BD1442" s="114"/>
      <c r="BE1442" s="114"/>
      <c r="BF1442" s="114"/>
      <c r="BG1442" s="114"/>
      <c r="BH1442" s="114"/>
      <c r="BI1442" s="114"/>
      <c r="BJ1442" s="114"/>
      <c r="BK1442" s="114"/>
      <c r="BL1442" s="114"/>
    </row>
    <row r="1443">
      <c r="A1443" s="79" t="s">
        <v>237</v>
      </c>
      <c r="B1443" s="79" t="b">
        <v>1</v>
      </c>
      <c r="C1443" s="79" t="s">
        <v>241</v>
      </c>
      <c r="D1443" s="79" t="s">
        <v>8227</v>
      </c>
      <c r="E1443" s="79" t="s">
        <v>8788</v>
      </c>
      <c r="F1443" s="79" t="s">
        <v>556</v>
      </c>
      <c r="G1443" s="79" t="s">
        <v>15493</v>
      </c>
      <c r="H1443" s="79" t="s">
        <v>15494</v>
      </c>
      <c r="I1443" s="80"/>
      <c r="J1443" s="79" t="s">
        <v>15495</v>
      </c>
      <c r="K1443" s="79" t="s">
        <v>15496</v>
      </c>
      <c r="L1443" s="80"/>
      <c r="M1443" s="80"/>
      <c r="N1443" s="80"/>
      <c r="O1443" s="79" t="s">
        <v>15497</v>
      </c>
      <c r="P1443" s="79" t="s">
        <v>15498</v>
      </c>
      <c r="Q1443" s="79" t="s">
        <v>15499</v>
      </c>
      <c r="R1443" s="151" t="s">
        <v>15356</v>
      </c>
      <c r="S1443" s="114"/>
      <c r="T1443" s="114"/>
      <c r="U1443" s="114"/>
      <c r="V1443" s="114"/>
      <c r="W1443" s="114"/>
      <c r="X1443" s="114"/>
      <c r="Y1443" s="114"/>
      <c r="Z1443" s="114"/>
      <c r="AA1443" s="114"/>
      <c r="AB1443" s="114"/>
      <c r="AC1443" s="114"/>
      <c r="AD1443" s="114"/>
      <c r="AE1443" s="114"/>
      <c r="AF1443" s="114"/>
      <c r="AG1443" s="114"/>
      <c r="AH1443" s="114"/>
      <c r="AI1443" s="114"/>
      <c r="AJ1443" s="114"/>
      <c r="AK1443" s="114"/>
      <c r="AL1443" s="114"/>
      <c r="AM1443" s="114"/>
      <c r="AN1443" s="114"/>
      <c r="AO1443" s="114"/>
      <c r="AP1443" s="114"/>
      <c r="AQ1443" s="114"/>
      <c r="AR1443" s="114"/>
      <c r="AS1443" s="114"/>
      <c r="AT1443" s="114"/>
      <c r="AU1443" s="114"/>
      <c r="AV1443" s="114"/>
      <c r="AW1443" s="114"/>
      <c r="AX1443" s="114"/>
      <c r="AY1443" s="114"/>
      <c r="AZ1443" s="114"/>
      <c r="BA1443" s="114"/>
      <c r="BB1443" s="114"/>
      <c r="BC1443" s="114"/>
      <c r="BD1443" s="114"/>
      <c r="BE1443" s="114"/>
      <c r="BF1443" s="114"/>
      <c r="BG1443" s="114"/>
      <c r="BH1443" s="114"/>
      <c r="BI1443" s="114"/>
      <c r="BJ1443" s="114"/>
      <c r="BK1443" s="114"/>
      <c r="BL1443" s="114"/>
    </row>
    <row r="1444">
      <c r="A1444" s="79" t="s">
        <v>237</v>
      </c>
      <c r="B1444" s="79" t="b">
        <v>1</v>
      </c>
      <c r="C1444" s="79" t="s">
        <v>241</v>
      </c>
      <c r="D1444" s="79" t="s">
        <v>288</v>
      </c>
      <c r="E1444" s="79" t="s">
        <v>7835</v>
      </c>
      <c r="F1444" s="79" t="s">
        <v>489</v>
      </c>
      <c r="G1444" s="79" t="s">
        <v>15500</v>
      </c>
      <c r="H1444" s="79" t="s">
        <v>15501</v>
      </c>
      <c r="I1444" s="80"/>
      <c r="J1444" s="79" t="s">
        <v>15502</v>
      </c>
      <c r="K1444" s="79" t="s">
        <v>15503</v>
      </c>
      <c r="L1444" s="80"/>
      <c r="M1444" s="80"/>
      <c r="N1444" s="80"/>
      <c r="O1444" s="79" t="s">
        <v>15504</v>
      </c>
      <c r="P1444" s="79" t="s">
        <v>15505</v>
      </c>
      <c r="Q1444" s="79" t="s">
        <v>15506</v>
      </c>
      <c r="R1444" s="151" t="s">
        <v>15356</v>
      </c>
      <c r="S1444" s="114"/>
      <c r="T1444" s="114"/>
      <c r="U1444" s="114"/>
      <c r="V1444" s="114"/>
      <c r="W1444" s="114"/>
      <c r="X1444" s="114"/>
      <c r="Y1444" s="114"/>
      <c r="Z1444" s="114"/>
      <c r="AA1444" s="114"/>
      <c r="AB1444" s="114"/>
      <c r="AC1444" s="114"/>
      <c r="AD1444" s="114"/>
      <c r="AE1444" s="114"/>
      <c r="AF1444" s="114"/>
      <c r="AG1444" s="114"/>
      <c r="AH1444" s="114"/>
      <c r="AI1444" s="114"/>
      <c r="AJ1444" s="114"/>
      <c r="AK1444" s="114"/>
      <c r="AL1444" s="114"/>
      <c r="AM1444" s="114"/>
      <c r="AN1444" s="114"/>
      <c r="AO1444" s="114"/>
      <c r="AP1444" s="114"/>
      <c r="AQ1444" s="114"/>
      <c r="AR1444" s="114"/>
      <c r="AS1444" s="114"/>
      <c r="AT1444" s="114"/>
      <c r="AU1444" s="114"/>
      <c r="AV1444" s="114"/>
      <c r="AW1444" s="114"/>
      <c r="AX1444" s="114"/>
      <c r="AY1444" s="114"/>
      <c r="AZ1444" s="114"/>
      <c r="BA1444" s="114"/>
      <c r="BB1444" s="114"/>
      <c r="BC1444" s="114"/>
      <c r="BD1444" s="114"/>
      <c r="BE1444" s="114"/>
      <c r="BF1444" s="114"/>
      <c r="BG1444" s="114"/>
      <c r="BH1444" s="114"/>
      <c r="BI1444" s="114"/>
      <c r="BJ1444" s="114"/>
      <c r="BK1444" s="114"/>
      <c r="BL1444" s="114"/>
    </row>
    <row r="1445">
      <c r="A1445" s="79" t="s">
        <v>237</v>
      </c>
      <c r="B1445" s="79" t="b">
        <v>1</v>
      </c>
      <c r="C1445" s="79" t="s">
        <v>241</v>
      </c>
      <c r="D1445" s="79" t="s">
        <v>288</v>
      </c>
      <c r="E1445" s="79" t="s">
        <v>5369</v>
      </c>
      <c r="F1445" s="79" t="s">
        <v>1446</v>
      </c>
      <c r="G1445" s="79" t="s">
        <v>15507</v>
      </c>
      <c r="H1445" s="79" t="s">
        <v>15508</v>
      </c>
      <c r="I1445" s="80"/>
      <c r="J1445" s="79" t="s">
        <v>15509</v>
      </c>
      <c r="K1445" s="79" t="s">
        <v>15510</v>
      </c>
      <c r="L1445" s="80"/>
      <c r="M1445" s="80"/>
      <c r="N1445" s="80"/>
      <c r="O1445" s="79" t="s">
        <v>15511</v>
      </c>
      <c r="P1445" s="79" t="s">
        <v>15512</v>
      </c>
      <c r="Q1445" s="79" t="s">
        <v>15513</v>
      </c>
      <c r="R1445" s="151" t="s">
        <v>15356</v>
      </c>
      <c r="S1445" s="114"/>
      <c r="T1445" s="114"/>
      <c r="U1445" s="114"/>
      <c r="V1445" s="114"/>
      <c r="W1445" s="114"/>
      <c r="X1445" s="114"/>
      <c r="Y1445" s="114"/>
      <c r="Z1445" s="114"/>
      <c r="AA1445" s="114"/>
      <c r="AB1445" s="114"/>
      <c r="AC1445" s="114"/>
      <c r="AD1445" s="114"/>
      <c r="AE1445" s="114"/>
      <c r="AF1445" s="114"/>
      <c r="AG1445" s="114"/>
      <c r="AH1445" s="114"/>
      <c r="AI1445" s="114"/>
      <c r="AJ1445" s="114"/>
      <c r="AK1445" s="114"/>
      <c r="AL1445" s="114"/>
      <c r="AM1445" s="114"/>
      <c r="AN1445" s="114"/>
      <c r="AO1445" s="114"/>
      <c r="AP1445" s="114"/>
      <c r="AQ1445" s="114"/>
      <c r="AR1445" s="114"/>
      <c r="AS1445" s="114"/>
      <c r="AT1445" s="114"/>
      <c r="AU1445" s="114"/>
      <c r="AV1445" s="114"/>
      <c r="AW1445" s="114"/>
      <c r="AX1445" s="114"/>
      <c r="AY1445" s="114"/>
      <c r="AZ1445" s="114"/>
      <c r="BA1445" s="114"/>
      <c r="BB1445" s="114"/>
      <c r="BC1445" s="114"/>
      <c r="BD1445" s="114"/>
      <c r="BE1445" s="114"/>
      <c r="BF1445" s="114"/>
      <c r="BG1445" s="114"/>
      <c r="BH1445" s="114"/>
      <c r="BI1445" s="114"/>
      <c r="BJ1445" s="114"/>
      <c r="BK1445" s="114"/>
      <c r="BL1445" s="114"/>
    </row>
    <row r="1446">
      <c r="A1446" s="79" t="s">
        <v>237</v>
      </c>
      <c r="B1446" s="79" t="b">
        <v>1</v>
      </c>
      <c r="C1446" s="79" t="s">
        <v>241</v>
      </c>
      <c r="D1446" s="79" t="s">
        <v>10364</v>
      </c>
      <c r="E1446" s="79" t="s">
        <v>11537</v>
      </c>
      <c r="F1446" s="79" t="s">
        <v>1399</v>
      </c>
      <c r="G1446" s="79" t="s">
        <v>15514</v>
      </c>
      <c r="H1446" s="79" t="s">
        <v>15423</v>
      </c>
      <c r="I1446" s="80"/>
      <c r="J1446" s="79" t="s">
        <v>15515</v>
      </c>
      <c r="K1446" s="79" t="s">
        <v>15516</v>
      </c>
      <c r="L1446" s="80"/>
      <c r="M1446" s="80"/>
      <c r="N1446" s="80"/>
      <c r="O1446" s="79" t="s">
        <v>15517</v>
      </c>
      <c r="P1446" s="79" t="s">
        <v>15518</v>
      </c>
      <c r="Q1446" s="79" t="s">
        <v>15519</v>
      </c>
      <c r="R1446" s="151" t="s">
        <v>15356</v>
      </c>
      <c r="S1446" s="114"/>
      <c r="T1446" s="114"/>
      <c r="U1446" s="114"/>
      <c r="V1446" s="114"/>
      <c r="W1446" s="114"/>
      <c r="X1446" s="114"/>
      <c r="Y1446" s="114"/>
      <c r="Z1446" s="114"/>
      <c r="AA1446" s="114"/>
      <c r="AB1446" s="114"/>
      <c r="AC1446" s="114"/>
      <c r="AD1446" s="114"/>
      <c r="AE1446" s="114"/>
      <c r="AF1446" s="114"/>
      <c r="AG1446" s="114"/>
      <c r="AH1446" s="114"/>
      <c r="AI1446" s="114"/>
      <c r="AJ1446" s="114"/>
      <c r="AK1446" s="114"/>
      <c r="AL1446" s="114"/>
      <c r="AM1446" s="114"/>
      <c r="AN1446" s="114"/>
      <c r="AO1446" s="114"/>
      <c r="AP1446" s="114"/>
      <c r="AQ1446" s="114"/>
      <c r="AR1446" s="114"/>
      <c r="AS1446" s="114"/>
      <c r="AT1446" s="114"/>
      <c r="AU1446" s="114"/>
      <c r="AV1446" s="114"/>
      <c r="AW1446" s="114"/>
      <c r="AX1446" s="114"/>
      <c r="AY1446" s="114"/>
      <c r="AZ1446" s="114"/>
      <c r="BA1446" s="114"/>
      <c r="BB1446" s="114"/>
      <c r="BC1446" s="114"/>
      <c r="BD1446" s="114"/>
      <c r="BE1446" s="114"/>
      <c r="BF1446" s="114"/>
      <c r="BG1446" s="114"/>
      <c r="BH1446" s="114"/>
      <c r="BI1446" s="114"/>
      <c r="BJ1446" s="114"/>
      <c r="BK1446" s="114"/>
      <c r="BL1446" s="114"/>
    </row>
    <row r="1447">
      <c r="A1447" s="79" t="s">
        <v>237</v>
      </c>
      <c r="B1447" s="79" t="b">
        <v>1</v>
      </c>
      <c r="C1447" s="79" t="s">
        <v>241</v>
      </c>
      <c r="D1447" s="79" t="s">
        <v>288</v>
      </c>
      <c r="E1447" s="79" t="s">
        <v>1770</v>
      </c>
      <c r="F1447" s="79" t="s">
        <v>1399</v>
      </c>
      <c r="G1447" s="79" t="s">
        <v>15520</v>
      </c>
      <c r="H1447" s="79" t="s">
        <v>15521</v>
      </c>
      <c r="I1447" s="80"/>
      <c r="J1447" s="79" t="s">
        <v>15522</v>
      </c>
      <c r="K1447" s="79" t="s">
        <v>15523</v>
      </c>
      <c r="L1447" s="80"/>
      <c r="M1447" s="80"/>
      <c r="N1447" s="80"/>
      <c r="O1447" s="79" t="s">
        <v>15524</v>
      </c>
      <c r="P1447" s="79" t="s">
        <v>15525</v>
      </c>
      <c r="Q1447" s="79"/>
      <c r="R1447" s="151" t="s">
        <v>15356</v>
      </c>
      <c r="S1447" s="114"/>
      <c r="T1447" s="114"/>
      <c r="U1447" s="114"/>
      <c r="V1447" s="114"/>
      <c r="W1447" s="114"/>
      <c r="X1447" s="114"/>
      <c r="Y1447" s="114"/>
      <c r="Z1447" s="114"/>
      <c r="AA1447" s="114"/>
      <c r="AB1447" s="114"/>
      <c r="AC1447" s="114"/>
      <c r="AD1447" s="114"/>
      <c r="AE1447" s="114"/>
      <c r="AF1447" s="114"/>
      <c r="AG1447" s="114"/>
      <c r="AH1447" s="114"/>
      <c r="AI1447" s="114"/>
      <c r="AJ1447" s="114"/>
      <c r="AK1447" s="114"/>
      <c r="AL1447" s="114"/>
      <c r="AM1447" s="114"/>
      <c r="AN1447" s="114"/>
      <c r="AO1447" s="114"/>
      <c r="AP1447" s="114"/>
      <c r="AQ1447" s="114"/>
      <c r="AR1447" s="114"/>
      <c r="AS1447" s="114"/>
      <c r="AT1447" s="114"/>
      <c r="AU1447" s="114"/>
      <c r="AV1447" s="114"/>
      <c r="AW1447" s="114"/>
      <c r="AX1447" s="114"/>
      <c r="AY1447" s="114"/>
      <c r="AZ1447" s="114"/>
      <c r="BA1447" s="114"/>
      <c r="BB1447" s="114"/>
      <c r="BC1447" s="114"/>
      <c r="BD1447" s="114"/>
      <c r="BE1447" s="114"/>
      <c r="BF1447" s="114"/>
      <c r="BG1447" s="114"/>
      <c r="BH1447" s="114"/>
      <c r="BI1447" s="114"/>
      <c r="BJ1447" s="114"/>
      <c r="BK1447" s="114"/>
      <c r="BL1447" s="114"/>
    </row>
    <row r="1448">
      <c r="A1448" s="79" t="s">
        <v>237</v>
      </c>
      <c r="B1448" s="79" t="b">
        <v>1</v>
      </c>
      <c r="C1448" s="79" t="s">
        <v>241</v>
      </c>
      <c r="D1448" s="79" t="s">
        <v>288</v>
      </c>
      <c r="E1448" s="79" t="s">
        <v>292</v>
      </c>
      <c r="F1448" s="79" t="s">
        <v>556</v>
      </c>
      <c r="G1448" s="79" t="s">
        <v>15526</v>
      </c>
      <c r="H1448" s="79" t="s">
        <v>15527</v>
      </c>
      <c r="I1448" s="80"/>
      <c r="J1448" s="79" t="s">
        <v>15528</v>
      </c>
      <c r="K1448" s="79" t="s">
        <v>15529</v>
      </c>
      <c r="L1448" s="80"/>
      <c r="M1448" s="80"/>
      <c r="N1448" s="80"/>
      <c r="O1448" s="79" t="s">
        <v>15530</v>
      </c>
      <c r="P1448" s="79" t="s">
        <v>15531</v>
      </c>
      <c r="Q1448" s="79" t="s">
        <v>15532</v>
      </c>
      <c r="R1448" s="151" t="s">
        <v>15356</v>
      </c>
      <c r="S1448" s="114"/>
      <c r="T1448" s="114"/>
      <c r="U1448" s="114"/>
      <c r="V1448" s="114"/>
      <c r="W1448" s="114"/>
      <c r="X1448" s="114"/>
      <c r="Y1448" s="114"/>
      <c r="Z1448" s="114"/>
      <c r="AA1448" s="114"/>
      <c r="AB1448" s="114"/>
      <c r="AC1448" s="114"/>
      <c r="AD1448" s="114"/>
      <c r="AE1448" s="114"/>
      <c r="AF1448" s="114"/>
      <c r="AG1448" s="114"/>
      <c r="AH1448" s="114"/>
      <c r="AI1448" s="114"/>
      <c r="AJ1448" s="114"/>
      <c r="AK1448" s="114"/>
      <c r="AL1448" s="114"/>
      <c r="AM1448" s="114"/>
      <c r="AN1448" s="114"/>
      <c r="AO1448" s="114"/>
      <c r="AP1448" s="114"/>
      <c r="AQ1448" s="114"/>
      <c r="AR1448" s="114"/>
      <c r="AS1448" s="114"/>
      <c r="AT1448" s="114"/>
      <c r="AU1448" s="114"/>
      <c r="AV1448" s="114"/>
      <c r="AW1448" s="114"/>
      <c r="AX1448" s="114"/>
      <c r="AY1448" s="114"/>
      <c r="AZ1448" s="114"/>
      <c r="BA1448" s="114"/>
      <c r="BB1448" s="114"/>
      <c r="BC1448" s="114"/>
      <c r="BD1448" s="114"/>
      <c r="BE1448" s="114"/>
      <c r="BF1448" s="114"/>
      <c r="BG1448" s="114"/>
      <c r="BH1448" s="114"/>
      <c r="BI1448" s="114"/>
      <c r="BJ1448" s="114"/>
      <c r="BK1448" s="114"/>
      <c r="BL1448" s="114"/>
    </row>
    <row r="1449">
      <c r="A1449" s="79" t="s">
        <v>237</v>
      </c>
      <c r="B1449" s="79" t="b">
        <v>1</v>
      </c>
      <c r="C1449" s="79" t="s">
        <v>241</v>
      </c>
      <c r="D1449" s="79" t="s">
        <v>288</v>
      </c>
      <c r="E1449" s="79" t="s">
        <v>5369</v>
      </c>
      <c r="F1449" s="79" t="s">
        <v>1772</v>
      </c>
      <c r="G1449" s="79" t="s">
        <v>15533</v>
      </c>
      <c r="H1449" s="79" t="s">
        <v>15534</v>
      </c>
      <c r="I1449" s="80"/>
      <c r="J1449" s="79" t="s">
        <v>15535</v>
      </c>
      <c r="K1449" s="79" t="s">
        <v>15536</v>
      </c>
      <c r="L1449" s="80"/>
      <c r="M1449" s="80"/>
      <c r="N1449" s="80"/>
      <c r="O1449" s="79" t="s">
        <v>15537</v>
      </c>
      <c r="P1449" s="79" t="s">
        <v>15538</v>
      </c>
      <c r="Q1449" s="79" t="s">
        <v>15539</v>
      </c>
      <c r="R1449" s="151" t="s">
        <v>15356</v>
      </c>
      <c r="S1449" s="114"/>
      <c r="T1449" s="114"/>
      <c r="U1449" s="114"/>
      <c r="V1449" s="114"/>
      <c r="W1449" s="114"/>
      <c r="X1449" s="114"/>
      <c r="Y1449" s="114"/>
      <c r="Z1449" s="114"/>
      <c r="AA1449" s="114"/>
      <c r="AB1449" s="114"/>
      <c r="AC1449" s="114"/>
      <c r="AD1449" s="114"/>
      <c r="AE1449" s="114"/>
      <c r="AF1449" s="114"/>
      <c r="AG1449" s="114"/>
      <c r="AH1449" s="114"/>
      <c r="AI1449" s="114"/>
      <c r="AJ1449" s="114"/>
      <c r="AK1449" s="114"/>
      <c r="AL1449" s="114"/>
      <c r="AM1449" s="114"/>
      <c r="AN1449" s="114"/>
      <c r="AO1449" s="114"/>
      <c r="AP1449" s="114"/>
      <c r="AQ1449" s="114"/>
      <c r="AR1449" s="114"/>
      <c r="AS1449" s="114"/>
      <c r="AT1449" s="114"/>
      <c r="AU1449" s="114"/>
      <c r="AV1449" s="114"/>
      <c r="AW1449" s="114"/>
      <c r="AX1449" s="114"/>
      <c r="AY1449" s="114"/>
      <c r="AZ1449" s="114"/>
      <c r="BA1449" s="114"/>
      <c r="BB1449" s="114"/>
      <c r="BC1449" s="114"/>
      <c r="BD1449" s="114"/>
      <c r="BE1449" s="114"/>
      <c r="BF1449" s="114"/>
      <c r="BG1449" s="114"/>
      <c r="BH1449" s="114"/>
      <c r="BI1449" s="114"/>
      <c r="BJ1449" s="114"/>
      <c r="BK1449" s="114"/>
      <c r="BL1449" s="114"/>
    </row>
    <row r="1450">
      <c r="A1450" s="79" t="s">
        <v>237</v>
      </c>
      <c r="B1450" s="79" t="b">
        <v>1</v>
      </c>
      <c r="C1450" s="79" t="s">
        <v>241</v>
      </c>
      <c r="D1450" s="79" t="s">
        <v>8227</v>
      </c>
      <c r="E1450" s="79" t="s">
        <v>9171</v>
      </c>
      <c r="F1450" s="79" t="s">
        <v>1772</v>
      </c>
      <c r="G1450" s="79" t="s">
        <v>15540</v>
      </c>
      <c r="H1450" s="79" t="s">
        <v>15541</v>
      </c>
      <c r="I1450" s="80"/>
      <c r="J1450" s="79" t="s">
        <v>15542</v>
      </c>
      <c r="K1450" s="79" t="s">
        <v>15543</v>
      </c>
      <c r="L1450" s="80"/>
      <c r="M1450" s="80"/>
      <c r="N1450" s="80"/>
      <c r="O1450" s="79" t="s">
        <v>15544</v>
      </c>
      <c r="P1450" s="79" t="s">
        <v>15545</v>
      </c>
      <c r="Q1450" s="79" t="s">
        <v>15546</v>
      </c>
      <c r="R1450" s="151" t="s">
        <v>15356</v>
      </c>
      <c r="S1450" s="114"/>
      <c r="T1450" s="114"/>
      <c r="U1450" s="114"/>
      <c r="V1450" s="114"/>
      <c r="W1450" s="114"/>
      <c r="X1450" s="114"/>
      <c r="Y1450" s="114"/>
      <c r="Z1450" s="114"/>
      <c r="AA1450" s="114"/>
      <c r="AB1450" s="114"/>
      <c r="AC1450" s="114"/>
      <c r="AD1450" s="114"/>
      <c r="AE1450" s="114"/>
      <c r="AF1450" s="114"/>
      <c r="AG1450" s="114"/>
      <c r="AH1450" s="114"/>
      <c r="AI1450" s="114"/>
      <c r="AJ1450" s="114"/>
      <c r="AK1450" s="114"/>
      <c r="AL1450" s="114"/>
      <c r="AM1450" s="114"/>
      <c r="AN1450" s="114"/>
      <c r="AO1450" s="114"/>
      <c r="AP1450" s="114"/>
      <c r="AQ1450" s="114"/>
      <c r="AR1450" s="114"/>
      <c r="AS1450" s="114"/>
      <c r="AT1450" s="114"/>
      <c r="AU1450" s="114"/>
      <c r="AV1450" s="114"/>
      <c r="AW1450" s="114"/>
      <c r="AX1450" s="114"/>
      <c r="AY1450" s="114"/>
      <c r="AZ1450" s="114"/>
      <c r="BA1450" s="114"/>
      <c r="BB1450" s="114"/>
      <c r="BC1450" s="114"/>
      <c r="BD1450" s="114"/>
      <c r="BE1450" s="114"/>
      <c r="BF1450" s="114"/>
      <c r="BG1450" s="114"/>
      <c r="BH1450" s="114"/>
      <c r="BI1450" s="114"/>
      <c r="BJ1450" s="114"/>
      <c r="BK1450" s="114"/>
      <c r="BL1450" s="114"/>
    </row>
    <row r="1451">
      <c r="A1451" s="79" t="s">
        <v>237</v>
      </c>
      <c r="B1451" s="79" t="b">
        <v>1</v>
      </c>
      <c r="C1451" s="79" t="s">
        <v>241</v>
      </c>
      <c r="D1451" s="79" t="s">
        <v>288</v>
      </c>
      <c r="E1451" s="79" t="s">
        <v>7835</v>
      </c>
      <c r="F1451" s="79" t="s">
        <v>1446</v>
      </c>
      <c r="G1451" s="79" t="s">
        <v>15547</v>
      </c>
      <c r="H1451" s="79" t="s">
        <v>15548</v>
      </c>
      <c r="I1451" s="80"/>
      <c r="J1451" s="79" t="s">
        <v>15549</v>
      </c>
      <c r="K1451" s="79" t="s">
        <v>15550</v>
      </c>
      <c r="L1451" s="80"/>
      <c r="M1451" s="80"/>
      <c r="N1451" s="80"/>
      <c r="O1451" s="79" t="s">
        <v>15551</v>
      </c>
      <c r="P1451" s="79" t="s">
        <v>15552</v>
      </c>
      <c r="Q1451" s="79" t="s">
        <v>15553</v>
      </c>
      <c r="R1451" s="151" t="s">
        <v>15356</v>
      </c>
      <c r="S1451" s="114"/>
      <c r="T1451" s="114"/>
      <c r="U1451" s="114"/>
      <c r="V1451" s="114"/>
      <c r="W1451" s="114"/>
      <c r="X1451" s="114"/>
      <c r="Y1451" s="114"/>
      <c r="Z1451" s="114"/>
      <c r="AA1451" s="114"/>
      <c r="AB1451" s="114"/>
      <c r="AC1451" s="114"/>
      <c r="AD1451" s="114"/>
      <c r="AE1451" s="114"/>
      <c r="AF1451" s="114"/>
      <c r="AG1451" s="114"/>
      <c r="AH1451" s="114"/>
      <c r="AI1451" s="114"/>
      <c r="AJ1451" s="114"/>
      <c r="AK1451" s="114"/>
      <c r="AL1451" s="114"/>
      <c r="AM1451" s="114"/>
      <c r="AN1451" s="114"/>
      <c r="AO1451" s="114"/>
      <c r="AP1451" s="114"/>
      <c r="AQ1451" s="114"/>
      <c r="AR1451" s="114"/>
      <c r="AS1451" s="114"/>
      <c r="AT1451" s="114"/>
      <c r="AU1451" s="114"/>
      <c r="AV1451" s="114"/>
      <c r="AW1451" s="114"/>
      <c r="AX1451" s="114"/>
      <c r="AY1451" s="114"/>
      <c r="AZ1451" s="114"/>
      <c r="BA1451" s="114"/>
      <c r="BB1451" s="114"/>
      <c r="BC1451" s="114"/>
      <c r="BD1451" s="114"/>
      <c r="BE1451" s="114"/>
      <c r="BF1451" s="114"/>
      <c r="BG1451" s="114"/>
      <c r="BH1451" s="114"/>
      <c r="BI1451" s="114"/>
      <c r="BJ1451" s="114"/>
      <c r="BK1451" s="114"/>
      <c r="BL1451" s="114"/>
    </row>
    <row r="1452">
      <c r="A1452" s="79" t="s">
        <v>237</v>
      </c>
      <c r="B1452" s="79" t="b">
        <v>1</v>
      </c>
      <c r="C1452" s="79" t="s">
        <v>241</v>
      </c>
      <c r="D1452" s="79" t="s">
        <v>8227</v>
      </c>
      <c r="E1452" s="79" t="s">
        <v>9171</v>
      </c>
      <c r="F1452" s="79" t="s">
        <v>556</v>
      </c>
      <c r="G1452" s="79" t="s">
        <v>15554</v>
      </c>
      <c r="H1452" s="79" t="s">
        <v>15555</v>
      </c>
      <c r="I1452" s="80"/>
      <c r="J1452" s="79" t="s">
        <v>15556</v>
      </c>
      <c r="K1452" s="79" t="s">
        <v>15557</v>
      </c>
      <c r="L1452" s="80"/>
      <c r="M1452" s="80"/>
      <c r="N1452" s="80"/>
      <c r="O1452" s="79" t="s">
        <v>15558</v>
      </c>
      <c r="P1452" s="79" t="s">
        <v>15559</v>
      </c>
      <c r="Q1452" s="79" t="s">
        <v>15560</v>
      </c>
      <c r="R1452" s="151" t="s">
        <v>15356</v>
      </c>
      <c r="S1452" s="114"/>
      <c r="T1452" s="114"/>
      <c r="U1452" s="114"/>
      <c r="V1452" s="114"/>
      <c r="W1452" s="114"/>
      <c r="X1452" s="114"/>
      <c r="Y1452" s="114"/>
      <c r="Z1452" s="114"/>
      <c r="AA1452" s="114"/>
      <c r="AB1452" s="114"/>
      <c r="AC1452" s="114"/>
      <c r="AD1452" s="114"/>
      <c r="AE1452" s="114"/>
      <c r="AF1452" s="114"/>
      <c r="AG1452" s="114"/>
      <c r="AH1452" s="114"/>
      <c r="AI1452" s="114"/>
      <c r="AJ1452" s="114"/>
      <c r="AK1452" s="114"/>
      <c r="AL1452" s="114"/>
      <c r="AM1452" s="114"/>
      <c r="AN1452" s="114"/>
      <c r="AO1452" s="114"/>
      <c r="AP1452" s="114"/>
      <c r="AQ1452" s="114"/>
      <c r="AR1452" s="114"/>
      <c r="AS1452" s="114"/>
      <c r="AT1452" s="114"/>
      <c r="AU1452" s="114"/>
      <c r="AV1452" s="114"/>
      <c r="AW1452" s="114"/>
      <c r="AX1452" s="114"/>
      <c r="AY1452" s="114"/>
      <c r="AZ1452" s="114"/>
      <c r="BA1452" s="114"/>
      <c r="BB1452" s="114"/>
      <c r="BC1452" s="114"/>
      <c r="BD1452" s="114"/>
      <c r="BE1452" s="114"/>
      <c r="BF1452" s="114"/>
      <c r="BG1452" s="114"/>
      <c r="BH1452" s="114"/>
      <c r="BI1452" s="114"/>
      <c r="BJ1452" s="114"/>
      <c r="BK1452" s="114"/>
      <c r="BL1452" s="114"/>
    </row>
    <row r="1453">
      <c r="A1453" s="79" t="s">
        <v>237</v>
      </c>
      <c r="B1453" s="79" t="b">
        <v>1</v>
      </c>
      <c r="C1453" s="79" t="s">
        <v>241</v>
      </c>
      <c r="D1453" s="79" t="s">
        <v>8227</v>
      </c>
      <c r="E1453" s="79" t="s">
        <v>8228</v>
      </c>
      <c r="F1453" s="79" t="s">
        <v>294</v>
      </c>
      <c r="G1453" s="79" t="s">
        <v>15561</v>
      </c>
      <c r="H1453" s="79" t="s">
        <v>15562</v>
      </c>
      <c r="I1453" s="80"/>
      <c r="J1453" s="79" t="s">
        <v>15563</v>
      </c>
      <c r="K1453" s="79" t="s">
        <v>15564</v>
      </c>
      <c r="L1453" s="80"/>
      <c r="M1453" s="80"/>
      <c r="N1453" s="80"/>
      <c r="O1453" s="79" t="s">
        <v>15565</v>
      </c>
      <c r="P1453" s="79" t="s">
        <v>15566</v>
      </c>
      <c r="Q1453" s="79" t="s">
        <v>15567</v>
      </c>
      <c r="R1453" s="151" t="s">
        <v>15356</v>
      </c>
      <c r="S1453" s="114"/>
      <c r="T1453" s="114"/>
      <c r="U1453" s="114"/>
      <c r="V1453" s="114"/>
      <c r="W1453" s="114"/>
      <c r="X1453" s="114"/>
      <c r="Y1453" s="114"/>
      <c r="Z1453" s="114"/>
      <c r="AA1453" s="114"/>
      <c r="AB1453" s="114"/>
      <c r="AC1453" s="114"/>
      <c r="AD1453" s="114"/>
      <c r="AE1453" s="114"/>
      <c r="AF1453" s="114"/>
      <c r="AG1453" s="114"/>
      <c r="AH1453" s="114"/>
      <c r="AI1453" s="114"/>
      <c r="AJ1453" s="114"/>
      <c r="AK1453" s="114"/>
      <c r="AL1453" s="114"/>
      <c r="AM1453" s="114"/>
      <c r="AN1453" s="114"/>
      <c r="AO1453" s="114"/>
      <c r="AP1453" s="114"/>
      <c r="AQ1453" s="114"/>
      <c r="AR1453" s="114"/>
      <c r="AS1453" s="114"/>
      <c r="AT1453" s="114"/>
      <c r="AU1453" s="114"/>
      <c r="AV1453" s="114"/>
      <c r="AW1453" s="114"/>
      <c r="AX1453" s="114"/>
      <c r="AY1453" s="114"/>
      <c r="AZ1453" s="114"/>
      <c r="BA1453" s="114"/>
      <c r="BB1453" s="114"/>
      <c r="BC1453" s="114"/>
      <c r="BD1453" s="114"/>
      <c r="BE1453" s="114"/>
      <c r="BF1453" s="114"/>
      <c r="BG1453" s="114"/>
      <c r="BH1453" s="114"/>
      <c r="BI1453" s="114"/>
      <c r="BJ1453" s="114"/>
      <c r="BK1453" s="114"/>
      <c r="BL1453" s="114"/>
    </row>
    <row r="1454">
      <c r="A1454" s="79" t="s">
        <v>237</v>
      </c>
      <c r="B1454" s="79" t="b">
        <v>1</v>
      </c>
      <c r="C1454" s="79" t="s">
        <v>241</v>
      </c>
      <c r="D1454" s="79" t="s">
        <v>8227</v>
      </c>
      <c r="E1454" s="79" t="s">
        <v>9171</v>
      </c>
      <c r="F1454" s="79" t="s">
        <v>15464</v>
      </c>
      <c r="G1454" s="79" t="s">
        <v>15568</v>
      </c>
      <c r="H1454" s="79" t="s">
        <v>15569</v>
      </c>
      <c r="I1454" s="80"/>
      <c r="J1454" s="79" t="s">
        <v>15570</v>
      </c>
      <c r="K1454" s="79" t="s">
        <v>15571</v>
      </c>
      <c r="L1454" s="80"/>
      <c r="M1454" s="80"/>
      <c r="N1454" s="80"/>
      <c r="O1454" s="79" t="s">
        <v>15572</v>
      </c>
      <c r="P1454" s="79" t="s">
        <v>15573</v>
      </c>
      <c r="Q1454" s="79" t="s">
        <v>15574</v>
      </c>
      <c r="R1454" s="151" t="s">
        <v>15356</v>
      </c>
      <c r="S1454" s="114"/>
      <c r="T1454" s="114"/>
      <c r="U1454" s="114"/>
      <c r="V1454" s="114"/>
      <c r="W1454" s="114"/>
      <c r="X1454" s="114"/>
      <c r="Y1454" s="114"/>
      <c r="Z1454" s="114"/>
      <c r="AA1454" s="114"/>
      <c r="AB1454" s="114"/>
      <c r="AC1454" s="114"/>
      <c r="AD1454" s="114"/>
      <c r="AE1454" s="114"/>
      <c r="AF1454" s="114"/>
      <c r="AG1454" s="114"/>
      <c r="AH1454" s="114"/>
      <c r="AI1454" s="114"/>
      <c r="AJ1454" s="114"/>
      <c r="AK1454" s="114"/>
      <c r="AL1454" s="114"/>
      <c r="AM1454" s="114"/>
      <c r="AN1454" s="114"/>
      <c r="AO1454" s="114"/>
      <c r="AP1454" s="114"/>
      <c r="AQ1454" s="114"/>
      <c r="AR1454" s="114"/>
      <c r="AS1454" s="114"/>
      <c r="AT1454" s="114"/>
      <c r="AU1454" s="114"/>
      <c r="AV1454" s="114"/>
      <c r="AW1454" s="114"/>
      <c r="AX1454" s="114"/>
      <c r="AY1454" s="114"/>
      <c r="AZ1454" s="114"/>
      <c r="BA1454" s="114"/>
      <c r="BB1454" s="114"/>
      <c r="BC1454" s="114"/>
      <c r="BD1454" s="114"/>
      <c r="BE1454" s="114"/>
      <c r="BF1454" s="114"/>
      <c r="BG1454" s="114"/>
      <c r="BH1454" s="114"/>
      <c r="BI1454" s="114"/>
      <c r="BJ1454" s="114"/>
      <c r="BK1454" s="114"/>
      <c r="BL1454" s="114"/>
    </row>
    <row r="1455">
      <c r="A1455" s="79" t="s">
        <v>237</v>
      </c>
      <c r="B1455" s="79" t="b">
        <v>1</v>
      </c>
      <c r="C1455" s="79" t="s">
        <v>241</v>
      </c>
      <c r="D1455" s="79" t="s">
        <v>10364</v>
      </c>
      <c r="E1455" s="79" t="s">
        <v>10365</v>
      </c>
      <c r="F1455" s="79" t="s">
        <v>2747</v>
      </c>
      <c r="G1455" s="79" t="s">
        <v>15575</v>
      </c>
      <c r="H1455" s="79" t="s">
        <v>15576</v>
      </c>
      <c r="I1455" s="80"/>
      <c r="J1455" s="79" t="s">
        <v>15577</v>
      </c>
      <c r="K1455" s="79" t="s">
        <v>15578</v>
      </c>
      <c r="L1455" s="80"/>
      <c r="M1455" s="80"/>
      <c r="N1455" s="80"/>
      <c r="O1455" s="79" t="s">
        <v>15579</v>
      </c>
      <c r="P1455" s="79" t="s">
        <v>15580</v>
      </c>
      <c r="Q1455" s="79" t="s">
        <v>15581</v>
      </c>
      <c r="R1455" s="151" t="s">
        <v>15356</v>
      </c>
      <c r="S1455" s="114"/>
      <c r="T1455" s="114"/>
      <c r="U1455" s="114"/>
      <c r="V1455" s="114"/>
      <c r="W1455" s="114"/>
      <c r="X1455" s="114"/>
      <c r="Y1455" s="114"/>
      <c r="Z1455" s="114"/>
      <c r="AA1455" s="114"/>
      <c r="AB1455" s="114"/>
      <c r="AC1455" s="114"/>
      <c r="AD1455" s="114"/>
      <c r="AE1455" s="114"/>
      <c r="AF1455" s="114"/>
      <c r="AG1455" s="114"/>
      <c r="AH1455" s="114"/>
      <c r="AI1455" s="114"/>
      <c r="AJ1455" s="114"/>
      <c r="AK1455" s="114"/>
      <c r="AL1455" s="114"/>
      <c r="AM1455" s="114"/>
      <c r="AN1455" s="114"/>
      <c r="AO1455" s="114"/>
      <c r="AP1455" s="114"/>
      <c r="AQ1455" s="114"/>
      <c r="AR1455" s="114"/>
      <c r="AS1455" s="114"/>
      <c r="AT1455" s="114"/>
      <c r="AU1455" s="114"/>
      <c r="AV1455" s="114"/>
      <c r="AW1455" s="114"/>
      <c r="AX1455" s="114"/>
      <c r="AY1455" s="114"/>
      <c r="AZ1455" s="114"/>
      <c r="BA1455" s="114"/>
      <c r="BB1455" s="114"/>
      <c r="BC1455" s="114"/>
      <c r="BD1455" s="114"/>
      <c r="BE1455" s="114"/>
      <c r="BF1455" s="114"/>
      <c r="BG1455" s="114"/>
      <c r="BH1455" s="114"/>
      <c r="BI1455" s="114"/>
      <c r="BJ1455" s="114"/>
      <c r="BK1455" s="114"/>
      <c r="BL1455" s="114"/>
    </row>
    <row r="1456">
      <c r="A1456" s="79" t="s">
        <v>237</v>
      </c>
      <c r="B1456" s="79" t="b">
        <v>1</v>
      </c>
      <c r="C1456" s="79" t="s">
        <v>241</v>
      </c>
      <c r="D1456" s="79" t="s">
        <v>10364</v>
      </c>
      <c r="E1456" s="79" t="s">
        <v>12038</v>
      </c>
      <c r="F1456" s="79" t="s">
        <v>1772</v>
      </c>
      <c r="G1456" s="79" t="s">
        <v>15582</v>
      </c>
      <c r="H1456" s="79" t="s">
        <v>15583</v>
      </c>
      <c r="I1456" s="80"/>
      <c r="J1456" s="79" t="s">
        <v>15584</v>
      </c>
      <c r="K1456" s="79" t="s">
        <v>15585</v>
      </c>
      <c r="L1456" s="80"/>
      <c r="M1456" s="80"/>
      <c r="N1456" s="80"/>
      <c r="O1456" s="79" t="s">
        <v>15586</v>
      </c>
      <c r="P1456" s="79" t="s">
        <v>15587</v>
      </c>
      <c r="Q1456" s="79" t="s">
        <v>15588</v>
      </c>
      <c r="R1456" s="151" t="s">
        <v>15356</v>
      </c>
      <c r="S1456" s="114"/>
      <c r="T1456" s="114"/>
      <c r="U1456" s="114"/>
      <c r="V1456" s="114"/>
      <c r="W1456" s="114"/>
      <c r="X1456" s="114"/>
      <c r="Y1456" s="114"/>
      <c r="Z1456" s="114"/>
      <c r="AA1456" s="114"/>
      <c r="AB1456" s="114"/>
      <c r="AC1456" s="114"/>
      <c r="AD1456" s="114"/>
      <c r="AE1456" s="114"/>
      <c r="AF1456" s="114"/>
      <c r="AG1456" s="114"/>
      <c r="AH1456" s="114"/>
      <c r="AI1456" s="114"/>
      <c r="AJ1456" s="114"/>
      <c r="AK1456" s="114"/>
      <c r="AL1456" s="114"/>
      <c r="AM1456" s="114"/>
      <c r="AN1456" s="114"/>
      <c r="AO1456" s="114"/>
      <c r="AP1456" s="114"/>
      <c r="AQ1456" s="114"/>
      <c r="AR1456" s="114"/>
      <c r="AS1456" s="114"/>
      <c r="AT1456" s="114"/>
      <c r="AU1456" s="114"/>
      <c r="AV1456" s="114"/>
      <c r="AW1456" s="114"/>
      <c r="AX1456" s="114"/>
      <c r="AY1456" s="114"/>
      <c r="AZ1456" s="114"/>
      <c r="BA1456" s="114"/>
      <c r="BB1456" s="114"/>
      <c r="BC1456" s="114"/>
      <c r="BD1456" s="114"/>
      <c r="BE1456" s="114"/>
      <c r="BF1456" s="114"/>
      <c r="BG1456" s="114"/>
      <c r="BH1456" s="114"/>
      <c r="BI1456" s="114"/>
      <c r="BJ1456" s="114"/>
      <c r="BK1456" s="114"/>
      <c r="BL1456" s="114"/>
    </row>
    <row r="1457">
      <c r="A1457" s="79" t="s">
        <v>237</v>
      </c>
      <c r="B1457" s="79" t="b">
        <v>1</v>
      </c>
      <c r="C1457" s="79" t="s">
        <v>241</v>
      </c>
      <c r="D1457" s="79" t="s">
        <v>288</v>
      </c>
      <c r="E1457" s="79" t="s">
        <v>7916</v>
      </c>
      <c r="F1457" s="79" t="s">
        <v>1446</v>
      </c>
      <c r="G1457" s="79" t="s">
        <v>15589</v>
      </c>
      <c r="H1457" s="79" t="s">
        <v>15590</v>
      </c>
      <c r="I1457" s="80"/>
      <c r="J1457" s="79" t="s">
        <v>15591</v>
      </c>
      <c r="K1457" s="79" t="s">
        <v>15592</v>
      </c>
      <c r="L1457" s="80"/>
      <c r="M1457" s="80"/>
      <c r="N1457" s="80"/>
      <c r="O1457" s="79" t="s">
        <v>15593</v>
      </c>
      <c r="P1457" s="79" t="s">
        <v>15594</v>
      </c>
      <c r="Q1457" s="79" t="s">
        <v>15595</v>
      </c>
      <c r="R1457" s="151" t="s">
        <v>15356</v>
      </c>
      <c r="S1457" s="114"/>
      <c r="T1457" s="114"/>
      <c r="U1457" s="114"/>
      <c r="V1457" s="114"/>
      <c r="W1457" s="114"/>
      <c r="X1457" s="114"/>
      <c r="Y1457" s="114"/>
      <c r="Z1457" s="114"/>
      <c r="AA1457" s="114"/>
      <c r="AB1457" s="114"/>
      <c r="AC1457" s="114"/>
      <c r="AD1457" s="114"/>
      <c r="AE1457" s="114"/>
      <c r="AF1457" s="114"/>
      <c r="AG1457" s="114"/>
      <c r="AH1457" s="114"/>
      <c r="AI1457" s="114"/>
      <c r="AJ1457" s="114"/>
      <c r="AK1457" s="114"/>
      <c r="AL1457" s="114"/>
      <c r="AM1457" s="114"/>
      <c r="AN1457" s="114"/>
      <c r="AO1457" s="114"/>
      <c r="AP1457" s="114"/>
      <c r="AQ1457" s="114"/>
      <c r="AR1457" s="114"/>
      <c r="AS1457" s="114"/>
      <c r="AT1457" s="114"/>
      <c r="AU1457" s="114"/>
      <c r="AV1457" s="114"/>
      <c r="AW1457" s="114"/>
      <c r="AX1457" s="114"/>
      <c r="AY1457" s="114"/>
      <c r="AZ1457" s="114"/>
      <c r="BA1457" s="114"/>
      <c r="BB1457" s="114"/>
      <c r="BC1457" s="114"/>
      <c r="BD1457" s="114"/>
      <c r="BE1457" s="114"/>
      <c r="BF1457" s="114"/>
      <c r="BG1457" s="114"/>
      <c r="BH1457" s="114"/>
      <c r="BI1457" s="114"/>
      <c r="BJ1457" s="114"/>
      <c r="BK1457" s="114"/>
      <c r="BL1457" s="114"/>
    </row>
    <row r="1458">
      <c r="A1458" s="79" t="s">
        <v>237</v>
      </c>
      <c r="B1458" s="79" t="b">
        <v>1</v>
      </c>
      <c r="C1458" s="79" t="s">
        <v>241</v>
      </c>
      <c r="D1458" s="79" t="s">
        <v>288</v>
      </c>
      <c r="E1458" s="79" t="s">
        <v>5369</v>
      </c>
      <c r="F1458" s="79" t="s">
        <v>15596</v>
      </c>
      <c r="G1458" s="79" t="s">
        <v>15597</v>
      </c>
      <c r="H1458" s="79" t="s">
        <v>15598</v>
      </c>
      <c r="I1458" s="80"/>
      <c r="J1458" s="79" t="s">
        <v>15599</v>
      </c>
      <c r="K1458" s="79" t="s">
        <v>15600</v>
      </c>
      <c r="L1458" s="80"/>
      <c r="M1458" s="80"/>
      <c r="N1458" s="80"/>
      <c r="O1458" s="79" t="s">
        <v>15601</v>
      </c>
      <c r="P1458" s="79" t="s">
        <v>15602</v>
      </c>
      <c r="Q1458" s="79" t="s">
        <v>15603</v>
      </c>
      <c r="R1458" s="151" t="s">
        <v>15356</v>
      </c>
      <c r="S1458" s="114"/>
      <c r="T1458" s="114"/>
      <c r="U1458" s="114"/>
      <c r="V1458" s="114"/>
      <c r="W1458" s="114"/>
      <c r="X1458" s="114"/>
      <c r="Y1458" s="114"/>
      <c r="Z1458" s="114"/>
      <c r="AA1458" s="114"/>
      <c r="AB1458" s="114"/>
      <c r="AC1458" s="114"/>
      <c r="AD1458" s="114"/>
      <c r="AE1458" s="114"/>
      <c r="AF1458" s="114"/>
      <c r="AG1458" s="114"/>
      <c r="AH1458" s="114"/>
      <c r="AI1458" s="114"/>
      <c r="AJ1458" s="114"/>
      <c r="AK1458" s="114"/>
      <c r="AL1458" s="114"/>
      <c r="AM1458" s="114"/>
      <c r="AN1458" s="114"/>
      <c r="AO1458" s="114"/>
      <c r="AP1458" s="114"/>
      <c r="AQ1458" s="114"/>
      <c r="AR1458" s="114"/>
      <c r="AS1458" s="114"/>
      <c r="AT1458" s="114"/>
      <c r="AU1458" s="114"/>
      <c r="AV1458" s="114"/>
      <c r="AW1458" s="114"/>
      <c r="AX1458" s="114"/>
      <c r="AY1458" s="114"/>
      <c r="AZ1458" s="114"/>
      <c r="BA1458" s="114"/>
      <c r="BB1458" s="114"/>
      <c r="BC1458" s="114"/>
      <c r="BD1458" s="114"/>
      <c r="BE1458" s="114"/>
      <c r="BF1458" s="114"/>
      <c r="BG1458" s="114"/>
      <c r="BH1458" s="114"/>
      <c r="BI1458" s="114"/>
      <c r="BJ1458" s="114"/>
      <c r="BK1458" s="114"/>
      <c r="BL1458" s="114"/>
    </row>
    <row r="1459">
      <c r="A1459" s="79" t="s">
        <v>237</v>
      </c>
      <c r="B1459" s="79" t="b">
        <v>1</v>
      </c>
      <c r="C1459" s="79" t="s">
        <v>266</v>
      </c>
      <c r="D1459" s="79" t="s">
        <v>10364</v>
      </c>
      <c r="E1459" s="79" t="s">
        <v>11660</v>
      </c>
      <c r="F1459" s="79" t="s">
        <v>1446</v>
      </c>
      <c r="G1459" s="79" t="s">
        <v>15604</v>
      </c>
      <c r="H1459" s="79" t="s">
        <v>15605</v>
      </c>
      <c r="I1459" s="80"/>
      <c r="J1459" s="79" t="s">
        <v>15606</v>
      </c>
      <c r="K1459" s="79" t="s">
        <v>15607</v>
      </c>
      <c r="L1459" s="80"/>
      <c r="M1459" s="80"/>
      <c r="N1459" s="80"/>
      <c r="O1459" s="79" t="s">
        <v>15608</v>
      </c>
      <c r="P1459" s="79" t="s">
        <v>15609</v>
      </c>
      <c r="Q1459" s="79" t="s">
        <v>15610</v>
      </c>
      <c r="R1459" s="151" t="s">
        <v>15356</v>
      </c>
      <c r="S1459" s="114"/>
      <c r="T1459" s="114"/>
      <c r="U1459" s="114"/>
      <c r="V1459" s="114"/>
      <c r="W1459" s="114"/>
      <c r="X1459" s="114"/>
      <c r="Y1459" s="114"/>
      <c r="Z1459" s="114"/>
      <c r="AA1459" s="114"/>
      <c r="AB1459" s="114"/>
      <c r="AC1459" s="114"/>
      <c r="AD1459" s="114"/>
      <c r="AE1459" s="114"/>
      <c r="AF1459" s="114"/>
      <c r="AG1459" s="114"/>
      <c r="AH1459" s="114"/>
      <c r="AI1459" s="114"/>
      <c r="AJ1459" s="114"/>
      <c r="AK1459" s="114"/>
      <c r="AL1459" s="114"/>
      <c r="AM1459" s="114"/>
      <c r="AN1459" s="114"/>
      <c r="AO1459" s="114"/>
      <c r="AP1459" s="114"/>
      <c r="AQ1459" s="114"/>
      <c r="AR1459" s="114"/>
      <c r="AS1459" s="114"/>
      <c r="AT1459" s="114"/>
      <c r="AU1459" s="114"/>
      <c r="AV1459" s="114"/>
      <c r="AW1459" s="114"/>
      <c r="AX1459" s="114"/>
      <c r="AY1459" s="114"/>
      <c r="AZ1459" s="114"/>
      <c r="BA1459" s="114"/>
      <c r="BB1459" s="114"/>
      <c r="BC1459" s="114"/>
      <c r="BD1459" s="114"/>
      <c r="BE1459" s="114"/>
      <c r="BF1459" s="114"/>
      <c r="BG1459" s="114"/>
      <c r="BH1459" s="114"/>
      <c r="BI1459" s="114"/>
      <c r="BJ1459" s="114"/>
      <c r="BK1459" s="114"/>
      <c r="BL1459" s="114"/>
    </row>
    <row r="1460">
      <c r="A1460" s="79" t="s">
        <v>237</v>
      </c>
      <c r="B1460" s="79" t="b">
        <v>1</v>
      </c>
      <c r="C1460" s="79" t="s">
        <v>241</v>
      </c>
      <c r="D1460" s="79" t="s">
        <v>288</v>
      </c>
      <c r="E1460" s="79" t="s">
        <v>7254</v>
      </c>
      <c r="F1460" s="79" t="s">
        <v>1446</v>
      </c>
      <c r="G1460" s="79" t="s">
        <v>15611</v>
      </c>
      <c r="H1460" s="79" t="s">
        <v>15612</v>
      </c>
      <c r="I1460" s="80"/>
      <c r="J1460" s="79" t="s">
        <v>15613</v>
      </c>
      <c r="K1460" s="79" t="s">
        <v>15614</v>
      </c>
      <c r="L1460" s="80"/>
      <c r="M1460" s="80"/>
      <c r="N1460" s="80"/>
      <c r="O1460" s="79" t="s">
        <v>15615</v>
      </c>
      <c r="P1460" s="79" t="s">
        <v>15616</v>
      </c>
      <c r="Q1460" s="79" t="s">
        <v>15617</v>
      </c>
      <c r="R1460" s="151" t="s">
        <v>15356</v>
      </c>
      <c r="S1460" s="114"/>
      <c r="T1460" s="114"/>
      <c r="U1460" s="114"/>
      <c r="V1460" s="114"/>
      <c r="W1460" s="114"/>
      <c r="X1460" s="114"/>
      <c r="Y1460" s="114"/>
      <c r="Z1460" s="114"/>
      <c r="AA1460" s="114"/>
      <c r="AB1460" s="114"/>
      <c r="AC1460" s="114"/>
      <c r="AD1460" s="114"/>
      <c r="AE1460" s="114"/>
      <c r="AF1460" s="114"/>
      <c r="AG1460" s="114"/>
      <c r="AH1460" s="114"/>
      <c r="AI1460" s="114"/>
      <c r="AJ1460" s="114"/>
      <c r="AK1460" s="114"/>
      <c r="AL1460" s="114"/>
      <c r="AM1460" s="114"/>
      <c r="AN1460" s="114"/>
      <c r="AO1460" s="114"/>
      <c r="AP1460" s="114"/>
      <c r="AQ1460" s="114"/>
      <c r="AR1460" s="114"/>
      <c r="AS1460" s="114"/>
      <c r="AT1460" s="114"/>
      <c r="AU1460" s="114"/>
      <c r="AV1460" s="114"/>
      <c r="AW1460" s="114"/>
      <c r="AX1460" s="114"/>
      <c r="AY1460" s="114"/>
      <c r="AZ1460" s="114"/>
      <c r="BA1460" s="114"/>
      <c r="BB1460" s="114"/>
      <c r="BC1460" s="114"/>
      <c r="BD1460" s="114"/>
      <c r="BE1460" s="114"/>
      <c r="BF1460" s="114"/>
      <c r="BG1460" s="114"/>
      <c r="BH1460" s="114"/>
      <c r="BI1460" s="114"/>
      <c r="BJ1460" s="114"/>
      <c r="BK1460" s="114"/>
      <c r="BL1460" s="114"/>
    </row>
    <row r="1461">
      <c r="A1461" s="79" t="s">
        <v>237</v>
      </c>
      <c r="B1461" s="79" t="b">
        <v>1</v>
      </c>
      <c r="C1461" s="79" t="s">
        <v>241</v>
      </c>
      <c r="D1461" s="79" t="s">
        <v>8227</v>
      </c>
      <c r="E1461" s="79" t="s">
        <v>8228</v>
      </c>
      <c r="F1461" s="79" t="s">
        <v>1446</v>
      </c>
      <c r="G1461" s="79" t="s">
        <v>15618</v>
      </c>
      <c r="H1461" s="79" t="s">
        <v>15619</v>
      </c>
      <c r="I1461" s="80"/>
      <c r="J1461" s="79" t="s">
        <v>15620</v>
      </c>
      <c r="K1461" s="79" t="s">
        <v>15621</v>
      </c>
      <c r="L1461" s="80"/>
      <c r="M1461" s="80"/>
      <c r="N1461" s="80"/>
      <c r="O1461" s="79" t="s">
        <v>15622</v>
      </c>
      <c r="P1461" s="79" t="s">
        <v>15623</v>
      </c>
      <c r="Q1461" s="79" t="s">
        <v>15624</v>
      </c>
      <c r="R1461" s="151" t="s">
        <v>15492</v>
      </c>
      <c r="S1461" s="114"/>
      <c r="T1461" s="114"/>
      <c r="U1461" s="114"/>
      <c r="V1461" s="114"/>
      <c r="W1461" s="114"/>
      <c r="X1461" s="114"/>
      <c r="Y1461" s="114"/>
      <c r="Z1461" s="114"/>
      <c r="AA1461" s="114"/>
      <c r="AB1461" s="114"/>
      <c r="AC1461" s="114"/>
      <c r="AD1461" s="114"/>
      <c r="AE1461" s="114"/>
      <c r="AF1461" s="114"/>
      <c r="AG1461" s="114"/>
      <c r="AH1461" s="114"/>
      <c r="AI1461" s="114"/>
      <c r="AJ1461" s="114"/>
      <c r="AK1461" s="114"/>
      <c r="AL1461" s="114"/>
      <c r="AM1461" s="114"/>
      <c r="AN1461" s="114"/>
      <c r="AO1461" s="114"/>
      <c r="AP1461" s="114"/>
      <c r="AQ1461" s="114"/>
      <c r="AR1461" s="114"/>
      <c r="AS1461" s="114"/>
      <c r="AT1461" s="114"/>
      <c r="AU1461" s="114"/>
      <c r="AV1461" s="114"/>
      <c r="AW1461" s="114"/>
      <c r="AX1461" s="114"/>
      <c r="AY1461" s="114"/>
      <c r="AZ1461" s="114"/>
      <c r="BA1461" s="114"/>
      <c r="BB1461" s="114"/>
      <c r="BC1461" s="114"/>
      <c r="BD1461" s="114"/>
      <c r="BE1461" s="114"/>
      <c r="BF1461" s="114"/>
      <c r="BG1461" s="114"/>
      <c r="BH1461" s="114"/>
      <c r="BI1461" s="114"/>
      <c r="BJ1461" s="114"/>
      <c r="BK1461" s="114"/>
      <c r="BL1461" s="114"/>
    </row>
    <row r="1462">
      <c r="A1462" s="79" t="s">
        <v>237</v>
      </c>
      <c r="B1462" s="79" t="b">
        <v>1</v>
      </c>
      <c r="C1462" s="79" t="s">
        <v>241</v>
      </c>
      <c r="D1462" s="79" t="s">
        <v>8227</v>
      </c>
      <c r="E1462" s="79" t="s">
        <v>8788</v>
      </c>
      <c r="F1462" s="79" t="s">
        <v>1866</v>
      </c>
      <c r="G1462" s="79" t="s">
        <v>15625</v>
      </c>
      <c r="H1462" s="79" t="s">
        <v>8796</v>
      </c>
      <c r="I1462" s="80"/>
      <c r="J1462" s="79" t="s">
        <v>15626</v>
      </c>
      <c r="K1462" s="79" t="s">
        <v>15627</v>
      </c>
      <c r="L1462" s="80"/>
      <c r="M1462" s="80"/>
      <c r="N1462" s="80"/>
      <c r="O1462" s="79" t="s">
        <v>15628</v>
      </c>
      <c r="P1462" s="79" t="s">
        <v>15629</v>
      </c>
      <c r="Q1462" s="79" t="s">
        <v>15630</v>
      </c>
      <c r="R1462" s="151" t="s">
        <v>15492</v>
      </c>
      <c r="S1462" s="114"/>
      <c r="T1462" s="114"/>
      <c r="U1462" s="114"/>
      <c r="V1462" s="114"/>
      <c r="W1462" s="114"/>
      <c r="X1462" s="114"/>
      <c r="Y1462" s="114"/>
      <c r="Z1462" s="114"/>
      <c r="AA1462" s="114"/>
      <c r="AB1462" s="114"/>
      <c r="AC1462" s="114"/>
      <c r="AD1462" s="114"/>
      <c r="AE1462" s="114"/>
      <c r="AF1462" s="114"/>
      <c r="AG1462" s="114"/>
      <c r="AH1462" s="114"/>
      <c r="AI1462" s="114"/>
      <c r="AJ1462" s="114"/>
      <c r="AK1462" s="114"/>
      <c r="AL1462" s="114"/>
      <c r="AM1462" s="114"/>
      <c r="AN1462" s="114"/>
      <c r="AO1462" s="114"/>
      <c r="AP1462" s="114"/>
      <c r="AQ1462" s="114"/>
      <c r="AR1462" s="114"/>
      <c r="AS1462" s="114"/>
      <c r="AT1462" s="114"/>
      <c r="AU1462" s="114"/>
      <c r="AV1462" s="114"/>
      <c r="AW1462" s="114"/>
      <c r="AX1462" s="114"/>
      <c r="AY1462" s="114"/>
      <c r="AZ1462" s="114"/>
      <c r="BA1462" s="114"/>
      <c r="BB1462" s="114"/>
      <c r="BC1462" s="114"/>
      <c r="BD1462" s="114"/>
      <c r="BE1462" s="114"/>
      <c r="BF1462" s="114"/>
      <c r="BG1462" s="114"/>
      <c r="BH1462" s="114"/>
      <c r="BI1462" s="114"/>
      <c r="BJ1462" s="114"/>
      <c r="BK1462" s="114"/>
      <c r="BL1462" s="114"/>
    </row>
    <row r="1463">
      <c r="A1463" s="79" t="s">
        <v>237</v>
      </c>
      <c r="B1463" s="79" t="b">
        <v>1</v>
      </c>
      <c r="C1463" s="79" t="s">
        <v>241</v>
      </c>
      <c r="D1463" s="79" t="s">
        <v>288</v>
      </c>
      <c r="E1463" s="79" t="s">
        <v>5369</v>
      </c>
      <c r="F1463" s="79" t="s">
        <v>1446</v>
      </c>
      <c r="G1463" s="79" t="s">
        <v>15632</v>
      </c>
      <c r="H1463" s="79" t="s">
        <v>15633</v>
      </c>
      <c r="I1463" s="80"/>
      <c r="J1463" s="79" t="s">
        <v>15634</v>
      </c>
      <c r="K1463" s="79" t="s">
        <v>15635</v>
      </c>
      <c r="L1463" s="80"/>
      <c r="M1463" s="80"/>
      <c r="N1463" s="80"/>
      <c r="O1463" s="79" t="s">
        <v>15636</v>
      </c>
      <c r="P1463" s="79" t="s">
        <v>15637</v>
      </c>
      <c r="Q1463" s="79" t="s">
        <v>15638</v>
      </c>
      <c r="R1463" s="151" t="s">
        <v>15492</v>
      </c>
      <c r="S1463" s="114"/>
      <c r="T1463" s="114"/>
      <c r="U1463" s="114"/>
      <c r="V1463" s="114"/>
      <c r="W1463" s="114"/>
      <c r="X1463" s="114"/>
      <c r="Y1463" s="114"/>
      <c r="Z1463" s="114"/>
      <c r="AA1463" s="114"/>
      <c r="AB1463" s="114"/>
      <c r="AC1463" s="114"/>
      <c r="AD1463" s="114"/>
      <c r="AE1463" s="114"/>
      <c r="AF1463" s="114"/>
      <c r="AG1463" s="114"/>
      <c r="AH1463" s="114"/>
      <c r="AI1463" s="114"/>
      <c r="AJ1463" s="114"/>
      <c r="AK1463" s="114"/>
      <c r="AL1463" s="114"/>
      <c r="AM1463" s="114"/>
      <c r="AN1463" s="114"/>
      <c r="AO1463" s="114"/>
      <c r="AP1463" s="114"/>
      <c r="AQ1463" s="114"/>
      <c r="AR1463" s="114"/>
      <c r="AS1463" s="114"/>
      <c r="AT1463" s="114"/>
      <c r="AU1463" s="114"/>
      <c r="AV1463" s="114"/>
      <c r="AW1463" s="114"/>
      <c r="AX1463" s="114"/>
      <c r="AY1463" s="114"/>
      <c r="AZ1463" s="114"/>
      <c r="BA1463" s="114"/>
      <c r="BB1463" s="114"/>
      <c r="BC1463" s="114"/>
      <c r="BD1463" s="114"/>
      <c r="BE1463" s="114"/>
      <c r="BF1463" s="114"/>
      <c r="BG1463" s="114"/>
      <c r="BH1463" s="114"/>
      <c r="BI1463" s="114"/>
      <c r="BJ1463" s="114"/>
      <c r="BK1463" s="114"/>
      <c r="BL1463" s="114"/>
    </row>
    <row r="1464">
      <c r="A1464" s="79" t="s">
        <v>237</v>
      </c>
      <c r="B1464" s="79" t="b">
        <v>1</v>
      </c>
      <c r="C1464" s="79" t="s">
        <v>241</v>
      </c>
      <c r="D1464" s="79" t="s">
        <v>288</v>
      </c>
      <c r="E1464" s="79" t="s">
        <v>5369</v>
      </c>
      <c r="F1464" s="79" t="s">
        <v>1399</v>
      </c>
      <c r="G1464" s="79" t="s">
        <v>15639</v>
      </c>
      <c r="H1464" s="79" t="s">
        <v>15640</v>
      </c>
      <c r="I1464" s="80"/>
      <c r="J1464" s="79" t="s">
        <v>15641</v>
      </c>
      <c r="K1464" s="79" t="s">
        <v>15642</v>
      </c>
      <c r="L1464" s="80"/>
      <c r="M1464" s="80"/>
      <c r="N1464" s="80"/>
      <c r="O1464" s="79" t="s">
        <v>15643</v>
      </c>
      <c r="P1464" s="79" t="s">
        <v>15644</v>
      </c>
      <c r="Q1464" s="79" t="s">
        <v>15645</v>
      </c>
      <c r="R1464" s="151" t="s">
        <v>15492</v>
      </c>
      <c r="S1464" s="114"/>
      <c r="T1464" s="114"/>
      <c r="U1464" s="114"/>
      <c r="V1464" s="114"/>
      <c r="W1464" s="114"/>
      <c r="X1464" s="114"/>
      <c r="Y1464" s="114"/>
      <c r="Z1464" s="114"/>
      <c r="AA1464" s="114"/>
      <c r="AB1464" s="114"/>
      <c r="AC1464" s="114"/>
      <c r="AD1464" s="114"/>
      <c r="AE1464" s="114"/>
      <c r="AF1464" s="114"/>
      <c r="AG1464" s="114"/>
      <c r="AH1464" s="114"/>
      <c r="AI1464" s="114"/>
      <c r="AJ1464" s="114"/>
      <c r="AK1464" s="114"/>
      <c r="AL1464" s="114"/>
      <c r="AM1464" s="114"/>
      <c r="AN1464" s="114"/>
      <c r="AO1464" s="114"/>
      <c r="AP1464" s="114"/>
      <c r="AQ1464" s="114"/>
      <c r="AR1464" s="114"/>
      <c r="AS1464" s="114"/>
      <c r="AT1464" s="114"/>
      <c r="AU1464" s="114"/>
      <c r="AV1464" s="114"/>
      <c r="AW1464" s="114"/>
      <c r="AX1464" s="114"/>
      <c r="AY1464" s="114"/>
      <c r="AZ1464" s="114"/>
      <c r="BA1464" s="114"/>
      <c r="BB1464" s="114"/>
      <c r="BC1464" s="114"/>
      <c r="BD1464" s="114"/>
      <c r="BE1464" s="114"/>
      <c r="BF1464" s="114"/>
      <c r="BG1464" s="114"/>
      <c r="BH1464" s="114"/>
      <c r="BI1464" s="114"/>
      <c r="BJ1464" s="114"/>
      <c r="BK1464" s="114"/>
      <c r="BL1464" s="114"/>
    </row>
    <row r="1465">
      <c r="A1465" s="79" t="s">
        <v>237</v>
      </c>
      <c r="B1465" s="79" t="b">
        <v>1</v>
      </c>
      <c r="C1465" s="79" t="s">
        <v>241</v>
      </c>
      <c r="D1465" s="79" t="s">
        <v>10364</v>
      </c>
      <c r="E1465" s="79" t="s">
        <v>10365</v>
      </c>
      <c r="F1465" s="79" t="s">
        <v>556</v>
      </c>
      <c r="G1465" s="79" t="s">
        <v>15646</v>
      </c>
      <c r="H1465" s="79" t="s">
        <v>15647</v>
      </c>
      <c r="I1465" s="80"/>
      <c r="J1465" s="79" t="s">
        <v>15648</v>
      </c>
      <c r="K1465" s="79" t="s">
        <v>15649</v>
      </c>
      <c r="L1465" s="80"/>
      <c r="M1465" s="80"/>
      <c r="N1465" s="80"/>
      <c r="O1465" s="79" t="s">
        <v>15650</v>
      </c>
      <c r="P1465" s="79" t="s">
        <v>15651</v>
      </c>
      <c r="Q1465" s="79"/>
      <c r="R1465" s="151" t="s">
        <v>15492</v>
      </c>
      <c r="S1465" s="114"/>
      <c r="T1465" s="114"/>
      <c r="U1465" s="114"/>
      <c r="V1465" s="114"/>
      <c r="W1465" s="114"/>
      <c r="X1465" s="114"/>
      <c r="Y1465" s="114"/>
      <c r="Z1465" s="114"/>
      <c r="AA1465" s="114"/>
      <c r="AB1465" s="114"/>
      <c r="AC1465" s="114"/>
      <c r="AD1465" s="114"/>
      <c r="AE1465" s="114"/>
      <c r="AF1465" s="114"/>
      <c r="AG1465" s="114"/>
      <c r="AH1465" s="114"/>
      <c r="AI1465" s="114"/>
      <c r="AJ1465" s="114"/>
      <c r="AK1465" s="114"/>
      <c r="AL1465" s="114"/>
      <c r="AM1465" s="114"/>
      <c r="AN1465" s="114"/>
      <c r="AO1465" s="114"/>
      <c r="AP1465" s="114"/>
      <c r="AQ1465" s="114"/>
      <c r="AR1465" s="114"/>
      <c r="AS1465" s="114"/>
      <c r="AT1465" s="114"/>
      <c r="AU1465" s="114"/>
      <c r="AV1465" s="114"/>
      <c r="AW1465" s="114"/>
      <c r="AX1465" s="114"/>
      <c r="AY1465" s="114"/>
      <c r="AZ1465" s="114"/>
      <c r="BA1465" s="114"/>
      <c r="BB1465" s="114"/>
      <c r="BC1465" s="114"/>
      <c r="BD1465" s="114"/>
      <c r="BE1465" s="114"/>
      <c r="BF1465" s="114"/>
      <c r="BG1465" s="114"/>
      <c r="BH1465" s="114"/>
      <c r="BI1465" s="114"/>
      <c r="BJ1465" s="114"/>
      <c r="BK1465" s="114"/>
      <c r="BL1465" s="114"/>
    </row>
    <row r="1466">
      <c r="A1466" s="79" t="s">
        <v>237</v>
      </c>
      <c r="B1466" s="79" t="b">
        <v>1</v>
      </c>
      <c r="C1466" s="79" t="s">
        <v>241</v>
      </c>
      <c r="D1466" s="79" t="s">
        <v>10364</v>
      </c>
      <c r="E1466" s="79" t="s">
        <v>11660</v>
      </c>
      <c r="F1466" s="79" t="s">
        <v>1446</v>
      </c>
      <c r="G1466" s="79" t="s">
        <v>15652</v>
      </c>
      <c r="H1466" s="79" t="s">
        <v>15653</v>
      </c>
      <c r="I1466" s="80"/>
      <c r="J1466" s="79" t="s">
        <v>15654</v>
      </c>
      <c r="K1466" s="79" t="s">
        <v>15655</v>
      </c>
      <c r="L1466" s="80"/>
      <c r="M1466" s="80"/>
      <c r="N1466" s="80"/>
      <c r="O1466" s="79" t="s">
        <v>15656</v>
      </c>
      <c r="P1466" s="79" t="s">
        <v>15657</v>
      </c>
      <c r="Q1466" s="79" t="s">
        <v>15658</v>
      </c>
      <c r="R1466" s="151" t="s">
        <v>15492</v>
      </c>
      <c r="S1466" s="114"/>
      <c r="T1466" s="114"/>
      <c r="U1466" s="114"/>
      <c r="V1466" s="114"/>
      <c r="W1466" s="114"/>
      <c r="X1466" s="114"/>
      <c r="Y1466" s="114"/>
      <c r="Z1466" s="114"/>
      <c r="AA1466" s="114"/>
      <c r="AB1466" s="114"/>
      <c r="AC1466" s="114"/>
      <c r="AD1466" s="114"/>
      <c r="AE1466" s="114"/>
      <c r="AF1466" s="114"/>
      <c r="AG1466" s="114"/>
      <c r="AH1466" s="114"/>
      <c r="AI1466" s="114"/>
      <c r="AJ1466" s="114"/>
      <c r="AK1466" s="114"/>
      <c r="AL1466" s="114"/>
      <c r="AM1466" s="114"/>
      <c r="AN1466" s="114"/>
      <c r="AO1466" s="114"/>
      <c r="AP1466" s="114"/>
      <c r="AQ1466" s="114"/>
      <c r="AR1466" s="114"/>
      <c r="AS1466" s="114"/>
      <c r="AT1466" s="114"/>
      <c r="AU1466" s="114"/>
      <c r="AV1466" s="114"/>
      <c r="AW1466" s="114"/>
      <c r="AX1466" s="114"/>
      <c r="AY1466" s="114"/>
      <c r="AZ1466" s="114"/>
      <c r="BA1466" s="114"/>
      <c r="BB1466" s="114"/>
      <c r="BC1466" s="114"/>
      <c r="BD1466" s="114"/>
      <c r="BE1466" s="114"/>
      <c r="BF1466" s="114"/>
      <c r="BG1466" s="114"/>
      <c r="BH1466" s="114"/>
      <c r="BI1466" s="114"/>
      <c r="BJ1466" s="114"/>
      <c r="BK1466" s="114"/>
      <c r="BL1466" s="114"/>
    </row>
    <row r="1467">
      <c r="A1467" s="79" t="s">
        <v>237</v>
      </c>
      <c r="B1467" s="79" t="b">
        <v>1</v>
      </c>
      <c r="C1467" s="79" t="s">
        <v>241</v>
      </c>
      <c r="D1467" s="79" t="s">
        <v>288</v>
      </c>
      <c r="E1467" s="79" t="s">
        <v>7702</v>
      </c>
      <c r="F1467" s="79" t="s">
        <v>556</v>
      </c>
      <c r="G1467" s="79" t="s">
        <v>15659</v>
      </c>
      <c r="H1467" s="79" t="s">
        <v>15660</v>
      </c>
      <c r="I1467" s="80"/>
      <c r="J1467" s="79" t="s">
        <v>15661</v>
      </c>
      <c r="K1467" s="79" t="s">
        <v>15662</v>
      </c>
      <c r="L1467" s="80"/>
      <c r="M1467" s="80"/>
      <c r="N1467" s="80"/>
      <c r="O1467" s="79" t="s">
        <v>15663</v>
      </c>
      <c r="P1467" s="79" t="s">
        <v>15664</v>
      </c>
      <c r="Q1467" s="79" t="s">
        <v>15665</v>
      </c>
      <c r="R1467" s="151" t="s">
        <v>15492</v>
      </c>
      <c r="S1467" s="114"/>
      <c r="T1467" s="114"/>
      <c r="U1467" s="114"/>
      <c r="V1467" s="114"/>
      <c r="W1467" s="114"/>
      <c r="X1467" s="114"/>
      <c r="Y1467" s="114"/>
      <c r="Z1467" s="114"/>
      <c r="AA1467" s="114"/>
      <c r="AB1467" s="114"/>
      <c r="AC1467" s="114"/>
      <c r="AD1467" s="114"/>
      <c r="AE1467" s="114"/>
      <c r="AF1467" s="114"/>
      <c r="AG1467" s="114"/>
      <c r="AH1467" s="114"/>
      <c r="AI1467" s="114"/>
      <c r="AJ1467" s="114"/>
      <c r="AK1467" s="114"/>
      <c r="AL1467" s="114"/>
      <c r="AM1467" s="114"/>
      <c r="AN1467" s="114"/>
      <c r="AO1467" s="114"/>
      <c r="AP1467" s="114"/>
      <c r="AQ1467" s="114"/>
      <c r="AR1467" s="114"/>
      <c r="AS1467" s="114"/>
      <c r="AT1467" s="114"/>
      <c r="AU1467" s="114"/>
      <c r="AV1467" s="114"/>
      <c r="AW1467" s="114"/>
      <c r="AX1467" s="114"/>
      <c r="AY1467" s="114"/>
      <c r="AZ1467" s="114"/>
      <c r="BA1467" s="114"/>
      <c r="BB1467" s="114"/>
      <c r="BC1467" s="114"/>
      <c r="BD1467" s="114"/>
      <c r="BE1467" s="114"/>
      <c r="BF1467" s="114"/>
      <c r="BG1467" s="114"/>
      <c r="BH1467" s="114"/>
      <c r="BI1467" s="114"/>
      <c r="BJ1467" s="114"/>
      <c r="BK1467" s="114"/>
      <c r="BL1467" s="114"/>
    </row>
    <row r="1468">
      <c r="A1468" s="79" t="s">
        <v>237</v>
      </c>
      <c r="B1468" s="79" t="b">
        <v>1</v>
      </c>
      <c r="C1468" s="79" t="s">
        <v>241</v>
      </c>
      <c r="D1468" s="79" t="s">
        <v>8227</v>
      </c>
      <c r="E1468" s="79" t="s">
        <v>9319</v>
      </c>
      <c r="F1468" s="79" t="s">
        <v>1446</v>
      </c>
      <c r="G1468" s="79" t="s">
        <v>15666</v>
      </c>
      <c r="H1468" s="79" t="s">
        <v>15667</v>
      </c>
      <c r="I1468" s="80"/>
      <c r="J1468" s="79" t="s">
        <v>15668</v>
      </c>
      <c r="K1468" s="79" t="s">
        <v>15669</v>
      </c>
      <c r="L1468" s="80"/>
      <c r="M1468" s="80"/>
      <c r="N1468" s="80"/>
      <c r="O1468" s="79" t="s">
        <v>15670</v>
      </c>
      <c r="P1468" s="79" t="s">
        <v>15671</v>
      </c>
      <c r="Q1468" s="79" t="s">
        <v>15672</v>
      </c>
      <c r="R1468" s="151" t="s">
        <v>15492</v>
      </c>
      <c r="S1468" s="114"/>
      <c r="T1468" s="114"/>
      <c r="U1468" s="114"/>
      <c r="V1468" s="114"/>
      <c r="W1468" s="114"/>
      <c r="X1468" s="114"/>
      <c r="Y1468" s="114"/>
      <c r="Z1468" s="114"/>
      <c r="AA1468" s="114"/>
      <c r="AB1468" s="114"/>
      <c r="AC1468" s="114"/>
      <c r="AD1468" s="114"/>
      <c r="AE1468" s="114"/>
      <c r="AF1468" s="114"/>
      <c r="AG1468" s="114"/>
      <c r="AH1468" s="114"/>
      <c r="AI1468" s="114"/>
      <c r="AJ1468" s="114"/>
      <c r="AK1468" s="114"/>
      <c r="AL1468" s="114"/>
      <c r="AM1468" s="114"/>
      <c r="AN1468" s="114"/>
      <c r="AO1468" s="114"/>
      <c r="AP1468" s="114"/>
      <c r="AQ1468" s="114"/>
      <c r="AR1468" s="114"/>
      <c r="AS1468" s="114"/>
      <c r="AT1468" s="114"/>
      <c r="AU1468" s="114"/>
      <c r="AV1468" s="114"/>
      <c r="AW1468" s="114"/>
      <c r="AX1468" s="114"/>
      <c r="AY1468" s="114"/>
      <c r="AZ1468" s="114"/>
      <c r="BA1468" s="114"/>
      <c r="BB1468" s="114"/>
      <c r="BC1468" s="114"/>
      <c r="BD1468" s="114"/>
      <c r="BE1468" s="114"/>
      <c r="BF1468" s="114"/>
      <c r="BG1468" s="114"/>
      <c r="BH1468" s="114"/>
      <c r="BI1468" s="114"/>
      <c r="BJ1468" s="114"/>
      <c r="BK1468" s="114"/>
      <c r="BL1468" s="114"/>
    </row>
    <row r="1469">
      <c r="A1469" s="79" t="s">
        <v>237</v>
      </c>
      <c r="B1469" s="79" t="b">
        <v>1</v>
      </c>
      <c r="C1469" s="79" t="s">
        <v>241</v>
      </c>
      <c r="D1469" s="79" t="s">
        <v>288</v>
      </c>
      <c r="E1469" s="79" t="s">
        <v>7702</v>
      </c>
      <c r="F1469" s="79" t="s">
        <v>556</v>
      </c>
      <c r="G1469" s="79" t="s">
        <v>15673</v>
      </c>
      <c r="H1469" s="79" t="s">
        <v>15674</v>
      </c>
      <c r="I1469" s="80"/>
      <c r="J1469" s="79" t="s">
        <v>15675</v>
      </c>
      <c r="K1469" s="79" t="s">
        <v>15676</v>
      </c>
      <c r="L1469" s="80"/>
      <c r="M1469" s="80"/>
      <c r="N1469" s="80"/>
      <c r="O1469" s="79" t="s">
        <v>15677</v>
      </c>
      <c r="P1469" s="79" t="s">
        <v>15678</v>
      </c>
      <c r="Q1469" s="79" t="s">
        <v>15679</v>
      </c>
      <c r="R1469" s="151" t="s">
        <v>15492</v>
      </c>
      <c r="S1469" s="114"/>
      <c r="T1469" s="114"/>
      <c r="U1469" s="114"/>
      <c r="V1469" s="114"/>
      <c r="W1469" s="114"/>
      <c r="X1469" s="114"/>
      <c r="Y1469" s="114"/>
      <c r="Z1469" s="114"/>
      <c r="AA1469" s="114"/>
      <c r="AB1469" s="114"/>
      <c r="AC1469" s="114"/>
      <c r="AD1469" s="114"/>
      <c r="AE1469" s="114"/>
      <c r="AF1469" s="114"/>
      <c r="AG1469" s="114"/>
      <c r="AH1469" s="114"/>
      <c r="AI1469" s="114"/>
      <c r="AJ1469" s="114"/>
      <c r="AK1469" s="114"/>
      <c r="AL1469" s="114"/>
      <c r="AM1469" s="114"/>
      <c r="AN1469" s="114"/>
      <c r="AO1469" s="114"/>
      <c r="AP1469" s="114"/>
      <c r="AQ1469" s="114"/>
      <c r="AR1469" s="114"/>
      <c r="AS1469" s="114"/>
      <c r="AT1469" s="114"/>
      <c r="AU1469" s="114"/>
      <c r="AV1469" s="114"/>
      <c r="AW1469" s="114"/>
      <c r="AX1469" s="114"/>
      <c r="AY1469" s="114"/>
      <c r="AZ1469" s="114"/>
      <c r="BA1469" s="114"/>
      <c r="BB1469" s="114"/>
      <c r="BC1469" s="114"/>
      <c r="BD1469" s="114"/>
      <c r="BE1469" s="114"/>
      <c r="BF1469" s="114"/>
      <c r="BG1469" s="114"/>
      <c r="BH1469" s="114"/>
      <c r="BI1469" s="114"/>
      <c r="BJ1469" s="114"/>
      <c r="BK1469" s="114"/>
      <c r="BL1469" s="114"/>
    </row>
    <row r="1470">
      <c r="A1470" s="79" t="s">
        <v>237</v>
      </c>
      <c r="B1470" s="79" t="b">
        <v>1</v>
      </c>
      <c r="C1470" s="79" t="s">
        <v>241</v>
      </c>
      <c r="D1470" s="79" t="s">
        <v>288</v>
      </c>
      <c r="E1470" s="79" t="s">
        <v>7835</v>
      </c>
      <c r="F1470" s="79" t="s">
        <v>15596</v>
      </c>
      <c r="G1470" s="79" t="s">
        <v>15680</v>
      </c>
      <c r="H1470" s="79" t="s">
        <v>7906</v>
      </c>
      <c r="I1470" s="80"/>
      <c r="J1470" s="79" t="s">
        <v>15681</v>
      </c>
      <c r="K1470" s="79" t="s">
        <v>15682</v>
      </c>
      <c r="L1470" s="80"/>
      <c r="M1470" s="80"/>
      <c r="N1470" s="80"/>
      <c r="O1470" s="79" t="s">
        <v>15683</v>
      </c>
      <c r="P1470" s="79" t="s">
        <v>15684</v>
      </c>
      <c r="Q1470" s="79" t="s">
        <v>15685</v>
      </c>
      <c r="R1470" s="151" t="s">
        <v>15492</v>
      </c>
      <c r="S1470" s="114"/>
      <c r="T1470" s="114"/>
      <c r="U1470" s="114"/>
      <c r="V1470" s="114"/>
      <c r="W1470" s="114"/>
      <c r="X1470" s="114"/>
      <c r="Y1470" s="114"/>
      <c r="Z1470" s="114"/>
      <c r="AA1470" s="114"/>
      <c r="AB1470" s="114"/>
      <c r="AC1470" s="114"/>
      <c r="AD1470" s="114"/>
      <c r="AE1470" s="114"/>
      <c r="AF1470" s="114"/>
      <c r="AG1470" s="114"/>
      <c r="AH1470" s="114"/>
      <c r="AI1470" s="114"/>
      <c r="AJ1470" s="114"/>
      <c r="AK1470" s="114"/>
      <c r="AL1470" s="114"/>
      <c r="AM1470" s="114"/>
      <c r="AN1470" s="114"/>
      <c r="AO1470" s="114"/>
      <c r="AP1470" s="114"/>
      <c r="AQ1470" s="114"/>
      <c r="AR1470" s="114"/>
      <c r="AS1470" s="114"/>
      <c r="AT1470" s="114"/>
      <c r="AU1470" s="114"/>
      <c r="AV1470" s="114"/>
      <c r="AW1470" s="114"/>
      <c r="AX1470" s="114"/>
      <c r="AY1470" s="114"/>
      <c r="AZ1470" s="114"/>
      <c r="BA1470" s="114"/>
      <c r="BB1470" s="114"/>
      <c r="BC1470" s="114"/>
      <c r="BD1470" s="114"/>
      <c r="BE1470" s="114"/>
      <c r="BF1470" s="114"/>
      <c r="BG1470" s="114"/>
      <c r="BH1470" s="114"/>
      <c r="BI1470" s="114"/>
      <c r="BJ1470" s="114"/>
      <c r="BK1470" s="114"/>
      <c r="BL1470" s="114"/>
    </row>
    <row r="1471">
      <c r="A1471" s="79" t="s">
        <v>237</v>
      </c>
      <c r="B1471" s="79" t="b">
        <v>1</v>
      </c>
      <c r="C1471" s="79" t="s">
        <v>241</v>
      </c>
      <c r="D1471" s="79" t="s">
        <v>288</v>
      </c>
      <c r="E1471" s="79" t="s">
        <v>1770</v>
      </c>
      <c r="F1471" s="79" t="s">
        <v>1446</v>
      </c>
      <c r="G1471" s="79" t="s">
        <v>15686</v>
      </c>
      <c r="H1471" s="79" t="s">
        <v>15687</v>
      </c>
      <c r="I1471" s="80"/>
      <c r="J1471" s="79" t="s">
        <v>15688</v>
      </c>
      <c r="K1471" s="79" t="s">
        <v>15689</v>
      </c>
      <c r="L1471" s="80"/>
      <c r="M1471" s="80"/>
      <c r="N1471" s="80"/>
      <c r="O1471" s="79" t="s">
        <v>15690</v>
      </c>
      <c r="P1471" s="79" t="s">
        <v>15691</v>
      </c>
      <c r="Q1471" s="79" t="s">
        <v>15692</v>
      </c>
      <c r="R1471" s="151" t="s">
        <v>15492</v>
      </c>
      <c r="S1471" s="114"/>
      <c r="T1471" s="114"/>
      <c r="U1471" s="114"/>
      <c r="V1471" s="114"/>
      <c r="W1471" s="114"/>
      <c r="X1471" s="114"/>
      <c r="Y1471" s="114"/>
      <c r="Z1471" s="114"/>
      <c r="AA1471" s="114"/>
      <c r="AB1471" s="114"/>
      <c r="AC1471" s="114"/>
      <c r="AD1471" s="114"/>
      <c r="AE1471" s="114"/>
      <c r="AF1471" s="114"/>
      <c r="AG1471" s="114"/>
      <c r="AH1471" s="114"/>
      <c r="AI1471" s="114"/>
      <c r="AJ1471" s="114"/>
      <c r="AK1471" s="114"/>
      <c r="AL1471" s="114"/>
      <c r="AM1471" s="114"/>
      <c r="AN1471" s="114"/>
      <c r="AO1471" s="114"/>
      <c r="AP1471" s="114"/>
      <c r="AQ1471" s="114"/>
      <c r="AR1471" s="114"/>
      <c r="AS1471" s="114"/>
      <c r="AT1471" s="114"/>
      <c r="AU1471" s="114"/>
      <c r="AV1471" s="114"/>
      <c r="AW1471" s="114"/>
      <c r="AX1471" s="114"/>
      <c r="AY1471" s="114"/>
      <c r="AZ1471" s="114"/>
      <c r="BA1471" s="114"/>
      <c r="BB1471" s="114"/>
      <c r="BC1471" s="114"/>
      <c r="BD1471" s="114"/>
      <c r="BE1471" s="114"/>
      <c r="BF1471" s="114"/>
      <c r="BG1471" s="114"/>
      <c r="BH1471" s="114"/>
      <c r="BI1471" s="114"/>
      <c r="BJ1471" s="114"/>
      <c r="BK1471" s="114"/>
      <c r="BL1471" s="114"/>
    </row>
    <row r="1472">
      <c r="A1472" s="79" t="s">
        <v>237</v>
      </c>
      <c r="B1472" s="79" t="b">
        <v>1</v>
      </c>
      <c r="C1472" s="79" t="s">
        <v>241</v>
      </c>
      <c r="D1472" s="79" t="s">
        <v>288</v>
      </c>
      <c r="E1472" s="79" t="s">
        <v>7916</v>
      </c>
      <c r="F1472" s="79" t="s">
        <v>1772</v>
      </c>
      <c r="G1472" s="79" t="s">
        <v>15693</v>
      </c>
      <c r="H1472" s="79" t="s">
        <v>15694</v>
      </c>
      <c r="I1472" s="80"/>
      <c r="J1472" s="79" t="s">
        <v>15695</v>
      </c>
      <c r="K1472" s="79" t="s">
        <v>15696</v>
      </c>
      <c r="L1472" s="80"/>
      <c r="M1472" s="80"/>
      <c r="N1472" s="80"/>
      <c r="O1472" s="79" t="s">
        <v>15697</v>
      </c>
      <c r="P1472" s="79" t="s">
        <v>15698</v>
      </c>
      <c r="Q1472" s="79" t="s">
        <v>15699</v>
      </c>
      <c r="R1472" s="151" t="s">
        <v>15492</v>
      </c>
      <c r="S1472" s="114"/>
      <c r="T1472" s="114"/>
      <c r="U1472" s="114"/>
      <c r="V1472" s="114"/>
      <c r="W1472" s="114"/>
      <c r="X1472" s="114"/>
      <c r="Y1472" s="114"/>
      <c r="Z1472" s="114"/>
      <c r="AA1472" s="114"/>
      <c r="AB1472" s="114"/>
      <c r="AC1472" s="114"/>
      <c r="AD1472" s="114"/>
      <c r="AE1472" s="114"/>
      <c r="AF1472" s="114"/>
      <c r="AG1472" s="114"/>
      <c r="AH1472" s="114"/>
      <c r="AI1472" s="114"/>
      <c r="AJ1472" s="114"/>
      <c r="AK1472" s="114"/>
      <c r="AL1472" s="114"/>
      <c r="AM1472" s="114"/>
      <c r="AN1472" s="114"/>
      <c r="AO1472" s="114"/>
      <c r="AP1472" s="114"/>
      <c r="AQ1472" s="114"/>
      <c r="AR1472" s="114"/>
      <c r="AS1472" s="114"/>
      <c r="AT1472" s="114"/>
      <c r="AU1472" s="114"/>
      <c r="AV1472" s="114"/>
      <c r="AW1472" s="114"/>
      <c r="AX1472" s="114"/>
      <c r="AY1472" s="114"/>
      <c r="AZ1472" s="114"/>
      <c r="BA1472" s="114"/>
      <c r="BB1472" s="114"/>
      <c r="BC1472" s="114"/>
      <c r="BD1472" s="114"/>
      <c r="BE1472" s="114"/>
      <c r="BF1472" s="114"/>
      <c r="BG1472" s="114"/>
      <c r="BH1472" s="114"/>
      <c r="BI1472" s="114"/>
      <c r="BJ1472" s="114"/>
      <c r="BK1472" s="114"/>
      <c r="BL1472" s="114"/>
    </row>
    <row r="1473">
      <c r="A1473" s="79" t="s">
        <v>237</v>
      </c>
      <c r="B1473" s="79" t="b">
        <v>1</v>
      </c>
      <c r="C1473" s="79" t="s">
        <v>241</v>
      </c>
      <c r="D1473" s="79" t="s">
        <v>10364</v>
      </c>
      <c r="E1473" s="79" t="s">
        <v>11660</v>
      </c>
      <c r="F1473" s="79" t="s">
        <v>294</v>
      </c>
      <c r="G1473" s="79" t="s">
        <v>15700</v>
      </c>
      <c r="H1473" s="79" t="s">
        <v>15701</v>
      </c>
      <c r="I1473" s="80"/>
      <c r="J1473" s="79" t="s">
        <v>15702</v>
      </c>
      <c r="K1473" s="79" t="s">
        <v>15703</v>
      </c>
      <c r="L1473" s="80"/>
      <c r="M1473" s="80"/>
      <c r="N1473" s="80"/>
      <c r="O1473" s="79" t="s">
        <v>15704</v>
      </c>
      <c r="P1473" s="79" t="s">
        <v>15705</v>
      </c>
      <c r="Q1473" s="79" t="s">
        <v>15706</v>
      </c>
      <c r="R1473" s="151" t="s">
        <v>15492</v>
      </c>
      <c r="S1473" s="114"/>
      <c r="T1473" s="114"/>
      <c r="U1473" s="114"/>
      <c r="V1473" s="114"/>
      <c r="W1473" s="114"/>
      <c r="X1473" s="114"/>
      <c r="Y1473" s="114"/>
      <c r="Z1473" s="114"/>
      <c r="AA1473" s="114"/>
      <c r="AB1473" s="114"/>
      <c r="AC1473" s="114"/>
      <c r="AD1473" s="114"/>
      <c r="AE1473" s="114"/>
      <c r="AF1473" s="114"/>
      <c r="AG1473" s="114"/>
      <c r="AH1473" s="114"/>
      <c r="AI1473" s="114"/>
      <c r="AJ1473" s="114"/>
      <c r="AK1473" s="114"/>
      <c r="AL1473" s="114"/>
      <c r="AM1473" s="114"/>
      <c r="AN1473" s="114"/>
      <c r="AO1473" s="114"/>
      <c r="AP1473" s="114"/>
      <c r="AQ1473" s="114"/>
      <c r="AR1473" s="114"/>
      <c r="AS1473" s="114"/>
      <c r="AT1473" s="114"/>
      <c r="AU1473" s="114"/>
      <c r="AV1473" s="114"/>
      <c r="AW1473" s="114"/>
      <c r="AX1473" s="114"/>
      <c r="AY1473" s="114"/>
      <c r="AZ1473" s="114"/>
      <c r="BA1473" s="114"/>
      <c r="BB1473" s="114"/>
      <c r="BC1473" s="114"/>
      <c r="BD1473" s="114"/>
      <c r="BE1473" s="114"/>
      <c r="BF1473" s="114"/>
      <c r="BG1473" s="114"/>
      <c r="BH1473" s="114"/>
      <c r="BI1473" s="114"/>
      <c r="BJ1473" s="114"/>
      <c r="BK1473" s="114"/>
      <c r="BL1473" s="114"/>
    </row>
    <row r="1474">
      <c r="A1474" s="79" t="s">
        <v>237</v>
      </c>
      <c r="B1474" s="79" t="b">
        <v>1</v>
      </c>
      <c r="C1474" s="79" t="s">
        <v>241</v>
      </c>
      <c r="D1474" s="79" t="s">
        <v>8227</v>
      </c>
      <c r="E1474" s="79" t="s">
        <v>9319</v>
      </c>
      <c r="F1474" s="79" t="s">
        <v>1772</v>
      </c>
      <c r="G1474" s="79" t="s">
        <v>15707</v>
      </c>
      <c r="H1474" s="79" t="s">
        <v>15708</v>
      </c>
      <c r="I1474" s="80"/>
      <c r="J1474" s="79" t="s">
        <v>15709</v>
      </c>
      <c r="K1474" s="79" t="s">
        <v>15710</v>
      </c>
      <c r="L1474" s="80"/>
      <c r="M1474" s="80"/>
      <c r="N1474" s="80"/>
      <c r="O1474" s="79" t="s">
        <v>15711</v>
      </c>
      <c r="P1474" s="79" t="s">
        <v>15712</v>
      </c>
      <c r="Q1474" s="79" t="s">
        <v>15713</v>
      </c>
      <c r="R1474" s="151" t="s">
        <v>15492</v>
      </c>
      <c r="S1474" s="114"/>
      <c r="T1474" s="114"/>
      <c r="U1474" s="114"/>
      <c r="V1474" s="114"/>
      <c r="W1474" s="114"/>
      <c r="X1474" s="114"/>
      <c r="Y1474" s="114"/>
      <c r="Z1474" s="114"/>
      <c r="AA1474" s="114"/>
      <c r="AB1474" s="114"/>
      <c r="AC1474" s="114"/>
      <c r="AD1474" s="114"/>
      <c r="AE1474" s="114"/>
      <c r="AF1474" s="114"/>
      <c r="AG1474" s="114"/>
      <c r="AH1474" s="114"/>
      <c r="AI1474" s="114"/>
      <c r="AJ1474" s="114"/>
      <c r="AK1474" s="114"/>
      <c r="AL1474" s="114"/>
      <c r="AM1474" s="114"/>
      <c r="AN1474" s="114"/>
      <c r="AO1474" s="114"/>
      <c r="AP1474" s="114"/>
      <c r="AQ1474" s="114"/>
      <c r="AR1474" s="114"/>
      <c r="AS1474" s="114"/>
      <c r="AT1474" s="114"/>
      <c r="AU1474" s="114"/>
      <c r="AV1474" s="114"/>
      <c r="AW1474" s="114"/>
      <c r="AX1474" s="114"/>
      <c r="AY1474" s="114"/>
      <c r="AZ1474" s="114"/>
      <c r="BA1474" s="114"/>
      <c r="BB1474" s="114"/>
      <c r="BC1474" s="114"/>
      <c r="BD1474" s="114"/>
      <c r="BE1474" s="114"/>
      <c r="BF1474" s="114"/>
      <c r="BG1474" s="114"/>
      <c r="BH1474" s="114"/>
      <c r="BI1474" s="114"/>
      <c r="BJ1474" s="114"/>
      <c r="BK1474" s="114"/>
      <c r="BL1474" s="114"/>
    </row>
    <row r="1475">
      <c r="A1475" s="79" t="s">
        <v>237</v>
      </c>
      <c r="B1475" s="79" t="b">
        <v>1</v>
      </c>
      <c r="C1475" s="79" t="s">
        <v>241</v>
      </c>
      <c r="D1475" s="79" t="s">
        <v>8227</v>
      </c>
      <c r="E1475" s="79" t="s">
        <v>8228</v>
      </c>
      <c r="F1475" s="79" t="s">
        <v>556</v>
      </c>
      <c r="G1475" s="79" t="s">
        <v>15714</v>
      </c>
      <c r="H1475" s="79" t="s">
        <v>15715</v>
      </c>
      <c r="I1475" s="80"/>
      <c r="J1475" s="79" t="s">
        <v>15716</v>
      </c>
      <c r="K1475" s="79" t="s">
        <v>15717</v>
      </c>
      <c r="L1475" s="80"/>
      <c r="M1475" s="80"/>
      <c r="N1475" s="80"/>
      <c r="O1475" s="79" t="s">
        <v>15718</v>
      </c>
      <c r="P1475" s="79" t="s">
        <v>15719</v>
      </c>
      <c r="Q1475" s="79" t="s">
        <v>15720</v>
      </c>
      <c r="R1475" s="151" t="s">
        <v>15492</v>
      </c>
      <c r="S1475" s="114"/>
      <c r="T1475" s="114"/>
      <c r="U1475" s="114"/>
      <c r="V1475" s="114"/>
      <c r="W1475" s="114"/>
      <c r="X1475" s="114"/>
      <c r="Y1475" s="114"/>
      <c r="Z1475" s="114"/>
      <c r="AA1475" s="114"/>
      <c r="AB1475" s="114"/>
      <c r="AC1475" s="114"/>
      <c r="AD1475" s="114"/>
      <c r="AE1475" s="114"/>
      <c r="AF1475" s="114"/>
      <c r="AG1475" s="114"/>
      <c r="AH1475" s="114"/>
      <c r="AI1475" s="114"/>
      <c r="AJ1475" s="114"/>
      <c r="AK1475" s="114"/>
      <c r="AL1475" s="114"/>
      <c r="AM1475" s="114"/>
      <c r="AN1475" s="114"/>
      <c r="AO1475" s="114"/>
      <c r="AP1475" s="114"/>
      <c r="AQ1475" s="114"/>
      <c r="AR1475" s="114"/>
      <c r="AS1475" s="114"/>
      <c r="AT1475" s="114"/>
      <c r="AU1475" s="114"/>
      <c r="AV1475" s="114"/>
      <c r="AW1475" s="114"/>
      <c r="AX1475" s="114"/>
      <c r="AY1475" s="114"/>
      <c r="AZ1475" s="114"/>
      <c r="BA1475" s="114"/>
      <c r="BB1475" s="114"/>
      <c r="BC1475" s="114"/>
      <c r="BD1475" s="114"/>
      <c r="BE1475" s="114"/>
      <c r="BF1475" s="114"/>
      <c r="BG1475" s="114"/>
      <c r="BH1475" s="114"/>
      <c r="BI1475" s="114"/>
      <c r="BJ1475" s="114"/>
      <c r="BK1475" s="114"/>
      <c r="BL1475" s="114"/>
    </row>
    <row r="1476">
      <c r="A1476" s="79" t="s">
        <v>237</v>
      </c>
      <c r="B1476" s="79" t="b">
        <v>1</v>
      </c>
      <c r="C1476" s="79" t="s">
        <v>241</v>
      </c>
      <c r="D1476" s="79" t="s">
        <v>288</v>
      </c>
      <c r="E1476" s="79" t="s">
        <v>1770</v>
      </c>
      <c r="F1476" s="79" t="s">
        <v>1446</v>
      </c>
      <c r="G1476" s="79" t="s">
        <v>15721</v>
      </c>
      <c r="H1476" s="79" t="s">
        <v>15722</v>
      </c>
      <c r="I1476" s="80"/>
      <c r="J1476" s="79" t="s">
        <v>15723</v>
      </c>
      <c r="K1476" s="79" t="s">
        <v>15724</v>
      </c>
      <c r="L1476" s="80"/>
      <c r="M1476" s="80"/>
      <c r="N1476" s="80"/>
      <c r="O1476" s="79" t="s">
        <v>15725</v>
      </c>
      <c r="P1476" s="79" t="s">
        <v>15726</v>
      </c>
      <c r="Q1476" s="79" t="s">
        <v>15727</v>
      </c>
      <c r="R1476" s="151" t="s">
        <v>15492</v>
      </c>
      <c r="S1476" s="114"/>
      <c r="T1476" s="114"/>
      <c r="U1476" s="114"/>
      <c r="V1476" s="114"/>
      <c r="W1476" s="114"/>
      <c r="X1476" s="114"/>
      <c r="Y1476" s="114"/>
      <c r="Z1476" s="114"/>
      <c r="AA1476" s="114"/>
      <c r="AB1476" s="114"/>
      <c r="AC1476" s="114"/>
      <c r="AD1476" s="114"/>
      <c r="AE1476" s="114"/>
      <c r="AF1476" s="114"/>
      <c r="AG1476" s="114"/>
      <c r="AH1476" s="114"/>
      <c r="AI1476" s="114"/>
      <c r="AJ1476" s="114"/>
      <c r="AK1476" s="114"/>
      <c r="AL1476" s="114"/>
      <c r="AM1476" s="114"/>
      <c r="AN1476" s="114"/>
      <c r="AO1476" s="114"/>
      <c r="AP1476" s="114"/>
      <c r="AQ1476" s="114"/>
      <c r="AR1476" s="114"/>
      <c r="AS1476" s="114"/>
      <c r="AT1476" s="114"/>
      <c r="AU1476" s="114"/>
      <c r="AV1476" s="114"/>
      <c r="AW1476" s="114"/>
      <c r="AX1476" s="114"/>
      <c r="AY1476" s="114"/>
      <c r="AZ1476" s="114"/>
      <c r="BA1476" s="114"/>
      <c r="BB1476" s="114"/>
      <c r="BC1476" s="114"/>
      <c r="BD1476" s="114"/>
      <c r="BE1476" s="114"/>
      <c r="BF1476" s="114"/>
      <c r="BG1476" s="114"/>
      <c r="BH1476" s="114"/>
      <c r="BI1476" s="114"/>
      <c r="BJ1476" s="114"/>
      <c r="BK1476" s="114"/>
      <c r="BL1476" s="114"/>
    </row>
    <row r="1477">
      <c r="A1477" s="79" t="s">
        <v>237</v>
      </c>
      <c r="B1477" s="79" t="b">
        <v>1</v>
      </c>
      <c r="C1477" s="79" t="s">
        <v>241</v>
      </c>
      <c r="D1477" s="79" t="s">
        <v>8227</v>
      </c>
      <c r="E1477" s="79" t="s">
        <v>10108</v>
      </c>
      <c r="F1477" s="79" t="s">
        <v>10353</v>
      </c>
      <c r="G1477" s="79" t="s">
        <v>15728</v>
      </c>
      <c r="H1477" s="79" t="s">
        <v>15729</v>
      </c>
      <c r="I1477" s="80"/>
      <c r="J1477" s="79" t="s">
        <v>15730</v>
      </c>
      <c r="K1477" s="79" t="s">
        <v>15731</v>
      </c>
      <c r="L1477" s="80"/>
      <c r="M1477" s="80"/>
      <c r="N1477" s="80"/>
      <c r="O1477" s="79" t="s">
        <v>15732</v>
      </c>
      <c r="P1477" s="79" t="s">
        <v>15733</v>
      </c>
      <c r="Q1477" s="79" t="s">
        <v>15734</v>
      </c>
      <c r="R1477" s="151" t="s">
        <v>15492</v>
      </c>
      <c r="S1477" s="114"/>
      <c r="T1477" s="114"/>
      <c r="U1477" s="114"/>
      <c r="V1477" s="114"/>
      <c r="W1477" s="114"/>
      <c r="X1477" s="114"/>
      <c r="Y1477" s="114"/>
      <c r="Z1477" s="114"/>
      <c r="AA1477" s="114"/>
      <c r="AB1477" s="114"/>
      <c r="AC1477" s="114"/>
      <c r="AD1477" s="114"/>
      <c r="AE1477" s="114"/>
      <c r="AF1477" s="114"/>
      <c r="AG1477" s="114"/>
      <c r="AH1477" s="114"/>
      <c r="AI1477" s="114"/>
      <c r="AJ1477" s="114"/>
      <c r="AK1477" s="114"/>
      <c r="AL1477" s="114"/>
      <c r="AM1477" s="114"/>
      <c r="AN1477" s="114"/>
      <c r="AO1477" s="114"/>
      <c r="AP1477" s="114"/>
      <c r="AQ1477" s="114"/>
      <c r="AR1477" s="114"/>
      <c r="AS1477" s="114"/>
      <c r="AT1477" s="114"/>
      <c r="AU1477" s="114"/>
      <c r="AV1477" s="114"/>
      <c r="AW1477" s="114"/>
      <c r="AX1477" s="114"/>
      <c r="AY1477" s="114"/>
      <c r="AZ1477" s="114"/>
      <c r="BA1477" s="114"/>
      <c r="BB1477" s="114"/>
      <c r="BC1477" s="114"/>
      <c r="BD1477" s="114"/>
      <c r="BE1477" s="114"/>
      <c r="BF1477" s="114"/>
      <c r="BG1477" s="114"/>
      <c r="BH1477" s="114"/>
      <c r="BI1477" s="114"/>
      <c r="BJ1477" s="114"/>
      <c r="BK1477" s="114"/>
      <c r="BL1477" s="114"/>
    </row>
    <row r="1478">
      <c r="A1478" s="79" t="s">
        <v>237</v>
      </c>
      <c r="B1478" s="79" t="b">
        <v>1</v>
      </c>
      <c r="C1478" s="79" t="s">
        <v>241</v>
      </c>
      <c r="D1478" s="79" t="s">
        <v>8227</v>
      </c>
      <c r="E1478" s="79" t="s">
        <v>9171</v>
      </c>
      <c r="F1478" s="79" t="s">
        <v>294</v>
      </c>
      <c r="G1478" s="79" t="s">
        <v>15735</v>
      </c>
      <c r="H1478" s="79" t="s">
        <v>15736</v>
      </c>
      <c r="I1478" s="80"/>
      <c r="J1478" s="79" t="s">
        <v>15737</v>
      </c>
      <c r="K1478" s="79" t="s">
        <v>15738</v>
      </c>
      <c r="L1478" s="80"/>
      <c r="M1478" s="80"/>
      <c r="N1478" s="80"/>
      <c r="O1478" s="79" t="s">
        <v>15739</v>
      </c>
      <c r="P1478" s="79" t="s">
        <v>15740</v>
      </c>
      <c r="Q1478" s="79" t="s">
        <v>15741</v>
      </c>
      <c r="R1478" s="151" t="s">
        <v>15492</v>
      </c>
      <c r="S1478" s="114"/>
      <c r="T1478" s="114"/>
      <c r="U1478" s="114"/>
      <c r="V1478" s="114"/>
      <c r="W1478" s="114"/>
      <c r="X1478" s="114"/>
      <c r="Y1478" s="114"/>
      <c r="Z1478" s="114"/>
      <c r="AA1478" s="114"/>
      <c r="AB1478" s="114"/>
      <c r="AC1478" s="114"/>
      <c r="AD1478" s="114"/>
      <c r="AE1478" s="114"/>
      <c r="AF1478" s="114"/>
      <c r="AG1478" s="114"/>
      <c r="AH1478" s="114"/>
      <c r="AI1478" s="114"/>
      <c r="AJ1478" s="114"/>
      <c r="AK1478" s="114"/>
      <c r="AL1478" s="114"/>
      <c r="AM1478" s="114"/>
      <c r="AN1478" s="114"/>
      <c r="AO1478" s="114"/>
      <c r="AP1478" s="114"/>
      <c r="AQ1478" s="114"/>
      <c r="AR1478" s="114"/>
      <c r="AS1478" s="114"/>
      <c r="AT1478" s="114"/>
      <c r="AU1478" s="114"/>
      <c r="AV1478" s="114"/>
      <c r="AW1478" s="114"/>
      <c r="AX1478" s="114"/>
      <c r="AY1478" s="114"/>
      <c r="AZ1478" s="114"/>
      <c r="BA1478" s="114"/>
      <c r="BB1478" s="114"/>
      <c r="BC1478" s="114"/>
      <c r="BD1478" s="114"/>
      <c r="BE1478" s="114"/>
      <c r="BF1478" s="114"/>
      <c r="BG1478" s="114"/>
      <c r="BH1478" s="114"/>
      <c r="BI1478" s="114"/>
      <c r="BJ1478" s="114"/>
      <c r="BK1478" s="114"/>
      <c r="BL1478" s="114"/>
    </row>
    <row r="1479">
      <c r="A1479" s="79" t="s">
        <v>237</v>
      </c>
      <c r="B1479" s="79" t="b">
        <v>1</v>
      </c>
      <c r="C1479" s="79" t="s">
        <v>241</v>
      </c>
      <c r="D1479" s="79" t="s">
        <v>8227</v>
      </c>
      <c r="E1479" s="79" t="s">
        <v>10267</v>
      </c>
      <c r="F1479" s="79" t="s">
        <v>556</v>
      </c>
      <c r="G1479" s="79" t="s">
        <v>15742</v>
      </c>
      <c r="H1479" s="79" t="s">
        <v>15743</v>
      </c>
      <c r="I1479" s="80"/>
      <c r="J1479" s="79" t="s">
        <v>15744</v>
      </c>
      <c r="K1479" s="79" t="s">
        <v>15745</v>
      </c>
      <c r="L1479" s="80"/>
      <c r="M1479" s="80"/>
      <c r="N1479" s="79" t="s">
        <v>15746</v>
      </c>
      <c r="O1479" s="79" t="s">
        <v>15747</v>
      </c>
      <c r="P1479" s="79" t="s">
        <v>15748</v>
      </c>
      <c r="Q1479" s="79" t="s">
        <v>15749</v>
      </c>
      <c r="R1479" s="151" t="s">
        <v>15492</v>
      </c>
      <c r="S1479" s="114"/>
      <c r="T1479" s="114"/>
      <c r="U1479" s="114"/>
      <c r="V1479" s="114"/>
      <c r="W1479" s="114"/>
      <c r="X1479" s="114"/>
      <c r="Y1479" s="114"/>
      <c r="Z1479" s="114"/>
      <c r="AA1479" s="114"/>
      <c r="AB1479" s="114"/>
      <c r="AC1479" s="114"/>
      <c r="AD1479" s="114"/>
      <c r="AE1479" s="114"/>
      <c r="AF1479" s="114"/>
      <c r="AG1479" s="114"/>
      <c r="AH1479" s="114"/>
      <c r="AI1479" s="114"/>
      <c r="AJ1479" s="114"/>
      <c r="AK1479" s="114"/>
      <c r="AL1479" s="114"/>
      <c r="AM1479" s="114"/>
      <c r="AN1479" s="114"/>
      <c r="AO1479" s="114"/>
      <c r="AP1479" s="114"/>
      <c r="AQ1479" s="114"/>
      <c r="AR1479" s="114"/>
      <c r="AS1479" s="114"/>
      <c r="AT1479" s="114"/>
      <c r="AU1479" s="114"/>
      <c r="AV1479" s="114"/>
      <c r="AW1479" s="114"/>
      <c r="AX1479" s="114"/>
      <c r="AY1479" s="114"/>
      <c r="AZ1479" s="114"/>
      <c r="BA1479" s="114"/>
      <c r="BB1479" s="114"/>
      <c r="BC1479" s="114"/>
      <c r="BD1479" s="114"/>
      <c r="BE1479" s="114"/>
      <c r="BF1479" s="114"/>
      <c r="BG1479" s="114"/>
      <c r="BH1479" s="114"/>
      <c r="BI1479" s="114"/>
      <c r="BJ1479" s="114"/>
      <c r="BK1479" s="114"/>
      <c r="BL1479" s="114"/>
    </row>
    <row r="1480">
      <c r="A1480" s="79" t="s">
        <v>237</v>
      </c>
      <c r="B1480" s="79" t="b">
        <v>1</v>
      </c>
      <c r="C1480" s="79" t="s">
        <v>241</v>
      </c>
      <c r="D1480" s="79" t="s">
        <v>288</v>
      </c>
      <c r="E1480" s="79" t="s">
        <v>7916</v>
      </c>
      <c r="F1480" s="79" t="s">
        <v>1772</v>
      </c>
      <c r="G1480" s="79" t="s">
        <v>15750</v>
      </c>
      <c r="H1480" s="79" t="s">
        <v>15751</v>
      </c>
      <c r="I1480" s="80"/>
      <c r="J1480" s="79" t="s">
        <v>15752</v>
      </c>
      <c r="K1480" s="79" t="s">
        <v>15753</v>
      </c>
      <c r="L1480" s="80"/>
      <c r="M1480" s="80"/>
      <c r="N1480" s="80"/>
      <c r="O1480" s="79" t="s">
        <v>15754</v>
      </c>
      <c r="P1480" s="79" t="s">
        <v>15755</v>
      </c>
      <c r="Q1480" s="79" t="s">
        <v>15756</v>
      </c>
      <c r="R1480" s="151" t="s">
        <v>15492</v>
      </c>
      <c r="S1480" s="114"/>
      <c r="T1480" s="114"/>
      <c r="U1480" s="114"/>
      <c r="V1480" s="114"/>
      <c r="W1480" s="114"/>
      <c r="X1480" s="114"/>
      <c r="Y1480" s="114"/>
      <c r="Z1480" s="114"/>
      <c r="AA1480" s="114"/>
      <c r="AB1480" s="114"/>
      <c r="AC1480" s="114"/>
      <c r="AD1480" s="114"/>
      <c r="AE1480" s="114"/>
      <c r="AF1480" s="114"/>
      <c r="AG1480" s="114"/>
      <c r="AH1480" s="114"/>
      <c r="AI1480" s="114"/>
      <c r="AJ1480" s="114"/>
      <c r="AK1480" s="114"/>
      <c r="AL1480" s="114"/>
      <c r="AM1480" s="114"/>
      <c r="AN1480" s="114"/>
      <c r="AO1480" s="114"/>
      <c r="AP1480" s="114"/>
      <c r="AQ1480" s="114"/>
      <c r="AR1480" s="114"/>
      <c r="AS1480" s="114"/>
      <c r="AT1480" s="114"/>
      <c r="AU1480" s="114"/>
      <c r="AV1480" s="114"/>
      <c r="AW1480" s="114"/>
      <c r="AX1480" s="114"/>
      <c r="AY1480" s="114"/>
      <c r="AZ1480" s="114"/>
      <c r="BA1480" s="114"/>
      <c r="BB1480" s="114"/>
      <c r="BC1480" s="114"/>
      <c r="BD1480" s="114"/>
      <c r="BE1480" s="114"/>
      <c r="BF1480" s="114"/>
      <c r="BG1480" s="114"/>
      <c r="BH1480" s="114"/>
      <c r="BI1480" s="114"/>
      <c r="BJ1480" s="114"/>
      <c r="BK1480" s="114"/>
      <c r="BL1480" s="114"/>
    </row>
    <row r="1481">
      <c r="A1481" s="79" t="s">
        <v>237</v>
      </c>
      <c r="B1481" s="79" t="b">
        <v>1</v>
      </c>
      <c r="C1481" s="79" t="s">
        <v>241</v>
      </c>
      <c r="D1481" s="79" t="s">
        <v>288</v>
      </c>
      <c r="E1481" s="79" t="s">
        <v>7916</v>
      </c>
      <c r="F1481" s="79" t="s">
        <v>556</v>
      </c>
      <c r="G1481" s="79" t="s">
        <v>15757</v>
      </c>
      <c r="H1481" s="79" t="s">
        <v>15758</v>
      </c>
      <c r="I1481" s="80"/>
      <c r="J1481" s="79" t="s">
        <v>15759</v>
      </c>
      <c r="K1481" s="79" t="s">
        <v>15760</v>
      </c>
      <c r="L1481" s="80"/>
      <c r="M1481" s="80"/>
      <c r="N1481" s="80"/>
      <c r="O1481" s="79" t="s">
        <v>15761</v>
      </c>
      <c r="P1481" s="79" t="s">
        <v>15762</v>
      </c>
      <c r="Q1481" s="79" t="s">
        <v>15763</v>
      </c>
      <c r="R1481" s="151" t="s">
        <v>15492</v>
      </c>
      <c r="S1481" s="114"/>
      <c r="T1481" s="114"/>
      <c r="U1481" s="114"/>
      <c r="V1481" s="114"/>
      <c r="W1481" s="114"/>
      <c r="X1481" s="114"/>
      <c r="Y1481" s="114"/>
      <c r="Z1481" s="114"/>
      <c r="AA1481" s="114"/>
      <c r="AB1481" s="114"/>
      <c r="AC1481" s="114"/>
      <c r="AD1481" s="114"/>
      <c r="AE1481" s="114"/>
      <c r="AF1481" s="114"/>
      <c r="AG1481" s="114"/>
      <c r="AH1481" s="114"/>
      <c r="AI1481" s="114"/>
      <c r="AJ1481" s="114"/>
      <c r="AK1481" s="114"/>
      <c r="AL1481" s="114"/>
      <c r="AM1481" s="114"/>
      <c r="AN1481" s="114"/>
      <c r="AO1481" s="114"/>
      <c r="AP1481" s="114"/>
      <c r="AQ1481" s="114"/>
      <c r="AR1481" s="114"/>
      <c r="AS1481" s="114"/>
      <c r="AT1481" s="114"/>
      <c r="AU1481" s="114"/>
      <c r="AV1481" s="114"/>
      <c r="AW1481" s="114"/>
      <c r="AX1481" s="114"/>
      <c r="AY1481" s="114"/>
      <c r="AZ1481" s="114"/>
      <c r="BA1481" s="114"/>
      <c r="BB1481" s="114"/>
      <c r="BC1481" s="114"/>
      <c r="BD1481" s="114"/>
      <c r="BE1481" s="114"/>
      <c r="BF1481" s="114"/>
      <c r="BG1481" s="114"/>
      <c r="BH1481" s="114"/>
      <c r="BI1481" s="114"/>
      <c r="BJ1481" s="114"/>
      <c r="BK1481" s="114"/>
      <c r="BL1481" s="114"/>
    </row>
    <row r="1482">
      <c r="A1482" s="79" t="s">
        <v>237</v>
      </c>
      <c r="B1482" s="79" t="b">
        <v>1</v>
      </c>
      <c r="C1482" s="79" t="s">
        <v>241</v>
      </c>
      <c r="D1482" s="79" t="s">
        <v>8227</v>
      </c>
      <c r="E1482" s="79" t="s">
        <v>8228</v>
      </c>
      <c r="F1482" s="79" t="s">
        <v>1446</v>
      </c>
      <c r="G1482" s="79" t="s">
        <v>15764</v>
      </c>
      <c r="H1482" s="79" t="s">
        <v>15765</v>
      </c>
      <c r="I1482" s="80"/>
      <c r="J1482" s="79" t="s">
        <v>15766</v>
      </c>
      <c r="K1482" s="79" t="s">
        <v>15767</v>
      </c>
      <c r="L1482" s="80"/>
      <c r="M1482" s="80"/>
      <c r="N1482" s="80"/>
      <c r="O1482" s="79" t="s">
        <v>15768</v>
      </c>
      <c r="P1482" s="79" t="s">
        <v>15769</v>
      </c>
      <c r="Q1482" s="79" t="s">
        <v>15770</v>
      </c>
      <c r="R1482" s="151" t="s">
        <v>15492</v>
      </c>
      <c r="S1482" s="114"/>
      <c r="T1482" s="114"/>
      <c r="U1482" s="114"/>
      <c r="V1482" s="114"/>
      <c r="W1482" s="114"/>
      <c r="X1482" s="114"/>
      <c r="Y1482" s="114"/>
      <c r="Z1482" s="114"/>
      <c r="AA1482" s="114"/>
      <c r="AB1482" s="114"/>
      <c r="AC1482" s="114"/>
      <c r="AD1482" s="114"/>
      <c r="AE1482" s="114"/>
      <c r="AF1482" s="114"/>
      <c r="AG1482" s="114"/>
      <c r="AH1482" s="114"/>
      <c r="AI1482" s="114"/>
      <c r="AJ1482" s="114"/>
      <c r="AK1482" s="114"/>
      <c r="AL1482" s="114"/>
      <c r="AM1482" s="114"/>
      <c r="AN1482" s="114"/>
      <c r="AO1482" s="114"/>
      <c r="AP1482" s="114"/>
      <c r="AQ1482" s="114"/>
      <c r="AR1482" s="114"/>
      <c r="AS1482" s="114"/>
      <c r="AT1482" s="114"/>
      <c r="AU1482" s="114"/>
      <c r="AV1482" s="114"/>
      <c r="AW1482" s="114"/>
      <c r="AX1482" s="114"/>
      <c r="AY1482" s="114"/>
      <c r="AZ1482" s="114"/>
      <c r="BA1482" s="114"/>
      <c r="BB1482" s="114"/>
      <c r="BC1482" s="114"/>
      <c r="BD1482" s="114"/>
      <c r="BE1482" s="114"/>
      <c r="BF1482" s="114"/>
      <c r="BG1482" s="114"/>
      <c r="BH1482" s="114"/>
      <c r="BI1482" s="114"/>
      <c r="BJ1482" s="114"/>
      <c r="BK1482" s="114"/>
      <c r="BL1482" s="114"/>
    </row>
    <row r="1483">
      <c r="A1483" s="79" t="s">
        <v>237</v>
      </c>
      <c r="B1483" s="79" t="b">
        <v>1</v>
      </c>
      <c r="C1483" s="79" t="s">
        <v>241</v>
      </c>
      <c r="D1483" s="79" t="s">
        <v>288</v>
      </c>
      <c r="E1483" s="79" t="s">
        <v>7916</v>
      </c>
      <c r="F1483" s="79" t="s">
        <v>2747</v>
      </c>
      <c r="G1483" s="79" t="s">
        <v>15771</v>
      </c>
      <c r="H1483" s="79" t="s">
        <v>15772</v>
      </c>
      <c r="I1483" s="80"/>
      <c r="J1483" s="79" t="s">
        <v>15773</v>
      </c>
      <c r="K1483" s="79" t="s">
        <v>15774</v>
      </c>
      <c r="L1483" s="80"/>
      <c r="M1483" s="80"/>
      <c r="N1483" s="80"/>
      <c r="O1483" s="79" t="s">
        <v>15775</v>
      </c>
      <c r="P1483" s="79" t="s">
        <v>15776</v>
      </c>
      <c r="Q1483" s="79" t="s">
        <v>15777</v>
      </c>
      <c r="R1483" s="151" t="s">
        <v>15492</v>
      </c>
      <c r="S1483" s="114"/>
      <c r="T1483" s="114"/>
      <c r="U1483" s="114"/>
      <c r="V1483" s="114"/>
      <c r="W1483" s="114"/>
      <c r="X1483" s="114"/>
      <c r="Y1483" s="114"/>
      <c r="Z1483" s="114"/>
      <c r="AA1483" s="114"/>
      <c r="AB1483" s="114"/>
      <c r="AC1483" s="114"/>
      <c r="AD1483" s="114"/>
      <c r="AE1483" s="114"/>
      <c r="AF1483" s="114"/>
      <c r="AG1483" s="114"/>
      <c r="AH1483" s="114"/>
      <c r="AI1483" s="114"/>
      <c r="AJ1483" s="114"/>
      <c r="AK1483" s="114"/>
      <c r="AL1483" s="114"/>
      <c r="AM1483" s="114"/>
      <c r="AN1483" s="114"/>
      <c r="AO1483" s="114"/>
      <c r="AP1483" s="114"/>
      <c r="AQ1483" s="114"/>
      <c r="AR1483" s="114"/>
      <c r="AS1483" s="114"/>
      <c r="AT1483" s="114"/>
      <c r="AU1483" s="114"/>
      <c r="AV1483" s="114"/>
      <c r="AW1483" s="114"/>
      <c r="AX1483" s="114"/>
      <c r="AY1483" s="114"/>
      <c r="AZ1483" s="114"/>
      <c r="BA1483" s="114"/>
      <c r="BB1483" s="114"/>
      <c r="BC1483" s="114"/>
      <c r="BD1483" s="114"/>
      <c r="BE1483" s="114"/>
      <c r="BF1483" s="114"/>
      <c r="BG1483" s="114"/>
      <c r="BH1483" s="114"/>
      <c r="BI1483" s="114"/>
      <c r="BJ1483" s="114"/>
      <c r="BK1483" s="114"/>
      <c r="BL1483" s="114"/>
    </row>
    <row r="1484">
      <c r="A1484" s="79" t="s">
        <v>237</v>
      </c>
      <c r="B1484" s="79" t="b">
        <v>1</v>
      </c>
      <c r="C1484" s="79" t="s">
        <v>241</v>
      </c>
      <c r="D1484" s="79" t="s">
        <v>8227</v>
      </c>
      <c r="E1484" s="79" t="s">
        <v>10090</v>
      </c>
      <c r="F1484" s="79" t="s">
        <v>1446</v>
      </c>
      <c r="G1484" s="79" t="s">
        <v>15778</v>
      </c>
      <c r="H1484" s="79" t="s">
        <v>15779</v>
      </c>
      <c r="I1484" s="80"/>
      <c r="J1484" s="79" t="s">
        <v>15780</v>
      </c>
      <c r="K1484" s="79" t="s">
        <v>15781</v>
      </c>
      <c r="L1484" s="80"/>
      <c r="M1484" s="80"/>
      <c r="N1484" s="80"/>
      <c r="O1484" s="79" t="s">
        <v>15782</v>
      </c>
      <c r="P1484" s="79" t="s">
        <v>15783</v>
      </c>
      <c r="Q1484" s="79" t="s">
        <v>15784</v>
      </c>
      <c r="R1484" s="151" t="s">
        <v>15785</v>
      </c>
      <c r="S1484" s="114"/>
      <c r="T1484" s="114"/>
      <c r="U1484" s="114"/>
      <c r="V1484" s="114"/>
      <c r="W1484" s="114"/>
      <c r="X1484" s="114"/>
      <c r="Y1484" s="114"/>
      <c r="Z1484" s="114"/>
      <c r="AA1484" s="114"/>
      <c r="AB1484" s="114"/>
      <c r="AC1484" s="114"/>
      <c r="AD1484" s="114"/>
      <c r="AE1484" s="114"/>
      <c r="AF1484" s="114"/>
      <c r="AG1484" s="114"/>
      <c r="AH1484" s="114"/>
      <c r="AI1484" s="114"/>
      <c r="AJ1484" s="114"/>
      <c r="AK1484" s="114"/>
      <c r="AL1484" s="114"/>
      <c r="AM1484" s="114"/>
      <c r="AN1484" s="114"/>
      <c r="AO1484" s="114"/>
      <c r="AP1484" s="114"/>
      <c r="AQ1484" s="114"/>
      <c r="AR1484" s="114"/>
      <c r="AS1484" s="114"/>
      <c r="AT1484" s="114"/>
      <c r="AU1484" s="114"/>
      <c r="AV1484" s="114"/>
      <c r="AW1484" s="114"/>
      <c r="AX1484" s="114"/>
      <c r="AY1484" s="114"/>
      <c r="AZ1484" s="114"/>
      <c r="BA1484" s="114"/>
      <c r="BB1484" s="114"/>
      <c r="BC1484" s="114"/>
      <c r="BD1484" s="114"/>
      <c r="BE1484" s="114"/>
      <c r="BF1484" s="114"/>
      <c r="BG1484" s="114"/>
      <c r="BH1484" s="114"/>
      <c r="BI1484" s="114"/>
      <c r="BJ1484" s="114"/>
      <c r="BK1484" s="114"/>
      <c r="BL1484" s="114"/>
    </row>
    <row r="1485">
      <c r="A1485" s="79" t="s">
        <v>237</v>
      </c>
      <c r="B1485" s="79" t="b">
        <v>1</v>
      </c>
      <c r="C1485" s="79" t="s">
        <v>241</v>
      </c>
      <c r="D1485" s="79" t="s">
        <v>288</v>
      </c>
      <c r="E1485" s="79" t="s">
        <v>7609</v>
      </c>
      <c r="F1485" s="79" t="s">
        <v>1446</v>
      </c>
      <c r="G1485" s="79" t="s">
        <v>15786</v>
      </c>
      <c r="H1485" s="79" t="s">
        <v>15787</v>
      </c>
      <c r="I1485" s="80"/>
      <c r="J1485" s="79" t="s">
        <v>15788</v>
      </c>
      <c r="K1485" s="79" t="s">
        <v>15789</v>
      </c>
      <c r="L1485" s="80"/>
      <c r="M1485" s="80"/>
      <c r="N1485" s="80"/>
      <c r="O1485" s="79" t="s">
        <v>15790</v>
      </c>
      <c r="P1485" s="79" t="s">
        <v>15791</v>
      </c>
      <c r="Q1485" s="79" t="s">
        <v>15792</v>
      </c>
      <c r="R1485" s="151" t="s">
        <v>15785</v>
      </c>
      <c r="S1485" s="114"/>
      <c r="T1485" s="114"/>
      <c r="U1485" s="114"/>
      <c r="V1485" s="114"/>
      <c r="W1485" s="114"/>
      <c r="X1485" s="114"/>
      <c r="Y1485" s="114"/>
      <c r="Z1485" s="114"/>
      <c r="AA1485" s="114"/>
      <c r="AB1485" s="114"/>
      <c r="AC1485" s="114"/>
      <c r="AD1485" s="114"/>
      <c r="AE1485" s="114"/>
      <c r="AF1485" s="114"/>
      <c r="AG1485" s="114"/>
      <c r="AH1485" s="114"/>
      <c r="AI1485" s="114"/>
      <c r="AJ1485" s="114"/>
      <c r="AK1485" s="114"/>
      <c r="AL1485" s="114"/>
      <c r="AM1485" s="114"/>
      <c r="AN1485" s="114"/>
      <c r="AO1485" s="114"/>
      <c r="AP1485" s="114"/>
      <c r="AQ1485" s="114"/>
      <c r="AR1485" s="114"/>
      <c r="AS1485" s="114"/>
      <c r="AT1485" s="114"/>
      <c r="AU1485" s="114"/>
      <c r="AV1485" s="114"/>
      <c r="AW1485" s="114"/>
      <c r="AX1485" s="114"/>
      <c r="AY1485" s="114"/>
      <c r="AZ1485" s="114"/>
      <c r="BA1485" s="114"/>
      <c r="BB1485" s="114"/>
      <c r="BC1485" s="114"/>
      <c r="BD1485" s="114"/>
      <c r="BE1485" s="114"/>
      <c r="BF1485" s="114"/>
      <c r="BG1485" s="114"/>
      <c r="BH1485" s="114"/>
      <c r="BI1485" s="114"/>
      <c r="BJ1485" s="114"/>
      <c r="BK1485" s="114"/>
      <c r="BL1485" s="114"/>
    </row>
    <row r="1486">
      <c r="A1486" s="79" t="s">
        <v>237</v>
      </c>
      <c r="B1486" s="79" t="b">
        <v>1</v>
      </c>
      <c r="C1486" s="79" t="s">
        <v>241</v>
      </c>
      <c r="D1486" s="79" t="s">
        <v>8227</v>
      </c>
      <c r="E1486" s="79" t="s">
        <v>9983</v>
      </c>
      <c r="F1486" s="79" t="s">
        <v>2747</v>
      </c>
      <c r="G1486" s="79" t="s">
        <v>15793</v>
      </c>
      <c r="H1486" s="79" t="s">
        <v>15794</v>
      </c>
      <c r="I1486" s="80"/>
      <c r="J1486" s="79" t="s">
        <v>15795</v>
      </c>
      <c r="K1486" s="79" t="s">
        <v>15796</v>
      </c>
      <c r="L1486" s="80"/>
      <c r="M1486" s="80"/>
      <c r="N1486" s="80"/>
      <c r="O1486" s="79" t="s">
        <v>15797</v>
      </c>
      <c r="P1486" s="79" t="s">
        <v>15798</v>
      </c>
      <c r="Q1486" s="79" t="s">
        <v>15799</v>
      </c>
      <c r="R1486" s="151" t="s">
        <v>15785</v>
      </c>
      <c r="S1486" s="114"/>
      <c r="T1486" s="114"/>
      <c r="U1486" s="114"/>
      <c r="V1486" s="114"/>
      <c r="W1486" s="114"/>
      <c r="X1486" s="114"/>
      <c r="Y1486" s="114"/>
      <c r="Z1486" s="114"/>
      <c r="AA1486" s="114"/>
      <c r="AB1486" s="114"/>
      <c r="AC1486" s="114"/>
      <c r="AD1486" s="114"/>
      <c r="AE1486" s="114"/>
      <c r="AF1486" s="114"/>
      <c r="AG1486" s="114"/>
      <c r="AH1486" s="114"/>
      <c r="AI1486" s="114"/>
      <c r="AJ1486" s="114"/>
      <c r="AK1486" s="114"/>
      <c r="AL1486" s="114"/>
      <c r="AM1486" s="114"/>
      <c r="AN1486" s="114"/>
      <c r="AO1486" s="114"/>
      <c r="AP1486" s="114"/>
      <c r="AQ1486" s="114"/>
      <c r="AR1486" s="114"/>
      <c r="AS1486" s="114"/>
      <c r="AT1486" s="114"/>
      <c r="AU1486" s="114"/>
      <c r="AV1486" s="114"/>
      <c r="AW1486" s="114"/>
      <c r="AX1486" s="114"/>
      <c r="AY1486" s="114"/>
      <c r="AZ1486" s="114"/>
      <c r="BA1486" s="114"/>
      <c r="BB1486" s="114"/>
      <c r="BC1486" s="114"/>
      <c r="BD1486" s="114"/>
      <c r="BE1486" s="114"/>
      <c r="BF1486" s="114"/>
      <c r="BG1486" s="114"/>
      <c r="BH1486" s="114"/>
      <c r="BI1486" s="114"/>
      <c r="BJ1486" s="114"/>
      <c r="BK1486" s="114"/>
      <c r="BL1486" s="114"/>
    </row>
    <row r="1487">
      <c r="A1487" s="79" t="s">
        <v>237</v>
      </c>
      <c r="B1487" s="79" t="b">
        <v>1</v>
      </c>
      <c r="C1487" s="79" t="s">
        <v>241</v>
      </c>
      <c r="D1487" s="79" t="s">
        <v>8227</v>
      </c>
      <c r="E1487" s="79" t="s">
        <v>9719</v>
      </c>
      <c r="F1487" s="79" t="s">
        <v>1446</v>
      </c>
      <c r="G1487" s="79" t="s">
        <v>15800</v>
      </c>
      <c r="H1487" s="79" t="s">
        <v>15801</v>
      </c>
      <c r="I1487" s="80"/>
      <c r="J1487" s="79" t="s">
        <v>15802</v>
      </c>
      <c r="K1487" s="79" t="s">
        <v>15803</v>
      </c>
      <c r="L1487" s="80"/>
      <c r="M1487" s="80"/>
      <c r="N1487" s="79" t="s">
        <v>15804</v>
      </c>
      <c r="O1487" s="79" t="s">
        <v>15805</v>
      </c>
      <c r="P1487" s="79" t="s">
        <v>15806</v>
      </c>
      <c r="Q1487" s="80"/>
      <c r="R1487" s="151" t="s">
        <v>15785</v>
      </c>
      <c r="S1487" s="114"/>
      <c r="T1487" s="114"/>
      <c r="U1487" s="114"/>
      <c r="V1487" s="114"/>
      <c r="W1487" s="114"/>
      <c r="X1487" s="114"/>
      <c r="Y1487" s="114"/>
      <c r="Z1487" s="114"/>
      <c r="AA1487" s="114"/>
      <c r="AB1487" s="114"/>
      <c r="AC1487" s="114"/>
      <c r="AD1487" s="114"/>
      <c r="AE1487" s="114"/>
      <c r="AF1487" s="114"/>
      <c r="AG1487" s="114"/>
      <c r="AH1487" s="114"/>
      <c r="AI1487" s="114"/>
      <c r="AJ1487" s="114"/>
      <c r="AK1487" s="114"/>
      <c r="AL1487" s="114"/>
      <c r="AM1487" s="114"/>
      <c r="AN1487" s="114"/>
      <c r="AO1487" s="114"/>
      <c r="AP1487" s="114"/>
      <c r="AQ1487" s="114"/>
      <c r="AR1487" s="114"/>
      <c r="AS1487" s="114"/>
      <c r="AT1487" s="114"/>
      <c r="AU1487" s="114"/>
      <c r="AV1487" s="114"/>
      <c r="AW1487" s="114"/>
      <c r="AX1487" s="114"/>
      <c r="AY1487" s="114"/>
      <c r="AZ1487" s="114"/>
      <c r="BA1487" s="114"/>
      <c r="BB1487" s="114"/>
      <c r="BC1487" s="114"/>
      <c r="BD1487" s="114"/>
      <c r="BE1487" s="114"/>
      <c r="BF1487" s="114"/>
      <c r="BG1487" s="114"/>
      <c r="BH1487" s="114"/>
      <c r="BI1487" s="114"/>
      <c r="BJ1487" s="114"/>
      <c r="BK1487" s="114"/>
      <c r="BL1487" s="114"/>
    </row>
    <row r="1488">
      <c r="A1488" s="79" t="s">
        <v>237</v>
      </c>
      <c r="B1488" s="79" t="b">
        <v>1</v>
      </c>
      <c r="C1488" s="79" t="s">
        <v>241</v>
      </c>
      <c r="D1488" s="79" t="s">
        <v>288</v>
      </c>
      <c r="E1488" s="79" t="s">
        <v>7254</v>
      </c>
      <c r="F1488" s="79" t="s">
        <v>1446</v>
      </c>
      <c r="G1488" s="89" t="s">
        <v>15807</v>
      </c>
      <c r="H1488" s="79" t="s">
        <v>15808</v>
      </c>
      <c r="I1488" s="80"/>
      <c r="J1488" s="79" t="s">
        <v>15809</v>
      </c>
      <c r="K1488" s="79" t="s">
        <v>15810</v>
      </c>
      <c r="L1488" s="80"/>
      <c r="M1488" s="80"/>
      <c r="N1488" s="80"/>
      <c r="O1488" s="79" t="s">
        <v>15811</v>
      </c>
      <c r="P1488" s="79" t="s">
        <v>15812</v>
      </c>
      <c r="Q1488" s="79" t="s">
        <v>15813</v>
      </c>
      <c r="R1488" s="151" t="s">
        <v>15785</v>
      </c>
      <c r="S1488" s="114"/>
      <c r="T1488" s="79" t="s">
        <v>237</v>
      </c>
      <c r="U1488" s="79" t="b">
        <v>1</v>
      </c>
      <c r="V1488" s="79" t="s">
        <v>241</v>
      </c>
      <c r="W1488" s="79" t="s">
        <v>288</v>
      </c>
      <c r="X1488" s="79" t="s">
        <v>7254</v>
      </c>
      <c r="Y1488" s="79" t="s">
        <v>15596</v>
      </c>
      <c r="Z1488" s="152" t="s">
        <v>15814</v>
      </c>
      <c r="AA1488" s="79" t="s">
        <v>15808</v>
      </c>
      <c r="AB1488" s="80"/>
      <c r="AC1488" s="79" t="s">
        <v>15815</v>
      </c>
      <c r="AD1488" s="79" t="s">
        <v>15816</v>
      </c>
      <c r="AE1488" s="80"/>
      <c r="AF1488" s="80"/>
      <c r="AG1488" s="80"/>
      <c r="AH1488" s="79" t="s">
        <v>15817</v>
      </c>
      <c r="AI1488" s="79" t="s">
        <v>15818</v>
      </c>
      <c r="AJ1488" s="80"/>
      <c r="AK1488" s="151" t="s">
        <v>15492</v>
      </c>
      <c r="AL1488" s="114"/>
      <c r="AM1488" s="114"/>
      <c r="AN1488" s="114"/>
      <c r="AO1488" s="114"/>
      <c r="AP1488" s="114"/>
      <c r="AQ1488" s="114"/>
      <c r="AR1488" s="114"/>
      <c r="AS1488" s="114"/>
      <c r="AT1488" s="114"/>
      <c r="AU1488" s="114"/>
      <c r="AV1488" s="114"/>
      <c r="AW1488" s="114"/>
      <c r="AX1488" s="114"/>
      <c r="AY1488" s="114"/>
      <c r="AZ1488" s="114"/>
      <c r="BA1488" s="114"/>
      <c r="BB1488" s="114"/>
      <c r="BC1488" s="114"/>
      <c r="BD1488" s="114"/>
      <c r="BE1488" s="114"/>
      <c r="BF1488" s="114"/>
      <c r="BG1488" s="114"/>
      <c r="BH1488" s="114"/>
      <c r="BI1488" s="114"/>
      <c r="BJ1488" s="114"/>
      <c r="BK1488" s="114"/>
      <c r="BL1488" s="114"/>
    </row>
    <row r="1489">
      <c r="A1489" s="79" t="s">
        <v>237</v>
      </c>
      <c r="B1489" s="79" t="b">
        <v>1</v>
      </c>
      <c r="C1489" s="79" t="s">
        <v>241</v>
      </c>
      <c r="D1489" s="79" t="s">
        <v>10364</v>
      </c>
      <c r="E1489" s="79" t="s">
        <v>11537</v>
      </c>
      <c r="F1489" s="79" t="s">
        <v>489</v>
      </c>
      <c r="G1489" s="79" t="s">
        <v>15819</v>
      </c>
      <c r="H1489" s="79" t="s">
        <v>15820</v>
      </c>
      <c r="I1489" s="80"/>
      <c r="J1489" s="79" t="s">
        <v>15821</v>
      </c>
      <c r="K1489" s="79" t="s">
        <v>15822</v>
      </c>
      <c r="L1489" s="80"/>
      <c r="M1489" s="80"/>
      <c r="N1489" s="80"/>
      <c r="O1489" s="79" t="s">
        <v>15823</v>
      </c>
      <c r="P1489" s="79" t="s">
        <v>15824</v>
      </c>
      <c r="Q1489" s="79" t="s">
        <v>15825</v>
      </c>
      <c r="R1489" s="151" t="s">
        <v>15785</v>
      </c>
      <c r="S1489" s="114"/>
      <c r="T1489" s="114"/>
      <c r="U1489" s="114"/>
      <c r="V1489" s="114"/>
      <c r="W1489" s="114"/>
      <c r="X1489" s="114"/>
      <c r="Y1489" s="114"/>
      <c r="Z1489" s="114"/>
      <c r="AA1489" s="114"/>
      <c r="AB1489" s="114"/>
      <c r="AC1489" s="114"/>
      <c r="AD1489" s="114"/>
      <c r="AE1489" s="114"/>
      <c r="AF1489" s="114"/>
      <c r="AG1489" s="114"/>
      <c r="AH1489" s="114"/>
      <c r="AI1489" s="114"/>
      <c r="AJ1489" s="114"/>
      <c r="AK1489" s="114"/>
      <c r="AL1489" s="114"/>
      <c r="AM1489" s="114"/>
      <c r="AN1489" s="114"/>
      <c r="AO1489" s="114"/>
      <c r="AP1489" s="114"/>
      <c r="AQ1489" s="114"/>
      <c r="AR1489" s="114"/>
      <c r="AS1489" s="114"/>
      <c r="AT1489" s="114"/>
      <c r="AU1489" s="114"/>
      <c r="AV1489" s="114"/>
      <c r="AW1489" s="114"/>
      <c r="AX1489" s="114"/>
      <c r="AY1489" s="114"/>
      <c r="AZ1489" s="114"/>
      <c r="BA1489" s="114"/>
      <c r="BB1489" s="114"/>
      <c r="BC1489" s="114"/>
      <c r="BD1489" s="114"/>
      <c r="BE1489" s="114"/>
      <c r="BF1489" s="114"/>
      <c r="BG1489" s="114"/>
      <c r="BH1489" s="114"/>
      <c r="BI1489" s="114"/>
      <c r="BJ1489" s="114"/>
      <c r="BK1489" s="114"/>
      <c r="BL1489" s="114"/>
    </row>
    <row r="1490">
      <c r="A1490" s="79" t="s">
        <v>237</v>
      </c>
      <c r="B1490" s="79" t="b">
        <v>1</v>
      </c>
      <c r="C1490" s="79" t="s">
        <v>241</v>
      </c>
      <c r="D1490" s="79" t="s">
        <v>10364</v>
      </c>
      <c r="E1490" s="79" t="s">
        <v>15421</v>
      </c>
      <c r="F1490" s="79" t="s">
        <v>294</v>
      </c>
      <c r="G1490" s="79" t="s">
        <v>15826</v>
      </c>
      <c r="H1490" s="79" t="s">
        <v>15827</v>
      </c>
      <c r="I1490" s="80"/>
      <c r="J1490" s="79" t="s">
        <v>15828</v>
      </c>
      <c r="K1490" s="79" t="s">
        <v>15829</v>
      </c>
      <c r="L1490" s="80"/>
      <c r="M1490" s="80"/>
      <c r="N1490" s="80"/>
      <c r="O1490" s="79" t="s">
        <v>15830</v>
      </c>
      <c r="P1490" s="79" t="s">
        <v>15831</v>
      </c>
      <c r="Q1490" s="80"/>
      <c r="R1490" s="151" t="s">
        <v>15785</v>
      </c>
      <c r="S1490" s="114"/>
      <c r="T1490" s="114"/>
      <c r="U1490" s="114"/>
      <c r="V1490" s="114"/>
      <c r="W1490" s="114"/>
      <c r="X1490" s="114"/>
      <c r="Y1490" s="114"/>
      <c r="Z1490" s="114"/>
      <c r="AA1490" s="114"/>
      <c r="AB1490" s="114"/>
      <c r="AC1490" s="114"/>
      <c r="AD1490" s="114"/>
      <c r="AE1490" s="114"/>
      <c r="AF1490" s="114"/>
      <c r="AG1490" s="114"/>
      <c r="AH1490" s="114"/>
      <c r="AI1490" s="114"/>
      <c r="AJ1490" s="114"/>
      <c r="AK1490" s="114"/>
      <c r="AL1490" s="114"/>
      <c r="AM1490" s="114"/>
      <c r="AN1490" s="114"/>
      <c r="AO1490" s="114"/>
      <c r="AP1490" s="114"/>
      <c r="AQ1490" s="114"/>
      <c r="AR1490" s="114"/>
      <c r="AS1490" s="114"/>
      <c r="AT1490" s="114"/>
      <c r="AU1490" s="114"/>
      <c r="AV1490" s="114"/>
      <c r="AW1490" s="114"/>
      <c r="AX1490" s="114"/>
      <c r="AY1490" s="114"/>
      <c r="AZ1490" s="114"/>
      <c r="BA1490" s="114"/>
      <c r="BB1490" s="114"/>
      <c r="BC1490" s="114"/>
      <c r="BD1490" s="114"/>
      <c r="BE1490" s="114"/>
      <c r="BF1490" s="114"/>
      <c r="BG1490" s="114"/>
      <c r="BH1490" s="114"/>
      <c r="BI1490" s="114"/>
      <c r="BJ1490" s="114"/>
      <c r="BK1490" s="114"/>
      <c r="BL1490" s="114"/>
    </row>
    <row r="1491">
      <c r="A1491" s="79" t="s">
        <v>237</v>
      </c>
      <c r="B1491" s="79" t="b">
        <v>1</v>
      </c>
      <c r="C1491" s="79" t="s">
        <v>241</v>
      </c>
      <c r="D1491" s="79" t="s">
        <v>8227</v>
      </c>
      <c r="E1491" s="79" t="s">
        <v>9171</v>
      </c>
      <c r="F1491" s="79" t="s">
        <v>15464</v>
      </c>
      <c r="G1491" s="79" t="s">
        <v>15832</v>
      </c>
      <c r="H1491" s="79" t="s">
        <v>9274</v>
      </c>
      <c r="I1491" s="80"/>
      <c r="J1491" s="79" t="s">
        <v>15833</v>
      </c>
      <c r="K1491" s="79" t="s">
        <v>15834</v>
      </c>
      <c r="L1491" s="80"/>
      <c r="M1491" s="80"/>
      <c r="N1491" s="80"/>
      <c r="O1491" s="79" t="s">
        <v>15835</v>
      </c>
      <c r="P1491" s="79" t="s">
        <v>15836</v>
      </c>
      <c r="Q1491" s="79" t="s">
        <v>15837</v>
      </c>
      <c r="R1491" s="151" t="s">
        <v>15785</v>
      </c>
      <c r="S1491" s="114"/>
      <c r="T1491" s="114"/>
      <c r="U1491" s="114"/>
      <c r="V1491" s="114"/>
      <c r="W1491" s="114"/>
      <c r="X1491" s="114"/>
      <c r="Y1491" s="114"/>
      <c r="Z1491" s="114"/>
      <c r="AA1491" s="114"/>
      <c r="AB1491" s="114"/>
      <c r="AC1491" s="114"/>
      <c r="AD1491" s="114"/>
      <c r="AE1491" s="114"/>
      <c r="AF1491" s="114"/>
      <c r="AG1491" s="114"/>
      <c r="AH1491" s="114"/>
      <c r="AI1491" s="114"/>
      <c r="AJ1491" s="114"/>
      <c r="AK1491" s="114"/>
      <c r="AL1491" s="114"/>
      <c r="AM1491" s="114"/>
      <c r="AN1491" s="114"/>
      <c r="AO1491" s="114"/>
      <c r="AP1491" s="114"/>
      <c r="AQ1491" s="114"/>
      <c r="AR1491" s="114"/>
      <c r="AS1491" s="114"/>
      <c r="AT1491" s="114"/>
      <c r="AU1491" s="114"/>
      <c r="AV1491" s="114"/>
      <c r="AW1491" s="114"/>
      <c r="AX1491" s="114"/>
      <c r="AY1491" s="114"/>
      <c r="AZ1491" s="114"/>
      <c r="BA1491" s="114"/>
      <c r="BB1491" s="114"/>
      <c r="BC1491" s="114"/>
      <c r="BD1491" s="114"/>
      <c r="BE1491" s="114"/>
      <c r="BF1491" s="114"/>
      <c r="BG1491" s="114"/>
      <c r="BH1491" s="114"/>
      <c r="BI1491" s="114"/>
      <c r="BJ1491" s="114"/>
      <c r="BK1491" s="114"/>
      <c r="BL1491" s="114"/>
    </row>
    <row r="1492">
      <c r="A1492" s="79" t="s">
        <v>237</v>
      </c>
      <c r="B1492" s="79" t="b">
        <v>1</v>
      </c>
      <c r="C1492" s="79" t="s">
        <v>241</v>
      </c>
      <c r="D1492" s="79" t="s">
        <v>288</v>
      </c>
      <c r="E1492" s="79" t="s">
        <v>5369</v>
      </c>
      <c r="F1492" s="79" t="s">
        <v>294</v>
      </c>
      <c r="G1492" s="79" t="s">
        <v>15838</v>
      </c>
      <c r="H1492" s="79" t="s">
        <v>15839</v>
      </c>
      <c r="I1492" s="80"/>
      <c r="J1492" s="79" t="s">
        <v>15840</v>
      </c>
      <c r="K1492" s="79" t="s">
        <v>15841</v>
      </c>
      <c r="L1492" s="80"/>
      <c r="M1492" s="80"/>
      <c r="N1492" s="80"/>
      <c r="O1492" s="79" t="s">
        <v>15842</v>
      </c>
      <c r="P1492" s="79" t="s">
        <v>15843</v>
      </c>
      <c r="Q1492" s="79" t="s">
        <v>15844</v>
      </c>
      <c r="R1492" s="151" t="s">
        <v>15785</v>
      </c>
      <c r="S1492" s="114"/>
      <c r="T1492" s="114"/>
      <c r="U1492" s="114"/>
      <c r="V1492" s="114"/>
      <c r="W1492" s="114"/>
      <c r="X1492" s="114"/>
      <c r="Y1492" s="114"/>
      <c r="Z1492" s="114"/>
      <c r="AA1492" s="114"/>
      <c r="AB1492" s="114"/>
      <c r="AC1492" s="114"/>
      <c r="AD1492" s="114"/>
      <c r="AE1492" s="114"/>
      <c r="AF1492" s="114"/>
      <c r="AG1492" s="114"/>
      <c r="AH1492" s="114"/>
      <c r="AI1492" s="114"/>
      <c r="AJ1492" s="114"/>
      <c r="AK1492" s="114"/>
      <c r="AL1492" s="114"/>
      <c r="AM1492" s="114"/>
      <c r="AN1492" s="114"/>
      <c r="AO1492" s="114"/>
      <c r="AP1492" s="114"/>
      <c r="AQ1492" s="114"/>
      <c r="AR1492" s="114"/>
      <c r="AS1492" s="114"/>
      <c r="AT1492" s="114"/>
      <c r="AU1492" s="114"/>
      <c r="AV1492" s="114"/>
      <c r="AW1492" s="114"/>
      <c r="AX1492" s="114"/>
      <c r="AY1492" s="114"/>
      <c r="AZ1492" s="114"/>
      <c r="BA1492" s="114"/>
      <c r="BB1492" s="114"/>
      <c r="BC1492" s="114"/>
      <c r="BD1492" s="114"/>
      <c r="BE1492" s="114"/>
      <c r="BF1492" s="114"/>
      <c r="BG1492" s="114"/>
      <c r="BH1492" s="114"/>
      <c r="BI1492" s="114"/>
      <c r="BJ1492" s="114"/>
      <c r="BK1492" s="114"/>
      <c r="BL1492" s="114"/>
    </row>
    <row r="1493">
      <c r="A1493" s="79" t="s">
        <v>237</v>
      </c>
      <c r="B1493" s="79" t="b">
        <v>1</v>
      </c>
      <c r="C1493" s="79" t="s">
        <v>241</v>
      </c>
      <c r="D1493" s="79" t="s">
        <v>8227</v>
      </c>
      <c r="E1493" s="79" t="s">
        <v>9171</v>
      </c>
      <c r="F1493" s="79" t="s">
        <v>489</v>
      </c>
      <c r="G1493" s="79" t="s">
        <v>15845</v>
      </c>
      <c r="H1493" s="79" t="s">
        <v>15846</v>
      </c>
      <c r="I1493" s="80"/>
      <c r="J1493" s="79" t="s">
        <v>15847</v>
      </c>
      <c r="K1493" s="79" t="s">
        <v>15848</v>
      </c>
      <c r="L1493" s="80"/>
      <c r="M1493" s="80"/>
      <c r="N1493" s="80"/>
      <c r="O1493" s="79" t="s">
        <v>15849</v>
      </c>
      <c r="P1493" s="79" t="s">
        <v>15850</v>
      </c>
      <c r="Q1493" s="79" t="s">
        <v>15851</v>
      </c>
      <c r="R1493" s="151" t="s">
        <v>15785</v>
      </c>
      <c r="S1493" s="114"/>
      <c r="T1493" s="114"/>
      <c r="U1493" s="114"/>
      <c r="V1493" s="114"/>
      <c r="W1493" s="114"/>
      <c r="X1493" s="114"/>
      <c r="Y1493" s="114"/>
      <c r="Z1493" s="114"/>
      <c r="AA1493" s="114"/>
      <c r="AB1493" s="114"/>
      <c r="AC1493" s="114"/>
      <c r="AD1493" s="114"/>
      <c r="AE1493" s="114"/>
      <c r="AF1493" s="114"/>
      <c r="AG1493" s="114"/>
      <c r="AH1493" s="114"/>
      <c r="AI1493" s="114"/>
      <c r="AJ1493" s="114"/>
      <c r="AK1493" s="114"/>
      <c r="AL1493" s="114"/>
      <c r="AM1493" s="114"/>
      <c r="AN1493" s="114"/>
      <c r="AO1493" s="114"/>
      <c r="AP1493" s="114"/>
      <c r="AQ1493" s="114"/>
      <c r="AR1493" s="114"/>
      <c r="AS1493" s="114"/>
      <c r="AT1493" s="114"/>
      <c r="AU1493" s="114"/>
      <c r="AV1493" s="114"/>
      <c r="AW1493" s="114"/>
      <c r="AX1493" s="114"/>
      <c r="AY1493" s="114"/>
      <c r="AZ1493" s="114"/>
      <c r="BA1493" s="114"/>
      <c r="BB1493" s="114"/>
      <c r="BC1493" s="114"/>
      <c r="BD1493" s="114"/>
      <c r="BE1493" s="114"/>
      <c r="BF1493" s="114"/>
      <c r="BG1493" s="114"/>
      <c r="BH1493" s="114"/>
      <c r="BI1493" s="114"/>
      <c r="BJ1493" s="114"/>
      <c r="BK1493" s="114"/>
      <c r="BL1493" s="114"/>
    </row>
    <row r="1494">
      <c r="A1494" s="79" t="s">
        <v>237</v>
      </c>
      <c r="B1494" s="79" t="b">
        <v>1</v>
      </c>
      <c r="C1494" s="79" t="s">
        <v>241</v>
      </c>
      <c r="D1494" s="79" t="s">
        <v>8227</v>
      </c>
      <c r="E1494" s="79" t="s">
        <v>10108</v>
      </c>
      <c r="F1494" s="79" t="s">
        <v>10267</v>
      </c>
      <c r="G1494" s="79" t="s">
        <v>15852</v>
      </c>
      <c r="H1494" s="79" t="s">
        <v>15853</v>
      </c>
      <c r="I1494" s="80"/>
      <c r="J1494" s="79" t="s">
        <v>15854</v>
      </c>
      <c r="K1494" s="79" t="s">
        <v>15855</v>
      </c>
      <c r="L1494" s="80"/>
      <c r="M1494" s="80"/>
      <c r="N1494" s="80"/>
      <c r="O1494" s="79" t="s">
        <v>15856</v>
      </c>
      <c r="P1494" s="79" t="s">
        <v>15857</v>
      </c>
      <c r="Q1494" s="79" t="s">
        <v>15858</v>
      </c>
      <c r="R1494" s="151" t="s">
        <v>15785</v>
      </c>
      <c r="S1494" s="114"/>
      <c r="T1494" s="114"/>
      <c r="U1494" s="114"/>
      <c r="V1494" s="114"/>
      <c r="W1494" s="114"/>
      <c r="X1494" s="114"/>
      <c r="Y1494" s="114"/>
      <c r="Z1494" s="114"/>
      <c r="AA1494" s="114"/>
      <c r="AB1494" s="114"/>
      <c r="AC1494" s="114"/>
      <c r="AD1494" s="114"/>
      <c r="AE1494" s="114"/>
      <c r="AF1494" s="114"/>
      <c r="AG1494" s="114"/>
      <c r="AH1494" s="114"/>
      <c r="AI1494" s="114"/>
      <c r="AJ1494" s="114"/>
      <c r="AK1494" s="114"/>
      <c r="AL1494" s="114"/>
      <c r="AM1494" s="114"/>
      <c r="AN1494" s="114"/>
      <c r="AO1494" s="114"/>
      <c r="AP1494" s="114"/>
      <c r="AQ1494" s="114"/>
      <c r="AR1494" s="114"/>
      <c r="AS1494" s="114"/>
      <c r="AT1494" s="114"/>
      <c r="AU1494" s="114"/>
      <c r="AV1494" s="114"/>
      <c r="AW1494" s="114"/>
      <c r="AX1494" s="114"/>
      <c r="AY1494" s="114"/>
      <c r="AZ1494" s="114"/>
      <c r="BA1494" s="114"/>
      <c r="BB1494" s="114"/>
      <c r="BC1494" s="114"/>
      <c r="BD1494" s="114"/>
      <c r="BE1494" s="114"/>
      <c r="BF1494" s="114"/>
      <c r="BG1494" s="114"/>
      <c r="BH1494" s="114"/>
      <c r="BI1494" s="114"/>
      <c r="BJ1494" s="114"/>
      <c r="BK1494" s="114"/>
      <c r="BL1494" s="114"/>
    </row>
    <row r="1495">
      <c r="A1495" s="79" t="s">
        <v>237</v>
      </c>
      <c r="B1495" s="79" t="b">
        <v>1</v>
      </c>
      <c r="C1495" s="79" t="s">
        <v>241</v>
      </c>
      <c r="D1495" s="79" t="s">
        <v>8227</v>
      </c>
      <c r="E1495" s="79" t="s">
        <v>10267</v>
      </c>
      <c r="F1495" s="79" t="s">
        <v>1866</v>
      </c>
      <c r="G1495" s="79" t="s">
        <v>15859</v>
      </c>
      <c r="H1495" s="79" t="s">
        <v>15860</v>
      </c>
      <c r="I1495" s="80"/>
      <c r="J1495" s="79" t="s">
        <v>15861</v>
      </c>
      <c r="K1495" s="79" t="s">
        <v>15862</v>
      </c>
      <c r="L1495" s="80"/>
      <c r="M1495" s="80"/>
      <c r="N1495" s="80"/>
      <c r="O1495" s="79" t="s">
        <v>15863</v>
      </c>
      <c r="P1495" s="79" t="s">
        <v>15864</v>
      </c>
      <c r="Q1495" s="79" t="s">
        <v>15865</v>
      </c>
      <c r="R1495" s="151" t="s">
        <v>15785</v>
      </c>
      <c r="S1495" s="114"/>
      <c r="T1495" s="114"/>
      <c r="U1495" s="114"/>
      <c r="V1495" s="114"/>
      <c r="W1495" s="114"/>
      <c r="X1495" s="114"/>
      <c r="Y1495" s="114"/>
      <c r="Z1495" s="114"/>
      <c r="AA1495" s="114"/>
      <c r="AB1495" s="114"/>
      <c r="AC1495" s="114"/>
      <c r="AD1495" s="114"/>
      <c r="AE1495" s="114"/>
      <c r="AF1495" s="114"/>
      <c r="AG1495" s="114"/>
      <c r="AH1495" s="114"/>
      <c r="AI1495" s="114"/>
      <c r="AJ1495" s="114"/>
      <c r="AK1495" s="114"/>
      <c r="AL1495" s="114"/>
      <c r="AM1495" s="114"/>
      <c r="AN1495" s="114"/>
      <c r="AO1495" s="114"/>
      <c r="AP1495" s="114"/>
      <c r="AQ1495" s="114"/>
      <c r="AR1495" s="114"/>
      <c r="AS1495" s="114"/>
      <c r="AT1495" s="114"/>
      <c r="AU1495" s="114"/>
      <c r="AV1495" s="114"/>
      <c r="AW1495" s="114"/>
      <c r="AX1495" s="114"/>
      <c r="AY1495" s="114"/>
      <c r="AZ1495" s="114"/>
      <c r="BA1495" s="114"/>
      <c r="BB1495" s="114"/>
      <c r="BC1495" s="114"/>
      <c r="BD1495" s="114"/>
      <c r="BE1495" s="114"/>
      <c r="BF1495" s="114"/>
      <c r="BG1495" s="114"/>
      <c r="BH1495" s="114"/>
      <c r="BI1495" s="114"/>
      <c r="BJ1495" s="114"/>
      <c r="BK1495" s="114"/>
      <c r="BL1495" s="114"/>
    </row>
    <row r="1496">
      <c r="A1496" s="79" t="s">
        <v>237</v>
      </c>
      <c r="B1496" s="79" t="b">
        <v>1</v>
      </c>
      <c r="C1496" s="79" t="s">
        <v>241</v>
      </c>
      <c r="D1496" s="79" t="s">
        <v>288</v>
      </c>
      <c r="E1496" s="79" t="s">
        <v>7916</v>
      </c>
      <c r="F1496" s="79" t="s">
        <v>489</v>
      </c>
      <c r="G1496" s="79" t="s">
        <v>15866</v>
      </c>
      <c r="H1496" s="79" t="s">
        <v>15867</v>
      </c>
      <c r="I1496" s="80"/>
      <c r="J1496" s="79" t="s">
        <v>15868</v>
      </c>
      <c r="K1496" s="79" t="s">
        <v>15869</v>
      </c>
      <c r="L1496" s="80"/>
      <c r="M1496" s="80"/>
      <c r="N1496" s="80"/>
      <c r="O1496" s="79" t="s">
        <v>15870</v>
      </c>
      <c r="P1496" s="79" t="s">
        <v>15871</v>
      </c>
      <c r="Q1496" s="79" t="s">
        <v>15872</v>
      </c>
      <c r="R1496" s="151" t="s">
        <v>15785</v>
      </c>
      <c r="S1496" s="114"/>
      <c r="T1496" s="114"/>
      <c r="U1496" s="114"/>
      <c r="V1496" s="114"/>
      <c r="W1496" s="114"/>
      <c r="X1496" s="114"/>
      <c r="Y1496" s="114"/>
      <c r="Z1496" s="114"/>
      <c r="AA1496" s="114"/>
      <c r="AB1496" s="114"/>
      <c r="AC1496" s="114"/>
      <c r="AD1496" s="114"/>
      <c r="AE1496" s="114"/>
      <c r="AF1496" s="114"/>
      <c r="AG1496" s="114"/>
      <c r="AH1496" s="114"/>
      <c r="AI1496" s="114"/>
      <c r="AJ1496" s="114"/>
      <c r="AK1496" s="114"/>
      <c r="AL1496" s="114"/>
      <c r="AM1496" s="114"/>
      <c r="AN1496" s="114"/>
      <c r="AO1496" s="114"/>
      <c r="AP1496" s="114"/>
      <c r="AQ1496" s="114"/>
      <c r="AR1496" s="114"/>
      <c r="AS1496" s="114"/>
      <c r="AT1496" s="114"/>
      <c r="AU1496" s="114"/>
      <c r="AV1496" s="114"/>
      <c r="AW1496" s="114"/>
      <c r="AX1496" s="114"/>
      <c r="AY1496" s="114"/>
      <c r="AZ1496" s="114"/>
      <c r="BA1496" s="114"/>
      <c r="BB1496" s="114"/>
      <c r="BC1496" s="114"/>
      <c r="BD1496" s="114"/>
      <c r="BE1496" s="114"/>
      <c r="BF1496" s="114"/>
      <c r="BG1496" s="114"/>
      <c r="BH1496" s="114"/>
      <c r="BI1496" s="114"/>
      <c r="BJ1496" s="114"/>
      <c r="BK1496" s="114"/>
      <c r="BL1496" s="114"/>
    </row>
    <row r="1497">
      <c r="A1497" s="79" t="s">
        <v>237</v>
      </c>
      <c r="B1497" s="79" t="b">
        <v>1</v>
      </c>
      <c r="C1497" s="79" t="s">
        <v>241</v>
      </c>
      <c r="D1497" s="79" t="s">
        <v>288</v>
      </c>
      <c r="E1497" s="79" t="s">
        <v>7702</v>
      </c>
      <c r="F1497" s="79" t="s">
        <v>556</v>
      </c>
      <c r="G1497" s="79" t="s">
        <v>15873</v>
      </c>
      <c r="H1497" s="79" t="s">
        <v>7716</v>
      </c>
      <c r="I1497" s="80"/>
      <c r="J1497" s="79" t="s">
        <v>15874</v>
      </c>
      <c r="K1497" s="79" t="s">
        <v>15875</v>
      </c>
      <c r="L1497" s="80"/>
      <c r="M1497" s="80"/>
      <c r="N1497" s="80"/>
      <c r="O1497" s="79" t="s">
        <v>15876</v>
      </c>
      <c r="P1497" s="79" t="s">
        <v>15877</v>
      </c>
      <c r="Q1497" s="80"/>
      <c r="R1497" s="151" t="s">
        <v>15785</v>
      </c>
      <c r="S1497" s="114"/>
      <c r="T1497" s="114"/>
      <c r="U1497" s="114"/>
      <c r="V1497" s="114"/>
      <c r="W1497" s="114"/>
      <c r="X1497" s="114"/>
      <c r="Y1497" s="114"/>
      <c r="Z1497" s="114"/>
      <c r="AA1497" s="114"/>
      <c r="AB1497" s="114"/>
      <c r="AC1497" s="114"/>
      <c r="AD1497" s="114"/>
      <c r="AE1497" s="114"/>
      <c r="AF1497" s="114"/>
      <c r="AG1497" s="114"/>
      <c r="AH1497" s="114"/>
      <c r="AI1497" s="114"/>
      <c r="AJ1497" s="114"/>
      <c r="AK1497" s="114"/>
      <c r="AL1497" s="114"/>
      <c r="AM1497" s="114"/>
      <c r="AN1497" s="114"/>
      <c r="AO1497" s="114"/>
      <c r="AP1497" s="114"/>
      <c r="AQ1497" s="114"/>
      <c r="AR1497" s="114"/>
      <c r="AS1497" s="114"/>
      <c r="AT1497" s="114"/>
      <c r="AU1497" s="114"/>
      <c r="AV1497" s="114"/>
      <c r="AW1497" s="114"/>
      <c r="AX1497" s="114"/>
      <c r="AY1497" s="114"/>
      <c r="AZ1497" s="114"/>
      <c r="BA1497" s="114"/>
      <c r="BB1497" s="114"/>
      <c r="BC1497" s="114"/>
      <c r="BD1497" s="114"/>
      <c r="BE1497" s="114"/>
      <c r="BF1497" s="114"/>
      <c r="BG1497" s="114"/>
      <c r="BH1497" s="114"/>
      <c r="BI1497" s="114"/>
      <c r="BJ1497" s="114"/>
      <c r="BK1497" s="114"/>
      <c r="BL1497" s="114"/>
    </row>
    <row r="1498">
      <c r="A1498" s="79" t="s">
        <v>237</v>
      </c>
      <c r="B1498" s="79" t="b">
        <v>1</v>
      </c>
      <c r="C1498" s="79" t="s">
        <v>241</v>
      </c>
      <c r="D1498" s="79" t="s">
        <v>288</v>
      </c>
      <c r="E1498" s="79" t="s">
        <v>1770</v>
      </c>
      <c r="F1498" s="79" t="s">
        <v>1446</v>
      </c>
      <c r="G1498" s="79" t="s">
        <v>15878</v>
      </c>
      <c r="H1498" s="79" t="s">
        <v>15879</v>
      </c>
      <c r="I1498" s="80"/>
      <c r="J1498" s="79" t="s">
        <v>15880</v>
      </c>
      <c r="K1498" s="79" t="s">
        <v>15881</v>
      </c>
      <c r="L1498" s="80"/>
      <c r="M1498" s="80"/>
      <c r="N1498" s="80"/>
      <c r="O1498" s="79" t="s">
        <v>15882</v>
      </c>
      <c r="P1498" s="79" t="s">
        <v>15883</v>
      </c>
      <c r="Q1498" s="79" t="s">
        <v>15884</v>
      </c>
      <c r="R1498" s="151" t="s">
        <v>15785</v>
      </c>
      <c r="S1498" s="114"/>
      <c r="T1498" s="114"/>
      <c r="U1498" s="114"/>
      <c r="V1498" s="114"/>
      <c r="W1498" s="114"/>
      <c r="X1498" s="114"/>
      <c r="Y1498" s="114"/>
      <c r="Z1498" s="114"/>
      <c r="AA1498" s="114"/>
      <c r="AB1498" s="114"/>
      <c r="AC1498" s="114"/>
      <c r="AD1498" s="114"/>
      <c r="AE1498" s="114"/>
      <c r="AF1498" s="114"/>
      <c r="AG1498" s="114"/>
      <c r="AH1498" s="114"/>
      <c r="AI1498" s="114"/>
      <c r="AJ1498" s="114"/>
      <c r="AK1498" s="114"/>
      <c r="AL1498" s="114"/>
      <c r="AM1498" s="114"/>
      <c r="AN1498" s="114"/>
      <c r="AO1498" s="114"/>
      <c r="AP1498" s="114"/>
      <c r="AQ1498" s="114"/>
      <c r="AR1498" s="114"/>
      <c r="AS1498" s="114"/>
      <c r="AT1498" s="114"/>
      <c r="AU1498" s="114"/>
      <c r="AV1498" s="114"/>
      <c r="AW1498" s="114"/>
      <c r="AX1498" s="114"/>
      <c r="AY1498" s="114"/>
      <c r="AZ1498" s="114"/>
      <c r="BA1498" s="114"/>
      <c r="BB1498" s="114"/>
      <c r="BC1498" s="114"/>
      <c r="BD1498" s="114"/>
      <c r="BE1498" s="114"/>
      <c r="BF1498" s="114"/>
      <c r="BG1498" s="114"/>
      <c r="BH1498" s="114"/>
      <c r="BI1498" s="114"/>
      <c r="BJ1498" s="114"/>
      <c r="BK1498" s="114"/>
      <c r="BL1498" s="114"/>
    </row>
    <row r="1499">
      <c r="A1499" s="79" t="s">
        <v>237</v>
      </c>
      <c r="B1499" s="79" t="b">
        <v>1</v>
      </c>
      <c r="C1499" s="79" t="s">
        <v>241</v>
      </c>
      <c r="D1499" s="79" t="s">
        <v>288</v>
      </c>
      <c r="E1499" s="79" t="s">
        <v>1770</v>
      </c>
      <c r="F1499" s="79" t="s">
        <v>10854</v>
      </c>
      <c r="G1499" s="79" t="s">
        <v>15885</v>
      </c>
      <c r="H1499" s="79" t="s">
        <v>15886</v>
      </c>
      <c r="I1499" s="80"/>
      <c r="J1499" s="79" t="s">
        <v>15887</v>
      </c>
      <c r="K1499" s="79" t="s">
        <v>15888</v>
      </c>
      <c r="L1499" s="80"/>
      <c r="M1499" s="80"/>
      <c r="N1499" s="80"/>
      <c r="O1499" s="79" t="s">
        <v>15889</v>
      </c>
      <c r="P1499" s="79" t="s">
        <v>15890</v>
      </c>
      <c r="Q1499" s="79" t="s">
        <v>15891</v>
      </c>
      <c r="R1499" s="151" t="s">
        <v>15785</v>
      </c>
      <c r="S1499" s="114"/>
      <c r="T1499" s="114"/>
      <c r="U1499" s="114"/>
      <c r="V1499" s="114"/>
      <c r="W1499" s="114"/>
      <c r="X1499" s="114"/>
      <c r="Y1499" s="114"/>
      <c r="Z1499" s="114"/>
      <c r="AA1499" s="114"/>
      <c r="AB1499" s="114"/>
      <c r="AC1499" s="114"/>
      <c r="AD1499" s="114"/>
      <c r="AE1499" s="114"/>
      <c r="AF1499" s="114"/>
      <c r="AG1499" s="114"/>
      <c r="AH1499" s="114"/>
      <c r="AI1499" s="114"/>
      <c r="AJ1499" s="114"/>
      <c r="AK1499" s="114"/>
      <c r="AL1499" s="114"/>
      <c r="AM1499" s="114"/>
      <c r="AN1499" s="114"/>
      <c r="AO1499" s="114"/>
      <c r="AP1499" s="114"/>
      <c r="AQ1499" s="114"/>
      <c r="AR1499" s="114"/>
      <c r="AS1499" s="114"/>
      <c r="AT1499" s="114"/>
      <c r="AU1499" s="114"/>
      <c r="AV1499" s="114"/>
      <c r="AW1499" s="114"/>
      <c r="AX1499" s="114"/>
      <c r="AY1499" s="114"/>
      <c r="AZ1499" s="114"/>
      <c r="BA1499" s="114"/>
      <c r="BB1499" s="114"/>
      <c r="BC1499" s="114"/>
      <c r="BD1499" s="114"/>
      <c r="BE1499" s="114"/>
      <c r="BF1499" s="114"/>
      <c r="BG1499" s="114"/>
      <c r="BH1499" s="114"/>
      <c r="BI1499" s="114"/>
      <c r="BJ1499" s="114"/>
      <c r="BK1499" s="114"/>
      <c r="BL1499" s="114"/>
    </row>
    <row r="1500">
      <c r="A1500" s="79" t="s">
        <v>237</v>
      </c>
      <c r="B1500" s="79" t="b">
        <v>1</v>
      </c>
      <c r="C1500" s="79" t="s">
        <v>241</v>
      </c>
      <c r="D1500" s="79" t="s">
        <v>288</v>
      </c>
      <c r="E1500" s="79" t="s">
        <v>7254</v>
      </c>
      <c r="F1500" s="79" t="s">
        <v>1446</v>
      </c>
      <c r="G1500" s="79" t="s">
        <v>15892</v>
      </c>
      <c r="H1500" s="79" t="s">
        <v>15893</v>
      </c>
      <c r="I1500" s="80"/>
      <c r="J1500" s="79" t="s">
        <v>15894</v>
      </c>
      <c r="K1500" s="79" t="s">
        <v>15895</v>
      </c>
      <c r="L1500" s="80"/>
      <c r="M1500" s="80"/>
      <c r="N1500" s="80"/>
      <c r="O1500" s="79" t="s">
        <v>15896</v>
      </c>
      <c r="P1500" s="79" t="s">
        <v>15897</v>
      </c>
      <c r="Q1500" s="79" t="s">
        <v>15898</v>
      </c>
      <c r="R1500" s="151" t="s">
        <v>15899</v>
      </c>
      <c r="S1500" s="114"/>
      <c r="T1500" s="114"/>
      <c r="U1500" s="114"/>
      <c r="V1500" s="114"/>
      <c r="W1500" s="114"/>
      <c r="X1500" s="114"/>
      <c r="Y1500" s="114"/>
      <c r="Z1500" s="114"/>
      <c r="AA1500" s="114"/>
      <c r="AB1500" s="114"/>
      <c r="AC1500" s="114"/>
      <c r="AD1500" s="114"/>
      <c r="AE1500" s="114"/>
      <c r="AF1500" s="114"/>
      <c r="AG1500" s="114"/>
      <c r="AH1500" s="114"/>
      <c r="AI1500" s="114"/>
      <c r="AJ1500" s="114"/>
      <c r="AK1500" s="114"/>
      <c r="AL1500" s="114"/>
      <c r="AM1500" s="114"/>
      <c r="AN1500" s="114"/>
      <c r="AO1500" s="114"/>
      <c r="AP1500" s="114"/>
      <c r="AQ1500" s="114"/>
      <c r="AR1500" s="114"/>
      <c r="AS1500" s="114"/>
      <c r="AT1500" s="114"/>
      <c r="AU1500" s="114"/>
      <c r="AV1500" s="114"/>
      <c r="AW1500" s="114"/>
      <c r="AX1500" s="114"/>
      <c r="AY1500" s="114"/>
      <c r="AZ1500" s="114"/>
      <c r="BA1500" s="114"/>
      <c r="BB1500" s="114"/>
      <c r="BC1500" s="114"/>
      <c r="BD1500" s="114"/>
      <c r="BE1500" s="114"/>
      <c r="BF1500" s="114"/>
      <c r="BG1500" s="114"/>
      <c r="BH1500" s="114"/>
      <c r="BI1500" s="114"/>
      <c r="BJ1500" s="114"/>
      <c r="BK1500" s="114"/>
      <c r="BL1500" s="114"/>
    </row>
    <row r="1501">
      <c r="A1501" s="154" t="s">
        <v>237</v>
      </c>
      <c r="B1501" s="154" t="b">
        <v>1</v>
      </c>
      <c r="C1501" s="154" t="s">
        <v>241</v>
      </c>
      <c r="D1501" s="154" t="s">
        <v>8227</v>
      </c>
      <c r="E1501" s="154" t="s">
        <v>9171</v>
      </c>
      <c r="F1501" s="154" t="s">
        <v>556</v>
      </c>
      <c r="G1501" s="154" t="s">
        <v>15900</v>
      </c>
      <c r="H1501" s="154" t="s">
        <v>15901</v>
      </c>
      <c r="I1501" s="155"/>
      <c r="J1501" s="154" t="s">
        <v>15902</v>
      </c>
      <c r="K1501" s="154" t="s">
        <v>15903</v>
      </c>
      <c r="L1501" s="155"/>
      <c r="M1501" s="155"/>
      <c r="N1501" s="155"/>
      <c r="O1501" s="154" t="s">
        <v>15904</v>
      </c>
      <c r="P1501" s="154" t="s">
        <v>15905</v>
      </c>
      <c r="Q1501" s="154" t="s">
        <v>15906</v>
      </c>
      <c r="R1501" s="156" t="s">
        <v>15356</v>
      </c>
      <c r="S1501" s="157"/>
      <c r="T1501" s="157"/>
      <c r="U1501" s="157"/>
      <c r="V1501" s="157"/>
      <c r="W1501" s="157"/>
      <c r="X1501" s="157"/>
      <c r="Y1501" s="157"/>
      <c r="Z1501" s="157"/>
      <c r="AA1501" s="157"/>
      <c r="AB1501" s="157"/>
      <c r="AC1501" s="157"/>
      <c r="AD1501" s="157"/>
      <c r="AE1501" s="157"/>
      <c r="AF1501" s="157"/>
      <c r="AG1501" s="157"/>
      <c r="AH1501" s="157"/>
      <c r="AI1501" s="157"/>
      <c r="AJ1501" s="157"/>
      <c r="AK1501" s="157"/>
      <c r="AL1501" s="157"/>
      <c r="AM1501" s="157"/>
      <c r="AN1501" s="157"/>
      <c r="AO1501" s="157"/>
      <c r="AP1501" s="157"/>
      <c r="AQ1501" s="157"/>
      <c r="AR1501" s="157"/>
      <c r="AS1501" s="157"/>
      <c r="AT1501" s="157"/>
      <c r="AU1501" s="157"/>
      <c r="AV1501" s="157"/>
      <c r="AW1501" s="157"/>
      <c r="AX1501" s="157"/>
      <c r="AY1501" s="157"/>
      <c r="AZ1501" s="157"/>
      <c r="BA1501" s="157"/>
      <c r="BB1501" s="157"/>
      <c r="BC1501" s="157"/>
      <c r="BD1501" s="157"/>
      <c r="BE1501" s="157"/>
      <c r="BF1501" s="157"/>
      <c r="BG1501" s="157"/>
      <c r="BH1501" s="157"/>
      <c r="BI1501" s="157"/>
      <c r="BJ1501" s="157"/>
      <c r="BK1501" s="157"/>
      <c r="BL1501" s="157"/>
    </row>
    <row r="1502">
      <c r="A1502" s="114"/>
      <c r="B1502" s="114"/>
      <c r="C1502" s="114"/>
      <c r="D1502" s="114"/>
      <c r="E1502" s="114"/>
      <c r="F1502" s="114"/>
      <c r="G1502" s="114"/>
      <c r="H1502" s="114"/>
      <c r="I1502" s="114"/>
      <c r="J1502" s="114"/>
      <c r="K1502" s="114"/>
      <c r="L1502" s="114"/>
      <c r="M1502" s="114"/>
      <c r="N1502" s="114"/>
      <c r="O1502" s="114"/>
      <c r="P1502" s="114"/>
      <c r="Q1502" s="114"/>
      <c r="R1502" s="114"/>
      <c r="S1502" s="114"/>
      <c r="T1502" s="114"/>
      <c r="U1502" s="114"/>
      <c r="V1502" s="114"/>
      <c r="W1502" s="114"/>
      <c r="X1502" s="114"/>
      <c r="Y1502" s="114"/>
      <c r="Z1502" s="114"/>
      <c r="AA1502" s="114"/>
      <c r="AB1502" s="114"/>
      <c r="AC1502" s="114"/>
      <c r="AD1502" s="114"/>
      <c r="AE1502" s="114"/>
      <c r="AF1502" s="114"/>
      <c r="AG1502" s="114"/>
      <c r="AH1502" s="114"/>
      <c r="AI1502" s="114"/>
      <c r="AJ1502" s="114"/>
      <c r="AK1502" s="114"/>
      <c r="AL1502" s="114"/>
      <c r="AM1502" s="114"/>
      <c r="AN1502" s="114"/>
      <c r="AO1502" s="114"/>
      <c r="AP1502" s="114"/>
      <c r="AQ1502" s="114"/>
      <c r="AR1502" s="114"/>
      <c r="AS1502" s="114"/>
      <c r="AT1502" s="114"/>
      <c r="AU1502" s="114"/>
      <c r="AV1502" s="114"/>
      <c r="AW1502" s="114"/>
      <c r="AX1502" s="114"/>
      <c r="AY1502" s="114"/>
      <c r="AZ1502" s="114"/>
      <c r="BA1502" s="114"/>
      <c r="BB1502" s="114"/>
      <c r="BC1502" s="114"/>
      <c r="BD1502" s="114"/>
      <c r="BE1502" s="114"/>
      <c r="BF1502" s="114"/>
      <c r="BG1502" s="114"/>
      <c r="BH1502" s="114"/>
      <c r="BI1502" s="114"/>
      <c r="BJ1502" s="114"/>
      <c r="BK1502" s="114"/>
      <c r="BL1502" s="114"/>
    </row>
    <row r="1503">
      <c r="A1503" s="114"/>
      <c r="B1503" s="114"/>
      <c r="C1503" s="114"/>
      <c r="D1503" s="114"/>
      <c r="E1503" s="114"/>
      <c r="F1503" s="114"/>
      <c r="G1503" s="114"/>
      <c r="H1503" s="114"/>
      <c r="I1503" s="114"/>
      <c r="J1503" s="114"/>
      <c r="K1503" s="114"/>
      <c r="L1503" s="114"/>
      <c r="M1503" s="114"/>
      <c r="N1503" s="114"/>
      <c r="O1503" s="114"/>
      <c r="P1503" s="114"/>
      <c r="Q1503" s="114"/>
      <c r="R1503" s="114"/>
      <c r="S1503" s="114"/>
      <c r="T1503" s="114"/>
      <c r="U1503" s="114"/>
      <c r="V1503" s="114"/>
      <c r="W1503" s="114"/>
      <c r="X1503" s="114"/>
      <c r="Y1503" s="114"/>
      <c r="Z1503" s="114"/>
      <c r="AA1503" s="114"/>
      <c r="AB1503" s="114"/>
      <c r="AC1503" s="114"/>
      <c r="AD1503" s="114"/>
      <c r="AE1503" s="114"/>
      <c r="AF1503" s="114"/>
      <c r="AG1503" s="114"/>
      <c r="AH1503" s="114"/>
      <c r="AI1503" s="114"/>
      <c r="AJ1503" s="114"/>
      <c r="AK1503" s="114"/>
      <c r="AL1503" s="114"/>
      <c r="AM1503" s="114"/>
      <c r="AN1503" s="114"/>
      <c r="AO1503" s="114"/>
      <c r="AP1503" s="114"/>
      <c r="AQ1503" s="114"/>
      <c r="AR1503" s="114"/>
      <c r="AS1503" s="114"/>
      <c r="AT1503" s="114"/>
      <c r="AU1503" s="114"/>
      <c r="AV1503" s="114"/>
      <c r="AW1503" s="114"/>
      <c r="AX1503" s="114"/>
      <c r="AY1503" s="114"/>
      <c r="AZ1503" s="114"/>
      <c r="BA1503" s="114"/>
      <c r="BB1503" s="114"/>
      <c r="BC1503" s="114"/>
      <c r="BD1503" s="114"/>
      <c r="BE1503" s="114"/>
      <c r="BF1503" s="114"/>
      <c r="BG1503" s="114"/>
      <c r="BH1503" s="114"/>
      <c r="BI1503" s="114"/>
      <c r="BJ1503" s="114"/>
      <c r="BK1503" s="114"/>
      <c r="BL1503" s="114"/>
    </row>
    <row r="1504">
      <c r="A1504" s="114"/>
      <c r="B1504" s="114"/>
      <c r="C1504" s="114"/>
      <c r="D1504" s="114"/>
      <c r="E1504" s="114"/>
      <c r="F1504" s="114"/>
      <c r="G1504" s="114"/>
      <c r="H1504" s="114"/>
      <c r="I1504" s="114"/>
      <c r="J1504" s="114"/>
      <c r="K1504" s="114"/>
      <c r="L1504" s="114"/>
      <c r="M1504" s="114"/>
      <c r="N1504" s="114"/>
      <c r="O1504" s="114"/>
      <c r="P1504" s="114"/>
      <c r="Q1504" s="114"/>
      <c r="R1504" s="114"/>
      <c r="S1504" s="114"/>
      <c r="T1504" s="114"/>
      <c r="U1504" s="114"/>
      <c r="V1504" s="114"/>
      <c r="W1504" s="114"/>
      <c r="X1504" s="114"/>
      <c r="Y1504" s="114"/>
      <c r="Z1504" s="114"/>
      <c r="AA1504" s="114"/>
      <c r="AB1504" s="114"/>
      <c r="AC1504" s="114"/>
      <c r="AD1504" s="114"/>
      <c r="AE1504" s="114"/>
      <c r="AF1504" s="114"/>
      <c r="AG1504" s="114"/>
      <c r="AH1504" s="114"/>
      <c r="AI1504" s="114"/>
      <c r="AJ1504" s="114"/>
      <c r="AK1504" s="114"/>
      <c r="AL1504" s="114"/>
      <c r="AM1504" s="114"/>
      <c r="AN1504" s="114"/>
      <c r="AO1504" s="114"/>
      <c r="AP1504" s="114"/>
      <c r="AQ1504" s="114"/>
      <c r="AR1504" s="114"/>
      <c r="AS1504" s="114"/>
      <c r="AT1504" s="114"/>
      <c r="AU1504" s="114"/>
      <c r="AV1504" s="114"/>
      <c r="AW1504" s="114"/>
      <c r="AX1504" s="114"/>
      <c r="AY1504" s="114"/>
      <c r="AZ1504" s="114"/>
      <c r="BA1504" s="114"/>
      <c r="BB1504" s="114"/>
      <c r="BC1504" s="114"/>
      <c r="BD1504" s="114"/>
      <c r="BE1504" s="114"/>
      <c r="BF1504" s="114"/>
      <c r="BG1504" s="114"/>
      <c r="BH1504" s="114"/>
      <c r="BI1504" s="114"/>
      <c r="BJ1504" s="114"/>
      <c r="BK1504" s="114"/>
      <c r="BL1504" s="114"/>
    </row>
    <row r="1505">
      <c r="A1505" s="114"/>
      <c r="B1505" s="114"/>
      <c r="C1505" s="114"/>
      <c r="D1505" s="114"/>
      <c r="E1505" s="114"/>
      <c r="F1505" s="114"/>
      <c r="G1505" s="114"/>
      <c r="H1505" s="114"/>
      <c r="I1505" s="114"/>
      <c r="J1505" s="114"/>
      <c r="K1505" s="114"/>
      <c r="L1505" s="114"/>
      <c r="M1505" s="114"/>
      <c r="N1505" s="114"/>
      <c r="O1505" s="114"/>
      <c r="P1505" s="114"/>
      <c r="Q1505" s="114"/>
      <c r="R1505" s="114"/>
      <c r="S1505" s="114"/>
      <c r="T1505" s="114"/>
      <c r="U1505" s="114"/>
      <c r="V1505" s="114"/>
      <c r="W1505" s="114"/>
      <c r="X1505" s="114"/>
      <c r="Y1505" s="114"/>
      <c r="Z1505" s="114"/>
      <c r="AA1505" s="114"/>
      <c r="AB1505" s="114"/>
      <c r="AC1505" s="114"/>
      <c r="AD1505" s="114"/>
      <c r="AE1505" s="114"/>
      <c r="AF1505" s="114"/>
      <c r="AG1505" s="114"/>
      <c r="AH1505" s="114"/>
      <c r="AI1505" s="114"/>
      <c r="AJ1505" s="114"/>
      <c r="AK1505" s="114"/>
      <c r="AL1505" s="114"/>
      <c r="AM1505" s="114"/>
      <c r="AN1505" s="114"/>
      <c r="AO1505" s="114"/>
      <c r="AP1505" s="114"/>
      <c r="AQ1505" s="114"/>
      <c r="AR1505" s="114"/>
      <c r="AS1505" s="114"/>
      <c r="AT1505" s="114"/>
      <c r="AU1505" s="114"/>
      <c r="AV1505" s="114"/>
      <c r="AW1505" s="114"/>
      <c r="AX1505" s="114"/>
      <c r="AY1505" s="114"/>
      <c r="AZ1505" s="114"/>
      <c r="BA1505" s="114"/>
      <c r="BB1505" s="114"/>
      <c r="BC1505" s="114"/>
      <c r="BD1505" s="114"/>
      <c r="BE1505" s="114"/>
      <c r="BF1505" s="114"/>
      <c r="BG1505" s="114"/>
      <c r="BH1505" s="114"/>
      <c r="BI1505" s="114"/>
      <c r="BJ1505" s="114"/>
      <c r="BK1505" s="114"/>
      <c r="BL1505" s="114"/>
    </row>
    <row r="1506">
      <c r="A1506" s="114"/>
      <c r="B1506" s="114"/>
      <c r="C1506" s="114"/>
      <c r="D1506" s="114"/>
      <c r="E1506" s="114"/>
      <c r="F1506" s="114"/>
      <c r="G1506" s="114"/>
      <c r="H1506" s="114"/>
      <c r="I1506" s="114"/>
      <c r="J1506" s="114"/>
      <c r="K1506" s="114"/>
      <c r="L1506" s="114"/>
      <c r="M1506" s="114"/>
      <c r="N1506" s="114"/>
      <c r="O1506" s="114"/>
      <c r="P1506" s="114"/>
      <c r="Q1506" s="114"/>
      <c r="R1506" s="114"/>
      <c r="S1506" s="114"/>
      <c r="T1506" s="114"/>
      <c r="U1506" s="114"/>
      <c r="V1506" s="114"/>
      <c r="W1506" s="114"/>
      <c r="X1506" s="114"/>
      <c r="Y1506" s="114"/>
      <c r="Z1506" s="114"/>
      <c r="AA1506" s="114"/>
      <c r="AB1506" s="114"/>
      <c r="AC1506" s="114"/>
      <c r="AD1506" s="114"/>
      <c r="AE1506" s="114"/>
      <c r="AF1506" s="114"/>
      <c r="AG1506" s="114"/>
      <c r="AH1506" s="114"/>
      <c r="AI1506" s="114"/>
      <c r="AJ1506" s="114"/>
      <c r="AK1506" s="114"/>
      <c r="AL1506" s="114"/>
      <c r="AM1506" s="114"/>
      <c r="AN1506" s="114"/>
      <c r="AO1506" s="114"/>
      <c r="AP1506" s="114"/>
      <c r="AQ1506" s="114"/>
      <c r="AR1506" s="114"/>
      <c r="AS1506" s="114"/>
      <c r="AT1506" s="114"/>
      <c r="AU1506" s="114"/>
      <c r="AV1506" s="114"/>
      <c r="AW1506" s="114"/>
      <c r="AX1506" s="114"/>
      <c r="AY1506" s="114"/>
      <c r="AZ1506" s="114"/>
      <c r="BA1506" s="114"/>
      <c r="BB1506" s="114"/>
      <c r="BC1506" s="114"/>
      <c r="BD1506" s="114"/>
      <c r="BE1506" s="114"/>
      <c r="BF1506" s="114"/>
      <c r="BG1506" s="114"/>
      <c r="BH1506" s="114"/>
      <c r="BI1506" s="114"/>
      <c r="BJ1506" s="114"/>
      <c r="BK1506" s="114"/>
      <c r="BL1506" s="114"/>
    </row>
    <row r="1507">
      <c r="A1507" s="114"/>
      <c r="B1507" s="114"/>
      <c r="C1507" s="114"/>
      <c r="D1507" s="114"/>
      <c r="E1507" s="114"/>
      <c r="F1507" s="114"/>
      <c r="G1507" s="114"/>
      <c r="H1507" s="114"/>
      <c r="I1507" s="114"/>
      <c r="J1507" s="114"/>
      <c r="K1507" s="114"/>
      <c r="L1507" s="114"/>
      <c r="M1507" s="114"/>
      <c r="N1507" s="114"/>
      <c r="O1507" s="114"/>
      <c r="P1507" s="114"/>
      <c r="Q1507" s="114"/>
      <c r="R1507" s="114"/>
      <c r="S1507" s="114"/>
      <c r="T1507" s="114"/>
      <c r="U1507" s="114"/>
      <c r="V1507" s="114"/>
      <c r="W1507" s="114"/>
      <c r="X1507" s="114"/>
      <c r="Y1507" s="114"/>
      <c r="Z1507" s="114"/>
      <c r="AA1507" s="114"/>
      <c r="AB1507" s="114"/>
      <c r="AC1507" s="114"/>
      <c r="AD1507" s="114"/>
      <c r="AE1507" s="114"/>
      <c r="AF1507" s="114"/>
      <c r="AG1507" s="114"/>
      <c r="AH1507" s="114"/>
      <c r="AI1507" s="114"/>
      <c r="AJ1507" s="114"/>
      <c r="AK1507" s="114"/>
      <c r="AL1507" s="114"/>
      <c r="AM1507" s="114"/>
      <c r="AN1507" s="114"/>
      <c r="AO1507" s="114"/>
      <c r="AP1507" s="114"/>
      <c r="AQ1507" s="114"/>
      <c r="AR1507" s="114"/>
      <c r="AS1507" s="114"/>
      <c r="AT1507" s="114"/>
      <c r="AU1507" s="114"/>
      <c r="AV1507" s="114"/>
      <c r="AW1507" s="114"/>
      <c r="AX1507" s="114"/>
      <c r="AY1507" s="114"/>
      <c r="AZ1507" s="114"/>
      <c r="BA1507" s="114"/>
      <c r="BB1507" s="114"/>
      <c r="BC1507" s="114"/>
      <c r="BD1507" s="114"/>
      <c r="BE1507" s="114"/>
      <c r="BF1507" s="114"/>
      <c r="BG1507" s="114"/>
      <c r="BH1507" s="114"/>
      <c r="BI1507" s="114"/>
      <c r="BJ1507" s="114"/>
      <c r="BK1507" s="114"/>
      <c r="BL1507" s="114"/>
    </row>
    <row r="1508">
      <c r="A1508" s="114"/>
      <c r="B1508" s="114"/>
      <c r="C1508" s="114"/>
      <c r="D1508" s="114"/>
      <c r="E1508" s="114"/>
      <c r="F1508" s="114"/>
      <c r="G1508" s="114"/>
      <c r="H1508" s="114"/>
      <c r="I1508" s="114"/>
      <c r="J1508" s="114"/>
      <c r="K1508" s="114"/>
      <c r="L1508" s="114"/>
      <c r="M1508" s="114"/>
      <c r="N1508" s="114"/>
      <c r="O1508" s="114"/>
      <c r="P1508" s="114"/>
      <c r="Q1508" s="114"/>
      <c r="R1508" s="114"/>
      <c r="S1508" s="114"/>
      <c r="T1508" s="114"/>
      <c r="U1508" s="114"/>
      <c r="V1508" s="114"/>
      <c r="W1508" s="114"/>
      <c r="X1508" s="114"/>
      <c r="Y1508" s="114"/>
      <c r="Z1508" s="114"/>
      <c r="AA1508" s="114"/>
      <c r="AB1508" s="114"/>
      <c r="AC1508" s="114"/>
      <c r="AD1508" s="114"/>
      <c r="AE1508" s="114"/>
      <c r="AF1508" s="114"/>
      <c r="AG1508" s="114"/>
      <c r="AH1508" s="114"/>
      <c r="AI1508" s="114"/>
      <c r="AJ1508" s="114"/>
      <c r="AK1508" s="114"/>
      <c r="AL1508" s="114"/>
      <c r="AM1508" s="114"/>
      <c r="AN1508" s="114"/>
      <c r="AO1508" s="114"/>
      <c r="AP1508" s="114"/>
      <c r="AQ1508" s="114"/>
      <c r="AR1508" s="114"/>
      <c r="AS1508" s="114"/>
      <c r="AT1508" s="114"/>
      <c r="AU1508" s="114"/>
      <c r="AV1508" s="114"/>
      <c r="AW1508" s="114"/>
      <c r="AX1508" s="114"/>
      <c r="AY1508" s="114"/>
      <c r="AZ1508" s="114"/>
      <c r="BA1508" s="114"/>
      <c r="BB1508" s="114"/>
      <c r="BC1508" s="114"/>
      <c r="BD1508" s="114"/>
      <c r="BE1508" s="114"/>
      <c r="BF1508" s="114"/>
      <c r="BG1508" s="114"/>
      <c r="BH1508" s="114"/>
      <c r="BI1508" s="114"/>
      <c r="BJ1508" s="114"/>
      <c r="BK1508" s="114"/>
      <c r="BL1508" s="114"/>
    </row>
    <row r="1509">
      <c r="A1509" s="114"/>
      <c r="B1509" s="114"/>
      <c r="C1509" s="114"/>
      <c r="D1509" s="114"/>
      <c r="E1509" s="114"/>
      <c r="F1509" s="114"/>
      <c r="G1509" s="114"/>
      <c r="H1509" s="114"/>
      <c r="I1509" s="114"/>
      <c r="J1509" s="114"/>
      <c r="K1509" s="114"/>
      <c r="L1509" s="114"/>
      <c r="M1509" s="114"/>
      <c r="N1509" s="114"/>
      <c r="O1509" s="114"/>
      <c r="P1509" s="114"/>
      <c r="Q1509" s="114"/>
      <c r="R1509" s="114"/>
      <c r="S1509" s="114"/>
      <c r="T1509" s="114"/>
      <c r="U1509" s="114"/>
      <c r="V1509" s="114"/>
      <c r="W1509" s="114"/>
      <c r="X1509" s="114"/>
      <c r="Y1509" s="114"/>
      <c r="Z1509" s="114"/>
      <c r="AA1509" s="114"/>
      <c r="AB1509" s="114"/>
      <c r="AC1509" s="114"/>
      <c r="AD1509" s="114"/>
      <c r="AE1509" s="114"/>
      <c r="AF1509" s="114"/>
      <c r="AG1509" s="114"/>
      <c r="AH1509" s="114"/>
      <c r="AI1509" s="114"/>
      <c r="AJ1509" s="114"/>
      <c r="AK1509" s="114"/>
      <c r="AL1509" s="114"/>
      <c r="AM1509" s="114"/>
      <c r="AN1509" s="114"/>
      <c r="AO1509" s="114"/>
      <c r="AP1509" s="114"/>
      <c r="AQ1509" s="114"/>
      <c r="AR1509" s="114"/>
      <c r="AS1509" s="114"/>
      <c r="AT1509" s="114"/>
      <c r="AU1509" s="114"/>
      <c r="AV1509" s="114"/>
      <c r="AW1509" s="114"/>
      <c r="AX1509" s="114"/>
      <c r="AY1509" s="114"/>
      <c r="AZ1509" s="114"/>
      <c r="BA1509" s="114"/>
      <c r="BB1509" s="114"/>
      <c r="BC1509" s="114"/>
      <c r="BD1509" s="114"/>
      <c r="BE1509" s="114"/>
      <c r="BF1509" s="114"/>
      <c r="BG1509" s="114"/>
      <c r="BH1509" s="114"/>
      <c r="BI1509" s="114"/>
      <c r="BJ1509" s="114"/>
      <c r="BK1509" s="114"/>
      <c r="BL1509" s="114"/>
    </row>
    <row r="1510">
      <c r="A1510" s="114"/>
      <c r="B1510" s="114"/>
      <c r="C1510" s="114"/>
      <c r="D1510" s="114"/>
      <c r="E1510" s="114"/>
      <c r="F1510" s="114"/>
      <c r="G1510" s="114"/>
      <c r="H1510" s="114"/>
      <c r="I1510" s="114"/>
      <c r="J1510" s="114"/>
      <c r="K1510" s="114"/>
      <c r="L1510" s="114"/>
      <c r="M1510" s="114"/>
      <c r="N1510" s="114"/>
      <c r="O1510" s="114"/>
      <c r="P1510" s="114"/>
      <c r="Q1510" s="114"/>
      <c r="R1510" s="114"/>
      <c r="S1510" s="114"/>
      <c r="T1510" s="114"/>
      <c r="U1510" s="114"/>
      <c r="V1510" s="114"/>
      <c r="W1510" s="114"/>
      <c r="X1510" s="114"/>
      <c r="Y1510" s="114"/>
      <c r="Z1510" s="114"/>
      <c r="AA1510" s="114"/>
      <c r="AB1510" s="114"/>
      <c r="AC1510" s="114"/>
      <c r="AD1510" s="114"/>
      <c r="AE1510" s="114"/>
      <c r="AF1510" s="114"/>
      <c r="AG1510" s="114"/>
      <c r="AH1510" s="114"/>
      <c r="AI1510" s="114"/>
      <c r="AJ1510" s="114"/>
      <c r="AK1510" s="114"/>
      <c r="AL1510" s="114"/>
      <c r="AM1510" s="114"/>
      <c r="AN1510" s="114"/>
      <c r="AO1510" s="114"/>
      <c r="AP1510" s="114"/>
      <c r="AQ1510" s="114"/>
      <c r="AR1510" s="114"/>
      <c r="AS1510" s="114"/>
      <c r="AT1510" s="114"/>
      <c r="AU1510" s="114"/>
      <c r="AV1510" s="114"/>
      <c r="AW1510" s="114"/>
      <c r="AX1510" s="114"/>
      <c r="AY1510" s="114"/>
      <c r="AZ1510" s="114"/>
      <c r="BA1510" s="114"/>
      <c r="BB1510" s="114"/>
      <c r="BC1510" s="114"/>
      <c r="BD1510" s="114"/>
      <c r="BE1510" s="114"/>
      <c r="BF1510" s="114"/>
      <c r="BG1510" s="114"/>
      <c r="BH1510" s="114"/>
      <c r="BI1510" s="114"/>
      <c r="BJ1510" s="114"/>
      <c r="BK1510" s="114"/>
      <c r="BL1510" s="114"/>
    </row>
    <row r="1511">
      <c r="A1511" s="114"/>
      <c r="B1511" s="114"/>
      <c r="C1511" s="114"/>
      <c r="D1511" s="114"/>
      <c r="E1511" s="114"/>
      <c r="F1511" s="114"/>
      <c r="G1511" s="114"/>
      <c r="H1511" s="114"/>
      <c r="I1511" s="114"/>
      <c r="J1511" s="114"/>
      <c r="K1511" s="114"/>
      <c r="L1511" s="114"/>
      <c r="M1511" s="114"/>
      <c r="N1511" s="114"/>
      <c r="O1511" s="114"/>
      <c r="P1511" s="114"/>
      <c r="Q1511" s="114"/>
      <c r="R1511" s="114"/>
      <c r="S1511" s="114"/>
      <c r="T1511" s="114"/>
      <c r="U1511" s="114"/>
      <c r="V1511" s="114"/>
      <c r="W1511" s="114"/>
      <c r="X1511" s="114"/>
      <c r="Y1511" s="114"/>
      <c r="Z1511" s="114"/>
      <c r="AA1511" s="114"/>
      <c r="AB1511" s="114"/>
      <c r="AC1511" s="114"/>
      <c r="AD1511" s="114"/>
      <c r="AE1511" s="114"/>
      <c r="AF1511" s="114"/>
      <c r="AG1511" s="114"/>
      <c r="AH1511" s="114"/>
      <c r="AI1511" s="114"/>
      <c r="AJ1511" s="114"/>
      <c r="AK1511" s="114"/>
      <c r="AL1511" s="114"/>
      <c r="AM1511" s="114"/>
      <c r="AN1511" s="114"/>
      <c r="AO1511" s="114"/>
      <c r="AP1511" s="114"/>
      <c r="AQ1511" s="114"/>
      <c r="AR1511" s="114"/>
      <c r="AS1511" s="114"/>
      <c r="AT1511" s="114"/>
      <c r="AU1511" s="114"/>
      <c r="AV1511" s="114"/>
      <c r="AW1511" s="114"/>
      <c r="AX1511" s="114"/>
      <c r="AY1511" s="114"/>
      <c r="AZ1511" s="114"/>
      <c r="BA1511" s="114"/>
      <c r="BB1511" s="114"/>
      <c r="BC1511" s="114"/>
      <c r="BD1511" s="114"/>
      <c r="BE1511" s="114"/>
      <c r="BF1511" s="114"/>
      <c r="BG1511" s="114"/>
      <c r="BH1511" s="114"/>
      <c r="BI1511" s="114"/>
      <c r="BJ1511" s="114"/>
      <c r="BK1511" s="114"/>
      <c r="BL1511" s="114"/>
    </row>
    <row r="1512">
      <c r="A1512" s="114"/>
      <c r="B1512" s="114"/>
      <c r="C1512" s="114"/>
      <c r="D1512" s="114"/>
      <c r="E1512" s="114"/>
      <c r="F1512" s="114"/>
      <c r="G1512" s="114"/>
      <c r="H1512" s="114"/>
      <c r="I1512" s="114"/>
      <c r="J1512" s="114"/>
      <c r="K1512" s="114"/>
      <c r="L1512" s="114"/>
      <c r="M1512" s="114"/>
      <c r="N1512" s="114"/>
      <c r="O1512" s="114"/>
      <c r="P1512" s="114"/>
      <c r="Q1512" s="114"/>
      <c r="R1512" s="114"/>
      <c r="S1512" s="114"/>
      <c r="T1512" s="114"/>
      <c r="U1512" s="114"/>
      <c r="V1512" s="114"/>
      <c r="W1512" s="114"/>
      <c r="X1512" s="114"/>
      <c r="Y1512" s="114"/>
      <c r="Z1512" s="114"/>
      <c r="AA1512" s="114"/>
      <c r="AB1512" s="114"/>
      <c r="AC1512" s="114"/>
      <c r="AD1512" s="114"/>
      <c r="AE1512" s="114"/>
      <c r="AF1512" s="114"/>
      <c r="AG1512" s="114"/>
      <c r="AH1512" s="114"/>
      <c r="AI1512" s="114"/>
      <c r="AJ1512" s="114"/>
      <c r="AK1512" s="114"/>
      <c r="AL1512" s="114"/>
      <c r="AM1512" s="114"/>
      <c r="AN1512" s="114"/>
      <c r="AO1512" s="114"/>
      <c r="AP1512" s="114"/>
      <c r="AQ1512" s="114"/>
      <c r="AR1512" s="114"/>
      <c r="AS1512" s="114"/>
      <c r="AT1512" s="114"/>
      <c r="AU1512" s="114"/>
      <c r="AV1512" s="114"/>
      <c r="AW1512" s="114"/>
      <c r="AX1512" s="114"/>
      <c r="AY1512" s="114"/>
      <c r="AZ1512" s="114"/>
      <c r="BA1512" s="114"/>
      <c r="BB1512" s="114"/>
      <c r="BC1512" s="114"/>
      <c r="BD1512" s="114"/>
      <c r="BE1512" s="114"/>
      <c r="BF1512" s="114"/>
      <c r="BG1512" s="114"/>
      <c r="BH1512" s="114"/>
      <c r="BI1512" s="114"/>
      <c r="BJ1512" s="114"/>
      <c r="BK1512" s="114"/>
      <c r="BL1512" s="114"/>
    </row>
    <row r="1513">
      <c r="A1513" s="114"/>
      <c r="B1513" s="114"/>
      <c r="C1513" s="114"/>
      <c r="D1513" s="114"/>
      <c r="E1513" s="114"/>
      <c r="F1513" s="114"/>
      <c r="G1513" s="114"/>
      <c r="H1513" s="114"/>
      <c r="I1513" s="114"/>
      <c r="J1513" s="114"/>
      <c r="K1513" s="114"/>
      <c r="L1513" s="114"/>
      <c r="M1513" s="114"/>
      <c r="N1513" s="114"/>
      <c r="O1513" s="114"/>
      <c r="P1513" s="114"/>
      <c r="Q1513" s="114"/>
      <c r="R1513" s="114"/>
      <c r="S1513" s="114"/>
      <c r="T1513" s="114"/>
      <c r="U1513" s="114"/>
      <c r="V1513" s="114"/>
      <c r="W1513" s="114"/>
      <c r="X1513" s="114"/>
      <c r="Y1513" s="114"/>
      <c r="Z1513" s="114"/>
      <c r="AA1513" s="114"/>
      <c r="AB1513" s="114"/>
      <c r="AC1513" s="114"/>
      <c r="AD1513" s="114"/>
      <c r="AE1513" s="114"/>
      <c r="AF1513" s="114"/>
      <c r="AG1513" s="114"/>
      <c r="AH1513" s="114"/>
      <c r="AI1513" s="114"/>
      <c r="AJ1513" s="114"/>
      <c r="AK1513" s="114"/>
      <c r="AL1513" s="114"/>
      <c r="AM1513" s="114"/>
      <c r="AN1513" s="114"/>
      <c r="AO1513" s="114"/>
      <c r="AP1513" s="114"/>
      <c r="AQ1513" s="114"/>
      <c r="AR1513" s="114"/>
      <c r="AS1513" s="114"/>
      <c r="AT1513" s="114"/>
      <c r="AU1513" s="114"/>
      <c r="AV1513" s="114"/>
      <c r="AW1513" s="114"/>
      <c r="AX1513" s="114"/>
      <c r="AY1513" s="114"/>
      <c r="AZ1513" s="114"/>
      <c r="BA1513" s="114"/>
      <c r="BB1513" s="114"/>
      <c r="BC1513" s="114"/>
      <c r="BD1513" s="114"/>
      <c r="BE1513" s="114"/>
      <c r="BF1513" s="114"/>
      <c r="BG1513" s="114"/>
      <c r="BH1513" s="114"/>
      <c r="BI1513" s="114"/>
      <c r="BJ1513" s="114"/>
      <c r="BK1513" s="114"/>
      <c r="BL1513" s="114"/>
    </row>
    <row r="1514">
      <c r="A1514" s="114"/>
      <c r="B1514" s="114"/>
      <c r="C1514" s="114"/>
      <c r="D1514" s="114"/>
      <c r="E1514" s="114"/>
      <c r="F1514" s="114"/>
      <c r="G1514" s="114"/>
      <c r="H1514" s="114"/>
      <c r="I1514" s="114"/>
      <c r="J1514" s="114"/>
      <c r="K1514" s="114"/>
      <c r="L1514" s="114"/>
      <c r="M1514" s="114"/>
      <c r="N1514" s="114"/>
      <c r="O1514" s="114"/>
      <c r="P1514" s="114"/>
      <c r="Q1514" s="114"/>
      <c r="R1514" s="114"/>
      <c r="S1514" s="114"/>
      <c r="T1514" s="114"/>
      <c r="U1514" s="114"/>
      <c r="V1514" s="114"/>
      <c r="W1514" s="114"/>
      <c r="X1514" s="114"/>
      <c r="Y1514" s="114"/>
      <c r="Z1514" s="114"/>
      <c r="AA1514" s="114"/>
      <c r="AB1514" s="114"/>
      <c r="AC1514" s="114"/>
      <c r="AD1514" s="114"/>
      <c r="AE1514" s="114"/>
      <c r="AF1514" s="114"/>
      <c r="AG1514" s="114"/>
      <c r="AH1514" s="114"/>
      <c r="AI1514" s="114"/>
      <c r="AJ1514" s="114"/>
      <c r="AK1514" s="114"/>
      <c r="AL1514" s="114"/>
      <c r="AM1514" s="114"/>
      <c r="AN1514" s="114"/>
      <c r="AO1514" s="114"/>
      <c r="AP1514" s="114"/>
      <c r="AQ1514" s="114"/>
      <c r="AR1514" s="114"/>
      <c r="AS1514" s="114"/>
      <c r="AT1514" s="114"/>
      <c r="AU1514" s="114"/>
      <c r="AV1514" s="114"/>
      <c r="AW1514" s="114"/>
      <c r="AX1514" s="114"/>
      <c r="AY1514" s="114"/>
      <c r="AZ1514" s="114"/>
      <c r="BA1514" s="114"/>
      <c r="BB1514" s="114"/>
      <c r="BC1514" s="114"/>
      <c r="BD1514" s="114"/>
      <c r="BE1514" s="114"/>
      <c r="BF1514" s="114"/>
      <c r="BG1514" s="114"/>
      <c r="BH1514" s="114"/>
      <c r="BI1514" s="114"/>
      <c r="BJ1514" s="114"/>
      <c r="BK1514" s="114"/>
      <c r="BL1514" s="114"/>
    </row>
    <row r="1515">
      <c r="A1515" s="114"/>
      <c r="B1515" s="114"/>
      <c r="C1515" s="114"/>
      <c r="D1515" s="114"/>
      <c r="E1515" s="114"/>
      <c r="F1515" s="114"/>
      <c r="G1515" s="114"/>
      <c r="H1515" s="114"/>
      <c r="I1515" s="114"/>
      <c r="J1515" s="114"/>
      <c r="K1515" s="114"/>
      <c r="L1515" s="114"/>
      <c r="M1515" s="114"/>
      <c r="N1515" s="114"/>
      <c r="O1515" s="114"/>
      <c r="P1515" s="114"/>
      <c r="Q1515" s="114"/>
      <c r="R1515" s="114"/>
      <c r="S1515" s="114"/>
      <c r="T1515" s="114"/>
      <c r="U1515" s="114"/>
      <c r="V1515" s="114"/>
      <c r="W1515" s="114"/>
      <c r="X1515" s="114"/>
      <c r="Y1515" s="114"/>
      <c r="Z1515" s="114"/>
      <c r="AA1515" s="114"/>
      <c r="AB1515" s="114"/>
      <c r="AC1515" s="114"/>
      <c r="AD1515" s="114"/>
      <c r="AE1515" s="114"/>
      <c r="AF1515" s="114"/>
      <c r="AG1515" s="114"/>
      <c r="AH1515" s="114"/>
      <c r="AI1515" s="114"/>
      <c r="AJ1515" s="114"/>
      <c r="AK1515" s="114"/>
      <c r="AL1515" s="114"/>
      <c r="AM1515" s="114"/>
      <c r="AN1515" s="114"/>
      <c r="AO1515" s="114"/>
      <c r="AP1515" s="114"/>
      <c r="AQ1515" s="114"/>
      <c r="AR1515" s="114"/>
      <c r="AS1515" s="114"/>
      <c r="AT1515" s="114"/>
      <c r="AU1515" s="114"/>
      <c r="AV1515" s="114"/>
      <c r="AW1515" s="114"/>
      <c r="AX1515" s="114"/>
      <c r="AY1515" s="114"/>
      <c r="AZ1515" s="114"/>
      <c r="BA1515" s="114"/>
      <c r="BB1515" s="114"/>
      <c r="BC1515" s="114"/>
      <c r="BD1515" s="114"/>
      <c r="BE1515" s="114"/>
      <c r="BF1515" s="114"/>
      <c r="BG1515" s="114"/>
      <c r="BH1515" s="114"/>
      <c r="BI1515" s="114"/>
      <c r="BJ1515" s="114"/>
      <c r="BK1515" s="114"/>
      <c r="BL1515" s="114"/>
    </row>
    <row r="1516">
      <c r="A1516" s="114"/>
      <c r="B1516" s="114"/>
      <c r="C1516" s="114"/>
      <c r="D1516" s="114"/>
      <c r="E1516" s="114"/>
      <c r="F1516" s="114"/>
      <c r="G1516" s="114"/>
      <c r="H1516" s="114"/>
      <c r="I1516" s="114"/>
      <c r="J1516" s="114"/>
      <c r="K1516" s="114"/>
      <c r="L1516" s="114"/>
      <c r="M1516" s="114"/>
      <c r="N1516" s="114"/>
      <c r="O1516" s="114"/>
      <c r="P1516" s="114"/>
      <c r="Q1516" s="114"/>
      <c r="R1516" s="114"/>
      <c r="S1516" s="114"/>
      <c r="T1516" s="114"/>
      <c r="U1516" s="114"/>
      <c r="V1516" s="114"/>
      <c r="W1516" s="114"/>
      <c r="X1516" s="114"/>
      <c r="Y1516" s="114"/>
      <c r="Z1516" s="114"/>
      <c r="AA1516" s="114"/>
      <c r="AB1516" s="114"/>
      <c r="AC1516" s="114"/>
      <c r="AD1516" s="114"/>
      <c r="AE1516" s="114"/>
      <c r="AF1516" s="114"/>
      <c r="AG1516" s="114"/>
      <c r="AH1516" s="114"/>
      <c r="AI1516" s="114"/>
      <c r="AJ1516" s="114"/>
      <c r="AK1516" s="114"/>
      <c r="AL1516" s="114"/>
      <c r="AM1516" s="114"/>
      <c r="AN1516" s="114"/>
      <c r="AO1516" s="114"/>
      <c r="AP1516" s="114"/>
      <c r="AQ1516" s="114"/>
      <c r="AR1516" s="114"/>
      <c r="AS1516" s="114"/>
      <c r="AT1516" s="114"/>
      <c r="AU1516" s="114"/>
      <c r="AV1516" s="114"/>
      <c r="AW1516" s="114"/>
      <c r="AX1516" s="114"/>
      <c r="AY1516" s="114"/>
      <c r="AZ1516" s="114"/>
      <c r="BA1516" s="114"/>
      <c r="BB1516" s="114"/>
      <c r="BC1516" s="114"/>
      <c r="BD1516" s="114"/>
      <c r="BE1516" s="114"/>
      <c r="BF1516" s="114"/>
      <c r="BG1516" s="114"/>
      <c r="BH1516" s="114"/>
      <c r="BI1516" s="114"/>
      <c r="BJ1516" s="114"/>
      <c r="BK1516" s="114"/>
      <c r="BL1516" s="114"/>
    </row>
    <row r="1517">
      <c r="A1517" s="114"/>
      <c r="B1517" s="114"/>
      <c r="C1517" s="114"/>
      <c r="D1517" s="114"/>
      <c r="E1517" s="114"/>
      <c r="F1517" s="114"/>
      <c r="G1517" s="114"/>
      <c r="H1517" s="114"/>
      <c r="I1517" s="114"/>
      <c r="J1517" s="114"/>
      <c r="K1517" s="114"/>
      <c r="L1517" s="114"/>
      <c r="M1517" s="114"/>
      <c r="N1517" s="114"/>
      <c r="O1517" s="114"/>
      <c r="P1517" s="114"/>
      <c r="Q1517" s="114"/>
      <c r="R1517" s="114"/>
      <c r="S1517" s="114"/>
      <c r="T1517" s="114"/>
      <c r="U1517" s="114"/>
      <c r="V1517" s="114"/>
      <c r="W1517" s="114"/>
      <c r="X1517" s="114"/>
      <c r="Y1517" s="114"/>
      <c r="Z1517" s="114"/>
      <c r="AA1517" s="114"/>
      <c r="AB1517" s="114"/>
      <c r="AC1517" s="114"/>
      <c r="AD1517" s="114"/>
      <c r="AE1517" s="114"/>
      <c r="AF1517" s="114"/>
      <c r="AG1517" s="114"/>
      <c r="AH1517" s="114"/>
      <c r="AI1517" s="114"/>
      <c r="AJ1517" s="114"/>
      <c r="AK1517" s="114"/>
      <c r="AL1517" s="114"/>
      <c r="AM1517" s="114"/>
      <c r="AN1517" s="114"/>
      <c r="AO1517" s="114"/>
      <c r="AP1517" s="114"/>
      <c r="AQ1517" s="114"/>
      <c r="AR1517" s="114"/>
      <c r="AS1517" s="114"/>
      <c r="AT1517" s="114"/>
      <c r="AU1517" s="114"/>
      <c r="AV1517" s="114"/>
      <c r="AW1517" s="114"/>
      <c r="AX1517" s="114"/>
      <c r="AY1517" s="114"/>
      <c r="AZ1517" s="114"/>
      <c r="BA1517" s="114"/>
      <c r="BB1517" s="114"/>
      <c r="BC1517" s="114"/>
      <c r="BD1517" s="114"/>
      <c r="BE1517" s="114"/>
      <c r="BF1517" s="114"/>
      <c r="BG1517" s="114"/>
      <c r="BH1517" s="114"/>
      <c r="BI1517" s="114"/>
      <c r="BJ1517" s="114"/>
      <c r="BK1517" s="114"/>
      <c r="BL1517" s="114"/>
    </row>
    <row r="1518">
      <c r="A1518" s="114"/>
      <c r="B1518" s="114"/>
      <c r="C1518" s="114"/>
      <c r="D1518" s="114"/>
      <c r="E1518" s="114"/>
      <c r="F1518" s="114"/>
      <c r="G1518" s="114"/>
      <c r="H1518" s="114"/>
      <c r="I1518" s="114"/>
      <c r="J1518" s="114"/>
      <c r="K1518" s="114"/>
      <c r="L1518" s="114"/>
      <c r="M1518" s="114"/>
      <c r="N1518" s="114"/>
      <c r="O1518" s="114"/>
      <c r="P1518" s="114"/>
      <c r="Q1518" s="114"/>
      <c r="R1518" s="114"/>
      <c r="S1518" s="114"/>
      <c r="T1518" s="114"/>
      <c r="U1518" s="114"/>
      <c r="V1518" s="114"/>
      <c r="W1518" s="114"/>
      <c r="X1518" s="114"/>
      <c r="Y1518" s="114"/>
      <c r="Z1518" s="114"/>
      <c r="AA1518" s="114"/>
      <c r="AB1518" s="114"/>
      <c r="AC1518" s="114"/>
      <c r="AD1518" s="114"/>
      <c r="AE1518" s="114"/>
      <c r="AF1518" s="114"/>
      <c r="AG1518" s="114"/>
      <c r="AH1518" s="114"/>
      <c r="AI1518" s="114"/>
      <c r="AJ1518" s="114"/>
      <c r="AK1518" s="114"/>
      <c r="AL1518" s="114"/>
      <c r="AM1518" s="114"/>
      <c r="AN1518" s="114"/>
      <c r="AO1518" s="114"/>
      <c r="AP1518" s="114"/>
      <c r="AQ1518" s="114"/>
      <c r="AR1518" s="114"/>
      <c r="AS1518" s="114"/>
      <c r="AT1518" s="114"/>
      <c r="AU1518" s="114"/>
      <c r="AV1518" s="114"/>
      <c r="AW1518" s="114"/>
      <c r="AX1518" s="114"/>
      <c r="AY1518" s="114"/>
      <c r="AZ1518" s="114"/>
      <c r="BA1518" s="114"/>
      <c r="BB1518" s="114"/>
      <c r="BC1518" s="114"/>
      <c r="BD1518" s="114"/>
      <c r="BE1518" s="114"/>
      <c r="BF1518" s="114"/>
      <c r="BG1518" s="114"/>
      <c r="BH1518" s="114"/>
      <c r="BI1518" s="114"/>
      <c r="BJ1518" s="114"/>
      <c r="BK1518" s="114"/>
      <c r="BL1518" s="114"/>
    </row>
    <row r="1519">
      <c r="A1519" s="114"/>
      <c r="B1519" s="114"/>
      <c r="C1519" s="114"/>
      <c r="D1519" s="114"/>
      <c r="E1519" s="114"/>
      <c r="F1519" s="114"/>
      <c r="G1519" s="114"/>
      <c r="H1519" s="114"/>
      <c r="I1519" s="114"/>
      <c r="J1519" s="114"/>
      <c r="K1519" s="114"/>
      <c r="L1519" s="114"/>
      <c r="M1519" s="114"/>
      <c r="N1519" s="114"/>
      <c r="O1519" s="114"/>
      <c r="P1519" s="114"/>
      <c r="Q1519" s="114"/>
      <c r="R1519" s="114"/>
      <c r="S1519" s="114"/>
      <c r="T1519" s="114"/>
      <c r="U1519" s="114"/>
      <c r="V1519" s="114"/>
      <c r="W1519" s="114"/>
      <c r="X1519" s="114"/>
      <c r="Y1519" s="114"/>
      <c r="Z1519" s="114"/>
      <c r="AA1519" s="114"/>
      <c r="AB1519" s="114"/>
      <c r="AC1519" s="114"/>
      <c r="AD1519" s="114"/>
      <c r="AE1519" s="114"/>
      <c r="AF1519" s="114"/>
      <c r="AG1519" s="114"/>
      <c r="AH1519" s="114"/>
      <c r="AI1519" s="114"/>
      <c r="AJ1519" s="114"/>
      <c r="AK1519" s="114"/>
      <c r="AL1519" s="114"/>
      <c r="AM1519" s="114"/>
      <c r="AN1519" s="114"/>
      <c r="AO1519" s="114"/>
      <c r="AP1519" s="114"/>
      <c r="AQ1519" s="114"/>
      <c r="AR1519" s="114"/>
      <c r="AS1519" s="114"/>
      <c r="AT1519" s="114"/>
      <c r="AU1519" s="114"/>
      <c r="AV1519" s="114"/>
      <c r="AW1519" s="114"/>
      <c r="AX1519" s="114"/>
      <c r="AY1519" s="114"/>
      <c r="AZ1519" s="114"/>
      <c r="BA1519" s="114"/>
      <c r="BB1519" s="114"/>
      <c r="BC1519" s="114"/>
      <c r="BD1519" s="114"/>
      <c r="BE1519" s="114"/>
      <c r="BF1519" s="114"/>
      <c r="BG1519" s="114"/>
      <c r="BH1519" s="114"/>
      <c r="BI1519" s="114"/>
      <c r="BJ1519" s="114"/>
      <c r="BK1519" s="114"/>
      <c r="BL1519" s="114"/>
    </row>
    <row r="1520">
      <c r="A1520" s="114"/>
      <c r="B1520" s="114"/>
      <c r="C1520" s="114"/>
      <c r="D1520" s="114"/>
      <c r="E1520" s="114"/>
      <c r="F1520" s="114"/>
      <c r="G1520" s="114"/>
      <c r="H1520" s="114"/>
      <c r="I1520" s="114"/>
      <c r="J1520" s="114"/>
      <c r="K1520" s="114"/>
      <c r="L1520" s="114"/>
      <c r="M1520" s="114"/>
      <c r="N1520" s="114"/>
      <c r="O1520" s="114"/>
      <c r="P1520" s="114"/>
      <c r="Q1520" s="114"/>
      <c r="R1520" s="114"/>
      <c r="S1520" s="114"/>
      <c r="T1520" s="114"/>
      <c r="U1520" s="114"/>
      <c r="V1520" s="114"/>
      <c r="W1520" s="114"/>
      <c r="X1520" s="114"/>
      <c r="Y1520" s="114"/>
      <c r="Z1520" s="114"/>
      <c r="AA1520" s="114"/>
      <c r="AB1520" s="114"/>
      <c r="AC1520" s="114"/>
      <c r="AD1520" s="114"/>
      <c r="AE1520" s="114"/>
      <c r="AF1520" s="114"/>
      <c r="AG1520" s="114"/>
      <c r="AH1520" s="114"/>
      <c r="AI1520" s="114"/>
      <c r="AJ1520" s="114"/>
      <c r="AK1520" s="114"/>
      <c r="AL1520" s="114"/>
      <c r="AM1520" s="114"/>
      <c r="AN1520" s="114"/>
      <c r="AO1520" s="114"/>
      <c r="AP1520" s="114"/>
      <c r="AQ1520" s="114"/>
      <c r="AR1520" s="114"/>
      <c r="AS1520" s="114"/>
      <c r="AT1520" s="114"/>
      <c r="AU1520" s="114"/>
      <c r="AV1520" s="114"/>
      <c r="AW1520" s="114"/>
      <c r="AX1520" s="114"/>
      <c r="AY1520" s="114"/>
      <c r="AZ1520" s="114"/>
      <c r="BA1520" s="114"/>
      <c r="BB1520" s="114"/>
      <c r="BC1520" s="114"/>
      <c r="BD1520" s="114"/>
      <c r="BE1520" s="114"/>
      <c r="BF1520" s="114"/>
      <c r="BG1520" s="114"/>
      <c r="BH1520" s="114"/>
      <c r="BI1520" s="114"/>
      <c r="BJ1520" s="114"/>
      <c r="BK1520" s="114"/>
      <c r="BL1520" s="114"/>
    </row>
    <row r="1521">
      <c r="A1521" s="114"/>
      <c r="B1521" s="114"/>
      <c r="C1521" s="114"/>
      <c r="D1521" s="114"/>
      <c r="E1521" s="114"/>
      <c r="F1521" s="114"/>
      <c r="G1521" s="114"/>
      <c r="H1521" s="114"/>
      <c r="I1521" s="114"/>
      <c r="J1521" s="114"/>
      <c r="K1521" s="114"/>
      <c r="L1521" s="114"/>
      <c r="M1521" s="114"/>
      <c r="N1521" s="114"/>
      <c r="O1521" s="114"/>
      <c r="P1521" s="114"/>
      <c r="Q1521" s="114"/>
      <c r="R1521" s="114"/>
      <c r="S1521" s="114"/>
      <c r="T1521" s="114"/>
      <c r="U1521" s="114"/>
      <c r="V1521" s="114"/>
      <c r="W1521" s="114"/>
      <c r="X1521" s="114"/>
      <c r="Y1521" s="114"/>
      <c r="Z1521" s="114"/>
      <c r="AA1521" s="114"/>
      <c r="AB1521" s="114"/>
      <c r="AC1521" s="114"/>
      <c r="AD1521" s="114"/>
      <c r="AE1521" s="114"/>
      <c r="AF1521" s="114"/>
      <c r="AG1521" s="114"/>
      <c r="AH1521" s="114"/>
      <c r="AI1521" s="114"/>
      <c r="AJ1521" s="114"/>
      <c r="AK1521" s="114"/>
      <c r="AL1521" s="114"/>
      <c r="AM1521" s="114"/>
      <c r="AN1521" s="114"/>
      <c r="AO1521" s="114"/>
      <c r="AP1521" s="114"/>
      <c r="AQ1521" s="114"/>
      <c r="AR1521" s="114"/>
      <c r="AS1521" s="114"/>
      <c r="AT1521" s="114"/>
      <c r="AU1521" s="114"/>
      <c r="AV1521" s="114"/>
      <c r="AW1521" s="114"/>
      <c r="AX1521" s="114"/>
      <c r="AY1521" s="114"/>
      <c r="AZ1521" s="114"/>
      <c r="BA1521" s="114"/>
      <c r="BB1521" s="114"/>
      <c r="BC1521" s="114"/>
      <c r="BD1521" s="114"/>
      <c r="BE1521" s="114"/>
      <c r="BF1521" s="114"/>
      <c r="BG1521" s="114"/>
      <c r="BH1521" s="114"/>
      <c r="BI1521" s="114"/>
      <c r="BJ1521" s="114"/>
      <c r="BK1521" s="114"/>
      <c r="BL1521" s="114"/>
    </row>
    <row r="1522">
      <c r="A1522" s="114"/>
      <c r="B1522" s="114"/>
      <c r="C1522" s="114"/>
      <c r="D1522" s="114"/>
      <c r="E1522" s="114"/>
      <c r="F1522" s="114"/>
      <c r="G1522" s="114"/>
      <c r="H1522" s="114"/>
      <c r="I1522" s="114"/>
      <c r="J1522" s="114"/>
      <c r="K1522" s="114"/>
      <c r="L1522" s="114"/>
      <c r="M1522" s="114"/>
      <c r="N1522" s="114"/>
      <c r="O1522" s="114"/>
      <c r="P1522" s="114"/>
      <c r="Q1522" s="114"/>
      <c r="R1522" s="114"/>
      <c r="S1522" s="114"/>
      <c r="T1522" s="114"/>
      <c r="U1522" s="114"/>
      <c r="V1522" s="114"/>
      <c r="W1522" s="114"/>
      <c r="X1522" s="114"/>
      <c r="Y1522" s="114"/>
      <c r="Z1522" s="114"/>
      <c r="AA1522" s="114"/>
      <c r="AB1522" s="114"/>
      <c r="AC1522" s="114"/>
      <c r="AD1522" s="114"/>
      <c r="AE1522" s="114"/>
      <c r="AF1522" s="114"/>
      <c r="AG1522" s="114"/>
      <c r="AH1522" s="114"/>
      <c r="AI1522" s="114"/>
      <c r="AJ1522" s="114"/>
      <c r="AK1522" s="114"/>
      <c r="AL1522" s="114"/>
      <c r="AM1522" s="114"/>
      <c r="AN1522" s="114"/>
      <c r="AO1522" s="114"/>
      <c r="AP1522" s="114"/>
      <c r="AQ1522" s="114"/>
      <c r="AR1522" s="114"/>
      <c r="AS1522" s="114"/>
      <c r="AT1522" s="114"/>
      <c r="AU1522" s="114"/>
      <c r="AV1522" s="114"/>
      <c r="AW1522" s="114"/>
      <c r="AX1522" s="114"/>
      <c r="AY1522" s="114"/>
      <c r="AZ1522" s="114"/>
      <c r="BA1522" s="114"/>
      <c r="BB1522" s="114"/>
      <c r="BC1522" s="114"/>
      <c r="BD1522" s="114"/>
      <c r="BE1522" s="114"/>
      <c r="BF1522" s="114"/>
      <c r="BG1522" s="114"/>
      <c r="BH1522" s="114"/>
      <c r="BI1522" s="114"/>
      <c r="BJ1522" s="114"/>
      <c r="BK1522" s="114"/>
      <c r="BL1522" s="114"/>
    </row>
    <row r="1523">
      <c r="A1523" s="114"/>
      <c r="B1523" s="114"/>
      <c r="C1523" s="114"/>
      <c r="D1523" s="114"/>
      <c r="E1523" s="114"/>
      <c r="F1523" s="114"/>
      <c r="G1523" s="114"/>
      <c r="H1523" s="114"/>
      <c r="I1523" s="114"/>
      <c r="J1523" s="114"/>
      <c r="K1523" s="114"/>
      <c r="L1523" s="114"/>
      <c r="M1523" s="114"/>
      <c r="N1523" s="114"/>
      <c r="O1523" s="114"/>
      <c r="P1523" s="114"/>
      <c r="Q1523" s="114"/>
      <c r="R1523" s="114"/>
      <c r="S1523" s="114"/>
      <c r="T1523" s="114"/>
      <c r="U1523" s="114"/>
      <c r="V1523" s="114"/>
      <c r="W1523" s="114"/>
      <c r="X1523" s="114"/>
      <c r="Y1523" s="114"/>
      <c r="Z1523" s="114"/>
      <c r="AA1523" s="114"/>
      <c r="AB1523" s="114"/>
      <c r="AC1523" s="114"/>
      <c r="AD1523" s="114"/>
      <c r="AE1523" s="114"/>
      <c r="AF1523" s="114"/>
      <c r="AG1523" s="114"/>
      <c r="AH1523" s="114"/>
      <c r="AI1523" s="114"/>
      <c r="AJ1523" s="114"/>
      <c r="AK1523" s="114"/>
      <c r="AL1523" s="114"/>
      <c r="AM1523" s="114"/>
      <c r="AN1523" s="114"/>
      <c r="AO1523" s="114"/>
      <c r="AP1523" s="114"/>
      <c r="AQ1523" s="114"/>
      <c r="AR1523" s="114"/>
      <c r="AS1523" s="114"/>
      <c r="AT1523" s="114"/>
      <c r="AU1523" s="114"/>
      <c r="AV1523" s="114"/>
      <c r="AW1523" s="114"/>
      <c r="AX1523" s="114"/>
      <c r="AY1523" s="114"/>
      <c r="AZ1523" s="114"/>
      <c r="BA1523" s="114"/>
      <c r="BB1523" s="114"/>
      <c r="BC1523" s="114"/>
      <c r="BD1523" s="114"/>
      <c r="BE1523" s="114"/>
      <c r="BF1523" s="114"/>
      <c r="BG1523" s="114"/>
      <c r="BH1523" s="114"/>
      <c r="BI1523" s="114"/>
      <c r="BJ1523" s="114"/>
      <c r="BK1523" s="114"/>
      <c r="BL1523" s="114"/>
    </row>
    <row r="1524">
      <c r="A1524" s="114"/>
      <c r="B1524" s="114"/>
      <c r="C1524" s="114"/>
      <c r="D1524" s="114"/>
      <c r="E1524" s="114"/>
      <c r="F1524" s="114"/>
      <c r="G1524" s="114"/>
      <c r="H1524" s="114"/>
      <c r="I1524" s="114"/>
      <c r="J1524" s="114"/>
      <c r="K1524" s="114"/>
      <c r="L1524" s="114"/>
      <c r="M1524" s="114"/>
      <c r="N1524" s="114"/>
      <c r="O1524" s="114"/>
      <c r="P1524" s="114"/>
      <c r="Q1524" s="114"/>
      <c r="R1524" s="114"/>
      <c r="S1524" s="114"/>
      <c r="T1524" s="114"/>
      <c r="U1524" s="114"/>
      <c r="V1524" s="114"/>
      <c r="W1524" s="114"/>
      <c r="X1524" s="114"/>
      <c r="Y1524" s="114"/>
      <c r="Z1524" s="114"/>
      <c r="AA1524" s="114"/>
      <c r="AB1524" s="114"/>
      <c r="AC1524" s="114"/>
      <c r="AD1524" s="114"/>
      <c r="AE1524" s="114"/>
      <c r="AF1524" s="114"/>
      <c r="AG1524" s="114"/>
      <c r="AH1524" s="114"/>
      <c r="AI1524" s="114"/>
      <c r="AJ1524" s="114"/>
      <c r="AK1524" s="114"/>
      <c r="AL1524" s="114"/>
      <c r="AM1524" s="114"/>
      <c r="AN1524" s="114"/>
      <c r="AO1524" s="114"/>
      <c r="AP1524" s="114"/>
      <c r="AQ1524" s="114"/>
      <c r="AR1524" s="114"/>
      <c r="AS1524" s="114"/>
      <c r="AT1524" s="114"/>
      <c r="AU1524" s="114"/>
      <c r="AV1524" s="114"/>
      <c r="AW1524" s="114"/>
      <c r="AX1524" s="114"/>
      <c r="AY1524" s="114"/>
      <c r="AZ1524" s="114"/>
      <c r="BA1524" s="114"/>
      <c r="BB1524" s="114"/>
      <c r="BC1524" s="114"/>
      <c r="BD1524" s="114"/>
      <c r="BE1524" s="114"/>
      <c r="BF1524" s="114"/>
      <c r="BG1524" s="114"/>
      <c r="BH1524" s="114"/>
      <c r="BI1524" s="114"/>
      <c r="BJ1524" s="114"/>
      <c r="BK1524" s="114"/>
      <c r="BL1524" s="114"/>
    </row>
    <row r="1525">
      <c r="A1525" s="114"/>
      <c r="B1525" s="114"/>
      <c r="C1525" s="114"/>
      <c r="D1525" s="114"/>
      <c r="E1525" s="114"/>
      <c r="F1525" s="114"/>
      <c r="G1525" s="114"/>
      <c r="H1525" s="114"/>
      <c r="I1525" s="114"/>
      <c r="J1525" s="114"/>
      <c r="K1525" s="114"/>
      <c r="L1525" s="114"/>
      <c r="M1525" s="114"/>
      <c r="N1525" s="114"/>
      <c r="O1525" s="114"/>
      <c r="P1525" s="114"/>
      <c r="Q1525" s="114"/>
      <c r="R1525" s="114"/>
      <c r="S1525" s="114"/>
      <c r="T1525" s="114"/>
      <c r="U1525" s="114"/>
      <c r="V1525" s="114"/>
      <c r="W1525" s="114"/>
      <c r="X1525" s="114"/>
      <c r="Y1525" s="114"/>
      <c r="Z1525" s="114"/>
      <c r="AA1525" s="114"/>
      <c r="AB1525" s="114"/>
      <c r="AC1525" s="114"/>
      <c r="AD1525" s="114"/>
      <c r="AE1525" s="114"/>
      <c r="AF1525" s="114"/>
      <c r="AG1525" s="114"/>
      <c r="AH1525" s="114"/>
      <c r="AI1525" s="114"/>
      <c r="AJ1525" s="114"/>
      <c r="AK1525" s="114"/>
      <c r="AL1525" s="114"/>
      <c r="AM1525" s="114"/>
      <c r="AN1525" s="114"/>
      <c r="AO1525" s="114"/>
      <c r="AP1525" s="114"/>
      <c r="AQ1525" s="114"/>
      <c r="AR1525" s="114"/>
      <c r="AS1525" s="114"/>
      <c r="AT1525" s="114"/>
      <c r="AU1525" s="114"/>
      <c r="AV1525" s="114"/>
      <c r="AW1525" s="114"/>
      <c r="AX1525" s="114"/>
      <c r="AY1525" s="114"/>
      <c r="AZ1525" s="114"/>
      <c r="BA1525" s="114"/>
      <c r="BB1525" s="114"/>
      <c r="BC1525" s="114"/>
      <c r="BD1525" s="114"/>
      <c r="BE1525" s="114"/>
      <c r="BF1525" s="114"/>
      <c r="BG1525" s="114"/>
      <c r="BH1525" s="114"/>
      <c r="BI1525" s="114"/>
      <c r="BJ1525" s="114"/>
      <c r="BK1525" s="114"/>
      <c r="BL1525" s="114"/>
    </row>
    <row r="1526">
      <c r="A1526" s="114"/>
      <c r="B1526" s="114"/>
      <c r="C1526" s="114"/>
      <c r="D1526" s="114"/>
      <c r="E1526" s="114"/>
      <c r="F1526" s="114"/>
      <c r="G1526" s="114"/>
      <c r="H1526" s="114"/>
      <c r="I1526" s="114"/>
      <c r="J1526" s="114"/>
      <c r="K1526" s="114"/>
      <c r="L1526" s="114"/>
      <c r="M1526" s="114"/>
      <c r="N1526" s="114"/>
      <c r="O1526" s="114"/>
      <c r="P1526" s="114"/>
      <c r="Q1526" s="114"/>
      <c r="R1526" s="114"/>
      <c r="S1526" s="114"/>
      <c r="T1526" s="114"/>
      <c r="U1526" s="114"/>
      <c r="V1526" s="114"/>
      <c r="W1526" s="114"/>
      <c r="X1526" s="114"/>
      <c r="Y1526" s="114"/>
      <c r="Z1526" s="114"/>
      <c r="AA1526" s="114"/>
      <c r="AB1526" s="114"/>
      <c r="AC1526" s="114"/>
      <c r="AD1526" s="114"/>
      <c r="AE1526" s="114"/>
      <c r="AF1526" s="114"/>
      <c r="AG1526" s="114"/>
      <c r="AH1526" s="114"/>
      <c r="AI1526" s="114"/>
      <c r="AJ1526" s="114"/>
      <c r="AK1526" s="114"/>
      <c r="AL1526" s="114"/>
      <c r="AM1526" s="114"/>
      <c r="AN1526" s="114"/>
      <c r="AO1526" s="114"/>
      <c r="AP1526" s="114"/>
      <c r="AQ1526" s="114"/>
      <c r="AR1526" s="114"/>
      <c r="AS1526" s="114"/>
      <c r="AT1526" s="114"/>
      <c r="AU1526" s="114"/>
      <c r="AV1526" s="114"/>
      <c r="AW1526" s="114"/>
      <c r="AX1526" s="114"/>
      <c r="AY1526" s="114"/>
      <c r="AZ1526" s="114"/>
      <c r="BA1526" s="114"/>
      <c r="BB1526" s="114"/>
      <c r="BC1526" s="114"/>
      <c r="BD1526" s="114"/>
      <c r="BE1526" s="114"/>
      <c r="BF1526" s="114"/>
      <c r="BG1526" s="114"/>
      <c r="BH1526" s="114"/>
      <c r="BI1526" s="114"/>
      <c r="BJ1526" s="114"/>
      <c r="BK1526" s="114"/>
      <c r="BL1526" s="114"/>
    </row>
    <row r="1527">
      <c r="A1527" s="114"/>
      <c r="B1527" s="114"/>
      <c r="C1527" s="114"/>
      <c r="D1527" s="114"/>
      <c r="E1527" s="114"/>
      <c r="F1527" s="114"/>
      <c r="G1527" s="114"/>
      <c r="H1527" s="114"/>
      <c r="I1527" s="114"/>
      <c r="J1527" s="114"/>
      <c r="K1527" s="114"/>
      <c r="L1527" s="114"/>
      <c r="M1527" s="114"/>
      <c r="N1527" s="114"/>
      <c r="O1527" s="114"/>
      <c r="P1527" s="114"/>
      <c r="Q1527" s="114"/>
      <c r="R1527" s="114"/>
      <c r="S1527" s="114"/>
      <c r="T1527" s="114"/>
      <c r="U1527" s="114"/>
      <c r="V1527" s="114"/>
      <c r="W1527" s="114"/>
      <c r="X1527" s="114"/>
      <c r="Y1527" s="114"/>
      <c r="Z1527" s="114"/>
      <c r="AA1527" s="114"/>
      <c r="AB1527" s="114"/>
      <c r="AC1527" s="114"/>
      <c r="AD1527" s="114"/>
      <c r="AE1527" s="114"/>
      <c r="AF1527" s="114"/>
      <c r="AG1527" s="114"/>
      <c r="AH1527" s="114"/>
      <c r="AI1527" s="114"/>
      <c r="AJ1527" s="114"/>
      <c r="AK1527" s="114"/>
      <c r="AL1527" s="114"/>
      <c r="AM1527" s="114"/>
      <c r="AN1527" s="114"/>
      <c r="AO1527" s="114"/>
      <c r="AP1527" s="114"/>
      <c r="AQ1527" s="114"/>
      <c r="AR1527" s="114"/>
      <c r="AS1527" s="114"/>
      <c r="AT1527" s="114"/>
      <c r="AU1527" s="114"/>
      <c r="AV1527" s="114"/>
      <c r="AW1527" s="114"/>
      <c r="AX1527" s="114"/>
      <c r="AY1527" s="114"/>
      <c r="AZ1527" s="114"/>
      <c r="BA1527" s="114"/>
      <c r="BB1527" s="114"/>
      <c r="BC1527" s="114"/>
      <c r="BD1527" s="114"/>
      <c r="BE1527" s="114"/>
      <c r="BF1527" s="114"/>
      <c r="BG1527" s="114"/>
      <c r="BH1527" s="114"/>
      <c r="BI1527" s="114"/>
      <c r="BJ1527" s="114"/>
      <c r="BK1527" s="114"/>
      <c r="BL1527" s="114"/>
    </row>
    <row r="1528">
      <c r="A1528" s="114"/>
      <c r="B1528" s="114"/>
      <c r="C1528" s="114"/>
      <c r="D1528" s="114"/>
      <c r="E1528" s="114"/>
      <c r="F1528" s="114"/>
      <c r="G1528" s="114"/>
      <c r="H1528" s="114"/>
      <c r="I1528" s="114"/>
      <c r="J1528" s="114"/>
      <c r="K1528" s="114"/>
      <c r="L1528" s="114"/>
      <c r="M1528" s="114"/>
      <c r="N1528" s="114"/>
      <c r="O1528" s="114"/>
      <c r="P1528" s="114"/>
      <c r="Q1528" s="114"/>
      <c r="R1528" s="114"/>
      <c r="S1528" s="114"/>
      <c r="T1528" s="114"/>
      <c r="U1528" s="114"/>
      <c r="V1528" s="114"/>
      <c r="W1528" s="114"/>
      <c r="X1528" s="114"/>
      <c r="Y1528" s="114"/>
      <c r="Z1528" s="114"/>
      <c r="AA1528" s="114"/>
      <c r="AB1528" s="114"/>
      <c r="AC1528" s="114"/>
      <c r="AD1528" s="114"/>
      <c r="AE1528" s="114"/>
      <c r="AF1528" s="114"/>
      <c r="AG1528" s="114"/>
      <c r="AH1528" s="114"/>
      <c r="AI1528" s="114"/>
      <c r="AJ1528" s="114"/>
      <c r="AK1528" s="114"/>
      <c r="AL1528" s="114"/>
      <c r="AM1528" s="114"/>
      <c r="AN1528" s="114"/>
      <c r="AO1528" s="114"/>
      <c r="AP1528" s="114"/>
      <c r="AQ1528" s="114"/>
      <c r="AR1528" s="114"/>
      <c r="AS1528" s="114"/>
      <c r="AT1528" s="114"/>
      <c r="AU1528" s="114"/>
      <c r="AV1528" s="114"/>
      <c r="AW1528" s="114"/>
      <c r="AX1528" s="114"/>
      <c r="AY1528" s="114"/>
      <c r="AZ1528" s="114"/>
      <c r="BA1528" s="114"/>
      <c r="BB1528" s="114"/>
      <c r="BC1528" s="114"/>
      <c r="BD1528" s="114"/>
      <c r="BE1528" s="114"/>
      <c r="BF1528" s="114"/>
      <c r="BG1528" s="114"/>
      <c r="BH1528" s="114"/>
      <c r="BI1528" s="114"/>
      <c r="BJ1528" s="114"/>
      <c r="BK1528" s="114"/>
      <c r="BL1528" s="114"/>
    </row>
    <row r="1529">
      <c r="A1529" s="114"/>
      <c r="B1529" s="114"/>
      <c r="C1529" s="114"/>
      <c r="D1529" s="114"/>
      <c r="E1529" s="114"/>
      <c r="F1529" s="114"/>
      <c r="G1529" s="114"/>
      <c r="H1529" s="114"/>
      <c r="I1529" s="114"/>
      <c r="J1529" s="114"/>
      <c r="K1529" s="114"/>
      <c r="L1529" s="114"/>
      <c r="M1529" s="114"/>
      <c r="N1529" s="114"/>
      <c r="O1529" s="114"/>
      <c r="P1529" s="114"/>
      <c r="Q1529" s="114"/>
      <c r="R1529" s="114"/>
      <c r="S1529" s="114"/>
      <c r="T1529" s="114"/>
      <c r="U1529" s="114"/>
      <c r="V1529" s="114"/>
      <c r="W1529" s="114"/>
      <c r="X1529" s="114"/>
      <c r="Y1529" s="114"/>
      <c r="Z1529" s="114"/>
      <c r="AA1529" s="114"/>
      <c r="AB1529" s="114"/>
      <c r="AC1529" s="114"/>
      <c r="AD1529" s="114"/>
      <c r="AE1529" s="114"/>
      <c r="AF1529" s="114"/>
      <c r="AG1529" s="114"/>
      <c r="AH1529" s="114"/>
      <c r="AI1529" s="114"/>
      <c r="AJ1529" s="114"/>
      <c r="AK1529" s="114"/>
      <c r="AL1529" s="114"/>
      <c r="AM1529" s="114"/>
      <c r="AN1529" s="114"/>
      <c r="AO1529" s="114"/>
      <c r="AP1529" s="114"/>
      <c r="AQ1529" s="114"/>
      <c r="AR1529" s="114"/>
      <c r="AS1529" s="114"/>
      <c r="AT1529" s="114"/>
      <c r="AU1529" s="114"/>
      <c r="AV1529" s="114"/>
      <c r="AW1529" s="114"/>
      <c r="AX1529" s="114"/>
      <c r="AY1529" s="114"/>
      <c r="AZ1529" s="114"/>
      <c r="BA1529" s="114"/>
      <c r="BB1529" s="114"/>
      <c r="BC1529" s="114"/>
      <c r="BD1529" s="114"/>
      <c r="BE1529" s="114"/>
      <c r="BF1529" s="114"/>
      <c r="BG1529" s="114"/>
      <c r="BH1529" s="114"/>
      <c r="BI1529" s="114"/>
      <c r="BJ1529" s="114"/>
      <c r="BK1529" s="114"/>
      <c r="BL1529" s="114"/>
    </row>
    <row r="1530">
      <c r="A1530" s="114"/>
      <c r="B1530" s="114"/>
      <c r="C1530" s="114"/>
      <c r="D1530" s="114"/>
      <c r="E1530" s="114"/>
      <c r="F1530" s="114"/>
      <c r="G1530" s="114"/>
      <c r="H1530" s="114"/>
      <c r="I1530" s="114"/>
      <c r="J1530" s="114"/>
      <c r="K1530" s="114"/>
      <c r="L1530" s="114"/>
      <c r="M1530" s="114"/>
      <c r="N1530" s="114"/>
      <c r="O1530" s="114"/>
      <c r="P1530" s="114"/>
      <c r="Q1530" s="114"/>
      <c r="R1530" s="114"/>
      <c r="S1530" s="114"/>
      <c r="T1530" s="114"/>
      <c r="U1530" s="114"/>
      <c r="V1530" s="114"/>
      <c r="W1530" s="114"/>
      <c r="X1530" s="114"/>
      <c r="Y1530" s="114"/>
      <c r="Z1530" s="114"/>
      <c r="AA1530" s="114"/>
      <c r="AB1530" s="114"/>
      <c r="AC1530" s="114"/>
      <c r="AD1530" s="114"/>
      <c r="AE1530" s="114"/>
      <c r="AF1530" s="114"/>
      <c r="AG1530" s="114"/>
      <c r="AH1530" s="114"/>
      <c r="AI1530" s="114"/>
      <c r="AJ1530" s="114"/>
      <c r="AK1530" s="114"/>
      <c r="AL1530" s="114"/>
      <c r="AM1530" s="114"/>
      <c r="AN1530" s="114"/>
      <c r="AO1530" s="114"/>
      <c r="AP1530" s="114"/>
      <c r="AQ1530" s="114"/>
      <c r="AR1530" s="114"/>
      <c r="AS1530" s="114"/>
      <c r="AT1530" s="114"/>
      <c r="AU1530" s="114"/>
      <c r="AV1530" s="114"/>
      <c r="AW1530" s="114"/>
      <c r="AX1530" s="114"/>
      <c r="AY1530" s="114"/>
      <c r="AZ1530" s="114"/>
      <c r="BA1530" s="114"/>
      <c r="BB1530" s="114"/>
      <c r="BC1530" s="114"/>
      <c r="BD1530" s="114"/>
      <c r="BE1530" s="114"/>
      <c r="BF1530" s="114"/>
      <c r="BG1530" s="114"/>
      <c r="BH1530" s="114"/>
      <c r="BI1530" s="114"/>
      <c r="BJ1530" s="114"/>
      <c r="BK1530" s="114"/>
      <c r="BL1530" s="114"/>
    </row>
    <row r="1531">
      <c r="A1531" s="114"/>
      <c r="B1531" s="114"/>
      <c r="C1531" s="114"/>
      <c r="D1531" s="114"/>
      <c r="E1531" s="114"/>
      <c r="F1531" s="114"/>
      <c r="G1531" s="114"/>
      <c r="H1531" s="114"/>
      <c r="I1531" s="114"/>
      <c r="J1531" s="114"/>
      <c r="K1531" s="114"/>
      <c r="L1531" s="114"/>
      <c r="M1531" s="114"/>
      <c r="N1531" s="114"/>
      <c r="O1531" s="114"/>
      <c r="P1531" s="114"/>
      <c r="Q1531" s="114"/>
      <c r="R1531" s="114"/>
      <c r="S1531" s="114"/>
      <c r="T1531" s="114"/>
      <c r="U1531" s="114"/>
      <c r="V1531" s="114"/>
      <c r="W1531" s="114"/>
      <c r="X1531" s="114"/>
      <c r="Y1531" s="114"/>
      <c r="Z1531" s="114"/>
      <c r="AA1531" s="114"/>
      <c r="AB1531" s="114"/>
      <c r="AC1531" s="114"/>
      <c r="AD1531" s="114"/>
      <c r="AE1531" s="114"/>
      <c r="AF1531" s="114"/>
      <c r="AG1531" s="114"/>
      <c r="AH1531" s="114"/>
      <c r="AI1531" s="114"/>
      <c r="AJ1531" s="114"/>
      <c r="AK1531" s="114"/>
      <c r="AL1531" s="114"/>
      <c r="AM1531" s="114"/>
      <c r="AN1531" s="114"/>
      <c r="AO1531" s="114"/>
      <c r="AP1531" s="114"/>
      <c r="AQ1531" s="114"/>
      <c r="AR1531" s="114"/>
      <c r="AS1531" s="114"/>
      <c r="AT1531" s="114"/>
      <c r="AU1531" s="114"/>
      <c r="AV1531" s="114"/>
      <c r="AW1531" s="114"/>
      <c r="AX1531" s="114"/>
      <c r="AY1531" s="114"/>
      <c r="AZ1531" s="114"/>
      <c r="BA1531" s="114"/>
      <c r="BB1531" s="114"/>
      <c r="BC1531" s="114"/>
      <c r="BD1531" s="114"/>
      <c r="BE1531" s="114"/>
      <c r="BF1531" s="114"/>
      <c r="BG1531" s="114"/>
      <c r="BH1531" s="114"/>
      <c r="BI1531" s="114"/>
      <c r="BJ1531" s="114"/>
      <c r="BK1531" s="114"/>
      <c r="BL1531" s="114"/>
    </row>
    <row r="1532">
      <c r="A1532" s="114"/>
      <c r="B1532" s="114"/>
      <c r="C1532" s="114"/>
      <c r="D1532" s="114"/>
      <c r="E1532" s="114"/>
      <c r="F1532" s="114"/>
      <c r="G1532" s="114"/>
      <c r="H1532" s="114"/>
      <c r="I1532" s="114"/>
      <c r="J1532" s="114"/>
      <c r="K1532" s="114"/>
      <c r="L1532" s="114"/>
      <c r="M1532" s="114"/>
      <c r="N1532" s="114"/>
      <c r="O1532" s="114"/>
      <c r="P1532" s="114"/>
      <c r="Q1532" s="114"/>
      <c r="R1532" s="114"/>
      <c r="S1532" s="114"/>
      <c r="T1532" s="114"/>
      <c r="U1532" s="114"/>
      <c r="V1532" s="114"/>
      <c r="W1532" s="114"/>
      <c r="X1532" s="114"/>
      <c r="Y1532" s="114"/>
      <c r="Z1532" s="114"/>
      <c r="AA1532" s="114"/>
      <c r="AB1532" s="114"/>
      <c r="AC1532" s="114"/>
      <c r="AD1532" s="114"/>
      <c r="AE1532" s="114"/>
      <c r="AF1532" s="114"/>
      <c r="AG1532" s="114"/>
      <c r="AH1532" s="114"/>
      <c r="AI1532" s="114"/>
      <c r="AJ1532" s="114"/>
      <c r="AK1532" s="114"/>
      <c r="AL1532" s="114"/>
      <c r="AM1532" s="114"/>
      <c r="AN1532" s="114"/>
      <c r="AO1532" s="114"/>
      <c r="AP1532" s="114"/>
      <c r="AQ1532" s="114"/>
      <c r="AR1532" s="114"/>
      <c r="AS1532" s="114"/>
      <c r="AT1532" s="114"/>
      <c r="AU1532" s="114"/>
      <c r="AV1532" s="114"/>
      <c r="AW1532" s="114"/>
      <c r="AX1532" s="114"/>
      <c r="AY1532" s="114"/>
      <c r="AZ1532" s="114"/>
      <c r="BA1532" s="114"/>
      <c r="BB1532" s="114"/>
      <c r="BC1532" s="114"/>
      <c r="BD1532" s="114"/>
      <c r="BE1532" s="114"/>
      <c r="BF1532" s="114"/>
      <c r="BG1532" s="114"/>
      <c r="BH1532" s="114"/>
      <c r="BI1532" s="114"/>
      <c r="BJ1532" s="114"/>
      <c r="BK1532" s="114"/>
      <c r="BL1532" s="114"/>
    </row>
    <row r="1533">
      <c r="A1533" s="114"/>
      <c r="B1533" s="114"/>
      <c r="C1533" s="114"/>
      <c r="D1533" s="114"/>
      <c r="E1533" s="114"/>
      <c r="F1533" s="114"/>
      <c r="G1533" s="114"/>
      <c r="H1533" s="114"/>
      <c r="I1533" s="114"/>
      <c r="J1533" s="114"/>
      <c r="K1533" s="114"/>
      <c r="L1533" s="114"/>
      <c r="M1533" s="114"/>
      <c r="N1533" s="114"/>
      <c r="O1533" s="114"/>
      <c r="P1533" s="114"/>
      <c r="Q1533" s="114"/>
      <c r="R1533" s="114"/>
      <c r="S1533" s="114"/>
      <c r="T1533" s="114"/>
      <c r="U1533" s="114"/>
      <c r="V1533" s="114"/>
      <c r="W1533" s="114"/>
      <c r="X1533" s="114"/>
      <c r="Y1533" s="114"/>
      <c r="Z1533" s="114"/>
      <c r="AA1533" s="114"/>
      <c r="AB1533" s="114"/>
      <c r="AC1533" s="114"/>
      <c r="AD1533" s="114"/>
      <c r="AE1533" s="114"/>
      <c r="AF1533" s="114"/>
      <c r="AG1533" s="114"/>
      <c r="AH1533" s="114"/>
      <c r="AI1533" s="114"/>
      <c r="AJ1533" s="114"/>
      <c r="AK1533" s="114"/>
      <c r="AL1533" s="114"/>
      <c r="AM1533" s="114"/>
      <c r="AN1533" s="114"/>
      <c r="AO1533" s="114"/>
      <c r="AP1533" s="114"/>
      <c r="AQ1533" s="114"/>
      <c r="AR1533" s="114"/>
      <c r="AS1533" s="114"/>
      <c r="AT1533" s="114"/>
      <c r="AU1533" s="114"/>
      <c r="AV1533" s="114"/>
      <c r="AW1533" s="114"/>
      <c r="AX1533" s="114"/>
      <c r="AY1533" s="114"/>
      <c r="AZ1533" s="114"/>
      <c r="BA1533" s="114"/>
      <c r="BB1533" s="114"/>
      <c r="BC1533" s="114"/>
      <c r="BD1533" s="114"/>
      <c r="BE1533" s="114"/>
      <c r="BF1533" s="114"/>
      <c r="BG1533" s="114"/>
      <c r="BH1533" s="114"/>
      <c r="BI1533" s="114"/>
      <c r="BJ1533" s="114"/>
      <c r="BK1533" s="114"/>
      <c r="BL1533" s="114"/>
    </row>
    <row r="1534">
      <c r="A1534" s="114"/>
      <c r="B1534" s="114"/>
      <c r="C1534" s="114"/>
      <c r="D1534" s="114"/>
      <c r="E1534" s="114"/>
      <c r="F1534" s="114"/>
      <c r="G1534" s="114"/>
      <c r="H1534" s="114"/>
      <c r="I1534" s="114"/>
      <c r="J1534" s="114"/>
      <c r="K1534" s="114"/>
      <c r="L1534" s="114"/>
      <c r="M1534" s="114"/>
      <c r="N1534" s="114"/>
      <c r="O1534" s="114"/>
      <c r="P1534" s="114"/>
      <c r="Q1534" s="114"/>
      <c r="R1534" s="114"/>
      <c r="S1534" s="114"/>
      <c r="T1534" s="114"/>
      <c r="U1534" s="114"/>
      <c r="V1534" s="114"/>
      <c r="W1534" s="114"/>
      <c r="X1534" s="114"/>
      <c r="Y1534" s="114"/>
      <c r="Z1534" s="114"/>
      <c r="AA1534" s="114"/>
      <c r="AB1534" s="114"/>
      <c r="AC1534" s="114"/>
      <c r="AD1534" s="114"/>
      <c r="AE1534" s="114"/>
      <c r="AF1534" s="114"/>
      <c r="AG1534" s="114"/>
      <c r="AH1534" s="114"/>
      <c r="AI1534" s="114"/>
      <c r="AJ1534" s="114"/>
      <c r="AK1534" s="114"/>
      <c r="AL1534" s="114"/>
      <c r="AM1534" s="114"/>
      <c r="AN1534" s="114"/>
      <c r="AO1534" s="114"/>
      <c r="AP1534" s="114"/>
      <c r="AQ1534" s="114"/>
      <c r="AR1534" s="114"/>
      <c r="AS1534" s="114"/>
      <c r="AT1534" s="114"/>
      <c r="AU1534" s="114"/>
      <c r="AV1534" s="114"/>
      <c r="AW1534" s="114"/>
      <c r="AX1534" s="114"/>
      <c r="AY1534" s="114"/>
      <c r="AZ1534" s="114"/>
      <c r="BA1534" s="114"/>
      <c r="BB1534" s="114"/>
      <c r="BC1534" s="114"/>
      <c r="BD1534" s="114"/>
      <c r="BE1534" s="114"/>
      <c r="BF1534" s="114"/>
      <c r="BG1534" s="114"/>
      <c r="BH1534" s="114"/>
      <c r="BI1534" s="114"/>
      <c r="BJ1534" s="114"/>
      <c r="BK1534" s="114"/>
      <c r="BL1534" s="114"/>
    </row>
    <row r="1535">
      <c r="A1535" s="114"/>
      <c r="B1535" s="114"/>
      <c r="C1535" s="114"/>
      <c r="D1535" s="114"/>
      <c r="E1535" s="114"/>
      <c r="F1535" s="114"/>
      <c r="G1535" s="114"/>
      <c r="H1535" s="114"/>
      <c r="I1535" s="114"/>
      <c r="J1535" s="114"/>
      <c r="K1535" s="114"/>
      <c r="L1535" s="114"/>
      <c r="M1535" s="114"/>
      <c r="N1535" s="114"/>
      <c r="O1535" s="114"/>
      <c r="P1535" s="114"/>
      <c r="Q1535" s="114"/>
      <c r="R1535" s="114"/>
      <c r="S1535" s="114"/>
      <c r="T1535" s="114"/>
      <c r="U1535" s="114"/>
      <c r="V1535" s="114"/>
      <c r="W1535" s="114"/>
      <c r="X1535" s="114"/>
      <c r="Y1535" s="114"/>
      <c r="Z1535" s="114"/>
      <c r="AA1535" s="114"/>
      <c r="AB1535" s="114"/>
      <c r="AC1535" s="114"/>
      <c r="AD1535" s="114"/>
      <c r="AE1535" s="114"/>
      <c r="AF1535" s="114"/>
      <c r="AG1535" s="114"/>
      <c r="AH1535" s="114"/>
      <c r="AI1535" s="114"/>
      <c r="AJ1535" s="114"/>
      <c r="AK1535" s="114"/>
      <c r="AL1535" s="114"/>
      <c r="AM1535" s="114"/>
      <c r="AN1535" s="114"/>
      <c r="AO1535" s="114"/>
      <c r="AP1535" s="114"/>
      <c r="AQ1535" s="114"/>
      <c r="AR1535" s="114"/>
      <c r="AS1535" s="114"/>
      <c r="AT1535" s="114"/>
      <c r="AU1535" s="114"/>
      <c r="AV1535" s="114"/>
      <c r="AW1535" s="114"/>
      <c r="AX1535" s="114"/>
      <c r="AY1535" s="114"/>
      <c r="AZ1535" s="114"/>
      <c r="BA1535" s="114"/>
      <c r="BB1535" s="114"/>
      <c r="BC1535" s="114"/>
      <c r="BD1535" s="114"/>
      <c r="BE1535" s="114"/>
      <c r="BF1535" s="114"/>
      <c r="BG1535" s="114"/>
      <c r="BH1535" s="114"/>
      <c r="BI1535" s="114"/>
      <c r="BJ1535" s="114"/>
      <c r="BK1535" s="114"/>
      <c r="BL1535" s="114"/>
    </row>
    <row r="1536">
      <c r="A1536" s="114"/>
      <c r="B1536" s="114"/>
      <c r="C1536" s="114"/>
      <c r="D1536" s="114"/>
      <c r="E1536" s="114"/>
      <c r="F1536" s="114"/>
      <c r="G1536" s="114"/>
      <c r="H1536" s="114"/>
      <c r="I1536" s="114"/>
      <c r="J1536" s="114"/>
      <c r="K1536" s="114"/>
      <c r="L1536" s="114"/>
      <c r="M1536" s="114"/>
      <c r="N1536" s="114"/>
      <c r="O1536" s="114"/>
      <c r="P1536" s="114"/>
      <c r="Q1536" s="114"/>
      <c r="R1536" s="114"/>
      <c r="S1536" s="114"/>
      <c r="T1536" s="114"/>
      <c r="U1536" s="114"/>
      <c r="V1536" s="114"/>
      <c r="W1536" s="114"/>
      <c r="X1536" s="114"/>
      <c r="Y1536" s="114"/>
      <c r="Z1536" s="114"/>
      <c r="AA1536" s="114"/>
      <c r="AB1536" s="114"/>
      <c r="AC1536" s="114"/>
      <c r="AD1536" s="114"/>
      <c r="AE1536" s="114"/>
      <c r="AF1536" s="114"/>
      <c r="AG1536" s="114"/>
      <c r="AH1536" s="114"/>
      <c r="AI1536" s="114"/>
      <c r="AJ1536" s="114"/>
      <c r="AK1536" s="114"/>
      <c r="AL1536" s="114"/>
      <c r="AM1536" s="114"/>
      <c r="AN1536" s="114"/>
      <c r="AO1536" s="114"/>
      <c r="AP1536" s="114"/>
      <c r="AQ1536" s="114"/>
      <c r="AR1536" s="114"/>
      <c r="AS1536" s="114"/>
      <c r="AT1536" s="114"/>
      <c r="AU1536" s="114"/>
      <c r="AV1536" s="114"/>
      <c r="AW1536" s="114"/>
      <c r="AX1536" s="114"/>
      <c r="AY1536" s="114"/>
      <c r="AZ1536" s="114"/>
      <c r="BA1536" s="114"/>
      <c r="BB1536" s="114"/>
      <c r="BC1536" s="114"/>
      <c r="BD1536" s="114"/>
      <c r="BE1536" s="114"/>
      <c r="BF1536" s="114"/>
      <c r="BG1536" s="114"/>
      <c r="BH1536" s="114"/>
      <c r="BI1536" s="114"/>
      <c r="BJ1536" s="114"/>
      <c r="BK1536" s="114"/>
      <c r="BL1536" s="114"/>
    </row>
    <row r="1537">
      <c r="A1537" s="114"/>
      <c r="B1537" s="114"/>
      <c r="C1537" s="114"/>
      <c r="D1537" s="114"/>
      <c r="E1537" s="114"/>
      <c r="F1537" s="114"/>
      <c r="G1537" s="114"/>
      <c r="H1537" s="114"/>
      <c r="I1537" s="114"/>
      <c r="J1537" s="114"/>
      <c r="K1537" s="114"/>
      <c r="L1537" s="114"/>
      <c r="M1537" s="114"/>
      <c r="N1537" s="114"/>
      <c r="O1537" s="114"/>
      <c r="P1537" s="114"/>
      <c r="Q1537" s="114"/>
      <c r="R1537" s="114"/>
      <c r="S1537" s="114"/>
      <c r="T1537" s="114"/>
      <c r="U1537" s="114"/>
      <c r="V1537" s="114"/>
      <c r="W1537" s="114"/>
      <c r="X1537" s="114"/>
      <c r="Y1537" s="114"/>
      <c r="Z1537" s="114"/>
      <c r="AA1537" s="114"/>
      <c r="AB1537" s="114"/>
      <c r="AC1537" s="114"/>
      <c r="AD1537" s="114"/>
      <c r="AE1537" s="114"/>
      <c r="AF1537" s="114"/>
      <c r="AG1537" s="114"/>
      <c r="AH1537" s="114"/>
      <c r="AI1537" s="114"/>
      <c r="AJ1537" s="114"/>
      <c r="AK1537" s="114"/>
      <c r="AL1537" s="114"/>
      <c r="AM1537" s="114"/>
      <c r="AN1537" s="114"/>
      <c r="AO1537" s="114"/>
      <c r="AP1537" s="114"/>
      <c r="AQ1537" s="114"/>
      <c r="AR1537" s="114"/>
      <c r="AS1537" s="114"/>
      <c r="AT1537" s="114"/>
      <c r="AU1537" s="114"/>
      <c r="AV1537" s="114"/>
      <c r="AW1537" s="114"/>
      <c r="AX1537" s="114"/>
      <c r="AY1537" s="114"/>
      <c r="AZ1537" s="114"/>
      <c r="BA1537" s="114"/>
      <c r="BB1537" s="114"/>
      <c r="BC1537" s="114"/>
      <c r="BD1537" s="114"/>
      <c r="BE1537" s="114"/>
      <c r="BF1537" s="114"/>
      <c r="BG1537" s="114"/>
      <c r="BH1537" s="114"/>
      <c r="BI1537" s="114"/>
      <c r="BJ1537" s="114"/>
      <c r="BK1537" s="114"/>
      <c r="BL1537" s="114"/>
    </row>
    <row r="1538">
      <c r="A1538" s="114"/>
      <c r="B1538" s="114"/>
      <c r="C1538" s="114"/>
      <c r="D1538" s="114"/>
      <c r="E1538" s="114"/>
      <c r="F1538" s="114"/>
      <c r="G1538" s="114"/>
      <c r="H1538" s="114"/>
      <c r="I1538" s="114"/>
      <c r="J1538" s="114"/>
      <c r="K1538" s="114"/>
      <c r="L1538" s="114"/>
      <c r="M1538" s="114"/>
      <c r="N1538" s="114"/>
      <c r="O1538" s="114"/>
      <c r="P1538" s="114"/>
      <c r="Q1538" s="114"/>
      <c r="R1538" s="114"/>
      <c r="S1538" s="114"/>
      <c r="T1538" s="114"/>
      <c r="U1538" s="114"/>
      <c r="V1538" s="114"/>
      <c r="W1538" s="114"/>
      <c r="X1538" s="114"/>
      <c r="Y1538" s="114"/>
      <c r="Z1538" s="114"/>
      <c r="AA1538" s="114"/>
      <c r="AB1538" s="114"/>
      <c r="AC1538" s="114"/>
      <c r="AD1538" s="114"/>
      <c r="AE1538" s="114"/>
      <c r="AF1538" s="114"/>
      <c r="AG1538" s="114"/>
      <c r="AH1538" s="114"/>
      <c r="AI1538" s="114"/>
      <c r="AJ1538" s="114"/>
      <c r="AK1538" s="114"/>
      <c r="AL1538" s="114"/>
      <c r="AM1538" s="114"/>
      <c r="AN1538" s="114"/>
      <c r="AO1538" s="114"/>
      <c r="AP1538" s="114"/>
      <c r="AQ1538" s="114"/>
      <c r="AR1538" s="114"/>
      <c r="AS1538" s="114"/>
      <c r="AT1538" s="114"/>
      <c r="AU1538" s="114"/>
      <c r="AV1538" s="114"/>
      <c r="AW1538" s="114"/>
      <c r="AX1538" s="114"/>
      <c r="AY1538" s="114"/>
      <c r="AZ1538" s="114"/>
      <c r="BA1538" s="114"/>
      <c r="BB1538" s="114"/>
      <c r="BC1538" s="114"/>
      <c r="BD1538" s="114"/>
      <c r="BE1538" s="114"/>
      <c r="BF1538" s="114"/>
      <c r="BG1538" s="114"/>
      <c r="BH1538" s="114"/>
      <c r="BI1538" s="114"/>
      <c r="BJ1538" s="114"/>
      <c r="BK1538" s="114"/>
      <c r="BL1538" s="114"/>
    </row>
    <row r="1539">
      <c r="A1539" s="114"/>
      <c r="B1539" s="114"/>
      <c r="C1539" s="114"/>
      <c r="D1539" s="114"/>
      <c r="E1539" s="114"/>
      <c r="F1539" s="114"/>
      <c r="G1539" s="114"/>
      <c r="H1539" s="114"/>
      <c r="I1539" s="114"/>
      <c r="J1539" s="114"/>
      <c r="K1539" s="114"/>
      <c r="L1539" s="114"/>
      <c r="M1539" s="114"/>
      <c r="N1539" s="114"/>
      <c r="O1539" s="114"/>
      <c r="P1539" s="114"/>
      <c r="Q1539" s="114"/>
      <c r="R1539" s="114"/>
      <c r="S1539" s="114"/>
      <c r="T1539" s="114"/>
      <c r="U1539" s="114"/>
      <c r="V1539" s="114"/>
      <c r="W1539" s="114"/>
      <c r="X1539" s="114"/>
      <c r="Y1539" s="114"/>
      <c r="Z1539" s="114"/>
      <c r="AA1539" s="114"/>
      <c r="AB1539" s="114"/>
      <c r="AC1539" s="114"/>
      <c r="AD1539" s="114"/>
      <c r="AE1539" s="114"/>
      <c r="AF1539" s="114"/>
      <c r="AG1539" s="114"/>
      <c r="AH1539" s="114"/>
      <c r="AI1539" s="114"/>
      <c r="AJ1539" s="114"/>
      <c r="AK1539" s="114"/>
      <c r="AL1539" s="114"/>
      <c r="AM1539" s="114"/>
      <c r="AN1539" s="114"/>
      <c r="AO1539" s="114"/>
      <c r="AP1539" s="114"/>
      <c r="AQ1539" s="114"/>
      <c r="AR1539" s="114"/>
      <c r="AS1539" s="114"/>
      <c r="AT1539" s="114"/>
      <c r="AU1539" s="114"/>
      <c r="AV1539" s="114"/>
      <c r="AW1539" s="114"/>
      <c r="AX1539" s="114"/>
      <c r="AY1539" s="114"/>
      <c r="AZ1539" s="114"/>
      <c r="BA1539" s="114"/>
      <c r="BB1539" s="114"/>
      <c r="BC1539" s="114"/>
      <c r="BD1539" s="114"/>
      <c r="BE1539" s="114"/>
      <c r="BF1539" s="114"/>
      <c r="BG1539" s="114"/>
      <c r="BH1539" s="114"/>
      <c r="BI1539" s="114"/>
      <c r="BJ1539" s="114"/>
      <c r="BK1539" s="114"/>
      <c r="BL1539" s="114"/>
    </row>
    <row r="1540">
      <c r="A1540" s="114"/>
      <c r="B1540" s="114"/>
      <c r="C1540" s="114"/>
      <c r="D1540" s="114"/>
      <c r="E1540" s="114"/>
      <c r="F1540" s="114"/>
      <c r="G1540" s="114"/>
      <c r="H1540" s="114"/>
      <c r="I1540" s="114"/>
      <c r="J1540" s="114"/>
      <c r="K1540" s="114"/>
      <c r="L1540" s="114"/>
      <c r="M1540" s="114"/>
      <c r="N1540" s="114"/>
      <c r="O1540" s="114"/>
      <c r="P1540" s="114"/>
      <c r="Q1540" s="114"/>
      <c r="R1540" s="114"/>
      <c r="S1540" s="114"/>
      <c r="T1540" s="114"/>
      <c r="U1540" s="114"/>
      <c r="V1540" s="114"/>
      <c r="W1540" s="114"/>
      <c r="X1540" s="114"/>
      <c r="Y1540" s="114"/>
      <c r="Z1540" s="114"/>
      <c r="AA1540" s="114"/>
      <c r="AB1540" s="114"/>
      <c r="AC1540" s="114"/>
      <c r="AD1540" s="114"/>
      <c r="AE1540" s="114"/>
      <c r="AF1540" s="114"/>
      <c r="AG1540" s="114"/>
      <c r="AH1540" s="114"/>
      <c r="AI1540" s="114"/>
      <c r="AJ1540" s="114"/>
      <c r="AK1540" s="114"/>
      <c r="AL1540" s="114"/>
      <c r="AM1540" s="114"/>
      <c r="AN1540" s="114"/>
      <c r="AO1540" s="114"/>
      <c r="AP1540" s="114"/>
      <c r="AQ1540" s="114"/>
      <c r="AR1540" s="114"/>
      <c r="AS1540" s="114"/>
      <c r="AT1540" s="114"/>
      <c r="AU1540" s="114"/>
      <c r="AV1540" s="114"/>
      <c r="AW1540" s="114"/>
      <c r="AX1540" s="114"/>
      <c r="AY1540" s="114"/>
      <c r="AZ1540" s="114"/>
      <c r="BA1540" s="114"/>
      <c r="BB1540" s="114"/>
      <c r="BC1540" s="114"/>
      <c r="BD1540" s="114"/>
      <c r="BE1540" s="114"/>
      <c r="BF1540" s="114"/>
      <c r="BG1540" s="114"/>
      <c r="BH1540" s="114"/>
      <c r="BI1540" s="114"/>
      <c r="BJ1540" s="114"/>
      <c r="BK1540" s="114"/>
      <c r="BL1540" s="114"/>
    </row>
    <row r="1541">
      <c r="A1541" s="114"/>
      <c r="B1541" s="114"/>
      <c r="C1541" s="114"/>
      <c r="D1541" s="114"/>
      <c r="E1541" s="114"/>
      <c r="F1541" s="114"/>
      <c r="G1541" s="114"/>
      <c r="H1541" s="114"/>
      <c r="I1541" s="114"/>
      <c r="J1541" s="114"/>
      <c r="K1541" s="114"/>
      <c r="L1541" s="114"/>
      <c r="M1541" s="114"/>
      <c r="N1541" s="114"/>
      <c r="O1541" s="114"/>
      <c r="P1541" s="114"/>
      <c r="Q1541" s="114"/>
      <c r="R1541" s="114"/>
      <c r="S1541" s="114"/>
      <c r="T1541" s="114"/>
      <c r="U1541" s="114"/>
      <c r="V1541" s="114"/>
      <c r="W1541" s="114"/>
      <c r="X1541" s="114"/>
      <c r="Y1541" s="114"/>
      <c r="Z1541" s="114"/>
      <c r="AA1541" s="114"/>
      <c r="AB1541" s="114"/>
      <c r="AC1541" s="114"/>
      <c r="AD1541" s="114"/>
      <c r="AE1541" s="114"/>
      <c r="AF1541" s="114"/>
      <c r="AG1541" s="114"/>
      <c r="AH1541" s="114"/>
      <c r="AI1541" s="114"/>
      <c r="AJ1541" s="114"/>
      <c r="AK1541" s="114"/>
      <c r="AL1541" s="114"/>
      <c r="AM1541" s="114"/>
      <c r="AN1541" s="114"/>
      <c r="AO1541" s="114"/>
      <c r="AP1541" s="114"/>
      <c r="AQ1541" s="114"/>
      <c r="AR1541" s="114"/>
      <c r="AS1541" s="114"/>
      <c r="AT1541" s="114"/>
      <c r="AU1541" s="114"/>
      <c r="AV1541" s="114"/>
      <c r="AW1541" s="114"/>
      <c r="AX1541" s="114"/>
      <c r="AY1541" s="114"/>
      <c r="AZ1541" s="114"/>
      <c r="BA1541" s="114"/>
      <c r="BB1541" s="114"/>
      <c r="BC1541" s="114"/>
      <c r="BD1541" s="114"/>
      <c r="BE1541" s="114"/>
      <c r="BF1541" s="114"/>
      <c r="BG1541" s="114"/>
      <c r="BH1541" s="114"/>
      <c r="BI1541" s="114"/>
      <c r="BJ1541" s="114"/>
      <c r="BK1541" s="114"/>
      <c r="BL1541" s="114"/>
    </row>
    <row r="1542">
      <c r="A1542" s="114"/>
      <c r="B1542" s="114"/>
      <c r="C1542" s="114"/>
      <c r="D1542" s="114"/>
      <c r="E1542" s="114"/>
      <c r="F1542" s="114"/>
      <c r="G1542" s="114"/>
      <c r="H1542" s="114"/>
      <c r="I1542" s="114"/>
      <c r="J1542" s="114"/>
      <c r="K1542" s="114"/>
      <c r="L1542" s="114"/>
      <c r="M1542" s="114"/>
      <c r="N1542" s="114"/>
      <c r="O1542" s="114"/>
      <c r="P1542" s="114"/>
      <c r="Q1542" s="114"/>
      <c r="R1542" s="114"/>
      <c r="S1542" s="114"/>
      <c r="T1542" s="114"/>
      <c r="U1542" s="114"/>
      <c r="V1542" s="114"/>
      <c r="W1542" s="114"/>
      <c r="X1542" s="114"/>
      <c r="Y1542" s="114"/>
      <c r="Z1542" s="114"/>
      <c r="AA1542" s="114"/>
      <c r="AB1542" s="114"/>
      <c r="AC1542" s="114"/>
      <c r="AD1542" s="114"/>
      <c r="AE1542" s="114"/>
      <c r="AF1542" s="114"/>
      <c r="AG1542" s="114"/>
      <c r="AH1542" s="114"/>
      <c r="AI1542" s="114"/>
      <c r="AJ1542" s="114"/>
      <c r="AK1542" s="114"/>
      <c r="AL1542" s="114"/>
      <c r="AM1542" s="114"/>
      <c r="AN1542" s="114"/>
      <c r="AO1542" s="114"/>
      <c r="AP1542" s="114"/>
      <c r="AQ1542" s="114"/>
      <c r="AR1542" s="114"/>
      <c r="AS1542" s="114"/>
      <c r="AT1542" s="114"/>
      <c r="AU1542" s="114"/>
      <c r="AV1542" s="114"/>
      <c r="AW1542" s="114"/>
      <c r="AX1542" s="114"/>
      <c r="AY1542" s="114"/>
      <c r="AZ1542" s="114"/>
      <c r="BA1542" s="114"/>
      <c r="BB1542" s="114"/>
      <c r="BC1542" s="114"/>
      <c r="BD1542" s="114"/>
      <c r="BE1542" s="114"/>
      <c r="BF1542" s="114"/>
      <c r="BG1542" s="114"/>
      <c r="BH1542" s="114"/>
      <c r="BI1542" s="114"/>
      <c r="BJ1542" s="114"/>
      <c r="BK1542" s="114"/>
      <c r="BL1542" s="114"/>
    </row>
    <row r="1543">
      <c r="A1543" s="114"/>
      <c r="B1543" s="114"/>
      <c r="C1543" s="114"/>
      <c r="D1543" s="114"/>
      <c r="E1543" s="114"/>
      <c r="F1543" s="114"/>
      <c r="G1543" s="114"/>
      <c r="H1543" s="114"/>
      <c r="I1543" s="114"/>
      <c r="J1543" s="114"/>
      <c r="K1543" s="114"/>
      <c r="L1543" s="114"/>
      <c r="M1543" s="114"/>
      <c r="N1543" s="114"/>
      <c r="O1543" s="114"/>
      <c r="P1543" s="114"/>
      <c r="Q1543" s="114"/>
      <c r="R1543" s="114"/>
      <c r="S1543" s="114"/>
      <c r="T1543" s="114"/>
      <c r="U1543" s="114"/>
      <c r="V1543" s="114"/>
      <c r="W1543" s="114"/>
      <c r="X1543" s="114"/>
      <c r="Y1543" s="114"/>
      <c r="Z1543" s="114"/>
      <c r="AA1543" s="114"/>
      <c r="AB1543" s="114"/>
      <c r="AC1543" s="114"/>
      <c r="AD1543" s="114"/>
      <c r="AE1543" s="114"/>
      <c r="AF1543" s="114"/>
      <c r="AG1543" s="114"/>
      <c r="AH1543" s="114"/>
      <c r="AI1543" s="114"/>
      <c r="AJ1543" s="114"/>
      <c r="AK1543" s="114"/>
      <c r="AL1543" s="114"/>
      <c r="AM1543" s="114"/>
      <c r="AN1543" s="114"/>
      <c r="AO1543" s="114"/>
      <c r="AP1543" s="114"/>
      <c r="AQ1543" s="114"/>
      <c r="AR1543" s="114"/>
      <c r="AS1543" s="114"/>
      <c r="AT1543" s="114"/>
      <c r="AU1543" s="114"/>
      <c r="AV1543" s="114"/>
      <c r="AW1543" s="114"/>
      <c r="AX1543" s="114"/>
      <c r="AY1543" s="114"/>
      <c r="AZ1543" s="114"/>
      <c r="BA1543" s="114"/>
      <c r="BB1543" s="114"/>
      <c r="BC1543" s="114"/>
      <c r="BD1543" s="114"/>
      <c r="BE1543" s="114"/>
      <c r="BF1543" s="114"/>
      <c r="BG1543" s="114"/>
      <c r="BH1543" s="114"/>
      <c r="BI1543" s="114"/>
      <c r="BJ1543" s="114"/>
      <c r="BK1543" s="114"/>
      <c r="BL1543" s="114"/>
    </row>
    <row r="1544">
      <c r="A1544" s="114"/>
      <c r="B1544" s="114"/>
      <c r="C1544" s="114"/>
      <c r="D1544" s="114"/>
      <c r="E1544" s="114"/>
      <c r="F1544" s="114"/>
      <c r="G1544" s="114"/>
      <c r="H1544" s="114"/>
      <c r="I1544" s="114"/>
      <c r="J1544" s="114"/>
      <c r="K1544" s="114"/>
      <c r="L1544" s="114"/>
      <c r="M1544" s="114"/>
      <c r="N1544" s="114"/>
      <c r="O1544" s="114"/>
      <c r="P1544" s="114"/>
      <c r="Q1544" s="114"/>
      <c r="R1544" s="114"/>
      <c r="S1544" s="114"/>
      <c r="T1544" s="114"/>
      <c r="U1544" s="114"/>
      <c r="V1544" s="114"/>
      <c r="W1544" s="114"/>
      <c r="X1544" s="114"/>
      <c r="Y1544" s="114"/>
      <c r="Z1544" s="114"/>
      <c r="AA1544" s="114"/>
      <c r="AB1544" s="114"/>
      <c r="AC1544" s="114"/>
      <c r="AD1544" s="114"/>
      <c r="AE1544" s="114"/>
      <c r="AF1544" s="114"/>
      <c r="AG1544" s="114"/>
      <c r="AH1544" s="114"/>
      <c r="AI1544" s="114"/>
      <c r="AJ1544" s="114"/>
      <c r="AK1544" s="114"/>
      <c r="AL1544" s="114"/>
      <c r="AM1544" s="114"/>
      <c r="AN1544" s="114"/>
      <c r="AO1544" s="114"/>
      <c r="AP1544" s="114"/>
      <c r="AQ1544" s="114"/>
      <c r="AR1544" s="114"/>
      <c r="AS1544" s="114"/>
      <c r="AT1544" s="114"/>
      <c r="AU1544" s="114"/>
      <c r="AV1544" s="114"/>
      <c r="AW1544" s="114"/>
      <c r="AX1544" s="114"/>
      <c r="AY1544" s="114"/>
      <c r="AZ1544" s="114"/>
      <c r="BA1544" s="114"/>
      <c r="BB1544" s="114"/>
      <c r="BC1544" s="114"/>
      <c r="BD1544" s="114"/>
      <c r="BE1544" s="114"/>
      <c r="BF1544" s="114"/>
      <c r="BG1544" s="114"/>
      <c r="BH1544" s="114"/>
      <c r="BI1544" s="114"/>
      <c r="BJ1544" s="114"/>
      <c r="BK1544" s="114"/>
      <c r="BL1544" s="114"/>
    </row>
    <row r="1545">
      <c r="A1545" s="114"/>
      <c r="B1545" s="114"/>
      <c r="C1545" s="114"/>
      <c r="D1545" s="114"/>
      <c r="E1545" s="114"/>
      <c r="F1545" s="114"/>
      <c r="G1545" s="114"/>
      <c r="H1545" s="114"/>
      <c r="I1545" s="114"/>
      <c r="J1545" s="114"/>
      <c r="K1545" s="114"/>
      <c r="L1545" s="114"/>
      <c r="M1545" s="114"/>
      <c r="N1545" s="114"/>
      <c r="O1545" s="114"/>
      <c r="P1545" s="114"/>
      <c r="Q1545" s="114"/>
      <c r="R1545" s="114"/>
      <c r="S1545" s="114"/>
      <c r="T1545" s="114"/>
      <c r="U1545" s="114"/>
      <c r="V1545" s="114"/>
      <c r="W1545" s="114"/>
      <c r="X1545" s="114"/>
      <c r="Y1545" s="114"/>
      <c r="Z1545" s="114"/>
      <c r="AA1545" s="114"/>
      <c r="AB1545" s="114"/>
      <c r="AC1545" s="114"/>
      <c r="AD1545" s="114"/>
      <c r="AE1545" s="114"/>
      <c r="AF1545" s="114"/>
      <c r="AG1545" s="114"/>
      <c r="AH1545" s="114"/>
      <c r="AI1545" s="114"/>
      <c r="AJ1545" s="114"/>
      <c r="AK1545" s="114"/>
      <c r="AL1545" s="114"/>
      <c r="AM1545" s="114"/>
      <c r="AN1545" s="114"/>
      <c r="AO1545" s="114"/>
      <c r="AP1545" s="114"/>
      <c r="AQ1545" s="114"/>
      <c r="AR1545" s="114"/>
      <c r="AS1545" s="114"/>
      <c r="AT1545" s="114"/>
      <c r="AU1545" s="114"/>
      <c r="AV1545" s="114"/>
      <c r="AW1545" s="114"/>
      <c r="AX1545" s="114"/>
      <c r="AY1545" s="114"/>
      <c r="AZ1545" s="114"/>
      <c r="BA1545" s="114"/>
      <c r="BB1545" s="114"/>
      <c r="BC1545" s="114"/>
      <c r="BD1545" s="114"/>
      <c r="BE1545" s="114"/>
      <c r="BF1545" s="114"/>
      <c r="BG1545" s="114"/>
      <c r="BH1545" s="114"/>
      <c r="BI1545" s="114"/>
      <c r="BJ1545" s="114"/>
      <c r="BK1545" s="114"/>
      <c r="BL1545" s="114"/>
    </row>
    <row r="1546">
      <c r="A1546" s="114"/>
      <c r="B1546" s="114"/>
      <c r="C1546" s="114"/>
      <c r="D1546" s="114"/>
      <c r="E1546" s="114"/>
      <c r="F1546" s="114"/>
      <c r="G1546" s="114"/>
      <c r="H1546" s="114"/>
      <c r="I1546" s="114"/>
      <c r="J1546" s="114"/>
      <c r="K1546" s="114"/>
      <c r="L1546" s="114"/>
      <c r="M1546" s="114"/>
      <c r="N1546" s="114"/>
      <c r="O1546" s="114"/>
      <c r="P1546" s="114"/>
      <c r="Q1546" s="114"/>
      <c r="R1546" s="114"/>
      <c r="S1546" s="114"/>
      <c r="T1546" s="114"/>
      <c r="U1546" s="114"/>
      <c r="V1546" s="114"/>
      <c r="W1546" s="114"/>
      <c r="X1546" s="114"/>
      <c r="Y1546" s="114"/>
      <c r="Z1546" s="114"/>
      <c r="AA1546" s="114"/>
      <c r="AB1546" s="114"/>
      <c r="AC1546" s="114"/>
      <c r="AD1546" s="114"/>
      <c r="AE1546" s="114"/>
      <c r="AF1546" s="114"/>
      <c r="AG1546" s="114"/>
      <c r="AH1546" s="114"/>
      <c r="AI1546" s="114"/>
      <c r="AJ1546" s="114"/>
      <c r="AK1546" s="114"/>
      <c r="AL1546" s="114"/>
      <c r="AM1546" s="114"/>
      <c r="AN1546" s="114"/>
      <c r="AO1546" s="114"/>
      <c r="AP1546" s="114"/>
      <c r="AQ1546" s="114"/>
      <c r="AR1546" s="114"/>
      <c r="AS1546" s="114"/>
      <c r="AT1546" s="114"/>
      <c r="AU1546" s="114"/>
      <c r="AV1546" s="114"/>
      <c r="AW1546" s="114"/>
      <c r="AX1546" s="114"/>
      <c r="AY1546" s="114"/>
      <c r="AZ1546" s="114"/>
      <c r="BA1546" s="114"/>
      <c r="BB1546" s="114"/>
      <c r="BC1546" s="114"/>
      <c r="BD1546" s="114"/>
      <c r="BE1546" s="114"/>
      <c r="BF1546" s="114"/>
      <c r="BG1546" s="114"/>
      <c r="BH1546" s="114"/>
      <c r="BI1546" s="114"/>
      <c r="BJ1546" s="114"/>
      <c r="BK1546" s="114"/>
      <c r="BL1546" s="114"/>
    </row>
    <row r="1547">
      <c r="A1547" s="114"/>
      <c r="B1547" s="114"/>
      <c r="C1547" s="114"/>
      <c r="D1547" s="114"/>
      <c r="E1547" s="114"/>
      <c r="F1547" s="114"/>
      <c r="G1547" s="114"/>
      <c r="H1547" s="114"/>
      <c r="I1547" s="114"/>
      <c r="J1547" s="114"/>
      <c r="K1547" s="114"/>
      <c r="L1547" s="114"/>
      <c r="M1547" s="114"/>
      <c r="N1547" s="114"/>
      <c r="O1547" s="114"/>
      <c r="P1547" s="114"/>
      <c r="Q1547" s="114"/>
      <c r="R1547" s="114"/>
      <c r="S1547" s="114"/>
      <c r="T1547" s="114"/>
      <c r="U1547" s="114"/>
      <c r="V1547" s="114"/>
      <c r="W1547" s="114"/>
      <c r="X1547" s="114"/>
      <c r="Y1547" s="114"/>
      <c r="Z1547" s="114"/>
      <c r="AA1547" s="114"/>
      <c r="AB1547" s="114"/>
      <c r="AC1547" s="114"/>
      <c r="AD1547" s="114"/>
      <c r="AE1547" s="114"/>
      <c r="AF1547" s="114"/>
      <c r="AG1547" s="114"/>
      <c r="AH1547" s="114"/>
      <c r="AI1547" s="114"/>
      <c r="AJ1547" s="114"/>
      <c r="AK1547" s="114"/>
      <c r="AL1547" s="114"/>
      <c r="AM1547" s="114"/>
      <c r="AN1547" s="114"/>
      <c r="AO1547" s="114"/>
      <c r="AP1547" s="114"/>
      <c r="AQ1547" s="114"/>
      <c r="AR1547" s="114"/>
      <c r="AS1547" s="114"/>
      <c r="AT1547" s="114"/>
      <c r="AU1547" s="114"/>
      <c r="AV1547" s="114"/>
      <c r="AW1547" s="114"/>
      <c r="AX1547" s="114"/>
      <c r="AY1547" s="114"/>
      <c r="AZ1547" s="114"/>
      <c r="BA1547" s="114"/>
      <c r="BB1547" s="114"/>
      <c r="BC1547" s="114"/>
      <c r="BD1547" s="114"/>
      <c r="BE1547" s="114"/>
      <c r="BF1547" s="114"/>
      <c r="BG1547" s="114"/>
      <c r="BH1547" s="114"/>
      <c r="BI1547" s="114"/>
      <c r="BJ1547" s="114"/>
      <c r="BK1547" s="114"/>
      <c r="BL1547" s="114"/>
    </row>
    <row r="1548">
      <c r="A1548" s="114"/>
      <c r="B1548" s="114"/>
      <c r="C1548" s="114"/>
      <c r="D1548" s="114"/>
      <c r="E1548" s="114"/>
      <c r="F1548" s="114"/>
      <c r="G1548" s="114"/>
      <c r="H1548" s="114"/>
      <c r="I1548" s="114"/>
      <c r="J1548" s="114"/>
      <c r="K1548" s="114"/>
      <c r="L1548" s="114"/>
      <c r="M1548" s="114"/>
      <c r="N1548" s="114"/>
      <c r="O1548" s="114"/>
      <c r="P1548" s="114"/>
      <c r="Q1548" s="114"/>
      <c r="R1548" s="114"/>
      <c r="S1548" s="114"/>
      <c r="T1548" s="114"/>
      <c r="U1548" s="114"/>
      <c r="V1548" s="114"/>
      <c r="W1548" s="114"/>
      <c r="X1548" s="114"/>
      <c r="Y1548" s="114"/>
      <c r="Z1548" s="114"/>
      <c r="AA1548" s="114"/>
      <c r="AB1548" s="114"/>
      <c r="AC1548" s="114"/>
      <c r="AD1548" s="114"/>
      <c r="AE1548" s="114"/>
      <c r="AF1548" s="114"/>
      <c r="AG1548" s="114"/>
      <c r="AH1548" s="114"/>
      <c r="AI1548" s="114"/>
      <c r="AJ1548" s="114"/>
      <c r="AK1548" s="114"/>
      <c r="AL1548" s="114"/>
      <c r="AM1548" s="114"/>
      <c r="AN1548" s="114"/>
      <c r="AO1548" s="114"/>
      <c r="AP1548" s="114"/>
      <c r="AQ1548" s="114"/>
      <c r="AR1548" s="114"/>
      <c r="AS1548" s="114"/>
      <c r="AT1548" s="114"/>
      <c r="AU1548" s="114"/>
      <c r="AV1548" s="114"/>
      <c r="AW1548" s="114"/>
      <c r="AX1548" s="114"/>
      <c r="AY1548" s="114"/>
      <c r="AZ1548" s="114"/>
      <c r="BA1548" s="114"/>
      <c r="BB1548" s="114"/>
      <c r="BC1548" s="114"/>
      <c r="BD1548" s="114"/>
      <c r="BE1548" s="114"/>
      <c r="BF1548" s="114"/>
      <c r="BG1548" s="114"/>
      <c r="BH1548" s="114"/>
      <c r="BI1548" s="114"/>
      <c r="BJ1548" s="114"/>
      <c r="BK1548" s="114"/>
      <c r="BL1548" s="114"/>
    </row>
    <row r="1549">
      <c r="A1549" s="114"/>
      <c r="B1549" s="114"/>
      <c r="C1549" s="114"/>
      <c r="D1549" s="114"/>
      <c r="E1549" s="114"/>
      <c r="F1549" s="114"/>
      <c r="G1549" s="114"/>
      <c r="H1549" s="114"/>
      <c r="I1549" s="114"/>
      <c r="J1549" s="114"/>
      <c r="K1549" s="114"/>
      <c r="L1549" s="114"/>
      <c r="M1549" s="114"/>
      <c r="N1549" s="114"/>
      <c r="O1549" s="114"/>
      <c r="P1549" s="114"/>
      <c r="Q1549" s="114"/>
      <c r="R1549" s="114"/>
      <c r="S1549" s="114"/>
      <c r="T1549" s="114"/>
      <c r="U1549" s="114"/>
      <c r="V1549" s="114"/>
      <c r="W1549" s="114"/>
      <c r="X1549" s="114"/>
      <c r="Y1549" s="114"/>
      <c r="Z1549" s="114"/>
      <c r="AA1549" s="114"/>
      <c r="AB1549" s="114"/>
      <c r="AC1549" s="114"/>
      <c r="AD1549" s="114"/>
      <c r="AE1549" s="114"/>
      <c r="AF1549" s="114"/>
      <c r="AG1549" s="114"/>
      <c r="AH1549" s="114"/>
      <c r="AI1549" s="114"/>
      <c r="AJ1549" s="114"/>
      <c r="AK1549" s="114"/>
      <c r="AL1549" s="114"/>
      <c r="AM1549" s="114"/>
      <c r="AN1549" s="114"/>
      <c r="AO1549" s="114"/>
      <c r="AP1549" s="114"/>
      <c r="AQ1549" s="114"/>
      <c r="AR1549" s="114"/>
      <c r="AS1549" s="114"/>
      <c r="AT1549" s="114"/>
      <c r="AU1549" s="114"/>
      <c r="AV1549" s="114"/>
      <c r="AW1549" s="114"/>
      <c r="AX1549" s="114"/>
      <c r="AY1549" s="114"/>
      <c r="AZ1549" s="114"/>
      <c r="BA1549" s="114"/>
      <c r="BB1549" s="114"/>
      <c r="BC1549" s="114"/>
      <c r="BD1549" s="114"/>
      <c r="BE1549" s="114"/>
      <c r="BF1549" s="114"/>
      <c r="BG1549" s="114"/>
      <c r="BH1549" s="114"/>
      <c r="BI1549" s="114"/>
      <c r="BJ1549" s="114"/>
      <c r="BK1549" s="114"/>
      <c r="BL1549" s="114"/>
    </row>
    <row r="1550">
      <c r="A1550" s="114"/>
      <c r="B1550" s="114"/>
      <c r="C1550" s="114"/>
      <c r="D1550" s="114"/>
      <c r="E1550" s="114"/>
      <c r="F1550" s="114"/>
      <c r="G1550" s="114"/>
      <c r="H1550" s="114"/>
      <c r="I1550" s="114"/>
      <c r="J1550" s="114"/>
      <c r="K1550" s="114"/>
      <c r="L1550" s="114"/>
      <c r="M1550" s="114"/>
      <c r="N1550" s="114"/>
      <c r="O1550" s="114"/>
      <c r="P1550" s="114"/>
      <c r="Q1550" s="114"/>
      <c r="R1550" s="114"/>
      <c r="S1550" s="114"/>
      <c r="T1550" s="114"/>
      <c r="U1550" s="114"/>
      <c r="V1550" s="114"/>
      <c r="W1550" s="114"/>
      <c r="X1550" s="114"/>
      <c r="Y1550" s="114"/>
      <c r="Z1550" s="114"/>
      <c r="AA1550" s="114"/>
      <c r="AB1550" s="114"/>
      <c r="AC1550" s="114"/>
      <c r="AD1550" s="114"/>
      <c r="AE1550" s="114"/>
      <c r="AF1550" s="114"/>
      <c r="AG1550" s="114"/>
      <c r="AH1550" s="114"/>
      <c r="AI1550" s="114"/>
      <c r="AJ1550" s="114"/>
      <c r="AK1550" s="114"/>
      <c r="AL1550" s="114"/>
      <c r="AM1550" s="114"/>
      <c r="AN1550" s="114"/>
      <c r="AO1550" s="114"/>
      <c r="AP1550" s="114"/>
      <c r="AQ1550" s="114"/>
      <c r="AR1550" s="114"/>
      <c r="AS1550" s="114"/>
      <c r="AT1550" s="114"/>
      <c r="AU1550" s="114"/>
      <c r="AV1550" s="114"/>
      <c r="AW1550" s="114"/>
      <c r="AX1550" s="114"/>
      <c r="AY1550" s="114"/>
      <c r="AZ1550" s="114"/>
      <c r="BA1550" s="114"/>
      <c r="BB1550" s="114"/>
      <c r="BC1550" s="114"/>
      <c r="BD1550" s="114"/>
      <c r="BE1550" s="114"/>
      <c r="BF1550" s="114"/>
      <c r="BG1550" s="114"/>
      <c r="BH1550" s="114"/>
      <c r="BI1550" s="114"/>
      <c r="BJ1550" s="114"/>
      <c r="BK1550" s="114"/>
      <c r="BL1550" s="114"/>
    </row>
    <row r="1551">
      <c r="A1551" s="114"/>
      <c r="B1551" s="114"/>
      <c r="C1551" s="114"/>
      <c r="D1551" s="114"/>
      <c r="E1551" s="114"/>
      <c r="F1551" s="114"/>
      <c r="G1551" s="114"/>
      <c r="H1551" s="114"/>
      <c r="I1551" s="114"/>
      <c r="J1551" s="114"/>
      <c r="K1551" s="114"/>
      <c r="L1551" s="114"/>
      <c r="M1551" s="114"/>
      <c r="N1551" s="114"/>
      <c r="O1551" s="114"/>
      <c r="P1551" s="114"/>
      <c r="Q1551" s="114"/>
      <c r="R1551" s="114"/>
      <c r="S1551" s="114"/>
      <c r="T1551" s="114"/>
      <c r="U1551" s="114"/>
      <c r="V1551" s="114"/>
      <c r="W1551" s="114"/>
      <c r="X1551" s="114"/>
      <c r="Y1551" s="114"/>
      <c r="Z1551" s="114"/>
      <c r="AA1551" s="114"/>
      <c r="AB1551" s="114"/>
      <c r="AC1551" s="114"/>
      <c r="AD1551" s="114"/>
      <c r="AE1551" s="114"/>
      <c r="AF1551" s="114"/>
      <c r="AG1551" s="114"/>
      <c r="AH1551" s="114"/>
      <c r="AI1551" s="114"/>
      <c r="AJ1551" s="114"/>
      <c r="AK1551" s="114"/>
      <c r="AL1551" s="114"/>
      <c r="AM1551" s="114"/>
      <c r="AN1551" s="114"/>
      <c r="AO1551" s="114"/>
      <c r="AP1551" s="114"/>
      <c r="AQ1551" s="114"/>
      <c r="AR1551" s="114"/>
      <c r="AS1551" s="114"/>
      <c r="AT1551" s="114"/>
      <c r="AU1551" s="114"/>
      <c r="AV1551" s="114"/>
      <c r="AW1551" s="114"/>
      <c r="AX1551" s="114"/>
      <c r="AY1551" s="114"/>
      <c r="AZ1551" s="114"/>
      <c r="BA1551" s="114"/>
      <c r="BB1551" s="114"/>
      <c r="BC1551" s="114"/>
      <c r="BD1551" s="114"/>
      <c r="BE1551" s="114"/>
      <c r="BF1551" s="114"/>
      <c r="BG1551" s="114"/>
      <c r="BH1551" s="114"/>
      <c r="BI1551" s="114"/>
      <c r="BJ1551" s="114"/>
      <c r="BK1551" s="114"/>
      <c r="BL1551" s="114"/>
    </row>
    <row r="1552">
      <c r="A1552" s="114"/>
      <c r="B1552" s="114"/>
      <c r="C1552" s="114"/>
      <c r="D1552" s="114"/>
      <c r="E1552" s="114"/>
      <c r="F1552" s="114"/>
      <c r="G1552" s="114"/>
      <c r="H1552" s="114"/>
      <c r="I1552" s="114"/>
      <c r="J1552" s="114"/>
      <c r="K1552" s="114"/>
      <c r="L1552" s="114"/>
      <c r="M1552" s="114"/>
      <c r="N1552" s="114"/>
      <c r="O1552" s="114"/>
      <c r="P1552" s="114"/>
      <c r="Q1552" s="114"/>
      <c r="R1552" s="114"/>
      <c r="S1552" s="114"/>
      <c r="T1552" s="114"/>
      <c r="U1552" s="114"/>
      <c r="V1552" s="114"/>
      <c r="W1552" s="114"/>
      <c r="X1552" s="114"/>
      <c r="Y1552" s="114"/>
      <c r="Z1552" s="114"/>
      <c r="AA1552" s="114"/>
      <c r="AB1552" s="114"/>
      <c r="AC1552" s="114"/>
      <c r="AD1552" s="114"/>
      <c r="AE1552" s="114"/>
      <c r="AF1552" s="114"/>
      <c r="AG1552" s="114"/>
      <c r="AH1552" s="114"/>
      <c r="AI1552" s="114"/>
      <c r="AJ1552" s="114"/>
      <c r="AK1552" s="114"/>
      <c r="AL1552" s="114"/>
      <c r="AM1552" s="114"/>
      <c r="AN1552" s="114"/>
      <c r="AO1552" s="114"/>
      <c r="AP1552" s="114"/>
      <c r="AQ1552" s="114"/>
      <c r="AR1552" s="114"/>
      <c r="AS1552" s="114"/>
      <c r="AT1552" s="114"/>
      <c r="AU1552" s="114"/>
      <c r="AV1552" s="114"/>
      <c r="AW1552" s="114"/>
      <c r="AX1552" s="114"/>
      <c r="AY1552" s="114"/>
      <c r="AZ1552" s="114"/>
      <c r="BA1552" s="114"/>
      <c r="BB1552" s="114"/>
      <c r="BC1552" s="114"/>
      <c r="BD1552" s="114"/>
      <c r="BE1552" s="114"/>
      <c r="BF1552" s="114"/>
      <c r="BG1552" s="114"/>
      <c r="BH1552" s="114"/>
      <c r="BI1552" s="114"/>
      <c r="BJ1552" s="114"/>
      <c r="BK1552" s="114"/>
      <c r="BL1552" s="114"/>
    </row>
    <row r="1553">
      <c r="A1553" s="114"/>
      <c r="B1553" s="114"/>
      <c r="C1553" s="114"/>
      <c r="D1553" s="114"/>
      <c r="E1553" s="114"/>
      <c r="F1553" s="114"/>
      <c r="G1553" s="114"/>
      <c r="H1553" s="114"/>
      <c r="I1553" s="114"/>
      <c r="J1553" s="114"/>
      <c r="K1553" s="114"/>
      <c r="L1553" s="114"/>
      <c r="M1553" s="114"/>
      <c r="N1553" s="114"/>
      <c r="O1553" s="114"/>
      <c r="P1553" s="114"/>
      <c r="Q1553" s="114"/>
      <c r="R1553" s="114"/>
      <c r="S1553" s="114"/>
      <c r="T1553" s="114"/>
      <c r="U1553" s="114"/>
      <c r="V1553" s="114"/>
      <c r="W1553" s="114"/>
      <c r="X1553" s="114"/>
      <c r="Y1553" s="114"/>
      <c r="Z1553" s="114"/>
      <c r="AA1553" s="114"/>
      <c r="AB1553" s="114"/>
      <c r="AC1553" s="114"/>
      <c r="AD1553" s="114"/>
      <c r="AE1553" s="114"/>
      <c r="AF1553" s="114"/>
      <c r="AG1553" s="114"/>
      <c r="AH1553" s="114"/>
      <c r="AI1553" s="114"/>
      <c r="AJ1553" s="114"/>
      <c r="AK1553" s="114"/>
      <c r="AL1553" s="114"/>
      <c r="AM1553" s="114"/>
      <c r="AN1553" s="114"/>
      <c r="AO1553" s="114"/>
      <c r="AP1553" s="114"/>
      <c r="AQ1553" s="114"/>
      <c r="AR1553" s="114"/>
      <c r="AS1553" s="114"/>
      <c r="AT1553" s="114"/>
      <c r="AU1553" s="114"/>
      <c r="AV1553" s="114"/>
      <c r="AW1553" s="114"/>
      <c r="AX1553" s="114"/>
      <c r="AY1553" s="114"/>
      <c r="AZ1553" s="114"/>
      <c r="BA1553" s="114"/>
      <c r="BB1553" s="114"/>
      <c r="BC1553" s="114"/>
      <c r="BD1553" s="114"/>
      <c r="BE1553" s="114"/>
      <c r="BF1553" s="114"/>
      <c r="BG1553" s="114"/>
      <c r="BH1553" s="114"/>
      <c r="BI1553" s="114"/>
      <c r="BJ1553" s="114"/>
      <c r="BK1553" s="114"/>
      <c r="BL1553" s="114"/>
    </row>
    <row r="1554">
      <c r="A1554" s="114"/>
      <c r="B1554" s="114"/>
      <c r="C1554" s="114"/>
      <c r="D1554" s="114"/>
      <c r="E1554" s="114"/>
      <c r="F1554" s="114"/>
      <c r="G1554" s="114"/>
      <c r="H1554" s="114"/>
      <c r="I1554" s="114"/>
      <c r="J1554" s="114"/>
      <c r="K1554" s="114"/>
      <c r="L1554" s="114"/>
      <c r="M1554" s="114"/>
      <c r="N1554" s="114"/>
      <c r="O1554" s="114"/>
      <c r="P1554" s="114"/>
      <c r="Q1554" s="114"/>
      <c r="R1554" s="114"/>
      <c r="S1554" s="114"/>
      <c r="T1554" s="114"/>
      <c r="U1554" s="114"/>
      <c r="V1554" s="114"/>
      <c r="W1554" s="114"/>
      <c r="X1554" s="114"/>
      <c r="Y1554" s="114"/>
      <c r="Z1554" s="114"/>
      <c r="AA1554" s="114"/>
      <c r="AB1554" s="114"/>
      <c r="AC1554" s="114"/>
      <c r="AD1554" s="114"/>
      <c r="AE1554" s="114"/>
      <c r="AF1554" s="114"/>
      <c r="AG1554" s="114"/>
      <c r="AH1554" s="114"/>
      <c r="AI1554" s="114"/>
      <c r="AJ1554" s="114"/>
      <c r="AK1554" s="114"/>
      <c r="AL1554" s="114"/>
      <c r="AM1554" s="114"/>
      <c r="AN1554" s="114"/>
      <c r="AO1554" s="114"/>
      <c r="AP1554" s="114"/>
      <c r="AQ1554" s="114"/>
      <c r="AR1554" s="114"/>
      <c r="AS1554" s="114"/>
      <c r="AT1554" s="114"/>
      <c r="AU1554" s="114"/>
      <c r="AV1554" s="114"/>
      <c r="AW1554" s="114"/>
      <c r="AX1554" s="114"/>
      <c r="AY1554" s="114"/>
      <c r="AZ1554" s="114"/>
      <c r="BA1554" s="114"/>
      <c r="BB1554" s="114"/>
      <c r="BC1554" s="114"/>
      <c r="BD1554" s="114"/>
      <c r="BE1554" s="114"/>
      <c r="BF1554" s="114"/>
      <c r="BG1554" s="114"/>
      <c r="BH1554" s="114"/>
      <c r="BI1554" s="114"/>
      <c r="BJ1554" s="114"/>
      <c r="BK1554" s="114"/>
      <c r="BL1554" s="114"/>
    </row>
    <row r="1555">
      <c r="A1555" s="114"/>
      <c r="B1555" s="114"/>
      <c r="C1555" s="114"/>
      <c r="D1555" s="114"/>
      <c r="E1555" s="114"/>
      <c r="F1555" s="114"/>
      <c r="G1555" s="114"/>
      <c r="H1555" s="114"/>
      <c r="I1555" s="114"/>
      <c r="J1555" s="114"/>
      <c r="K1555" s="114"/>
      <c r="L1555" s="114"/>
      <c r="M1555" s="114"/>
      <c r="N1555" s="114"/>
      <c r="O1555" s="114"/>
      <c r="P1555" s="114"/>
      <c r="Q1555" s="114"/>
      <c r="R1555" s="114"/>
      <c r="S1555" s="114"/>
      <c r="T1555" s="114"/>
      <c r="U1555" s="114"/>
      <c r="V1555" s="114"/>
      <c r="W1555" s="114"/>
      <c r="X1555" s="114"/>
      <c r="Y1555" s="114"/>
      <c r="Z1555" s="114"/>
      <c r="AA1555" s="114"/>
      <c r="AB1555" s="114"/>
      <c r="AC1555" s="114"/>
      <c r="AD1555" s="114"/>
      <c r="AE1555" s="114"/>
      <c r="AF1555" s="114"/>
      <c r="AG1555" s="114"/>
      <c r="AH1555" s="114"/>
      <c r="AI1555" s="114"/>
      <c r="AJ1555" s="114"/>
      <c r="AK1555" s="114"/>
      <c r="AL1555" s="114"/>
      <c r="AM1555" s="114"/>
      <c r="AN1555" s="114"/>
      <c r="AO1555" s="114"/>
      <c r="AP1555" s="114"/>
      <c r="AQ1555" s="114"/>
      <c r="AR1555" s="114"/>
      <c r="AS1555" s="114"/>
      <c r="AT1555" s="114"/>
      <c r="AU1555" s="114"/>
      <c r="AV1555" s="114"/>
      <c r="AW1555" s="114"/>
      <c r="AX1555" s="114"/>
      <c r="AY1555" s="114"/>
      <c r="AZ1555" s="114"/>
      <c r="BA1555" s="114"/>
      <c r="BB1555" s="114"/>
      <c r="BC1555" s="114"/>
      <c r="BD1555" s="114"/>
      <c r="BE1555" s="114"/>
      <c r="BF1555" s="114"/>
      <c r="BG1555" s="114"/>
      <c r="BH1555" s="114"/>
      <c r="BI1555" s="114"/>
      <c r="BJ1555" s="114"/>
      <c r="BK1555" s="114"/>
      <c r="BL1555" s="114"/>
    </row>
    <row r="1556">
      <c r="A1556" s="114"/>
      <c r="B1556" s="114"/>
      <c r="C1556" s="114"/>
      <c r="D1556" s="114"/>
      <c r="E1556" s="114"/>
      <c r="F1556" s="114"/>
      <c r="G1556" s="114"/>
      <c r="H1556" s="114"/>
      <c r="I1556" s="114"/>
      <c r="J1556" s="114"/>
      <c r="K1556" s="114"/>
      <c r="L1556" s="114"/>
      <c r="M1556" s="114"/>
      <c r="N1556" s="114"/>
      <c r="O1556" s="114"/>
      <c r="P1556" s="114"/>
      <c r="Q1556" s="114"/>
      <c r="R1556" s="114"/>
      <c r="S1556" s="114"/>
      <c r="T1556" s="114"/>
      <c r="U1556" s="114"/>
      <c r="V1556" s="114"/>
      <c r="W1556" s="114"/>
      <c r="X1556" s="114"/>
      <c r="Y1556" s="114"/>
      <c r="Z1556" s="114"/>
      <c r="AA1556" s="114"/>
      <c r="AB1556" s="114"/>
      <c r="AC1556" s="114"/>
      <c r="AD1556" s="114"/>
      <c r="AE1556" s="114"/>
      <c r="AF1556" s="114"/>
      <c r="AG1556" s="114"/>
      <c r="AH1556" s="114"/>
      <c r="AI1556" s="114"/>
      <c r="AJ1556" s="114"/>
      <c r="AK1556" s="114"/>
      <c r="AL1556" s="114"/>
      <c r="AM1556" s="114"/>
      <c r="AN1556" s="114"/>
      <c r="AO1556" s="114"/>
      <c r="AP1556" s="114"/>
      <c r="AQ1556" s="114"/>
      <c r="AR1556" s="114"/>
      <c r="AS1556" s="114"/>
      <c r="AT1556" s="114"/>
      <c r="AU1556" s="114"/>
      <c r="AV1556" s="114"/>
      <c r="AW1556" s="114"/>
      <c r="AX1556" s="114"/>
      <c r="AY1556" s="114"/>
      <c r="AZ1556" s="114"/>
      <c r="BA1556" s="114"/>
      <c r="BB1556" s="114"/>
      <c r="BC1556" s="114"/>
      <c r="BD1556" s="114"/>
      <c r="BE1556" s="114"/>
      <c r="BF1556" s="114"/>
      <c r="BG1556" s="114"/>
      <c r="BH1556" s="114"/>
      <c r="BI1556" s="114"/>
      <c r="BJ1556" s="114"/>
      <c r="BK1556" s="114"/>
      <c r="BL1556" s="114"/>
    </row>
    <row r="1557">
      <c r="A1557" s="114"/>
      <c r="B1557" s="114"/>
      <c r="C1557" s="114"/>
      <c r="D1557" s="114"/>
      <c r="E1557" s="114"/>
      <c r="F1557" s="114"/>
      <c r="G1557" s="114"/>
      <c r="H1557" s="114"/>
      <c r="I1557" s="114"/>
      <c r="J1557" s="114"/>
      <c r="K1557" s="114"/>
      <c r="L1557" s="114"/>
      <c r="M1557" s="114"/>
      <c r="N1557" s="114"/>
      <c r="O1557" s="114"/>
      <c r="P1557" s="114"/>
      <c r="Q1557" s="114"/>
      <c r="R1557" s="114"/>
      <c r="S1557" s="114"/>
      <c r="T1557" s="114"/>
      <c r="U1557" s="114"/>
      <c r="V1557" s="114"/>
      <c r="W1557" s="114"/>
      <c r="X1557" s="114"/>
      <c r="Y1557" s="114"/>
      <c r="Z1557" s="114"/>
      <c r="AA1557" s="114"/>
      <c r="AB1557" s="114"/>
      <c r="AC1557" s="114"/>
      <c r="AD1557" s="114"/>
      <c r="AE1557" s="114"/>
      <c r="AF1557" s="114"/>
      <c r="AG1557" s="114"/>
      <c r="AH1557" s="114"/>
      <c r="AI1557" s="114"/>
      <c r="AJ1557" s="114"/>
      <c r="AK1557" s="114"/>
      <c r="AL1557" s="114"/>
      <c r="AM1557" s="114"/>
      <c r="AN1557" s="114"/>
      <c r="AO1557" s="114"/>
      <c r="AP1557" s="114"/>
      <c r="AQ1557" s="114"/>
      <c r="AR1557" s="114"/>
      <c r="AS1557" s="114"/>
      <c r="AT1557" s="114"/>
      <c r="AU1557" s="114"/>
      <c r="AV1557" s="114"/>
      <c r="AW1557" s="114"/>
      <c r="AX1557" s="114"/>
      <c r="AY1557" s="114"/>
      <c r="AZ1557" s="114"/>
      <c r="BA1557" s="114"/>
      <c r="BB1557" s="114"/>
      <c r="BC1557" s="114"/>
      <c r="BD1557" s="114"/>
      <c r="BE1557" s="114"/>
      <c r="BF1557" s="114"/>
      <c r="BG1557" s="114"/>
      <c r="BH1557" s="114"/>
      <c r="BI1557" s="114"/>
      <c r="BJ1557" s="114"/>
      <c r="BK1557" s="114"/>
      <c r="BL1557" s="114"/>
    </row>
    <row r="1558">
      <c r="A1558" s="114"/>
      <c r="B1558" s="114"/>
      <c r="C1558" s="114"/>
      <c r="D1558" s="114"/>
      <c r="E1558" s="114"/>
      <c r="F1558" s="114"/>
      <c r="G1558" s="114"/>
      <c r="H1558" s="114"/>
      <c r="I1558" s="114"/>
      <c r="J1558" s="114"/>
      <c r="K1558" s="114"/>
      <c r="L1558" s="114"/>
      <c r="M1558" s="114"/>
      <c r="N1558" s="114"/>
      <c r="O1558" s="114"/>
      <c r="P1558" s="114"/>
      <c r="Q1558" s="114"/>
      <c r="R1558" s="114"/>
      <c r="S1558" s="114"/>
      <c r="T1558" s="114"/>
      <c r="U1558" s="114"/>
      <c r="V1558" s="114"/>
      <c r="W1558" s="114"/>
      <c r="X1558" s="114"/>
      <c r="Y1558" s="114"/>
      <c r="Z1558" s="114"/>
      <c r="AA1558" s="114"/>
      <c r="AB1558" s="114"/>
      <c r="AC1558" s="114"/>
      <c r="AD1558" s="114"/>
      <c r="AE1558" s="114"/>
      <c r="AF1558" s="114"/>
      <c r="AG1558" s="114"/>
      <c r="AH1558" s="114"/>
      <c r="AI1558" s="114"/>
      <c r="AJ1558" s="114"/>
      <c r="AK1558" s="114"/>
      <c r="AL1558" s="114"/>
      <c r="AM1558" s="114"/>
      <c r="AN1558" s="114"/>
      <c r="AO1558" s="114"/>
      <c r="AP1558" s="114"/>
      <c r="AQ1558" s="114"/>
      <c r="AR1558" s="114"/>
      <c r="AS1558" s="114"/>
      <c r="AT1558" s="114"/>
      <c r="AU1558" s="114"/>
      <c r="AV1558" s="114"/>
      <c r="AW1558" s="114"/>
      <c r="AX1558" s="114"/>
      <c r="AY1558" s="114"/>
      <c r="AZ1558" s="114"/>
      <c r="BA1558" s="114"/>
      <c r="BB1558" s="114"/>
      <c r="BC1558" s="114"/>
      <c r="BD1558" s="114"/>
      <c r="BE1558" s="114"/>
      <c r="BF1558" s="114"/>
      <c r="BG1558" s="114"/>
      <c r="BH1558" s="114"/>
      <c r="BI1558" s="114"/>
      <c r="BJ1558" s="114"/>
      <c r="BK1558" s="114"/>
      <c r="BL1558" s="114"/>
    </row>
    <row r="1559">
      <c r="A1559" s="114"/>
      <c r="B1559" s="114"/>
      <c r="C1559" s="114"/>
      <c r="D1559" s="114"/>
      <c r="E1559" s="114"/>
      <c r="F1559" s="114"/>
      <c r="G1559" s="114"/>
      <c r="H1559" s="114"/>
      <c r="I1559" s="114"/>
      <c r="J1559" s="114"/>
      <c r="K1559" s="114"/>
      <c r="L1559" s="114"/>
      <c r="M1559" s="114"/>
      <c r="N1559" s="114"/>
      <c r="O1559" s="114"/>
      <c r="P1559" s="114"/>
      <c r="Q1559" s="114"/>
      <c r="R1559" s="114"/>
      <c r="S1559" s="114"/>
      <c r="T1559" s="114"/>
      <c r="U1559" s="114"/>
      <c r="V1559" s="114"/>
      <c r="W1559" s="114"/>
      <c r="X1559" s="114"/>
      <c r="Y1559" s="114"/>
      <c r="Z1559" s="114"/>
      <c r="AA1559" s="114"/>
      <c r="AB1559" s="114"/>
      <c r="AC1559" s="114"/>
      <c r="AD1559" s="114"/>
      <c r="AE1559" s="114"/>
      <c r="AF1559" s="114"/>
      <c r="AG1559" s="114"/>
      <c r="AH1559" s="114"/>
      <c r="AI1559" s="114"/>
      <c r="AJ1559" s="114"/>
      <c r="AK1559" s="114"/>
      <c r="AL1559" s="114"/>
      <c r="AM1559" s="114"/>
      <c r="AN1559" s="114"/>
      <c r="AO1559" s="114"/>
      <c r="AP1559" s="114"/>
      <c r="AQ1559" s="114"/>
      <c r="AR1559" s="114"/>
      <c r="AS1559" s="114"/>
      <c r="AT1559" s="114"/>
      <c r="AU1559" s="114"/>
      <c r="AV1559" s="114"/>
      <c r="AW1559" s="114"/>
      <c r="AX1559" s="114"/>
      <c r="AY1559" s="114"/>
      <c r="AZ1559" s="114"/>
      <c r="BA1559" s="114"/>
      <c r="BB1559" s="114"/>
      <c r="BC1559" s="114"/>
      <c r="BD1559" s="114"/>
      <c r="BE1559" s="114"/>
      <c r="BF1559" s="114"/>
      <c r="BG1559" s="114"/>
      <c r="BH1559" s="114"/>
      <c r="BI1559" s="114"/>
      <c r="BJ1559" s="114"/>
      <c r="BK1559" s="114"/>
      <c r="BL1559" s="114"/>
    </row>
    <row r="1560">
      <c r="A1560" s="114"/>
      <c r="B1560" s="114"/>
      <c r="C1560" s="114"/>
      <c r="D1560" s="114"/>
      <c r="E1560" s="114"/>
      <c r="F1560" s="114"/>
      <c r="G1560" s="114"/>
      <c r="H1560" s="114"/>
      <c r="I1560" s="114"/>
      <c r="J1560" s="114"/>
      <c r="K1560" s="114"/>
      <c r="L1560" s="114"/>
      <c r="M1560" s="114"/>
      <c r="N1560" s="114"/>
      <c r="O1560" s="114"/>
      <c r="P1560" s="114"/>
      <c r="Q1560" s="114"/>
      <c r="R1560" s="114"/>
      <c r="S1560" s="114"/>
      <c r="T1560" s="114"/>
      <c r="U1560" s="114"/>
      <c r="V1560" s="114"/>
      <c r="W1560" s="114"/>
      <c r="X1560" s="114"/>
      <c r="Y1560" s="114"/>
      <c r="Z1560" s="114"/>
      <c r="AA1560" s="114"/>
      <c r="AB1560" s="114"/>
      <c r="AC1560" s="114"/>
      <c r="AD1560" s="114"/>
      <c r="AE1560" s="114"/>
      <c r="AF1560" s="114"/>
      <c r="AG1560" s="114"/>
      <c r="AH1560" s="114"/>
      <c r="AI1560" s="114"/>
      <c r="AJ1560" s="114"/>
      <c r="AK1560" s="114"/>
      <c r="AL1560" s="114"/>
      <c r="AM1560" s="114"/>
      <c r="AN1560" s="114"/>
      <c r="AO1560" s="114"/>
      <c r="AP1560" s="114"/>
      <c r="AQ1560" s="114"/>
      <c r="AR1560" s="114"/>
      <c r="AS1560" s="114"/>
      <c r="AT1560" s="114"/>
      <c r="AU1560" s="114"/>
      <c r="AV1560" s="114"/>
      <c r="AW1560" s="114"/>
      <c r="AX1560" s="114"/>
      <c r="AY1560" s="114"/>
      <c r="AZ1560" s="114"/>
      <c r="BA1560" s="114"/>
      <c r="BB1560" s="114"/>
      <c r="BC1560" s="114"/>
      <c r="BD1560" s="114"/>
      <c r="BE1560" s="114"/>
      <c r="BF1560" s="114"/>
      <c r="BG1560" s="114"/>
      <c r="BH1560" s="114"/>
      <c r="BI1560" s="114"/>
      <c r="BJ1560" s="114"/>
      <c r="BK1560" s="114"/>
      <c r="BL1560" s="114"/>
    </row>
    <row r="1561">
      <c r="A1561" s="114"/>
      <c r="B1561" s="114"/>
      <c r="C1561" s="114"/>
      <c r="D1561" s="114"/>
      <c r="E1561" s="114"/>
      <c r="F1561" s="114"/>
      <c r="G1561" s="114"/>
      <c r="H1561" s="114"/>
      <c r="I1561" s="114"/>
      <c r="J1561" s="114"/>
      <c r="K1561" s="114"/>
      <c r="L1561" s="114"/>
      <c r="M1561" s="114"/>
      <c r="N1561" s="114"/>
      <c r="O1561" s="114"/>
      <c r="P1561" s="114"/>
      <c r="Q1561" s="114"/>
      <c r="R1561" s="114"/>
      <c r="S1561" s="114"/>
      <c r="T1561" s="114"/>
      <c r="U1561" s="114"/>
      <c r="V1561" s="114"/>
      <c r="W1561" s="114"/>
      <c r="X1561" s="114"/>
      <c r="Y1561" s="114"/>
      <c r="Z1561" s="114"/>
      <c r="AA1561" s="114"/>
      <c r="AB1561" s="114"/>
      <c r="AC1561" s="114"/>
      <c r="AD1561" s="114"/>
      <c r="AE1561" s="114"/>
      <c r="AF1561" s="114"/>
      <c r="AG1561" s="114"/>
      <c r="AH1561" s="114"/>
      <c r="AI1561" s="114"/>
      <c r="AJ1561" s="114"/>
      <c r="AK1561" s="114"/>
      <c r="AL1561" s="114"/>
      <c r="AM1561" s="114"/>
      <c r="AN1561" s="114"/>
      <c r="AO1561" s="114"/>
      <c r="AP1561" s="114"/>
      <c r="AQ1561" s="114"/>
      <c r="AR1561" s="114"/>
      <c r="AS1561" s="114"/>
      <c r="AT1561" s="114"/>
      <c r="AU1561" s="114"/>
      <c r="AV1561" s="114"/>
      <c r="AW1561" s="114"/>
      <c r="AX1561" s="114"/>
      <c r="AY1561" s="114"/>
      <c r="AZ1561" s="114"/>
      <c r="BA1561" s="114"/>
      <c r="BB1561" s="114"/>
      <c r="BC1561" s="114"/>
      <c r="BD1561" s="114"/>
      <c r="BE1561" s="114"/>
      <c r="BF1561" s="114"/>
      <c r="BG1561" s="114"/>
      <c r="BH1561" s="114"/>
      <c r="BI1561" s="114"/>
      <c r="BJ1561" s="114"/>
      <c r="BK1561" s="114"/>
      <c r="BL1561" s="114"/>
    </row>
    <row r="1562">
      <c r="A1562" s="114"/>
      <c r="B1562" s="114"/>
      <c r="C1562" s="114"/>
      <c r="D1562" s="114"/>
      <c r="E1562" s="114"/>
      <c r="F1562" s="114"/>
      <c r="G1562" s="114"/>
      <c r="H1562" s="114"/>
      <c r="I1562" s="114"/>
      <c r="J1562" s="114"/>
      <c r="K1562" s="114"/>
      <c r="L1562" s="114"/>
      <c r="M1562" s="114"/>
      <c r="N1562" s="114"/>
      <c r="O1562" s="114"/>
      <c r="P1562" s="114"/>
      <c r="Q1562" s="114"/>
      <c r="R1562" s="114"/>
      <c r="S1562" s="114"/>
      <c r="T1562" s="114"/>
      <c r="U1562" s="114"/>
      <c r="V1562" s="114"/>
      <c r="W1562" s="114"/>
      <c r="X1562" s="114"/>
      <c r="Y1562" s="114"/>
      <c r="Z1562" s="114"/>
      <c r="AA1562" s="114"/>
      <c r="AB1562" s="114"/>
      <c r="AC1562" s="114"/>
      <c r="AD1562" s="114"/>
      <c r="AE1562" s="114"/>
      <c r="AF1562" s="114"/>
      <c r="AG1562" s="114"/>
      <c r="AH1562" s="114"/>
      <c r="AI1562" s="114"/>
      <c r="AJ1562" s="114"/>
      <c r="AK1562" s="114"/>
      <c r="AL1562" s="114"/>
      <c r="AM1562" s="114"/>
      <c r="AN1562" s="114"/>
      <c r="AO1562" s="114"/>
      <c r="AP1562" s="114"/>
      <c r="AQ1562" s="114"/>
      <c r="AR1562" s="114"/>
      <c r="AS1562" s="114"/>
      <c r="AT1562" s="114"/>
      <c r="AU1562" s="114"/>
      <c r="AV1562" s="114"/>
      <c r="AW1562" s="114"/>
      <c r="AX1562" s="114"/>
      <c r="AY1562" s="114"/>
      <c r="AZ1562" s="114"/>
      <c r="BA1562" s="114"/>
      <c r="BB1562" s="114"/>
      <c r="BC1562" s="114"/>
      <c r="BD1562" s="114"/>
      <c r="BE1562" s="114"/>
      <c r="BF1562" s="114"/>
      <c r="BG1562" s="114"/>
      <c r="BH1562" s="114"/>
      <c r="BI1562" s="114"/>
      <c r="BJ1562" s="114"/>
      <c r="BK1562" s="114"/>
      <c r="BL1562" s="114"/>
    </row>
    <row r="1563">
      <c r="A1563" s="114"/>
      <c r="B1563" s="114"/>
      <c r="C1563" s="114"/>
      <c r="D1563" s="114"/>
      <c r="E1563" s="114"/>
      <c r="F1563" s="114"/>
      <c r="G1563" s="114"/>
      <c r="H1563" s="114"/>
      <c r="I1563" s="114"/>
      <c r="J1563" s="114"/>
      <c r="K1563" s="114"/>
      <c r="L1563" s="114"/>
      <c r="M1563" s="114"/>
      <c r="N1563" s="114"/>
      <c r="O1563" s="114"/>
      <c r="P1563" s="114"/>
      <c r="Q1563" s="114"/>
      <c r="R1563" s="114"/>
      <c r="S1563" s="114"/>
      <c r="T1563" s="114"/>
      <c r="U1563" s="114"/>
      <c r="V1563" s="114"/>
      <c r="W1563" s="114"/>
      <c r="X1563" s="114"/>
      <c r="Y1563" s="114"/>
      <c r="Z1563" s="114"/>
      <c r="AA1563" s="114"/>
      <c r="AB1563" s="114"/>
      <c r="AC1563" s="114"/>
      <c r="AD1563" s="114"/>
      <c r="AE1563" s="114"/>
      <c r="AF1563" s="114"/>
      <c r="AG1563" s="114"/>
      <c r="AH1563" s="114"/>
      <c r="AI1563" s="114"/>
      <c r="AJ1563" s="114"/>
      <c r="AK1563" s="114"/>
      <c r="AL1563" s="114"/>
      <c r="AM1563" s="114"/>
      <c r="AN1563" s="114"/>
      <c r="AO1563" s="114"/>
      <c r="AP1563" s="114"/>
      <c r="AQ1563" s="114"/>
      <c r="AR1563" s="114"/>
      <c r="AS1563" s="114"/>
      <c r="AT1563" s="114"/>
      <c r="AU1563" s="114"/>
      <c r="AV1563" s="114"/>
      <c r="AW1563" s="114"/>
      <c r="AX1563" s="114"/>
      <c r="AY1563" s="114"/>
      <c r="AZ1563" s="114"/>
      <c r="BA1563" s="114"/>
      <c r="BB1563" s="114"/>
      <c r="BC1563" s="114"/>
      <c r="BD1563" s="114"/>
      <c r="BE1563" s="114"/>
      <c r="BF1563" s="114"/>
      <c r="BG1563" s="114"/>
      <c r="BH1563" s="114"/>
      <c r="BI1563" s="114"/>
      <c r="BJ1563" s="114"/>
      <c r="BK1563" s="114"/>
      <c r="BL1563" s="114"/>
    </row>
    <row r="1564">
      <c r="A1564" s="114"/>
      <c r="B1564" s="114"/>
      <c r="C1564" s="114"/>
      <c r="D1564" s="114"/>
      <c r="E1564" s="114"/>
      <c r="F1564" s="114"/>
      <c r="G1564" s="114"/>
      <c r="H1564" s="114"/>
      <c r="I1564" s="114"/>
      <c r="J1564" s="114"/>
      <c r="K1564" s="114"/>
      <c r="L1564" s="114"/>
      <c r="M1564" s="114"/>
      <c r="N1564" s="114"/>
      <c r="O1564" s="114"/>
      <c r="P1564" s="114"/>
      <c r="Q1564" s="114"/>
      <c r="R1564" s="114"/>
      <c r="S1564" s="114"/>
      <c r="T1564" s="114"/>
      <c r="U1564" s="114"/>
      <c r="V1564" s="114"/>
      <c r="W1564" s="114"/>
      <c r="X1564" s="114"/>
      <c r="Y1564" s="114"/>
      <c r="Z1564" s="114"/>
      <c r="AA1564" s="114"/>
      <c r="AB1564" s="114"/>
      <c r="AC1564" s="114"/>
      <c r="AD1564" s="114"/>
      <c r="AE1564" s="114"/>
      <c r="AF1564" s="114"/>
      <c r="AG1564" s="114"/>
      <c r="AH1564" s="114"/>
      <c r="AI1564" s="114"/>
      <c r="AJ1564" s="114"/>
      <c r="AK1564" s="114"/>
      <c r="AL1564" s="114"/>
      <c r="AM1564" s="114"/>
      <c r="AN1564" s="114"/>
      <c r="AO1564" s="114"/>
      <c r="AP1564" s="114"/>
      <c r="AQ1564" s="114"/>
      <c r="AR1564" s="114"/>
      <c r="AS1564" s="114"/>
      <c r="AT1564" s="114"/>
      <c r="AU1564" s="114"/>
      <c r="AV1564" s="114"/>
      <c r="AW1564" s="114"/>
      <c r="AX1564" s="114"/>
      <c r="AY1564" s="114"/>
      <c r="AZ1564" s="114"/>
      <c r="BA1564" s="114"/>
      <c r="BB1564" s="114"/>
      <c r="BC1564" s="114"/>
      <c r="BD1564" s="114"/>
      <c r="BE1564" s="114"/>
      <c r="BF1564" s="114"/>
      <c r="BG1564" s="114"/>
      <c r="BH1564" s="114"/>
      <c r="BI1564" s="114"/>
      <c r="BJ1564" s="114"/>
      <c r="BK1564" s="114"/>
      <c r="BL1564" s="114"/>
    </row>
    <row r="1565">
      <c r="A1565" s="114"/>
      <c r="B1565" s="114"/>
      <c r="C1565" s="114"/>
      <c r="D1565" s="114"/>
      <c r="E1565" s="114"/>
      <c r="F1565" s="114"/>
      <c r="G1565" s="114"/>
      <c r="H1565" s="114"/>
      <c r="I1565" s="114"/>
      <c r="J1565" s="114"/>
      <c r="K1565" s="114"/>
      <c r="L1565" s="114"/>
      <c r="M1565" s="114"/>
      <c r="N1565" s="114"/>
      <c r="O1565" s="114"/>
      <c r="P1565" s="114"/>
      <c r="Q1565" s="114"/>
      <c r="R1565" s="114"/>
      <c r="S1565" s="114"/>
      <c r="T1565" s="114"/>
      <c r="U1565" s="114"/>
      <c r="V1565" s="114"/>
      <c r="W1565" s="114"/>
      <c r="X1565" s="114"/>
      <c r="Y1565" s="114"/>
      <c r="Z1565" s="114"/>
      <c r="AA1565" s="114"/>
      <c r="AB1565" s="114"/>
      <c r="AC1565" s="114"/>
      <c r="AD1565" s="114"/>
      <c r="AE1565" s="114"/>
      <c r="AF1565" s="114"/>
      <c r="AG1565" s="114"/>
      <c r="AH1565" s="114"/>
      <c r="AI1565" s="114"/>
      <c r="AJ1565" s="114"/>
      <c r="AK1565" s="114"/>
      <c r="AL1565" s="114"/>
      <c r="AM1565" s="114"/>
      <c r="AN1565" s="114"/>
      <c r="AO1565" s="114"/>
      <c r="AP1565" s="114"/>
      <c r="AQ1565" s="114"/>
      <c r="AR1565" s="114"/>
      <c r="AS1565" s="114"/>
      <c r="AT1565" s="114"/>
      <c r="AU1565" s="114"/>
      <c r="AV1565" s="114"/>
      <c r="AW1565" s="114"/>
      <c r="AX1565" s="114"/>
      <c r="AY1565" s="114"/>
      <c r="AZ1565" s="114"/>
      <c r="BA1565" s="114"/>
      <c r="BB1565" s="114"/>
      <c r="BC1565" s="114"/>
      <c r="BD1565" s="114"/>
      <c r="BE1565" s="114"/>
      <c r="BF1565" s="114"/>
      <c r="BG1565" s="114"/>
      <c r="BH1565" s="114"/>
      <c r="BI1565" s="114"/>
      <c r="BJ1565" s="114"/>
      <c r="BK1565" s="114"/>
      <c r="BL1565" s="114"/>
    </row>
    <row r="1566">
      <c r="A1566" s="114"/>
      <c r="B1566" s="114"/>
      <c r="C1566" s="114"/>
      <c r="D1566" s="114"/>
      <c r="E1566" s="114"/>
      <c r="F1566" s="114"/>
      <c r="G1566" s="114"/>
      <c r="H1566" s="114"/>
      <c r="I1566" s="114"/>
      <c r="J1566" s="114"/>
      <c r="K1566" s="114"/>
      <c r="L1566" s="114"/>
      <c r="M1566" s="114"/>
      <c r="N1566" s="114"/>
      <c r="O1566" s="114"/>
      <c r="P1566" s="114"/>
      <c r="Q1566" s="114"/>
      <c r="R1566" s="114"/>
      <c r="S1566" s="114"/>
      <c r="T1566" s="114"/>
      <c r="U1566" s="114"/>
      <c r="V1566" s="114"/>
      <c r="W1566" s="114"/>
      <c r="X1566" s="114"/>
      <c r="Y1566" s="114"/>
      <c r="Z1566" s="114"/>
      <c r="AA1566" s="114"/>
      <c r="AB1566" s="114"/>
      <c r="AC1566" s="114"/>
      <c r="AD1566" s="114"/>
      <c r="AE1566" s="114"/>
      <c r="AF1566" s="114"/>
      <c r="AG1566" s="114"/>
      <c r="AH1566" s="114"/>
      <c r="AI1566" s="114"/>
      <c r="AJ1566" s="114"/>
      <c r="AK1566" s="114"/>
      <c r="AL1566" s="114"/>
      <c r="AM1566" s="114"/>
      <c r="AN1566" s="114"/>
      <c r="AO1566" s="114"/>
      <c r="AP1566" s="114"/>
      <c r="AQ1566" s="114"/>
      <c r="AR1566" s="114"/>
      <c r="AS1566" s="114"/>
      <c r="AT1566" s="114"/>
      <c r="AU1566" s="114"/>
      <c r="AV1566" s="114"/>
      <c r="AW1566" s="114"/>
      <c r="AX1566" s="114"/>
      <c r="AY1566" s="114"/>
      <c r="AZ1566" s="114"/>
      <c r="BA1566" s="114"/>
      <c r="BB1566" s="114"/>
      <c r="BC1566" s="114"/>
      <c r="BD1566" s="114"/>
      <c r="BE1566" s="114"/>
      <c r="BF1566" s="114"/>
      <c r="BG1566" s="114"/>
      <c r="BH1566" s="114"/>
      <c r="BI1566" s="114"/>
      <c r="BJ1566" s="114"/>
      <c r="BK1566" s="114"/>
      <c r="BL1566" s="114"/>
    </row>
    <row r="1567">
      <c r="A1567" s="114"/>
      <c r="B1567" s="114"/>
      <c r="C1567" s="114"/>
      <c r="D1567" s="114"/>
      <c r="E1567" s="114"/>
      <c r="F1567" s="114"/>
      <c r="G1567" s="114"/>
      <c r="H1567" s="114"/>
      <c r="I1567" s="114"/>
      <c r="J1567" s="114"/>
      <c r="K1567" s="114"/>
      <c r="L1567" s="114"/>
      <c r="M1567" s="114"/>
      <c r="N1567" s="114"/>
      <c r="O1567" s="114"/>
      <c r="P1567" s="114"/>
      <c r="Q1567" s="114"/>
      <c r="R1567" s="114"/>
      <c r="S1567" s="114"/>
      <c r="T1567" s="114"/>
      <c r="U1567" s="114"/>
      <c r="V1567" s="114"/>
      <c r="W1567" s="114"/>
      <c r="X1567" s="114"/>
      <c r="Y1567" s="114"/>
      <c r="Z1567" s="114"/>
      <c r="AA1567" s="114"/>
      <c r="AB1567" s="114"/>
      <c r="AC1567" s="114"/>
      <c r="AD1567" s="114"/>
      <c r="AE1567" s="114"/>
      <c r="AF1567" s="114"/>
      <c r="AG1567" s="114"/>
      <c r="AH1567" s="114"/>
      <c r="AI1567" s="114"/>
      <c r="AJ1567" s="114"/>
      <c r="AK1567" s="114"/>
      <c r="AL1567" s="114"/>
      <c r="AM1567" s="114"/>
      <c r="AN1567" s="114"/>
      <c r="AO1567" s="114"/>
      <c r="AP1567" s="114"/>
      <c r="AQ1567" s="114"/>
      <c r="AR1567" s="114"/>
      <c r="AS1567" s="114"/>
      <c r="AT1567" s="114"/>
      <c r="AU1567" s="114"/>
      <c r="AV1567" s="114"/>
      <c r="AW1567" s="114"/>
      <c r="AX1567" s="114"/>
      <c r="AY1567" s="114"/>
      <c r="AZ1567" s="114"/>
      <c r="BA1567" s="114"/>
      <c r="BB1567" s="114"/>
      <c r="BC1567" s="114"/>
      <c r="BD1567" s="114"/>
      <c r="BE1567" s="114"/>
      <c r="BF1567" s="114"/>
      <c r="BG1567" s="114"/>
      <c r="BH1567" s="114"/>
      <c r="BI1567" s="114"/>
      <c r="BJ1567" s="114"/>
      <c r="BK1567" s="114"/>
      <c r="BL1567" s="114"/>
    </row>
    <row r="1568">
      <c r="A1568" s="114"/>
      <c r="B1568" s="114"/>
      <c r="C1568" s="114"/>
      <c r="D1568" s="114"/>
      <c r="E1568" s="114"/>
      <c r="F1568" s="114"/>
      <c r="G1568" s="114"/>
      <c r="H1568" s="114"/>
      <c r="I1568" s="114"/>
      <c r="J1568" s="114"/>
      <c r="K1568" s="114"/>
      <c r="L1568" s="114"/>
      <c r="M1568" s="114"/>
      <c r="N1568" s="114"/>
      <c r="O1568" s="114"/>
      <c r="P1568" s="114"/>
      <c r="Q1568" s="114"/>
      <c r="R1568" s="114"/>
      <c r="S1568" s="114"/>
      <c r="T1568" s="114"/>
      <c r="U1568" s="114"/>
      <c r="V1568" s="114"/>
      <c r="W1568" s="114"/>
      <c r="X1568" s="114"/>
      <c r="Y1568" s="114"/>
      <c r="Z1568" s="114"/>
      <c r="AA1568" s="114"/>
      <c r="AB1568" s="114"/>
      <c r="AC1568" s="114"/>
      <c r="AD1568" s="114"/>
      <c r="AE1568" s="114"/>
      <c r="AF1568" s="114"/>
      <c r="AG1568" s="114"/>
      <c r="AH1568" s="114"/>
      <c r="AI1568" s="114"/>
      <c r="AJ1568" s="114"/>
      <c r="AK1568" s="114"/>
      <c r="AL1568" s="114"/>
      <c r="AM1568" s="114"/>
      <c r="AN1568" s="114"/>
      <c r="AO1568" s="114"/>
      <c r="AP1568" s="114"/>
      <c r="AQ1568" s="114"/>
      <c r="AR1568" s="114"/>
      <c r="AS1568" s="114"/>
      <c r="AT1568" s="114"/>
      <c r="AU1568" s="114"/>
      <c r="AV1568" s="114"/>
      <c r="AW1568" s="114"/>
      <c r="AX1568" s="114"/>
      <c r="AY1568" s="114"/>
      <c r="AZ1568" s="114"/>
      <c r="BA1568" s="114"/>
      <c r="BB1568" s="114"/>
      <c r="BC1568" s="114"/>
      <c r="BD1568" s="114"/>
      <c r="BE1568" s="114"/>
      <c r="BF1568" s="114"/>
      <c r="BG1568" s="114"/>
      <c r="BH1568" s="114"/>
      <c r="BI1568" s="114"/>
      <c r="BJ1568" s="114"/>
      <c r="BK1568" s="114"/>
      <c r="BL1568" s="114"/>
    </row>
    <row r="1569">
      <c r="A1569" s="114"/>
      <c r="B1569" s="114"/>
      <c r="C1569" s="114"/>
      <c r="D1569" s="114"/>
      <c r="E1569" s="114"/>
      <c r="F1569" s="114"/>
      <c r="G1569" s="114"/>
      <c r="H1569" s="114"/>
      <c r="I1569" s="114"/>
      <c r="J1569" s="114"/>
      <c r="K1569" s="114"/>
      <c r="L1569" s="114"/>
      <c r="M1569" s="114"/>
      <c r="N1569" s="114"/>
      <c r="O1569" s="114"/>
      <c r="P1569" s="114"/>
      <c r="Q1569" s="114"/>
      <c r="R1569" s="114"/>
      <c r="S1569" s="114"/>
      <c r="T1569" s="114"/>
      <c r="U1569" s="114"/>
      <c r="V1569" s="114"/>
      <c r="W1569" s="114"/>
      <c r="X1569" s="114"/>
      <c r="Y1569" s="114"/>
      <c r="Z1569" s="114"/>
      <c r="AA1569" s="114"/>
      <c r="AB1569" s="114"/>
      <c r="AC1569" s="114"/>
      <c r="AD1569" s="114"/>
      <c r="AE1569" s="114"/>
      <c r="AF1569" s="114"/>
      <c r="AG1569" s="114"/>
      <c r="AH1569" s="114"/>
      <c r="AI1569" s="114"/>
      <c r="AJ1569" s="114"/>
      <c r="AK1569" s="114"/>
      <c r="AL1569" s="114"/>
      <c r="AM1569" s="114"/>
      <c r="AN1569" s="114"/>
      <c r="AO1569" s="114"/>
      <c r="AP1569" s="114"/>
      <c r="AQ1569" s="114"/>
      <c r="AR1569" s="114"/>
      <c r="AS1569" s="114"/>
      <c r="AT1569" s="114"/>
      <c r="AU1569" s="114"/>
      <c r="AV1569" s="114"/>
      <c r="AW1569" s="114"/>
      <c r="AX1569" s="114"/>
      <c r="AY1569" s="114"/>
      <c r="AZ1569" s="114"/>
      <c r="BA1569" s="114"/>
      <c r="BB1569" s="114"/>
      <c r="BC1569" s="114"/>
      <c r="BD1569" s="114"/>
      <c r="BE1569" s="114"/>
      <c r="BF1569" s="114"/>
      <c r="BG1569" s="114"/>
      <c r="BH1569" s="114"/>
      <c r="BI1569" s="114"/>
      <c r="BJ1569" s="114"/>
      <c r="BK1569" s="114"/>
      <c r="BL1569" s="114"/>
    </row>
    <row r="1570">
      <c r="A1570" s="114"/>
      <c r="B1570" s="114"/>
      <c r="C1570" s="114"/>
      <c r="D1570" s="114"/>
      <c r="E1570" s="114"/>
      <c r="F1570" s="114"/>
      <c r="G1570" s="114"/>
      <c r="H1570" s="114"/>
      <c r="I1570" s="114"/>
      <c r="J1570" s="114"/>
      <c r="K1570" s="114"/>
      <c r="L1570" s="114"/>
      <c r="M1570" s="114"/>
      <c r="N1570" s="114"/>
      <c r="O1570" s="114"/>
      <c r="P1570" s="114"/>
      <c r="Q1570" s="114"/>
      <c r="R1570" s="114"/>
      <c r="S1570" s="114"/>
      <c r="T1570" s="114"/>
      <c r="U1570" s="114"/>
      <c r="V1570" s="114"/>
      <c r="W1570" s="114"/>
      <c r="X1570" s="114"/>
      <c r="Y1570" s="114"/>
      <c r="Z1570" s="114"/>
      <c r="AA1570" s="114"/>
      <c r="AB1570" s="114"/>
      <c r="AC1570" s="114"/>
      <c r="AD1570" s="114"/>
      <c r="AE1570" s="114"/>
      <c r="AF1570" s="114"/>
      <c r="AG1570" s="114"/>
      <c r="AH1570" s="114"/>
      <c r="AI1570" s="114"/>
      <c r="AJ1570" s="114"/>
      <c r="AK1570" s="114"/>
      <c r="AL1570" s="114"/>
      <c r="AM1570" s="114"/>
      <c r="AN1570" s="114"/>
      <c r="AO1570" s="114"/>
      <c r="AP1570" s="114"/>
      <c r="AQ1570" s="114"/>
      <c r="AR1570" s="114"/>
      <c r="AS1570" s="114"/>
      <c r="AT1570" s="114"/>
      <c r="AU1570" s="114"/>
      <c r="AV1570" s="114"/>
      <c r="AW1570" s="114"/>
      <c r="AX1570" s="114"/>
      <c r="AY1570" s="114"/>
      <c r="AZ1570" s="114"/>
      <c r="BA1570" s="114"/>
      <c r="BB1570" s="114"/>
      <c r="BC1570" s="114"/>
      <c r="BD1570" s="114"/>
      <c r="BE1570" s="114"/>
      <c r="BF1570" s="114"/>
      <c r="BG1570" s="114"/>
      <c r="BH1570" s="114"/>
      <c r="BI1570" s="114"/>
      <c r="BJ1570" s="114"/>
      <c r="BK1570" s="114"/>
      <c r="BL1570" s="114"/>
    </row>
    <row r="1571">
      <c r="A1571" s="114"/>
      <c r="B1571" s="114"/>
      <c r="C1571" s="114"/>
      <c r="D1571" s="114"/>
      <c r="E1571" s="114"/>
      <c r="F1571" s="114"/>
      <c r="G1571" s="114"/>
      <c r="H1571" s="114"/>
      <c r="I1571" s="114"/>
      <c r="J1571" s="114"/>
      <c r="K1571" s="114"/>
      <c r="L1571" s="114"/>
      <c r="M1571" s="114"/>
      <c r="N1571" s="114"/>
      <c r="O1571" s="114"/>
      <c r="P1571" s="114"/>
      <c r="Q1571" s="114"/>
      <c r="R1571" s="114"/>
      <c r="S1571" s="114"/>
      <c r="T1571" s="114"/>
      <c r="U1571" s="114"/>
      <c r="V1571" s="114"/>
      <c r="W1571" s="114"/>
      <c r="X1571" s="114"/>
      <c r="Y1571" s="114"/>
      <c r="Z1571" s="114"/>
      <c r="AA1571" s="114"/>
      <c r="AB1571" s="114"/>
      <c r="AC1571" s="114"/>
      <c r="AD1571" s="114"/>
      <c r="AE1571" s="114"/>
      <c r="AF1571" s="114"/>
      <c r="AG1571" s="114"/>
      <c r="AH1571" s="114"/>
      <c r="AI1571" s="114"/>
      <c r="AJ1571" s="114"/>
      <c r="AK1571" s="114"/>
      <c r="AL1571" s="114"/>
      <c r="AM1571" s="114"/>
      <c r="AN1571" s="114"/>
      <c r="AO1571" s="114"/>
      <c r="AP1571" s="114"/>
      <c r="AQ1571" s="114"/>
      <c r="AR1571" s="114"/>
      <c r="AS1571" s="114"/>
      <c r="AT1571" s="114"/>
      <c r="AU1571" s="114"/>
      <c r="AV1571" s="114"/>
      <c r="AW1571" s="114"/>
      <c r="AX1571" s="114"/>
      <c r="AY1571" s="114"/>
      <c r="AZ1571" s="114"/>
      <c r="BA1571" s="114"/>
      <c r="BB1571" s="114"/>
      <c r="BC1571" s="114"/>
      <c r="BD1571" s="114"/>
      <c r="BE1571" s="114"/>
      <c r="BF1571" s="114"/>
      <c r="BG1571" s="114"/>
      <c r="BH1571" s="114"/>
      <c r="BI1571" s="114"/>
      <c r="BJ1571" s="114"/>
      <c r="BK1571" s="114"/>
      <c r="BL1571" s="114"/>
    </row>
    <row r="1572">
      <c r="A1572" s="114"/>
      <c r="B1572" s="114"/>
      <c r="C1572" s="114"/>
      <c r="D1572" s="114"/>
      <c r="E1572" s="114"/>
      <c r="F1572" s="114"/>
      <c r="G1572" s="114"/>
      <c r="H1572" s="114"/>
      <c r="I1572" s="114"/>
      <c r="J1572" s="114"/>
      <c r="K1572" s="114"/>
      <c r="L1572" s="114"/>
      <c r="M1572" s="114"/>
      <c r="N1572" s="114"/>
      <c r="O1572" s="114"/>
      <c r="P1572" s="114"/>
      <c r="Q1572" s="114"/>
      <c r="R1572" s="114"/>
      <c r="S1572" s="114"/>
      <c r="T1572" s="114"/>
      <c r="U1572" s="114"/>
      <c r="V1572" s="114"/>
      <c r="W1572" s="114"/>
      <c r="X1572" s="114"/>
      <c r="Y1572" s="114"/>
      <c r="Z1572" s="114"/>
      <c r="AA1572" s="114"/>
      <c r="AB1572" s="114"/>
      <c r="AC1572" s="114"/>
      <c r="AD1572" s="114"/>
      <c r="AE1572" s="114"/>
      <c r="AF1572" s="114"/>
      <c r="AG1572" s="114"/>
      <c r="AH1572" s="114"/>
      <c r="AI1572" s="114"/>
      <c r="AJ1572" s="114"/>
      <c r="AK1572" s="114"/>
      <c r="AL1572" s="114"/>
      <c r="AM1572" s="114"/>
      <c r="AN1572" s="114"/>
      <c r="AO1572" s="114"/>
      <c r="AP1572" s="114"/>
      <c r="AQ1572" s="114"/>
      <c r="AR1572" s="114"/>
      <c r="AS1572" s="114"/>
      <c r="AT1572" s="114"/>
      <c r="AU1572" s="114"/>
      <c r="AV1572" s="114"/>
      <c r="AW1572" s="114"/>
      <c r="AX1572" s="114"/>
      <c r="AY1572" s="114"/>
      <c r="AZ1572" s="114"/>
      <c r="BA1572" s="114"/>
      <c r="BB1572" s="114"/>
      <c r="BC1572" s="114"/>
      <c r="BD1572" s="114"/>
      <c r="BE1572" s="114"/>
      <c r="BF1572" s="114"/>
      <c r="BG1572" s="114"/>
      <c r="BH1572" s="114"/>
      <c r="BI1572" s="114"/>
      <c r="BJ1572" s="114"/>
      <c r="BK1572" s="114"/>
      <c r="BL1572" s="114"/>
    </row>
    <row r="1573">
      <c r="A1573" s="114"/>
      <c r="B1573" s="114"/>
      <c r="C1573" s="114"/>
      <c r="D1573" s="114"/>
      <c r="E1573" s="114"/>
      <c r="F1573" s="114"/>
      <c r="G1573" s="114"/>
      <c r="H1573" s="114"/>
      <c r="I1573" s="114"/>
      <c r="J1573" s="114"/>
      <c r="K1573" s="114"/>
      <c r="L1573" s="114"/>
      <c r="M1573" s="114"/>
      <c r="N1573" s="114"/>
      <c r="O1573" s="114"/>
      <c r="P1573" s="114"/>
      <c r="Q1573" s="114"/>
      <c r="R1573" s="114"/>
      <c r="S1573" s="114"/>
      <c r="T1573" s="114"/>
      <c r="U1573" s="114"/>
      <c r="V1573" s="114"/>
      <c r="W1573" s="114"/>
      <c r="X1573" s="114"/>
      <c r="Y1573" s="114"/>
      <c r="Z1573" s="114"/>
      <c r="AA1573" s="114"/>
      <c r="AB1573" s="114"/>
      <c r="AC1573" s="114"/>
      <c r="AD1573" s="114"/>
      <c r="AE1573" s="114"/>
      <c r="AF1573" s="114"/>
      <c r="AG1573" s="114"/>
      <c r="AH1573" s="114"/>
      <c r="AI1573" s="114"/>
      <c r="AJ1573" s="114"/>
      <c r="AK1573" s="114"/>
      <c r="AL1573" s="114"/>
      <c r="AM1573" s="114"/>
      <c r="AN1573" s="114"/>
      <c r="AO1573" s="114"/>
      <c r="AP1573" s="114"/>
      <c r="AQ1573" s="114"/>
      <c r="AR1573" s="114"/>
      <c r="AS1573" s="114"/>
      <c r="AT1573" s="114"/>
      <c r="AU1573" s="114"/>
      <c r="AV1573" s="114"/>
      <c r="AW1573" s="114"/>
      <c r="AX1573" s="114"/>
      <c r="AY1573" s="114"/>
      <c r="AZ1573" s="114"/>
      <c r="BA1573" s="114"/>
      <c r="BB1573" s="114"/>
      <c r="BC1573" s="114"/>
      <c r="BD1573" s="114"/>
      <c r="BE1573" s="114"/>
      <c r="BF1573" s="114"/>
      <c r="BG1573" s="114"/>
      <c r="BH1573" s="114"/>
      <c r="BI1573" s="114"/>
      <c r="BJ1573" s="114"/>
      <c r="BK1573" s="114"/>
      <c r="BL1573" s="114"/>
    </row>
    <row r="1574">
      <c r="A1574" s="114"/>
      <c r="B1574" s="114"/>
      <c r="C1574" s="114"/>
      <c r="D1574" s="114"/>
      <c r="E1574" s="114"/>
      <c r="F1574" s="114"/>
      <c r="G1574" s="114"/>
      <c r="H1574" s="114"/>
      <c r="I1574" s="114"/>
      <c r="J1574" s="114"/>
      <c r="K1574" s="114"/>
      <c r="L1574" s="114"/>
      <c r="M1574" s="114"/>
      <c r="N1574" s="114"/>
      <c r="O1574" s="114"/>
      <c r="P1574" s="114"/>
      <c r="Q1574" s="114"/>
      <c r="R1574" s="114"/>
      <c r="S1574" s="114"/>
      <c r="T1574" s="114"/>
      <c r="U1574" s="114"/>
      <c r="V1574" s="114"/>
      <c r="W1574" s="114"/>
      <c r="X1574" s="114"/>
      <c r="Y1574" s="114"/>
      <c r="Z1574" s="114"/>
      <c r="AA1574" s="114"/>
      <c r="AB1574" s="114"/>
      <c r="AC1574" s="114"/>
      <c r="AD1574" s="114"/>
      <c r="AE1574" s="114"/>
      <c r="AF1574" s="114"/>
      <c r="AG1574" s="114"/>
      <c r="AH1574" s="114"/>
      <c r="AI1574" s="114"/>
      <c r="AJ1574" s="114"/>
      <c r="AK1574" s="114"/>
      <c r="AL1574" s="114"/>
      <c r="AM1574" s="114"/>
      <c r="AN1574" s="114"/>
      <c r="AO1574" s="114"/>
      <c r="AP1574" s="114"/>
      <c r="AQ1574" s="114"/>
      <c r="AR1574" s="114"/>
      <c r="AS1574" s="114"/>
      <c r="AT1574" s="114"/>
      <c r="AU1574" s="114"/>
      <c r="AV1574" s="114"/>
      <c r="AW1574" s="114"/>
      <c r="AX1574" s="114"/>
      <c r="AY1574" s="114"/>
      <c r="AZ1574" s="114"/>
      <c r="BA1574" s="114"/>
      <c r="BB1574" s="114"/>
      <c r="BC1574" s="114"/>
      <c r="BD1574" s="114"/>
      <c r="BE1574" s="114"/>
      <c r="BF1574" s="114"/>
      <c r="BG1574" s="114"/>
      <c r="BH1574" s="114"/>
      <c r="BI1574" s="114"/>
      <c r="BJ1574" s="114"/>
      <c r="BK1574" s="114"/>
      <c r="BL1574" s="114"/>
    </row>
    <row r="1575">
      <c r="A1575" s="114"/>
      <c r="B1575" s="114"/>
      <c r="C1575" s="114"/>
      <c r="D1575" s="114"/>
      <c r="E1575" s="114"/>
      <c r="F1575" s="114"/>
      <c r="G1575" s="114"/>
      <c r="H1575" s="114"/>
      <c r="I1575" s="114"/>
      <c r="J1575" s="114"/>
      <c r="K1575" s="114"/>
      <c r="L1575" s="114"/>
      <c r="M1575" s="114"/>
      <c r="N1575" s="114"/>
      <c r="O1575" s="114"/>
      <c r="P1575" s="114"/>
      <c r="Q1575" s="114"/>
      <c r="R1575" s="114"/>
      <c r="S1575" s="114"/>
      <c r="T1575" s="114"/>
      <c r="U1575" s="114"/>
      <c r="V1575" s="114"/>
      <c r="W1575" s="114"/>
      <c r="X1575" s="114"/>
      <c r="Y1575" s="114"/>
      <c r="Z1575" s="114"/>
      <c r="AA1575" s="114"/>
      <c r="AB1575" s="114"/>
      <c r="AC1575" s="114"/>
      <c r="AD1575" s="114"/>
      <c r="AE1575" s="114"/>
      <c r="AF1575" s="114"/>
      <c r="AG1575" s="114"/>
      <c r="AH1575" s="114"/>
      <c r="AI1575" s="114"/>
      <c r="AJ1575" s="114"/>
      <c r="AK1575" s="114"/>
      <c r="AL1575" s="114"/>
      <c r="AM1575" s="114"/>
      <c r="AN1575" s="114"/>
      <c r="AO1575" s="114"/>
      <c r="AP1575" s="114"/>
      <c r="AQ1575" s="114"/>
      <c r="AR1575" s="114"/>
      <c r="AS1575" s="114"/>
      <c r="AT1575" s="114"/>
      <c r="AU1575" s="114"/>
      <c r="AV1575" s="114"/>
      <c r="AW1575" s="114"/>
      <c r="AX1575" s="114"/>
      <c r="AY1575" s="114"/>
      <c r="AZ1575" s="114"/>
      <c r="BA1575" s="114"/>
      <c r="BB1575" s="114"/>
      <c r="BC1575" s="114"/>
      <c r="BD1575" s="114"/>
      <c r="BE1575" s="114"/>
      <c r="BF1575" s="114"/>
      <c r="BG1575" s="114"/>
      <c r="BH1575" s="114"/>
      <c r="BI1575" s="114"/>
      <c r="BJ1575" s="114"/>
      <c r="BK1575" s="114"/>
      <c r="BL1575" s="114"/>
    </row>
    <row r="1576">
      <c r="A1576" s="114"/>
      <c r="B1576" s="114"/>
      <c r="C1576" s="114"/>
      <c r="D1576" s="114"/>
      <c r="E1576" s="114"/>
      <c r="F1576" s="114"/>
      <c r="G1576" s="114"/>
      <c r="H1576" s="114"/>
      <c r="I1576" s="114"/>
      <c r="J1576" s="114"/>
      <c r="K1576" s="114"/>
      <c r="L1576" s="114"/>
      <c r="M1576" s="114"/>
      <c r="N1576" s="114"/>
      <c r="O1576" s="114"/>
      <c r="P1576" s="114"/>
      <c r="Q1576" s="114"/>
      <c r="R1576" s="114"/>
      <c r="S1576" s="114"/>
      <c r="T1576" s="114"/>
      <c r="U1576" s="114"/>
      <c r="V1576" s="114"/>
      <c r="W1576" s="114"/>
      <c r="X1576" s="114"/>
      <c r="Y1576" s="114"/>
      <c r="Z1576" s="114"/>
      <c r="AA1576" s="114"/>
      <c r="AB1576" s="114"/>
      <c r="AC1576" s="114"/>
      <c r="AD1576" s="114"/>
      <c r="AE1576" s="114"/>
      <c r="AF1576" s="114"/>
      <c r="AG1576" s="114"/>
      <c r="AH1576" s="114"/>
      <c r="AI1576" s="114"/>
      <c r="AJ1576" s="114"/>
      <c r="AK1576" s="114"/>
      <c r="AL1576" s="114"/>
      <c r="AM1576" s="114"/>
      <c r="AN1576" s="114"/>
      <c r="AO1576" s="114"/>
      <c r="AP1576" s="114"/>
      <c r="AQ1576" s="114"/>
      <c r="AR1576" s="114"/>
      <c r="AS1576" s="114"/>
      <c r="AT1576" s="114"/>
      <c r="AU1576" s="114"/>
      <c r="AV1576" s="114"/>
      <c r="AW1576" s="114"/>
      <c r="AX1576" s="114"/>
      <c r="AY1576" s="114"/>
      <c r="AZ1576" s="114"/>
      <c r="BA1576" s="114"/>
      <c r="BB1576" s="114"/>
      <c r="BC1576" s="114"/>
      <c r="BD1576" s="114"/>
      <c r="BE1576" s="114"/>
      <c r="BF1576" s="114"/>
      <c r="BG1576" s="114"/>
      <c r="BH1576" s="114"/>
      <c r="BI1576" s="114"/>
      <c r="BJ1576" s="114"/>
      <c r="BK1576" s="114"/>
      <c r="BL1576" s="114"/>
    </row>
    <row r="1577">
      <c r="A1577" s="114"/>
      <c r="B1577" s="114"/>
      <c r="C1577" s="114"/>
      <c r="D1577" s="114"/>
      <c r="E1577" s="114"/>
      <c r="F1577" s="114"/>
      <c r="G1577" s="114"/>
      <c r="H1577" s="114"/>
      <c r="I1577" s="114"/>
      <c r="J1577" s="114"/>
      <c r="K1577" s="114"/>
      <c r="L1577" s="114"/>
      <c r="M1577" s="114"/>
      <c r="N1577" s="114"/>
      <c r="O1577" s="114"/>
      <c r="P1577" s="114"/>
      <c r="Q1577" s="114"/>
      <c r="R1577" s="114"/>
      <c r="S1577" s="114"/>
      <c r="T1577" s="114"/>
      <c r="U1577" s="114"/>
      <c r="V1577" s="114"/>
      <c r="W1577" s="114"/>
      <c r="X1577" s="114"/>
      <c r="Y1577" s="114"/>
      <c r="Z1577" s="114"/>
      <c r="AA1577" s="114"/>
      <c r="AB1577" s="114"/>
      <c r="AC1577" s="114"/>
      <c r="AD1577" s="114"/>
      <c r="AE1577" s="114"/>
      <c r="AF1577" s="114"/>
      <c r="AG1577" s="114"/>
      <c r="AH1577" s="114"/>
      <c r="AI1577" s="114"/>
      <c r="AJ1577" s="114"/>
      <c r="AK1577" s="114"/>
      <c r="AL1577" s="114"/>
      <c r="AM1577" s="114"/>
      <c r="AN1577" s="114"/>
      <c r="AO1577" s="114"/>
      <c r="AP1577" s="114"/>
      <c r="AQ1577" s="114"/>
      <c r="AR1577" s="114"/>
      <c r="AS1577" s="114"/>
      <c r="AT1577" s="114"/>
      <c r="AU1577" s="114"/>
      <c r="AV1577" s="114"/>
      <c r="AW1577" s="114"/>
      <c r="AX1577" s="114"/>
      <c r="AY1577" s="114"/>
      <c r="AZ1577" s="114"/>
      <c r="BA1577" s="114"/>
      <c r="BB1577" s="114"/>
      <c r="BC1577" s="114"/>
      <c r="BD1577" s="114"/>
      <c r="BE1577" s="114"/>
      <c r="BF1577" s="114"/>
      <c r="BG1577" s="114"/>
      <c r="BH1577" s="114"/>
      <c r="BI1577" s="114"/>
      <c r="BJ1577" s="114"/>
      <c r="BK1577" s="114"/>
      <c r="BL1577" s="114"/>
    </row>
    <row r="1578">
      <c r="A1578" s="114"/>
      <c r="B1578" s="114"/>
      <c r="C1578" s="114"/>
      <c r="D1578" s="114"/>
      <c r="E1578" s="114"/>
      <c r="F1578" s="114"/>
      <c r="G1578" s="114"/>
      <c r="H1578" s="114"/>
      <c r="I1578" s="114"/>
      <c r="J1578" s="114"/>
      <c r="K1578" s="114"/>
      <c r="L1578" s="114"/>
      <c r="M1578" s="114"/>
      <c r="N1578" s="114"/>
      <c r="O1578" s="114"/>
      <c r="P1578" s="114"/>
      <c r="Q1578" s="114"/>
      <c r="R1578" s="114"/>
      <c r="S1578" s="114"/>
      <c r="T1578" s="114"/>
      <c r="U1578" s="114"/>
      <c r="V1578" s="114"/>
      <c r="W1578" s="114"/>
      <c r="X1578" s="114"/>
      <c r="Y1578" s="114"/>
      <c r="Z1578" s="114"/>
      <c r="AA1578" s="114"/>
      <c r="AB1578" s="114"/>
      <c r="AC1578" s="114"/>
      <c r="AD1578" s="114"/>
      <c r="AE1578" s="114"/>
      <c r="AF1578" s="114"/>
      <c r="AG1578" s="114"/>
      <c r="AH1578" s="114"/>
      <c r="AI1578" s="114"/>
      <c r="AJ1578" s="114"/>
      <c r="AK1578" s="114"/>
      <c r="AL1578" s="114"/>
      <c r="AM1578" s="114"/>
      <c r="AN1578" s="114"/>
      <c r="AO1578" s="114"/>
      <c r="AP1578" s="114"/>
      <c r="AQ1578" s="114"/>
      <c r="AR1578" s="114"/>
      <c r="AS1578" s="114"/>
      <c r="AT1578" s="114"/>
      <c r="AU1578" s="114"/>
      <c r="AV1578" s="114"/>
      <c r="AW1578" s="114"/>
      <c r="AX1578" s="114"/>
      <c r="AY1578" s="114"/>
      <c r="AZ1578" s="114"/>
      <c r="BA1578" s="114"/>
      <c r="BB1578" s="114"/>
      <c r="BC1578" s="114"/>
      <c r="BD1578" s="114"/>
      <c r="BE1578" s="114"/>
      <c r="BF1578" s="114"/>
      <c r="BG1578" s="114"/>
      <c r="BH1578" s="114"/>
      <c r="BI1578" s="114"/>
      <c r="BJ1578" s="114"/>
      <c r="BK1578" s="114"/>
      <c r="BL1578" s="114"/>
    </row>
    <row r="1579">
      <c r="A1579" s="114"/>
      <c r="B1579" s="114"/>
      <c r="C1579" s="114"/>
      <c r="D1579" s="114"/>
      <c r="E1579" s="114"/>
      <c r="F1579" s="114"/>
      <c r="G1579" s="114"/>
      <c r="H1579" s="114"/>
      <c r="I1579" s="114"/>
      <c r="J1579" s="114"/>
      <c r="K1579" s="114"/>
      <c r="L1579" s="114"/>
      <c r="M1579" s="114"/>
      <c r="N1579" s="114"/>
      <c r="O1579" s="114"/>
      <c r="P1579" s="114"/>
      <c r="Q1579" s="114"/>
      <c r="R1579" s="114"/>
      <c r="S1579" s="114"/>
      <c r="T1579" s="114"/>
      <c r="U1579" s="114"/>
      <c r="V1579" s="114"/>
      <c r="W1579" s="114"/>
      <c r="X1579" s="114"/>
      <c r="Y1579" s="114"/>
      <c r="Z1579" s="114"/>
      <c r="AA1579" s="114"/>
      <c r="AB1579" s="114"/>
      <c r="AC1579" s="114"/>
      <c r="AD1579" s="114"/>
      <c r="AE1579" s="114"/>
      <c r="AF1579" s="114"/>
      <c r="AG1579" s="114"/>
      <c r="AH1579" s="114"/>
      <c r="AI1579" s="114"/>
      <c r="AJ1579" s="114"/>
      <c r="AK1579" s="114"/>
      <c r="AL1579" s="114"/>
      <c r="AM1579" s="114"/>
      <c r="AN1579" s="114"/>
      <c r="AO1579" s="114"/>
      <c r="AP1579" s="114"/>
      <c r="AQ1579" s="114"/>
      <c r="AR1579" s="114"/>
      <c r="AS1579" s="114"/>
      <c r="AT1579" s="114"/>
      <c r="AU1579" s="114"/>
      <c r="AV1579" s="114"/>
      <c r="AW1579" s="114"/>
      <c r="AX1579" s="114"/>
      <c r="AY1579" s="114"/>
      <c r="AZ1579" s="114"/>
      <c r="BA1579" s="114"/>
      <c r="BB1579" s="114"/>
      <c r="BC1579" s="114"/>
      <c r="BD1579" s="114"/>
      <c r="BE1579" s="114"/>
      <c r="BF1579" s="114"/>
      <c r="BG1579" s="114"/>
      <c r="BH1579" s="114"/>
      <c r="BI1579" s="114"/>
      <c r="BJ1579" s="114"/>
      <c r="BK1579" s="114"/>
      <c r="BL1579" s="114"/>
    </row>
    <row r="1580">
      <c r="A1580" s="114"/>
      <c r="B1580" s="114"/>
      <c r="C1580" s="114"/>
      <c r="D1580" s="114"/>
      <c r="E1580" s="114"/>
      <c r="F1580" s="114"/>
      <c r="G1580" s="114"/>
      <c r="H1580" s="114"/>
      <c r="I1580" s="114"/>
      <c r="J1580" s="114"/>
      <c r="K1580" s="114"/>
      <c r="L1580" s="114"/>
      <c r="M1580" s="114"/>
      <c r="N1580" s="114"/>
      <c r="O1580" s="114"/>
      <c r="P1580" s="114"/>
      <c r="Q1580" s="114"/>
      <c r="R1580" s="114"/>
      <c r="S1580" s="114"/>
      <c r="T1580" s="114"/>
      <c r="U1580" s="114"/>
      <c r="V1580" s="114"/>
      <c r="W1580" s="114"/>
      <c r="X1580" s="114"/>
      <c r="Y1580" s="114"/>
      <c r="Z1580" s="114"/>
      <c r="AA1580" s="114"/>
      <c r="AB1580" s="114"/>
      <c r="AC1580" s="114"/>
      <c r="AD1580" s="114"/>
      <c r="AE1580" s="114"/>
      <c r="AF1580" s="114"/>
      <c r="AG1580" s="114"/>
      <c r="AH1580" s="114"/>
      <c r="AI1580" s="114"/>
      <c r="AJ1580" s="114"/>
      <c r="AK1580" s="114"/>
      <c r="AL1580" s="114"/>
      <c r="AM1580" s="114"/>
      <c r="AN1580" s="114"/>
      <c r="AO1580" s="114"/>
      <c r="AP1580" s="114"/>
      <c r="AQ1580" s="114"/>
      <c r="AR1580" s="114"/>
      <c r="AS1580" s="114"/>
      <c r="AT1580" s="114"/>
      <c r="AU1580" s="114"/>
      <c r="AV1580" s="114"/>
      <c r="AW1580" s="114"/>
      <c r="AX1580" s="114"/>
      <c r="AY1580" s="114"/>
      <c r="AZ1580" s="114"/>
      <c r="BA1580" s="114"/>
      <c r="BB1580" s="114"/>
      <c r="BC1580" s="114"/>
      <c r="BD1580" s="114"/>
      <c r="BE1580" s="114"/>
      <c r="BF1580" s="114"/>
      <c r="BG1580" s="114"/>
      <c r="BH1580" s="114"/>
      <c r="BI1580" s="114"/>
      <c r="BJ1580" s="114"/>
      <c r="BK1580" s="114"/>
      <c r="BL1580" s="114"/>
    </row>
    <row r="1581">
      <c r="A1581" s="114"/>
      <c r="B1581" s="114"/>
      <c r="C1581" s="114"/>
      <c r="D1581" s="114"/>
      <c r="E1581" s="114"/>
      <c r="F1581" s="114"/>
      <c r="G1581" s="114"/>
      <c r="H1581" s="114"/>
      <c r="I1581" s="114"/>
      <c r="J1581" s="114"/>
      <c r="K1581" s="114"/>
      <c r="L1581" s="114"/>
      <c r="M1581" s="114"/>
      <c r="N1581" s="114"/>
      <c r="O1581" s="114"/>
      <c r="P1581" s="114"/>
      <c r="Q1581" s="114"/>
      <c r="R1581" s="114"/>
      <c r="S1581" s="114"/>
      <c r="T1581" s="114"/>
      <c r="U1581" s="114"/>
      <c r="V1581" s="114"/>
      <c r="W1581" s="114"/>
      <c r="X1581" s="114"/>
      <c r="Y1581" s="114"/>
      <c r="Z1581" s="114"/>
      <c r="AA1581" s="114"/>
      <c r="AB1581" s="114"/>
      <c r="AC1581" s="114"/>
      <c r="AD1581" s="114"/>
      <c r="AE1581" s="114"/>
      <c r="AF1581" s="114"/>
      <c r="AG1581" s="114"/>
      <c r="AH1581" s="114"/>
      <c r="AI1581" s="114"/>
      <c r="AJ1581" s="114"/>
      <c r="AK1581" s="114"/>
      <c r="AL1581" s="114"/>
      <c r="AM1581" s="114"/>
      <c r="AN1581" s="114"/>
      <c r="AO1581" s="114"/>
      <c r="AP1581" s="114"/>
      <c r="AQ1581" s="114"/>
      <c r="AR1581" s="114"/>
      <c r="AS1581" s="114"/>
      <c r="AT1581" s="114"/>
      <c r="AU1581" s="114"/>
      <c r="AV1581" s="114"/>
      <c r="AW1581" s="114"/>
      <c r="AX1581" s="114"/>
      <c r="AY1581" s="114"/>
      <c r="AZ1581" s="114"/>
      <c r="BA1581" s="114"/>
      <c r="BB1581" s="114"/>
      <c r="BC1581" s="114"/>
      <c r="BD1581" s="114"/>
      <c r="BE1581" s="114"/>
      <c r="BF1581" s="114"/>
      <c r="BG1581" s="114"/>
      <c r="BH1581" s="114"/>
      <c r="BI1581" s="114"/>
      <c r="BJ1581" s="114"/>
      <c r="BK1581" s="114"/>
      <c r="BL1581" s="114"/>
    </row>
    <row r="1582">
      <c r="A1582" s="114"/>
      <c r="B1582" s="114"/>
      <c r="C1582" s="114"/>
      <c r="D1582" s="114"/>
      <c r="E1582" s="114"/>
      <c r="F1582" s="114"/>
      <c r="G1582" s="114"/>
      <c r="H1582" s="114"/>
      <c r="I1582" s="114"/>
      <c r="J1582" s="114"/>
      <c r="K1582" s="114"/>
      <c r="L1582" s="114"/>
      <c r="M1582" s="114"/>
      <c r="N1582" s="114"/>
      <c r="O1582" s="114"/>
      <c r="P1582" s="114"/>
      <c r="Q1582" s="114"/>
      <c r="R1582" s="114"/>
      <c r="S1582" s="114"/>
      <c r="T1582" s="114"/>
      <c r="U1582" s="114"/>
      <c r="V1582" s="114"/>
      <c r="W1582" s="114"/>
      <c r="X1582" s="114"/>
      <c r="Y1582" s="114"/>
      <c r="Z1582" s="114"/>
      <c r="AA1582" s="114"/>
      <c r="AB1582" s="114"/>
      <c r="AC1582" s="114"/>
      <c r="AD1582" s="114"/>
      <c r="AE1582" s="114"/>
      <c r="AF1582" s="114"/>
      <c r="AG1582" s="114"/>
      <c r="AH1582" s="114"/>
      <c r="AI1582" s="114"/>
      <c r="AJ1582" s="114"/>
      <c r="AK1582" s="114"/>
      <c r="AL1582" s="114"/>
      <c r="AM1582" s="114"/>
      <c r="AN1582" s="114"/>
      <c r="AO1582" s="114"/>
      <c r="AP1582" s="114"/>
      <c r="AQ1582" s="114"/>
      <c r="AR1582" s="114"/>
      <c r="AS1582" s="114"/>
      <c r="AT1582" s="114"/>
      <c r="AU1582" s="114"/>
      <c r="AV1582" s="114"/>
      <c r="AW1582" s="114"/>
      <c r="AX1582" s="114"/>
      <c r="AY1582" s="114"/>
      <c r="AZ1582" s="114"/>
      <c r="BA1582" s="114"/>
      <c r="BB1582" s="114"/>
      <c r="BC1582" s="114"/>
      <c r="BD1582" s="114"/>
      <c r="BE1582" s="114"/>
      <c r="BF1582" s="114"/>
      <c r="BG1582" s="114"/>
      <c r="BH1582" s="114"/>
      <c r="BI1582" s="114"/>
      <c r="BJ1582" s="114"/>
      <c r="BK1582" s="114"/>
      <c r="BL1582" s="114"/>
    </row>
    <row r="1583">
      <c r="A1583" s="114"/>
      <c r="B1583" s="114"/>
      <c r="C1583" s="114"/>
      <c r="D1583" s="114"/>
      <c r="E1583" s="114"/>
      <c r="F1583" s="114"/>
      <c r="G1583" s="114"/>
      <c r="H1583" s="114"/>
      <c r="I1583" s="114"/>
      <c r="J1583" s="114"/>
      <c r="K1583" s="114"/>
      <c r="L1583" s="114"/>
      <c r="M1583" s="114"/>
      <c r="N1583" s="114"/>
      <c r="O1583" s="114"/>
      <c r="P1583" s="114"/>
      <c r="Q1583" s="114"/>
      <c r="R1583" s="114"/>
      <c r="S1583" s="114"/>
      <c r="T1583" s="114"/>
      <c r="U1583" s="114"/>
      <c r="V1583" s="114"/>
      <c r="W1583" s="114"/>
      <c r="X1583" s="114"/>
      <c r="Y1583" s="114"/>
      <c r="Z1583" s="114"/>
      <c r="AA1583" s="114"/>
      <c r="AB1583" s="114"/>
      <c r="AC1583" s="114"/>
      <c r="AD1583" s="114"/>
      <c r="AE1583" s="114"/>
      <c r="AF1583" s="114"/>
      <c r="AG1583" s="114"/>
      <c r="AH1583" s="114"/>
      <c r="AI1583" s="114"/>
      <c r="AJ1583" s="114"/>
      <c r="AK1583" s="114"/>
      <c r="AL1583" s="114"/>
      <c r="AM1583" s="114"/>
      <c r="AN1583" s="114"/>
      <c r="AO1583" s="114"/>
      <c r="AP1583" s="114"/>
      <c r="AQ1583" s="114"/>
      <c r="AR1583" s="114"/>
      <c r="AS1583" s="114"/>
      <c r="AT1583" s="114"/>
      <c r="AU1583" s="114"/>
      <c r="AV1583" s="114"/>
      <c r="AW1583" s="114"/>
      <c r="AX1583" s="114"/>
      <c r="AY1583" s="114"/>
      <c r="AZ1583" s="114"/>
      <c r="BA1583" s="114"/>
      <c r="BB1583" s="114"/>
      <c r="BC1583" s="114"/>
      <c r="BD1583" s="114"/>
      <c r="BE1583" s="114"/>
      <c r="BF1583" s="114"/>
      <c r="BG1583" s="114"/>
      <c r="BH1583" s="114"/>
      <c r="BI1583" s="114"/>
      <c r="BJ1583" s="114"/>
      <c r="BK1583" s="114"/>
      <c r="BL1583" s="114"/>
    </row>
    <row r="1584">
      <c r="A1584" s="114"/>
      <c r="B1584" s="114"/>
      <c r="C1584" s="114"/>
      <c r="D1584" s="114"/>
      <c r="E1584" s="114"/>
      <c r="F1584" s="114"/>
      <c r="G1584" s="114"/>
      <c r="H1584" s="114"/>
      <c r="I1584" s="114"/>
      <c r="J1584" s="114"/>
      <c r="K1584" s="114"/>
      <c r="L1584" s="114"/>
      <c r="M1584" s="114"/>
      <c r="N1584" s="114"/>
      <c r="O1584" s="114"/>
      <c r="P1584" s="114"/>
      <c r="Q1584" s="114"/>
      <c r="R1584" s="114"/>
      <c r="S1584" s="114"/>
      <c r="T1584" s="114"/>
      <c r="U1584" s="114"/>
      <c r="V1584" s="114"/>
      <c r="W1584" s="114"/>
      <c r="X1584" s="114"/>
      <c r="Y1584" s="114"/>
      <c r="Z1584" s="114"/>
      <c r="AA1584" s="114"/>
      <c r="AB1584" s="114"/>
      <c r="AC1584" s="114"/>
      <c r="AD1584" s="114"/>
      <c r="AE1584" s="114"/>
      <c r="AF1584" s="114"/>
      <c r="AG1584" s="114"/>
      <c r="AH1584" s="114"/>
      <c r="AI1584" s="114"/>
      <c r="AJ1584" s="114"/>
      <c r="AK1584" s="114"/>
      <c r="AL1584" s="114"/>
      <c r="AM1584" s="114"/>
      <c r="AN1584" s="114"/>
      <c r="AO1584" s="114"/>
      <c r="AP1584" s="114"/>
      <c r="AQ1584" s="114"/>
      <c r="AR1584" s="114"/>
      <c r="AS1584" s="114"/>
      <c r="AT1584" s="114"/>
      <c r="AU1584" s="114"/>
      <c r="AV1584" s="114"/>
      <c r="AW1584" s="114"/>
      <c r="AX1584" s="114"/>
      <c r="AY1584" s="114"/>
      <c r="AZ1584" s="114"/>
      <c r="BA1584" s="114"/>
      <c r="BB1584" s="114"/>
      <c r="BC1584" s="114"/>
      <c r="BD1584" s="114"/>
      <c r="BE1584" s="114"/>
      <c r="BF1584" s="114"/>
      <c r="BG1584" s="114"/>
      <c r="BH1584" s="114"/>
      <c r="BI1584" s="114"/>
      <c r="BJ1584" s="114"/>
      <c r="BK1584" s="114"/>
      <c r="BL1584" s="114"/>
    </row>
    <row r="1585">
      <c r="A1585" s="114"/>
      <c r="B1585" s="114"/>
      <c r="C1585" s="114"/>
      <c r="D1585" s="114"/>
      <c r="E1585" s="114"/>
      <c r="F1585" s="114"/>
      <c r="G1585" s="114"/>
      <c r="H1585" s="114"/>
      <c r="I1585" s="114"/>
      <c r="J1585" s="114"/>
      <c r="K1585" s="114"/>
      <c r="L1585" s="114"/>
      <c r="M1585" s="114"/>
      <c r="N1585" s="114"/>
      <c r="O1585" s="114"/>
      <c r="P1585" s="114"/>
      <c r="Q1585" s="114"/>
      <c r="R1585" s="114"/>
      <c r="S1585" s="114"/>
      <c r="T1585" s="114"/>
      <c r="U1585" s="114"/>
      <c r="V1585" s="114"/>
      <c r="W1585" s="114"/>
      <c r="X1585" s="114"/>
      <c r="Y1585" s="114"/>
      <c r="Z1585" s="114"/>
      <c r="AA1585" s="114"/>
      <c r="AB1585" s="114"/>
      <c r="AC1585" s="114"/>
      <c r="AD1585" s="114"/>
      <c r="AE1585" s="114"/>
      <c r="AF1585" s="114"/>
      <c r="AG1585" s="114"/>
      <c r="AH1585" s="114"/>
      <c r="AI1585" s="114"/>
      <c r="AJ1585" s="114"/>
      <c r="AK1585" s="114"/>
      <c r="AL1585" s="114"/>
      <c r="AM1585" s="114"/>
      <c r="AN1585" s="114"/>
      <c r="AO1585" s="114"/>
      <c r="AP1585" s="114"/>
      <c r="AQ1585" s="114"/>
      <c r="AR1585" s="114"/>
      <c r="AS1585" s="114"/>
      <c r="AT1585" s="114"/>
      <c r="AU1585" s="114"/>
      <c r="AV1585" s="114"/>
      <c r="AW1585" s="114"/>
      <c r="AX1585" s="114"/>
      <c r="AY1585" s="114"/>
      <c r="AZ1585" s="114"/>
      <c r="BA1585" s="114"/>
      <c r="BB1585" s="114"/>
      <c r="BC1585" s="114"/>
      <c r="BD1585" s="114"/>
      <c r="BE1585" s="114"/>
      <c r="BF1585" s="114"/>
      <c r="BG1585" s="114"/>
      <c r="BH1585" s="114"/>
      <c r="BI1585" s="114"/>
      <c r="BJ1585" s="114"/>
      <c r="BK1585" s="114"/>
      <c r="BL1585" s="114"/>
    </row>
    <row r="1586">
      <c r="A1586" s="114"/>
      <c r="B1586" s="114"/>
      <c r="C1586" s="114"/>
      <c r="D1586" s="114"/>
      <c r="E1586" s="114"/>
      <c r="F1586" s="114"/>
      <c r="G1586" s="114"/>
      <c r="H1586" s="114"/>
      <c r="I1586" s="114"/>
      <c r="J1586" s="114"/>
      <c r="K1586" s="114"/>
      <c r="L1586" s="114"/>
      <c r="M1586" s="114"/>
      <c r="N1586" s="114"/>
      <c r="O1586" s="114"/>
      <c r="P1586" s="114"/>
      <c r="Q1586" s="114"/>
      <c r="R1586" s="114"/>
      <c r="S1586" s="114"/>
      <c r="T1586" s="114"/>
      <c r="U1586" s="114"/>
      <c r="V1586" s="114"/>
      <c r="W1586" s="114"/>
      <c r="X1586" s="114"/>
      <c r="Y1586" s="114"/>
      <c r="Z1586" s="114"/>
      <c r="AA1586" s="114"/>
      <c r="AB1586" s="114"/>
      <c r="AC1586" s="114"/>
      <c r="AD1586" s="114"/>
      <c r="AE1586" s="114"/>
      <c r="AF1586" s="114"/>
      <c r="AG1586" s="114"/>
      <c r="AH1586" s="114"/>
      <c r="AI1586" s="114"/>
      <c r="AJ1586" s="114"/>
      <c r="AK1586" s="114"/>
      <c r="AL1586" s="114"/>
      <c r="AM1586" s="114"/>
      <c r="AN1586" s="114"/>
      <c r="AO1586" s="114"/>
      <c r="AP1586" s="114"/>
      <c r="AQ1586" s="114"/>
      <c r="AR1586" s="114"/>
      <c r="AS1586" s="114"/>
      <c r="AT1586" s="114"/>
      <c r="AU1586" s="114"/>
      <c r="AV1586" s="114"/>
      <c r="AW1586" s="114"/>
      <c r="AX1586" s="114"/>
      <c r="AY1586" s="114"/>
      <c r="AZ1586" s="114"/>
      <c r="BA1586" s="114"/>
      <c r="BB1586" s="114"/>
      <c r="BC1586" s="114"/>
      <c r="BD1586" s="114"/>
      <c r="BE1586" s="114"/>
      <c r="BF1586" s="114"/>
      <c r="BG1586" s="114"/>
      <c r="BH1586" s="114"/>
      <c r="BI1586" s="114"/>
      <c r="BJ1586" s="114"/>
      <c r="BK1586" s="114"/>
      <c r="BL1586" s="114"/>
    </row>
    <row r="1587">
      <c r="A1587" s="114"/>
      <c r="B1587" s="114"/>
      <c r="C1587" s="114"/>
      <c r="D1587" s="114"/>
      <c r="E1587" s="114"/>
      <c r="F1587" s="114"/>
      <c r="G1587" s="114"/>
      <c r="H1587" s="114"/>
      <c r="I1587" s="114"/>
      <c r="J1587" s="114"/>
      <c r="K1587" s="114"/>
      <c r="L1587" s="114"/>
      <c r="M1587" s="114"/>
      <c r="N1587" s="114"/>
      <c r="O1587" s="114"/>
      <c r="P1587" s="114"/>
      <c r="Q1587" s="114"/>
      <c r="R1587" s="114"/>
      <c r="S1587" s="114"/>
      <c r="T1587" s="114"/>
      <c r="U1587" s="114"/>
      <c r="V1587" s="114"/>
      <c r="W1587" s="114"/>
      <c r="X1587" s="114"/>
      <c r="Y1587" s="114"/>
      <c r="Z1587" s="114"/>
      <c r="AA1587" s="114"/>
      <c r="AB1587" s="114"/>
      <c r="AC1587" s="114"/>
      <c r="AD1587" s="114"/>
      <c r="AE1587" s="114"/>
      <c r="AF1587" s="114"/>
      <c r="AG1587" s="114"/>
      <c r="AH1587" s="114"/>
      <c r="AI1587" s="114"/>
      <c r="AJ1587" s="114"/>
      <c r="AK1587" s="114"/>
      <c r="AL1587" s="114"/>
      <c r="AM1587" s="114"/>
      <c r="AN1587" s="114"/>
      <c r="AO1587" s="114"/>
      <c r="AP1587" s="114"/>
      <c r="AQ1587" s="114"/>
      <c r="AR1587" s="114"/>
      <c r="AS1587" s="114"/>
      <c r="AT1587" s="114"/>
      <c r="AU1587" s="114"/>
      <c r="AV1587" s="114"/>
      <c r="AW1587" s="114"/>
      <c r="AX1587" s="114"/>
      <c r="AY1587" s="114"/>
      <c r="AZ1587" s="114"/>
      <c r="BA1587" s="114"/>
      <c r="BB1587" s="114"/>
      <c r="BC1587" s="114"/>
      <c r="BD1587" s="114"/>
      <c r="BE1587" s="114"/>
      <c r="BF1587" s="114"/>
      <c r="BG1587" s="114"/>
      <c r="BH1587" s="114"/>
      <c r="BI1587" s="114"/>
      <c r="BJ1587" s="114"/>
      <c r="BK1587" s="114"/>
      <c r="BL1587" s="114"/>
    </row>
    <row r="1588">
      <c r="A1588" s="114"/>
      <c r="B1588" s="114"/>
      <c r="C1588" s="114"/>
      <c r="D1588" s="114"/>
      <c r="E1588" s="114"/>
      <c r="F1588" s="114"/>
      <c r="G1588" s="114"/>
      <c r="H1588" s="114"/>
      <c r="I1588" s="114"/>
      <c r="J1588" s="114"/>
      <c r="K1588" s="114"/>
      <c r="L1588" s="114"/>
      <c r="M1588" s="114"/>
      <c r="N1588" s="114"/>
      <c r="O1588" s="114"/>
      <c r="P1588" s="114"/>
      <c r="Q1588" s="114"/>
      <c r="R1588" s="114"/>
      <c r="S1588" s="114"/>
      <c r="T1588" s="114"/>
      <c r="U1588" s="114"/>
      <c r="V1588" s="114"/>
      <c r="W1588" s="114"/>
      <c r="X1588" s="114"/>
      <c r="Y1588" s="114"/>
      <c r="Z1588" s="114"/>
      <c r="AA1588" s="114"/>
      <c r="AB1588" s="114"/>
      <c r="AC1588" s="114"/>
      <c r="AD1588" s="114"/>
      <c r="AE1588" s="114"/>
      <c r="AF1588" s="114"/>
      <c r="AG1588" s="114"/>
      <c r="AH1588" s="114"/>
      <c r="AI1588" s="114"/>
      <c r="AJ1588" s="114"/>
      <c r="AK1588" s="114"/>
      <c r="AL1588" s="114"/>
      <c r="AM1588" s="114"/>
      <c r="AN1588" s="114"/>
      <c r="AO1588" s="114"/>
      <c r="AP1588" s="114"/>
      <c r="AQ1588" s="114"/>
      <c r="AR1588" s="114"/>
      <c r="AS1588" s="114"/>
      <c r="AT1588" s="114"/>
      <c r="AU1588" s="114"/>
      <c r="AV1588" s="114"/>
      <c r="AW1588" s="114"/>
      <c r="AX1588" s="114"/>
      <c r="AY1588" s="114"/>
      <c r="AZ1588" s="114"/>
      <c r="BA1588" s="114"/>
      <c r="BB1588" s="114"/>
      <c r="BC1588" s="114"/>
      <c r="BD1588" s="114"/>
      <c r="BE1588" s="114"/>
      <c r="BF1588" s="114"/>
      <c r="BG1588" s="114"/>
      <c r="BH1588" s="114"/>
      <c r="BI1588" s="114"/>
      <c r="BJ1588" s="114"/>
      <c r="BK1588" s="114"/>
      <c r="BL1588" s="114"/>
    </row>
    <row r="1589">
      <c r="A1589" s="114"/>
      <c r="B1589" s="114"/>
      <c r="C1589" s="114"/>
      <c r="D1589" s="114"/>
      <c r="E1589" s="114"/>
      <c r="F1589" s="114"/>
      <c r="G1589" s="114"/>
      <c r="H1589" s="114"/>
      <c r="I1589" s="114"/>
      <c r="J1589" s="114"/>
      <c r="K1589" s="114"/>
      <c r="L1589" s="114"/>
      <c r="M1589" s="114"/>
      <c r="N1589" s="114"/>
      <c r="O1589" s="114"/>
      <c r="P1589" s="114"/>
      <c r="Q1589" s="114"/>
      <c r="R1589" s="114"/>
      <c r="S1589" s="114"/>
      <c r="T1589" s="114"/>
      <c r="U1589" s="114"/>
      <c r="V1589" s="114"/>
      <c r="W1589" s="114"/>
      <c r="X1589" s="114"/>
      <c r="Y1589" s="114"/>
      <c r="Z1589" s="114"/>
      <c r="AA1589" s="114"/>
      <c r="AB1589" s="114"/>
      <c r="AC1589" s="114"/>
      <c r="AD1589" s="114"/>
      <c r="AE1589" s="114"/>
      <c r="AF1589" s="114"/>
      <c r="AG1589" s="114"/>
      <c r="AH1589" s="114"/>
      <c r="AI1589" s="114"/>
      <c r="AJ1589" s="114"/>
      <c r="AK1589" s="114"/>
      <c r="AL1589" s="114"/>
      <c r="AM1589" s="114"/>
      <c r="AN1589" s="114"/>
      <c r="AO1589" s="114"/>
      <c r="AP1589" s="114"/>
      <c r="AQ1589" s="114"/>
      <c r="AR1589" s="114"/>
      <c r="AS1589" s="114"/>
      <c r="AT1589" s="114"/>
      <c r="AU1589" s="114"/>
      <c r="AV1589" s="114"/>
      <c r="AW1589" s="114"/>
      <c r="AX1589" s="114"/>
      <c r="AY1589" s="114"/>
      <c r="AZ1589" s="114"/>
      <c r="BA1589" s="114"/>
      <c r="BB1589" s="114"/>
      <c r="BC1589" s="114"/>
      <c r="BD1589" s="114"/>
      <c r="BE1589" s="114"/>
      <c r="BF1589" s="114"/>
      <c r="BG1589" s="114"/>
      <c r="BH1589" s="114"/>
      <c r="BI1589" s="114"/>
      <c r="BJ1589" s="114"/>
      <c r="BK1589" s="114"/>
      <c r="BL1589" s="114"/>
    </row>
    <row r="1590">
      <c r="A1590" s="114"/>
      <c r="B1590" s="114"/>
      <c r="C1590" s="114"/>
      <c r="D1590" s="114"/>
      <c r="E1590" s="114"/>
      <c r="F1590" s="114"/>
      <c r="G1590" s="114"/>
      <c r="H1590" s="114"/>
      <c r="I1590" s="114"/>
      <c r="J1590" s="114"/>
      <c r="K1590" s="114"/>
      <c r="L1590" s="114"/>
      <c r="M1590" s="114"/>
      <c r="N1590" s="114"/>
      <c r="O1590" s="114"/>
      <c r="P1590" s="114"/>
      <c r="Q1590" s="114"/>
      <c r="R1590" s="114"/>
      <c r="S1590" s="114"/>
      <c r="T1590" s="114"/>
      <c r="U1590" s="114"/>
      <c r="V1590" s="114"/>
      <c r="W1590" s="114"/>
      <c r="X1590" s="114"/>
      <c r="Y1590" s="114"/>
      <c r="Z1590" s="114"/>
      <c r="AA1590" s="114"/>
      <c r="AB1590" s="114"/>
      <c r="AC1590" s="114"/>
      <c r="AD1590" s="114"/>
      <c r="AE1590" s="114"/>
      <c r="AF1590" s="114"/>
      <c r="AG1590" s="114"/>
      <c r="AH1590" s="114"/>
      <c r="AI1590" s="114"/>
      <c r="AJ1590" s="114"/>
      <c r="AK1590" s="114"/>
      <c r="AL1590" s="114"/>
      <c r="AM1590" s="114"/>
      <c r="AN1590" s="114"/>
      <c r="AO1590" s="114"/>
      <c r="AP1590" s="114"/>
      <c r="AQ1590" s="114"/>
      <c r="AR1590" s="114"/>
      <c r="AS1590" s="114"/>
      <c r="AT1590" s="114"/>
      <c r="AU1590" s="114"/>
      <c r="AV1590" s="114"/>
      <c r="AW1590" s="114"/>
      <c r="AX1590" s="114"/>
      <c r="AY1590" s="114"/>
      <c r="AZ1590" s="114"/>
      <c r="BA1590" s="114"/>
      <c r="BB1590" s="114"/>
      <c r="BC1590" s="114"/>
      <c r="BD1590" s="114"/>
      <c r="BE1590" s="114"/>
      <c r="BF1590" s="114"/>
      <c r="BG1590" s="114"/>
      <c r="BH1590" s="114"/>
      <c r="BI1590" s="114"/>
      <c r="BJ1590" s="114"/>
      <c r="BK1590" s="114"/>
      <c r="BL1590" s="114"/>
    </row>
    <row r="1591">
      <c r="A1591" s="114"/>
      <c r="B1591" s="114"/>
      <c r="C1591" s="114"/>
      <c r="D1591" s="114"/>
      <c r="E1591" s="114"/>
      <c r="F1591" s="114"/>
      <c r="G1591" s="114"/>
      <c r="H1591" s="114"/>
      <c r="I1591" s="114"/>
      <c r="J1591" s="114"/>
      <c r="K1591" s="114"/>
      <c r="L1591" s="114"/>
      <c r="M1591" s="114"/>
      <c r="N1591" s="114"/>
      <c r="O1591" s="114"/>
      <c r="P1591" s="114"/>
      <c r="Q1591" s="114"/>
      <c r="R1591" s="114"/>
      <c r="S1591" s="114"/>
      <c r="T1591" s="114"/>
      <c r="U1591" s="114"/>
      <c r="V1591" s="114"/>
      <c r="W1591" s="114"/>
      <c r="X1591" s="114"/>
      <c r="Y1591" s="114"/>
      <c r="Z1591" s="114"/>
      <c r="AA1591" s="114"/>
      <c r="AB1591" s="114"/>
      <c r="AC1591" s="114"/>
      <c r="AD1591" s="114"/>
      <c r="AE1591" s="114"/>
      <c r="AF1591" s="114"/>
      <c r="AG1591" s="114"/>
      <c r="AH1591" s="114"/>
      <c r="AI1591" s="114"/>
      <c r="AJ1591" s="114"/>
      <c r="AK1591" s="114"/>
      <c r="AL1591" s="114"/>
      <c r="AM1591" s="114"/>
      <c r="AN1591" s="114"/>
      <c r="AO1591" s="114"/>
      <c r="AP1591" s="114"/>
      <c r="AQ1591" s="114"/>
      <c r="AR1591" s="114"/>
      <c r="AS1591" s="114"/>
      <c r="AT1591" s="114"/>
      <c r="AU1591" s="114"/>
      <c r="AV1591" s="114"/>
      <c r="AW1591" s="114"/>
      <c r="AX1591" s="114"/>
      <c r="AY1591" s="114"/>
      <c r="AZ1591" s="114"/>
      <c r="BA1591" s="114"/>
      <c r="BB1591" s="114"/>
      <c r="BC1591" s="114"/>
      <c r="BD1591" s="114"/>
      <c r="BE1591" s="114"/>
      <c r="BF1591" s="114"/>
      <c r="BG1591" s="114"/>
      <c r="BH1591" s="114"/>
      <c r="BI1591" s="114"/>
      <c r="BJ1591" s="114"/>
      <c r="BK1591" s="114"/>
      <c r="BL1591" s="114"/>
    </row>
    <row r="1592">
      <c r="A1592" s="114"/>
      <c r="B1592" s="114"/>
      <c r="C1592" s="114"/>
      <c r="D1592" s="114"/>
      <c r="E1592" s="114"/>
      <c r="F1592" s="114"/>
      <c r="G1592" s="114"/>
      <c r="H1592" s="114"/>
      <c r="I1592" s="114"/>
      <c r="J1592" s="114"/>
      <c r="K1592" s="114"/>
      <c r="L1592" s="114"/>
      <c r="M1592" s="114"/>
      <c r="N1592" s="114"/>
      <c r="O1592" s="114"/>
      <c r="P1592" s="114"/>
      <c r="Q1592" s="114"/>
      <c r="R1592" s="114"/>
      <c r="S1592" s="114"/>
      <c r="T1592" s="114"/>
      <c r="U1592" s="114"/>
      <c r="V1592" s="114"/>
      <c r="W1592" s="114"/>
      <c r="X1592" s="114"/>
      <c r="Y1592" s="114"/>
      <c r="Z1592" s="114"/>
      <c r="AA1592" s="114"/>
      <c r="AB1592" s="114"/>
      <c r="AC1592" s="114"/>
      <c r="AD1592" s="114"/>
      <c r="AE1592" s="114"/>
      <c r="AF1592" s="114"/>
      <c r="AG1592" s="114"/>
      <c r="AH1592" s="114"/>
      <c r="AI1592" s="114"/>
      <c r="AJ1592" s="114"/>
      <c r="AK1592" s="114"/>
      <c r="AL1592" s="114"/>
      <c r="AM1592" s="114"/>
      <c r="AN1592" s="114"/>
      <c r="AO1592" s="114"/>
      <c r="AP1592" s="114"/>
      <c r="AQ1592" s="114"/>
      <c r="AR1592" s="114"/>
      <c r="AS1592" s="114"/>
      <c r="AT1592" s="114"/>
      <c r="AU1592" s="114"/>
      <c r="AV1592" s="114"/>
      <c r="AW1592" s="114"/>
      <c r="AX1592" s="114"/>
      <c r="AY1592" s="114"/>
      <c r="AZ1592" s="114"/>
      <c r="BA1592" s="114"/>
      <c r="BB1592" s="114"/>
      <c r="BC1592" s="114"/>
      <c r="BD1592" s="114"/>
      <c r="BE1592" s="114"/>
      <c r="BF1592" s="114"/>
      <c r="BG1592" s="114"/>
      <c r="BH1592" s="114"/>
      <c r="BI1592" s="114"/>
      <c r="BJ1592" s="114"/>
      <c r="BK1592" s="114"/>
      <c r="BL1592" s="114"/>
    </row>
    <row r="1593">
      <c r="A1593" s="114"/>
      <c r="B1593" s="114"/>
      <c r="C1593" s="114"/>
      <c r="D1593" s="114"/>
      <c r="E1593" s="114"/>
      <c r="F1593" s="114"/>
      <c r="G1593" s="114"/>
      <c r="H1593" s="114"/>
      <c r="I1593" s="114"/>
      <c r="J1593" s="114"/>
      <c r="K1593" s="114"/>
      <c r="L1593" s="114"/>
      <c r="M1593" s="114"/>
      <c r="N1593" s="114"/>
      <c r="O1593" s="114"/>
      <c r="P1593" s="114"/>
      <c r="Q1593" s="114"/>
      <c r="R1593" s="114"/>
      <c r="S1593" s="114"/>
      <c r="T1593" s="114"/>
      <c r="U1593" s="114"/>
      <c r="V1593" s="114"/>
      <c r="W1593" s="114"/>
      <c r="X1593" s="114"/>
      <c r="Y1593" s="114"/>
      <c r="Z1593" s="114"/>
      <c r="AA1593" s="114"/>
      <c r="AB1593" s="114"/>
      <c r="AC1593" s="114"/>
      <c r="AD1593" s="114"/>
      <c r="AE1593" s="114"/>
      <c r="AF1593" s="114"/>
      <c r="AG1593" s="114"/>
      <c r="AH1593" s="114"/>
      <c r="AI1593" s="114"/>
      <c r="AJ1593" s="114"/>
      <c r="AK1593" s="114"/>
      <c r="AL1593" s="114"/>
      <c r="AM1593" s="114"/>
      <c r="AN1593" s="114"/>
      <c r="AO1593" s="114"/>
      <c r="AP1593" s="114"/>
      <c r="AQ1593" s="114"/>
      <c r="AR1593" s="114"/>
      <c r="AS1593" s="114"/>
      <c r="AT1593" s="114"/>
      <c r="AU1593" s="114"/>
      <c r="AV1593" s="114"/>
      <c r="AW1593" s="114"/>
      <c r="AX1593" s="114"/>
      <c r="AY1593" s="114"/>
      <c r="AZ1593" s="114"/>
      <c r="BA1593" s="114"/>
      <c r="BB1593" s="114"/>
      <c r="BC1593" s="114"/>
      <c r="BD1593" s="114"/>
      <c r="BE1593" s="114"/>
      <c r="BF1593" s="114"/>
      <c r="BG1593" s="114"/>
      <c r="BH1593" s="114"/>
      <c r="BI1593" s="114"/>
      <c r="BJ1593" s="114"/>
      <c r="BK1593" s="114"/>
      <c r="BL1593" s="114"/>
    </row>
    <row r="1594">
      <c r="A1594" s="114"/>
      <c r="B1594" s="114"/>
      <c r="C1594" s="114"/>
      <c r="D1594" s="114"/>
      <c r="E1594" s="114"/>
      <c r="F1594" s="114"/>
      <c r="G1594" s="114"/>
      <c r="H1594" s="114"/>
      <c r="I1594" s="114"/>
      <c r="J1594" s="114"/>
      <c r="K1594" s="114"/>
      <c r="L1594" s="114"/>
      <c r="M1594" s="114"/>
      <c r="N1594" s="114"/>
      <c r="O1594" s="114"/>
      <c r="P1594" s="114"/>
      <c r="Q1594" s="114"/>
      <c r="R1594" s="114"/>
      <c r="S1594" s="114"/>
      <c r="T1594" s="114"/>
      <c r="U1594" s="114"/>
      <c r="V1594" s="114"/>
      <c r="W1594" s="114"/>
      <c r="X1594" s="114"/>
      <c r="Y1594" s="114"/>
      <c r="Z1594" s="114"/>
      <c r="AA1594" s="114"/>
      <c r="AB1594" s="114"/>
      <c r="AC1594" s="114"/>
      <c r="AD1594" s="114"/>
      <c r="AE1594" s="114"/>
      <c r="AF1594" s="114"/>
      <c r="AG1594" s="114"/>
      <c r="AH1594" s="114"/>
      <c r="AI1594" s="114"/>
      <c r="AJ1594" s="114"/>
      <c r="AK1594" s="114"/>
      <c r="AL1594" s="114"/>
      <c r="AM1594" s="114"/>
      <c r="AN1594" s="114"/>
      <c r="AO1594" s="114"/>
      <c r="AP1594" s="114"/>
      <c r="AQ1594" s="114"/>
      <c r="AR1594" s="114"/>
      <c r="AS1594" s="114"/>
      <c r="AT1594" s="114"/>
      <c r="AU1594" s="114"/>
      <c r="AV1594" s="114"/>
      <c r="AW1594" s="114"/>
      <c r="AX1594" s="114"/>
      <c r="AY1594" s="114"/>
      <c r="AZ1594" s="114"/>
      <c r="BA1594" s="114"/>
      <c r="BB1594" s="114"/>
      <c r="BC1594" s="114"/>
      <c r="BD1594" s="114"/>
      <c r="BE1594" s="114"/>
      <c r="BF1594" s="114"/>
      <c r="BG1594" s="114"/>
      <c r="BH1594" s="114"/>
      <c r="BI1594" s="114"/>
      <c r="BJ1594" s="114"/>
      <c r="BK1594" s="114"/>
      <c r="BL1594" s="114"/>
    </row>
    <row r="1595">
      <c r="A1595" s="114"/>
      <c r="B1595" s="114"/>
      <c r="C1595" s="114"/>
      <c r="D1595" s="114"/>
      <c r="E1595" s="114"/>
      <c r="F1595" s="114"/>
      <c r="G1595" s="114"/>
      <c r="H1595" s="114"/>
      <c r="I1595" s="114"/>
      <c r="J1595" s="114"/>
      <c r="K1595" s="114"/>
      <c r="L1595" s="114"/>
      <c r="M1595" s="114"/>
      <c r="N1595" s="114"/>
      <c r="O1595" s="114"/>
      <c r="P1595" s="114"/>
      <c r="Q1595" s="114"/>
      <c r="R1595" s="114"/>
      <c r="S1595" s="114"/>
      <c r="T1595" s="114"/>
      <c r="U1595" s="114"/>
      <c r="V1595" s="114"/>
      <c r="W1595" s="114"/>
      <c r="X1595" s="114"/>
      <c r="Y1595" s="114"/>
      <c r="Z1595" s="114"/>
      <c r="AA1595" s="114"/>
      <c r="AB1595" s="114"/>
      <c r="AC1595" s="114"/>
      <c r="AD1595" s="114"/>
      <c r="AE1595" s="114"/>
      <c r="AF1595" s="114"/>
      <c r="AG1595" s="114"/>
      <c r="AH1595" s="114"/>
      <c r="AI1595" s="114"/>
      <c r="AJ1595" s="114"/>
      <c r="AK1595" s="114"/>
      <c r="AL1595" s="114"/>
      <c r="AM1595" s="114"/>
      <c r="AN1595" s="114"/>
      <c r="AO1595" s="114"/>
      <c r="AP1595" s="114"/>
      <c r="AQ1595" s="114"/>
      <c r="AR1595" s="114"/>
      <c r="AS1595" s="114"/>
      <c r="AT1595" s="114"/>
      <c r="AU1595" s="114"/>
      <c r="AV1595" s="114"/>
      <c r="AW1595" s="114"/>
      <c r="AX1595" s="114"/>
      <c r="AY1595" s="114"/>
      <c r="AZ1595" s="114"/>
      <c r="BA1595" s="114"/>
      <c r="BB1595" s="114"/>
      <c r="BC1595" s="114"/>
      <c r="BD1595" s="114"/>
      <c r="BE1595" s="114"/>
      <c r="BF1595" s="114"/>
      <c r="BG1595" s="114"/>
      <c r="BH1595" s="114"/>
      <c r="BI1595" s="114"/>
      <c r="BJ1595" s="114"/>
      <c r="BK1595" s="114"/>
      <c r="BL1595" s="114"/>
    </row>
    <row r="1596">
      <c r="A1596" s="114"/>
      <c r="B1596" s="114"/>
      <c r="C1596" s="114"/>
      <c r="D1596" s="114"/>
      <c r="E1596" s="114"/>
      <c r="F1596" s="114"/>
      <c r="G1596" s="114"/>
      <c r="H1596" s="114"/>
      <c r="I1596" s="114"/>
      <c r="J1596" s="114"/>
      <c r="K1596" s="114"/>
      <c r="L1596" s="114"/>
      <c r="M1596" s="114"/>
      <c r="N1596" s="114"/>
      <c r="O1596" s="114"/>
      <c r="P1596" s="114"/>
      <c r="Q1596" s="114"/>
      <c r="R1596" s="114"/>
      <c r="S1596" s="114"/>
      <c r="T1596" s="114"/>
      <c r="U1596" s="114"/>
      <c r="V1596" s="114"/>
      <c r="W1596" s="114"/>
      <c r="X1596" s="114"/>
      <c r="Y1596" s="114"/>
      <c r="Z1596" s="114"/>
      <c r="AA1596" s="114"/>
      <c r="AB1596" s="114"/>
      <c r="AC1596" s="114"/>
      <c r="AD1596" s="114"/>
      <c r="AE1596" s="114"/>
      <c r="AF1596" s="114"/>
      <c r="AG1596" s="114"/>
      <c r="AH1596" s="114"/>
      <c r="AI1596" s="114"/>
      <c r="AJ1596" s="114"/>
      <c r="AK1596" s="114"/>
      <c r="AL1596" s="114"/>
      <c r="AM1596" s="114"/>
      <c r="AN1596" s="114"/>
      <c r="AO1596" s="114"/>
      <c r="AP1596" s="114"/>
      <c r="AQ1596" s="114"/>
      <c r="AR1596" s="114"/>
      <c r="AS1596" s="114"/>
      <c r="AT1596" s="114"/>
      <c r="AU1596" s="114"/>
      <c r="AV1596" s="114"/>
      <c r="AW1596" s="114"/>
      <c r="AX1596" s="114"/>
      <c r="AY1596" s="114"/>
      <c r="AZ1596" s="114"/>
      <c r="BA1596" s="114"/>
      <c r="BB1596" s="114"/>
      <c r="BC1596" s="114"/>
      <c r="BD1596" s="114"/>
      <c r="BE1596" s="114"/>
      <c r="BF1596" s="114"/>
      <c r="BG1596" s="114"/>
      <c r="BH1596" s="114"/>
      <c r="BI1596" s="114"/>
      <c r="BJ1596" s="114"/>
      <c r="BK1596" s="114"/>
      <c r="BL1596" s="114"/>
    </row>
    <row r="1597">
      <c r="A1597" s="114"/>
      <c r="B1597" s="114"/>
      <c r="C1597" s="114"/>
      <c r="D1597" s="114"/>
      <c r="E1597" s="114"/>
      <c r="F1597" s="114"/>
      <c r="G1597" s="114"/>
      <c r="H1597" s="114"/>
      <c r="I1597" s="114"/>
      <c r="J1597" s="114"/>
      <c r="K1597" s="114"/>
      <c r="L1597" s="114"/>
      <c r="M1597" s="114"/>
      <c r="N1597" s="114"/>
      <c r="O1597" s="114"/>
      <c r="P1597" s="114"/>
      <c r="Q1597" s="114"/>
      <c r="R1597" s="114"/>
      <c r="S1597" s="114"/>
      <c r="T1597" s="114"/>
      <c r="U1597" s="114"/>
      <c r="V1597" s="114"/>
      <c r="W1597" s="114"/>
      <c r="X1597" s="114"/>
      <c r="Y1597" s="114"/>
      <c r="Z1597" s="114"/>
      <c r="AA1597" s="114"/>
      <c r="AB1597" s="114"/>
      <c r="AC1597" s="114"/>
      <c r="AD1597" s="114"/>
      <c r="AE1597" s="114"/>
      <c r="AF1597" s="114"/>
      <c r="AG1597" s="114"/>
      <c r="AH1597" s="114"/>
      <c r="AI1597" s="114"/>
      <c r="AJ1597" s="114"/>
      <c r="AK1597" s="114"/>
      <c r="AL1597" s="114"/>
      <c r="AM1597" s="114"/>
      <c r="AN1597" s="114"/>
      <c r="AO1597" s="114"/>
      <c r="AP1597" s="114"/>
      <c r="AQ1597" s="114"/>
      <c r="AR1597" s="114"/>
      <c r="AS1597" s="114"/>
      <c r="AT1597" s="114"/>
      <c r="AU1597" s="114"/>
      <c r="AV1597" s="114"/>
      <c r="AW1597" s="114"/>
      <c r="AX1597" s="114"/>
      <c r="AY1597" s="114"/>
      <c r="AZ1597" s="114"/>
      <c r="BA1597" s="114"/>
      <c r="BB1597" s="114"/>
      <c r="BC1597" s="114"/>
      <c r="BD1597" s="114"/>
      <c r="BE1597" s="114"/>
      <c r="BF1597" s="114"/>
      <c r="BG1597" s="114"/>
      <c r="BH1597" s="114"/>
      <c r="BI1597" s="114"/>
      <c r="BJ1597" s="114"/>
      <c r="BK1597" s="114"/>
      <c r="BL1597" s="114"/>
    </row>
    <row r="1598">
      <c r="A1598" s="114"/>
      <c r="B1598" s="114"/>
      <c r="C1598" s="114"/>
      <c r="D1598" s="114"/>
      <c r="E1598" s="114"/>
      <c r="F1598" s="114"/>
      <c r="G1598" s="114"/>
      <c r="H1598" s="114"/>
      <c r="I1598" s="114"/>
      <c r="J1598" s="114"/>
      <c r="K1598" s="114"/>
      <c r="L1598" s="114"/>
      <c r="M1598" s="114"/>
      <c r="N1598" s="114"/>
      <c r="O1598" s="114"/>
      <c r="P1598" s="114"/>
      <c r="Q1598" s="114"/>
      <c r="R1598" s="114"/>
      <c r="S1598" s="114"/>
      <c r="T1598" s="114"/>
      <c r="U1598" s="114"/>
      <c r="V1598" s="114"/>
      <c r="W1598" s="114"/>
      <c r="X1598" s="114"/>
      <c r="Y1598" s="114"/>
      <c r="Z1598" s="114"/>
      <c r="AA1598" s="114"/>
      <c r="AB1598" s="114"/>
      <c r="AC1598" s="114"/>
      <c r="AD1598" s="114"/>
      <c r="AE1598" s="114"/>
      <c r="AF1598" s="114"/>
      <c r="AG1598" s="114"/>
      <c r="AH1598" s="114"/>
      <c r="AI1598" s="114"/>
      <c r="AJ1598" s="114"/>
      <c r="AK1598" s="114"/>
      <c r="AL1598" s="114"/>
      <c r="AM1598" s="114"/>
      <c r="AN1598" s="114"/>
      <c r="AO1598" s="114"/>
      <c r="AP1598" s="114"/>
      <c r="AQ1598" s="114"/>
      <c r="AR1598" s="114"/>
      <c r="AS1598" s="114"/>
      <c r="AT1598" s="114"/>
      <c r="AU1598" s="114"/>
      <c r="AV1598" s="114"/>
      <c r="AW1598" s="114"/>
      <c r="AX1598" s="114"/>
      <c r="AY1598" s="114"/>
      <c r="AZ1598" s="114"/>
      <c r="BA1598" s="114"/>
      <c r="BB1598" s="114"/>
      <c r="BC1598" s="114"/>
      <c r="BD1598" s="114"/>
      <c r="BE1598" s="114"/>
      <c r="BF1598" s="114"/>
      <c r="BG1598" s="114"/>
      <c r="BH1598" s="114"/>
      <c r="BI1598" s="114"/>
      <c r="BJ1598" s="114"/>
      <c r="BK1598" s="114"/>
      <c r="BL1598" s="114"/>
    </row>
    <row r="1599">
      <c r="A1599" s="114"/>
      <c r="B1599" s="114"/>
      <c r="C1599" s="114"/>
      <c r="D1599" s="114"/>
      <c r="E1599" s="114"/>
      <c r="F1599" s="114"/>
      <c r="G1599" s="114"/>
      <c r="H1599" s="114"/>
      <c r="I1599" s="114"/>
      <c r="J1599" s="114"/>
      <c r="K1599" s="114"/>
      <c r="L1599" s="114"/>
      <c r="M1599" s="114"/>
      <c r="N1599" s="114"/>
      <c r="O1599" s="114"/>
      <c r="P1599" s="114"/>
      <c r="Q1599" s="114"/>
      <c r="R1599" s="114"/>
      <c r="S1599" s="114"/>
      <c r="T1599" s="114"/>
      <c r="U1599" s="114"/>
      <c r="V1599" s="114"/>
      <c r="W1599" s="114"/>
      <c r="X1599" s="114"/>
      <c r="Y1599" s="114"/>
      <c r="Z1599" s="114"/>
      <c r="AA1599" s="114"/>
      <c r="AB1599" s="114"/>
      <c r="AC1599" s="114"/>
      <c r="AD1599" s="114"/>
      <c r="AE1599" s="114"/>
      <c r="AF1599" s="114"/>
      <c r="AG1599" s="114"/>
      <c r="AH1599" s="114"/>
      <c r="AI1599" s="114"/>
      <c r="AJ1599" s="114"/>
      <c r="AK1599" s="114"/>
      <c r="AL1599" s="114"/>
      <c r="AM1599" s="114"/>
      <c r="AN1599" s="114"/>
      <c r="AO1599" s="114"/>
      <c r="AP1599" s="114"/>
      <c r="AQ1599" s="114"/>
      <c r="AR1599" s="114"/>
      <c r="AS1599" s="114"/>
      <c r="AT1599" s="114"/>
      <c r="AU1599" s="114"/>
      <c r="AV1599" s="114"/>
      <c r="AW1599" s="114"/>
      <c r="AX1599" s="114"/>
      <c r="AY1599" s="114"/>
      <c r="AZ1599" s="114"/>
      <c r="BA1599" s="114"/>
      <c r="BB1599" s="114"/>
      <c r="BC1599" s="114"/>
      <c r="BD1599" s="114"/>
      <c r="BE1599" s="114"/>
      <c r="BF1599" s="114"/>
      <c r="BG1599" s="114"/>
      <c r="BH1599" s="114"/>
      <c r="BI1599" s="114"/>
      <c r="BJ1599" s="114"/>
      <c r="BK1599" s="114"/>
      <c r="BL1599" s="114"/>
    </row>
    <row r="1600">
      <c r="A1600" s="114"/>
      <c r="B1600" s="114"/>
      <c r="C1600" s="114"/>
      <c r="D1600" s="114"/>
      <c r="E1600" s="114"/>
      <c r="F1600" s="114"/>
      <c r="G1600" s="114"/>
      <c r="H1600" s="114"/>
      <c r="I1600" s="114"/>
      <c r="J1600" s="114"/>
      <c r="K1600" s="114"/>
      <c r="L1600" s="114"/>
      <c r="M1600" s="114"/>
      <c r="N1600" s="114"/>
      <c r="O1600" s="114"/>
      <c r="P1600" s="114"/>
      <c r="Q1600" s="114"/>
      <c r="R1600" s="114"/>
      <c r="S1600" s="114"/>
      <c r="T1600" s="114"/>
      <c r="U1600" s="114"/>
      <c r="V1600" s="114"/>
      <c r="W1600" s="114"/>
      <c r="X1600" s="114"/>
      <c r="Y1600" s="114"/>
      <c r="Z1600" s="114"/>
      <c r="AA1600" s="114"/>
      <c r="AB1600" s="114"/>
      <c r="AC1600" s="114"/>
      <c r="AD1600" s="114"/>
      <c r="AE1600" s="114"/>
      <c r="AF1600" s="114"/>
      <c r="AG1600" s="114"/>
      <c r="AH1600" s="114"/>
      <c r="AI1600" s="114"/>
      <c r="AJ1600" s="114"/>
      <c r="AK1600" s="114"/>
      <c r="AL1600" s="114"/>
      <c r="AM1600" s="114"/>
      <c r="AN1600" s="114"/>
      <c r="AO1600" s="114"/>
      <c r="AP1600" s="114"/>
      <c r="AQ1600" s="114"/>
      <c r="AR1600" s="114"/>
      <c r="AS1600" s="114"/>
      <c r="AT1600" s="114"/>
      <c r="AU1600" s="114"/>
      <c r="AV1600" s="114"/>
      <c r="AW1600" s="114"/>
      <c r="AX1600" s="114"/>
      <c r="AY1600" s="114"/>
      <c r="AZ1600" s="114"/>
      <c r="BA1600" s="114"/>
      <c r="BB1600" s="114"/>
      <c r="BC1600" s="114"/>
      <c r="BD1600" s="114"/>
      <c r="BE1600" s="114"/>
      <c r="BF1600" s="114"/>
      <c r="BG1600" s="114"/>
      <c r="BH1600" s="114"/>
      <c r="BI1600" s="114"/>
      <c r="BJ1600" s="114"/>
      <c r="BK1600" s="114"/>
      <c r="BL1600" s="114"/>
    </row>
    <row r="1601">
      <c r="A1601" s="114"/>
      <c r="B1601" s="114"/>
      <c r="C1601" s="114"/>
      <c r="D1601" s="114"/>
      <c r="E1601" s="114"/>
      <c r="F1601" s="114"/>
      <c r="G1601" s="114"/>
      <c r="H1601" s="114"/>
      <c r="I1601" s="114"/>
      <c r="J1601" s="114"/>
      <c r="K1601" s="114"/>
      <c r="L1601" s="114"/>
      <c r="M1601" s="114"/>
      <c r="N1601" s="114"/>
      <c r="O1601" s="114"/>
      <c r="P1601" s="114"/>
      <c r="Q1601" s="114"/>
      <c r="R1601" s="114"/>
      <c r="S1601" s="114"/>
      <c r="T1601" s="114"/>
      <c r="U1601" s="114"/>
      <c r="V1601" s="114"/>
      <c r="W1601" s="114"/>
      <c r="X1601" s="114"/>
      <c r="Y1601" s="114"/>
      <c r="Z1601" s="114"/>
      <c r="AA1601" s="114"/>
      <c r="AB1601" s="114"/>
      <c r="AC1601" s="114"/>
      <c r="AD1601" s="114"/>
      <c r="AE1601" s="114"/>
      <c r="AF1601" s="114"/>
      <c r="AG1601" s="114"/>
      <c r="AH1601" s="114"/>
      <c r="AI1601" s="114"/>
      <c r="AJ1601" s="114"/>
      <c r="AK1601" s="114"/>
      <c r="AL1601" s="114"/>
      <c r="AM1601" s="114"/>
      <c r="AN1601" s="114"/>
      <c r="AO1601" s="114"/>
      <c r="AP1601" s="114"/>
      <c r="AQ1601" s="114"/>
      <c r="AR1601" s="114"/>
      <c r="AS1601" s="114"/>
      <c r="AT1601" s="114"/>
      <c r="AU1601" s="114"/>
      <c r="AV1601" s="114"/>
      <c r="AW1601" s="114"/>
      <c r="AX1601" s="114"/>
      <c r="AY1601" s="114"/>
      <c r="AZ1601" s="114"/>
      <c r="BA1601" s="114"/>
      <c r="BB1601" s="114"/>
      <c r="BC1601" s="114"/>
      <c r="BD1601" s="114"/>
      <c r="BE1601" s="114"/>
      <c r="BF1601" s="114"/>
      <c r="BG1601" s="114"/>
      <c r="BH1601" s="114"/>
      <c r="BI1601" s="114"/>
      <c r="BJ1601" s="114"/>
      <c r="BK1601" s="114"/>
      <c r="BL1601" s="114"/>
    </row>
    <row r="1602">
      <c r="A1602" s="114"/>
      <c r="B1602" s="114"/>
      <c r="C1602" s="114"/>
      <c r="D1602" s="114"/>
      <c r="E1602" s="114"/>
      <c r="F1602" s="114"/>
      <c r="G1602" s="114"/>
      <c r="H1602" s="114"/>
      <c r="I1602" s="114"/>
      <c r="J1602" s="114"/>
      <c r="K1602" s="114"/>
      <c r="L1602" s="114"/>
      <c r="M1602" s="114"/>
      <c r="N1602" s="114"/>
      <c r="O1602" s="114"/>
      <c r="P1602" s="114"/>
      <c r="Q1602" s="114"/>
      <c r="R1602" s="114"/>
      <c r="S1602" s="114"/>
      <c r="T1602" s="114"/>
      <c r="U1602" s="114"/>
      <c r="V1602" s="114"/>
      <c r="W1602" s="114"/>
      <c r="X1602" s="114"/>
      <c r="Y1602" s="114"/>
      <c r="Z1602" s="114"/>
      <c r="AA1602" s="114"/>
      <c r="AB1602" s="114"/>
      <c r="AC1602" s="114"/>
      <c r="AD1602" s="114"/>
      <c r="AE1602" s="114"/>
      <c r="AF1602" s="114"/>
      <c r="AG1602" s="114"/>
      <c r="AH1602" s="114"/>
      <c r="AI1602" s="114"/>
      <c r="AJ1602" s="114"/>
      <c r="AK1602" s="114"/>
      <c r="AL1602" s="114"/>
      <c r="AM1602" s="114"/>
      <c r="AN1602" s="114"/>
      <c r="AO1602" s="114"/>
      <c r="AP1602" s="114"/>
      <c r="AQ1602" s="114"/>
      <c r="AR1602" s="114"/>
      <c r="AS1602" s="114"/>
      <c r="AT1602" s="114"/>
      <c r="AU1602" s="114"/>
      <c r="AV1602" s="114"/>
      <c r="AW1602" s="114"/>
      <c r="AX1602" s="114"/>
      <c r="AY1602" s="114"/>
      <c r="AZ1602" s="114"/>
      <c r="BA1602" s="114"/>
      <c r="BB1602" s="114"/>
      <c r="BC1602" s="114"/>
      <c r="BD1602" s="114"/>
      <c r="BE1602" s="114"/>
      <c r="BF1602" s="114"/>
      <c r="BG1602" s="114"/>
      <c r="BH1602" s="114"/>
      <c r="BI1602" s="114"/>
      <c r="BJ1602" s="114"/>
      <c r="BK1602" s="114"/>
      <c r="BL1602" s="114"/>
    </row>
    <row r="1603">
      <c r="A1603" s="114"/>
      <c r="B1603" s="114"/>
      <c r="C1603" s="114"/>
      <c r="D1603" s="114"/>
      <c r="E1603" s="114"/>
      <c r="F1603" s="114"/>
      <c r="G1603" s="114"/>
      <c r="H1603" s="114"/>
      <c r="I1603" s="114"/>
      <c r="J1603" s="114"/>
      <c r="K1603" s="114"/>
      <c r="L1603" s="114"/>
      <c r="M1603" s="114"/>
      <c r="N1603" s="114"/>
      <c r="O1603" s="114"/>
      <c r="P1603" s="114"/>
      <c r="Q1603" s="114"/>
      <c r="R1603" s="114"/>
      <c r="S1603" s="114"/>
      <c r="T1603" s="114"/>
      <c r="U1603" s="114"/>
      <c r="V1603" s="114"/>
      <c r="W1603" s="114"/>
      <c r="X1603" s="114"/>
      <c r="Y1603" s="114"/>
      <c r="Z1603" s="114"/>
      <c r="AA1603" s="114"/>
      <c r="AB1603" s="114"/>
      <c r="AC1603" s="114"/>
      <c r="AD1603" s="114"/>
      <c r="AE1603" s="114"/>
      <c r="AF1603" s="114"/>
      <c r="AG1603" s="114"/>
      <c r="AH1603" s="114"/>
      <c r="AI1603" s="114"/>
      <c r="AJ1603" s="114"/>
      <c r="AK1603" s="114"/>
      <c r="AL1603" s="114"/>
      <c r="AM1603" s="114"/>
      <c r="AN1603" s="114"/>
      <c r="AO1603" s="114"/>
      <c r="AP1603" s="114"/>
      <c r="AQ1603" s="114"/>
      <c r="AR1603" s="114"/>
      <c r="AS1603" s="114"/>
      <c r="AT1603" s="114"/>
      <c r="AU1603" s="114"/>
      <c r="AV1603" s="114"/>
      <c r="AW1603" s="114"/>
      <c r="AX1603" s="114"/>
      <c r="AY1603" s="114"/>
      <c r="AZ1603" s="114"/>
      <c r="BA1603" s="114"/>
      <c r="BB1603" s="114"/>
      <c r="BC1603" s="114"/>
      <c r="BD1603" s="114"/>
      <c r="BE1603" s="114"/>
      <c r="BF1603" s="114"/>
      <c r="BG1603" s="114"/>
      <c r="BH1603" s="114"/>
      <c r="BI1603" s="114"/>
      <c r="BJ1603" s="114"/>
      <c r="BK1603" s="114"/>
      <c r="BL1603" s="114"/>
    </row>
    <row r="1604">
      <c r="A1604" s="114"/>
      <c r="B1604" s="114"/>
      <c r="C1604" s="114"/>
      <c r="D1604" s="114"/>
      <c r="E1604" s="114"/>
      <c r="F1604" s="114"/>
      <c r="G1604" s="114"/>
      <c r="H1604" s="114"/>
      <c r="I1604" s="114"/>
      <c r="J1604" s="114"/>
      <c r="K1604" s="114"/>
      <c r="L1604" s="114"/>
      <c r="M1604" s="114"/>
      <c r="N1604" s="114"/>
      <c r="O1604" s="114"/>
      <c r="P1604" s="114"/>
      <c r="Q1604" s="114"/>
      <c r="R1604" s="114"/>
      <c r="S1604" s="114"/>
      <c r="T1604" s="114"/>
      <c r="U1604" s="114"/>
      <c r="V1604" s="114"/>
      <c r="W1604" s="114"/>
      <c r="X1604" s="114"/>
      <c r="Y1604" s="114"/>
      <c r="Z1604" s="114"/>
      <c r="AA1604" s="114"/>
      <c r="AB1604" s="114"/>
      <c r="AC1604" s="114"/>
      <c r="AD1604" s="114"/>
      <c r="AE1604" s="114"/>
      <c r="AF1604" s="114"/>
      <c r="AG1604" s="114"/>
      <c r="AH1604" s="114"/>
      <c r="AI1604" s="114"/>
      <c r="AJ1604" s="114"/>
      <c r="AK1604" s="114"/>
      <c r="AL1604" s="114"/>
      <c r="AM1604" s="114"/>
      <c r="AN1604" s="114"/>
      <c r="AO1604" s="114"/>
      <c r="AP1604" s="114"/>
      <c r="AQ1604" s="114"/>
      <c r="AR1604" s="114"/>
      <c r="AS1604" s="114"/>
      <c r="AT1604" s="114"/>
      <c r="AU1604" s="114"/>
      <c r="AV1604" s="114"/>
      <c r="AW1604" s="114"/>
      <c r="AX1604" s="114"/>
      <c r="AY1604" s="114"/>
      <c r="AZ1604" s="114"/>
      <c r="BA1604" s="114"/>
      <c r="BB1604" s="114"/>
      <c r="BC1604" s="114"/>
      <c r="BD1604" s="114"/>
      <c r="BE1604" s="114"/>
      <c r="BF1604" s="114"/>
      <c r="BG1604" s="114"/>
      <c r="BH1604" s="114"/>
      <c r="BI1604" s="114"/>
      <c r="BJ1604" s="114"/>
      <c r="BK1604" s="114"/>
      <c r="BL1604" s="114"/>
    </row>
    <row r="1605">
      <c r="A1605" s="114"/>
      <c r="B1605" s="114"/>
      <c r="C1605" s="114"/>
      <c r="D1605" s="114"/>
      <c r="E1605" s="114"/>
      <c r="F1605" s="114"/>
      <c r="G1605" s="114"/>
      <c r="H1605" s="114"/>
      <c r="I1605" s="114"/>
      <c r="J1605" s="114"/>
      <c r="K1605" s="114"/>
      <c r="L1605" s="114"/>
      <c r="M1605" s="114"/>
      <c r="N1605" s="114"/>
      <c r="O1605" s="114"/>
      <c r="P1605" s="114"/>
      <c r="Q1605" s="114"/>
      <c r="R1605" s="114"/>
      <c r="S1605" s="114"/>
      <c r="T1605" s="114"/>
      <c r="U1605" s="114"/>
      <c r="V1605" s="114"/>
      <c r="W1605" s="114"/>
      <c r="X1605" s="114"/>
      <c r="Y1605" s="114"/>
      <c r="Z1605" s="114"/>
      <c r="AA1605" s="114"/>
      <c r="AB1605" s="114"/>
      <c r="AC1605" s="114"/>
      <c r="AD1605" s="114"/>
      <c r="AE1605" s="114"/>
      <c r="AF1605" s="114"/>
      <c r="AG1605" s="114"/>
      <c r="AH1605" s="114"/>
      <c r="AI1605" s="114"/>
      <c r="AJ1605" s="114"/>
      <c r="AK1605" s="114"/>
      <c r="AL1605" s="114"/>
      <c r="AM1605" s="114"/>
      <c r="AN1605" s="114"/>
      <c r="AO1605" s="114"/>
      <c r="AP1605" s="114"/>
      <c r="AQ1605" s="114"/>
      <c r="AR1605" s="114"/>
      <c r="AS1605" s="114"/>
      <c r="AT1605" s="114"/>
      <c r="AU1605" s="114"/>
      <c r="AV1605" s="114"/>
      <c r="AW1605" s="114"/>
      <c r="AX1605" s="114"/>
      <c r="AY1605" s="114"/>
      <c r="AZ1605" s="114"/>
      <c r="BA1605" s="114"/>
      <c r="BB1605" s="114"/>
      <c r="BC1605" s="114"/>
      <c r="BD1605" s="114"/>
      <c r="BE1605" s="114"/>
      <c r="BF1605" s="114"/>
      <c r="BG1605" s="114"/>
      <c r="BH1605" s="114"/>
      <c r="BI1605" s="114"/>
      <c r="BJ1605" s="114"/>
      <c r="BK1605" s="114"/>
      <c r="BL1605" s="114"/>
    </row>
    <row r="1606">
      <c r="A1606" s="114"/>
      <c r="B1606" s="114"/>
      <c r="C1606" s="114"/>
      <c r="D1606" s="114"/>
      <c r="E1606" s="114"/>
      <c r="F1606" s="114"/>
      <c r="G1606" s="114"/>
      <c r="H1606" s="114"/>
      <c r="I1606" s="114"/>
      <c r="J1606" s="114"/>
      <c r="K1606" s="114"/>
      <c r="L1606" s="114"/>
      <c r="M1606" s="114"/>
      <c r="N1606" s="114"/>
      <c r="O1606" s="114"/>
      <c r="P1606" s="114"/>
      <c r="Q1606" s="114"/>
      <c r="R1606" s="114"/>
      <c r="S1606" s="114"/>
      <c r="T1606" s="114"/>
      <c r="U1606" s="114"/>
      <c r="V1606" s="114"/>
      <c r="W1606" s="114"/>
      <c r="X1606" s="114"/>
      <c r="Y1606" s="114"/>
      <c r="Z1606" s="114"/>
      <c r="AA1606" s="114"/>
      <c r="AB1606" s="114"/>
      <c r="AC1606" s="114"/>
      <c r="AD1606" s="114"/>
      <c r="AE1606" s="114"/>
      <c r="AF1606" s="114"/>
      <c r="AG1606" s="114"/>
      <c r="AH1606" s="114"/>
      <c r="AI1606" s="114"/>
      <c r="AJ1606" s="114"/>
      <c r="AK1606" s="114"/>
      <c r="AL1606" s="114"/>
      <c r="AM1606" s="114"/>
      <c r="AN1606" s="114"/>
      <c r="AO1606" s="114"/>
      <c r="AP1606" s="114"/>
      <c r="AQ1606" s="114"/>
      <c r="AR1606" s="114"/>
      <c r="AS1606" s="114"/>
      <c r="AT1606" s="114"/>
      <c r="AU1606" s="114"/>
      <c r="AV1606" s="114"/>
      <c r="AW1606" s="114"/>
      <c r="AX1606" s="114"/>
      <c r="AY1606" s="114"/>
      <c r="AZ1606" s="114"/>
      <c r="BA1606" s="114"/>
      <c r="BB1606" s="114"/>
      <c r="BC1606" s="114"/>
      <c r="BD1606" s="114"/>
      <c r="BE1606" s="114"/>
      <c r="BF1606" s="114"/>
      <c r="BG1606" s="114"/>
      <c r="BH1606" s="114"/>
      <c r="BI1606" s="114"/>
      <c r="BJ1606" s="114"/>
      <c r="BK1606" s="114"/>
      <c r="BL1606" s="114"/>
    </row>
    <row r="1607">
      <c r="A1607" s="114"/>
      <c r="B1607" s="114"/>
      <c r="C1607" s="114"/>
      <c r="D1607" s="114"/>
      <c r="E1607" s="114"/>
      <c r="F1607" s="114"/>
      <c r="G1607" s="114"/>
      <c r="H1607" s="114"/>
      <c r="I1607" s="114"/>
      <c r="J1607" s="114"/>
      <c r="K1607" s="114"/>
      <c r="L1607" s="114"/>
      <c r="M1607" s="114"/>
      <c r="N1607" s="114"/>
      <c r="O1607" s="114"/>
      <c r="P1607" s="114"/>
      <c r="Q1607" s="114"/>
      <c r="R1607" s="114"/>
      <c r="S1607" s="114"/>
      <c r="T1607" s="114"/>
      <c r="U1607" s="114"/>
      <c r="V1607" s="114"/>
      <c r="W1607" s="114"/>
      <c r="X1607" s="114"/>
      <c r="Y1607" s="114"/>
      <c r="Z1607" s="114"/>
      <c r="AA1607" s="114"/>
      <c r="AB1607" s="114"/>
      <c r="AC1607" s="114"/>
      <c r="AD1607" s="114"/>
      <c r="AE1607" s="114"/>
      <c r="AF1607" s="114"/>
      <c r="AG1607" s="114"/>
      <c r="AH1607" s="114"/>
      <c r="AI1607" s="114"/>
      <c r="AJ1607" s="114"/>
      <c r="AK1607" s="114"/>
      <c r="AL1607" s="114"/>
      <c r="AM1607" s="114"/>
      <c r="AN1607" s="114"/>
      <c r="AO1607" s="114"/>
      <c r="AP1607" s="114"/>
      <c r="AQ1607" s="114"/>
      <c r="AR1607" s="114"/>
      <c r="AS1607" s="114"/>
      <c r="AT1607" s="114"/>
      <c r="AU1607" s="114"/>
      <c r="AV1607" s="114"/>
      <c r="AW1607" s="114"/>
      <c r="AX1607" s="114"/>
      <c r="AY1607" s="114"/>
      <c r="AZ1607" s="114"/>
      <c r="BA1607" s="114"/>
      <c r="BB1607" s="114"/>
      <c r="BC1607" s="114"/>
      <c r="BD1607" s="114"/>
      <c r="BE1607" s="114"/>
      <c r="BF1607" s="114"/>
      <c r="BG1607" s="114"/>
      <c r="BH1607" s="114"/>
      <c r="BI1607" s="114"/>
      <c r="BJ1607" s="114"/>
      <c r="BK1607" s="114"/>
      <c r="BL1607" s="114"/>
    </row>
    <row r="1608">
      <c r="A1608" s="114"/>
      <c r="B1608" s="114"/>
      <c r="C1608" s="114"/>
      <c r="D1608" s="114"/>
      <c r="E1608" s="114"/>
      <c r="F1608" s="114"/>
      <c r="G1608" s="114"/>
      <c r="H1608" s="114"/>
      <c r="I1608" s="114"/>
      <c r="J1608" s="114"/>
      <c r="K1608" s="114"/>
      <c r="L1608" s="114"/>
      <c r="M1608" s="114"/>
      <c r="N1608" s="114"/>
      <c r="O1608" s="114"/>
      <c r="P1608" s="114"/>
      <c r="Q1608" s="114"/>
      <c r="R1608" s="114"/>
      <c r="S1608" s="114"/>
      <c r="T1608" s="114"/>
      <c r="U1608" s="114"/>
      <c r="V1608" s="114"/>
      <c r="W1608" s="114"/>
      <c r="X1608" s="114"/>
      <c r="Y1608" s="114"/>
      <c r="Z1608" s="114"/>
      <c r="AA1608" s="114"/>
      <c r="AB1608" s="114"/>
      <c r="AC1608" s="114"/>
      <c r="AD1608" s="114"/>
      <c r="AE1608" s="114"/>
      <c r="AF1608" s="114"/>
      <c r="AG1608" s="114"/>
      <c r="AH1608" s="114"/>
      <c r="AI1608" s="114"/>
      <c r="AJ1608" s="114"/>
      <c r="AK1608" s="114"/>
      <c r="AL1608" s="114"/>
      <c r="AM1608" s="114"/>
      <c r="AN1608" s="114"/>
      <c r="AO1608" s="114"/>
      <c r="AP1608" s="114"/>
      <c r="AQ1608" s="114"/>
      <c r="AR1608" s="114"/>
      <c r="AS1608" s="114"/>
      <c r="AT1608" s="114"/>
      <c r="AU1608" s="114"/>
      <c r="AV1608" s="114"/>
      <c r="AW1608" s="114"/>
      <c r="AX1608" s="114"/>
      <c r="AY1608" s="114"/>
      <c r="AZ1608" s="114"/>
      <c r="BA1608" s="114"/>
      <c r="BB1608" s="114"/>
      <c r="BC1608" s="114"/>
      <c r="BD1608" s="114"/>
      <c r="BE1608" s="114"/>
      <c r="BF1608" s="114"/>
      <c r="BG1608" s="114"/>
      <c r="BH1608" s="114"/>
      <c r="BI1608" s="114"/>
      <c r="BJ1608" s="114"/>
      <c r="BK1608" s="114"/>
      <c r="BL1608" s="114"/>
    </row>
    <row r="1609">
      <c r="A1609" s="114"/>
      <c r="B1609" s="114"/>
      <c r="C1609" s="114"/>
      <c r="D1609" s="114"/>
      <c r="E1609" s="114"/>
      <c r="F1609" s="114"/>
      <c r="G1609" s="114"/>
      <c r="H1609" s="114"/>
      <c r="I1609" s="114"/>
      <c r="J1609" s="114"/>
      <c r="K1609" s="114"/>
      <c r="L1609" s="114"/>
      <c r="M1609" s="114"/>
      <c r="N1609" s="114"/>
      <c r="O1609" s="114"/>
      <c r="P1609" s="114"/>
      <c r="Q1609" s="114"/>
      <c r="R1609" s="114"/>
      <c r="S1609" s="114"/>
      <c r="T1609" s="114"/>
      <c r="U1609" s="114"/>
      <c r="V1609" s="114"/>
      <c r="W1609" s="114"/>
      <c r="X1609" s="114"/>
      <c r="Y1609" s="114"/>
      <c r="Z1609" s="114"/>
      <c r="AA1609" s="114"/>
      <c r="AB1609" s="114"/>
      <c r="AC1609" s="114"/>
      <c r="AD1609" s="114"/>
      <c r="AE1609" s="114"/>
      <c r="AF1609" s="114"/>
      <c r="AG1609" s="114"/>
      <c r="AH1609" s="114"/>
      <c r="AI1609" s="114"/>
      <c r="AJ1609" s="114"/>
      <c r="AK1609" s="114"/>
      <c r="AL1609" s="114"/>
      <c r="AM1609" s="114"/>
      <c r="AN1609" s="114"/>
      <c r="AO1609" s="114"/>
      <c r="AP1609" s="114"/>
      <c r="AQ1609" s="114"/>
      <c r="AR1609" s="114"/>
      <c r="AS1609" s="114"/>
      <c r="AT1609" s="114"/>
      <c r="AU1609" s="114"/>
      <c r="AV1609" s="114"/>
      <c r="AW1609" s="114"/>
      <c r="AX1609" s="114"/>
      <c r="AY1609" s="114"/>
      <c r="AZ1609" s="114"/>
      <c r="BA1609" s="114"/>
      <c r="BB1609" s="114"/>
      <c r="BC1609" s="114"/>
      <c r="BD1609" s="114"/>
      <c r="BE1609" s="114"/>
      <c r="BF1609" s="114"/>
      <c r="BG1609" s="114"/>
      <c r="BH1609" s="114"/>
      <c r="BI1609" s="114"/>
      <c r="BJ1609" s="114"/>
      <c r="BK1609" s="114"/>
      <c r="BL1609" s="114"/>
    </row>
    <row r="1610">
      <c r="A1610" s="114"/>
      <c r="B1610" s="114"/>
      <c r="C1610" s="114"/>
      <c r="D1610" s="114"/>
      <c r="E1610" s="114"/>
      <c r="F1610" s="114"/>
      <c r="G1610" s="114"/>
      <c r="H1610" s="114"/>
      <c r="I1610" s="114"/>
      <c r="J1610" s="114"/>
      <c r="K1610" s="114"/>
      <c r="L1610" s="114"/>
      <c r="M1610" s="114"/>
      <c r="N1610" s="114"/>
      <c r="O1610" s="114"/>
      <c r="P1610" s="114"/>
      <c r="Q1610" s="114"/>
      <c r="R1610" s="114"/>
      <c r="S1610" s="114"/>
      <c r="T1610" s="114"/>
      <c r="U1610" s="114"/>
      <c r="V1610" s="114"/>
      <c r="W1610" s="114"/>
      <c r="X1610" s="114"/>
      <c r="Y1610" s="114"/>
      <c r="Z1610" s="114"/>
      <c r="AA1610" s="114"/>
      <c r="AB1610" s="114"/>
      <c r="AC1610" s="114"/>
      <c r="AD1610" s="114"/>
      <c r="AE1610" s="114"/>
      <c r="AF1610" s="114"/>
      <c r="AG1610" s="114"/>
      <c r="AH1610" s="114"/>
      <c r="AI1610" s="114"/>
      <c r="AJ1610" s="114"/>
      <c r="AK1610" s="114"/>
      <c r="AL1610" s="114"/>
      <c r="AM1610" s="114"/>
      <c r="AN1610" s="114"/>
      <c r="AO1610" s="114"/>
      <c r="AP1610" s="114"/>
      <c r="AQ1610" s="114"/>
      <c r="AR1610" s="114"/>
      <c r="AS1610" s="114"/>
      <c r="AT1610" s="114"/>
      <c r="AU1610" s="114"/>
      <c r="AV1610" s="114"/>
      <c r="AW1610" s="114"/>
      <c r="AX1610" s="114"/>
      <c r="AY1610" s="114"/>
      <c r="AZ1610" s="114"/>
      <c r="BA1610" s="114"/>
      <c r="BB1610" s="114"/>
      <c r="BC1610" s="114"/>
      <c r="BD1610" s="114"/>
      <c r="BE1610" s="114"/>
      <c r="BF1610" s="114"/>
      <c r="BG1610" s="114"/>
      <c r="BH1610" s="114"/>
      <c r="BI1610" s="114"/>
      <c r="BJ1610" s="114"/>
      <c r="BK1610" s="114"/>
      <c r="BL1610" s="114"/>
    </row>
    <row r="1611">
      <c r="A1611" s="114"/>
      <c r="B1611" s="114"/>
      <c r="C1611" s="114"/>
      <c r="D1611" s="114"/>
      <c r="E1611" s="114"/>
      <c r="F1611" s="114"/>
      <c r="G1611" s="114"/>
      <c r="H1611" s="114"/>
      <c r="I1611" s="114"/>
      <c r="J1611" s="114"/>
      <c r="K1611" s="114"/>
      <c r="L1611" s="114"/>
      <c r="M1611" s="114"/>
      <c r="N1611" s="114"/>
      <c r="O1611" s="114"/>
      <c r="P1611" s="114"/>
      <c r="Q1611" s="114"/>
      <c r="R1611" s="114"/>
      <c r="S1611" s="114"/>
      <c r="T1611" s="114"/>
      <c r="U1611" s="114"/>
      <c r="V1611" s="114"/>
      <c r="W1611" s="114"/>
      <c r="X1611" s="114"/>
      <c r="Y1611" s="114"/>
      <c r="Z1611" s="114"/>
      <c r="AA1611" s="114"/>
      <c r="AB1611" s="114"/>
      <c r="AC1611" s="114"/>
      <c r="AD1611" s="114"/>
      <c r="AE1611" s="114"/>
      <c r="AF1611" s="114"/>
      <c r="AG1611" s="114"/>
      <c r="AH1611" s="114"/>
      <c r="AI1611" s="114"/>
      <c r="AJ1611" s="114"/>
      <c r="AK1611" s="114"/>
      <c r="AL1611" s="114"/>
      <c r="AM1611" s="114"/>
      <c r="AN1611" s="114"/>
      <c r="AO1611" s="114"/>
      <c r="AP1611" s="114"/>
      <c r="AQ1611" s="114"/>
      <c r="AR1611" s="114"/>
      <c r="AS1611" s="114"/>
      <c r="AT1611" s="114"/>
      <c r="AU1611" s="114"/>
      <c r="AV1611" s="114"/>
      <c r="AW1611" s="114"/>
      <c r="AX1611" s="114"/>
      <c r="AY1611" s="114"/>
      <c r="AZ1611" s="114"/>
      <c r="BA1611" s="114"/>
      <c r="BB1611" s="114"/>
      <c r="BC1611" s="114"/>
      <c r="BD1611" s="114"/>
      <c r="BE1611" s="114"/>
      <c r="BF1611" s="114"/>
      <c r="BG1611" s="114"/>
      <c r="BH1611" s="114"/>
      <c r="BI1611" s="114"/>
      <c r="BJ1611" s="114"/>
      <c r="BK1611" s="114"/>
      <c r="BL1611" s="114"/>
    </row>
    <row r="1612">
      <c r="A1612" s="114"/>
      <c r="B1612" s="114"/>
      <c r="C1612" s="114"/>
      <c r="D1612" s="114"/>
      <c r="E1612" s="114"/>
      <c r="F1612" s="114"/>
      <c r="G1612" s="114"/>
      <c r="H1612" s="114"/>
      <c r="I1612" s="114"/>
      <c r="J1612" s="114"/>
      <c r="K1612" s="114"/>
      <c r="L1612" s="114"/>
      <c r="M1612" s="114"/>
      <c r="N1612" s="114"/>
      <c r="O1612" s="114"/>
      <c r="P1612" s="114"/>
      <c r="Q1612" s="114"/>
      <c r="R1612" s="114"/>
      <c r="S1612" s="114"/>
      <c r="T1612" s="114"/>
      <c r="U1612" s="114"/>
      <c r="V1612" s="114"/>
      <c r="W1612" s="114"/>
      <c r="X1612" s="114"/>
      <c r="Y1612" s="114"/>
      <c r="Z1612" s="114"/>
      <c r="AA1612" s="114"/>
      <c r="AB1612" s="114"/>
      <c r="AC1612" s="114"/>
      <c r="AD1612" s="114"/>
      <c r="AE1612" s="114"/>
      <c r="AF1612" s="114"/>
      <c r="AG1612" s="114"/>
      <c r="AH1612" s="114"/>
      <c r="AI1612" s="114"/>
      <c r="AJ1612" s="114"/>
      <c r="AK1612" s="114"/>
      <c r="AL1612" s="114"/>
      <c r="AM1612" s="114"/>
      <c r="AN1612" s="114"/>
      <c r="AO1612" s="114"/>
      <c r="AP1612" s="114"/>
      <c r="AQ1612" s="114"/>
      <c r="AR1612" s="114"/>
      <c r="AS1612" s="114"/>
      <c r="AT1612" s="114"/>
      <c r="AU1612" s="114"/>
      <c r="AV1612" s="114"/>
      <c r="AW1612" s="114"/>
      <c r="AX1612" s="114"/>
      <c r="AY1612" s="114"/>
      <c r="AZ1612" s="114"/>
      <c r="BA1612" s="114"/>
      <c r="BB1612" s="114"/>
      <c r="BC1612" s="114"/>
      <c r="BD1612" s="114"/>
      <c r="BE1612" s="114"/>
      <c r="BF1612" s="114"/>
      <c r="BG1612" s="114"/>
      <c r="BH1612" s="114"/>
      <c r="BI1612" s="114"/>
      <c r="BJ1612" s="114"/>
      <c r="BK1612" s="114"/>
      <c r="BL1612" s="114"/>
    </row>
    <row r="1613">
      <c r="A1613" s="114"/>
      <c r="B1613" s="114"/>
      <c r="C1613" s="114"/>
      <c r="D1613" s="114"/>
      <c r="E1613" s="114"/>
      <c r="F1613" s="114"/>
      <c r="G1613" s="114"/>
      <c r="H1613" s="114"/>
      <c r="I1613" s="114"/>
      <c r="J1613" s="114"/>
      <c r="K1613" s="114"/>
      <c r="L1613" s="114"/>
      <c r="M1613" s="114"/>
      <c r="N1613" s="114"/>
      <c r="O1613" s="114"/>
      <c r="P1613" s="114"/>
      <c r="Q1613" s="114"/>
      <c r="R1613" s="114"/>
      <c r="S1613" s="114"/>
      <c r="T1613" s="114"/>
      <c r="U1613" s="114"/>
      <c r="V1613" s="114"/>
      <c r="W1613" s="114"/>
      <c r="X1613" s="114"/>
      <c r="Y1613" s="114"/>
      <c r="Z1613" s="114"/>
      <c r="AA1613" s="114"/>
      <c r="AB1613" s="114"/>
      <c r="AC1613" s="114"/>
      <c r="AD1613" s="114"/>
      <c r="AE1613" s="114"/>
      <c r="AF1613" s="114"/>
      <c r="AG1613" s="114"/>
      <c r="AH1613" s="114"/>
      <c r="AI1613" s="114"/>
      <c r="AJ1613" s="114"/>
      <c r="AK1613" s="114"/>
      <c r="AL1613" s="114"/>
      <c r="AM1613" s="114"/>
      <c r="AN1613" s="114"/>
      <c r="AO1613" s="114"/>
      <c r="AP1613" s="114"/>
      <c r="AQ1613" s="114"/>
      <c r="AR1613" s="114"/>
      <c r="AS1613" s="114"/>
      <c r="AT1613" s="114"/>
      <c r="AU1613" s="114"/>
      <c r="AV1613" s="114"/>
      <c r="AW1613" s="114"/>
      <c r="AX1613" s="114"/>
      <c r="AY1613" s="114"/>
      <c r="AZ1613" s="114"/>
      <c r="BA1613" s="114"/>
      <c r="BB1613" s="114"/>
      <c r="BC1613" s="114"/>
      <c r="BD1613" s="114"/>
      <c r="BE1613" s="114"/>
      <c r="BF1613" s="114"/>
      <c r="BG1613" s="114"/>
      <c r="BH1613" s="114"/>
      <c r="BI1613" s="114"/>
      <c r="BJ1613" s="114"/>
      <c r="BK1613" s="114"/>
      <c r="BL1613" s="114"/>
    </row>
    <row r="1614">
      <c r="A1614" s="114"/>
      <c r="B1614" s="114"/>
      <c r="C1614" s="114"/>
      <c r="D1614" s="114"/>
      <c r="E1614" s="114"/>
      <c r="F1614" s="114"/>
      <c r="G1614" s="114"/>
      <c r="H1614" s="114"/>
      <c r="I1614" s="114"/>
      <c r="J1614" s="114"/>
      <c r="K1614" s="114"/>
      <c r="L1614" s="114"/>
      <c r="M1614" s="114"/>
      <c r="N1614" s="114"/>
      <c r="O1614" s="114"/>
      <c r="P1614" s="114"/>
      <c r="Q1614" s="114"/>
      <c r="R1614" s="114"/>
      <c r="S1614" s="114"/>
      <c r="T1614" s="114"/>
      <c r="U1614" s="114"/>
      <c r="V1614" s="114"/>
      <c r="W1614" s="114"/>
      <c r="X1614" s="114"/>
      <c r="Y1614" s="114"/>
      <c r="Z1614" s="114"/>
      <c r="AA1614" s="114"/>
      <c r="AB1614" s="114"/>
      <c r="AC1614" s="114"/>
      <c r="AD1614" s="114"/>
      <c r="AE1614" s="114"/>
      <c r="AF1614" s="114"/>
      <c r="AG1614" s="114"/>
      <c r="AH1614" s="114"/>
      <c r="AI1614" s="114"/>
      <c r="AJ1614" s="114"/>
      <c r="AK1614" s="114"/>
      <c r="AL1614" s="114"/>
      <c r="AM1614" s="114"/>
      <c r="AN1614" s="114"/>
      <c r="AO1614" s="114"/>
      <c r="AP1614" s="114"/>
      <c r="AQ1614" s="114"/>
      <c r="AR1614" s="114"/>
      <c r="AS1614" s="114"/>
      <c r="AT1614" s="114"/>
      <c r="AU1614" s="114"/>
      <c r="AV1614" s="114"/>
      <c r="AW1614" s="114"/>
      <c r="AX1614" s="114"/>
      <c r="AY1614" s="114"/>
      <c r="AZ1614" s="114"/>
      <c r="BA1614" s="114"/>
      <c r="BB1614" s="114"/>
      <c r="BC1614" s="114"/>
      <c r="BD1614" s="114"/>
      <c r="BE1614" s="114"/>
      <c r="BF1614" s="114"/>
      <c r="BG1614" s="114"/>
      <c r="BH1614" s="114"/>
      <c r="BI1614" s="114"/>
      <c r="BJ1614" s="114"/>
      <c r="BK1614" s="114"/>
      <c r="BL1614" s="114"/>
    </row>
    <row r="1615">
      <c r="A1615" s="114"/>
      <c r="B1615" s="114"/>
      <c r="C1615" s="114"/>
      <c r="D1615" s="114"/>
      <c r="E1615" s="114"/>
      <c r="F1615" s="114"/>
      <c r="G1615" s="114"/>
      <c r="H1615" s="114"/>
      <c r="I1615" s="114"/>
      <c r="J1615" s="114"/>
      <c r="K1615" s="114"/>
      <c r="L1615" s="114"/>
      <c r="M1615" s="114"/>
      <c r="N1615" s="114"/>
      <c r="O1615" s="114"/>
      <c r="P1615" s="114"/>
      <c r="Q1615" s="114"/>
      <c r="R1615" s="114"/>
      <c r="S1615" s="114"/>
      <c r="T1615" s="114"/>
      <c r="U1615" s="114"/>
      <c r="V1615" s="114"/>
      <c r="W1615" s="114"/>
      <c r="X1615" s="114"/>
      <c r="Y1615" s="114"/>
      <c r="Z1615" s="114"/>
      <c r="AA1615" s="114"/>
      <c r="AB1615" s="114"/>
      <c r="AC1615" s="114"/>
      <c r="AD1615" s="114"/>
      <c r="AE1615" s="114"/>
      <c r="AF1615" s="114"/>
      <c r="AG1615" s="114"/>
      <c r="AH1615" s="114"/>
      <c r="AI1615" s="114"/>
      <c r="AJ1615" s="114"/>
      <c r="AK1615" s="114"/>
      <c r="AL1615" s="114"/>
      <c r="AM1615" s="114"/>
      <c r="AN1615" s="114"/>
      <c r="AO1615" s="114"/>
      <c r="AP1615" s="114"/>
      <c r="AQ1615" s="114"/>
      <c r="AR1615" s="114"/>
      <c r="AS1615" s="114"/>
      <c r="AT1615" s="114"/>
      <c r="AU1615" s="114"/>
      <c r="AV1615" s="114"/>
      <c r="AW1615" s="114"/>
      <c r="AX1615" s="114"/>
      <c r="AY1615" s="114"/>
      <c r="AZ1615" s="114"/>
      <c r="BA1615" s="114"/>
      <c r="BB1615" s="114"/>
      <c r="BC1615" s="114"/>
      <c r="BD1615" s="114"/>
      <c r="BE1615" s="114"/>
      <c r="BF1615" s="114"/>
      <c r="BG1615" s="114"/>
      <c r="BH1615" s="114"/>
      <c r="BI1615" s="114"/>
      <c r="BJ1615" s="114"/>
      <c r="BK1615" s="114"/>
      <c r="BL1615" s="114"/>
    </row>
    <row r="1616">
      <c r="A1616" s="114"/>
      <c r="B1616" s="114"/>
      <c r="C1616" s="114"/>
      <c r="D1616" s="114"/>
      <c r="E1616" s="114"/>
      <c r="F1616" s="114"/>
      <c r="G1616" s="114"/>
      <c r="H1616" s="114"/>
      <c r="I1616" s="114"/>
      <c r="J1616" s="114"/>
      <c r="K1616" s="114"/>
      <c r="L1616" s="114"/>
      <c r="M1616" s="114"/>
      <c r="N1616" s="114"/>
      <c r="O1616" s="114"/>
      <c r="P1616" s="114"/>
      <c r="Q1616" s="114"/>
      <c r="R1616" s="114"/>
      <c r="S1616" s="114"/>
      <c r="T1616" s="114"/>
      <c r="U1616" s="114"/>
      <c r="V1616" s="114"/>
      <c r="W1616" s="114"/>
      <c r="X1616" s="114"/>
      <c r="Y1616" s="114"/>
      <c r="Z1616" s="114"/>
      <c r="AA1616" s="114"/>
      <c r="AB1616" s="114"/>
      <c r="AC1616" s="114"/>
      <c r="AD1616" s="114"/>
      <c r="AE1616" s="114"/>
      <c r="AF1616" s="114"/>
      <c r="AG1616" s="114"/>
      <c r="AH1616" s="114"/>
      <c r="AI1616" s="114"/>
      <c r="AJ1616" s="114"/>
      <c r="AK1616" s="114"/>
      <c r="AL1616" s="114"/>
      <c r="AM1616" s="114"/>
      <c r="AN1616" s="114"/>
      <c r="AO1616" s="114"/>
      <c r="AP1616" s="114"/>
      <c r="AQ1616" s="114"/>
      <c r="AR1616" s="114"/>
      <c r="AS1616" s="114"/>
      <c r="AT1616" s="114"/>
      <c r="AU1616" s="114"/>
      <c r="AV1616" s="114"/>
      <c r="AW1616" s="114"/>
      <c r="AX1616" s="114"/>
      <c r="AY1616" s="114"/>
      <c r="AZ1616" s="114"/>
      <c r="BA1616" s="114"/>
      <c r="BB1616" s="114"/>
      <c r="BC1616" s="114"/>
      <c r="BD1616" s="114"/>
      <c r="BE1616" s="114"/>
      <c r="BF1616" s="114"/>
      <c r="BG1616" s="114"/>
      <c r="BH1616" s="114"/>
      <c r="BI1616" s="114"/>
      <c r="BJ1616" s="114"/>
      <c r="BK1616" s="114"/>
      <c r="BL1616" s="114"/>
    </row>
    <row r="1617">
      <c r="A1617" s="114"/>
      <c r="B1617" s="114"/>
      <c r="C1617" s="114"/>
      <c r="D1617" s="114"/>
      <c r="E1617" s="114"/>
      <c r="F1617" s="114"/>
      <c r="G1617" s="114"/>
      <c r="H1617" s="114"/>
      <c r="I1617" s="114"/>
      <c r="J1617" s="114"/>
      <c r="K1617" s="114"/>
      <c r="L1617" s="114"/>
      <c r="M1617" s="114"/>
      <c r="N1617" s="114"/>
      <c r="O1617" s="114"/>
      <c r="P1617" s="114"/>
      <c r="Q1617" s="114"/>
      <c r="R1617" s="114"/>
      <c r="S1617" s="114"/>
      <c r="T1617" s="114"/>
      <c r="U1617" s="114"/>
      <c r="V1617" s="114"/>
      <c r="W1617" s="114"/>
      <c r="X1617" s="114"/>
      <c r="Y1617" s="114"/>
      <c r="Z1617" s="114"/>
      <c r="AA1617" s="114"/>
      <c r="AB1617" s="114"/>
      <c r="AC1617" s="114"/>
      <c r="AD1617" s="114"/>
      <c r="AE1617" s="114"/>
      <c r="AF1617" s="114"/>
      <c r="AG1617" s="114"/>
      <c r="AH1617" s="114"/>
      <c r="AI1617" s="114"/>
      <c r="AJ1617" s="114"/>
      <c r="AK1617" s="114"/>
      <c r="AL1617" s="114"/>
      <c r="AM1617" s="114"/>
      <c r="AN1617" s="114"/>
      <c r="AO1617" s="114"/>
      <c r="AP1617" s="114"/>
      <c r="AQ1617" s="114"/>
      <c r="AR1617" s="114"/>
      <c r="AS1617" s="114"/>
      <c r="AT1617" s="114"/>
      <c r="AU1617" s="114"/>
      <c r="AV1617" s="114"/>
      <c r="AW1617" s="114"/>
      <c r="AX1617" s="114"/>
      <c r="AY1617" s="114"/>
      <c r="AZ1617" s="114"/>
      <c r="BA1617" s="114"/>
      <c r="BB1617" s="114"/>
      <c r="BC1617" s="114"/>
      <c r="BD1617" s="114"/>
      <c r="BE1617" s="114"/>
      <c r="BF1617" s="114"/>
      <c r="BG1617" s="114"/>
      <c r="BH1617" s="114"/>
      <c r="BI1617" s="114"/>
      <c r="BJ1617" s="114"/>
      <c r="BK1617" s="114"/>
      <c r="BL1617" s="114"/>
    </row>
    <row r="1618">
      <c r="A1618" s="114"/>
      <c r="B1618" s="114"/>
      <c r="C1618" s="114"/>
      <c r="D1618" s="114"/>
      <c r="E1618" s="114"/>
      <c r="F1618" s="114"/>
      <c r="G1618" s="114"/>
      <c r="H1618" s="114"/>
      <c r="I1618" s="114"/>
      <c r="J1618" s="114"/>
      <c r="K1618" s="114"/>
      <c r="L1618" s="114"/>
      <c r="M1618" s="114"/>
      <c r="N1618" s="114"/>
      <c r="O1618" s="114"/>
      <c r="P1618" s="114"/>
      <c r="Q1618" s="114"/>
      <c r="R1618" s="114"/>
      <c r="S1618" s="114"/>
      <c r="T1618" s="114"/>
      <c r="U1618" s="114"/>
      <c r="V1618" s="114"/>
      <c r="W1618" s="114"/>
      <c r="X1618" s="114"/>
      <c r="Y1618" s="114"/>
      <c r="Z1618" s="114"/>
      <c r="AA1618" s="114"/>
      <c r="AB1618" s="114"/>
      <c r="AC1618" s="114"/>
      <c r="AD1618" s="114"/>
      <c r="AE1618" s="114"/>
      <c r="AF1618" s="114"/>
      <c r="AG1618" s="114"/>
      <c r="AH1618" s="114"/>
      <c r="AI1618" s="114"/>
      <c r="AJ1618" s="114"/>
      <c r="AK1618" s="114"/>
      <c r="AL1618" s="114"/>
      <c r="AM1618" s="114"/>
      <c r="AN1618" s="114"/>
      <c r="AO1618" s="114"/>
      <c r="AP1618" s="114"/>
      <c r="AQ1618" s="114"/>
      <c r="AR1618" s="114"/>
      <c r="AS1618" s="114"/>
      <c r="AT1618" s="114"/>
      <c r="AU1618" s="114"/>
      <c r="AV1618" s="114"/>
      <c r="AW1618" s="114"/>
      <c r="AX1618" s="114"/>
      <c r="AY1618" s="114"/>
      <c r="AZ1618" s="114"/>
      <c r="BA1618" s="114"/>
      <c r="BB1618" s="114"/>
      <c r="BC1618" s="114"/>
      <c r="BD1618" s="114"/>
      <c r="BE1618" s="114"/>
      <c r="BF1618" s="114"/>
      <c r="BG1618" s="114"/>
      <c r="BH1618" s="114"/>
      <c r="BI1618" s="114"/>
      <c r="BJ1618" s="114"/>
      <c r="BK1618" s="114"/>
      <c r="BL1618" s="114"/>
    </row>
    <row r="1619">
      <c r="A1619" s="114"/>
      <c r="B1619" s="114"/>
      <c r="C1619" s="114"/>
      <c r="D1619" s="114"/>
      <c r="E1619" s="114"/>
      <c r="F1619" s="114"/>
      <c r="G1619" s="114"/>
      <c r="H1619" s="114"/>
      <c r="I1619" s="114"/>
      <c r="J1619" s="114"/>
      <c r="K1619" s="114"/>
      <c r="L1619" s="114"/>
      <c r="M1619" s="114"/>
      <c r="N1619" s="114"/>
      <c r="O1619" s="114"/>
      <c r="P1619" s="114"/>
      <c r="Q1619" s="114"/>
      <c r="R1619" s="114"/>
      <c r="S1619" s="114"/>
      <c r="T1619" s="114"/>
      <c r="U1619" s="114"/>
      <c r="V1619" s="114"/>
      <c r="W1619" s="114"/>
      <c r="X1619" s="114"/>
      <c r="Y1619" s="114"/>
      <c r="Z1619" s="114"/>
      <c r="AA1619" s="114"/>
      <c r="AB1619" s="114"/>
      <c r="AC1619" s="114"/>
      <c r="AD1619" s="114"/>
      <c r="AE1619" s="114"/>
      <c r="AF1619" s="114"/>
      <c r="AG1619" s="114"/>
      <c r="AH1619" s="114"/>
      <c r="AI1619" s="114"/>
      <c r="AJ1619" s="114"/>
      <c r="AK1619" s="114"/>
      <c r="AL1619" s="114"/>
      <c r="AM1619" s="114"/>
      <c r="AN1619" s="114"/>
      <c r="AO1619" s="114"/>
      <c r="AP1619" s="114"/>
      <c r="AQ1619" s="114"/>
      <c r="AR1619" s="114"/>
      <c r="AS1619" s="114"/>
      <c r="AT1619" s="114"/>
      <c r="AU1619" s="114"/>
      <c r="AV1619" s="114"/>
      <c r="AW1619" s="114"/>
      <c r="AX1619" s="114"/>
      <c r="AY1619" s="114"/>
      <c r="AZ1619" s="114"/>
      <c r="BA1619" s="114"/>
      <c r="BB1619" s="114"/>
      <c r="BC1619" s="114"/>
      <c r="BD1619" s="114"/>
      <c r="BE1619" s="114"/>
      <c r="BF1619" s="114"/>
      <c r="BG1619" s="114"/>
      <c r="BH1619" s="114"/>
      <c r="BI1619" s="114"/>
      <c r="BJ1619" s="114"/>
      <c r="BK1619" s="114"/>
      <c r="BL1619" s="114"/>
    </row>
    <row r="1620">
      <c r="A1620" s="114"/>
      <c r="B1620" s="114"/>
      <c r="C1620" s="114"/>
      <c r="D1620" s="114"/>
      <c r="E1620" s="114"/>
      <c r="F1620" s="114"/>
      <c r="G1620" s="114"/>
      <c r="H1620" s="114"/>
      <c r="I1620" s="114"/>
      <c r="J1620" s="114"/>
      <c r="K1620" s="114"/>
      <c r="L1620" s="114"/>
      <c r="M1620" s="114"/>
      <c r="N1620" s="114"/>
      <c r="O1620" s="114"/>
      <c r="P1620" s="114"/>
      <c r="Q1620" s="114"/>
      <c r="R1620" s="114"/>
      <c r="S1620" s="114"/>
      <c r="T1620" s="114"/>
      <c r="U1620" s="114"/>
      <c r="V1620" s="114"/>
      <c r="W1620" s="114"/>
      <c r="X1620" s="114"/>
      <c r="Y1620" s="114"/>
      <c r="Z1620" s="114"/>
      <c r="AA1620" s="114"/>
      <c r="AB1620" s="114"/>
      <c r="AC1620" s="114"/>
      <c r="AD1620" s="114"/>
      <c r="AE1620" s="114"/>
      <c r="AF1620" s="114"/>
      <c r="AG1620" s="114"/>
      <c r="AH1620" s="114"/>
      <c r="AI1620" s="114"/>
      <c r="AJ1620" s="114"/>
      <c r="AK1620" s="114"/>
      <c r="AL1620" s="114"/>
      <c r="AM1620" s="114"/>
      <c r="AN1620" s="114"/>
      <c r="AO1620" s="114"/>
      <c r="AP1620" s="114"/>
      <c r="AQ1620" s="114"/>
      <c r="AR1620" s="114"/>
      <c r="AS1620" s="114"/>
      <c r="AT1620" s="114"/>
      <c r="AU1620" s="114"/>
      <c r="AV1620" s="114"/>
      <c r="AW1620" s="114"/>
      <c r="AX1620" s="114"/>
      <c r="AY1620" s="114"/>
      <c r="AZ1620" s="114"/>
      <c r="BA1620" s="114"/>
      <c r="BB1620" s="114"/>
      <c r="BC1620" s="114"/>
      <c r="BD1620" s="114"/>
      <c r="BE1620" s="114"/>
      <c r="BF1620" s="114"/>
      <c r="BG1620" s="114"/>
      <c r="BH1620" s="114"/>
      <c r="BI1620" s="114"/>
      <c r="BJ1620" s="114"/>
      <c r="BK1620" s="114"/>
      <c r="BL1620" s="114"/>
    </row>
    <row r="1621">
      <c r="A1621" s="114"/>
      <c r="B1621" s="114"/>
      <c r="C1621" s="114"/>
      <c r="D1621" s="114"/>
      <c r="E1621" s="114"/>
      <c r="F1621" s="114"/>
      <c r="G1621" s="114"/>
      <c r="H1621" s="114"/>
      <c r="I1621" s="114"/>
      <c r="J1621" s="114"/>
      <c r="K1621" s="114"/>
      <c r="L1621" s="114"/>
      <c r="M1621" s="114"/>
      <c r="N1621" s="114"/>
      <c r="O1621" s="114"/>
      <c r="P1621" s="114"/>
      <c r="Q1621" s="114"/>
      <c r="R1621" s="114"/>
      <c r="S1621" s="114"/>
      <c r="T1621" s="114"/>
      <c r="U1621" s="114"/>
      <c r="V1621" s="114"/>
      <c r="W1621" s="114"/>
      <c r="X1621" s="114"/>
      <c r="Y1621" s="114"/>
      <c r="Z1621" s="114"/>
      <c r="AA1621" s="114"/>
      <c r="AB1621" s="114"/>
      <c r="AC1621" s="114"/>
      <c r="AD1621" s="114"/>
      <c r="AE1621" s="114"/>
      <c r="AF1621" s="114"/>
      <c r="AG1621" s="114"/>
      <c r="AH1621" s="114"/>
      <c r="AI1621" s="114"/>
      <c r="AJ1621" s="114"/>
      <c r="AK1621" s="114"/>
      <c r="AL1621" s="114"/>
      <c r="AM1621" s="114"/>
      <c r="AN1621" s="114"/>
      <c r="AO1621" s="114"/>
      <c r="AP1621" s="114"/>
      <c r="AQ1621" s="114"/>
      <c r="AR1621" s="114"/>
      <c r="AS1621" s="114"/>
      <c r="AT1621" s="114"/>
      <c r="AU1621" s="114"/>
      <c r="AV1621" s="114"/>
      <c r="AW1621" s="114"/>
      <c r="AX1621" s="114"/>
      <c r="AY1621" s="114"/>
      <c r="AZ1621" s="114"/>
      <c r="BA1621" s="114"/>
      <c r="BB1621" s="114"/>
      <c r="BC1621" s="114"/>
      <c r="BD1621" s="114"/>
      <c r="BE1621" s="114"/>
      <c r="BF1621" s="114"/>
      <c r="BG1621" s="114"/>
      <c r="BH1621" s="114"/>
      <c r="BI1621" s="114"/>
      <c r="BJ1621" s="114"/>
      <c r="BK1621" s="114"/>
      <c r="BL1621" s="114"/>
    </row>
    <row r="1622">
      <c r="A1622" s="114"/>
      <c r="B1622" s="114"/>
      <c r="C1622" s="114"/>
      <c r="D1622" s="114"/>
      <c r="E1622" s="114"/>
      <c r="F1622" s="114"/>
      <c r="G1622" s="114"/>
      <c r="H1622" s="114"/>
      <c r="I1622" s="114"/>
      <c r="J1622" s="114"/>
      <c r="K1622" s="114"/>
      <c r="L1622" s="114"/>
      <c r="M1622" s="114"/>
      <c r="N1622" s="114"/>
      <c r="O1622" s="114"/>
      <c r="P1622" s="114"/>
      <c r="Q1622" s="114"/>
      <c r="R1622" s="114"/>
      <c r="S1622" s="114"/>
      <c r="T1622" s="114"/>
      <c r="U1622" s="114"/>
      <c r="V1622" s="114"/>
      <c r="W1622" s="114"/>
      <c r="X1622" s="114"/>
      <c r="Y1622" s="114"/>
      <c r="Z1622" s="114"/>
      <c r="AA1622" s="114"/>
      <c r="AB1622" s="114"/>
      <c r="AC1622" s="114"/>
      <c r="AD1622" s="114"/>
      <c r="AE1622" s="114"/>
      <c r="AF1622" s="114"/>
      <c r="AG1622" s="114"/>
      <c r="AH1622" s="114"/>
      <c r="AI1622" s="114"/>
      <c r="AJ1622" s="114"/>
      <c r="AK1622" s="114"/>
      <c r="AL1622" s="114"/>
      <c r="AM1622" s="114"/>
      <c r="AN1622" s="114"/>
      <c r="AO1622" s="114"/>
      <c r="AP1622" s="114"/>
      <c r="AQ1622" s="114"/>
      <c r="AR1622" s="114"/>
      <c r="AS1622" s="114"/>
      <c r="AT1622" s="114"/>
      <c r="AU1622" s="114"/>
      <c r="AV1622" s="114"/>
      <c r="AW1622" s="114"/>
      <c r="AX1622" s="114"/>
      <c r="AY1622" s="114"/>
      <c r="AZ1622" s="114"/>
      <c r="BA1622" s="114"/>
      <c r="BB1622" s="114"/>
      <c r="BC1622" s="114"/>
      <c r="BD1622" s="114"/>
      <c r="BE1622" s="114"/>
      <c r="BF1622" s="114"/>
      <c r="BG1622" s="114"/>
      <c r="BH1622" s="114"/>
      <c r="BI1622" s="114"/>
      <c r="BJ1622" s="114"/>
      <c r="BK1622" s="114"/>
      <c r="BL1622" s="114"/>
    </row>
    <row r="1623">
      <c r="A1623" s="114"/>
      <c r="B1623" s="114"/>
      <c r="C1623" s="114"/>
      <c r="D1623" s="114"/>
      <c r="E1623" s="114"/>
      <c r="F1623" s="114"/>
      <c r="G1623" s="114"/>
      <c r="H1623" s="114"/>
      <c r="I1623" s="114"/>
      <c r="J1623" s="114"/>
      <c r="K1623" s="114"/>
      <c r="L1623" s="114"/>
      <c r="M1623" s="114"/>
      <c r="N1623" s="114"/>
      <c r="O1623" s="114"/>
      <c r="P1623" s="114"/>
      <c r="Q1623" s="114"/>
      <c r="R1623" s="114"/>
      <c r="S1623" s="114"/>
      <c r="T1623" s="114"/>
      <c r="U1623" s="114"/>
      <c r="V1623" s="114"/>
      <c r="W1623" s="114"/>
      <c r="X1623" s="114"/>
      <c r="Y1623" s="114"/>
      <c r="Z1623" s="114"/>
      <c r="AA1623" s="114"/>
      <c r="AB1623" s="114"/>
      <c r="AC1623" s="114"/>
      <c r="AD1623" s="114"/>
      <c r="AE1623" s="114"/>
      <c r="AF1623" s="114"/>
      <c r="AG1623" s="114"/>
      <c r="AH1623" s="114"/>
      <c r="AI1623" s="114"/>
      <c r="AJ1623" s="114"/>
      <c r="AK1623" s="114"/>
      <c r="AL1623" s="114"/>
      <c r="AM1623" s="114"/>
      <c r="AN1623" s="114"/>
      <c r="AO1623" s="114"/>
      <c r="AP1623" s="114"/>
      <c r="AQ1623" s="114"/>
      <c r="AR1623" s="114"/>
      <c r="AS1623" s="114"/>
      <c r="AT1623" s="114"/>
      <c r="AU1623" s="114"/>
      <c r="AV1623" s="114"/>
      <c r="AW1623" s="114"/>
      <c r="AX1623" s="114"/>
      <c r="AY1623" s="114"/>
      <c r="AZ1623" s="114"/>
      <c r="BA1623" s="114"/>
      <c r="BB1623" s="114"/>
      <c r="BC1623" s="114"/>
      <c r="BD1623" s="114"/>
      <c r="BE1623" s="114"/>
      <c r="BF1623" s="114"/>
      <c r="BG1623" s="114"/>
      <c r="BH1623" s="114"/>
      <c r="BI1623" s="114"/>
      <c r="BJ1623" s="114"/>
      <c r="BK1623" s="114"/>
      <c r="BL1623" s="114"/>
    </row>
    <row r="1624">
      <c r="A1624" s="114"/>
      <c r="B1624" s="114"/>
      <c r="C1624" s="114"/>
      <c r="D1624" s="114"/>
      <c r="E1624" s="114"/>
      <c r="F1624" s="114"/>
      <c r="G1624" s="114"/>
      <c r="H1624" s="114"/>
      <c r="I1624" s="114"/>
      <c r="J1624" s="114"/>
      <c r="K1624" s="114"/>
      <c r="L1624" s="114"/>
      <c r="M1624" s="114"/>
      <c r="N1624" s="114"/>
      <c r="O1624" s="114"/>
      <c r="P1624" s="114"/>
      <c r="Q1624" s="114"/>
      <c r="R1624" s="114"/>
      <c r="S1624" s="114"/>
      <c r="T1624" s="114"/>
      <c r="U1624" s="114"/>
      <c r="V1624" s="114"/>
      <c r="W1624" s="114"/>
      <c r="X1624" s="114"/>
      <c r="Y1624" s="114"/>
      <c r="Z1624" s="114"/>
      <c r="AA1624" s="114"/>
      <c r="AB1624" s="114"/>
      <c r="AC1624" s="114"/>
      <c r="AD1624" s="114"/>
      <c r="AE1624" s="114"/>
      <c r="AF1624" s="114"/>
      <c r="AG1624" s="114"/>
      <c r="AH1624" s="114"/>
      <c r="AI1624" s="114"/>
      <c r="AJ1624" s="114"/>
      <c r="AK1624" s="114"/>
      <c r="AL1624" s="114"/>
      <c r="AM1624" s="114"/>
      <c r="AN1624" s="114"/>
      <c r="AO1624" s="114"/>
      <c r="AP1624" s="114"/>
      <c r="AQ1624" s="114"/>
      <c r="AR1624" s="114"/>
      <c r="AS1624" s="114"/>
      <c r="AT1624" s="114"/>
      <c r="AU1624" s="114"/>
      <c r="AV1624" s="114"/>
      <c r="AW1624" s="114"/>
      <c r="AX1624" s="114"/>
      <c r="AY1624" s="114"/>
      <c r="AZ1624" s="114"/>
      <c r="BA1624" s="114"/>
      <c r="BB1624" s="114"/>
      <c r="BC1624" s="114"/>
      <c r="BD1624" s="114"/>
      <c r="BE1624" s="114"/>
      <c r="BF1624" s="114"/>
      <c r="BG1624" s="114"/>
      <c r="BH1624" s="114"/>
      <c r="BI1624" s="114"/>
      <c r="BJ1624" s="114"/>
      <c r="BK1624" s="114"/>
      <c r="BL1624" s="114"/>
    </row>
    <row r="1625">
      <c r="A1625" s="114"/>
      <c r="B1625" s="114"/>
      <c r="C1625" s="114"/>
      <c r="D1625" s="114"/>
      <c r="E1625" s="114"/>
      <c r="F1625" s="114"/>
      <c r="G1625" s="114"/>
      <c r="H1625" s="114"/>
      <c r="I1625" s="114"/>
      <c r="J1625" s="114"/>
      <c r="K1625" s="114"/>
      <c r="L1625" s="114"/>
      <c r="M1625" s="114"/>
      <c r="N1625" s="114"/>
      <c r="O1625" s="114"/>
      <c r="P1625" s="114"/>
      <c r="Q1625" s="114"/>
      <c r="R1625" s="114"/>
      <c r="S1625" s="114"/>
      <c r="T1625" s="114"/>
      <c r="U1625" s="114"/>
      <c r="V1625" s="114"/>
      <c r="W1625" s="114"/>
      <c r="X1625" s="114"/>
      <c r="Y1625" s="114"/>
      <c r="Z1625" s="114"/>
      <c r="AA1625" s="114"/>
      <c r="AB1625" s="114"/>
      <c r="AC1625" s="114"/>
      <c r="AD1625" s="114"/>
      <c r="AE1625" s="114"/>
      <c r="AF1625" s="114"/>
      <c r="AG1625" s="114"/>
      <c r="AH1625" s="114"/>
      <c r="AI1625" s="114"/>
      <c r="AJ1625" s="114"/>
      <c r="AK1625" s="114"/>
      <c r="AL1625" s="114"/>
      <c r="AM1625" s="114"/>
      <c r="AN1625" s="114"/>
      <c r="AO1625" s="114"/>
      <c r="AP1625" s="114"/>
      <c r="AQ1625" s="114"/>
      <c r="AR1625" s="114"/>
      <c r="AS1625" s="114"/>
      <c r="AT1625" s="114"/>
      <c r="AU1625" s="114"/>
      <c r="AV1625" s="114"/>
      <c r="AW1625" s="114"/>
      <c r="AX1625" s="114"/>
      <c r="AY1625" s="114"/>
      <c r="AZ1625" s="114"/>
      <c r="BA1625" s="114"/>
      <c r="BB1625" s="114"/>
      <c r="BC1625" s="114"/>
      <c r="BD1625" s="114"/>
      <c r="BE1625" s="114"/>
      <c r="BF1625" s="114"/>
      <c r="BG1625" s="114"/>
      <c r="BH1625" s="114"/>
      <c r="BI1625" s="114"/>
      <c r="BJ1625" s="114"/>
      <c r="BK1625" s="114"/>
      <c r="BL1625" s="114"/>
    </row>
    <row r="1626">
      <c r="A1626" s="114"/>
      <c r="B1626" s="114"/>
      <c r="C1626" s="114"/>
      <c r="D1626" s="114"/>
      <c r="E1626" s="114"/>
      <c r="F1626" s="114"/>
      <c r="G1626" s="114"/>
      <c r="H1626" s="114"/>
      <c r="I1626" s="114"/>
      <c r="J1626" s="114"/>
      <c r="K1626" s="114"/>
      <c r="L1626" s="114"/>
      <c r="M1626" s="114"/>
      <c r="N1626" s="114"/>
      <c r="O1626" s="114"/>
      <c r="P1626" s="114"/>
      <c r="Q1626" s="114"/>
      <c r="R1626" s="114"/>
      <c r="S1626" s="114"/>
      <c r="T1626" s="114"/>
      <c r="U1626" s="114"/>
      <c r="V1626" s="114"/>
      <c r="W1626" s="114"/>
      <c r="X1626" s="114"/>
      <c r="Y1626" s="114"/>
      <c r="Z1626" s="114"/>
      <c r="AA1626" s="114"/>
      <c r="AB1626" s="114"/>
      <c r="AC1626" s="114"/>
      <c r="AD1626" s="114"/>
      <c r="AE1626" s="114"/>
      <c r="AF1626" s="114"/>
      <c r="AG1626" s="114"/>
      <c r="AH1626" s="114"/>
      <c r="AI1626" s="114"/>
      <c r="AJ1626" s="114"/>
      <c r="AK1626" s="114"/>
      <c r="AL1626" s="114"/>
      <c r="AM1626" s="114"/>
      <c r="AN1626" s="114"/>
      <c r="AO1626" s="114"/>
      <c r="AP1626" s="114"/>
      <c r="AQ1626" s="114"/>
      <c r="AR1626" s="114"/>
      <c r="AS1626" s="114"/>
      <c r="AT1626" s="114"/>
      <c r="AU1626" s="114"/>
      <c r="AV1626" s="114"/>
      <c r="AW1626" s="114"/>
      <c r="AX1626" s="114"/>
      <c r="AY1626" s="114"/>
      <c r="AZ1626" s="114"/>
      <c r="BA1626" s="114"/>
      <c r="BB1626" s="114"/>
      <c r="BC1626" s="114"/>
      <c r="BD1626" s="114"/>
      <c r="BE1626" s="114"/>
      <c r="BF1626" s="114"/>
      <c r="BG1626" s="114"/>
      <c r="BH1626" s="114"/>
      <c r="BI1626" s="114"/>
      <c r="BJ1626" s="114"/>
      <c r="BK1626" s="114"/>
      <c r="BL1626" s="114"/>
    </row>
    <row r="1627">
      <c r="A1627" s="114"/>
      <c r="B1627" s="114"/>
      <c r="C1627" s="114"/>
      <c r="D1627" s="114"/>
      <c r="E1627" s="114"/>
      <c r="F1627" s="114"/>
      <c r="G1627" s="114"/>
      <c r="H1627" s="114"/>
      <c r="I1627" s="114"/>
      <c r="J1627" s="114"/>
      <c r="K1627" s="114"/>
      <c r="L1627" s="114"/>
      <c r="M1627" s="114"/>
      <c r="N1627" s="114"/>
      <c r="O1627" s="114"/>
      <c r="P1627" s="114"/>
      <c r="Q1627" s="114"/>
      <c r="R1627" s="114"/>
      <c r="S1627" s="114"/>
      <c r="T1627" s="114"/>
      <c r="U1627" s="114"/>
      <c r="V1627" s="114"/>
      <c r="W1627" s="114"/>
      <c r="X1627" s="114"/>
      <c r="Y1627" s="114"/>
      <c r="Z1627" s="114"/>
      <c r="AA1627" s="114"/>
      <c r="AB1627" s="114"/>
      <c r="AC1627" s="114"/>
      <c r="AD1627" s="114"/>
      <c r="AE1627" s="114"/>
      <c r="AF1627" s="114"/>
      <c r="AG1627" s="114"/>
      <c r="AH1627" s="114"/>
      <c r="AI1627" s="114"/>
      <c r="AJ1627" s="114"/>
      <c r="AK1627" s="114"/>
      <c r="AL1627" s="114"/>
      <c r="AM1627" s="114"/>
      <c r="AN1627" s="114"/>
      <c r="AO1627" s="114"/>
      <c r="AP1627" s="114"/>
      <c r="AQ1627" s="114"/>
      <c r="AR1627" s="114"/>
      <c r="AS1627" s="114"/>
      <c r="AT1627" s="114"/>
      <c r="AU1627" s="114"/>
      <c r="AV1627" s="114"/>
      <c r="AW1627" s="114"/>
      <c r="AX1627" s="114"/>
      <c r="AY1627" s="114"/>
      <c r="AZ1627" s="114"/>
      <c r="BA1627" s="114"/>
      <c r="BB1627" s="114"/>
      <c r="BC1627" s="114"/>
      <c r="BD1627" s="114"/>
      <c r="BE1627" s="114"/>
      <c r="BF1627" s="114"/>
      <c r="BG1627" s="114"/>
      <c r="BH1627" s="114"/>
      <c r="BI1627" s="114"/>
      <c r="BJ1627" s="114"/>
      <c r="BK1627" s="114"/>
      <c r="BL1627" s="114"/>
    </row>
    <row r="1628">
      <c r="A1628" s="114"/>
      <c r="B1628" s="114"/>
      <c r="C1628" s="114"/>
      <c r="D1628" s="114"/>
      <c r="E1628" s="114"/>
      <c r="F1628" s="114"/>
      <c r="G1628" s="114"/>
      <c r="H1628" s="114"/>
      <c r="I1628" s="114"/>
      <c r="J1628" s="114"/>
      <c r="K1628" s="114"/>
      <c r="L1628" s="114"/>
      <c r="M1628" s="114"/>
      <c r="N1628" s="114"/>
      <c r="O1628" s="114"/>
      <c r="P1628" s="114"/>
      <c r="Q1628" s="114"/>
      <c r="R1628" s="114"/>
      <c r="S1628" s="114"/>
      <c r="T1628" s="114"/>
      <c r="U1628" s="114"/>
      <c r="V1628" s="114"/>
      <c r="W1628" s="114"/>
      <c r="X1628" s="114"/>
      <c r="Y1628" s="114"/>
      <c r="Z1628" s="114"/>
      <c r="AA1628" s="114"/>
      <c r="AB1628" s="114"/>
      <c r="AC1628" s="114"/>
      <c r="AD1628" s="114"/>
      <c r="AE1628" s="114"/>
      <c r="AF1628" s="114"/>
      <c r="AG1628" s="114"/>
      <c r="AH1628" s="114"/>
      <c r="AI1628" s="114"/>
      <c r="AJ1628" s="114"/>
      <c r="AK1628" s="114"/>
      <c r="AL1628" s="114"/>
      <c r="AM1628" s="114"/>
      <c r="AN1628" s="114"/>
      <c r="AO1628" s="114"/>
      <c r="AP1628" s="114"/>
      <c r="AQ1628" s="114"/>
      <c r="AR1628" s="114"/>
      <c r="AS1628" s="114"/>
      <c r="AT1628" s="114"/>
      <c r="AU1628" s="114"/>
      <c r="AV1628" s="114"/>
      <c r="AW1628" s="114"/>
      <c r="AX1628" s="114"/>
      <c r="AY1628" s="114"/>
      <c r="AZ1628" s="114"/>
      <c r="BA1628" s="114"/>
      <c r="BB1628" s="114"/>
      <c r="BC1628" s="114"/>
      <c r="BD1628" s="114"/>
      <c r="BE1628" s="114"/>
      <c r="BF1628" s="114"/>
      <c r="BG1628" s="114"/>
      <c r="BH1628" s="114"/>
      <c r="BI1628" s="114"/>
      <c r="BJ1628" s="114"/>
      <c r="BK1628" s="114"/>
      <c r="BL1628" s="114"/>
    </row>
    <row r="1629">
      <c r="A1629" s="114"/>
      <c r="B1629" s="114"/>
      <c r="C1629" s="114"/>
      <c r="D1629" s="114"/>
      <c r="E1629" s="114"/>
      <c r="F1629" s="114"/>
      <c r="G1629" s="114"/>
      <c r="H1629" s="114"/>
      <c r="I1629" s="114"/>
      <c r="J1629" s="114"/>
      <c r="K1629" s="114"/>
      <c r="L1629" s="114"/>
      <c r="M1629" s="114"/>
      <c r="N1629" s="114"/>
      <c r="O1629" s="114"/>
      <c r="P1629" s="114"/>
      <c r="Q1629" s="114"/>
      <c r="R1629" s="114"/>
      <c r="S1629" s="114"/>
      <c r="T1629" s="114"/>
      <c r="U1629" s="114"/>
      <c r="V1629" s="114"/>
      <c r="W1629" s="114"/>
      <c r="X1629" s="114"/>
      <c r="Y1629" s="114"/>
      <c r="Z1629" s="114"/>
      <c r="AA1629" s="114"/>
      <c r="AB1629" s="114"/>
      <c r="AC1629" s="114"/>
      <c r="AD1629" s="114"/>
      <c r="AE1629" s="114"/>
      <c r="AF1629" s="114"/>
      <c r="AG1629" s="114"/>
      <c r="AH1629" s="114"/>
      <c r="AI1629" s="114"/>
      <c r="AJ1629" s="114"/>
      <c r="AK1629" s="114"/>
      <c r="AL1629" s="114"/>
      <c r="AM1629" s="114"/>
      <c r="AN1629" s="114"/>
      <c r="AO1629" s="114"/>
      <c r="AP1629" s="114"/>
      <c r="AQ1629" s="114"/>
      <c r="AR1629" s="114"/>
      <c r="AS1629" s="114"/>
      <c r="AT1629" s="114"/>
      <c r="AU1629" s="114"/>
      <c r="AV1629" s="114"/>
      <c r="AW1629" s="114"/>
      <c r="AX1629" s="114"/>
      <c r="AY1629" s="114"/>
      <c r="AZ1629" s="114"/>
      <c r="BA1629" s="114"/>
      <c r="BB1629" s="114"/>
      <c r="BC1629" s="114"/>
      <c r="BD1629" s="114"/>
      <c r="BE1629" s="114"/>
      <c r="BF1629" s="114"/>
      <c r="BG1629" s="114"/>
      <c r="BH1629" s="114"/>
      <c r="BI1629" s="114"/>
      <c r="BJ1629" s="114"/>
      <c r="BK1629" s="114"/>
      <c r="BL1629" s="114"/>
    </row>
    <row r="1630">
      <c r="A1630" s="114"/>
      <c r="B1630" s="114"/>
      <c r="C1630" s="114"/>
      <c r="D1630" s="114"/>
      <c r="E1630" s="114"/>
      <c r="F1630" s="114"/>
      <c r="G1630" s="114"/>
      <c r="H1630" s="114"/>
      <c r="I1630" s="114"/>
      <c r="J1630" s="114"/>
      <c r="K1630" s="114"/>
      <c r="L1630" s="114"/>
      <c r="M1630" s="114"/>
      <c r="N1630" s="114"/>
      <c r="O1630" s="114"/>
      <c r="P1630" s="114"/>
      <c r="Q1630" s="114"/>
      <c r="R1630" s="114"/>
      <c r="S1630" s="114"/>
      <c r="T1630" s="114"/>
      <c r="U1630" s="114"/>
      <c r="V1630" s="114"/>
      <c r="W1630" s="114"/>
      <c r="X1630" s="114"/>
      <c r="Y1630" s="114"/>
      <c r="Z1630" s="114"/>
      <c r="AA1630" s="114"/>
      <c r="AB1630" s="114"/>
      <c r="AC1630" s="114"/>
      <c r="AD1630" s="114"/>
      <c r="AE1630" s="114"/>
      <c r="AF1630" s="114"/>
      <c r="AG1630" s="114"/>
      <c r="AH1630" s="114"/>
      <c r="AI1630" s="114"/>
      <c r="AJ1630" s="114"/>
      <c r="AK1630" s="114"/>
      <c r="AL1630" s="114"/>
      <c r="AM1630" s="114"/>
      <c r="AN1630" s="114"/>
      <c r="AO1630" s="114"/>
      <c r="AP1630" s="114"/>
      <c r="AQ1630" s="114"/>
      <c r="AR1630" s="114"/>
      <c r="AS1630" s="114"/>
      <c r="AT1630" s="114"/>
      <c r="AU1630" s="114"/>
      <c r="AV1630" s="114"/>
      <c r="AW1630" s="114"/>
      <c r="AX1630" s="114"/>
      <c r="AY1630" s="114"/>
      <c r="AZ1630" s="114"/>
      <c r="BA1630" s="114"/>
      <c r="BB1630" s="114"/>
      <c r="BC1630" s="114"/>
      <c r="BD1630" s="114"/>
      <c r="BE1630" s="114"/>
      <c r="BF1630" s="114"/>
      <c r="BG1630" s="114"/>
      <c r="BH1630" s="114"/>
      <c r="BI1630" s="114"/>
      <c r="BJ1630" s="114"/>
      <c r="BK1630" s="114"/>
      <c r="BL1630" s="114"/>
    </row>
    <row r="1631">
      <c r="A1631" s="114"/>
      <c r="B1631" s="114"/>
      <c r="C1631" s="114"/>
      <c r="D1631" s="114"/>
      <c r="E1631" s="114"/>
      <c r="F1631" s="114"/>
      <c r="G1631" s="114"/>
      <c r="H1631" s="114"/>
      <c r="I1631" s="114"/>
      <c r="J1631" s="114"/>
      <c r="K1631" s="114"/>
      <c r="L1631" s="114"/>
      <c r="M1631" s="114"/>
      <c r="N1631" s="114"/>
      <c r="O1631" s="114"/>
      <c r="P1631" s="114"/>
      <c r="Q1631" s="114"/>
      <c r="R1631" s="114"/>
      <c r="S1631" s="114"/>
      <c r="T1631" s="114"/>
      <c r="U1631" s="114"/>
      <c r="V1631" s="114"/>
      <c r="W1631" s="114"/>
      <c r="X1631" s="114"/>
      <c r="Y1631" s="114"/>
      <c r="Z1631" s="114"/>
      <c r="AA1631" s="114"/>
      <c r="AB1631" s="114"/>
      <c r="AC1631" s="114"/>
      <c r="AD1631" s="114"/>
      <c r="AE1631" s="114"/>
      <c r="AF1631" s="114"/>
      <c r="AG1631" s="114"/>
      <c r="AH1631" s="114"/>
      <c r="AI1631" s="114"/>
      <c r="AJ1631" s="114"/>
      <c r="AK1631" s="114"/>
      <c r="AL1631" s="114"/>
      <c r="AM1631" s="114"/>
      <c r="AN1631" s="114"/>
      <c r="AO1631" s="114"/>
      <c r="AP1631" s="114"/>
      <c r="AQ1631" s="114"/>
      <c r="AR1631" s="114"/>
      <c r="AS1631" s="114"/>
      <c r="AT1631" s="114"/>
      <c r="AU1631" s="114"/>
      <c r="AV1631" s="114"/>
      <c r="AW1631" s="114"/>
      <c r="AX1631" s="114"/>
      <c r="AY1631" s="114"/>
      <c r="AZ1631" s="114"/>
      <c r="BA1631" s="114"/>
      <c r="BB1631" s="114"/>
      <c r="BC1631" s="114"/>
      <c r="BD1631" s="114"/>
      <c r="BE1631" s="114"/>
      <c r="BF1631" s="114"/>
      <c r="BG1631" s="114"/>
      <c r="BH1631" s="114"/>
      <c r="BI1631" s="114"/>
      <c r="BJ1631" s="114"/>
      <c r="BK1631" s="114"/>
      <c r="BL1631" s="114"/>
    </row>
    <row r="1632">
      <c r="A1632" s="114"/>
      <c r="B1632" s="114"/>
      <c r="C1632" s="114"/>
      <c r="D1632" s="114"/>
      <c r="E1632" s="114"/>
      <c r="F1632" s="114"/>
      <c r="G1632" s="114"/>
      <c r="H1632" s="114"/>
      <c r="I1632" s="114"/>
      <c r="J1632" s="114"/>
      <c r="K1632" s="114"/>
      <c r="L1632" s="114"/>
      <c r="M1632" s="114"/>
      <c r="N1632" s="114"/>
      <c r="O1632" s="114"/>
      <c r="P1632" s="114"/>
      <c r="Q1632" s="114"/>
      <c r="R1632" s="114"/>
      <c r="S1632" s="114"/>
      <c r="T1632" s="114"/>
      <c r="U1632" s="114"/>
      <c r="V1632" s="114"/>
      <c r="W1632" s="114"/>
      <c r="X1632" s="114"/>
      <c r="Y1632" s="114"/>
      <c r="Z1632" s="114"/>
      <c r="AA1632" s="114"/>
      <c r="AB1632" s="114"/>
      <c r="AC1632" s="114"/>
      <c r="AD1632" s="114"/>
      <c r="AE1632" s="114"/>
      <c r="AF1632" s="114"/>
      <c r="AG1632" s="114"/>
      <c r="AH1632" s="114"/>
      <c r="AI1632" s="114"/>
      <c r="AJ1632" s="114"/>
      <c r="AK1632" s="114"/>
      <c r="AL1632" s="114"/>
      <c r="AM1632" s="114"/>
      <c r="AN1632" s="114"/>
      <c r="AO1632" s="114"/>
      <c r="AP1632" s="114"/>
      <c r="AQ1632" s="114"/>
      <c r="AR1632" s="114"/>
      <c r="AS1632" s="114"/>
      <c r="AT1632" s="114"/>
      <c r="AU1632" s="114"/>
      <c r="AV1632" s="114"/>
      <c r="AW1632" s="114"/>
      <c r="AX1632" s="114"/>
      <c r="AY1632" s="114"/>
      <c r="AZ1632" s="114"/>
      <c r="BA1632" s="114"/>
      <c r="BB1632" s="114"/>
      <c r="BC1632" s="114"/>
      <c r="BD1632" s="114"/>
      <c r="BE1632" s="114"/>
      <c r="BF1632" s="114"/>
      <c r="BG1632" s="114"/>
      <c r="BH1632" s="114"/>
      <c r="BI1632" s="114"/>
      <c r="BJ1632" s="114"/>
      <c r="BK1632" s="114"/>
      <c r="BL1632" s="114"/>
    </row>
    <row r="1633">
      <c r="A1633" s="114"/>
      <c r="B1633" s="114"/>
      <c r="C1633" s="114"/>
      <c r="D1633" s="114"/>
      <c r="E1633" s="114"/>
      <c r="F1633" s="114"/>
      <c r="G1633" s="114"/>
      <c r="H1633" s="114"/>
      <c r="I1633" s="114"/>
      <c r="J1633" s="114"/>
      <c r="K1633" s="114"/>
      <c r="L1633" s="114"/>
      <c r="M1633" s="114"/>
      <c r="N1633" s="114"/>
      <c r="O1633" s="114"/>
      <c r="P1633" s="114"/>
      <c r="Q1633" s="114"/>
      <c r="R1633" s="114"/>
      <c r="S1633" s="114"/>
      <c r="T1633" s="114"/>
      <c r="U1633" s="114"/>
      <c r="V1633" s="114"/>
      <c r="W1633" s="114"/>
      <c r="X1633" s="114"/>
      <c r="Y1633" s="114"/>
      <c r="Z1633" s="114"/>
      <c r="AA1633" s="114"/>
      <c r="AB1633" s="114"/>
      <c r="AC1633" s="114"/>
      <c r="AD1633" s="114"/>
      <c r="AE1633" s="114"/>
      <c r="AF1633" s="114"/>
      <c r="AG1633" s="114"/>
      <c r="AH1633" s="114"/>
      <c r="AI1633" s="114"/>
      <c r="AJ1633" s="114"/>
      <c r="AK1633" s="114"/>
      <c r="AL1633" s="114"/>
      <c r="AM1633" s="114"/>
      <c r="AN1633" s="114"/>
      <c r="AO1633" s="114"/>
      <c r="AP1633" s="114"/>
      <c r="AQ1633" s="114"/>
      <c r="AR1633" s="114"/>
      <c r="AS1633" s="114"/>
      <c r="AT1633" s="114"/>
      <c r="AU1633" s="114"/>
      <c r="AV1633" s="114"/>
      <c r="AW1633" s="114"/>
      <c r="AX1633" s="114"/>
      <c r="AY1633" s="114"/>
      <c r="AZ1633" s="114"/>
      <c r="BA1633" s="114"/>
      <c r="BB1633" s="114"/>
      <c r="BC1633" s="114"/>
      <c r="BD1633" s="114"/>
      <c r="BE1633" s="114"/>
      <c r="BF1633" s="114"/>
      <c r="BG1633" s="114"/>
      <c r="BH1633" s="114"/>
      <c r="BI1633" s="114"/>
      <c r="BJ1633" s="114"/>
      <c r="BK1633" s="114"/>
      <c r="BL1633" s="114"/>
    </row>
    <row r="1634">
      <c r="A1634" s="114"/>
      <c r="B1634" s="114"/>
      <c r="C1634" s="114"/>
      <c r="D1634" s="114"/>
      <c r="E1634" s="114"/>
      <c r="F1634" s="114"/>
      <c r="G1634" s="114"/>
      <c r="H1634" s="114"/>
      <c r="I1634" s="114"/>
      <c r="J1634" s="114"/>
      <c r="K1634" s="114"/>
      <c r="L1634" s="114"/>
      <c r="M1634" s="114"/>
      <c r="N1634" s="114"/>
      <c r="O1634" s="114"/>
      <c r="P1634" s="114"/>
      <c r="Q1634" s="114"/>
      <c r="R1634" s="114"/>
      <c r="S1634" s="114"/>
      <c r="T1634" s="114"/>
      <c r="U1634" s="114"/>
      <c r="V1634" s="114"/>
      <c r="W1634" s="114"/>
      <c r="X1634" s="114"/>
      <c r="Y1634" s="114"/>
      <c r="Z1634" s="114"/>
      <c r="AA1634" s="114"/>
      <c r="AB1634" s="114"/>
      <c r="AC1634" s="114"/>
      <c r="AD1634" s="114"/>
      <c r="AE1634" s="114"/>
      <c r="AF1634" s="114"/>
      <c r="AG1634" s="114"/>
      <c r="AH1634" s="114"/>
      <c r="AI1634" s="114"/>
      <c r="AJ1634" s="114"/>
      <c r="AK1634" s="114"/>
      <c r="AL1634" s="114"/>
      <c r="AM1634" s="114"/>
      <c r="AN1634" s="114"/>
      <c r="AO1634" s="114"/>
      <c r="AP1634" s="114"/>
      <c r="AQ1634" s="114"/>
      <c r="AR1634" s="114"/>
      <c r="AS1634" s="114"/>
      <c r="AT1634" s="114"/>
      <c r="AU1634" s="114"/>
      <c r="AV1634" s="114"/>
      <c r="AW1634" s="114"/>
      <c r="AX1634" s="114"/>
      <c r="AY1634" s="114"/>
      <c r="AZ1634" s="114"/>
      <c r="BA1634" s="114"/>
      <c r="BB1634" s="114"/>
      <c r="BC1634" s="114"/>
      <c r="BD1634" s="114"/>
      <c r="BE1634" s="114"/>
      <c r="BF1634" s="114"/>
      <c r="BG1634" s="114"/>
      <c r="BH1634" s="114"/>
      <c r="BI1634" s="114"/>
      <c r="BJ1634" s="114"/>
      <c r="BK1634" s="114"/>
      <c r="BL1634" s="114"/>
    </row>
    <row r="1635">
      <c r="A1635" s="114"/>
      <c r="B1635" s="114"/>
      <c r="C1635" s="114"/>
      <c r="D1635" s="114"/>
      <c r="E1635" s="114"/>
      <c r="F1635" s="114"/>
      <c r="G1635" s="114"/>
      <c r="H1635" s="114"/>
      <c r="I1635" s="114"/>
      <c r="J1635" s="114"/>
      <c r="K1635" s="114"/>
      <c r="L1635" s="114"/>
      <c r="M1635" s="114"/>
      <c r="N1635" s="114"/>
      <c r="O1635" s="114"/>
      <c r="P1635" s="114"/>
      <c r="Q1635" s="114"/>
      <c r="R1635" s="114"/>
      <c r="S1635" s="114"/>
      <c r="T1635" s="114"/>
      <c r="U1635" s="114"/>
      <c r="V1635" s="114"/>
      <c r="W1635" s="114"/>
      <c r="X1635" s="114"/>
      <c r="Y1635" s="114"/>
      <c r="Z1635" s="114"/>
      <c r="AA1635" s="114"/>
      <c r="AB1635" s="114"/>
      <c r="AC1635" s="114"/>
      <c r="AD1635" s="114"/>
      <c r="AE1635" s="114"/>
      <c r="AF1635" s="114"/>
      <c r="AG1635" s="114"/>
      <c r="AH1635" s="114"/>
      <c r="AI1635" s="114"/>
      <c r="AJ1635" s="114"/>
      <c r="AK1635" s="114"/>
      <c r="AL1635" s="114"/>
      <c r="AM1635" s="114"/>
      <c r="AN1635" s="114"/>
      <c r="AO1635" s="114"/>
      <c r="AP1635" s="114"/>
      <c r="AQ1635" s="114"/>
      <c r="AR1635" s="114"/>
      <c r="AS1635" s="114"/>
      <c r="AT1635" s="114"/>
      <c r="AU1635" s="114"/>
      <c r="AV1635" s="114"/>
      <c r="AW1635" s="114"/>
      <c r="AX1635" s="114"/>
      <c r="AY1635" s="114"/>
      <c r="AZ1635" s="114"/>
      <c r="BA1635" s="114"/>
      <c r="BB1635" s="114"/>
      <c r="BC1635" s="114"/>
      <c r="BD1635" s="114"/>
      <c r="BE1635" s="114"/>
      <c r="BF1635" s="114"/>
      <c r="BG1635" s="114"/>
      <c r="BH1635" s="114"/>
      <c r="BI1635" s="114"/>
      <c r="BJ1635" s="114"/>
      <c r="BK1635" s="114"/>
      <c r="BL1635" s="114"/>
    </row>
    <row r="1636">
      <c r="A1636" s="114"/>
      <c r="B1636" s="114"/>
      <c r="C1636" s="114"/>
      <c r="D1636" s="114"/>
      <c r="E1636" s="114"/>
      <c r="F1636" s="114"/>
      <c r="G1636" s="114"/>
      <c r="H1636" s="114"/>
      <c r="I1636" s="114"/>
      <c r="J1636" s="114"/>
      <c r="K1636" s="114"/>
      <c r="L1636" s="114"/>
      <c r="M1636" s="114"/>
      <c r="N1636" s="114"/>
      <c r="O1636" s="114"/>
      <c r="P1636" s="114"/>
      <c r="Q1636" s="114"/>
      <c r="R1636" s="114"/>
      <c r="S1636" s="114"/>
      <c r="T1636" s="114"/>
      <c r="U1636" s="114"/>
      <c r="V1636" s="114"/>
      <c r="W1636" s="114"/>
      <c r="X1636" s="114"/>
      <c r="Y1636" s="114"/>
      <c r="Z1636" s="114"/>
      <c r="AA1636" s="114"/>
      <c r="AB1636" s="114"/>
      <c r="AC1636" s="114"/>
      <c r="AD1636" s="114"/>
      <c r="AE1636" s="114"/>
      <c r="AF1636" s="114"/>
      <c r="AG1636" s="114"/>
      <c r="AH1636" s="114"/>
      <c r="AI1636" s="114"/>
      <c r="AJ1636" s="114"/>
      <c r="AK1636" s="114"/>
      <c r="AL1636" s="114"/>
      <c r="AM1636" s="114"/>
      <c r="AN1636" s="114"/>
      <c r="AO1636" s="114"/>
      <c r="AP1636" s="114"/>
      <c r="AQ1636" s="114"/>
      <c r="AR1636" s="114"/>
      <c r="AS1636" s="114"/>
      <c r="AT1636" s="114"/>
      <c r="AU1636" s="114"/>
      <c r="AV1636" s="114"/>
      <c r="AW1636" s="114"/>
      <c r="AX1636" s="114"/>
      <c r="AY1636" s="114"/>
      <c r="AZ1636" s="114"/>
      <c r="BA1636" s="114"/>
      <c r="BB1636" s="114"/>
      <c r="BC1636" s="114"/>
      <c r="BD1636" s="114"/>
      <c r="BE1636" s="114"/>
      <c r="BF1636" s="114"/>
      <c r="BG1636" s="114"/>
      <c r="BH1636" s="114"/>
      <c r="BI1636" s="114"/>
      <c r="BJ1636" s="114"/>
      <c r="BK1636" s="114"/>
      <c r="BL1636" s="114"/>
    </row>
    <row r="1637">
      <c r="A1637" s="114"/>
      <c r="B1637" s="114"/>
      <c r="C1637" s="114"/>
      <c r="D1637" s="114"/>
      <c r="E1637" s="114"/>
      <c r="F1637" s="114"/>
      <c r="G1637" s="114"/>
      <c r="H1637" s="114"/>
      <c r="I1637" s="114"/>
      <c r="J1637" s="114"/>
      <c r="K1637" s="114"/>
      <c r="L1637" s="114"/>
      <c r="M1637" s="114"/>
      <c r="N1637" s="114"/>
      <c r="O1637" s="114"/>
      <c r="P1637" s="114"/>
      <c r="Q1637" s="114"/>
      <c r="R1637" s="114"/>
      <c r="S1637" s="114"/>
      <c r="T1637" s="114"/>
      <c r="U1637" s="114"/>
      <c r="V1637" s="114"/>
      <c r="W1637" s="114"/>
      <c r="X1637" s="114"/>
      <c r="Y1637" s="114"/>
      <c r="Z1637" s="114"/>
      <c r="AA1637" s="114"/>
      <c r="AB1637" s="114"/>
      <c r="AC1637" s="114"/>
      <c r="AD1637" s="114"/>
      <c r="AE1637" s="114"/>
      <c r="AF1637" s="114"/>
      <c r="AG1637" s="114"/>
      <c r="AH1637" s="114"/>
      <c r="AI1637" s="114"/>
      <c r="AJ1637" s="114"/>
      <c r="AK1637" s="114"/>
      <c r="AL1637" s="114"/>
      <c r="AM1637" s="114"/>
      <c r="AN1637" s="114"/>
      <c r="AO1637" s="114"/>
      <c r="AP1637" s="114"/>
      <c r="AQ1637" s="114"/>
      <c r="AR1637" s="114"/>
      <c r="AS1637" s="114"/>
      <c r="AT1637" s="114"/>
      <c r="AU1637" s="114"/>
      <c r="AV1637" s="114"/>
      <c r="AW1637" s="114"/>
      <c r="AX1637" s="114"/>
      <c r="AY1637" s="114"/>
      <c r="AZ1637" s="114"/>
      <c r="BA1637" s="114"/>
      <c r="BB1637" s="114"/>
      <c r="BC1637" s="114"/>
      <c r="BD1637" s="114"/>
      <c r="BE1637" s="114"/>
      <c r="BF1637" s="114"/>
      <c r="BG1637" s="114"/>
      <c r="BH1637" s="114"/>
      <c r="BI1637" s="114"/>
      <c r="BJ1637" s="114"/>
      <c r="BK1637" s="114"/>
      <c r="BL1637" s="114"/>
    </row>
    <row r="1638">
      <c r="A1638" s="114"/>
      <c r="B1638" s="114"/>
      <c r="C1638" s="114"/>
      <c r="D1638" s="114"/>
      <c r="E1638" s="114"/>
      <c r="F1638" s="114"/>
      <c r="G1638" s="114"/>
      <c r="H1638" s="114"/>
      <c r="I1638" s="114"/>
      <c r="J1638" s="114"/>
      <c r="K1638" s="114"/>
      <c r="L1638" s="114"/>
      <c r="M1638" s="114"/>
      <c r="N1638" s="114"/>
      <c r="O1638" s="114"/>
      <c r="P1638" s="114"/>
      <c r="Q1638" s="114"/>
      <c r="R1638" s="114"/>
      <c r="S1638" s="114"/>
      <c r="T1638" s="114"/>
      <c r="U1638" s="114"/>
      <c r="V1638" s="114"/>
      <c r="W1638" s="114"/>
      <c r="X1638" s="114"/>
      <c r="Y1638" s="114"/>
      <c r="Z1638" s="114"/>
      <c r="AA1638" s="114"/>
      <c r="AB1638" s="114"/>
      <c r="AC1638" s="114"/>
      <c r="AD1638" s="114"/>
      <c r="AE1638" s="114"/>
      <c r="AF1638" s="114"/>
      <c r="AG1638" s="114"/>
      <c r="AH1638" s="114"/>
      <c r="AI1638" s="114"/>
      <c r="AJ1638" s="114"/>
      <c r="AK1638" s="114"/>
      <c r="AL1638" s="114"/>
      <c r="AM1638" s="114"/>
      <c r="AN1638" s="114"/>
      <c r="AO1638" s="114"/>
      <c r="AP1638" s="114"/>
      <c r="AQ1638" s="114"/>
      <c r="AR1638" s="114"/>
      <c r="AS1638" s="114"/>
      <c r="AT1638" s="114"/>
      <c r="AU1638" s="114"/>
      <c r="AV1638" s="114"/>
      <c r="AW1638" s="114"/>
      <c r="AX1638" s="114"/>
      <c r="AY1638" s="114"/>
      <c r="AZ1638" s="114"/>
      <c r="BA1638" s="114"/>
      <c r="BB1638" s="114"/>
      <c r="BC1638" s="114"/>
      <c r="BD1638" s="114"/>
      <c r="BE1638" s="114"/>
      <c r="BF1638" s="114"/>
      <c r="BG1638" s="114"/>
      <c r="BH1638" s="114"/>
      <c r="BI1638" s="114"/>
      <c r="BJ1638" s="114"/>
      <c r="BK1638" s="114"/>
      <c r="BL1638" s="114"/>
    </row>
    <row r="1639">
      <c r="A1639" s="114"/>
      <c r="B1639" s="114"/>
      <c r="C1639" s="114"/>
      <c r="D1639" s="114"/>
      <c r="E1639" s="114"/>
      <c r="F1639" s="114"/>
      <c r="G1639" s="114"/>
      <c r="H1639" s="114"/>
      <c r="I1639" s="114"/>
      <c r="J1639" s="114"/>
      <c r="K1639" s="114"/>
      <c r="L1639" s="114"/>
      <c r="M1639" s="114"/>
      <c r="N1639" s="114"/>
      <c r="O1639" s="114"/>
      <c r="P1639" s="114"/>
      <c r="Q1639" s="114"/>
      <c r="R1639" s="114"/>
      <c r="S1639" s="114"/>
      <c r="T1639" s="114"/>
      <c r="U1639" s="114"/>
      <c r="V1639" s="114"/>
      <c r="W1639" s="114"/>
      <c r="X1639" s="114"/>
      <c r="Y1639" s="114"/>
      <c r="Z1639" s="114"/>
      <c r="AA1639" s="114"/>
      <c r="AB1639" s="114"/>
      <c r="AC1639" s="114"/>
      <c r="AD1639" s="114"/>
      <c r="AE1639" s="114"/>
      <c r="AF1639" s="114"/>
      <c r="AG1639" s="114"/>
      <c r="AH1639" s="114"/>
      <c r="AI1639" s="114"/>
      <c r="AJ1639" s="114"/>
      <c r="AK1639" s="114"/>
      <c r="AL1639" s="114"/>
      <c r="AM1639" s="114"/>
      <c r="AN1639" s="114"/>
      <c r="AO1639" s="114"/>
      <c r="AP1639" s="114"/>
      <c r="AQ1639" s="114"/>
      <c r="AR1639" s="114"/>
      <c r="AS1639" s="114"/>
      <c r="AT1639" s="114"/>
      <c r="AU1639" s="114"/>
      <c r="AV1639" s="114"/>
      <c r="AW1639" s="114"/>
      <c r="AX1639" s="114"/>
      <c r="AY1639" s="114"/>
      <c r="AZ1639" s="114"/>
      <c r="BA1639" s="114"/>
      <c r="BB1639" s="114"/>
      <c r="BC1639" s="114"/>
      <c r="BD1639" s="114"/>
      <c r="BE1639" s="114"/>
      <c r="BF1639" s="114"/>
      <c r="BG1639" s="114"/>
      <c r="BH1639" s="114"/>
      <c r="BI1639" s="114"/>
      <c r="BJ1639" s="114"/>
      <c r="BK1639" s="114"/>
      <c r="BL1639" s="114"/>
    </row>
    <row r="1640">
      <c r="A1640" s="114"/>
      <c r="B1640" s="114"/>
      <c r="C1640" s="114"/>
      <c r="D1640" s="114"/>
      <c r="E1640" s="114"/>
      <c r="F1640" s="114"/>
      <c r="G1640" s="114"/>
      <c r="H1640" s="114"/>
      <c r="I1640" s="114"/>
      <c r="J1640" s="114"/>
      <c r="K1640" s="114"/>
      <c r="L1640" s="114"/>
      <c r="M1640" s="114"/>
      <c r="N1640" s="114"/>
      <c r="O1640" s="114"/>
      <c r="P1640" s="114"/>
      <c r="Q1640" s="114"/>
      <c r="R1640" s="114"/>
      <c r="S1640" s="114"/>
      <c r="T1640" s="114"/>
      <c r="U1640" s="114"/>
      <c r="V1640" s="114"/>
      <c r="W1640" s="114"/>
      <c r="X1640" s="114"/>
      <c r="Y1640" s="114"/>
      <c r="Z1640" s="114"/>
      <c r="AA1640" s="114"/>
      <c r="AB1640" s="114"/>
      <c r="AC1640" s="114"/>
      <c r="AD1640" s="114"/>
      <c r="AE1640" s="114"/>
      <c r="AF1640" s="114"/>
      <c r="AG1640" s="114"/>
      <c r="AH1640" s="114"/>
      <c r="AI1640" s="114"/>
      <c r="AJ1640" s="114"/>
      <c r="AK1640" s="114"/>
      <c r="AL1640" s="114"/>
      <c r="AM1640" s="114"/>
      <c r="AN1640" s="114"/>
      <c r="AO1640" s="114"/>
      <c r="AP1640" s="114"/>
      <c r="AQ1640" s="114"/>
      <c r="AR1640" s="114"/>
      <c r="AS1640" s="114"/>
      <c r="AT1640" s="114"/>
      <c r="AU1640" s="114"/>
      <c r="AV1640" s="114"/>
      <c r="AW1640" s="114"/>
      <c r="AX1640" s="114"/>
      <c r="AY1640" s="114"/>
      <c r="AZ1640" s="114"/>
      <c r="BA1640" s="114"/>
      <c r="BB1640" s="114"/>
      <c r="BC1640" s="114"/>
      <c r="BD1640" s="114"/>
      <c r="BE1640" s="114"/>
      <c r="BF1640" s="114"/>
      <c r="BG1640" s="114"/>
      <c r="BH1640" s="114"/>
      <c r="BI1640" s="114"/>
      <c r="BJ1640" s="114"/>
      <c r="BK1640" s="114"/>
      <c r="BL1640" s="114"/>
    </row>
    <row r="1641">
      <c r="A1641" s="114"/>
      <c r="B1641" s="114"/>
      <c r="C1641" s="114"/>
      <c r="D1641" s="114"/>
      <c r="E1641" s="114"/>
      <c r="F1641" s="114"/>
      <c r="G1641" s="114"/>
      <c r="H1641" s="114"/>
      <c r="I1641" s="114"/>
      <c r="J1641" s="114"/>
      <c r="K1641" s="114"/>
      <c r="L1641" s="114"/>
      <c r="M1641" s="114"/>
      <c r="N1641" s="114"/>
      <c r="O1641" s="114"/>
      <c r="P1641" s="114"/>
      <c r="Q1641" s="114"/>
      <c r="R1641" s="114"/>
      <c r="S1641" s="114"/>
      <c r="T1641" s="114"/>
      <c r="U1641" s="114"/>
      <c r="V1641" s="114"/>
      <c r="W1641" s="114"/>
      <c r="X1641" s="114"/>
      <c r="Y1641" s="114"/>
      <c r="Z1641" s="114"/>
      <c r="AA1641" s="114"/>
      <c r="AB1641" s="114"/>
      <c r="AC1641" s="114"/>
      <c r="AD1641" s="114"/>
      <c r="AE1641" s="114"/>
      <c r="AF1641" s="114"/>
      <c r="AG1641" s="114"/>
      <c r="AH1641" s="114"/>
      <c r="AI1641" s="114"/>
      <c r="AJ1641" s="114"/>
      <c r="AK1641" s="114"/>
      <c r="AL1641" s="114"/>
      <c r="AM1641" s="114"/>
      <c r="AN1641" s="114"/>
      <c r="AO1641" s="114"/>
      <c r="AP1641" s="114"/>
      <c r="AQ1641" s="114"/>
      <c r="AR1641" s="114"/>
      <c r="AS1641" s="114"/>
      <c r="AT1641" s="114"/>
      <c r="AU1641" s="114"/>
      <c r="AV1641" s="114"/>
      <c r="AW1641" s="114"/>
      <c r="AX1641" s="114"/>
      <c r="AY1641" s="114"/>
      <c r="AZ1641" s="114"/>
      <c r="BA1641" s="114"/>
      <c r="BB1641" s="114"/>
      <c r="BC1641" s="114"/>
      <c r="BD1641" s="114"/>
      <c r="BE1641" s="114"/>
      <c r="BF1641" s="114"/>
      <c r="BG1641" s="114"/>
      <c r="BH1641" s="114"/>
      <c r="BI1641" s="114"/>
      <c r="BJ1641" s="114"/>
      <c r="BK1641" s="114"/>
      <c r="BL1641" s="114"/>
    </row>
    <row r="1642">
      <c r="A1642" s="114"/>
      <c r="B1642" s="114"/>
      <c r="C1642" s="114"/>
      <c r="D1642" s="114"/>
      <c r="E1642" s="114"/>
      <c r="F1642" s="114"/>
      <c r="G1642" s="114"/>
      <c r="H1642" s="114"/>
      <c r="I1642" s="114"/>
      <c r="J1642" s="114"/>
      <c r="K1642" s="114"/>
      <c r="L1642" s="114"/>
      <c r="M1642" s="114"/>
      <c r="N1642" s="114"/>
      <c r="O1642" s="114"/>
      <c r="P1642" s="114"/>
      <c r="Q1642" s="114"/>
      <c r="R1642" s="114"/>
      <c r="S1642" s="114"/>
      <c r="T1642" s="114"/>
      <c r="U1642" s="114"/>
      <c r="V1642" s="114"/>
      <c r="W1642" s="114"/>
      <c r="X1642" s="114"/>
      <c r="Y1642" s="114"/>
      <c r="Z1642" s="114"/>
      <c r="AA1642" s="114"/>
      <c r="AB1642" s="114"/>
      <c r="AC1642" s="114"/>
      <c r="AD1642" s="114"/>
      <c r="AE1642" s="114"/>
      <c r="AF1642" s="114"/>
      <c r="AG1642" s="114"/>
      <c r="AH1642" s="114"/>
      <c r="AI1642" s="114"/>
      <c r="AJ1642" s="114"/>
      <c r="AK1642" s="114"/>
      <c r="AL1642" s="114"/>
      <c r="AM1642" s="114"/>
      <c r="AN1642" s="114"/>
      <c r="AO1642" s="114"/>
      <c r="AP1642" s="114"/>
      <c r="AQ1642" s="114"/>
      <c r="AR1642" s="114"/>
      <c r="AS1642" s="114"/>
      <c r="AT1642" s="114"/>
      <c r="AU1642" s="114"/>
      <c r="AV1642" s="114"/>
      <c r="AW1642" s="114"/>
      <c r="AX1642" s="114"/>
      <c r="AY1642" s="114"/>
      <c r="AZ1642" s="114"/>
      <c r="BA1642" s="114"/>
      <c r="BB1642" s="114"/>
      <c r="BC1642" s="114"/>
      <c r="BD1642" s="114"/>
      <c r="BE1642" s="114"/>
      <c r="BF1642" s="114"/>
      <c r="BG1642" s="114"/>
      <c r="BH1642" s="114"/>
      <c r="BI1642" s="114"/>
      <c r="BJ1642" s="114"/>
      <c r="BK1642" s="114"/>
      <c r="BL1642" s="114"/>
    </row>
    <row r="1643">
      <c r="A1643" s="114"/>
      <c r="B1643" s="114"/>
      <c r="C1643" s="114"/>
      <c r="D1643" s="114"/>
      <c r="E1643" s="114"/>
      <c r="F1643" s="114"/>
      <c r="G1643" s="114"/>
      <c r="H1643" s="114"/>
      <c r="I1643" s="114"/>
      <c r="J1643" s="114"/>
      <c r="K1643" s="114"/>
      <c r="L1643" s="114"/>
      <c r="M1643" s="114"/>
      <c r="N1643" s="114"/>
      <c r="O1643" s="114"/>
      <c r="P1643" s="114"/>
      <c r="Q1643" s="114"/>
      <c r="R1643" s="114"/>
      <c r="S1643" s="114"/>
      <c r="T1643" s="114"/>
      <c r="U1643" s="114"/>
      <c r="V1643" s="114"/>
      <c r="W1643" s="114"/>
      <c r="X1643" s="114"/>
      <c r="Y1643" s="114"/>
      <c r="Z1643" s="114"/>
      <c r="AA1643" s="114"/>
      <c r="AB1643" s="114"/>
      <c r="AC1643" s="114"/>
      <c r="AD1643" s="114"/>
      <c r="AE1643" s="114"/>
      <c r="AF1643" s="114"/>
      <c r="AG1643" s="114"/>
      <c r="AH1643" s="114"/>
      <c r="AI1643" s="114"/>
      <c r="AJ1643" s="114"/>
      <c r="AK1643" s="114"/>
      <c r="AL1643" s="114"/>
      <c r="AM1643" s="114"/>
      <c r="AN1643" s="114"/>
      <c r="AO1643" s="114"/>
      <c r="AP1643" s="114"/>
      <c r="AQ1643" s="114"/>
      <c r="AR1643" s="114"/>
      <c r="AS1643" s="114"/>
      <c r="AT1643" s="114"/>
      <c r="AU1643" s="114"/>
      <c r="AV1643" s="114"/>
      <c r="AW1643" s="114"/>
      <c r="AX1643" s="114"/>
      <c r="AY1643" s="114"/>
      <c r="AZ1643" s="114"/>
      <c r="BA1643" s="114"/>
      <c r="BB1643" s="114"/>
      <c r="BC1643" s="114"/>
      <c r="BD1643" s="114"/>
      <c r="BE1643" s="114"/>
      <c r="BF1643" s="114"/>
      <c r="BG1643" s="114"/>
      <c r="BH1643" s="114"/>
      <c r="BI1643" s="114"/>
      <c r="BJ1643" s="114"/>
      <c r="BK1643" s="114"/>
      <c r="BL1643" s="114"/>
    </row>
    <row r="1644">
      <c r="A1644" s="114"/>
      <c r="B1644" s="114"/>
      <c r="C1644" s="114"/>
      <c r="D1644" s="114"/>
      <c r="E1644" s="114"/>
      <c r="F1644" s="114"/>
      <c r="G1644" s="114"/>
      <c r="H1644" s="114"/>
      <c r="I1644" s="114"/>
      <c r="J1644" s="114"/>
      <c r="K1644" s="114"/>
      <c r="L1644" s="114"/>
      <c r="M1644" s="114"/>
      <c r="N1644" s="114"/>
      <c r="O1644" s="114"/>
      <c r="P1644" s="114"/>
      <c r="Q1644" s="114"/>
      <c r="R1644" s="114"/>
      <c r="S1644" s="114"/>
      <c r="T1644" s="114"/>
      <c r="U1644" s="114"/>
      <c r="V1644" s="114"/>
      <c r="W1644" s="114"/>
      <c r="X1644" s="114"/>
      <c r="Y1644" s="114"/>
      <c r="Z1644" s="114"/>
      <c r="AA1644" s="114"/>
      <c r="AB1644" s="114"/>
      <c r="AC1644" s="114"/>
      <c r="AD1644" s="114"/>
      <c r="AE1644" s="114"/>
      <c r="AF1644" s="114"/>
      <c r="AG1644" s="114"/>
      <c r="AH1644" s="114"/>
      <c r="AI1644" s="114"/>
      <c r="AJ1644" s="114"/>
      <c r="AK1644" s="114"/>
      <c r="AL1644" s="114"/>
      <c r="AM1644" s="114"/>
      <c r="AN1644" s="114"/>
      <c r="AO1644" s="114"/>
      <c r="AP1644" s="114"/>
      <c r="AQ1644" s="114"/>
      <c r="AR1644" s="114"/>
      <c r="AS1644" s="114"/>
      <c r="AT1644" s="114"/>
      <c r="AU1644" s="114"/>
      <c r="AV1644" s="114"/>
      <c r="AW1644" s="114"/>
      <c r="AX1644" s="114"/>
      <c r="AY1644" s="114"/>
      <c r="AZ1644" s="114"/>
      <c r="BA1644" s="114"/>
      <c r="BB1644" s="114"/>
      <c r="BC1644" s="114"/>
      <c r="BD1644" s="114"/>
      <c r="BE1644" s="114"/>
      <c r="BF1644" s="114"/>
      <c r="BG1644" s="114"/>
      <c r="BH1644" s="114"/>
      <c r="BI1644" s="114"/>
      <c r="BJ1644" s="114"/>
      <c r="BK1644" s="114"/>
      <c r="BL1644" s="114"/>
    </row>
    <row r="1645">
      <c r="A1645" s="114"/>
      <c r="B1645" s="114"/>
      <c r="C1645" s="114"/>
      <c r="D1645" s="114"/>
      <c r="E1645" s="114"/>
      <c r="F1645" s="114"/>
      <c r="G1645" s="114"/>
      <c r="H1645" s="114"/>
      <c r="I1645" s="114"/>
      <c r="J1645" s="114"/>
      <c r="K1645" s="114"/>
      <c r="L1645" s="114"/>
      <c r="M1645" s="114"/>
      <c r="N1645" s="114"/>
      <c r="O1645" s="114"/>
      <c r="P1645" s="114"/>
      <c r="Q1645" s="114"/>
      <c r="R1645" s="114"/>
      <c r="S1645" s="114"/>
      <c r="T1645" s="114"/>
      <c r="U1645" s="114"/>
      <c r="V1645" s="114"/>
      <c r="W1645" s="114"/>
      <c r="X1645" s="114"/>
      <c r="Y1645" s="114"/>
      <c r="Z1645" s="114"/>
      <c r="AA1645" s="114"/>
      <c r="AB1645" s="114"/>
      <c r="AC1645" s="114"/>
      <c r="AD1645" s="114"/>
      <c r="AE1645" s="114"/>
      <c r="AF1645" s="114"/>
      <c r="AG1645" s="114"/>
      <c r="AH1645" s="114"/>
      <c r="AI1645" s="114"/>
      <c r="AJ1645" s="114"/>
      <c r="AK1645" s="114"/>
      <c r="AL1645" s="114"/>
      <c r="AM1645" s="114"/>
      <c r="AN1645" s="114"/>
      <c r="AO1645" s="114"/>
      <c r="AP1645" s="114"/>
      <c r="AQ1645" s="114"/>
      <c r="AR1645" s="114"/>
      <c r="AS1645" s="114"/>
      <c r="AT1645" s="114"/>
      <c r="AU1645" s="114"/>
      <c r="AV1645" s="114"/>
      <c r="AW1645" s="114"/>
      <c r="AX1645" s="114"/>
      <c r="AY1645" s="114"/>
      <c r="AZ1645" s="114"/>
      <c r="BA1645" s="114"/>
      <c r="BB1645" s="114"/>
      <c r="BC1645" s="114"/>
      <c r="BD1645" s="114"/>
      <c r="BE1645" s="114"/>
      <c r="BF1645" s="114"/>
      <c r="BG1645" s="114"/>
      <c r="BH1645" s="114"/>
      <c r="BI1645" s="114"/>
      <c r="BJ1645" s="114"/>
      <c r="BK1645" s="114"/>
      <c r="BL1645" s="114"/>
    </row>
    <row r="1646">
      <c r="A1646" s="114"/>
      <c r="B1646" s="114"/>
      <c r="C1646" s="114"/>
      <c r="D1646" s="114"/>
      <c r="E1646" s="114"/>
      <c r="F1646" s="114"/>
      <c r="G1646" s="114"/>
      <c r="H1646" s="114"/>
      <c r="I1646" s="114"/>
      <c r="J1646" s="114"/>
      <c r="K1646" s="114"/>
      <c r="L1646" s="114"/>
      <c r="M1646" s="114"/>
      <c r="N1646" s="114"/>
      <c r="O1646" s="114"/>
      <c r="P1646" s="114"/>
      <c r="Q1646" s="114"/>
      <c r="R1646" s="114"/>
      <c r="S1646" s="114"/>
      <c r="T1646" s="114"/>
      <c r="U1646" s="114"/>
      <c r="V1646" s="114"/>
      <c r="W1646" s="114"/>
      <c r="X1646" s="114"/>
      <c r="Y1646" s="114"/>
      <c r="Z1646" s="114"/>
      <c r="AA1646" s="114"/>
      <c r="AB1646" s="114"/>
      <c r="AC1646" s="114"/>
      <c r="AD1646" s="114"/>
      <c r="AE1646" s="114"/>
      <c r="AF1646" s="114"/>
      <c r="AG1646" s="114"/>
      <c r="AH1646" s="114"/>
      <c r="AI1646" s="114"/>
      <c r="AJ1646" s="114"/>
      <c r="AK1646" s="114"/>
      <c r="AL1646" s="114"/>
      <c r="AM1646" s="114"/>
      <c r="AN1646" s="114"/>
      <c r="AO1646" s="114"/>
      <c r="AP1646" s="114"/>
      <c r="AQ1646" s="114"/>
      <c r="AR1646" s="114"/>
      <c r="AS1646" s="114"/>
      <c r="AT1646" s="114"/>
      <c r="AU1646" s="114"/>
      <c r="AV1646" s="114"/>
      <c r="AW1646" s="114"/>
      <c r="AX1646" s="114"/>
      <c r="AY1646" s="114"/>
      <c r="AZ1646" s="114"/>
      <c r="BA1646" s="114"/>
      <c r="BB1646" s="114"/>
      <c r="BC1646" s="114"/>
      <c r="BD1646" s="114"/>
      <c r="BE1646" s="114"/>
      <c r="BF1646" s="114"/>
      <c r="BG1646" s="114"/>
      <c r="BH1646" s="114"/>
      <c r="BI1646" s="114"/>
      <c r="BJ1646" s="114"/>
      <c r="BK1646" s="114"/>
      <c r="BL1646" s="114"/>
    </row>
    <row r="1647">
      <c r="A1647" s="114"/>
      <c r="B1647" s="114"/>
      <c r="C1647" s="114"/>
      <c r="D1647" s="114"/>
      <c r="E1647" s="114"/>
      <c r="F1647" s="114"/>
      <c r="G1647" s="114"/>
      <c r="H1647" s="114"/>
      <c r="I1647" s="114"/>
      <c r="J1647" s="114"/>
      <c r="K1647" s="114"/>
      <c r="L1647" s="114"/>
      <c r="M1647" s="114"/>
      <c r="N1647" s="114"/>
      <c r="O1647" s="114"/>
      <c r="P1647" s="114"/>
      <c r="Q1647" s="114"/>
      <c r="R1647" s="114"/>
      <c r="S1647" s="114"/>
      <c r="T1647" s="114"/>
      <c r="U1647" s="114"/>
      <c r="V1647" s="114"/>
      <c r="W1647" s="114"/>
      <c r="X1647" s="114"/>
      <c r="Y1647" s="114"/>
      <c r="Z1647" s="114"/>
      <c r="AA1647" s="114"/>
      <c r="AB1647" s="114"/>
      <c r="AC1647" s="114"/>
      <c r="AD1647" s="114"/>
      <c r="AE1647" s="114"/>
      <c r="AF1647" s="114"/>
      <c r="AG1647" s="114"/>
      <c r="AH1647" s="114"/>
      <c r="AI1647" s="114"/>
      <c r="AJ1647" s="114"/>
      <c r="AK1647" s="114"/>
      <c r="AL1647" s="114"/>
      <c r="AM1647" s="114"/>
      <c r="AN1647" s="114"/>
      <c r="AO1647" s="114"/>
      <c r="AP1647" s="114"/>
      <c r="AQ1647" s="114"/>
      <c r="AR1647" s="114"/>
      <c r="AS1647" s="114"/>
      <c r="AT1647" s="114"/>
      <c r="AU1647" s="114"/>
      <c r="AV1647" s="114"/>
      <c r="AW1647" s="114"/>
      <c r="AX1647" s="114"/>
      <c r="AY1647" s="114"/>
      <c r="AZ1647" s="114"/>
      <c r="BA1647" s="114"/>
      <c r="BB1647" s="114"/>
      <c r="BC1647" s="114"/>
      <c r="BD1647" s="114"/>
      <c r="BE1647" s="114"/>
      <c r="BF1647" s="114"/>
      <c r="BG1647" s="114"/>
      <c r="BH1647" s="114"/>
      <c r="BI1647" s="114"/>
      <c r="BJ1647" s="114"/>
      <c r="BK1647" s="114"/>
      <c r="BL1647" s="114"/>
    </row>
    <row r="1648">
      <c r="A1648" s="114"/>
      <c r="B1648" s="114"/>
      <c r="C1648" s="114"/>
      <c r="D1648" s="114"/>
      <c r="E1648" s="114"/>
      <c r="F1648" s="114"/>
      <c r="G1648" s="114"/>
      <c r="H1648" s="114"/>
      <c r="I1648" s="114"/>
      <c r="J1648" s="114"/>
      <c r="K1648" s="114"/>
      <c r="L1648" s="114"/>
      <c r="M1648" s="114"/>
      <c r="N1648" s="114"/>
      <c r="O1648" s="114"/>
      <c r="P1648" s="114"/>
      <c r="Q1648" s="114"/>
      <c r="R1648" s="114"/>
      <c r="S1648" s="114"/>
      <c r="T1648" s="114"/>
      <c r="U1648" s="114"/>
      <c r="V1648" s="114"/>
      <c r="W1648" s="114"/>
      <c r="X1648" s="114"/>
      <c r="Y1648" s="114"/>
      <c r="Z1648" s="114"/>
      <c r="AA1648" s="114"/>
      <c r="AB1648" s="114"/>
      <c r="AC1648" s="114"/>
      <c r="AD1648" s="114"/>
      <c r="AE1648" s="114"/>
      <c r="AF1648" s="114"/>
      <c r="AG1648" s="114"/>
      <c r="AH1648" s="114"/>
      <c r="AI1648" s="114"/>
      <c r="AJ1648" s="114"/>
      <c r="AK1648" s="114"/>
      <c r="AL1648" s="114"/>
      <c r="AM1648" s="114"/>
      <c r="AN1648" s="114"/>
      <c r="AO1648" s="114"/>
      <c r="AP1648" s="114"/>
      <c r="AQ1648" s="114"/>
      <c r="AR1648" s="114"/>
      <c r="AS1648" s="114"/>
      <c r="AT1648" s="114"/>
      <c r="AU1648" s="114"/>
      <c r="AV1648" s="114"/>
      <c r="AW1648" s="114"/>
      <c r="AX1648" s="114"/>
      <c r="AY1648" s="114"/>
      <c r="AZ1648" s="114"/>
      <c r="BA1648" s="114"/>
      <c r="BB1648" s="114"/>
      <c r="BC1648" s="114"/>
      <c r="BD1648" s="114"/>
      <c r="BE1648" s="114"/>
      <c r="BF1648" s="114"/>
      <c r="BG1648" s="114"/>
      <c r="BH1648" s="114"/>
      <c r="BI1648" s="114"/>
      <c r="BJ1648" s="114"/>
      <c r="BK1648" s="114"/>
      <c r="BL1648" s="114"/>
    </row>
    <row r="1649">
      <c r="A1649" s="114"/>
      <c r="B1649" s="114"/>
      <c r="C1649" s="114"/>
      <c r="D1649" s="114"/>
      <c r="E1649" s="114"/>
      <c r="F1649" s="114"/>
      <c r="G1649" s="114"/>
      <c r="H1649" s="114"/>
      <c r="I1649" s="114"/>
      <c r="J1649" s="114"/>
      <c r="K1649" s="114"/>
      <c r="L1649" s="114"/>
      <c r="M1649" s="114"/>
      <c r="N1649" s="114"/>
      <c r="O1649" s="114"/>
      <c r="P1649" s="114"/>
      <c r="Q1649" s="114"/>
      <c r="R1649" s="114"/>
      <c r="S1649" s="114"/>
      <c r="T1649" s="114"/>
      <c r="U1649" s="114"/>
      <c r="V1649" s="114"/>
      <c r="W1649" s="114"/>
      <c r="X1649" s="114"/>
      <c r="Y1649" s="114"/>
      <c r="Z1649" s="114"/>
      <c r="AA1649" s="114"/>
      <c r="AB1649" s="114"/>
      <c r="AC1649" s="114"/>
      <c r="AD1649" s="114"/>
      <c r="AE1649" s="114"/>
      <c r="AF1649" s="114"/>
      <c r="AG1649" s="114"/>
      <c r="AH1649" s="114"/>
      <c r="AI1649" s="114"/>
      <c r="AJ1649" s="114"/>
      <c r="AK1649" s="114"/>
      <c r="AL1649" s="114"/>
      <c r="AM1649" s="114"/>
      <c r="AN1649" s="114"/>
      <c r="AO1649" s="114"/>
      <c r="AP1649" s="114"/>
      <c r="AQ1649" s="114"/>
      <c r="AR1649" s="114"/>
      <c r="AS1649" s="114"/>
      <c r="AT1649" s="114"/>
      <c r="AU1649" s="114"/>
      <c r="AV1649" s="114"/>
      <c r="AW1649" s="114"/>
      <c r="AX1649" s="114"/>
      <c r="AY1649" s="114"/>
      <c r="AZ1649" s="114"/>
      <c r="BA1649" s="114"/>
      <c r="BB1649" s="114"/>
      <c r="BC1649" s="114"/>
      <c r="BD1649" s="114"/>
      <c r="BE1649" s="114"/>
      <c r="BF1649" s="114"/>
      <c r="BG1649" s="114"/>
      <c r="BH1649" s="114"/>
      <c r="BI1649" s="114"/>
      <c r="BJ1649" s="114"/>
      <c r="BK1649" s="114"/>
      <c r="BL1649" s="114"/>
    </row>
    <row r="1650">
      <c r="A1650" s="114"/>
      <c r="B1650" s="114"/>
      <c r="C1650" s="114"/>
      <c r="D1650" s="114"/>
      <c r="E1650" s="114"/>
      <c r="F1650" s="114"/>
      <c r="G1650" s="114"/>
      <c r="H1650" s="114"/>
      <c r="I1650" s="114"/>
      <c r="J1650" s="114"/>
      <c r="K1650" s="114"/>
      <c r="L1650" s="114"/>
      <c r="M1650" s="114"/>
      <c r="N1650" s="114"/>
      <c r="O1650" s="114"/>
      <c r="P1650" s="114"/>
      <c r="Q1650" s="114"/>
      <c r="R1650" s="114"/>
      <c r="S1650" s="114"/>
      <c r="T1650" s="114"/>
      <c r="U1650" s="114"/>
      <c r="V1650" s="114"/>
      <c r="W1650" s="114"/>
      <c r="X1650" s="114"/>
      <c r="Y1650" s="114"/>
      <c r="Z1650" s="114"/>
      <c r="AA1650" s="114"/>
      <c r="AB1650" s="114"/>
      <c r="AC1650" s="114"/>
      <c r="AD1650" s="114"/>
      <c r="AE1650" s="114"/>
      <c r="AF1650" s="114"/>
      <c r="AG1650" s="114"/>
      <c r="AH1650" s="114"/>
      <c r="AI1650" s="114"/>
      <c r="AJ1650" s="114"/>
      <c r="AK1650" s="114"/>
      <c r="AL1650" s="114"/>
      <c r="AM1650" s="114"/>
      <c r="AN1650" s="114"/>
      <c r="AO1650" s="114"/>
      <c r="AP1650" s="114"/>
      <c r="AQ1650" s="114"/>
      <c r="AR1650" s="114"/>
      <c r="AS1650" s="114"/>
      <c r="AT1650" s="114"/>
      <c r="AU1650" s="114"/>
      <c r="AV1650" s="114"/>
      <c r="AW1650" s="114"/>
      <c r="AX1650" s="114"/>
      <c r="AY1650" s="114"/>
      <c r="AZ1650" s="114"/>
      <c r="BA1650" s="114"/>
      <c r="BB1650" s="114"/>
      <c r="BC1650" s="114"/>
      <c r="BD1650" s="114"/>
      <c r="BE1650" s="114"/>
      <c r="BF1650" s="114"/>
      <c r="BG1650" s="114"/>
      <c r="BH1650" s="114"/>
      <c r="BI1650" s="114"/>
      <c r="BJ1650" s="114"/>
      <c r="BK1650" s="114"/>
      <c r="BL1650" s="114"/>
    </row>
    <row r="1651">
      <c r="A1651" s="114"/>
      <c r="B1651" s="114"/>
      <c r="C1651" s="114"/>
      <c r="D1651" s="114"/>
      <c r="E1651" s="114"/>
      <c r="F1651" s="114"/>
      <c r="G1651" s="114"/>
      <c r="H1651" s="114"/>
      <c r="I1651" s="114"/>
      <c r="J1651" s="114"/>
      <c r="K1651" s="114"/>
      <c r="L1651" s="114"/>
      <c r="M1651" s="114"/>
      <c r="N1651" s="114"/>
      <c r="O1651" s="114"/>
      <c r="P1651" s="114"/>
      <c r="Q1651" s="114"/>
      <c r="R1651" s="114"/>
      <c r="S1651" s="114"/>
      <c r="T1651" s="114"/>
      <c r="U1651" s="114"/>
      <c r="V1651" s="114"/>
      <c r="W1651" s="114"/>
      <c r="X1651" s="114"/>
      <c r="Y1651" s="114"/>
      <c r="Z1651" s="114"/>
      <c r="AA1651" s="114"/>
      <c r="AB1651" s="114"/>
      <c r="AC1651" s="114"/>
      <c r="AD1651" s="114"/>
      <c r="AE1651" s="114"/>
      <c r="AF1651" s="114"/>
      <c r="AG1651" s="114"/>
      <c r="AH1651" s="114"/>
      <c r="AI1651" s="114"/>
      <c r="AJ1651" s="114"/>
      <c r="AK1651" s="114"/>
      <c r="AL1651" s="114"/>
      <c r="AM1651" s="114"/>
      <c r="AN1651" s="114"/>
      <c r="AO1651" s="114"/>
      <c r="AP1651" s="114"/>
      <c r="AQ1651" s="114"/>
      <c r="AR1651" s="114"/>
      <c r="AS1651" s="114"/>
      <c r="AT1651" s="114"/>
      <c r="AU1651" s="114"/>
      <c r="AV1651" s="114"/>
      <c r="AW1651" s="114"/>
      <c r="AX1651" s="114"/>
      <c r="AY1651" s="114"/>
      <c r="AZ1651" s="114"/>
      <c r="BA1651" s="114"/>
      <c r="BB1651" s="114"/>
      <c r="BC1651" s="114"/>
      <c r="BD1651" s="114"/>
      <c r="BE1651" s="114"/>
      <c r="BF1651" s="114"/>
      <c r="BG1651" s="114"/>
      <c r="BH1651" s="114"/>
      <c r="BI1651" s="114"/>
      <c r="BJ1651" s="114"/>
      <c r="BK1651" s="114"/>
      <c r="BL1651" s="114"/>
    </row>
    <row r="1652">
      <c r="A1652" s="114"/>
      <c r="B1652" s="114"/>
      <c r="C1652" s="114"/>
      <c r="D1652" s="114"/>
      <c r="E1652" s="114"/>
      <c r="F1652" s="114"/>
      <c r="G1652" s="114"/>
      <c r="H1652" s="114"/>
      <c r="I1652" s="114"/>
      <c r="J1652" s="114"/>
      <c r="K1652" s="114"/>
      <c r="L1652" s="114"/>
      <c r="M1652" s="114"/>
      <c r="N1652" s="114"/>
      <c r="O1652" s="114"/>
      <c r="P1652" s="114"/>
      <c r="Q1652" s="114"/>
      <c r="R1652" s="114"/>
      <c r="S1652" s="114"/>
      <c r="T1652" s="114"/>
      <c r="U1652" s="114"/>
      <c r="V1652" s="114"/>
      <c r="W1652" s="114"/>
      <c r="X1652" s="114"/>
      <c r="Y1652" s="114"/>
      <c r="Z1652" s="114"/>
      <c r="AA1652" s="114"/>
      <c r="AB1652" s="114"/>
      <c r="AC1652" s="114"/>
      <c r="AD1652" s="114"/>
      <c r="AE1652" s="114"/>
      <c r="AF1652" s="114"/>
      <c r="AG1652" s="114"/>
      <c r="AH1652" s="114"/>
      <c r="AI1652" s="114"/>
      <c r="AJ1652" s="114"/>
      <c r="AK1652" s="114"/>
      <c r="AL1652" s="114"/>
      <c r="AM1652" s="114"/>
      <c r="AN1652" s="114"/>
      <c r="AO1652" s="114"/>
      <c r="AP1652" s="114"/>
      <c r="AQ1652" s="114"/>
      <c r="AR1652" s="114"/>
      <c r="AS1652" s="114"/>
      <c r="AT1652" s="114"/>
      <c r="AU1652" s="114"/>
      <c r="AV1652" s="114"/>
      <c r="AW1652" s="114"/>
      <c r="AX1652" s="114"/>
      <c r="AY1652" s="114"/>
      <c r="AZ1652" s="114"/>
      <c r="BA1652" s="114"/>
      <c r="BB1652" s="114"/>
      <c r="BC1652" s="114"/>
      <c r="BD1652" s="114"/>
      <c r="BE1652" s="114"/>
      <c r="BF1652" s="114"/>
      <c r="BG1652" s="114"/>
      <c r="BH1652" s="114"/>
      <c r="BI1652" s="114"/>
      <c r="BJ1652" s="114"/>
      <c r="BK1652" s="114"/>
      <c r="BL1652" s="114"/>
    </row>
    <row r="1653">
      <c r="A1653" s="114"/>
      <c r="B1653" s="114"/>
      <c r="C1653" s="114"/>
      <c r="D1653" s="114"/>
      <c r="E1653" s="114"/>
      <c r="F1653" s="114"/>
      <c r="G1653" s="114"/>
      <c r="H1653" s="114"/>
      <c r="I1653" s="114"/>
      <c r="J1653" s="114"/>
      <c r="K1653" s="114"/>
      <c r="L1653" s="114"/>
      <c r="M1653" s="114"/>
      <c r="N1653" s="114"/>
      <c r="O1653" s="114"/>
      <c r="P1653" s="114"/>
      <c r="Q1653" s="114"/>
      <c r="R1653" s="114"/>
      <c r="S1653" s="114"/>
      <c r="T1653" s="114"/>
      <c r="U1653" s="114"/>
      <c r="V1653" s="114"/>
      <c r="W1653" s="114"/>
      <c r="X1653" s="114"/>
      <c r="Y1653" s="114"/>
      <c r="Z1653" s="114"/>
      <c r="AA1653" s="114"/>
      <c r="AB1653" s="114"/>
      <c r="AC1653" s="114"/>
      <c r="AD1653" s="114"/>
      <c r="AE1653" s="114"/>
      <c r="AF1653" s="114"/>
      <c r="AG1653" s="114"/>
      <c r="AH1653" s="114"/>
      <c r="AI1653" s="114"/>
      <c r="AJ1653" s="114"/>
      <c r="AK1653" s="114"/>
      <c r="AL1653" s="114"/>
      <c r="AM1653" s="114"/>
      <c r="AN1653" s="114"/>
      <c r="AO1653" s="114"/>
      <c r="AP1653" s="114"/>
      <c r="AQ1653" s="114"/>
      <c r="AR1653" s="114"/>
      <c r="AS1653" s="114"/>
      <c r="AT1653" s="114"/>
      <c r="AU1653" s="114"/>
      <c r="AV1653" s="114"/>
      <c r="AW1653" s="114"/>
      <c r="AX1653" s="114"/>
      <c r="AY1653" s="114"/>
      <c r="AZ1653" s="114"/>
      <c r="BA1653" s="114"/>
      <c r="BB1653" s="114"/>
      <c r="BC1653" s="114"/>
      <c r="BD1653" s="114"/>
      <c r="BE1653" s="114"/>
      <c r="BF1653" s="114"/>
      <c r="BG1653" s="114"/>
      <c r="BH1653" s="114"/>
      <c r="BI1653" s="114"/>
      <c r="BJ1653" s="114"/>
      <c r="BK1653" s="114"/>
      <c r="BL1653" s="114"/>
    </row>
    <row r="1654">
      <c r="A1654" s="114"/>
      <c r="B1654" s="114"/>
      <c r="C1654" s="114"/>
      <c r="D1654" s="114"/>
      <c r="E1654" s="114"/>
      <c r="F1654" s="114"/>
      <c r="G1654" s="114"/>
      <c r="H1654" s="114"/>
      <c r="I1654" s="114"/>
      <c r="J1654" s="114"/>
      <c r="K1654" s="114"/>
      <c r="L1654" s="114"/>
      <c r="M1654" s="114"/>
      <c r="N1654" s="114"/>
      <c r="O1654" s="114"/>
      <c r="P1654" s="114"/>
      <c r="Q1654" s="114"/>
      <c r="R1654" s="114"/>
      <c r="S1654" s="114"/>
      <c r="T1654" s="114"/>
      <c r="U1654" s="114"/>
      <c r="V1654" s="114"/>
      <c r="W1654" s="114"/>
      <c r="X1654" s="114"/>
      <c r="Y1654" s="114"/>
      <c r="Z1654" s="114"/>
      <c r="AA1654" s="114"/>
      <c r="AB1654" s="114"/>
      <c r="AC1654" s="114"/>
      <c r="AD1654" s="114"/>
      <c r="AE1654" s="114"/>
      <c r="AF1654" s="114"/>
      <c r="AG1654" s="114"/>
      <c r="AH1654" s="114"/>
      <c r="AI1654" s="114"/>
      <c r="AJ1654" s="114"/>
      <c r="AK1654" s="114"/>
      <c r="AL1654" s="114"/>
      <c r="AM1654" s="114"/>
      <c r="AN1654" s="114"/>
      <c r="AO1654" s="114"/>
      <c r="AP1654" s="114"/>
      <c r="AQ1654" s="114"/>
      <c r="AR1654" s="114"/>
      <c r="AS1654" s="114"/>
      <c r="AT1654" s="114"/>
      <c r="AU1654" s="114"/>
      <c r="AV1654" s="114"/>
      <c r="AW1654" s="114"/>
      <c r="AX1654" s="114"/>
      <c r="AY1654" s="114"/>
      <c r="AZ1654" s="114"/>
      <c r="BA1654" s="114"/>
      <c r="BB1654" s="114"/>
      <c r="BC1654" s="114"/>
      <c r="BD1654" s="114"/>
      <c r="BE1654" s="114"/>
      <c r="BF1654" s="114"/>
      <c r="BG1654" s="114"/>
      <c r="BH1654" s="114"/>
      <c r="BI1654" s="114"/>
      <c r="BJ1654" s="114"/>
      <c r="BK1654" s="114"/>
      <c r="BL1654" s="114"/>
    </row>
    <row r="1655">
      <c r="A1655" s="114"/>
      <c r="B1655" s="114"/>
      <c r="C1655" s="114"/>
      <c r="D1655" s="114"/>
      <c r="E1655" s="114"/>
      <c r="F1655" s="114"/>
      <c r="G1655" s="114"/>
      <c r="H1655" s="114"/>
      <c r="I1655" s="114"/>
      <c r="J1655" s="114"/>
      <c r="K1655" s="114"/>
      <c r="L1655" s="114"/>
      <c r="M1655" s="114"/>
      <c r="N1655" s="114"/>
      <c r="O1655" s="114"/>
      <c r="P1655" s="114"/>
      <c r="Q1655" s="114"/>
      <c r="R1655" s="114"/>
      <c r="S1655" s="114"/>
      <c r="T1655" s="114"/>
      <c r="U1655" s="114"/>
      <c r="V1655" s="114"/>
      <c r="W1655" s="114"/>
      <c r="X1655" s="114"/>
      <c r="Y1655" s="114"/>
      <c r="Z1655" s="114"/>
      <c r="AA1655" s="114"/>
      <c r="AB1655" s="114"/>
      <c r="AC1655" s="114"/>
      <c r="AD1655" s="114"/>
      <c r="AE1655" s="114"/>
      <c r="AF1655" s="114"/>
      <c r="AG1655" s="114"/>
      <c r="AH1655" s="114"/>
      <c r="AI1655" s="114"/>
      <c r="AJ1655" s="114"/>
      <c r="AK1655" s="114"/>
      <c r="AL1655" s="114"/>
      <c r="AM1655" s="114"/>
      <c r="AN1655" s="114"/>
      <c r="AO1655" s="114"/>
      <c r="AP1655" s="114"/>
      <c r="AQ1655" s="114"/>
      <c r="AR1655" s="114"/>
      <c r="AS1655" s="114"/>
      <c r="AT1655" s="114"/>
      <c r="AU1655" s="114"/>
      <c r="AV1655" s="114"/>
      <c r="AW1655" s="114"/>
      <c r="AX1655" s="114"/>
      <c r="AY1655" s="114"/>
      <c r="AZ1655" s="114"/>
      <c r="BA1655" s="114"/>
      <c r="BB1655" s="114"/>
      <c r="BC1655" s="114"/>
      <c r="BD1655" s="114"/>
      <c r="BE1655" s="114"/>
      <c r="BF1655" s="114"/>
      <c r="BG1655" s="114"/>
      <c r="BH1655" s="114"/>
      <c r="BI1655" s="114"/>
      <c r="BJ1655" s="114"/>
      <c r="BK1655" s="114"/>
      <c r="BL1655" s="114"/>
    </row>
    <row r="1656">
      <c r="A1656" s="114"/>
      <c r="B1656" s="114"/>
      <c r="C1656" s="114"/>
      <c r="D1656" s="114"/>
      <c r="E1656" s="114"/>
      <c r="F1656" s="114"/>
      <c r="G1656" s="114"/>
      <c r="H1656" s="114"/>
      <c r="I1656" s="114"/>
      <c r="J1656" s="114"/>
      <c r="K1656" s="114"/>
      <c r="L1656" s="114"/>
      <c r="M1656" s="114"/>
      <c r="N1656" s="114"/>
      <c r="O1656" s="114"/>
      <c r="P1656" s="114"/>
      <c r="Q1656" s="114"/>
      <c r="R1656" s="114"/>
      <c r="S1656" s="114"/>
      <c r="T1656" s="114"/>
      <c r="U1656" s="114"/>
      <c r="V1656" s="114"/>
      <c r="W1656" s="114"/>
      <c r="X1656" s="114"/>
      <c r="Y1656" s="114"/>
      <c r="Z1656" s="114"/>
      <c r="AA1656" s="114"/>
      <c r="AB1656" s="114"/>
      <c r="AC1656" s="114"/>
      <c r="AD1656" s="114"/>
      <c r="AE1656" s="114"/>
      <c r="AF1656" s="114"/>
      <c r="AG1656" s="114"/>
      <c r="AH1656" s="114"/>
      <c r="AI1656" s="114"/>
      <c r="AJ1656" s="114"/>
      <c r="AK1656" s="114"/>
      <c r="AL1656" s="114"/>
      <c r="AM1656" s="114"/>
      <c r="AN1656" s="114"/>
      <c r="AO1656" s="114"/>
      <c r="AP1656" s="114"/>
      <c r="AQ1656" s="114"/>
      <c r="AR1656" s="114"/>
      <c r="AS1656" s="114"/>
      <c r="AT1656" s="114"/>
      <c r="AU1656" s="114"/>
      <c r="AV1656" s="114"/>
      <c r="AW1656" s="114"/>
      <c r="AX1656" s="114"/>
      <c r="AY1656" s="114"/>
      <c r="AZ1656" s="114"/>
      <c r="BA1656" s="114"/>
      <c r="BB1656" s="114"/>
      <c r="BC1656" s="114"/>
      <c r="BD1656" s="114"/>
      <c r="BE1656" s="114"/>
      <c r="BF1656" s="114"/>
      <c r="BG1656" s="114"/>
      <c r="BH1656" s="114"/>
      <c r="BI1656" s="114"/>
      <c r="BJ1656" s="114"/>
      <c r="BK1656" s="114"/>
      <c r="BL1656" s="114"/>
    </row>
    <row r="1657">
      <c r="A1657" s="114"/>
      <c r="B1657" s="114"/>
      <c r="C1657" s="114"/>
      <c r="D1657" s="114"/>
      <c r="E1657" s="114"/>
      <c r="F1657" s="114"/>
      <c r="G1657" s="114"/>
      <c r="H1657" s="114"/>
      <c r="I1657" s="114"/>
      <c r="J1657" s="114"/>
      <c r="K1657" s="114"/>
      <c r="L1657" s="114"/>
      <c r="M1657" s="114"/>
      <c r="N1657" s="114"/>
      <c r="O1657" s="114"/>
      <c r="P1657" s="114"/>
      <c r="Q1657" s="114"/>
      <c r="R1657" s="114"/>
      <c r="S1657" s="114"/>
      <c r="T1657" s="114"/>
      <c r="U1657" s="114"/>
      <c r="V1657" s="114"/>
      <c r="W1657" s="114"/>
      <c r="X1657" s="114"/>
      <c r="Y1657" s="114"/>
      <c r="Z1657" s="114"/>
      <c r="AA1657" s="114"/>
      <c r="AB1657" s="114"/>
      <c r="AC1657" s="114"/>
      <c r="AD1657" s="114"/>
      <c r="AE1657" s="114"/>
      <c r="AF1657" s="114"/>
      <c r="AG1657" s="114"/>
      <c r="AH1657" s="114"/>
      <c r="AI1657" s="114"/>
      <c r="AJ1657" s="114"/>
      <c r="AK1657" s="114"/>
      <c r="AL1657" s="114"/>
      <c r="AM1657" s="114"/>
      <c r="AN1657" s="114"/>
      <c r="AO1657" s="114"/>
      <c r="AP1657" s="114"/>
      <c r="AQ1657" s="114"/>
      <c r="AR1657" s="114"/>
      <c r="AS1657" s="114"/>
      <c r="AT1657" s="114"/>
      <c r="AU1657" s="114"/>
      <c r="AV1657" s="114"/>
      <c r="AW1657" s="114"/>
      <c r="AX1657" s="114"/>
      <c r="AY1657" s="114"/>
      <c r="AZ1657" s="114"/>
      <c r="BA1657" s="114"/>
      <c r="BB1657" s="114"/>
      <c r="BC1657" s="114"/>
      <c r="BD1657" s="114"/>
      <c r="BE1657" s="114"/>
      <c r="BF1657" s="114"/>
      <c r="BG1657" s="114"/>
      <c r="BH1657" s="114"/>
      <c r="BI1657" s="114"/>
      <c r="BJ1657" s="114"/>
      <c r="BK1657" s="114"/>
      <c r="BL1657" s="114"/>
    </row>
    <row r="1658">
      <c r="A1658" s="114"/>
      <c r="B1658" s="114"/>
      <c r="C1658" s="114"/>
      <c r="D1658" s="114"/>
      <c r="E1658" s="114"/>
      <c r="F1658" s="114"/>
      <c r="G1658" s="114"/>
      <c r="H1658" s="114"/>
      <c r="I1658" s="114"/>
      <c r="J1658" s="114"/>
      <c r="K1658" s="114"/>
      <c r="L1658" s="114"/>
      <c r="M1658" s="114"/>
      <c r="N1658" s="114"/>
      <c r="O1658" s="114"/>
      <c r="P1658" s="114"/>
      <c r="Q1658" s="114"/>
      <c r="R1658" s="114"/>
      <c r="S1658" s="114"/>
      <c r="T1658" s="114"/>
      <c r="U1658" s="114"/>
      <c r="V1658" s="114"/>
      <c r="W1658" s="114"/>
      <c r="X1658" s="114"/>
      <c r="Y1658" s="114"/>
      <c r="Z1658" s="114"/>
      <c r="AA1658" s="114"/>
      <c r="AB1658" s="114"/>
      <c r="AC1658" s="114"/>
      <c r="AD1658" s="114"/>
      <c r="AE1658" s="114"/>
      <c r="AF1658" s="114"/>
      <c r="AG1658" s="114"/>
      <c r="AH1658" s="114"/>
      <c r="AI1658" s="114"/>
      <c r="AJ1658" s="114"/>
      <c r="AK1658" s="114"/>
      <c r="AL1658" s="114"/>
      <c r="AM1658" s="114"/>
      <c r="AN1658" s="114"/>
      <c r="AO1658" s="114"/>
      <c r="AP1658" s="114"/>
      <c r="AQ1658" s="114"/>
      <c r="AR1658" s="114"/>
      <c r="AS1658" s="114"/>
      <c r="AT1658" s="114"/>
      <c r="AU1658" s="114"/>
      <c r="AV1658" s="114"/>
      <c r="AW1658" s="114"/>
      <c r="AX1658" s="114"/>
      <c r="AY1658" s="114"/>
      <c r="AZ1658" s="114"/>
      <c r="BA1658" s="114"/>
      <c r="BB1658" s="114"/>
      <c r="BC1658" s="114"/>
      <c r="BD1658" s="114"/>
      <c r="BE1658" s="114"/>
      <c r="BF1658" s="114"/>
      <c r="BG1658" s="114"/>
      <c r="BH1658" s="114"/>
      <c r="BI1658" s="114"/>
      <c r="BJ1658" s="114"/>
      <c r="BK1658" s="114"/>
      <c r="BL1658" s="114"/>
    </row>
    <row r="1659">
      <c r="A1659" s="114"/>
      <c r="B1659" s="114"/>
      <c r="C1659" s="114"/>
      <c r="D1659" s="114"/>
      <c r="E1659" s="114"/>
      <c r="F1659" s="114"/>
      <c r="G1659" s="114"/>
      <c r="H1659" s="114"/>
      <c r="I1659" s="114"/>
      <c r="J1659" s="114"/>
      <c r="K1659" s="114"/>
      <c r="L1659" s="114"/>
      <c r="M1659" s="114"/>
      <c r="N1659" s="114"/>
      <c r="O1659" s="114"/>
      <c r="P1659" s="114"/>
      <c r="Q1659" s="114"/>
      <c r="R1659" s="114"/>
      <c r="S1659" s="114"/>
      <c r="T1659" s="114"/>
      <c r="U1659" s="114"/>
      <c r="V1659" s="114"/>
      <c r="W1659" s="114"/>
      <c r="X1659" s="114"/>
      <c r="Y1659" s="114"/>
      <c r="Z1659" s="114"/>
      <c r="AA1659" s="114"/>
      <c r="AB1659" s="114"/>
      <c r="AC1659" s="114"/>
      <c r="AD1659" s="114"/>
      <c r="AE1659" s="114"/>
      <c r="AF1659" s="114"/>
      <c r="AG1659" s="114"/>
      <c r="AH1659" s="114"/>
      <c r="AI1659" s="114"/>
      <c r="AJ1659" s="114"/>
      <c r="AK1659" s="114"/>
      <c r="AL1659" s="114"/>
      <c r="AM1659" s="114"/>
      <c r="AN1659" s="114"/>
      <c r="AO1659" s="114"/>
      <c r="AP1659" s="114"/>
      <c r="AQ1659" s="114"/>
      <c r="AR1659" s="114"/>
      <c r="AS1659" s="114"/>
      <c r="AT1659" s="114"/>
      <c r="AU1659" s="114"/>
      <c r="AV1659" s="114"/>
      <c r="AW1659" s="114"/>
      <c r="AX1659" s="114"/>
      <c r="AY1659" s="114"/>
      <c r="AZ1659" s="114"/>
      <c r="BA1659" s="114"/>
      <c r="BB1659" s="114"/>
      <c r="BC1659" s="114"/>
      <c r="BD1659" s="114"/>
      <c r="BE1659" s="114"/>
      <c r="BF1659" s="114"/>
      <c r="BG1659" s="114"/>
      <c r="BH1659" s="114"/>
      <c r="BI1659" s="114"/>
      <c r="BJ1659" s="114"/>
      <c r="BK1659" s="114"/>
      <c r="BL1659" s="114"/>
    </row>
    <row r="1660">
      <c r="A1660" s="114"/>
      <c r="B1660" s="114"/>
      <c r="C1660" s="114"/>
      <c r="D1660" s="114"/>
      <c r="E1660" s="114"/>
      <c r="F1660" s="114"/>
      <c r="G1660" s="114"/>
      <c r="H1660" s="114"/>
      <c r="I1660" s="114"/>
      <c r="J1660" s="114"/>
      <c r="K1660" s="114"/>
      <c r="L1660" s="114"/>
      <c r="M1660" s="114"/>
      <c r="N1660" s="114"/>
      <c r="O1660" s="114"/>
      <c r="P1660" s="114"/>
      <c r="Q1660" s="114"/>
      <c r="R1660" s="114"/>
      <c r="S1660" s="114"/>
      <c r="T1660" s="114"/>
      <c r="U1660" s="114"/>
      <c r="V1660" s="114"/>
      <c r="W1660" s="114"/>
      <c r="X1660" s="114"/>
      <c r="Y1660" s="114"/>
      <c r="Z1660" s="114"/>
      <c r="AA1660" s="114"/>
      <c r="AB1660" s="114"/>
      <c r="AC1660" s="114"/>
      <c r="AD1660" s="114"/>
      <c r="AE1660" s="114"/>
      <c r="AF1660" s="114"/>
      <c r="AG1660" s="114"/>
      <c r="AH1660" s="114"/>
      <c r="AI1660" s="114"/>
      <c r="AJ1660" s="114"/>
      <c r="AK1660" s="114"/>
      <c r="AL1660" s="114"/>
      <c r="AM1660" s="114"/>
      <c r="AN1660" s="114"/>
      <c r="AO1660" s="114"/>
      <c r="AP1660" s="114"/>
      <c r="AQ1660" s="114"/>
      <c r="AR1660" s="114"/>
      <c r="AS1660" s="114"/>
      <c r="AT1660" s="114"/>
      <c r="AU1660" s="114"/>
      <c r="AV1660" s="114"/>
      <c r="AW1660" s="114"/>
      <c r="AX1660" s="114"/>
      <c r="AY1660" s="114"/>
      <c r="AZ1660" s="114"/>
      <c r="BA1660" s="114"/>
      <c r="BB1660" s="114"/>
      <c r="BC1660" s="114"/>
      <c r="BD1660" s="114"/>
      <c r="BE1660" s="114"/>
      <c r="BF1660" s="114"/>
      <c r="BG1660" s="114"/>
      <c r="BH1660" s="114"/>
      <c r="BI1660" s="114"/>
      <c r="BJ1660" s="114"/>
      <c r="BK1660" s="114"/>
      <c r="BL1660" s="114"/>
    </row>
    <row r="1661">
      <c r="A1661" s="114"/>
      <c r="B1661" s="114"/>
      <c r="C1661" s="114"/>
      <c r="D1661" s="114"/>
      <c r="E1661" s="114"/>
      <c r="F1661" s="114"/>
      <c r="G1661" s="114"/>
      <c r="H1661" s="114"/>
      <c r="I1661" s="114"/>
      <c r="J1661" s="114"/>
      <c r="K1661" s="114"/>
      <c r="L1661" s="114"/>
      <c r="M1661" s="114"/>
      <c r="N1661" s="114"/>
      <c r="O1661" s="114"/>
      <c r="P1661" s="114"/>
      <c r="Q1661" s="114"/>
      <c r="R1661" s="114"/>
      <c r="S1661" s="114"/>
      <c r="T1661" s="114"/>
      <c r="U1661" s="114"/>
      <c r="V1661" s="114"/>
      <c r="W1661" s="114"/>
      <c r="X1661" s="114"/>
      <c r="Y1661" s="114"/>
      <c r="Z1661" s="114"/>
      <c r="AA1661" s="114"/>
      <c r="AB1661" s="114"/>
      <c r="AC1661" s="114"/>
      <c r="AD1661" s="114"/>
      <c r="AE1661" s="114"/>
      <c r="AF1661" s="114"/>
      <c r="AG1661" s="114"/>
      <c r="AH1661" s="114"/>
      <c r="AI1661" s="114"/>
      <c r="AJ1661" s="114"/>
      <c r="AK1661" s="114"/>
      <c r="AL1661" s="114"/>
      <c r="AM1661" s="114"/>
      <c r="AN1661" s="114"/>
      <c r="AO1661" s="114"/>
      <c r="AP1661" s="114"/>
      <c r="AQ1661" s="114"/>
      <c r="AR1661" s="114"/>
      <c r="AS1661" s="114"/>
      <c r="AT1661" s="114"/>
      <c r="AU1661" s="114"/>
      <c r="AV1661" s="114"/>
      <c r="AW1661" s="114"/>
      <c r="AX1661" s="114"/>
      <c r="AY1661" s="114"/>
      <c r="AZ1661" s="114"/>
      <c r="BA1661" s="114"/>
      <c r="BB1661" s="114"/>
      <c r="BC1661" s="114"/>
      <c r="BD1661" s="114"/>
      <c r="BE1661" s="114"/>
      <c r="BF1661" s="114"/>
      <c r="BG1661" s="114"/>
      <c r="BH1661" s="114"/>
      <c r="BI1661" s="114"/>
      <c r="BJ1661" s="114"/>
      <c r="BK1661" s="114"/>
      <c r="BL1661" s="114"/>
    </row>
    <row r="1662">
      <c r="A1662" s="114"/>
      <c r="B1662" s="114"/>
      <c r="C1662" s="114"/>
      <c r="D1662" s="114"/>
      <c r="E1662" s="114"/>
      <c r="F1662" s="114"/>
      <c r="G1662" s="114"/>
      <c r="H1662" s="114"/>
      <c r="I1662" s="114"/>
      <c r="J1662" s="114"/>
      <c r="K1662" s="114"/>
      <c r="L1662" s="114"/>
      <c r="M1662" s="114"/>
      <c r="N1662" s="114"/>
      <c r="O1662" s="114"/>
      <c r="P1662" s="114"/>
      <c r="Q1662" s="114"/>
      <c r="R1662" s="114"/>
      <c r="S1662" s="114"/>
      <c r="T1662" s="114"/>
      <c r="U1662" s="114"/>
      <c r="V1662" s="114"/>
      <c r="W1662" s="114"/>
      <c r="X1662" s="114"/>
      <c r="Y1662" s="114"/>
      <c r="Z1662" s="114"/>
      <c r="AA1662" s="114"/>
      <c r="AB1662" s="114"/>
      <c r="AC1662" s="114"/>
      <c r="AD1662" s="114"/>
      <c r="AE1662" s="114"/>
      <c r="AF1662" s="114"/>
      <c r="AG1662" s="114"/>
      <c r="AH1662" s="114"/>
      <c r="AI1662" s="114"/>
      <c r="AJ1662" s="114"/>
      <c r="AK1662" s="114"/>
      <c r="AL1662" s="114"/>
      <c r="AM1662" s="114"/>
      <c r="AN1662" s="114"/>
      <c r="AO1662" s="114"/>
      <c r="AP1662" s="114"/>
      <c r="AQ1662" s="114"/>
      <c r="AR1662" s="114"/>
      <c r="AS1662" s="114"/>
      <c r="AT1662" s="114"/>
      <c r="AU1662" s="114"/>
      <c r="AV1662" s="114"/>
      <c r="AW1662" s="114"/>
      <c r="AX1662" s="114"/>
      <c r="AY1662" s="114"/>
      <c r="AZ1662" s="114"/>
      <c r="BA1662" s="114"/>
      <c r="BB1662" s="114"/>
      <c r="BC1662" s="114"/>
      <c r="BD1662" s="114"/>
      <c r="BE1662" s="114"/>
      <c r="BF1662" s="114"/>
      <c r="BG1662" s="114"/>
      <c r="BH1662" s="114"/>
      <c r="BI1662" s="114"/>
      <c r="BJ1662" s="114"/>
      <c r="BK1662" s="114"/>
      <c r="BL1662" s="114"/>
    </row>
    <row r="1663">
      <c r="A1663" s="114"/>
      <c r="B1663" s="114"/>
      <c r="C1663" s="114"/>
      <c r="D1663" s="114"/>
      <c r="E1663" s="114"/>
      <c r="F1663" s="114"/>
      <c r="G1663" s="114"/>
      <c r="H1663" s="114"/>
      <c r="I1663" s="114"/>
      <c r="J1663" s="114"/>
      <c r="K1663" s="114"/>
      <c r="L1663" s="114"/>
      <c r="M1663" s="114"/>
      <c r="N1663" s="114"/>
      <c r="O1663" s="114"/>
      <c r="P1663" s="114"/>
      <c r="Q1663" s="114"/>
      <c r="R1663" s="114"/>
      <c r="S1663" s="114"/>
      <c r="T1663" s="114"/>
      <c r="U1663" s="114"/>
      <c r="V1663" s="114"/>
      <c r="W1663" s="114"/>
      <c r="X1663" s="114"/>
      <c r="Y1663" s="114"/>
      <c r="Z1663" s="114"/>
      <c r="AA1663" s="114"/>
      <c r="AB1663" s="114"/>
      <c r="AC1663" s="114"/>
      <c r="AD1663" s="114"/>
      <c r="AE1663" s="114"/>
      <c r="AF1663" s="114"/>
      <c r="AG1663" s="114"/>
      <c r="AH1663" s="114"/>
      <c r="AI1663" s="114"/>
      <c r="AJ1663" s="114"/>
      <c r="AK1663" s="114"/>
      <c r="AL1663" s="114"/>
      <c r="AM1663" s="114"/>
      <c r="AN1663" s="114"/>
      <c r="AO1663" s="114"/>
      <c r="AP1663" s="114"/>
      <c r="AQ1663" s="114"/>
      <c r="AR1663" s="114"/>
      <c r="AS1663" s="114"/>
      <c r="AT1663" s="114"/>
      <c r="AU1663" s="114"/>
      <c r="AV1663" s="114"/>
      <c r="AW1663" s="114"/>
      <c r="AX1663" s="114"/>
      <c r="AY1663" s="114"/>
      <c r="AZ1663" s="114"/>
      <c r="BA1663" s="114"/>
      <c r="BB1663" s="114"/>
      <c r="BC1663" s="114"/>
      <c r="BD1663" s="114"/>
      <c r="BE1663" s="114"/>
      <c r="BF1663" s="114"/>
      <c r="BG1663" s="114"/>
      <c r="BH1663" s="114"/>
      <c r="BI1663" s="114"/>
      <c r="BJ1663" s="114"/>
      <c r="BK1663" s="114"/>
      <c r="BL1663" s="114"/>
    </row>
    <row r="1664">
      <c r="A1664" s="114"/>
      <c r="B1664" s="114"/>
      <c r="C1664" s="114"/>
      <c r="D1664" s="114"/>
      <c r="E1664" s="114"/>
      <c r="F1664" s="114"/>
      <c r="G1664" s="114"/>
      <c r="H1664" s="114"/>
      <c r="I1664" s="114"/>
      <c r="J1664" s="114"/>
      <c r="K1664" s="114"/>
      <c r="L1664" s="114"/>
      <c r="M1664" s="114"/>
      <c r="N1664" s="114"/>
      <c r="O1664" s="114"/>
      <c r="P1664" s="114"/>
      <c r="Q1664" s="114"/>
      <c r="R1664" s="114"/>
      <c r="S1664" s="114"/>
      <c r="T1664" s="114"/>
      <c r="U1664" s="114"/>
      <c r="V1664" s="114"/>
      <c r="W1664" s="114"/>
      <c r="X1664" s="114"/>
      <c r="Y1664" s="114"/>
      <c r="Z1664" s="114"/>
      <c r="AA1664" s="114"/>
      <c r="AB1664" s="114"/>
      <c r="AC1664" s="114"/>
      <c r="AD1664" s="114"/>
      <c r="AE1664" s="114"/>
      <c r="AF1664" s="114"/>
      <c r="AG1664" s="114"/>
      <c r="AH1664" s="114"/>
      <c r="AI1664" s="114"/>
      <c r="AJ1664" s="114"/>
      <c r="AK1664" s="114"/>
      <c r="AL1664" s="114"/>
      <c r="AM1664" s="114"/>
      <c r="AN1664" s="114"/>
      <c r="AO1664" s="114"/>
      <c r="AP1664" s="114"/>
      <c r="AQ1664" s="114"/>
      <c r="AR1664" s="114"/>
      <c r="AS1664" s="114"/>
      <c r="AT1664" s="114"/>
      <c r="AU1664" s="114"/>
      <c r="AV1664" s="114"/>
      <c r="AW1664" s="114"/>
      <c r="AX1664" s="114"/>
      <c r="AY1664" s="114"/>
      <c r="AZ1664" s="114"/>
      <c r="BA1664" s="114"/>
      <c r="BB1664" s="114"/>
      <c r="BC1664" s="114"/>
      <c r="BD1664" s="114"/>
      <c r="BE1664" s="114"/>
      <c r="BF1664" s="114"/>
      <c r="BG1664" s="114"/>
      <c r="BH1664" s="114"/>
      <c r="BI1664" s="114"/>
      <c r="BJ1664" s="114"/>
      <c r="BK1664" s="114"/>
      <c r="BL1664" s="114"/>
    </row>
    <row r="1665">
      <c r="A1665" s="114"/>
      <c r="B1665" s="114"/>
      <c r="C1665" s="114"/>
      <c r="D1665" s="114"/>
      <c r="E1665" s="114"/>
      <c r="F1665" s="114"/>
      <c r="G1665" s="114"/>
      <c r="H1665" s="114"/>
      <c r="I1665" s="114"/>
      <c r="J1665" s="114"/>
      <c r="K1665" s="114"/>
      <c r="L1665" s="114"/>
      <c r="M1665" s="114"/>
      <c r="N1665" s="114"/>
      <c r="O1665" s="114"/>
      <c r="P1665" s="114"/>
      <c r="Q1665" s="114"/>
      <c r="R1665" s="114"/>
      <c r="S1665" s="114"/>
      <c r="T1665" s="114"/>
      <c r="U1665" s="114"/>
      <c r="V1665" s="114"/>
      <c r="W1665" s="114"/>
      <c r="X1665" s="114"/>
      <c r="Y1665" s="114"/>
      <c r="Z1665" s="114"/>
      <c r="AA1665" s="114"/>
      <c r="AB1665" s="114"/>
      <c r="AC1665" s="114"/>
      <c r="AD1665" s="114"/>
      <c r="AE1665" s="114"/>
      <c r="AF1665" s="114"/>
      <c r="AG1665" s="114"/>
      <c r="AH1665" s="114"/>
      <c r="AI1665" s="114"/>
      <c r="AJ1665" s="114"/>
      <c r="AK1665" s="114"/>
      <c r="AL1665" s="114"/>
      <c r="AM1665" s="114"/>
      <c r="AN1665" s="114"/>
      <c r="AO1665" s="114"/>
      <c r="AP1665" s="114"/>
      <c r="AQ1665" s="114"/>
      <c r="AR1665" s="114"/>
      <c r="AS1665" s="114"/>
      <c r="AT1665" s="114"/>
      <c r="AU1665" s="114"/>
      <c r="AV1665" s="114"/>
      <c r="AW1665" s="114"/>
      <c r="AX1665" s="114"/>
      <c r="AY1665" s="114"/>
      <c r="AZ1665" s="114"/>
      <c r="BA1665" s="114"/>
      <c r="BB1665" s="114"/>
      <c r="BC1665" s="114"/>
      <c r="BD1665" s="114"/>
      <c r="BE1665" s="114"/>
      <c r="BF1665" s="114"/>
      <c r="BG1665" s="114"/>
      <c r="BH1665" s="114"/>
      <c r="BI1665" s="114"/>
      <c r="BJ1665" s="114"/>
      <c r="BK1665" s="114"/>
      <c r="BL1665" s="114"/>
    </row>
    <row r="1666">
      <c r="A1666" s="114"/>
      <c r="B1666" s="114"/>
      <c r="C1666" s="114"/>
      <c r="D1666" s="114"/>
      <c r="E1666" s="114"/>
      <c r="F1666" s="114"/>
      <c r="G1666" s="114"/>
      <c r="H1666" s="114"/>
      <c r="I1666" s="114"/>
      <c r="J1666" s="114"/>
      <c r="K1666" s="114"/>
      <c r="L1666" s="114"/>
      <c r="M1666" s="114"/>
      <c r="N1666" s="114"/>
      <c r="O1666" s="114"/>
      <c r="P1666" s="114"/>
      <c r="Q1666" s="114"/>
      <c r="R1666" s="114"/>
      <c r="S1666" s="114"/>
      <c r="T1666" s="114"/>
      <c r="U1666" s="114"/>
      <c r="V1666" s="114"/>
      <c r="W1666" s="114"/>
      <c r="X1666" s="114"/>
      <c r="Y1666" s="114"/>
      <c r="Z1666" s="114"/>
      <c r="AA1666" s="114"/>
      <c r="AB1666" s="114"/>
      <c r="AC1666" s="114"/>
      <c r="AD1666" s="114"/>
      <c r="AE1666" s="114"/>
      <c r="AF1666" s="114"/>
      <c r="AG1666" s="114"/>
      <c r="AH1666" s="114"/>
      <c r="AI1666" s="114"/>
      <c r="AJ1666" s="114"/>
      <c r="AK1666" s="114"/>
      <c r="AL1666" s="114"/>
      <c r="AM1666" s="114"/>
      <c r="AN1666" s="114"/>
      <c r="AO1666" s="114"/>
      <c r="AP1666" s="114"/>
      <c r="AQ1666" s="114"/>
      <c r="AR1666" s="114"/>
      <c r="AS1666" s="114"/>
      <c r="AT1666" s="114"/>
      <c r="AU1666" s="114"/>
      <c r="AV1666" s="114"/>
      <c r="AW1666" s="114"/>
      <c r="AX1666" s="114"/>
      <c r="AY1666" s="114"/>
      <c r="AZ1666" s="114"/>
      <c r="BA1666" s="114"/>
      <c r="BB1666" s="114"/>
      <c r="BC1666" s="114"/>
      <c r="BD1666" s="114"/>
      <c r="BE1666" s="114"/>
      <c r="BF1666" s="114"/>
      <c r="BG1666" s="114"/>
      <c r="BH1666" s="114"/>
      <c r="BI1666" s="114"/>
      <c r="BJ1666" s="114"/>
      <c r="BK1666" s="114"/>
      <c r="BL1666" s="114"/>
    </row>
    <row r="1667">
      <c r="A1667" s="114"/>
      <c r="B1667" s="114"/>
      <c r="C1667" s="114"/>
      <c r="D1667" s="114"/>
      <c r="E1667" s="114"/>
      <c r="F1667" s="114"/>
      <c r="G1667" s="114"/>
      <c r="H1667" s="114"/>
      <c r="I1667" s="114"/>
      <c r="J1667" s="114"/>
      <c r="K1667" s="114"/>
      <c r="L1667" s="114"/>
      <c r="M1667" s="114"/>
      <c r="N1667" s="114"/>
      <c r="O1667" s="114"/>
      <c r="P1667" s="114"/>
      <c r="Q1667" s="114"/>
      <c r="R1667" s="114"/>
      <c r="S1667" s="114"/>
      <c r="T1667" s="114"/>
      <c r="U1667" s="114"/>
      <c r="V1667" s="114"/>
      <c r="W1667" s="114"/>
      <c r="X1667" s="114"/>
      <c r="Y1667" s="114"/>
      <c r="Z1667" s="114"/>
      <c r="AA1667" s="114"/>
      <c r="AB1667" s="114"/>
      <c r="AC1667" s="114"/>
      <c r="AD1667" s="114"/>
      <c r="AE1667" s="114"/>
      <c r="AF1667" s="114"/>
      <c r="AG1667" s="114"/>
      <c r="AH1667" s="114"/>
      <c r="AI1667" s="114"/>
      <c r="AJ1667" s="114"/>
      <c r="AK1667" s="114"/>
      <c r="AL1667" s="114"/>
      <c r="AM1667" s="114"/>
      <c r="AN1667" s="114"/>
      <c r="AO1667" s="114"/>
      <c r="AP1667" s="114"/>
      <c r="AQ1667" s="114"/>
      <c r="AR1667" s="114"/>
      <c r="AS1667" s="114"/>
      <c r="AT1667" s="114"/>
      <c r="AU1667" s="114"/>
      <c r="AV1667" s="114"/>
      <c r="AW1667" s="114"/>
      <c r="AX1667" s="114"/>
      <c r="AY1667" s="114"/>
      <c r="AZ1667" s="114"/>
      <c r="BA1667" s="114"/>
      <c r="BB1667" s="114"/>
      <c r="BC1667" s="114"/>
      <c r="BD1667" s="114"/>
      <c r="BE1667" s="114"/>
      <c r="BF1667" s="114"/>
      <c r="BG1667" s="114"/>
      <c r="BH1667" s="114"/>
      <c r="BI1667" s="114"/>
      <c r="BJ1667" s="114"/>
      <c r="BK1667" s="114"/>
      <c r="BL1667" s="114"/>
    </row>
    <row r="1668">
      <c r="A1668" s="114"/>
      <c r="B1668" s="114"/>
      <c r="C1668" s="114"/>
      <c r="D1668" s="114"/>
      <c r="E1668" s="114"/>
      <c r="F1668" s="114"/>
      <c r="G1668" s="114"/>
      <c r="H1668" s="114"/>
      <c r="I1668" s="114"/>
      <c r="J1668" s="114"/>
      <c r="K1668" s="114"/>
      <c r="L1668" s="114"/>
      <c r="M1668" s="114"/>
      <c r="N1668" s="114"/>
      <c r="O1668" s="114"/>
      <c r="P1668" s="114"/>
      <c r="Q1668" s="114"/>
      <c r="R1668" s="114"/>
      <c r="S1668" s="114"/>
      <c r="T1668" s="114"/>
      <c r="U1668" s="114"/>
      <c r="V1668" s="114"/>
      <c r="W1668" s="114"/>
      <c r="X1668" s="114"/>
      <c r="Y1668" s="114"/>
      <c r="Z1668" s="114"/>
      <c r="AA1668" s="114"/>
      <c r="AB1668" s="114"/>
      <c r="AC1668" s="114"/>
      <c r="AD1668" s="114"/>
      <c r="AE1668" s="114"/>
      <c r="AF1668" s="114"/>
      <c r="AG1668" s="114"/>
      <c r="AH1668" s="114"/>
      <c r="AI1668" s="114"/>
      <c r="AJ1668" s="114"/>
      <c r="AK1668" s="114"/>
      <c r="AL1668" s="114"/>
      <c r="AM1668" s="114"/>
      <c r="AN1668" s="114"/>
      <c r="AO1668" s="114"/>
      <c r="AP1668" s="114"/>
      <c r="AQ1668" s="114"/>
      <c r="AR1668" s="114"/>
      <c r="AS1668" s="114"/>
      <c r="AT1668" s="114"/>
      <c r="AU1668" s="114"/>
      <c r="AV1668" s="114"/>
      <c r="AW1668" s="114"/>
      <c r="AX1668" s="114"/>
      <c r="AY1668" s="114"/>
      <c r="AZ1668" s="114"/>
      <c r="BA1668" s="114"/>
      <c r="BB1668" s="114"/>
      <c r="BC1668" s="114"/>
      <c r="BD1668" s="114"/>
      <c r="BE1668" s="114"/>
      <c r="BF1668" s="114"/>
      <c r="BG1668" s="114"/>
      <c r="BH1668" s="114"/>
      <c r="BI1668" s="114"/>
      <c r="BJ1668" s="114"/>
      <c r="BK1668" s="114"/>
      <c r="BL1668" s="114"/>
    </row>
    <row r="1669">
      <c r="A1669" s="114"/>
      <c r="B1669" s="114"/>
      <c r="C1669" s="114"/>
      <c r="D1669" s="114"/>
      <c r="E1669" s="114"/>
      <c r="F1669" s="114"/>
      <c r="G1669" s="114"/>
      <c r="H1669" s="114"/>
      <c r="I1669" s="114"/>
      <c r="J1669" s="114"/>
      <c r="K1669" s="114"/>
      <c r="L1669" s="114"/>
      <c r="M1669" s="114"/>
      <c r="N1669" s="114"/>
      <c r="O1669" s="114"/>
      <c r="P1669" s="114"/>
      <c r="Q1669" s="114"/>
      <c r="R1669" s="114"/>
      <c r="S1669" s="114"/>
      <c r="T1669" s="114"/>
      <c r="U1669" s="114"/>
      <c r="V1669" s="114"/>
      <c r="W1669" s="114"/>
      <c r="X1669" s="114"/>
      <c r="Y1669" s="114"/>
      <c r="Z1669" s="114"/>
      <c r="AA1669" s="114"/>
      <c r="AB1669" s="114"/>
      <c r="AC1669" s="114"/>
      <c r="AD1669" s="114"/>
      <c r="AE1669" s="114"/>
      <c r="AF1669" s="114"/>
      <c r="AG1669" s="114"/>
      <c r="AH1669" s="114"/>
      <c r="AI1669" s="114"/>
      <c r="AJ1669" s="114"/>
      <c r="AK1669" s="114"/>
      <c r="AL1669" s="114"/>
      <c r="AM1669" s="114"/>
      <c r="AN1669" s="114"/>
      <c r="AO1669" s="114"/>
      <c r="AP1669" s="114"/>
      <c r="AQ1669" s="114"/>
      <c r="AR1669" s="114"/>
      <c r="AS1669" s="114"/>
      <c r="AT1669" s="114"/>
      <c r="AU1669" s="114"/>
      <c r="AV1669" s="114"/>
      <c r="AW1669" s="114"/>
      <c r="AX1669" s="114"/>
      <c r="AY1669" s="114"/>
      <c r="AZ1669" s="114"/>
      <c r="BA1669" s="114"/>
      <c r="BB1669" s="114"/>
      <c r="BC1669" s="114"/>
      <c r="BD1669" s="114"/>
      <c r="BE1669" s="114"/>
      <c r="BF1669" s="114"/>
      <c r="BG1669" s="114"/>
      <c r="BH1669" s="114"/>
      <c r="BI1669" s="114"/>
      <c r="BJ1669" s="114"/>
      <c r="BK1669" s="114"/>
      <c r="BL1669" s="114"/>
    </row>
    <row r="1670">
      <c r="A1670" s="114"/>
      <c r="B1670" s="114"/>
      <c r="C1670" s="114"/>
      <c r="D1670" s="114"/>
      <c r="E1670" s="114"/>
      <c r="F1670" s="114"/>
      <c r="G1670" s="114"/>
      <c r="H1670" s="114"/>
      <c r="I1670" s="114"/>
      <c r="J1670" s="114"/>
      <c r="K1670" s="114"/>
      <c r="L1670" s="114"/>
      <c r="M1670" s="114"/>
      <c r="N1670" s="114"/>
      <c r="O1670" s="114"/>
      <c r="P1670" s="114"/>
      <c r="Q1670" s="114"/>
      <c r="R1670" s="114"/>
      <c r="S1670" s="114"/>
      <c r="T1670" s="114"/>
      <c r="U1670" s="114"/>
      <c r="V1670" s="114"/>
      <c r="W1670" s="114"/>
      <c r="X1670" s="114"/>
      <c r="Y1670" s="114"/>
      <c r="Z1670" s="114"/>
      <c r="AA1670" s="114"/>
      <c r="AB1670" s="114"/>
      <c r="AC1670" s="114"/>
      <c r="AD1670" s="114"/>
      <c r="AE1670" s="114"/>
      <c r="AF1670" s="114"/>
      <c r="AG1670" s="114"/>
      <c r="AH1670" s="114"/>
      <c r="AI1670" s="114"/>
      <c r="AJ1670" s="114"/>
      <c r="AK1670" s="114"/>
      <c r="AL1670" s="114"/>
      <c r="AM1670" s="114"/>
      <c r="AN1670" s="114"/>
      <c r="AO1670" s="114"/>
      <c r="AP1670" s="114"/>
      <c r="AQ1670" s="114"/>
      <c r="AR1670" s="114"/>
      <c r="AS1670" s="114"/>
      <c r="AT1670" s="114"/>
      <c r="AU1670" s="114"/>
      <c r="AV1670" s="114"/>
      <c r="AW1670" s="114"/>
      <c r="AX1670" s="114"/>
      <c r="AY1670" s="114"/>
      <c r="AZ1670" s="114"/>
      <c r="BA1670" s="114"/>
      <c r="BB1670" s="114"/>
      <c r="BC1670" s="114"/>
      <c r="BD1670" s="114"/>
      <c r="BE1670" s="114"/>
      <c r="BF1670" s="114"/>
      <c r="BG1670" s="114"/>
      <c r="BH1670" s="114"/>
      <c r="BI1670" s="114"/>
      <c r="BJ1670" s="114"/>
      <c r="BK1670" s="114"/>
      <c r="BL1670" s="114"/>
    </row>
    <row r="1671">
      <c r="A1671" s="114"/>
      <c r="B1671" s="114"/>
      <c r="C1671" s="114"/>
      <c r="D1671" s="114"/>
      <c r="E1671" s="114"/>
      <c r="F1671" s="114"/>
      <c r="G1671" s="114"/>
      <c r="H1671" s="114"/>
      <c r="I1671" s="114"/>
      <c r="J1671" s="114"/>
      <c r="K1671" s="114"/>
      <c r="L1671" s="114"/>
      <c r="M1671" s="114"/>
      <c r="N1671" s="114"/>
      <c r="O1671" s="114"/>
      <c r="P1671" s="114"/>
      <c r="Q1671" s="114"/>
      <c r="R1671" s="114"/>
      <c r="S1671" s="114"/>
      <c r="T1671" s="114"/>
      <c r="U1671" s="114"/>
      <c r="V1671" s="114"/>
      <c r="W1671" s="114"/>
      <c r="X1671" s="114"/>
      <c r="Y1671" s="114"/>
      <c r="Z1671" s="114"/>
      <c r="AA1671" s="114"/>
      <c r="AB1671" s="114"/>
      <c r="AC1671" s="114"/>
      <c r="AD1671" s="114"/>
      <c r="AE1671" s="114"/>
      <c r="AF1671" s="114"/>
      <c r="AG1671" s="114"/>
      <c r="AH1671" s="114"/>
      <c r="AI1671" s="114"/>
      <c r="AJ1671" s="114"/>
      <c r="AK1671" s="114"/>
      <c r="AL1671" s="114"/>
      <c r="AM1671" s="114"/>
      <c r="AN1671" s="114"/>
      <c r="AO1671" s="114"/>
      <c r="AP1671" s="114"/>
      <c r="AQ1671" s="114"/>
      <c r="AR1671" s="114"/>
      <c r="AS1671" s="114"/>
      <c r="AT1671" s="114"/>
      <c r="AU1671" s="114"/>
      <c r="AV1671" s="114"/>
      <c r="AW1671" s="114"/>
      <c r="AX1671" s="114"/>
      <c r="AY1671" s="114"/>
      <c r="AZ1671" s="114"/>
      <c r="BA1671" s="114"/>
      <c r="BB1671" s="114"/>
      <c r="BC1671" s="114"/>
      <c r="BD1671" s="114"/>
      <c r="BE1671" s="114"/>
      <c r="BF1671" s="114"/>
      <c r="BG1671" s="114"/>
      <c r="BH1671" s="114"/>
      <c r="BI1671" s="114"/>
      <c r="BJ1671" s="114"/>
      <c r="BK1671" s="114"/>
      <c r="BL1671" s="114"/>
    </row>
    <row r="1672">
      <c r="A1672" s="114"/>
      <c r="B1672" s="114"/>
      <c r="C1672" s="114"/>
      <c r="D1672" s="114"/>
      <c r="E1672" s="114"/>
      <c r="F1672" s="114"/>
      <c r="G1672" s="114"/>
      <c r="H1672" s="114"/>
      <c r="I1672" s="114"/>
      <c r="J1672" s="114"/>
      <c r="K1672" s="114"/>
      <c r="L1672" s="114"/>
      <c r="M1672" s="114"/>
      <c r="N1672" s="114"/>
      <c r="O1672" s="114"/>
      <c r="P1672" s="114"/>
      <c r="Q1672" s="114"/>
      <c r="R1672" s="114"/>
      <c r="S1672" s="114"/>
      <c r="T1672" s="114"/>
      <c r="U1672" s="114"/>
      <c r="V1672" s="114"/>
      <c r="W1672" s="114"/>
      <c r="X1672" s="114"/>
      <c r="Y1672" s="114"/>
      <c r="Z1672" s="114"/>
      <c r="AA1672" s="114"/>
      <c r="AB1672" s="114"/>
      <c r="AC1672" s="114"/>
      <c r="AD1672" s="114"/>
      <c r="AE1672" s="114"/>
      <c r="AF1672" s="114"/>
      <c r="AG1672" s="114"/>
      <c r="AH1672" s="114"/>
      <c r="AI1672" s="114"/>
      <c r="AJ1672" s="114"/>
      <c r="AK1672" s="114"/>
      <c r="AL1672" s="114"/>
      <c r="AM1672" s="114"/>
      <c r="AN1672" s="114"/>
      <c r="AO1672" s="114"/>
      <c r="AP1672" s="114"/>
      <c r="AQ1672" s="114"/>
      <c r="AR1672" s="114"/>
      <c r="AS1672" s="114"/>
      <c r="AT1672" s="114"/>
      <c r="AU1672" s="114"/>
      <c r="AV1672" s="114"/>
      <c r="AW1672" s="114"/>
      <c r="AX1672" s="114"/>
      <c r="AY1672" s="114"/>
      <c r="AZ1672" s="114"/>
      <c r="BA1672" s="114"/>
      <c r="BB1672" s="114"/>
      <c r="BC1672" s="114"/>
      <c r="BD1672" s="114"/>
      <c r="BE1672" s="114"/>
      <c r="BF1672" s="114"/>
      <c r="BG1672" s="114"/>
      <c r="BH1672" s="114"/>
      <c r="BI1672" s="114"/>
      <c r="BJ1672" s="114"/>
      <c r="BK1672" s="114"/>
      <c r="BL1672" s="114"/>
    </row>
    <row r="1673">
      <c r="A1673" s="114"/>
      <c r="B1673" s="114"/>
      <c r="C1673" s="114"/>
      <c r="D1673" s="114"/>
      <c r="E1673" s="114"/>
      <c r="F1673" s="114"/>
      <c r="G1673" s="114"/>
      <c r="H1673" s="114"/>
      <c r="I1673" s="114"/>
      <c r="J1673" s="114"/>
      <c r="K1673" s="114"/>
      <c r="L1673" s="114"/>
      <c r="M1673" s="114"/>
      <c r="N1673" s="114"/>
      <c r="O1673" s="114"/>
      <c r="P1673" s="114"/>
      <c r="Q1673" s="114"/>
      <c r="R1673" s="114"/>
      <c r="S1673" s="114"/>
      <c r="T1673" s="114"/>
      <c r="U1673" s="114"/>
      <c r="V1673" s="114"/>
      <c r="W1673" s="114"/>
      <c r="X1673" s="114"/>
      <c r="Y1673" s="114"/>
      <c r="Z1673" s="114"/>
      <c r="AA1673" s="114"/>
      <c r="AB1673" s="114"/>
      <c r="AC1673" s="114"/>
      <c r="AD1673" s="114"/>
      <c r="AE1673" s="114"/>
      <c r="AF1673" s="114"/>
      <c r="AG1673" s="114"/>
      <c r="AH1673" s="114"/>
      <c r="AI1673" s="114"/>
      <c r="AJ1673" s="114"/>
      <c r="AK1673" s="114"/>
      <c r="AL1673" s="114"/>
      <c r="AM1673" s="114"/>
      <c r="AN1673" s="114"/>
      <c r="AO1673" s="114"/>
      <c r="AP1673" s="114"/>
      <c r="AQ1673" s="114"/>
      <c r="AR1673" s="114"/>
      <c r="AS1673" s="114"/>
      <c r="AT1673" s="114"/>
      <c r="AU1673" s="114"/>
      <c r="AV1673" s="114"/>
      <c r="AW1673" s="114"/>
      <c r="AX1673" s="114"/>
      <c r="AY1673" s="114"/>
      <c r="AZ1673" s="114"/>
      <c r="BA1673" s="114"/>
      <c r="BB1673" s="114"/>
      <c r="BC1673" s="114"/>
      <c r="BD1673" s="114"/>
      <c r="BE1673" s="114"/>
      <c r="BF1673" s="114"/>
      <c r="BG1673" s="114"/>
      <c r="BH1673" s="114"/>
      <c r="BI1673" s="114"/>
      <c r="BJ1673" s="114"/>
      <c r="BK1673" s="114"/>
      <c r="BL1673" s="114"/>
    </row>
    <row r="1674">
      <c r="A1674" s="114"/>
      <c r="B1674" s="114"/>
      <c r="C1674" s="114"/>
      <c r="D1674" s="114"/>
      <c r="E1674" s="114"/>
      <c r="F1674" s="114"/>
      <c r="G1674" s="114"/>
      <c r="H1674" s="114"/>
      <c r="I1674" s="114"/>
      <c r="J1674" s="114"/>
      <c r="K1674" s="114"/>
      <c r="L1674" s="114"/>
      <c r="M1674" s="114"/>
      <c r="N1674" s="114"/>
      <c r="O1674" s="114"/>
      <c r="P1674" s="114"/>
      <c r="Q1674" s="114"/>
      <c r="R1674" s="114"/>
      <c r="S1674" s="114"/>
      <c r="T1674" s="114"/>
      <c r="U1674" s="114"/>
      <c r="V1674" s="114"/>
      <c r="W1674" s="114"/>
      <c r="X1674" s="114"/>
      <c r="Y1674" s="114"/>
      <c r="Z1674" s="114"/>
      <c r="AA1674" s="114"/>
      <c r="AB1674" s="114"/>
      <c r="AC1674" s="114"/>
      <c r="AD1674" s="114"/>
      <c r="AE1674" s="114"/>
      <c r="AF1674" s="114"/>
      <c r="AG1674" s="114"/>
      <c r="AH1674" s="114"/>
      <c r="AI1674" s="114"/>
      <c r="AJ1674" s="114"/>
      <c r="AK1674" s="114"/>
      <c r="AL1674" s="114"/>
      <c r="AM1674" s="114"/>
      <c r="AN1674" s="114"/>
      <c r="AO1674" s="114"/>
      <c r="AP1674" s="114"/>
      <c r="AQ1674" s="114"/>
      <c r="AR1674" s="114"/>
      <c r="AS1674" s="114"/>
      <c r="AT1674" s="114"/>
      <c r="AU1674" s="114"/>
      <c r="AV1674" s="114"/>
      <c r="AW1674" s="114"/>
      <c r="AX1674" s="114"/>
      <c r="AY1674" s="114"/>
      <c r="AZ1674" s="114"/>
      <c r="BA1674" s="114"/>
      <c r="BB1674" s="114"/>
      <c r="BC1674" s="114"/>
      <c r="BD1674" s="114"/>
      <c r="BE1674" s="114"/>
      <c r="BF1674" s="114"/>
      <c r="BG1674" s="114"/>
      <c r="BH1674" s="114"/>
      <c r="BI1674" s="114"/>
      <c r="BJ1674" s="114"/>
      <c r="BK1674" s="114"/>
      <c r="BL1674" s="114"/>
    </row>
    <row r="1675">
      <c r="A1675" s="114"/>
      <c r="B1675" s="114"/>
      <c r="C1675" s="114"/>
      <c r="D1675" s="114"/>
      <c r="E1675" s="114"/>
      <c r="F1675" s="114"/>
      <c r="G1675" s="114"/>
      <c r="H1675" s="114"/>
      <c r="I1675" s="114"/>
      <c r="J1675" s="114"/>
      <c r="K1675" s="114"/>
      <c r="L1675" s="114"/>
      <c r="M1675" s="114"/>
      <c r="N1675" s="114"/>
      <c r="O1675" s="114"/>
      <c r="P1675" s="114"/>
      <c r="Q1675" s="114"/>
      <c r="R1675" s="114"/>
      <c r="S1675" s="114"/>
      <c r="T1675" s="114"/>
      <c r="U1675" s="114"/>
      <c r="V1675" s="114"/>
      <c r="W1675" s="114"/>
      <c r="X1675" s="114"/>
      <c r="Y1675" s="114"/>
      <c r="Z1675" s="114"/>
      <c r="AA1675" s="114"/>
      <c r="AB1675" s="114"/>
      <c r="AC1675" s="114"/>
      <c r="AD1675" s="114"/>
      <c r="AE1675" s="114"/>
      <c r="AF1675" s="114"/>
      <c r="AG1675" s="114"/>
      <c r="AH1675" s="114"/>
      <c r="AI1675" s="114"/>
      <c r="AJ1675" s="114"/>
      <c r="AK1675" s="114"/>
      <c r="AL1675" s="114"/>
      <c r="AM1675" s="114"/>
      <c r="AN1675" s="114"/>
      <c r="AO1675" s="114"/>
      <c r="AP1675" s="114"/>
      <c r="AQ1675" s="114"/>
      <c r="AR1675" s="114"/>
      <c r="AS1675" s="114"/>
      <c r="AT1675" s="114"/>
      <c r="AU1675" s="114"/>
      <c r="AV1675" s="114"/>
      <c r="AW1675" s="114"/>
      <c r="AX1675" s="114"/>
      <c r="AY1675" s="114"/>
      <c r="AZ1675" s="114"/>
      <c r="BA1675" s="114"/>
      <c r="BB1675" s="114"/>
      <c r="BC1675" s="114"/>
      <c r="BD1675" s="114"/>
      <c r="BE1675" s="114"/>
      <c r="BF1675" s="114"/>
      <c r="BG1675" s="114"/>
      <c r="BH1675" s="114"/>
      <c r="BI1675" s="114"/>
      <c r="BJ1675" s="114"/>
      <c r="BK1675" s="114"/>
      <c r="BL1675" s="114"/>
    </row>
    <row r="1676">
      <c r="A1676" s="114"/>
      <c r="B1676" s="114"/>
      <c r="C1676" s="114"/>
      <c r="D1676" s="114"/>
      <c r="E1676" s="114"/>
      <c r="F1676" s="114"/>
      <c r="G1676" s="114"/>
      <c r="H1676" s="114"/>
      <c r="I1676" s="114"/>
      <c r="J1676" s="114"/>
      <c r="K1676" s="114"/>
      <c r="L1676" s="114"/>
      <c r="M1676" s="114"/>
      <c r="N1676" s="114"/>
      <c r="O1676" s="114"/>
      <c r="P1676" s="114"/>
      <c r="Q1676" s="114"/>
      <c r="R1676" s="114"/>
      <c r="S1676" s="114"/>
      <c r="T1676" s="114"/>
      <c r="U1676" s="114"/>
      <c r="V1676" s="114"/>
      <c r="W1676" s="114"/>
      <c r="X1676" s="114"/>
      <c r="Y1676" s="114"/>
      <c r="Z1676" s="114"/>
      <c r="AA1676" s="114"/>
      <c r="AB1676" s="114"/>
      <c r="AC1676" s="114"/>
      <c r="AD1676" s="114"/>
      <c r="AE1676" s="114"/>
      <c r="AF1676" s="114"/>
      <c r="AG1676" s="114"/>
      <c r="AH1676" s="114"/>
      <c r="AI1676" s="114"/>
      <c r="AJ1676" s="114"/>
      <c r="AK1676" s="114"/>
      <c r="AL1676" s="114"/>
      <c r="AM1676" s="114"/>
      <c r="AN1676" s="114"/>
      <c r="AO1676" s="114"/>
      <c r="AP1676" s="114"/>
      <c r="AQ1676" s="114"/>
      <c r="AR1676" s="114"/>
      <c r="AS1676" s="114"/>
      <c r="AT1676" s="114"/>
      <c r="AU1676" s="114"/>
      <c r="AV1676" s="114"/>
      <c r="AW1676" s="114"/>
      <c r="AX1676" s="114"/>
      <c r="AY1676" s="114"/>
      <c r="AZ1676" s="114"/>
      <c r="BA1676" s="114"/>
      <c r="BB1676" s="114"/>
      <c r="BC1676" s="114"/>
      <c r="BD1676" s="114"/>
      <c r="BE1676" s="114"/>
      <c r="BF1676" s="114"/>
      <c r="BG1676" s="114"/>
      <c r="BH1676" s="114"/>
      <c r="BI1676" s="114"/>
      <c r="BJ1676" s="114"/>
      <c r="BK1676" s="114"/>
      <c r="BL1676" s="114"/>
    </row>
    <row r="1677">
      <c r="A1677" s="114"/>
      <c r="B1677" s="114"/>
      <c r="C1677" s="114"/>
      <c r="D1677" s="114"/>
      <c r="E1677" s="114"/>
      <c r="F1677" s="114"/>
      <c r="G1677" s="114"/>
      <c r="H1677" s="114"/>
      <c r="I1677" s="114"/>
      <c r="J1677" s="114"/>
      <c r="K1677" s="114"/>
      <c r="L1677" s="114"/>
      <c r="M1677" s="114"/>
      <c r="N1677" s="114"/>
      <c r="O1677" s="114"/>
      <c r="P1677" s="114"/>
      <c r="Q1677" s="114"/>
      <c r="R1677" s="114"/>
      <c r="S1677" s="114"/>
      <c r="T1677" s="114"/>
      <c r="U1677" s="114"/>
      <c r="V1677" s="114"/>
      <c r="W1677" s="114"/>
      <c r="X1677" s="114"/>
      <c r="Y1677" s="114"/>
      <c r="Z1677" s="114"/>
      <c r="AA1677" s="114"/>
      <c r="AB1677" s="114"/>
      <c r="AC1677" s="114"/>
      <c r="AD1677" s="114"/>
      <c r="AE1677" s="114"/>
      <c r="AF1677" s="114"/>
      <c r="AG1677" s="114"/>
      <c r="AH1677" s="114"/>
      <c r="AI1677" s="114"/>
      <c r="AJ1677" s="114"/>
      <c r="AK1677" s="114"/>
      <c r="AL1677" s="114"/>
      <c r="AM1677" s="114"/>
      <c r="AN1677" s="114"/>
      <c r="AO1677" s="114"/>
      <c r="AP1677" s="114"/>
      <c r="AQ1677" s="114"/>
      <c r="AR1677" s="114"/>
      <c r="AS1677" s="114"/>
      <c r="AT1677" s="114"/>
      <c r="AU1677" s="114"/>
      <c r="AV1677" s="114"/>
      <c r="AW1677" s="114"/>
      <c r="AX1677" s="114"/>
      <c r="AY1677" s="114"/>
      <c r="AZ1677" s="114"/>
      <c r="BA1677" s="114"/>
      <c r="BB1677" s="114"/>
      <c r="BC1677" s="114"/>
      <c r="BD1677" s="114"/>
      <c r="BE1677" s="114"/>
      <c r="BF1677" s="114"/>
      <c r="BG1677" s="114"/>
      <c r="BH1677" s="114"/>
      <c r="BI1677" s="114"/>
      <c r="BJ1677" s="114"/>
      <c r="BK1677" s="114"/>
      <c r="BL1677" s="114"/>
    </row>
    <row r="1678">
      <c r="A1678" s="114"/>
      <c r="B1678" s="114"/>
      <c r="C1678" s="114"/>
      <c r="D1678" s="114"/>
      <c r="E1678" s="114"/>
      <c r="F1678" s="114"/>
      <c r="G1678" s="114"/>
      <c r="H1678" s="114"/>
      <c r="I1678" s="114"/>
      <c r="J1678" s="114"/>
      <c r="K1678" s="114"/>
      <c r="L1678" s="114"/>
      <c r="M1678" s="114"/>
      <c r="N1678" s="114"/>
      <c r="O1678" s="114"/>
      <c r="P1678" s="114"/>
      <c r="Q1678" s="114"/>
      <c r="R1678" s="114"/>
      <c r="S1678" s="114"/>
      <c r="T1678" s="114"/>
      <c r="U1678" s="114"/>
      <c r="V1678" s="114"/>
      <c r="W1678" s="114"/>
      <c r="X1678" s="114"/>
      <c r="Y1678" s="114"/>
      <c r="Z1678" s="114"/>
      <c r="AA1678" s="114"/>
      <c r="AB1678" s="114"/>
      <c r="AC1678" s="114"/>
      <c r="AD1678" s="114"/>
      <c r="AE1678" s="114"/>
      <c r="AF1678" s="114"/>
      <c r="AG1678" s="114"/>
      <c r="AH1678" s="114"/>
      <c r="AI1678" s="114"/>
      <c r="AJ1678" s="114"/>
      <c r="AK1678" s="114"/>
      <c r="AL1678" s="114"/>
      <c r="AM1678" s="114"/>
      <c r="AN1678" s="114"/>
      <c r="AO1678" s="114"/>
      <c r="AP1678" s="114"/>
      <c r="AQ1678" s="114"/>
      <c r="AR1678" s="114"/>
      <c r="AS1678" s="114"/>
      <c r="AT1678" s="114"/>
      <c r="AU1678" s="114"/>
      <c r="AV1678" s="114"/>
      <c r="AW1678" s="114"/>
      <c r="AX1678" s="114"/>
      <c r="AY1678" s="114"/>
      <c r="AZ1678" s="114"/>
      <c r="BA1678" s="114"/>
      <c r="BB1678" s="114"/>
      <c r="BC1678" s="114"/>
      <c r="BD1678" s="114"/>
      <c r="BE1678" s="114"/>
      <c r="BF1678" s="114"/>
      <c r="BG1678" s="114"/>
      <c r="BH1678" s="114"/>
      <c r="BI1678" s="114"/>
      <c r="BJ1678" s="114"/>
      <c r="BK1678" s="114"/>
      <c r="BL1678" s="114"/>
    </row>
    <row r="1679">
      <c r="A1679" s="114"/>
      <c r="B1679" s="114"/>
      <c r="C1679" s="114"/>
      <c r="D1679" s="114"/>
      <c r="E1679" s="114"/>
      <c r="F1679" s="114"/>
      <c r="G1679" s="114"/>
      <c r="H1679" s="114"/>
      <c r="I1679" s="114"/>
      <c r="J1679" s="114"/>
      <c r="K1679" s="114"/>
      <c r="L1679" s="114"/>
      <c r="M1679" s="114"/>
      <c r="N1679" s="114"/>
      <c r="O1679" s="114"/>
      <c r="P1679" s="114"/>
      <c r="Q1679" s="114"/>
      <c r="R1679" s="114"/>
      <c r="S1679" s="114"/>
      <c r="T1679" s="114"/>
      <c r="U1679" s="114"/>
      <c r="V1679" s="114"/>
      <c r="W1679" s="114"/>
      <c r="X1679" s="114"/>
      <c r="Y1679" s="114"/>
      <c r="Z1679" s="114"/>
      <c r="AA1679" s="114"/>
      <c r="AB1679" s="114"/>
      <c r="AC1679" s="114"/>
      <c r="AD1679" s="114"/>
      <c r="AE1679" s="114"/>
      <c r="AF1679" s="114"/>
      <c r="AG1679" s="114"/>
      <c r="AH1679" s="114"/>
      <c r="AI1679" s="114"/>
      <c r="AJ1679" s="114"/>
      <c r="AK1679" s="114"/>
      <c r="AL1679" s="114"/>
      <c r="AM1679" s="114"/>
      <c r="AN1679" s="114"/>
      <c r="AO1679" s="114"/>
      <c r="AP1679" s="114"/>
      <c r="AQ1679" s="114"/>
      <c r="AR1679" s="114"/>
      <c r="AS1679" s="114"/>
      <c r="AT1679" s="114"/>
      <c r="AU1679" s="114"/>
      <c r="AV1679" s="114"/>
      <c r="AW1679" s="114"/>
      <c r="AX1679" s="114"/>
      <c r="AY1679" s="114"/>
      <c r="AZ1679" s="114"/>
      <c r="BA1679" s="114"/>
      <c r="BB1679" s="114"/>
      <c r="BC1679" s="114"/>
      <c r="BD1679" s="114"/>
      <c r="BE1679" s="114"/>
      <c r="BF1679" s="114"/>
      <c r="BG1679" s="114"/>
      <c r="BH1679" s="114"/>
      <c r="BI1679" s="114"/>
      <c r="BJ1679" s="114"/>
      <c r="BK1679" s="114"/>
      <c r="BL1679" s="114"/>
    </row>
    <row r="1680">
      <c r="A1680" s="114"/>
      <c r="B1680" s="114"/>
      <c r="C1680" s="114"/>
      <c r="D1680" s="114"/>
      <c r="E1680" s="114"/>
      <c r="F1680" s="114"/>
      <c r="G1680" s="114"/>
      <c r="H1680" s="114"/>
      <c r="I1680" s="114"/>
      <c r="J1680" s="114"/>
      <c r="K1680" s="114"/>
      <c r="L1680" s="114"/>
      <c r="M1680" s="114"/>
      <c r="N1680" s="114"/>
      <c r="O1680" s="114"/>
      <c r="P1680" s="114"/>
      <c r="Q1680" s="114"/>
      <c r="R1680" s="114"/>
      <c r="S1680" s="114"/>
      <c r="T1680" s="114"/>
      <c r="U1680" s="114"/>
      <c r="V1680" s="114"/>
      <c r="W1680" s="114"/>
      <c r="X1680" s="114"/>
      <c r="Y1680" s="114"/>
      <c r="Z1680" s="114"/>
      <c r="AA1680" s="114"/>
      <c r="AB1680" s="114"/>
      <c r="AC1680" s="114"/>
      <c r="AD1680" s="114"/>
      <c r="AE1680" s="114"/>
      <c r="AF1680" s="114"/>
      <c r="AG1680" s="114"/>
      <c r="AH1680" s="114"/>
      <c r="AI1680" s="114"/>
      <c r="AJ1680" s="114"/>
      <c r="AK1680" s="114"/>
      <c r="AL1680" s="114"/>
      <c r="AM1680" s="114"/>
      <c r="AN1680" s="114"/>
      <c r="AO1680" s="114"/>
      <c r="AP1680" s="114"/>
      <c r="AQ1680" s="114"/>
      <c r="AR1680" s="114"/>
      <c r="AS1680" s="114"/>
      <c r="AT1680" s="114"/>
      <c r="AU1680" s="114"/>
      <c r="AV1680" s="114"/>
      <c r="AW1680" s="114"/>
      <c r="AX1680" s="114"/>
      <c r="AY1680" s="114"/>
      <c r="AZ1680" s="114"/>
      <c r="BA1680" s="114"/>
      <c r="BB1680" s="114"/>
      <c r="BC1680" s="114"/>
      <c r="BD1680" s="114"/>
      <c r="BE1680" s="114"/>
      <c r="BF1680" s="114"/>
      <c r="BG1680" s="114"/>
      <c r="BH1680" s="114"/>
      <c r="BI1680" s="114"/>
      <c r="BJ1680" s="114"/>
      <c r="BK1680" s="114"/>
      <c r="BL1680" s="114"/>
    </row>
    <row r="1681">
      <c r="A1681" s="114"/>
      <c r="B1681" s="114"/>
      <c r="C1681" s="114"/>
      <c r="D1681" s="114"/>
      <c r="E1681" s="114"/>
      <c r="F1681" s="114"/>
      <c r="G1681" s="114"/>
      <c r="H1681" s="114"/>
      <c r="I1681" s="114"/>
      <c r="J1681" s="114"/>
      <c r="K1681" s="114"/>
      <c r="L1681" s="114"/>
      <c r="M1681" s="114"/>
      <c r="N1681" s="114"/>
      <c r="O1681" s="114"/>
      <c r="P1681" s="114"/>
      <c r="Q1681" s="114"/>
      <c r="R1681" s="114"/>
      <c r="S1681" s="114"/>
      <c r="T1681" s="114"/>
      <c r="U1681" s="114"/>
      <c r="V1681" s="114"/>
      <c r="W1681" s="114"/>
      <c r="X1681" s="114"/>
      <c r="Y1681" s="114"/>
      <c r="Z1681" s="114"/>
      <c r="AA1681" s="114"/>
      <c r="AB1681" s="114"/>
      <c r="AC1681" s="114"/>
      <c r="AD1681" s="114"/>
      <c r="AE1681" s="114"/>
      <c r="AF1681" s="114"/>
      <c r="AG1681" s="114"/>
      <c r="AH1681" s="114"/>
      <c r="AI1681" s="114"/>
      <c r="AJ1681" s="114"/>
      <c r="AK1681" s="114"/>
      <c r="AL1681" s="114"/>
      <c r="AM1681" s="114"/>
      <c r="AN1681" s="114"/>
      <c r="AO1681" s="114"/>
      <c r="AP1681" s="114"/>
      <c r="AQ1681" s="114"/>
      <c r="AR1681" s="114"/>
      <c r="AS1681" s="114"/>
      <c r="AT1681" s="114"/>
      <c r="AU1681" s="114"/>
      <c r="AV1681" s="114"/>
      <c r="AW1681" s="114"/>
      <c r="AX1681" s="114"/>
      <c r="AY1681" s="114"/>
      <c r="AZ1681" s="114"/>
      <c r="BA1681" s="114"/>
      <c r="BB1681" s="114"/>
      <c r="BC1681" s="114"/>
      <c r="BD1681" s="114"/>
      <c r="BE1681" s="114"/>
      <c r="BF1681" s="114"/>
      <c r="BG1681" s="114"/>
      <c r="BH1681" s="114"/>
      <c r="BI1681" s="114"/>
      <c r="BJ1681" s="114"/>
      <c r="BK1681" s="114"/>
      <c r="BL1681" s="114"/>
    </row>
    <row r="1682">
      <c r="A1682" s="114"/>
      <c r="B1682" s="114"/>
      <c r="C1682" s="114"/>
      <c r="D1682" s="114"/>
      <c r="E1682" s="114"/>
      <c r="F1682" s="114"/>
      <c r="G1682" s="114"/>
      <c r="H1682" s="114"/>
      <c r="I1682" s="114"/>
      <c r="J1682" s="114"/>
      <c r="K1682" s="114"/>
      <c r="L1682" s="114"/>
      <c r="M1682" s="114"/>
      <c r="N1682" s="114"/>
      <c r="O1682" s="114"/>
      <c r="P1682" s="114"/>
      <c r="Q1682" s="114"/>
      <c r="R1682" s="114"/>
      <c r="S1682" s="114"/>
      <c r="T1682" s="114"/>
      <c r="U1682" s="114"/>
      <c r="V1682" s="114"/>
      <c r="W1682" s="114"/>
      <c r="X1682" s="114"/>
      <c r="Y1682" s="114"/>
      <c r="Z1682" s="114"/>
      <c r="AA1682" s="114"/>
      <c r="AB1682" s="114"/>
      <c r="AC1682" s="114"/>
      <c r="AD1682" s="114"/>
      <c r="AE1682" s="114"/>
      <c r="AF1682" s="114"/>
      <c r="AG1682" s="114"/>
      <c r="AH1682" s="114"/>
      <c r="AI1682" s="114"/>
      <c r="AJ1682" s="114"/>
      <c r="AK1682" s="114"/>
      <c r="AL1682" s="114"/>
      <c r="AM1682" s="114"/>
      <c r="AN1682" s="114"/>
      <c r="AO1682" s="114"/>
      <c r="AP1682" s="114"/>
      <c r="AQ1682" s="114"/>
      <c r="AR1682" s="114"/>
      <c r="AS1682" s="114"/>
      <c r="AT1682" s="114"/>
      <c r="AU1682" s="114"/>
      <c r="AV1682" s="114"/>
      <c r="AW1682" s="114"/>
      <c r="AX1682" s="114"/>
      <c r="AY1682" s="114"/>
      <c r="AZ1682" s="114"/>
      <c r="BA1682" s="114"/>
      <c r="BB1682" s="114"/>
      <c r="BC1682" s="114"/>
      <c r="BD1682" s="114"/>
      <c r="BE1682" s="114"/>
      <c r="BF1682" s="114"/>
      <c r="BG1682" s="114"/>
      <c r="BH1682" s="114"/>
      <c r="BI1682" s="114"/>
      <c r="BJ1682" s="114"/>
      <c r="BK1682" s="114"/>
      <c r="BL1682" s="114"/>
    </row>
    <row r="1683">
      <c r="A1683" s="114"/>
      <c r="B1683" s="114"/>
      <c r="C1683" s="114"/>
      <c r="D1683" s="114"/>
      <c r="E1683" s="114"/>
      <c r="F1683" s="114"/>
      <c r="G1683" s="114"/>
      <c r="H1683" s="114"/>
      <c r="I1683" s="114"/>
      <c r="J1683" s="114"/>
      <c r="K1683" s="114"/>
      <c r="L1683" s="114"/>
      <c r="M1683" s="114"/>
      <c r="N1683" s="114"/>
      <c r="O1683" s="114"/>
      <c r="P1683" s="114"/>
      <c r="Q1683" s="114"/>
      <c r="R1683" s="114"/>
      <c r="S1683" s="114"/>
      <c r="T1683" s="114"/>
      <c r="U1683" s="114"/>
      <c r="V1683" s="114"/>
      <c r="W1683" s="114"/>
      <c r="X1683" s="114"/>
      <c r="Y1683" s="114"/>
      <c r="Z1683" s="114"/>
      <c r="AA1683" s="114"/>
      <c r="AB1683" s="114"/>
      <c r="AC1683" s="114"/>
      <c r="AD1683" s="114"/>
      <c r="AE1683" s="114"/>
      <c r="AF1683" s="114"/>
      <c r="AG1683" s="114"/>
      <c r="AH1683" s="114"/>
      <c r="AI1683" s="114"/>
      <c r="AJ1683" s="114"/>
      <c r="AK1683" s="114"/>
      <c r="AL1683" s="114"/>
      <c r="AM1683" s="114"/>
      <c r="AN1683" s="114"/>
      <c r="AO1683" s="114"/>
      <c r="AP1683" s="114"/>
      <c r="AQ1683" s="114"/>
      <c r="AR1683" s="114"/>
      <c r="AS1683" s="114"/>
      <c r="AT1683" s="114"/>
      <c r="AU1683" s="114"/>
      <c r="AV1683" s="114"/>
      <c r="AW1683" s="114"/>
      <c r="AX1683" s="114"/>
      <c r="AY1683" s="114"/>
      <c r="AZ1683" s="114"/>
      <c r="BA1683" s="114"/>
      <c r="BB1683" s="114"/>
      <c r="BC1683" s="114"/>
      <c r="BD1683" s="114"/>
      <c r="BE1683" s="114"/>
      <c r="BF1683" s="114"/>
      <c r="BG1683" s="114"/>
      <c r="BH1683" s="114"/>
      <c r="BI1683" s="114"/>
      <c r="BJ1683" s="114"/>
      <c r="BK1683" s="114"/>
      <c r="BL1683" s="114"/>
    </row>
    <row r="1684">
      <c r="A1684" s="114"/>
      <c r="B1684" s="114"/>
      <c r="C1684" s="114"/>
      <c r="D1684" s="114"/>
      <c r="E1684" s="114"/>
      <c r="F1684" s="114"/>
      <c r="G1684" s="114"/>
      <c r="H1684" s="114"/>
      <c r="I1684" s="114"/>
      <c r="J1684" s="114"/>
      <c r="K1684" s="114"/>
      <c r="L1684" s="114"/>
      <c r="M1684" s="114"/>
      <c r="N1684" s="114"/>
      <c r="O1684" s="114"/>
      <c r="P1684" s="114"/>
      <c r="Q1684" s="114"/>
      <c r="R1684" s="114"/>
      <c r="S1684" s="114"/>
      <c r="T1684" s="114"/>
      <c r="U1684" s="114"/>
      <c r="V1684" s="114"/>
      <c r="W1684" s="114"/>
      <c r="X1684" s="114"/>
      <c r="Y1684" s="114"/>
      <c r="Z1684" s="114"/>
      <c r="AA1684" s="114"/>
      <c r="AB1684" s="114"/>
      <c r="AC1684" s="114"/>
      <c r="AD1684" s="114"/>
      <c r="AE1684" s="114"/>
      <c r="AF1684" s="114"/>
      <c r="AG1684" s="114"/>
      <c r="AH1684" s="114"/>
      <c r="AI1684" s="114"/>
      <c r="AJ1684" s="114"/>
      <c r="AK1684" s="114"/>
      <c r="AL1684" s="114"/>
      <c r="AM1684" s="114"/>
      <c r="AN1684" s="114"/>
      <c r="AO1684" s="114"/>
      <c r="AP1684" s="114"/>
      <c r="AQ1684" s="114"/>
      <c r="AR1684" s="114"/>
      <c r="AS1684" s="114"/>
      <c r="AT1684" s="114"/>
      <c r="AU1684" s="114"/>
      <c r="AV1684" s="114"/>
      <c r="AW1684" s="114"/>
      <c r="AX1684" s="114"/>
      <c r="AY1684" s="114"/>
      <c r="AZ1684" s="114"/>
      <c r="BA1684" s="114"/>
      <c r="BB1684" s="114"/>
      <c r="BC1684" s="114"/>
      <c r="BD1684" s="114"/>
      <c r="BE1684" s="114"/>
      <c r="BF1684" s="114"/>
      <c r="BG1684" s="114"/>
      <c r="BH1684" s="114"/>
      <c r="BI1684" s="114"/>
      <c r="BJ1684" s="114"/>
      <c r="BK1684" s="114"/>
      <c r="BL1684" s="114"/>
    </row>
    <row r="1685">
      <c r="A1685" s="114"/>
      <c r="B1685" s="114"/>
      <c r="C1685" s="114"/>
      <c r="D1685" s="114"/>
      <c r="E1685" s="114"/>
      <c r="F1685" s="114"/>
      <c r="G1685" s="114"/>
      <c r="H1685" s="114"/>
      <c r="I1685" s="114"/>
      <c r="J1685" s="114"/>
      <c r="K1685" s="114"/>
      <c r="L1685" s="114"/>
      <c r="M1685" s="114"/>
      <c r="N1685" s="114"/>
      <c r="O1685" s="114"/>
      <c r="P1685" s="114"/>
      <c r="Q1685" s="114"/>
      <c r="R1685" s="114"/>
      <c r="S1685" s="114"/>
      <c r="T1685" s="114"/>
      <c r="U1685" s="114"/>
      <c r="V1685" s="114"/>
      <c r="W1685" s="114"/>
      <c r="X1685" s="114"/>
      <c r="Y1685" s="114"/>
      <c r="Z1685" s="114"/>
      <c r="AA1685" s="114"/>
      <c r="AB1685" s="114"/>
      <c r="AC1685" s="114"/>
      <c r="AD1685" s="114"/>
      <c r="AE1685" s="114"/>
      <c r="AF1685" s="114"/>
      <c r="AG1685" s="114"/>
      <c r="AH1685" s="114"/>
      <c r="AI1685" s="114"/>
      <c r="AJ1685" s="114"/>
      <c r="AK1685" s="114"/>
      <c r="AL1685" s="114"/>
      <c r="AM1685" s="114"/>
      <c r="AN1685" s="114"/>
      <c r="AO1685" s="114"/>
      <c r="AP1685" s="114"/>
      <c r="AQ1685" s="114"/>
      <c r="AR1685" s="114"/>
      <c r="AS1685" s="114"/>
      <c r="AT1685" s="114"/>
      <c r="AU1685" s="114"/>
      <c r="AV1685" s="114"/>
      <c r="AW1685" s="114"/>
      <c r="AX1685" s="114"/>
      <c r="AY1685" s="114"/>
      <c r="AZ1685" s="114"/>
      <c r="BA1685" s="114"/>
      <c r="BB1685" s="114"/>
      <c r="BC1685" s="114"/>
      <c r="BD1685" s="114"/>
      <c r="BE1685" s="114"/>
      <c r="BF1685" s="114"/>
      <c r="BG1685" s="114"/>
      <c r="BH1685" s="114"/>
      <c r="BI1685" s="114"/>
      <c r="BJ1685" s="114"/>
      <c r="BK1685" s="114"/>
      <c r="BL1685" s="114"/>
    </row>
    <row r="1686">
      <c r="A1686" s="114"/>
      <c r="B1686" s="114"/>
      <c r="C1686" s="114"/>
      <c r="D1686" s="114"/>
      <c r="E1686" s="114"/>
      <c r="F1686" s="114"/>
      <c r="G1686" s="114"/>
      <c r="H1686" s="114"/>
      <c r="I1686" s="114"/>
      <c r="J1686" s="114"/>
      <c r="K1686" s="114"/>
      <c r="L1686" s="114"/>
      <c r="M1686" s="114"/>
      <c r="N1686" s="114"/>
      <c r="O1686" s="114"/>
      <c r="P1686" s="114"/>
      <c r="Q1686" s="114"/>
      <c r="R1686" s="114"/>
      <c r="S1686" s="114"/>
      <c r="T1686" s="114"/>
      <c r="U1686" s="114"/>
      <c r="V1686" s="114"/>
      <c r="W1686" s="114"/>
      <c r="X1686" s="114"/>
      <c r="Y1686" s="114"/>
      <c r="Z1686" s="114"/>
      <c r="AA1686" s="114"/>
      <c r="AB1686" s="114"/>
      <c r="AC1686" s="114"/>
      <c r="AD1686" s="114"/>
      <c r="AE1686" s="114"/>
      <c r="AF1686" s="114"/>
      <c r="AG1686" s="114"/>
      <c r="AH1686" s="114"/>
      <c r="AI1686" s="114"/>
      <c r="AJ1686" s="114"/>
      <c r="AK1686" s="114"/>
      <c r="AL1686" s="114"/>
      <c r="AM1686" s="114"/>
      <c r="AN1686" s="114"/>
      <c r="AO1686" s="114"/>
      <c r="AP1686" s="114"/>
      <c r="AQ1686" s="114"/>
      <c r="AR1686" s="114"/>
      <c r="AS1686" s="114"/>
      <c r="AT1686" s="114"/>
      <c r="AU1686" s="114"/>
      <c r="AV1686" s="114"/>
      <c r="AW1686" s="114"/>
      <c r="AX1686" s="114"/>
      <c r="AY1686" s="114"/>
      <c r="AZ1686" s="114"/>
      <c r="BA1686" s="114"/>
      <c r="BB1686" s="114"/>
      <c r="BC1686" s="114"/>
      <c r="BD1686" s="114"/>
      <c r="BE1686" s="114"/>
      <c r="BF1686" s="114"/>
      <c r="BG1686" s="114"/>
      <c r="BH1686" s="114"/>
      <c r="BI1686" s="114"/>
      <c r="BJ1686" s="114"/>
      <c r="BK1686" s="114"/>
      <c r="BL1686" s="114"/>
    </row>
    <row r="1687">
      <c r="A1687" s="114"/>
      <c r="B1687" s="114"/>
      <c r="C1687" s="114"/>
      <c r="D1687" s="114"/>
      <c r="E1687" s="114"/>
      <c r="F1687" s="114"/>
      <c r="G1687" s="114"/>
      <c r="H1687" s="114"/>
      <c r="I1687" s="114"/>
      <c r="J1687" s="114"/>
      <c r="K1687" s="114"/>
      <c r="L1687" s="114"/>
      <c r="M1687" s="114"/>
      <c r="N1687" s="114"/>
      <c r="O1687" s="114"/>
      <c r="P1687" s="114"/>
      <c r="Q1687" s="114"/>
      <c r="R1687" s="114"/>
      <c r="S1687" s="114"/>
      <c r="T1687" s="114"/>
      <c r="U1687" s="114"/>
      <c r="V1687" s="114"/>
      <c r="W1687" s="114"/>
      <c r="X1687" s="114"/>
      <c r="Y1687" s="114"/>
      <c r="Z1687" s="114"/>
      <c r="AA1687" s="114"/>
      <c r="AB1687" s="114"/>
      <c r="AC1687" s="114"/>
      <c r="AD1687" s="114"/>
      <c r="AE1687" s="114"/>
      <c r="AF1687" s="114"/>
      <c r="AG1687" s="114"/>
      <c r="AH1687" s="114"/>
      <c r="AI1687" s="114"/>
      <c r="AJ1687" s="114"/>
      <c r="AK1687" s="114"/>
      <c r="AL1687" s="114"/>
      <c r="AM1687" s="114"/>
      <c r="AN1687" s="114"/>
      <c r="AO1687" s="114"/>
      <c r="AP1687" s="114"/>
      <c r="AQ1687" s="114"/>
      <c r="AR1687" s="114"/>
      <c r="AS1687" s="114"/>
      <c r="AT1687" s="114"/>
      <c r="AU1687" s="114"/>
      <c r="AV1687" s="114"/>
      <c r="AW1687" s="114"/>
      <c r="AX1687" s="114"/>
      <c r="AY1687" s="114"/>
      <c r="AZ1687" s="114"/>
      <c r="BA1687" s="114"/>
      <c r="BB1687" s="114"/>
      <c r="BC1687" s="114"/>
      <c r="BD1687" s="114"/>
      <c r="BE1687" s="114"/>
      <c r="BF1687" s="114"/>
      <c r="BG1687" s="114"/>
      <c r="BH1687" s="114"/>
      <c r="BI1687" s="114"/>
      <c r="BJ1687" s="114"/>
      <c r="BK1687" s="114"/>
      <c r="BL1687" s="114"/>
    </row>
    <row r="1688">
      <c r="A1688" s="114"/>
      <c r="B1688" s="114"/>
      <c r="C1688" s="114"/>
      <c r="D1688" s="114"/>
      <c r="E1688" s="114"/>
      <c r="F1688" s="114"/>
      <c r="G1688" s="114"/>
      <c r="H1688" s="114"/>
      <c r="I1688" s="114"/>
      <c r="J1688" s="114"/>
      <c r="K1688" s="114"/>
      <c r="L1688" s="114"/>
      <c r="M1688" s="114"/>
      <c r="N1688" s="114"/>
      <c r="O1688" s="114"/>
      <c r="P1688" s="114"/>
      <c r="Q1688" s="114"/>
      <c r="R1688" s="114"/>
      <c r="S1688" s="114"/>
      <c r="T1688" s="114"/>
      <c r="U1688" s="114"/>
      <c r="V1688" s="114"/>
      <c r="W1688" s="114"/>
      <c r="X1688" s="114"/>
      <c r="Y1688" s="114"/>
      <c r="Z1688" s="114"/>
      <c r="AA1688" s="114"/>
      <c r="AB1688" s="114"/>
      <c r="AC1688" s="114"/>
      <c r="AD1688" s="114"/>
      <c r="AE1688" s="114"/>
      <c r="AF1688" s="114"/>
      <c r="AG1688" s="114"/>
      <c r="AH1688" s="114"/>
      <c r="AI1688" s="114"/>
      <c r="AJ1688" s="114"/>
      <c r="AK1688" s="114"/>
      <c r="AL1688" s="114"/>
      <c r="AM1688" s="114"/>
      <c r="AN1688" s="114"/>
      <c r="AO1688" s="114"/>
      <c r="AP1688" s="114"/>
      <c r="AQ1688" s="114"/>
      <c r="AR1688" s="114"/>
      <c r="AS1688" s="114"/>
      <c r="AT1688" s="114"/>
      <c r="AU1688" s="114"/>
      <c r="AV1688" s="114"/>
      <c r="AW1688" s="114"/>
      <c r="AX1688" s="114"/>
      <c r="AY1688" s="114"/>
      <c r="AZ1688" s="114"/>
      <c r="BA1688" s="114"/>
      <c r="BB1688" s="114"/>
      <c r="BC1688" s="114"/>
      <c r="BD1688" s="114"/>
      <c r="BE1688" s="114"/>
      <c r="BF1688" s="114"/>
      <c r="BG1688" s="114"/>
      <c r="BH1688" s="114"/>
      <c r="BI1688" s="114"/>
      <c r="BJ1688" s="114"/>
      <c r="BK1688" s="114"/>
      <c r="BL1688" s="114"/>
    </row>
    <row r="1689">
      <c r="A1689" s="114"/>
      <c r="B1689" s="114"/>
      <c r="C1689" s="114"/>
      <c r="D1689" s="114"/>
      <c r="E1689" s="114"/>
      <c r="F1689" s="114"/>
      <c r="G1689" s="114"/>
      <c r="H1689" s="114"/>
      <c r="I1689" s="114"/>
      <c r="J1689" s="114"/>
      <c r="K1689" s="114"/>
      <c r="L1689" s="114"/>
      <c r="M1689" s="114"/>
      <c r="N1689" s="114"/>
      <c r="O1689" s="114"/>
      <c r="P1689" s="114"/>
      <c r="Q1689" s="114"/>
      <c r="R1689" s="114"/>
      <c r="S1689" s="114"/>
      <c r="T1689" s="114"/>
      <c r="U1689" s="114"/>
      <c r="V1689" s="114"/>
      <c r="W1689" s="114"/>
      <c r="X1689" s="114"/>
      <c r="Y1689" s="114"/>
      <c r="Z1689" s="114"/>
      <c r="AA1689" s="114"/>
      <c r="AB1689" s="114"/>
      <c r="AC1689" s="114"/>
      <c r="AD1689" s="114"/>
      <c r="AE1689" s="114"/>
      <c r="AF1689" s="114"/>
      <c r="AG1689" s="114"/>
      <c r="AH1689" s="114"/>
      <c r="AI1689" s="114"/>
      <c r="AJ1689" s="114"/>
      <c r="AK1689" s="114"/>
      <c r="AL1689" s="114"/>
      <c r="AM1689" s="114"/>
      <c r="AN1689" s="114"/>
      <c r="AO1689" s="114"/>
      <c r="AP1689" s="114"/>
      <c r="AQ1689" s="114"/>
      <c r="AR1689" s="114"/>
      <c r="AS1689" s="114"/>
      <c r="AT1689" s="114"/>
      <c r="AU1689" s="114"/>
      <c r="AV1689" s="114"/>
      <c r="AW1689" s="114"/>
      <c r="AX1689" s="114"/>
      <c r="AY1689" s="114"/>
      <c r="AZ1689" s="114"/>
      <c r="BA1689" s="114"/>
      <c r="BB1689" s="114"/>
      <c r="BC1689" s="114"/>
      <c r="BD1689" s="114"/>
      <c r="BE1689" s="114"/>
      <c r="BF1689" s="114"/>
      <c r="BG1689" s="114"/>
      <c r="BH1689" s="114"/>
      <c r="BI1689" s="114"/>
      <c r="BJ1689" s="114"/>
      <c r="BK1689" s="114"/>
      <c r="BL1689" s="114"/>
    </row>
    <row r="1690">
      <c r="A1690" s="114"/>
      <c r="B1690" s="114"/>
      <c r="C1690" s="114"/>
      <c r="D1690" s="114"/>
      <c r="E1690" s="114"/>
      <c r="F1690" s="114"/>
      <c r="G1690" s="114"/>
      <c r="H1690" s="114"/>
      <c r="I1690" s="114"/>
      <c r="J1690" s="114"/>
      <c r="K1690" s="114"/>
      <c r="L1690" s="114"/>
      <c r="M1690" s="114"/>
      <c r="N1690" s="114"/>
      <c r="O1690" s="114"/>
      <c r="P1690" s="114"/>
      <c r="Q1690" s="114"/>
      <c r="R1690" s="114"/>
      <c r="S1690" s="114"/>
      <c r="T1690" s="114"/>
      <c r="U1690" s="114"/>
      <c r="V1690" s="114"/>
      <c r="W1690" s="114"/>
      <c r="X1690" s="114"/>
      <c r="Y1690" s="114"/>
      <c r="Z1690" s="114"/>
      <c r="AA1690" s="114"/>
      <c r="AB1690" s="114"/>
      <c r="AC1690" s="114"/>
      <c r="AD1690" s="114"/>
      <c r="AE1690" s="114"/>
      <c r="AF1690" s="114"/>
      <c r="AG1690" s="114"/>
      <c r="AH1690" s="114"/>
      <c r="AI1690" s="114"/>
      <c r="AJ1690" s="114"/>
      <c r="AK1690" s="114"/>
      <c r="AL1690" s="114"/>
      <c r="AM1690" s="114"/>
      <c r="AN1690" s="114"/>
      <c r="AO1690" s="114"/>
      <c r="AP1690" s="114"/>
      <c r="AQ1690" s="114"/>
      <c r="AR1690" s="114"/>
      <c r="AS1690" s="114"/>
      <c r="AT1690" s="114"/>
      <c r="AU1690" s="114"/>
      <c r="AV1690" s="114"/>
      <c r="AW1690" s="114"/>
      <c r="AX1690" s="114"/>
      <c r="AY1690" s="114"/>
      <c r="AZ1690" s="114"/>
      <c r="BA1690" s="114"/>
      <c r="BB1690" s="114"/>
      <c r="BC1690" s="114"/>
      <c r="BD1690" s="114"/>
      <c r="BE1690" s="114"/>
      <c r="BF1690" s="114"/>
      <c r="BG1690" s="114"/>
      <c r="BH1690" s="114"/>
      <c r="BI1690" s="114"/>
      <c r="BJ1690" s="114"/>
      <c r="BK1690" s="114"/>
      <c r="BL1690" s="114"/>
    </row>
    <row r="1691">
      <c r="A1691" s="114"/>
      <c r="B1691" s="114"/>
      <c r="C1691" s="114"/>
      <c r="D1691" s="114"/>
      <c r="E1691" s="114"/>
      <c r="F1691" s="114"/>
      <c r="G1691" s="114"/>
      <c r="H1691" s="114"/>
      <c r="I1691" s="114"/>
      <c r="J1691" s="114"/>
      <c r="K1691" s="114"/>
      <c r="L1691" s="114"/>
      <c r="M1691" s="114"/>
      <c r="N1691" s="114"/>
      <c r="O1691" s="114"/>
      <c r="P1691" s="114"/>
      <c r="Q1691" s="114"/>
      <c r="R1691" s="114"/>
      <c r="S1691" s="114"/>
      <c r="T1691" s="114"/>
      <c r="U1691" s="114"/>
      <c r="V1691" s="114"/>
      <c r="W1691" s="114"/>
      <c r="X1691" s="114"/>
      <c r="Y1691" s="114"/>
      <c r="Z1691" s="114"/>
      <c r="AA1691" s="114"/>
      <c r="AB1691" s="114"/>
      <c r="AC1691" s="114"/>
      <c r="AD1691" s="114"/>
      <c r="AE1691" s="114"/>
      <c r="AF1691" s="114"/>
      <c r="AG1691" s="114"/>
      <c r="AH1691" s="114"/>
      <c r="AI1691" s="114"/>
      <c r="AJ1691" s="114"/>
      <c r="AK1691" s="114"/>
      <c r="AL1691" s="114"/>
      <c r="AM1691" s="114"/>
      <c r="AN1691" s="114"/>
      <c r="AO1691" s="114"/>
      <c r="AP1691" s="114"/>
      <c r="AQ1691" s="114"/>
      <c r="AR1691" s="114"/>
      <c r="AS1691" s="114"/>
      <c r="AT1691" s="114"/>
      <c r="AU1691" s="114"/>
      <c r="AV1691" s="114"/>
      <c r="AW1691" s="114"/>
      <c r="AX1691" s="114"/>
      <c r="AY1691" s="114"/>
      <c r="AZ1691" s="114"/>
      <c r="BA1691" s="114"/>
      <c r="BB1691" s="114"/>
      <c r="BC1691" s="114"/>
      <c r="BD1691" s="114"/>
      <c r="BE1691" s="114"/>
      <c r="BF1691" s="114"/>
      <c r="BG1691" s="114"/>
      <c r="BH1691" s="114"/>
      <c r="BI1691" s="114"/>
      <c r="BJ1691" s="114"/>
      <c r="BK1691" s="114"/>
      <c r="BL1691" s="114"/>
    </row>
    <row r="1692">
      <c r="A1692" s="114"/>
      <c r="B1692" s="114"/>
      <c r="C1692" s="114"/>
      <c r="D1692" s="114"/>
      <c r="E1692" s="114"/>
      <c r="F1692" s="114"/>
      <c r="G1692" s="114"/>
      <c r="H1692" s="114"/>
      <c r="I1692" s="114"/>
      <c r="J1692" s="114"/>
      <c r="K1692" s="114"/>
      <c r="L1692" s="114"/>
      <c r="M1692" s="114"/>
      <c r="N1692" s="114"/>
      <c r="O1692" s="114"/>
      <c r="P1692" s="114"/>
      <c r="Q1692" s="114"/>
      <c r="R1692" s="114"/>
      <c r="S1692" s="114"/>
      <c r="T1692" s="114"/>
      <c r="U1692" s="114"/>
      <c r="V1692" s="114"/>
      <c r="W1692" s="114"/>
      <c r="X1692" s="114"/>
      <c r="Y1692" s="114"/>
      <c r="Z1692" s="114"/>
      <c r="AA1692" s="114"/>
      <c r="AB1692" s="114"/>
      <c r="AC1692" s="114"/>
      <c r="AD1692" s="114"/>
      <c r="AE1692" s="114"/>
      <c r="AF1692" s="114"/>
      <c r="AG1692" s="114"/>
      <c r="AH1692" s="114"/>
      <c r="AI1692" s="114"/>
      <c r="AJ1692" s="114"/>
      <c r="AK1692" s="114"/>
      <c r="AL1692" s="114"/>
      <c r="AM1692" s="114"/>
      <c r="AN1692" s="114"/>
      <c r="AO1692" s="114"/>
      <c r="AP1692" s="114"/>
      <c r="AQ1692" s="114"/>
      <c r="AR1692" s="114"/>
      <c r="AS1692" s="114"/>
      <c r="AT1692" s="114"/>
      <c r="AU1692" s="114"/>
      <c r="AV1692" s="114"/>
      <c r="AW1692" s="114"/>
      <c r="AX1692" s="114"/>
      <c r="AY1692" s="114"/>
      <c r="AZ1692" s="114"/>
      <c r="BA1692" s="114"/>
      <c r="BB1692" s="114"/>
      <c r="BC1692" s="114"/>
      <c r="BD1692" s="114"/>
      <c r="BE1692" s="114"/>
      <c r="BF1692" s="114"/>
      <c r="BG1692" s="114"/>
      <c r="BH1692" s="114"/>
      <c r="BI1692" s="114"/>
      <c r="BJ1692" s="114"/>
      <c r="BK1692" s="114"/>
      <c r="BL1692" s="114"/>
    </row>
    <row r="1693">
      <c r="A1693" s="114"/>
      <c r="B1693" s="114"/>
      <c r="C1693" s="114"/>
      <c r="D1693" s="114"/>
      <c r="E1693" s="114"/>
      <c r="F1693" s="114"/>
      <c r="G1693" s="114"/>
      <c r="H1693" s="114"/>
      <c r="I1693" s="114"/>
      <c r="J1693" s="114"/>
      <c r="K1693" s="114"/>
      <c r="L1693" s="114"/>
      <c r="M1693" s="114"/>
      <c r="N1693" s="114"/>
      <c r="O1693" s="114"/>
      <c r="P1693" s="114"/>
      <c r="Q1693" s="114"/>
      <c r="R1693" s="114"/>
      <c r="S1693" s="114"/>
      <c r="T1693" s="114"/>
      <c r="U1693" s="114"/>
      <c r="V1693" s="114"/>
      <c r="W1693" s="114"/>
      <c r="X1693" s="114"/>
      <c r="Y1693" s="114"/>
      <c r="Z1693" s="114"/>
      <c r="AA1693" s="114"/>
      <c r="AB1693" s="114"/>
      <c r="AC1693" s="114"/>
      <c r="AD1693" s="114"/>
      <c r="AE1693" s="114"/>
      <c r="AF1693" s="114"/>
      <c r="AG1693" s="114"/>
      <c r="AH1693" s="114"/>
      <c r="AI1693" s="114"/>
      <c r="AJ1693" s="114"/>
      <c r="AK1693" s="114"/>
      <c r="AL1693" s="114"/>
      <c r="AM1693" s="114"/>
      <c r="AN1693" s="114"/>
      <c r="AO1693" s="114"/>
      <c r="AP1693" s="114"/>
      <c r="AQ1693" s="114"/>
      <c r="AR1693" s="114"/>
      <c r="AS1693" s="114"/>
      <c r="AT1693" s="114"/>
      <c r="AU1693" s="114"/>
      <c r="AV1693" s="114"/>
      <c r="AW1693" s="114"/>
      <c r="AX1693" s="114"/>
      <c r="AY1693" s="114"/>
      <c r="AZ1693" s="114"/>
      <c r="BA1693" s="114"/>
      <c r="BB1693" s="114"/>
      <c r="BC1693" s="114"/>
      <c r="BD1693" s="114"/>
      <c r="BE1693" s="114"/>
      <c r="BF1693" s="114"/>
      <c r="BG1693" s="114"/>
      <c r="BH1693" s="114"/>
      <c r="BI1693" s="114"/>
      <c r="BJ1693" s="114"/>
      <c r="BK1693" s="114"/>
      <c r="BL1693" s="114"/>
    </row>
    <row r="1694">
      <c r="A1694" s="114"/>
      <c r="B1694" s="114"/>
      <c r="C1694" s="114"/>
      <c r="D1694" s="114"/>
      <c r="E1694" s="114"/>
      <c r="F1694" s="114"/>
      <c r="G1694" s="114"/>
      <c r="H1694" s="114"/>
      <c r="I1694" s="114"/>
      <c r="J1694" s="114"/>
      <c r="K1694" s="114"/>
      <c r="L1694" s="114"/>
      <c r="M1694" s="114"/>
      <c r="N1694" s="114"/>
      <c r="O1694" s="114"/>
      <c r="P1694" s="114"/>
      <c r="Q1694" s="114"/>
      <c r="R1694" s="114"/>
      <c r="S1694" s="114"/>
      <c r="T1694" s="114"/>
      <c r="U1694" s="114"/>
      <c r="V1694" s="114"/>
      <c r="W1694" s="114"/>
      <c r="X1694" s="114"/>
      <c r="Y1694" s="114"/>
      <c r="Z1694" s="114"/>
      <c r="AA1694" s="114"/>
      <c r="AB1694" s="114"/>
      <c r="AC1694" s="114"/>
      <c r="AD1694" s="114"/>
      <c r="AE1694" s="114"/>
      <c r="AF1694" s="114"/>
      <c r="AG1694" s="114"/>
      <c r="AH1694" s="114"/>
      <c r="AI1694" s="114"/>
      <c r="AJ1694" s="114"/>
      <c r="AK1694" s="114"/>
      <c r="AL1694" s="114"/>
      <c r="AM1694" s="114"/>
      <c r="AN1694" s="114"/>
      <c r="AO1694" s="114"/>
      <c r="AP1694" s="114"/>
      <c r="AQ1694" s="114"/>
      <c r="AR1694" s="114"/>
      <c r="AS1694" s="114"/>
      <c r="AT1694" s="114"/>
      <c r="AU1694" s="114"/>
      <c r="AV1694" s="114"/>
      <c r="AW1694" s="114"/>
      <c r="AX1694" s="114"/>
      <c r="AY1694" s="114"/>
      <c r="AZ1694" s="114"/>
      <c r="BA1694" s="114"/>
      <c r="BB1694" s="114"/>
      <c r="BC1694" s="114"/>
      <c r="BD1694" s="114"/>
      <c r="BE1694" s="114"/>
      <c r="BF1694" s="114"/>
      <c r="BG1694" s="114"/>
      <c r="BH1694" s="114"/>
      <c r="BI1694" s="114"/>
      <c r="BJ1694" s="114"/>
      <c r="BK1694" s="114"/>
      <c r="BL1694" s="114"/>
    </row>
    <row r="1695">
      <c r="A1695" s="114"/>
      <c r="B1695" s="114"/>
      <c r="C1695" s="114"/>
      <c r="D1695" s="114"/>
      <c r="E1695" s="114"/>
      <c r="F1695" s="114"/>
      <c r="G1695" s="114"/>
      <c r="H1695" s="114"/>
      <c r="I1695" s="114"/>
      <c r="J1695" s="114"/>
      <c r="K1695" s="114"/>
      <c r="L1695" s="114"/>
      <c r="M1695" s="114"/>
      <c r="N1695" s="114"/>
      <c r="O1695" s="114"/>
      <c r="P1695" s="114"/>
      <c r="Q1695" s="114"/>
      <c r="R1695" s="114"/>
      <c r="S1695" s="114"/>
      <c r="T1695" s="114"/>
      <c r="U1695" s="114"/>
      <c r="V1695" s="114"/>
      <c r="W1695" s="114"/>
      <c r="X1695" s="114"/>
      <c r="Y1695" s="114"/>
      <c r="Z1695" s="114"/>
      <c r="AA1695" s="114"/>
      <c r="AB1695" s="114"/>
      <c r="AC1695" s="114"/>
      <c r="AD1695" s="114"/>
      <c r="AE1695" s="114"/>
      <c r="AF1695" s="114"/>
      <c r="AG1695" s="114"/>
      <c r="AH1695" s="114"/>
      <c r="AI1695" s="114"/>
      <c r="AJ1695" s="114"/>
      <c r="AK1695" s="114"/>
      <c r="AL1695" s="114"/>
      <c r="AM1695" s="114"/>
      <c r="AN1695" s="114"/>
      <c r="AO1695" s="114"/>
      <c r="AP1695" s="114"/>
      <c r="AQ1695" s="114"/>
      <c r="AR1695" s="114"/>
      <c r="AS1695" s="114"/>
      <c r="AT1695" s="114"/>
      <c r="AU1695" s="114"/>
      <c r="AV1695" s="114"/>
      <c r="AW1695" s="114"/>
      <c r="AX1695" s="114"/>
      <c r="AY1695" s="114"/>
      <c r="AZ1695" s="114"/>
      <c r="BA1695" s="114"/>
      <c r="BB1695" s="114"/>
      <c r="BC1695" s="114"/>
      <c r="BD1695" s="114"/>
      <c r="BE1695" s="114"/>
      <c r="BF1695" s="114"/>
      <c r="BG1695" s="114"/>
      <c r="BH1695" s="114"/>
      <c r="BI1695" s="114"/>
      <c r="BJ1695" s="114"/>
      <c r="BK1695" s="114"/>
      <c r="BL1695" s="114"/>
    </row>
    <row r="1696">
      <c r="A1696" s="114"/>
      <c r="B1696" s="114"/>
      <c r="C1696" s="114"/>
      <c r="D1696" s="114"/>
      <c r="E1696" s="114"/>
      <c r="F1696" s="114"/>
      <c r="G1696" s="114"/>
      <c r="H1696" s="114"/>
      <c r="I1696" s="114"/>
      <c r="J1696" s="114"/>
      <c r="K1696" s="114"/>
      <c r="L1696" s="114"/>
      <c r="M1696" s="114"/>
      <c r="N1696" s="114"/>
      <c r="O1696" s="114"/>
      <c r="P1696" s="114"/>
      <c r="Q1696" s="114"/>
      <c r="R1696" s="114"/>
      <c r="S1696" s="114"/>
      <c r="T1696" s="114"/>
      <c r="U1696" s="114"/>
      <c r="V1696" s="114"/>
      <c r="W1696" s="114"/>
      <c r="X1696" s="114"/>
      <c r="Y1696" s="114"/>
      <c r="Z1696" s="114"/>
      <c r="AA1696" s="114"/>
      <c r="AB1696" s="114"/>
      <c r="AC1696" s="114"/>
      <c r="AD1696" s="114"/>
      <c r="AE1696" s="114"/>
      <c r="AF1696" s="114"/>
      <c r="AG1696" s="114"/>
      <c r="AH1696" s="114"/>
      <c r="AI1696" s="114"/>
      <c r="AJ1696" s="114"/>
      <c r="AK1696" s="114"/>
      <c r="AL1696" s="114"/>
      <c r="AM1696" s="114"/>
      <c r="AN1696" s="114"/>
      <c r="AO1696" s="114"/>
      <c r="AP1696" s="114"/>
      <c r="AQ1696" s="114"/>
      <c r="AR1696" s="114"/>
      <c r="AS1696" s="114"/>
      <c r="AT1696" s="114"/>
      <c r="AU1696" s="114"/>
      <c r="AV1696" s="114"/>
      <c r="AW1696" s="114"/>
      <c r="AX1696" s="114"/>
      <c r="AY1696" s="114"/>
      <c r="AZ1696" s="114"/>
      <c r="BA1696" s="114"/>
      <c r="BB1696" s="114"/>
      <c r="BC1696" s="114"/>
      <c r="BD1696" s="114"/>
      <c r="BE1696" s="114"/>
      <c r="BF1696" s="114"/>
      <c r="BG1696" s="114"/>
      <c r="BH1696" s="114"/>
      <c r="BI1696" s="114"/>
      <c r="BJ1696" s="114"/>
      <c r="BK1696" s="114"/>
      <c r="BL1696" s="114"/>
    </row>
    <row r="1697">
      <c r="A1697" s="114"/>
      <c r="B1697" s="114"/>
      <c r="C1697" s="114"/>
      <c r="D1697" s="114"/>
      <c r="E1697" s="114"/>
      <c r="F1697" s="114"/>
      <c r="G1697" s="114"/>
      <c r="H1697" s="114"/>
      <c r="I1697" s="114"/>
      <c r="J1697" s="114"/>
      <c r="K1697" s="114"/>
      <c r="L1697" s="114"/>
      <c r="M1697" s="114"/>
      <c r="N1697" s="114"/>
      <c r="O1697" s="114"/>
      <c r="P1697" s="114"/>
      <c r="Q1697" s="114"/>
      <c r="R1697" s="114"/>
      <c r="S1697" s="114"/>
      <c r="T1697" s="114"/>
      <c r="U1697" s="114"/>
      <c r="V1697" s="114"/>
      <c r="W1697" s="114"/>
      <c r="X1697" s="114"/>
      <c r="Y1697" s="114"/>
      <c r="Z1697" s="114"/>
      <c r="AA1697" s="114"/>
      <c r="AB1697" s="114"/>
      <c r="AC1697" s="114"/>
      <c r="AD1697" s="114"/>
      <c r="AE1697" s="114"/>
      <c r="AF1697" s="114"/>
      <c r="AG1697" s="114"/>
      <c r="AH1697" s="114"/>
      <c r="AI1697" s="114"/>
      <c r="AJ1697" s="114"/>
      <c r="AK1697" s="114"/>
      <c r="AL1697" s="114"/>
      <c r="AM1697" s="114"/>
      <c r="AN1697" s="114"/>
      <c r="AO1697" s="114"/>
      <c r="AP1697" s="114"/>
      <c r="AQ1697" s="114"/>
      <c r="AR1697" s="114"/>
      <c r="AS1697" s="114"/>
      <c r="AT1697" s="114"/>
      <c r="AU1697" s="114"/>
      <c r="AV1697" s="114"/>
      <c r="AW1697" s="114"/>
      <c r="AX1697" s="114"/>
      <c r="AY1697" s="114"/>
      <c r="AZ1697" s="114"/>
      <c r="BA1697" s="114"/>
      <c r="BB1697" s="114"/>
      <c r="BC1697" s="114"/>
      <c r="BD1697" s="114"/>
      <c r="BE1697" s="114"/>
      <c r="BF1697" s="114"/>
      <c r="BG1697" s="114"/>
      <c r="BH1697" s="114"/>
      <c r="BI1697" s="114"/>
      <c r="BJ1697" s="114"/>
      <c r="BK1697" s="114"/>
      <c r="BL1697" s="114"/>
    </row>
    <row r="1698">
      <c r="A1698" s="114"/>
      <c r="B1698" s="114"/>
      <c r="C1698" s="114"/>
      <c r="D1698" s="114"/>
      <c r="E1698" s="114"/>
      <c r="F1698" s="114"/>
      <c r="G1698" s="114"/>
      <c r="H1698" s="114"/>
      <c r="I1698" s="114"/>
      <c r="J1698" s="114"/>
      <c r="K1698" s="114"/>
      <c r="L1698" s="114"/>
      <c r="M1698" s="114"/>
      <c r="N1698" s="114"/>
      <c r="O1698" s="114"/>
      <c r="P1698" s="114"/>
      <c r="Q1698" s="114"/>
      <c r="R1698" s="114"/>
      <c r="S1698" s="114"/>
      <c r="T1698" s="114"/>
      <c r="U1698" s="114"/>
      <c r="V1698" s="114"/>
      <c r="W1698" s="114"/>
      <c r="X1698" s="114"/>
      <c r="Y1698" s="114"/>
      <c r="Z1698" s="114"/>
      <c r="AA1698" s="114"/>
      <c r="AB1698" s="114"/>
      <c r="AC1698" s="114"/>
      <c r="AD1698" s="114"/>
      <c r="AE1698" s="114"/>
      <c r="AF1698" s="114"/>
      <c r="AG1698" s="114"/>
      <c r="AH1698" s="114"/>
      <c r="AI1698" s="114"/>
      <c r="AJ1698" s="114"/>
      <c r="AK1698" s="114"/>
      <c r="AL1698" s="114"/>
      <c r="AM1698" s="114"/>
      <c r="AN1698" s="114"/>
      <c r="AO1698" s="114"/>
      <c r="AP1698" s="114"/>
      <c r="AQ1698" s="114"/>
      <c r="AR1698" s="114"/>
      <c r="AS1698" s="114"/>
      <c r="AT1698" s="114"/>
      <c r="AU1698" s="114"/>
      <c r="AV1698" s="114"/>
      <c r="AW1698" s="114"/>
      <c r="AX1698" s="114"/>
      <c r="AY1698" s="114"/>
      <c r="AZ1698" s="114"/>
      <c r="BA1698" s="114"/>
      <c r="BB1698" s="114"/>
      <c r="BC1698" s="114"/>
      <c r="BD1698" s="114"/>
      <c r="BE1698" s="114"/>
      <c r="BF1698" s="114"/>
      <c r="BG1698" s="114"/>
      <c r="BH1698" s="114"/>
      <c r="BI1698" s="114"/>
      <c r="BJ1698" s="114"/>
      <c r="BK1698" s="114"/>
      <c r="BL1698" s="114"/>
    </row>
    <row r="1699">
      <c r="A1699" s="114"/>
      <c r="B1699" s="114"/>
      <c r="C1699" s="114"/>
      <c r="D1699" s="114"/>
      <c r="E1699" s="114"/>
      <c r="F1699" s="114"/>
      <c r="G1699" s="114"/>
      <c r="H1699" s="114"/>
      <c r="I1699" s="114"/>
      <c r="J1699" s="114"/>
      <c r="K1699" s="114"/>
      <c r="L1699" s="114"/>
      <c r="M1699" s="114"/>
      <c r="N1699" s="114"/>
      <c r="O1699" s="114"/>
      <c r="P1699" s="114"/>
      <c r="Q1699" s="114"/>
      <c r="R1699" s="114"/>
      <c r="S1699" s="114"/>
      <c r="T1699" s="114"/>
      <c r="U1699" s="114"/>
      <c r="V1699" s="114"/>
      <c r="W1699" s="114"/>
      <c r="X1699" s="114"/>
      <c r="Y1699" s="114"/>
      <c r="Z1699" s="114"/>
      <c r="AA1699" s="114"/>
      <c r="AB1699" s="114"/>
      <c r="AC1699" s="114"/>
      <c r="AD1699" s="114"/>
      <c r="AE1699" s="114"/>
      <c r="AF1699" s="114"/>
      <c r="AG1699" s="114"/>
      <c r="AH1699" s="114"/>
      <c r="AI1699" s="114"/>
      <c r="AJ1699" s="114"/>
      <c r="AK1699" s="114"/>
      <c r="AL1699" s="114"/>
      <c r="AM1699" s="114"/>
      <c r="AN1699" s="114"/>
      <c r="AO1699" s="114"/>
      <c r="AP1699" s="114"/>
      <c r="AQ1699" s="114"/>
      <c r="AR1699" s="114"/>
      <c r="AS1699" s="114"/>
      <c r="AT1699" s="114"/>
      <c r="AU1699" s="114"/>
      <c r="AV1699" s="114"/>
      <c r="AW1699" s="114"/>
      <c r="AX1699" s="114"/>
      <c r="AY1699" s="114"/>
      <c r="AZ1699" s="114"/>
      <c r="BA1699" s="114"/>
      <c r="BB1699" s="114"/>
      <c r="BC1699" s="114"/>
      <c r="BD1699" s="114"/>
      <c r="BE1699" s="114"/>
      <c r="BF1699" s="114"/>
      <c r="BG1699" s="114"/>
      <c r="BH1699" s="114"/>
      <c r="BI1699" s="114"/>
      <c r="BJ1699" s="114"/>
      <c r="BK1699" s="114"/>
      <c r="BL1699" s="114"/>
    </row>
    <row r="1700">
      <c r="A1700" s="114"/>
      <c r="B1700" s="114"/>
      <c r="C1700" s="114"/>
      <c r="D1700" s="114"/>
      <c r="E1700" s="114"/>
      <c r="F1700" s="114"/>
      <c r="G1700" s="114"/>
      <c r="H1700" s="114"/>
      <c r="I1700" s="114"/>
      <c r="J1700" s="114"/>
      <c r="K1700" s="114"/>
      <c r="L1700" s="114"/>
      <c r="M1700" s="114"/>
      <c r="N1700" s="114"/>
      <c r="O1700" s="114"/>
      <c r="P1700" s="114"/>
      <c r="Q1700" s="114"/>
      <c r="R1700" s="114"/>
      <c r="S1700" s="114"/>
      <c r="T1700" s="114"/>
      <c r="U1700" s="114"/>
      <c r="V1700" s="114"/>
      <c r="W1700" s="114"/>
      <c r="X1700" s="114"/>
      <c r="Y1700" s="114"/>
      <c r="Z1700" s="114"/>
      <c r="AA1700" s="114"/>
      <c r="AB1700" s="114"/>
      <c r="AC1700" s="114"/>
      <c r="AD1700" s="114"/>
      <c r="AE1700" s="114"/>
      <c r="AF1700" s="114"/>
      <c r="AG1700" s="114"/>
      <c r="AH1700" s="114"/>
      <c r="AI1700" s="114"/>
      <c r="AJ1700" s="114"/>
      <c r="AK1700" s="114"/>
      <c r="AL1700" s="114"/>
      <c r="AM1700" s="114"/>
      <c r="AN1700" s="114"/>
      <c r="AO1700" s="114"/>
      <c r="AP1700" s="114"/>
      <c r="AQ1700" s="114"/>
      <c r="AR1700" s="114"/>
      <c r="AS1700" s="114"/>
      <c r="AT1700" s="114"/>
      <c r="AU1700" s="114"/>
      <c r="AV1700" s="114"/>
      <c r="AW1700" s="114"/>
      <c r="AX1700" s="114"/>
      <c r="AY1700" s="114"/>
      <c r="AZ1700" s="114"/>
      <c r="BA1700" s="114"/>
      <c r="BB1700" s="114"/>
      <c r="BC1700" s="114"/>
      <c r="BD1700" s="114"/>
      <c r="BE1700" s="114"/>
      <c r="BF1700" s="114"/>
      <c r="BG1700" s="114"/>
      <c r="BH1700" s="114"/>
      <c r="BI1700" s="114"/>
      <c r="BJ1700" s="114"/>
      <c r="BK1700" s="114"/>
      <c r="BL1700" s="114"/>
    </row>
    <row r="1701">
      <c r="A1701" s="114"/>
      <c r="B1701" s="114"/>
      <c r="C1701" s="114"/>
      <c r="D1701" s="114"/>
      <c r="E1701" s="114"/>
      <c r="F1701" s="114"/>
      <c r="G1701" s="114"/>
      <c r="H1701" s="114"/>
      <c r="I1701" s="114"/>
      <c r="J1701" s="114"/>
      <c r="K1701" s="114"/>
      <c r="L1701" s="114"/>
      <c r="M1701" s="114"/>
      <c r="N1701" s="114"/>
      <c r="O1701" s="114"/>
      <c r="P1701" s="114"/>
      <c r="Q1701" s="114"/>
      <c r="R1701" s="114"/>
      <c r="S1701" s="114"/>
      <c r="T1701" s="114"/>
      <c r="U1701" s="114"/>
      <c r="V1701" s="114"/>
      <c r="W1701" s="114"/>
      <c r="X1701" s="114"/>
      <c r="Y1701" s="114"/>
      <c r="Z1701" s="114"/>
      <c r="AA1701" s="114"/>
      <c r="AB1701" s="114"/>
      <c r="AC1701" s="114"/>
      <c r="AD1701" s="114"/>
      <c r="AE1701" s="114"/>
      <c r="AF1701" s="114"/>
      <c r="AG1701" s="114"/>
      <c r="AH1701" s="114"/>
      <c r="AI1701" s="114"/>
      <c r="AJ1701" s="114"/>
      <c r="AK1701" s="114"/>
      <c r="AL1701" s="114"/>
      <c r="AM1701" s="114"/>
      <c r="AN1701" s="114"/>
      <c r="AO1701" s="114"/>
      <c r="AP1701" s="114"/>
      <c r="AQ1701" s="114"/>
      <c r="AR1701" s="114"/>
      <c r="AS1701" s="114"/>
      <c r="AT1701" s="114"/>
      <c r="AU1701" s="114"/>
      <c r="AV1701" s="114"/>
      <c r="AW1701" s="114"/>
      <c r="AX1701" s="114"/>
      <c r="AY1701" s="114"/>
      <c r="AZ1701" s="114"/>
      <c r="BA1701" s="114"/>
      <c r="BB1701" s="114"/>
      <c r="BC1701" s="114"/>
      <c r="BD1701" s="114"/>
      <c r="BE1701" s="114"/>
      <c r="BF1701" s="114"/>
      <c r="BG1701" s="114"/>
      <c r="BH1701" s="114"/>
      <c r="BI1701" s="114"/>
      <c r="BJ1701" s="114"/>
      <c r="BK1701" s="114"/>
      <c r="BL1701" s="114"/>
    </row>
    <row r="1702">
      <c r="A1702" s="114"/>
      <c r="B1702" s="114"/>
      <c r="C1702" s="114"/>
      <c r="D1702" s="114"/>
      <c r="E1702" s="114"/>
      <c r="F1702" s="114"/>
      <c r="G1702" s="114"/>
      <c r="H1702" s="114"/>
      <c r="I1702" s="114"/>
      <c r="J1702" s="114"/>
      <c r="K1702" s="114"/>
      <c r="L1702" s="114"/>
      <c r="M1702" s="114"/>
      <c r="N1702" s="114"/>
      <c r="O1702" s="114"/>
      <c r="P1702" s="114"/>
      <c r="Q1702" s="114"/>
      <c r="R1702" s="114"/>
      <c r="S1702" s="114"/>
      <c r="T1702" s="114"/>
      <c r="U1702" s="114"/>
      <c r="V1702" s="114"/>
      <c r="W1702" s="114"/>
      <c r="X1702" s="114"/>
      <c r="Y1702" s="114"/>
      <c r="Z1702" s="114"/>
      <c r="AA1702" s="114"/>
      <c r="AB1702" s="114"/>
      <c r="AC1702" s="114"/>
      <c r="AD1702" s="114"/>
      <c r="AE1702" s="114"/>
      <c r="AF1702" s="114"/>
      <c r="AG1702" s="114"/>
      <c r="AH1702" s="114"/>
      <c r="AI1702" s="114"/>
      <c r="AJ1702" s="114"/>
      <c r="AK1702" s="114"/>
      <c r="AL1702" s="114"/>
      <c r="AM1702" s="114"/>
      <c r="AN1702" s="114"/>
      <c r="AO1702" s="114"/>
      <c r="AP1702" s="114"/>
      <c r="AQ1702" s="114"/>
      <c r="AR1702" s="114"/>
      <c r="AS1702" s="114"/>
      <c r="AT1702" s="114"/>
      <c r="AU1702" s="114"/>
      <c r="AV1702" s="114"/>
      <c r="AW1702" s="114"/>
      <c r="AX1702" s="114"/>
      <c r="AY1702" s="114"/>
      <c r="AZ1702" s="114"/>
      <c r="BA1702" s="114"/>
      <c r="BB1702" s="114"/>
      <c r="BC1702" s="114"/>
      <c r="BD1702" s="114"/>
      <c r="BE1702" s="114"/>
      <c r="BF1702" s="114"/>
      <c r="BG1702" s="114"/>
      <c r="BH1702" s="114"/>
      <c r="BI1702" s="114"/>
      <c r="BJ1702" s="114"/>
      <c r="BK1702" s="114"/>
      <c r="BL1702" s="114"/>
    </row>
    <row r="1703">
      <c r="A1703" s="114"/>
      <c r="B1703" s="114"/>
      <c r="C1703" s="114"/>
      <c r="D1703" s="114"/>
      <c r="E1703" s="114"/>
      <c r="F1703" s="114"/>
      <c r="G1703" s="114"/>
      <c r="H1703" s="114"/>
      <c r="I1703" s="114"/>
      <c r="J1703" s="114"/>
      <c r="K1703" s="114"/>
      <c r="L1703" s="114"/>
      <c r="M1703" s="114"/>
      <c r="N1703" s="114"/>
      <c r="O1703" s="114"/>
      <c r="P1703" s="114"/>
      <c r="Q1703" s="114"/>
      <c r="R1703" s="114"/>
      <c r="S1703" s="114"/>
      <c r="T1703" s="114"/>
      <c r="U1703" s="114"/>
      <c r="V1703" s="114"/>
      <c r="W1703" s="114"/>
      <c r="X1703" s="114"/>
      <c r="Y1703" s="114"/>
      <c r="Z1703" s="114"/>
      <c r="AA1703" s="114"/>
      <c r="AB1703" s="114"/>
      <c r="AC1703" s="114"/>
      <c r="AD1703" s="114"/>
      <c r="AE1703" s="114"/>
      <c r="AF1703" s="114"/>
      <c r="AG1703" s="114"/>
      <c r="AH1703" s="114"/>
      <c r="AI1703" s="114"/>
      <c r="AJ1703" s="114"/>
      <c r="AK1703" s="114"/>
      <c r="AL1703" s="114"/>
      <c r="AM1703" s="114"/>
      <c r="AN1703" s="114"/>
      <c r="AO1703" s="114"/>
      <c r="AP1703" s="114"/>
      <c r="AQ1703" s="114"/>
      <c r="AR1703" s="114"/>
      <c r="AS1703" s="114"/>
      <c r="AT1703" s="114"/>
      <c r="AU1703" s="114"/>
      <c r="AV1703" s="114"/>
      <c r="AW1703" s="114"/>
      <c r="AX1703" s="114"/>
      <c r="AY1703" s="114"/>
      <c r="AZ1703" s="114"/>
      <c r="BA1703" s="114"/>
      <c r="BB1703" s="114"/>
      <c r="BC1703" s="114"/>
      <c r="BD1703" s="114"/>
      <c r="BE1703" s="114"/>
      <c r="BF1703" s="114"/>
      <c r="BG1703" s="114"/>
      <c r="BH1703" s="114"/>
      <c r="BI1703" s="114"/>
      <c r="BJ1703" s="114"/>
      <c r="BK1703" s="114"/>
      <c r="BL1703" s="114"/>
    </row>
    <row r="1704">
      <c r="A1704" s="114"/>
      <c r="B1704" s="114"/>
      <c r="C1704" s="114"/>
      <c r="D1704" s="114"/>
      <c r="E1704" s="114"/>
      <c r="F1704" s="114"/>
      <c r="G1704" s="114"/>
      <c r="H1704" s="114"/>
      <c r="I1704" s="114"/>
      <c r="J1704" s="114"/>
      <c r="K1704" s="114"/>
      <c r="L1704" s="114"/>
      <c r="M1704" s="114"/>
      <c r="N1704" s="114"/>
      <c r="O1704" s="114"/>
      <c r="P1704" s="114"/>
      <c r="Q1704" s="114"/>
      <c r="R1704" s="114"/>
      <c r="S1704" s="114"/>
      <c r="T1704" s="114"/>
      <c r="U1704" s="114"/>
      <c r="V1704" s="114"/>
      <c r="W1704" s="114"/>
      <c r="X1704" s="114"/>
      <c r="Y1704" s="114"/>
      <c r="Z1704" s="114"/>
      <c r="AA1704" s="114"/>
      <c r="AB1704" s="114"/>
      <c r="AC1704" s="114"/>
      <c r="AD1704" s="114"/>
      <c r="AE1704" s="114"/>
      <c r="AF1704" s="114"/>
      <c r="AG1704" s="114"/>
      <c r="AH1704" s="114"/>
      <c r="AI1704" s="114"/>
      <c r="AJ1704" s="114"/>
      <c r="AK1704" s="114"/>
      <c r="AL1704" s="114"/>
      <c r="AM1704" s="114"/>
      <c r="AN1704" s="114"/>
      <c r="AO1704" s="114"/>
      <c r="AP1704" s="114"/>
      <c r="AQ1704" s="114"/>
      <c r="AR1704" s="114"/>
      <c r="AS1704" s="114"/>
      <c r="AT1704" s="114"/>
      <c r="AU1704" s="114"/>
      <c r="AV1704" s="114"/>
      <c r="AW1704" s="114"/>
      <c r="AX1704" s="114"/>
      <c r="AY1704" s="114"/>
      <c r="AZ1704" s="114"/>
      <c r="BA1704" s="114"/>
      <c r="BB1704" s="114"/>
      <c r="BC1704" s="114"/>
      <c r="BD1704" s="114"/>
      <c r="BE1704" s="114"/>
      <c r="BF1704" s="114"/>
      <c r="BG1704" s="114"/>
      <c r="BH1704" s="114"/>
      <c r="BI1704" s="114"/>
      <c r="BJ1704" s="114"/>
      <c r="BK1704" s="114"/>
      <c r="BL1704" s="114"/>
    </row>
    <row r="1705">
      <c r="A1705" s="114"/>
      <c r="B1705" s="114"/>
      <c r="C1705" s="114"/>
      <c r="D1705" s="114"/>
      <c r="E1705" s="114"/>
      <c r="F1705" s="114"/>
      <c r="G1705" s="114"/>
      <c r="H1705" s="114"/>
      <c r="I1705" s="114"/>
      <c r="J1705" s="114"/>
      <c r="K1705" s="114"/>
      <c r="L1705" s="114"/>
      <c r="M1705" s="114"/>
      <c r="N1705" s="114"/>
      <c r="O1705" s="114"/>
      <c r="P1705" s="114"/>
      <c r="Q1705" s="114"/>
      <c r="R1705" s="114"/>
      <c r="S1705" s="114"/>
      <c r="T1705" s="114"/>
      <c r="U1705" s="114"/>
      <c r="V1705" s="114"/>
      <c r="W1705" s="114"/>
      <c r="X1705" s="114"/>
      <c r="Y1705" s="114"/>
      <c r="Z1705" s="114"/>
      <c r="AA1705" s="114"/>
      <c r="AB1705" s="114"/>
      <c r="AC1705" s="114"/>
      <c r="AD1705" s="114"/>
      <c r="AE1705" s="114"/>
      <c r="AF1705" s="114"/>
      <c r="AG1705" s="114"/>
      <c r="AH1705" s="114"/>
      <c r="AI1705" s="114"/>
      <c r="AJ1705" s="114"/>
      <c r="AK1705" s="114"/>
      <c r="AL1705" s="114"/>
      <c r="AM1705" s="114"/>
      <c r="AN1705" s="114"/>
      <c r="AO1705" s="114"/>
      <c r="AP1705" s="114"/>
      <c r="AQ1705" s="114"/>
      <c r="AR1705" s="114"/>
      <c r="AS1705" s="114"/>
      <c r="AT1705" s="114"/>
      <c r="AU1705" s="114"/>
      <c r="AV1705" s="114"/>
      <c r="AW1705" s="114"/>
      <c r="AX1705" s="114"/>
      <c r="AY1705" s="114"/>
      <c r="AZ1705" s="114"/>
      <c r="BA1705" s="114"/>
      <c r="BB1705" s="114"/>
      <c r="BC1705" s="114"/>
      <c r="BD1705" s="114"/>
      <c r="BE1705" s="114"/>
      <c r="BF1705" s="114"/>
      <c r="BG1705" s="114"/>
      <c r="BH1705" s="114"/>
      <c r="BI1705" s="114"/>
      <c r="BJ1705" s="114"/>
      <c r="BK1705" s="114"/>
      <c r="BL1705" s="114"/>
    </row>
    <row r="1706">
      <c r="A1706" s="114"/>
      <c r="B1706" s="114"/>
      <c r="C1706" s="114"/>
      <c r="D1706" s="114"/>
      <c r="E1706" s="114"/>
      <c r="F1706" s="114"/>
      <c r="G1706" s="114"/>
      <c r="H1706" s="114"/>
      <c r="I1706" s="114"/>
      <c r="J1706" s="114"/>
      <c r="K1706" s="114"/>
      <c r="L1706" s="114"/>
      <c r="M1706" s="114"/>
      <c r="N1706" s="114"/>
      <c r="O1706" s="114"/>
      <c r="P1706" s="114"/>
      <c r="Q1706" s="114"/>
      <c r="R1706" s="114"/>
      <c r="S1706" s="114"/>
      <c r="T1706" s="114"/>
      <c r="U1706" s="114"/>
      <c r="V1706" s="114"/>
      <c r="W1706" s="114"/>
      <c r="X1706" s="114"/>
      <c r="Y1706" s="114"/>
      <c r="Z1706" s="114"/>
      <c r="AA1706" s="114"/>
      <c r="AB1706" s="114"/>
      <c r="AC1706" s="114"/>
      <c r="AD1706" s="114"/>
      <c r="AE1706" s="114"/>
      <c r="AF1706" s="114"/>
      <c r="AG1706" s="114"/>
      <c r="AH1706" s="114"/>
      <c r="AI1706" s="114"/>
      <c r="AJ1706" s="114"/>
      <c r="AK1706" s="114"/>
      <c r="AL1706" s="114"/>
      <c r="AM1706" s="114"/>
      <c r="AN1706" s="114"/>
      <c r="AO1706" s="114"/>
      <c r="AP1706" s="114"/>
      <c r="AQ1706" s="114"/>
      <c r="AR1706" s="114"/>
      <c r="AS1706" s="114"/>
      <c r="AT1706" s="114"/>
      <c r="AU1706" s="114"/>
      <c r="AV1706" s="114"/>
      <c r="AW1706" s="114"/>
      <c r="AX1706" s="114"/>
      <c r="AY1706" s="114"/>
      <c r="AZ1706" s="114"/>
      <c r="BA1706" s="114"/>
      <c r="BB1706" s="114"/>
      <c r="BC1706" s="114"/>
      <c r="BD1706" s="114"/>
      <c r="BE1706" s="114"/>
      <c r="BF1706" s="114"/>
      <c r="BG1706" s="114"/>
      <c r="BH1706" s="114"/>
      <c r="BI1706" s="114"/>
      <c r="BJ1706" s="114"/>
      <c r="BK1706" s="114"/>
      <c r="BL1706" s="114"/>
    </row>
    <row r="1707">
      <c r="A1707" s="114"/>
      <c r="B1707" s="114"/>
      <c r="C1707" s="114"/>
      <c r="D1707" s="114"/>
      <c r="E1707" s="114"/>
      <c r="F1707" s="114"/>
      <c r="G1707" s="114"/>
      <c r="H1707" s="114"/>
      <c r="I1707" s="114"/>
      <c r="J1707" s="114"/>
      <c r="K1707" s="114"/>
      <c r="L1707" s="114"/>
      <c r="M1707" s="114"/>
      <c r="N1707" s="114"/>
      <c r="O1707" s="114"/>
      <c r="P1707" s="114"/>
      <c r="Q1707" s="114"/>
      <c r="R1707" s="114"/>
      <c r="S1707" s="114"/>
      <c r="T1707" s="114"/>
      <c r="U1707" s="114"/>
      <c r="V1707" s="114"/>
      <c r="W1707" s="114"/>
      <c r="X1707" s="114"/>
      <c r="Y1707" s="114"/>
      <c r="Z1707" s="114"/>
      <c r="AA1707" s="114"/>
      <c r="AB1707" s="114"/>
      <c r="AC1707" s="114"/>
      <c r="AD1707" s="114"/>
      <c r="AE1707" s="114"/>
      <c r="AF1707" s="114"/>
      <c r="AG1707" s="114"/>
      <c r="AH1707" s="114"/>
      <c r="AI1707" s="114"/>
      <c r="AJ1707" s="114"/>
      <c r="AK1707" s="114"/>
      <c r="AL1707" s="114"/>
      <c r="AM1707" s="114"/>
      <c r="AN1707" s="114"/>
      <c r="AO1707" s="114"/>
      <c r="AP1707" s="114"/>
      <c r="AQ1707" s="114"/>
      <c r="AR1707" s="114"/>
      <c r="AS1707" s="114"/>
      <c r="AT1707" s="114"/>
      <c r="AU1707" s="114"/>
      <c r="AV1707" s="114"/>
      <c r="AW1707" s="114"/>
      <c r="AX1707" s="114"/>
      <c r="AY1707" s="114"/>
      <c r="AZ1707" s="114"/>
      <c r="BA1707" s="114"/>
      <c r="BB1707" s="114"/>
      <c r="BC1707" s="114"/>
      <c r="BD1707" s="114"/>
      <c r="BE1707" s="114"/>
      <c r="BF1707" s="114"/>
      <c r="BG1707" s="114"/>
      <c r="BH1707" s="114"/>
      <c r="BI1707" s="114"/>
      <c r="BJ1707" s="114"/>
      <c r="BK1707" s="114"/>
      <c r="BL1707" s="114"/>
    </row>
    <row r="1708">
      <c r="A1708" s="114"/>
      <c r="B1708" s="114"/>
      <c r="C1708" s="114"/>
      <c r="D1708" s="114"/>
      <c r="E1708" s="114"/>
      <c r="F1708" s="114"/>
      <c r="G1708" s="114"/>
      <c r="H1708" s="114"/>
      <c r="I1708" s="114"/>
      <c r="J1708" s="114"/>
      <c r="K1708" s="114"/>
      <c r="L1708" s="114"/>
      <c r="M1708" s="114"/>
      <c r="N1708" s="114"/>
      <c r="O1708" s="114"/>
      <c r="P1708" s="114"/>
      <c r="Q1708" s="114"/>
      <c r="R1708" s="114"/>
      <c r="S1708" s="114"/>
      <c r="T1708" s="114"/>
      <c r="U1708" s="114"/>
      <c r="V1708" s="114"/>
      <c r="W1708" s="114"/>
      <c r="X1708" s="114"/>
      <c r="Y1708" s="114"/>
      <c r="Z1708" s="114"/>
      <c r="AA1708" s="114"/>
      <c r="AB1708" s="114"/>
      <c r="AC1708" s="114"/>
      <c r="AD1708" s="114"/>
      <c r="AE1708" s="114"/>
      <c r="AF1708" s="114"/>
      <c r="AG1708" s="114"/>
      <c r="AH1708" s="114"/>
      <c r="AI1708" s="114"/>
      <c r="AJ1708" s="114"/>
      <c r="AK1708" s="114"/>
      <c r="AL1708" s="114"/>
      <c r="AM1708" s="114"/>
      <c r="AN1708" s="114"/>
      <c r="AO1708" s="114"/>
      <c r="AP1708" s="114"/>
      <c r="AQ1708" s="114"/>
      <c r="AR1708" s="114"/>
      <c r="AS1708" s="114"/>
      <c r="AT1708" s="114"/>
      <c r="AU1708" s="114"/>
      <c r="AV1708" s="114"/>
      <c r="AW1708" s="114"/>
      <c r="AX1708" s="114"/>
      <c r="AY1708" s="114"/>
      <c r="AZ1708" s="114"/>
      <c r="BA1708" s="114"/>
      <c r="BB1708" s="114"/>
      <c r="BC1708" s="114"/>
      <c r="BD1708" s="114"/>
      <c r="BE1708" s="114"/>
      <c r="BF1708" s="114"/>
      <c r="BG1708" s="114"/>
      <c r="BH1708" s="114"/>
      <c r="BI1708" s="114"/>
      <c r="BJ1708" s="114"/>
      <c r="BK1708" s="114"/>
      <c r="BL1708" s="114"/>
    </row>
    <row r="1709">
      <c r="A1709" s="114"/>
      <c r="B1709" s="114"/>
      <c r="C1709" s="114"/>
      <c r="D1709" s="114"/>
      <c r="E1709" s="114"/>
      <c r="F1709" s="114"/>
      <c r="G1709" s="114"/>
      <c r="H1709" s="114"/>
      <c r="I1709" s="114"/>
      <c r="J1709" s="114"/>
      <c r="K1709" s="114"/>
      <c r="L1709" s="114"/>
      <c r="M1709" s="114"/>
      <c r="N1709" s="114"/>
      <c r="O1709" s="114"/>
      <c r="P1709" s="114"/>
      <c r="Q1709" s="114"/>
      <c r="R1709" s="114"/>
      <c r="S1709" s="114"/>
      <c r="T1709" s="114"/>
      <c r="U1709" s="114"/>
      <c r="V1709" s="114"/>
      <c r="W1709" s="114"/>
      <c r="X1709" s="114"/>
      <c r="Y1709" s="114"/>
      <c r="Z1709" s="114"/>
      <c r="AA1709" s="114"/>
      <c r="AB1709" s="114"/>
      <c r="AC1709" s="114"/>
      <c r="AD1709" s="114"/>
      <c r="AE1709" s="114"/>
      <c r="AF1709" s="114"/>
      <c r="AG1709" s="114"/>
      <c r="AH1709" s="114"/>
      <c r="AI1709" s="114"/>
      <c r="AJ1709" s="114"/>
      <c r="AK1709" s="114"/>
      <c r="AL1709" s="114"/>
      <c r="AM1709" s="114"/>
      <c r="AN1709" s="114"/>
      <c r="AO1709" s="114"/>
      <c r="AP1709" s="114"/>
      <c r="AQ1709" s="114"/>
      <c r="AR1709" s="114"/>
      <c r="AS1709" s="114"/>
      <c r="AT1709" s="114"/>
      <c r="AU1709" s="114"/>
      <c r="AV1709" s="114"/>
      <c r="AW1709" s="114"/>
      <c r="AX1709" s="114"/>
      <c r="AY1709" s="114"/>
      <c r="AZ1709" s="114"/>
      <c r="BA1709" s="114"/>
      <c r="BB1709" s="114"/>
      <c r="BC1709" s="114"/>
      <c r="BD1709" s="114"/>
      <c r="BE1709" s="114"/>
      <c r="BF1709" s="114"/>
      <c r="BG1709" s="114"/>
      <c r="BH1709" s="114"/>
      <c r="BI1709" s="114"/>
      <c r="BJ1709" s="114"/>
      <c r="BK1709" s="114"/>
      <c r="BL1709" s="114"/>
    </row>
    <row r="1710">
      <c r="A1710" s="114"/>
      <c r="B1710" s="114"/>
      <c r="C1710" s="114"/>
      <c r="D1710" s="114"/>
      <c r="E1710" s="114"/>
      <c r="F1710" s="114"/>
      <c r="G1710" s="114"/>
      <c r="H1710" s="114"/>
      <c r="I1710" s="114"/>
      <c r="J1710" s="114"/>
      <c r="K1710" s="114"/>
      <c r="L1710" s="114"/>
      <c r="M1710" s="114"/>
      <c r="N1710" s="114"/>
      <c r="O1710" s="114"/>
      <c r="P1710" s="114"/>
      <c r="Q1710" s="114"/>
      <c r="R1710" s="114"/>
      <c r="S1710" s="114"/>
      <c r="T1710" s="114"/>
      <c r="U1710" s="114"/>
      <c r="V1710" s="114"/>
      <c r="W1710" s="114"/>
      <c r="X1710" s="114"/>
      <c r="Y1710" s="114"/>
      <c r="Z1710" s="114"/>
      <c r="AA1710" s="114"/>
      <c r="AB1710" s="114"/>
      <c r="AC1710" s="114"/>
      <c r="AD1710" s="114"/>
      <c r="AE1710" s="114"/>
      <c r="AF1710" s="114"/>
      <c r="AG1710" s="114"/>
      <c r="AH1710" s="114"/>
      <c r="AI1710" s="114"/>
      <c r="AJ1710" s="114"/>
      <c r="AK1710" s="114"/>
      <c r="AL1710" s="114"/>
      <c r="AM1710" s="114"/>
      <c r="AN1710" s="114"/>
      <c r="AO1710" s="114"/>
      <c r="AP1710" s="114"/>
      <c r="AQ1710" s="114"/>
      <c r="AR1710" s="114"/>
      <c r="AS1710" s="114"/>
      <c r="AT1710" s="114"/>
      <c r="AU1710" s="114"/>
      <c r="AV1710" s="114"/>
      <c r="AW1710" s="114"/>
      <c r="AX1710" s="114"/>
      <c r="AY1710" s="114"/>
      <c r="AZ1710" s="114"/>
      <c r="BA1710" s="114"/>
      <c r="BB1710" s="114"/>
      <c r="BC1710" s="114"/>
      <c r="BD1710" s="114"/>
      <c r="BE1710" s="114"/>
      <c r="BF1710" s="114"/>
      <c r="BG1710" s="114"/>
      <c r="BH1710" s="114"/>
      <c r="BI1710" s="114"/>
      <c r="BJ1710" s="114"/>
      <c r="BK1710" s="114"/>
      <c r="BL1710" s="114"/>
    </row>
    <row r="1711">
      <c r="A1711" s="114"/>
      <c r="B1711" s="114"/>
      <c r="C1711" s="114"/>
      <c r="D1711" s="114"/>
      <c r="E1711" s="114"/>
      <c r="F1711" s="114"/>
      <c r="G1711" s="114"/>
      <c r="H1711" s="114"/>
      <c r="I1711" s="114"/>
      <c r="J1711" s="114"/>
      <c r="K1711" s="114"/>
      <c r="L1711" s="114"/>
      <c r="M1711" s="114"/>
      <c r="N1711" s="114"/>
      <c r="O1711" s="114"/>
      <c r="P1711" s="114"/>
      <c r="Q1711" s="114"/>
      <c r="R1711" s="114"/>
      <c r="S1711" s="114"/>
      <c r="T1711" s="114"/>
      <c r="U1711" s="114"/>
      <c r="V1711" s="114"/>
      <c r="W1711" s="114"/>
      <c r="X1711" s="114"/>
      <c r="Y1711" s="114"/>
      <c r="Z1711" s="114"/>
      <c r="AA1711" s="114"/>
      <c r="AB1711" s="114"/>
      <c r="AC1711" s="114"/>
      <c r="AD1711" s="114"/>
      <c r="AE1711" s="114"/>
      <c r="AF1711" s="114"/>
      <c r="AG1711" s="114"/>
      <c r="AH1711" s="114"/>
      <c r="AI1711" s="114"/>
      <c r="AJ1711" s="114"/>
      <c r="AK1711" s="114"/>
      <c r="AL1711" s="114"/>
      <c r="AM1711" s="114"/>
      <c r="AN1711" s="114"/>
      <c r="AO1711" s="114"/>
      <c r="AP1711" s="114"/>
      <c r="AQ1711" s="114"/>
      <c r="AR1711" s="114"/>
      <c r="AS1711" s="114"/>
      <c r="AT1711" s="114"/>
      <c r="AU1711" s="114"/>
      <c r="AV1711" s="114"/>
      <c r="AW1711" s="114"/>
      <c r="AX1711" s="114"/>
      <c r="AY1711" s="114"/>
      <c r="AZ1711" s="114"/>
      <c r="BA1711" s="114"/>
      <c r="BB1711" s="114"/>
      <c r="BC1711" s="114"/>
      <c r="BD1711" s="114"/>
      <c r="BE1711" s="114"/>
      <c r="BF1711" s="114"/>
      <c r="BG1711" s="114"/>
      <c r="BH1711" s="114"/>
      <c r="BI1711" s="114"/>
      <c r="BJ1711" s="114"/>
      <c r="BK1711" s="114"/>
      <c r="BL1711" s="114"/>
    </row>
    <row r="1712">
      <c r="A1712" s="114"/>
      <c r="B1712" s="114"/>
      <c r="C1712" s="114"/>
      <c r="D1712" s="114"/>
      <c r="E1712" s="114"/>
      <c r="F1712" s="114"/>
      <c r="G1712" s="114"/>
      <c r="H1712" s="114"/>
      <c r="I1712" s="114"/>
      <c r="J1712" s="114"/>
      <c r="K1712" s="114"/>
      <c r="L1712" s="114"/>
      <c r="M1712" s="114"/>
      <c r="N1712" s="114"/>
      <c r="O1712" s="114"/>
      <c r="P1712" s="114"/>
      <c r="Q1712" s="114"/>
      <c r="R1712" s="114"/>
      <c r="S1712" s="114"/>
      <c r="T1712" s="114"/>
      <c r="U1712" s="114"/>
      <c r="V1712" s="114"/>
      <c r="W1712" s="114"/>
      <c r="X1712" s="114"/>
      <c r="Y1712" s="114"/>
      <c r="Z1712" s="114"/>
      <c r="AA1712" s="114"/>
      <c r="AB1712" s="114"/>
      <c r="AC1712" s="114"/>
      <c r="AD1712" s="114"/>
      <c r="AE1712" s="114"/>
      <c r="AF1712" s="114"/>
      <c r="AG1712" s="114"/>
      <c r="AH1712" s="114"/>
      <c r="AI1712" s="114"/>
      <c r="AJ1712" s="114"/>
      <c r="AK1712" s="114"/>
      <c r="AL1712" s="114"/>
      <c r="AM1712" s="114"/>
      <c r="AN1712" s="114"/>
      <c r="AO1712" s="114"/>
      <c r="AP1712" s="114"/>
      <c r="AQ1712" s="114"/>
      <c r="AR1712" s="114"/>
      <c r="AS1712" s="114"/>
      <c r="AT1712" s="114"/>
      <c r="AU1712" s="114"/>
      <c r="AV1712" s="114"/>
      <c r="AW1712" s="114"/>
      <c r="AX1712" s="114"/>
      <c r="AY1712" s="114"/>
      <c r="AZ1712" s="114"/>
      <c r="BA1712" s="114"/>
      <c r="BB1712" s="114"/>
      <c r="BC1712" s="114"/>
      <c r="BD1712" s="114"/>
      <c r="BE1712" s="114"/>
      <c r="BF1712" s="114"/>
      <c r="BG1712" s="114"/>
      <c r="BH1712" s="114"/>
      <c r="BI1712" s="114"/>
      <c r="BJ1712" s="114"/>
      <c r="BK1712" s="114"/>
      <c r="BL1712" s="114"/>
    </row>
    <row r="1713">
      <c r="A1713" s="114"/>
      <c r="B1713" s="114"/>
      <c r="C1713" s="114"/>
      <c r="D1713" s="114"/>
      <c r="E1713" s="114"/>
      <c r="F1713" s="114"/>
      <c r="G1713" s="114"/>
      <c r="H1713" s="114"/>
      <c r="I1713" s="114"/>
      <c r="J1713" s="114"/>
      <c r="K1713" s="114"/>
      <c r="L1713" s="114"/>
      <c r="M1713" s="114"/>
      <c r="N1713" s="114"/>
      <c r="O1713" s="114"/>
      <c r="P1713" s="114"/>
      <c r="Q1713" s="114"/>
      <c r="R1713" s="114"/>
      <c r="S1713" s="114"/>
      <c r="T1713" s="114"/>
      <c r="U1713" s="114"/>
      <c r="V1713" s="114"/>
      <c r="W1713" s="114"/>
      <c r="X1713" s="114"/>
      <c r="Y1713" s="114"/>
      <c r="Z1713" s="114"/>
      <c r="AA1713" s="114"/>
      <c r="AB1713" s="114"/>
      <c r="AC1713" s="114"/>
      <c r="AD1713" s="114"/>
      <c r="AE1713" s="114"/>
      <c r="AF1713" s="114"/>
      <c r="AG1713" s="114"/>
      <c r="AH1713" s="114"/>
      <c r="AI1713" s="114"/>
      <c r="AJ1713" s="114"/>
      <c r="AK1713" s="114"/>
      <c r="AL1713" s="114"/>
      <c r="AM1713" s="114"/>
      <c r="AN1713" s="114"/>
      <c r="AO1713" s="114"/>
      <c r="AP1713" s="114"/>
      <c r="AQ1713" s="114"/>
      <c r="AR1713" s="114"/>
      <c r="AS1713" s="114"/>
      <c r="AT1713" s="114"/>
      <c r="AU1713" s="114"/>
      <c r="AV1713" s="114"/>
      <c r="AW1713" s="114"/>
      <c r="AX1713" s="114"/>
      <c r="AY1713" s="114"/>
      <c r="AZ1713" s="114"/>
      <c r="BA1713" s="114"/>
      <c r="BB1713" s="114"/>
      <c r="BC1713" s="114"/>
      <c r="BD1713" s="114"/>
      <c r="BE1713" s="114"/>
      <c r="BF1713" s="114"/>
      <c r="BG1713" s="114"/>
      <c r="BH1713" s="114"/>
      <c r="BI1713" s="114"/>
      <c r="BJ1713" s="114"/>
      <c r="BK1713" s="114"/>
      <c r="BL1713" s="114"/>
    </row>
    <row r="1714">
      <c r="A1714" s="114"/>
      <c r="B1714" s="114"/>
      <c r="C1714" s="114"/>
      <c r="D1714" s="114"/>
      <c r="E1714" s="114"/>
      <c r="F1714" s="114"/>
      <c r="G1714" s="114"/>
      <c r="H1714" s="114"/>
      <c r="I1714" s="114"/>
      <c r="J1714" s="114"/>
      <c r="K1714" s="114"/>
      <c r="L1714" s="114"/>
      <c r="M1714" s="114"/>
      <c r="N1714" s="114"/>
      <c r="O1714" s="114"/>
      <c r="P1714" s="114"/>
      <c r="Q1714" s="114"/>
      <c r="R1714" s="114"/>
      <c r="S1714" s="114"/>
      <c r="T1714" s="114"/>
      <c r="U1714" s="114"/>
      <c r="V1714" s="114"/>
      <c r="W1714" s="114"/>
      <c r="X1714" s="114"/>
      <c r="Y1714" s="114"/>
      <c r="Z1714" s="114"/>
      <c r="AA1714" s="114"/>
      <c r="AB1714" s="114"/>
      <c r="AC1714" s="114"/>
      <c r="AD1714" s="114"/>
      <c r="AE1714" s="114"/>
      <c r="AF1714" s="114"/>
      <c r="AG1714" s="114"/>
      <c r="AH1714" s="114"/>
      <c r="AI1714" s="114"/>
      <c r="AJ1714" s="114"/>
      <c r="AK1714" s="114"/>
      <c r="AL1714" s="114"/>
      <c r="AM1714" s="114"/>
      <c r="AN1714" s="114"/>
      <c r="AO1714" s="114"/>
      <c r="AP1714" s="114"/>
      <c r="AQ1714" s="114"/>
      <c r="AR1714" s="114"/>
      <c r="AS1714" s="114"/>
      <c r="AT1714" s="114"/>
      <c r="AU1714" s="114"/>
      <c r="AV1714" s="114"/>
      <c r="AW1714" s="114"/>
      <c r="AX1714" s="114"/>
      <c r="AY1714" s="114"/>
      <c r="AZ1714" s="114"/>
      <c r="BA1714" s="114"/>
      <c r="BB1714" s="114"/>
      <c r="BC1714" s="114"/>
      <c r="BD1714" s="114"/>
      <c r="BE1714" s="114"/>
      <c r="BF1714" s="114"/>
      <c r="BG1714" s="114"/>
      <c r="BH1714" s="114"/>
      <c r="BI1714" s="114"/>
      <c r="BJ1714" s="114"/>
      <c r="BK1714" s="114"/>
      <c r="BL1714" s="114"/>
    </row>
    <row r="1715">
      <c r="A1715" s="114"/>
      <c r="B1715" s="114"/>
      <c r="C1715" s="114"/>
      <c r="D1715" s="114"/>
      <c r="E1715" s="114"/>
      <c r="F1715" s="114"/>
      <c r="G1715" s="114"/>
      <c r="H1715" s="114"/>
      <c r="I1715" s="114"/>
      <c r="J1715" s="114"/>
      <c r="K1715" s="114"/>
      <c r="L1715" s="114"/>
      <c r="M1715" s="114"/>
      <c r="N1715" s="114"/>
      <c r="O1715" s="114"/>
      <c r="P1715" s="114"/>
      <c r="Q1715" s="114"/>
      <c r="R1715" s="114"/>
      <c r="S1715" s="114"/>
      <c r="T1715" s="114"/>
      <c r="U1715" s="114"/>
      <c r="V1715" s="114"/>
      <c r="W1715" s="114"/>
      <c r="X1715" s="114"/>
      <c r="Y1715" s="114"/>
      <c r="Z1715" s="114"/>
      <c r="AA1715" s="114"/>
      <c r="AB1715" s="114"/>
      <c r="AC1715" s="114"/>
      <c r="AD1715" s="114"/>
      <c r="AE1715" s="114"/>
      <c r="AF1715" s="114"/>
      <c r="AG1715" s="114"/>
      <c r="AH1715" s="114"/>
      <c r="AI1715" s="114"/>
      <c r="AJ1715" s="114"/>
      <c r="AK1715" s="114"/>
      <c r="AL1715" s="114"/>
      <c r="AM1715" s="114"/>
      <c r="AN1715" s="114"/>
      <c r="AO1715" s="114"/>
      <c r="AP1715" s="114"/>
      <c r="AQ1715" s="114"/>
      <c r="AR1715" s="114"/>
      <c r="AS1715" s="114"/>
      <c r="AT1715" s="114"/>
      <c r="AU1715" s="114"/>
      <c r="AV1715" s="114"/>
      <c r="AW1715" s="114"/>
      <c r="AX1715" s="114"/>
      <c r="AY1715" s="114"/>
      <c r="AZ1715" s="114"/>
      <c r="BA1715" s="114"/>
      <c r="BB1715" s="114"/>
      <c r="BC1715" s="114"/>
      <c r="BD1715" s="114"/>
      <c r="BE1715" s="114"/>
      <c r="BF1715" s="114"/>
      <c r="BG1715" s="114"/>
      <c r="BH1715" s="114"/>
      <c r="BI1715" s="114"/>
      <c r="BJ1715" s="114"/>
      <c r="BK1715" s="114"/>
      <c r="BL1715" s="114"/>
    </row>
    <row r="1716">
      <c r="A1716" s="114"/>
      <c r="B1716" s="114"/>
      <c r="C1716" s="114"/>
      <c r="D1716" s="114"/>
      <c r="E1716" s="114"/>
      <c r="F1716" s="114"/>
      <c r="G1716" s="114"/>
      <c r="H1716" s="114"/>
      <c r="I1716" s="114"/>
      <c r="J1716" s="114"/>
      <c r="K1716" s="114"/>
      <c r="L1716" s="114"/>
      <c r="M1716" s="114"/>
      <c r="N1716" s="114"/>
      <c r="O1716" s="114"/>
      <c r="P1716" s="114"/>
      <c r="Q1716" s="114"/>
      <c r="R1716" s="114"/>
      <c r="S1716" s="114"/>
      <c r="T1716" s="114"/>
      <c r="U1716" s="114"/>
      <c r="V1716" s="114"/>
      <c r="W1716" s="114"/>
      <c r="X1716" s="114"/>
      <c r="Y1716" s="114"/>
      <c r="Z1716" s="114"/>
      <c r="AA1716" s="114"/>
      <c r="AB1716" s="114"/>
      <c r="AC1716" s="114"/>
      <c r="AD1716" s="114"/>
      <c r="AE1716" s="114"/>
      <c r="AF1716" s="114"/>
      <c r="AG1716" s="114"/>
      <c r="AH1716" s="114"/>
      <c r="AI1716" s="114"/>
      <c r="AJ1716" s="114"/>
      <c r="AK1716" s="114"/>
      <c r="AL1716" s="114"/>
      <c r="AM1716" s="114"/>
      <c r="AN1716" s="114"/>
      <c r="AO1716" s="114"/>
      <c r="AP1716" s="114"/>
      <c r="AQ1716" s="114"/>
      <c r="AR1716" s="114"/>
      <c r="AS1716" s="114"/>
      <c r="AT1716" s="114"/>
      <c r="AU1716" s="114"/>
      <c r="AV1716" s="114"/>
      <c r="AW1716" s="114"/>
      <c r="AX1716" s="114"/>
      <c r="AY1716" s="114"/>
      <c r="AZ1716" s="114"/>
      <c r="BA1716" s="114"/>
      <c r="BB1716" s="114"/>
      <c r="BC1716" s="114"/>
      <c r="BD1716" s="114"/>
      <c r="BE1716" s="114"/>
      <c r="BF1716" s="114"/>
      <c r="BG1716" s="114"/>
      <c r="BH1716" s="114"/>
      <c r="BI1716" s="114"/>
      <c r="BJ1716" s="114"/>
      <c r="BK1716" s="114"/>
      <c r="BL1716" s="114"/>
    </row>
    <row r="1717">
      <c r="A1717" s="114"/>
      <c r="B1717" s="114"/>
      <c r="C1717" s="114"/>
      <c r="D1717" s="114"/>
      <c r="E1717" s="114"/>
      <c r="F1717" s="114"/>
      <c r="G1717" s="114"/>
      <c r="H1717" s="114"/>
      <c r="I1717" s="114"/>
      <c r="J1717" s="114"/>
      <c r="K1717" s="114"/>
      <c r="L1717" s="114"/>
      <c r="M1717" s="114"/>
      <c r="N1717" s="114"/>
      <c r="O1717" s="114"/>
      <c r="P1717" s="114"/>
      <c r="Q1717" s="114"/>
      <c r="R1717" s="114"/>
      <c r="S1717" s="114"/>
      <c r="T1717" s="114"/>
      <c r="U1717" s="114"/>
      <c r="V1717" s="114"/>
      <c r="W1717" s="114"/>
      <c r="X1717" s="114"/>
      <c r="Y1717" s="114"/>
      <c r="Z1717" s="114"/>
      <c r="AA1717" s="114"/>
      <c r="AB1717" s="114"/>
      <c r="AC1717" s="114"/>
      <c r="AD1717" s="114"/>
      <c r="AE1717" s="114"/>
      <c r="AF1717" s="114"/>
      <c r="AG1717" s="114"/>
      <c r="AH1717" s="114"/>
      <c r="AI1717" s="114"/>
      <c r="AJ1717" s="114"/>
      <c r="AK1717" s="114"/>
      <c r="AL1717" s="114"/>
      <c r="AM1717" s="114"/>
      <c r="AN1717" s="114"/>
      <c r="AO1717" s="114"/>
      <c r="AP1717" s="114"/>
      <c r="AQ1717" s="114"/>
      <c r="AR1717" s="114"/>
      <c r="AS1717" s="114"/>
      <c r="AT1717" s="114"/>
      <c r="AU1717" s="114"/>
      <c r="AV1717" s="114"/>
      <c r="AW1717" s="114"/>
      <c r="AX1717" s="114"/>
      <c r="AY1717" s="114"/>
      <c r="AZ1717" s="114"/>
      <c r="BA1717" s="114"/>
      <c r="BB1717" s="114"/>
      <c r="BC1717" s="114"/>
      <c r="BD1717" s="114"/>
      <c r="BE1717" s="114"/>
      <c r="BF1717" s="114"/>
      <c r="BG1717" s="114"/>
      <c r="BH1717" s="114"/>
      <c r="BI1717" s="114"/>
      <c r="BJ1717" s="114"/>
      <c r="BK1717" s="114"/>
      <c r="BL1717" s="114"/>
    </row>
    <row r="1718">
      <c r="A1718" s="114"/>
      <c r="B1718" s="114"/>
      <c r="C1718" s="114"/>
      <c r="D1718" s="114"/>
      <c r="E1718" s="114"/>
      <c r="F1718" s="114"/>
      <c r="G1718" s="114"/>
      <c r="H1718" s="114"/>
      <c r="I1718" s="114"/>
      <c r="J1718" s="114"/>
      <c r="K1718" s="114"/>
      <c r="L1718" s="114"/>
      <c r="M1718" s="114"/>
      <c r="N1718" s="114"/>
      <c r="O1718" s="114"/>
      <c r="P1718" s="114"/>
      <c r="Q1718" s="114"/>
      <c r="R1718" s="114"/>
      <c r="S1718" s="114"/>
      <c r="T1718" s="114"/>
      <c r="U1718" s="114"/>
      <c r="V1718" s="114"/>
      <c r="W1718" s="114"/>
      <c r="X1718" s="114"/>
      <c r="Y1718" s="114"/>
      <c r="Z1718" s="114"/>
      <c r="AA1718" s="114"/>
      <c r="AB1718" s="114"/>
      <c r="AC1718" s="114"/>
      <c r="AD1718" s="114"/>
      <c r="AE1718" s="114"/>
      <c r="AF1718" s="114"/>
      <c r="AG1718" s="114"/>
      <c r="AH1718" s="114"/>
      <c r="AI1718" s="114"/>
      <c r="AJ1718" s="114"/>
      <c r="AK1718" s="114"/>
      <c r="AL1718" s="114"/>
      <c r="AM1718" s="114"/>
      <c r="AN1718" s="114"/>
      <c r="AO1718" s="114"/>
      <c r="AP1718" s="114"/>
      <c r="AQ1718" s="114"/>
      <c r="AR1718" s="114"/>
      <c r="AS1718" s="114"/>
      <c r="AT1718" s="114"/>
      <c r="AU1718" s="114"/>
      <c r="AV1718" s="114"/>
      <c r="AW1718" s="114"/>
      <c r="AX1718" s="114"/>
      <c r="AY1718" s="114"/>
      <c r="AZ1718" s="114"/>
      <c r="BA1718" s="114"/>
      <c r="BB1718" s="114"/>
      <c r="BC1718" s="114"/>
      <c r="BD1718" s="114"/>
      <c r="BE1718" s="114"/>
      <c r="BF1718" s="114"/>
      <c r="BG1718" s="114"/>
      <c r="BH1718" s="114"/>
      <c r="BI1718" s="114"/>
      <c r="BJ1718" s="114"/>
      <c r="BK1718" s="114"/>
      <c r="BL1718" s="114"/>
    </row>
    <row r="1719">
      <c r="A1719" s="114"/>
      <c r="B1719" s="114"/>
      <c r="C1719" s="114"/>
      <c r="D1719" s="114"/>
      <c r="E1719" s="114"/>
      <c r="F1719" s="114"/>
      <c r="G1719" s="114"/>
      <c r="H1719" s="114"/>
      <c r="I1719" s="114"/>
      <c r="J1719" s="114"/>
      <c r="K1719" s="114"/>
      <c r="L1719" s="114"/>
      <c r="M1719" s="114"/>
      <c r="N1719" s="114"/>
      <c r="O1719" s="114"/>
      <c r="P1719" s="114"/>
      <c r="Q1719" s="114"/>
      <c r="R1719" s="114"/>
      <c r="S1719" s="114"/>
      <c r="T1719" s="114"/>
      <c r="U1719" s="114"/>
      <c r="V1719" s="114"/>
      <c r="W1719" s="114"/>
      <c r="X1719" s="114"/>
      <c r="Y1719" s="114"/>
      <c r="Z1719" s="114"/>
      <c r="AA1719" s="114"/>
      <c r="AB1719" s="114"/>
      <c r="AC1719" s="114"/>
      <c r="AD1719" s="114"/>
      <c r="AE1719" s="114"/>
      <c r="AF1719" s="114"/>
      <c r="AG1719" s="114"/>
      <c r="AH1719" s="114"/>
      <c r="AI1719" s="114"/>
      <c r="AJ1719" s="114"/>
      <c r="AK1719" s="114"/>
      <c r="AL1719" s="114"/>
      <c r="AM1719" s="114"/>
      <c r="AN1719" s="114"/>
      <c r="AO1719" s="114"/>
      <c r="AP1719" s="114"/>
      <c r="AQ1719" s="114"/>
      <c r="AR1719" s="114"/>
      <c r="AS1719" s="114"/>
      <c r="AT1719" s="114"/>
      <c r="AU1719" s="114"/>
      <c r="AV1719" s="114"/>
      <c r="AW1719" s="114"/>
      <c r="AX1719" s="114"/>
      <c r="AY1719" s="114"/>
      <c r="AZ1719" s="114"/>
      <c r="BA1719" s="114"/>
      <c r="BB1719" s="114"/>
      <c r="BC1719" s="114"/>
      <c r="BD1719" s="114"/>
      <c r="BE1719" s="114"/>
      <c r="BF1719" s="114"/>
      <c r="BG1719" s="114"/>
      <c r="BH1719" s="114"/>
      <c r="BI1719" s="114"/>
      <c r="BJ1719" s="114"/>
      <c r="BK1719" s="114"/>
      <c r="BL1719" s="114"/>
    </row>
    <row r="1720">
      <c r="A1720" s="114"/>
      <c r="B1720" s="114"/>
      <c r="C1720" s="114"/>
      <c r="D1720" s="114"/>
      <c r="E1720" s="114"/>
      <c r="F1720" s="114"/>
      <c r="G1720" s="114"/>
      <c r="H1720" s="114"/>
      <c r="I1720" s="114"/>
      <c r="J1720" s="114"/>
      <c r="K1720" s="114"/>
      <c r="L1720" s="114"/>
      <c r="M1720" s="114"/>
      <c r="N1720" s="114"/>
      <c r="O1720" s="114"/>
      <c r="P1720" s="114"/>
      <c r="Q1720" s="114"/>
      <c r="R1720" s="114"/>
      <c r="S1720" s="114"/>
      <c r="T1720" s="114"/>
      <c r="U1720" s="114"/>
      <c r="V1720" s="114"/>
      <c r="W1720" s="114"/>
      <c r="X1720" s="114"/>
      <c r="Y1720" s="114"/>
      <c r="Z1720" s="114"/>
      <c r="AA1720" s="114"/>
      <c r="AB1720" s="114"/>
      <c r="AC1720" s="114"/>
      <c r="AD1720" s="114"/>
      <c r="AE1720" s="114"/>
      <c r="AF1720" s="114"/>
      <c r="AG1720" s="114"/>
      <c r="AH1720" s="114"/>
      <c r="AI1720" s="114"/>
      <c r="AJ1720" s="114"/>
      <c r="AK1720" s="114"/>
      <c r="AL1720" s="114"/>
      <c r="AM1720" s="114"/>
      <c r="AN1720" s="114"/>
      <c r="AO1720" s="114"/>
      <c r="AP1720" s="114"/>
      <c r="AQ1720" s="114"/>
      <c r="AR1720" s="114"/>
      <c r="AS1720" s="114"/>
      <c r="AT1720" s="114"/>
      <c r="AU1720" s="114"/>
      <c r="AV1720" s="114"/>
      <c r="AW1720" s="114"/>
      <c r="AX1720" s="114"/>
      <c r="AY1720" s="114"/>
      <c r="AZ1720" s="114"/>
      <c r="BA1720" s="114"/>
      <c r="BB1720" s="114"/>
      <c r="BC1720" s="114"/>
      <c r="BD1720" s="114"/>
      <c r="BE1720" s="114"/>
      <c r="BF1720" s="114"/>
      <c r="BG1720" s="114"/>
      <c r="BH1720" s="114"/>
      <c r="BI1720" s="114"/>
      <c r="BJ1720" s="114"/>
      <c r="BK1720" s="114"/>
      <c r="BL1720" s="114"/>
    </row>
    <row r="1721">
      <c r="A1721" s="114"/>
      <c r="B1721" s="114"/>
      <c r="C1721" s="114"/>
      <c r="D1721" s="114"/>
      <c r="E1721" s="114"/>
      <c r="F1721" s="114"/>
      <c r="G1721" s="114"/>
      <c r="H1721" s="114"/>
      <c r="I1721" s="114"/>
      <c r="J1721" s="114"/>
      <c r="K1721" s="114"/>
      <c r="L1721" s="114"/>
      <c r="M1721" s="114"/>
      <c r="N1721" s="114"/>
      <c r="O1721" s="114"/>
      <c r="P1721" s="114"/>
      <c r="Q1721" s="114"/>
      <c r="R1721" s="114"/>
      <c r="S1721" s="114"/>
      <c r="T1721" s="114"/>
      <c r="U1721" s="114"/>
      <c r="V1721" s="114"/>
      <c r="W1721" s="114"/>
      <c r="X1721" s="114"/>
      <c r="Y1721" s="114"/>
      <c r="Z1721" s="114"/>
      <c r="AA1721" s="114"/>
      <c r="AB1721" s="114"/>
      <c r="AC1721" s="114"/>
      <c r="AD1721" s="114"/>
      <c r="AE1721" s="114"/>
      <c r="AF1721" s="114"/>
      <c r="AG1721" s="114"/>
      <c r="AH1721" s="114"/>
      <c r="AI1721" s="114"/>
      <c r="AJ1721" s="114"/>
      <c r="AK1721" s="114"/>
      <c r="AL1721" s="114"/>
      <c r="AM1721" s="114"/>
      <c r="AN1721" s="114"/>
      <c r="AO1721" s="114"/>
      <c r="AP1721" s="114"/>
      <c r="AQ1721" s="114"/>
      <c r="AR1721" s="114"/>
      <c r="AS1721" s="114"/>
      <c r="AT1721" s="114"/>
      <c r="AU1721" s="114"/>
      <c r="AV1721" s="114"/>
      <c r="AW1721" s="114"/>
      <c r="AX1721" s="114"/>
      <c r="AY1721" s="114"/>
      <c r="AZ1721" s="114"/>
      <c r="BA1721" s="114"/>
      <c r="BB1721" s="114"/>
      <c r="BC1721" s="114"/>
      <c r="BD1721" s="114"/>
      <c r="BE1721" s="114"/>
      <c r="BF1721" s="114"/>
      <c r="BG1721" s="114"/>
      <c r="BH1721" s="114"/>
      <c r="BI1721" s="114"/>
      <c r="BJ1721" s="114"/>
      <c r="BK1721" s="114"/>
      <c r="BL1721" s="114"/>
    </row>
    <row r="1722">
      <c r="A1722" s="114"/>
      <c r="B1722" s="114"/>
      <c r="C1722" s="114"/>
      <c r="D1722" s="114"/>
      <c r="E1722" s="114"/>
      <c r="F1722" s="114"/>
      <c r="G1722" s="114"/>
      <c r="H1722" s="114"/>
      <c r="I1722" s="114"/>
      <c r="J1722" s="114"/>
      <c r="K1722" s="114"/>
      <c r="L1722" s="114"/>
      <c r="M1722" s="114"/>
      <c r="N1722" s="114"/>
      <c r="O1722" s="114"/>
      <c r="P1722" s="114"/>
      <c r="Q1722" s="114"/>
      <c r="R1722" s="114"/>
      <c r="S1722" s="114"/>
      <c r="T1722" s="114"/>
      <c r="U1722" s="114"/>
      <c r="V1722" s="114"/>
      <c r="W1722" s="114"/>
      <c r="X1722" s="114"/>
      <c r="Y1722" s="114"/>
      <c r="Z1722" s="114"/>
      <c r="AA1722" s="114"/>
      <c r="AB1722" s="114"/>
      <c r="AC1722" s="114"/>
      <c r="AD1722" s="114"/>
      <c r="AE1722" s="114"/>
      <c r="AF1722" s="114"/>
      <c r="AG1722" s="114"/>
      <c r="AH1722" s="114"/>
      <c r="AI1722" s="114"/>
      <c r="AJ1722" s="114"/>
      <c r="AK1722" s="114"/>
      <c r="AL1722" s="114"/>
      <c r="AM1722" s="114"/>
      <c r="AN1722" s="114"/>
      <c r="AO1722" s="114"/>
      <c r="AP1722" s="114"/>
      <c r="AQ1722" s="114"/>
      <c r="AR1722" s="114"/>
      <c r="AS1722" s="114"/>
      <c r="AT1722" s="114"/>
      <c r="AU1722" s="114"/>
      <c r="AV1722" s="114"/>
      <c r="AW1722" s="114"/>
      <c r="AX1722" s="114"/>
      <c r="AY1722" s="114"/>
      <c r="AZ1722" s="114"/>
      <c r="BA1722" s="114"/>
      <c r="BB1722" s="114"/>
      <c r="BC1722" s="114"/>
      <c r="BD1722" s="114"/>
      <c r="BE1722" s="114"/>
      <c r="BF1722" s="114"/>
      <c r="BG1722" s="114"/>
      <c r="BH1722" s="114"/>
      <c r="BI1722" s="114"/>
      <c r="BJ1722" s="114"/>
      <c r="BK1722" s="114"/>
      <c r="BL1722" s="114"/>
    </row>
    <row r="1723">
      <c r="A1723" s="114"/>
      <c r="B1723" s="114"/>
      <c r="C1723" s="114"/>
      <c r="D1723" s="114"/>
      <c r="E1723" s="114"/>
      <c r="F1723" s="114"/>
      <c r="G1723" s="114"/>
      <c r="H1723" s="114"/>
      <c r="I1723" s="114"/>
      <c r="J1723" s="114"/>
      <c r="K1723" s="114"/>
      <c r="L1723" s="114"/>
      <c r="M1723" s="114"/>
      <c r="N1723" s="114"/>
      <c r="O1723" s="114"/>
      <c r="P1723" s="114"/>
      <c r="Q1723" s="114"/>
      <c r="R1723" s="114"/>
      <c r="S1723" s="114"/>
      <c r="T1723" s="114"/>
      <c r="U1723" s="114"/>
      <c r="V1723" s="114"/>
      <c r="W1723" s="114"/>
      <c r="X1723" s="114"/>
      <c r="Y1723" s="114"/>
      <c r="Z1723" s="114"/>
      <c r="AA1723" s="114"/>
      <c r="AB1723" s="114"/>
      <c r="AC1723" s="114"/>
      <c r="AD1723" s="114"/>
      <c r="AE1723" s="114"/>
      <c r="AF1723" s="114"/>
      <c r="AG1723" s="114"/>
      <c r="AH1723" s="114"/>
      <c r="AI1723" s="114"/>
      <c r="AJ1723" s="114"/>
      <c r="AK1723" s="114"/>
      <c r="AL1723" s="114"/>
      <c r="AM1723" s="114"/>
      <c r="AN1723" s="114"/>
      <c r="AO1723" s="114"/>
      <c r="AP1723" s="114"/>
      <c r="AQ1723" s="114"/>
      <c r="AR1723" s="114"/>
      <c r="AS1723" s="114"/>
      <c r="AT1723" s="114"/>
      <c r="AU1723" s="114"/>
      <c r="AV1723" s="114"/>
      <c r="AW1723" s="114"/>
      <c r="AX1723" s="114"/>
      <c r="AY1723" s="114"/>
      <c r="AZ1723" s="114"/>
      <c r="BA1723" s="114"/>
      <c r="BB1723" s="114"/>
      <c r="BC1723" s="114"/>
      <c r="BD1723" s="114"/>
      <c r="BE1723" s="114"/>
      <c r="BF1723" s="114"/>
      <c r="BG1723" s="114"/>
      <c r="BH1723" s="114"/>
      <c r="BI1723" s="114"/>
      <c r="BJ1723" s="114"/>
      <c r="BK1723" s="114"/>
      <c r="BL1723" s="114"/>
    </row>
    <row r="1724">
      <c r="A1724" s="114"/>
      <c r="B1724" s="114"/>
      <c r="C1724" s="114"/>
      <c r="D1724" s="114"/>
      <c r="E1724" s="114"/>
      <c r="F1724" s="114"/>
      <c r="G1724" s="114"/>
      <c r="H1724" s="114"/>
      <c r="I1724" s="114"/>
      <c r="J1724" s="114"/>
      <c r="K1724" s="114"/>
      <c r="L1724" s="114"/>
      <c r="M1724" s="114"/>
      <c r="N1724" s="114"/>
      <c r="O1724" s="114"/>
      <c r="P1724" s="114"/>
      <c r="Q1724" s="114"/>
      <c r="R1724" s="114"/>
      <c r="S1724" s="114"/>
      <c r="T1724" s="114"/>
      <c r="U1724" s="114"/>
      <c r="V1724" s="114"/>
      <c r="W1724" s="114"/>
      <c r="X1724" s="114"/>
      <c r="Y1724" s="114"/>
      <c r="Z1724" s="114"/>
      <c r="AA1724" s="114"/>
      <c r="AB1724" s="114"/>
      <c r="AC1724" s="114"/>
      <c r="AD1724" s="114"/>
      <c r="AE1724" s="114"/>
      <c r="AF1724" s="114"/>
      <c r="AG1724" s="114"/>
      <c r="AH1724" s="114"/>
      <c r="AI1724" s="114"/>
      <c r="AJ1724" s="114"/>
      <c r="AK1724" s="114"/>
      <c r="AL1724" s="114"/>
      <c r="AM1724" s="114"/>
      <c r="AN1724" s="114"/>
      <c r="AO1724" s="114"/>
      <c r="AP1724" s="114"/>
      <c r="AQ1724" s="114"/>
      <c r="AR1724" s="114"/>
      <c r="AS1724" s="114"/>
      <c r="AT1724" s="114"/>
      <c r="AU1724" s="114"/>
      <c r="AV1724" s="114"/>
      <c r="AW1724" s="114"/>
      <c r="AX1724" s="114"/>
      <c r="AY1724" s="114"/>
      <c r="AZ1724" s="114"/>
      <c r="BA1724" s="114"/>
      <c r="BB1724" s="114"/>
      <c r="BC1724" s="114"/>
      <c r="BD1724" s="114"/>
      <c r="BE1724" s="114"/>
      <c r="BF1724" s="114"/>
      <c r="BG1724" s="114"/>
      <c r="BH1724" s="114"/>
      <c r="BI1724" s="114"/>
      <c r="BJ1724" s="114"/>
      <c r="BK1724" s="114"/>
      <c r="BL1724" s="114"/>
    </row>
    <row r="1725">
      <c r="A1725" s="114"/>
      <c r="B1725" s="114"/>
      <c r="C1725" s="114"/>
      <c r="D1725" s="114"/>
      <c r="E1725" s="114"/>
      <c r="F1725" s="114"/>
      <c r="G1725" s="114"/>
      <c r="H1725" s="114"/>
      <c r="I1725" s="114"/>
      <c r="J1725" s="114"/>
      <c r="K1725" s="114"/>
      <c r="L1725" s="114"/>
      <c r="M1725" s="114"/>
      <c r="N1725" s="114"/>
      <c r="O1725" s="114"/>
      <c r="P1725" s="114"/>
      <c r="Q1725" s="114"/>
      <c r="R1725" s="114"/>
      <c r="S1725" s="114"/>
      <c r="T1725" s="114"/>
      <c r="U1725" s="114"/>
      <c r="V1725" s="114"/>
      <c r="W1725" s="114"/>
      <c r="X1725" s="114"/>
      <c r="Y1725" s="114"/>
      <c r="Z1725" s="114"/>
      <c r="AA1725" s="114"/>
      <c r="AB1725" s="114"/>
      <c r="AC1725" s="114"/>
      <c r="AD1725" s="114"/>
      <c r="AE1725" s="114"/>
      <c r="AF1725" s="114"/>
      <c r="AG1725" s="114"/>
      <c r="AH1725" s="114"/>
      <c r="AI1725" s="114"/>
      <c r="AJ1725" s="114"/>
      <c r="AK1725" s="114"/>
      <c r="AL1725" s="114"/>
      <c r="AM1725" s="114"/>
      <c r="AN1725" s="114"/>
      <c r="AO1725" s="114"/>
      <c r="AP1725" s="114"/>
      <c r="AQ1725" s="114"/>
      <c r="AR1725" s="114"/>
      <c r="AS1725" s="114"/>
      <c r="AT1725" s="114"/>
      <c r="AU1725" s="114"/>
      <c r="AV1725" s="114"/>
      <c r="AW1725" s="114"/>
      <c r="AX1725" s="114"/>
      <c r="AY1725" s="114"/>
      <c r="AZ1725" s="114"/>
      <c r="BA1725" s="114"/>
      <c r="BB1725" s="114"/>
      <c r="BC1725" s="114"/>
      <c r="BD1725" s="114"/>
      <c r="BE1725" s="114"/>
      <c r="BF1725" s="114"/>
      <c r="BG1725" s="114"/>
      <c r="BH1725" s="114"/>
      <c r="BI1725" s="114"/>
      <c r="BJ1725" s="114"/>
      <c r="BK1725" s="114"/>
      <c r="BL1725" s="114"/>
    </row>
    <row r="1726">
      <c r="A1726" s="114"/>
      <c r="B1726" s="114"/>
      <c r="C1726" s="114"/>
      <c r="D1726" s="114"/>
      <c r="E1726" s="114"/>
      <c r="F1726" s="114"/>
      <c r="G1726" s="114"/>
      <c r="H1726" s="114"/>
      <c r="I1726" s="114"/>
      <c r="J1726" s="114"/>
      <c r="K1726" s="114"/>
      <c r="L1726" s="114"/>
      <c r="M1726" s="114"/>
      <c r="N1726" s="114"/>
      <c r="O1726" s="114"/>
      <c r="P1726" s="114"/>
      <c r="Q1726" s="114"/>
      <c r="R1726" s="114"/>
      <c r="S1726" s="114"/>
      <c r="T1726" s="114"/>
      <c r="U1726" s="114"/>
      <c r="V1726" s="114"/>
      <c r="W1726" s="114"/>
      <c r="X1726" s="114"/>
      <c r="Y1726" s="114"/>
      <c r="Z1726" s="114"/>
      <c r="AA1726" s="114"/>
      <c r="AB1726" s="114"/>
      <c r="AC1726" s="114"/>
      <c r="AD1726" s="114"/>
      <c r="AE1726" s="114"/>
      <c r="AF1726" s="114"/>
      <c r="AG1726" s="114"/>
      <c r="AH1726" s="114"/>
      <c r="AI1726" s="114"/>
      <c r="AJ1726" s="114"/>
      <c r="AK1726" s="114"/>
      <c r="AL1726" s="114"/>
      <c r="AM1726" s="114"/>
      <c r="AN1726" s="114"/>
      <c r="AO1726" s="114"/>
      <c r="AP1726" s="114"/>
      <c r="AQ1726" s="114"/>
      <c r="AR1726" s="114"/>
      <c r="AS1726" s="114"/>
      <c r="AT1726" s="114"/>
      <c r="AU1726" s="114"/>
      <c r="AV1726" s="114"/>
      <c r="AW1726" s="114"/>
      <c r="AX1726" s="114"/>
      <c r="AY1726" s="114"/>
      <c r="AZ1726" s="114"/>
      <c r="BA1726" s="114"/>
      <c r="BB1726" s="114"/>
      <c r="BC1726" s="114"/>
      <c r="BD1726" s="114"/>
      <c r="BE1726" s="114"/>
      <c r="BF1726" s="114"/>
      <c r="BG1726" s="114"/>
      <c r="BH1726" s="114"/>
      <c r="BI1726" s="114"/>
      <c r="BJ1726" s="114"/>
      <c r="BK1726" s="114"/>
      <c r="BL1726" s="114"/>
    </row>
    <row r="1727">
      <c r="A1727" s="114"/>
      <c r="B1727" s="114"/>
      <c r="C1727" s="114"/>
      <c r="D1727" s="114"/>
      <c r="E1727" s="114"/>
      <c r="F1727" s="114"/>
      <c r="G1727" s="114"/>
      <c r="H1727" s="114"/>
      <c r="I1727" s="114"/>
      <c r="J1727" s="114"/>
      <c r="K1727" s="114"/>
      <c r="L1727" s="114"/>
      <c r="M1727" s="114"/>
      <c r="N1727" s="114"/>
      <c r="O1727" s="114"/>
      <c r="P1727" s="114"/>
      <c r="Q1727" s="114"/>
      <c r="R1727" s="114"/>
      <c r="S1727" s="114"/>
      <c r="T1727" s="114"/>
      <c r="U1727" s="114"/>
      <c r="V1727" s="114"/>
      <c r="W1727" s="114"/>
      <c r="X1727" s="114"/>
      <c r="Y1727" s="114"/>
      <c r="Z1727" s="114"/>
      <c r="AA1727" s="114"/>
      <c r="AB1727" s="114"/>
      <c r="AC1727" s="114"/>
      <c r="AD1727" s="114"/>
      <c r="AE1727" s="114"/>
      <c r="AF1727" s="114"/>
      <c r="AG1727" s="114"/>
      <c r="AH1727" s="114"/>
      <c r="AI1727" s="114"/>
      <c r="AJ1727" s="114"/>
      <c r="AK1727" s="114"/>
      <c r="AL1727" s="114"/>
      <c r="AM1727" s="114"/>
      <c r="AN1727" s="114"/>
      <c r="AO1727" s="114"/>
      <c r="AP1727" s="114"/>
      <c r="AQ1727" s="114"/>
      <c r="AR1727" s="114"/>
      <c r="AS1727" s="114"/>
      <c r="AT1727" s="114"/>
      <c r="AU1727" s="114"/>
      <c r="AV1727" s="114"/>
      <c r="AW1727" s="114"/>
      <c r="AX1727" s="114"/>
      <c r="AY1727" s="114"/>
      <c r="AZ1727" s="114"/>
      <c r="BA1727" s="114"/>
      <c r="BB1727" s="114"/>
      <c r="BC1727" s="114"/>
      <c r="BD1727" s="114"/>
      <c r="BE1727" s="114"/>
      <c r="BF1727" s="114"/>
      <c r="BG1727" s="114"/>
      <c r="BH1727" s="114"/>
      <c r="BI1727" s="114"/>
      <c r="BJ1727" s="114"/>
      <c r="BK1727" s="114"/>
      <c r="BL1727" s="114"/>
    </row>
    <row r="1728">
      <c r="A1728" s="114"/>
      <c r="B1728" s="114"/>
      <c r="C1728" s="114"/>
      <c r="D1728" s="114"/>
      <c r="E1728" s="114"/>
      <c r="F1728" s="114"/>
      <c r="G1728" s="114"/>
      <c r="H1728" s="114"/>
      <c r="I1728" s="114"/>
      <c r="J1728" s="114"/>
      <c r="K1728" s="114"/>
      <c r="L1728" s="114"/>
      <c r="M1728" s="114"/>
      <c r="N1728" s="114"/>
      <c r="O1728" s="114"/>
      <c r="P1728" s="114"/>
      <c r="Q1728" s="114"/>
      <c r="R1728" s="114"/>
      <c r="S1728" s="114"/>
      <c r="T1728" s="114"/>
      <c r="U1728" s="114"/>
      <c r="V1728" s="114"/>
      <c r="W1728" s="114"/>
      <c r="X1728" s="114"/>
      <c r="Y1728" s="114"/>
      <c r="Z1728" s="114"/>
      <c r="AA1728" s="114"/>
      <c r="AB1728" s="114"/>
      <c r="AC1728" s="114"/>
      <c r="AD1728" s="114"/>
      <c r="AE1728" s="114"/>
      <c r="AF1728" s="114"/>
      <c r="AG1728" s="114"/>
      <c r="AH1728" s="114"/>
      <c r="AI1728" s="114"/>
      <c r="AJ1728" s="114"/>
      <c r="AK1728" s="114"/>
      <c r="AL1728" s="114"/>
      <c r="AM1728" s="114"/>
      <c r="AN1728" s="114"/>
      <c r="AO1728" s="114"/>
      <c r="AP1728" s="114"/>
      <c r="AQ1728" s="114"/>
      <c r="AR1728" s="114"/>
      <c r="AS1728" s="114"/>
      <c r="AT1728" s="114"/>
      <c r="AU1728" s="114"/>
      <c r="AV1728" s="114"/>
      <c r="AW1728" s="114"/>
      <c r="AX1728" s="114"/>
      <c r="AY1728" s="114"/>
      <c r="AZ1728" s="114"/>
      <c r="BA1728" s="114"/>
      <c r="BB1728" s="114"/>
      <c r="BC1728" s="114"/>
      <c r="BD1728" s="114"/>
      <c r="BE1728" s="114"/>
      <c r="BF1728" s="114"/>
      <c r="BG1728" s="114"/>
      <c r="BH1728" s="114"/>
      <c r="BI1728" s="114"/>
      <c r="BJ1728" s="114"/>
      <c r="BK1728" s="114"/>
      <c r="BL1728" s="114"/>
    </row>
    <row r="1729">
      <c r="A1729" s="114"/>
      <c r="B1729" s="114"/>
      <c r="C1729" s="114"/>
      <c r="D1729" s="114"/>
      <c r="E1729" s="114"/>
      <c r="F1729" s="114"/>
      <c r="G1729" s="114"/>
      <c r="H1729" s="114"/>
      <c r="I1729" s="114"/>
      <c r="J1729" s="114"/>
      <c r="K1729" s="114"/>
      <c r="L1729" s="114"/>
      <c r="M1729" s="114"/>
      <c r="N1729" s="114"/>
      <c r="O1729" s="114"/>
      <c r="P1729" s="114"/>
      <c r="Q1729" s="114"/>
      <c r="R1729" s="114"/>
      <c r="S1729" s="114"/>
      <c r="T1729" s="114"/>
      <c r="U1729" s="114"/>
      <c r="V1729" s="114"/>
      <c r="W1729" s="114"/>
      <c r="X1729" s="114"/>
      <c r="Y1729" s="114"/>
      <c r="Z1729" s="114"/>
      <c r="AA1729" s="114"/>
      <c r="AB1729" s="114"/>
      <c r="AC1729" s="114"/>
      <c r="AD1729" s="114"/>
      <c r="AE1729" s="114"/>
      <c r="AF1729" s="114"/>
      <c r="AG1729" s="114"/>
      <c r="AH1729" s="114"/>
      <c r="AI1729" s="114"/>
      <c r="AJ1729" s="114"/>
      <c r="AK1729" s="114"/>
      <c r="AL1729" s="114"/>
      <c r="AM1729" s="114"/>
      <c r="AN1729" s="114"/>
      <c r="AO1729" s="114"/>
      <c r="AP1729" s="114"/>
      <c r="AQ1729" s="114"/>
      <c r="AR1729" s="114"/>
      <c r="AS1729" s="114"/>
      <c r="AT1729" s="114"/>
      <c r="AU1729" s="114"/>
      <c r="AV1729" s="114"/>
      <c r="AW1729" s="114"/>
      <c r="AX1729" s="114"/>
      <c r="AY1729" s="114"/>
      <c r="AZ1729" s="114"/>
      <c r="BA1729" s="114"/>
      <c r="BB1729" s="114"/>
      <c r="BC1729" s="114"/>
      <c r="BD1729" s="114"/>
      <c r="BE1729" s="114"/>
      <c r="BF1729" s="114"/>
      <c r="BG1729" s="114"/>
      <c r="BH1729" s="114"/>
      <c r="BI1729" s="114"/>
      <c r="BJ1729" s="114"/>
      <c r="BK1729" s="114"/>
      <c r="BL1729" s="114"/>
    </row>
    <row r="1730">
      <c r="A1730" s="114"/>
      <c r="B1730" s="114"/>
      <c r="C1730" s="114"/>
      <c r="D1730" s="114"/>
      <c r="E1730" s="114"/>
      <c r="F1730" s="114"/>
      <c r="G1730" s="114"/>
      <c r="H1730" s="114"/>
      <c r="I1730" s="114"/>
      <c r="J1730" s="114"/>
      <c r="K1730" s="114"/>
      <c r="L1730" s="114"/>
      <c r="M1730" s="114"/>
      <c r="N1730" s="114"/>
      <c r="O1730" s="114"/>
      <c r="P1730" s="114"/>
      <c r="Q1730" s="114"/>
      <c r="R1730" s="114"/>
      <c r="S1730" s="114"/>
      <c r="T1730" s="114"/>
      <c r="U1730" s="114"/>
      <c r="V1730" s="114"/>
      <c r="W1730" s="114"/>
      <c r="X1730" s="114"/>
      <c r="Y1730" s="114"/>
      <c r="Z1730" s="114"/>
      <c r="AA1730" s="114"/>
      <c r="AB1730" s="114"/>
      <c r="AC1730" s="114"/>
      <c r="AD1730" s="114"/>
      <c r="AE1730" s="114"/>
      <c r="AF1730" s="114"/>
      <c r="AG1730" s="114"/>
      <c r="AH1730" s="114"/>
      <c r="AI1730" s="114"/>
      <c r="AJ1730" s="114"/>
      <c r="AK1730" s="114"/>
      <c r="AL1730" s="114"/>
      <c r="AM1730" s="114"/>
      <c r="AN1730" s="114"/>
      <c r="AO1730" s="114"/>
      <c r="AP1730" s="114"/>
      <c r="AQ1730" s="114"/>
      <c r="AR1730" s="114"/>
      <c r="AS1730" s="114"/>
      <c r="AT1730" s="114"/>
      <c r="AU1730" s="114"/>
      <c r="AV1730" s="114"/>
      <c r="AW1730" s="114"/>
      <c r="AX1730" s="114"/>
      <c r="AY1730" s="114"/>
      <c r="AZ1730" s="114"/>
      <c r="BA1730" s="114"/>
      <c r="BB1730" s="114"/>
      <c r="BC1730" s="114"/>
      <c r="BD1730" s="114"/>
      <c r="BE1730" s="114"/>
      <c r="BF1730" s="114"/>
      <c r="BG1730" s="114"/>
      <c r="BH1730" s="114"/>
      <c r="BI1730" s="114"/>
      <c r="BJ1730" s="114"/>
      <c r="BK1730" s="114"/>
      <c r="BL1730" s="114"/>
    </row>
    <row r="1731">
      <c r="A1731" s="114"/>
      <c r="B1731" s="114"/>
      <c r="C1731" s="114"/>
      <c r="D1731" s="114"/>
      <c r="E1731" s="114"/>
      <c r="F1731" s="114"/>
      <c r="G1731" s="114"/>
      <c r="H1731" s="114"/>
      <c r="I1731" s="114"/>
      <c r="J1731" s="114"/>
      <c r="K1731" s="114"/>
      <c r="L1731" s="114"/>
      <c r="M1731" s="114"/>
      <c r="N1731" s="114"/>
      <c r="O1731" s="114"/>
      <c r="P1731" s="114"/>
      <c r="Q1731" s="114"/>
      <c r="R1731" s="114"/>
      <c r="S1731" s="114"/>
      <c r="T1731" s="114"/>
      <c r="U1731" s="114"/>
      <c r="V1731" s="114"/>
      <c r="W1731" s="114"/>
      <c r="X1731" s="114"/>
      <c r="Y1731" s="114"/>
      <c r="Z1731" s="114"/>
      <c r="AA1731" s="114"/>
      <c r="AB1731" s="114"/>
      <c r="AC1731" s="114"/>
      <c r="AD1731" s="114"/>
      <c r="AE1731" s="114"/>
      <c r="AF1731" s="114"/>
      <c r="AG1731" s="114"/>
      <c r="AH1731" s="114"/>
      <c r="AI1731" s="114"/>
      <c r="AJ1731" s="114"/>
      <c r="AK1731" s="114"/>
      <c r="AL1731" s="114"/>
      <c r="AM1731" s="114"/>
      <c r="AN1731" s="114"/>
      <c r="AO1731" s="114"/>
      <c r="AP1731" s="114"/>
      <c r="AQ1731" s="114"/>
      <c r="AR1731" s="114"/>
      <c r="AS1731" s="114"/>
      <c r="AT1731" s="114"/>
      <c r="AU1731" s="114"/>
      <c r="AV1731" s="114"/>
      <c r="AW1731" s="114"/>
      <c r="AX1731" s="114"/>
      <c r="AY1731" s="114"/>
      <c r="AZ1731" s="114"/>
      <c r="BA1731" s="114"/>
      <c r="BB1731" s="114"/>
      <c r="BC1731" s="114"/>
      <c r="BD1731" s="114"/>
      <c r="BE1731" s="114"/>
      <c r="BF1731" s="114"/>
      <c r="BG1731" s="114"/>
      <c r="BH1731" s="114"/>
      <c r="BI1731" s="114"/>
      <c r="BJ1731" s="114"/>
      <c r="BK1731" s="114"/>
      <c r="BL1731" s="114"/>
    </row>
    <row r="1732">
      <c r="A1732" s="114"/>
      <c r="B1732" s="114"/>
      <c r="C1732" s="114"/>
      <c r="D1732" s="114"/>
      <c r="E1732" s="114"/>
      <c r="F1732" s="114"/>
      <c r="G1732" s="114"/>
      <c r="H1732" s="114"/>
      <c r="I1732" s="114"/>
      <c r="J1732" s="114"/>
      <c r="K1732" s="114"/>
      <c r="L1732" s="114"/>
      <c r="M1732" s="114"/>
      <c r="N1732" s="114"/>
      <c r="O1732" s="114"/>
      <c r="P1732" s="114"/>
      <c r="Q1732" s="114"/>
      <c r="R1732" s="114"/>
      <c r="S1732" s="114"/>
      <c r="T1732" s="114"/>
      <c r="U1732" s="114"/>
      <c r="V1732" s="114"/>
      <c r="W1732" s="114"/>
      <c r="X1732" s="114"/>
      <c r="Y1732" s="114"/>
      <c r="Z1732" s="114"/>
      <c r="AA1732" s="114"/>
      <c r="AB1732" s="114"/>
      <c r="AC1732" s="114"/>
      <c r="AD1732" s="114"/>
      <c r="AE1732" s="114"/>
      <c r="AF1732" s="114"/>
      <c r="AG1732" s="114"/>
      <c r="AH1732" s="114"/>
      <c r="AI1732" s="114"/>
      <c r="AJ1732" s="114"/>
      <c r="AK1732" s="114"/>
      <c r="AL1732" s="114"/>
      <c r="AM1732" s="114"/>
      <c r="AN1732" s="114"/>
      <c r="AO1732" s="114"/>
      <c r="AP1732" s="114"/>
      <c r="AQ1732" s="114"/>
      <c r="AR1732" s="114"/>
      <c r="AS1732" s="114"/>
      <c r="AT1732" s="114"/>
      <c r="AU1732" s="114"/>
      <c r="AV1732" s="114"/>
      <c r="AW1732" s="114"/>
      <c r="AX1732" s="114"/>
      <c r="AY1732" s="114"/>
      <c r="AZ1732" s="114"/>
      <c r="BA1732" s="114"/>
      <c r="BB1732" s="114"/>
      <c r="BC1732" s="114"/>
      <c r="BD1732" s="114"/>
      <c r="BE1732" s="114"/>
      <c r="BF1732" s="114"/>
      <c r="BG1732" s="114"/>
      <c r="BH1732" s="114"/>
      <c r="BI1732" s="114"/>
      <c r="BJ1732" s="114"/>
      <c r="BK1732" s="114"/>
      <c r="BL1732" s="114"/>
    </row>
    <row r="1733">
      <c r="A1733" s="114"/>
      <c r="B1733" s="114"/>
      <c r="C1733" s="114"/>
      <c r="D1733" s="114"/>
      <c r="E1733" s="114"/>
      <c r="F1733" s="114"/>
      <c r="G1733" s="114"/>
      <c r="H1733" s="114"/>
      <c r="I1733" s="114"/>
      <c r="J1733" s="114"/>
      <c r="K1733" s="114"/>
      <c r="L1733" s="114"/>
      <c r="M1733" s="114"/>
      <c r="N1733" s="114"/>
      <c r="O1733" s="114"/>
      <c r="P1733" s="114"/>
      <c r="Q1733" s="114"/>
      <c r="R1733" s="114"/>
      <c r="S1733" s="114"/>
      <c r="T1733" s="114"/>
      <c r="U1733" s="114"/>
      <c r="V1733" s="114"/>
      <c r="W1733" s="114"/>
      <c r="X1733" s="114"/>
      <c r="Y1733" s="114"/>
      <c r="Z1733" s="114"/>
      <c r="AA1733" s="114"/>
      <c r="AB1733" s="114"/>
      <c r="AC1733" s="114"/>
      <c r="AD1733" s="114"/>
      <c r="AE1733" s="114"/>
      <c r="AF1733" s="114"/>
      <c r="AG1733" s="114"/>
      <c r="AH1733" s="114"/>
      <c r="AI1733" s="114"/>
      <c r="AJ1733" s="114"/>
      <c r="AK1733" s="114"/>
      <c r="AL1733" s="114"/>
      <c r="AM1733" s="114"/>
      <c r="AN1733" s="114"/>
      <c r="AO1733" s="114"/>
      <c r="AP1733" s="114"/>
      <c r="AQ1733" s="114"/>
      <c r="AR1733" s="114"/>
      <c r="AS1733" s="114"/>
      <c r="AT1733" s="114"/>
      <c r="AU1733" s="114"/>
      <c r="AV1733" s="114"/>
      <c r="AW1733" s="114"/>
      <c r="AX1733" s="114"/>
      <c r="AY1733" s="114"/>
      <c r="AZ1733" s="114"/>
      <c r="BA1733" s="114"/>
      <c r="BB1733" s="114"/>
      <c r="BC1733" s="114"/>
      <c r="BD1733" s="114"/>
      <c r="BE1733" s="114"/>
      <c r="BF1733" s="114"/>
      <c r="BG1733" s="114"/>
      <c r="BH1733" s="114"/>
      <c r="BI1733" s="114"/>
      <c r="BJ1733" s="114"/>
      <c r="BK1733" s="114"/>
      <c r="BL1733" s="114"/>
    </row>
    <row r="1734">
      <c r="A1734" s="114"/>
      <c r="B1734" s="114"/>
      <c r="C1734" s="114"/>
      <c r="D1734" s="114"/>
      <c r="E1734" s="114"/>
      <c r="F1734" s="114"/>
      <c r="G1734" s="114"/>
      <c r="H1734" s="114"/>
      <c r="I1734" s="114"/>
      <c r="J1734" s="114"/>
      <c r="K1734" s="114"/>
      <c r="L1734" s="114"/>
      <c r="M1734" s="114"/>
      <c r="N1734" s="114"/>
      <c r="O1734" s="114"/>
      <c r="P1734" s="114"/>
      <c r="Q1734" s="114"/>
      <c r="R1734" s="114"/>
      <c r="S1734" s="114"/>
      <c r="T1734" s="114"/>
      <c r="U1734" s="114"/>
      <c r="V1734" s="114"/>
      <c r="W1734" s="114"/>
      <c r="X1734" s="114"/>
      <c r="Y1734" s="114"/>
      <c r="Z1734" s="114"/>
      <c r="AA1734" s="114"/>
      <c r="AB1734" s="114"/>
      <c r="AC1734" s="114"/>
      <c r="AD1734" s="114"/>
      <c r="AE1734" s="114"/>
      <c r="AF1734" s="114"/>
      <c r="AG1734" s="114"/>
      <c r="AH1734" s="114"/>
      <c r="AI1734" s="114"/>
      <c r="AJ1734" s="114"/>
      <c r="AK1734" s="114"/>
      <c r="AL1734" s="114"/>
      <c r="AM1734" s="114"/>
      <c r="AN1734" s="114"/>
      <c r="AO1734" s="114"/>
      <c r="AP1734" s="114"/>
      <c r="AQ1734" s="114"/>
      <c r="AR1734" s="114"/>
      <c r="AS1734" s="114"/>
      <c r="AT1734" s="114"/>
      <c r="AU1734" s="114"/>
      <c r="AV1734" s="114"/>
      <c r="AW1734" s="114"/>
      <c r="AX1734" s="114"/>
      <c r="AY1734" s="114"/>
      <c r="AZ1734" s="114"/>
      <c r="BA1734" s="114"/>
      <c r="BB1734" s="114"/>
      <c r="BC1734" s="114"/>
      <c r="BD1734" s="114"/>
      <c r="BE1734" s="114"/>
      <c r="BF1734" s="114"/>
      <c r="BG1734" s="114"/>
      <c r="BH1734" s="114"/>
      <c r="BI1734" s="114"/>
      <c r="BJ1734" s="114"/>
      <c r="BK1734" s="114"/>
      <c r="BL1734" s="114"/>
    </row>
    <row r="1735">
      <c r="A1735" s="114"/>
      <c r="B1735" s="114"/>
      <c r="C1735" s="114"/>
      <c r="D1735" s="114"/>
      <c r="E1735" s="114"/>
      <c r="F1735" s="114"/>
      <c r="G1735" s="114"/>
      <c r="H1735" s="114"/>
      <c r="I1735" s="114"/>
      <c r="J1735" s="114"/>
      <c r="K1735" s="114"/>
      <c r="L1735" s="114"/>
      <c r="M1735" s="114"/>
      <c r="N1735" s="114"/>
      <c r="O1735" s="114"/>
      <c r="P1735" s="114"/>
      <c r="Q1735" s="114"/>
      <c r="R1735" s="114"/>
      <c r="S1735" s="114"/>
      <c r="T1735" s="114"/>
      <c r="U1735" s="114"/>
      <c r="V1735" s="114"/>
      <c r="W1735" s="114"/>
      <c r="X1735" s="114"/>
      <c r="Y1735" s="114"/>
      <c r="Z1735" s="114"/>
      <c r="AA1735" s="114"/>
      <c r="AB1735" s="114"/>
      <c r="AC1735" s="114"/>
      <c r="AD1735" s="114"/>
      <c r="AE1735" s="114"/>
      <c r="AF1735" s="114"/>
      <c r="AG1735" s="114"/>
      <c r="AH1735" s="114"/>
      <c r="AI1735" s="114"/>
      <c r="AJ1735" s="114"/>
      <c r="AK1735" s="114"/>
      <c r="AL1735" s="114"/>
      <c r="AM1735" s="114"/>
      <c r="AN1735" s="114"/>
      <c r="AO1735" s="114"/>
      <c r="AP1735" s="114"/>
      <c r="AQ1735" s="114"/>
      <c r="AR1735" s="114"/>
      <c r="AS1735" s="114"/>
      <c r="AT1735" s="114"/>
      <c r="AU1735" s="114"/>
      <c r="AV1735" s="114"/>
      <c r="AW1735" s="114"/>
      <c r="AX1735" s="114"/>
      <c r="AY1735" s="114"/>
      <c r="AZ1735" s="114"/>
      <c r="BA1735" s="114"/>
      <c r="BB1735" s="114"/>
      <c r="BC1735" s="114"/>
      <c r="BD1735" s="114"/>
      <c r="BE1735" s="114"/>
      <c r="BF1735" s="114"/>
      <c r="BG1735" s="114"/>
      <c r="BH1735" s="114"/>
      <c r="BI1735" s="114"/>
      <c r="BJ1735" s="114"/>
      <c r="BK1735" s="114"/>
      <c r="BL1735" s="114"/>
    </row>
    <row r="1736">
      <c r="A1736" s="114"/>
      <c r="B1736" s="114"/>
      <c r="C1736" s="114"/>
      <c r="D1736" s="114"/>
      <c r="E1736" s="114"/>
      <c r="F1736" s="114"/>
      <c r="G1736" s="114"/>
      <c r="H1736" s="114"/>
      <c r="I1736" s="114"/>
      <c r="J1736" s="114"/>
      <c r="K1736" s="114"/>
      <c r="L1736" s="114"/>
      <c r="M1736" s="114"/>
      <c r="N1736" s="114"/>
      <c r="O1736" s="114"/>
      <c r="P1736" s="114"/>
      <c r="Q1736" s="114"/>
      <c r="R1736" s="114"/>
      <c r="S1736" s="114"/>
      <c r="T1736" s="114"/>
      <c r="U1736" s="114"/>
      <c r="V1736" s="114"/>
      <c r="W1736" s="114"/>
      <c r="X1736" s="114"/>
      <c r="Y1736" s="114"/>
      <c r="Z1736" s="114"/>
      <c r="AA1736" s="114"/>
      <c r="AB1736" s="114"/>
      <c r="AC1736" s="114"/>
      <c r="AD1736" s="114"/>
      <c r="AE1736" s="114"/>
      <c r="AF1736" s="114"/>
      <c r="AG1736" s="114"/>
      <c r="AH1736" s="114"/>
      <c r="AI1736" s="114"/>
      <c r="AJ1736" s="114"/>
      <c r="AK1736" s="114"/>
      <c r="AL1736" s="114"/>
      <c r="AM1736" s="114"/>
      <c r="AN1736" s="114"/>
      <c r="AO1736" s="114"/>
      <c r="AP1736" s="114"/>
      <c r="AQ1736" s="114"/>
      <c r="AR1736" s="114"/>
      <c r="AS1736" s="114"/>
      <c r="AT1736" s="114"/>
      <c r="AU1736" s="114"/>
      <c r="AV1736" s="114"/>
      <c r="AW1736" s="114"/>
      <c r="AX1736" s="114"/>
      <c r="AY1736" s="114"/>
      <c r="AZ1736" s="114"/>
      <c r="BA1736" s="114"/>
      <c r="BB1736" s="114"/>
      <c r="BC1736" s="114"/>
      <c r="BD1736" s="114"/>
      <c r="BE1736" s="114"/>
      <c r="BF1736" s="114"/>
      <c r="BG1736" s="114"/>
      <c r="BH1736" s="114"/>
      <c r="BI1736" s="114"/>
      <c r="BJ1736" s="114"/>
      <c r="BK1736" s="114"/>
      <c r="BL1736" s="114"/>
    </row>
    <row r="1737">
      <c r="A1737" s="114"/>
      <c r="B1737" s="114"/>
      <c r="C1737" s="114"/>
      <c r="D1737" s="114"/>
      <c r="E1737" s="114"/>
      <c r="F1737" s="114"/>
      <c r="G1737" s="114"/>
      <c r="H1737" s="114"/>
      <c r="I1737" s="114"/>
      <c r="J1737" s="114"/>
      <c r="K1737" s="114"/>
      <c r="L1737" s="114"/>
      <c r="M1737" s="114"/>
      <c r="N1737" s="114"/>
      <c r="O1737" s="114"/>
      <c r="P1737" s="114"/>
      <c r="Q1737" s="114"/>
      <c r="R1737" s="114"/>
      <c r="S1737" s="114"/>
      <c r="T1737" s="114"/>
      <c r="U1737" s="114"/>
      <c r="V1737" s="114"/>
      <c r="W1737" s="114"/>
      <c r="X1737" s="114"/>
      <c r="Y1737" s="114"/>
      <c r="Z1737" s="114"/>
      <c r="AA1737" s="114"/>
      <c r="AB1737" s="114"/>
      <c r="AC1737" s="114"/>
      <c r="AD1737" s="114"/>
      <c r="AE1737" s="114"/>
      <c r="AF1737" s="114"/>
      <c r="AG1737" s="114"/>
      <c r="AH1737" s="114"/>
      <c r="AI1737" s="114"/>
      <c r="AJ1737" s="114"/>
      <c r="AK1737" s="114"/>
      <c r="AL1737" s="114"/>
      <c r="AM1737" s="114"/>
      <c r="AN1737" s="114"/>
      <c r="AO1737" s="114"/>
      <c r="AP1737" s="114"/>
      <c r="AQ1737" s="114"/>
      <c r="AR1737" s="114"/>
      <c r="AS1737" s="114"/>
      <c r="AT1737" s="114"/>
      <c r="AU1737" s="114"/>
      <c r="AV1737" s="114"/>
      <c r="AW1737" s="114"/>
      <c r="AX1737" s="114"/>
      <c r="AY1737" s="114"/>
      <c r="AZ1737" s="114"/>
      <c r="BA1737" s="114"/>
      <c r="BB1737" s="114"/>
      <c r="BC1737" s="114"/>
      <c r="BD1737" s="114"/>
      <c r="BE1737" s="114"/>
      <c r="BF1737" s="114"/>
      <c r="BG1737" s="114"/>
      <c r="BH1737" s="114"/>
      <c r="BI1737" s="114"/>
      <c r="BJ1737" s="114"/>
      <c r="BK1737" s="114"/>
      <c r="BL1737" s="114"/>
    </row>
    <row r="1738">
      <c r="A1738" s="114"/>
      <c r="B1738" s="114"/>
      <c r="C1738" s="114"/>
      <c r="D1738" s="114"/>
      <c r="E1738" s="114"/>
      <c r="F1738" s="114"/>
      <c r="G1738" s="114"/>
      <c r="H1738" s="114"/>
      <c r="I1738" s="114"/>
      <c r="J1738" s="114"/>
      <c r="K1738" s="114"/>
      <c r="L1738" s="114"/>
      <c r="M1738" s="114"/>
      <c r="N1738" s="114"/>
      <c r="O1738" s="114"/>
      <c r="P1738" s="114"/>
      <c r="Q1738" s="114"/>
      <c r="R1738" s="114"/>
      <c r="S1738" s="114"/>
      <c r="T1738" s="114"/>
      <c r="U1738" s="114"/>
      <c r="V1738" s="114"/>
      <c r="W1738" s="114"/>
      <c r="X1738" s="114"/>
      <c r="Y1738" s="114"/>
      <c r="Z1738" s="114"/>
      <c r="AA1738" s="114"/>
      <c r="AB1738" s="114"/>
      <c r="AC1738" s="114"/>
      <c r="AD1738" s="114"/>
      <c r="AE1738" s="114"/>
      <c r="AF1738" s="114"/>
      <c r="AG1738" s="114"/>
      <c r="AH1738" s="114"/>
      <c r="AI1738" s="114"/>
      <c r="AJ1738" s="114"/>
      <c r="AK1738" s="114"/>
      <c r="AL1738" s="114"/>
      <c r="AM1738" s="114"/>
      <c r="AN1738" s="114"/>
      <c r="AO1738" s="114"/>
      <c r="AP1738" s="114"/>
      <c r="AQ1738" s="114"/>
      <c r="AR1738" s="114"/>
      <c r="AS1738" s="114"/>
      <c r="AT1738" s="114"/>
      <c r="AU1738" s="114"/>
      <c r="AV1738" s="114"/>
      <c r="AW1738" s="114"/>
      <c r="AX1738" s="114"/>
      <c r="AY1738" s="114"/>
      <c r="AZ1738" s="114"/>
      <c r="BA1738" s="114"/>
      <c r="BB1738" s="114"/>
      <c r="BC1738" s="114"/>
      <c r="BD1738" s="114"/>
      <c r="BE1738" s="114"/>
      <c r="BF1738" s="114"/>
      <c r="BG1738" s="114"/>
      <c r="BH1738" s="114"/>
      <c r="BI1738" s="114"/>
      <c r="BJ1738" s="114"/>
      <c r="BK1738" s="114"/>
      <c r="BL1738" s="114"/>
    </row>
    <row r="1739">
      <c r="A1739" s="114"/>
      <c r="B1739" s="114"/>
      <c r="C1739" s="114"/>
      <c r="D1739" s="114"/>
      <c r="E1739" s="114"/>
      <c r="F1739" s="114"/>
      <c r="G1739" s="114"/>
      <c r="H1739" s="114"/>
      <c r="I1739" s="114"/>
      <c r="J1739" s="114"/>
      <c r="K1739" s="114"/>
      <c r="L1739" s="114"/>
      <c r="M1739" s="114"/>
      <c r="N1739" s="114"/>
      <c r="O1739" s="114"/>
      <c r="P1739" s="114"/>
      <c r="Q1739" s="114"/>
      <c r="R1739" s="114"/>
      <c r="S1739" s="114"/>
      <c r="T1739" s="114"/>
      <c r="U1739" s="114"/>
      <c r="V1739" s="114"/>
      <c r="W1739" s="114"/>
      <c r="X1739" s="114"/>
      <c r="Y1739" s="114"/>
      <c r="Z1739" s="114"/>
      <c r="AA1739" s="114"/>
      <c r="AB1739" s="114"/>
      <c r="AC1739" s="114"/>
      <c r="AD1739" s="114"/>
      <c r="AE1739" s="114"/>
      <c r="AF1739" s="114"/>
      <c r="AG1739" s="114"/>
      <c r="AH1739" s="114"/>
      <c r="AI1739" s="114"/>
      <c r="AJ1739" s="114"/>
      <c r="AK1739" s="114"/>
      <c r="AL1739" s="114"/>
      <c r="AM1739" s="114"/>
      <c r="AN1739" s="114"/>
      <c r="AO1739" s="114"/>
      <c r="AP1739" s="114"/>
      <c r="AQ1739" s="114"/>
      <c r="AR1739" s="114"/>
      <c r="AS1739" s="114"/>
      <c r="AT1739" s="114"/>
      <c r="AU1739" s="114"/>
      <c r="AV1739" s="114"/>
      <c r="AW1739" s="114"/>
      <c r="AX1739" s="114"/>
      <c r="AY1739" s="114"/>
      <c r="AZ1739" s="114"/>
      <c r="BA1739" s="114"/>
      <c r="BB1739" s="114"/>
      <c r="BC1739" s="114"/>
      <c r="BD1739" s="114"/>
      <c r="BE1739" s="114"/>
      <c r="BF1739" s="114"/>
      <c r="BG1739" s="114"/>
      <c r="BH1739" s="114"/>
      <c r="BI1739" s="114"/>
      <c r="BJ1739" s="114"/>
      <c r="BK1739" s="114"/>
      <c r="BL1739" s="114"/>
    </row>
    <row r="1740">
      <c r="A1740" s="114"/>
      <c r="B1740" s="114"/>
      <c r="C1740" s="114"/>
      <c r="D1740" s="114"/>
      <c r="E1740" s="114"/>
      <c r="F1740" s="114"/>
      <c r="G1740" s="114"/>
      <c r="H1740" s="114"/>
      <c r="I1740" s="114"/>
      <c r="J1740" s="114"/>
      <c r="K1740" s="114"/>
      <c r="L1740" s="114"/>
      <c r="M1740" s="114"/>
      <c r="N1740" s="114"/>
      <c r="O1740" s="114"/>
      <c r="P1740" s="114"/>
      <c r="Q1740" s="114"/>
      <c r="R1740" s="114"/>
      <c r="S1740" s="114"/>
      <c r="T1740" s="114"/>
      <c r="U1740" s="114"/>
      <c r="V1740" s="114"/>
      <c r="W1740" s="114"/>
      <c r="X1740" s="114"/>
      <c r="Y1740" s="114"/>
      <c r="Z1740" s="114"/>
      <c r="AA1740" s="114"/>
      <c r="AB1740" s="114"/>
      <c r="AC1740" s="114"/>
      <c r="AD1740" s="114"/>
      <c r="AE1740" s="114"/>
      <c r="AF1740" s="114"/>
      <c r="AG1740" s="114"/>
      <c r="AH1740" s="114"/>
      <c r="AI1740" s="114"/>
      <c r="AJ1740" s="114"/>
      <c r="AK1740" s="114"/>
      <c r="AL1740" s="114"/>
      <c r="AM1740" s="114"/>
      <c r="AN1740" s="114"/>
      <c r="AO1740" s="114"/>
      <c r="AP1740" s="114"/>
      <c r="AQ1740" s="114"/>
      <c r="AR1740" s="114"/>
      <c r="AS1740" s="114"/>
      <c r="AT1740" s="114"/>
      <c r="AU1740" s="114"/>
      <c r="AV1740" s="114"/>
      <c r="AW1740" s="114"/>
      <c r="AX1740" s="114"/>
      <c r="AY1740" s="114"/>
      <c r="AZ1740" s="114"/>
      <c r="BA1740" s="114"/>
      <c r="BB1740" s="114"/>
      <c r="BC1740" s="114"/>
      <c r="BD1740" s="114"/>
      <c r="BE1740" s="114"/>
      <c r="BF1740" s="114"/>
      <c r="BG1740" s="114"/>
      <c r="BH1740" s="114"/>
      <c r="BI1740" s="114"/>
      <c r="BJ1740" s="114"/>
      <c r="BK1740" s="114"/>
      <c r="BL1740" s="114"/>
    </row>
    <row r="1741">
      <c r="A1741" s="114"/>
      <c r="B1741" s="114"/>
      <c r="C1741" s="114"/>
      <c r="D1741" s="114"/>
      <c r="E1741" s="114"/>
      <c r="F1741" s="114"/>
      <c r="G1741" s="114"/>
      <c r="H1741" s="114"/>
      <c r="I1741" s="114"/>
      <c r="J1741" s="114"/>
      <c r="K1741" s="114"/>
      <c r="L1741" s="114"/>
      <c r="M1741" s="114"/>
      <c r="N1741" s="114"/>
      <c r="O1741" s="114"/>
      <c r="P1741" s="114"/>
      <c r="Q1741" s="114"/>
      <c r="R1741" s="114"/>
      <c r="S1741" s="114"/>
      <c r="T1741" s="114"/>
      <c r="U1741" s="114"/>
      <c r="V1741" s="114"/>
      <c r="W1741" s="114"/>
      <c r="X1741" s="114"/>
      <c r="Y1741" s="114"/>
      <c r="Z1741" s="114"/>
      <c r="AA1741" s="114"/>
      <c r="AB1741" s="114"/>
      <c r="AC1741" s="114"/>
      <c r="AD1741" s="114"/>
      <c r="AE1741" s="114"/>
      <c r="AF1741" s="114"/>
      <c r="AG1741" s="114"/>
      <c r="AH1741" s="114"/>
      <c r="AI1741" s="114"/>
      <c r="AJ1741" s="114"/>
      <c r="AK1741" s="114"/>
      <c r="AL1741" s="114"/>
      <c r="AM1741" s="114"/>
      <c r="AN1741" s="114"/>
      <c r="AO1741" s="114"/>
      <c r="AP1741" s="114"/>
      <c r="AQ1741" s="114"/>
      <c r="AR1741" s="114"/>
      <c r="AS1741" s="114"/>
      <c r="AT1741" s="114"/>
      <c r="AU1741" s="114"/>
      <c r="AV1741" s="114"/>
      <c r="AW1741" s="114"/>
      <c r="AX1741" s="114"/>
      <c r="AY1741" s="114"/>
      <c r="AZ1741" s="114"/>
      <c r="BA1741" s="114"/>
      <c r="BB1741" s="114"/>
      <c r="BC1741" s="114"/>
      <c r="BD1741" s="114"/>
      <c r="BE1741" s="114"/>
      <c r="BF1741" s="114"/>
      <c r="BG1741" s="114"/>
      <c r="BH1741" s="114"/>
      <c r="BI1741" s="114"/>
      <c r="BJ1741" s="114"/>
      <c r="BK1741" s="114"/>
      <c r="BL1741" s="114"/>
    </row>
    <row r="1742">
      <c r="A1742" s="114"/>
      <c r="B1742" s="114"/>
      <c r="C1742" s="114"/>
      <c r="D1742" s="114"/>
      <c r="E1742" s="114"/>
      <c r="F1742" s="114"/>
      <c r="G1742" s="114"/>
      <c r="H1742" s="114"/>
      <c r="I1742" s="114"/>
      <c r="J1742" s="114"/>
      <c r="K1742" s="114"/>
      <c r="L1742" s="114"/>
      <c r="M1742" s="114"/>
      <c r="N1742" s="114"/>
      <c r="O1742" s="114"/>
      <c r="P1742" s="114"/>
      <c r="Q1742" s="114"/>
      <c r="R1742" s="114"/>
      <c r="S1742" s="114"/>
      <c r="T1742" s="114"/>
      <c r="U1742" s="114"/>
      <c r="V1742" s="114"/>
      <c r="W1742" s="114"/>
      <c r="X1742" s="114"/>
      <c r="Y1742" s="114"/>
      <c r="Z1742" s="114"/>
      <c r="AA1742" s="114"/>
      <c r="AB1742" s="114"/>
      <c r="AC1742" s="114"/>
      <c r="AD1742" s="114"/>
      <c r="AE1742" s="114"/>
      <c r="AF1742" s="114"/>
      <c r="AG1742" s="114"/>
      <c r="AH1742" s="114"/>
      <c r="AI1742" s="114"/>
      <c r="AJ1742" s="114"/>
      <c r="AK1742" s="114"/>
      <c r="AL1742" s="114"/>
      <c r="AM1742" s="114"/>
      <c r="AN1742" s="114"/>
      <c r="AO1742" s="114"/>
      <c r="AP1742" s="114"/>
      <c r="AQ1742" s="114"/>
      <c r="AR1742" s="114"/>
      <c r="AS1742" s="114"/>
      <c r="AT1742" s="114"/>
      <c r="AU1742" s="114"/>
      <c r="AV1742" s="114"/>
      <c r="AW1742" s="114"/>
      <c r="AX1742" s="114"/>
      <c r="AY1742" s="114"/>
      <c r="AZ1742" s="114"/>
      <c r="BA1742" s="114"/>
      <c r="BB1742" s="114"/>
      <c r="BC1742" s="114"/>
      <c r="BD1742" s="114"/>
      <c r="BE1742" s="114"/>
      <c r="BF1742" s="114"/>
      <c r="BG1742" s="114"/>
      <c r="BH1742" s="114"/>
      <c r="BI1742" s="114"/>
      <c r="BJ1742" s="114"/>
      <c r="BK1742" s="114"/>
      <c r="BL1742" s="114"/>
    </row>
    <row r="1743">
      <c r="A1743" s="114"/>
      <c r="B1743" s="114"/>
      <c r="C1743" s="114"/>
      <c r="D1743" s="114"/>
      <c r="E1743" s="114"/>
      <c r="F1743" s="114"/>
      <c r="G1743" s="114"/>
      <c r="H1743" s="114"/>
      <c r="I1743" s="114"/>
      <c r="J1743" s="114"/>
      <c r="K1743" s="114"/>
      <c r="L1743" s="114"/>
      <c r="M1743" s="114"/>
      <c r="N1743" s="114"/>
      <c r="O1743" s="114"/>
      <c r="P1743" s="114"/>
      <c r="Q1743" s="114"/>
      <c r="R1743" s="114"/>
      <c r="S1743" s="114"/>
      <c r="T1743" s="114"/>
      <c r="U1743" s="114"/>
      <c r="V1743" s="114"/>
      <c r="W1743" s="114"/>
      <c r="X1743" s="114"/>
      <c r="Y1743" s="114"/>
      <c r="Z1743" s="114"/>
      <c r="AA1743" s="114"/>
      <c r="AB1743" s="114"/>
      <c r="AC1743" s="114"/>
      <c r="AD1743" s="114"/>
      <c r="AE1743" s="114"/>
      <c r="AF1743" s="114"/>
      <c r="AG1743" s="114"/>
      <c r="AH1743" s="114"/>
      <c r="AI1743" s="114"/>
      <c r="AJ1743" s="114"/>
      <c r="AK1743" s="114"/>
      <c r="AL1743" s="114"/>
      <c r="AM1743" s="114"/>
      <c r="AN1743" s="114"/>
      <c r="AO1743" s="114"/>
      <c r="AP1743" s="114"/>
      <c r="AQ1743" s="114"/>
      <c r="AR1743" s="114"/>
      <c r="AS1743" s="114"/>
      <c r="AT1743" s="114"/>
      <c r="AU1743" s="114"/>
      <c r="AV1743" s="114"/>
      <c r="AW1743" s="114"/>
      <c r="AX1743" s="114"/>
      <c r="AY1743" s="114"/>
      <c r="AZ1743" s="114"/>
      <c r="BA1743" s="114"/>
      <c r="BB1743" s="114"/>
      <c r="BC1743" s="114"/>
      <c r="BD1743" s="114"/>
      <c r="BE1743" s="114"/>
      <c r="BF1743" s="114"/>
      <c r="BG1743" s="114"/>
      <c r="BH1743" s="114"/>
      <c r="BI1743" s="114"/>
      <c r="BJ1743" s="114"/>
      <c r="BK1743" s="114"/>
      <c r="BL1743" s="114"/>
    </row>
    <row r="1744">
      <c r="A1744" s="114"/>
      <c r="B1744" s="114"/>
      <c r="C1744" s="114"/>
      <c r="D1744" s="114"/>
      <c r="E1744" s="114"/>
      <c r="F1744" s="114"/>
      <c r="G1744" s="114"/>
      <c r="H1744" s="114"/>
      <c r="I1744" s="114"/>
      <c r="J1744" s="114"/>
      <c r="K1744" s="114"/>
      <c r="L1744" s="114"/>
      <c r="M1744" s="114"/>
      <c r="N1744" s="114"/>
      <c r="O1744" s="114"/>
      <c r="P1744" s="114"/>
      <c r="Q1744" s="114"/>
      <c r="R1744" s="114"/>
      <c r="S1744" s="114"/>
      <c r="T1744" s="114"/>
      <c r="U1744" s="114"/>
      <c r="V1744" s="114"/>
      <c r="W1744" s="114"/>
      <c r="X1744" s="114"/>
      <c r="Y1744" s="114"/>
      <c r="Z1744" s="114"/>
      <c r="AA1744" s="114"/>
      <c r="AB1744" s="114"/>
      <c r="AC1744" s="114"/>
      <c r="AD1744" s="114"/>
      <c r="AE1744" s="114"/>
      <c r="AF1744" s="114"/>
      <c r="AG1744" s="114"/>
      <c r="AH1744" s="114"/>
      <c r="AI1744" s="114"/>
      <c r="AJ1744" s="114"/>
      <c r="AK1744" s="114"/>
      <c r="AL1744" s="114"/>
      <c r="AM1744" s="114"/>
      <c r="AN1744" s="114"/>
      <c r="AO1744" s="114"/>
      <c r="AP1744" s="114"/>
      <c r="AQ1744" s="114"/>
      <c r="AR1744" s="114"/>
      <c r="AS1744" s="114"/>
      <c r="AT1744" s="114"/>
      <c r="AU1744" s="114"/>
      <c r="AV1744" s="114"/>
      <c r="AW1744" s="114"/>
      <c r="AX1744" s="114"/>
      <c r="AY1744" s="114"/>
      <c r="AZ1744" s="114"/>
      <c r="BA1744" s="114"/>
      <c r="BB1744" s="114"/>
      <c r="BC1744" s="114"/>
      <c r="BD1744" s="114"/>
      <c r="BE1744" s="114"/>
      <c r="BF1744" s="114"/>
      <c r="BG1744" s="114"/>
      <c r="BH1744" s="114"/>
      <c r="BI1744" s="114"/>
      <c r="BJ1744" s="114"/>
      <c r="BK1744" s="114"/>
      <c r="BL1744" s="114"/>
    </row>
    <row r="1745">
      <c r="A1745" s="114"/>
      <c r="B1745" s="114"/>
      <c r="C1745" s="114"/>
      <c r="D1745" s="114"/>
      <c r="E1745" s="114"/>
      <c r="F1745" s="114"/>
      <c r="G1745" s="114"/>
      <c r="H1745" s="114"/>
      <c r="I1745" s="114"/>
      <c r="J1745" s="114"/>
      <c r="K1745" s="114"/>
      <c r="L1745" s="114"/>
      <c r="M1745" s="114"/>
      <c r="N1745" s="114"/>
      <c r="O1745" s="114"/>
      <c r="P1745" s="114"/>
      <c r="Q1745" s="114"/>
      <c r="R1745" s="114"/>
      <c r="S1745" s="114"/>
      <c r="T1745" s="114"/>
      <c r="U1745" s="114"/>
      <c r="V1745" s="114"/>
      <c r="W1745" s="114"/>
      <c r="X1745" s="114"/>
      <c r="Y1745" s="114"/>
      <c r="Z1745" s="114"/>
      <c r="AA1745" s="114"/>
      <c r="AB1745" s="114"/>
      <c r="AC1745" s="114"/>
      <c r="AD1745" s="114"/>
      <c r="AE1745" s="114"/>
      <c r="AF1745" s="114"/>
      <c r="AG1745" s="114"/>
      <c r="AH1745" s="114"/>
      <c r="AI1745" s="114"/>
      <c r="AJ1745" s="114"/>
      <c r="AK1745" s="114"/>
      <c r="AL1745" s="114"/>
      <c r="AM1745" s="114"/>
      <c r="AN1745" s="114"/>
      <c r="AO1745" s="114"/>
      <c r="AP1745" s="114"/>
      <c r="AQ1745" s="114"/>
      <c r="AR1745" s="114"/>
      <c r="AS1745" s="114"/>
      <c r="AT1745" s="114"/>
      <c r="AU1745" s="114"/>
      <c r="AV1745" s="114"/>
      <c r="AW1745" s="114"/>
      <c r="AX1745" s="114"/>
      <c r="AY1745" s="114"/>
      <c r="AZ1745" s="114"/>
      <c r="BA1745" s="114"/>
      <c r="BB1745" s="114"/>
      <c r="BC1745" s="114"/>
      <c r="BD1745" s="114"/>
      <c r="BE1745" s="114"/>
      <c r="BF1745" s="114"/>
      <c r="BG1745" s="114"/>
      <c r="BH1745" s="114"/>
      <c r="BI1745" s="114"/>
      <c r="BJ1745" s="114"/>
      <c r="BK1745" s="114"/>
      <c r="BL1745" s="114"/>
    </row>
    <row r="1746">
      <c r="A1746" s="114"/>
      <c r="B1746" s="114"/>
      <c r="C1746" s="114"/>
      <c r="D1746" s="114"/>
      <c r="E1746" s="114"/>
      <c r="F1746" s="114"/>
      <c r="G1746" s="114"/>
      <c r="H1746" s="114"/>
      <c r="I1746" s="114"/>
      <c r="J1746" s="114"/>
      <c r="K1746" s="114"/>
      <c r="L1746" s="114"/>
      <c r="M1746" s="114"/>
      <c r="N1746" s="114"/>
      <c r="O1746" s="114"/>
      <c r="P1746" s="114"/>
      <c r="Q1746" s="114"/>
      <c r="R1746" s="114"/>
      <c r="S1746" s="114"/>
      <c r="T1746" s="114"/>
      <c r="U1746" s="114"/>
      <c r="V1746" s="114"/>
      <c r="W1746" s="114"/>
      <c r="X1746" s="114"/>
      <c r="Y1746" s="114"/>
      <c r="Z1746" s="114"/>
      <c r="AA1746" s="114"/>
      <c r="AB1746" s="114"/>
      <c r="AC1746" s="114"/>
      <c r="AD1746" s="114"/>
      <c r="AE1746" s="114"/>
      <c r="AF1746" s="114"/>
      <c r="AG1746" s="114"/>
      <c r="AH1746" s="114"/>
      <c r="AI1746" s="114"/>
      <c r="AJ1746" s="114"/>
      <c r="AK1746" s="114"/>
      <c r="AL1746" s="114"/>
      <c r="AM1746" s="114"/>
      <c r="AN1746" s="114"/>
      <c r="AO1746" s="114"/>
      <c r="AP1746" s="114"/>
      <c r="AQ1746" s="114"/>
      <c r="AR1746" s="114"/>
      <c r="AS1746" s="114"/>
      <c r="AT1746" s="114"/>
      <c r="AU1746" s="114"/>
      <c r="AV1746" s="114"/>
      <c r="AW1746" s="114"/>
      <c r="AX1746" s="114"/>
      <c r="AY1746" s="114"/>
      <c r="AZ1746" s="114"/>
      <c r="BA1746" s="114"/>
      <c r="BB1746" s="114"/>
      <c r="BC1746" s="114"/>
      <c r="BD1746" s="114"/>
      <c r="BE1746" s="114"/>
      <c r="BF1746" s="114"/>
      <c r="BG1746" s="114"/>
      <c r="BH1746" s="114"/>
      <c r="BI1746" s="114"/>
      <c r="BJ1746" s="114"/>
      <c r="BK1746" s="114"/>
      <c r="BL1746" s="114"/>
    </row>
    <row r="1747">
      <c r="A1747" s="114"/>
      <c r="B1747" s="114"/>
      <c r="C1747" s="114"/>
      <c r="D1747" s="114"/>
      <c r="E1747" s="114"/>
      <c r="F1747" s="114"/>
      <c r="G1747" s="114"/>
      <c r="H1747" s="114"/>
      <c r="I1747" s="114"/>
      <c r="J1747" s="114"/>
      <c r="K1747" s="114"/>
      <c r="L1747" s="114"/>
      <c r="M1747" s="114"/>
      <c r="N1747" s="114"/>
      <c r="O1747" s="114"/>
      <c r="P1747" s="114"/>
      <c r="Q1747" s="114"/>
      <c r="R1747" s="114"/>
      <c r="S1747" s="114"/>
      <c r="T1747" s="114"/>
      <c r="U1747" s="114"/>
      <c r="V1747" s="114"/>
      <c r="W1747" s="114"/>
      <c r="X1747" s="114"/>
      <c r="Y1747" s="114"/>
      <c r="Z1747" s="114"/>
      <c r="AA1747" s="114"/>
      <c r="AB1747" s="114"/>
      <c r="AC1747" s="114"/>
      <c r="AD1747" s="114"/>
      <c r="AE1747" s="114"/>
      <c r="AF1747" s="114"/>
      <c r="AG1747" s="114"/>
      <c r="AH1747" s="114"/>
      <c r="AI1747" s="114"/>
      <c r="AJ1747" s="114"/>
      <c r="AK1747" s="114"/>
      <c r="AL1747" s="114"/>
      <c r="AM1747" s="114"/>
      <c r="AN1747" s="114"/>
      <c r="AO1747" s="114"/>
      <c r="AP1747" s="114"/>
      <c r="AQ1747" s="114"/>
      <c r="AR1747" s="114"/>
      <c r="AS1747" s="114"/>
      <c r="AT1747" s="114"/>
      <c r="AU1747" s="114"/>
      <c r="AV1747" s="114"/>
      <c r="AW1747" s="114"/>
      <c r="AX1747" s="114"/>
      <c r="AY1747" s="114"/>
      <c r="AZ1747" s="114"/>
      <c r="BA1747" s="114"/>
      <c r="BB1747" s="114"/>
      <c r="BC1747" s="114"/>
      <c r="BD1747" s="114"/>
      <c r="BE1747" s="114"/>
      <c r="BF1747" s="114"/>
      <c r="BG1747" s="114"/>
      <c r="BH1747" s="114"/>
      <c r="BI1747" s="114"/>
      <c r="BJ1747" s="114"/>
      <c r="BK1747" s="114"/>
      <c r="BL1747" s="114"/>
    </row>
    <row r="1748">
      <c r="A1748" s="114"/>
      <c r="B1748" s="114"/>
      <c r="C1748" s="114"/>
      <c r="D1748" s="114"/>
      <c r="E1748" s="114"/>
      <c r="F1748" s="114"/>
      <c r="G1748" s="114"/>
      <c r="H1748" s="114"/>
      <c r="I1748" s="114"/>
      <c r="J1748" s="114"/>
      <c r="K1748" s="114"/>
      <c r="L1748" s="114"/>
      <c r="M1748" s="114"/>
      <c r="N1748" s="114"/>
      <c r="O1748" s="114"/>
      <c r="P1748" s="114"/>
      <c r="Q1748" s="114"/>
      <c r="R1748" s="114"/>
      <c r="S1748" s="114"/>
      <c r="T1748" s="114"/>
      <c r="U1748" s="114"/>
      <c r="V1748" s="114"/>
      <c r="W1748" s="114"/>
      <c r="X1748" s="114"/>
      <c r="Y1748" s="114"/>
      <c r="Z1748" s="114"/>
      <c r="AA1748" s="114"/>
      <c r="AB1748" s="114"/>
      <c r="AC1748" s="114"/>
      <c r="AD1748" s="114"/>
      <c r="AE1748" s="114"/>
      <c r="AF1748" s="114"/>
      <c r="AG1748" s="114"/>
      <c r="AH1748" s="114"/>
      <c r="AI1748" s="114"/>
      <c r="AJ1748" s="114"/>
      <c r="AK1748" s="114"/>
      <c r="AL1748" s="114"/>
      <c r="AM1748" s="114"/>
      <c r="AN1748" s="114"/>
      <c r="AO1748" s="114"/>
      <c r="AP1748" s="114"/>
      <c r="AQ1748" s="114"/>
      <c r="AR1748" s="114"/>
      <c r="AS1748" s="114"/>
      <c r="AT1748" s="114"/>
      <c r="AU1748" s="114"/>
      <c r="AV1748" s="114"/>
      <c r="AW1748" s="114"/>
      <c r="AX1748" s="114"/>
      <c r="AY1748" s="114"/>
      <c r="AZ1748" s="114"/>
      <c r="BA1748" s="114"/>
      <c r="BB1748" s="114"/>
      <c r="BC1748" s="114"/>
      <c r="BD1748" s="114"/>
      <c r="BE1748" s="114"/>
      <c r="BF1748" s="114"/>
      <c r="BG1748" s="114"/>
      <c r="BH1748" s="114"/>
      <c r="BI1748" s="114"/>
      <c r="BJ1748" s="114"/>
      <c r="BK1748" s="114"/>
      <c r="BL1748" s="114"/>
    </row>
    <row r="1749">
      <c r="A1749" s="114"/>
      <c r="B1749" s="114"/>
      <c r="C1749" s="114"/>
      <c r="D1749" s="114"/>
      <c r="E1749" s="114"/>
      <c r="F1749" s="114"/>
      <c r="G1749" s="114"/>
      <c r="H1749" s="114"/>
      <c r="I1749" s="114"/>
      <c r="J1749" s="114"/>
      <c r="K1749" s="114"/>
      <c r="L1749" s="114"/>
      <c r="M1749" s="114"/>
      <c r="N1749" s="114"/>
      <c r="O1749" s="114"/>
      <c r="P1749" s="114"/>
      <c r="Q1749" s="114"/>
      <c r="R1749" s="114"/>
      <c r="S1749" s="114"/>
      <c r="T1749" s="114"/>
      <c r="U1749" s="114"/>
      <c r="V1749" s="114"/>
      <c r="W1749" s="114"/>
      <c r="X1749" s="114"/>
      <c r="Y1749" s="114"/>
      <c r="Z1749" s="114"/>
      <c r="AA1749" s="114"/>
      <c r="AB1749" s="114"/>
      <c r="AC1749" s="114"/>
      <c r="AD1749" s="114"/>
      <c r="AE1749" s="114"/>
      <c r="AF1749" s="114"/>
      <c r="AG1749" s="114"/>
      <c r="AH1749" s="114"/>
      <c r="AI1749" s="114"/>
      <c r="AJ1749" s="114"/>
      <c r="AK1749" s="114"/>
      <c r="AL1749" s="114"/>
      <c r="AM1749" s="114"/>
      <c r="AN1749" s="114"/>
      <c r="AO1749" s="114"/>
      <c r="AP1749" s="114"/>
      <c r="AQ1749" s="114"/>
      <c r="AR1749" s="114"/>
      <c r="AS1749" s="114"/>
      <c r="AT1749" s="114"/>
      <c r="AU1749" s="114"/>
      <c r="AV1749" s="114"/>
      <c r="AW1749" s="114"/>
      <c r="AX1749" s="114"/>
      <c r="AY1749" s="114"/>
      <c r="AZ1749" s="114"/>
      <c r="BA1749" s="114"/>
      <c r="BB1749" s="114"/>
      <c r="BC1749" s="114"/>
      <c r="BD1749" s="114"/>
      <c r="BE1749" s="114"/>
      <c r="BF1749" s="114"/>
      <c r="BG1749" s="114"/>
      <c r="BH1749" s="114"/>
      <c r="BI1749" s="114"/>
      <c r="BJ1749" s="114"/>
      <c r="BK1749" s="114"/>
      <c r="BL1749" s="114"/>
    </row>
    <row r="1750">
      <c r="A1750" s="114"/>
      <c r="B1750" s="114"/>
      <c r="C1750" s="114"/>
      <c r="D1750" s="114"/>
      <c r="E1750" s="114"/>
      <c r="F1750" s="114"/>
      <c r="G1750" s="114"/>
      <c r="H1750" s="114"/>
      <c r="I1750" s="114"/>
      <c r="J1750" s="114"/>
      <c r="K1750" s="114"/>
      <c r="L1750" s="114"/>
      <c r="M1750" s="114"/>
      <c r="N1750" s="114"/>
      <c r="O1750" s="114"/>
      <c r="P1750" s="114"/>
      <c r="Q1750" s="114"/>
      <c r="R1750" s="114"/>
      <c r="S1750" s="114"/>
      <c r="T1750" s="114"/>
      <c r="U1750" s="114"/>
      <c r="V1750" s="114"/>
      <c r="W1750" s="114"/>
      <c r="X1750" s="114"/>
      <c r="Y1750" s="114"/>
      <c r="Z1750" s="114"/>
      <c r="AA1750" s="114"/>
      <c r="AB1750" s="114"/>
      <c r="AC1750" s="114"/>
      <c r="AD1750" s="114"/>
      <c r="AE1750" s="114"/>
      <c r="AF1750" s="114"/>
      <c r="AG1750" s="114"/>
      <c r="AH1750" s="114"/>
      <c r="AI1750" s="114"/>
      <c r="AJ1750" s="114"/>
      <c r="AK1750" s="114"/>
      <c r="AL1750" s="114"/>
      <c r="AM1750" s="114"/>
      <c r="AN1750" s="114"/>
      <c r="AO1750" s="114"/>
      <c r="AP1750" s="114"/>
      <c r="AQ1750" s="114"/>
      <c r="AR1750" s="114"/>
      <c r="AS1750" s="114"/>
      <c r="AT1750" s="114"/>
      <c r="AU1750" s="114"/>
      <c r="AV1750" s="114"/>
      <c r="AW1750" s="114"/>
      <c r="AX1750" s="114"/>
      <c r="AY1750" s="114"/>
      <c r="AZ1750" s="114"/>
      <c r="BA1750" s="114"/>
      <c r="BB1750" s="114"/>
      <c r="BC1750" s="114"/>
      <c r="BD1750" s="114"/>
      <c r="BE1750" s="114"/>
      <c r="BF1750" s="114"/>
      <c r="BG1750" s="114"/>
      <c r="BH1750" s="114"/>
      <c r="BI1750" s="114"/>
      <c r="BJ1750" s="114"/>
      <c r="BK1750" s="114"/>
      <c r="BL1750" s="114"/>
    </row>
    <row r="1751">
      <c r="A1751" s="114"/>
      <c r="B1751" s="114"/>
      <c r="C1751" s="114"/>
      <c r="D1751" s="114"/>
      <c r="E1751" s="114"/>
      <c r="F1751" s="114"/>
      <c r="G1751" s="114"/>
      <c r="H1751" s="114"/>
      <c r="I1751" s="114"/>
      <c r="J1751" s="114"/>
      <c r="K1751" s="114"/>
      <c r="L1751" s="114"/>
      <c r="M1751" s="114"/>
      <c r="N1751" s="114"/>
      <c r="O1751" s="114"/>
      <c r="P1751" s="114"/>
      <c r="Q1751" s="114"/>
      <c r="R1751" s="114"/>
      <c r="S1751" s="114"/>
      <c r="T1751" s="114"/>
      <c r="U1751" s="114"/>
      <c r="V1751" s="114"/>
      <c r="W1751" s="114"/>
      <c r="X1751" s="114"/>
      <c r="Y1751" s="114"/>
      <c r="Z1751" s="114"/>
      <c r="AA1751" s="114"/>
      <c r="AB1751" s="114"/>
      <c r="AC1751" s="114"/>
      <c r="AD1751" s="114"/>
      <c r="AE1751" s="114"/>
      <c r="AF1751" s="114"/>
      <c r="AG1751" s="114"/>
      <c r="AH1751" s="114"/>
      <c r="AI1751" s="114"/>
      <c r="AJ1751" s="114"/>
      <c r="AK1751" s="114"/>
      <c r="AL1751" s="114"/>
      <c r="AM1751" s="114"/>
      <c r="AN1751" s="114"/>
      <c r="AO1751" s="114"/>
      <c r="AP1751" s="114"/>
      <c r="AQ1751" s="114"/>
      <c r="AR1751" s="114"/>
      <c r="AS1751" s="114"/>
      <c r="AT1751" s="114"/>
      <c r="AU1751" s="114"/>
      <c r="AV1751" s="114"/>
      <c r="AW1751" s="114"/>
      <c r="AX1751" s="114"/>
      <c r="AY1751" s="114"/>
      <c r="AZ1751" s="114"/>
      <c r="BA1751" s="114"/>
      <c r="BB1751" s="114"/>
      <c r="BC1751" s="114"/>
      <c r="BD1751" s="114"/>
      <c r="BE1751" s="114"/>
      <c r="BF1751" s="114"/>
      <c r="BG1751" s="114"/>
      <c r="BH1751" s="114"/>
      <c r="BI1751" s="114"/>
      <c r="BJ1751" s="114"/>
      <c r="BK1751" s="114"/>
      <c r="BL1751" s="114"/>
    </row>
    <row r="1752">
      <c r="A1752" s="114"/>
      <c r="B1752" s="114"/>
      <c r="C1752" s="114"/>
      <c r="D1752" s="114"/>
      <c r="E1752" s="114"/>
      <c r="F1752" s="114"/>
      <c r="G1752" s="114"/>
      <c r="H1752" s="114"/>
      <c r="I1752" s="114"/>
      <c r="J1752" s="114"/>
      <c r="K1752" s="114"/>
      <c r="L1752" s="114"/>
      <c r="M1752" s="114"/>
      <c r="N1752" s="114"/>
      <c r="O1752" s="114"/>
      <c r="P1752" s="114"/>
      <c r="Q1752" s="114"/>
      <c r="R1752" s="114"/>
      <c r="S1752" s="114"/>
      <c r="T1752" s="114"/>
      <c r="U1752" s="114"/>
      <c r="V1752" s="114"/>
      <c r="W1752" s="114"/>
      <c r="X1752" s="114"/>
      <c r="Y1752" s="114"/>
      <c r="Z1752" s="114"/>
      <c r="AA1752" s="114"/>
      <c r="AB1752" s="114"/>
      <c r="AC1752" s="114"/>
      <c r="AD1752" s="114"/>
      <c r="AE1752" s="114"/>
      <c r="AF1752" s="114"/>
      <c r="AG1752" s="114"/>
      <c r="AH1752" s="114"/>
      <c r="AI1752" s="114"/>
      <c r="AJ1752" s="114"/>
      <c r="AK1752" s="114"/>
      <c r="AL1752" s="114"/>
      <c r="AM1752" s="114"/>
      <c r="AN1752" s="114"/>
      <c r="AO1752" s="114"/>
      <c r="AP1752" s="114"/>
      <c r="AQ1752" s="114"/>
      <c r="AR1752" s="114"/>
      <c r="AS1752" s="114"/>
      <c r="AT1752" s="114"/>
      <c r="AU1752" s="114"/>
      <c r="AV1752" s="114"/>
      <c r="AW1752" s="114"/>
      <c r="AX1752" s="114"/>
      <c r="AY1752" s="114"/>
      <c r="AZ1752" s="114"/>
      <c r="BA1752" s="114"/>
      <c r="BB1752" s="114"/>
      <c r="BC1752" s="114"/>
      <c r="BD1752" s="114"/>
      <c r="BE1752" s="114"/>
      <c r="BF1752" s="114"/>
      <c r="BG1752" s="114"/>
      <c r="BH1752" s="114"/>
      <c r="BI1752" s="114"/>
      <c r="BJ1752" s="114"/>
      <c r="BK1752" s="114"/>
      <c r="BL1752" s="114"/>
    </row>
    <row r="1753">
      <c r="A1753" s="114"/>
      <c r="B1753" s="114"/>
      <c r="C1753" s="114"/>
      <c r="D1753" s="114"/>
      <c r="E1753" s="114"/>
      <c r="F1753" s="114"/>
      <c r="G1753" s="114"/>
      <c r="H1753" s="114"/>
      <c r="I1753" s="114"/>
      <c r="J1753" s="114"/>
      <c r="K1753" s="114"/>
      <c r="L1753" s="114"/>
      <c r="M1753" s="114"/>
      <c r="N1753" s="114"/>
      <c r="O1753" s="114"/>
      <c r="P1753" s="114"/>
      <c r="Q1753" s="114"/>
      <c r="R1753" s="114"/>
      <c r="S1753" s="114"/>
      <c r="T1753" s="114"/>
      <c r="U1753" s="114"/>
      <c r="V1753" s="114"/>
      <c r="W1753" s="114"/>
      <c r="X1753" s="114"/>
      <c r="Y1753" s="114"/>
      <c r="Z1753" s="114"/>
      <c r="AA1753" s="114"/>
      <c r="AB1753" s="114"/>
      <c r="AC1753" s="114"/>
      <c r="AD1753" s="114"/>
      <c r="AE1753" s="114"/>
      <c r="AF1753" s="114"/>
      <c r="AG1753" s="114"/>
      <c r="AH1753" s="114"/>
      <c r="AI1753" s="114"/>
      <c r="AJ1753" s="114"/>
      <c r="AK1753" s="114"/>
      <c r="AL1753" s="114"/>
      <c r="AM1753" s="114"/>
      <c r="AN1753" s="114"/>
      <c r="AO1753" s="114"/>
      <c r="AP1753" s="114"/>
      <c r="AQ1753" s="114"/>
      <c r="AR1753" s="114"/>
      <c r="AS1753" s="114"/>
      <c r="AT1753" s="114"/>
      <c r="AU1753" s="114"/>
      <c r="AV1753" s="114"/>
      <c r="AW1753" s="114"/>
      <c r="AX1753" s="114"/>
      <c r="AY1753" s="114"/>
      <c r="AZ1753" s="114"/>
      <c r="BA1753" s="114"/>
      <c r="BB1753" s="114"/>
      <c r="BC1753" s="114"/>
      <c r="BD1753" s="114"/>
      <c r="BE1753" s="114"/>
      <c r="BF1753" s="114"/>
      <c r="BG1753" s="114"/>
      <c r="BH1753" s="114"/>
      <c r="BI1753" s="114"/>
      <c r="BJ1753" s="114"/>
      <c r="BK1753" s="114"/>
      <c r="BL1753" s="114"/>
    </row>
    <row r="1754">
      <c r="A1754" s="114"/>
      <c r="B1754" s="114"/>
      <c r="C1754" s="114"/>
      <c r="D1754" s="114"/>
      <c r="E1754" s="114"/>
      <c r="F1754" s="114"/>
      <c r="G1754" s="114"/>
      <c r="H1754" s="114"/>
      <c r="I1754" s="114"/>
      <c r="J1754" s="114"/>
      <c r="K1754" s="114"/>
      <c r="L1754" s="114"/>
      <c r="M1754" s="114"/>
      <c r="N1754" s="114"/>
      <c r="O1754" s="114"/>
      <c r="P1754" s="114"/>
      <c r="Q1754" s="114"/>
      <c r="R1754" s="114"/>
      <c r="S1754" s="114"/>
      <c r="T1754" s="114"/>
      <c r="U1754" s="114"/>
      <c r="V1754" s="114"/>
      <c r="W1754" s="114"/>
      <c r="X1754" s="114"/>
      <c r="Y1754" s="114"/>
      <c r="Z1754" s="114"/>
      <c r="AA1754" s="114"/>
      <c r="AB1754" s="114"/>
      <c r="AC1754" s="114"/>
      <c r="AD1754" s="114"/>
      <c r="AE1754" s="114"/>
      <c r="AF1754" s="114"/>
      <c r="AG1754" s="114"/>
      <c r="AH1754" s="114"/>
      <c r="AI1754" s="114"/>
      <c r="AJ1754" s="114"/>
      <c r="AK1754" s="114"/>
      <c r="AL1754" s="114"/>
      <c r="AM1754" s="114"/>
      <c r="AN1754" s="114"/>
      <c r="AO1754" s="114"/>
      <c r="AP1754" s="114"/>
      <c r="AQ1754" s="114"/>
      <c r="AR1754" s="114"/>
      <c r="AS1754" s="114"/>
      <c r="AT1754" s="114"/>
      <c r="AU1754" s="114"/>
      <c r="AV1754" s="114"/>
      <c r="AW1754" s="114"/>
      <c r="AX1754" s="114"/>
      <c r="AY1754" s="114"/>
      <c r="AZ1754" s="114"/>
      <c r="BA1754" s="114"/>
      <c r="BB1754" s="114"/>
      <c r="BC1754" s="114"/>
      <c r="BD1754" s="114"/>
      <c r="BE1754" s="114"/>
      <c r="BF1754" s="114"/>
      <c r="BG1754" s="114"/>
      <c r="BH1754" s="114"/>
      <c r="BI1754" s="114"/>
      <c r="BJ1754" s="114"/>
      <c r="BK1754" s="114"/>
      <c r="BL1754" s="114"/>
    </row>
    <row r="1755">
      <c r="A1755" s="114"/>
      <c r="B1755" s="114"/>
      <c r="C1755" s="114"/>
      <c r="D1755" s="114"/>
      <c r="E1755" s="114"/>
      <c r="F1755" s="114"/>
      <c r="G1755" s="114"/>
      <c r="H1755" s="114"/>
      <c r="I1755" s="114"/>
      <c r="J1755" s="114"/>
      <c r="K1755" s="114"/>
      <c r="L1755" s="114"/>
      <c r="M1755" s="114"/>
      <c r="N1755" s="114"/>
      <c r="O1755" s="114"/>
      <c r="P1755" s="114"/>
      <c r="Q1755" s="114"/>
      <c r="R1755" s="114"/>
      <c r="S1755" s="114"/>
      <c r="T1755" s="114"/>
      <c r="U1755" s="114"/>
      <c r="V1755" s="114"/>
      <c r="W1755" s="114"/>
      <c r="X1755" s="114"/>
      <c r="Y1755" s="114"/>
      <c r="Z1755" s="114"/>
      <c r="AA1755" s="114"/>
      <c r="AB1755" s="114"/>
      <c r="AC1755" s="114"/>
      <c r="AD1755" s="114"/>
      <c r="AE1755" s="114"/>
      <c r="AF1755" s="114"/>
      <c r="AG1755" s="114"/>
      <c r="AH1755" s="114"/>
      <c r="AI1755" s="114"/>
      <c r="AJ1755" s="114"/>
      <c r="AK1755" s="114"/>
      <c r="AL1755" s="114"/>
      <c r="AM1755" s="114"/>
      <c r="AN1755" s="114"/>
      <c r="AO1755" s="114"/>
      <c r="AP1755" s="114"/>
      <c r="AQ1755" s="114"/>
      <c r="AR1755" s="114"/>
      <c r="AS1755" s="114"/>
      <c r="AT1755" s="114"/>
      <c r="AU1755" s="114"/>
      <c r="AV1755" s="114"/>
      <c r="AW1755" s="114"/>
      <c r="AX1755" s="114"/>
      <c r="AY1755" s="114"/>
      <c r="AZ1755" s="114"/>
      <c r="BA1755" s="114"/>
      <c r="BB1755" s="114"/>
      <c r="BC1755" s="114"/>
      <c r="BD1755" s="114"/>
      <c r="BE1755" s="114"/>
      <c r="BF1755" s="114"/>
      <c r="BG1755" s="114"/>
      <c r="BH1755" s="114"/>
      <c r="BI1755" s="114"/>
      <c r="BJ1755" s="114"/>
      <c r="BK1755" s="114"/>
      <c r="BL1755" s="114"/>
    </row>
    <row r="1756">
      <c r="A1756" s="114"/>
      <c r="B1756" s="114"/>
      <c r="C1756" s="114"/>
      <c r="D1756" s="114"/>
      <c r="E1756" s="114"/>
      <c r="F1756" s="114"/>
      <c r="G1756" s="114"/>
      <c r="H1756" s="114"/>
      <c r="I1756" s="114"/>
      <c r="J1756" s="114"/>
      <c r="K1756" s="114"/>
      <c r="L1756" s="114"/>
      <c r="M1756" s="114"/>
      <c r="N1756" s="114"/>
      <c r="O1756" s="114"/>
      <c r="P1756" s="114"/>
      <c r="Q1756" s="114"/>
      <c r="R1756" s="114"/>
      <c r="S1756" s="114"/>
      <c r="T1756" s="114"/>
      <c r="U1756" s="114"/>
      <c r="V1756" s="114"/>
      <c r="W1756" s="114"/>
      <c r="X1756" s="114"/>
      <c r="Y1756" s="114"/>
      <c r="Z1756" s="114"/>
      <c r="AA1756" s="114"/>
      <c r="AB1756" s="114"/>
      <c r="AC1756" s="114"/>
      <c r="AD1756" s="114"/>
      <c r="AE1756" s="114"/>
      <c r="AF1756" s="114"/>
      <c r="AG1756" s="114"/>
      <c r="AH1756" s="114"/>
      <c r="AI1756" s="114"/>
      <c r="AJ1756" s="114"/>
      <c r="AK1756" s="114"/>
      <c r="AL1756" s="114"/>
      <c r="AM1756" s="114"/>
      <c r="AN1756" s="114"/>
      <c r="AO1756" s="114"/>
      <c r="AP1756" s="114"/>
      <c r="AQ1756" s="114"/>
      <c r="AR1756" s="114"/>
      <c r="AS1756" s="114"/>
      <c r="AT1756" s="114"/>
      <c r="AU1756" s="114"/>
      <c r="AV1756" s="114"/>
      <c r="AW1756" s="114"/>
      <c r="AX1756" s="114"/>
      <c r="AY1756" s="114"/>
      <c r="AZ1756" s="114"/>
      <c r="BA1756" s="114"/>
      <c r="BB1756" s="114"/>
      <c r="BC1756" s="114"/>
      <c r="BD1756" s="114"/>
      <c r="BE1756" s="114"/>
      <c r="BF1756" s="114"/>
      <c r="BG1756" s="114"/>
      <c r="BH1756" s="114"/>
      <c r="BI1756" s="114"/>
      <c r="BJ1756" s="114"/>
      <c r="BK1756" s="114"/>
      <c r="BL1756" s="114"/>
    </row>
    <row r="1757">
      <c r="A1757" s="114"/>
      <c r="B1757" s="114"/>
      <c r="C1757" s="114"/>
      <c r="D1757" s="114"/>
      <c r="E1757" s="114"/>
      <c r="F1757" s="114"/>
      <c r="G1757" s="114"/>
      <c r="H1757" s="114"/>
      <c r="I1757" s="114"/>
      <c r="J1757" s="114"/>
      <c r="K1757" s="114"/>
      <c r="L1757" s="114"/>
      <c r="M1757" s="114"/>
      <c r="N1757" s="114"/>
      <c r="O1757" s="114"/>
      <c r="P1757" s="114"/>
      <c r="Q1757" s="114"/>
      <c r="R1757" s="114"/>
      <c r="S1757" s="114"/>
      <c r="T1757" s="114"/>
      <c r="U1757" s="114"/>
      <c r="V1757" s="114"/>
      <c r="W1757" s="114"/>
      <c r="X1757" s="114"/>
      <c r="Y1757" s="114"/>
      <c r="Z1757" s="114"/>
      <c r="AA1757" s="114"/>
      <c r="AB1757" s="114"/>
      <c r="AC1757" s="114"/>
      <c r="AD1757" s="114"/>
      <c r="AE1757" s="114"/>
      <c r="AF1757" s="114"/>
      <c r="AG1757" s="114"/>
      <c r="AH1757" s="114"/>
      <c r="AI1757" s="114"/>
      <c r="AJ1757" s="114"/>
      <c r="AK1757" s="114"/>
      <c r="AL1757" s="114"/>
      <c r="AM1757" s="114"/>
      <c r="AN1757" s="114"/>
      <c r="AO1757" s="114"/>
      <c r="AP1757" s="114"/>
      <c r="AQ1757" s="114"/>
      <c r="AR1757" s="114"/>
      <c r="AS1757" s="114"/>
      <c r="AT1757" s="114"/>
      <c r="AU1757" s="114"/>
      <c r="AV1757" s="114"/>
      <c r="AW1757" s="114"/>
      <c r="AX1757" s="114"/>
      <c r="AY1757" s="114"/>
      <c r="AZ1757" s="114"/>
      <c r="BA1757" s="114"/>
      <c r="BB1757" s="114"/>
      <c r="BC1757" s="114"/>
      <c r="BD1757" s="114"/>
      <c r="BE1757" s="114"/>
      <c r="BF1757" s="114"/>
      <c r="BG1757" s="114"/>
      <c r="BH1757" s="114"/>
      <c r="BI1757" s="114"/>
      <c r="BJ1757" s="114"/>
      <c r="BK1757" s="114"/>
      <c r="BL1757" s="114"/>
    </row>
    <row r="1758">
      <c r="A1758" s="114"/>
      <c r="B1758" s="114"/>
      <c r="C1758" s="114"/>
      <c r="D1758" s="114"/>
      <c r="E1758" s="114"/>
      <c r="F1758" s="114"/>
      <c r="G1758" s="114"/>
      <c r="H1758" s="114"/>
      <c r="I1758" s="114"/>
      <c r="J1758" s="114"/>
      <c r="K1758" s="114"/>
      <c r="L1758" s="114"/>
      <c r="M1758" s="114"/>
      <c r="N1758" s="114"/>
      <c r="O1758" s="114"/>
      <c r="P1758" s="114"/>
      <c r="Q1758" s="114"/>
      <c r="R1758" s="114"/>
      <c r="S1758" s="114"/>
      <c r="T1758" s="114"/>
      <c r="U1758" s="114"/>
      <c r="V1758" s="114"/>
      <c r="W1758" s="114"/>
      <c r="X1758" s="114"/>
      <c r="Y1758" s="114"/>
      <c r="Z1758" s="114"/>
      <c r="AA1758" s="114"/>
      <c r="AB1758" s="114"/>
      <c r="AC1758" s="114"/>
      <c r="AD1758" s="114"/>
      <c r="AE1758" s="114"/>
      <c r="AF1758" s="114"/>
      <c r="AG1758" s="114"/>
      <c r="AH1758" s="114"/>
      <c r="AI1758" s="114"/>
      <c r="AJ1758" s="114"/>
      <c r="AK1758" s="114"/>
      <c r="AL1758" s="114"/>
      <c r="AM1758" s="114"/>
      <c r="AN1758" s="114"/>
      <c r="AO1758" s="114"/>
      <c r="AP1758" s="114"/>
      <c r="AQ1758" s="114"/>
      <c r="AR1758" s="114"/>
      <c r="AS1758" s="114"/>
      <c r="AT1758" s="114"/>
      <c r="AU1758" s="114"/>
      <c r="AV1758" s="114"/>
      <c r="AW1758" s="114"/>
      <c r="AX1758" s="114"/>
      <c r="AY1758" s="114"/>
      <c r="AZ1758" s="114"/>
      <c r="BA1758" s="114"/>
      <c r="BB1758" s="114"/>
      <c r="BC1758" s="114"/>
      <c r="BD1758" s="114"/>
      <c r="BE1758" s="114"/>
      <c r="BF1758" s="114"/>
      <c r="BG1758" s="114"/>
      <c r="BH1758" s="114"/>
      <c r="BI1758" s="114"/>
      <c r="BJ1758" s="114"/>
      <c r="BK1758" s="114"/>
      <c r="BL1758" s="114"/>
    </row>
    <row r="1759">
      <c r="A1759" s="114"/>
      <c r="B1759" s="114"/>
      <c r="C1759" s="114"/>
      <c r="D1759" s="114"/>
      <c r="E1759" s="114"/>
      <c r="F1759" s="114"/>
      <c r="G1759" s="114"/>
      <c r="H1759" s="114"/>
      <c r="I1759" s="114"/>
      <c r="J1759" s="114"/>
      <c r="K1759" s="114"/>
      <c r="L1759" s="114"/>
      <c r="M1759" s="114"/>
      <c r="N1759" s="114"/>
      <c r="O1759" s="114"/>
      <c r="P1759" s="114"/>
      <c r="Q1759" s="114"/>
      <c r="R1759" s="114"/>
      <c r="S1759" s="114"/>
      <c r="T1759" s="114"/>
      <c r="U1759" s="114"/>
      <c r="V1759" s="114"/>
      <c r="W1759" s="114"/>
      <c r="X1759" s="114"/>
      <c r="Y1759" s="114"/>
      <c r="Z1759" s="114"/>
      <c r="AA1759" s="114"/>
      <c r="AB1759" s="114"/>
      <c r="AC1759" s="114"/>
      <c r="AD1759" s="114"/>
      <c r="AE1759" s="114"/>
      <c r="AF1759" s="114"/>
      <c r="AG1759" s="114"/>
      <c r="AH1759" s="114"/>
      <c r="AI1759" s="114"/>
      <c r="AJ1759" s="114"/>
      <c r="AK1759" s="114"/>
      <c r="AL1759" s="114"/>
      <c r="AM1759" s="114"/>
      <c r="AN1759" s="114"/>
      <c r="AO1759" s="114"/>
      <c r="AP1759" s="114"/>
      <c r="AQ1759" s="114"/>
      <c r="AR1759" s="114"/>
      <c r="AS1759" s="114"/>
      <c r="AT1759" s="114"/>
      <c r="AU1759" s="114"/>
      <c r="AV1759" s="114"/>
      <c r="AW1759" s="114"/>
      <c r="AX1759" s="114"/>
      <c r="AY1759" s="114"/>
      <c r="AZ1759" s="114"/>
      <c r="BA1759" s="114"/>
      <c r="BB1759" s="114"/>
      <c r="BC1759" s="114"/>
      <c r="BD1759" s="114"/>
      <c r="BE1759" s="114"/>
      <c r="BF1759" s="114"/>
      <c r="BG1759" s="114"/>
      <c r="BH1759" s="114"/>
      <c r="BI1759" s="114"/>
      <c r="BJ1759" s="114"/>
      <c r="BK1759" s="114"/>
      <c r="BL1759" s="114"/>
    </row>
    <row r="1760">
      <c r="A1760" s="114"/>
      <c r="B1760" s="114"/>
      <c r="C1760" s="114"/>
      <c r="D1760" s="114"/>
      <c r="E1760" s="114"/>
      <c r="F1760" s="114"/>
      <c r="G1760" s="114"/>
      <c r="H1760" s="114"/>
      <c r="I1760" s="114"/>
      <c r="J1760" s="114"/>
      <c r="K1760" s="114"/>
      <c r="L1760" s="114"/>
      <c r="M1760" s="114"/>
      <c r="N1760" s="114"/>
      <c r="O1760" s="114"/>
      <c r="P1760" s="114"/>
      <c r="Q1760" s="114"/>
      <c r="R1760" s="114"/>
      <c r="S1760" s="114"/>
      <c r="T1760" s="114"/>
      <c r="U1760" s="114"/>
      <c r="V1760" s="114"/>
      <c r="W1760" s="114"/>
      <c r="X1760" s="114"/>
      <c r="Y1760" s="114"/>
      <c r="Z1760" s="114"/>
      <c r="AA1760" s="114"/>
      <c r="AB1760" s="114"/>
      <c r="AC1760" s="114"/>
      <c r="AD1760" s="114"/>
      <c r="AE1760" s="114"/>
      <c r="AF1760" s="114"/>
      <c r="AG1760" s="114"/>
      <c r="AH1760" s="114"/>
      <c r="AI1760" s="114"/>
      <c r="AJ1760" s="114"/>
      <c r="AK1760" s="114"/>
      <c r="AL1760" s="114"/>
      <c r="AM1760" s="114"/>
      <c r="AN1760" s="114"/>
      <c r="AO1760" s="114"/>
      <c r="AP1760" s="114"/>
      <c r="AQ1760" s="114"/>
      <c r="AR1760" s="114"/>
      <c r="AS1760" s="114"/>
      <c r="AT1760" s="114"/>
      <c r="AU1760" s="114"/>
      <c r="AV1760" s="114"/>
      <c r="AW1760" s="114"/>
      <c r="AX1760" s="114"/>
      <c r="AY1760" s="114"/>
      <c r="AZ1760" s="114"/>
      <c r="BA1760" s="114"/>
      <c r="BB1760" s="114"/>
      <c r="BC1760" s="114"/>
      <c r="BD1760" s="114"/>
      <c r="BE1760" s="114"/>
      <c r="BF1760" s="114"/>
      <c r="BG1760" s="114"/>
      <c r="BH1760" s="114"/>
      <c r="BI1760" s="114"/>
      <c r="BJ1760" s="114"/>
      <c r="BK1760" s="114"/>
      <c r="BL1760" s="114"/>
    </row>
    <row r="1761">
      <c r="A1761" s="114"/>
      <c r="B1761" s="114"/>
      <c r="C1761" s="114"/>
      <c r="D1761" s="114"/>
      <c r="E1761" s="114"/>
      <c r="F1761" s="114"/>
      <c r="G1761" s="114"/>
      <c r="H1761" s="114"/>
      <c r="I1761" s="114"/>
      <c r="J1761" s="114"/>
      <c r="K1761" s="114"/>
      <c r="L1761" s="114"/>
      <c r="M1761" s="114"/>
      <c r="N1761" s="114"/>
      <c r="O1761" s="114"/>
      <c r="P1761" s="114"/>
      <c r="Q1761" s="114"/>
      <c r="R1761" s="114"/>
      <c r="S1761" s="114"/>
      <c r="T1761" s="114"/>
      <c r="U1761" s="114"/>
      <c r="V1761" s="114"/>
      <c r="W1761" s="114"/>
      <c r="X1761" s="114"/>
      <c r="Y1761" s="114"/>
      <c r="Z1761" s="114"/>
      <c r="AA1761" s="114"/>
      <c r="AB1761" s="114"/>
      <c r="AC1761" s="114"/>
      <c r="AD1761" s="114"/>
      <c r="AE1761" s="114"/>
      <c r="AF1761" s="114"/>
      <c r="AG1761" s="114"/>
      <c r="AH1761" s="114"/>
      <c r="AI1761" s="114"/>
      <c r="AJ1761" s="114"/>
      <c r="AK1761" s="114"/>
      <c r="AL1761" s="114"/>
      <c r="AM1761" s="114"/>
      <c r="AN1761" s="114"/>
      <c r="AO1761" s="114"/>
      <c r="AP1761" s="114"/>
      <c r="AQ1761" s="114"/>
      <c r="AR1761" s="114"/>
      <c r="AS1761" s="114"/>
      <c r="AT1761" s="114"/>
      <c r="AU1761" s="114"/>
      <c r="AV1761" s="114"/>
      <c r="AW1761" s="114"/>
      <c r="AX1761" s="114"/>
      <c r="AY1761" s="114"/>
      <c r="AZ1761" s="114"/>
      <c r="BA1761" s="114"/>
      <c r="BB1761" s="114"/>
      <c r="BC1761" s="114"/>
      <c r="BD1761" s="114"/>
      <c r="BE1761" s="114"/>
      <c r="BF1761" s="114"/>
      <c r="BG1761" s="114"/>
      <c r="BH1761" s="114"/>
      <c r="BI1761" s="114"/>
      <c r="BJ1761" s="114"/>
      <c r="BK1761" s="114"/>
      <c r="BL1761" s="114"/>
    </row>
    <row r="1762">
      <c r="A1762" s="114"/>
      <c r="B1762" s="114"/>
      <c r="C1762" s="114"/>
      <c r="D1762" s="114"/>
      <c r="E1762" s="114"/>
      <c r="F1762" s="114"/>
      <c r="G1762" s="114"/>
      <c r="H1762" s="114"/>
      <c r="I1762" s="114"/>
      <c r="J1762" s="114"/>
      <c r="K1762" s="114"/>
      <c r="L1762" s="114"/>
      <c r="M1762" s="114"/>
      <c r="N1762" s="114"/>
      <c r="O1762" s="114"/>
      <c r="P1762" s="114"/>
      <c r="Q1762" s="114"/>
      <c r="R1762" s="114"/>
      <c r="S1762" s="114"/>
      <c r="T1762" s="114"/>
      <c r="U1762" s="114"/>
      <c r="V1762" s="114"/>
      <c r="W1762" s="114"/>
      <c r="X1762" s="114"/>
      <c r="Y1762" s="114"/>
      <c r="Z1762" s="114"/>
      <c r="AA1762" s="114"/>
      <c r="AB1762" s="114"/>
      <c r="AC1762" s="114"/>
      <c r="AD1762" s="114"/>
      <c r="AE1762" s="114"/>
      <c r="AF1762" s="114"/>
      <c r="AG1762" s="114"/>
      <c r="AH1762" s="114"/>
      <c r="AI1762" s="114"/>
      <c r="AJ1762" s="114"/>
      <c r="AK1762" s="114"/>
      <c r="AL1762" s="114"/>
      <c r="AM1762" s="114"/>
      <c r="AN1762" s="114"/>
      <c r="AO1762" s="114"/>
      <c r="AP1762" s="114"/>
      <c r="AQ1762" s="114"/>
      <c r="AR1762" s="114"/>
      <c r="AS1762" s="114"/>
      <c r="AT1762" s="114"/>
      <c r="AU1762" s="114"/>
      <c r="AV1762" s="114"/>
      <c r="AW1762" s="114"/>
      <c r="AX1762" s="114"/>
      <c r="AY1762" s="114"/>
      <c r="AZ1762" s="114"/>
      <c r="BA1762" s="114"/>
      <c r="BB1762" s="114"/>
      <c r="BC1762" s="114"/>
      <c r="BD1762" s="114"/>
      <c r="BE1762" s="114"/>
      <c r="BF1762" s="114"/>
      <c r="BG1762" s="114"/>
      <c r="BH1762" s="114"/>
      <c r="BI1762" s="114"/>
      <c r="BJ1762" s="114"/>
      <c r="BK1762" s="114"/>
      <c r="BL1762" s="114"/>
    </row>
    <row r="1763">
      <c r="A1763" s="114"/>
      <c r="B1763" s="114"/>
      <c r="C1763" s="114"/>
      <c r="D1763" s="114"/>
      <c r="E1763" s="114"/>
      <c r="F1763" s="114"/>
      <c r="G1763" s="114"/>
      <c r="H1763" s="114"/>
      <c r="I1763" s="114"/>
      <c r="J1763" s="114"/>
      <c r="K1763" s="114"/>
      <c r="L1763" s="114"/>
      <c r="M1763" s="114"/>
      <c r="N1763" s="114"/>
      <c r="O1763" s="114"/>
      <c r="P1763" s="114"/>
      <c r="Q1763" s="114"/>
      <c r="R1763" s="114"/>
      <c r="S1763" s="114"/>
      <c r="T1763" s="114"/>
      <c r="U1763" s="114"/>
      <c r="V1763" s="114"/>
      <c r="W1763" s="114"/>
      <c r="X1763" s="114"/>
      <c r="Y1763" s="114"/>
      <c r="Z1763" s="114"/>
      <c r="AA1763" s="114"/>
      <c r="AB1763" s="114"/>
      <c r="AC1763" s="114"/>
      <c r="AD1763" s="114"/>
      <c r="AE1763" s="114"/>
      <c r="AF1763" s="114"/>
      <c r="AG1763" s="114"/>
      <c r="AH1763" s="114"/>
      <c r="AI1763" s="114"/>
      <c r="AJ1763" s="114"/>
      <c r="AK1763" s="114"/>
      <c r="AL1763" s="114"/>
      <c r="AM1763" s="114"/>
      <c r="AN1763" s="114"/>
      <c r="AO1763" s="114"/>
      <c r="AP1763" s="114"/>
      <c r="AQ1763" s="114"/>
      <c r="AR1763" s="114"/>
      <c r="AS1763" s="114"/>
      <c r="AT1763" s="114"/>
      <c r="AU1763" s="114"/>
      <c r="AV1763" s="114"/>
      <c r="AW1763" s="114"/>
      <c r="AX1763" s="114"/>
      <c r="AY1763" s="114"/>
      <c r="AZ1763" s="114"/>
      <c r="BA1763" s="114"/>
      <c r="BB1763" s="114"/>
      <c r="BC1763" s="114"/>
      <c r="BD1763" s="114"/>
      <c r="BE1763" s="114"/>
      <c r="BF1763" s="114"/>
      <c r="BG1763" s="114"/>
      <c r="BH1763" s="114"/>
      <c r="BI1763" s="114"/>
      <c r="BJ1763" s="114"/>
      <c r="BK1763" s="114"/>
      <c r="BL1763" s="114"/>
    </row>
    <row r="1764">
      <c r="A1764" s="114"/>
      <c r="B1764" s="114"/>
      <c r="C1764" s="114"/>
      <c r="D1764" s="114"/>
      <c r="E1764" s="114"/>
      <c r="F1764" s="114"/>
      <c r="G1764" s="114"/>
      <c r="H1764" s="114"/>
      <c r="I1764" s="114"/>
      <c r="J1764" s="114"/>
      <c r="K1764" s="114"/>
      <c r="L1764" s="114"/>
      <c r="M1764" s="114"/>
      <c r="N1764" s="114"/>
      <c r="O1764" s="114"/>
      <c r="P1764" s="114"/>
      <c r="Q1764" s="114"/>
      <c r="R1764" s="114"/>
      <c r="S1764" s="114"/>
      <c r="T1764" s="114"/>
      <c r="U1764" s="114"/>
      <c r="V1764" s="114"/>
      <c r="W1764" s="114"/>
      <c r="X1764" s="114"/>
      <c r="Y1764" s="114"/>
      <c r="Z1764" s="114"/>
      <c r="AA1764" s="114"/>
      <c r="AB1764" s="114"/>
      <c r="AC1764" s="114"/>
      <c r="AD1764" s="114"/>
      <c r="AE1764" s="114"/>
      <c r="AF1764" s="114"/>
      <c r="AG1764" s="114"/>
      <c r="AH1764" s="114"/>
      <c r="AI1764" s="114"/>
      <c r="AJ1764" s="114"/>
      <c r="AK1764" s="114"/>
      <c r="AL1764" s="114"/>
      <c r="AM1764" s="114"/>
      <c r="AN1764" s="114"/>
      <c r="AO1764" s="114"/>
      <c r="AP1764" s="114"/>
      <c r="AQ1764" s="114"/>
      <c r="AR1764" s="114"/>
      <c r="AS1764" s="114"/>
      <c r="AT1764" s="114"/>
      <c r="AU1764" s="114"/>
      <c r="AV1764" s="114"/>
      <c r="AW1764" s="114"/>
      <c r="AX1764" s="114"/>
      <c r="AY1764" s="114"/>
      <c r="AZ1764" s="114"/>
      <c r="BA1764" s="114"/>
      <c r="BB1764" s="114"/>
      <c r="BC1764" s="114"/>
      <c r="BD1764" s="114"/>
      <c r="BE1764" s="114"/>
      <c r="BF1764" s="114"/>
      <c r="BG1764" s="114"/>
      <c r="BH1764" s="114"/>
      <c r="BI1764" s="114"/>
      <c r="BJ1764" s="114"/>
      <c r="BK1764" s="114"/>
      <c r="BL1764" s="114"/>
    </row>
    <row r="1765">
      <c r="A1765" s="114"/>
      <c r="B1765" s="114"/>
      <c r="C1765" s="114"/>
      <c r="D1765" s="114"/>
      <c r="E1765" s="114"/>
      <c r="F1765" s="114"/>
      <c r="G1765" s="114"/>
      <c r="H1765" s="114"/>
      <c r="I1765" s="114"/>
      <c r="J1765" s="114"/>
      <c r="K1765" s="114"/>
      <c r="L1765" s="114"/>
      <c r="M1765" s="114"/>
      <c r="N1765" s="114"/>
      <c r="O1765" s="114"/>
      <c r="P1765" s="114"/>
      <c r="Q1765" s="114"/>
      <c r="R1765" s="114"/>
      <c r="S1765" s="114"/>
      <c r="T1765" s="114"/>
      <c r="U1765" s="114"/>
      <c r="V1765" s="114"/>
      <c r="W1765" s="114"/>
      <c r="X1765" s="114"/>
      <c r="Y1765" s="114"/>
      <c r="Z1765" s="114"/>
      <c r="AA1765" s="114"/>
      <c r="AB1765" s="114"/>
      <c r="AC1765" s="114"/>
      <c r="AD1765" s="114"/>
      <c r="AE1765" s="114"/>
      <c r="AF1765" s="114"/>
      <c r="AG1765" s="114"/>
      <c r="AH1765" s="114"/>
      <c r="AI1765" s="114"/>
      <c r="AJ1765" s="114"/>
      <c r="AK1765" s="114"/>
      <c r="AL1765" s="114"/>
      <c r="AM1765" s="114"/>
      <c r="AN1765" s="114"/>
      <c r="AO1765" s="114"/>
      <c r="AP1765" s="114"/>
      <c r="AQ1765" s="114"/>
      <c r="AR1765" s="114"/>
      <c r="AS1765" s="114"/>
      <c r="AT1765" s="114"/>
      <c r="AU1765" s="114"/>
      <c r="AV1765" s="114"/>
      <c r="AW1765" s="114"/>
      <c r="AX1765" s="114"/>
      <c r="AY1765" s="114"/>
      <c r="AZ1765" s="114"/>
      <c r="BA1765" s="114"/>
      <c r="BB1765" s="114"/>
      <c r="BC1765" s="114"/>
      <c r="BD1765" s="114"/>
      <c r="BE1765" s="114"/>
      <c r="BF1765" s="114"/>
      <c r="BG1765" s="114"/>
      <c r="BH1765" s="114"/>
      <c r="BI1765" s="114"/>
      <c r="BJ1765" s="114"/>
      <c r="BK1765" s="114"/>
      <c r="BL1765" s="114"/>
    </row>
    <row r="1766">
      <c r="A1766" s="114"/>
      <c r="B1766" s="114"/>
      <c r="C1766" s="114"/>
      <c r="D1766" s="114"/>
      <c r="E1766" s="114"/>
      <c r="F1766" s="114"/>
      <c r="G1766" s="114"/>
      <c r="H1766" s="114"/>
      <c r="I1766" s="114"/>
      <c r="J1766" s="114"/>
      <c r="K1766" s="114"/>
      <c r="L1766" s="114"/>
      <c r="M1766" s="114"/>
      <c r="N1766" s="114"/>
      <c r="O1766" s="114"/>
      <c r="P1766" s="114"/>
      <c r="Q1766" s="114"/>
      <c r="R1766" s="114"/>
      <c r="S1766" s="114"/>
      <c r="T1766" s="114"/>
      <c r="U1766" s="114"/>
      <c r="V1766" s="114"/>
      <c r="W1766" s="114"/>
      <c r="X1766" s="114"/>
      <c r="Y1766" s="114"/>
      <c r="Z1766" s="114"/>
      <c r="AA1766" s="114"/>
      <c r="AB1766" s="114"/>
      <c r="AC1766" s="114"/>
      <c r="AD1766" s="114"/>
      <c r="AE1766" s="114"/>
      <c r="AF1766" s="114"/>
      <c r="AG1766" s="114"/>
      <c r="AH1766" s="114"/>
      <c r="AI1766" s="114"/>
      <c r="AJ1766" s="114"/>
      <c r="AK1766" s="114"/>
      <c r="AL1766" s="114"/>
      <c r="AM1766" s="114"/>
      <c r="AN1766" s="114"/>
      <c r="AO1766" s="114"/>
      <c r="AP1766" s="114"/>
      <c r="AQ1766" s="114"/>
      <c r="AR1766" s="114"/>
      <c r="AS1766" s="114"/>
      <c r="AT1766" s="114"/>
      <c r="AU1766" s="114"/>
      <c r="AV1766" s="114"/>
      <c r="AW1766" s="114"/>
      <c r="AX1766" s="114"/>
      <c r="AY1766" s="114"/>
      <c r="AZ1766" s="114"/>
      <c r="BA1766" s="114"/>
      <c r="BB1766" s="114"/>
      <c r="BC1766" s="114"/>
      <c r="BD1766" s="114"/>
      <c r="BE1766" s="114"/>
      <c r="BF1766" s="114"/>
      <c r="BG1766" s="114"/>
      <c r="BH1766" s="114"/>
      <c r="BI1766" s="114"/>
      <c r="BJ1766" s="114"/>
      <c r="BK1766" s="114"/>
      <c r="BL1766" s="114"/>
    </row>
    <row r="1767">
      <c r="A1767" s="114"/>
      <c r="B1767" s="114"/>
      <c r="C1767" s="114"/>
      <c r="D1767" s="114"/>
      <c r="E1767" s="114"/>
      <c r="F1767" s="114"/>
      <c r="G1767" s="114"/>
      <c r="H1767" s="114"/>
      <c r="I1767" s="114"/>
      <c r="J1767" s="114"/>
      <c r="K1767" s="114"/>
      <c r="L1767" s="114"/>
      <c r="M1767" s="114"/>
      <c r="N1767" s="114"/>
      <c r="O1767" s="114"/>
      <c r="P1767" s="114"/>
      <c r="Q1767" s="114"/>
      <c r="R1767" s="114"/>
      <c r="S1767" s="114"/>
      <c r="T1767" s="114"/>
      <c r="U1767" s="114"/>
      <c r="V1767" s="114"/>
      <c r="W1767" s="114"/>
      <c r="X1767" s="114"/>
      <c r="Y1767" s="114"/>
      <c r="Z1767" s="114"/>
      <c r="AA1767" s="114"/>
      <c r="AB1767" s="114"/>
      <c r="AC1767" s="114"/>
      <c r="AD1767" s="114"/>
      <c r="AE1767" s="114"/>
      <c r="AF1767" s="114"/>
      <c r="AG1767" s="114"/>
      <c r="AH1767" s="114"/>
      <c r="AI1767" s="114"/>
      <c r="AJ1767" s="114"/>
      <c r="AK1767" s="114"/>
      <c r="AL1767" s="114"/>
      <c r="AM1767" s="114"/>
      <c r="AN1767" s="114"/>
      <c r="AO1767" s="114"/>
      <c r="AP1767" s="114"/>
      <c r="AQ1767" s="114"/>
      <c r="AR1767" s="114"/>
      <c r="AS1767" s="114"/>
      <c r="AT1767" s="114"/>
      <c r="AU1767" s="114"/>
      <c r="AV1767" s="114"/>
      <c r="AW1767" s="114"/>
      <c r="AX1767" s="114"/>
      <c r="AY1767" s="114"/>
      <c r="AZ1767" s="114"/>
      <c r="BA1767" s="114"/>
      <c r="BB1767" s="114"/>
      <c r="BC1767" s="114"/>
      <c r="BD1767" s="114"/>
      <c r="BE1767" s="114"/>
      <c r="BF1767" s="114"/>
      <c r="BG1767" s="114"/>
      <c r="BH1767" s="114"/>
      <c r="BI1767" s="114"/>
      <c r="BJ1767" s="114"/>
      <c r="BK1767" s="114"/>
      <c r="BL1767" s="114"/>
    </row>
    <row r="1768">
      <c r="A1768" s="114"/>
      <c r="B1768" s="114"/>
      <c r="C1768" s="114"/>
      <c r="D1768" s="114"/>
      <c r="E1768" s="114"/>
      <c r="F1768" s="114"/>
      <c r="G1768" s="114"/>
      <c r="H1768" s="114"/>
      <c r="I1768" s="114"/>
      <c r="J1768" s="114"/>
      <c r="K1768" s="114"/>
      <c r="L1768" s="114"/>
      <c r="M1768" s="114"/>
      <c r="N1768" s="114"/>
      <c r="O1768" s="114"/>
      <c r="P1768" s="114"/>
      <c r="Q1768" s="114"/>
      <c r="R1768" s="114"/>
      <c r="S1768" s="114"/>
      <c r="T1768" s="114"/>
      <c r="U1768" s="114"/>
      <c r="V1768" s="114"/>
      <c r="W1768" s="114"/>
      <c r="X1768" s="114"/>
      <c r="Y1768" s="114"/>
      <c r="Z1768" s="114"/>
      <c r="AA1768" s="114"/>
      <c r="AB1768" s="114"/>
      <c r="AC1768" s="114"/>
      <c r="AD1768" s="114"/>
      <c r="AE1768" s="114"/>
      <c r="AF1768" s="114"/>
      <c r="AG1768" s="114"/>
      <c r="AH1768" s="114"/>
      <c r="AI1768" s="114"/>
      <c r="AJ1768" s="114"/>
      <c r="AK1768" s="114"/>
      <c r="AL1768" s="114"/>
      <c r="AM1768" s="114"/>
      <c r="AN1768" s="114"/>
      <c r="AO1768" s="114"/>
      <c r="AP1768" s="114"/>
      <c r="AQ1768" s="114"/>
      <c r="AR1768" s="114"/>
      <c r="AS1768" s="114"/>
      <c r="AT1768" s="114"/>
      <c r="AU1768" s="114"/>
      <c r="AV1768" s="114"/>
      <c r="AW1768" s="114"/>
      <c r="AX1768" s="114"/>
      <c r="AY1768" s="114"/>
      <c r="AZ1768" s="114"/>
      <c r="BA1768" s="114"/>
      <c r="BB1768" s="114"/>
      <c r="BC1768" s="114"/>
      <c r="BD1768" s="114"/>
      <c r="BE1768" s="114"/>
      <c r="BF1768" s="114"/>
      <c r="BG1768" s="114"/>
      <c r="BH1768" s="114"/>
      <c r="BI1768" s="114"/>
      <c r="BJ1768" s="114"/>
      <c r="BK1768" s="114"/>
      <c r="BL1768" s="114"/>
    </row>
    <row r="1769">
      <c r="A1769" s="114"/>
      <c r="B1769" s="114"/>
      <c r="C1769" s="114"/>
      <c r="D1769" s="114"/>
      <c r="E1769" s="114"/>
      <c r="F1769" s="114"/>
      <c r="G1769" s="114"/>
      <c r="H1769" s="114"/>
      <c r="I1769" s="114"/>
      <c r="J1769" s="114"/>
      <c r="K1769" s="114"/>
      <c r="L1769" s="114"/>
      <c r="M1769" s="114"/>
      <c r="N1769" s="114"/>
      <c r="O1769" s="114"/>
      <c r="P1769" s="114"/>
      <c r="Q1769" s="114"/>
      <c r="R1769" s="114"/>
      <c r="S1769" s="114"/>
      <c r="T1769" s="114"/>
      <c r="U1769" s="114"/>
      <c r="V1769" s="114"/>
      <c r="W1769" s="114"/>
      <c r="X1769" s="114"/>
      <c r="Y1769" s="114"/>
      <c r="Z1769" s="114"/>
      <c r="AA1769" s="114"/>
      <c r="AB1769" s="114"/>
      <c r="AC1769" s="114"/>
      <c r="AD1769" s="114"/>
      <c r="AE1769" s="114"/>
      <c r="AF1769" s="114"/>
      <c r="AG1769" s="114"/>
      <c r="AH1769" s="114"/>
      <c r="AI1769" s="114"/>
      <c r="AJ1769" s="114"/>
      <c r="AK1769" s="114"/>
      <c r="AL1769" s="114"/>
      <c r="AM1769" s="114"/>
      <c r="AN1769" s="114"/>
      <c r="AO1769" s="114"/>
      <c r="AP1769" s="114"/>
      <c r="AQ1769" s="114"/>
      <c r="AR1769" s="114"/>
      <c r="AS1769" s="114"/>
      <c r="AT1769" s="114"/>
      <c r="AU1769" s="114"/>
      <c r="AV1769" s="114"/>
      <c r="AW1769" s="114"/>
      <c r="AX1769" s="114"/>
      <c r="AY1769" s="114"/>
      <c r="AZ1769" s="114"/>
      <c r="BA1769" s="114"/>
      <c r="BB1769" s="114"/>
      <c r="BC1769" s="114"/>
      <c r="BD1769" s="114"/>
      <c r="BE1769" s="114"/>
      <c r="BF1769" s="114"/>
      <c r="BG1769" s="114"/>
      <c r="BH1769" s="114"/>
      <c r="BI1769" s="114"/>
      <c r="BJ1769" s="114"/>
      <c r="BK1769" s="114"/>
      <c r="BL1769" s="114"/>
    </row>
    <row r="1770">
      <c r="A1770" s="114"/>
      <c r="B1770" s="114"/>
      <c r="C1770" s="114"/>
      <c r="D1770" s="114"/>
      <c r="E1770" s="114"/>
      <c r="F1770" s="114"/>
      <c r="G1770" s="114"/>
      <c r="H1770" s="114"/>
      <c r="I1770" s="114"/>
      <c r="J1770" s="114"/>
      <c r="K1770" s="114"/>
      <c r="L1770" s="114"/>
      <c r="M1770" s="114"/>
      <c r="N1770" s="114"/>
      <c r="O1770" s="114"/>
      <c r="P1770" s="114"/>
      <c r="Q1770" s="114"/>
      <c r="R1770" s="114"/>
      <c r="S1770" s="114"/>
      <c r="T1770" s="114"/>
      <c r="U1770" s="114"/>
      <c r="V1770" s="114"/>
      <c r="W1770" s="114"/>
      <c r="X1770" s="114"/>
      <c r="Y1770" s="114"/>
      <c r="Z1770" s="114"/>
      <c r="AA1770" s="114"/>
      <c r="AB1770" s="114"/>
      <c r="AC1770" s="114"/>
      <c r="AD1770" s="114"/>
      <c r="AE1770" s="114"/>
      <c r="AF1770" s="114"/>
      <c r="AG1770" s="114"/>
      <c r="AH1770" s="114"/>
      <c r="AI1770" s="114"/>
      <c r="AJ1770" s="114"/>
      <c r="AK1770" s="114"/>
      <c r="AL1770" s="114"/>
      <c r="AM1770" s="114"/>
      <c r="AN1770" s="114"/>
      <c r="AO1770" s="114"/>
      <c r="AP1770" s="114"/>
      <c r="AQ1770" s="114"/>
      <c r="AR1770" s="114"/>
      <c r="AS1770" s="114"/>
      <c r="AT1770" s="114"/>
      <c r="AU1770" s="114"/>
      <c r="AV1770" s="114"/>
      <c r="AW1770" s="114"/>
      <c r="AX1770" s="114"/>
      <c r="AY1770" s="114"/>
      <c r="AZ1770" s="114"/>
      <c r="BA1770" s="114"/>
      <c r="BB1770" s="114"/>
      <c r="BC1770" s="114"/>
      <c r="BD1770" s="114"/>
      <c r="BE1770" s="114"/>
      <c r="BF1770" s="114"/>
      <c r="BG1770" s="114"/>
      <c r="BH1770" s="114"/>
      <c r="BI1770" s="114"/>
      <c r="BJ1770" s="114"/>
      <c r="BK1770" s="114"/>
      <c r="BL1770" s="114"/>
    </row>
    <row r="1771">
      <c r="A1771" s="114"/>
      <c r="B1771" s="114"/>
      <c r="C1771" s="114"/>
      <c r="D1771" s="114"/>
      <c r="E1771" s="114"/>
      <c r="F1771" s="114"/>
      <c r="G1771" s="114"/>
      <c r="H1771" s="114"/>
      <c r="I1771" s="114"/>
      <c r="J1771" s="114"/>
      <c r="K1771" s="114"/>
      <c r="L1771" s="114"/>
      <c r="M1771" s="114"/>
      <c r="N1771" s="114"/>
      <c r="O1771" s="114"/>
      <c r="P1771" s="114"/>
      <c r="Q1771" s="114"/>
      <c r="R1771" s="114"/>
      <c r="S1771" s="114"/>
      <c r="T1771" s="114"/>
      <c r="U1771" s="114"/>
      <c r="V1771" s="114"/>
      <c r="W1771" s="114"/>
      <c r="X1771" s="114"/>
      <c r="Y1771" s="114"/>
      <c r="Z1771" s="114"/>
      <c r="AA1771" s="114"/>
      <c r="AB1771" s="114"/>
      <c r="AC1771" s="114"/>
      <c r="AD1771" s="114"/>
      <c r="AE1771" s="114"/>
      <c r="AF1771" s="114"/>
      <c r="AG1771" s="114"/>
      <c r="AH1771" s="114"/>
      <c r="AI1771" s="114"/>
      <c r="AJ1771" s="114"/>
      <c r="AK1771" s="114"/>
      <c r="AL1771" s="114"/>
      <c r="AM1771" s="114"/>
      <c r="AN1771" s="114"/>
      <c r="AO1771" s="114"/>
      <c r="AP1771" s="114"/>
      <c r="AQ1771" s="114"/>
      <c r="AR1771" s="114"/>
      <c r="AS1771" s="114"/>
      <c r="AT1771" s="114"/>
      <c r="AU1771" s="114"/>
      <c r="AV1771" s="114"/>
      <c r="AW1771" s="114"/>
      <c r="AX1771" s="114"/>
      <c r="AY1771" s="114"/>
      <c r="AZ1771" s="114"/>
      <c r="BA1771" s="114"/>
      <c r="BB1771" s="114"/>
      <c r="BC1771" s="114"/>
      <c r="BD1771" s="114"/>
      <c r="BE1771" s="114"/>
      <c r="BF1771" s="114"/>
      <c r="BG1771" s="114"/>
      <c r="BH1771" s="114"/>
      <c r="BI1771" s="114"/>
      <c r="BJ1771" s="114"/>
      <c r="BK1771" s="114"/>
      <c r="BL1771" s="114"/>
    </row>
    <row r="1772">
      <c r="A1772" s="114"/>
      <c r="B1772" s="114"/>
      <c r="C1772" s="114"/>
      <c r="D1772" s="114"/>
      <c r="E1772" s="114"/>
      <c r="F1772" s="114"/>
      <c r="G1772" s="114"/>
      <c r="H1772" s="114"/>
      <c r="I1772" s="114"/>
      <c r="J1772" s="114"/>
      <c r="K1772" s="114"/>
      <c r="L1772" s="114"/>
      <c r="M1772" s="114"/>
      <c r="N1772" s="114"/>
      <c r="O1772" s="114"/>
      <c r="P1772" s="114"/>
      <c r="Q1772" s="114"/>
      <c r="R1772" s="114"/>
      <c r="S1772" s="114"/>
      <c r="T1772" s="114"/>
      <c r="U1772" s="114"/>
      <c r="V1772" s="114"/>
      <c r="W1772" s="114"/>
      <c r="X1772" s="114"/>
      <c r="Y1772" s="114"/>
      <c r="Z1772" s="114"/>
      <c r="AA1772" s="114"/>
      <c r="AB1772" s="114"/>
      <c r="AC1772" s="114"/>
      <c r="AD1772" s="114"/>
      <c r="AE1772" s="114"/>
      <c r="AF1772" s="114"/>
      <c r="AG1772" s="114"/>
      <c r="AH1772" s="114"/>
      <c r="AI1772" s="114"/>
      <c r="AJ1772" s="114"/>
      <c r="AK1772" s="114"/>
      <c r="AL1772" s="114"/>
      <c r="AM1772" s="114"/>
      <c r="AN1772" s="114"/>
      <c r="AO1772" s="114"/>
      <c r="AP1772" s="114"/>
      <c r="AQ1772" s="114"/>
      <c r="AR1772" s="114"/>
      <c r="AS1772" s="114"/>
      <c r="AT1772" s="114"/>
      <c r="AU1772" s="114"/>
      <c r="AV1772" s="114"/>
      <c r="AW1772" s="114"/>
      <c r="AX1772" s="114"/>
      <c r="AY1772" s="114"/>
      <c r="AZ1772" s="114"/>
      <c r="BA1772" s="114"/>
      <c r="BB1772" s="114"/>
      <c r="BC1772" s="114"/>
      <c r="BD1772" s="114"/>
      <c r="BE1772" s="114"/>
      <c r="BF1772" s="114"/>
      <c r="BG1772" s="114"/>
      <c r="BH1772" s="114"/>
      <c r="BI1772" s="114"/>
      <c r="BJ1772" s="114"/>
      <c r="BK1772" s="114"/>
      <c r="BL1772" s="114"/>
    </row>
    <row r="1773">
      <c r="A1773" s="114"/>
      <c r="B1773" s="114"/>
      <c r="C1773" s="114"/>
      <c r="D1773" s="114"/>
      <c r="E1773" s="114"/>
      <c r="F1773" s="114"/>
      <c r="G1773" s="114"/>
      <c r="H1773" s="114"/>
      <c r="I1773" s="114"/>
      <c r="J1773" s="114"/>
      <c r="K1773" s="114"/>
      <c r="L1773" s="114"/>
      <c r="M1773" s="114"/>
      <c r="N1773" s="114"/>
      <c r="O1773" s="114"/>
      <c r="P1773" s="114"/>
      <c r="Q1773" s="114"/>
      <c r="R1773" s="114"/>
      <c r="S1773" s="114"/>
      <c r="T1773" s="114"/>
      <c r="U1773" s="114"/>
      <c r="V1773" s="114"/>
      <c r="W1773" s="114"/>
      <c r="X1773" s="114"/>
      <c r="Y1773" s="114"/>
      <c r="Z1773" s="114"/>
      <c r="AA1773" s="114"/>
      <c r="AB1773" s="114"/>
      <c r="AC1773" s="114"/>
      <c r="AD1773" s="114"/>
      <c r="AE1773" s="114"/>
      <c r="AF1773" s="114"/>
      <c r="AG1773" s="114"/>
      <c r="AH1773" s="114"/>
      <c r="AI1773" s="114"/>
      <c r="AJ1773" s="114"/>
      <c r="AK1773" s="114"/>
      <c r="AL1773" s="114"/>
      <c r="AM1773" s="114"/>
      <c r="AN1773" s="114"/>
      <c r="AO1773" s="114"/>
      <c r="AP1773" s="114"/>
      <c r="AQ1773" s="114"/>
      <c r="AR1773" s="114"/>
      <c r="AS1773" s="114"/>
      <c r="AT1773" s="114"/>
      <c r="AU1773" s="114"/>
      <c r="AV1773" s="114"/>
      <c r="AW1773" s="114"/>
      <c r="AX1773" s="114"/>
      <c r="AY1773" s="114"/>
      <c r="AZ1773" s="114"/>
      <c r="BA1773" s="114"/>
      <c r="BB1773" s="114"/>
      <c r="BC1773" s="114"/>
      <c r="BD1773" s="114"/>
      <c r="BE1773" s="114"/>
      <c r="BF1773" s="114"/>
      <c r="BG1773" s="114"/>
      <c r="BH1773" s="114"/>
      <c r="BI1773" s="114"/>
      <c r="BJ1773" s="114"/>
      <c r="BK1773" s="114"/>
      <c r="BL1773" s="114"/>
    </row>
    <row r="1774">
      <c r="A1774" s="114"/>
      <c r="B1774" s="114"/>
      <c r="C1774" s="114"/>
      <c r="D1774" s="114"/>
      <c r="E1774" s="114"/>
      <c r="F1774" s="114"/>
      <c r="G1774" s="114"/>
      <c r="H1774" s="114"/>
      <c r="I1774" s="114"/>
      <c r="J1774" s="114"/>
      <c r="K1774" s="114"/>
      <c r="L1774" s="114"/>
      <c r="M1774" s="114"/>
      <c r="N1774" s="114"/>
      <c r="O1774" s="114"/>
      <c r="P1774" s="114"/>
      <c r="Q1774" s="114"/>
      <c r="R1774" s="114"/>
      <c r="S1774" s="114"/>
      <c r="T1774" s="114"/>
      <c r="U1774" s="114"/>
      <c r="V1774" s="114"/>
      <c r="W1774" s="114"/>
      <c r="X1774" s="114"/>
      <c r="Y1774" s="114"/>
      <c r="Z1774" s="114"/>
      <c r="AA1774" s="114"/>
      <c r="AB1774" s="114"/>
      <c r="AC1774" s="114"/>
      <c r="AD1774" s="114"/>
      <c r="AE1774" s="114"/>
      <c r="AF1774" s="114"/>
      <c r="AG1774" s="114"/>
      <c r="AH1774" s="114"/>
      <c r="AI1774" s="114"/>
      <c r="AJ1774" s="114"/>
      <c r="AK1774" s="114"/>
      <c r="AL1774" s="114"/>
      <c r="AM1774" s="114"/>
      <c r="AN1774" s="114"/>
      <c r="AO1774" s="114"/>
      <c r="AP1774" s="114"/>
      <c r="AQ1774" s="114"/>
      <c r="AR1774" s="114"/>
      <c r="AS1774" s="114"/>
      <c r="AT1774" s="114"/>
      <c r="AU1774" s="114"/>
      <c r="AV1774" s="114"/>
      <c r="AW1774" s="114"/>
      <c r="AX1774" s="114"/>
      <c r="AY1774" s="114"/>
      <c r="AZ1774" s="114"/>
      <c r="BA1774" s="114"/>
      <c r="BB1774" s="114"/>
      <c r="BC1774" s="114"/>
      <c r="BD1774" s="114"/>
      <c r="BE1774" s="114"/>
      <c r="BF1774" s="114"/>
      <c r="BG1774" s="114"/>
      <c r="BH1774" s="114"/>
      <c r="BI1774" s="114"/>
      <c r="BJ1774" s="114"/>
      <c r="BK1774" s="114"/>
      <c r="BL1774" s="114"/>
    </row>
    <row r="1775">
      <c r="A1775" s="114"/>
      <c r="B1775" s="114"/>
      <c r="C1775" s="114"/>
      <c r="D1775" s="114"/>
      <c r="E1775" s="114"/>
      <c r="F1775" s="114"/>
      <c r="G1775" s="114"/>
      <c r="H1775" s="114"/>
      <c r="I1775" s="114"/>
      <c r="J1775" s="114"/>
      <c r="K1775" s="114"/>
      <c r="L1775" s="114"/>
      <c r="M1775" s="114"/>
      <c r="N1775" s="114"/>
      <c r="O1775" s="114"/>
      <c r="P1775" s="114"/>
      <c r="Q1775" s="114"/>
      <c r="R1775" s="114"/>
      <c r="S1775" s="114"/>
      <c r="T1775" s="114"/>
      <c r="U1775" s="114"/>
      <c r="V1775" s="114"/>
      <c r="W1775" s="114"/>
      <c r="X1775" s="114"/>
      <c r="Y1775" s="114"/>
      <c r="Z1775" s="114"/>
      <c r="AA1775" s="114"/>
      <c r="AB1775" s="114"/>
      <c r="AC1775" s="114"/>
      <c r="AD1775" s="114"/>
      <c r="AE1775" s="114"/>
      <c r="AF1775" s="114"/>
      <c r="AG1775" s="114"/>
      <c r="AH1775" s="114"/>
      <c r="AI1775" s="114"/>
      <c r="AJ1775" s="114"/>
      <c r="AK1775" s="114"/>
      <c r="AL1775" s="114"/>
      <c r="AM1775" s="114"/>
      <c r="AN1775" s="114"/>
      <c r="AO1775" s="114"/>
      <c r="AP1775" s="114"/>
      <c r="AQ1775" s="114"/>
      <c r="AR1775" s="114"/>
      <c r="AS1775" s="114"/>
      <c r="AT1775" s="114"/>
      <c r="AU1775" s="114"/>
      <c r="AV1775" s="114"/>
      <c r="AW1775" s="114"/>
      <c r="AX1775" s="114"/>
      <c r="AY1775" s="114"/>
      <c r="AZ1775" s="114"/>
      <c r="BA1775" s="114"/>
      <c r="BB1775" s="114"/>
      <c r="BC1775" s="114"/>
      <c r="BD1775" s="114"/>
      <c r="BE1775" s="114"/>
      <c r="BF1775" s="114"/>
      <c r="BG1775" s="114"/>
      <c r="BH1775" s="114"/>
      <c r="BI1775" s="114"/>
      <c r="BJ1775" s="114"/>
      <c r="BK1775" s="114"/>
      <c r="BL1775" s="114"/>
    </row>
    <row r="1776">
      <c r="A1776" s="114"/>
      <c r="B1776" s="114"/>
      <c r="C1776" s="114"/>
      <c r="D1776" s="114"/>
      <c r="E1776" s="114"/>
      <c r="F1776" s="114"/>
      <c r="G1776" s="114"/>
      <c r="H1776" s="114"/>
      <c r="I1776" s="114"/>
      <c r="J1776" s="114"/>
      <c r="K1776" s="114"/>
      <c r="L1776" s="114"/>
      <c r="M1776" s="114"/>
      <c r="N1776" s="114"/>
      <c r="O1776" s="114"/>
      <c r="P1776" s="114"/>
      <c r="Q1776" s="114"/>
      <c r="R1776" s="114"/>
      <c r="S1776" s="114"/>
      <c r="T1776" s="114"/>
      <c r="U1776" s="114"/>
      <c r="V1776" s="114"/>
      <c r="W1776" s="114"/>
      <c r="X1776" s="114"/>
      <c r="Y1776" s="114"/>
      <c r="Z1776" s="114"/>
      <c r="AA1776" s="114"/>
      <c r="AB1776" s="114"/>
      <c r="AC1776" s="114"/>
      <c r="AD1776" s="114"/>
      <c r="AE1776" s="114"/>
      <c r="AF1776" s="114"/>
      <c r="AG1776" s="114"/>
      <c r="AH1776" s="114"/>
      <c r="AI1776" s="114"/>
      <c r="AJ1776" s="114"/>
      <c r="AK1776" s="114"/>
      <c r="AL1776" s="114"/>
      <c r="AM1776" s="114"/>
      <c r="AN1776" s="114"/>
      <c r="AO1776" s="114"/>
      <c r="AP1776" s="114"/>
      <c r="AQ1776" s="114"/>
      <c r="AR1776" s="114"/>
      <c r="AS1776" s="114"/>
      <c r="AT1776" s="114"/>
      <c r="AU1776" s="114"/>
      <c r="AV1776" s="114"/>
      <c r="AW1776" s="114"/>
      <c r="AX1776" s="114"/>
      <c r="AY1776" s="114"/>
      <c r="AZ1776" s="114"/>
      <c r="BA1776" s="114"/>
      <c r="BB1776" s="114"/>
      <c r="BC1776" s="114"/>
      <c r="BD1776" s="114"/>
      <c r="BE1776" s="114"/>
      <c r="BF1776" s="114"/>
      <c r="BG1776" s="114"/>
      <c r="BH1776" s="114"/>
      <c r="BI1776" s="114"/>
      <c r="BJ1776" s="114"/>
      <c r="BK1776" s="114"/>
      <c r="BL1776" s="114"/>
    </row>
    <row r="1777">
      <c r="A1777" s="114"/>
      <c r="B1777" s="114"/>
      <c r="C1777" s="114"/>
      <c r="D1777" s="114"/>
      <c r="E1777" s="114"/>
      <c r="F1777" s="114"/>
      <c r="G1777" s="114"/>
      <c r="H1777" s="114"/>
      <c r="I1777" s="114"/>
      <c r="J1777" s="114"/>
      <c r="K1777" s="114"/>
      <c r="L1777" s="114"/>
      <c r="M1777" s="114"/>
      <c r="N1777" s="114"/>
      <c r="O1777" s="114"/>
      <c r="P1777" s="114"/>
      <c r="Q1777" s="114"/>
      <c r="R1777" s="114"/>
      <c r="S1777" s="114"/>
      <c r="T1777" s="114"/>
      <c r="U1777" s="114"/>
      <c r="V1777" s="114"/>
      <c r="W1777" s="114"/>
      <c r="X1777" s="114"/>
      <c r="Y1777" s="114"/>
      <c r="Z1777" s="114"/>
      <c r="AA1777" s="114"/>
      <c r="AB1777" s="114"/>
      <c r="AC1777" s="114"/>
      <c r="AD1777" s="114"/>
      <c r="AE1777" s="114"/>
      <c r="AF1777" s="114"/>
      <c r="AG1777" s="114"/>
      <c r="AH1777" s="114"/>
      <c r="AI1777" s="114"/>
      <c r="AJ1777" s="114"/>
      <c r="AK1777" s="114"/>
      <c r="AL1777" s="114"/>
      <c r="AM1777" s="114"/>
      <c r="AN1777" s="114"/>
      <c r="AO1777" s="114"/>
      <c r="AP1777" s="114"/>
      <c r="AQ1777" s="114"/>
      <c r="AR1777" s="114"/>
      <c r="AS1777" s="114"/>
      <c r="AT1777" s="114"/>
      <c r="AU1777" s="114"/>
      <c r="AV1777" s="114"/>
      <c r="AW1777" s="114"/>
      <c r="AX1777" s="114"/>
      <c r="AY1777" s="114"/>
      <c r="AZ1777" s="114"/>
      <c r="BA1777" s="114"/>
      <c r="BB1777" s="114"/>
      <c r="BC1777" s="114"/>
      <c r="BD1777" s="114"/>
      <c r="BE1777" s="114"/>
      <c r="BF1777" s="114"/>
      <c r="BG1777" s="114"/>
      <c r="BH1777" s="114"/>
      <c r="BI1777" s="114"/>
      <c r="BJ1777" s="114"/>
      <c r="BK1777" s="114"/>
      <c r="BL1777" s="114"/>
    </row>
    <row r="1778">
      <c r="A1778" s="114"/>
      <c r="B1778" s="114"/>
      <c r="C1778" s="114"/>
      <c r="D1778" s="114"/>
      <c r="E1778" s="114"/>
      <c r="F1778" s="114"/>
      <c r="G1778" s="114"/>
      <c r="H1778" s="114"/>
      <c r="I1778" s="114"/>
      <c r="J1778" s="114"/>
      <c r="K1778" s="114"/>
      <c r="L1778" s="114"/>
      <c r="M1778" s="114"/>
      <c r="N1778" s="114"/>
      <c r="O1778" s="114"/>
      <c r="P1778" s="114"/>
      <c r="Q1778" s="114"/>
      <c r="R1778" s="114"/>
      <c r="S1778" s="114"/>
      <c r="T1778" s="114"/>
      <c r="U1778" s="114"/>
      <c r="V1778" s="114"/>
      <c r="W1778" s="114"/>
      <c r="X1778" s="114"/>
      <c r="Y1778" s="114"/>
      <c r="Z1778" s="114"/>
      <c r="AA1778" s="114"/>
      <c r="AB1778" s="114"/>
      <c r="AC1778" s="114"/>
      <c r="AD1778" s="114"/>
      <c r="AE1778" s="114"/>
      <c r="AF1778" s="114"/>
      <c r="AG1778" s="114"/>
      <c r="AH1778" s="114"/>
      <c r="AI1778" s="114"/>
      <c r="AJ1778" s="114"/>
      <c r="AK1778" s="114"/>
      <c r="AL1778" s="114"/>
      <c r="AM1778" s="114"/>
      <c r="AN1778" s="114"/>
      <c r="AO1778" s="114"/>
      <c r="AP1778" s="114"/>
      <c r="AQ1778" s="114"/>
      <c r="AR1778" s="114"/>
      <c r="AS1778" s="114"/>
      <c r="AT1778" s="114"/>
      <c r="AU1778" s="114"/>
      <c r="AV1778" s="114"/>
      <c r="AW1778" s="114"/>
      <c r="AX1778" s="114"/>
      <c r="AY1778" s="114"/>
      <c r="AZ1778" s="114"/>
      <c r="BA1778" s="114"/>
      <c r="BB1778" s="114"/>
      <c r="BC1778" s="114"/>
      <c r="BD1778" s="114"/>
      <c r="BE1778" s="114"/>
      <c r="BF1778" s="114"/>
      <c r="BG1778" s="114"/>
      <c r="BH1778" s="114"/>
      <c r="BI1778" s="114"/>
      <c r="BJ1778" s="114"/>
      <c r="BK1778" s="114"/>
      <c r="BL1778" s="114"/>
    </row>
    <row r="1779">
      <c r="A1779" s="114"/>
      <c r="B1779" s="114"/>
      <c r="C1779" s="114"/>
      <c r="D1779" s="114"/>
      <c r="E1779" s="114"/>
      <c r="F1779" s="114"/>
      <c r="G1779" s="114"/>
      <c r="H1779" s="114"/>
      <c r="I1779" s="114"/>
      <c r="J1779" s="114"/>
      <c r="K1779" s="114"/>
      <c r="L1779" s="114"/>
      <c r="M1779" s="114"/>
      <c r="N1779" s="114"/>
      <c r="O1779" s="114"/>
      <c r="P1779" s="114"/>
      <c r="Q1779" s="114"/>
      <c r="R1779" s="114"/>
      <c r="S1779" s="114"/>
      <c r="T1779" s="114"/>
      <c r="U1779" s="114"/>
      <c r="V1779" s="114"/>
      <c r="W1779" s="114"/>
      <c r="X1779" s="114"/>
      <c r="Y1779" s="114"/>
      <c r="Z1779" s="114"/>
      <c r="AA1779" s="114"/>
      <c r="AB1779" s="114"/>
      <c r="AC1779" s="114"/>
      <c r="AD1779" s="114"/>
      <c r="AE1779" s="114"/>
      <c r="AF1779" s="114"/>
      <c r="AG1779" s="114"/>
      <c r="AH1779" s="114"/>
      <c r="AI1779" s="114"/>
      <c r="AJ1779" s="114"/>
      <c r="AK1779" s="114"/>
      <c r="AL1779" s="114"/>
      <c r="AM1779" s="114"/>
      <c r="AN1779" s="114"/>
      <c r="AO1779" s="114"/>
      <c r="AP1779" s="114"/>
      <c r="AQ1779" s="114"/>
      <c r="AR1779" s="114"/>
      <c r="AS1779" s="114"/>
      <c r="AT1779" s="114"/>
      <c r="AU1779" s="114"/>
      <c r="AV1779" s="114"/>
      <c r="AW1779" s="114"/>
      <c r="AX1779" s="114"/>
      <c r="AY1779" s="114"/>
      <c r="AZ1779" s="114"/>
      <c r="BA1779" s="114"/>
      <c r="BB1779" s="114"/>
      <c r="BC1779" s="114"/>
      <c r="BD1779" s="114"/>
      <c r="BE1779" s="114"/>
      <c r="BF1779" s="114"/>
      <c r="BG1779" s="114"/>
      <c r="BH1779" s="114"/>
      <c r="BI1779" s="114"/>
      <c r="BJ1779" s="114"/>
      <c r="BK1779" s="114"/>
      <c r="BL1779" s="114"/>
    </row>
    <row r="1780">
      <c r="A1780" s="114"/>
      <c r="B1780" s="114"/>
      <c r="C1780" s="114"/>
      <c r="D1780" s="114"/>
      <c r="E1780" s="114"/>
      <c r="F1780" s="114"/>
      <c r="G1780" s="114"/>
      <c r="H1780" s="114"/>
      <c r="I1780" s="114"/>
      <c r="J1780" s="114"/>
      <c r="K1780" s="114"/>
      <c r="L1780" s="114"/>
      <c r="M1780" s="114"/>
      <c r="N1780" s="114"/>
      <c r="O1780" s="114"/>
      <c r="P1780" s="114"/>
      <c r="Q1780" s="114"/>
      <c r="R1780" s="114"/>
      <c r="S1780" s="114"/>
      <c r="T1780" s="114"/>
      <c r="U1780" s="114"/>
      <c r="V1780" s="114"/>
      <c r="W1780" s="114"/>
      <c r="X1780" s="114"/>
      <c r="Y1780" s="114"/>
      <c r="Z1780" s="114"/>
      <c r="AA1780" s="114"/>
      <c r="AB1780" s="114"/>
      <c r="AC1780" s="114"/>
      <c r="AD1780" s="114"/>
      <c r="AE1780" s="114"/>
      <c r="AF1780" s="114"/>
      <c r="AG1780" s="114"/>
      <c r="AH1780" s="114"/>
      <c r="AI1780" s="114"/>
      <c r="AJ1780" s="114"/>
      <c r="AK1780" s="114"/>
      <c r="AL1780" s="114"/>
      <c r="AM1780" s="114"/>
      <c r="AN1780" s="114"/>
      <c r="AO1780" s="114"/>
      <c r="AP1780" s="114"/>
      <c r="AQ1780" s="114"/>
      <c r="AR1780" s="114"/>
      <c r="AS1780" s="114"/>
      <c r="AT1780" s="114"/>
      <c r="AU1780" s="114"/>
      <c r="AV1780" s="114"/>
      <c r="AW1780" s="114"/>
      <c r="AX1780" s="114"/>
      <c r="AY1780" s="114"/>
      <c r="AZ1780" s="114"/>
      <c r="BA1780" s="114"/>
      <c r="BB1780" s="114"/>
      <c r="BC1780" s="114"/>
      <c r="BD1780" s="114"/>
      <c r="BE1780" s="114"/>
      <c r="BF1780" s="114"/>
      <c r="BG1780" s="114"/>
      <c r="BH1780" s="114"/>
      <c r="BI1780" s="114"/>
      <c r="BJ1780" s="114"/>
      <c r="BK1780" s="114"/>
      <c r="BL1780" s="114"/>
    </row>
    <row r="1781">
      <c r="A1781" s="114"/>
      <c r="B1781" s="114"/>
      <c r="C1781" s="114"/>
      <c r="D1781" s="114"/>
      <c r="E1781" s="114"/>
      <c r="F1781" s="114"/>
      <c r="G1781" s="114"/>
      <c r="H1781" s="114"/>
      <c r="I1781" s="114"/>
      <c r="J1781" s="114"/>
      <c r="K1781" s="114"/>
      <c r="L1781" s="114"/>
      <c r="M1781" s="114"/>
      <c r="N1781" s="114"/>
      <c r="O1781" s="114"/>
      <c r="P1781" s="114"/>
      <c r="Q1781" s="114"/>
      <c r="R1781" s="114"/>
      <c r="S1781" s="114"/>
      <c r="T1781" s="114"/>
      <c r="U1781" s="114"/>
      <c r="V1781" s="114"/>
      <c r="W1781" s="114"/>
      <c r="X1781" s="114"/>
      <c r="Y1781" s="114"/>
      <c r="Z1781" s="114"/>
      <c r="AA1781" s="114"/>
      <c r="AB1781" s="114"/>
      <c r="AC1781" s="114"/>
      <c r="AD1781" s="114"/>
      <c r="AE1781" s="114"/>
      <c r="AF1781" s="114"/>
      <c r="AG1781" s="114"/>
      <c r="AH1781" s="114"/>
      <c r="AI1781" s="114"/>
      <c r="AJ1781" s="114"/>
      <c r="AK1781" s="114"/>
      <c r="AL1781" s="114"/>
      <c r="AM1781" s="114"/>
      <c r="AN1781" s="114"/>
      <c r="AO1781" s="114"/>
      <c r="AP1781" s="114"/>
      <c r="AQ1781" s="114"/>
      <c r="AR1781" s="114"/>
      <c r="AS1781" s="114"/>
      <c r="AT1781" s="114"/>
      <c r="AU1781" s="114"/>
      <c r="AV1781" s="114"/>
      <c r="AW1781" s="114"/>
      <c r="AX1781" s="114"/>
      <c r="AY1781" s="114"/>
      <c r="AZ1781" s="114"/>
      <c r="BA1781" s="114"/>
      <c r="BB1781" s="114"/>
      <c r="BC1781" s="114"/>
      <c r="BD1781" s="114"/>
      <c r="BE1781" s="114"/>
      <c r="BF1781" s="114"/>
      <c r="BG1781" s="114"/>
      <c r="BH1781" s="114"/>
      <c r="BI1781" s="114"/>
      <c r="BJ1781" s="114"/>
      <c r="BK1781" s="114"/>
      <c r="BL1781" s="114"/>
    </row>
    <row r="1782">
      <c r="A1782" s="114"/>
      <c r="B1782" s="114"/>
      <c r="C1782" s="114"/>
      <c r="D1782" s="114"/>
      <c r="E1782" s="114"/>
      <c r="F1782" s="114"/>
      <c r="G1782" s="114"/>
      <c r="H1782" s="114"/>
      <c r="I1782" s="114"/>
      <c r="J1782" s="114"/>
      <c r="K1782" s="114"/>
      <c r="L1782" s="114"/>
      <c r="M1782" s="114"/>
      <c r="N1782" s="114"/>
      <c r="O1782" s="114"/>
      <c r="P1782" s="114"/>
      <c r="Q1782" s="114"/>
      <c r="R1782" s="114"/>
      <c r="S1782" s="114"/>
      <c r="T1782" s="114"/>
      <c r="U1782" s="114"/>
      <c r="V1782" s="114"/>
      <c r="W1782" s="114"/>
      <c r="X1782" s="114"/>
      <c r="Y1782" s="114"/>
      <c r="Z1782" s="114"/>
      <c r="AA1782" s="114"/>
      <c r="AB1782" s="114"/>
      <c r="AC1782" s="114"/>
      <c r="AD1782" s="114"/>
      <c r="AE1782" s="114"/>
      <c r="AF1782" s="114"/>
      <c r="AG1782" s="114"/>
      <c r="AH1782" s="114"/>
      <c r="AI1782" s="114"/>
      <c r="AJ1782" s="114"/>
      <c r="AK1782" s="114"/>
      <c r="AL1782" s="114"/>
      <c r="AM1782" s="114"/>
      <c r="AN1782" s="114"/>
      <c r="AO1782" s="114"/>
      <c r="AP1782" s="114"/>
      <c r="AQ1782" s="114"/>
      <c r="AR1782" s="114"/>
      <c r="AS1782" s="114"/>
      <c r="AT1782" s="114"/>
      <c r="AU1782" s="114"/>
      <c r="AV1782" s="114"/>
      <c r="AW1782" s="114"/>
      <c r="AX1782" s="114"/>
      <c r="AY1782" s="114"/>
      <c r="AZ1782" s="114"/>
      <c r="BA1782" s="114"/>
      <c r="BB1782" s="114"/>
      <c r="BC1782" s="114"/>
      <c r="BD1782" s="114"/>
      <c r="BE1782" s="114"/>
      <c r="BF1782" s="114"/>
      <c r="BG1782" s="114"/>
      <c r="BH1782" s="114"/>
      <c r="BI1782" s="114"/>
      <c r="BJ1782" s="114"/>
      <c r="BK1782" s="114"/>
      <c r="BL1782" s="114"/>
    </row>
    <row r="1783">
      <c r="A1783" s="114"/>
      <c r="B1783" s="114"/>
      <c r="C1783" s="114"/>
      <c r="D1783" s="114"/>
      <c r="E1783" s="114"/>
      <c r="F1783" s="114"/>
      <c r="G1783" s="114"/>
      <c r="H1783" s="114"/>
      <c r="I1783" s="114"/>
      <c r="J1783" s="114"/>
      <c r="K1783" s="114"/>
      <c r="L1783" s="114"/>
      <c r="M1783" s="114"/>
      <c r="N1783" s="114"/>
      <c r="O1783" s="114"/>
      <c r="P1783" s="114"/>
      <c r="Q1783" s="114"/>
      <c r="R1783" s="114"/>
      <c r="S1783" s="114"/>
      <c r="T1783" s="114"/>
      <c r="U1783" s="114"/>
      <c r="V1783" s="114"/>
      <c r="W1783" s="114"/>
      <c r="X1783" s="114"/>
      <c r="Y1783" s="114"/>
      <c r="Z1783" s="114"/>
      <c r="AA1783" s="114"/>
      <c r="AB1783" s="114"/>
      <c r="AC1783" s="114"/>
      <c r="AD1783" s="114"/>
      <c r="AE1783" s="114"/>
      <c r="AF1783" s="114"/>
      <c r="AG1783" s="114"/>
      <c r="AH1783" s="114"/>
      <c r="AI1783" s="114"/>
      <c r="AJ1783" s="114"/>
      <c r="AK1783" s="114"/>
      <c r="AL1783" s="114"/>
      <c r="AM1783" s="114"/>
      <c r="AN1783" s="114"/>
      <c r="AO1783" s="114"/>
      <c r="AP1783" s="114"/>
      <c r="AQ1783" s="114"/>
      <c r="AR1783" s="114"/>
      <c r="AS1783" s="114"/>
      <c r="AT1783" s="114"/>
      <c r="AU1783" s="114"/>
      <c r="AV1783" s="114"/>
      <c r="AW1783" s="114"/>
      <c r="AX1783" s="114"/>
      <c r="AY1783" s="114"/>
      <c r="AZ1783" s="114"/>
      <c r="BA1783" s="114"/>
      <c r="BB1783" s="114"/>
      <c r="BC1783" s="114"/>
      <c r="BD1783" s="114"/>
      <c r="BE1783" s="114"/>
      <c r="BF1783" s="114"/>
      <c r="BG1783" s="114"/>
      <c r="BH1783" s="114"/>
      <c r="BI1783" s="114"/>
      <c r="BJ1783" s="114"/>
      <c r="BK1783" s="114"/>
      <c r="BL1783" s="114"/>
    </row>
    <row r="1784">
      <c r="A1784" s="114"/>
      <c r="B1784" s="114"/>
      <c r="C1784" s="114"/>
      <c r="D1784" s="114"/>
      <c r="E1784" s="114"/>
      <c r="F1784" s="114"/>
      <c r="G1784" s="114"/>
      <c r="H1784" s="114"/>
      <c r="I1784" s="114"/>
      <c r="J1784" s="114"/>
      <c r="K1784" s="114"/>
      <c r="L1784" s="114"/>
      <c r="M1784" s="114"/>
      <c r="N1784" s="114"/>
      <c r="O1784" s="114"/>
      <c r="P1784" s="114"/>
      <c r="Q1784" s="114"/>
      <c r="R1784" s="114"/>
      <c r="S1784" s="114"/>
      <c r="T1784" s="114"/>
      <c r="U1784" s="114"/>
      <c r="V1784" s="114"/>
      <c r="W1784" s="114"/>
      <c r="X1784" s="114"/>
      <c r="Y1784" s="114"/>
      <c r="Z1784" s="114"/>
      <c r="AA1784" s="114"/>
      <c r="AB1784" s="114"/>
      <c r="AC1784" s="114"/>
      <c r="AD1784" s="114"/>
      <c r="AE1784" s="114"/>
      <c r="AF1784" s="114"/>
      <c r="AG1784" s="114"/>
      <c r="AH1784" s="114"/>
      <c r="AI1784" s="114"/>
      <c r="AJ1784" s="114"/>
      <c r="AK1784" s="114"/>
      <c r="AL1784" s="114"/>
      <c r="AM1784" s="114"/>
      <c r="AN1784" s="114"/>
      <c r="AO1784" s="114"/>
      <c r="AP1784" s="114"/>
      <c r="AQ1784" s="114"/>
      <c r="AR1784" s="114"/>
      <c r="AS1784" s="114"/>
      <c r="AT1784" s="114"/>
      <c r="AU1784" s="114"/>
      <c r="AV1784" s="114"/>
      <c r="AW1784" s="114"/>
      <c r="AX1784" s="114"/>
      <c r="AY1784" s="114"/>
      <c r="AZ1784" s="114"/>
      <c r="BA1784" s="114"/>
      <c r="BB1784" s="114"/>
      <c r="BC1784" s="114"/>
      <c r="BD1784" s="114"/>
      <c r="BE1784" s="114"/>
      <c r="BF1784" s="114"/>
      <c r="BG1784" s="114"/>
      <c r="BH1784" s="114"/>
      <c r="BI1784" s="114"/>
      <c r="BJ1784" s="114"/>
      <c r="BK1784" s="114"/>
      <c r="BL1784" s="114"/>
    </row>
    <row r="1785">
      <c r="A1785" s="114"/>
      <c r="B1785" s="114"/>
      <c r="C1785" s="114"/>
      <c r="D1785" s="114"/>
      <c r="E1785" s="114"/>
      <c r="F1785" s="114"/>
      <c r="G1785" s="114"/>
      <c r="H1785" s="114"/>
      <c r="I1785" s="114"/>
      <c r="J1785" s="114"/>
      <c r="K1785" s="114"/>
      <c r="L1785" s="114"/>
      <c r="M1785" s="114"/>
      <c r="N1785" s="114"/>
      <c r="O1785" s="114"/>
      <c r="P1785" s="114"/>
      <c r="Q1785" s="114"/>
      <c r="R1785" s="114"/>
      <c r="S1785" s="114"/>
      <c r="T1785" s="114"/>
      <c r="U1785" s="114"/>
      <c r="V1785" s="114"/>
      <c r="W1785" s="114"/>
      <c r="X1785" s="114"/>
      <c r="Y1785" s="114"/>
      <c r="Z1785" s="114"/>
      <c r="AA1785" s="114"/>
      <c r="AB1785" s="114"/>
      <c r="AC1785" s="114"/>
      <c r="AD1785" s="114"/>
      <c r="AE1785" s="114"/>
      <c r="AF1785" s="114"/>
      <c r="AG1785" s="114"/>
      <c r="AH1785" s="114"/>
      <c r="AI1785" s="114"/>
      <c r="AJ1785" s="114"/>
      <c r="AK1785" s="114"/>
      <c r="AL1785" s="114"/>
      <c r="AM1785" s="114"/>
      <c r="AN1785" s="114"/>
      <c r="AO1785" s="114"/>
      <c r="AP1785" s="114"/>
      <c r="AQ1785" s="114"/>
      <c r="AR1785" s="114"/>
      <c r="AS1785" s="114"/>
      <c r="AT1785" s="114"/>
      <c r="AU1785" s="114"/>
      <c r="AV1785" s="114"/>
      <c r="AW1785" s="114"/>
      <c r="AX1785" s="114"/>
      <c r="AY1785" s="114"/>
      <c r="AZ1785" s="114"/>
      <c r="BA1785" s="114"/>
      <c r="BB1785" s="114"/>
      <c r="BC1785" s="114"/>
      <c r="BD1785" s="114"/>
      <c r="BE1785" s="114"/>
      <c r="BF1785" s="114"/>
      <c r="BG1785" s="114"/>
      <c r="BH1785" s="114"/>
      <c r="BI1785" s="114"/>
      <c r="BJ1785" s="114"/>
      <c r="BK1785" s="114"/>
      <c r="BL1785" s="114"/>
    </row>
    <row r="1786">
      <c r="A1786" s="114"/>
      <c r="B1786" s="114"/>
      <c r="C1786" s="114"/>
      <c r="D1786" s="114"/>
      <c r="E1786" s="114"/>
      <c r="F1786" s="114"/>
      <c r="G1786" s="114"/>
      <c r="H1786" s="114"/>
      <c r="I1786" s="114"/>
      <c r="J1786" s="114"/>
      <c r="K1786" s="114"/>
      <c r="L1786" s="114"/>
      <c r="M1786" s="114"/>
      <c r="N1786" s="114"/>
      <c r="O1786" s="114"/>
      <c r="P1786" s="114"/>
      <c r="Q1786" s="114"/>
      <c r="R1786" s="114"/>
      <c r="S1786" s="114"/>
      <c r="T1786" s="114"/>
      <c r="U1786" s="114"/>
      <c r="V1786" s="114"/>
      <c r="W1786" s="114"/>
      <c r="X1786" s="114"/>
      <c r="Y1786" s="114"/>
      <c r="Z1786" s="114"/>
      <c r="AA1786" s="114"/>
      <c r="AB1786" s="114"/>
      <c r="AC1786" s="114"/>
      <c r="AD1786" s="114"/>
      <c r="AE1786" s="114"/>
      <c r="AF1786" s="114"/>
      <c r="AG1786" s="114"/>
      <c r="AH1786" s="114"/>
      <c r="AI1786" s="114"/>
      <c r="AJ1786" s="114"/>
      <c r="AK1786" s="114"/>
      <c r="AL1786" s="114"/>
      <c r="AM1786" s="114"/>
      <c r="AN1786" s="114"/>
      <c r="AO1786" s="114"/>
      <c r="AP1786" s="114"/>
      <c r="AQ1786" s="114"/>
      <c r="AR1786" s="114"/>
      <c r="AS1786" s="114"/>
      <c r="AT1786" s="114"/>
      <c r="AU1786" s="114"/>
      <c r="AV1786" s="114"/>
      <c r="AW1786" s="114"/>
      <c r="AX1786" s="114"/>
      <c r="AY1786" s="114"/>
      <c r="AZ1786" s="114"/>
      <c r="BA1786" s="114"/>
      <c r="BB1786" s="114"/>
      <c r="BC1786" s="114"/>
      <c r="BD1786" s="114"/>
      <c r="BE1786" s="114"/>
      <c r="BF1786" s="114"/>
      <c r="BG1786" s="114"/>
      <c r="BH1786" s="114"/>
      <c r="BI1786" s="114"/>
      <c r="BJ1786" s="114"/>
      <c r="BK1786" s="114"/>
      <c r="BL1786" s="114"/>
    </row>
    <row r="1787">
      <c r="A1787" s="114"/>
      <c r="B1787" s="114"/>
      <c r="C1787" s="114"/>
      <c r="D1787" s="114"/>
      <c r="E1787" s="114"/>
      <c r="F1787" s="114"/>
      <c r="G1787" s="114"/>
      <c r="H1787" s="114"/>
      <c r="I1787" s="114"/>
      <c r="J1787" s="114"/>
      <c r="K1787" s="114"/>
      <c r="L1787" s="114"/>
      <c r="M1787" s="114"/>
      <c r="N1787" s="114"/>
      <c r="O1787" s="114"/>
      <c r="P1787" s="114"/>
      <c r="Q1787" s="114"/>
      <c r="R1787" s="114"/>
      <c r="S1787" s="114"/>
      <c r="T1787" s="114"/>
      <c r="U1787" s="114"/>
      <c r="V1787" s="114"/>
      <c r="W1787" s="114"/>
      <c r="X1787" s="114"/>
      <c r="Y1787" s="114"/>
      <c r="Z1787" s="114"/>
      <c r="AA1787" s="114"/>
      <c r="AB1787" s="114"/>
      <c r="AC1787" s="114"/>
      <c r="AD1787" s="114"/>
      <c r="AE1787" s="114"/>
      <c r="AF1787" s="114"/>
      <c r="AG1787" s="114"/>
      <c r="AH1787" s="114"/>
      <c r="AI1787" s="114"/>
      <c r="AJ1787" s="114"/>
      <c r="AK1787" s="114"/>
      <c r="AL1787" s="114"/>
      <c r="AM1787" s="114"/>
      <c r="AN1787" s="114"/>
      <c r="AO1787" s="114"/>
      <c r="AP1787" s="114"/>
      <c r="AQ1787" s="114"/>
      <c r="AR1787" s="114"/>
      <c r="AS1787" s="114"/>
      <c r="AT1787" s="114"/>
      <c r="AU1787" s="114"/>
      <c r="AV1787" s="114"/>
      <c r="AW1787" s="114"/>
      <c r="AX1787" s="114"/>
      <c r="AY1787" s="114"/>
      <c r="AZ1787" s="114"/>
      <c r="BA1787" s="114"/>
      <c r="BB1787" s="114"/>
      <c r="BC1787" s="114"/>
      <c r="BD1787" s="114"/>
      <c r="BE1787" s="114"/>
      <c r="BF1787" s="114"/>
      <c r="BG1787" s="114"/>
      <c r="BH1787" s="114"/>
      <c r="BI1787" s="114"/>
      <c r="BJ1787" s="114"/>
      <c r="BK1787" s="114"/>
      <c r="BL1787" s="114"/>
    </row>
    <row r="1788">
      <c r="A1788" s="114"/>
      <c r="B1788" s="114"/>
      <c r="C1788" s="114"/>
      <c r="D1788" s="114"/>
      <c r="E1788" s="114"/>
      <c r="F1788" s="114"/>
      <c r="G1788" s="114"/>
      <c r="H1788" s="114"/>
      <c r="I1788" s="114"/>
      <c r="J1788" s="114"/>
      <c r="K1788" s="114"/>
      <c r="L1788" s="114"/>
      <c r="M1788" s="114"/>
      <c r="N1788" s="114"/>
      <c r="O1788" s="114"/>
      <c r="P1788" s="114"/>
      <c r="Q1788" s="114"/>
      <c r="R1788" s="114"/>
      <c r="S1788" s="114"/>
      <c r="T1788" s="114"/>
      <c r="U1788" s="114"/>
      <c r="V1788" s="114"/>
      <c r="W1788" s="114"/>
      <c r="X1788" s="114"/>
      <c r="Y1788" s="114"/>
      <c r="Z1788" s="114"/>
      <c r="AA1788" s="114"/>
      <c r="AB1788" s="114"/>
      <c r="AC1788" s="114"/>
      <c r="AD1788" s="114"/>
      <c r="AE1788" s="114"/>
      <c r="AF1788" s="114"/>
      <c r="AG1788" s="114"/>
      <c r="AH1788" s="114"/>
      <c r="AI1788" s="114"/>
      <c r="AJ1788" s="114"/>
      <c r="AK1788" s="114"/>
      <c r="AL1788" s="114"/>
      <c r="AM1788" s="114"/>
      <c r="AN1788" s="114"/>
      <c r="AO1788" s="114"/>
      <c r="AP1788" s="114"/>
      <c r="AQ1788" s="114"/>
      <c r="AR1788" s="114"/>
      <c r="AS1788" s="114"/>
      <c r="AT1788" s="114"/>
      <c r="AU1788" s="114"/>
      <c r="AV1788" s="114"/>
      <c r="AW1788" s="114"/>
      <c r="AX1788" s="114"/>
      <c r="AY1788" s="114"/>
      <c r="AZ1788" s="114"/>
      <c r="BA1788" s="114"/>
      <c r="BB1788" s="114"/>
      <c r="BC1788" s="114"/>
      <c r="BD1788" s="114"/>
      <c r="BE1788" s="114"/>
      <c r="BF1788" s="114"/>
      <c r="BG1788" s="114"/>
      <c r="BH1788" s="114"/>
      <c r="BI1788" s="114"/>
      <c r="BJ1788" s="114"/>
      <c r="BK1788" s="114"/>
      <c r="BL1788" s="114"/>
    </row>
    <row r="1789">
      <c r="A1789" s="114"/>
      <c r="B1789" s="114"/>
      <c r="C1789" s="114"/>
      <c r="D1789" s="114"/>
      <c r="E1789" s="114"/>
      <c r="F1789" s="114"/>
      <c r="G1789" s="114"/>
      <c r="H1789" s="114"/>
      <c r="I1789" s="114"/>
      <c r="J1789" s="114"/>
      <c r="K1789" s="114"/>
      <c r="L1789" s="114"/>
      <c r="M1789" s="114"/>
      <c r="N1789" s="114"/>
      <c r="O1789" s="114"/>
      <c r="P1789" s="114"/>
      <c r="Q1789" s="114"/>
      <c r="R1789" s="114"/>
      <c r="S1789" s="114"/>
      <c r="T1789" s="114"/>
      <c r="U1789" s="114"/>
      <c r="V1789" s="114"/>
      <c r="W1789" s="114"/>
      <c r="X1789" s="114"/>
      <c r="Y1789" s="114"/>
      <c r="Z1789" s="114"/>
      <c r="AA1789" s="114"/>
      <c r="AB1789" s="114"/>
      <c r="AC1789" s="114"/>
      <c r="AD1789" s="114"/>
      <c r="AE1789" s="114"/>
      <c r="AF1789" s="114"/>
      <c r="AG1789" s="114"/>
      <c r="AH1789" s="114"/>
      <c r="AI1789" s="114"/>
      <c r="AJ1789" s="114"/>
      <c r="AK1789" s="114"/>
      <c r="AL1789" s="114"/>
      <c r="AM1789" s="114"/>
      <c r="AN1789" s="114"/>
      <c r="AO1789" s="114"/>
      <c r="AP1789" s="114"/>
      <c r="AQ1789" s="114"/>
      <c r="AR1789" s="114"/>
      <c r="AS1789" s="114"/>
      <c r="AT1789" s="114"/>
      <c r="AU1789" s="114"/>
      <c r="AV1789" s="114"/>
      <c r="AW1789" s="114"/>
      <c r="AX1789" s="114"/>
      <c r="AY1789" s="114"/>
      <c r="AZ1789" s="114"/>
      <c r="BA1789" s="114"/>
      <c r="BB1789" s="114"/>
      <c r="BC1789" s="114"/>
      <c r="BD1789" s="114"/>
      <c r="BE1789" s="114"/>
      <c r="BF1789" s="114"/>
      <c r="BG1789" s="114"/>
      <c r="BH1789" s="114"/>
      <c r="BI1789" s="114"/>
      <c r="BJ1789" s="114"/>
      <c r="BK1789" s="114"/>
      <c r="BL1789" s="114"/>
    </row>
    <row r="1790">
      <c r="A1790" s="114"/>
      <c r="B1790" s="114"/>
      <c r="C1790" s="114"/>
      <c r="D1790" s="114"/>
      <c r="E1790" s="114"/>
      <c r="F1790" s="114"/>
      <c r="G1790" s="114"/>
      <c r="H1790" s="114"/>
      <c r="I1790" s="114"/>
      <c r="J1790" s="114"/>
      <c r="K1790" s="114"/>
      <c r="L1790" s="114"/>
      <c r="M1790" s="114"/>
      <c r="N1790" s="114"/>
      <c r="O1790" s="114"/>
      <c r="P1790" s="114"/>
      <c r="Q1790" s="114"/>
      <c r="R1790" s="114"/>
      <c r="S1790" s="114"/>
      <c r="T1790" s="114"/>
      <c r="U1790" s="114"/>
      <c r="V1790" s="114"/>
      <c r="W1790" s="114"/>
      <c r="X1790" s="114"/>
      <c r="Y1790" s="114"/>
      <c r="Z1790" s="114"/>
      <c r="AA1790" s="114"/>
      <c r="AB1790" s="114"/>
      <c r="AC1790" s="114"/>
      <c r="AD1790" s="114"/>
      <c r="AE1790" s="114"/>
      <c r="AF1790" s="114"/>
      <c r="AG1790" s="114"/>
      <c r="AH1790" s="114"/>
      <c r="AI1790" s="114"/>
      <c r="AJ1790" s="114"/>
      <c r="AK1790" s="114"/>
      <c r="AL1790" s="114"/>
      <c r="AM1790" s="114"/>
      <c r="AN1790" s="114"/>
      <c r="AO1790" s="114"/>
      <c r="AP1790" s="114"/>
      <c r="AQ1790" s="114"/>
      <c r="AR1790" s="114"/>
      <c r="AS1790" s="114"/>
      <c r="AT1790" s="114"/>
      <c r="AU1790" s="114"/>
      <c r="AV1790" s="114"/>
      <c r="AW1790" s="114"/>
      <c r="AX1790" s="114"/>
      <c r="AY1790" s="114"/>
      <c r="AZ1790" s="114"/>
      <c r="BA1790" s="114"/>
      <c r="BB1790" s="114"/>
      <c r="BC1790" s="114"/>
      <c r="BD1790" s="114"/>
      <c r="BE1790" s="114"/>
      <c r="BF1790" s="114"/>
      <c r="BG1790" s="114"/>
      <c r="BH1790" s="114"/>
      <c r="BI1790" s="114"/>
      <c r="BJ1790" s="114"/>
      <c r="BK1790" s="114"/>
      <c r="BL1790" s="114"/>
    </row>
    <row r="1791">
      <c r="A1791" s="114"/>
      <c r="B1791" s="114"/>
      <c r="C1791" s="114"/>
      <c r="D1791" s="114"/>
      <c r="E1791" s="114"/>
      <c r="F1791" s="114"/>
      <c r="G1791" s="114"/>
      <c r="H1791" s="114"/>
      <c r="I1791" s="114"/>
      <c r="J1791" s="114"/>
      <c r="K1791" s="114"/>
      <c r="L1791" s="114"/>
      <c r="M1791" s="114"/>
      <c r="N1791" s="114"/>
      <c r="O1791" s="114"/>
      <c r="P1791" s="114"/>
      <c r="Q1791" s="114"/>
      <c r="R1791" s="114"/>
      <c r="S1791" s="114"/>
      <c r="T1791" s="114"/>
      <c r="U1791" s="114"/>
      <c r="V1791" s="114"/>
      <c r="W1791" s="114"/>
      <c r="X1791" s="114"/>
      <c r="Y1791" s="114"/>
      <c r="Z1791" s="114"/>
      <c r="AA1791" s="114"/>
      <c r="AB1791" s="114"/>
      <c r="AC1791" s="114"/>
      <c r="AD1791" s="114"/>
      <c r="AE1791" s="114"/>
      <c r="AF1791" s="114"/>
      <c r="AG1791" s="114"/>
      <c r="AH1791" s="114"/>
      <c r="AI1791" s="114"/>
      <c r="AJ1791" s="114"/>
      <c r="AK1791" s="114"/>
      <c r="AL1791" s="114"/>
      <c r="AM1791" s="114"/>
      <c r="AN1791" s="114"/>
      <c r="AO1791" s="114"/>
      <c r="AP1791" s="114"/>
      <c r="AQ1791" s="114"/>
      <c r="AR1791" s="114"/>
      <c r="AS1791" s="114"/>
      <c r="AT1791" s="114"/>
      <c r="AU1791" s="114"/>
      <c r="AV1791" s="114"/>
      <c r="AW1791" s="114"/>
      <c r="AX1791" s="114"/>
      <c r="AY1791" s="114"/>
      <c r="AZ1791" s="114"/>
      <c r="BA1791" s="114"/>
      <c r="BB1791" s="114"/>
      <c r="BC1791" s="114"/>
      <c r="BD1791" s="114"/>
      <c r="BE1791" s="114"/>
      <c r="BF1791" s="114"/>
      <c r="BG1791" s="114"/>
      <c r="BH1791" s="114"/>
      <c r="BI1791" s="114"/>
      <c r="BJ1791" s="114"/>
      <c r="BK1791" s="114"/>
      <c r="BL1791" s="114"/>
    </row>
    <row r="1792">
      <c r="A1792" s="114"/>
      <c r="B1792" s="114"/>
      <c r="C1792" s="114"/>
      <c r="D1792" s="114"/>
      <c r="E1792" s="114"/>
      <c r="F1792" s="114"/>
      <c r="G1792" s="114"/>
      <c r="H1792" s="114"/>
      <c r="I1792" s="114"/>
      <c r="J1792" s="114"/>
      <c r="K1792" s="114"/>
      <c r="L1792" s="114"/>
      <c r="M1792" s="114"/>
      <c r="N1792" s="114"/>
      <c r="O1792" s="114"/>
      <c r="P1792" s="114"/>
      <c r="Q1792" s="114"/>
      <c r="R1792" s="114"/>
      <c r="S1792" s="114"/>
      <c r="T1792" s="114"/>
      <c r="U1792" s="114"/>
      <c r="V1792" s="114"/>
      <c r="W1792" s="114"/>
      <c r="X1792" s="114"/>
      <c r="Y1792" s="114"/>
      <c r="Z1792" s="114"/>
      <c r="AA1792" s="114"/>
      <c r="AB1792" s="114"/>
      <c r="AC1792" s="114"/>
      <c r="AD1792" s="114"/>
      <c r="AE1792" s="114"/>
      <c r="AF1792" s="114"/>
      <c r="AG1792" s="114"/>
      <c r="AH1792" s="114"/>
      <c r="AI1792" s="114"/>
      <c r="AJ1792" s="114"/>
      <c r="AK1792" s="114"/>
      <c r="AL1792" s="114"/>
      <c r="AM1792" s="114"/>
      <c r="AN1792" s="114"/>
      <c r="AO1792" s="114"/>
      <c r="AP1792" s="114"/>
      <c r="AQ1792" s="114"/>
      <c r="AR1792" s="114"/>
      <c r="AS1792" s="114"/>
      <c r="AT1792" s="114"/>
      <c r="AU1792" s="114"/>
      <c r="AV1792" s="114"/>
      <c r="AW1792" s="114"/>
      <c r="AX1792" s="114"/>
      <c r="AY1792" s="114"/>
      <c r="AZ1792" s="114"/>
      <c r="BA1792" s="114"/>
      <c r="BB1792" s="114"/>
      <c r="BC1792" s="114"/>
      <c r="BD1792" s="114"/>
      <c r="BE1792" s="114"/>
      <c r="BF1792" s="114"/>
      <c r="BG1792" s="114"/>
      <c r="BH1792" s="114"/>
      <c r="BI1792" s="114"/>
      <c r="BJ1792" s="114"/>
      <c r="BK1792" s="114"/>
      <c r="BL1792" s="114"/>
    </row>
    <row r="1793">
      <c r="A1793" s="114"/>
      <c r="B1793" s="114"/>
      <c r="C1793" s="114"/>
      <c r="D1793" s="114"/>
      <c r="E1793" s="114"/>
      <c r="F1793" s="114"/>
      <c r="G1793" s="114"/>
      <c r="H1793" s="114"/>
      <c r="I1793" s="114"/>
      <c r="J1793" s="114"/>
      <c r="K1793" s="114"/>
      <c r="L1793" s="114"/>
      <c r="M1793" s="114"/>
      <c r="N1793" s="114"/>
      <c r="O1793" s="114"/>
      <c r="P1793" s="114"/>
      <c r="Q1793" s="114"/>
      <c r="R1793" s="114"/>
      <c r="S1793" s="114"/>
      <c r="T1793" s="114"/>
      <c r="U1793" s="114"/>
      <c r="V1793" s="114"/>
      <c r="W1793" s="114"/>
      <c r="X1793" s="114"/>
      <c r="Y1793" s="114"/>
      <c r="Z1793" s="114"/>
      <c r="AA1793" s="114"/>
      <c r="AB1793" s="114"/>
      <c r="AC1793" s="114"/>
      <c r="AD1793" s="114"/>
      <c r="AE1793" s="114"/>
      <c r="AF1793" s="114"/>
      <c r="AG1793" s="114"/>
      <c r="AH1793" s="114"/>
      <c r="AI1793" s="114"/>
      <c r="AJ1793" s="114"/>
      <c r="AK1793" s="114"/>
      <c r="AL1793" s="114"/>
      <c r="AM1793" s="114"/>
      <c r="AN1793" s="114"/>
      <c r="AO1793" s="114"/>
      <c r="AP1793" s="114"/>
      <c r="AQ1793" s="114"/>
      <c r="AR1793" s="114"/>
      <c r="AS1793" s="114"/>
      <c r="AT1793" s="114"/>
      <c r="AU1793" s="114"/>
      <c r="AV1793" s="114"/>
      <c r="AW1793" s="114"/>
      <c r="AX1793" s="114"/>
      <c r="AY1793" s="114"/>
      <c r="AZ1793" s="114"/>
      <c r="BA1793" s="114"/>
      <c r="BB1793" s="114"/>
      <c r="BC1793" s="114"/>
      <c r="BD1793" s="114"/>
      <c r="BE1793" s="114"/>
      <c r="BF1793" s="114"/>
      <c r="BG1793" s="114"/>
      <c r="BH1793" s="114"/>
      <c r="BI1793" s="114"/>
      <c r="BJ1793" s="114"/>
      <c r="BK1793" s="114"/>
      <c r="BL1793" s="114"/>
    </row>
    <row r="1794">
      <c r="A1794" s="114"/>
      <c r="B1794" s="114"/>
      <c r="C1794" s="114"/>
      <c r="D1794" s="114"/>
      <c r="E1794" s="114"/>
      <c r="F1794" s="114"/>
      <c r="G1794" s="114"/>
      <c r="H1794" s="114"/>
      <c r="I1794" s="114"/>
      <c r="J1794" s="114"/>
      <c r="K1794" s="114"/>
      <c r="L1794" s="114"/>
      <c r="M1794" s="114"/>
      <c r="N1794" s="114"/>
      <c r="O1794" s="114"/>
      <c r="P1794" s="114"/>
      <c r="Q1794" s="114"/>
      <c r="R1794" s="114"/>
      <c r="S1794" s="114"/>
      <c r="T1794" s="114"/>
      <c r="U1794" s="114"/>
      <c r="V1794" s="114"/>
      <c r="W1794" s="114"/>
      <c r="X1794" s="114"/>
      <c r="Y1794" s="114"/>
      <c r="Z1794" s="114"/>
      <c r="AA1794" s="114"/>
      <c r="AB1794" s="114"/>
      <c r="AC1794" s="114"/>
      <c r="AD1794" s="114"/>
      <c r="AE1794" s="114"/>
      <c r="AF1794" s="114"/>
      <c r="AG1794" s="114"/>
      <c r="AH1794" s="114"/>
      <c r="AI1794" s="114"/>
      <c r="AJ1794" s="114"/>
      <c r="AK1794" s="114"/>
      <c r="AL1794" s="114"/>
      <c r="AM1794" s="114"/>
      <c r="AN1794" s="114"/>
      <c r="AO1794" s="114"/>
      <c r="AP1794" s="114"/>
      <c r="AQ1794" s="114"/>
      <c r="AR1794" s="114"/>
      <c r="AS1794" s="114"/>
      <c r="AT1794" s="114"/>
      <c r="AU1794" s="114"/>
      <c r="AV1794" s="114"/>
      <c r="AW1794" s="114"/>
      <c r="AX1794" s="114"/>
      <c r="AY1794" s="114"/>
      <c r="AZ1794" s="114"/>
      <c r="BA1794" s="114"/>
      <c r="BB1794" s="114"/>
      <c r="BC1794" s="114"/>
      <c r="BD1794" s="114"/>
      <c r="BE1794" s="114"/>
      <c r="BF1794" s="114"/>
      <c r="BG1794" s="114"/>
      <c r="BH1794" s="114"/>
      <c r="BI1794" s="114"/>
      <c r="BJ1794" s="114"/>
      <c r="BK1794" s="114"/>
      <c r="BL1794" s="114"/>
    </row>
    <row r="1795">
      <c r="A1795" s="114"/>
      <c r="B1795" s="114"/>
      <c r="C1795" s="114"/>
      <c r="D1795" s="114"/>
      <c r="E1795" s="114"/>
      <c r="F1795" s="114"/>
      <c r="G1795" s="114"/>
      <c r="H1795" s="114"/>
      <c r="I1795" s="114"/>
      <c r="J1795" s="114"/>
      <c r="K1795" s="114"/>
      <c r="L1795" s="114"/>
      <c r="M1795" s="114"/>
      <c r="N1795" s="114"/>
      <c r="O1795" s="114"/>
      <c r="P1795" s="114"/>
      <c r="Q1795" s="114"/>
      <c r="R1795" s="114"/>
      <c r="S1795" s="114"/>
      <c r="T1795" s="114"/>
      <c r="U1795" s="114"/>
      <c r="V1795" s="114"/>
      <c r="W1795" s="114"/>
      <c r="X1795" s="114"/>
      <c r="Y1795" s="114"/>
      <c r="Z1795" s="114"/>
      <c r="AA1795" s="114"/>
      <c r="AB1795" s="114"/>
      <c r="AC1795" s="114"/>
      <c r="AD1795" s="114"/>
      <c r="AE1795" s="114"/>
      <c r="AF1795" s="114"/>
      <c r="AG1795" s="114"/>
      <c r="AH1795" s="114"/>
      <c r="AI1795" s="114"/>
      <c r="AJ1795" s="114"/>
      <c r="AK1795" s="114"/>
      <c r="AL1795" s="114"/>
      <c r="AM1795" s="114"/>
      <c r="AN1795" s="114"/>
      <c r="AO1795" s="114"/>
      <c r="AP1795" s="114"/>
      <c r="AQ1795" s="114"/>
      <c r="AR1795" s="114"/>
      <c r="AS1795" s="114"/>
      <c r="AT1795" s="114"/>
      <c r="AU1795" s="114"/>
      <c r="AV1795" s="114"/>
      <c r="AW1795" s="114"/>
      <c r="AX1795" s="114"/>
      <c r="AY1795" s="114"/>
      <c r="AZ1795" s="114"/>
      <c r="BA1795" s="114"/>
      <c r="BB1795" s="114"/>
      <c r="BC1795" s="114"/>
      <c r="BD1795" s="114"/>
      <c r="BE1795" s="114"/>
      <c r="BF1795" s="114"/>
      <c r="BG1795" s="114"/>
      <c r="BH1795" s="114"/>
      <c r="BI1795" s="114"/>
      <c r="BJ1795" s="114"/>
      <c r="BK1795" s="114"/>
      <c r="BL1795" s="114"/>
    </row>
    <row r="1796">
      <c r="A1796" s="114"/>
      <c r="B1796" s="114"/>
      <c r="C1796" s="114"/>
      <c r="D1796" s="114"/>
      <c r="E1796" s="114"/>
      <c r="F1796" s="114"/>
      <c r="G1796" s="114"/>
      <c r="H1796" s="114"/>
      <c r="I1796" s="114"/>
      <c r="J1796" s="114"/>
      <c r="K1796" s="114"/>
      <c r="L1796" s="114"/>
      <c r="M1796" s="114"/>
      <c r="N1796" s="114"/>
      <c r="O1796" s="114"/>
      <c r="P1796" s="114"/>
      <c r="Q1796" s="114"/>
      <c r="R1796" s="114"/>
      <c r="S1796" s="114"/>
      <c r="T1796" s="114"/>
      <c r="U1796" s="114"/>
      <c r="V1796" s="114"/>
      <c r="W1796" s="114"/>
      <c r="X1796" s="114"/>
      <c r="Y1796" s="114"/>
      <c r="Z1796" s="114"/>
      <c r="AA1796" s="114"/>
      <c r="AB1796" s="114"/>
      <c r="AC1796" s="114"/>
      <c r="AD1796" s="114"/>
      <c r="AE1796" s="114"/>
      <c r="AF1796" s="114"/>
      <c r="AG1796" s="114"/>
      <c r="AH1796" s="114"/>
      <c r="AI1796" s="114"/>
      <c r="AJ1796" s="114"/>
      <c r="AK1796" s="114"/>
      <c r="AL1796" s="114"/>
      <c r="AM1796" s="114"/>
      <c r="AN1796" s="114"/>
      <c r="AO1796" s="114"/>
      <c r="AP1796" s="114"/>
      <c r="AQ1796" s="114"/>
      <c r="AR1796" s="114"/>
      <c r="AS1796" s="114"/>
      <c r="AT1796" s="114"/>
      <c r="AU1796" s="114"/>
      <c r="AV1796" s="114"/>
      <c r="AW1796" s="114"/>
      <c r="AX1796" s="114"/>
      <c r="AY1796" s="114"/>
      <c r="AZ1796" s="114"/>
      <c r="BA1796" s="114"/>
      <c r="BB1796" s="114"/>
      <c r="BC1796" s="114"/>
      <c r="BD1796" s="114"/>
      <c r="BE1796" s="114"/>
      <c r="BF1796" s="114"/>
      <c r="BG1796" s="114"/>
      <c r="BH1796" s="114"/>
      <c r="BI1796" s="114"/>
      <c r="BJ1796" s="114"/>
      <c r="BK1796" s="114"/>
      <c r="BL1796" s="114"/>
    </row>
    <row r="1797">
      <c r="A1797" s="114"/>
      <c r="B1797" s="114"/>
      <c r="C1797" s="114"/>
      <c r="D1797" s="114"/>
      <c r="E1797" s="114"/>
      <c r="F1797" s="114"/>
      <c r="G1797" s="114"/>
      <c r="H1797" s="114"/>
      <c r="I1797" s="114"/>
      <c r="J1797" s="114"/>
      <c r="K1797" s="114"/>
      <c r="L1797" s="114"/>
      <c r="M1797" s="114"/>
      <c r="N1797" s="114"/>
      <c r="O1797" s="114"/>
      <c r="P1797" s="114"/>
      <c r="Q1797" s="114"/>
      <c r="R1797" s="114"/>
      <c r="S1797" s="114"/>
      <c r="T1797" s="114"/>
      <c r="U1797" s="114"/>
      <c r="V1797" s="114"/>
      <c r="W1797" s="114"/>
      <c r="X1797" s="114"/>
      <c r="Y1797" s="114"/>
      <c r="Z1797" s="114"/>
      <c r="AA1797" s="114"/>
      <c r="AB1797" s="114"/>
      <c r="AC1797" s="114"/>
      <c r="AD1797" s="114"/>
      <c r="AE1797" s="114"/>
      <c r="AF1797" s="114"/>
      <c r="AG1797" s="114"/>
      <c r="AH1797" s="114"/>
      <c r="AI1797" s="114"/>
      <c r="AJ1797" s="114"/>
      <c r="AK1797" s="114"/>
      <c r="AL1797" s="114"/>
      <c r="AM1797" s="114"/>
      <c r="AN1797" s="114"/>
      <c r="AO1797" s="114"/>
      <c r="AP1797" s="114"/>
      <c r="AQ1797" s="114"/>
      <c r="AR1797" s="114"/>
      <c r="AS1797" s="114"/>
      <c r="AT1797" s="114"/>
      <c r="AU1797" s="114"/>
      <c r="AV1797" s="114"/>
      <c r="AW1797" s="114"/>
      <c r="AX1797" s="114"/>
      <c r="AY1797" s="114"/>
      <c r="AZ1797" s="114"/>
      <c r="BA1797" s="114"/>
      <c r="BB1797" s="114"/>
      <c r="BC1797" s="114"/>
      <c r="BD1797" s="114"/>
      <c r="BE1797" s="114"/>
      <c r="BF1797" s="114"/>
      <c r="BG1797" s="114"/>
      <c r="BH1797" s="114"/>
      <c r="BI1797" s="114"/>
      <c r="BJ1797" s="114"/>
      <c r="BK1797" s="114"/>
      <c r="BL1797" s="114"/>
    </row>
    <row r="1798">
      <c r="A1798" s="114"/>
      <c r="B1798" s="114"/>
      <c r="C1798" s="114"/>
      <c r="D1798" s="114"/>
      <c r="E1798" s="114"/>
      <c r="F1798" s="114"/>
      <c r="G1798" s="114"/>
      <c r="H1798" s="114"/>
      <c r="I1798" s="114"/>
      <c r="J1798" s="114"/>
      <c r="K1798" s="114"/>
      <c r="L1798" s="114"/>
      <c r="M1798" s="114"/>
      <c r="N1798" s="114"/>
      <c r="O1798" s="114"/>
      <c r="P1798" s="114"/>
      <c r="Q1798" s="114"/>
      <c r="R1798" s="114"/>
      <c r="S1798" s="114"/>
      <c r="T1798" s="114"/>
      <c r="U1798" s="114"/>
      <c r="V1798" s="114"/>
      <c r="W1798" s="114"/>
      <c r="X1798" s="114"/>
      <c r="Y1798" s="114"/>
      <c r="Z1798" s="114"/>
      <c r="AA1798" s="114"/>
      <c r="AB1798" s="114"/>
      <c r="AC1798" s="114"/>
      <c r="AD1798" s="114"/>
      <c r="AE1798" s="114"/>
      <c r="AF1798" s="114"/>
      <c r="AG1798" s="114"/>
      <c r="AH1798" s="114"/>
      <c r="AI1798" s="114"/>
      <c r="AJ1798" s="114"/>
      <c r="AK1798" s="114"/>
      <c r="AL1798" s="114"/>
      <c r="AM1798" s="114"/>
      <c r="AN1798" s="114"/>
      <c r="AO1798" s="114"/>
      <c r="AP1798" s="114"/>
      <c r="AQ1798" s="114"/>
      <c r="AR1798" s="114"/>
      <c r="AS1798" s="114"/>
      <c r="AT1798" s="114"/>
      <c r="AU1798" s="114"/>
      <c r="AV1798" s="114"/>
      <c r="AW1798" s="114"/>
      <c r="AX1798" s="114"/>
      <c r="AY1798" s="114"/>
      <c r="AZ1798" s="114"/>
      <c r="BA1798" s="114"/>
      <c r="BB1798" s="114"/>
      <c r="BC1798" s="114"/>
      <c r="BD1798" s="114"/>
      <c r="BE1798" s="114"/>
      <c r="BF1798" s="114"/>
      <c r="BG1798" s="114"/>
      <c r="BH1798" s="114"/>
      <c r="BI1798" s="114"/>
      <c r="BJ1798" s="114"/>
      <c r="BK1798" s="114"/>
      <c r="BL1798" s="114"/>
    </row>
    <row r="1799">
      <c r="A1799" s="114"/>
      <c r="B1799" s="114"/>
      <c r="C1799" s="114"/>
      <c r="D1799" s="114"/>
      <c r="E1799" s="114"/>
      <c r="F1799" s="114"/>
      <c r="G1799" s="114"/>
      <c r="H1799" s="114"/>
      <c r="I1799" s="114"/>
      <c r="J1799" s="114"/>
      <c r="K1799" s="114"/>
      <c r="L1799" s="114"/>
      <c r="M1799" s="114"/>
      <c r="N1799" s="114"/>
      <c r="O1799" s="114"/>
      <c r="P1799" s="114"/>
      <c r="Q1799" s="114"/>
      <c r="R1799" s="114"/>
      <c r="S1799" s="114"/>
      <c r="T1799" s="114"/>
      <c r="U1799" s="114"/>
      <c r="V1799" s="114"/>
      <c r="W1799" s="114"/>
      <c r="X1799" s="114"/>
      <c r="Y1799" s="114"/>
      <c r="Z1799" s="114"/>
      <c r="AA1799" s="114"/>
      <c r="AB1799" s="114"/>
      <c r="AC1799" s="114"/>
      <c r="AD1799" s="114"/>
      <c r="AE1799" s="114"/>
      <c r="AF1799" s="114"/>
      <c r="AG1799" s="114"/>
      <c r="AH1799" s="114"/>
      <c r="AI1799" s="114"/>
      <c r="AJ1799" s="114"/>
      <c r="AK1799" s="114"/>
      <c r="AL1799" s="114"/>
      <c r="AM1799" s="114"/>
      <c r="AN1799" s="114"/>
      <c r="AO1799" s="114"/>
      <c r="AP1799" s="114"/>
      <c r="AQ1799" s="114"/>
      <c r="AR1799" s="114"/>
      <c r="AS1799" s="114"/>
      <c r="AT1799" s="114"/>
      <c r="AU1799" s="114"/>
      <c r="AV1799" s="114"/>
      <c r="AW1799" s="114"/>
      <c r="AX1799" s="114"/>
      <c r="AY1799" s="114"/>
      <c r="AZ1799" s="114"/>
      <c r="BA1799" s="114"/>
      <c r="BB1799" s="114"/>
      <c r="BC1799" s="114"/>
      <c r="BD1799" s="114"/>
      <c r="BE1799" s="114"/>
      <c r="BF1799" s="114"/>
      <c r="BG1799" s="114"/>
      <c r="BH1799" s="114"/>
      <c r="BI1799" s="114"/>
      <c r="BJ1799" s="114"/>
      <c r="BK1799" s="114"/>
      <c r="BL1799" s="114"/>
    </row>
    <row r="1800">
      <c r="A1800" s="114"/>
      <c r="B1800" s="114"/>
      <c r="C1800" s="114"/>
      <c r="D1800" s="114"/>
      <c r="E1800" s="114"/>
      <c r="F1800" s="114"/>
      <c r="G1800" s="114"/>
      <c r="H1800" s="114"/>
      <c r="I1800" s="114"/>
      <c r="J1800" s="114"/>
      <c r="K1800" s="114"/>
      <c r="L1800" s="114"/>
      <c r="M1800" s="114"/>
      <c r="N1800" s="114"/>
      <c r="O1800" s="114"/>
      <c r="P1800" s="114"/>
      <c r="Q1800" s="114"/>
      <c r="R1800" s="114"/>
      <c r="S1800" s="114"/>
      <c r="T1800" s="114"/>
      <c r="U1800" s="114"/>
      <c r="V1800" s="114"/>
      <c r="W1800" s="114"/>
      <c r="X1800" s="114"/>
      <c r="Y1800" s="114"/>
      <c r="Z1800" s="114"/>
      <c r="AA1800" s="114"/>
      <c r="AB1800" s="114"/>
      <c r="AC1800" s="114"/>
      <c r="AD1800" s="114"/>
      <c r="AE1800" s="114"/>
      <c r="AF1800" s="114"/>
      <c r="AG1800" s="114"/>
      <c r="AH1800" s="114"/>
      <c r="AI1800" s="114"/>
      <c r="AJ1800" s="114"/>
      <c r="AK1800" s="114"/>
      <c r="AL1800" s="114"/>
      <c r="AM1800" s="114"/>
      <c r="AN1800" s="114"/>
      <c r="AO1800" s="114"/>
      <c r="AP1800" s="114"/>
      <c r="AQ1800" s="114"/>
      <c r="AR1800" s="114"/>
      <c r="AS1800" s="114"/>
      <c r="AT1800" s="114"/>
      <c r="AU1800" s="114"/>
      <c r="AV1800" s="114"/>
      <c r="AW1800" s="114"/>
      <c r="AX1800" s="114"/>
      <c r="AY1800" s="114"/>
      <c r="AZ1800" s="114"/>
      <c r="BA1800" s="114"/>
      <c r="BB1800" s="114"/>
      <c r="BC1800" s="114"/>
      <c r="BD1800" s="114"/>
      <c r="BE1800" s="114"/>
      <c r="BF1800" s="114"/>
      <c r="BG1800" s="114"/>
      <c r="BH1800" s="114"/>
      <c r="BI1800" s="114"/>
      <c r="BJ1800" s="114"/>
      <c r="BK1800" s="114"/>
      <c r="BL1800" s="114"/>
    </row>
    <row r="1801">
      <c r="A1801" s="114"/>
      <c r="B1801" s="114"/>
      <c r="C1801" s="114"/>
      <c r="D1801" s="114"/>
      <c r="E1801" s="114"/>
      <c r="F1801" s="114"/>
      <c r="G1801" s="114"/>
      <c r="H1801" s="114"/>
      <c r="I1801" s="114"/>
      <c r="J1801" s="114"/>
      <c r="K1801" s="114"/>
      <c r="L1801" s="114"/>
      <c r="M1801" s="114"/>
      <c r="N1801" s="114"/>
      <c r="O1801" s="114"/>
      <c r="P1801" s="114"/>
      <c r="Q1801" s="114"/>
      <c r="R1801" s="114"/>
      <c r="S1801" s="114"/>
      <c r="T1801" s="114"/>
      <c r="U1801" s="114"/>
      <c r="V1801" s="114"/>
      <c r="W1801" s="114"/>
      <c r="X1801" s="114"/>
      <c r="Y1801" s="114"/>
      <c r="Z1801" s="114"/>
      <c r="AA1801" s="114"/>
      <c r="AB1801" s="114"/>
      <c r="AC1801" s="114"/>
      <c r="AD1801" s="114"/>
      <c r="AE1801" s="114"/>
      <c r="AF1801" s="114"/>
      <c r="AG1801" s="114"/>
      <c r="AH1801" s="114"/>
      <c r="AI1801" s="114"/>
      <c r="AJ1801" s="114"/>
      <c r="AK1801" s="114"/>
      <c r="AL1801" s="114"/>
      <c r="AM1801" s="114"/>
      <c r="AN1801" s="114"/>
      <c r="AO1801" s="114"/>
      <c r="AP1801" s="114"/>
      <c r="AQ1801" s="114"/>
      <c r="AR1801" s="114"/>
      <c r="AS1801" s="114"/>
      <c r="AT1801" s="114"/>
      <c r="AU1801" s="114"/>
      <c r="AV1801" s="114"/>
      <c r="AW1801" s="114"/>
      <c r="AX1801" s="114"/>
      <c r="AY1801" s="114"/>
      <c r="AZ1801" s="114"/>
      <c r="BA1801" s="114"/>
      <c r="BB1801" s="114"/>
      <c r="BC1801" s="114"/>
      <c r="BD1801" s="114"/>
      <c r="BE1801" s="114"/>
      <c r="BF1801" s="114"/>
      <c r="BG1801" s="114"/>
      <c r="BH1801" s="114"/>
      <c r="BI1801" s="114"/>
      <c r="BJ1801" s="114"/>
      <c r="BK1801" s="114"/>
      <c r="BL1801" s="114"/>
    </row>
    <row r="1802">
      <c r="A1802" s="114"/>
      <c r="B1802" s="114"/>
      <c r="C1802" s="114"/>
      <c r="D1802" s="114"/>
      <c r="E1802" s="114"/>
      <c r="F1802" s="114"/>
      <c r="G1802" s="114"/>
      <c r="H1802" s="114"/>
      <c r="I1802" s="114"/>
      <c r="J1802" s="114"/>
      <c r="K1802" s="114"/>
      <c r="L1802" s="114"/>
      <c r="M1802" s="114"/>
      <c r="N1802" s="114"/>
      <c r="O1802" s="114"/>
      <c r="P1802" s="114"/>
      <c r="Q1802" s="114"/>
      <c r="R1802" s="114"/>
      <c r="S1802" s="114"/>
      <c r="T1802" s="114"/>
      <c r="U1802" s="114"/>
      <c r="V1802" s="114"/>
      <c r="W1802" s="114"/>
      <c r="X1802" s="114"/>
      <c r="Y1802" s="114"/>
      <c r="Z1802" s="114"/>
      <c r="AA1802" s="114"/>
      <c r="AB1802" s="114"/>
      <c r="AC1802" s="114"/>
      <c r="AD1802" s="114"/>
      <c r="AE1802" s="114"/>
      <c r="AF1802" s="114"/>
      <c r="AG1802" s="114"/>
      <c r="AH1802" s="114"/>
      <c r="AI1802" s="114"/>
      <c r="AJ1802" s="114"/>
      <c r="AK1802" s="114"/>
      <c r="AL1802" s="114"/>
      <c r="AM1802" s="114"/>
      <c r="AN1802" s="114"/>
      <c r="AO1802" s="114"/>
      <c r="AP1802" s="114"/>
      <c r="AQ1802" s="114"/>
      <c r="AR1802" s="114"/>
      <c r="AS1802" s="114"/>
      <c r="AT1802" s="114"/>
      <c r="AU1802" s="114"/>
      <c r="AV1802" s="114"/>
      <c r="AW1802" s="114"/>
      <c r="AX1802" s="114"/>
      <c r="AY1802" s="114"/>
      <c r="AZ1802" s="114"/>
      <c r="BA1802" s="114"/>
      <c r="BB1802" s="114"/>
      <c r="BC1802" s="114"/>
      <c r="BD1802" s="114"/>
      <c r="BE1802" s="114"/>
      <c r="BF1802" s="114"/>
      <c r="BG1802" s="114"/>
      <c r="BH1802" s="114"/>
      <c r="BI1802" s="114"/>
      <c r="BJ1802" s="114"/>
      <c r="BK1802" s="114"/>
      <c r="BL1802" s="114"/>
    </row>
    <row r="1803">
      <c r="A1803" s="114"/>
      <c r="B1803" s="114"/>
      <c r="C1803" s="114"/>
      <c r="D1803" s="114"/>
      <c r="E1803" s="114"/>
      <c r="F1803" s="114"/>
      <c r="G1803" s="114"/>
      <c r="H1803" s="114"/>
      <c r="I1803" s="114"/>
      <c r="J1803" s="114"/>
      <c r="K1803" s="114"/>
      <c r="L1803" s="114"/>
      <c r="M1803" s="114"/>
      <c r="N1803" s="114"/>
      <c r="O1803" s="114"/>
      <c r="P1803" s="114"/>
      <c r="Q1803" s="114"/>
      <c r="R1803" s="114"/>
      <c r="S1803" s="114"/>
      <c r="T1803" s="114"/>
      <c r="U1803" s="114"/>
      <c r="V1803" s="114"/>
      <c r="W1803" s="114"/>
      <c r="X1803" s="114"/>
      <c r="Y1803" s="114"/>
      <c r="Z1803" s="114"/>
      <c r="AA1803" s="114"/>
      <c r="AB1803" s="114"/>
      <c r="AC1803" s="114"/>
      <c r="AD1803" s="114"/>
      <c r="AE1803" s="114"/>
      <c r="AF1803" s="114"/>
      <c r="AG1803" s="114"/>
      <c r="AH1803" s="114"/>
      <c r="AI1803" s="114"/>
      <c r="AJ1803" s="114"/>
      <c r="AK1803" s="114"/>
      <c r="AL1803" s="114"/>
      <c r="AM1803" s="114"/>
      <c r="AN1803" s="114"/>
      <c r="AO1803" s="114"/>
      <c r="AP1803" s="114"/>
      <c r="AQ1803" s="114"/>
      <c r="AR1803" s="114"/>
      <c r="AS1803" s="114"/>
      <c r="AT1803" s="114"/>
      <c r="AU1803" s="114"/>
      <c r="AV1803" s="114"/>
      <c r="AW1803" s="114"/>
      <c r="AX1803" s="114"/>
      <c r="AY1803" s="114"/>
      <c r="AZ1803" s="114"/>
      <c r="BA1803" s="114"/>
      <c r="BB1803" s="114"/>
      <c r="BC1803" s="114"/>
      <c r="BD1803" s="114"/>
      <c r="BE1803" s="114"/>
      <c r="BF1803" s="114"/>
      <c r="BG1803" s="114"/>
      <c r="BH1803" s="114"/>
      <c r="BI1803" s="114"/>
      <c r="BJ1803" s="114"/>
      <c r="BK1803" s="114"/>
      <c r="BL1803" s="114"/>
    </row>
    <row r="1804">
      <c r="A1804" s="114"/>
      <c r="B1804" s="114"/>
      <c r="C1804" s="114"/>
      <c r="D1804" s="114"/>
      <c r="E1804" s="114"/>
      <c r="F1804" s="114"/>
      <c r="G1804" s="114"/>
      <c r="H1804" s="114"/>
      <c r="I1804" s="114"/>
      <c r="J1804" s="114"/>
      <c r="K1804" s="114"/>
      <c r="L1804" s="114"/>
      <c r="M1804" s="114"/>
      <c r="N1804" s="114"/>
      <c r="O1804" s="114"/>
      <c r="P1804" s="114"/>
      <c r="Q1804" s="114"/>
      <c r="R1804" s="114"/>
      <c r="S1804" s="114"/>
      <c r="T1804" s="114"/>
      <c r="U1804" s="114"/>
      <c r="V1804" s="114"/>
      <c r="W1804" s="114"/>
      <c r="X1804" s="114"/>
      <c r="Y1804" s="114"/>
      <c r="Z1804" s="114"/>
      <c r="AA1804" s="114"/>
      <c r="AB1804" s="114"/>
      <c r="AC1804" s="114"/>
      <c r="AD1804" s="114"/>
      <c r="AE1804" s="114"/>
      <c r="AF1804" s="114"/>
      <c r="AG1804" s="114"/>
      <c r="AH1804" s="114"/>
      <c r="AI1804" s="114"/>
      <c r="AJ1804" s="114"/>
      <c r="AK1804" s="114"/>
      <c r="AL1804" s="114"/>
      <c r="AM1804" s="114"/>
      <c r="AN1804" s="114"/>
      <c r="AO1804" s="114"/>
      <c r="AP1804" s="114"/>
      <c r="AQ1804" s="114"/>
      <c r="AR1804" s="114"/>
      <c r="AS1804" s="114"/>
      <c r="AT1804" s="114"/>
      <c r="AU1804" s="114"/>
      <c r="AV1804" s="114"/>
      <c r="AW1804" s="114"/>
      <c r="AX1804" s="114"/>
      <c r="AY1804" s="114"/>
      <c r="AZ1804" s="114"/>
      <c r="BA1804" s="114"/>
      <c r="BB1804" s="114"/>
      <c r="BC1804" s="114"/>
      <c r="BD1804" s="114"/>
      <c r="BE1804" s="114"/>
      <c r="BF1804" s="114"/>
      <c r="BG1804" s="114"/>
      <c r="BH1804" s="114"/>
      <c r="BI1804" s="114"/>
      <c r="BJ1804" s="114"/>
      <c r="BK1804" s="114"/>
      <c r="BL1804" s="114"/>
    </row>
    <row r="1805">
      <c r="A1805" s="114"/>
      <c r="B1805" s="114"/>
      <c r="C1805" s="114"/>
      <c r="D1805" s="114"/>
      <c r="E1805" s="114"/>
      <c r="F1805" s="114"/>
      <c r="G1805" s="114"/>
      <c r="H1805" s="114"/>
      <c r="I1805" s="114"/>
      <c r="J1805" s="114"/>
      <c r="K1805" s="114"/>
      <c r="L1805" s="114"/>
      <c r="M1805" s="114"/>
      <c r="N1805" s="114"/>
      <c r="O1805" s="114"/>
      <c r="P1805" s="114"/>
      <c r="Q1805" s="114"/>
      <c r="R1805" s="114"/>
      <c r="S1805" s="114"/>
      <c r="T1805" s="114"/>
      <c r="U1805" s="114"/>
      <c r="V1805" s="114"/>
      <c r="W1805" s="114"/>
      <c r="X1805" s="114"/>
      <c r="Y1805" s="114"/>
      <c r="Z1805" s="114"/>
      <c r="AA1805" s="114"/>
      <c r="AB1805" s="114"/>
      <c r="AC1805" s="114"/>
      <c r="AD1805" s="114"/>
      <c r="AE1805" s="114"/>
      <c r="AF1805" s="114"/>
      <c r="AG1805" s="114"/>
      <c r="AH1805" s="114"/>
      <c r="AI1805" s="114"/>
      <c r="AJ1805" s="114"/>
      <c r="AK1805" s="114"/>
      <c r="AL1805" s="114"/>
      <c r="AM1805" s="114"/>
      <c r="AN1805" s="114"/>
      <c r="AO1805" s="114"/>
      <c r="AP1805" s="114"/>
      <c r="AQ1805" s="114"/>
      <c r="AR1805" s="114"/>
      <c r="AS1805" s="114"/>
      <c r="AT1805" s="114"/>
      <c r="AU1805" s="114"/>
      <c r="AV1805" s="114"/>
      <c r="AW1805" s="114"/>
      <c r="AX1805" s="114"/>
      <c r="AY1805" s="114"/>
      <c r="AZ1805" s="114"/>
      <c r="BA1805" s="114"/>
      <c r="BB1805" s="114"/>
      <c r="BC1805" s="114"/>
      <c r="BD1805" s="114"/>
      <c r="BE1805" s="114"/>
      <c r="BF1805" s="114"/>
      <c r="BG1805" s="114"/>
      <c r="BH1805" s="114"/>
      <c r="BI1805" s="114"/>
      <c r="BJ1805" s="114"/>
      <c r="BK1805" s="114"/>
      <c r="BL1805" s="114"/>
    </row>
    <row r="1806">
      <c r="A1806" s="114"/>
      <c r="B1806" s="114"/>
      <c r="C1806" s="114"/>
      <c r="D1806" s="114"/>
      <c r="E1806" s="114"/>
      <c r="F1806" s="114"/>
      <c r="G1806" s="114"/>
      <c r="H1806" s="114"/>
      <c r="I1806" s="114"/>
      <c r="J1806" s="114"/>
      <c r="K1806" s="114"/>
      <c r="L1806" s="114"/>
      <c r="M1806" s="114"/>
      <c r="N1806" s="114"/>
      <c r="O1806" s="114"/>
      <c r="P1806" s="114"/>
      <c r="Q1806" s="114"/>
      <c r="R1806" s="114"/>
      <c r="S1806" s="114"/>
      <c r="T1806" s="114"/>
      <c r="U1806" s="114"/>
      <c r="V1806" s="114"/>
      <c r="W1806" s="114"/>
      <c r="X1806" s="114"/>
      <c r="Y1806" s="114"/>
      <c r="Z1806" s="114"/>
      <c r="AA1806" s="114"/>
      <c r="AB1806" s="114"/>
      <c r="AC1806" s="114"/>
      <c r="AD1806" s="114"/>
      <c r="AE1806" s="114"/>
      <c r="AF1806" s="114"/>
      <c r="AG1806" s="114"/>
      <c r="AH1806" s="114"/>
      <c r="AI1806" s="114"/>
      <c r="AJ1806" s="114"/>
      <c r="AK1806" s="114"/>
      <c r="AL1806" s="114"/>
      <c r="AM1806" s="114"/>
      <c r="AN1806" s="114"/>
      <c r="AO1806" s="114"/>
      <c r="AP1806" s="114"/>
      <c r="AQ1806" s="114"/>
      <c r="AR1806" s="114"/>
      <c r="AS1806" s="114"/>
      <c r="AT1806" s="114"/>
      <c r="AU1806" s="114"/>
      <c r="AV1806" s="114"/>
      <c r="AW1806" s="114"/>
      <c r="AX1806" s="114"/>
      <c r="AY1806" s="114"/>
      <c r="AZ1806" s="114"/>
      <c r="BA1806" s="114"/>
      <c r="BB1806" s="114"/>
      <c r="BC1806" s="114"/>
      <c r="BD1806" s="114"/>
      <c r="BE1806" s="114"/>
      <c r="BF1806" s="114"/>
      <c r="BG1806" s="114"/>
      <c r="BH1806" s="114"/>
      <c r="BI1806" s="114"/>
      <c r="BJ1806" s="114"/>
      <c r="BK1806" s="114"/>
      <c r="BL1806" s="114"/>
    </row>
    <row r="1807">
      <c r="A1807" s="114"/>
      <c r="B1807" s="114"/>
      <c r="C1807" s="114"/>
      <c r="D1807" s="114"/>
      <c r="E1807" s="114"/>
      <c r="F1807" s="114"/>
      <c r="G1807" s="114"/>
      <c r="H1807" s="114"/>
      <c r="I1807" s="114"/>
      <c r="J1807" s="114"/>
      <c r="K1807" s="114"/>
      <c r="L1807" s="114"/>
      <c r="M1807" s="114"/>
      <c r="N1807" s="114"/>
      <c r="O1807" s="114"/>
      <c r="P1807" s="114"/>
      <c r="Q1807" s="114"/>
      <c r="R1807" s="114"/>
      <c r="S1807" s="114"/>
      <c r="T1807" s="114"/>
      <c r="U1807" s="114"/>
      <c r="V1807" s="114"/>
      <c r="W1807" s="114"/>
      <c r="X1807" s="114"/>
      <c r="Y1807" s="114"/>
      <c r="Z1807" s="114"/>
      <c r="AA1807" s="114"/>
      <c r="AB1807" s="114"/>
      <c r="AC1807" s="114"/>
      <c r="AD1807" s="114"/>
      <c r="AE1807" s="114"/>
      <c r="AF1807" s="114"/>
      <c r="AG1807" s="114"/>
      <c r="AH1807" s="114"/>
      <c r="AI1807" s="114"/>
      <c r="AJ1807" s="114"/>
      <c r="AK1807" s="114"/>
      <c r="AL1807" s="114"/>
      <c r="AM1807" s="114"/>
      <c r="AN1807" s="114"/>
      <c r="AO1807" s="114"/>
      <c r="AP1807" s="114"/>
      <c r="AQ1807" s="114"/>
      <c r="AR1807" s="114"/>
      <c r="AS1807" s="114"/>
      <c r="AT1807" s="114"/>
      <c r="AU1807" s="114"/>
      <c r="AV1807" s="114"/>
      <c r="AW1807" s="114"/>
      <c r="AX1807" s="114"/>
      <c r="AY1807" s="114"/>
      <c r="AZ1807" s="114"/>
      <c r="BA1807" s="114"/>
      <c r="BB1807" s="114"/>
      <c r="BC1807" s="114"/>
      <c r="BD1807" s="114"/>
      <c r="BE1807" s="114"/>
      <c r="BF1807" s="114"/>
      <c r="BG1807" s="114"/>
      <c r="BH1807" s="114"/>
      <c r="BI1807" s="114"/>
      <c r="BJ1807" s="114"/>
      <c r="BK1807" s="114"/>
      <c r="BL1807" s="114"/>
    </row>
    <row r="1808">
      <c r="A1808" s="114"/>
      <c r="B1808" s="114"/>
      <c r="C1808" s="114"/>
      <c r="D1808" s="114"/>
      <c r="E1808" s="114"/>
      <c r="F1808" s="114"/>
      <c r="G1808" s="114"/>
      <c r="H1808" s="114"/>
      <c r="I1808" s="114"/>
      <c r="J1808" s="114"/>
      <c r="K1808" s="114"/>
      <c r="L1808" s="114"/>
      <c r="M1808" s="114"/>
      <c r="N1808" s="114"/>
      <c r="O1808" s="114"/>
      <c r="P1808" s="114"/>
      <c r="Q1808" s="114"/>
      <c r="R1808" s="114"/>
      <c r="S1808" s="114"/>
      <c r="T1808" s="114"/>
      <c r="U1808" s="114"/>
      <c r="V1808" s="114"/>
      <c r="W1808" s="114"/>
      <c r="X1808" s="114"/>
      <c r="Y1808" s="114"/>
      <c r="Z1808" s="114"/>
      <c r="AA1808" s="114"/>
      <c r="AB1808" s="114"/>
      <c r="AC1808" s="114"/>
      <c r="AD1808" s="114"/>
      <c r="AE1808" s="114"/>
      <c r="AF1808" s="114"/>
      <c r="AG1808" s="114"/>
      <c r="AH1808" s="114"/>
      <c r="AI1808" s="114"/>
      <c r="AJ1808" s="114"/>
      <c r="AK1808" s="114"/>
      <c r="AL1808" s="114"/>
      <c r="AM1808" s="114"/>
      <c r="AN1808" s="114"/>
      <c r="AO1808" s="114"/>
      <c r="AP1808" s="114"/>
      <c r="AQ1808" s="114"/>
      <c r="AR1808" s="114"/>
      <c r="AS1808" s="114"/>
      <c r="AT1808" s="114"/>
      <c r="AU1808" s="114"/>
      <c r="AV1808" s="114"/>
      <c r="AW1808" s="114"/>
      <c r="AX1808" s="114"/>
      <c r="AY1808" s="114"/>
      <c r="AZ1808" s="114"/>
      <c r="BA1808" s="114"/>
      <c r="BB1808" s="114"/>
      <c r="BC1808" s="114"/>
      <c r="BD1808" s="114"/>
      <c r="BE1808" s="114"/>
      <c r="BF1808" s="114"/>
      <c r="BG1808" s="114"/>
      <c r="BH1808" s="114"/>
      <c r="BI1808" s="114"/>
      <c r="BJ1808" s="114"/>
      <c r="BK1808" s="114"/>
      <c r="BL1808" s="114"/>
    </row>
    <row r="1809">
      <c r="A1809" s="114"/>
      <c r="B1809" s="114"/>
      <c r="C1809" s="114"/>
      <c r="D1809" s="114"/>
      <c r="E1809" s="114"/>
      <c r="F1809" s="114"/>
      <c r="G1809" s="114"/>
      <c r="H1809" s="114"/>
      <c r="I1809" s="114"/>
      <c r="J1809" s="114"/>
      <c r="K1809" s="114"/>
      <c r="L1809" s="114"/>
      <c r="M1809" s="114"/>
      <c r="N1809" s="114"/>
      <c r="O1809" s="114"/>
      <c r="P1809" s="114"/>
      <c r="Q1809" s="114"/>
      <c r="R1809" s="114"/>
      <c r="S1809" s="114"/>
      <c r="T1809" s="114"/>
      <c r="U1809" s="114"/>
      <c r="V1809" s="114"/>
      <c r="W1809" s="114"/>
      <c r="X1809" s="114"/>
      <c r="Y1809" s="114"/>
      <c r="Z1809" s="114"/>
      <c r="AA1809" s="114"/>
      <c r="AB1809" s="114"/>
      <c r="AC1809" s="114"/>
      <c r="AD1809" s="114"/>
      <c r="AE1809" s="114"/>
      <c r="AF1809" s="114"/>
      <c r="AG1809" s="114"/>
      <c r="AH1809" s="114"/>
      <c r="AI1809" s="114"/>
      <c r="AJ1809" s="114"/>
      <c r="AK1809" s="114"/>
      <c r="AL1809" s="114"/>
      <c r="AM1809" s="114"/>
      <c r="AN1809" s="114"/>
      <c r="AO1809" s="114"/>
      <c r="AP1809" s="114"/>
      <c r="AQ1809" s="114"/>
      <c r="AR1809" s="114"/>
      <c r="AS1809" s="114"/>
      <c r="AT1809" s="114"/>
      <c r="AU1809" s="114"/>
      <c r="AV1809" s="114"/>
      <c r="AW1809" s="114"/>
      <c r="AX1809" s="114"/>
      <c r="AY1809" s="114"/>
      <c r="AZ1809" s="114"/>
      <c r="BA1809" s="114"/>
      <c r="BB1809" s="114"/>
      <c r="BC1809" s="114"/>
      <c r="BD1809" s="114"/>
      <c r="BE1809" s="114"/>
      <c r="BF1809" s="114"/>
      <c r="BG1809" s="114"/>
      <c r="BH1809" s="114"/>
      <c r="BI1809" s="114"/>
      <c r="BJ1809" s="114"/>
      <c r="BK1809" s="114"/>
      <c r="BL1809" s="114"/>
    </row>
    <row r="1810">
      <c r="A1810" s="114"/>
      <c r="B1810" s="114"/>
      <c r="C1810" s="114"/>
      <c r="D1810" s="114"/>
      <c r="E1810" s="114"/>
      <c r="F1810" s="114"/>
      <c r="G1810" s="114"/>
      <c r="H1810" s="114"/>
      <c r="I1810" s="114"/>
      <c r="J1810" s="114"/>
      <c r="K1810" s="114"/>
      <c r="L1810" s="114"/>
      <c r="M1810" s="114"/>
      <c r="N1810" s="114"/>
      <c r="O1810" s="114"/>
      <c r="P1810" s="114"/>
      <c r="Q1810" s="114"/>
      <c r="R1810" s="114"/>
      <c r="S1810" s="114"/>
      <c r="T1810" s="114"/>
      <c r="U1810" s="114"/>
      <c r="V1810" s="114"/>
      <c r="W1810" s="114"/>
      <c r="X1810" s="114"/>
      <c r="Y1810" s="114"/>
      <c r="Z1810" s="114"/>
      <c r="AA1810" s="114"/>
      <c r="AB1810" s="114"/>
      <c r="AC1810" s="114"/>
      <c r="AD1810" s="114"/>
      <c r="AE1810" s="114"/>
      <c r="AF1810" s="114"/>
      <c r="AG1810" s="114"/>
      <c r="AH1810" s="114"/>
      <c r="AI1810" s="114"/>
      <c r="AJ1810" s="114"/>
      <c r="AK1810" s="114"/>
      <c r="AL1810" s="114"/>
      <c r="AM1810" s="114"/>
      <c r="AN1810" s="114"/>
      <c r="AO1810" s="114"/>
      <c r="AP1810" s="114"/>
      <c r="AQ1810" s="114"/>
      <c r="AR1810" s="114"/>
      <c r="AS1810" s="114"/>
      <c r="AT1810" s="114"/>
      <c r="AU1810" s="114"/>
      <c r="AV1810" s="114"/>
      <c r="AW1810" s="114"/>
      <c r="AX1810" s="114"/>
      <c r="AY1810" s="114"/>
      <c r="AZ1810" s="114"/>
      <c r="BA1810" s="114"/>
      <c r="BB1810" s="114"/>
      <c r="BC1810" s="114"/>
      <c r="BD1810" s="114"/>
      <c r="BE1810" s="114"/>
      <c r="BF1810" s="114"/>
      <c r="BG1810" s="114"/>
      <c r="BH1810" s="114"/>
      <c r="BI1810" s="114"/>
      <c r="BJ1810" s="114"/>
      <c r="BK1810" s="114"/>
      <c r="BL1810" s="114"/>
    </row>
    <row r="1811">
      <c r="A1811" s="114"/>
      <c r="B1811" s="114"/>
      <c r="C1811" s="114"/>
      <c r="D1811" s="114"/>
      <c r="E1811" s="114"/>
      <c r="F1811" s="114"/>
      <c r="G1811" s="114"/>
      <c r="H1811" s="114"/>
      <c r="I1811" s="114"/>
      <c r="J1811" s="114"/>
      <c r="K1811" s="114"/>
      <c r="L1811" s="114"/>
      <c r="M1811" s="114"/>
      <c r="N1811" s="114"/>
      <c r="O1811" s="114"/>
      <c r="P1811" s="114"/>
      <c r="Q1811" s="114"/>
      <c r="R1811" s="114"/>
      <c r="S1811" s="114"/>
      <c r="T1811" s="114"/>
      <c r="U1811" s="114"/>
      <c r="V1811" s="114"/>
      <c r="W1811" s="114"/>
      <c r="X1811" s="114"/>
      <c r="Y1811" s="114"/>
      <c r="Z1811" s="114"/>
      <c r="AA1811" s="114"/>
      <c r="AB1811" s="114"/>
      <c r="AC1811" s="114"/>
      <c r="AD1811" s="114"/>
      <c r="AE1811" s="114"/>
      <c r="AF1811" s="114"/>
      <c r="AG1811" s="114"/>
      <c r="AH1811" s="114"/>
      <c r="AI1811" s="114"/>
      <c r="AJ1811" s="114"/>
      <c r="AK1811" s="114"/>
      <c r="AL1811" s="114"/>
      <c r="AM1811" s="114"/>
      <c r="AN1811" s="114"/>
      <c r="AO1811" s="114"/>
      <c r="AP1811" s="114"/>
      <c r="AQ1811" s="114"/>
      <c r="AR1811" s="114"/>
      <c r="AS1811" s="114"/>
      <c r="AT1811" s="114"/>
      <c r="AU1811" s="114"/>
      <c r="AV1811" s="114"/>
      <c r="AW1811" s="114"/>
      <c r="AX1811" s="114"/>
      <c r="AY1811" s="114"/>
      <c r="AZ1811" s="114"/>
      <c r="BA1811" s="114"/>
      <c r="BB1811" s="114"/>
      <c r="BC1811" s="114"/>
      <c r="BD1811" s="114"/>
      <c r="BE1811" s="114"/>
      <c r="BF1811" s="114"/>
      <c r="BG1811" s="114"/>
      <c r="BH1811" s="114"/>
      <c r="BI1811" s="114"/>
      <c r="BJ1811" s="114"/>
      <c r="BK1811" s="114"/>
      <c r="BL1811" s="114"/>
    </row>
    <row r="1812">
      <c r="A1812" s="114"/>
      <c r="B1812" s="114"/>
      <c r="C1812" s="114"/>
      <c r="D1812" s="114"/>
      <c r="E1812" s="114"/>
      <c r="F1812" s="114"/>
      <c r="G1812" s="114"/>
      <c r="H1812" s="114"/>
      <c r="I1812" s="114"/>
      <c r="J1812" s="114"/>
      <c r="K1812" s="114"/>
      <c r="L1812" s="114"/>
      <c r="M1812" s="114"/>
      <c r="N1812" s="114"/>
      <c r="O1812" s="114"/>
      <c r="P1812" s="114"/>
      <c r="Q1812" s="114"/>
      <c r="R1812" s="114"/>
      <c r="S1812" s="114"/>
      <c r="T1812" s="114"/>
      <c r="U1812" s="114"/>
      <c r="V1812" s="114"/>
      <c r="W1812" s="114"/>
      <c r="X1812" s="114"/>
      <c r="Y1812" s="114"/>
      <c r="Z1812" s="114"/>
      <c r="AA1812" s="114"/>
      <c r="AB1812" s="114"/>
      <c r="AC1812" s="114"/>
      <c r="AD1812" s="114"/>
      <c r="AE1812" s="114"/>
      <c r="AF1812" s="114"/>
      <c r="AG1812" s="114"/>
      <c r="AH1812" s="114"/>
      <c r="AI1812" s="114"/>
      <c r="AJ1812" s="114"/>
      <c r="AK1812" s="114"/>
      <c r="AL1812" s="114"/>
      <c r="AM1812" s="114"/>
      <c r="AN1812" s="114"/>
      <c r="AO1812" s="114"/>
      <c r="AP1812" s="114"/>
      <c r="AQ1812" s="114"/>
      <c r="AR1812" s="114"/>
      <c r="AS1812" s="114"/>
      <c r="AT1812" s="114"/>
      <c r="AU1812" s="114"/>
      <c r="AV1812" s="114"/>
      <c r="AW1812" s="114"/>
      <c r="AX1812" s="114"/>
      <c r="AY1812" s="114"/>
      <c r="AZ1812" s="114"/>
      <c r="BA1812" s="114"/>
      <c r="BB1812" s="114"/>
      <c r="BC1812" s="114"/>
      <c r="BD1812" s="114"/>
      <c r="BE1812" s="114"/>
      <c r="BF1812" s="114"/>
      <c r="BG1812" s="114"/>
      <c r="BH1812" s="114"/>
      <c r="BI1812" s="114"/>
      <c r="BJ1812" s="114"/>
      <c r="BK1812" s="114"/>
      <c r="BL1812" s="114"/>
    </row>
    <row r="1813">
      <c r="A1813" s="114"/>
      <c r="B1813" s="114"/>
      <c r="C1813" s="114"/>
      <c r="D1813" s="114"/>
      <c r="E1813" s="114"/>
      <c r="F1813" s="114"/>
      <c r="G1813" s="114"/>
      <c r="H1813" s="114"/>
      <c r="I1813" s="114"/>
      <c r="J1813" s="114"/>
      <c r="K1813" s="114"/>
      <c r="L1813" s="114"/>
      <c r="M1813" s="114"/>
      <c r="N1813" s="114"/>
      <c r="O1813" s="114"/>
      <c r="P1813" s="114"/>
      <c r="Q1813" s="114"/>
      <c r="R1813" s="114"/>
      <c r="S1813" s="114"/>
      <c r="T1813" s="114"/>
      <c r="U1813" s="114"/>
      <c r="V1813" s="114"/>
      <c r="W1813" s="114"/>
      <c r="X1813" s="114"/>
      <c r="Y1813" s="114"/>
      <c r="Z1813" s="114"/>
      <c r="AA1813" s="114"/>
      <c r="AB1813" s="114"/>
      <c r="AC1813" s="114"/>
      <c r="AD1813" s="114"/>
      <c r="AE1813" s="114"/>
      <c r="AF1813" s="114"/>
      <c r="AG1813" s="114"/>
      <c r="AH1813" s="114"/>
      <c r="AI1813" s="114"/>
      <c r="AJ1813" s="114"/>
      <c r="AK1813" s="114"/>
      <c r="AL1813" s="114"/>
      <c r="AM1813" s="114"/>
      <c r="AN1813" s="114"/>
      <c r="AO1813" s="114"/>
      <c r="AP1813" s="114"/>
      <c r="AQ1813" s="114"/>
      <c r="AR1813" s="114"/>
      <c r="AS1813" s="114"/>
      <c r="AT1813" s="114"/>
      <c r="AU1813" s="114"/>
      <c r="AV1813" s="114"/>
      <c r="AW1813" s="114"/>
      <c r="AX1813" s="114"/>
      <c r="AY1813" s="114"/>
      <c r="AZ1813" s="114"/>
      <c r="BA1813" s="114"/>
      <c r="BB1813" s="114"/>
      <c r="BC1813" s="114"/>
      <c r="BD1813" s="114"/>
      <c r="BE1813" s="114"/>
      <c r="BF1813" s="114"/>
      <c r="BG1813" s="114"/>
      <c r="BH1813" s="114"/>
      <c r="BI1813" s="114"/>
      <c r="BJ1813" s="114"/>
      <c r="BK1813" s="114"/>
      <c r="BL1813" s="114"/>
    </row>
    <row r="1814">
      <c r="A1814" s="114"/>
      <c r="B1814" s="114"/>
      <c r="C1814" s="114"/>
      <c r="D1814" s="114"/>
      <c r="E1814" s="114"/>
      <c r="F1814" s="114"/>
      <c r="G1814" s="114"/>
      <c r="H1814" s="114"/>
      <c r="I1814" s="114"/>
      <c r="J1814" s="114"/>
      <c r="K1814" s="114"/>
      <c r="L1814" s="114"/>
      <c r="M1814" s="114"/>
      <c r="N1814" s="114"/>
      <c r="O1814" s="114"/>
      <c r="P1814" s="114"/>
      <c r="Q1814" s="114"/>
      <c r="R1814" s="114"/>
      <c r="S1814" s="114"/>
      <c r="T1814" s="114"/>
      <c r="U1814" s="114"/>
      <c r="V1814" s="114"/>
      <c r="W1814" s="114"/>
      <c r="X1814" s="114"/>
      <c r="Y1814" s="114"/>
      <c r="Z1814" s="114"/>
      <c r="AA1814" s="114"/>
      <c r="AB1814" s="114"/>
      <c r="AC1814" s="114"/>
      <c r="AD1814" s="114"/>
      <c r="AE1814" s="114"/>
      <c r="AF1814" s="114"/>
      <c r="AG1814" s="114"/>
      <c r="AH1814" s="114"/>
      <c r="AI1814" s="114"/>
      <c r="AJ1814" s="114"/>
      <c r="AK1814" s="114"/>
      <c r="AL1814" s="114"/>
      <c r="AM1814" s="114"/>
      <c r="AN1814" s="114"/>
      <c r="AO1814" s="114"/>
      <c r="AP1814" s="114"/>
      <c r="AQ1814" s="114"/>
      <c r="AR1814" s="114"/>
      <c r="AS1814" s="114"/>
      <c r="AT1814" s="114"/>
      <c r="AU1814" s="114"/>
      <c r="AV1814" s="114"/>
      <c r="AW1814" s="114"/>
      <c r="AX1814" s="114"/>
      <c r="AY1814" s="114"/>
      <c r="AZ1814" s="114"/>
      <c r="BA1814" s="114"/>
      <c r="BB1814" s="114"/>
      <c r="BC1814" s="114"/>
      <c r="BD1814" s="114"/>
      <c r="BE1814" s="114"/>
      <c r="BF1814" s="114"/>
      <c r="BG1814" s="114"/>
      <c r="BH1814" s="114"/>
      <c r="BI1814" s="114"/>
      <c r="BJ1814" s="114"/>
      <c r="BK1814" s="114"/>
      <c r="BL1814" s="114"/>
    </row>
    <row r="1815">
      <c r="A1815" s="114"/>
      <c r="B1815" s="114"/>
      <c r="C1815" s="114"/>
      <c r="D1815" s="114"/>
      <c r="E1815" s="114"/>
      <c r="F1815" s="114"/>
      <c r="G1815" s="114"/>
      <c r="H1815" s="114"/>
      <c r="I1815" s="114"/>
      <c r="J1815" s="114"/>
      <c r="K1815" s="114"/>
      <c r="L1815" s="114"/>
      <c r="M1815" s="114"/>
      <c r="N1815" s="114"/>
      <c r="O1815" s="114"/>
      <c r="P1815" s="114"/>
      <c r="Q1815" s="114"/>
      <c r="R1815" s="114"/>
      <c r="S1815" s="114"/>
      <c r="T1815" s="114"/>
      <c r="U1815" s="114"/>
      <c r="V1815" s="114"/>
      <c r="W1815" s="114"/>
      <c r="X1815" s="114"/>
      <c r="Y1815" s="114"/>
      <c r="Z1815" s="114"/>
      <c r="AA1815" s="114"/>
      <c r="AB1815" s="114"/>
      <c r="AC1815" s="114"/>
      <c r="AD1815" s="114"/>
      <c r="AE1815" s="114"/>
      <c r="AF1815" s="114"/>
      <c r="AG1815" s="114"/>
      <c r="AH1815" s="114"/>
      <c r="AI1815" s="114"/>
      <c r="AJ1815" s="114"/>
      <c r="AK1815" s="114"/>
      <c r="AL1815" s="114"/>
      <c r="AM1815" s="114"/>
      <c r="AN1815" s="114"/>
      <c r="AO1815" s="114"/>
      <c r="AP1815" s="114"/>
      <c r="AQ1815" s="114"/>
      <c r="AR1815" s="114"/>
      <c r="AS1815" s="114"/>
      <c r="AT1815" s="114"/>
      <c r="AU1815" s="114"/>
      <c r="AV1815" s="114"/>
      <c r="AW1815" s="114"/>
      <c r="AX1815" s="114"/>
      <c r="AY1815" s="114"/>
      <c r="AZ1815" s="114"/>
      <c r="BA1815" s="114"/>
      <c r="BB1815" s="114"/>
      <c r="BC1815" s="114"/>
      <c r="BD1815" s="114"/>
      <c r="BE1815" s="114"/>
      <c r="BF1815" s="114"/>
      <c r="BG1815" s="114"/>
      <c r="BH1815" s="114"/>
      <c r="BI1815" s="114"/>
      <c r="BJ1815" s="114"/>
      <c r="BK1815" s="114"/>
      <c r="BL1815" s="114"/>
    </row>
    <row r="1816">
      <c r="A1816" s="114"/>
      <c r="B1816" s="114"/>
      <c r="C1816" s="114"/>
      <c r="D1816" s="114"/>
      <c r="E1816" s="114"/>
      <c r="F1816" s="114"/>
      <c r="G1816" s="114"/>
      <c r="H1816" s="114"/>
      <c r="I1816" s="114"/>
      <c r="J1816" s="114"/>
      <c r="K1816" s="114"/>
      <c r="L1816" s="114"/>
      <c r="M1816" s="114"/>
      <c r="N1816" s="114"/>
      <c r="O1816" s="114"/>
      <c r="P1816" s="114"/>
      <c r="Q1816" s="114"/>
      <c r="R1816" s="114"/>
      <c r="S1816" s="114"/>
      <c r="T1816" s="114"/>
      <c r="U1816" s="114"/>
      <c r="V1816" s="114"/>
      <c r="W1816" s="114"/>
      <c r="X1816" s="114"/>
      <c r="Y1816" s="114"/>
      <c r="Z1816" s="114"/>
      <c r="AA1816" s="114"/>
      <c r="AB1816" s="114"/>
      <c r="AC1816" s="114"/>
      <c r="AD1816" s="114"/>
      <c r="AE1816" s="114"/>
      <c r="AF1816" s="114"/>
      <c r="AG1816" s="114"/>
      <c r="AH1816" s="114"/>
      <c r="AI1816" s="114"/>
      <c r="AJ1816" s="114"/>
      <c r="AK1816" s="114"/>
      <c r="AL1816" s="114"/>
      <c r="AM1816" s="114"/>
      <c r="AN1816" s="114"/>
      <c r="AO1816" s="114"/>
      <c r="AP1816" s="114"/>
      <c r="AQ1816" s="114"/>
      <c r="AR1816" s="114"/>
      <c r="AS1816" s="114"/>
      <c r="AT1816" s="114"/>
      <c r="AU1816" s="114"/>
      <c r="AV1816" s="114"/>
      <c r="AW1816" s="114"/>
      <c r="AX1816" s="114"/>
      <c r="AY1816" s="114"/>
      <c r="AZ1816" s="114"/>
      <c r="BA1816" s="114"/>
      <c r="BB1816" s="114"/>
      <c r="BC1816" s="114"/>
      <c r="BD1816" s="114"/>
      <c r="BE1816" s="114"/>
      <c r="BF1816" s="114"/>
      <c r="BG1816" s="114"/>
      <c r="BH1816" s="114"/>
      <c r="BI1816" s="114"/>
      <c r="BJ1816" s="114"/>
      <c r="BK1816" s="114"/>
      <c r="BL1816" s="114"/>
    </row>
    <row r="1817">
      <c r="A1817" s="114"/>
      <c r="B1817" s="114"/>
      <c r="C1817" s="114"/>
      <c r="D1817" s="114"/>
      <c r="E1817" s="114"/>
      <c r="F1817" s="114"/>
      <c r="G1817" s="114"/>
      <c r="H1817" s="114"/>
      <c r="I1817" s="114"/>
      <c r="J1817" s="114"/>
      <c r="K1817" s="114"/>
      <c r="L1817" s="114"/>
      <c r="M1817" s="114"/>
      <c r="N1817" s="114"/>
      <c r="O1817" s="114"/>
      <c r="P1817" s="114"/>
      <c r="Q1817" s="114"/>
      <c r="R1817" s="114"/>
      <c r="S1817" s="114"/>
      <c r="T1817" s="114"/>
      <c r="U1817" s="114"/>
      <c r="V1817" s="114"/>
      <c r="W1817" s="114"/>
      <c r="X1817" s="114"/>
      <c r="Y1817" s="114"/>
      <c r="Z1817" s="114"/>
      <c r="AA1817" s="114"/>
      <c r="AB1817" s="114"/>
      <c r="AC1817" s="114"/>
      <c r="AD1817" s="114"/>
      <c r="AE1817" s="114"/>
      <c r="AF1817" s="114"/>
      <c r="AG1817" s="114"/>
      <c r="AH1817" s="114"/>
      <c r="AI1817" s="114"/>
      <c r="AJ1817" s="114"/>
      <c r="AK1817" s="114"/>
      <c r="AL1817" s="114"/>
      <c r="AM1817" s="114"/>
      <c r="AN1817" s="114"/>
      <c r="AO1817" s="114"/>
      <c r="AP1817" s="114"/>
      <c r="AQ1817" s="114"/>
      <c r="AR1817" s="114"/>
      <c r="AS1817" s="114"/>
      <c r="AT1817" s="114"/>
      <c r="AU1817" s="114"/>
      <c r="AV1817" s="114"/>
      <c r="AW1817" s="114"/>
      <c r="AX1817" s="114"/>
      <c r="AY1817" s="114"/>
      <c r="AZ1817" s="114"/>
      <c r="BA1817" s="114"/>
      <c r="BB1817" s="114"/>
      <c r="BC1817" s="114"/>
      <c r="BD1817" s="114"/>
      <c r="BE1817" s="114"/>
      <c r="BF1817" s="114"/>
      <c r="BG1817" s="114"/>
      <c r="BH1817" s="114"/>
      <c r="BI1817" s="114"/>
      <c r="BJ1817" s="114"/>
      <c r="BK1817" s="114"/>
      <c r="BL1817" s="114"/>
    </row>
    <row r="1818">
      <c r="A1818" s="114"/>
      <c r="B1818" s="114"/>
      <c r="C1818" s="114"/>
      <c r="D1818" s="114"/>
      <c r="E1818" s="114"/>
      <c r="F1818" s="114"/>
      <c r="G1818" s="114"/>
      <c r="H1818" s="114"/>
      <c r="I1818" s="114"/>
      <c r="J1818" s="114"/>
      <c r="K1818" s="114"/>
      <c r="L1818" s="114"/>
      <c r="M1818" s="114"/>
      <c r="N1818" s="114"/>
      <c r="O1818" s="114"/>
      <c r="P1818" s="114"/>
      <c r="Q1818" s="114"/>
      <c r="R1818" s="114"/>
      <c r="S1818" s="114"/>
      <c r="T1818" s="114"/>
      <c r="U1818" s="114"/>
      <c r="V1818" s="114"/>
      <c r="W1818" s="114"/>
      <c r="X1818" s="114"/>
      <c r="Y1818" s="114"/>
      <c r="Z1818" s="114"/>
      <c r="AA1818" s="114"/>
      <c r="AB1818" s="114"/>
      <c r="AC1818" s="114"/>
      <c r="AD1818" s="114"/>
      <c r="AE1818" s="114"/>
      <c r="AF1818" s="114"/>
      <c r="AG1818" s="114"/>
      <c r="AH1818" s="114"/>
      <c r="AI1818" s="114"/>
      <c r="AJ1818" s="114"/>
      <c r="AK1818" s="114"/>
      <c r="AL1818" s="114"/>
      <c r="AM1818" s="114"/>
      <c r="AN1818" s="114"/>
      <c r="AO1818" s="114"/>
      <c r="AP1818" s="114"/>
      <c r="AQ1818" s="114"/>
      <c r="AR1818" s="114"/>
      <c r="AS1818" s="114"/>
      <c r="AT1818" s="114"/>
      <c r="AU1818" s="114"/>
      <c r="AV1818" s="114"/>
      <c r="AW1818" s="114"/>
      <c r="AX1818" s="114"/>
      <c r="AY1818" s="114"/>
      <c r="AZ1818" s="114"/>
      <c r="BA1818" s="114"/>
      <c r="BB1818" s="114"/>
      <c r="BC1818" s="114"/>
      <c r="BD1818" s="114"/>
      <c r="BE1818" s="114"/>
      <c r="BF1818" s="114"/>
      <c r="BG1818" s="114"/>
      <c r="BH1818" s="114"/>
      <c r="BI1818" s="114"/>
      <c r="BJ1818" s="114"/>
      <c r="BK1818" s="114"/>
      <c r="BL1818" s="114"/>
    </row>
    <row r="1819">
      <c r="A1819" s="114"/>
      <c r="B1819" s="114"/>
      <c r="C1819" s="114"/>
      <c r="D1819" s="114"/>
      <c r="E1819" s="114"/>
      <c r="F1819" s="114"/>
      <c r="G1819" s="114"/>
      <c r="H1819" s="114"/>
      <c r="I1819" s="114"/>
      <c r="J1819" s="114"/>
      <c r="K1819" s="114"/>
      <c r="L1819" s="114"/>
      <c r="M1819" s="114"/>
      <c r="N1819" s="114"/>
      <c r="O1819" s="114"/>
      <c r="P1819" s="114"/>
      <c r="Q1819" s="114"/>
      <c r="R1819" s="114"/>
      <c r="S1819" s="114"/>
      <c r="T1819" s="114"/>
      <c r="U1819" s="114"/>
      <c r="V1819" s="114"/>
      <c r="W1819" s="114"/>
      <c r="X1819" s="114"/>
      <c r="Y1819" s="114"/>
      <c r="Z1819" s="114"/>
      <c r="AA1819" s="114"/>
      <c r="AB1819" s="114"/>
      <c r="AC1819" s="114"/>
      <c r="AD1819" s="114"/>
      <c r="AE1819" s="114"/>
      <c r="AF1819" s="114"/>
      <c r="AG1819" s="114"/>
      <c r="AH1819" s="114"/>
      <c r="AI1819" s="114"/>
      <c r="AJ1819" s="114"/>
      <c r="AK1819" s="114"/>
      <c r="AL1819" s="114"/>
      <c r="AM1819" s="114"/>
      <c r="AN1819" s="114"/>
      <c r="AO1819" s="114"/>
      <c r="AP1819" s="114"/>
      <c r="AQ1819" s="114"/>
      <c r="AR1819" s="114"/>
      <c r="AS1819" s="114"/>
      <c r="AT1819" s="114"/>
      <c r="AU1819" s="114"/>
      <c r="AV1819" s="114"/>
      <c r="AW1819" s="114"/>
      <c r="AX1819" s="114"/>
      <c r="AY1819" s="114"/>
      <c r="AZ1819" s="114"/>
      <c r="BA1819" s="114"/>
      <c r="BB1819" s="114"/>
      <c r="BC1819" s="114"/>
      <c r="BD1819" s="114"/>
      <c r="BE1819" s="114"/>
      <c r="BF1819" s="114"/>
      <c r="BG1819" s="114"/>
      <c r="BH1819" s="114"/>
      <c r="BI1819" s="114"/>
      <c r="BJ1819" s="114"/>
      <c r="BK1819" s="114"/>
      <c r="BL1819" s="114"/>
    </row>
    <row r="1820">
      <c r="A1820" s="114"/>
      <c r="B1820" s="114"/>
      <c r="C1820" s="114"/>
      <c r="D1820" s="114"/>
      <c r="E1820" s="114"/>
      <c r="F1820" s="114"/>
      <c r="G1820" s="114"/>
      <c r="H1820" s="114"/>
      <c r="I1820" s="114"/>
      <c r="J1820" s="114"/>
      <c r="K1820" s="114"/>
      <c r="L1820" s="114"/>
      <c r="M1820" s="114"/>
      <c r="N1820" s="114"/>
      <c r="O1820" s="114"/>
      <c r="P1820" s="114"/>
      <c r="Q1820" s="114"/>
      <c r="R1820" s="114"/>
      <c r="S1820" s="114"/>
      <c r="T1820" s="114"/>
      <c r="U1820" s="114"/>
      <c r="V1820" s="114"/>
      <c r="W1820" s="114"/>
      <c r="X1820" s="114"/>
      <c r="Y1820" s="114"/>
      <c r="Z1820" s="114"/>
      <c r="AA1820" s="114"/>
      <c r="AB1820" s="114"/>
      <c r="AC1820" s="114"/>
      <c r="AD1820" s="114"/>
      <c r="AE1820" s="114"/>
      <c r="AF1820" s="114"/>
      <c r="AG1820" s="114"/>
      <c r="AH1820" s="114"/>
      <c r="AI1820" s="114"/>
      <c r="AJ1820" s="114"/>
      <c r="AK1820" s="114"/>
      <c r="AL1820" s="114"/>
      <c r="AM1820" s="114"/>
      <c r="AN1820" s="114"/>
      <c r="AO1820" s="114"/>
      <c r="AP1820" s="114"/>
      <c r="AQ1820" s="114"/>
      <c r="AR1820" s="114"/>
      <c r="AS1820" s="114"/>
      <c r="AT1820" s="114"/>
      <c r="AU1820" s="114"/>
      <c r="AV1820" s="114"/>
      <c r="AW1820" s="114"/>
      <c r="AX1820" s="114"/>
      <c r="AY1820" s="114"/>
      <c r="AZ1820" s="114"/>
      <c r="BA1820" s="114"/>
      <c r="BB1820" s="114"/>
      <c r="BC1820" s="114"/>
      <c r="BD1820" s="114"/>
      <c r="BE1820" s="114"/>
      <c r="BF1820" s="114"/>
      <c r="BG1820" s="114"/>
      <c r="BH1820" s="114"/>
      <c r="BI1820" s="114"/>
      <c r="BJ1820" s="114"/>
      <c r="BK1820" s="114"/>
      <c r="BL1820" s="114"/>
    </row>
    <row r="1821">
      <c r="A1821" s="114"/>
      <c r="B1821" s="114"/>
      <c r="C1821" s="114"/>
      <c r="D1821" s="114"/>
      <c r="E1821" s="114"/>
      <c r="F1821" s="114"/>
      <c r="G1821" s="114"/>
      <c r="H1821" s="114"/>
      <c r="I1821" s="114"/>
      <c r="J1821" s="114"/>
      <c r="K1821" s="114"/>
      <c r="L1821" s="114"/>
      <c r="M1821" s="114"/>
      <c r="N1821" s="114"/>
      <c r="O1821" s="114"/>
      <c r="P1821" s="114"/>
      <c r="Q1821" s="114"/>
      <c r="R1821" s="114"/>
      <c r="S1821" s="114"/>
      <c r="T1821" s="114"/>
      <c r="U1821" s="114"/>
      <c r="V1821" s="114"/>
      <c r="W1821" s="114"/>
      <c r="X1821" s="114"/>
      <c r="Y1821" s="114"/>
      <c r="Z1821" s="114"/>
      <c r="AA1821" s="114"/>
      <c r="AB1821" s="114"/>
      <c r="AC1821" s="114"/>
      <c r="AD1821" s="114"/>
      <c r="AE1821" s="114"/>
      <c r="AF1821" s="114"/>
      <c r="AG1821" s="114"/>
      <c r="AH1821" s="114"/>
      <c r="AI1821" s="114"/>
      <c r="AJ1821" s="114"/>
      <c r="AK1821" s="114"/>
      <c r="AL1821" s="114"/>
      <c r="AM1821" s="114"/>
      <c r="AN1821" s="114"/>
      <c r="AO1821" s="114"/>
      <c r="AP1821" s="114"/>
      <c r="AQ1821" s="114"/>
      <c r="AR1821" s="114"/>
      <c r="AS1821" s="114"/>
      <c r="AT1821" s="114"/>
      <c r="AU1821" s="114"/>
      <c r="AV1821" s="114"/>
      <c r="AW1821" s="114"/>
      <c r="AX1821" s="114"/>
      <c r="AY1821" s="114"/>
      <c r="AZ1821" s="114"/>
      <c r="BA1821" s="114"/>
      <c r="BB1821" s="114"/>
      <c r="BC1821" s="114"/>
      <c r="BD1821" s="114"/>
      <c r="BE1821" s="114"/>
      <c r="BF1821" s="114"/>
      <c r="BG1821" s="114"/>
      <c r="BH1821" s="114"/>
      <c r="BI1821" s="114"/>
      <c r="BJ1821" s="114"/>
      <c r="BK1821" s="114"/>
      <c r="BL1821" s="114"/>
    </row>
    <row r="1822">
      <c r="A1822" s="114"/>
      <c r="B1822" s="114"/>
      <c r="C1822" s="114"/>
      <c r="D1822" s="114"/>
      <c r="E1822" s="114"/>
      <c r="F1822" s="114"/>
      <c r="G1822" s="114"/>
      <c r="H1822" s="114"/>
      <c r="I1822" s="114"/>
      <c r="J1822" s="114"/>
      <c r="K1822" s="114"/>
      <c r="L1822" s="114"/>
      <c r="M1822" s="114"/>
      <c r="N1822" s="114"/>
      <c r="O1822" s="114"/>
      <c r="P1822" s="114"/>
      <c r="Q1822" s="114"/>
      <c r="R1822" s="114"/>
      <c r="S1822" s="114"/>
      <c r="T1822" s="114"/>
      <c r="U1822" s="114"/>
      <c r="V1822" s="114"/>
      <c r="W1822" s="114"/>
      <c r="X1822" s="114"/>
      <c r="Y1822" s="114"/>
      <c r="Z1822" s="114"/>
      <c r="AA1822" s="114"/>
      <c r="AB1822" s="114"/>
      <c r="AC1822" s="114"/>
      <c r="AD1822" s="114"/>
      <c r="AE1822" s="114"/>
      <c r="AF1822" s="114"/>
      <c r="AG1822" s="114"/>
      <c r="AH1822" s="114"/>
      <c r="AI1822" s="114"/>
      <c r="AJ1822" s="114"/>
      <c r="AK1822" s="114"/>
      <c r="AL1822" s="114"/>
      <c r="AM1822" s="114"/>
      <c r="AN1822" s="114"/>
      <c r="AO1822" s="114"/>
      <c r="AP1822" s="114"/>
      <c r="AQ1822" s="114"/>
      <c r="AR1822" s="114"/>
      <c r="AS1822" s="114"/>
      <c r="AT1822" s="114"/>
      <c r="AU1822" s="114"/>
      <c r="AV1822" s="114"/>
      <c r="AW1822" s="114"/>
      <c r="AX1822" s="114"/>
      <c r="AY1822" s="114"/>
      <c r="AZ1822" s="114"/>
      <c r="BA1822" s="114"/>
      <c r="BB1822" s="114"/>
      <c r="BC1822" s="114"/>
      <c r="BD1822" s="114"/>
      <c r="BE1822" s="114"/>
      <c r="BF1822" s="114"/>
      <c r="BG1822" s="114"/>
      <c r="BH1822" s="114"/>
      <c r="BI1822" s="114"/>
      <c r="BJ1822" s="114"/>
      <c r="BK1822" s="114"/>
      <c r="BL1822" s="114"/>
    </row>
    <row r="1823">
      <c r="A1823" s="114"/>
      <c r="B1823" s="114"/>
      <c r="C1823" s="114"/>
      <c r="D1823" s="114"/>
      <c r="E1823" s="114"/>
      <c r="F1823" s="114"/>
      <c r="G1823" s="114"/>
      <c r="H1823" s="114"/>
      <c r="I1823" s="114"/>
      <c r="J1823" s="114"/>
      <c r="K1823" s="114"/>
      <c r="L1823" s="114"/>
      <c r="M1823" s="114"/>
      <c r="N1823" s="114"/>
      <c r="O1823" s="114"/>
      <c r="P1823" s="114"/>
      <c r="Q1823" s="114"/>
      <c r="R1823" s="114"/>
      <c r="S1823" s="114"/>
      <c r="T1823" s="114"/>
      <c r="U1823" s="114"/>
      <c r="V1823" s="114"/>
      <c r="W1823" s="114"/>
      <c r="X1823" s="114"/>
      <c r="Y1823" s="114"/>
      <c r="Z1823" s="114"/>
      <c r="AA1823" s="114"/>
      <c r="AB1823" s="114"/>
      <c r="AC1823" s="114"/>
      <c r="AD1823" s="114"/>
      <c r="AE1823" s="114"/>
      <c r="AF1823" s="114"/>
      <c r="AG1823" s="114"/>
      <c r="AH1823" s="114"/>
      <c r="AI1823" s="114"/>
      <c r="AJ1823" s="114"/>
      <c r="AK1823" s="114"/>
      <c r="AL1823" s="114"/>
      <c r="AM1823" s="114"/>
      <c r="AN1823" s="114"/>
      <c r="AO1823" s="114"/>
      <c r="AP1823" s="114"/>
      <c r="AQ1823" s="114"/>
      <c r="AR1823" s="114"/>
      <c r="AS1823" s="114"/>
      <c r="AT1823" s="114"/>
      <c r="AU1823" s="114"/>
      <c r="AV1823" s="114"/>
      <c r="AW1823" s="114"/>
      <c r="AX1823" s="114"/>
      <c r="AY1823" s="114"/>
      <c r="AZ1823" s="114"/>
      <c r="BA1823" s="114"/>
      <c r="BB1823" s="114"/>
      <c r="BC1823" s="114"/>
      <c r="BD1823" s="114"/>
      <c r="BE1823" s="114"/>
      <c r="BF1823" s="114"/>
      <c r="BG1823" s="114"/>
      <c r="BH1823" s="114"/>
      <c r="BI1823" s="114"/>
      <c r="BJ1823" s="114"/>
      <c r="BK1823" s="114"/>
      <c r="BL1823" s="114"/>
    </row>
    <row r="1824">
      <c r="A1824" s="114"/>
      <c r="B1824" s="114"/>
      <c r="C1824" s="114"/>
      <c r="D1824" s="114"/>
      <c r="E1824" s="114"/>
      <c r="F1824" s="114"/>
      <c r="G1824" s="114"/>
      <c r="H1824" s="114"/>
      <c r="I1824" s="114"/>
      <c r="J1824" s="114"/>
      <c r="K1824" s="114"/>
      <c r="L1824" s="114"/>
      <c r="M1824" s="114"/>
      <c r="N1824" s="114"/>
      <c r="O1824" s="114"/>
      <c r="P1824" s="114"/>
      <c r="Q1824" s="114"/>
      <c r="R1824" s="114"/>
      <c r="S1824" s="114"/>
      <c r="T1824" s="114"/>
      <c r="U1824" s="114"/>
      <c r="V1824" s="114"/>
      <c r="W1824" s="114"/>
      <c r="X1824" s="114"/>
      <c r="Y1824" s="114"/>
      <c r="Z1824" s="114"/>
      <c r="AA1824" s="114"/>
      <c r="AB1824" s="114"/>
      <c r="AC1824" s="114"/>
      <c r="AD1824" s="114"/>
      <c r="AE1824" s="114"/>
      <c r="AF1824" s="114"/>
      <c r="AG1824" s="114"/>
      <c r="AH1824" s="114"/>
      <c r="AI1824" s="114"/>
      <c r="AJ1824" s="114"/>
      <c r="AK1824" s="114"/>
      <c r="AL1824" s="114"/>
      <c r="AM1824" s="114"/>
      <c r="AN1824" s="114"/>
      <c r="AO1824" s="114"/>
      <c r="AP1824" s="114"/>
      <c r="AQ1824" s="114"/>
      <c r="AR1824" s="114"/>
      <c r="AS1824" s="114"/>
      <c r="AT1824" s="114"/>
      <c r="AU1824" s="114"/>
      <c r="AV1824" s="114"/>
      <c r="AW1824" s="114"/>
      <c r="AX1824" s="114"/>
      <c r="AY1824" s="114"/>
      <c r="AZ1824" s="114"/>
      <c r="BA1824" s="114"/>
      <c r="BB1824" s="114"/>
      <c r="BC1824" s="114"/>
      <c r="BD1824" s="114"/>
      <c r="BE1824" s="114"/>
      <c r="BF1824" s="114"/>
      <c r="BG1824" s="114"/>
      <c r="BH1824" s="114"/>
      <c r="BI1824" s="114"/>
      <c r="BJ1824" s="114"/>
      <c r="BK1824" s="114"/>
      <c r="BL1824" s="114"/>
    </row>
    <row r="1825">
      <c r="A1825" s="114"/>
      <c r="B1825" s="114"/>
      <c r="C1825" s="114"/>
      <c r="D1825" s="114"/>
      <c r="E1825" s="114"/>
      <c r="F1825" s="114"/>
      <c r="G1825" s="114"/>
      <c r="H1825" s="114"/>
      <c r="I1825" s="114"/>
      <c r="J1825" s="114"/>
      <c r="K1825" s="114"/>
      <c r="L1825" s="114"/>
      <c r="M1825" s="114"/>
      <c r="N1825" s="114"/>
      <c r="O1825" s="114"/>
      <c r="P1825" s="114"/>
      <c r="Q1825" s="114"/>
      <c r="R1825" s="114"/>
      <c r="S1825" s="114"/>
      <c r="T1825" s="114"/>
      <c r="U1825" s="114"/>
      <c r="V1825" s="114"/>
      <c r="W1825" s="114"/>
      <c r="X1825" s="114"/>
      <c r="Y1825" s="114"/>
      <c r="Z1825" s="114"/>
      <c r="AA1825" s="114"/>
      <c r="AB1825" s="114"/>
      <c r="AC1825" s="114"/>
      <c r="AD1825" s="114"/>
      <c r="AE1825" s="114"/>
      <c r="AF1825" s="114"/>
      <c r="AG1825" s="114"/>
      <c r="AH1825" s="114"/>
      <c r="AI1825" s="114"/>
      <c r="AJ1825" s="114"/>
      <c r="AK1825" s="114"/>
      <c r="AL1825" s="114"/>
      <c r="AM1825" s="114"/>
      <c r="AN1825" s="114"/>
      <c r="AO1825" s="114"/>
      <c r="AP1825" s="114"/>
      <c r="AQ1825" s="114"/>
      <c r="AR1825" s="114"/>
      <c r="AS1825" s="114"/>
      <c r="AT1825" s="114"/>
      <c r="AU1825" s="114"/>
      <c r="AV1825" s="114"/>
      <c r="AW1825" s="114"/>
      <c r="AX1825" s="114"/>
      <c r="AY1825" s="114"/>
      <c r="AZ1825" s="114"/>
      <c r="BA1825" s="114"/>
      <c r="BB1825" s="114"/>
      <c r="BC1825" s="114"/>
      <c r="BD1825" s="114"/>
      <c r="BE1825" s="114"/>
      <c r="BF1825" s="114"/>
      <c r="BG1825" s="114"/>
      <c r="BH1825" s="114"/>
      <c r="BI1825" s="114"/>
      <c r="BJ1825" s="114"/>
      <c r="BK1825" s="114"/>
      <c r="BL1825" s="114"/>
    </row>
    <row r="1826">
      <c r="A1826" s="114"/>
      <c r="B1826" s="114"/>
      <c r="C1826" s="114"/>
      <c r="D1826" s="114"/>
      <c r="E1826" s="114"/>
      <c r="F1826" s="114"/>
      <c r="G1826" s="114"/>
      <c r="H1826" s="114"/>
      <c r="I1826" s="114"/>
      <c r="J1826" s="114"/>
      <c r="K1826" s="114"/>
      <c r="L1826" s="114"/>
      <c r="M1826" s="114"/>
      <c r="N1826" s="114"/>
      <c r="O1826" s="114"/>
      <c r="P1826" s="114"/>
      <c r="Q1826" s="114"/>
      <c r="R1826" s="114"/>
      <c r="S1826" s="114"/>
      <c r="T1826" s="114"/>
      <c r="U1826" s="114"/>
      <c r="V1826" s="114"/>
      <c r="W1826" s="114"/>
      <c r="X1826" s="114"/>
      <c r="Y1826" s="114"/>
      <c r="Z1826" s="114"/>
      <c r="AA1826" s="114"/>
      <c r="AB1826" s="114"/>
      <c r="AC1826" s="114"/>
      <c r="AD1826" s="114"/>
      <c r="AE1826" s="114"/>
      <c r="AF1826" s="114"/>
      <c r="AG1826" s="114"/>
      <c r="AH1826" s="114"/>
      <c r="AI1826" s="114"/>
      <c r="AJ1826" s="114"/>
      <c r="AK1826" s="114"/>
      <c r="AL1826" s="114"/>
      <c r="AM1826" s="114"/>
      <c r="AN1826" s="114"/>
      <c r="AO1826" s="114"/>
      <c r="AP1826" s="114"/>
      <c r="AQ1826" s="114"/>
      <c r="AR1826" s="114"/>
      <c r="AS1826" s="114"/>
      <c r="AT1826" s="114"/>
      <c r="AU1826" s="114"/>
      <c r="AV1826" s="114"/>
      <c r="AW1826" s="114"/>
      <c r="AX1826" s="114"/>
      <c r="AY1826" s="114"/>
      <c r="AZ1826" s="114"/>
      <c r="BA1826" s="114"/>
      <c r="BB1826" s="114"/>
      <c r="BC1826" s="114"/>
      <c r="BD1826" s="114"/>
      <c r="BE1826" s="114"/>
      <c r="BF1826" s="114"/>
      <c r="BG1826" s="114"/>
      <c r="BH1826" s="114"/>
      <c r="BI1826" s="114"/>
      <c r="BJ1826" s="114"/>
      <c r="BK1826" s="114"/>
      <c r="BL1826" s="114"/>
    </row>
    <row r="1827">
      <c r="A1827" s="114"/>
      <c r="B1827" s="114"/>
      <c r="C1827" s="114"/>
      <c r="D1827" s="114"/>
      <c r="E1827" s="114"/>
      <c r="F1827" s="114"/>
      <c r="G1827" s="114"/>
      <c r="H1827" s="114"/>
      <c r="I1827" s="114"/>
      <c r="J1827" s="114"/>
      <c r="K1827" s="114"/>
      <c r="L1827" s="114"/>
      <c r="M1827" s="114"/>
      <c r="N1827" s="114"/>
      <c r="O1827" s="114"/>
      <c r="P1827" s="114"/>
      <c r="Q1827" s="114"/>
      <c r="R1827" s="114"/>
      <c r="S1827" s="114"/>
      <c r="T1827" s="114"/>
      <c r="U1827" s="114"/>
      <c r="V1827" s="114"/>
      <c r="W1827" s="114"/>
      <c r="X1827" s="114"/>
      <c r="Y1827" s="114"/>
      <c r="Z1827" s="114"/>
      <c r="AA1827" s="114"/>
      <c r="AB1827" s="114"/>
      <c r="AC1827" s="114"/>
      <c r="AD1827" s="114"/>
      <c r="AE1827" s="114"/>
      <c r="AF1827" s="114"/>
      <c r="AG1827" s="114"/>
      <c r="AH1827" s="114"/>
      <c r="AI1827" s="114"/>
      <c r="AJ1827" s="114"/>
      <c r="AK1827" s="114"/>
      <c r="AL1827" s="114"/>
      <c r="AM1827" s="114"/>
      <c r="AN1827" s="114"/>
      <c r="AO1827" s="114"/>
      <c r="AP1827" s="114"/>
      <c r="AQ1827" s="114"/>
      <c r="AR1827" s="114"/>
      <c r="AS1827" s="114"/>
      <c r="AT1827" s="114"/>
      <c r="AU1827" s="114"/>
      <c r="AV1827" s="114"/>
      <c r="AW1827" s="114"/>
      <c r="AX1827" s="114"/>
      <c r="AY1827" s="114"/>
      <c r="AZ1827" s="114"/>
      <c r="BA1827" s="114"/>
      <c r="BB1827" s="114"/>
      <c r="BC1827" s="114"/>
      <c r="BD1827" s="114"/>
      <c r="BE1827" s="114"/>
      <c r="BF1827" s="114"/>
      <c r="BG1827" s="114"/>
      <c r="BH1827" s="114"/>
      <c r="BI1827" s="114"/>
      <c r="BJ1827" s="114"/>
      <c r="BK1827" s="114"/>
      <c r="BL1827" s="114"/>
    </row>
    <row r="1828">
      <c r="A1828" s="114"/>
      <c r="B1828" s="114"/>
      <c r="C1828" s="114"/>
      <c r="D1828" s="114"/>
      <c r="E1828" s="114"/>
      <c r="F1828" s="114"/>
      <c r="G1828" s="114"/>
      <c r="H1828" s="114"/>
      <c r="I1828" s="114"/>
      <c r="J1828" s="114"/>
      <c r="K1828" s="114"/>
      <c r="L1828" s="114"/>
      <c r="M1828" s="114"/>
      <c r="N1828" s="114"/>
      <c r="O1828" s="114"/>
      <c r="P1828" s="114"/>
      <c r="Q1828" s="114"/>
      <c r="R1828" s="114"/>
      <c r="S1828" s="114"/>
      <c r="T1828" s="114"/>
      <c r="U1828" s="114"/>
      <c r="V1828" s="114"/>
      <c r="W1828" s="114"/>
      <c r="X1828" s="114"/>
      <c r="Y1828" s="114"/>
      <c r="Z1828" s="114"/>
      <c r="AA1828" s="114"/>
      <c r="AB1828" s="114"/>
      <c r="AC1828" s="114"/>
      <c r="AD1828" s="114"/>
      <c r="AE1828" s="114"/>
      <c r="AF1828" s="114"/>
      <c r="AG1828" s="114"/>
      <c r="AH1828" s="114"/>
      <c r="AI1828" s="114"/>
      <c r="AJ1828" s="114"/>
      <c r="AK1828" s="114"/>
      <c r="AL1828" s="114"/>
      <c r="AM1828" s="114"/>
      <c r="AN1828" s="114"/>
      <c r="AO1828" s="114"/>
      <c r="AP1828" s="114"/>
      <c r="AQ1828" s="114"/>
      <c r="AR1828" s="114"/>
      <c r="AS1828" s="114"/>
      <c r="AT1828" s="114"/>
      <c r="AU1828" s="114"/>
      <c r="AV1828" s="114"/>
      <c r="AW1828" s="114"/>
      <c r="AX1828" s="114"/>
      <c r="AY1828" s="114"/>
      <c r="AZ1828" s="114"/>
      <c r="BA1828" s="114"/>
      <c r="BB1828" s="114"/>
      <c r="BC1828" s="114"/>
      <c r="BD1828" s="114"/>
      <c r="BE1828" s="114"/>
      <c r="BF1828" s="114"/>
      <c r="BG1828" s="114"/>
      <c r="BH1828" s="114"/>
      <c r="BI1828" s="114"/>
      <c r="BJ1828" s="114"/>
      <c r="BK1828" s="114"/>
      <c r="BL1828" s="114"/>
    </row>
    <row r="1829">
      <c r="A1829" s="114"/>
      <c r="B1829" s="114"/>
      <c r="C1829" s="114"/>
      <c r="D1829" s="114"/>
      <c r="E1829" s="114"/>
      <c r="F1829" s="114"/>
      <c r="G1829" s="114"/>
      <c r="H1829" s="114"/>
      <c r="I1829" s="114"/>
      <c r="J1829" s="114"/>
      <c r="K1829" s="114"/>
      <c r="L1829" s="114"/>
      <c r="M1829" s="114"/>
      <c r="N1829" s="114"/>
      <c r="O1829" s="114"/>
      <c r="P1829" s="114"/>
      <c r="Q1829" s="114"/>
      <c r="R1829" s="114"/>
      <c r="S1829" s="114"/>
      <c r="T1829" s="114"/>
      <c r="U1829" s="114"/>
      <c r="V1829" s="114"/>
      <c r="W1829" s="114"/>
      <c r="X1829" s="114"/>
      <c r="Y1829" s="114"/>
      <c r="Z1829" s="114"/>
      <c r="AA1829" s="114"/>
      <c r="AB1829" s="114"/>
      <c r="AC1829" s="114"/>
      <c r="AD1829" s="114"/>
      <c r="AE1829" s="114"/>
      <c r="AF1829" s="114"/>
      <c r="AG1829" s="114"/>
      <c r="AH1829" s="114"/>
      <c r="AI1829" s="114"/>
      <c r="AJ1829" s="114"/>
      <c r="AK1829" s="114"/>
      <c r="AL1829" s="114"/>
      <c r="AM1829" s="114"/>
      <c r="AN1829" s="114"/>
      <c r="AO1829" s="114"/>
      <c r="AP1829" s="114"/>
      <c r="AQ1829" s="114"/>
      <c r="AR1829" s="114"/>
      <c r="AS1829" s="114"/>
      <c r="AT1829" s="114"/>
      <c r="AU1829" s="114"/>
      <c r="AV1829" s="114"/>
      <c r="AW1829" s="114"/>
      <c r="AX1829" s="114"/>
      <c r="AY1829" s="114"/>
      <c r="AZ1829" s="114"/>
      <c r="BA1829" s="114"/>
      <c r="BB1829" s="114"/>
      <c r="BC1829" s="114"/>
      <c r="BD1829" s="114"/>
      <c r="BE1829" s="114"/>
      <c r="BF1829" s="114"/>
      <c r="BG1829" s="114"/>
      <c r="BH1829" s="114"/>
      <c r="BI1829" s="114"/>
      <c r="BJ1829" s="114"/>
      <c r="BK1829" s="114"/>
      <c r="BL1829" s="114"/>
    </row>
    <row r="1830">
      <c r="A1830" s="114"/>
      <c r="B1830" s="114"/>
      <c r="C1830" s="114"/>
      <c r="D1830" s="114"/>
      <c r="E1830" s="114"/>
      <c r="F1830" s="114"/>
      <c r="G1830" s="114"/>
      <c r="H1830" s="114"/>
      <c r="I1830" s="114"/>
      <c r="J1830" s="114"/>
      <c r="K1830" s="114"/>
      <c r="L1830" s="114"/>
      <c r="M1830" s="114"/>
      <c r="N1830" s="114"/>
      <c r="O1830" s="114"/>
      <c r="P1830" s="114"/>
      <c r="Q1830" s="114"/>
      <c r="R1830" s="114"/>
      <c r="S1830" s="114"/>
      <c r="T1830" s="114"/>
      <c r="U1830" s="114"/>
      <c r="V1830" s="114"/>
      <c r="W1830" s="114"/>
      <c r="X1830" s="114"/>
      <c r="Y1830" s="114"/>
      <c r="Z1830" s="114"/>
      <c r="AA1830" s="114"/>
      <c r="AB1830" s="114"/>
      <c r="AC1830" s="114"/>
      <c r="AD1830" s="114"/>
      <c r="AE1830" s="114"/>
      <c r="AF1830" s="114"/>
      <c r="AG1830" s="114"/>
      <c r="AH1830" s="114"/>
      <c r="AI1830" s="114"/>
      <c r="AJ1830" s="114"/>
      <c r="AK1830" s="114"/>
      <c r="AL1830" s="114"/>
      <c r="AM1830" s="114"/>
      <c r="AN1830" s="114"/>
      <c r="AO1830" s="114"/>
      <c r="AP1830" s="114"/>
      <c r="AQ1830" s="114"/>
      <c r="AR1830" s="114"/>
      <c r="AS1830" s="114"/>
      <c r="AT1830" s="114"/>
      <c r="AU1830" s="114"/>
      <c r="AV1830" s="114"/>
      <c r="AW1830" s="114"/>
      <c r="AX1830" s="114"/>
      <c r="AY1830" s="114"/>
      <c r="AZ1830" s="114"/>
      <c r="BA1830" s="114"/>
      <c r="BB1830" s="114"/>
      <c r="BC1830" s="114"/>
      <c r="BD1830" s="114"/>
      <c r="BE1830" s="114"/>
      <c r="BF1830" s="114"/>
      <c r="BG1830" s="114"/>
      <c r="BH1830" s="114"/>
      <c r="BI1830" s="114"/>
      <c r="BJ1830" s="114"/>
      <c r="BK1830" s="114"/>
      <c r="BL1830" s="114"/>
    </row>
    <row r="1831">
      <c r="A1831" s="114"/>
      <c r="B1831" s="114"/>
      <c r="C1831" s="114"/>
      <c r="D1831" s="114"/>
      <c r="E1831" s="114"/>
      <c r="F1831" s="114"/>
      <c r="G1831" s="114"/>
      <c r="H1831" s="114"/>
      <c r="I1831" s="114"/>
      <c r="J1831" s="114"/>
      <c r="K1831" s="114"/>
      <c r="L1831" s="114"/>
      <c r="M1831" s="114"/>
      <c r="N1831" s="114"/>
      <c r="O1831" s="114"/>
      <c r="P1831" s="114"/>
      <c r="Q1831" s="114"/>
      <c r="R1831" s="114"/>
      <c r="S1831" s="114"/>
      <c r="T1831" s="114"/>
      <c r="U1831" s="114"/>
      <c r="V1831" s="114"/>
      <c r="W1831" s="114"/>
      <c r="X1831" s="114"/>
      <c r="Y1831" s="114"/>
      <c r="Z1831" s="114"/>
      <c r="AA1831" s="114"/>
      <c r="AB1831" s="114"/>
      <c r="AC1831" s="114"/>
      <c r="AD1831" s="114"/>
      <c r="AE1831" s="114"/>
      <c r="AF1831" s="114"/>
      <c r="AG1831" s="114"/>
      <c r="AH1831" s="114"/>
      <c r="AI1831" s="114"/>
      <c r="AJ1831" s="114"/>
      <c r="AK1831" s="114"/>
      <c r="AL1831" s="114"/>
      <c r="AM1831" s="114"/>
      <c r="AN1831" s="114"/>
      <c r="AO1831" s="114"/>
      <c r="AP1831" s="114"/>
      <c r="AQ1831" s="114"/>
      <c r="AR1831" s="114"/>
      <c r="AS1831" s="114"/>
      <c r="AT1831" s="114"/>
      <c r="AU1831" s="114"/>
      <c r="AV1831" s="114"/>
      <c r="AW1831" s="114"/>
      <c r="AX1831" s="114"/>
      <c r="AY1831" s="114"/>
      <c r="AZ1831" s="114"/>
      <c r="BA1831" s="114"/>
      <c r="BB1831" s="114"/>
      <c r="BC1831" s="114"/>
      <c r="BD1831" s="114"/>
      <c r="BE1831" s="114"/>
      <c r="BF1831" s="114"/>
      <c r="BG1831" s="114"/>
      <c r="BH1831" s="114"/>
      <c r="BI1831" s="114"/>
      <c r="BJ1831" s="114"/>
      <c r="BK1831" s="114"/>
      <c r="BL1831" s="114"/>
    </row>
    <row r="1832">
      <c r="A1832" s="114"/>
      <c r="B1832" s="114"/>
      <c r="C1832" s="114"/>
      <c r="D1832" s="114"/>
      <c r="E1832" s="114"/>
      <c r="F1832" s="114"/>
      <c r="G1832" s="114"/>
      <c r="H1832" s="114"/>
      <c r="I1832" s="114"/>
      <c r="J1832" s="114"/>
      <c r="K1832" s="114"/>
      <c r="L1832" s="114"/>
      <c r="M1832" s="114"/>
      <c r="N1832" s="114"/>
      <c r="O1832" s="114"/>
      <c r="P1832" s="114"/>
      <c r="Q1832" s="114"/>
      <c r="R1832" s="114"/>
      <c r="S1832" s="114"/>
      <c r="T1832" s="114"/>
      <c r="U1832" s="114"/>
      <c r="V1832" s="114"/>
      <c r="W1832" s="114"/>
      <c r="X1832" s="114"/>
      <c r="Y1832" s="114"/>
      <c r="Z1832" s="114"/>
      <c r="AA1832" s="114"/>
      <c r="AB1832" s="114"/>
      <c r="AC1832" s="114"/>
      <c r="AD1832" s="114"/>
      <c r="AE1832" s="114"/>
      <c r="AF1832" s="114"/>
      <c r="AG1832" s="114"/>
      <c r="AH1832" s="114"/>
      <c r="AI1832" s="114"/>
      <c r="AJ1832" s="114"/>
      <c r="AK1832" s="114"/>
      <c r="AL1832" s="114"/>
      <c r="AM1832" s="114"/>
      <c r="AN1832" s="114"/>
      <c r="AO1832" s="114"/>
      <c r="AP1832" s="114"/>
      <c r="AQ1832" s="114"/>
      <c r="AR1832" s="114"/>
      <c r="AS1832" s="114"/>
      <c r="AT1832" s="114"/>
      <c r="AU1832" s="114"/>
      <c r="AV1832" s="114"/>
      <c r="AW1832" s="114"/>
      <c r="AX1832" s="114"/>
      <c r="AY1832" s="114"/>
      <c r="AZ1832" s="114"/>
      <c r="BA1832" s="114"/>
      <c r="BB1832" s="114"/>
      <c r="BC1832" s="114"/>
      <c r="BD1832" s="114"/>
      <c r="BE1832" s="114"/>
      <c r="BF1832" s="114"/>
      <c r="BG1832" s="114"/>
      <c r="BH1832" s="114"/>
      <c r="BI1832" s="114"/>
      <c r="BJ1832" s="114"/>
      <c r="BK1832" s="114"/>
      <c r="BL1832" s="114"/>
    </row>
    <row r="1833">
      <c r="A1833" s="114"/>
      <c r="B1833" s="114"/>
      <c r="C1833" s="114"/>
      <c r="D1833" s="114"/>
      <c r="E1833" s="114"/>
      <c r="F1833" s="114"/>
      <c r="G1833" s="114"/>
      <c r="H1833" s="114"/>
      <c r="I1833" s="114"/>
      <c r="J1833" s="114"/>
      <c r="K1833" s="114"/>
      <c r="L1833" s="114"/>
      <c r="M1833" s="114"/>
      <c r="N1833" s="114"/>
      <c r="O1833" s="114"/>
      <c r="P1833" s="114"/>
      <c r="Q1833" s="114"/>
      <c r="R1833" s="114"/>
      <c r="S1833" s="114"/>
      <c r="T1833" s="114"/>
      <c r="U1833" s="114"/>
      <c r="V1833" s="114"/>
      <c r="W1833" s="114"/>
      <c r="X1833" s="114"/>
      <c r="Y1833" s="114"/>
      <c r="Z1833" s="114"/>
      <c r="AA1833" s="114"/>
      <c r="AB1833" s="114"/>
      <c r="AC1833" s="114"/>
      <c r="AD1833" s="114"/>
      <c r="AE1833" s="114"/>
      <c r="AF1833" s="114"/>
      <c r="AG1833" s="114"/>
      <c r="AH1833" s="114"/>
      <c r="AI1833" s="114"/>
      <c r="AJ1833" s="114"/>
      <c r="AK1833" s="114"/>
      <c r="AL1833" s="114"/>
      <c r="AM1833" s="114"/>
      <c r="AN1833" s="114"/>
      <c r="AO1833" s="114"/>
      <c r="AP1833" s="114"/>
      <c r="AQ1833" s="114"/>
      <c r="AR1833" s="114"/>
      <c r="AS1833" s="114"/>
      <c r="AT1833" s="114"/>
      <c r="AU1833" s="114"/>
      <c r="AV1833" s="114"/>
      <c r="AW1833" s="114"/>
      <c r="AX1833" s="114"/>
      <c r="AY1833" s="114"/>
      <c r="AZ1833" s="114"/>
      <c r="BA1833" s="114"/>
      <c r="BB1833" s="114"/>
      <c r="BC1833" s="114"/>
      <c r="BD1833" s="114"/>
      <c r="BE1833" s="114"/>
      <c r="BF1833" s="114"/>
      <c r="BG1833" s="114"/>
      <c r="BH1833" s="114"/>
      <c r="BI1833" s="114"/>
      <c r="BJ1833" s="114"/>
      <c r="BK1833" s="114"/>
      <c r="BL1833" s="114"/>
    </row>
    <row r="1834">
      <c r="A1834" s="114"/>
      <c r="B1834" s="114"/>
      <c r="C1834" s="114"/>
      <c r="D1834" s="114"/>
      <c r="E1834" s="114"/>
      <c r="F1834" s="114"/>
      <c r="G1834" s="114"/>
      <c r="H1834" s="114"/>
      <c r="I1834" s="114"/>
      <c r="J1834" s="114"/>
      <c r="K1834" s="114"/>
      <c r="L1834" s="114"/>
      <c r="M1834" s="114"/>
      <c r="N1834" s="114"/>
      <c r="O1834" s="114"/>
      <c r="P1834" s="114"/>
      <c r="Q1834" s="114"/>
      <c r="R1834" s="114"/>
      <c r="S1834" s="114"/>
      <c r="T1834" s="114"/>
      <c r="U1834" s="114"/>
      <c r="V1834" s="114"/>
      <c r="W1834" s="114"/>
      <c r="X1834" s="114"/>
      <c r="Y1834" s="114"/>
      <c r="Z1834" s="114"/>
      <c r="AA1834" s="114"/>
      <c r="AB1834" s="114"/>
      <c r="AC1834" s="114"/>
      <c r="AD1834" s="114"/>
      <c r="AE1834" s="114"/>
      <c r="AF1834" s="114"/>
      <c r="AG1834" s="114"/>
      <c r="AH1834" s="114"/>
      <c r="AI1834" s="114"/>
      <c r="AJ1834" s="114"/>
      <c r="AK1834" s="114"/>
      <c r="AL1834" s="114"/>
      <c r="AM1834" s="114"/>
      <c r="AN1834" s="114"/>
      <c r="AO1834" s="114"/>
      <c r="AP1834" s="114"/>
      <c r="AQ1834" s="114"/>
      <c r="AR1834" s="114"/>
      <c r="AS1834" s="114"/>
      <c r="AT1834" s="114"/>
      <c r="AU1834" s="114"/>
      <c r="AV1834" s="114"/>
      <c r="AW1834" s="114"/>
      <c r="AX1834" s="114"/>
      <c r="AY1834" s="114"/>
      <c r="AZ1834" s="114"/>
      <c r="BA1834" s="114"/>
      <c r="BB1834" s="114"/>
      <c r="BC1834" s="114"/>
      <c r="BD1834" s="114"/>
      <c r="BE1834" s="114"/>
      <c r="BF1834" s="114"/>
      <c r="BG1834" s="114"/>
      <c r="BH1834" s="114"/>
      <c r="BI1834" s="114"/>
      <c r="BJ1834" s="114"/>
      <c r="BK1834" s="114"/>
      <c r="BL1834" s="114"/>
    </row>
    <row r="1835">
      <c r="A1835" s="114"/>
      <c r="B1835" s="114"/>
      <c r="C1835" s="114"/>
      <c r="D1835" s="114"/>
      <c r="E1835" s="114"/>
      <c r="F1835" s="114"/>
      <c r="G1835" s="114"/>
      <c r="H1835" s="114"/>
      <c r="I1835" s="114"/>
      <c r="J1835" s="114"/>
      <c r="K1835" s="114"/>
      <c r="L1835" s="114"/>
      <c r="M1835" s="114"/>
      <c r="N1835" s="114"/>
      <c r="O1835" s="114"/>
      <c r="P1835" s="114"/>
      <c r="Q1835" s="114"/>
      <c r="R1835" s="114"/>
      <c r="S1835" s="114"/>
      <c r="T1835" s="114"/>
      <c r="U1835" s="114"/>
      <c r="V1835" s="114"/>
      <c r="W1835" s="114"/>
      <c r="X1835" s="114"/>
      <c r="Y1835" s="114"/>
      <c r="Z1835" s="114"/>
      <c r="AA1835" s="114"/>
      <c r="AB1835" s="114"/>
      <c r="AC1835" s="114"/>
      <c r="AD1835" s="114"/>
      <c r="AE1835" s="114"/>
      <c r="AF1835" s="114"/>
      <c r="AG1835" s="114"/>
      <c r="AH1835" s="114"/>
      <c r="AI1835" s="114"/>
      <c r="AJ1835" s="114"/>
      <c r="AK1835" s="114"/>
      <c r="AL1835" s="114"/>
      <c r="AM1835" s="114"/>
      <c r="AN1835" s="114"/>
      <c r="AO1835" s="114"/>
      <c r="AP1835" s="114"/>
      <c r="AQ1835" s="114"/>
      <c r="AR1835" s="114"/>
      <c r="AS1835" s="114"/>
      <c r="AT1835" s="114"/>
      <c r="AU1835" s="114"/>
      <c r="AV1835" s="114"/>
      <c r="AW1835" s="114"/>
      <c r="AX1835" s="114"/>
      <c r="AY1835" s="114"/>
      <c r="AZ1835" s="114"/>
      <c r="BA1835" s="114"/>
      <c r="BB1835" s="114"/>
      <c r="BC1835" s="114"/>
      <c r="BD1835" s="114"/>
      <c r="BE1835" s="114"/>
      <c r="BF1835" s="114"/>
      <c r="BG1835" s="114"/>
      <c r="BH1835" s="114"/>
      <c r="BI1835" s="114"/>
      <c r="BJ1835" s="114"/>
      <c r="BK1835" s="114"/>
      <c r="BL1835" s="114"/>
    </row>
    <row r="1836">
      <c r="A1836" s="114"/>
      <c r="B1836" s="114"/>
      <c r="C1836" s="114"/>
      <c r="D1836" s="114"/>
      <c r="E1836" s="114"/>
      <c r="F1836" s="114"/>
      <c r="G1836" s="114"/>
      <c r="H1836" s="114"/>
      <c r="I1836" s="114"/>
      <c r="J1836" s="114"/>
      <c r="K1836" s="114"/>
      <c r="L1836" s="114"/>
      <c r="M1836" s="114"/>
      <c r="N1836" s="114"/>
      <c r="O1836" s="114"/>
      <c r="P1836" s="114"/>
      <c r="Q1836" s="114"/>
      <c r="R1836" s="114"/>
      <c r="S1836" s="114"/>
      <c r="T1836" s="114"/>
      <c r="U1836" s="114"/>
      <c r="V1836" s="114"/>
      <c r="W1836" s="114"/>
      <c r="X1836" s="114"/>
      <c r="Y1836" s="114"/>
      <c r="Z1836" s="114"/>
      <c r="AA1836" s="114"/>
      <c r="AB1836" s="114"/>
      <c r="AC1836" s="114"/>
      <c r="AD1836" s="114"/>
      <c r="AE1836" s="114"/>
      <c r="AF1836" s="114"/>
      <c r="AG1836" s="114"/>
      <c r="AH1836" s="114"/>
      <c r="AI1836" s="114"/>
      <c r="AJ1836" s="114"/>
      <c r="AK1836" s="114"/>
      <c r="AL1836" s="114"/>
      <c r="AM1836" s="114"/>
      <c r="AN1836" s="114"/>
      <c r="AO1836" s="114"/>
      <c r="AP1836" s="114"/>
      <c r="AQ1836" s="114"/>
      <c r="AR1836" s="114"/>
      <c r="AS1836" s="114"/>
      <c r="AT1836" s="114"/>
      <c r="AU1836" s="114"/>
      <c r="AV1836" s="114"/>
      <c r="AW1836" s="114"/>
      <c r="AX1836" s="114"/>
      <c r="AY1836" s="114"/>
      <c r="AZ1836" s="114"/>
      <c r="BA1836" s="114"/>
      <c r="BB1836" s="114"/>
      <c r="BC1836" s="114"/>
      <c r="BD1836" s="114"/>
      <c r="BE1836" s="114"/>
      <c r="BF1836" s="114"/>
      <c r="BG1836" s="114"/>
      <c r="BH1836" s="114"/>
      <c r="BI1836" s="114"/>
      <c r="BJ1836" s="114"/>
      <c r="BK1836" s="114"/>
      <c r="BL1836" s="114"/>
    </row>
    <row r="1837">
      <c r="A1837" s="114"/>
      <c r="B1837" s="114"/>
      <c r="C1837" s="114"/>
      <c r="D1837" s="114"/>
      <c r="E1837" s="114"/>
      <c r="F1837" s="114"/>
      <c r="G1837" s="114"/>
      <c r="H1837" s="114"/>
      <c r="I1837" s="114"/>
      <c r="J1837" s="114"/>
      <c r="K1837" s="114"/>
      <c r="L1837" s="114"/>
      <c r="M1837" s="114"/>
      <c r="N1837" s="114"/>
      <c r="O1837" s="114"/>
      <c r="P1837" s="114"/>
      <c r="Q1837" s="114"/>
      <c r="R1837" s="114"/>
      <c r="S1837" s="114"/>
      <c r="T1837" s="114"/>
      <c r="U1837" s="114"/>
      <c r="V1837" s="114"/>
      <c r="W1837" s="114"/>
      <c r="X1837" s="114"/>
      <c r="Y1837" s="114"/>
      <c r="Z1837" s="114"/>
      <c r="AA1837" s="114"/>
      <c r="AB1837" s="114"/>
      <c r="AC1837" s="114"/>
      <c r="AD1837" s="114"/>
      <c r="AE1837" s="114"/>
      <c r="AF1837" s="114"/>
      <c r="AG1837" s="114"/>
      <c r="AH1837" s="114"/>
      <c r="AI1837" s="114"/>
      <c r="AJ1837" s="114"/>
      <c r="AK1837" s="114"/>
      <c r="AL1837" s="114"/>
      <c r="AM1837" s="114"/>
      <c r="AN1837" s="114"/>
      <c r="AO1837" s="114"/>
      <c r="AP1837" s="114"/>
      <c r="AQ1837" s="114"/>
      <c r="AR1837" s="114"/>
      <c r="AS1837" s="114"/>
      <c r="AT1837" s="114"/>
      <c r="AU1837" s="114"/>
      <c r="AV1837" s="114"/>
      <c r="AW1837" s="114"/>
      <c r="AX1837" s="114"/>
      <c r="AY1837" s="114"/>
      <c r="AZ1837" s="114"/>
      <c r="BA1837" s="114"/>
      <c r="BB1837" s="114"/>
      <c r="BC1837" s="114"/>
      <c r="BD1837" s="114"/>
      <c r="BE1837" s="114"/>
      <c r="BF1837" s="114"/>
      <c r="BG1837" s="114"/>
      <c r="BH1837" s="114"/>
      <c r="BI1837" s="114"/>
      <c r="BJ1837" s="114"/>
      <c r="BK1837" s="114"/>
      <c r="BL1837" s="114"/>
    </row>
    <row r="1838">
      <c r="A1838" s="114"/>
      <c r="B1838" s="114"/>
      <c r="C1838" s="114"/>
      <c r="D1838" s="114"/>
      <c r="E1838" s="114"/>
      <c r="F1838" s="114"/>
      <c r="G1838" s="114"/>
      <c r="H1838" s="114"/>
      <c r="I1838" s="114"/>
      <c r="J1838" s="114"/>
      <c r="K1838" s="114"/>
      <c r="L1838" s="114"/>
      <c r="M1838" s="114"/>
      <c r="N1838" s="114"/>
      <c r="O1838" s="114"/>
      <c r="P1838" s="114"/>
      <c r="Q1838" s="114"/>
      <c r="R1838" s="114"/>
      <c r="S1838" s="114"/>
      <c r="T1838" s="114"/>
      <c r="U1838" s="114"/>
      <c r="V1838" s="114"/>
      <c r="W1838" s="114"/>
      <c r="X1838" s="114"/>
      <c r="Y1838" s="114"/>
      <c r="Z1838" s="114"/>
      <c r="AA1838" s="114"/>
      <c r="AB1838" s="114"/>
      <c r="AC1838" s="114"/>
      <c r="AD1838" s="114"/>
      <c r="AE1838" s="114"/>
      <c r="AF1838" s="114"/>
      <c r="AG1838" s="114"/>
      <c r="AH1838" s="114"/>
      <c r="AI1838" s="114"/>
      <c r="AJ1838" s="114"/>
      <c r="AK1838" s="114"/>
      <c r="AL1838" s="114"/>
      <c r="AM1838" s="114"/>
      <c r="AN1838" s="114"/>
      <c r="AO1838" s="114"/>
      <c r="AP1838" s="114"/>
      <c r="AQ1838" s="114"/>
      <c r="AR1838" s="114"/>
      <c r="AS1838" s="114"/>
      <c r="AT1838" s="114"/>
      <c r="AU1838" s="114"/>
      <c r="AV1838" s="114"/>
      <c r="AW1838" s="114"/>
      <c r="AX1838" s="114"/>
      <c r="AY1838" s="114"/>
      <c r="AZ1838" s="114"/>
      <c r="BA1838" s="114"/>
      <c r="BB1838" s="114"/>
      <c r="BC1838" s="114"/>
      <c r="BD1838" s="114"/>
      <c r="BE1838" s="114"/>
      <c r="BF1838" s="114"/>
      <c r="BG1838" s="114"/>
      <c r="BH1838" s="114"/>
      <c r="BI1838" s="114"/>
      <c r="BJ1838" s="114"/>
      <c r="BK1838" s="114"/>
      <c r="BL1838" s="114"/>
    </row>
    <row r="1839">
      <c r="A1839" s="114"/>
      <c r="B1839" s="114"/>
      <c r="C1839" s="114"/>
      <c r="D1839" s="114"/>
      <c r="E1839" s="114"/>
      <c r="F1839" s="114"/>
      <c r="G1839" s="114"/>
      <c r="H1839" s="114"/>
      <c r="I1839" s="114"/>
      <c r="J1839" s="114"/>
      <c r="K1839" s="114"/>
      <c r="L1839" s="114"/>
      <c r="M1839" s="114"/>
      <c r="N1839" s="114"/>
      <c r="O1839" s="114"/>
      <c r="P1839" s="114"/>
      <c r="Q1839" s="114"/>
      <c r="R1839" s="114"/>
      <c r="S1839" s="114"/>
      <c r="T1839" s="114"/>
      <c r="U1839" s="114"/>
      <c r="V1839" s="114"/>
      <c r="W1839" s="114"/>
      <c r="X1839" s="114"/>
      <c r="Y1839" s="114"/>
      <c r="Z1839" s="114"/>
      <c r="AA1839" s="114"/>
      <c r="AB1839" s="114"/>
      <c r="AC1839" s="114"/>
      <c r="AD1839" s="114"/>
      <c r="AE1839" s="114"/>
      <c r="AF1839" s="114"/>
      <c r="AG1839" s="114"/>
      <c r="AH1839" s="114"/>
      <c r="AI1839" s="114"/>
      <c r="AJ1839" s="114"/>
      <c r="AK1839" s="114"/>
      <c r="AL1839" s="114"/>
      <c r="AM1839" s="114"/>
      <c r="AN1839" s="114"/>
      <c r="AO1839" s="114"/>
      <c r="AP1839" s="114"/>
      <c r="AQ1839" s="114"/>
      <c r="AR1839" s="114"/>
      <c r="AS1839" s="114"/>
      <c r="AT1839" s="114"/>
      <c r="AU1839" s="114"/>
      <c r="AV1839" s="114"/>
      <c r="AW1839" s="114"/>
      <c r="AX1839" s="114"/>
      <c r="AY1839" s="114"/>
      <c r="AZ1839" s="114"/>
      <c r="BA1839" s="114"/>
      <c r="BB1839" s="114"/>
      <c r="BC1839" s="114"/>
      <c r="BD1839" s="114"/>
      <c r="BE1839" s="114"/>
      <c r="BF1839" s="114"/>
      <c r="BG1839" s="114"/>
      <c r="BH1839" s="114"/>
      <c r="BI1839" s="114"/>
      <c r="BJ1839" s="114"/>
      <c r="BK1839" s="114"/>
      <c r="BL1839" s="114"/>
    </row>
    <row r="1840">
      <c r="A1840" s="114"/>
      <c r="B1840" s="114"/>
      <c r="C1840" s="114"/>
      <c r="D1840" s="114"/>
      <c r="E1840" s="114"/>
      <c r="F1840" s="114"/>
      <c r="G1840" s="114"/>
      <c r="H1840" s="114"/>
      <c r="I1840" s="114"/>
      <c r="J1840" s="114"/>
      <c r="K1840" s="114"/>
      <c r="L1840" s="114"/>
      <c r="M1840" s="114"/>
      <c r="N1840" s="114"/>
      <c r="O1840" s="114"/>
      <c r="P1840" s="114"/>
      <c r="Q1840" s="114"/>
      <c r="R1840" s="114"/>
      <c r="S1840" s="114"/>
      <c r="T1840" s="114"/>
      <c r="U1840" s="114"/>
      <c r="V1840" s="114"/>
      <c r="W1840" s="114"/>
      <c r="X1840" s="114"/>
      <c r="Y1840" s="114"/>
      <c r="Z1840" s="114"/>
      <c r="AA1840" s="114"/>
      <c r="AB1840" s="114"/>
      <c r="AC1840" s="114"/>
      <c r="AD1840" s="114"/>
      <c r="AE1840" s="114"/>
      <c r="AF1840" s="114"/>
      <c r="AG1840" s="114"/>
      <c r="AH1840" s="114"/>
      <c r="AI1840" s="114"/>
      <c r="AJ1840" s="114"/>
      <c r="AK1840" s="114"/>
      <c r="AL1840" s="114"/>
      <c r="AM1840" s="114"/>
      <c r="AN1840" s="114"/>
      <c r="AO1840" s="114"/>
      <c r="AP1840" s="114"/>
      <c r="AQ1840" s="114"/>
      <c r="AR1840" s="114"/>
      <c r="AS1840" s="114"/>
      <c r="AT1840" s="114"/>
      <c r="AU1840" s="114"/>
      <c r="AV1840" s="114"/>
      <c r="AW1840" s="114"/>
      <c r="AX1840" s="114"/>
      <c r="AY1840" s="114"/>
      <c r="AZ1840" s="114"/>
      <c r="BA1840" s="114"/>
      <c r="BB1840" s="114"/>
      <c r="BC1840" s="114"/>
      <c r="BD1840" s="114"/>
      <c r="BE1840" s="114"/>
      <c r="BF1840" s="114"/>
      <c r="BG1840" s="114"/>
      <c r="BH1840" s="114"/>
      <c r="BI1840" s="114"/>
      <c r="BJ1840" s="114"/>
      <c r="BK1840" s="114"/>
      <c r="BL1840" s="114"/>
    </row>
    <row r="1841">
      <c r="A1841" s="114"/>
      <c r="B1841" s="114"/>
      <c r="C1841" s="114"/>
      <c r="D1841" s="114"/>
      <c r="E1841" s="114"/>
      <c r="F1841" s="114"/>
      <c r="G1841" s="114"/>
      <c r="H1841" s="114"/>
      <c r="I1841" s="114"/>
      <c r="J1841" s="114"/>
      <c r="K1841" s="114"/>
      <c r="L1841" s="114"/>
      <c r="M1841" s="114"/>
      <c r="N1841" s="114"/>
      <c r="O1841" s="114"/>
      <c r="P1841" s="114"/>
      <c r="Q1841" s="114"/>
      <c r="R1841" s="114"/>
      <c r="S1841" s="114"/>
      <c r="T1841" s="114"/>
      <c r="U1841" s="114"/>
      <c r="V1841" s="114"/>
      <c r="W1841" s="114"/>
      <c r="X1841" s="114"/>
      <c r="Y1841" s="114"/>
      <c r="Z1841" s="114"/>
      <c r="AA1841" s="114"/>
      <c r="AB1841" s="114"/>
      <c r="AC1841" s="114"/>
      <c r="AD1841" s="114"/>
      <c r="AE1841" s="114"/>
      <c r="AF1841" s="114"/>
      <c r="AG1841" s="114"/>
      <c r="AH1841" s="114"/>
      <c r="AI1841" s="114"/>
      <c r="AJ1841" s="114"/>
      <c r="AK1841" s="114"/>
      <c r="AL1841" s="114"/>
      <c r="AM1841" s="114"/>
      <c r="AN1841" s="114"/>
      <c r="AO1841" s="114"/>
      <c r="AP1841" s="114"/>
      <c r="AQ1841" s="114"/>
      <c r="AR1841" s="114"/>
      <c r="AS1841" s="114"/>
      <c r="AT1841" s="114"/>
      <c r="AU1841" s="114"/>
      <c r="AV1841" s="114"/>
      <c r="AW1841" s="114"/>
      <c r="AX1841" s="114"/>
      <c r="AY1841" s="114"/>
      <c r="AZ1841" s="114"/>
      <c r="BA1841" s="114"/>
      <c r="BB1841" s="114"/>
      <c r="BC1841" s="114"/>
      <c r="BD1841" s="114"/>
      <c r="BE1841" s="114"/>
      <c r="BF1841" s="114"/>
      <c r="BG1841" s="114"/>
      <c r="BH1841" s="114"/>
      <c r="BI1841" s="114"/>
      <c r="BJ1841" s="114"/>
      <c r="BK1841" s="114"/>
      <c r="BL1841" s="114"/>
    </row>
    <row r="1842">
      <c r="A1842" s="114"/>
      <c r="B1842" s="114"/>
      <c r="C1842" s="114"/>
      <c r="D1842" s="114"/>
      <c r="E1842" s="114"/>
      <c r="F1842" s="114"/>
      <c r="G1842" s="114"/>
      <c r="H1842" s="114"/>
      <c r="I1842" s="114"/>
      <c r="J1842" s="114"/>
      <c r="K1842" s="114"/>
      <c r="L1842" s="114"/>
      <c r="M1842" s="114"/>
      <c r="N1842" s="114"/>
      <c r="O1842" s="114"/>
      <c r="P1842" s="114"/>
      <c r="Q1842" s="114"/>
      <c r="R1842" s="114"/>
      <c r="S1842" s="114"/>
      <c r="T1842" s="114"/>
      <c r="U1842" s="114"/>
      <c r="V1842" s="114"/>
      <c r="W1842" s="114"/>
      <c r="X1842" s="114"/>
      <c r="Y1842" s="114"/>
      <c r="Z1842" s="114"/>
      <c r="AA1842" s="114"/>
      <c r="AB1842" s="114"/>
      <c r="AC1842" s="114"/>
      <c r="AD1842" s="114"/>
      <c r="AE1842" s="114"/>
      <c r="AF1842" s="114"/>
      <c r="AG1842" s="114"/>
      <c r="AH1842" s="114"/>
      <c r="AI1842" s="114"/>
      <c r="AJ1842" s="114"/>
      <c r="AK1842" s="114"/>
      <c r="AL1842" s="114"/>
      <c r="AM1842" s="114"/>
      <c r="AN1842" s="114"/>
      <c r="AO1842" s="114"/>
      <c r="AP1842" s="114"/>
      <c r="AQ1842" s="114"/>
      <c r="AR1842" s="114"/>
      <c r="AS1842" s="114"/>
      <c r="AT1842" s="114"/>
      <c r="AU1842" s="114"/>
      <c r="AV1842" s="114"/>
      <c r="AW1842" s="114"/>
      <c r="AX1842" s="114"/>
      <c r="AY1842" s="114"/>
      <c r="AZ1842" s="114"/>
      <c r="BA1842" s="114"/>
      <c r="BB1842" s="114"/>
      <c r="BC1842" s="114"/>
      <c r="BD1842" s="114"/>
      <c r="BE1842" s="114"/>
      <c r="BF1842" s="114"/>
      <c r="BG1842" s="114"/>
      <c r="BH1842" s="114"/>
      <c r="BI1842" s="114"/>
      <c r="BJ1842" s="114"/>
      <c r="BK1842" s="114"/>
      <c r="BL1842" s="114"/>
    </row>
    <row r="1843">
      <c r="A1843" s="114"/>
      <c r="B1843" s="114"/>
      <c r="C1843" s="114"/>
      <c r="D1843" s="114"/>
      <c r="E1843" s="114"/>
      <c r="F1843" s="114"/>
      <c r="G1843" s="114"/>
      <c r="H1843" s="114"/>
      <c r="I1843" s="114"/>
      <c r="J1843" s="114"/>
      <c r="K1843" s="114"/>
      <c r="L1843" s="114"/>
      <c r="M1843" s="114"/>
      <c r="N1843" s="114"/>
      <c r="O1843" s="114"/>
      <c r="P1843" s="114"/>
      <c r="Q1843" s="114"/>
      <c r="R1843" s="114"/>
      <c r="S1843" s="114"/>
      <c r="T1843" s="114"/>
      <c r="U1843" s="114"/>
      <c r="V1843" s="114"/>
      <c r="W1843" s="114"/>
      <c r="X1843" s="114"/>
      <c r="Y1843" s="114"/>
      <c r="Z1843" s="114"/>
      <c r="AA1843" s="114"/>
      <c r="AB1843" s="114"/>
      <c r="AC1843" s="114"/>
      <c r="AD1843" s="114"/>
      <c r="AE1843" s="114"/>
      <c r="AF1843" s="114"/>
      <c r="AG1843" s="114"/>
      <c r="AH1843" s="114"/>
      <c r="AI1843" s="114"/>
      <c r="AJ1843" s="114"/>
      <c r="AK1843" s="114"/>
      <c r="AL1843" s="114"/>
      <c r="AM1843" s="114"/>
      <c r="AN1843" s="114"/>
      <c r="AO1843" s="114"/>
      <c r="AP1843" s="114"/>
      <c r="AQ1843" s="114"/>
      <c r="AR1843" s="114"/>
      <c r="AS1843" s="114"/>
      <c r="AT1843" s="114"/>
      <c r="AU1843" s="114"/>
      <c r="AV1843" s="114"/>
      <c r="AW1843" s="114"/>
      <c r="AX1843" s="114"/>
      <c r="AY1843" s="114"/>
      <c r="AZ1843" s="114"/>
      <c r="BA1843" s="114"/>
      <c r="BB1843" s="114"/>
      <c r="BC1843" s="114"/>
      <c r="BD1843" s="114"/>
      <c r="BE1843" s="114"/>
      <c r="BF1843" s="114"/>
      <c r="BG1843" s="114"/>
      <c r="BH1843" s="114"/>
      <c r="BI1843" s="114"/>
      <c r="BJ1843" s="114"/>
      <c r="BK1843" s="114"/>
      <c r="BL1843" s="114"/>
    </row>
    <row r="1844">
      <c r="A1844" s="114"/>
      <c r="B1844" s="114"/>
      <c r="C1844" s="114"/>
      <c r="D1844" s="114"/>
      <c r="E1844" s="114"/>
      <c r="F1844" s="114"/>
      <c r="G1844" s="114"/>
      <c r="H1844" s="114"/>
      <c r="I1844" s="114"/>
      <c r="J1844" s="114"/>
      <c r="K1844" s="114"/>
      <c r="L1844" s="114"/>
      <c r="M1844" s="114"/>
      <c r="N1844" s="114"/>
      <c r="O1844" s="114"/>
      <c r="P1844" s="114"/>
      <c r="Q1844" s="114"/>
      <c r="R1844" s="114"/>
      <c r="S1844" s="114"/>
      <c r="T1844" s="114"/>
      <c r="U1844" s="114"/>
      <c r="V1844" s="114"/>
      <c r="W1844" s="114"/>
      <c r="X1844" s="114"/>
      <c r="Y1844" s="114"/>
      <c r="Z1844" s="114"/>
      <c r="AA1844" s="114"/>
      <c r="AB1844" s="114"/>
      <c r="AC1844" s="114"/>
      <c r="AD1844" s="114"/>
      <c r="AE1844" s="114"/>
      <c r="AF1844" s="114"/>
      <c r="AG1844" s="114"/>
      <c r="AH1844" s="114"/>
      <c r="AI1844" s="114"/>
      <c r="AJ1844" s="114"/>
      <c r="AK1844" s="114"/>
      <c r="AL1844" s="114"/>
      <c r="AM1844" s="114"/>
      <c r="AN1844" s="114"/>
      <c r="AO1844" s="114"/>
      <c r="AP1844" s="114"/>
      <c r="AQ1844" s="114"/>
      <c r="AR1844" s="114"/>
      <c r="AS1844" s="114"/>
      <c r="AT1844" s="114"/>
      <c r="AU1844" s="114"/>
      <c r="AV1844" s="114"/>
      <c r="AW1844" s="114"/>
      <c r="AX1844" s="114"/>
      <c r="AY1844" s="114"/>
      <c r="AZ1844" s="114"/>
      <c r="BA1844" s="114"/>
      <c r="BB1844" s="114"/>
      <c r="BC1844" s="114"/>
      <c r="BD1844" s="114"/>
      <c r="BE1844" s="114"/>
      <c r="BF1844" s="114"/>
      <c r="BG1844" s="114"/>
      <c r="BH1844" s="114"/>
      <c r="BI1844" s="114"/>
      <c r="BJ1844" s="114"/>
      <c r="BK1844" s="114"/>
      <c r="BL1844" s="114"/>
    </row>
    <row r="1845">
      <c r="A1845" s="114"/>
      <c r="B1845" s="114"/>
      <c r="C1845" s="114"/>
      <c r="D1845" s="114"/>
      <c r="E1845" s="114"/>
      <c r="F1845" s="114"/>
      <c r="G1845" s="114"/>
      <c r="H1845" s="114"/>
      <c r="I1845" s="114"/>
      <c r="J1845" s="114"/>
      <c r="K1845" s="114"/>
      <c r="L1845" s="114"/>
      <c r="M1845" s="114"/>
      <c r="N1845" s="114"/>
      <c r="O1845" s="114"/>
      <c r="P1845" s="114"/>
      <c r="Q1845" s="114"/>
      <c r="R1845" s="114"/>
      <c r="S1845" s="114"/>
      <c r="T1845" s="114"/>
      <c r="U1845" s="114"/>
      <c r="V1845" s="114"/>
      <c r="W1845" s="114"/>
      <c r="X1845" s="114"/>
      <c r="Y1845" s="114"/>
      <c r="Z1845" s="114"/>
      <c r="AA1845" s="114"/>
      <c r="AB1845" s="114"/>
      <c r="AC1845" s="114"/>
      <c r="AD1845" s="114"/>
      <c r="AE1845" s="114"/>
      <c r="AF1845" s="114"/>
      <c r="AG1845" s="114"/>
      <c r="AH1845" s="114"/>
      <c r="AI1845" s="114"/>
      <c r="AJ1845" s="114"/>
      <c r="AK1845" s="114"/>
      <c r="AL1845" s="114"/>
      <c r="AM1845" s="114"/>
      <c r="AN1845" s="114"/>
      <c r="AO1845" s="114"/>
      <c r="AP1845" s="114"/>
      <c r="AQ1845" s="114"/>
      <c r="AR1845" s="114"/>
      <c r="AS1845" s="114"/>
      <c r="AT1845" s="114"/>
      <c r="AU1845" s="114"/>
      <c r="AV1845" s="114"/>
      <c r="AW1845" s="114"/>
      <c r="AX1845" s="114"/>
      <c r="AY1845" s="114"/>
      <c r="AZ1845" s="114"/>
      <c r="BA1845" s="114"/>
      <c r="BB1845" s="114"/>
      <c r="BC1845" s="114"/>
      <c r="BD1845" s="114"/>
      <c r="BE1845" s="114"/>
      <c r="BF1845" s="114"/>
      <c r="BG1845" s="114"/>
      <c r="BH1845" s="114"/>
      <c r="BI1845" s="114"/>
      <c r="BJ1845" s="114"/>
      <c r="BK1845" s="114"/>
      <c r="BL1845" s="114"/>
    </row>
    <row r="1846">
      <c r="A1846" s="114"/>
      <c r="B1846" s="114"/>
      <c r="C1846" s="114"/>
      <c r="D1846" s="114"/>
      <c r="E1846" s="114"/>
      <c r="F1846" s="114"/>
      <c r="G1846" s="114"/>
      <c r="H1846" s="114"/>
      <c r="I1846" s="114"/>
      <c r="J1846" s="114"/>
      <c r="K1846" s="114"/>
      <c r="L1846" s="114"/>
      <c r="M1846" s="114"/>
      <c r="N1846" s="114"/>
      <c r="O1846" s="114"/>
      <c r="P1846" s="114"/>
      <c r="Q1846" s="114"/>
      <c r="R1846" s="114"/>
      <c r="S1846" s="114"/>
      <c r="T1846" s="114"/>
      <c r="U1846" s="114"/>
      <c r="V1846" s="114"/>
      <c r="W1846" s="114"/>
      <c r="X1846" s="114"/>
      <c r="Y1846" s="114"/>
      <c r="Z1846" s="114"/>
      <c r="AA1846" s="114"/>
      <c r="AB1846" s="114"/>
      <c r="AC1846" s="114"/>
      <c r="AD1846" s="114"/>
      <c r="AE1846" s="114"/>
      <c r="AF1846" s="114"/>
      <c r="AG1846" s="114"/>
      <c r="AH1846" s="114"/>
      <c r="AI1846" s="114"/>
      <c r="AJ1846" s="114"/>
      <c r="AK1846" s="114"/>
      <c r="AL1846" s="114"/>
      <c r="AM1846" s="114"/>
      <c r="AN1846" s="114"/>
      <c r="AO1846" s="114"/>
      <c r="AP1846" s="114"/>
      <c r="AQ1846" s="114"/>
      <c r="AR1846" s="114"/>
      <c r="AS1846" s="114"/>
      <c r="AT1846" s="114"/>
      <c r="AU1846" s="114"/>
      <c r="AV1846" s="114"/>
      <c r="AW1846" s="114"/>
      <c r="AX1846" s="114"/>
      <c r="AY1846" s="114"/>
      <c r="AZ1846" s="114"/>
      <c r="BA1846" s="114"/>
      <c r="BB1846" s="114"/>
      <c r="BC1846" s="114"/>
      <c r="BD1846" s="114"/>
      <c r="BE1846" s="114"/>
      <c r="BF1846" s="114"/>
      <c r="BG1846" s="114"/>
      <c r="BH1846" s="114"/>
      <c r="BI1846" s="114"/>
      <c r="BJ1846" s="114"/>
      <c r="BK1846" s="114"/>
      <c r="BL1846" s="114"/>
    </row>
    <row r="1847">
      <c r="A1847" s="114"/>
      <c r="B1847" s="114"/>
      <c r="C1847" s="114"/>
      <c r="D1847" s="114"/>
      <c r="E1847" s="114"/>
      <c r="F1847" s="114"/>
      <c r="G1847" s="114"/>
      <c r="H1847" s="114"/>
      <c r="I1847" s="114"/>
      <c r="J1847" s="114"/>
      <c r="K1847" s="114"/>
      <c r="L1847" s="114"/>
      <c r="M1847" s="114"/>
      <c r="N1847" s="114"/>
      <c r="O1847" s="114"/>
      <c r="P1847" s="114"/>
      <c r="Q1847" s="114"/>
      <c r="R1847" s="114"/>
      <c r="S1847" s="114"/>
      <c r="T1847" s="114"/>
      <c r="U1847" s="114"/>
      <c r="V1847" s="114"/>
      <c r="W1847" s="114"/>
      <c r="X1847" s="114"/>
      <c r="Y1847" s="114"/>
      <c r="Z1847" s="114"/>
      <c r="AA1847" s="114"/>
      <c r="AB1847" s="114"/>
      <c r="AC1847" s="114"/>
      <c r="AD1847" s="114"/>
      <c r="AE1847" s="114"/>
      <c r="AF1847" s="114"/>
      <c r="AG1847" s="114"/>
      <c r="AH1847" s="114"/>
      <c r="AI1847" s="114"/>
      <c r="AJ1847" s="114"/>
      <c r="AK1847" s="114"/>
      <c r="AL1847" s="114"/>
      <c r="AM1847" s="114"/>
      <c r="AN1847" s="114"/>
      <c r="AO1847" s="114"/>
      <c r="AP1847" s="114"/>
      <c r="AQ1847" s="114"/>
      <c r="AR1847" s="114"/>
      <c r="AS1847" s="114"/>
      <c r="AT1847" s="114"/>
      <c r="AU1847" s="114"/>
      <c r="AV1847" s="114"/>
      <c r="AW1847" s="114"/>
      <c r="AX1847" s="114"/>
      <c r="AY1847" s="114"/>
      <c r="AZ1847" s="114"/>
      <c r="BA1847" s="114"/>
      <c r="BB1847" s="114"/>
      <c r="BC1847" s="114"/>
      <c r="BD1847" s="114"/>
      <c r="BE1847" s="114"/>
      <c r="BF1847" s="114"/>
      <c r="BG1847" s="114"/>
      <c r="BH1847" s="114"/>
      <c r="BI1847" s="114"/>
      <c r="BJ1847" s="114"/>
      <c r="BK1847" s="114"/>
      <c r="BL1847" s="114"/>
    </row>
    <row r="1848">
      <c r="A1848" s="114"/>
      <c r="B1848" s="114"/>
      <c r="C1848" s="114"/>
      <c r="D1848" s="114"/>
      <c r="E1848" s="114"/>
      <c r="F1848" s="114"/>
      <c r="G1848" s="114"/>
      <c r="H1848" s="114"/>
      <c r="I1848" s="114"/>
      <c r="J1848" s="114"/>
      <c r="K1848" s="114"/>
      <c r="L1848" s="114"/>
      <c r="M1848" s="114"/>
      <c r="N1848" s="114"/>
      <c r="O1848" s="114"/>
      <c r="P1848" s="114"/>
      <c r="Q1848" s="114"/>
      <c r="R1848" s="114"/>
      <c r="S1848" s="114"/>
      <c r="T1848" s="114"/>
      <c r="U1848" s="114"/>
      <c r="V1848" s="114"/>
      <c r="W1848" s="114"/>
      <c r="X1848" s="114"/>
      <c r="Y1848" s="114"/>
      <c r="Z1848" s="114"/>
      <c r="AA1848" s="114"/>
      <c r="AB1848" s="114"/>
      <c r="AC1848" s="114"/>
      <c r="AD1848" s="114"/>
      <c r="AE1848" s="114"/>
      <c r="AF1848" s="114"/>
      <c r="AG1848" s="114"/>
      <c r="AH1848" s="114"/>
      <c r="AI1848" s="114"/>
      <c r="AJ1848" s="114"/>
      <c r="AK1848" s="114"/>
      <c r="AL1848" s="114"/>
      <c r="AM1848" s="114"/>
      <c r="AN1848" s="114"/>
      <c r="AO1848" s="114"/>
      <c r="AP1848" s="114"/>
      <c r="AQ1848" s="114"/>
      <c r="AR1848" s="114"/>
      <c r="AS1848" s="114"/>
      <c r="AT1848" s="114"/>
      <c r="AU1848" s="114"/>
      <c r="AV1848" s="114"/>
      <c r="AW1848" s="114"/>
      <c r="AX1848" s="114"/>
      <c r="AY1848" s="114"/>
      <c r="AZ1848" s="114"/>
      <c r="BA1848" s="114"/>
      <c r="BB1848" s="114"/>
      <c r="BC1848" s="114"/>
      <c r="BD1848" s="114"/>
      <c r="BE1848" s="114"/>
      <c r="BF1848" s="114"/>
      <c r="BG1848" s="114"/>
      <c r="BH1848" s="114"/>
      <c r="BI1848" s="114"/>
      <c r="BJ1848" s="114"/>
      <c r="BK1848" s="114"/>
      <c r="BL1848" s="114"/>
    </row>
    <row r="1849">
      <c r="A1849" s="114"/>
      <c r="B1849" s="114"/>
      <c r="C1849" s="114"/>
      <c r="D1849" s="114"/>
      <c r="E1849" s="114"/>
      <c r="F1849" s="114"/>
      <c r="G1849" s="114"/>
      <c r="H1849" s="114"/>
      <c r="I1849" s="114"/>
      <c r="J1849" s="114"/>
      <c r="K1849" s="114"/>
      <c r="L1849" s="114"/>
      <c r="M1849" s="114"/>
      <c r="N1849" s="114"/>
      <c r="O1849" s="114"/>
      <c r="P1849" s="114"/>
      <c r="Q1849" s="114"/>
      <c r="R1849" s="114"/>
      <c r="S1849" s="114"/>
      <c r="T1849" s="114"/>
      <c r="U1849" s="114"/>
      <c r="V1849" s="114"/>
      <c r="W1849" s="114"/>
      <c r="X1849" s="114"/>
      <c r="Y1849" s="114"/>
      <c r="Z1849" s="114"/>
      <c r="AA1849" s="114"/>
      <c r="AB1849" s="114"/>
      <c r="AC1849" s="114"/>
      <c r="AD1849" s="114"/>
      <c r="AE1849" s="114"/>
      <c r="AF1849" s="114"/>
      <c r="AG1849" s="114"/>
      <c r="AH1849" s="114"/>
      <c r="AI1849" s="114"/>
      <c r="AJ1849" s="114"/>
      <c r="AK1849" s="114"/>
      <c r="AL1849" s="114"/>
      <c r="AM1849" s="114"/>
      <c r="AN1849" s="114"/>
      <c r="AO1849" s="114"/>
      <c r="AP1849" s="114"/>
      <c r="AQ1849" s="114"/>
      <c r="AR1849" s="114"/>
      <c r="AS1849" s="114"/>
      <c r="AT1849" s="114"/>
      <c r="AU1849" s="114"/>
      <c r="AV1849" s="114"/>
      <c r="AW1849" s="114"/>
      <c r="AX1849" s="114"/>
      <c r="AY1849" s="114"/>
      <c r="AZ1849" s="114"/>
      <c r="BA1849" s="114"/>
      <c r="BB1849" s="114"/>
      <c r="BC1849" s="114"/>
      <c r="BD1849" s="114"/>
      <c r="BE1849" s="114"/>
      <c r="BF1849" s="114"/>
      <c r="BG1849" s="114"/>
      <c r="BH1849" s="114"/>
      <c r="BI1849" s="114"/>
      <c r="BJ1849" s="114"/>
      <c r="BK1849" s="114"/>
      <c r="BL1849" s="114"/>
    </row>
    <row r="1850">
      <c r="A1850" s="114"/>
      <c r="B1850" s="114"/>
      <c r="C1850" s="114"/>
      <c r="D1850" s="114"/>
      <c r="E1850" s="114"/>
      <c r="F1850" s="114"/>
      <c r="G1850" s="114"/>
      <c r="H1850" s="114"/>
      <c r="I1850" s="114"/>
      <c r="J1850" s="114"/>
      <c r="K1850" s="114"/>
      <c r="L1850" s="114"/>
      <c r="M1850" s="114"/>
      <c r="N1850" s="114"/>
      <c r="O1850" s="114"/>
      <c r="P1850" s="114"/>
      <c r="Q1850" s="114"/>
      <c r="R1850" s="114"/>
      <c r="S1850" s="114"/>
      <c r="T1850" s="114"/>
      <c r="U1850" s="114"/>
      <c r="V1850" s="114"/>
      <c r="W1850" s="114"/>
      <c r="X1850" s="114"/>
      <c r="Y1850" s="114"/>
      <c r="Z1850" s="114"/>
      <c r="AA1850" s="114"/>
      <c r="AB1850" s="114"/>
      <c r="AC1850" s="114"/>
      <c r="AD1850" s="114"/>
      <c r="AE1850" s="114"/>
      <c r="AF1850" s="114"/>
      <c r="AG1850" s="114"/>
      <c r="AH1850" s="114"/>
      <c r="AI1850" s="114"/>
      <c r="AJ1850" s="114"/>
      <c r="AK1850" s="114"/>
      <c r="AL1850" s="114"/>
      <c r="AM1850" s="114"/>
      <c r="AN1850" s="114"/>
      <c r="AO1850" s="114"/>
      <c r="AP1850" s="114"/>
      <c r="AQ1850" s="114"/>
      <c r="AR1850" s="114"/>
      <c r="AS1850" s="114"/>
      <c r="AT1850" s="114"/>
      <c r="AU1850" s="114"/>
      <c r="AV1850" s="114"/>
      <c r="AW1850" s="114"/>
      <c r="AX1850" s="114"/>
      <c r="AY1850" s="114"/>
      <c r="AZ1850" s="114"/>
      <c r="BA1850" s="114"/>
      <c r="BB1850" s="114"/>
      <c r="BC1850" s="114"/>
      <c r="BD1850" s="114"/>
      <c r="BE1850" s="114"/>
      <c r="BF1850" s="114"/>
      <c r="BG1850" s="114"/>
      <c r="BH1850" s="114"/>
      <c r="BI1850" s="114"/>
      <c r="BJ1850" s="114"/>
      <c r="BK1850" s="114"/>
      <c r="BL1850" s="114"/>
    </row>
    <row r="1851">
      <c r="A1851" s="114"/>
      <c r="B1851" s="114"/>
      <c r="C1851" s="114"/>
      <c r="D1851" s="114"/>
      <c r="E1851" s="114"/>
      <c r="F1851" s="114"/>
      <c r="G1851" s="114"/>
      <c r="H1851" s="114"/>
      <c r="I1851" s="114"/>
      <c r="J1851" s="114"/>
      <c r="K1851" s="114"/>
      <c r="L1851" s="114"/>
      <c r="M1851" s="114"/>
      <c r="N1851" s="114"/>
      <c r="O1851" s="114"/>
      <c r="P1851" s="114"/>
      <c r="Q1851" s="114"/>
      <c r="R1851" s="114"/>
      <c r="S1851" s="114"/>
      <c r="T1851" s="114"/>
      <c r="U1851" s="114"/>
      <c r="V1851" s="114"/>
      <c r="W1851" s="114"/>
      <c r="X1851" s="114"/>
      <c r="Y1851" s="114"/>
      <c r="Z1851" s="114"/>
      <c r="AA1851" s="114"/>
      <c r="AB1851" s="114"/>
      <c r="AC1851" s="114"/>
      <c r="AD1851" s="114"/>
      <c r="AE1851" s="114"/>
      <c r="AF1851" s="114"/>
      <c r="AG1851" s="114"/>
      <c r="AH1851" s="114"/>
      <c r="AI1851" s="114"/>
      <c r="AJ1851" s="114"/>
      <c r="AK1851" s="114"/>
      <c r="AL1851" s="114"/>
      <c r="AM1851" s="114"/>
      <c r="AN1851" s="114"/>
      <c r="AO1851" s="114"/>
      <c r="AP1851" s="114"/>
      <c r="AQ1851" s="114"/>
      <c r="AR1851" s="114"/>
      <c r="AS1851" s="114"/>
      <c r="AT1851" s="114"/>
      <c r="AU1851" s="114"/>
      <c r="AV1851" s="114"/>
      <c r="AW1851" s="114"/>
      <c r="AX1851" s="114"/>
      <c r="AY1851" s="114"/>
      <c r="AZ1851" s="114"/>
      <c r="BA1851" s="114"/>
      <c r="BB1851" s="114"/>
      <c r="BC1851" s="114"/>
      <c r="BD1851" s="114"/>
      <c r="BE1851" s="114"/>
      <c r="BF1851" s="114"/>
      <c r="BG1851" s="114"/>
      <c r="BH1851" s="114"/>
      <c r="BI1851" s="114"/>
      <c r="BJ1851" s="114"/>
      <c r="BK1851" s="114"/>
      <c r="BL1851" s="114"/>
    </row>
    <row r="1852">
      <c r="A1852" s="114"/>
      <c r="B1852" s="114"/>
      <c r="C1852" s="114"/>
      <c r="D1852" s="114"/>
      <c r="E1852" s="114"/>
      <c r="F1852" s="114"/>
      <c r="G1852" s="114"/>
      <c r="H1852" s="114"/>
      <c r="I1852" s="114"/>
      <c r="J1852" s="114"/>
      <c r="K1852" s="114"/>
      <c r="L1852" s="114"/>
      <c r="M1852" s="114"/>
      <c r="N1852" s="114"/>
      <c r="O1852" s="114"/>
      <c r="P1852" s="114"/>
      <c r="Q1852" s="114"/>
      <c r="R1852" s="114"/>
      <c r="S1852" s="114"/>
      <c r="T1852" s="114"/>
      <c r="U1852" s="114"/>
      <c r="V1852" s="114"/>
      <c r="W1852" s="114"/>
      <c r="X1852" s="114"/>
      <c r="Y1852" s="114"/>
      <c r="Z1852" s="114"/>
      <c r="AA1852" s="114"/>
      <c r="AB1852" s="114"/>
      <c r="AC1852" s="114"/>
      <c r="AD1852" s="114"/>
      <c r="AE1852" s="114"/>
      <c r="AF1852" s="114"/>
      <c r="AG1852" s="114"/>
      <c r="AH1852" s="114"/>
      <c r="AI1852" s="114"/>
      <c r="AJ1852" s="114"/>
      <c r="AK1852" s="114"/>
      <c r="AL1852" s="114"/>
      <c r="AM1852" s="114"/>
      <c r="AN1852" s="114"/>
      <c r="AO1852" s="114"/>
      <c r="AP1852" s="114"/>
      <c r="AQ1852" s="114"/>
      <c r="AR1852" s="114"/>
      <c r="AS1852" s="114"/>
      <c r="AT1852" s="114"/>
      <c r="AU1852" s="114"/>
      <c r="AV1852" s="114"/>
      <c r="AW1852" s="114"/>
      <c r="AX1852" s="114"/>
      <c r="AY1852" s="114"/>
      <c r="AZ1852" s="114"/>
      <c r="BA1852" s="114"/>
      <c r="BB1852" s="114"/>
      <c r="BC1852" s="114"/>
      <c r="BD1852" s="114"/>
      <c r="BE1852" s="114"/>
      <c r="BF1852" s="114"/>
      <c r="BG1852" s="114"/>
      <c r="BH1852" s="114"/>
      <c r="BI1852" s="114"/>
      <c r="BJ1852" s="114"/>
      <c r="BK1852" s="114"/>
      <c r="BL1852" s="114"/>
    </row>
    <row r="1853">
      <c r="A1853" s="114"/>
      <c r="B1853" s="114"/>
      <c r="C1853" s="114"/>
      <c r="D1853" s="114"/>
      <c r="E1853" s="114"/>
      <c r="F1853" s="114"/>
      <c r="G1853" s="114"/>
      <c r="H1853" s="114"/>
      <c r="I1853" s="114"/>
      <c r="J1853" s="114"/>
      <c r="K1853" s="114"/>
      <c r="L1853" s="114"/>
      <c r="M1853" s="114"/>
      <c r="N1853" s="114"/>
      <c r="O1853" s="114"/>
      <c r="P1853" s="114"/>
      <c r="Q1853" s="114"/>
      <c r="R1853" s="114"/>
      <c r="S1853" s="114"/>
      <c r="T1853" s="114"/>
      <c r="U1853" s="114"/>
      <c r="V1853" s="114"/>
      <c r="W1853" s="114"/>
      <c r="X1853" s="114"/>
      <c r="Y1853" s="114"/>
      <c r="Z1853" s="114"/>
      <c r="AA1853" s="114"/>
      <c r="AB1853" s="114"/>
      <c r="AC1853" s="114"/>
      <c r="AD1853" s="114"/>
      <c r="AE1853" s="114"/>
      <c r="AF1853" s="114"/>
      <c r="AG1853" s="114"/>
      <c r="AH1853" s="114"/>
      <c r="AI1853" s="114"/>
      <c r="AJ1853" s="114"/>
      <c r="AK1853" s="114"/>
      <c r="AL1853" s="114"/>
      <c r="AM1853" s="114"/>
      <c r="AN1853" s="114"/>
      <c r="AO1853" s="114"/>
      <c r="AP1853" s="114"/>
      <c r="AQ1853" s="114"/>
      <c r="AR1853" s="114"/>
      <c r="AS1853" s="114"/>
      <c r="AT1853" s="114"/>
      <c r="AU1853" s="114"/>
      <c r="AV1853" s="114"/>
      <c r="AW1853" s="114"/>
      <c r="AX1853" s="114"/>
      <c r="AY1853" s="114"/>
      <c r="AZ1853" s="114"/>
      <c r="BA1853" s="114"/>
      <c r="BB1853" s="114"/>
      <c r="BC1853" s="114"/>
      <c r="BD1853" s="114"/>
      <c r="BE1853" s="114"/>
      <c r="BF1853" s="114"/>
      <c r="BG1853" s="114"/>
      <c r="BH1853" s="114"/>
      <c r="BI1853" s="114"/>
      <c r="BJ1853" s="114"/>
      <c r="BK1853" s="114"/>
      <c r="BL1853" s="114"/>
    </row>
    <row r="1854">
      <c r="A1854" s="114"/>
      <c r="B1854" s="114"/>
      <c r="C1854" s="114"/>
      <c r="D1854" s="114"/>
      <c r="E1854" s="114"/>
      <c r="F1854" s="114"/>
      <c r="G1854" s="114"/>
      <c r="H1854" s="114"/>
      <c r="I1854" s="114"/>
      <c r="J1854" s="114"/>
      <c r="K1854" s="114"/>
      <c r="L1854" s="114"/>
      <c r="M1854" s="114"/>
      <c r="N1854" s="114"/>
      <c r="O1854" s="114"/>
      <c r="P1854" s="114"/>
      <c r="Q1854" s="114"/>
      <c r="R1854" s="114"/>
      <c r="S1854" s="114"/>
      <c r="T1854" s="114"/>
      <c r="U1854" s="114"/>
      <c r="V1854" s="114"/>
      <c r="W1854" s="114"/>
      <c r="X1854" s="114"/>
      <c r="Y1854" s="114"/>
      <c r="Z1854" s="114"/>
      <c r="AA1854" s="114"/>
      <c r="AB1854" s="114"/>
      <c r="AC1854" s="114"/>
      <c r="AD1854" s="114"/>
      <c r="AE1854" s="114"/>
      <c r="AF1854" s="114"/>
      <c r="AG1854" s="114"/>
      <c r="AH1854" s="114"/>
      <c r="AI1854" s="114"/>
      <c r="AJ1854" s="114"/>
      <c r="AK1854" s="114"/>
      <c r="AL1854" s="114"/>
      <c r="AM1854" s="114"/>
      <c r="AN1854" s="114"/>
      <c r="AO1854" s="114"/>
      <c r="AP1854" s="114"/>
      <c r="AQ1854" s="114"/>
      <c r="AR1854" s="114"/>
      <c r="AS1854" s="114"/>
      <c r="AT1854" s="114"/>
      <c r="AU1854" s="114"/>
      <c r="AV1854" s="114"/>
      <c r="AW1854" s="114"/>
      <c r="AX1854" s="114"/>
      <c r="AY1854" s="114"/>
      <c r="AZ1854" s="114"/>
      <c r="BA1854" s="114"/>
      <c r="BB1854" s="114"/>
      <c r="BC1854" s="114"/>
      <c r="BD1854" s="114"/>
      <c r="BE1854" s="114"/>
      <c r="BF1854" s="114"/>
      <c r="BG1854" s="114"/>
      <c r="BH1854" s="114"/>
      <c r="BI1854" s="114"/>
      <c r="BJ1854" s="114"/>
      <c r="BK1854" s="114"/>
      <c r="BL1854" s="114"/>
    </row>
    <row r="1855">
      <c r="A1855" s="114"/>
      <c r="B1855" s="114"/>
      <c r="C1855" s="114"/>
      <c r="D1855" s="114"/>
      <c r="E1855" s="114"/>
      <c r="F1855" s="114"/>
      <c r="G1855" s="114"/>
      <c r="H1855" s="114"/>
      <c r="I1855" s="114"/>
      <c r="J1855" s="114"/>
      <c r="K1855" s="114"/>
      <c r="L1855" s="114"/>
      <c r="M1855" s="114"/>
      <c r="N1855" s="114"/>
      <c r="O1855" s="114"/>
      <c r="P1855" s="114"/>
      <c r="Q1855" s="114"/>
      <c r="R1855" s="114"/>
      <c r="S1855" s="114"/>
      <c r="T1855" s="114"/>
      <c r="U1855" s="114"/>
      <c r="V1855" s="114"/>
      <c r="W1855" s="114"/>
      <c r="X1855" s="114"/>
      <c r="Y1855" s="114"/>
      <c r="Z1855" s="114"/>
      <c r="AA1855" s="114"/>
      <c r="AB1855" s="114"/>
      <c r="AC1855" s="114"/>
      <c r="AD1855" s="114"/>
      <c r="AE1855" s="114"/>
      <c r="AF1855" s="114"/>
      <c r="AG1855" s="114"/>
      <c r="AH1855" s="114"/>
      <c r="AI1855" s="114"/>
      <c r="AJ1855" s="114"/>
      <c r="AK1855" s="114"/>
      <c r="AL1855" s="114"/>
      <c r="AM1855" s="114"/>
      <c r="AN1855" s="114"/>
      <c r="AO1855" s="114"/>
      <c r="AP1855" s="114"/>
      <c r="AQ1855" s="114"/>
      <c r="AR1855" s="114"/>
      <c r="AS1855" s="114"/>
      <c r="AT1855" s="114"/>
      <c r="AU1855" s="114"/>
      <c r="AV1855" s="114"/>
      <c r="AW1855" s="114"/>
      <c r="AX1855" s="114"/>
      <c r="AY1855" s="114"/>
      <c r="AZ1855" s="114"/>
      <c r="BA1855" s="114"/>
      <c r="BB1855" s="114"/>
      <c r="BC1855" s="114"/>
      <c r="BD1855" s="114"/>
      <c r="BE1855" s="114"/>
      <c r="BF1855" s="114"/>
      <c r="BG1855" s="114"/>
      <c r="BH1855" s="114"/>
      <c r="BI1855" s="114"/>
      <c r="BJ1855" s="114"/>
      <c r="BK1855" s="114"/>
      <c r="BL1855" s="114"/>
    </row>
    <row r="1856">
      <c r="A1856" s="114"/>
      <c r="B1856" s="114"/>
      <c r="C1856" s="114"/>
      <c r="D1856" s="114"/>
      <c r="E1856" s="114"/>
      <c r="F1856" s="114"/>
      <c r="G1856" s="114"/>
      <c r="H1856" s="114"/>
      <c r="I1856" s="114"/>
      <c r="J1856" s="114"/>
      <c r="K1856" s="114"/>
      <c r="L1856" s="114"/>
      <c r="M1856" s="114"/>
      <c r="N1856" s="114"/>
      <c r="O1856" s="114"/>
      <c r="P1856" s="114"/>
      <c r="Q1856" s="114"/>
      <c r="R1856" s="114"/>
      <c r="S1856" s="114"/>
      <c r="T1856" s="114"/>
      <c r="U1856" s="114"/>
      <c r="V1856" s="114"/>
      <c r="W1856" s="114"/>
      <c r="X1856" s="114"/>
      <c r="Y1856" s="114"/>
      <c r="Z1856" s="114"/>
      <c r="AA1856" s="114"/>
      <c r="AB1856" s="114"/>
      <c r="AC1856" s="114"/>
      <c r="AD1856" s="114"/>
      <c r="AE1856" s="114"/>
      <c r="AF1856" s="114"/>
      <c r="AG1856" s="114"/>
      <c r="AH1856" s="114"/>
      <c r="AI1856" s="114"/>
      <c r="AJ1856" s="114"/>
      <c r="AK1856" s="114"/>
      <c r="AL1856" s="114"/>
      <c r="AM1856" s="114"/>
      <c r="AN1856" s="114"/>
      <c r="AO1856" s="114"/>
      <c r="AP1856" s="114"/>
      <c r="AQ1856" s="114"/>
      <c r="AR1856" s="114"/>
      <c r="AS1856" s="114"/>
      <c r="AT1856" s="114"/>
      <c r="AU1856" s="114"/>
      <c r="AV1856" s="114"/>
      <c r="AW1856" s="114"/>
      <c r="AX1856" s="114"/>
      <c r="AY1856" s="114"/>
      <c r="AZ1856" s="114"/>
      <c r="BA1856" s="114"/>
      <c r="BB1856" s="114"/>
      <c r="BC1856" s="114"/>
      <c r="BD1856" s="114"/>
      <c r="BE1856" s="114"/>
      <c r="BF1856" s="114"/>
      <c r="BG1856" s="114"/>
      <c r="BH1856" s="114"/>
      <c r="BI1856" s="114"/>
      <c r="BJ1856" s="114"/>
      <c r="BK1856" s="114"/>
      <c r="BL1856" s="114"/>
    </row>
    <row r="1857">
      <c r="A1857" s="114"/>
      <c r="B1857" s="114"/>
      <c r="C1857" s="114"/>
      <c r="D1857" s="114"/>
      <c r="E1857" s="114"/>
      <c r="F1857" s="114"/>
      <c r="G1857" s="114"/>
      <c r="H1857" s="114"/>
      <c r="I1857" s="114"/>
      <c r="J1857" s="114"/>
      <c r="K1857" s="114"/>
      <c r="L1857" s="114"/>
      <c r="M1857" s="114"/>
      <c r="N1857" s="114"/>
      <c r="O1857" s="114"/>
      <c r="P1857" s="114"/>
      <c r="Q1857" s="114"/>
      <c r="R1857" s="114"/>
      <c r="S1857" s="114"/>
      <c r="T1857" s="114"/>
      <c r="U1857" s="114"/>
      <c r="V1857" s="114"/>
      <c r="W1857" s="114"/>
      <c r="X1857" s="114"/>
      <c r="Y1857" s="114"/>
      <c r="Z1857" s="114"/>
      <c r="AA1857" s="114"/>
      <c r="AB1857" s="114"/>
      <c r="AC1857" s="114"/>
      <c r="AD1857" s="114"/>
      <c r="AE1857" s="114"/>
      <c r="AF1857" s="114"/>
      <c r="AG1857" s="114"/>
      <c r="AH1857" s="114"/>
      <c r="AI1857" s="114"/>
      <c r="AJ1857" s="114"/>
      <c r="AK1857" s="114"/>
      <c r="AL1857" s="114"/>
      <c r="AM1857" s="114"/>
      <c r="AN1857" s="114"/>
      <c r="AO1857" s="114"/>
      <c r="AP1857" s="114"/>
      <c r="AQ1857" s="114"/>
      <c r="AR1857" s="114"/>
      <c r="AS1857" s="114"/>
      <c r="AT1857" s="114"/>
      <c r="AU1857" s="114"/>
      <c r="AV1857" s="114"/>
      <c r="AW1857" s="114"/>
      <c r="AX1857" s="114"/>
      <c r="AY1857" s="114"/>
      <c r="AZ1857" s="114"/>
      <c r="BA1857" s="114"/>
      <c r="BB1857" s="114"/>
      <c r="BC1857" s="114"/>
      <c r="BD1857" s="114"/>
      <c r="BE1857" s="114"/>
      <c r="BF1857" s="114"/>
      <c r="BG1857" s="114"/>
      <c r="BH1857" s="114"/>
      <c r="BI1857" s="114"/>
      <c r="BJ1857" s="114"/>
      <c r="BK1857" s="114"/>
      <c r="BL1857" s="114"/>
    </row>
    <row r="1858">
      <c r="A1858" s="114"/>
      <c r="B1858" s="114"/>
      <c r="C1858" s="114"/>
      <c r="D1858" s="114"/>
      <c r="E1858" s="114"/>
      <c r="F1858" s="114"/>
      <c r="G1858" s="114"/>
      <c r="H1858" s="114"/>
      <c r="I1858" s="114"/>
      <c r="J1858" s="114"/>
      <c r="K1858" s="114"/>
      <c r="L1858" s="114"/>
      <c r="M1858" s="114"/>
      <c r="N1858" s="114"/>
      <c r="O1858" s="114"/>
      <c r="P1858" s="114"/>
      <c r="Q1858" s="114"/>
      <c r="R1858" s="114"/>
      <c r="S1858" s="114"/>
      <c r="T1858" s="114"/>
      <c r="U1858" s="114"/>
      <c r="V1858" s="114"/>
      <c r="W1858" s="114"/>
      <c r="X1858" s="114"/>
      <c r="Y1858" s="114"/>
      <c r="Z1858" s="114"/>
      <c r="AA1858" s="114"/>
      <c r="AB1858" s="114"/>
      <c r="AC1858" s="114"/>
      <c r="AD1858" s="114"/>
      <c r="AE1858" s="114"/>
      <c r="AF1858" s="114"/>
      <c r="AG1858" s="114"/>
      <c r="AH1858" s="114"/>
      <c r="AI1858" s="114"/>
      <c r="AJ1858" s="114"/>
      <c r="AK1858" s="114"/>
      <c r="AL1858" s="114"/>
      <c r="AM1858" s="114"/>
      <c r="AN1858" s="114"/>
      <c r="AO1858" s="114"/>
      <c r="AP1858" s="114"/>
      <c r="AQ1858" s="114"/>
      <c r="AR1858" s="114"/>
      <c r="AS1858" s="114"/>
      <c r="AT1858" s="114"/>
      <c r="AU1858" s="114"/>
      <c r="AV1858" s="114"/>
      <c r="AW1858" s="114"/>
      <c r="AX1858" s="114"/>
      <c r="AY1858" s="114"/>
      <c r="AZ1858" s="114"/>
      <c r="BA1858" s="114"/>
      <c r="BB1858" s="114"/>
      <c r="BC1858" s="114"/>
      <c r="BD1858" s="114"/>
      <c r="BE1858" s="114"/>
      <c r="BF1858" s="114"/>
      <c r="BG1858" s="114"/>
      <c r="BH1858" s="114"/>
      <c r="BI1858" s="114"/>
      <c r="BJ1858" s="114"/>
      <c r="BK1858" s="114"/>
      <c r="BL1858" s="114"/>
    </row>
    <row r="1859">
      <c r="A1859" s="114"/>
      <c r="B1859" s="114"/>
      <c r="C1859" s="114"/>
      <c r="D1859" s="114"/>
      <c r="E1859" s="114"/>
      <c r="F1859" s="114"/>
      <c r="G1859" s="114"/>
      <c r="H1859" s="114"/>
      <c r="I1859" s="114"/>
      <c r="J1859" s="114"/>
      <c r="K1859" s="114"/>
      <c r="L1859" s="114"/>
      <c r="M1859" s="114"/>
      <c r="N1859" s="114"/>
      <c r="O1859" s="114"/>
      <c r="P1859" s="114"/>
      <c r="Q1859" s="114"/>
      <c r="R1859" s="114"/>
      <c r="S1859" s="114"/>
      <c r="T1859" s="114"/>
      <c r="U1859" s="114"/>
      <c r="V1859" s="114"/>
      <c r="W1859" s="114"/>
      <c r="X1859" s="114"/>
      <c r="Y1859" s="114"/>
      <c r="Z1859" s="114"/>
      <c r="AA1859" s="114"/>
      <c r="AB1859" s="114"/>
      <c r="AC1859" s="114"/>
      <c r="AD1859" s="114"/>
      <c r="AE1859" s="114"/>
      <c r="AF1859" s="114"/>
      <c r="AG1859" s="114"/>
      <c r="AH1859" s="114"/>
      <c r="AI1859" s="114"/>
      <c r="AJ1859" s="114"/>
      <c r="AK1859" s="114"/>
      <c r="AL1859" s="114"/>
      <c r="AM1859" s="114"/>
      <c r="AN1859" s="114"/>
      <c r="AO1859" s="114"/>
      <c r="AP1859" s="114"/>
      <c r="AQ1859" s="114"/>
      <c r="AR1859" s="114"/>
      <c r="AS1859" s="114"/>
      <c r="AT1859" s="114"/>
      <c r="AU1859" s="114"/>
      <c r="AV1859" s="114"/>
      <c r="AW1859" s="114"/>
      <c r="AX1859" s="114"/>
      <c r="AY1859" s="114"/>
      <c r="AZ1859" s="114"/>
      <c r="BA1859" s="114"/>
      <c r="BB1859" s="114"/>
      <c r="BC1859" s="114"/>
      <c r="BD1859" s="114"/>
      <c r="BE1859" s="114"/>
      <c r="BF1859" s="114"/>
      <c r="BG1859" s="114"/>
      <c r="BH1859" s="114"/>
      <c r="BI1859" s="114"/>
      <c r="BJ1859" s="114"/>
      <c r="BK1859" s="114"/>
      <c r="BL1859" s="114"/>
    </row>
    <row r="1860">
      <c r="A1860" s="114"/>
      <c r="B1860" s="114"/>
      <c r="C1860" s="114"/>
      <c r="D1860" s="114"/>
      <c r="E1860" s="114"/>
      <c r="F1860" s="114"/>
      <c r="G1860" s="114"/>
      <c r="H1860" s="114"/>
      <c r="I1860" s="114"/>
      <c r="J1860" s="114"/>
      <c r="K1860" s="114"/>
      <c r="L1860" s="114"/>
      <c r="M1860" s="114"/>
      <c r="N1860" s="114"/>
      <c r="O1860" s="114"/>
      <c r="P1860" s="114"/>
      <c r="Q1860" s="114"/>
      <c r="R1860" s="114"/>
      <c r="S1860" s="114"/>
      <c r="T1860" s="114"/>
      <c r="U1860" s="114"/>
      <c r="V1860" s="114"/>
      <c r="W1860" s="114"/>
      <c r="X1860" s="114"/>
      <c r="Y1860" s="114"/>
      <c r="Z1860" s="114"/>
      <c r="AA1860" s="114"/>
      <c r="AB1860" s="114"/>
      <c r="AC1860" s="114"/>
      <c r="AD1860" s="114"/>
      <c r="AE1860" s="114"/>
      <c r="AF1860" s="114"/>
      <c r="AG1860" s="114"/>
      <c r="AH1860" s="114"/>
      <c r="AI1860" s="114"/>
      <c r="AJ1860" s="114"/>
      <c r="AK1860" s="114"/>
      <c r="AL1860" s="114"/>
      <c r="AM1860" s="114"/>
      <c r="AN1860" s="114"/>
      <c r="AO1860" s="114"/>
      <c r="AP1860" s="114"/>
      <c r="AQ1860" s="114"/>
      <c r="AR1860" s="114"/>
      <c r="AS1860" s="114"/>
      <c r="AT1860" s="114"/>
      <c r="AU1860" s="114"/>
      <c r="AV1860" s="114"/>
      <c r="AW1860" s="114"/>
      <c r="AX1860" s="114"/>
      <c r="AY1860" s="114"/>
      <c r="AZ1860" s="114"/>
      <c r="BA1860" s="114"/>
      <c r="BB1860" s="114"/>
      <c r="BC1860" s="114"/>
      <c r="BD1860" s="114"/>
      <c r="BE1860" s="114"/>
      <c r="BF1860" s="114"/>
      <c r="BG1860" s="114"/>
      <c r="BH1860" s="114"/>
      <c r="BI1860" s="114"/>
      <c r="BJ1860" s="114"/>
      <c r="BK1860" s="114"/>
      <c r="BL1860" s="114"/>
    </row>
    <row r="1861">
      <c r="A1861" s="114"/>
      <c r="B1861" s="114"/>
      <c r="C1861" s="114"/>
      <c r="D1861" s="114"/>
      <c r="E1861" s="114"/>
      <c r="F1861" s="114"/>
      <c r="G1861" s="114"/>
      <c r="H1861" s="114"/>
      <c r="I1861" s="114"/>
      <c r="J1861" s="114"/>
      <c r="K1861" s="114"/>
      <c r="L1861" s="114"/>
      <c r="M1861" s="114"/>
      <c r="N1861" s="114"/>
      <c r="O1861" s="114"/>
      <c r="P1861" s="114"/>
      <c r="Q1861" s="114"/>
      <c r="R1861" s="114"/>
      <c r="S1861" s="114"/>
      <c r="T1861" s="114"/>
      <c r="U1861" s="114"/>
      <c r="V1861" s="114"/>
      <c r="W1861" s="114"/>
      <c r="X1861" s="114"/>
      <c r="Y1861" s="114"/>
      <c r="Z1861" s="114"/>
      <c r="AA1861" s="114"/>
      <c r="AB1861" s="114"/>
      <c r="AC1861" s="114"/>
      <c r="AD1861" s="114"/>
      <c r="AE1861" s="114"/>
      <c r="AF1861" s="114"/>
      <c r="AG1861" s="114"/>
      <c r="AH1861" s="114"/>
      <c r="AI1861" s="114"/>
      <c r="AJ1861" s="114"/>
      <c r="AK1861" s="114"/>
      <c r="AL1861" s="114"/>
      <c r="AM1861" s="114"/>
      <c r="AN1861" s="114"/>
      <c r="AO1861" s="114"/>
      <c r="AP1861" s="114"/>
      <c r="AQ1861" s="114"/>
      <c r="AR1861" s="114"/>
      <c r="AS1861" s="114"/>
      <c r="AT1861" s="114"/>
      <c r="AU1861" s="114"/>
      <c r="AV1861" s="114"/>
      <c r="AW1861" s="114"/>
      <c r="AX1861" s="114"/>
      <c r="AY1861" s="114"/>
      <c r="AZ1861" s="114"/>
      <c r="BA1861" s="114"/>
      <c r="BB1861" s="114"/>
      <c r="BC1861" s="114"/>
      <c r="BD1861" s="114"/>
      <c r="BE1861" s="114"/>
      <c r="BF1861" s="114"/>
      <c r="BG1861" s="114"/>
      <c r="BH1861" s="114"/>
      <c r="BI1861" s="114"/>
      <c r="BJ1861" s="114"/>
      <c r="BK1861" s="114"/>
      <c r="BL1861" s="114"/>
    </row>
    <row r="1862">
      <c r="A1862" s="114"/>
      <c r="B1862" s="114"/>
      <c r="C1862" s="114"/>
      <c r="D1862" s="114"/>
      <c r="E1862" s="114"/>
      <c r="F1862" s="114"/>
      <c r="G1862" s="114"/>
      <c r="H1862" s="114"/>
      <c r="I1862" s="114"/>
      <c r="J1862" s="114"/>
      <c r="K1862" s="114"/>
      <c r="L1862" s="114"/>
      <c r="M1862" s="114"/>
      <c r="N1862" s="114"/>
      <c r="O1862" s="114"/>
      <c r="P1862" s="114"/>
      <c r="Q1862" s="114"/>
      <c r="R1862" s="114"/>
      <c r="S1862" s="114"/>
      <c r="T1862" s="114"/>
      <c r="U1862" s="114"/>
      <c r="V1862" s="114"/>
      <c r="W1862" s="114"/>
      <c r="X1862" s="114"/>
      <c r="Y1862" s="114"/>
      <c r="Z1862" s="114"/>
      <c r="AA1862" s="114"/>
      <c r="AB1862" s="114"/>
      <c r="AC1862" s="114"/>
      <c r="AD1862" s="114"/>
      <c r="AE1862" s="114"/>
      <c r="AF1862" s="114"/>
      <c r="AG1862" s="114"/>
      <c r="AH1862" s="114"/>
      <c r="AI1862" s="114"/>
      <c r="AJ1862" s="114"/>
      <c r="AK1862" s="114"/>
      <c r="AL1862" s="114"/>
      <c r="AM1862" s="114"/>
      <c r="AN1862" s="114"/>
      <c r="AO1862" s="114"/>
      <c r="AP1862" s="114"/>
      <c r="AQ1862" s="114"/>
      <c r="AR1862" s="114"/>
      <c r="AS1862" s="114"/>
      <c r="AT1862" s="114"/>
      <c r="AU1862" s="114"/>
      <c r="AV1862" s="114"/>
      <c r="AW1862" s="114"/>
      <c r="AX1862" s="114"/>
      <c r="AY1862" s="114"/>
      <c r="AZ1862" s="114"/>
      <c r="BA1862" s="114"/>
      <c r="BB1862" s="114"/>
      <c r="BC1862" s="114"/>
      <c r="BD1862" s="114"/>
      <c r="BE1862" s="114"/>
      <c r="BF1862" s="114"/>
      <c r="BG1862" s="114"/>
      <c r="BH1862" s="114"/>
      <c r="BI1862" s="114"/>
      <c r="BJ1862" s="114"/>
      <c r="BK1862" s="114"/>
      <c r="BL1862" s="114"/>
    </row>
    <row r="1863">
      <c r="A1863" s="114"/>
      <c r="B1863" s="114"/>
      <c r="C1863" s="114"/>
      <c r="D1863" s="114"/>
      <c r="E1863" s="114"/>
      <c r="F1863" s="114"/>
      <c r="G1863" s="114"/>
      <c r="H1863" s="114"/>
      <c r="I1863" s="114"/>
      <c r="J1863" s="114"/>
      <c r="K1863" s="114"/>
      <c r="L1863" s="114"/>
      <c r="M1863" s="114"/>
      <c r="N1863" s="114"/>
      <c r="O1863" s="114"/>
      <c r="P1863" s="114"/>
      <c r="Q1863" s="114"/>
      <c r="R1863" s="114"/>
      <c r="S1863" s="114"/>
      <c r="T1863" s="114"/>
      <c r="U1863" s="114"/>
      <c r="V1863" s="114"/>
      <c r="W1863" s="114"/>
      <c r="X1863" s="114"/>
      <c r="Y1863" s="114"/>
      <c r="Z1863" s="114"/>
      <c r="AA1863" s="114"/>
      <c r="AB1863" s="114"/>
      <c r="AC1863" s="114"/>
      <c r="AD1863" s="114"/>
      <c r="AE1863" s="114"/>
      <c r="AF1863" s="114"/>
      <c r="AG1863" s="114"/>
      <c r="AH1863" s="114"/>
      <c r="AI1863" s="114"/>
      <c r="AJ1863" s="114"/>
      <c r="AK1863" s="114"/>
      <c r="AL1863" s="114"/>
      <c r="AM1863" s="114"/>
      <c r="AN1863" s="114"/>
      <c r="AO1863" s="114"/>
      <c r="AP1863" s="114"/>
      <c r="AQ1863" s="114"/>
      <c r="AR1863" s="114"/>
      <c r="AS1863" s="114"/>
      <c r="AT1863" s="114"/>
      <c r="AU1863" s="114"/>
      <c r="AV1863" s="114"/>
      <c r="AW1863" s="114"/>
      <c r="AX1863" s="114"/>
      <c r="AY1863" s="114"/>
      <c r="AZ1863" s="114"/>
      <c r="BA1863" s="114"/>
      <c r="BB1863" s="114"/>
      <c r="BC1863" s="114"/>
      <c r="BD1863" s="114"/>
      <c r="BE1863" s="114"/>
      <c r="BF1863" s="114"/>
      <c r="BG1863" s="114"/>
      <c r="BH1863" s="114"/>
      <c r="BI1863" s="114"/>
      <c r="BJ1863" s="114"/>
      <c r="BK1863" s="114"/>
      <c r="BL1863" s="114"/>
    </row>
    <row r="1864">
      <c r="A1864" s="114"/>
      <c r="B1864" s="114"/>
      <c r="C1864" s="114"/>
      <c r="D1864" s="114"/>
      <c r="E1864" s="114"/>
      <c r="F1864" s="114"/>
      <c r="G1864" s="114"/>
      <c r="H1864" s="114"/>
      <c r="I1864" s="114"/>
      <c r="J1864" s="114"/>
      <c r="K1864" s="114"/>
      <c r="L1864" s="114"/>
      <c r="M1864" s="114"/>
      <c r="N1864" s="114"/>
      <c r="O1864" s="114"/>
      <c r="P1864" s="114"/>
      <c r="Q1864" s="114"/>
      <c r="R1864" s="114"/>
      <c r="S1864" s="114"/>
      <c r="T1864" s="114"/>
      <c r="U1864" s="114"/>
      <c r="V1864" s="114"/>
      <c r="W1864" s="114"/>
      <c r="X1864" s="114"/>
      <c r="Y1864" s="114"/>
      <c r="Z1864" s="114"/>
      <c r="AA1864" s="114"/>
      <c r="AB1864" s="114"/>
      <c r="AC1864" s="114"/>
      <c r="AD1864" s="114"/>
      <c r="AE1864" s="114"/>
      <c r="AF1864" s="114"/>
      <c r="AG1864" s="114"/>
      <c r="AH1864" s="114"/>
      <c r="AI1864" s="114"/>
      <c r="AJ1864" s="114"/>
      <c r="AK1864" s="114"/>
      <c r="AL1864" s="114"/>
      <c r="AM1864" s="114"/>
      <c r="AN1864" s="114"/>
      <c r="AO1864" s="114"/>
      <c r="AP1864" s="114"/>
      <c r="AQ1864" s="114"/>
      <c r="AR1864" s="114"/>
      <c r="AS1864" s="114"/>
      <c r="AT1864" s="114"/>
      <c r="AU1864" s="114"/>
      <c r="AV1864" s="114"/>
      <c r="AW1864" s="114"/>
      <c r="AX1864" s="114"/>
      <c r="AY1864" s="114"/>
      <c r="AZ1864" s="114"/>
      <c r="BA1864" s="114"/>
      <c r="BB1864" s="114"/>
      <c r="BC1864" s="114"/>
      <c r="BD1864" s="114"/>
      <c r="BE1864" s="114"/>
      <c r="BF1864" s="114"/>
      <c r="BG1864" s="114"/>
      <c r="BH1864" s="114"/>
      <c r="BI1864" s="114"/>
      <c r="BJ1864" s="114"/>
      <c r="BK1864" s="114"/>
      <c r="BL1864" s="114"/>
    </row>
    <row r="1865">
      <c r="A1865" s="114"/>
      <c r="B1865" s="114"/>
      <c r="C1865" s="114"/>
      <c r="D1865" s="114"/>
      <c r="E1865" s="114"/>
      <c r="F1865" s="114"/>
      <c r="G1865" s="114"/>
      <c r="H1865" s="114"/>
      <c r="I1865" s="114"/>
      <c r="J1865" s="114"/>
      <c r="K1865" s="114"/>
      <c r="L1865" s="114"/>
      <c r="M1865" s="114"/>
      <c r="N1865" s="114"/>
      <c r="O1865" s="114"/>
      <c r="P1865" s="114"/>
      <c r="Q1865" s="114"/>
      <c r="R1865" s="114"/>
      <c r="S1865" s="114"/>
      <c r="T1865" s="114"/>
      <c r="U1865" s="114"/>
      <c r="V1865" s="114"/>
      <c r="W1865" s="114"/>
      <c r="X1865" s="114"/>
      <c r="Y1865" s="114"/>
      <c r="Z1865" s="114"/>
      <c r="AA1865" s="114"/>
      <c r="AB1865" s="114"/>
      <c r="AC1865" s="114"/>
      <c r="AD1865" s="114"/>
      <c r="AE1865" s="114"/>
      <c r="AF1865" s="114"/>
      <c r="AG1865" s="114"/>
      <c r="AH1865" s="114"/>
      <c r="AI1865" s="114"/>
      <c r="AJ1865" s="114"/>
      <c r="AK1865" s="114"/>
      <c r="AL1865" s="114"/>
      <c r="AM1865" s="114"/>
      <c r="AN1865" s="114"/>
      <c r="AO1865" s="114"/>
      <c r="AP1865" s="114"/>
      <c r="AQ1865" s="114"/>
      <c r="AR1865" s="114"/>
      <c r="AS1865" s="114"/>
      <c r="AT1865" s="114"/>
      <c r="AU1865" s="114"/>
      <c r="AV1865" s="114"/>
      <c r="AW1865" s="114"/>
      <c r="AX1865" s="114"/>
      <c r="AY1865" s="114"/>
      <c r="AZ1865" s="114"/>
      <c r="BA1865" s="114"/>
      <c r="BB1865" s="114"/>
      <c r="BC1865" s="114"/>
      <c r="BD1865" s="114"/>
      <c r="BE1865" s="114"/>
      <c r="BF1865" s="114"/>
      <c r="BG1865" s="114"/>
      <c r="BH1865" s="114"/>
      <c r="BI1865" s="114"/>
      <c r="BJ1865" s="114"/>
      <c r="BK1865" s="114"/>
      <c r="BL1865" s="114"/>
    </row>
    <row r="1866">
      <c r="A1866" s="114"/>
      <c r="B1866" s="114"/>
      <c r="C1866" s="114"/>
      <c r="D1866" s="114"/>
      <c r="E1866" s="114"/>
      <c r="F1866" s="114"/>
      <c r="G1866" s="114"/>
      <c r="H1866" s="114"/>
      <c r="I1866" s="114"/>
      <c r="J1866" s="114"/>
      <c r="K1866" s="114"/>
      <c r="L1866" s="114"/>
      <c r="M1866" s="114"/>
      <c r="N1866" s="114"/>
      <c r="O1866" s="114"/>
      <c r="P1866" s="114"/>
      <c r="Q1866" s="114"/>
      <c r="R1866" s="114"/>
      <c r="S1866" s="114"/>
      <c r="T1866" s="114"/>
      <c r="U1866" s="114"/>
      <c r="V1866" s="114"/>
      <c r="W1866" s="114"/>
      <c r="X1866" s="114"/>
      <c r="Y1866" s="114"/>
      <c r="Z1866" s="114"/>
      <c r="AA1866" s="114"/>
      <c r="AB1866" s="114"/>
      <c r="AC1866" s="114"/>
      <c r="AD1866" s="114"/>
      <c r="AE1866" s="114"/>
      <c r="AF1866" s="114"/>
      <c r="AG1866" s="114"/>
      <c r="AH1866" s="114"/>
      <c r="AI1866" s="114"/>
      <c r="AJ1866" s="114"/>
      <c r="AK1866" s="114"/>
      <c r="AL1866" s="114"/>
      <c r="AM1866" s="114"/>
      <c r="AN1866" s="114"/>
      <c r="AO1866" s="114"/>
      <c r="AP1866" s="114"/>
      <c r="AQ1866" s="114"/>
      <c r="AR1866" s="114"/>
      <c r="AS1866" s="114"/>
      <c r="AT1866" s="114"/>
      <c r="AU1866" s="114"/>
      <c r="AV1866" s="114"/>
      <c r="AW1866" s="114"/>
      <c r="AX1866" s="114"/>
      <c r="AY1866" s="114"/>
      <c r="AZ1866" s="114"/>
      <c r="BA1866" s="114"/>
      <c r="BB1866" s="114"/>
      <c r="BC1866" s="114"/>
      <c r="BD1866" s="114"/>
      <c r="BE1866" s="114"/>
      <c r="BF1866" s="114"/>
      <c r="BG1866" s="114"/>
      <c r="BH1866" s="114"/>
      <c r="BI1866" s="114"/>
      <c r="BJ1866" s="114"/>
      <c r="BK1866" s="114"/>
      <c r="BL1866" s="114"/>
    </row>
    <row r="1867">
      <c r="A1867" s="114"/>
      <c r="B1867" s="114"/>
      <c r="C1867" s="114"/>
      <c r="D1867" s="114"/>
      <c r="E1867" s="114"/>
      <c r="F1867" s="114"/>
      <c r="G1867" s="114"/>
      <c r="H1867" s="114"/>
      <c r="I1867" s="114"/>
      <c r="J1867" s="114"/>
      <c r="K1867" s="114"/>
      <c r="L1867" s="114"/>
      <c r="M1867" s="114"/>
      <c r="N1867" s="114"/>
      <c r="O1867" s="114"/>
      <c r="P1867" s="114"/>
      <c r="Q1867" s="114"/>
      <c r="R1867" s="114"/>
      <c r="S1867" s="114"/>
      <c r="T1867" s="114"/>
      <c r="U1867" s="114"/>
      <c r="V1867" s="114"/>
      <c r="W1867" s="114"/>
      <c r="X1867" s="114"/>
      <c r="Y1867" s="114"/>
      <c r="Z1867" s="114"/>
      <c r="AA1867" s="114"/>
      <c r="AB1867" s="114"/>
      <c r="AC1867" s="114"/>
      <c r="AD1867" s="114"/>
      <c r="AE1867" s="114"/>
      <c r="AF1867" s="114"/>
      <c r="AG1867" s="114"/>
      <c r="AH1867" s="114"/>
      <c r="AI1867" s="114"/>
      <c r="AJ1867" s="114"/>
      <c r="AK1867" s="114"/>
      <c r="AL1867" s="114"/>
      <c r="AM1867" s="114"/>
      <c r="AN1867" s="114"/>
      <c r="AO1867" s="114"/>
      <c r="AP1867" s="114"/>
      <c r="AQ1867" s="114"/>
      <c r="AR1867" s="114"/>
      <c r="AS1867" s="114"/>
      <c r="AT1867" s="114"/>
      <c r="AU1867" s="114"/>
      <c r="AV1867" s="114"/>
      <c r="AW1867" s="114"/>
      <c r="AX1867" s="114"/>
      <c r="AY1867" s="114"/>
      <c r="AZ1867" s="114"/>
      <c r="BA1867" s="114"/>
      <c r="BB1867" s="114"/>
      <c r="BC1867" s="114"/>
      <c r="BD1867" s="114"/>
      <c r="BE1867" s="114"/>
      <c r="BF1867" s="114"/>
      <c r="BG1867" s="114"/>
      <c r="BH1867" s="114"/>
      <c r="BI1867" s="114"/>
      <c r="BJ1867" s="114"/>
      <c r="BK1867" s="114"/>
      <c r="BL1867" s="114"/>
    </row>
    <row r="1868">
      <c r="A1868" s="114"/>
      <c r="B1868" s="114"/>
      <c r="C1868" s="114"/>
      <c r="D1868" s="114"/>
      <c r="E1868" s="114"/>
      <c r="F1868" s="114"/>
      <c r="G1868" s="114"/>
      <c r="H1868" s="114"/>
      <c r="I1868" s="114"/>
      <c r="J1868" s="114"/>
      <c r="K1868" s="114"/>
      <c r="L1868" s="114"/>
      <c r="M1868" s="114"/>
      <c r="N1868" s="114"/>
      <c r="O1868" s="114"/>
      <c r="P1868" s="114"/>
      <c r="Q1868" s="114"/>
      <c r="R1868" s="114"/>
      <c r="S1868" s="114"/>
      <c r="T1868" s="114"/>
      <c r="U1868" s="114"/>
      <c r="V1868" s="114"/>
      <c r="W1868" s="114"/>
      <c r="X1868" s="114"/>
      <c r="Y1868" s="114"/>
      <c r="Z1868" s="114"/>
      <c r="AA1868" s="114"/>
      <c r="AB1868" s="114"/>
      <c r="AC1868" s="114"/>
      <c r="AD1868" s="114"/>
      <c r="AE1868" s="114"/>
      <c r="AF1868" s="114"/>
      <c r="AG1868" s="114"/>
      <c r="AH1868" s="114"/>
      <c r="AI1868" s="114"/>
      <c r="AJ1868" s="114"/>
      <c r="AK1868" s="114"/>
      <c r="AL1868" s="114"/>
      <c r="AM1868" s="114"/>
      <c r="AN1868" s="114"/>
      <c r="AO1868" s="114"/>
      <c r="AP1868" s="114"/>
      <c r="AQ1868" s="114"/>
      <c r="AR1868" s="114"/>
      <c r="AS1868" s="114"/>
      <c r="AT1868" s="114"/>
      <c r="AU1868" s="114"/>
      <c r="AV1868" s="114"/>
      <c r="AW1868" s="114"/>
      <c r="AX1868" s="114"/>
      <c r="AY1868" s="114"/>
      <c r="AZ1868" s="114"/>
      <c r="BA1868" s="114"/>
      <c r="BB1868" s="114"/>
      <c r="BC1868" s="114"/>
      <c r="BD1868" s="114"/>
      <c r="BE1868" s="114"/>
      <c r="BF1868" s="114"/>
      <c r="BG1868" s="114"/>
      <c r="BH1868" s="114"/>
      <c r="BI1868" s="114"/>
      <c r="BJ1868" s="114"/>
      <c r="BK1868" s="114"/>
      <c r="BL1868" s="114"/>
    </row>
    <row r="1869">
      <c r="A1869" s="114"/>
      <c r="B1869" s="114"/>
      <c r="C1869" s="114"/>
      <c r="D1869" s="114"/>
      <c r="E1869" s="114"/>
      <c r="F1869" s="114"/>
      <c r="G1869" s="114"/>
      <c r="H1869" s="114"/>
      <c r="I1869" s="114"/>
      <c r="J1869" s="114"/>
      <c r="K1869" s="114"/>
      <c r="L1869" s="114"/>
      <c r="M1869" s="114"/>
      <c r="N1869" s="114"/>
      <c r="O1869" s="114"/>
      <c r="P1869" s="114"/>
      <c r="Q1869" s="114"/>
      <c r="R1869" s="114"/>
      <c r="S1869" s="114"/>
      <c r="T1869" s="114"/>
      <c r="U1869" s="114"/>
      <c r="V1869" s="114"/>
      <c r="W1869" s="114"/>
      <c r="X1869" s="114"/>
      <c r="Y1869" s="114"/>
      <c r="Z1869" s="114"/>
      <c r="AA1869" s="114"/>
      <c r="AB1869" s="114"/>
      <c r="AC1869" s="114"/>
      <c r="AD1869" s="114"/>
      <c r="AE1869" s="114"/>
      <c r="AF1869" s="114"/>
      <c r="AG1869" s="114"/>
      <c r="AH1869" s="114"/>
      <c r="AI1869" s="114"/>
      <c r="AJ1869" s="114"/>
      <c r="AK1869" s="114"/>
      <c r="AL1869" s="114"/>
      <c r="AM1869" s="114"/>
      <c r="AN1869" s="114"/>
      <c r="AO1869" s="114"/>
      <c r="AP1869" s="114"/>
      <c r="AQ1869" s="114"/>
      <c r="AR1869" s="114"/>
      <c r="AS1869" s="114"/>
      <c r="AT1869" s="114"/>
      <c r="AU1869" s="114"/>
      <c r="AV1869" s="114"/>
      <c r="AW1869" s="114"/>
      <c r="AX1869" s="114"/>
      <c r="AY1869" s="114"/>
      <c r="AZ1869" s="114"/>
      <c r="BA1869" s="114"/>
      <c r="BB1869" s="114"/>
      <c r="BC1869" s="114"/>
      <c r="BD1869" s="114"/>
      <c r="BE1869" s="114"/>
      <c r="BF1869" s="114"/>
      <c r="BG1869" s="114"/>
      <c r="BH1869" s="114"/>
      <c r="BI1869" s="114"/>
      <c r="BJ1869" s="114"/>
      <c r="BK1869" s="114"/>
      <c r="BL1869" s="114"/>
    </row>
    <row r="1870">
      <c r="A1870" s="114"/>
      <c r="B1870" s="114"/>
      <c r="C1870" s="114"/>
      <c r="D1870" s="114"/>
      <c r="E1870" s="114"/>
      <c r="F1870" s="114"/>
      <c r="G1870" s="114"/>
      <c r="H1870" s="114"/>
      <c r="I1870" s="114"/>
      <c r="J1870" s="114"/>
      <c r="K1870" s="114"/>
      <c r="L1870" s="114"/>
      <c r="M1870" s="114"/>
      <c r="N1870" s="114"/>
      <c r="O1870" s="114"/>
      <c r="P1870" s="114"/>
      <c r="Q1870" s="114"/>
      <c r="R1870" s="114"/>
      <c r="S1870" s="114"/>
      <c r="T1870" s="114"/>
      <c r="U1870" s="114"/>
      <c r="V1870" s="114"/>
      <c r="W1870" s="114"/>
      <c r="X1870" s="114"/>
      <c r="Y1870" s="114"/>
      <c r="Z1870" s="114"/>
      <c r="AA1870" s="114"/>
      <c r="AB1870" s="114"/>
      <c r="AC1870" s="114"/>
      <c r="AD1870" s="114"/>
      <c r="AE1870" s="114"/>
      <c r="AF1870" s="114"/>
      <c r="AG1870" s="114"/>
      <c r="AH1870" s="114"/>
      <c r="AI1870" s="114"/>
      <c r="AJ1870" s="114"/>
      <c r="AK1870" s="114"/>
      <c r="AL1870" s="114"/>
      <c r="AM1870" s="114"/>
      <c r="AN1870" s="114"/>
      <c r="AO1870" s="114"/>
      <c r="AP1870" s="114"/>
      <c r="AQ1870" s="114"/>
      <c r="AR1870" s="114"/>
      <c r="AS1870" s="114"/>
      <c r="AT1870" s="114"/>
      <c r="AU1870" s="114"/>
      <c r="AV1870" s="114"/>
      <c r="AW1870" s="114"/>
      <c r="AX1870" s="114"/>
      <c r="AY1870" s="114"/>
      <c r="AZ1870" s="114"/>
      <c r="BA1870" s="114"/>
      <c r="BB1870" s="114"/>
      <c r="BC1870" s="114"/>
      <c r="BD1870" s="114"/>
      <c r="BE1870" s="114"/>
      <c r="BF1870" s="114"/>
      <c r="BG1870" s="114"/>
      <c r="BH1870" s="114"/>
      <c r="BI1870" s="114"/>
      <c r="BJ1870" s="114"/>
      <c r="BK1870" s="114"/>
      <c r="BL1870" s="114"/>
    </row>
    <row r="1871">
      <c r="A1871" s="114"/>
      <c r="B1871" s="114"/>
      <c r="C1871" s="114"/>
      <c r="D1871" s="114"/>
      <c r="E1871" s="114"/>
      <c r="F1871" s="114"/>
      <c r="G1871" s="114"/>
      <c r="H1871" s="114"/>
      <c r="I1871" s="114"/>
      <c r="J1871" s="114"/>
      <c r="K1871" s="114"/>
      <c r="L1871" s="114"/>
      <c r="M1871" s="114"/>
      <c r="N1871" s="114"/>
      <c r="O1871" s="114"/>
      <c r="P1871" s="114"/>
      <c r="Q1871" s="114"/>
      <c r="R1871" s="114"/>
      <c r="S1871" s="114"/>
      <c r="T1871" s="114"/>
      <c r="U1871" s="114"/>
      <c r="V1871" s="114"/>
      <c r="W1871" s="114"/>
      <c r="X1871" s="114"/>
      <c r="Y1871" s="114"/>
      <c r="Z1871" s="114"/>
      <c r="AA1871" s="114"/>
      <c r="AB1871" s="114"/>
      <c r="AC1871" s="114"/>
      <c r="AD1871" s="114"/>
      <c r="AE1871" s="114"/>
      <c r="AF1871" s="114"/>
      <c r="AG1871" s="114"/>
      <c r="AH1871" s="114"/>
      <c r="AI1871" s="114"/>
      <c r="AJ1871" s="114"/>
      <c r="AK1871" s="114"/>
      <c r="AL1871" s="114"/>
      <c r="AM1871" s="114"/>
      <c r="AN1871" s="114"/>
      <c r="AO1871" s="114"/>
      <c r="AP1871" s="114"/>
      <c r="AQ1871" s="114"/>
      <c r="AR1871" s="114"/>
      <c r="AS1871" s="114"/>
      <c r="AT1871" s="114"/>
      <c r="AU1871" s="114"/>
      <c r="AV1871" s="114"/>
      <c r="AW1871" s="114"/>
      <c r="AX1871" s="114"/>
      <c r="AY1871" s="114"/>
      <c r="AZ1871" s="114"/>
      <c r="BA1871" s="114"/>
      <c r="BB1871" s="114"/>
      <c r="BC1871" s="114"/>
      <c r="BD1871" s="114"/>
      <c r="BE1871" s="114"/>
      <c r="BF1871" s="114"/>
      <c r="BG1871" s="114"/>
      <c r="BH1871" s="114"/>
      <c r="BI1871" s="114"/>
      <c r="BJ1871" s="114"/>
      <c r="BK1871" s="114"/>
      <c r="BL1871" s="114"/>
    </row>
    <row r="1872">
      <c r="A1872" s="114"/>
      <c r="B1872" s="114"/>
      <c r="C1872" s="114"/>
      <c r="D1872" s="114"/>
      <c r="E1872" s="114"/>
      <c r="F1872" s="114"/>
      <c r="G1872" s="114"/>
      <c r="H1872" s="114"/>
      <c r="I1872" s="114"/>
      <c r="J1872" s="114"/>
      <c r="K1872" s="114"/>
      <c r="L1872" s="114"/>
      <c r="M1872" s="114"/>
      <c r="N1872" s="114"/>
      <c r="O1872" s="114"/>
      <c r="P1872" s="114"/>
      <c r="Q1872" s="114"/>
      <c r="R1872" s="114"/>
      <c r="S1872" s="114"/>
      <c r="T1872" s="114"/>
      <c r="U1872" s="114"/>
      <c r="V1872" s="114"/>
      <c r="W1872" s="114"/>
      <c r="X1872" s="114"/>
      <c r="Y1872" s="114"/>
      <c r="Z1872" s="114"/>
      <c r="AA1872" s="114"/>
      <c r="AB1872" s="114"/>
      <c r="AC1872" s="114"/>
      <c r="AD1872" s="114"/>
      <c r="AE1872" s="114"/>
      <c r="AF1872" s="114"/>
      <c r="AG1872" s="114"/>
      <c r="AH1872" s="114"/>
      <c r="AI1872" s="114"/>
      <c r="AJ1872" s="114"/>
      <c r="AK1872" s="114"/>
      <c r="AL1872" s="114"/>
      <c r="AM1872" s="114"/>
      <c r="AN1872" s="114"/>
      <c r="AO1872" s="114"/>
      <c r="AP1872" s="114"/>
      <c r="AQ1872" s="114"/>
      <c r="AR1872" s="114"/>
      <c r="AS1872" s="114"/>
      <c r="AT1872" s="114"/>
      <c r="AU1872" s="114"/>
      <c r="AV1872" s="114"/>
      <c r="AW1872" s="114"/>
      <c r="AX1872" s="114"/>
      <c r="AY1872" s="114"/>
      <c r="AZ1872" s="114"/>
      <c r="BA1872" s="114"/>
      <c r="BB1872" s="114"/>
      <c r="BC1872" s="114"/>
      <c r="BD1872" s="114"/>
      <c r="BE1872" s="114"/>
      <c r="BF1872" s="114"/>
      <c r="BG1872" s="114"/>
      <c r="BH1872" s="114"/>
      <c r="BI1872" s="114"/>
      <c r="BJ1872" s="114"/>
      <c r="BK1872" s="114"/>
      <c r="BL1872" s="114"/>
    </row>
    <row r="1873">
      <c r="A1873" s="114"/>
      <c r="B1873" s="114"/>
      <c r="C1873" s="114"/>
      <c r="D1873" s="114"/>
      <c r="E1873" s="114"/>
      <c r="F1873" s="114"/>
      <c r="G1873" s="114"/>
      <c r="H1873" s="114"/>
      <c r="I1873" s="114"/>
      <c r="J1873" s="114"/>
      <c r="K1873" s="114"/>
      <c r="L1873" s="114"/>
      <c r="M1873" s="114"/>
      <c r="N1873" s="114"/>
      <c r="O1873" s="114"/>
      <c r="P1873" s="114"/>
      <c r="Q1873" s="114"/>
      <c r="R1873" s="114"/>
      <c r="S1873" s="114"/>
      <c r="T1873" s="114"/>
      <c r="U1873" s="114"/>
      <c r="V1873" s="114"/>
      <c r="W1873" s="114"/>
      <c r="X1873" s="114"/>
      <c r="Y1873" s="114"/>
      <c r="Z1873" s="114"/>
      <c r="AA1873" s="114"/>
      <c r="AB1873" s="114"/>
      <c r="AC1873" s="114"/>
      <c r="AD1873" s="114"/>
      <c r="AE1873" s="114"/>
      <c r="AF1873" s="114"/>
      <c r="AG1873" s="114"/>
      <c r="AH1873" s="114"/>
      <c r="AI1873" s="114"/>
      <c r="AJ1873" s="114"/>
      <c r="AK1873" s="114"/>
      <c r="AL1873" s="114"/>
      <c r="AM1873" s="114"/>
      <c r="AN1873" s="114"/>
      <c r="AO1873" s="114"/>
      <c r="AP1873" s="114"/>
      <c r="AQ1873" s="114"/>
      <c r="AR1873" s="114"/>
      <c r="AS1873" s="114"/>
      <c r="AT1873" s="114"/>
      <c r="AU1873" s="114"/>
      <c r="AV1873" s="114"/>
      <c r="AW1873" s="114"/>
      <c r="AX1873" s="114"/>
      <c r="AY1873" s="114"/>
      <c r="AZ1873" s="114"/>
      <c r="BA1873" s="114"/>
      <c r="BB1873" s="114"/>
      <c r="BC1873" s="114"/>
      <c r="BD1873" s="114"/>
      <c r="BE1873" s="114"/>
      <c r="BF1873" s="114"/>
      <c r="BG1873" s="114"/>
      <c r="BH1873" s="114"/>
      <c r="BI1873" s="114"/>
      <c r="BJ1873" s="114"/>
      <c r="BK1873" s="114"/>
      <c r="BL1873" s="114"/>
    </row>
    <row r="1874">
      <c r="A1874" s="114"/>
      <c r="B1874" s="114"/>
      <c r="C1874" s="114"/>
      <c r="D1874" s="114"/>
      <c r="E1874" s="114"/>
      <c r="F1874" s="114"/>
      <c r="G1874" s="114"/>
      <c r="H1874" s="114"/>
      <c r="I1874" s="114"/>
      <c r="J1874" s="114"/>
      <c r="K1874" s="114"/>
      <c r="L1874" s="114"/>
      <c r="M1874" s="114"/>
      <c r="N1874" s="114"/>
      <c r="O1874" s="114"/>
      <c r="P1874" s="114"/>
      <c r="Q1874" s="114"/>
      <c r="R1874" s="114"/>
      <c r="S1874" s="114"/>
      <c r="T1874" s="114"/>
      <c r="U1874" s="114"/>
      <c r="V1874" s="114"/>
      <c r="W1874" s="114"/>
      <c r="X1874" s="114"/>
      <c r="Y1874" s="114"/>
      <c r="Z1874" s="114"/>
      <c r="AA1874" s="114"/>
      <c r="AB1874" s="114"/>
      <c r="AC1874" s="114"/>
      <c r="AD1874" s="114"/>
      <c r="AE1874" s="114"/>
      <c r="AF1874" s="114"/>
      <c r="AG1874" s="114"/>
      <c r="AH1874" s="114"/>
      <c r="AI1874" s="114"/>
      <c r="AJ1874" s="114"/>
      <c r="AK1874" s="114"/>
      <c r="AL1874" s="114"/>
      <c r="AM1874" s="114"/>
      <c r="AN1874" s="114"/>
      <c r="AO1874" s="114"/>
      <c r="AP1874" s="114"/>
      <c r="AQ1874" s="114"/>
      <c r="AR1874" s="114"/>
      <c r="AS1874" s="114"/>
      <c r="AT1874" s="114"/>
      <c r="AU1874" s="114"/>
      <c r="AV1874" s="114"/>
      <c r="AW1874" s="114"/>
      <c r="AX1874" s="114"/>
      <c r="AY1874" s="114"/>
      <c r="AZ1874" s="114"/>
      <c r="BA1874" s="114"/>
      <c r="BB1874" s="114"/>
      <c r="BC1874" s="114"/>
      <c r="BD1874" s="114"/>
      <c r="BE1874" s="114"/>
      <c r="BF1874" s="114"/>
      <c r="BG1874" s="114"/>
      <c r="BH1874" s="114"/>
      <c r="BI1874" s="114"/>
      <c r="BJ1874" s="114"/>
      <c r="BK1874" s="114"/>
      <c r="BL1874" s="114"/>
    </row>
    <row r="1875">
      <c r="A1875" s="114"/>
      <c r="B1875" s="114"/>
      <c r="C1875" s="114"/>
      <c r="D1875" s="114"/>
      <c r="E1875" s="114"/>
      <c r="F1875" s="114"/>
      <c r="G1875" s="114"/>
      <c r="H1875" s="114"/>
      <c r="I1875" s="114"/>
      <c r="J1875" s="114"/>
      <c r="K1875" s="114"/>
      <c r="L1875" s="114"/>
      <c r="M1875" s="114"/>
      <c r="N1875" s="114"/>
      <c r="O1875" s="114"/>
      <c r="P1875" s="114"/>
      <c r="Q1875" s="114"/>
      <c r="R1875" s="114"/>
      <c r="S1875" s="114"/>
      <c r="T1875" s="114"/>
      <c r="U1875" s="114"/>
      <c r="V1875" s="114"/>
      <c r="W1875" s="114"/>
      <c r="X1875" s="114"/>
      <c r="Y1875" s="114"/>
      <c r="Z1875" s="114"/>
      <c r="AA1875" s="114"/>
      <c r="AB1875" s="114"/>
      <c r="AC1875" s="114"/>
      <c r="AD1875" s="114"/>
      <c r="AE1875" s="114"/>
      <c r="AF1875" s="114"/>
      <c r="AG1875" s="114"/>
      <c r="AH1875" s="114"/>
      <c r="AI1875" s="114"/>
      <c r="AJ1875" s="114"/>
      <c r="AK1875" s="114"/>
      <c r="AL1875" s="114"/>
      <c r="AM1875" s="114"/>
      <c r="AN1875" s="114"/>
      <c r="AO1875" s="114"/>
      <c r="AP1875" s="114"/>
      <c r="AQ1875" s="114"/>
      <c r="AR1875" s="114"/>
      <c r="AS1875" s="114"/>
      <c r="AT1875" s="114"/>
      <c r="AU1875" s="114"/>
      <c r="AV1875" s="114"/>
      <c r="AW1875" s="114"/>
      <c r="AX1875" s="114"/>
      <c r="AY1875" s="114"/>
      <c r="AZ1875" s="114"/>
      <c r="BA1875" s="114"/>
      <c r="BB1875" s="114"/>
      <c r="BC1875" s="114"/>
      <c r="BD1875" s="114"/>
      <c r="BE1875" s="114"/>
      <c r="BF1875" s="114"/>
      <c r="BG1875" s="114"/>
      <c r="BH1875" s="114"/>
      <c r="BI1875" s="114"/>
      <c r="BJ1875" s="114"/>
      <c r="BK1875" s="114"/>
      <c r="BL1875" s="114"/>
    </row>
    <row r="1876">
      <c r="A1876" s="114"/>
      <c r="B1876" s="114"/>
      <c r="C1876" s="114"/>
      <c r="D1876" s="114"/>
      <c r="E1876" s="114"/>
      <c r="F1876" s="114"/>
      <c r="G1876" s="114"/>
      <c r="H1876" s="114"/>
      <c r="I1876" s="114"/>
      <c r="J1876" s="114"/>
      <c r="K1876" s="114"/>
      <c r="L1876" s="114"/>
      <c r="M1876" s="114"/>
      <c r="N1876" s="114"/>
      <c r="O1876" s="114"/>
      <c r="P1876" s="114"/>
      <c r="Q1876" s="114"/>
      <c r="R1876" s="114"/>
      <c r="S1876" s="114"/>
      <c r="T1876" s="114"/>
      <c r="U1876" s="114"/>
      <c r="V1876" s="114"/>
      <c r="W1876" s="114"/>
      <c r="X1876" s="114"/>
      <c r="Y1876" s="114"/>
      <c r="Z1876" s="114"/>
      <c r="AA1876" s="114"/>
      <c r="AB1876" s="114"/>
      <c r="AC1876" s="114"/>
      <c r="AD1876" s="114"/>
      <c r="AE1876" s="114"/>
      <c r="AF1876" s="114"/>
      <c r="AG1876" s="114"/>
      <c r="AH1876" s="114"/>
      <c r="AI1876" s="114"/>
      <c r="AJ1876" s="114"/>
      <c r="AK1876" s="114"/>
      <c r="AL1876" s="114"/>
      <c r="AM1876" s="114"/>
      <c r="AN1876" s="114"/>
      <c r="AO1876" s="114"/>
      <c r="AP1876" s="114"/>
      <c r="AQ1876" s="114"/>
      <c r="AR1876" s="114"/>
      <c r="AS1876" s="114"/>
      <c r="AT1876" s="114"/>
      <c r="AU1876" s="114"/>
      <c r="AV1876" s="114"/>
      <c r="AW1876" s="114"/>
      <c r="AX1876" s="114"/>
      <c r="AY1876" s="114"/>
      <c r="AZ1876" s="114"/>
      <c r="BA1876" s="114"/>
      <c r="BB1876" s="114"/>
      <c r="BC1876" s="114"/>
      <c r="BD1876" s="114"/>
      <c r="BE1876" s="114"/>
      <c r="BF1876" s="114"/>
      <c r="BG1876" s="114"/>
      <c r="BH1876" s="114"/>
      <c r="BI1876" s="114"/>
      <c r="BJ1876" s="114"/>
      <c r="BK1876" s="114"/>
      <c r="BL1876" s="114"/>
    </row>
    <row r="1877">
      <c r="A1877" s="114"/>
      <c r="B1877" s="114"/>
      <c r="C1877" s="114"/>
      <c r="D1877" s="114"/>
      <c r="E1877" s="114"/>
      <c r="F1877" s="114"/>
      <c r="G1877" s="114"/>
      <c r="H1877" s="114"/>
      <c r="I1877" s="114"/>
      <c r="J1877" s="114"/>
      <c r="K1877" s="114"/>
      <c r="L1877" s="114"/>
      <c r="M1877" s="114"/>
      <c r="N1877" s="114"/>
      <c r="O1877" s="114"/>
      <c r="P1877" s="114"/>
      <c r="Q1877" s="114"/>
      <c r="R1877" s="114"/>
      <c r="S1877" s="114"/>
      <c r="T1877" s="114"/>
      <c r="U1877" s="114"/>
      <c r="V1877" s="114"/>
      <c r="W1877" s="114"/>
      <c r="X1877" s="114"/>
      <c r="Y1877" s="114"/>
      <c r="Z1877" s="114"/>
      <c r="AA1877" s="114"/>
      <c r="AB1877" s="114"/>
      <c r="AC1877" s="114"/>
      <c r="AD1877" s="114"/>
      <c r="AE1877" s="114"/>
      <c r="AF1877" s="114"/>
      <c r="AG1877" s="114"/>
      <c r="AH1877" s="114"/>
      <c r="AI1877" s="114"/>
      <c r="AJ1877" s="114"/>
      <c r="AK1877" s="114"/>
      <c r="AL1877" s="114"/>
      <c r="AM1877" s="114"/>
      <c r="AN1877" s="114"/>
      <c r="AO1877" s="114"/>
      <c r="AP1877" s="114"/>
      <c r="AQ1877" s="114"/>
      <c r="AR1877" s="114"/>
      <c r="AS1877" s="114"/>
      <c r="AT1877" s="114"/>
      <c r="AU1877" s="114"/>
      <c r="AV1877" s="114"/>
      <c r="AW1877" s="114"/>
      <c r="AX1877" s="114"/>
      <c r="AY1877" s="114"/>
      <c r="AZ1877" s="114"/>
      <c r="BA1877" s="114"/>
      <c r="BB1877" s="114"/>
      <c r="BC1877" s="114"/>
      <c r="BD1877" s="114"/>
      <c r="BE1877" s="114"/>
      <c r="BF1877" s="114"/>
      <c r="BG1877" s="114"/>
      <c r="BH1877" s="114"/>
      <c r="BI1877" s="114"/>
      <c r="BJ1877" s="114"/>
      <c r="BK1877" s="114"/>
      <c r="BL1877" s="114"/>
    </row>
    <row r="1878">
      <c r="A1878" s="114"/>
      <c r="B1878" s="114"/>
      <c r="C1878" s="114"/>
      <c r="D1878" s="114"/>
      <c r="E1878" s="114"/>
      <c r="F1878" s="114"/>
      <c r="G1878" s="114"/>
      <c r="H1878" s="114"/>
      <c r="I1878" s="114"/>
      <c r="J1878" s="114"/>
      <c r="K1878" s="114"/>
      <c r="L1878" s="114"/>
      <c r="M1878" s="114"/>
      <c r="N1878" s="114"/>
      <c r="O1878" s="114"/>
      <c r="P1878" s="114"/>
      <c r="Q1878" s="114"/>
      <c r="R1878" s="114"/>
      <c r="S1878" s="114"/>
      <c r="T1878" s="114"/>
      <c r="U1878" s="114"/>
      <c r="V1878" s="114"/>
      <c r="W1878" s="114"/>
      <c r="X1878" s="114"/>
      <c r="Y1878" s="114"/>
      <c r="Z1878" s="114"/>
      <c r="AA1878" s="114"/>
      <c r="AB1878" s="114"/>
      <c r="AC1878" s="114"/>
      <c r="AD1878" s="114"/>
      <c r="AE1878" s="114"/>
      <c r="AF1878" s="114"/>
      <c r="AG1878" s="114"/>
      <c r="AH1878" s="114"/>
      <c r="AI1878" s="114"/>
      <c r="AJ1878" s="114"/>
      <c r="AK1878" s="114"/>
      <c r="AL1878" s="114"/>
      <c r="AM1878" s="114"/>
      <c r="AN1878" s="114"/>
      <c r="AO1878" s="114"/>
      <c r="AP1878" s="114"/>
      <c r="AQ1878" s="114"/>
      <c r="AR1878" s="114"/>
      <c r="AS1878" s="114"/>
      <c r="AT1878" s="114"/>
      <c r="AU1878" s="114"/>
      <c r="AV1878" s="114"/>
      <c r="AW1878" s="114"/>
      <c r="AX1878" s="114"/>
      <c r="AY1878" s="114"/>
      <c r="AZ1878" s="114"/>
      <c r="BA1878" s="114"/>
      <c r="BB1878" s="114"/>
      <c r="BC1878" s="114"/>
      <c r="BD1878" s="114"/>
      <c r="BE1878" s="114"/>
      <c r="BF1878" s="114"/>
      <c r="BG1878" s="114"/>
      <c r="BH1878" s="114"/>
      <c r="BI1878" s="114"/>
      <c r="BJ1878" s="114"/>
      <c r="BK1878" s="114"/>
      <c r="BL1878" s="114"/>
    </row>
    <row r="1879">
      <c r="A1879" s="114"/>
      <c r="B1879" s="114"/>
      <c r="C1879" s="114"/>
      <c r="D1879" s="114"/>
      <c r="E1879" s="114"/>
      <c r="F1879" s="114"/>
      <c r="G1879" s="114"/>
      <c r="H1879" s="114"/>
      <c r="I1879" s="114"/>
      <c r="J1879" s="114"/>
      <c r="K1879" s="114"/>
      <c r="L1879" s="114"/>
      <c r="M1879" s="114"/>
      <c r="N1879" s="114"/>
      <c r="O1879" s="114"/>
      <c r="P1879" s="114"/>
      <c r="Q1879" s="114"/>
      <c r="R1879" s="114"/>
      <c r="S1879" s="114"/>
      <c r="T1879" s="114"/>
      <c r="U1879" s="114"/>
      <c r="V1879" s="114"/>
      <c r="W1879" s="114"/>
      <c r="X1879" s="114"/>
      <c r="Y1879" s="114"/>
      <c r="Z1879" s="114"/>
      <c r="AA1879" s="114"/>
      <c r="AB1879" s="114"/>
      <c r="AC1879" s="114"/>
      <c r="AD1879" s="114"/>
      <c r="AE1879" s="114"/>
      <c r="AF1879" s="114"/>
      <c r="AG1879" s="114"/>
      <c r="AH1879" s="114"/>
      <c r="AI1879" s="114"/>
      <c r="AJ1879" s="114"/>
      <c r="AK1879" s="114"/>
      <c r="AL1879" s="114"/>
      <c r="AM1879" s="114"/>
      <c r="AN1879" s="114"/>
      <c r="AO1879" s="114"/>
      <c r="AP1879" s="114"/>
      <c r="AQ1879" s="114"/>
      <c r="AR1879" s="114"/>
      <c r="AS1879" s="114"/>
      <c r="AT1879" s="114"/>
      <c r="AU1879" s="114"/>
      <c r="AV1879" s="114"/>
      <c r="AW1879" s="114"/>
      <c r="AX1879" s="114"/>
      <c r="AY1879" s="114"/>
      <c r="AZ1879" s="114"/>
      <c r="BA1879" s="114"/>
      <c r="BB1879" s="114"/>
      <c r="BC1879" s="114"/>
      <c r="BD1879" s="114"/>
      <c r="BE1879" s="114"/>
      <c r="BF1879" s="114"/>
      <c r="BG1879" s="114"/>
      <c r="BH1879" s="114"/>
      <c r="BI1879" s="114"/>
      <c r="BJ1879" s="114"/>
      <c r="BK1879" s="114"/>
      <c r="BL1879" s="114"/>
    </row>
    <row r="1880">
      <c r="A1880" s="114"/>
      <c r="B1880" s="114"/>
      <c r="C1880" s="114"/>
      <c r="D1880" s="114"/>
      <c r="E1880" s="114"/>
      <c r="F1880" s="114"/>
      <c r="G1880" s="114"/>
      <c r="H1880" s="114"/>
      <c r="I1880" s="114"/>
      <c r="J1880" s="114"/>
      <c r="K1880" s="114"/>
      <c r="L1880" s="114"/>
      <c r="M1880" s="114"/>
      <c r="N1880" s="114"/>
      <c r="O1880" s="114"/>
      <c r="P1880" s="114"/>
      <c r="Q1880" s="114"/>
      <c r="R1880" s="114"/>
      <c r="S1880" s="114"/>
      <c r="T1880" s="114"/>
      <c r="U1880" s="114"/>
      <c r="V1880" s="114"/>
      <c r="W1880" s="114"/>
      <c r="X1880" s="114"/>
      <c r="Y1880" s="114"/>
      <c r="Z1880" s="114"/>
      <c r="AA1880" s="114"/>
      <c r="AB1880" s="114"/>
      <c r="AC1880" s="114"/>
      <c r="AD1880" s="114"/>
      <c r="AE1880" s="114"/>
      <c r="AF1880" s="114"/>
      <c r="AG1880" s="114"/>
      <c r="AH1880" s="114"/>
      <c r="AI1880" s="114"/>
      <c r="AJ1880" s="114"/>
      <c r="AK1880" s="114"/>
      <c r="AL1880" s="114"/>
      <c r="AM1880" s="114"/>
      <c r="AN1880" s="114"/>
      <c r="AO1880" s="114"/>
      <c r="AP1880" s="114"/>
      <c r="AQ1880" s="114"/>
      <c r="AR1880" s="114"/>
      <c r="AS1880" s="114"/>
      <c r="AT1880" s="114"/>
      <c r="AU1880" s="114"/>
      <c r="AV1880" s="114"/>
      <c r="AW1880" s="114"/>
      <c r="AX1880" s="114"/>
      <c r="AY1880" s="114"/>
      <c r="AZ1880" s="114"/>
      <c r="BA1880" s="114"/>
      <c r="BB1880" s="114"/>
      <c r="BC1880" s="114"/>
      <c r="BD1880" s="114"/>
      <c r="BE1880" s="114"/>
      <c r="BF1880" s="114"/>
      <c r="BG1880" s="114"/>
      <c r="BH1880" s="114"/>
      <c r="BI1880" s="114"/>
      <c r="BJ1880" s="114"/>
      <c r="BK1880" s="114"/>
      <c r="BL1880" s="114"/>
    </row>
    <row r="1881">
      <c r="A1881" s="114"/>
      <c r="B1881" s="114"/>
      <c r="C1881" s="114"/>
      <c r="D1881" s="114"/>
      <c r="E1881" s="114"/>
      <c r="F1881" s="114"/>
      <c r="G1881" s="114"/>
      <c r="H1881" s="114"/>
      <c r="I1881" s="114"/>
      <c r="J1881" s="114"/>
      <c r="K1881" s="114"/>
      <c r="L1881" s="114"/>
      <c r="M1881" s="114"/>
      <c r="N1881" s="114"/>
      <c r="O1881" s="114"/>
      <c r="P1881" s="114"/>
      <c r="Q1881" s="114"/>
      <c r="R1881" s="114"/>
      <c r="S1881" s="114"/>
      <c r="T1881" s="114"/>
      <c r="U1881" s="114"/>
      <c r="V1881" s="114"/>
      <c r="W1881" s="114"/>
      <c r="X1881" s="114"/>
      <c r="Y1881" s="114"/>
      <c r="Z1881" s="114"/>
      <c r="AA1881" s="114"/>
      <c r="AB1881" s="114"/>
      <c r="AC1881" s="114"/>
      <c r="AD1881" s="114"/>
      <c r="AE1881" s="114"/>
      <c r="AF1881" s="114"/>
      <c r="AG1881" s="114"/>
      <c r="AH1881" s="114"/>
      <c r="AI1881" s="114"/>
      <c r="AJ1881" s="114"/>
      <c r="AK1881" s="114"/>
      <c r="AL1881" s="114"/>
      <c r="AM1881" s="114"/>
      <c r="AN1881" s="114"/>
      <c r="AO1881" s="114"/>
      <c r="AP1881" s="114"/>
      <c r="AQ1881" s="114"/>
      <c r="AR1881" s="114"/>
      <c r="AS1881" s="114"/>
      <c r="AT1881" s="114"/>
      <c r="AU1881" s="114"/>
      <c r="AV1881" s="114"/>
      <c r="AW1881" s="114"/>
      <c r="AX1881" s="114"/>
      <c r="AY1881" s="114"/>
      <c r="AZ1881" s="114"/>
      <c r="BA1881" s="114"/>
      <c r="BB1881" s="114"/>
      <c r="BC1881" s="114"/>
      <c r="BD1881" s="114"/>
      <c r="BE1881" s="114"/>
      <c r="BF1881" s="114"/>
      <c r="BG1881" s="114"/>
      <c r="BH1881" s="114"/>
      <c r="BI1881" s="114"/>
      <c r="BJ1881" s="114"/>
      <c r="BK1881" s="114"/>
      <c r="BL1881" s="114"/>
    </row>
    <row r="1882">
      <c r="A1882" s="114"/>
      <c r="B1882" s="114"/>
      <c r="C1882" s="114"/>
      <c r="D1882" s="114"/>
      <c r="E1882" s="114"/>
      <c r="F1882" s="114"/>
      <c r="G1882" s="114"/>
      <c r="H1882" s="114"/>
      <c r="I1882" s="114"/>
      <c r="J1882" s="114"/>
      <c r="K1882" s="114"/>
      <c r="L1882" s="114"/>
      <c r="M1882" s="114"/>
      <c r="N1882" s="114"/>
      <c r="O1882" s="114"/>
      <c r="P1882" s="114"/>
      <c r="Q1882" s="114"/>
      <c r="R1882" s="114"/>
      <c r="S1882" s="114"/>
      <c r="T1882" s="114"/>
      <c r="U1882" s="114"/>
      <c r="V1882" s="114"/>
      <c r="W1882" s="114"/>
      <c r="X1882" s="114"/>
      <c r="Y1882" s="114"/>
      <c r="Z1882" s="114"/>
      <c r="AA1882" s="114"/>
      <c r="AB1882" s="114"/>
      <c r="AC1882" s="114"/>
      <c r="AD1882" s="114"/>
      <c r="AE1882" s="114"/>
      <c r="AF1882" s="114"/>
      <c r="AG1882" s="114"/>
      <c r="AH1882" s="114"/>
      <c r="AI1882" s="114"/>
      <c r="AJ1882" s="114"/>
      <c r="AK1882" s="114"/>
      <c r="AL1882" s="114"/>
      <c r="AM1882" s="114"/>
      <c r="AN1882" s="114"/>
      <c r="AO1882" s="114"/>
      <c r="AP1882" s="114"/>
      <c r="AQ1882" s="114"/>
      <c r="AR1882" s="114"/>
      <c r="AS1882" s="114"/>
      <c r="AT1882" s="114"/>
      <c r="AU1882" s="114"/>
      <c r="AV1882" s="114"/>
      <c r="AW1882" s="114"/>
      <c r="AX1882" s="114"/>
      <c r="AY1882" s="114"/>
      <c r="AZ1882" s="114"/>
      <c r="BA1882" s="114"/>
      <c r="BB1882" s="114"/>
      <c r="BC1882" s="114"/>
      <c r="BD1882" s="114"/>
      <c r="BE1882" s="114"/>
      <c r="BF1882" s="114"/>
      <c r="BG1882" s="114"/>
      <c r="BH1882" s="114"/>
      <c r="BI1882" s="114"/>
      <c r="BJ1882" s="114"/>
      <c r="BK1882" s="114"/>
      <c r="BL1882" s="114"/>
    </row>
    <row r="1883">
      <c r="A1883" s="114"/>
      <c r="B1883" s="114"/>
      <c r="C1883" s="114"/>
      <c r="D1883" s="114"/>
      <c r="E1883" s="114"/>
      <c r="F1883" s="114"/>
      <c r="G1883" s="114"/>
      <c r="H1883" s="114"/>
      <c r="I1883" s="114"/>
      <c r="J1883" s="114"/>
      <c r="K1883" s="114"/>
      <c r="L1883" s="114"/>
      <c r="M1883" s="114"/>
      <c r="N1883" s="114"/>
      <c r="O1883" s="114"/>
      <c r="P1883" s="114"/>
      <c r="Q1883" s="114"/>
      <c r="R1883" s="114"/>
      <c r="S1883" s="114"/>
      <c r="T1883" s="114"/>
      <c r="U1883" s="114"/>
      <c r="V1883" s="114"/>
      <c r="W1883" s="114"/>
      <c r="X1883" s="114"/>
      <c r="Y1883" s="114"/>
      <c r="Z1883" s="114"/>
      <c r="AA1883" s="114"/>
      <c r="AB1883" s="114"/>
      <c r="AC1883" s="114"/>
      <c r="AD1883" s="114"/>
      <c r="AE1883" s="114"/>
      <c r="AF1883" s="114"/>
      <c r="AG1883" s="114"/>
      <c r="AH1883" s="114"/>
      <c r="AI1883" s="114"/>
      <c r="AJ1883" s="114"/>
      <c r="AK1883" s="114"/>
      <c r="AL1883" s="114"/>
      <c r="AM1883" s="114"/>
      <c r="AN1883" s="114"/>
      <c r="AO1883" s="114"/>
      <c r="AP1883" s="114"/>
      <c r="AQ1883" s="114"/>
      <c r="AR1883" s="114"/>
      <c r="AS1883" s="114"/>
      <c r="AT1883" s="114"/>
      <c r="AU1883" s="114"/>
      <c r="AV1883" s="114"/>
      <c r="AW1883" s="114"/>
      <c r="AX1883" s="114"/>
      <c r="AY1883" s="114"/>
      <c r="AZ1883" s="114"/>
      <c r="BA1883" s="114"/>
      <c r="BB1883" s="114"/>
      <c r="BC1883" s="114"/>
      <c r="BD1883" s="114"/>
      <c r="BE1883" s="114"/>
      <c r="BF1883" s="114"/>
      <c r="BG1883" s="114"/>
      <c r="BH1883" s="114"/>
      <c r="BI1883" s="114"/>
      <c r="BJ1883" s="114"/>
      <c r="BK1883" s="114"/>
      <c r="BL1883" s="114"/>
    </row>
    <row r="1884">
      <c r="A1884" s="114"/>
      <c r="B1884" s="114"/>
      <c r="C1884" s="114"/>
      <c r="D1884" s="114"/>
      <c r="E1884" s="114"/>
      <c r="F1884" s="114"/>
      <c r="G1884" s="114"/>
      <c r="H1884" s="114"/>
      <c r="I1884" s="114"/>
      <c r="J1884" s="114"/>
      <c r="K1884" s="114"/>
      <c r="L1884" s="114"/>
      <c r="M1884" s="114"/>
      <c r="N1884" s="114"/>
      <c r="O1884" s="114"/>
      <c r="P1884" s="114"/>
      <c r="Q1884" s="114"/>
      <c r="R1884" s="114"/>
      <c r="S1884" s="114"/>
      <c r="T1884" s="114"/>
      <c r="U1884" s="114"/>
      <c r="V1884" s="114"/>
      <c r="W1884" s="114"/>
      <c r="X1884" s="114"/>
      <c r="Y1884" s="114"/>
      <c r="Z1884" s="114"/>
      <c r="AA1884" s="114"/>
      <c r="AB1884" s="114"/>
      <c r="AC1884" s="114"/>
      <c r="AD1884" s="114"/>
      <c r="AE1884" s="114"/>
      <c r="AF1884" s="114"/>
      <c r="AG1884" s="114"/>
      <c r="AH1884" s="114"/>
      <c r="AI1884" s="114"/>
      <c r="AJ1884" s="114"/>
      <c r="AK1884" s="114"/>
      <c r="AL1884" s="114"/>
      <c r="AM1884" s="114"/>
      <c r="AN1884" s="114"/>
      <c r="AO1884" s="114"/>
      <c r="AP1884" s="114"/>
      <c r="AQ1884" s="114"/>
      <c r="AR1884" s="114"/>
      <c r="AS1884" s="114"/>
      <c r="AT1884" s="114"/>
      <c r="AU1884" s="114"/>
      <c r="AV1884" s="114"/>
      <c r="AW1884" s="114"/>
      <c r="AX1884" s="114"/>
      <c r="AY1884" s="114"/>
      <c r="AZ1884" s="114"/>
      <c r="BA1884" s="114"/>
      <c r="BB1884" s="114"/>
      <c r="BC1884" s="114"/>
      <c r="BD1884" s="114"/>
      <c r="BE1884" s="114"/>
      <c r="BF1884" s="114"/>
      <c r="BG1884" s="114"/>
      <c r="BH1884" s="114"/>
      <c r="BI1884" s="114"/>
      <c r="BJ1884" s="114"/>
      <c r="BK1884" s="114"/>
      <c r="BL1884" s="114"/>
    </row>
    <row r="1885">
      <c r="A1885" s="114"/>
      <c r="B1885" s="114"/>
      <c r="C1885" s="114"/>
      <c r="D1885" s="114"/>
      <c r="E1885" s="114"/>
      <c r="F1885" s="114"/>
      <c r="G1885" s="114"/>
      <c r="H1885" s="114"/>
      <c r="I1885" s="114"/>
      <c r="J1885" s="114"/>
      <c r="K1885" s="114"/>
      <c r="L1885" s="114"/>
      <c r="M1885" s="114"/>
      <c r="N1885" s="114"/>
      <c r="O1885" s="114"/>
      <c r="P1885" s="114"/>
      <c r="Q1885" s="114"/>
      <c r="R1885" s="114"/>
      <c r="S1885" s="114"/>
      <c r="T1885" s="114"/>
      <c r="U1885" s="114"/>
      <c r="V1885" s="114"/>
      <c r="W1885" s="114"/>
      <c r="X1885" s="114"/>
      <c r="Y1885" s="114"/>
      <c r="Z1885" s="114"/>
      <c r="AA1885" s="114"/>
      <c r="AB1885" s="114"/>
      <c r="AC1885" s="114"/>
      <c r="AD1885" s="114"/>
      <c r="AE1885" s="114"/>
      <c r="AF1885" s="114"/>
      <c r="AG1885" s="114"/>
      <c r="AH1885" s="114"/>
      <c r="AI1885" s="114"/>
      <c r="AJ1885" s="114"/>
      <c r="AK1885" s="114"/>
      <c r="AL1885" s="114"/>
      <c r="AM1885" s="114"/>
      <c r="AN1885" s="114"/>
      <c r="AO1885" s="114"/>
      <c r="AP1885" s="114"/>
      <c r="AQ1885" s="114"/>
      <c r="AR1885" s="114"/>
      <c r="AS1885" s="114"/>
      <c r="AT1885" s="114"/>
      <c r="AU1885" s="114"/>
      <c r="AV1885" s="114"/>
      <c r="AW1885" s="114"/>
      <c r="AX1885" s="114"/>
      <c r="AY1885" s="114"/>
      <c r="AZ1885" s="114"/>
      <c r="BA1885" s="114"/>
      <c r="BB1885" s="114"/>
      <c r="BC1885" s="114"/>
      <c r="BD1885" s="114"/>
      <c r="BE1885" s="114"/>
      <c r="BF1885" s="114"/>
      <c r="BG1885" s="114"/>
      <c r="BH1885" s="114"/>
      <c r="BI1885" s="114"/>
      <c r="BJ1885" s="114"/>
      <c r="BK1885" s="114"/>
      <c r="BL1885" s="114"/>
    </row>
    <row r="1886">
      <c r="A1886" s="114"/>
      <c r="B1886" s="114"/>
      <c r="C1886" s="114"/>
      <c r="D1886" s="114"/>
      <c r="E1886" s="114"/>
      <c r="F1886" s="114"/>
      <c r="G1886" s="114"/>
      <c r="H1886" s="114"/>
      <c r="I1886" s="114"/>
      <c r="J1886" s="114"/>
      <c r="K1886" s="114"/>
      <c r="L1886" s="114"/>
      <c r="M1886" s="114"/>
      <c r="N1886" s="114"/>
      <c r="O1886" s="114"/>
      <c r="P1886" s="114"/>
      <c r="Q1886" s="114"/>
      <c r="R1886" s="114"/>
      <c r="S1886" s="114"/>
      <c r="T1886" s="114"/>
      <c r="U1886" s="114"/>
      <c r="V1886" s="114"/>
      <c r="W1886" s="114"/>
      <c r="X1886" s="114"/>
      <c r="Y1886" s="114"/>
      <c r="Z1886" s="114"/>
      <c r="AA1886" s="114"/>
      <c r="AB1886" s="114"/>
      <c r="AC1886" s="114"/>
      <c r="AD1886" s="114"/>
      <c r="AE1886" s="114"/>
      <c r="AF1886" s="114"/>
      <c r="AG1886" s="114"/>
      <c r="AH1886" s="114"/>
      <c r="AI1886" s="114"/>
      <c r="AJ1886" s="114"/>
      <c r="AK1886" s="114"/>
      <c r="AL1886" s="114"/>
      <c r="AM1886" s="114"/>
      <c r="AN1886" s="114"/>
      <c r="AO1886" s="114"/>
      <c r="AP1886" s="114"/>
      <c r="AQ1886" s="114"/>
      <c r="AR1886" s="114"/>
      <c r="AS1886" s="114"/>
      <c r="AT1886" s="114"/>
      <c r="AU1886" s="114"/>
      <c r="AV1886" s="114"/>
      <c r="AW1886" s="114"/>
      <c r="AX1886" s="114"/>
      <c r="AY1886" s="114"/>
      <c r="AZ1886" s="114"/>
      <c r="BA1886" s="114"/>
      <c r="BB1886" s="114"/>
      <c r="BC1886" s="114"/>
      <c r="BD1886" s="114"/>
      <c r="BE1886" s="114"/>
      <c r="BF1886" s="114"/>
      <c r="BG1886" s="114"/>
      <c r="BH1886" s="114"/>
      <c r="BI1886" s="114"/>
      <c r="BJ1886" s="114"/>
      <c r="BK1886" s="114"/>
      <c r="BL1886" s="114"/>
    </row>
    <row r="1887">
      <c r="A1887" s="114"/>
      <c r="B1887" s="114"/>
      <c r="C1887" s="114"/>
      <c r="D1887" s="114"/>
      <c r="E1887" s="114"/>
      <c r="F1887" s="114"/>
      <c r="G1887" s="114"/>
      <c r="H1887" s="114"/>
      <c r="I1887" s="114"/>
      <c r="J1887" s="114"/>
      <c r="K1887" s="114"/>
      <c r="L1887" s="114"/>
      <c r="M1887" s="114"/>
      <c r="N1887" s="114"/>
      <c r="O1887" s="114"/>
      <c r="P1887" s="114"/>
      <c r="Q1887" s="114"/>
      <c r="R1887" s="114"/>
      <c r="S1887" s="114"/>
      <c r="T1887" s="114"/>
      <c r="U1887" s="114"/>
      <c r="V1887" s="114"/>
      <c r="W1887" s="114"/>
      <c r="X1887" s="114"/>
      <c r="Y1887" s="114"/>
      <c r="Z1887" s="114"/>
      <c r="AA1887" s="114"/>
      <c r="AB1887" s="114"/>
      <c r="AC1887" s="114"/>
      <c r="AD1887" s="114"/>
      <c r="AE1887" s="114"/>
      <c r="AF1887" s="114"/>
      <c r="AG1887" s="114"/>
      <c r="AH1887" s="114"/>
      <c r="AI1887" s="114"/>
      <c r="AJ1887" s="114"/>
      <c r="AK1887" s="114"/>
      <c r="AL1887" s="114"/>
      <c r="AM1887" s="114"/>
      <c r="AN1887" s="114"/>
      <c r="AO1887" s="114"/>
      <c r="AP1887" s="114"/>
      <c r="AQ1887" s="114"/>
      <c r="AR1887" s="114"/>
      <c r="AS1887" s="114"/>
      <c r="AT1887" s="114"/>
      <c r="AU1887" s="114"/>
      <c r="AV1887" s="114"/>
      <c r="AW1887" s="114"/>
      <c r="AX1887" s="114"/>
      <c r="AY1887" s="114"/>
      <c r="AZ1887" s="114"/>
      <c r="BA1887" s="114"/>
      <c r="BB1887" s="114"/>
      <c r="BC1887" s="114"/>
      <c r="BD1887" s="114"/>
      <c r="BE1887" s="114"/>
      <c r="BF1887" s="114"/>
      <c r="BG1887" s="114"/>
      <c r="BH1887" s="114"/>
      <c r="BI1887" s="114"/>
      <c r="BJ1887" s="114"/>
      <c r="BK1887" s="114"/>
      <c r="BL1887" s="114"/>
    </row>
    <row r="1888">
      <c r="A1888" s="114"/>
      <c r="B1888" s="114"/>
      <c r="C1888" s="114"/>
      <c r="D1888" s="114"/>
      <c r="E1888" s="114"/>
      <c r="F1888" s="114"/>
      <c r="G1888" s="114"/>
      <c r="H1888" s="114"/>
      <c r="I1888" s="114"/>
      <c r="J1888" s="114"/>
      <c r="K1888" s="114"/>
      <c r="L1888" s="114"/>
      <c r="M1888" s="114"/>
      <c r="N1888" s="114"/>
      <c r="O1888" s="114"/>
      <c r="P1888" s="114"/>
      <c r="Q1888" s="114"/>
      <c r="R1888" s="114"/>
      <c r="S1888" s="114"/>
      <c r="T1888" s="114"/>
      <c r="U1888" s="114"/>
      <c r="V1888" s="114"/>
      <c r="W1888" s="114"/>
      <c r="X1888" s="114"/>
      <c r="Y1888" s="114"/>
      <c r="Z1888" s="114"/>
      <c r="AA1888" s="114"/>
      <c r="AB1888" s="114"/>
      <c r="AC1888" s="114"/>
      <c r="AD1888" s="114"/>
      <c r="AE1888" s="114"/>
      <c r="AF1888" s="114"/>
      <c r="AG1888" s="114"/>
      <c r="AH1888" s="114"/>
      <c r="AI1888" s="114"/>
      <c r="AJ1888" s="114"/>
      <c r="AK1888" s="114"/>
      <c r="AL1888" s="114"/>
      <c r="AM1888" s="114"/>
      <c r="AN1888" s="114"/>
      <c r="AO1888" s="114"/>
      <c r="AP1888" s="114"/>
      <c r="AQ1888" s="114"/>
      <c r="AR1888" s="114"/>
      <c r="AS1888" s="114"/>
      <c r="AT1888" s="114"/>
      <c r="AU1888" s="114"/>
      <c r="AV1888" s="114"/>
      <c r="AW1888" s="114"/>
      <c r="AX1888" s="114"/>
      <c r="AY1888" s="114"/>
      <c r="AZ1888" s="114"/>
      <c r="BA1888" s="114"/>
      <c r="BB1888" s="114"/>
      <c r="BC1888" s="114"/>
      <c r="BD1888" s="114"/>
      <c r="BE1888" s="114"/>
      <c r="BF1888" s="114"/>
      <c r="BG1888" s="114"/>
      <c r="BH1888" s="114"/>
      <c r="BI1888" s="114"/>
      <c r="BJ1888" s="114"/>
      <c r="BK1888" s="114"/>
      <c r="BL1888" s="114"/>
    </row>
    <row r="1889">
      <c r="A1889" s="114"/>
      <c r="B1889" s="114"/>
      <c r="C1889" s="114"/>
      <c r="D1889" s="114"/>
      <c r="E1889" s="114"/>
      <c r="F1889" s="114"/>
      <c r="G1889" s="114"/>
      <c r="H1889" s="114"/>
      <c r="I1889" s="114"/>
      <c r="J1889" s="114"/>
      <c r="K1889" s="114"/>
      <c r="L1889" s="114"/>
      <c r="M1889" s="114"/>
      <c r="N1889" s="114"/>
      <c r="O1889" s="114"/>
      <c r="P1889" s="114"/>
      <c r="Q1889" s="114"/>
      <c r="R1889" s="114"/>
      <c r="S1889" s="114"/>
      <c r="T1889" s="114"/>
      <c r="U1889" s="114"/>
      <c r="V1889" s="114"/>
      <c r="W1889" s="114"/>
      <c r="X1889" s="114"/>
      <c r="Y1889" s="114"/>
      <c r="Z1889" s="114"/>
      <c r="AA1889" s="114"/>
      <c r="AB1889" s="114"/>
      <c r="AC1889" s="114"/>
      <c r="AD1889" s="114"/>
      <c r="AE1889" s="114"/>
      <c r="AF1889" s="114"/>
      <c r="AG1889" s="114"/>
      <c r="AH1889" s="114"/>
      <c r="AI1889" s="114"/>
      <c r="AJ1889" s="114"/>
      <c r="AK1889" s="114"/>
      <c r="AL1889" s="114"/>
      <c r="AM1889" s="114"/>
      <c r="AN1889" s="114"/>
      <c r="AO1889" s="114"/>
      <c r="AP1889" s="114"/>
      <c r="AQ1889" s="114"/>
      <c r="AR1889" s="114"/>
      <c r="AS1889" s="114"/>
      <c r="AT1889" s="114"/>
      <c r="AU1889" s="114"/>
      <c r="AV1889" s="114"/>
      <c r="AW1889" s="114"/>
      <c r="AX1889" s="114"/>
      <c r="AY1889" s="114"/>
      <c r="AZ1889" s="114"/>
      <c r="BA1889" s="114"/>
      <c r="BB1889" s="114"/>
      <c r="BC1889" s="114"/>
      <c r="BD1889" s="114"/>
      <c r="BE1889" s="114"/>
      <c r="BF1889" s="114"/>
      <c r="BG1889" s="114"/>
      <c r="BH1889" s="114"/>
      <c r="BI1889" s="114"/>
      <c r="BJ1889" s="114"/>
      <c r="BK1889" s="114"/>
      <c r="BL1889" s="114"/>
    </row>
    <row r="1890">
      <c r="A1890" s="114"/>
      <c r="B1890" s="114"/>
      <c r="C1890" s="114"/>
      <c r="D1890" s="114"/>
      <c r="E1890" s="114"/>
      <c r="F1890" s="114"/>
      <c r="G1890" s="114"/>
      <c r="H1890" s="114"/>
      <c r="I1890" s="114"/>
      <c r="J1890" s="114"/>
      <c r="K1890" s="114"/>
      <c r="L1890" s="114"/>
      <c r="M1890" s="114"/>
      <c r="N1890" s="114"/>
      <c r="O1890" s="114"/>
      <c r="P1890" s="114"/>
      <c r="Q1890" s="114"/>
      <c r="R1890" s="114"/>
      <c r="S1890" s="114"/>
      <c r="T1890" s="114"/>
      <c r="U1890" s="114"/>
      <c r="V1890" s="114"/>
      <c r="W1890" s="114"/>
      <c r="X1890" s="114"/>
      <c r="Y1890" s="114"/>
      <c r="Z1890" s="114"/>
      <c r="AA1890" s="114"/>
      <c r="AB1890" s="114"/>
      <c r="AC1890" s="114"/>
      <c r="AD1890" s="114"/>
      <c r="AE1890" s="114"/>
      <c r="AF1890" s="114"/>
      <c r="AG1890" s="114"/>
      <c r="AH1890" s="114"/>
      <c r="AI1890" s="114"/>
      <c r="AJ1890" s="114"/>
      <c r="AK1890" s="114"/>
      <c r="AL1890" s="114"/>
      <c r="AM1890" s="114"/>
      <c r="AN1890" s="114"/>
      <c r="AO1890" s="114"/>
      <c r="AP1890" s="114"/>
      <c r="AQ1890" s="114"/>
      <c r="AR1890" s="114"/>
      <c r="AS1890" s="114"/>
      <c r="AT1890" s="114"/>
      <c r="AU1890" s="114"/>
      <c r="AV1890" s="114"/>
      <c r="AW1890" s="114"/>
      <c r="AX1890" s="114"/>
      <c r="AY1890" s="114"/>
      <c r="AZ1890" s="114"/>
      <c r="BA1890" s="114"/>
      <c r="BB1890" s="114"/>
      <c r="BC1890" s="114"/>
      <c r="BD1890" s="114"/>
      <c r="BE1890" s="114"/>
      <c r="BF1890" s="114"/>
      <c r="BG1890" s="114"/>
      <c r="BH1890" s="114"/>
      <c r="BI1890" s="114"/>
      <c r="BJ1890" s="114"/>
      <c r="BK1890" s="114"/>
      <c r="BL1890" s="114"/>
    </row>
    <row r="1891">
      <c r="A1891" s="114"/>
      <c r="B1891" s="114"/>
      <c r="C1891" s="114"/>
      <c r="D1891" s="114"/>
      <c r="E1891" s="114"/>
      <c r="F1891" s="114"/>
      <c r="G1891" s="114"/>
      <c r="H1891" s="114"/>
      <c r="I1891" s="114"/>
      <c r="J1891" s="114"/>
      <c r="K1891" s="114"/>
      <c r="L1891" s="114"/>
      <c r="M1891" s="114"/>
      <c r="N1891" s="114"/>
      <c r="O1891" s="114"/>
      <c r="P1891" s="114"/>
      <c r="Q1891" s="114"/>
      <c r="R1891" s="114"/>
      <c r="S1891" s="114"/>
      <c r="T1891" s="114"/>
      <c r="U1891" s="114"/>
      <c r="V1891" s="114"/>
      <c r="W1891" s="114"/>
      <c r="X1891" s="114"/>
      <c r="Y1891" s="114"/>
      <c r="Z1891" s="114"/>
      <c r="AA1891" s="114"/>
      <c r="AB1891" s="114"/>
      <c r="AC1891" s="114"/>
      <c r="AD1891" s="114"/>
      <c r="AE1891" s="114"/>
      <c r="AF1891" s="114"/>
      <c r="AG1891" s="114"/>
      <c r="AH1891" s="114"/>
      <c r="AI1891" s="114"/>
      <c r="AJ1891" s="114"/>
      <c r="AK1891" s="114"/>
      <c r="AL1891" s="114"/>
      <c r="AM1891" s="114"/>
      <c r="AN1891" s="114"/>
      <c r="AO1891" s="114"/>
      <c r="AP1891" s="114"/>
      <c r="AQ1891" s="114"/>
      <c r="AR1891" s="114"/>
      <c r="AS1891" s="114"/>
      <c r="AT1891" s="114"/>
      <c r="AU1891" s="114"/>
      <c r="AV1891" s="114"/>
      <c r="AW1891" s="114"/>
      <c r="AX1891" s="114"/>
      <c r="AY1891" s="114"/>
      <c r="AZ1891" s="114"/>
      <c r="BA1891" s="114"/>
      <c r="BB1891" s="114"/>
      <c r="BC1891" s="114"/>
      <c r="BD1891" s="114"/>
      <c r="BE1891" s="114"/>
      <c r="BF1891" s="114"/>
      <c r="BG1891" s="114"/>
      <c r="BH1891" s="114"/>
      <c r="BI1891" s="114"/>
      <c r="BJ1891" s="114"/>
      <c r="BK1891" s="114"/>
      <c r="BL1891" s="114"/>
    </row>
    <row r="1892">
      <c r="A1892" s="114"/>
      <c r="B1892" s="114"/>
      <c r="C1892" s="114"/>
      <c r="D1892" s="114"/>
      <c r="E1892" s="114"/>
      <c r="F1892" s="114"/>
      <c r="G1892" s="114"/>
      <c r="H1892" s="114"/>
      <c r="I1892" s="114"/>
      <c r="J1892" s="114"/>
      <c r="K1892" s="114"/>
      <c r="L1892" s="114"/>
      <c r="M1892" s="114"/>
      <c r="N1892" s="114"/>
      <c r="O1892" s="114"/>
      <c r="P1892" s="114"/>
      <c r="Q1892" s="114"/>
      <c r="R1892" s="114"/>
      <c r="S1892" s="114"/>
      <c r="T1892" s="114"/>
      <c r="U1892" s="114"/>
      <c r="V1892" s="114"/>
      <c r="W1892" s="114"/>
      <c r="X1892" s="114"/>
      <c r="Y1892" s="114"/>
      <c r="Z1892" s="114"/>
      <c r="AA1892" s="114"/>
      <c r="AB1892" s="114"/>
      <c r="AC1892" s="114"/>
      <c r="AD1892" s="114"/>
      <c r="AE1892" s="114"/>
      <c r="AF1892" s="114"/>
      <c r="AG1892" s="114"/>
      <c r="AH1892" s="114"/>
      <c r="AI1892" s="114"/>
      <c r="AJ1892" s="114"/>
      <c r="AK1892" s="114"/>
      <c r="AL1892" s="114"/>
      <c r="AM1892" s="114"/>
      <c r="AN1892" s="114"/>
      <c r="AO1892" s="114"/>
      <c r="AP1892" s="114"/>
      <c r="AQ1892" s="114"/>
      <c r="AR1892" s="114"/>
      <c r="AS1892" s="114"/>
      <c r="AT1892" s="114"/>
      <c r="AU1892" s="114"/>
      <c r="AV1892" s="114"/>
      <c r="AW1892" s="114"/>
      <c r="AX1892" s="114"/>
      <c r="AY1892" s="114"/>
      <c r="AZ1892" s="114"/>
      <c r="BA1892" s="114"/>
      <c r="BB1892" s="114"/>
      <c r="BC1892" s="114"/>
      <c r="BD1892" s="114"/>
      <c r="BE1892" s="114"/>
      <c r="BF1892" s="114"/>
      <c r="BG1892" s="114"/>
      <c r="BH1892" s="114"/>
      <c r="BI1892" s="114"/>
      <c r="BJ1892" s="114"/>
      <c r="BK1892" s="114"/>
      <c r="BL1892" s="114"/>
    </row>
    <row r="1893">
      <c r="A1893" s="114"/>
      <c r="B1893" s="114"/>
      <c r="C1893" s="114"/>
      <c r="D1893" s="114"/>
      <c r="E1893" s="114"/>
      <c r="F1893" s="114"/>
      <c r="G1893" s="114"/>
      <c r="H1893" s="114"/>
      <c r="I1893" s="114"/>
      <c r="J1893" s="114"/>
      <c r="K1893" s="114"/>
      <c r="L1893" s="114"/>
      <c r="M1893" s="114"/>
      <c r="N1893" s="114"/>
      <c r="O1893" s="114"/>
      <c r="P1893" s="114"/>
      <c r="Q1893" s="114"/>
      <c r="R1893" s="114"/>
      <c r="S1893" s="114"/>
      <c r="T1893" s="114"/>
      <c r="U1893" s="114"/>
      <c r="V1893" s="114"/>
      <c r="W1893" s="114"/>
      <c r="X1893" s="114"/>
      <c r="Y1893" s="114"/>
      <c r="Z1893" s="114"/>
      <c r="AA1893" s="114"/>
      <c r="AB1893" s="114"/>
      <c r="AC1893" s="114"/>
      <c r="AD1893" s="114"/>
      <c r="AE1893" s="114"/>
      <c r="AF1893" s="114"/>
      <c r="AG1893" s="114"/>
      <c r="AH1893" s="114"/>
      <c r="AI1893" s="114"/>
      <c r="AJ1893" s="114"/>
      <c r="AK1893" s="114"/>
      <c r="AL1893" s="114"/>
      <c r="AM1893" s="114"/>
      <c r="AN1893" s="114"/>
      <c r="AO1893" s="114"/>
      <c r="AP1893" s="114"/>
      <c r="AQ1893" s="114"/>
      <c r="AR1893" s="114"/>
      <c r="AS1893" s="114"/>
      <c r="AT1893" s="114"/>
      <c r="AU1893" s="114"/>
      <c r="AV1893" s="114"/>
      <c r="AW1893" s="114"/>
      <c r="AX1893" s="114"/>
      <c r="AY1893" s="114"/>
      <c r="AZ1893" s="114"/>
      <c r="BA1893" s="114"/>
      <c r="BB1893" s="114"/>
      <c r="BC1893" s="114"/>
      <c r="BD1893" s="114"/>
      <c r="BE1893" s="114"/>
      <c r="BF1893" s="114"/>
      <c r="BG1893" s="114"/>
      <c r="BH1893" s="114"/>
      <c r="BI1893" s="114"/>
      <c r="BJ1893" s="114"/>
      <c r="BK1893" s="114"/>
      <c r="BL1893" s="114"/>
    </row>
    <row r="1894">
      <c r="A1894" s="114"/>
      <c r="B1894" s="114"/>
      <c r="C1894" s="114"/>
      <c r="D1894" s="114"/>
      <c r="E1894" s="114"/>
      <c r="F1894" s="114"/>
      <c r="G1894" s="114"/>
      <c r="H1894" s="114"/>
      <c r="I1894" s="114"/>
      <c r="J1894" s="114"/>
      <c r="K1894" s="114"/>
      <c r="L1894" s="114"/>
      <c r="M1894" s="114"/>
      <c r="N1894" s="114"/>
      <c r="O1894" s="114"/>
      <c r="P1894" s="114"/>
      <c r="Q1894" s="114"/>
      <c r="R1894" s="114"/>
      <c r="S1894" s="114"/>
      <c r="T1894" s="114"/>
      <c r="U1894" s="114"/>
      <c r="V1894" s="114"/>
      <c r="W1894" s="114"/>
      <c r="X1894" s="114"/>
      <c r="Y1894" s="114"/>
      <c r="Z1894" s="114"/>
      <c r="AA1894" s="114"/>
      <c r="AB1894" s="114"/>
      <c r="AC1894" s="114"/>
      <c r="AD1894" s="114"/>
      <c r="AE1894" s="114"/>
      <c r="AF1894" s="114"/>
      <c r="AG1894" s="114"/>
      <c r="AH1894" s="114"/>
      <c r="AI1894" s="114"/>
      <c r="AJ1894" s="114"/>
      <c r="AK1894" s="114"/>
      <c r="AL1894" s="114"/>
      <c r="AM1894" s="114"/>
      <c r="AN1894" s="114"/>
      <c r="AO1894" s="114"/>
      <c r="AP1894" s="114"/>
      <c r="AQ1894" s="114"/>
      <c r="AR1894" s="114"/>
      <c r="AS1894" s="114"/>
      <c r="AT1894" s="114"/>
      <c r="AU1894" s="114"/>
      <c r="AV1894" s="114"/>
      <c r="AW1894" s="114"/>
      <c r="AX1894" s="114"/>
      <c r="AY1894" s="114"/>
      <c r="AZ1894" s="114"/>
      <c r="BA1894" s="114"/>
      <c r="BB1894" s="114"/>
      <c r="BC1894" s="114"/>
      <c r="BD1894" s="114"/>
      <c r="BE1894" s="114"/>
      <c r="BF1894" s="114"/>
      <c r="BG1894" s="114"/>
      <c r="BH1894" s="114"/>
      <c r="BI1894" s="114"/>
      <c r="BJ1894" s="114"/>
      <c r="BK1894" s="114"/>
      <c r="BL1894" s="114"/>
    </row>
    <row r="1895">
      <c r="A1895" s="114"/>
      <c r="B1895" s="114"/>
      <c r="C1895" s="114"/>
      <c r="D1895" s="114"/>
      <c r="E1895" s="114"/>
      <c r="F1895" s="114"/>
      <c r="G1895" s="114"/>
      <c r="H1895" s="114"/>
      <c r="I1895" s="114"/>
      <c r="J1895" s="114"/>
      <c r="K1895" s="114"/>
      <c r="L1895" s="114"/>
      <c r="M1895" s="114"/>
      <c r="N1895" s="114"/>
      <c r="O1895" s="114"/>
      <c r="P1895" s="114"/>
      <c r="Q1895" s="114"/>
      <c r="R1895" s="114"/>
      <c r="S1895" s="114"/>
      <c r="T1895" s="114"/>
      <c r="U1895" s="114"/>
      <c r="V1895" s="114"/>
      <c r="W1895" s="114"/>
      <c r="X1895" s="114"/>
      <c r="Y1895" s="114"/>
      <c r="Z1895" s="114"/>
      <c r="AA1895" s="114"/>
      <c r="AB1895" s="114"/>
      <c r="AC1895" s="114"/>
      <c r="AD1895" s="114"/>
      <c r="AE1895" s="114"/>
      <c r="AF1895" s="114"/>
      <c r="AG1895" s="114"/>
      <c r="AH1895" s="114"/>
      <c r="AI1895" s="114"/>
      <c r="AJ1895" s="114"/>
      <c r="AK1895" s="114"/>
      <c r="AL1895" s="114"/>
      <c r="AM1895" s="114"/>
      <c r="AN1895" s="114"/>
      <c r="AO1895" s="114"/>
      <c r="AP1895" s="114"/>
      <c r="AQ1895" s="114"/>
      <c r="AR1895" s="114"/>
      <c r="AS1895" s="114"/>
      <c r="AT1895" s="114"/>
      <c r="AU1895" s="114"/>
      <c r="AV1895" s="114"/>
      <c r="AW1895" s="114"/>
      <c r="AX1895" s="114"/>
      <c r="AY1895" s="114"/>
      <c r="AZ1895" s="114"/>
      <c r="BA1895" s="114"/>
      <c r="BB1895" s="114"/>
      <c r="BC1895" s="114"/>
      <c r="BD1895" s="114"/>
      <c r="BE1895" s="114"/>
      <c r="BF1895" s="114"/>
      <c r="BG1895" s="114"/>
      <c r="BH1895" s="114"/>
      <c r="BI1895" s="114"/>
      <c r="BJ1895" s="114"/>
      <c r="BK1895" s="114"/>
      <c r="BL1895" s="114"/>
    </row>
    <row r="1896">
      <c r="A1896" s="114"/>
      <c r="B1896" s="114"/>
      <c r="C1896" s="114"/>
      <c r="D1896" s="114"/>
      <c r="E1896" s="114"/>
      <c r="F1896" s="114"/>
      <c r="G1896" s="114"/>
      <c r="H1896" s="114"/>
      <c r="I1896" s="114"/>
      <c r="J1896" s="114"/>
      <c r="K1896" s="114"/>
      <c r="L1896" s="114"/>
      <c r="M1896" s="114"/>
      <c r="N1896" s="114"/>
      <c r="O1896" s="114"/>
      <c r="P1896" s="114"/>
      <c r="Q1896" s="114"/>
      <c r="R1896" s="114"/>
      <c r="S1896" s="114"/>
      <c r="T1896" s="114"/>
      <c r="U1896" s="114"/>
      <c r="V1896" s="114"/>
      <c r="W1896" s="114"/>
      <c r="X1896" s="114"/>
      <c r="Y1896" s="114"/>
      <c r="Z1896" s="114"/>
      <c r="AA1896" s="114"/>
      <c r="AB1896" s="114"/>
      <c r="AC1896" s="114"/>
      <c r="AD1896" s="114"/>
      <c r="AE1896" s="114"/>
      <c r="AF1896" s="114"/>
      <c r="AG1896" s="114"/>
      <c r="AH1896" s="114"/>
      <c r="AI1896" s="114"/>
      <c r="AJ1896" s="114"/>
      <c r="AK1896" s="114"/>
      <c r="AL1896" s="114"/>
      <c r="AM1896" s="114"/>
      <c r="AN1896" s="114"/>
      <c r="AO1896" s="114"/>
      <c r="AP1896" s="114"/>
      <c r="AQ1896" s="114"/>
      <c r="AR1896" s="114"/>
      <c r="AS1896" s="114"/>
      <c r="AT1896" s="114"/>
      <c r="AU1896" s="114"/>
      <c r="AV1896" s="114"/>
      <c r="AW1896" s="114"/>
      <c r="AX1896" s="114"/>
      <c r="AY1896" s="114"/>
      <c r="AZ1896" s="114"/>
      <c r="BA1896" s="114"/>
      <c r="BB1896" s="114"/>
      <c r="BC1896" s="114"/>
      <c r="BD1896" s="114"/>
      <c r="BE1896" s="114"/>
      <c r="BF1896" s="114"/>
      <c r="BG1896" s="114"/>
      <c r="BH1896" s="114"/>
      <c r="BI1896" s="114"/>
      <c r="BJ1896" s="114"/>
      <c r="BK1896" s="114"/>
      <c r="BL1896" s="114"/>
    </row>
    <row r="1897">
      <c r="A1897" s="114"/>
      <c r="B1897" s="114"/>
      <c r="C1897" s="114"/>
      <c r="D1897" s="114"/>
      <c r="E1897" s="114"/>
      <c r="F1897" s="114"/>
      <c r="G1897" s="114"/>
      <c r="H1897" s="114"/>
      <c r="I1897" s="114"/>
      <c r="J1897" s="114"/>
      <c r="K1897" s="114"/>
      <c r="L1897" s="114"/>
      <c r="M1897" s="114"/>
      <c r="N1897" s="114"/>
      <c r="O1897" s="114"/>
      <c r="P1897" s="114"/>
      <c r="Q1897" s="114"/>
      <c r="R1897" s="114"/>
      <c r="S1897" s="114"/>
      <c r="T1897" s="114"/>
      <c r="U1897" s="114"/>
      <c r="V1897" s="114"/>
      <c r="W1897" s="114"/>
      <c r="X1897" s="114"/>
      <c r="Y1897" s="114"/>
      <c r="Z1897" s="114"/>
      <c r="AA1897" s="114"/>
      <c r="AB1897" s="114"/>
      <c r="AC1897" s="114"/>
      <c r="AD1897" s="114"/>
      <c r="AE1897" s="114"/>
      <c r="AF1897" s="114"/>
      <c r="AG1897" s="114"/>
      <c r="AH1897" s="114"/>
      <c r="AI1897" s="114"/>
      <c r="AJ1897" s="114"/>
      <c r="AK1897" s="114"/>
      <c r="AL1897" s="114"/>
      <c r="AM1897" s="114"/>
      <c r="AN1897" s="114"/>
      <c r="AO1897" s="114"/>
      <c r="AP1897" s="114"/>
      <c r="AQ1897" s="114"/>
      <c r="AR1897" s="114"/>
      <c r="AS1897" s="114"/>
      <c r="AT1897" s="114"/>
      <c r="AU1897" s="114"/>
      <c r="AV1897" s="114"/>
      <c r="AW1897" s="114"/>
      <c r="AX1897" s="114"/>
      <c r="AY1897" s="114"/>
      <c r="AZ1897" s="114"/>
      <c r="BA1897" s="114"/>
      <c r="BB1897" s="114"/>
      <c r="BC1897" s="114"/>
      <c r="BD1897" s="114"/>
      <c r="BE1897" s="114"/>
      <c r="BF1897" s="114"/>
      <c r="BG1897" s="114"/>
      <c r="BH1897" s="114"/>
      <c r="BI1897" s="114"/>
      <c r="BJ1897" s="114"/>
      <c r="BK1897" s="114"/>
      <c r="BL1897" s="114"/>
    </row>
    <row r="1898">
      <c r="A1898" s="114"/>
      <c r="B1898" s="114"/>
      <c r="C1898" s="114"/>
      <c r="D1898" s="114"/>
      <c r="E1898" s="114"/>
      <c r="F1898" s="114"/>
      <c r="G1898" s="114"/>
      <c r="H1898" s="114"/>
      <c r="I1898" s="114"/>
      <c r="J1898" s="114"/>
      <c r="K1898" s="114"/>
      <c r="L1898" s="114"/>
      <c r="M1898" s="114"/>
      <c r="N1898" s="114"/>
      <c r="O1898" s="114"/>
      <c r="P1898" s="114"/>
      <c r="Q1898" s="114"/>
      <c r="R1898" s="114"/>
      <c r="S1898" s="114"/>
      <c r="T1898" s="114"/>
      <c r="U1898" s="114"/>
      <c r="V1898" s="114"/>
      <c r="W1898" s="114"/>
      <c r="X1898" s="114"/>
      <c r="Y1898" s="114"/>
      <c r="Z1898" s="114"/>
      <c r="AA1898" s="114"/>
      <c r="AB1898" s="114"/>
      <c r="AC1898" s="114"/>
      <c r="AD1898" s="114"/>
      <c r="AE1898" s="114"/>
      <c r="AF1898" s="114"/>
      <c r="AG1898" s="114"/>
      <c r="AH1898" s="114"/>
      <c r="AI1898" s="114"/>
      <c r="AJ1898" s="114"/>
      <c r="AK1898" s="114"/>
      <c r="AL1898" s="114"/>
      <c r="AM1898" s="114"/>
      <c r="AN1898" s="114"/>
      <c r="AO1898" s="114"/>
      <c r="AP1898" s="114"/>
      <c r="AQ1898" s="114"/>
      <c r="AR1898" s="114"/>
      <c r="AS1898" s="114"/>
      <c r="AT1898" s="114"/>
      <c r="AU1898" s="114"/>
      <c r="AV1898" s="114"/>
      <c r="AW1898" s="114"/>
      <c r="AX1898" s="114"/>
      <c r="AY1898" s="114"/>
      <c r="AZ1898" s="114"/>
      <c r="BA1898" s="114"/>
      <c r="BB1898" s="114"/>
      <c r="BC1898" s="114"/>
      <c r="BD1898" s="114"/>
      <c r="BE1898" s="114"/>
      <c r="BF1898" s="114"/>
      <c r="BG1898" s="114"/>
      <c r="BH1898" s="114"/>
      <c r="BI1898" s="114"/>
      <c r="BJ1898" s="114"/>
      <c r="BK1898" s="114"/>
      <c r="BL1898" s="114"/>
    </row>
    <row r="1899">
      <c r="A1899" s="114"/>
      <c r="B1899" s="114"/>
      <c r="C1899" s="114"/>
      <c r="D1899" s="114"/>
      <c r="E1899" s="114"/>
      <c r="F1899" s="114"/>
      <c r="G1899" s="114"/>
      <c r="H1899" s="114"/>
      <c r="I1899" s="114"/>
      <c r="J1899" s="114"/>
      <c r="K1899" s="114"/>
      <c r="L1899" s="114"/>
      <c r="M1899" s="114"/>
      <c r="N1899" s="114"/>
      <c r="O1899" s="114"/>
      <c r="P1899" s="114"/>
      <c r="Q1899" s="114"/>
      <c r="R1899" s="114"/>
      <c r="S1899" s="114"/>
      <c r="T1899" s="114"/>
      <c r="U1899" s="114"/>
      <c r="V1899" s="114"/>
      <c r="W1899" s="114"/>
      <c r="X1899" s="114"/>
      <c r="Y1899" s="114"/>
      <c r="Z1899" s="114"/>
      <c r="AA1899" s="114"/>
      <c r="AB1899" s="114"/>
      <c r="AC1899" s="114"/>
      <c r="AD1899" s="114"/>
      <c r="AE1899" s="114"/>
      <c r="AF1899" s="114"/>
      <c r="AG1899" s="114"/>
      <c r="AH1899" s="114"/>
      <c r="AI1899" s="114"/>
      <c r="AJ1899" s="114"/>
      <c r="AK1899" s="114"/>
      <c r="AL1899" s="114"/>
      <c r="AM1899" s="114"/>
      <c r="AN1899" s="114"/>
      <c r="AO1899" s="114"/>
      <c r="AP1899" s="114"/>
      <c r="AQ1899" s="114"/>
      <c r="AR1899" s="114"/>
      <c r="AS1899" s="114"/>
      <c r="AT1899" s="114"/>
      <c r="AU1899" s="114"/>
      <c r="AV1899" s="114"/>
      <c r="AW1899" s="114"/>
      <c r="AX1899" s="114"/>
      <c r="AY1899" s="114"/>
      <c r="AZ1899" s="114"/>
      <c r="BA1899" s="114"/>
      <c r="BB1899" s="114"/>
      <c r="BC1899" s="114"/>
      <c r="BD1899" s="114"/>
      <c r="BE1899" s="114"/>
      <c r="BF1899" s="114"/>
      <c r="BG1899" s="114"/>
      <c r="BH1899" s="114"/>
      <c r="BI1899" s="114"/>
      <c r="BJ1899" s="114"/>
      <c r="BK1899" s="114"/>
      <c r="BL1899" s="114"/>
    </row>
    <row r="1900">
      <c r="A1900" s="114"/>
      <c r="B1900" s="114"/>
      <c r="C1900" s="114"/>
      <c r="D1900" s="114"/>
      <c r="E1900" s="114"/>
      <c r="F1900" s="114"/>
      <c r="G1900" s="114"/>
      <c r="H1900" s="114"/>
      <c r="I1900" s="114"/>
      <c r="J1900" s="114"/>
      <c r="K1900" s="114"/>
      <c r="L1900" s="114"/>
      <c r="M1900" s="114"/>
      <c r="N1900" s="114"/>
      <c r="O1900" s="114"/>
      <c r="P1900" s="114"/>
      <c r="Q1900" s="114"/>
      <c r="R1900" s="114"/>
      <c r="S1900" s="114"/>
      <c r="T1900" s="114"/>
      <c r="U1900" s="114"/>
      <c r="V1900" s="114"/>
      <c r="W1900" s="114"/>
      <c r="X1900" s="114"/>
      <c r="Y1900" s="114"/>
      <c r="Z1900" s="114"/>
      <c r="AA1900" s="114"/>
      <c r="AB1900" s="114"/>
      <c r="AC1900" s="114"/>
      <c r="AD1900" s="114"/>
      <c r="AE1900" s="114"/>
      <c r="AF1900" s="114"/>
      <c r="AG1900" s="114"/>
      <c r="AH1900" s="114"/>
      <c r="AI1900" s="114"/>
      <c r="AJ1900" s="114"/>
      <c r="AK1900" s="114"/>
      <c r="AL1900" s="114"/>
      <c r="AM1900" s="114"/>
      <c r="AN1900" s="114"/>
      <c r="AO1900" s="114"/>
      <c r="AP1900" s="114"/>
      <c r="AQ1900" s="114"/>
      <c r="AR1900" s="114"/>
      <c r="AS1900" s="114"/>
      <c r="AT1900" s="114"/>
      <c r="AU1900" s="114"/>
      <c r="AV1900" s="114"/>
      <c r="AW1900" s="114"/>
      <c r="AX1900" s="114"/>
      <c r="AY1900" s="114"/>
      <c r="AZ1900" s="114"/>
      <c r="BA1900" s="114"/>
      <c r="BB1900" s="114"/>
      <c r="BC1900" s="114"/>
      <c r="BD1900" s="114"/>
      <c r="BE1900" s="114"/>
      <c r="BF1900" s="114"/>
      <c r="BG1900" s="114"/>
      <c r="BH1900" s="114"/>
      <c r="BI1900" s="114"/>
      <c r="BJ1900" s="114"/>
      <c r="BK1900" s="114"/>
      <c r="BL1900" s="114"/>
    </row>
    <row r="1901">
      <c r="A1901" s="114"/>
      <c r="B1901" s="114"/>
      <c r="C1901" s="114"/>
      <c r="D1901" s="114"/>
      <c r="E1901" s="114"/>
      <c r="F1901" s="114"/>
      <c r="G1901" s="114"/>
      <c r="H1901" s="114"/>
      <c r="I1901" s="114"/>
      <c r="J1901" s="114"/>
      <c r="K1901" s="114"/>
      <c r="L1901" s="114"/>
      <c r="M1901" s="114"/>
      <c r="N1901" s="114"/>
      <c r="O1901" s="114"/>
      <c r="P1901" s="114"/>
      <c r="Q1901" s="114"/>
      <c r="R1901" s="114"/>
      <c r="S1901" s="114"/>
      <c r="T1901" s="114"/>
      <c r="U1901" s="114"/>
      <c r="V1901" s="114"/>
      <c r="W1901" s="114"/>
      <c r="X1901" s="114"/>
      <c r="Y1901" s="114"/>
      <c r="Z1901" s="114"/>
      <c r="AA1901" s="114"/>
      <c r="AB1901" s="114"/>
      <c r="AC1901" s="114"/>
      <c r="AD1901" s="114"/>
      <c r="AE1901" s="114"/>
      <c r="AF1901" s="114"/>
      <c r="AG1901" s="114"/>
      <c r="AH1901" s="114"/>
      <c r="AI1901" s="114"/>
      <c r="AJ1901" s="114"/>
      <c r="AK1901" s="114"/>
      <c r="AL1901" s="114"/>
      <c r="AM1901" s="114"/>
      <c r="AN1901" s="114"/>
      <c r="AO1901" s="114"/>
      <c r="AP1901" s="114"/>
      <c r="AQ1901" s="114"/>
      <c r="AR1901" s="114"/>
      <c r="AS1901" s="114"/>
      <c r="AT1901" s="114"/>
      <c r="AU1901" s="114"/>
      <c r="AV1901" s="114"/>
      <c r="AW1901" s="114"/>
      <c r="AX1901" s="114"/>
      <c r="AY1901" s="114"/>
      <c r="AZ1901" s="114"/>
      <c r="BA1901" s="114"/>
      <c r="BB1901" s="114"/>
      <c r="BC1901" s="114"/>
      <c r="BD1901" s="114"/>
      <c r="BE1901" s="114"/>
      <c r="BF1901" s="114"/>
      <c r="BG1901" s="114"/>
      <c r="BH1901" s="114"/>
      <c r="BI1901" s="114"/>
      <c r="BJ1901" s="114"/>
      <c r="BK1901" s="114"/>
      <c r="BL1901" s="114"/>
    </row>
    <row r="1902">
      <c r="A1902" s="114"/>
      <c r="B1902" s="114"/>
      <c r="C1902" s="114"/>
      <c r="D1902" s="114"/>
      <c r="E1902" s="114"/>
      <c r="F1902" s="114"/>
      <c r="G1902" s="114"/>
      <c r="H1902" s="114"/>
      <c r="I1902" s="114"/>
      <c r="J1902" s="114"/>
      <c r="K1902" s="114"/>
      <c r="L1902" s="114"/>
      <c r="M1902" s="114"/>
      <c r="N1902" s="114"/>
      <c r="O1902" s="114"/>
      <c r="P1902" s="114"/>
      <c r="Q1902" s="114"/>
      <c r="R1902" s="114"/>
      <c r="S1902" s="114"/>
      <c r="T1902" s="114"/>
      <c r="U1902" s="114"/>
      <c r="V1902" s="114"/>
      <c r="W1902" s="114"/>
      <c r="X1902" s="114"/>
      <c r="Y1902" s="114"/>
      <c r="Z1902" s="114"/>
      <c r="AA1902" s="114"/>
      <c r="AB1902" s="114"/>
      <c r="AC1902" s="114"/>
      <c r="AD1902" s="114"/>
      <c r="AE1902" s="114"/>
      <c r="AF1902" s="114"/>
      <c r="AG1902" s="114"/>
      <c r="AH1902" s="114"/>
      <c r="AI1902" s="114"/>
      <c r="AJ1902" s="114"/>
      <c r="AK1902" s="114"/>
      <c r="AL1902" s="114"/>
      <c r="AM1902" s="114"/>
      <c r="AN1902" s="114"/>
      <c r="AO1902" s="114"/>
      <c r="AP1902" s="114"/>
      <c r="AQ1902" s="114"/>
      <c r="AR1902" s="114"/>
      <c r="AS1902" s="114"/>
      <c r="AT1902" s="114"/>
      <c r="AU1902" s="114"/>
      <c r="AV1902" s="114"/>
      <c r="AW1902" s="114"/>
      <c r="AX1902" s="114"/>
      <c r="AY1902" s="114"/>
      <c r="AZ1902" s="114"/>
      <c r="BA1902" s="114"/>
      <c r="BB1902" s="114"/>
      <c r="BC1902" s="114"/>
      <c r="BD1902" s="114"/>
      <c r="BE1902" s="114"/>
      <c r="BF1902" s="114"/>
      <c r="BG1902" s="114"/>
      <c r="BH1902" s="114"/>
      <c r="BI1902" s="114"/>
      <c r="BJ1902" s="114"/>
      <c r="BK1902" s="114"/>
      <c r="BL1902" s="114"/>
    </row>
    <row r="1903">
      <c r="A1903" s="114"/>
      <c r="B1903" s="114"/>
      <c r="C1903" s="114"/>
      <c r="D1903" s="114"/>
      <c r="E1903" s="114"/>
      <c r="F1903" s="114"/>
      <c r="G1903" s="114"/>
      <c r="H1903" s="114"/>
      <c r="I1903" s="114"/>
      <c r="J1903" s="114"/>
      <c r="K1903" s="114"/>
      <c r="L1903" s="114"/>
      <c r="M1903" s="114"/>
      <c r="N1903" s="114"/>
      <c r="O1903" s="114"/>
      <c r="P1903" s="114"/>
      <c r="Q1903" s="114"/>
      <c r="R1903" s="114"/>
      <c r="S1903" s="114"/>
      <c r="T1903" s="114"/>
      <c r="U1903" s="114"/>
      <c r="V1903" s="114"/>
      <c r="W1903" s="114"/>
      <c r="X1903" s="114"/>
      <c r="Y1903" s="114"/>
      <c r="Z1903" s="114"/>
      <c r="AA1903" s="114"/>
      <c r="AB1903" s="114"/>
      <c r="AC1903" s="114"/>
      <c r="AD1903" s="114"/>
      <c r="AE1903" s="114"/>
      <c r="AF1903" s="114"/>
      <c r="AG1903" s="114"/>
      <c r="AH1903" s="114"/>
      <c r="AI1903" s="114"/>
      <c r="AJ1903" s="114"/>
      <c r="AK1903" s="114"/>
      <c r="AL1903" s="114"/>
      <c r="AM1903" s="114"/>
      <c r="AN1903" s="114"/>
      <c r="AO1903" s="114"/>
      <c r="AP1903" s="114"/>
      <c r="AQ1903" s="114"/>
      <c r="AR1903" s="114"/>
      <c r="AS1903" s="114"/>
      <c r="AT1903" s="114"/>
      <c r="AU1903" s="114"/>
      <c r="AV1903" s="114"/>
      <c r="AW1903" s="114"/>
      <c r="AX1903" s="114"/>
      <c r="AY1903" s="114"/>
      <c r="AZ1903" s="114"/>
      <c r="BA1903" s="114"/>
      <c r="BB1903" s="114"/>
      <c r="BC1903" s="114"/>
      <c r="BD1903" s="114"/>
      <c r="BE1903" s="114"/>
      <c r="BF1903" s="114"/>
      <c r="BG1903" s="114"/>
      <c r="BH1903" s="114"/>
      <c r="BI1903" s="114"/>
      <c r="BJ1903" s="114"/>
      <c r="BK1903" s="114"/>
      <c r="BL1903" s="114"/>
    </row>
    <row r="1904">
      <c r="A1904" s="114"/>
      <c r="B1904" s="114"/>
      <c r="C1904" s="114"/>
      <c r="D1904" s="114"/>
      <c r="E1904" s="114"/>
      <c r="F1904" s="114"/>
      <c r="G1904" s="114"/>
      <c r="H1904" s="114"/>
      <c r="I1904" s="114"/>
      <c r="J1904" s="114"/>
      <c r="K1904" s="114"/>
      <c r="L1904" s="114"/>
      <c r="M1904" s="114"/>
      <c r="N1904" s="114"/>
      <c r="O1904" s="114"/>
      <c r="P1904" s="114"/>
      <c r="Q1904" s="114"/>
      <c r="R1904" s="114"/>
      <c r="S1904" s="114"/>
      <c r="T1904" s="114"/>
      <c r="U1904" s="114"/>
      <c r="V1904" s="114"/>
      <c r="W1904" s="114"/>
      <c r="X1904" s="114"/>
      <c r="Y1904" s="114"/>
      <c r="Z1904" s="114"/>
      <c r="AA1904" s="114"/>
      <c r="AB1904" s="114"/>
      <c r="AC1904" s="114"/>
      <c r="AD1904" s="114"/>
      <c r="AE1904" s="114"/>
      <c r="AF1904" s="114"/>
      <c r="AG1904" s="114"/>
      <c r="AH1904" s="114"/>
      <c r="AI1904" s="114"/>
      <c r="AJ1904" s="114"/>
      <c r="AK1904" s="114"/>
      <c r="AL1904" s="114"/>
      <c r="AM1904" s="114"/>
      <c r="AN1904" s="114"/>
      <c r="AO1904" s="114"/>
      <c r="AP1904" s="114"/>
      <c r="AQ1904" s="114"/>
      <c r="AR1904" s="114"/>
      <c r="AS1904" s="114"/>
      <c r="AT1904" s="114"/>
      <c r="AU1904" s="114"/>
      <c r="AV1904" s="114"/>
      <c r="AW1904" s="114"/>
      <c r="AX1904" s="114"/>
      <c r="AY1904" s="114"/>
      <c r="AZ1904" s="114"/>
      <c r="BA1904" s="114"/>
      <c r="BB1904" s="114"/>
      <c r="BC1904" s="114"/>
      <c r="BD1904" s="114"/>
      <c r="BE1904" s="114"/>
      <c r="BF1904" s="114"/>
      <c r="BG1904" s="114"/>
      <c r="BH1904" s="114"/>
      <c r="BI1904" s="114"/>
      <c r="BJ1904" s="114"/>
      <c r="BK1904" s="114"/>
      <c r="BL1904" s="114"/>
    </row>
    <row r="1905">
      <c r="A1905" s="114"/>
      <c r="B1905" s="114"/>
      <c r="C1905" s="114"/>
      <c r="D1905" s="114"/>
      <c r="E1905" s="114"/>
      <c r="F1905" s="114"/>
      <c r="G1905" s="114"/>
      <c r="H1905" s="114"/>
      <c r="I1905" s="114"/>
      <c r="J1905" s="114"/>
      <c r="K1905" s="114"/>
      <c r="L1905" s="114"/>
      <c r="M1905" s="114"/>
      <c r="N1905" s="114"/>
      <c r="O1905" s="114"/>
      <c r="P1905" s="114"/>
      <c r="Q1905" s="114"/>
      <c r="R1905" s="114"/>
      <c r="S1905" s="114"/>
      <c r="T1905" s="114"/>
      <c r="U1905" s="114"/>
      <c r="V1905" s="114"/>
      <c r="W1905" s="114"/>
      <c r="X1905" s="114"/>
      <c r="Y1905" s="114"/>
      <c r="Z1905" s="114"/>
      <c r="AA1905" s="114"/>
      <c r="AB1905" s="114"/>
      <c r="AC1905" s="114"/>
      <c r="AD1905" s="114"/>
      <c r="AE1905" s="114"/>
      <c r="AF1905" s="114"/>
      <c r="AG1905" s="114"/>
      <c r="AH1905" s="114"/>
      <c r="AI1905" s="114"/>
      <c r="AJ1905" s="114"/>
      <c r="AK1905" s="114"/>
      <c r="AL1905" s="114"/>
      <c r="AM1905" s="114"/>
      <c r="AN1905" s="114"/>
      <c r="AO1905" s="114"/>
      <c r="AP1905" s="114"/>
      <c r="AQ1905" s="114"/>
      <c r="AR1905" s="114"/>
      <c r="AS1905" s="114"/>
      <c r="AT1905" s="114"/>
      <c r="AU1905" s="114"/>
      <c r="AV1905" s="114"/>
      <c r="AW1905" s="114"/>
      <c r="AX1905" s="114"/>
      <c r="AY1905" s="114"/>
      <c r="AZ1905" s="114"/>
      <c r="BA1905" s="114"/>
      <c r="BB1905" s="114"/>
      <c r="BC1905" s="114"/>
      <c r="BD1905" s="114"/>
      <c r="BE1905" s="114"/>
      <c r="BF1905" s="114"/>
      <c r="BG1905" s="114"/>
      <c r="BH1905" s="114"/>
      <c r="BI1905" s="114"/>
      <c r="BJ1905" s="114"/>
      <c r="BK1905" s="114"/>
      <c r="BL1905" s="114"/>
    </row>
    <row r="1906">
      <c r="A1906" s="114"/>
      <c r="B1906" s="114"/>
      <c r="C1906" s="114"/>
      <c r="D1906" s="114"/>
      <c r="E1906" s="114"/>
      <c r="F1906" s="114"/>
      <c r="G1906" s="114"/>
      <c r="H1906" s="114"/>
      <c r="I1906" s="114"/>
      <c r="J1906" s="114"/>
      <c r="K1906" s="114"/>
      <c r="L1906" s="114"/>
      <c r="M1906" s="114"/>
      <c r="N1906" s="114"/>
      <c r="O1906" s="114"/>
      <c r="P1906" s="114"/>
      <c r="Q1906" s="114"/>
      <c r="R1906" s="114"/>
      <c r="S1906" s="114"/>
      <c r="T1906" s="114"/>
      <c r="U1906" s="114"/>
      <c r="V1906" s="114"/>
      <c r="W1906" s="114"/>
      <c r="X1906" s="114"/>
      <c r="Y1906" s="114"/>
      <c r="Z1906" s="114"/>
      <c r="AA1906" s="114"/>
      <c r="AB1906" s="114"/>
      <c r="AC1906" s="114"/>
      <c r="AD1906" s="114"/>
      <c r="AE1906" s="114"/>
      <c r="AF1906" s="114"/>
      <c r="AG1906" s="114"/>
      <c r="AH1906" s="114"/>
      <c r="AI1906" s="114"/>
      <c r="AJ1906" s="114"/>
      <c r="AK1906" s="114"/>
      <c r="AL1906" s="114"/>
      <c r="AM1906" s="114"/>
      <c r="AN1906" s="114"/>
      <c r="AO1906" s="114"/>
      <c r="AP1906" s="114"/>
      <c r="AQ1906" s="114"/>
      <c r="AR1906" s="114"/>
      <c r="AS1906" s="114"/>
      <c r="AT1906" s="114"/>
      <c r="AU1906" s="114"/>
      <c r="AV1906" s="114"/>
      <c r="AW1906" s="114"/>
      <c r="AX1906" s="114"/>
      <c r="AY1906" s="114"/>
      <c r="AZ1906" s="114"/>
      <c r="BA1906" s="114"/>
      <c r="BB1906" s="114"/>
      <c r="BC1906" s="114"/>
      <c r="BD1906" s="114"/>
      <c r="BE1906" s="114"/>
      <c r="BF1906" s="114"/>
      <c r="BG1906" s="114"/>
      <c r="BH1906" s="114"/>
      <c r="BI1906" s="114"/>
      <c r="BJ1906" s="114"/>
      <c r="BK1906" s="114"/>
      <c r="BL1906" s="114"/>
    </row>
    <row r="1907">
      <c r="A1907" s="114"/>
      <c r="B1907" s="114"/>
      <c r="C1907" s="114"/>
      <c r="D1907" s="114"/>
      <c r="E1907" s="114"/>
      <c r="F1907" s="114"/>
      <c r="G1907" s="114"/>
      <c r="H1907" s="114"/>
      <c r="I1907" s="114"/>
      <c r="J1907" s="114"/>
      <c r="K1907" s="114"/>
      <c r="L1907" s="114"/>
      <c r="M1907" s="114"/>
      <c r="N1907" s="114"/>
      <c r="O1907" s="114"/>
      <c r="P1907" s="114"/>
      <c r="Q1907" s="114"/>
      <c r="R1907" s="114"/>
      <c r="S1907" s="114"/>
      <c r="T1907" s="114"/>
      <c r="U1907" s="114"/>
      <c r="V1907" s="114"/>
      <c r="W1907" s="114"/>
      <c r="X1907" s="114"/>
      <c r="Y1907" s="114"/>
      <c r="Z1907" s="114"/>
      <c r="AA1907" s="114"/>
      <c r="AB1907" s="114"/>
      <c r="AC1907" s="114"/>
      <c r="AD1907" s="114"/>
      <c r="AE1907" s="114"/>
      <c r="AF1907" s="114"/>
      <c r="AG1907" s="114"/>
      <c r="AH1907" s="114"/>
      <c r="AI1907" s="114"/>
      <c r="AJ1907" s="114"/>
      <c r="AK1907" s="114"/>
      <c r="AL1907" s="114"/>
      <c r="AM1907" s="114"/>
      <c r="AN1907" s="114"/>
      <c r="AO1907" s="114"/>
      <c r="AP1907" s="114"/>
      <c r="AQ1907" s="114"/>
      <c r="AR1907" s="114"/>
      <c r="AS1907" s="114"/>
      <c r="AT1907" s="114"/>
      <c r="AU1907" s="114"/>
      <c r="AV1907" s="114"/>
      <c r="AW1907" s="114"/>
      <c r="AX1907" s="114"/>
      <c r="AY1907" s="114"/>
      <c r="AZ1907" s="114"/>
      <c r="BA1907" s="114"/>
      <c r="BB1907" s="114"/>
      <c r="BC1907" s="114"/>
      <c r="BD1907" s="114"/>
      <c r="BE1907" s="114"/>
      <c r="BF1907" s="114"/>
      <c r="BG1907" s="114"/>
      <c r="BH1907" s="114"/>
      <c r="BI1907" s="114"/>
      <c r="BJ1907" s="114"/>
      <c r="BK1907" s="114"/>
      <c r="BL1907" s="114"/>
    </row>
    <row r="1908">
      <c r="A1908" s="114"/>
      <c r="B1908" s="114"/>
      <c r="C1908" s="114"/>
      <c r="D1908" s="114"/>
      <c r="E1908" s="114"/>
      <c r="F1908" s="114"/>
      <c r="G1908" s="114"/>
      <c r="H1908" s="114"/>
      <c r="I1908" s="114"/>
      <c r="J1908" s="114"/>
      <c r="K1908" s="114"/>
      <c r="L1908" s="114"/>
      <c r="M1908" s="114"/>
      <c r="N1908" s="114"/>
      <c r="O1908" s="114"/>
      <c r="P1908" s="114"/>
      <c r="Q1908" s="114"/>
      <c r="R1908" s="114"/>
      <c r="S1908" s="114"/>
      <c r="T1908" s="114"/>
      <c r="U1908" s="114"/>
      <c r="V1908" s="114"/>
      <c r="W1908" s="114"/>
      <c r="X1908" s="114"/>
      <c r="Y1908" s="114"/>
      <c r="Z1908" s="114"/>
      <c r="AA1908" s="114"/>
      <c r="AB1908" s="114"/>
      <c r="AC1908" s="114"/>
      <c r="AD1908" s="114"/>
      <c r="AE1908" s="114"/>
      <c r="AF1908" s="114"/>
      <c r="AG1908" s="114"/>
      <c r="AH1908" s="114"/>
      <c r="AI1908" s="114"/>
      <c r="AJ1908" s="114"/>
      <c r="AK1908" s="114"/>
      <c r="AL1908" s="114"/>
      <c r="AM1908" s="114"/>
      <c r="AN1908" s="114"/>
      <c r="AO1908" s="114"/>
      <c r="AP1908" s="114"/>
      <c r="AQ1908" s="114"/>
      <c r="AR1908" s="114"/>
      <c r="AS1908" s="114"/>
      <c r="AT1908" s="114"/>
      <c r="AU1908" s="114"/>
      <c r="AV1908" s="114"/>
      <c r="AW1908" s="114"/>
      <c r="AX1908" s="114"/>
      <c r="AY1908" s="114"/>
      <c r="AZ1908" s="114"/>
      <c r="BA1908" s="114"/>
      <c r="BB1908" s="114"/>
      <c r="BC1908" s="114"/>
      <c r="BD1908" s="114"/>
      <c r="BE1908" s="114"/>
      <c r="BF1908" s="114"/>
      <c r="BG1908" s="114"/>
      <c r="BH1908" s="114"/>
      <c r="BI1908" s="114"/>
      <c r="BJ1908" s="114"/>
      <c r="BK1908" s="114"/>
      <c r="BL1908" s="114"/>
    </row>
    <row r="1909">
      <c r="A1909" s="114"/>
      <c r="B1909" s="114"/>
      <c r="C1909" s="114"/>
      <c r="D1909" s="114"/>
      <c r="E1909" s="114"/>
      <c r="F1909" s="114"/>
      <c r="G1909" s="114"/>
      <c r="H1909" s="114"/>
      <c r="I1909" s="114"/>
      <c r="J1909" s="114"/>
      <c r="K1909" s="114"/>
      <c r="L1909" s="114"/>
      <c r="M1909" s="114"/>
      <c r="N1909" s="114"/>
      <c r="O1909" s="114"/>
      <c r="P1909" s="114"/>
      <c r="Q1909" s="114"/>
      <c r="R1909" s="114"/>
      <c r="S1909" s="114"/>
      <c r="T1909" s="114"/>
      <c r="U1909" s="114"/>
      <c r="V1909" s="114"/>
      <c r="W1909" s="114"/>
      <c r="X1909" s="114"/>
      <c r="Y1909" s="114"/>
      <c r="Z1909" s="114"/>
      <c r="AA1909" s="114"/>
      <c r="AB1909" s="114"/>
      <c r="AC1909" s="114"/>
      <c r="AD1909" s="114"/>
      <c r="AE1909" s="114"/>
      <c r="AF1909" s="114"/>
      <c r="AG1909" s="114"/>
      <c r="AH1909" s="114"/>
      <c r="AI1909" s="114"/>
      <c r="AJ1909" s="114"/>
      <c r="AK1909" s="114"/>
      <c r="AL1909" s="114"/>
      <c r="AM1909" s="114"/>
      <c r="AN1909" s="114"/>
      <c r="AO1909" s="114"/>
      <c r="AP1909" s="114"/>
      <c r="AQ1909" s="114"/>
      <c r="AR1909" s="114"/>
      <c r="AS1909" s="114"/>
      <c r="AT1909" s="114"/>
      <c r="AU1909" s="114"/>
      <c r="AV1909" s="114"/>
      <c r="AW1909" s="114"/>
      <c r="AX1909" s="114"/>
      <c r="AY1909" s="114"/>
      <c r="AZ1909" s="114"/>
      <c r="BA1909" s="114"/>
      <c r="BB1909" s="114"/>
      <c r="BC1909" s="114"/>
      <c r="BD1909" s="114"/>
      <c r="BE1909" s="114"/>
      <c r="BF1909" s="114"/>
      <c r="BG1909" s="114"/>
      <c r="BH1909" s="114"/>
      <c r="BI1909" s="114"/>
      <c r="BJ1909" s="114"/>
      <c r="BK1909" s="114"/>
      <c r="BL1909" s="114"/>
    </row>
    <row r="1910">
      <c r="A1910" s="114"/>
      <c r="B1910" s="114"/>
      <c r="C1910" s="114"/>
      <c r="D1910" s="114"/>
      <c r="E1910" s="114"/>
      <c r="F1910" s="114"/>
      <c r="G1910" s="114"/>
      <c r="H1910" s="114"/>
      <c r="I1910" s="114"/>
      <c r="J1910" s="114"/>
      <c r="K1910" s="114"/>
      <c r="L1910" s="114"/>
      <c r="M1910" s="114"/>
      <c r="N1910" s="114"/>
      <c r="O1910" s="114"/>
      <c r="P1910" s="114"/>
      <c r="Q1910" s="114"/>
      <c r="R1910" s="114"/>
      <c r="S1910" s="114"/>
      <c r="T1910" s="114"/>
      <c r="U1910" s="114"/>
      <c r="V1910" s="114"/>
      <c r="W1910" s="114"/>
      <c r="X1910" s="114"/>
      <c r="Y1910" s="114"/>
      <c r="Z1910" s="114"/>
      <c r="AA1910" s="114"/>
      <c r="AB1910" s="114"/>
      <c r="AC1910" s="114"/>
      <c r="AD1910" s="114"/>
      <c r="AE1910" s="114"/>
      <c r="AF1910" s="114"/>
      <c r="AG1910" s="114"/>
      <c r="AH1910" s="114"/>
      <c r="AI1910" s="114"/>
      <c r="AJ1910" s="114"/>
      <c r="AK1910" s="114"/>
      <c r="AL1910" s="114"/>
      <c r="AM1910" s="114"/>
      <c r="AN1910" s="114"/>
      <c r="AO1910" s="114"/>
      <c r="AP1910" s="114"/>
      <c r="AQ1910" s="114"/>
      <c r="AR1910" s="114"/>
      <c r="AS1910" s="114"/>
      <c r="AT1910" s="114"/>
      <c r="AU1910" s="114"/>
      <c r="AV1910" s="114"/>
      <c r="AW1910" s="114"/>
      <c r="AX1910" s="114"/>
      <c r="AY1910" s="114"/>
      <c r="AZ1910" s="114"/>
      <c r="BA1910" s="114"/>
      <c r="BB1910" s="114"/>
      <c r="BC1910" s="114"/>
      <c r="BD1910" s="114"/>
      <c r="BE1910" s="114"/>
      <c r="BF1910" s="114"/>
      <c r="BG1910" s="114"/>
      <c r="BH1910" s="114"/>
      <c r="BI1910" s="114"/>
      <c r="BJ1910" s="114"/>
      <c r="BK1910" s="114"/>
      <c r="BL1910" s="114"/>
    </row>
    <row r="1911">
      <c r="A1911" s="114"/>
      <c r="B1911" s="114"/>
      <c r="C1911" s="114"/>
      <c r="D1911" s="114"/>
      <c r="E1911" s="114"/>
      <c r="F1911" s="114"/>
      <c r="G1911" s="114"/>
      <c r="H1911" s="114"/>
      <c r="I1911" s="114"/>
      <c r="J1911" s="114"/>
      <c r="K1911" s="114"/>
      <c r="L1911" s="114"/>
      <c r="M1911" s="114"/>
      <c r="N1911" s="114"/>
      <c r="O1911" s="114"/>
      <c r="P1911" s="114"/>
      <c r="Q1911" s="114"/>
      <c r="R1911" s="114"/>
      <c r="S1911" s="114"/>
      <c r="T1911" s="114"/>
      <c r="U1911" s="114"/>
      <c r="V1911" s="114"/>
      <c r="W1911" s="114"/>
      <c r="X1911" s="114"/>
      <c r="Y1911" s="114"/>
      <c r="Z1911" s="114"/>
      <c r="AA1911" s="114"/>
      <c r="AB1911" s="114"/>
      <c r="AC1911" s="114"/>
      <c r="AD1911" s="114"/>
      <c r="AE1911" s="114"/>
      <c r="AF1911" s="114"/>
      <c r="AG1911" s="114"/>
      <c r="AH1911" s="114"/>
      <c r="AI1911" s="114"/>
      <c r="AJ1911" s="114"/>
      <c r="AK1911" s="114"/>
      <c r="AL1911" s="114"/>
      <c r="AM1911" s="114"/>
      <c r="AN1911" s="114"/>
      <c r="AO1911" s="114"/>
      <c r="AP1911" s="114"/>
      <c r="AQ1911" s="114"/>
      <c r="AR1911" s="114"/>
      <c r="AS1911" s="114"/>
      <c r="AT1911" s="114"/>
      <c r="AU1911" s="114"/>
      <c r="AV1911" s="114"/>
      <c r="AW1911" s="114"/>
      <c r="AX1911" s="114"/>
      <c r="AY1911" s="114"/>
      <c r="AZ1911" s="114"/>
      <c r="BA1911" s="114"/>
      <c r="BB1911" s="114"/>
      <c r="BC1911" s="114"/>
      <c r="BD1911" s="114"/>
      <c r="BE1911" s="114"/>
      <c r="BF1911" s="114"/>
      <c r="BG1911" s="114"/>
      <c r="BH1911" s="114"/>
      <c r="BI1911" s="114"/>
      <c r="BJ1911" s="114"/>
      <c r="BK1911" s="114"/>
      <c r="BL1911" s="114"/>
    </row>
    <row r="1912">
      <c r="A1912" s="114"/>
      <c r="B1912" s="114"/>
      <c r="C1912" s="114"/>
      <c r="D1912" s="114"/>
      <c r="E1912" s="114"/>
      <c r="F1912" s="114"/>
      <c r="G1912" s="114"/>
      <c r="H1912" s="114"/>
      <c r="I1912" s="114"/>
      <c r="J1912" s="114"/>
      <c r="K1912" s="114"/>
      <c r="L1912" s="114"/>
      <c r="M1912" s="114"/>
      <c r="N1912" s="114"/>
      <c r="O1912" s="114"/>
      <c r="P1912" s="114"/>
      <c r="Q1912" s="114"/>
      <c r="R1912" s="114"/>
      <c r="S1912" s="114"/>
      <c r="T1912" s="114"/>
      <c r="U1912" s="114"/>
      <c r="V1912" s="114"/>
      <c r="W1912" s="114"/>
      <c r="X1912" s="114"/>
      <c r="Y1912" s="114"/>
      <c r="Z1912" s="114"/>
      <c r="AA1912" s="114"/>
      <c r="AB1912" s="114"/>
      <c r="AC1912" s="114"/>
      <c r="AD1912" s="114"/>
      <c r="AE1912" s="114"/>
      <c r="AF1912" s="114"/>
      <c r="AG1912" s="114"/>
      <c r="AH1912" s="114"/>
      <c r="AI1912" s="114"/>
      <c r="AJ1912" s="114"/>
      <c r="AK1912" s="114"/>
      <c r="AL1912" s="114"/>
      <c r="AM1912" s="114"/>
      <c r="AN1912" s="114"/>
      <c r="AO1912" s="114"/>
      <c r="AP1912" s="114"/>
      <c r="AQ1912" s="114"/>
      <c r="AR1912" s="114"/>
      <c r="AS1912" s="114"/>
      <c r="AT1912" s="114"/>
      <c r="AU1912" s="114"/>
      <c r="AV1912" s="114"/>
      <c r="AW1912" s="114"/>
      <c r="AX1912" s="114"/>
      <c r="AY1912" s="114"/>
      <c r="AZ1912" s="114"/>
      <c r="BA1912" s="114"/>
      <c r="BB1912" s="114"/>
      <c r="BC1912" s="114"/>
      <c r="BD1912" s="114"/>
      <c r="BE1912" s="114"/>
      <c r="BF1912" s="114"/>
      <c r="BG1912" s="114"/>
      <c r="BH1912" s="114"/>
      <c r="BI1912" s="114"/>
      <c r="BJ1912" s="114"/>
      <c r="BK1912" s="114"/>
      <c r="BL1912" s="114"/>
    </row>
    <row r="1913">
      <c r="A1913" s="114"/>
      <c r="B1913" s="114"/>
      <c r="C1913" s="114"/>
      <c r="D1913" s="114"/>
      <c r="E1913" s="114"/>
      <c r="F1913" s="114"/>
      <c r="G1913" s="114"/>
      <c r="H1913" s="114"/>
      <c r="I1913" s="114"/>
      <c r="J1913" s="114"/>
      <c r="K1913" s="114"/>
      <c r="L1913" s="114"/>
      <c r="M1913" s="114"/>
      <c r="N1913" s="114"/>
      <c r="O1913" s="114"/>
      <c r="P1913" s="114"/>
      <c r="Q1913" s="114"/>
      <c r="R1913" s="114"/>
      <c r="S1913" s="114"/>
      <c r="T1913" s="114"/>
      <c r="U1913" s="114"/>
      <c r="V1913" s="114"/>
      <c r="W1913" s="114"/>
      <c r="X1913" s="114"/>
      <c r="Y1913" s="114"/>
      <c r="Z1913" s="114"/>
      <c r="AA1913" s="114"/>
      <c r="AB1913" s="114"/>
      <c r="AC1913" s="114"/>
      <c r="AD1913" s="114"/>
      <c r="AE1913" s="114"/>
      <c r="AF1913" s="114"/>
      <c r="AG1913" s="114"/>
      <c r="AH1913" s="114"/>
      <c r="AI1913" s="114"/>
      <c r="AJ1913" s="114"/>
      <c r="AK1913" s="114"/>
      <c r="AL1913" s="114"/>
      <c r="AM1913" s="114"/>
      <c r="AN1913" s="114"/>
      <c r="AO1913" s="114"/>
      <c r="AP1913" s="114"/>
      <c r="AQ1913" s="114"/>
      <c r="AR1913" s="114"/>
      <c r="AS1913" s="114"/>
      <c r="AT1913" s="114"/>
      <c r="AU1913" s="114"/>
      <c r="AV1913" s="114"/>
      <c r="AW1913" s="114"/>
      <c r="AX1913" s="114"/>
      <c r="AY1913" s="114"/>
      <c r="AZ1913" s="114"/>
      <c r="BA1913" s="114"/>
      <c r="BB1913" s="114"/>
      <c r="BC1913" s="114"/>
      <c r="BD1913" s="114"/>
      <c r="BE1913" s="114"/>
      <c r="BF1913" s="114"/>
      <c r="BG1913" s="114"/>
      <c r="BH1913" s="114"/>
      <c r="BI1913" s="114"/>
      <c r="BJ1913" s="114"/>
      <c r="BK1913" s="114"/>
      <c r="BL1913" s="114"/>
    </row>
    <row r="1914">
      <c r="A1914" s="114"/>
      <c r="B1914" s="114"/>
      <c r="C1914" s="114"/>
      <c r="D1914" s="114"/>
      <c r="E1914" s="114"/>
      <c r="F1914" s="114"/>
      <c r="G1914" s="114"/>
      <c r="H1914" s="114"/>
      <c r="I1914" s="114"/>
      <c r="J1914" s="114"/>
      <c r="K1914" s="114"/>
      <c r="L1914" s="114"/>
      <c r="M1914" s="114"/>
      <c r="N1914" s="114"/>
      <c r="O1914" s="114"/>
      <c r="P1914" s="114"/>
      <c r="Q1914" s="114"/>
      <c r="R1914" s="114"/>
      <c r="S1914" s="114"/>
      <c r="T1914" s="114"/>
      <c r="U1914" s="114"/>
      <c r="V1914" s="114"/>
      <c r="W1914" s="114"/>
      <c r="X1914" s="114"/>
      <c r="Y1914" s="114"/>
      <c r="Z1914" s="114"/>
      <c r="AA1914" s="114"/>
      <c r="AB1914" s="114"/>
      <c r="AC1914" s="114"/>
      <c r="AD1914" s="114"/>
      <c r="AE1914" s="114"/>
      <c r="AF1914" s="114"/>
      <c r="AG1914" s="114"/>
      <c r="AH1914" s="114"/>
      <c r="AI1914" s="114"/>
      <c r="AJ1914" s="114"/>
      <c r="AK1914" s="114"/>
      <c r="AL1914" s="114"/>
      <c r="AM1914" s="114"/>
      <c r="AN1914" s="114"/>
      <c r="AO1914" s="114"/>
      <c r="AP1914" s="114"/>
      <c r="AQ1914" s="114"/>
      <c r="AR1914" s="114"/>
      <c r="AS1914" s="114"/>
      <c r="AT1914" s="114"/>
      <c r="AU1914" s="114"/>
      <c r="AV1914" s="114"/>
      <c r="AW1914" s="114"/>
      <c r="AX1914" s="114"/>
      <c r="AY1914" s="114"/>
      <c r="AZ1914" s="114"/>
      <c r="BA1914" s="114"/>
      <c r="BB1914" s="114"/>
      <c r="BC1914" s="114"/>
      <c r="BD1914" s="114"/>
      <c r="BE1914" s="114"/>
      <c r="BF1914" s="114"/>
      <c r="BG1914" s="114"/>
      <c r="BH1914" s="114"/>
      <c r="BI1914" s="114"/>
      <c r="BJ1914" s="114"/>
      <c r="BK1914" s="114"/>
      <c r="BL1914" s="114"/>
    </row>
    <row r="1915">
      <c r="A1915" s="114"/>
      <c r="B1915" s="114"/>
      <c r="C1915" s="114"/>
      <c r="D1915" s="114"/>
      <c r="E1915" s="114"/>
      <c r="F1915" s="114"/>
      <c r="G1915" s="114"/>
      <c r="H1915" s="114"/>
      <c r="I1915" s="114"/>
      <c r="J1915" s="114"/>
      <c r="K1915" s="114"/>
      <c r="L1915" s="114"/>
      <c r="M1915" s="114"/>
      <c r="N1915" s="114"/>
      <c r="O1915" s="114"/>
      <c r="P1915" s="114"/>
      <c r="Q1915" s="114"/>
      <c r="R1915" s="114"/>
      <c r="S1915" s="114"/>
      <c r="T1915" s="114"/>
      <c r="U1915" s="114"/>
      <c r="V1915" s="114"/>
      <c r="W1915" s="114"/>
      <c r="X1915" s="114"/>
      <c r="Y1915" s="114"/>
      <c r="Z1915" s="114"/>
      <c r="AA1915" s="114"/>
      <c r="AB1915" s="114"/>
      <c r="AC1915" s="114"/>
      <c r="AD1915" s="114"/>
      <c r="AE1915" s="114"/>
      <c r="AF1915" s="114"/>
      <c r="AG1915" s="114"/>
      <c r="AH1915" s="114"/>
      <c r="AI1915" s="114"/>
      <c r="AJ1915" s="114"/>
      <c r="AK1915" s="114"/>
      <c r="AL1915" s="114"/>
      <c r="AM1915" s="114"/>
      <c r="AN1915" s="114"/>
      <c r="AO1915" s="114"/>
      <c r="AP1915" s="114"/>
      <c r="AQ1915" s="114"/>
      <c r="AR1915" s="114"/>
      <c r="AS1915" s="114"/>
      <c r="AT1915" s="114"/>
      <c r="AU1915" s="114"/>
      <c r="AV1915" s="114"/>
      <c r="AW1915" s="114"/>
      <c r="AX1915" s="114"/>
      <c r="AY1915" s="114"/>
      <c r="AZ1915" s="114"/>
      <c r="BA1915" s="114"/>
      <c r="BB1915" s="114"/>
      <c r="BC1915" s="114"/>
      <c r="BD1915" s="114"/>
      <c r="BE1915" s="114"/>
      <c r="BF1915" s="114"/>
      <c r="BG1915" s="114"/>
      <c r="BH1915" s="114"/>
      <c r="BI1915" s="114"/>
      <c r="BJ1915" s="114"/>
      <c r="BK1915" s="114"/>
      <c r="BL1915" s="114"/>
    </row>
    <row r="1916">
      <c r="A1916" s="114"/>
      <c r="B1916" s="114"/>
      <c r="C1916" s="114"/>
      <c r="D1916" s="114"/>
      <c r="E1916" s="114"/>
      <c r="F1916" s="114"/>
      <c r="G1916" s="114"/>
      <c r="H1916" s="114"/>
      <c r="I1916" s="114"/>
      <c r="J1916" s="114"/>
      <c r="K1916" s="114"/>
      <c r="L1916" s="114"/>
      <c r="M1916" s="114"/>
      <c r="N1916" s="114"/>
      <c r="O1916" s="114"/>
      <c r="P1916" s="114"/>
      <c r="Q1916" s="114"/>
      <c r="R1916" s="114"/>
      <c r="S1916" s="114"/>
      <c r="T1916" s="114"/>
      <c r="U1916" s="114"/>
      <c r="V1916" s="114"/>
      <c r="W1916" s="114"/>
      <c r="X1916" s="114"/>
      <c r="Y1916" s="114"/>
      <c r="Z1916" s="114"/>
      <c r="AA1916" s="114"/>
      <c r="AB1916" s="114"/>
      <c r="AC1916" s="114"/>
      <c r="AD1916" s="114"/>
      <c r="AE1916" s="114"/>
      <c r="AF1916" s="114"/>
      <c r="AG1916" s="114"/>
      <c r="AH1916" s="114"/>
      <c r="AI1916" s="114"/>
      <c r="AJ1916" s="114"/>
      <c r="AK1916" s="114"/>
      <c r="AL1916" s="114"/>
      <c r="AM1916" s="114"/>
      <c r="AN1916" s="114"/>
      <c r="AO1916" s="114"/>
      <c r="AP1916" s="114"/>
      <c r="AQ1916" s="114"/>
      <c r="AR1916" s="114"/>
      <c r="AS1916" s="114"/>
      <c r="AT1916" s="114"/>
      <c r="AU1916" s="114"/>
      <c r="AV1916" s="114"/>
      <c r="AW1916" s="114"/>
      <c r="AX1916" s="114"/>
      <c r="AY1916" s="114"/>
      <c r="AZ1916" s="114"/>
      <c r="BA1916" s="114"/>
      <c r="BB1916" s="114"/>
      <c r="BC1916" s="114"/>
      <c r="BD1916" s="114"/>
      <c r="BE1916" s="114"/>
      <c r="BF1916" s="114"/>
      <c r="BG1916" s="114"/>
      <c r="BH1916" s="114"/>
      <c r="BI1916" s="114"/>
      <c r="BJ1916" s="114"/>
      <c r="BK1916" s="114"/>
      <c r="BL1916" s="114"/>
    </row>
    <row r="1917">
      <c r="A1917" s="114"/>
      <c r="B1917" s="114"/>
      <c r="C1917" s="114"/>
      <c r="D1917" s="114"/>
      <c r="E1917" s="114"/>
      <c r="F1917" s="114"/>
      <c r="G1917" s="114"/>
      <c r="H1917" s="114"/>
      <c r="I1917" s="114"/>
      <c r="J1917" s="114"/>
      <c r="K1917" s="114"/>
      <c r="L1917" s="114"/>
      <c r="M1917" s="114"/>
      <c r="N1917" s="114"/>
      <c r="O1917" s="114"/>
      <c r="P1917" s="114"/>
      <c r="Q1917" s="114"/>
      <c r="R1917" s="114"/>
      <c r="S1917" s="114"/>
      <c r="T1917" s="114"/>
      <c r="U1917" s="114"/>
      <c r="V1917" s="114"/>
      <c r="W1917" s="114"/>
      <c r="X1917" s="114"/>
      <c r="Y1917" s="114"/>
      <c r="Z1917" s="114"/>
      <c r="AA1917" s="114"/>
      <c r="AB1917" s="114"/>
      <c r="AC1917" s="114"/>
      <c r="AD1917" s="114"/>
      <c r="AE1917" s="114"/>
      <c r="AF1917" s="114"/>
      <c r="AG1917" s="114"/>
      <c r="AH1917" s="114"/>
      <c r="AI1917" s="114"/>
      <c r="AJ1917" s="114"/>
      <c r="AK1917" s="114"/>
      <c r="AL1917" s="114"/>
      <c r="AM1917" s="114"/>
      <c r="AN1917" s="114"/>
      <c r="AO1917" s="114"/>
      <c r="AP1917" s="114"/>
      <c r="AQ1917" s="114"/>
      <c r="AR1917" s="114"/>
      <c r="AS1917" s="114"/>
      <c r="AT1917" s="114"/>
      <c r="AU1917" s="114"/>
      <c r="AV1917" s="114"/>
      <c r="AW1917" s="114"/>
      <c r="AX1917" s="114"/>
      <c r="AY1917" s="114"/>
      <c r="AZ1917" s="114"/>
      <c r="BA1917" s="114"/>
      <c r="BB1917" s="114"/>
      <c r="BC1917" s="114"/>
      <c r="BD1917" s="114"/>
      <c r="BE1917" s="114"/>
      <c r="BF1917" s="114"/>
      <c r="BG1917" s="114"/>
      <c r="BH1917" s="114"/>
      <c r="BI1917" s="114"/>
      <c r="BJ1917" s="114"/>
      <c r="BK1917" s="114"/>
      <c r="BL1917" s="114"/>
    </row>
    <row r="1918">
      <c r="A1918" s="114"/>
      <c r="B1918" s="114"/>
      <c r="C1918" s="114"/>
      <c r="D1918" s="114"/>
      <c r="E1918" s="114"/>
      <c r="F1918" s="114"/>
      <c r="G1918" s="114"/>
      <c r="H1918" s="114"/>
      <c r="I1918" s="114"/>
      <c r="J1918" s="114"/>
      <c r="K1918" s="114"/>
      <c r="L1918" s="114"/>
      <c r="M1918" s="114"/>
      <c r="N1918" s="114"/>
      <c r="O1918" s="114"/>
      <c r="P1918" s="114"/>
      <c r="Q1918" s="114"/>
      <c r="R1918" s="114"/>
      <c r="S1918" s="114"/>
      <c r="T1918" s="114"/>
      <c r="U1918" s="114"/>
      <c r="V1918" s="114"/>
      <c r="W1918" s="114"/>
      <c r="X1918" s="114"/>
      <c r="Y1918" s="114"/>
      <c r="Z1918" s="114"/>
      <c r="AA1918" s="114"/>
      <c r="AB1918" s="114"/>
      <c r="AC1918" s="114"/>
      <c r="AD1918" s="114"/>
      <c r="AE1918" s="114"/>
      <c r="AF1918" s="114"/>
      <c r="AG1918" s="114"/>
      <c r="AH1918" s="114"/>
      <c r="AI1918" s="114"/>
      <c r="AJ1918" s="114"/>
      <c r="AK1918" s="114"/>
      <c r="AL1918" s="114"/>
      <c r="AM1918" s="114"/>
      <c r="AN1918" s="114"/>
      <c r="AO1918" s="114"/>
      <c r="AP1918" s="114"/>
      <c r="AQ1918" s="114"/>
      <c r="AR1918" s="114"/>
      <c r="AS1918" s="114"/>
      <c r="AT1918" s="114"/>
      <c r="AU1918" s="114"/>
      <c r="AV1918" s="114"/>
      <c r="AW1918" s="114"/>
      <c r="AX1918" s="114"/>
      <c r="AY1918" s="114"/>
      <c r="AZ1918" s="114"/>
      <c r="BA1918" s="114"/>
      <c r="BB1918" s="114"/>
      <c r="BC1918" s="114"/>
      <c r="BD1918" s="114"/>
      <c r="BE1918" s="114"/>
      <c r="BF1918" s="114"/>
      <c r="BG1918" s="114"/>
      <c r="BH1918" s="114"/>
      <c r="BI1918" s="114"/>
      <c r="BJ1918" s="114"/>
      <c r="BK1918" s="114"/>
      <c r="BL1918" s="114"/>
    </row>
    <row r="1919">
      <c r="A1919" s="114"/>
      <c r="B1919" s="114"/>
      <c r="C1919" s="114"/>
      <c r="D1919" s="114"/>
      <c r="E1919" s="114"/>
      <c r="F1919" s="114"/>
      <c r="G1919" s="114"/>
      <c r="H1919" s="114"/>
      <c r="I1919" s="114"/>
      <c r="J1919" s="114"/>
      <c r="K1919" s="114"/>
      <c r="L1919" s="114"/>
      <c r="M1919" s="114"/>
      <c r="N1919" s="114"/>
      <c r="O1919" s="114"/>
      <c r="P1919" s="114"/>
      <c r="Q1919" s="114"/>
      <c r="R1919" s="114"/>
      <c r="S1919" s="114"/>
      <c r="T1919" s="114"/>
      <c r="U1919" s="114"/>
      <c r="V1919" s="114"/>
      <c r="W1919" s="114"/>
      <c r="X1919" s="114"/>
      <c r="Y1919" s="114"/>
      <c r="Z1919" s="114"/>
      <c r="AA1919" s="114"/>
      <c r="AB1919" s="114"/>
      <c r="AC1919" s="114"/>
      <c r="AD1919" s="114"/>
      <c r="AE1919" s="114"/>
      <c r="AF1919" s="114"/>
      <c r="AG1919" s="114"/>
      <c r="AH1919" s="114"/>
      <c r="AI1919" s="114"/>
      <c r="AJ1919" s="114"/>
      <c r="AK1919" s="114"/>
      <c r="AL1919" s="114"/>
      <c r="AM1919" s="114"/>
      <c r="AN1919" s="114"/>
      <c r="AO1919" s="114"/>
      <c r="AP1919" s="114"/>
      <c r="AQ1919" s="114"/>
      <c r="AR1919" s="114"/>
      <c r="AS1919" s="114"/>
      <c r="AT1919" s="114"/>
      <c r="AU1919" s="114"/>
      <c r="AV1919" s="114"/>
      <c r="AW1919" s="114"/>
      <c r="AX1919" s="114"/>
      <c r="AY1919" s="114"/>
      <c r="AZ1919" s="114"/>
      <c r="BA1919" s="114"/>
      <c r="BB1919" s="114"/>
      <c r="BC1919" s="114"/>
      <c r="BD1919" s="114"/>
      <c r="BE1919" s="114"/>
      <c r="BF1919" s="114"/>
      <c r="BG1919" s="114"/>
      <c r="BH1919" s="114"/>
      <c r="BI1919" s="114"/>
      <c r="BJ1919" s="114"/>
      <c r="BK1919" s="114"/>
      <c r="BL1919" s="114"/>
    </row>
    <row r="1920">
      <c r="A1920" s="114"/>
      <c r="B1920" s="114"/>
      <c r="C1920" s="114"/>
      <c r="D1920" s="114"/>
      <c r="E1920" s="114"/>
      <c r="F1920" s="114"/>
      <c r="G1920" s="114"/>
      <c r="H1920" s="114"/>
      <c r="I1920" s="114"/>
      <c r="J1920" s="114"/>
      <c r="K1920" s="114"/>
      <c r="L1920" s="114"/>
      <c r="M1920" s="114"/>
      <c r="N1920" s="114"/>
      <c r="O1920" s="114"/>
      <c r="P1920" s="114"/>
      <c r="Q1920" s="114"/>
      <c r="R1920" s="114"/>
      <c r="S1920" s="114"/>
      <c r="T1920" s="114"/>
      <c r="U1920" s="114"/>
      <c r="V1920" s="114"/>
      <c r="W1920" s="114"/>
      <c r="X1920" s="114"/>
      <c r="Y1920" s="114"/>
      <c r="Z1920" s="114"/>
      <c r="AA1920" s="114"/>
      <c r="AB1920" s="114"/>
      <c r="AC1920" s="114"/>
      <c r="AD1920" s="114"/>
      <c r="AE1920" s="114"/>
      <c r="AF1920" s="114"/>
      <c r="AG1920" s="114"/>
      <c r="AH1920" s="114"/>
      <c r="AI1920" s="114"/>
      <c r="AJ1920" s="114"/>
      <c r="AK1920" s="114"/>
      <c r="AL1920" s="114"/>
      <c r="AM1920" s="114"/>
      <c r="AN1920" s="114"/>
      <c r="AO1920" s="114"/>
      <c r="AP1920" s="114"/>
      <c r="AQ1920" s="114"/>
      <c r="AR1920" s="114"/>
      <c r="AS1920" s="114"/>
      <c r="AT1920" s="114"/>
      <c r="AU1920" s="114"/>
      <c r="AV1920" s="114"/>
      <c r="AW1920" s="114"/>
      <c r="AX1920" s="114"/>
      <c r="AY1920" s="114"/>
      <c r="AZ1920" s="114"/>
      <c r="BA1920" s="114"/>
      <c r="BB1920" s="114"/>
      <c r="BC1920" s="114"/>
      <c r="BD1920" s="114"/>
      <c r="BE1920" s="114"/>
      <c r="BF1920" s="114"/>
      <c r="BG1920" s="114"/>
      <c r="BH1920" s="114"/>
      <c r="BI1920" s="114"/>
      <c r="BJ1920" s="114"/>
      <c r="BK1920" s="114"/>
      <c r="BL1920" s="114"/>
    </row>
    <row r="1921">
      <c r="A1921" s="114"/>
      <c r="B1921" s="114"/>
      <c r="C1921" s="114"/>
      <c r="D1921" s="114"/>
      <c r="E1921" s="114"/>
      <c r="F1921" s="114"/>
      <c r="G1921" s="114"/>
      <c r="H1921" s="114"/>
      <c r="I1921" s="114"/>
      <c r="J1921" s="114"/>
      <c r="K1921" s="114"/>
      <c r="L1921" s="114"/>
      <c r="M1921" s="114"/>
      <c r="N1921" s="114"/>
      <c r="O1921" s="114"/>
      <c r="P1921" s="114"/>
      <c r="Q1921" s="114"/>
      <c r="R1921" s="114"/>
      <c r="S1921" s="114"/>
      <c r="T1921" s="114"/>
      <c r="U1921" s="114"/>
      <c r="V1921" s="114"/>
      <c r="W1921" s="114"/>
      <c r="X1921" s="114"/>
      <c r="Y1921" s="114"/>
      <c r="Z1921" s="114"/>
      <c r="AA1921" s="114"/>
      <c r="AB1921" s="114"/>
      <c r="AC1921" s="114"/>
      <c r="AD1921" s="114"/>
      <c r="AE1921" s="114"/>
      <c r="AF1921" s="114"/>
      <c r="AG1921" s="114"/>
      <c r="AH1921" s="114"/>
      <c r="AI1921" s="114"/>
      <c r="AJ1921" s="114"/>
      <c r="AK1921" s="114"/>
      <c r="AL1921" s="114"/>
      <c r="AM1921" s="114"/>
      <c r="AN1921" s="114"/>
      <c r="AO1921" s="114"/>
      <c r="AP1921" s="114"/>
      <c r="AQ1921" s="114"/>
      <c r="AR1921" s="114"/>
      <c r="AS1921" s="114"/>
      <c r="AT1921" s="114"/>
      <c r="AU1921" s="114"/>
      <c r="AV1921" s="114"/>
      <c r="AW1921" s="114"/>
      <c r="AX1921" s="114"/>
      <c r="AY1921" s="114"/>
      <c r="AZ1921" s="114"/>
      <c r="BA1921" s="114"/>
      <c r="BB1921" s="114"/>
      <c r="BC1921" s="114"/>
      <c r="BD1921" s="114"/>
      <c r="BE1921" s="114"/>
      <c r="BF1921" s="114"/>
      <c r="BG1921" s="114"/>
      <c r="BH1921" s="114"/>
      <c r="BI1921" s="114"/>
      <c r="BJ1921" s="114"/>
      <c r="BK1921" s="114"/>
      <c r="BL1921" s="114"/>
    </row>
    <row r="1922">
      <c r="A1922" s="114"/>
      <c r="B1922" s="114"/>
      <c r="C1922" s="114"/>
      <c r="D1922" s="114"/>
      <c r="E1922" s="114"/>
      <c r="F1922" s="114"/>
      <c r="G1922" s="114"/>
      <c r="H1922" s="114"/>
      <c r="I1922" s="114"/>
      <c r="J1922" s="114"/>
      <c r="K1922" s="114"/>
      <c r="L1922" s="114"/>
      <c r="M1922" s="114"/>
      <c r="N1922" s="114"/>
      <c r="O1922" s="114"/>
      <c r="P1922" s="114"/>
      <c r="Q1922" s="114"/>
      <c r="R1922" s="114"/>
      <c r="S1922" s="114"/>
      <c r="T1922" s="114"/>
      <c r="U1922" s="114"/>
      <c r="V1922" s="114"/>
      <c r="W1922" s="114"/>
      <c r="X1922" s="114"/>
      <c r="Y1922" s="114"/>
      <c r="Z1922" s="114"/>
      <c r="AA1922" s="114"/>
      <c r="AB1922" s="114"/>
      <c r="AC1922" s="114"/>
      <c r="AD1922" s="114"/>
      <c r="AE1922" s="114"/>
      <c r="AF1922" s="114"/>
      <c r="AG1922" s="114"/>
      <c r="AH1922" s="114"/>
      <c r="AI1922" s="114"/>
      <c r="AJ1922" s="114"/>
      <c r="AK1922" s="114"/>
      <c r="AL1922" s="114"/>
      <c r="AM1922" s="114"/>
      <c r="AN1922" s="114"/>
      <c r="AO1922" s="114"/>
      <c r="AP1922" s="114"/>
      <c r="AQ1922" s="114"/>
      <c r="AR1922" s="114"/>
      <c r="AS1922" s="114"/>
      <c r="AT1922" s="114"/>
      <c r="AU1922" s="114"/>
      <c r="AV1922" s="114"/>
      <c r="AW1922" s="114"/>
      <c r="AX1922" s="114"/>
      <c r="AY1922" s="114"/>
      <c r="AZ1922" s="114"/>
      <c r="BA1922" s="114"/>
      <c r="BB1922" s="114"/>
      <c r="BC1922" s="114"/>
      <c r="BD1922" s="114"/>
      <c r="BE1922" s="114"/>
      <c r="BF1922" s="114"/>
      <c r="BG1922" s="114"/>
      <c r="BH1922" s="114"/>
      <c r="BI1922" s="114"/>
      <c r="BJ1922" s="114"/>
      <c r="BK1922" s="114"/>
      <c r="BL1922" s="114"/>
    </row>
    <row r="1923">
      <c r="A1923" s="114"/>
      <c r="B1923" s="114"/>
      <c r="C1923" s="114"/>
      <c r="D1923" s="114"/>
      <c r="E1923" s="114"/>
      <c r="F1923" s="114"/>
      <c r="G1923" s="114"/>
      <c r="H1923" s="114"/>
      <c r="I1923" s="114"/>
      <c r="J1923" s="114"/>
      <c r="K1923" s="114"/>
      <c r="L1923" s="114"/>
      <c r="M1923" s="114"/>
      <c r="N1923" s="114"/>
      <c r="O1923" s="114"/>
      <c r="P1923" s="114"/>
      <c r="Q1923" s="114"/>
      <c r="R1923" s="114"/>
      <c r="S1923" s="114"/>
      <c r="T1923" s="114"/>
      <c r="U1923" s="114"/>
      <c r="V1923" s="114"/>
      <c r="W1923" s="114"/>
      <c r="X1923" s="114"/>
      <c r="Y1923" s="114"/>
      <c r="Z1923" s="114"/>
      <c r="AA1923" s="114"/>
      <c r="AB1923" s="114"/>
      <c r="AC1923" s="114"/>
      <c r="AD1923" s="114"/>
      <c r="AE1923" s="114"/>
      <c r="AF1923" s="114"/>
      <c r="AG1923" s="114"/>
      <c r="AH1923" s="114"/>
      <c r="AI1923" s="114"/>
      <c r="AJ1923" s="114"/>
      <c r="AK1923" s="114"/>
      <c r="AL1923" s="114"/>
      <c r="AM1923" s="114"/>
      <c r="AN1923" s="114"/>
      <c r="AO1923" s="114"/>
      <c r="AP1923" s="114"/>
      <c r="AQ1923" s="114"/>
      <c r="AR1923" s="114"/>
      <c r="AS1923" s="114"/>
      <c r="AT1923" s="114"/>
      <c r="AU1923" s="114"/>
      <c r="AV1923" s="114"/>
      <c r="AW1923" s="114"/>
      <c r="AX1923" s="114"/>
      <c r="AY1923" s="114"/>
      <c r="AZ1923" s="114"/>
      <c r="BA1923" s="114"/>
      <c r="BB1923" s="114"/>
      <c r="BC1923" s="114"/>
      <c r="BD1923" s="114"/>
      <c r="BE1923" s="114"/>
      <c r="BF1923" s="114"/>
      <c r="BG1923" s="114"/>
      <c r="BH1923" s="114"/>
      <c r="BI1923" s="114"/>
      <c r="BJ1923" s="114"/>
      <c r="BK1923" s="114"/>
      <c r="BL1923" s="114"/>
    </row>
    <row r="1924">
      <c r="A1924" s="114"/>
      <c r="B1924" s="114"/>
      <c r="C1924" s="114"/>
      <c r="D1924" s="114"/>
      <c r="E1924" s="114"/>
      <c r="F1924" s="114"/>
      <c r="G1924" s="114"/>
      <c r="H1924" s="114"/>
      <c r="I1924" s="114"/>
      <c r="J1924" s="114"/>
      <c r="K1924" s="114"/>
      <c r="L1924" s="114"/>
      <c r="M1924" s="114"/>
      <c r="N1924" s="114"/>
      <c r="O1924" s="114"/>
      <c r="P1924" s="114"/>
      <c r="Q1924" s="114"/>
      <c r="R1924" s="114"/>
      <c r="S1924" s="114"/>
      <c r="T1924" s="114"/>
      <c r="U1924" s="114"/>
      <c r="V1924" s="114"/>
      <c r="W1924" s="114"/>
      <c r="X1924" s="114"/>
      <c r="Y1924" s="114"/>
      <c r="Z1924" s="114"/>
      <c r="AA1924" s="114"/>
      <c r="AB1924" s="114"/>
      <c r="AC1924" s="114"/>
      <c r="AD1924" s="114"/>
      <c r="AE1924" s="114"/>
      <c r="AF1924" s="114"/>
      <c r="AG1924" s="114"/>
      <c r="AH1924" s="114"/>
      <c r="AI1924" s="114"/>
      <c r="AJ1924" s="114"/>
      <c r="AK1924" s="114"/>
      <c r="AL1924" s="114"/>
      <c r="AM1924" s="114"/>
      <c r="AN1924" s="114"/>
      <c r="AO1924" s="114"/>
      <c r="AP1924" s="114"/>
      <c r="AQ1924" s="114"/>
      <c r="AR1924" s="114"/>
      <c r="AS1924" s="114"/>
      <c r="AT1924" s="114"/>
      <c r="AU1924" s="114"/>
      <c r="AV1924" s="114"/>
      <c r="AW1924" s="114"/>
      <c r="AX1924" s="114"/>
      <c r="AY1924" s="114"/>
      <c r="AZ1924" s="114"/>
      <c r="BA1924" s="114"/>
      <c r="BB1924" s="114"/>
      <c r="BC1924" s="114"/>
      <c r="BD1924" s="114"/>
      <c r="BE1924" s="114"/>
      <c r="BF1924" s="114"/>
      <c r="BG1924" s="114"/>
      <c r="BH1924" s="114"/>
      <c r="BI1924" s="114"/>
      <c r="BJ1924" s="114"/>
      <c r="BK1924" s="114"/>
      <c r="BL1924" s="114"/>
    </row>
    <row r="1925">
      <c r="A1925" s="114"/>
      <c r="B1925" s="114"/>
      <c r="C1925" s="114"/>
      <c r="D1925" s="114"/>
      <c r="E1925" s="114"/>
      <c r="F1925" s="114"/>
      <c r="G1925" s="114"/>
      <c r="H1925" s="114"/>
      <c r="I1925" s="114"/>
      <c r="J1925" s="114"/>
      <c r="K1925" s="114"/>
      <c r="L1925" s="114"/>
      <c r="M1925" s="114"/>
      <c r="N1925" s="114"/>
      <c r="O1925" s="114"/>
      <c r="P1925" s="114"/>
      <c r="Q1925" s="114"/>
      <c r="R1925" s="114"/>
      <c r="S1925" s="114"/>
      <c r="T1925" s="114"/>
      <c r="U1925" s="114"/>
      <c r="V1925" s="114"/>
      <c r="W1925" s="114"/>
      <c r="X1925" s="114"/>
      <c r="Y1925" s="114"/>
      <c r="Z1925" s="114"/>
      <c r="AA1925" s="114"/>
      <c r="AB1925" s="114"/>
      <c r="AC1925" s="114"/>
      <c r="AD1925" s="114"/>
      <c r="AE1925" s="114"/>
      <c r="AF1925" s="114"/>
      <c r="AG1925" s="114"/>
      <c r="AH1925" s="114"/>
      <c r="AI1925" s="114"/>
      <c r="AJ1925" s="114"/>
      <c r="AK1925" s="114"/>
      <c r="AL1925" s="114"/>
      <c r="AM1925" s="114"/>
      <c r="AN1925" s="114"/>
      <c r="AO1925" s="114"/>
      <c r="AP1925" s="114"/>
      <c r="AQ1925" s="114"/>
      <c r="AR1925" s="114"/>
      <c r="AS1925" s="114"/>
      <c r="AT1925" s="114"/>
      <c r="AU1925" s="114"/>
      <c r="AV1925" s="114"/>
      <c r="AW1925" s="114"/>
      <c r="AX1925" s="114"/>
      <c r="AY1925" s="114"/>
      <c r="AZ1925" s="114"/>
      <c r="BA1925" s="114"/>
      <c r="BB1925" s="114"/>
      <c r="BC1925" s="114"/>
      <c r="BD1925" s="114"/>
      <c r="BE1925" s="114"/>
      <c r="BF1925" s="114"/>
      <c r="BG1925" s="114"/>
      <c r="BH1925" s="114"/>
      <c r="BI1925" s="114"/>
      <c r="BJ1925" s="114"/>
      <c r="BK1925" s="114"/>
      <c r="BL1925" s="114"/>
    </row>
    <row r="1926">
      <c r="A1926" s="114"/>
      <c r="B1926" s="114"/>
      <c r="C1926" s="114"/>
      <c r="D1926" s="114"/>
      <c r="E1926" s="114"/>
      <c r="F1926" s="114"/>
      <c r="G1926" s="114"/>
      <c r="H1926" s="114"/>
      <c r="I1926" s="114"/>
      <c r="J1926" s="114"/>
      <c r="K1926" s="114"/>
      <c r="L1926" s="114"/>
      <c r="M1926" s="114"/>
      <c r="N1926" s="114"/>
      <c r="O1926" s="114"/>
      <c r="P1926" s="114"/>
      <c r="Q1926" s="114"/>
      <c r="R1926" s="114"/>
      <c r="S1926" s="114"/>
      <c r="T1926" s="114"/>
      <c r="U1926" s="114"/>
      <c r="V1926" s="114"/>
      <c r="W1926" s="114"/>
      <c r="X1926" s="114"/>
      <c r="Y1926" s="114"/>
      <c r="Z1926" s="114"/>
      <c r="AA1926" s="114"/>
      <c r="AB1926" s="114"/>
      <c r="AC1926" s="114"/>
      <c r="AD1926" s="114"/>
      <c r="AE1926" s="114"/>
      <c r="AF1926" s="114"/>
      <c r="AG1926" s="114"/>
      <c r="AH1926" s="114"/>
      <c r="AI1926" s="114"/>
      <c r="AJ1926" s="114"/>
      <c r="AK1926" s="114"/>
      <c r="AL1926" s="114"/>
      <c r="AM1926" s="114"/>
      <c r="AN1926" s="114"/>
      <c r="AO1926" s="114"/>
      <c r="AP1926" s="114"/>
      <c r="AQ1926" s="114"/>
      <c r="AR1926" s="114"/>
      <c r="AS1926" s="114"/>
      <c r="AT1926" s="114"/>
      <c r="AU1926" s="114"/>
      <c r="AV1926" s="114"/>
      <c r="AW1926" s="114"/>
      <c r="AX1926" s="114"/>
      <c r="AY1926" s="114"/>
      <c r="AZ1926" s="114"/>
      <c r="BA1926" s="114"/>
      <c r="BB1926" s="114"/>
      <c r="BC1926" s="114"/>
      <c r="BD1926" s="114"/>
      <c r="BE1926" s="114"/>
      <c r="BF1926" s="114"/>
      <c r="BG1926" s="114"/>
      <c r="BH1926" s="114"/>
      <c r="BI1926" s="114"/>
      <c r="BJ1926" s="114"/>
      <c r="BK1926" s="114"/>
      <c r="BL1926" s="114"/>
    </row>
    <row r="1927">
      <c r="A1927" s="114"/>
      <c r="B1927" s="114"/>
      <c r="C1927" s="114"/>
      <c r="D1927" s="114"/>
      <c r="E1927" s="114"/>
      <c r="F1927" s="114"/>
      <c r="G1927" s="114"/>
      <c r="H1927" s="114"/>
      <c r="I1927" s="114"/>
      <c r="J1927" s="114"/>
      <c r="K1927" s="114"/>
      <c r="L1927" s="114"/>
      <c r="M1927" s="114"/>
      <c r="N1927" s="114"/>
      <c r="O1927" s="114"/>
      <c r="P1927" s="114"/>
      <c r="Q1927" s="114"/>
      <c r="R1927" s="114"/>
      <c r="S1927" s="114"/>
      <c r="T1927" s="114"/>
      <c r="U1927" s="114"/>
      <c r="V1927" s="114"/>
      <c r="W1927" s="114"/>
      <c r="X1927" s="114"/>
      <c r="Y1927" s="114"/>
      <c r="Z1927" s="114"/>
      <c r="AA1927" s="114"/>
      <c r="AB1927" s="114"/>
      <c r="AC1927" s="114"/>
      <c r="AD1927" s="114"/>
      <c r="AE1927" s="114"/>
      <c r="AF1927" s="114"/>
      <c r="AG1927" s="114"/>
      <c r="AH1927" s="114"/>
      <c r="AI1927" s="114"/>
      <c r="AJ1927" s="114"/>
      <c r="AK1927" s="114"/>
      <c r="AL1927" s="114"/>
      <c r="AM1927" s="114"/>
      <c r="AN1927" s="114"/>
      <c r="AO1927" s="114"/>
      <c r="AP1927" s="114"/>
      <c r="AQ1927" s="114"/>
      <c r="AR1927" s="114"/>
      <c r="AS1927" s="114"/>
      <c r="AT1927" s="114"/>
      <c r="AU1927" s="114"/>
      <c r="AV1927" s="114"/>
      <c r="AW1927" s="114"/>
      <c r="AX1927" s="114"/>
      <c r="AY1927" s="114"/>
      <c r="AZ1927" s="114"/>
      <c r="BA1927" s="114"/>
      <c r="BB1927" s="114"/>
      <c r="BC1927" s="114"/>
      <c r="BD1927" s="114"/>
      <c r="BE1927" s="114"/>
      <c r="BF1927" s="114"/>
      <c r="BG1927" s="114"/>
      <c r="BH1927" s="114"/>
      <c r="BI1927" s="114"/>
      <c r="BJ1927" s="114"/>
      <c r="BK1927" s="114"/>
      <c r="BL1927" s="114"/>
    </row>
    <row r="1928">
      <c r="A1928" s="114"/>
      <c r="B1928" s="114"/>
      <c r="C1928" s="114"/>
      <c r="D1928" s="114"/>
      <c r="E1928" s="114"/>
      <c r="F1928" s="114"/>
      <c r="G1928" s="114"/>
      <c r="H1928" s="114"/>
      <c r="I1928" s="114"/>
      <c r="J1928" s="114"/>
      <c r="K1928" s="114"/>
      <c r="L1928" s="114"/>
      <c r="M1928" s="114"/>
      <c r="N1928" s="114"/>
      <c r="O1928" s="114"/>
      <c r="P1928" s="114"/>
      <c r="Q1928" s="114"/>
      <c r="R1928" s="114"/>
      <c r="S1928" s="114"/>
      <c r="T1928" s="114"/>
      <c r="U1928" s="114"/>
      <c r="V1928" s="114"/>
      <c r="W1928" s="114"/>
      <c r="X1928" s="114"/>
      <c r="Y1928" s="114"/>
      <c r="Z1928" s="114"/>
      <c r="AA1928" s="114"/>
      <c r="AB1928" s="114"/>
      <c r="AC1928" s="114"/>
      <c r="AD1928" s="114"/>
      <c r="AE1928" s="114"/>
      <c r="AF1928" s="114"/>
      <c r="AG1928" s="114"/>
      <c r="AH1928" s="114"/>
      <c r="AI1928" s="114"/>
      <c r="AJ1928" s="114"/>
      <c r="AK1928" s="114"/>
      <c r="AL1928" s="114"/>
      <c r="AM1928" s="114"/>
      <c r="AN1928" s="114"/>
      <c r="AO1928" s="114"/>
      <c r="AP1928" s="114"/>
      <c r="AQ1928" s="114"/>
      <c r="AR1928" s="114"/>
      <c r="AS1928" s="114"/>
      <c r="AT1928" s="114"/>
      <c r="AU1928" s="114"/>
      <c r="AV1928" s="114"/>
      <c r="AW1928" s="114"/>
      <c r="AX1928" s="114"/>
      <c r="AY1928" s="114"/>
      <c r="AZ1928" s="114"/>
      <c r="BA1928" s="114"/>
      <c r="BB1928" s="114"/>
      <c r="BC1928" s="114"/>
      <c r="BD1928" s="114"/>
      <c r="BE1928" s="114"/>
      <c r="BF1928" s="114"/>
      <c r="BG1928" s="114"/>
      <c r="BH1928" s="114"/>
      <c r="BI1928" s="114"/>
      <c r="BJ1928" s="114"/>
      <c r="BK1928" s="114"/>
      <c r="BL1928" s="114"/>
    </row>
    <row r="1929">
      <c r="A1929" s="114"/>
      <c r="B1929" s="114"/>
      <c r="C1929" s="114"/>
      <c r="D1929" s="114"/>
      <c r="E1929" s="114"/>
      <c r="F1929" s="114"/>
      <c r="G1929" s="114"/>
      <c r="H1929" s="114"/>
      <c r="I1929" s="114"/>
      <c r="J1929" s="114"/>
      <c r="K1929" s="114"/>
      <c r="L1929" s="114"/>
      <c r="M1929" s="114"/>
      <c r="N1929" s="114"/>
      <c r="O1929" s="114"/>
      <c r="P1929" s="114"/>
      <c r="Q1929" s="114"/>
      <c r="R1929" s="114"/>
      <c r="S1929" s="114"/>
      <c r="T1929" s="114"/>
      <c r="U1929" s="114"/>
      <c r="V1929" s="114"/>
      <c r="W1929" s="114"/>
      <c r="X1929" s="114"/>
      <c r="Y1929" s="114"/>
      <c r="Z1929" s="114"/>
      <c r="AA1929" s="114"/>
      <c r="AB1929" s="114"/>
      <c r="AC1929" s="114"/>
      <c r="AD1929" s="114"/>
      <c r="AE1929" s="114"/>
      <c r="AF1929" s="114"/>
      <c r="AG1929" s="114"/>
      <c r="AH1929" s="114"/>
      <c r="AI1929" s="114"/>
      <c r="AJ1929" s="114"/>
      <c r="AK1929" s="114"/>
      <c r="AL1929" s="114"/>
      <c r="AM1929" s="114"/>
      <c r="AN1929" s="114"/>
      <c r="AO1929" s="114"/>
      <c r="AP1929" s="114"/>
      <c r="AQ1929" s="114"/>
      <c r="AR1929" s="114"/>
      <c r="AS1929" s="114"/>
      <c r="AT1929" s="114"/>
      <c r="AU1929" s="114"/>
      <c r="AV1929" s="114"/>
      <c r="AW1929" s="114"/>
      <c r="AX1929" s="114"/>
      <c r="AY1929" s="114"/>
      <c r="AZ1929" s="114"/>
      <c r="BA1929" s="114"/>
      <c r="BB1929" s="114"/>
      <c r="BC1929" s="114"/>
      <c r="BD1929" s="114"/>
      <c r="BE1929" s="114"/>
      <c r="BF1929" s="114"/>
      <c r="BG1929" s="114"/>
      <c r="BH1929" s="114"/>
      <c r="BI1929" s="114"/>
      <c r="BJ1929" s="114"/>
      <c r="BK1929" s="114"/>
      <c r="BL1929" s="114"/>
    </row>
    <row r="1930">
      <c r="A1930" s="114"/>
      <c r="B1930" s="114"/>
      <c r="C1930" s="114"/>
      <c r="D1930" s="114"/>
      <c r="E1930" s="114"/>
      <c r="F1930" s="114"/>
      <c r="G1930" s="114"/>
      <c r="H1930" s="114"/>
      <c r="I1930" s="114"/>
      <c r="J1930" s="114"/>
      <c r="K1930" s="114"/>
      <c r="L1930" s="114"/>
      <c r="M1930" s="114"/>
      <c r="N1930" s="114"/>
      <c r="O1930" s="114"/>
      <c r="P1930" s="114"/>
      <c r="Q1930" s="114"/>
      <c r="R1930" s="114"/>
      <c r="S1930" s="114"/>
      <c r="T1930" s="114"/>
      <c r="U1930" s="114"/>
      <c r="V1930" s="114"/>
      <c r="W1930" s="114"/>
      <c r="X1930" s="114"/>
      <c r="Y1930" s="114"/>
      <c r="Z1930" s="114"/>
      <c r="AA1930" s="114"/>
      <c r="AB1930" s="114"/>
      <c r="AC1930" s="114"/>
      <c r="AD1930" s="114"/>
      <c r="AE1930" s="114"/>
      <c r="AF1930" s="114"/>
      <c r="AG1930" s="114"/>
      <c r="AH1930" s="114"/>
      <c r="AI1930" s="114"/>
      <c r="AJ1930" s="114"/>
      <c r="AK1930" s="114"/>
      <c r="AL1930" s="114"/>
      <c r="AM1930" s="114"/>
      <c r="AN1930" s="114"/>
      <c r="AO1930" s="114"/>
      <c r="AP1930" s="114"/>
      <c r="AQ1930" s="114"/>
      <c r="AR1930" s="114"/>
      <c r="AS1930" s="114"/>
      <c r="AT1930" s="114"/>
      <c r="AU1930" s="114"/>
      <c r="AV1930" s="114"/>
      <c r="AW1930" s="114"/>
      <c r="AX1930" s="114"/>
      <c r="AY1930" s="114"/>
      <c r="AZ1930" s="114"/>
      <c r="BA1930" s="114"/>
      <c r="BB1930" s="114"/>
      <c r="BC1930" s="114"/>
      <c r="BD1930" s="114"/>
      <c r="BE1930" s="114"/>
      <c r="BF1930" s="114"/>
      <c r="BG1930" s="114"/>
      <c r="BH1930" s="114"/>
      <c r="BI1930" s="114"/>
      <c r="BJ1930" s="114"/>
      <c r="BK1930" s="114"/>
      <c r="BL1930" s="114"/>
    </row>
    <row r="1931">
      <c r="A1931" s="114"/>
      <c r="B1931" s="114"/>
      <c r="C1931" s="114"/>
      <c r="D1931" s="114"/>
      <c r="E1931" s="114"/>
      <c r="F1931" s="114"/>
      <c r="G1931" s="114"/>
      <c r="H1931" s="114"/>
      <c r="I1931" s="114"/>
      <c r="J1931" s="114"/>
      <c r="K1931" s="114"/>
      <c r="L1931" s="114"/>
      <c r="M1931" s="114"/>
      <c r="N1931" s="114"/>
      <c r="O1931" s="114"/>
      <c r="P1931" s="114"/>
      <c r="Q1931" s="114"/>
      <c r="R1931" s="114"/>
      <c r="S1931" s="114"/>
      <c r="T1931" s="114"/>
      <c r="U1931" s="114"/>
      <c r="V1931" s="114"/>
      <c r="W1931" s="114"/>
      <c r="X1931" s="114"/>
      <c r="Y1931" s="114"/>
      <c r="Z1931" s="114"/>
      <c r="AA1931" s="114"/>
      <c r="AB1931" s="114"/>
      <c r="AC1931" s="114"/>
      <c r="AD1931" s="114"/>
      <c r="AE1931" s="114"/>
      <c r="AF1931" s="114"/>
      <c r="AG1931" s="114"/>
      <c r="AH1931" s="114"/>
      <c r="AI1931" s="114"/>
      <c r="AJ1931" s="114"/>
      <c r="AK1931" s="114"/>
      <c r="AL1931" s="114"/>
      <c r="AM1931" s="114"/>
      <c r="AN1931" s="114"/>
      <c r="AO1931" s="114"/>
      <c r="AP1931" s="114"/>
      <c r="AQ1931" s="114"/>
      <c r="AR1931" s="114"/>
      <c r="AS1931" s="114"/>
      <c r="AT1931" s="114"/>
      <c r="AU1931" s="114"/>
      <c r="AV1931" s="114"/>
      <c r="AW1931" s="114"/>
      <c r="AX1931" s="114"/>
      <c r="AY1931" s="114"/>
      <c r="AZ1931" s="114"/>
      <c r="BA1931" s="114"/>
      <c r="BB1931" s="114"/>
      <c r="BC1931" s="114"/>
      <c r="BD1931" s="114"/>
      <c r="BE1931" s="114"/>
      <c r="BF1931" s="114"/>
      <c r="BG1931" s="114"/>
      <c r="BH1931" s="114"/>
      <c r="BI1931" s="114"/>
      <c r="BJ1931" s="114"/>
      <c r="BK1931" s="114"/>
      <c r="BL1931" s="114"/>
    </row>
    <row r="1932">
      <c r="A1932" s="114"/>
      <c r="B1932" s="114"/>
      <c r="C1932" s="114"/>
      <c r="D1932" s="114"/>
      <c r="E1932" s="114"/>
      <c r="F1932" s="114"/>
      <c r="G1932" s="114"/>
      <c r="H1932" s="114"/>
      <c r="I1932" s="114"/>
      <c r="J1932" s="114"/>
      <c r="K1932" s="114"/>
      <c r="L1932" s="114"/>
      <c r="M1932" s="114"/>
      <c r="N1932" s="114"/>
      <c r="O1932" s="114"/>
      <c r="P1932" s="114"/>
      <c r="Q1932" s="114"/>
      <c r="R1932" s="114"/>
      <c r="S1932" s="114"/>
      <c r="T1932" s="114"/>
      <c r="U1932" s="114"/>
      <c r="V1932" s="114"/>
      <c r="W1932" s="114"/>
      <c r="X1932" s="114"/>
      <c r="Y1932" s="114"/>
      <c r="Z1932" s="114"/>
      <c r="AA1932" s="114"/>
      <c r="AB1932" s="114"/>
      <c r="AC1932" s="114"/>
      <c r="AD1932" s="114"/>
      <c r="AE1932" s="114"/>
      <c r="AF1932" s="114"/>
      <c r="AG1932" s="114"/>
      <c r="AH1932" s="114"/>
      <c r="AI1932" s="114"/>
      <c r="AJ1932" s="114"/>
      <c r="AK1932" s="114"/>
      <c r="AL1932" s="114"/>
      <c r="AM1932" s="114"/>
      <c r="AN1932" s="114"/>
      <c r="AO1932" s="114"/>
      <c r="AP1932" s="114"/>
      <c r="AQ1932" s="114"/>
      <c r="AR1932" s="114"/>
      <c r="AS1932" s="114"/>
      <c r="AT1932" s="114"/>
      <c r="AU1932" s="114"/>
      <c r="AV1932" s="114"/>
      <c r="AW1932" s="114"/>
      <c r="AX1932" s="114"/>
      <c r="AY1932" s="114"/>
      <c r="AZ1932" s="114"/>
      <c r="BA1932" s="114"/>
      <c r="BB1932" s="114"/>
      <c r="BC1932" s="114"/>
      <c r="BD1932" s="114"/>
      <c r="BE1932" s="114"/>
      <c r="BF1932" s="114"/>
      <c r="BG1932" s="114"/>
      <c r="BH1932" s="114"/>
      <c r="BI1932" s="114"/>
      <c r="BJ1932" s="114"/>
      <c r="BK1932" s="114"/>
      <c r="BL1932" s="114"/>
    </row>
    <row r="1933">
      <c r="A1933" s="114"/>
      <c r="B1933" s="114"/>
      <c r="C1933" s="114"/>
      <c r="D1933" s="114"/>
      <c r="E1933" s="114"/>
      <c r="F1933" s="114"/>
      <c r="G1933" s="114"/>
      <c r="H1933" s="114"/>
      <c r="I1933" s="114"/>
      <c r="J1933" s="114"/>
      <c r="K1933" s="114"/>
      <c r="L1933" s="114"/>
      <c r="M1933" s="114"/>
      <c r="N1933" s="114"/>
      <c r="O1933" s="114"/>
      <c r="P1933" s="114"/>
      <c r="Q1933" s="114"/>
      <c r="R1933" s="114"/>
      <c r="S1933" s="114"/>
      <c r="T1933" s="114"/>
      <c r="U1933" s="114"/>
      <c r="V1933" s="114"/>
      <c r="W1933" s="114"/>
      <c r="X1933" s="114"/>
      <c r="Y1933" s="114"/>
      <c r="Z1933" s="114"/>
      <c r="AA1933" s="114"/>
      <c r="AB1933" s="114"/>
      <c r="AC1933" s="114"/>
      <c r="AD1933" s="114"/>
      <c r="AE1933" s="114"/>
      <c r="AF1933" s="114"/>
      <c r="AG1933" s="114"/>
      <c r="AH1933" s="114"/>
      <c r="AI1933" s="114"/>
      <c r="AJ1933" s="114"/>
      <c r="AK1933" s="114"/>
      <c r="AL1933" s="114"/>
      <c r="AM1933" s="114"/>
      <c r="AN1933" s="114"/>
      <c r="AO1933" s="114"/>
      <c r="AP1933" s="114"/>
      <c r="AQ1933" s="114"/>
      <c r="AR1933" s="114"/>
      <c r="AS1933" s="114"/>
      <c r="AT1933" s="114"/>
      <c r="AU1933" s="114"/>
      <c r="AV1933" s="114"/>
      <c r="AW1933" s="114"/>
      <c r="AX1933" s="114"/>
      <c r="AY1933" s="114"/>
      <c r="AZ1933" s="114"/>
      <c r="BA1933" s="114"/>
      <c r="BB1933" s="114"/>
      <c r="BC1933" s="114"/>
      <c r="BD1933" s="114"/>
      <c r="BE1933" s="114"/>
      <c r="BF1933" s="114"/>
      <c r="BG1933" s="114"/>
      <c r="BH1933" s="114"/>
      <c r="BI1933" s="114"/>
      <c r="BJ1933" s="114"/>
      <c r="BK1933" s="114"/>
      <c r="BL1933" s="114"/>
    </row>
    <row r="1934">
      <c r="A1934" s="114"/>
      <c r="B1934" s="114"/>
      <c r="C1934" s="114"/>
      <c r="D1934" s="114"/>
      <c r="E1934" s="114"/>
      <c r="F1934" s="114"/>
      <c r="G1934" s="114"/>
      <c r="H1934" s="114"/>
      <c r="I1934" s="114"/>
      <c r="J1934" s="114"/>
      <c r="K1934" s="114"/>
      <c r="L1934" s="114"/>
      <c r="M1934" s="114"/>
      <c r="N1934" s="114"/>
      <c r="O1934" s="114"/>
      <c r="P1934" s="114"/>
      <c r="Q1934" s="114"/>
      <c r="R1934" s="114"/>
      <c r="S1934" s="114"/>
      <c r="T1934" s="114"/>
      <c r="U1934" s="114"/>
      <c r="V1934" s="114"/>
      <c r="W1934" s="114"/>
      <c r="X1934" s="114"/>
      <c r="Y1934" s="114"/>
      <c r="Z1934" s="114"/>
      <c r="AA1934" s="114"/>
      <c r="AB1934" s="114"/>
      <c r="AC1934" s="114"/>
      <c r="AD1934" s="114"/>
      <c r="AE1934" s="114"/>
      <c r="AF1934" s="114"/>
      <c r="AG1934" s="114"/>
      <c r="AH1934" s="114"/>
      <c r="AI1934" s="114"/>
      <c r="AJ1934" s="114"/>
      <c r="AK1934" s="114"/>
      <c r="AL1934" s="114"/>
      <c r="AM1934" s="114"/>
      <c r="AN1934" s="114"/>
      <c r="AO1934" s="114"/>
      <c r="AP1934" s="114"/>
      <c r="AQ1934" s="114"/>
      <c r="AR1934" s="114"/>
      <c r="AS1934" s="114"/>
      <c r="AT1934" s="114"/>
      <c r="AU1934" s="114"/>
      <c r="AV1934" s="114"/>
      <c r="AW1934" s="114"/>
      <c r="AX1934" s="114"/>
      <c r="AY1934" s="114"/>
      <c r="AZ1934" s="114"/>
      <c r="BA1934" s="114"/>
      <c r="BB1934" s="114"/>
      <c r="BC1934" s="114"/>
      <c r="BD1934" s="114"/>
      <c r="BE1934" s="114"/>
      <c r="BF1934" s="114"/>
      <c r="BG1934" s="114"/>
      <c r="BH1934" s="114"/>
      <c r="BI1934" s="114"/>
      <c r="BJ1934" s="114"/>
      <c r="BK1934" s="114"/>
      <c r="BL1934" s="114"/>
    </row>
    <row r="1935">
      <c r="A1935" s="114"/>
      <c r="B1935" s="114"/>
      <c r="C1935" s="114"/>
      <c r="D1935" s="114"/>
      <c r="E1935" s="114"/>
      <c r="F1935" s="114"/>
      <c r="G1935" s="114"/>
      <c r="H1935" s="114"/>
      <c r="I1935" s="114"/>
      <c r="J1935" s="114"/>
      <c r="K1935" s="114"/>
      <c r="L1935" s="114"/>
      <c r="M1935" s="114"/>
      <c r="N1935" s="114"/>
      <c r="O1935" s="114"/>
      <c r="P1935" s="114"/>
      <c r="Q1935" s="114"/>
      <c r="R1935" s="114"/>
      <c r="S1935" s="114"/>
      <c r="T1935" s="114"/>
      <c r="U1935" s="114"/>
      <c r="V1935" s="114"/>
      <c r="W1935" s="114"/>
      <c r="X1935" s="114"/>
      <c r="Y1935" s="114"/>
      <c r="Z1935" s="114"/>
      <c r="AA1935" s="114"/>
      <c r="AB1935" s="114"/>
      <c r="AC1935" s="114"/>
      <c r="AD1935" s="114"/>
      <c r="AE1935" s="114"/>
      <c r="AF1935" s="114"/>
      <c r="AG1935" s="114"/>
      <c r="AH1935" s="114"/>
      <c r="AI1935" s="114"/>
      <c r="AJ1935" s="114"/>
      <c r="AK1935" s="114"/>
      <c r="AL1935" s="114"/>
      <c r="AM1935" s="114"/>
      <c r="AN1935" s="114"/>
      <c r="AO1935" s="114"/>
      <c r="AP1935" s="114"/>
      <c r="AQ1935" s="114"/>
      <c r="AR1935" s="114"/>
      <c r="AS1935" s="114"/>
      <c r="AT1935" s="114"/>
      <c r="AU1935" s="114"/>
      <c r="AV1935" s="114"/>
      <c r="AW1935" s="114"/>
      <c r="AX1935" s="114"/>
      <c r="AY1935" s="114"/>
      <c r="AZ1935" s="114"/>
      <c r="BA1935" s="114"/>
      <c r="BB1935" s="114"/>
      <c r="BC1935" s="114"/>
      <c r="BD1935" s="114"/>
      <c r="BE1935" s="114"/>
      <c r="BF1935" s="114"/>
      <c r="BG1935" s="114"/>
      <c r="BH1935" s="114"/>
      <c r="BI1935" s="114"/>
      <c r="BJ1935" s="114"/>
      <c r="BK1935" s="114"/>
      <c r="BL1935" s="114"/>
    </row>
    <row r="1936">
      <c r="A1936" s="114"/>
      <c r="B1936" s="114"/>
      <c r="C1936" s="114"/>
      <c r="D1936" s="114"/>
      <c r="E1936" s="114"/>
      <c r="F1936" s="114"/>
      <c r="G1936" s="114"/>
      <c r="H1936" s="114"/>
      <c r="I1936" s="114"/>
      <c r="J1936" s="114"/>
      <c r="K1936" s="114"/>
      <c r="L1936" s="114"/>
      <c r="M1936" s="114"/>
      <c r="N1936" s="114"/>
      <c r="O1936" s="114"/>
      <c r="P1936" s="114"/>
      <c r="Q1936" s="114"/>
      <c r="R1936" s="114"/>
      <c r="S1936" s="114"/>
      <c r="T1936" s="114"/>
      <c r="U1936" s="114"/>
      <c r="V1936" s="114"/>
      <c r="W1936" s="114"/>
      <c r="X1936" s="114"/>
      <c r="Y1936" s="114"/>
      <c r="Z1936" s="114"/>
      <c r="AA1936" s="114"/>
      <c r="AB1936" s="114"/>
      <c r="AC1936" s="114"/>
      <c r="AD1936" s="114"/>
      <c r="AE1936" s="114"/>
      <c r="AF1936" s="114"/>
      <c r="AG1936" s="114"/>
      <c r="AH1936" s="114"/>
      <c r="AI1936" s="114"/>
      <c r="AJ1936" s="114"/>
      <c r="AK1936" s="114"/>
      <c r="AL1936" s="114"/>
      <c r="AM1936" s="114"/>
      <c r="AN1936" s="114"/>
      <c r="AO1936" s="114"/>
      <c r="AP1936" s="114"/>
      <c r="AQ1936" s="114"/>
      <c r="AR1936" s="114"/>
      <c r="AS1936" s="114"/>
      <c r="AT1936" s="114"/>
      <c r="AU1936" s="114"/>
      <c r="AV1936" s="114"/>
      <c r="AW1936" s="114"/>
      <c r="AX1936" s="114"/>
      <c r="AY1936" s="114"/>
      <c r="AZ1936" s="114"/>
      <c r="BA1936" s="114"/>
      <c r="BB1936" s="114"/>
      <c r="BC1936" s="114"/>
      <c r="BD1936" s="114"/>
      <c r="BE1936" s="114"/>
      <c r="BF1936" s="114"/>
      <c r="BG1936" s="114"/>
      <c r="BH1936" s="114"/>
      <c r="BI1936" s="114"/>
      <c r="BJ1936" s="114"/>
      <c r="BK1936" s="114"/>
      <c r="BL1936" s="114"/>
    </row>
    <row r="1937">
      <c r="A1937" s="114"/>
      <c r="B1937" s="114"/>
      <c r="C1937" s="114"/>
      <c r="D1937" s="114"/>
      <c r="E1937" s="114"/>
      <c r="F1937" s="114"/>
      <c r="G1937" s="114"/>
      <c r="H1937" s="114"/>
      <c r="I1937" s="114"/>
      <c r="J1937" s="114"/>
      <c r="K1937" s="114"/>
      <c r="L1937" s="114"/>
      <c r="M1937" s="114"/>
      <c r="N1937" s="114"/>
      <c r="O1937" s="114"/>
      <c r="P1937" s="114"/>
      <c r="Q1937" s="114"/>
      <c r="R1937" s="114"/>
      <c r="S1937" s="114"/>
      <c r="T1937" s="114"/>
      <c r="U1937" s="114"/>
      <c r="V1937" s="114"/>
      <c r="W1937" s="114"/>
      <c r="X1937" s="114"/>
      <c r="Y1937" s="114"/>
      <c r="Z1937" s="114"/>
      <c r="AA1937" s="114"/>
      <c r="AB1937" s="114"/>
      <c r="AC1937" s="114"/>
      <c r="AD1937" s="114"/>
      <c r="AE1937" s="114"/>
      <c r="AF1937" s="114"/>
      <c r="AG1937" s="114"/>
      <c r="AH1937" s="114"/>
      <c r="AI1937" s="114"/>
      <c r="AJ1937" s="114"/>
      <c r="AK1937" s="114"/>
      <c r="AL1937" s="114"/>
      <c r="AM1937" s="114"/>
      <c r="AN1937" s="114"/>
      <c r="AO1937" s="114"/>
      <c r="AP1937" s="114"/>
      <c r="AQ1937" s="114"/>
      <c r="AR1937" s="114"/>
      <c r="AS1937" s="114"/>
      <c r="AT1937" s="114"/>
      <c r="AU1937" s="114"/>
      <c r="AV1937" s="114"/>
      <c r="AW1937" s="114"/>
      <c r="AX1937" s="114"/>
      <c r="AY1937" s="114"/>
      <c r="AZ1937" s="114"/>
      <c r="BA1937" s="114"/>
      <c r="BB1937" s="114"/>
      <c r="BC1937" s="114"/>
      <c r="BD1937" s="114"/>
      <c r="BE1937" s="114"/>
      <c r="BF1937" s="114"/>
      <c r="BG1937" s="114"/>
      <c r="BH1937" s="114"/>
      <c r="BI1937" s="114"/>
      <c r="BJ1937" s="114"/>
      <c r="BK1937" s="114"/>
      <c r="BL1937" s="114"/>
    </row>
    <row r="1938">
      <c r="A1938" s="114"/>
      <c r="B1938" s="114"/>
      <c r="C1938" s="114"/>
      <c r="D1938" s="114"/>
      <c r="E1938" s="114"/>
      <c r="F1938" s="114"/>
      <c r="G1938" s="114"/>
      <c r="H1938" s="114"/>
      <c r="I1938" s="114"/>
      <c r="J1938" s="114"/>
      <c r="K1938" s="114"/>
      <c r="L1938" s="114"/>
      <c r="M1938" s="114"/>
      <c r="N1938" s="114"/>
      <c r="O1938" s="114"/>
      <c r="P1938" s="114"/>
      <c r="Q1938" s="114"/>
      <c r="R1938" s="114"/>
      <c r="S1938" s="114"/>
      <c r="T1938" s="114"/>
      <c r="U1938" s="114"/>
      <c r="V1938" s="114"/>
      <c r="W1938" s="114"/>
      <c r="X1938" s="114"/>
      <c r="Y1938" s="114"/>
      <c r="Z1938" s="114"/>
      <c r="AA1938" s="114"/>
      <c r="AB1938" s="114"/>
      <c r="AC1938" s="114"/>
      <c r="AD1938" s="114"/>
      <c r="AE1938" s="114"/>
      <c r="AF1938" s="114"/>
      <c r="AG1938" s="114"/>
      <c r="AH1938" s="114"/>
      <c r="AI1938" s="114"/>
      <c r="AJ1938" s="114"/>
      <c r="AK1938" s="114"/>
      <c r="AL1938" s="114"/>
      <c r="AM1938" s="114"/>
      <c r="AN1938" s="114"/>
      <c r="AO1938" s="114"/>
      <c r="AP1938" s="114"/>
      <c r="AQ1938" s="114"/>
      <c r="AR1938" s="114"/>
      <c r="AS1938" s="114"/>
      <c r="AT1938" s="114"/>
      <c r="AU1938" s="114"/>
      <c r="AV1938" s="114"/>
      <c r="AW1938" s="114"/>
      <c r="AX1938" s="114"/>
      <c r="AY1938" s="114"/>
      <c r="AZ1938" s="114"/>
      <c r="BA1938" s="114"/>
      <c r="BB1938" s="114"/>
      <c r="BC1938" s="114"/>
      <c r="BD1938" s="114"/>
      <c r="BE1938" s="114"/>
      <c r="BF1938" s="114"/>
      <c r="BG1938" s="114"/>
      <c r="BH1938" s="114"/>
      <c r="BI1938" s="114"/>
      <c r="BJ1938" s="114"/>
      <c r="BK1938" s="114"/>
      <c r="BL1938" s="114"/>
    </row>
    <row r="1939">
      <c r="A1939" s="114"/>
      <c r="B1939" s="114"/>
      <c r="C1939" s="114"/>
      <c r="D1939" s="114"/>
      <c r="E1939" s="114"/>
      <c r="F1939" s="114"/>
      <c r="G1939" s="114"/>
      <c r="H1939" s="114"/>
      <c r="I1939" s="114"/>
      <c r="J1939" s="114"/>
      <c r="K1939" s="114"/>
      <c r="L1939" s="114"/>
      <c r="M1939" s="114"/>
      <c r="N1939" s="114"/>
      <c r="O1939" s="114"/>
      <c r="P1939" s="114"/>
      <c r="Q1939" s="114"/>
      <c r="R1939" s="114"/>
      <c r="S1939" s="114"/>
      <c r="T1939" s="114"/>
      <c r="U1939" s="114"/>
      <c r="V1939" s="114"/>
      <c r="W1939" s="114"/>
      <c r="X1939" s="114"/>
      <c r="Y1939" s="114"/>
      <c r="Z1939" s="114"/>
      <c r="AA1939" s="114"/>
      <c r="AB1939" s="114"/>
      <c r="AC1939" s="114"/>
      <c r="AD1939" s="114"/>
      <c r="AE1939" s="114"/>
      <c r="AF1939" s="114"/>
      <c r="AG1939" s="114"/>
      <c r="AH1939" s="114"/>
      <c r="AI1939" s="114"/>
      <c r="AJ1939" s="114"/>
      <c r="AK1939" s="114"/>
      <c r="AL1939" s="114"/>
      <c r="AM1939" s="114"/>
      <c r="AN1939" s="114"/>
      <c r="AO1939" s="114"/>
      <c r="AP1939" s="114"/>
      <c r="AQ1939" s="114"/>
      <c r="AR1939" s="114"/>
      <c r="AS1939" s="114"/>
      <c r="AT1939" s="114"/>
      <c r="AU1939" s="114"/>
      <c r="AV1939" s="114"/>
      <c r="AW1939" s="114"/>
      <c r="AX1939" s="114"/>
      <c r="AY1939" s="114"/>
      <c r="AZ1939" s="114"/>
      <c r="BA1939" s="114"/>
      <c r="BB1939" s="114"/>
      <c r="BC1939" s="114"/>
      <c r="BD1939" s="114"/>
      <c r="BE1939" s="114"/>
      <c r="BF1939" s="114"/>
      <c r="BG1939" s="114"/>
      <c r="BH1939" s="114"/>
      <c r="BI1939" s="114"/>
      <c r="BJ1939" s="114"/>
      <c r="BK1939" s="114"/>
      <c r="BL1939" s="114"/>
    </row>
    <row r="1940">
      <c r="A1940" s="114"/>
      <c r="B1940" s="114"/>
      <c r="C1940" s="114"/>
      <c r="D1940" s="114"/>
      <c r="E1940" s="114"/>
      <c r="F1940" s="114"/>
      <c r="G1940" s="114"/>
      <c r="H1940" s="114"/>
      <c r="I1940" s="114"/>
      <c r="J1940" s="114"/>
      <c r="K1940" s="114"/>
      <c r="L1940" s="114"/>
      <c r="M1940" s="114"/>
      <c r="N1940" s="114"/>
      <c r="O1940" s="114"/>
      <c r="P1940" s="114"/>
      <c r="Q1940" s="114"/>
      <c r="R1940" s="114"/>
      <c r="S1940" s="114"/>
      <c r="T1940" s="114"/>
      <c r="U1940" s="114"/>
      <c r="V1940" s="114"/>
      <c r="W1940" s="114"/>
      <c r="X1940" s="114"/>
      <c r="Y1940" s="114"/>
      <c r="Z1940" s="114"/>
      <c r="AA1940" s="114"/>
      <c r="AB1940" s="114"/>
      <c r="AC1940" s="114"/>
      <c r="AD1940" s="114"/>
      <c r="AE1940" s="114"/>
      <c r="AF1940" s="114"/>
      <c r="AG1940" s="114"/>
      <c r="AH1940" s="114"/>
      <c r="AI1940" s="114"/>
      <c r="AJ1940" s="114"/>
      <c r="AK1940" s="114"/>
      <c r="AL1940" s="114"/>
      <c r="AM1940" s="114"/>
      <c r="AN1940" s="114"/>
      <c r="AO1940" s="114"/>
      <c r="AP1940" s="114"/>
      <c r="AQ1940" s="114"/>
      <c r="AR1940" s="114"/>
      <c r="AS1940" s="114"/>
      <c r="AT1940" s="114"/>
      <c r="AU1940" s="114"/>
      <c r="AV1940" s="114"/>
      <c r="AW1940" s="114"/>
      <c r="AX1940" s="114"/>
      <c r="AY1940" s="114"/>
      <c r="AZ1940" s="114"/>
      <c r="BA1940" s="114"/>
      <c r="BB1940" s="114"/>
      <c r="BC1940" s="114"/>
      <c r="BD1940" s="114"/>
      <c r="BE1940" s="114"/>
      <c r="BF1940" s="114"/>
      <c r="BG1940" s="114"/>
      <c r="BH1940" s="114"/>
      <c r="BI1940" s="114"/>
      <c r="BJ1940" s="114"/>
      <c r="BK1940" s="114"/>
      <c r="BL1940" s="114"/>
    </row>
    <row r="1941">
      <c r="A1941" s="114"/>
      <c r="B1941" s="114"/>
      <c r="C1941" s="114"/>
      <c r="D1941" s="114"/>
      <c r="E1941" s="114"/>
      <c r="F1941" s="114"/>
      <c r="G1941" s="114"/>
      <c r="H1941" s="114"/>
      <c r="I1941" s="114"/>
      <c r="J1941" s="114"/>
      <c r="K1941" s="114"/>
      <c r="L1941" s="114"/>
      <c r="M1941" s="114"/>
      <c r="N1941" s="114"/>
      <c r="O1941" s="114"/>
      <c r="P1941" s="114"/>
      <c r="Q1941" s="114"/>
      <c r="R1941" s="114"/>
      <c r="S1941" s="114"/>
      <c r="T1941" s="114"/>
      <c r="U1941" s="114"/>
      <c r="V1941" s="114"/>
      <c r="W1941" s="114"/>
      <c r="X1941" s="114"/>
      <c r="Y1941" s="114"/>
      <c r="Z1941" s="114"/>
      <c r="AA1941" s="114"/>
      <c r="AB1941" s="114"/>
      <c r="AC1941" s="114"/>
      <c r="AD1941" s="114"/>
      <c r="AE1941" s="114"/>
      <c r="AF1941" s="114"/>
      <c r="AG1941" s="114"/>
      <c r="AH1941" s="114"/>
      <c r="AI1941" s="114"/>
      <c r="AJ1941" s="114"/>
      <c r="AK1941" s="114"/>
      <c r="AL1941" s="114"/>
      <c r="AM1941" s="114"/>
      <c r="AN1941" s="114"/>
      <c r="AO1941" s="114"/>
      <c r="AP1941" s="114"/>
      <c r="AQ1941" s="114"/>
      <c r="AR1941" s="114"/>
      <c r="AS1941" s="114"/>
      <c r="AT1941" s="114"/>
      <c r="AU1941" s="114"/>
      <c r="AV1941" s="114"/>
      <c r="AW1941" s="114"/>
      <c r="AX1941" s="114"/>
      <c r="AY1941" s="114"/>
      <c r="AZ1941" s="114"/>
      <c r="BA1941" s="114"/>
      <c r="BB1941" s="114"/>
      <c r="BC1941" s="114"/>
      <c r="BD1941" s="114"/>
      <c r="BE1941" s="114"/>
      <c r="BF1941" s="114"/>
      <c r="BG1941" s="114"/>
      <c r="BH1941" s="114"/>
      <c r="BI1941" s="114"/>
      <c r="BJ1941" s="114"/>
      <c r="BK1941" s="114"/>
      <c r="BL1941" s="114"/>
    </row>
    <row r="1942">
      <c r="A1942" s="114"/>
      <c r="B1942" s="114"/>
      <c r="C1942" s="114"/>
      <c r="D1942" s="114"/>
      <c r="E1942" s="114"/>
      <c r="F1942" s="114"/>
      <c r="G1942" s="114"/>
      <c r="H1942" s="114"/>
      <c r="I1942" s="114"/>
      <c r="J1942" s="114"/>
      <c r="K1942" s="114"/>
      <c r="L1942" s="114"/>
      <c r="M1942" s="114"/>
      <c r="N1942" s="114"/>
      <c r="O1942" s="114"/>
      <c r="P1942" s="114"/>
      <c r="Q1942" s="114"/>
      <c r="R1942" s="114"/>
      <c r="S1942" s="114"/>
      <c r="T1942" s="114"/>
      <c r="U1942" s="114"/>
      <c r="V1942" s="114"/>
      <c r="W1942" s="114"/>
      <c r="X1942" s="114"/>
      <c r="Y1942" s="114"/>
      <c r="Z1942" s="114"/>
      <c r="AA1942" s="114"/>
      <c r="AB1942" s="114"/>
      <c r="AC1942" s="114"/>
      <c r="AD1942" s="114"/>
      <c r="AE1942" s="114"/>
      <c r="AF1942" s="114"/>
      <c r="AG1942" s="114"/>
      <c r="AH1942" s="114"/>
      <c r="AI1942" s="114"/>
      <c r="AJ1942" s="114"/>
      <c r="AK1942" s="114"/>
      <c r="AL1942" s="114"/>
      <c r="AM1942" s="114"/>
      <c r="AN1942" s="114"/>
      <c r="AO1942" s="114"/>
      <c r="AP1942" s="114"/>
      <c r="AQ1942" s="114"/>
      <c r="AR1942" s="114"/>
      <c r="AS1942" s="114"/>
      <c r="AT1942" s="114"/>
      <c r="AU1942" s="114"/>
      <c r="AV1942" s="114"/>
      <c r="AW1942" s="114"/>
      <c r="AX1942" s="114"/>
      <c r="AY1942" s="114"/>
      <c r="AZ1942" s="114"/>
      <c r="BA1942" s="114"/>
      <c r="BB1942" s="114"/>
      <c r="BC1942" s="114"/>
      <c r="BD1942" s="114"/>
      <c r="BE1942" s="114"/>
      <c r="BF1942" s="114"/>
      <c r="BG1942" s="114"/>
      <c r="BH1942" s="114"/>
      <c r="BI1942" s="114"/>
      <c r="BJ1942" s="114"/>
      <c r="BK1942" s="114"/>
      <c r="BL1942" s="114"/>
    </row>
    <row r="1943">
      <c r="A1943" s="114"/>
      <c r="B1943" s="114"/>
      <c r="C1943" s="114"/>
      <c r="D1943" s="114"/>
      <c r="E1943" s="114"/>
      <c r="F1943" s="114"/>
      <c r="G1943" s="114"/>
      <c r="H1943" s="114"/>
      <c r="I1943" s="114"/>
      <c r="J1943" s="114"/>
      <c r="K1943" s="114"/>
      <c r="L1943" s="114"/>
      <c r="M1943" s="114"/>
      <c r="N1943" s="114"/>
      <c r="O1943" s="114"/>
      <c r="P1943" s="114"/>
      <c r="Q1943" s="114"/>
      <c r="R1943" s="114"/>
      <c r="S1943" s="114"/>
      <c r="T1943" s="114"/>
      <c r="U1943" s="114"/>
      <c r="V1943" s="114"/>
      <c r="W1943" s="114"/>
      <c r="X1943" s="114"/>
      <c r="Y1943" s="114"/>
      <c r="Z1943" s="114"/>
      <c r="AA1943" s="114"/>
      <c r="AB1943" s="114"/>
      <c r="AC1943" s="114"/>
      <c r="AD1943" s="114"/>
      <c r="AE1943" s="114"/>
      <c r="AF1943" s="114"/>
      <c r="AG1943" s="114"/>
      <c r="AH1943" s="114"/>
      <c r="AI1943" s="114"/>
      <c r="AJ1943" s="114"/>
      <c r="AK1943" s="114"/>
      <c r="AL1943" s="114"/>
      <c r="AM1943" s="114"/>
      <c r="AN1943" s="114"/>
      <c r="AO1943" s="114"/>
      <c r="AP1943" s="114"/>
      <c r="AQ1943" s="114"/>
      <c r="AR1943" s="114"/>
      <c r="AS1943" s="114"/>
      <c r="AT1943" s="114"/>
      <c r="AU1943" s="114"/>
      <c r="AV1943" s="114"/>
      <c r="AW1943" s="114"/>
      <c r="AX1943" s="114"/>
      <c r="AY1943" s="114"/>
      <c r="AZ1943" s="114"/>
      <c r="BA1943" s="114"/>
      <c r="BB1943" s="114"/>
      <c r="BC1943" s="114"/>
      <c r="BD1943" s="114"/>
      <c r="BE1943" s="114"/>
      <c r="BF1943" s="114"/>
      <c r="BG1943" s="114"/>
      <c r="BH1943" s="114"/>
      <c r="BI1943" s="114"/>
      <c r="BJ1943" s="114"/>
      <c r="BK1943" s="114"/>
      <c r="BL1943" s="114"/>
    </row>
    <row r="1944">
      <c r="A1944" s="114"/>
      <c r="B1944" s="114"/>
      <c r="C1944" s="114"/>
      <c r="D1944" s="114"/>
      <c r="E1944" s="114"/>
      <c r="F1944" s="114"/>
      <c r="G1944" s="114"/>
      <c r="H1944" s="114"/>
      <c r="I1944" s="114"/>
      <c r="J1944" s="114"/>
      <c r="K1944" s="114"/>
      <c r="L1944" s="114"/>
      <c r="M1944" s="114"/>
      <c r="N1944" s="114"/>
      <c r="O1944" s="114"/>
      <c r="P1944" s="114"/>
      <c r="Q1944" s="114"/>
      <c r="R1944" s="114"/>
      <c r="S1944" s="114"/>
      <c r="T1944" s="114"/>
      <c r="U1944" s="114"/>
      <c r="V1944" s="114"/>
      <c r="W1944" s="114"/>
      <c r="X1944" s="114"/>
      <c r="Y1944" s="114"/>
      <c r="Z1944" s="114"/>
      <c r="AA1944" s="114"/>
      <c r="AB1944" s="114"/>
      <c r="AC1944" s="114"/>
      <c r="AD1944" s="114"/>
      <c r="AE1944" s="114"/>
      <c r="AF1944" s="114"/>
      <c r="AG1944" s="114"/>
      <c r="AH1944" s="114"/>
      <c r="AI1944" s="114"/>
      <c r="AJ1944" s="114"/>
      <c r="AK1944" s="114"/>
      <c r="AL1944" s="114"/>
      <c r="AM1944" s="114"/>
      <c r="AN1944" s="114"/>
      <c r="AO1944" s="114"/>
      <c r="AP1944" s="114"/>
      <c r="AQ1944" s="114"/>
      <c r="AR1944" s="114"/>
      <c r="AS1944" s="114"/>
      <c r="AT1944" s="114"/>
      <c r="AU1944" s="114"/>
      <c r="AV1944" s="114"/>
      <c r="AW1944" s="114"/>
      <c r="AX1944" s="114"/>
      <c r="AY1944" s="114"/>
      <c r="AZ1944" s="114"/>
      <c r="BA1944" s="114"/>
      <c r="BB1944" s="114"/>
      <c r="BC1944" s="114"/>
      <c r="BD1944" s="114"/>
      <c r="BE1944" s="114"/>
      <c r="BF1944" s="114"/>
      <c r="BG1944" s="114"/>
      <c r="BH1944" s="114"/>
      <c r="BI1944" s="114"/>
      <c r="BJ1944" s="114"/>
      <c r="BK1944" s="114"/>
      <c r="BL1944" s="114"/>
    </row>
    <row r="1945">
      <c r="A1945" s="114"/>
      <c r="B1945" s="114"/>
      <c r="C1945" s="114"/>
      <c r="D1945" s="114"/>
      <c r="E1945" s="114"/>
      <c r="F1945" s="114"/>
      <c r="G1945" s="114"/>
      <c r="H1945" s="114"/>
      <c r="I1945" s="114"/>
      <c r="J1945" s="114"/>
      <c r="K1945" s="114"/>
      <c r="L1945" s="114"/>
      <c r="M1945" s="114"/>
      <c r="N1945" s="114"/>
      <c r="O1945" s="114"/>
      <c r="P1945" s="114"/>
      <c r="Q1945" s="114"/>
      <c r="R1945" s="114"/>
      <c r="S1945" s="114"/>
      <c r="T1945" s="114"/>
      <c r="U1945" s="114"/>
      <c r="V1945" s="114"/>
      <c r="W1945" s="114"/>
      <c r="X1945" s="114"/>
      <c r="Y1945" s="114"/>
      <c r="Z1945" s="114"/>
      <c r="AA1945" s="114"/>
      <c r="AB1945" s="114"/>
      <c r="AC1945" s="114"/>
      <c r="AD1945" s="114"/>
      <c r="AE1945" s="114"/>
      <c r="AF1945" s="114"/>
      <c r="AG1945" s="114"/>
      <c r="AH1945" s="114"/>
      <c r="AI1945" s="114"/>
      <c r="AJ1945" s="114"/>
      <c r="AK1945" s="114"/>
      <c r="AL1945" s="114"/>
      <c r="AM1945" s="114"/>
      <c r="AN1945" s="114"/>
      <c r="AO1945" s="114"/>
      <c r="AP1945" s="114"/>
      <c r="AQ1945" s="114"/>
      <c r="AR1945" s="114"/>
      <c r="AS1945" s="114"/>
      <c r="AT1945" s="114"/>
      <c r="AU1945" s="114"/>
      <c r="AV1945" s="114"/>
      <c r="AW1945" s="114"/>
      <c r="AX1945" s="114"/>
      <c r="AY1945" s="114"/>
      <c r="AZ1945" s="114"/>
      <c r="BA1945" s="114"/>
      <c r="BB1945" s="114"/>
      <c r="BC1945" s="114"/>
      <c r="BD1945" s="114"/>
      <c r="BE1945" s="114"/>
      <c r="BF1945" s="114"/>
      <c r="BG1945" s="114"/>
      <c r="BH1945" s="114"/>
      <c r="BI1945" s="114"/>
      <c r="BJ1945" s="114"/>
      <c r="BK1945" s="114"/>
      <c r="BL1945" s="114"/>
    </row>
    <row r="1946">
      <c r="A1946" s="114"/>
      <c r="B1946" s="114"/>
      <c r="C1946" s="114"/>
      <c r="D1946" s="114"/>
      <c r="E1946" s="114"/>
      <c r="F1946" s="114"/>
      <c r="G1946" s="114"/>
      <c r="H1946" s="114"/>
      <c r="I1946" s="114"/>
      <c r="J1946" s="114"/>
      <c r="K1946" s="114"/>
      <c r="L1946" s="114"/>
      <c r="M1946" s="114"/>
      <c r="N1946" s="114"/>
      <c r="O1946" s="114"/>
      <c r="P1946" s="114"/>
      <c r="Q1946" s="114"/>
      <c r="R1946" s="114"/>
      <c r="S1946" s="114"/>
      <c r="T1946" s="114"/>
      <c r="U1946" s="114"/>
      <c r="V1946" s="114"/>
      <c r="W1946" s="114"/>
      <c r="X1946" s="114"/>
      <c r="Y1946" s="114"/>
      <c r="Z1946" s="114"/>
      <c r="AA1946" s="114"/>
      <c r="AB1946" s="114"/>
      <c r="AC1946" s="114"/>
      <c r="AD1946" s="114"/>
      <c r="AE1946" s="114"/>
      <c r="AF1946" s="114"/>
      <c r="AG1946" s="114"/>
      <c r="AH1946" s="114"/>
      <c r="AI1946" s="114"/>
      <c r="AJ1946" s="114"/>
      <c r="AK1946" s="114"/>
      <c r="AL1946" s="114"/>
      <c r="AM1946" s="114"/>
      <c r="AN1946" s="114"/>
      <c r="AO1946" s="114"/>
      <c r="AP1946" s="114"/>
      <c r="AQ1946" s="114"/>
      <c r="AR1946" s="114"/>
      <c r="AS1946" s="114"/>
      <c r="AT1946" s="114"/>
      <c r="AU1946" s="114"/>
      <c r="AV1946" s="114"/>
      <c r="AW1946" s="114"/>
      <c r="AX1946" s="114"/>
      <c r="AY1946" s="114"/>
      <c r="AZ1946" s="114"/>
      <c r="BA1946" s="114"/>
      <c r="BB1946" s="114"/>
      <c r="BC1946" s="114"/>
      <c r="BD1946" s="114"/>
      <c r="BE1946" s="114"/>
      <c r="BF1946" s="114"/>
      <c r="BG1946" s="114"/>
      <c r="BH1946" s="114"/>
      <c r="BI1946" s="114"/>
      <c r="BJ1946" s="114"/>
      <c r="BK1946" s="114"/>
      <c r="BL1946" s="114"/>
    </row>
    <row r="1947">
      <c r="A1947" s="114"/>
      <c r="B1947" s="114"/>
      <c r="C1947" s="114"/>
      <c r="D1947" s="114"/>
      <c r="E1947" s="114"/>
      <c r="F1947" s="114"/>
      <c r="G1947" s="114"/>
      <c r="H1947" s="114"/>
      <c r="I1947" s="114"/>
      <c r="J1947" s="114"/>
      <c r="K1947" s="114"/>
      <c r="L1947" s="114"/>
      <c r="M1947" s="114"/>
      <c r="N1947" s="114"/>
      <c r="O1947" s="114"/>
      <c r="P1947" s="114"/>
      <c r="Q1947" s="114"/>
      <c r="R1947" s="114"/>
      <c r="S1947" s="114"/>
      <c r="T1947" s="114"/>
      <c r="U1947" s="114"/>
      <c r="V1947" s="114"/>
      <c r="W1947" s="114"/>
      <c r="X1947" s="114"/>
      <c r="Y1947" s="114"/>
      <c r="Z1947" s="114"/>
      <c r="AA1947" s="114"/>
      <c r="AB1947" s="114"/>
      <c r="AC1947" s="114"/>
      <c r="AD1947" s="114"/>
      <c r="AE1947" s="114"/>
      <c r="AF1947" s="114"/>
      <c r="AG1947" s="114"/>
      <c r="AH1947" s="114"/>
      <c r="AI1947" s="114"/>
      <c r="AJ1947" s="114"/>
      <c r="AK1947" s="114"/>
      <c r="AL1947" s="114"/>
      <c r="AM1947" s="114"/>
      <c r="AN1947" s="114"/>
      <c r="AO1947" s="114"/>
      <c r="AP1947" s="114"/>
      <c r="AQ1947" s="114"/>
      <c r="AR1947" s="114"/>
      <c r="AS1947" s="114"/>
      <c r="AT1947" s="114"/>
      <c r="AU1947" s="114"/>
      <c r="AV1947" s="114"/>
      <c r="AW1947" s="114"/>
      <c r="AX1947" s="114"/>
      <c r="AY1947" s="114"/>
      <c r="AZ1947" s="114"/>
      <c r="BA1947" s="114"/>
      <c r="BB1947" s="114"/>
      <c r="BC1947" s="114"/>
      <c r="BD1947" s="114"/>
      <c r="BE1947" s="114"/>
      <c r="BF1947" s="114"/>
      <c r="BG1947" s="114"/>
      <c r="BH1947" s="114"/>
      <c r="BI1947" s="114"/>
      <c r="BJ1947" s="114"/>
      <c r="BK1947" s="114"/>
      <c r="BL1947" s="114"/>
    </row>
    <row r="1948">
      <c r="A1948" s="114"/>
      <c r="B1948" s="114"/>
      <c r="C1948" s="114"/>
      <c r="D1948" s="114"/>
      <c r="E1948" s="114"/>
      <c r="F1948" s="114"/>
      <c r="G1948" s="114"/>
      <c r="H1948" s="114"/>
      <c r="I1948" s="114"/>
      <c r="J1948" s="114"/>
      <c r="K1948" s="114"/>
      <c r="L1948" s="114"/>
      <c r="M1948" s="114"/>
      <c r="N1948" s="114"/>
      <c r="O1948" s="114"/>
      <c r="P1948" s="114"/>
      <c r="Q1948" s="114"/>
      <c r="R1948" s="114"/>
      <c r="S1948" s="114"/>
      <c r="T1948" s="114"/>
      <c r="U1948" s="114"/>
      <c r="V1948" s="114"/>
      <c r="W1948" s="114"/>
      <c r="X1948" s="114"/>
      <c r="Y1948" s="114"/>
      <c r="Z1948" s="114"/>
      <c r="AA1948" s="114"/>
      <c r="AB1948" s="114"/>
      <c r="AC1948" s="114"/>
      <c r="AD1948" s="114"/>
      <c r="AE1948" s="114"/>
      <c r="AF1948" s="114"/>
      <c r="AG1948" s="114"/>
      <c r="AH1948" s="114"/>
      <c r="AI1948" s="114"/>
      <c r="AJ1948" s="114"/>
      <c r="AK1948" s="114"/>
      <c r="AL1948" s="114"/>
      <c r="AM1948" s="114"/>
      <c r="AN1948" s="114"/>
      <c r="AO1948" s="114"/>
      <c r="AP1948" s="114"/>
      <c r="AQ1948" s="114"/>
      <c r="AR1948" s="114"/>
      <c r="AS1948" s="114"/>
      <c r="AT1948" s="114"/>
      <c r="AU1948" s="114"/>
      <c r="AV1948" s="114"/>
      <c r="AW1948" s="114"/>
      <c r="AX1948" s="114"/>
      <c r="AY1948" s="114"/>
      <c r="AZ1948" s="114"/>
      <c r="BA1948" s="114"/>
      <c r="BB1948" s="114"/>
      <c r="BC1948" s="114"/>
      <c r="BD1948" s="114"/>
      <c r="BE1948" s="114"/>
      <c r="BF1948" s="114"/>
      <c r="BG1948" s="114"/>
      <c r="BH1948" s="114"/>
      <c r="BI1948" s="114"/>
      <c r="BJ1948" s="114"/>
      <c r="BK1948" s="114"/>
      <c r="BL1948" s="114"/>
    </row>
    <row r="1949">
      <c r="A1949" s="114"/>
      <c r="B1949" s="114"/>
      <c r="C1949" s="114"/>
      <c r="D1949" s="114"/>
      <c r="E1949" s="114"/>
      <c r="F1949" s="114"/>
      <c r="G1949" s="114"/>
      <c r="H1949" s="114"/>
      <c r="I1949" s="114"/>
      <c r="J1949" s="114"/>
      <c r="K1949" s="114"/>
      <c r="L1949" s="114"/>
      <c r="M1949" s="114"/>
      <c r="N1949" s="114"/>
      <c r="O1949" s="114"/>
      <c r="P1949" s="114"/>
      <c r="Q1949" s="114"/>
      <c r="R1949" s="114"/>
      <c r="S1949" s="114"/>
      <c r="T1949" s="114"/>
      <c r="U1949" s="114"/>
      <c r="V1949" s="114"/>
      <c r="W1949" s="114"/>
      <c r="X1949" s="114"/>
      <c r="Y1949" s="114"/>
      <c r="Z1949" s="114"/>
      <c r="AA1949" s="114"/>
      <c r="AB1949" s="114"/>
      <c r="AC1949" s="114"/>
      <c r="AD1949" s="114"/>
      <c r="AE1949" s="114"/>
      <c r="AF1949" s="114"/>
      <c r="AG1949" s="114"/>
      <c r="AH1949" s="114"/>
      <c r="AI1949" s="114"/>
      <c r="AJ1949" s="114"/>
      <c r="AK1949" s="114"/>
      <c r="AL1949" s="114"/>
      <c r="AM1949" s="114"/>
      <c r="AN1949" s="114"/>
      <c r="AO1949" s="114"/>
      <c r="AP1949" s="114"/>
      <c r="AQ1949" s="114"/>
      <c r="AR1949" s="114"/>
      <c r="AS1949" s="114"/>
      <c r="AT1949" s="114"/>
      <c r="AU1949" s="114"/>
      <c r="AV1949" s="114"/>
      <c r="AW1949" s="114"/>
      <c r="AX1949" s="114"/>
      <c r="AY1949" s="114"/>
      <c r="AZ1949" s="114"/>
      <c r="BA1949" s="114"/>
      <c r="BB1949" s="114"/>
      <c r="BC1949" s="114"/>
      <c r="BD1949" s="114"/>
      <c r="BE1949" s="114"/>
      <c r="BF1949" s="114"/>
      <c r="BG1949" s="114"/>
      <c r="BH1949" s="114"/>
      <c r="BI1949" s="114"/>
      <c r="BJ1949" s="114"/>
      <c r="BK1949" s="114"/>
      <c r="BL1949" s="114"/>
    </row>
    <row r="1950">
      <c r="A1950" s="114"/>
      <c r="B1950" s="114"/>
      <c r="C1950" s="114"/>
      <c r="D1950" s="114"/>
      <c r="E1950" s="114"/>
      <c r="F1950" s="114"/>
      <c r="G1950" s="114"/>
      <c r="H1950" s="114"/>
      <c r="I1950" s="114"/>
      <c r="J1950" s="114"/>
      <c r="K1950" s="114"/>
      <c r="L1950" s="114"/>
      <c r="M1950" s="114"/>
      <c r="N1950" s="114"/>
      <c r="O1950" s="114"/>
      <c r="P1950" s="114"/>
      <c r="Q1950" s="114"/>
      <c r="R1950" s="114"/>
      <c r="S1950" s="114"/>
      <c r="T1950" s="114"/>
      <c r="U1950" s="114"/>
      <c r="V1950" s="114"/>
      <c r="W1950" s="114"/>
      <c r="X1950" s="114"/>
      <c r="Y1950" s="114"/>
      <c r="Z1950" s="114"/>
      <c r="AA1950" s="114"/>
      <c r="AB1950" s="114"/>
      <c r="AC1950" s="114"/>
      <c r="AD1950" s="114"/>
      <c r="AE1950" s="114"/>
      <c r="AF1950" s="114"/>
      <c r="AG1950" s="114"/>
      <c r="AH1950" s="114"/>
      <c r="AI1950" s="114"/>
      <c r="AJ1950" s="114"/>
      <c r="AK1950" s="114"/>
      <c r="AL1950" s="114"/>
      <c r="AM1950" s="114"/>
      <c r="AN1950" s="114"/>
      <c r="AO1950" s="114"/>
      <c r="AP1950" s="114"/>
      <c r="AQ1950" s="114"/>
      <c r="AR1950" s="114"/>
      <c r="AS1950" s="114"/>
      <c r="AT1950" s="114"/>
      <c r="AU1950" s="114"/>
      <c r="AV1950" s="114"/>
      <c r="AW1950" s="114"/>
      <c r="AX1950" s="114"/>
      <c r="AY1950" s="114"/>
      <c r="AZ1950" s="114"/>
      <c r="BA1950" s="114"/>
      <c r="BB1950" s="114"/>
      <c r="BC1950" s="114"/>
      <c r="BD1950" s="114"/>
      <c r="BE1950" s="114"/>
      <c r="BF1950" s="114"/>
      <c r="BG1950" s="114"/>
      <c r="BH1950" s="114"/>
      <c r="BI1950" s="114"/>
      <c r="BJ1950" s="114"/>
      <c r="BK1950" s="114"/>
      <c r="BL1950" s="114"/>
    </row>
    <row r="1951">
      <c r="A1951" s="114"/>
      <c r="B1951" s="114"/>
      <c r="C1951" s="114"/>
      <c r="D1951" s="114"/>
      <c r="E1951" s="114"/>
      <c r="F1951" s="114"/>
      <c r="G1951" s="114"/>
      <c r="H1951" s="114"/>
      <c r="I1951" s="114"/>
      <c r="J1951" s="114"/>
      <c r="K1951" s="114"/>
      <c r="L1951" s="114"/>
      <c r="M1951" s="114"/>
      <c r="N1951" s="114"/>
      <c r="O1951" s="114"/>
      <c r="P1951" s="114"/>
      <c r="Q1951" s="114"/>
      <c r="R1951" s="114"/>
      <c r="S1951" s="114"/>
      <c r="T1951" s="114"/>
      <c r="U1951" s="114"/>
      <c r="V1951" s="114"/>
      <c r="W1951" s="114"/>
      <c r="X1951" s="114"/>
      <c r="Y1951" s="114"/>
      <c r="Z1951" s="114"/>
      <c r="AA1951" s="114"/>
      <c r="AB1951" s="114"/>
      <c r="AC1951" s="114"/>
      <c r="AD1951" s="114"/>
      <c r="AE1951" s="114"/>
      <c r="AF1951" s="114"/>
      <c r="AG1951" s="114"/>
      <c r="AH1951" s="114"/>
      <c r="AI1951" s="114"/>
      <c r="AJ1951" s="114"/>
      <c r="AK1951" s="114"/>
      <c r="AL1951" s="114"/>
      <c r="AM1951" s="114"/>
      <c r="AN1951" s="114"/>
      <c r="AO1951" s="114"/>
      <c r="AP1951" s="114"/>
      <c r="AQ1951" s="114"/>
      <c r="AR1951" s="114"/>
      <c r="AS1951" s="114"/>
      <c r="AT1951" s="114"/>
      <c r="AU1951" s="114"/>
      <c r="AV1951" s="114"/>
      <c r="AW1951" s="114"/>
      <c r="AX1951" s="114"/>
      <c r="AY1951" s="114"/>
      <c r="AZ1951" s="114"/>
      <c r="BA1951" s="114"/>
      <c r="BB1951" s="114"/>
      <c r="BC1951" s="114"/>
      <c r="BD1951" s="114"/>
      <c r="BE1951" s="114"/>
      <c r="BF1951" s="114"/>
      <c r="BG1951" s="114"/>
      <c r="BH1951" s="114"/>
      <c r="BI1951" s="114"/>
      <c r="BJ1951" s="114"/>
      <c r="BK1951" s="114"/>
      <c r="BL1951" s="114"/>
    </row>
    <row r="1952">
      <c r="A1952" s="114"/>
      <c r="B1952" s="114"/>
      <c r="C1952" s="114"/>
      <c r="D1952" s="114"/>
      <c r="E1952" s="114"/>
      <c r="F1952" s="114"/>
      <c r="G1952" s="114"/>
      <c r="H1952" s="114"/>
      <c r="I1952" s="114"/>
      <c r="J1952" s="114"/>
      <c r="K1952" s="114"/>
      <c r="L1952" s="114"/>
      <c r="M1952" s="114"/>
      <c r="N1952" s="114"/>
      <c r="O1952" s="114"/>
      <c r="P1952" s="114"/>
      <c r="Q1952" s="114"/>
      <c r="R1952" s="114"/>
      <c r="S1952" s="114"/>
      <c r="T1952" s="114"/>
      <c r="U1952" s="114"/>
      <c r="V1952" s="114"/>
      <c r="W1952" s="114"/>
      <c r="X1952" s="114"/>
      <c r="Y1952" s="114"/>
      <c r="Z1952" s="114"/>
      <c r="AA1952" s="114"/>
      <c r="AB1952" s="114"/>
      <c r="AC1952" s="114"/>
      <c r="AD1952" s="114"/>
      <c r="AE1952" s="114"/>
      <c r="AF1952" s="114"/>
      <c r="AG1952" s="114"/>
      <c r="AH1952" s="114"/>
      <c r="AI1952" s="114"/>
      <c r="AJ1952" s="114"/>
      <c r="AK1952" s="114"/>
      <c r="AL1952" s="114"/>
      <c r="AM1952" s="114"/>
      <c r="AN1952" s="114"/>
      <c r="AO1952" s="114"/>
      <c r="AP1952" s="114"/>
      <c r="AQ1952" s="114"/>
      <c r="AR1952" s="114"/>
      <c r="AS1952" s="114"/>
      <c r="AT1952" s="114"/>
      <c r="AU1952" s="114"/>
      <c r="AV1952" s="114"/>
      <c r="AW1952" s="114"/>
      <c r="AX1952" s="114"/>
      <c r="AY1952" s="114"/>
      <c r="AZ1952" s="114"/>
      <c r="BA1952" s="114"/>
      <c r="BB1952" s="114"/>
      <c r="BC1952" s="114"/>
      <c r="BD1952" s="114"/>
      <c r="BE1952" s="114"/>
      <c r="BF1952" s="114"/>
      <c r="BG1952" s="114"/>
      <c r="BH1952" s="114"/>
      <c r="BI1952" s="114"/>
      <c r="BJ1952" s="114"/>
      <c r="BK1952" s="114"/>
      <c r="BL1952" s="114"/>
    </row>
    <row r="1953">
      <c r="A1953" s="114"/>
      <c r="B1953" s="114"/>
      <c r="C1953" s="114"/>
      <c r="D1953" s="114"/>
      <c r="E1953" s="114"/>
      <c r="F1953" s="114"/>
      <c r="G1953" s="114"/>
      <c r="H1953" s="114"/>
      <c r="I1953" s="114"/>
      <c r="J1953" s="114"/>
      <c r="K1953" s="114"/>
      <c r="L1953" s="114"/>
      <c r="M1953" s="114"/>
      <c r="N1953" s="114"/>
      <c r="O1953" s="114"/>
      <c r="P1953" s="114"/>
      <c r="Q1953" s="114"/>
      <c r="R1953" s="114"/>
      <c r="S1953" s="114"/>
      <c r="T1953" s="114"/>
      <c r="U1953" s="114"/>
      <c r="V1953" s="114"/>
      <c r="W1953" s="114"/>
      <c r="X1953" s="114"/>
      <c r="Y1953" s="114"/>
      <c r="Z1953" s="114"/>
      <c r="AA1953" s="114"/>
      <c r="AB1953" s="114"/>
      <c r="AC1953" s="114"/>
      <c r="AD1953" s="114"/>
      <c r="AE1953" s="114"/>
      <c r="AF1953" s="114"/>
      <c r="AG1953" s="114"/>
      <c r="AH1953" s="114"/>
      <c r="AI1953" s="114"/>
      <c r="AJ1953" s="114"/>
      <c r="AK1953" s="114"/>
      <c r="AL1953" s="114"/>
      <c r="AM1953" s="114"/>
      <c r="AN1953" s="114"/>
      <c r="AO1953" s="114"/>
      <c r="AP1953" s="114"/>
      <c r="AQ1953" s="114"/>
      <c r="AR1953" s="114"/>
      <c r="AS1953" s="114"/>
      <c r="AT1953" s="114"/>
      <c r="AU1953" s="114"/>
      <c r="AV1953" s="114"/>
      <c r="AW1953" s="114"/>
      <c r="AX1953" s="114"/>
      <c r="AY1953" s="114"/>
      <c r="AZ1953" s="114"/>
      <c r="BA1953" s="114"/>
      <c r="BB1953" s="114"/>
      <c r="BC1953" s="114"/>
      <c r="BD1953" s="114"/>
      <c r="BE1953" s="114"/>
      <c r="BF1953" s="114"/>
      <c r="BG1953" s="114"/>
      <c r="BH1953" s="114"/>
      <c r="BI1953" s="114"/>
      <c r="BJ1953" s="114"/>
      <c r="BK1953" s="114"/>
      <c r="BL1953" s="114"/>
    </row>
    <row r="1954">
      <c r="A1954" s="114"/>
      <c r="B1954" s="114"/>
      <c r="C1954" s="114"/>
      <c r="D1954" s="114"/>
      <c r="E1954" s="114"/>
      <c r="F1954" s="114"/>
      <c r="G1954" s="114"/>
      <c r="H1954" s="114"/>
      <c r="I1954" s="114"/>
      <c r="J1954" s="114"/>
      <c r="K1954" s="114"/>
      <c r="L1954" s="114"/>
      <c r="M1954" s="114"/>
      <c r="N1954" s="114"/>
      <c r="O1954" s="114"/>
      <c r="P1954" s="114"/>
      <c r="Q1954" s="114"/>
      <c r="R1954" s="114"/>
      <c r="S1954" s="114"/>
      <c r="T1954" s="114"/>
      <c r="U1954" s="114"/>
      <c r="V1954" s="114"/>
      <c r="W1954" s="114"/>
      <c r="X1954" s="114"/>
      <c r="Y1954" s="114"/>
      <c r="Z1954" s="114"/>
      <c r="AA1954" s="114"/>
      <c r="AB1954" s="114"/>
      <c r="AC1954" s="114"/>
      <c r="AD1954" s="114"/>
      <c r="AE1954" s="114"/>
      <c r="AF1954" s="114"/>
      <c r="AG1954" s="114"/>
      <c r="AH1954" s="114"/>
      <c r="AI1954" s="114"/>
      <c r="AJ1954" s="114"/>
      <c r="AK1954" s="114"/>
      <c r="AL1954" s="114"/>
      <c r="AM1954" s="114"/>
      <c r="AN1954" s="114"/>
      <c r="AO1954" s="114"/>
      <c r="AP1954" s="114"/>
      <c r="AQ1954" s="114"/>
      <c r="AR1954" s="114"/>
      <c r="AS1954" s="114"/>
      <c r="AT1954" s="114"/>
      <c r="AU1954" s="114"/>
      <c r="AV1954" s="114"/>
      <c r="AW1954" s="114"/>
      <c r="AX1954" s="114"/>
      <c r="AY1954" s="114"/>
      <c r="AZ1954" s="114"/>
      <c r="BA1954" s="114"/>
      <c r="BB1954" s="114"/>
      <c r="BC1954" s="114"/>
      <c r="BD1954" s="114"/>
      <c r="BE1954" s="114"/>
      <c r="BF1954" s="114"/>
      <c r="BG1954" s="114"/>
      <c r="BH1954" s="114"/>
      <c r="BI1954" s="114"/>
      <c r="BJ1954" s="114"/>
      <c r="BK1954" s="114"/>
      <c r="BL1954" s="114"/>
    </row>
    <row r="1955">
      <c r="A1955" s="114"/>
      <c r="B1955" s="114"/>
      <c r="C1955" s="114"/>
      <c r="D1955" s="114"/>
      <c r="E1955" s="114"/>
      <c r="F1955" s="114"/>
      <c r="G1955" s="114"/>
      <c r="H1955" s="114"/>
      <c r="I1955" s="114"/>
      <c r="J1955" s="114"/>
      <c r="K1955" s="114"/>
      <c r="L1955" s="114"/>
      <c r="M1955" s="114"/>
      <c r="N1955" s="114"/>
      <c r="O1955" s="114"/>
      <c r="P1955" s="114"/>
      <c r="Q1955" s="114"/>
      <c r="R1955" s="114"/>
      <c r="S1955" s="114"/>
      <c r="T1955" s="114"/>
      <c r="U1955" s="114"/>
      <c r="V1955" s="114"/>
      <c r="W1955" s="114"/>
      <c r="X1955" s="114"/>
      <c r="Y1955" s="114"/>
      <c r="Z1955" s="114"/>
      <c r="AA1955" s="114"/>
      <c r="AB1955" s="114"/>
      <c r="AC1955" s="114"/>
      <c r="AD1955" s="114"/>
      <c r="AE1955" s="114"/>
      <c r="AF1955" s="114"/>
      <c r="AG1955" s="114"/>
      <c r="AH1955" s="114"/>
      <c r="AI1955" s="114"/>
      <c r="AJ1955" s="114"/>
      <c r="AK1955" s="114"/>
      <c r="AL1955" s="114"/>
      <c r="AM1955" s="114"/>
      <c r="AN1955" s="114"/>
      <c r="AO1955" s="114"/>
      <c r="AP1955" s="114"/>
      <c r="AQ1955" s="114"/>
      <c r="AR1955" s="114"/>
      <c r="AS1955" s="114"/>
      <c r="AT1955" s="114"/>
      <c r="AU1955" s="114"/>
      <c r="AV1955" s="114"/>
      <c r="AW1955" s="114"/>
      <c r="AX1955" s="114"/>
      <c r="AY1955" s="114"/>
      <c r="AZ1955" s="114"/>
      <c r="BA1955" s="114"/>
      <c r="BB1955" s="114"/>
      <c r="BC1955" s="114"/>
      <c r="BD1955" s="114"/>
      <c r="BE1955" s="114"/>
      <c r="BF1955" s="114"/>
      <c r="BG1955" s="114"/>
      <c r="BH1955" s="114"/>
      <c r="BI1955" s="114"/>
      <c r="BJ1955" s="114"/>
      <c r="BK1955" s="114"/>
      <c r="BL1955" s="114"/>
    </row>
    <row r="1956">
      <c r="A1956" s="114"/>
      <c r="B1956" s="114"/>
      <c r="C1956" s="114"/>
      <c r="D1956" s="114"/>
      <c r="E1956" s="114"/>
      <c r="F1956" s="114"/>
      <c r="G1956" s="114"/>
      <c r="H1956" s="114"/>
      <c r="I1956" s="114"/>
      <c r="J1956" s="114"/>
      <c r="K1956" s="114"/>
      <c r="L1956" s="114"/>
      <c r="M1956" s="114"/>
      <c r="N1956" s="114"/>
      <c r="O1956" s="114"/>
      <c r="P1956" s="114"/>
      <c r="Q1956" s="114"/>
      <c r="R1956" s="114"/>
      <c r="S1956" s="114"/>
      <c r="T1956" s="114"/>
      <c r="U1956" s="114"/>
      <c r="V1956" s="114"/>
      <c r="W1956" s="114"/>
      <c r="X1956" s="114"/>
      <c r="Y1956" s="114"/>
      <c r="Z1956" s="114"/>
      <c r="AA1956" s="114"/>
      <c r="AB1956" s="114"/>
      <c r="AC1956" s="114"/>
      <c r="AD1956" s="114"/>
      <c r="AE1956" s="114"/>
      <c r="AF1956" s="114"/>
      <c r="AG1956" s="114"/>
      <c r="AH1956" s="114"/>
      <c r="AI1956" s="114"/>
      <c r="AJ1956" s="114"/>
      <c r="AK1956" s="114"/>
      <c r="AL1956" s="114"/>
      <c r="AM1956" s="114"/>
      <c r="AN1956" s="114"/>
      <c r="AO1956" s="114"/>
      <c r="AP1956" s="114"/>
      <c r="AQ1956" s="114"/>
      <c r="AR1956" s="114"/>
      <c r="AS1956" s="114"/>
      <c r="AT1956" s="114"/>
      <c r="AU1956" s="114"/>
      <c r="AV1956" s="114"/>
      <c r="AW1956" s="114"/>
      <c r="AX1956" s="114"/>
      <c r="AY1956" s="114"/>
      <c r="AZ1956" s="114"/>
      <c r="BA1956" s="114"/>
      <c r="BB1956" s="114"/>
      <c r="BC1956" s="114"/>
      <c r="BD1956" s="114"/>
      <c r="BE1956" s="114"/>
      <c r="BF1956" s="114"/>
      <c r="BG1956" s="114"/>
      <c r="BH1956" s="114"/>
      <c r="BI1956" s="114"/>
      <c r="BJ1956" s="114"/>
      <c r="BK1956" s="114"/>
      <c r="BL1956" s="114"/>
    </row>
    <row r="1957">
      <c r="A1957" s="114"/>
      <c r="B1957" s="114"/>
      <c r="C1957" s="114"/>
      <c r="D1957" s="114"/>
      <c r="E1957" s="114"/>
      <c r="F1957" s="114"/>
      <c r="G1957" s="114"/>
      <c r="H1957" s="114"/>
      <c r="I1957" s="114"/>
      <c r="J1957" s="114"/>
      <c r="K1957" s="114"/>
      <c r="L1957" s="114"/>
      <c r="M1957" s="114"/>
      <c r="N1957" s="114"/>
      <c r="O1957" s="114"/>
      <c r="P1957" s="114"/>
      <c r="Q1957" s="114"/>
      <c r="R1957" s="114"/>
      <c r="S1957" s="114"/>
      <c r="T1957" s="114"/>
      <c r="U1957" s="114"/>
      <c r="V1957" s="114"/>
      <c r="W1957" s="114"/>
      <c r="X1957" s="114"/>
      <c r="Y1957" s="114"/>
      <c r="Z1957" s="114"/>
      <c r="AA1957" s="114"/>
      <c r="AB1957" s="114"/>
      <c r="AC1957" s="114"/>
      <c r="AD1957" s="114"/>
      <c r="AE1957" s="114"/>
      <c r="AF1957" s="114"/>
      <c r="AG1957" s="114"/>
      <c r="AH1957" s="114"/>
      <c r="AI1957" s="114"/>
      <c r="AJ1957" s="114"/>
      <c r="AK1957" s="114"/>
      <c r="AL1957" s="114"/>
      <c r="AM1957" s="114"/>
      <c r="AN1957" s="114"/>
      <c r="AO1957" s="114"/>
      <c r="AP1957" s="114"/>
      <c r="AQ1957" s="114"/>
      <c r="AR1957" s="114"/>
      <c r="AS1957" s="114"/>
      <c r="AT1957" s="114"/>
      <c r="AU1957" s="114"/>
      <c r="AV1957" s="114"/>
      <c r="AW1957" s="114"/>
      <c r="AX1957" s="114"/>
      <c r="AY1957" s="114"/>
      <c r="AZ1957" s="114"/>
      <c r="BA1957" s="114"/>
      <c r="BB1957" s="114"/>
      <c r="BC1957" s="114"/>
      <c r="BD1957" s="114"/>
      <c r="BE1957" s="114"/>
      <c r="BF1957" s="114"/>
      <c r="BG1957" s="114"/>
      <c r="BH1957" s="114"/>
      <c r="BI1957" s="114"/>
      <c r="BJ1957" s="114"/>
      <c r="BK1957" s="114"/>
      <c r="BL1957" s="114"/>
    </row>
    <row r="1958">
      <c r="A1958" s="114"/>
      <c r="B1958" s="114"/>
      <c r="C1958" s="114"/>
      <c r="D1958" s="114"/>
      <c r="E1958" s="114"/>
      <c r="F1958" s="114"/>
      <c r="G1958" s="114"/>
      <c r="H1958" s="114"/>
      <c r="I1958" s="114"/>
      <c r="J1958" s="114"/>
      <c r="K1958" s="114"/>
      <c r="L1958" s="114"/>
      <c r="M1958" s="114"/>
      <c r="N1958" s="114"/>
      <c r="O1958" s="114"/>
      <c r="P1958" s="114"/>
      <c r="Q1958" s="114"/>
      <c r="R1958" s="114"/>
      <c r="S1958" s="114"/>
      <c r="T1958" s="114"/>
      <c r="U1958" s="114"/>
      <c r="V1958" s="114"/>
      <c r="W1958" s="114"/>
      <c r="X1958" s="114"/>
      <c r="Y1958" s="114"/>
      <c r="Z1958" s="114"/>
      <c r="AA1958" s="114"/>
      <c r="AB1958" s="114"/>
      <c r="AC1958" s="114"/>
      <c r="AD1958" s="114"/>
      <c r="AE1958" s="114"/>
      <c r="AF1958" s="114"/>
      <c r="AG1958" s="114"/>
      <c r="AH1958" s="114"/>
      <c r="AI1958" s="114"/>
      <c r="AJ1958" s="114"/>
      <c r="AK1958" s="114"/>
      <c r="AL1958" s="114"/>
      <c r="AM1958" s="114"/>
      <c r="AN1958" s="114"/>
      <c r="AO1958" s="114"/>
      <c r="AP1958" s="114"/>
      <c r="AQ1958" s="114"/>
      <c r="AR1958" s="114"/>
      <c r="AS1958" s="114"/>
      <c r="AT1958" s="114"/>
      <c r="AU1958" s="114"/>
      <c r="AV1958" s="114"/>
      <c r="AW1958" s="114"/>
      <c r="AX1958" s="114"/>
      <c r="AY1958" s="114"/>
      <c r="AZ1958" s="114"/>
      <c r="BA1958" s="114"/>
      <c r="BB1958" s="114"/>
      <c r="BC1958" s="114"/>
      <c r="BD1958" s="114"/>
      <c r="BE1958" s="114"/>
      <c r="BF1958" s="114"/>
      <c r="BG1958" s="114"/>
      <c r="BH1958" s="114"/>
      <c r="BI1958" s="114"/>
      <c r="BJ1958" s="114"/>
      <c r="BK1958" s="114"/>
      <c r="BL1958" s="114"/>
    </row>
    <row r="1959">
      <c r="A1959" s="114"/>
      <c r="B1959" s="114"/>
      <c r="C1959" s="114"/>
      <c r="D1959" s="114"/>
      <c r="E1959" s="114"/>
      <c r="F1959" s="114"/>
      <c r="G1959" s="114"/>
      <c r="H1959" s="114"/>
      <c r="I1959" s="114"/>
      <c r="J1959" s="114"/>
      <c r="K1959" s="114"/>
      <c r="L1959" s="114"/>
      <c r="M1959" s="114"/>
      <c r="N1959" s="114"/>
      <c r="O1959" s="114"/>
      <c r="P1959" s="114"/>
      <c r="Q1959" s="114"/>
      <c r="R1959" s="114"/>
      <c r="S1959" s="114"/>
      <c r="T1959" s="114"/>
      <c r="U1959" s="114"/>
      <c r="V1959" s="114"/>
      <c r="W1959" s="114"/>
      <c r="X1959" s="114"/>
      <c r="Y1959" s="114"/>
      <c r="Z1959" s="114"/>
      <c r="AA1959" s="114"/>
      <c r="AB1959" s="114"/>
      <c r="AC1959" s="114"/>
      <c r="AD1959" s="114"/>
      <c r="AE1959" s="114"/>
      <c r="AF1959" s="114"/>
      <c r="AG1959" s="114"/>
      <c r="AH1959" s="114"/>
      <c r="AI1959" s="114"/>
      <c r="AJ1959" s="114"/>
      <c r="AK1959" s="114"/>
      <c r="AL1959" s="114"/>
      <c r="AM1959" s="114"/>
      <c r="AN1959" s="114"/>
      <c r="AO1959" s="114"/>
      <c r="AP1959" s="114"/>
      <c r="AQ1959" s="114"/>
      <c r="AR1959" s="114"/>
      <c r="AS1959" s="114"/>
      <c r="AT1959" s="114"/>
      <c r="AU1959" s="114"/>
      <c r="AV1959" s="114"/>
      <c r="AW1959" s="114"/>
      <c r="AX1959" s="114"/>
      <c r="AY1959" s="114"/>
      <c r="AZ1959" s="114"/>
      <c r="BA1959" s="114"/>
      <c r="BB1959" s="114"/>
      <c r="BC1959" s="114"/>
      <c r="BD1959" s="114"/>
      <c r="BE1959" s="114"/>
      <c r="BF1959" s="114"/>
      <c r="BG1959" s="114"/>
      <c r="BH1959" s="114"/>
      <c r="BI1959" s="114"/>
      <c r="BJ1959" s="114"/>
      <c r="BK1959" s="114"/>
      <c r="BL1959" s="114"/>
    </row>
    <row r="1960">
      <c r="A1960" s="114"/>
      <c r="B1960" s="114"/>
      <c r="C1960" s="114"/>
      <c r="D1960" s="114"/>
      <c r="E1960" s="114"/>
      <c r="F1960" s="114"/>
      <c r="G1960" s="114"/>
      <c r="H1960" s="114"/>
      <c r="I1960" s="114"/>
      <c r="J1960" s="114"/>
      <c r="K1960" s="114"/>
      <c r="L1960" s="114"/>
      <c r="M1960" s="114"/>
      <c r="N1960" s="114"/>
      <c r="O1960" s="114"/>
      <c r="P1960" s="114"/>
      <c r="Q1960" s="114"/>
      <c r="R1960" s="114"/>
      <c r="S1960" s="114"/>
      <c r="T1960" s="114"/>
      <c r="U1960" s="114"/>
      <c r="V1960" s="114"/>
      <c r="W1960" s="114"/>
      <c r="X1960" s="114"/>
      <c r="Y1960" s="114"/>
      <c r="Z1960" s="114"/>
      <c r="AA1960" s="114"/>
      <c r="AB1960" s="114"/>
      <c r="AC1960" s="114"/>
      <c r="AD1960" s="114"/>
      <c r="AE1960" s="114"/>
      <c r="AF1960" s="114"/>
      <c r="AG1960" s="114"/>
      <c r="AH1960" s="114"/>
      <c r="AI1960" s="114"/>
      <c r="AJ1960" s="114"/>
      <c r="AK1960" s="114"/>
      <c r="AL1960" s="114"/>
      <c r="AM1960" s="114"/>
      <c r="AN1960" s="114"/>
      <c r="AO1960" s="114"/>
      <c r="AP1960" s="114"/>
      <c r="AQ1960" s="114"/>
      <c r="AR1960" s="114"/>
      <c r="AS1960" s="114"/>
      <c r="AT1960" s="114"/>
      <c r="AU1960" s="114"/>
      <c r="AV1960" s="114"/>
      <c r="AW1960" s="114"/>
      <c r="AX1960" s="114"/>
      <c r="AY1960" s="114"/>
      <c r="AZ1960" s="114"/>
      <c r="BA1960" s="114"/>
      <c r="BB1960" s="114"/>
      <c r="BC1960" s="114"/>
      <c r="BD1960" s="114"/>
      <c r="BE1960" s="114"/>
      <c r="BF1960" s="114"/>
      <c r="BG1960" s="114"/>
      <c r="BH1960" s="114"/>
      <c r="BI1960" s="114"/>
      <c r="BJ1960" s="114"/>
      <c r="BK1960" s="114"/>
      <c r="BL1960" s="114"/>
    </row>
    <row r="1961">
      <c r="A1961" s="114"/>
      <c r="B1961" s="114"/>
      <c r="C1961" s="114"/>
      <c r="D1961" s="114"/>
      <c r="E1961" s="114"/>
      <c r="F1961" s="114"/>
      <c r="G1961" s="114"/>
      <c r="H1961" s="114"/>
      <c r="I1961" s="114"/>
      <c r="J1961" s="114"/>
      <c r="K1961" s="114"/>
      <c r="L1961" s="114"/>
      <c r="M1961" s="114"/>
      <c r="N1961" s="114"/>
      <c r="O1961" s="114"/>
      <c r="P1961" s="114"/>
      <c r="Q1961" s="114"/>
      <c r="R1961" s="114"/>
      <c r="S1961" s="114"/>
      <c r="T1961" s="114"/>
      <c r="U1961" s="114"/>
      <c r="V1961" s="114"/>
      <c r="W1961" s="114"/>
      <c r="X1961" s="114"/>
      <c r="Y1961" s="114"/>
      <c r="Z1961" s="114"/>
      <c r="AA1961" s="114"/>
      <c r="AB1961" s="114"/>
      <c r="AC1961" s="114"/>
      <c r="AD1961" s="114"/>
      <c r="AE1961" s="114"/>
      <c r="AF1961" s="114"/>
      <c r="AG1961" s="114"/>
      <c r="AH1961" s="114"/>
      <c r="AI1961" s="114"/>
      <c r="AJ1961" s="114"/>
      <c r="AK1961" s="114"/>
      <c r="AL1961" s="114"/>
      <c r="AM1961" s="114"/>
      <c r="AN1961" s="114"/>
      <c r="AO1961" s="114"/>
      <c r="AP1961" s="114"/>
      <c r="AQ1961" s="114"/>
      <c r="AR1961" s="114"/>
      <c r="AS1961" s="114"/>
      <c r="AT1961" s="114"/>
      <c r="AU1961" s="114"/>
      <c r="AV1961" s="114"/>
      <c r="AW1961" s="114"/>
      <c r="AX1961" s="114"/>
      <c r="AY1961" s="114"/>
      <c r="AZ1961" s="114"/>
      <c r="BA1961" s="114"/>
      <c r="BB1961" s="114"/>
      <c r="BC1961" s="114"/>
      <c r="BD1961" s="114"/>
      <c r="BE1961" s="114"/>
      <c r="BF1961" s="114"/>
      <c r="BG1961" s="114"/>
      <c r="BH1961" s="114"/>
      <c r="BI1961" s="114"/>
      <c r="BJ1961" s="114"/>
      <c r="BK1961" s="114"/>
      <c r="BL1961" s="114"/>
    </row>
    <row r="1962">
      <c r="A1962" s="114"/>
      <c r="B1962" s="114"/>
      <c r="C1962" s="114"/>
      <c r="D1962" s="114"/>
      <c r="E1962" s="114"/>
      <c r="F1962" s="114"/>
      <c r="G1962" s="114"/>
      <c r="H1962" s="114"/>
      <c r="I1962" s="114"/>
      <c r="J1962" s="114"/>
      <c r="K1962" s="114"/>
      <c r="L1962" s="114"/>
      <c r="M1962" s="114"/>
      <c r="N1962" s="114"/>
      <c r="O1962" s="114"/>
      <c r="P1962" s="114"/>
      <c r="Q1962" s="114"/>
      <c r="R1962" s="114"/>
      <c r="S1962" s="114"/>
      <c r="T1962" s="114"/>
      <c r="U1962" s="114"/>
      <c r="V1962" s="114"/>
      <c r="W1962" s="114"/>
      <c r="X1962" s="114"/>
      <c r="Y1962" s="114"/>
      <c r="Z1962" s="114"/>
      <c r="AA1962" s="114"/>
      <c r="AB1962" s="114"/>
      <c r="AC1962" s="114"/>
      <c r="AD1962" s="114"/>
      <c r="AE1962" s="114"/>
      <c r="AF1962" s="114"/>
      <c r="AG1962" s="114"/>
      <c r="AH1962" s="114"/>
      <c r="AI1962" s="114"/>
      <c r="AJ1962" s="114"/>
      <c r="AK1962" s="114"/>
      <c r="AL1962" s="114"/>
      <c r="AM1962" s="114"/>
      <c r="AN1962" s="114"/>
      <c r="AO1962" s="114"/>
      <c r="AP1962" s="114"/>
      <c r="AQ1962" s="114"/>
      <c r="AR1962" s="114"/>
      <c r="AS1962" s="114"/>
      <c r="AT1962" s="114"/>
      <c r="AU1962" s="114"/>
      <c r="AV1962" s="114"/>
      <c r="AW1962" s="114"/>
      <c r="AX1962" s="114"/>
      <c r="AY1962" s="114"/>
      <c r="AZ1962" s="114"/>
      <c r="BA1962" s="114"/>
      <c r="BB1962" s="114"/>
      <c r="BC1962" s="114"/>
      <c r="BD1962" s="114"/>
      <c r="BE1962" s="114"/>
      <c r="BF1962" s="114"/>
      <c r="BG1962" s="114"/>
      <c r="BH1962" s="114"/>
      <c r="BI1962" s="114"/>
      <c r="BJ1962" s="114"/>
      <c r="BK1962" s="114"/>
      <c r="BL1962" s="114"/>
    </row>
    <row r="1963">
      <c r="A1963" s="114"/>
      <c r="B1963" s="114"/>
      <c r="C1963" s="114"/>
      <c r="D1963" s="114"/>
      <c r="E1963" s="114"/>
      <c r="F1963" s="114"/>
      <c r="G1963" s="114"/>
      <c r="H1963" s="114"/>
      <c r="I1963" s="114"/>
      <c r="J1963" s="114"/>
      <c r="K1963" s="114"/>
      <c r="L1963" s="114"/>
      <c r="M1963" s="114"/>
      <c r="N1963" s="114"/>
      <c r="O1963" s="114"/>
      <c r="P1963" s="114"/>
      <c r="Q1963" s="114"/>
      <c r="R1963" s="114"/>
      <c r="S1963" s="114"/>
      <c r="T1963" s="114"/>
      <c r="U1963" s="114"/>
      <c r="V1963" s="114"/>
      <c r="W1963" s="114"/>
      <c r="X1963" s="114"/>
      <c r="Y1963" s="114"/>
      <c r="Z1963" s="114"/>
      <c r="AA1963" s="114"/>
      <c r="AB1963" s="114"/>
      <c r="AC1963" s="114"/>
      <c r="AD1963" s="114"/>
      <c r="AE1963" s="114"/>
      <c r="AF1963" s="114"/>
      <c r="AG1963" s="114"/>
      <c r="AH1963" s="114"/>
      <c r="AI1963" s="114"/>
      <c r="AJ1963" s="114"/>
      <c r="AK1963" s="114"/>
      <c r="AL1963" s="114"/>
      <c r="AM1963" s="114"/>
      <c r="AN1963" s="114"/>
      <c r="AO1963" s="114"/>
      <c r="AP1963" s="114"/>
      <c r="AQ1963" s="114"/>
      <c r="AR1963" s="114"/>
      <c r="AS1963" s="114"/>
      <c r="AT1963" s="114"/>
      <c r="AU1963" s="114"/>
      <c r="AV1963" s="114"/>
      <c r="AW1963" s="114"/>
      <c r="AX1963" s="114"/>
      <c r="AY1963" s="114"/>
      <c r="AZ1963" s="114"/>
      <c r="BA1963" s="114"/>
      <c r="BB1963" s="114"/>
      <c r="BC1963" s="114"/>
      <c r="BD1963" s="114"/>
      <c r="BE1963" s="114"/>
      <c r="BF1963" s="114"/>
      <c r="BG1963" s="114"/>
      <c r="BH1963" s="114"/>
      <c r="BI1963" s="114"/>
      <c r="BJ1963" s="114"/>
      <c r="BK1963" s="114"/>
      <c r="BL1963" s="114"/>
    </row>
    <row r="1964">
      <c r="A1964" s="114"/>
      <c r="B1964" s="114"/>
      <c r="C1964" s="114"/>
      <c r="D1964" s="114"/>
      <c r="E1964" s="114"/>
      <c r="F1964" s="114"/>
      <c r="G1964" s="114"/>
      <c r="H1964" s="114"/>
      <c r="I1964" s="114"/>
      <c r="J1964" s="114"/>
      <c r="K1964" s="114"/>
      <c r="L1964" s="114"/>
      <c r="M1964" s="114"/>
      <c r="N1964" s="114"/>
      <c r="O1964" s="114"/>
      <c r="P1964" s="114"/>
      <c r="Q1964" s="114"/>
      <c r="R1964" s="114"/>
      <c r="S1964" s="114"/>
      <c r="T1964" s="114"/>
      <c r="U1964" s="114"/>
      <c r="V1964" s="114"/>
      <c r="W1964" s="114"/>
      <c r="X1964" s="114"/>
      <c r="Y1964" s="114"/>
      <c r="Z1964" s="114"/>
      <c r="AA1964" s="114"/>
      <c r="AB1964" s="114"/>
      <c r="AC1964" s="114"/>
      <c r="AD1964" s="114"/>
      <c r="AE1964" s="114"/>
      <c r="AF1964" s="114"/>
      <c r="AG1964" s="114"/>
      <c r="AH1964" s="114"/>
      <c r="AI1964" s="114"/>
      <c r="AJ1964" s="114"/>
      <c r="AK1964" s="114"/>
      <c r="AL1964" s="114"/>
      <c r="AM1964" s="114"/>
      <c r="AN1964" s="114"/>
      <c r="AO1964" s="114"/>
      <c r="AP1964" s="114"/>
      <c r="AQ1964" s="114"/>
      <c r="AR1964" s="114"/>
      <c r="AS1964" s="114"/>
      <c r="AT1964" s="114"/>
      <c r="AU1964" s="114"/>
      <c r="AV1964" s="114"/>
      <c r="AW1964" s="114"/>
      <c r="AX1964" s="114"/>
      <c r="AY1964" s="114"/>
      <c r="AZ1964" s="114"/>
      <c r="BA1964" s="114"/>
      <c r="BB1964" s="114"/>
      <c r="BC1964" s="114"/>
      <c r="BD1964" s="114"/>
      <c r="BE1964" s="114"/>
      <c r="BF1964" s="114"/>
      <c r="BG1964" s="114"/>
      <c r="BH1964" s="114"/>
      <c r="BI1964" s="114"/>
      <c r="BJ1964" s="114"/>
      <c r="BK1964" s="114"/>
      <c r="BL1964" s="114"/>
    </row>
    <row r="1965">
      <c r="A1965" s="114"/>
      <c r="B1965" s="114"/>
      <c r="C1965" s="114"/>
      <c r="D1965" s="114"/>
      <c r="E1965" s="114"/>
      <c r="F1965" s="114"/>
      <c r="G1965" s="114"/>
      <c r="H1965" s="114"/>
      <c r="I1965" s="114"/>
      <c r="J1965" s="114"/>
      <c r="K1965" s="114"/>
      <c r="L1965" s="114"/>
      <c r="M1965" s="114"/>
      <c r="N1965" s="114"/>
      <c r="O1965" s="114"/>
      <c r="P1965" s="114"/>
      <c r="Q1965" s="114"/>
      <c r="R1965" s="114"/>
      <c r="S1965" s="114"/>
      <c r="T1965" s="114"/>
      <c r="U1965" s="114"/>
      <c r="V1965" s="114"/>
      <c r="W1965" s="114"/>
      <c r="X1965" s="114"/>
      <c r="Y1965" s="114"/>
      <c r="Z1965" s="114"/>
      <c r="AA1965" s="114"/>
      <c r="AB1965" s="114"/>
      <c r="AC1965" s="114"/>
      <c r="AD1965" s="114"/>
      <c r="AE1965" s="114"/>
      <c r="AF1965" s="114"/>
      <c r="AG1965" s="114"/>
      <c r="AH1965" s="114"/>
      <c r="AI1965" s="114"/>
      <c r="AJ1965" s="114"/>
      <c r="AK1965" s="114"/>
      <c r="AL1965" s="114"/>
      <c r="AM1965" s="114"/>
      <c r="AN1965" s="114"/>
      <c r="AO1965" s="114"/>
      <c r="AP1965" s="114"/>
      <c r="AQ1965" s="114"/>
      <c r="AR1965" s="114"/>
      <c r="AS1965" s="114"/>
      <c r="AT1965" s="114"/>
      <c r="AU1965" s="114"/>
      <c r="AV1965" s="114"/>
      <c r="AW1965" s="114"/>
      <c r="AX1965" s="114"/>
      <c r="AY1965" s="114"/>
      <c r="AZ1965" s="114"/>
      <c r="BA1965" s="114"/>
      <c r="BB1965" s="114"/>
      <c r="BC1965" s="114"/>
      <c r="BD1965" s="114"/>
      <c r="BE1965" s="114"/>
      <c r="BF1965" s="114"/>
      <c r="BG1965" s="114"/>
      <c r="BH1965" s="114"/>
      <c r="BI1965" s="114"/>
      <c r="BJ1965" s="114"/>
      <c r="BK1965" s="114"/>
      <c r="BL1965" s="114"/>
    </row>
    <row r="1966">
      <c r="A1966" s="114"/>
      <c r="B1966" s="114"/>
      <c r="C1966" s="114"/>
      <c r="D1966" s="114"/>
      <c r="E1966" s="114"/>
      <c r="F1966" s="114"/>
      <c r="G1966" s="114"/>
      <c r="H1966" s="114"/>
      <c r="I1966" s="114"/>
      <c r="J1966" s="114"/>
      <c r="K1966" s="114"/>
      <c r="L1966" s="114"/>
      <c r="M1966" s="114"/>
      <c r="N1966" s="114"/>
      <c r="O1966" s="114"/>
      <c r="P1966" s="114"/>
      <c r="Q1966" s="114"/>
      <c r="R1966" s="114"/>
      <c r="S1966" s="114"/>
      <c r="T1966" s="114"/>
      <c r="U1966" s="114"/>
      <c r="V1966" s="114"/>
      <c r="W1966" s="114"/>
      <c r="X1966" s="114"/>
      <c r="Y1966" s="114"/>
      <c r="Z1966" s="114"/>
      <c r="AA1966" s="114"/>
      <c r="AB1966" s="114"/>
      <c r="AC1966" s="114"/>
      <c r="AD1966" s="114"/>
      <c r="AE1966" s="114"/>
      <c r="AF1966" s="114"/>
      <c r="AG1966" s="114"/>
      <c r="AH1966" s="114"/>
      <c r="AI1966" s="114"/>
      <c r="AJ1966" s="114"/>
      <c r="AK1966" s="114"/>
      <c r="AL1966" s="114"/>
      <c r="AM1966" s="114"/>
      <c r="AN1966" s="114"/>
      <c r="AO1966" s="114"/>
      <c r="AP1966" s="114"/>
      <c r="AQ1966" s="114"/>
      <c r="AR1966" s="114"/>
      <c r="AS1966" s="114"/>
      <c r="AT1966" s="114"/>
      <c r="AU1966" s="114"/>
      <c r="AV1966" s="114"/>
      <c r="AW1966" s="114"/>
      <c r="AX1966" s="114"/>
      <c r="AY1966" s="114"/>
      <c r="AZ1966" s="114"/>
      <c r="BA1966" s="114"/>
      <c r="BB1966" s="114"/>
      <c r="BC1966" s="114"/>
      <c r="BD1966" s="114"/>
      <c r="BE1966" s="114"/>
      <c r="BF1966" s="114"/>
      <c r="BG1966" s="114"/>
      <c r="BH1966" s="114"/>
      <c r="BI1966" s="114"/>
      <c r="BJ1966" s="114"/>
      <c r="BK1966" s="114"/>
      <c r="BL1966" s="114"/>
    </row>
    <row r="1967">
      <c r="A1967" s="114"/>
      <c r="B1967" s="114"/>
      <c r="C1967" s="114"/>
      <c r="D1967" s="114"/>
      <c r="E1967" s="114"/>
      <c r="F1967" s="114"/>
      <c r="G1967" s="114"/>
      <c r="H1967" s="114"/>
      <c r="I1967" s="114"/>
      <c r="J1967" s="114"/>
      <c r="K1967" s="114"/>
      <c r="L1967" s="114"/>
      <c r="M1967" s="114"/>
      <c r="N1967" s="114"/>
      <c r="O1967" s="114"/>
      <c r="P1967" s="114"/>
      <c r="Q1967" s="114"/>
      <c r="R1967" s="114"/>
      <c r="S1967" s="114"/>
      <c r="T1967" s="114"/>
      <c r="U1967" s="114"/>
      <c r="V1967" s="114"/>
      <c r="W1967" s="114"/>
      <c r="X1967" s="114"/>
      <c r="Y1967" s="114"/>
      <c r="Z1967" s="114"/>
      <c r="AA1967" s="114"/>
      <c r="AB1967" s="114"/>
      <c r="AC1967" s="114"/>
      <c r="AD1967" s="114"/>
      <c r="AE1967" s="114"/>
      <c r="AF1967" s="114"/>
      <c r="AG1967" s="114"/>
      <c r="AH1967" s="114"/>
      <c r="AI1967" s="114"/>
      <c r="AJ1967" s="114"/>
      <c r="AK1967" s="114"/>
      <c r="AL1967" s="114"/>
      <c r="AM1967" s="114"/>
      <c r="AN1967" s="114"/>
      <c r="AO1967" s="114"/>
      <c r="AP1967" s="114"/>
      <c r="AQ1967" s="114"/>
      <c r="AR1967" s="114"/>
      <c r="AS1967" s="114"/>
      <c r="AT1967" s="114"/>
      <c r="AU1967" s="114"/>
      <c r="AV1967" s="114"/>
      <c r="AW1967" s="114"/>
      <c r="AX1967" s="114"/>
      <c r="AY1967" s="114"/>
      <c r="AZ1967" s="114"/>
      <c r="BA1967" s="114"/>
      <c r="BB1967" s="114"/>
      <c r="BC1967" s="114"/>
      <c r="BD1967" s="114"/>
      <c r="BE1967" s="114"/>
      <c r="BF1967" s="114"/>
      <c r="BG1967" s="114"/>
      <c r="BH1967" s="114"/>
      <c r="BI1967" s="114"/>
      <c r="BJ1967" s="114"/>
      <c r="BK1967" s="114"/>
      <c r="BL1967" s="114"/>
    </row>
    <row r="1968">
      <c r="A1968" s="114"/>
      <c r="B1968" s="114"/>
      <c r="C1968" s="114"/>
      <c r="D1968" s="114"/>
      <c r="E1968" s="114"/>
      <c r="F1968" s="114"/>
      <c r="G1968" s="114"/>
      <c r="H1968" s="114"/>
      <c r="I1968" s="114"/>
      <c r="J1968" s="114"/>
      <c r="K1968" s="114"/>
      <c r="L1968" s="114"/>
      <c r="M1968" s="114"/>
      <c r="N1968" s="114"/>
      <c r="O1968" s="114"/>
      <c r="P1968" s="114"/>
      <c r="Q1968" s="114"/>
      <c r="R1968" s="114"/>
      <c r="S1968" s="114"/>
      <c r="T1968" s="114"/>
      <c r="U1968" s="114"/>
      <c r="V1968" s="114"/>
      <c r="W1968" s="114"/>
      <c r="X1968" s="114"/>
      <c r="Y1968" s="114"/>
      <c r="Z1968" s="114"/>
      <c r="AA1968" s="114"/>
      <c r="AB1968" s="114"/>
      <c r="AC1968" s="114"/>
      <c r="AD1968" s="114"/>
      <c r="AE1968" s="114"/>
      <c r="AF1968" s="114"/>
      <c r="AG1968" s="114"/>
      <c r="AH1968" s="114"/>
      <c r="AI1968" s="114"/>
      <c r="AJ1968" s="114"/>
      <c r="AK1968" s="114"/>
      <c r="AL1968" s="114"/>
      <c r="AM1968" s="114"/>
      <c r="AN1968" s="114"/>
      <c r="AO1968" s="114"/>
      <c r="AP1968" s="114"/>
      <c r="AQ1968" s="114"/>
      <c r="AR1968" s="114"/>
      <c r="AS1968" s="114"/>
      <c r="AT1968" s="114"/>
      <c r="AU1968" s="114"/>
      <c r="AV1968" s="114"/>
      <c r="AW1968" s="114"/>
      <c r="AX1968" s="114"/>
      <c r="AY1968" s="114"/>
      <c r="AZ1968" s="114"/>
      <c r="BA1968" s="114"/>
      <c r="BB1968" s="114"/>
      <c r="BC1968" s="114"/>
      <c r="BD1968" s="114"/>
      <c r="BE1968" s="114"/>
      <c r="BF1968" s="114"/>
      <c r="BG1968" s="114"/>
      <c r="BH1968" s="114"/>
      <c r="BI1968" s="114"/>
      <c r="BJ1968" s="114"/>
      <c r="BK1968" s="114"/>
      <c r="BL1968" s="114"/>
    </row>
    <row r="1969">
      <c r="A1969" s="114"/>
      <c r="B1969" s="114"/>
      <c r="C1969" s="114"/>
      <c r="D1969" s="114"/>
      <c r="E1969" s="114"/>
      <c r="F1969" s="114"/>
      <c r="G1969" s="114"/>
      <c r="H1969" s="114"/>
      <c r="I1969" s="114"/>
      <c r="J1969" s="114"/>
      <c r="K1969" s="114"/>
      <c r="L1969" s="114"/>
      <c r="M1969" s="114"/>
      <c r="N1969" s="114"/>
      <c r="O1969" s="114"/>
      <c r="P1969" s="114"/>
      <c r="Q1969" s="114"/>
      <c r="R1969" s="114"/>
      <c r="S1969" s="114"/>
      <c r="T1969" s="114"/>
      <c r="U1969" s="114"/>
      <c r="V1969" s="114"/>
      <c r="W1969" s="114"/>
      <c r="X1969" s="114"/>
      <c r="Y1969" s="114"/>
      <c r="Z1969" s="114"/>
      <c r="AA1969" s="114"/>
      <c r="AB1969" s="114"/>
      <c r="AC1969" s="114"/>
      <c r="AD1969" s="114"/>
      <c r="AE1969" s="114"/>
      <c r="AF1969" s="114"/>
      <c r="AG1969" s="114"/>
      <c r="AH1969" s="114"/>
      <c r="AI1969" s="114"/>
      <c r="AJ1969" s="114"/>
      <c r="AK1969" s="114"/>
      <c r="AL1969" s="114"/>
      <c r="AM1969" s="114"/>
      <c r="AN1969" s="114"/>
      <c r="AO1969" s="114"/>
      <c r="AP1969" s="114"/>
      <c r="AQ1969" s="114"/>
      <c r="AR1969" s="114"/>
      <c r="AS1969" s="114"/>
      <c r="AT1969" s="114"/>
      <c r="AU1969" s="114"/>
      <c r="AV1969" s="114"/>
      <c r="AW1969" s="114"/>
      <c r="AX1969" s="114"/>
      <c r="AY1969" s="114"/>
      <c r="AZ1969" s="114"/>
      <c r="BA1969" s="114"/>
      <c r="BB1969" s="114"/>
      <c r="BC1969" s="114"/>
      <c r="BD1969" s="114"/>
      <c r="BE1969" s="114"/>
      <c r="BF1969" s="114"/>
      <c r="BG1969" s="114"/>
      <c r="BH1969" s="114"/>
      <c r="BI1969" s="114"/>
      <c r="BJ1969" s="114"/>
      <c r="BK1969" s="114"/>
      <c r="BL1969" s="114"/>
    </row>
    <row r="1970">
      <c r="A1970" s="114"/>
      <c r="B1970" s="114"/>
      <c r="C1970" s="114"/>
      <c r="D1970" s="114"/>
      <c r="E1970" s="114"/>
      <c r="F1970" s="114"/>
      <c r="G1970" s="114"/>
      <c r="H1970" s="114"/>
      <c r="I1970" s="114"/>
      <c r="J1970" s="114"/>
      <c r="K1970" s="114"/>
      <c r="L1970" s="114"/>
      <c r="M1970" s="114"/>
      <c r="N1970" s="114"/>
      <c r="O1970" s="114"/>
      <c r="P1970" s="114"/>
      <c r="Q1970" s="114"/>
      <c r="R1970" s="114"/>
      <c r="S1970" s="114"/>
      <c r="T1970" s="114"/>
      <c r="U1970" s="114"/>
      <c r="V1970" s="114"/>
      <c r="W1970" s="114"/>
      <c r="X1970" s="114"/>
      <c r="Y1970" s="114"/>
      <c r="Z1970" s="114"/>
      <c r="AA1970" s="114"/>
      <c r="AB1970" s="114"/>
      <c r="AC1970" s="114"/>
      <c r="AD1970" s="114"/>
      <c r="AE1970" s="114"/>
      <c r="AF1970" s="114"/>
      <c r="AG1970" s="114"/>
      <c r="AH1970" s="114"/>
      <c r="AI1970" s="114"/>
      <c r="AJ1970" s="114"/>
      <c r="AK1970" s="114"/>
      <c r="AL1970" s="114"/>
      <c r="AM1970" s="114"/>
      <c r="AN1970" s="114"/>
      <c r="AO1970" s="114"/>
      <c r="AP1970" s="114"/>
      <c r="AQ1970" s="114"/>
      <c r="AR1970" s="114"/>
      <c r="AS1970" s="114"/>
      <c r="AT1970" s="114"/>
      <c r="AU1970" s="114"/>
      <c r="AV1970" s="114"/>
      <c r="AW1970" s="114"/>
      <c r="AX1970" s="114"/>
      <c r="AY1970" s="114"/>
      <c r="AZ1970" s="114"/>
      <c r="BA1970" s="114"/>
      <c r="BB1970" s="114"/>
      <c r="BC1970" s="114"/>
      <c r="BD1970" s="114"/>
      <c r="BE1970" s="114"/>
      <c r="BF1970" s="114"/>
      <c r="BG1970" s="114"/>
      <c r="BH1970" s="114"/>
      <c r="BI1970" s="114"/>
      <c r="BJ1970" s="114"/>
      <c r="BK1970" s="114"/>
      <c r="BL1970" s="114"/>
    </row>
    <row r="1971">
      <c r="A1971" s="114"/>
      <c r="B1971" s="114"/>
      <c r="C1971" s="114"/>
      <c r="D1971" s="114"/>
      <c r="E1971" s="114"/>
      <c r="F1971" s="114"/>
      <c r="G1971" s="114"/>
      <c r="H1971" s="114"/>
      <c r="I1971" s="114"/>
      <c r="J1971" s="114"/>
      <c r="K1971" s="114"/>
      <c r="L1971" s="114"/>
      <c r="M1971" s="114"/>
      <c r="N1971" s="114"/>
      <c r="O1971" s="114"/>
      <c r="P1971" s="114"/>
      <c r="Q1971" s="114"/>
      <c r="R1971" s="114"/>
      <c r="S1971" s="114"/>
      <c r="T1971" s="114"/>
      <c r="U1971" s="114"/>
      <c r="V1971" s="114"/>
      <c r="W1971" s="114"/>
      <c r="X1971" s="114"/>
      <c r="Y1971" s="114"/>
      <c r="Z1971" s="114"/>
      <c r="AA1971" s="114"/>
      <c r="AB1971" s="114"/>
      <c r="AC1971" s="114"/>
      <c r="AD1971" s="114"/>
      <c r="AE1971" s="114"/>
      <c r="AF1971" s="114"/>
      <c r="AG1971" s="114"/>
      <c r="AH1971" s="114"/>
      <c r="AI1971" s="114"/>
      <c r="AJ1971" s="114"/>
      <c r="AK1971" s="114"/>
      <c r="AL1971" s="114"/>
      <c r="AM1971" s="114"/>
      <c r="AN1971" s="114"/>
      <c r="AO1971" s="114"/>
      <c r="AP1971" s="114"/>
      <c r="AQ1971" s="114"/>
      <c r="AR1971" s="114"/>
      <c r="AS1971" s="114"/>
      <c r="AT1971" s="114"/>
      <c r="AU1971" s="114"/>
      <c r="AV1971" s="114"/>
      <c r="AW1971" s="114"/>
      <c r="AX1971" s="114"/>
      <c r="AY1971" s="114"/>
      <c r="AZ1971" s="114"/>
      <c r="BA1971" s="114"/>
      <c r="BB1971" s="114"/>
      <c r="BC1971" s="114"/>
      <c r="BD1971" s="114"/>
      <c r="BE1971" s="114"/>
      <c r="BF1971" s="114"/>
      <c r="BG1971" s="114"/>
      <c r="BH1971" s="114"/>
      <c r="BI1971" s="114"/>
      <c r="BJ1971" s="114"/>
      <c r="BK1971" s="114"/>
      <c r="BL1971" s="114"/>
    </row>
    <row r="1972">
      <c r="A1972" s="114"/>
      <c r="B1972" s="114"/>
      <c r="C1972" s="114"/>
      <c r="D1972" s="114"/>
      <c r="E1972" s="114"/>
      <c r="F1972" s="114"/>
      <c r="G1972" s="114"/>
      <c r="H1972" s="114"/>
      <c r="I1972" s="114"/>
      <c r="J1972" s="114"/>
      <c r="K1972" s="114"/>
      <c r="L1972" s="114"/>
      <c r="M1972" s="114"/>
      <c r="N1972" s="114"/>
      <c r="O1972" s="114"/>
      <c r="P1972" s="114"/>
      <c r="Q1972" s="114"/>
      <c r="R1972" s="114"/>
      <c r="S1972" s="114"/>
      <c r="T1972" s="114"/>
      <c r="U1972" s="114"/>
      <c r="V1972" s="114"/>
      <c r="W1972" s="114"/>
      <c r="X1972" s="114"/>
      <c r="Y1972" s="114"/>
      <c r="Z1972" s="114"/>
      <c r="AA1972" s="114"/>
      <c r="AB1972" s="114"/>
      <c r="AC1972" s="114"/>
      <c r="AD1972" s="114"/>
      <c r="AE1972" s="114"/>
      <c r="AF1972" s="114"/>
      <c r="AG1972" s="114"/>
      <c r="AH1972" s="114"/>
      <c r="AI1972" s="114"/>
      <c r="AJ1972" s="114"/>
      <c r="AK1972" s="114"/>
      <c r="AL1972" s="114"/>
      <c r="AM1972" s="114"/>
      <c r="AN1972" s="114"/>
      <c r="AO1972" s="114"/>
      <c r="AP1972" s="114"/>
      <c r="AQ1972" s="114"/>
      <c r="AR1972" s="114"/>
      <c r="AS1972" s="114"/>
      <c r="AT1972" s="114"/>
      <c r="AU1972" s="114"/>
      <c r="AV1972" s="114"/>
      <c r="AW1972" s="114"/>
      <c r="AX1972" s="114"/>
      <c r="AY1972" s="114"/>
      <c r="AZ1972" s="114"/>
      <c r="BA1972" s="114"/>
      <c r="BB1972" s="114"/>
      <c r="BC1972" s="114"/>
      <c r="BD1972" s="114"/>
      <c r="BE1972" s="114"/>
      <c r="BF1972" s="114"/>
      <c r="BG1972" s="114"/>
      <c r="BH1972" s="114"/>
      <c r="BI1972" s="114"/>
      <c r="BJ1972" s="114"/>
      <c r="BK1972" s="114"/>
      <c r="BL1972" s="114"/>
    </row>
    <row r="1973">
      <c r="A1973" s="114"/>
      <c r="B1973" s="114"/>
      <c r="C1973" s="114"/>
      <c r="D1973" s="114"/>
      <c r="E1973" s="114"/>
      <c r="F1973" s="114"/>
      <c r="G1973" s="114"/>
      <c r="H1973" s="114"/>
      <c r="I1973" s="114"/>
      <c r="J1973" s="114"/>
      <c r="K1973" s="114"/>
      <c r="L1973" s="114"/>
      <c r="M1973" s="114"/>
      <c r="N1973" s="114"/>
      <c r="O1973" s="114"/>
      <c r="P1973" s="114"/>
      <c r="Q1973" s="114"/>
      <c r="R1973" s="114"/>
      <c r="S1973" s="114"/>
      <c r="T1973" s="114"/>
      <c r="U1973" s="114"/>
      <c r="V1973" s="114"/>
      <c r="W1973" s="114"/>
      <c r="X1973" s="114"/>
      <c r="Y1973" s="114"/>
      <c r="Z1973" s="114"/>
      <c r="AA1973" s="114"/>
      <c r="AB1973" s="114"/>
      <c r="AC1973" s="114"/>
      <c r="AD1973" s="114"/>
      <c r="AE1973" s="114"/>
      <c r="AF1973" s="114"/>
      <c r="AG1973" s="114"/>
      <c r="AH1973" s="114"/>
      <c r="AI1973" s="114"/>
      <c r="AJ1973" s="114"/>
      <c r="AK1973" s="114"/>
      <c r="AL1973" s="114"/>
      <c r="AM1973" s="114"/>
      <c r="AN1973" s="114"/>
      <c r="AO1973" s="114"/>
      <c r="AP1973" s="114"/>
      <c r="AQ1973" s="114"/>
      <c r="AR1973" s="114"/>
      <c r="AS1973" s="114"/>
      <c r="AT1973" s="114"/>
      <c r="AU1973" s="114"/>
      <c r="AV1973" s="114"/>
      <c r="AW1973" s="114"/>
      <c r="AX1973" s="114"/>
      <c r="AY1973" s="114"/>
      <c r="AZ1973" s="114"/>
      <c r="BA1973" s="114"/>
      <c r="BB1973" s="114"/>
      <c r="BC1973" s="114"/>
      <c r="BD1973" s="114"/>
      <c r="BE1973" s="114"/>
      <c r="BF1973" s="114"/>
      <c r="BG1973" s="114"/>
      <c r="BH1973" s="114"/>
      <c r="BI1973" s="114"/>
      <c r="BJ1973" s="114"/>
      <c r="BK1973" s="114"/>
      <c r="BL1973" s="114"/>
    </row>
    <row r="1974">
      <c r="A1974" s="114"/>
      <c r="B1974" s="114"/>
      <c r="C1974" s="114"/>
      <c r="D1974" s="114"/>
      <c r="E1974" s="114"/>
      <c r="F1974" s="114"/>
      <c r="G1974" s="114"/>
      <c r="H1974" s="114"/>
      <c r="I1974" s="114"/>
      <c r="J1974" s="114"/>
      <c r="K1974" s="114"/>
      <c r="L1974" s="114"/>
      <c r="M1974" s="114"/>
      <c r="N1974" s="114"/>
      <c r="O1974" s="114"/>
      <c r="P1974" s="114"/>
      <c r="Q1974" s="114"/>
      <c r="R1974" s="114"/>
      <c r="S1974" s="114"/>
      <c r="T1974" s="114"/>
      <c r="U1974" s="114"/>
      <c r="V1974" s="114"/>
      <c r="W1974" s="114"/>
      <c r="X1974" s="114"/>
      <c r="Y1974" s="114"/>
      <c r="Z1974" s="114"/>
      <c r="AA1974" s="114"/>
      <c r="AB1974" s="114"/>
      <c r="AC1974" s="114"/>
      <c r="AD1974" s="114"/>
      <c r="AE1974" s="114"/>
      <c r="AF1974" s="114"/>
      <c r="AG1974" s="114"/>
      <c r="AH1974" s="114"/>
      <c r="AI1974" s="114"/>
      <c r="AJ1974" s="114"/>
      <c r="AK1974" s="114"/>
      <c r="AL1974" s="114"/>
      <c r="AM1974" s="114"/>
      <c r="AN1974" s="114"/>
      <c r="AO1974" s="114"/>
      <c r="AP1974" s="114"/>
      <c r="AQ1974" s="114"/>
      <c r="AR1974" s="114"/>
      <c r="AS1974" s="114"/>
      <c r="AT1974" s="114"/>
      <c r="AU1974" s="114"/>
      <c r="AV1974" s="114"/>
      <c r="AW1974" s="114"/>
      <c r="AX1974" s="114"/>
      <c r="AY1974" s="114"/>
      <c r="AZ1974" s="114"/>
      <c r="BA1974" s="114"/>
      <c r="BB1974" s="114"/>
      <c r="BC1974" s="114"/>
      <c r="BD1974" s="114"/>
      <c r="BE1974" s="114"/>
      <c r="BF1974" s="114"/>
      <c r="BG1974" s="114"/>
      <c r="BH1974" s="114"/>
      <c r="BI1974" s="114"/>
      <c r="BJ1974" s="114"/>
      <c r="BK1974" s="114"/>
      <c r="BL1974" s="114"/>
    </row>
    <row r="1975">
      <c r="A1975" s="114"/>
      <c r="B1975" s="114"/>
      <c r="C1975" s="114"/>
      <c r="D1975" s="114"/>
      <c r="E1975" s="114"/>
      <c r="F1975" s="114"/>
      <c r="G1975" s="114"/>
      <c r="H1975" s="114"/>
      <c r="I1975" s="114"/>
      <c r="J1975" s="114"/>
      <c r="K1975" s="114"/>
      <c r="L1975" s="114"/>
      <c r="M1975" s="114"/>
      <c r="N1975" s="114"/>
      <c r="O1975" s="114"/>
      <c r="P1975" s="114"/>
      <c r="Q1975" s="114"/>
      <c r="R1975" s="114"/>
      <c r="S1975" s="114"/>
      <c r="T1975" s="114"/>
      <c r="U1975" s="114"/>
      <c r="V1975" s="114"/>
      <c r="W1975" s="114"/>
      <c r="X1975" s="114"/>
      <c r="Y1975" s="114"/>
      <c r="Z1975" s="114"/>
      <c r="AA1975" s="114"/>
      <c r="AB1975" s="114"/>
      <c r="AC1975" s="114"/>
      <c r="AD1975" s="114"/>
      <c r="AE1975" s="114"/>
      <c r="AF1975" s="114"/>
      <c r="AG1975" s="114"/>
      <c r="AH1975" s="114"/>
      <c r="AI1975" s="114"/>
      <c r="AJ1975" s="114"/>
      <c r="AK1975" s="114"/>
      <c r="AL1975" s="114"/>
      <c r="AM1975" s="114"/>
      <c r="AN1975" s="114"/>
      <c r="AO1975" s="114"/>
      <c r="AP1975" s="114"/>
      <c r="AQ1975" s="114"/>
      <c r="AR1975" s="114"/>
      <c r="AS1975" s="114"/>
      <c r="AT1975" s="114"/>
      <c r="AU1975" s="114"/>
      <c r="AV1975" s="114"/>
      <c r="AW1975" s="114"/>
      <c r="AX1975" s="114"/>
      <c r="AY1975" s="114"/>
      <c r="AZ1975" s="114"/>
      <c r="BA1975" s="114"/>
      <c r="BB1975" s="114"/>
      <c r="BC1975" s="114"/>
      <c r="BD1975" s="114"/>
      <c r="BE1975" s="114"/>
      <c r="BF1975" s="114"/>
      <c r="BG1975" s="114"/>
      <c r="BH1975" s="114"/>
      <c r="BI1975" s="114"/>
      <c r="BJ1975" s="114"/>
      <c r="BK1975" s="114"/>
      <c r="BL1975" s="114"/>
    </row>
    <row r="1976">
      <c r="A1976" s="114"/>
      <c r="B1976" s="114"/>
      <c r="C1976" s="114"/>
      <c r="D1976" s="114"/>
      <c r="E1976" s="114"/>
      <c r="F1976" s="114"/>
      <c r="G1976" s="114"/>
      <c r="H1976" s="114"/>
      <c r="I1976" s="114"/>
      <c r="J1976" s="114"/>
      <c r="K1976" s="114"/>
      <c r="L1976" s="114"/>
      <c r="M1976" s="114"/>
      <c r="N1976" s="114"/>
      <c r="O1976" s="114"/>
      <c r="P1976" s="114"/>
      <c r="Q1976" s="114"/>
      <c r="R1976" s="114"/>
      <c r="S1976" s="114"/>
      <c r="T1976" s="114"/>
      <c r="U1976" s="114"/>
      <c r="V1976" s="114"/>
      <c r="W1976" s="114"/>
      <c r="X1976" s="114"/>
      <c r="Y1976" s="114"/>
      <c r="Z1976" s="114"/>
      <c r="AA1976" s="114"/>
      <c r="AB1976" s="114"/>
      <c r="AC1976" s="114"/>
      <c r="AD1976" s="114"/>
      <c r="AE1976" s="114"/>
      <c r="AF1976" s="114"/>
      <c r="AG1976" s="114"/>
      <c r="AH1976" s="114"/>
      <c r="AI1976" s="114"/>
      <c r="AJ1976" s="114"/>
      <c r="AK1976" s="114"/>
      <c r="AL1976" s="114"/>
      <c r="AM1976" s="114"/>
      <c r="AN1976" s="114"/>
      <c r="AO1976" s="114"/>
      <c r="AP1976" s="114"/>
      <c r="AQ1976" s="114"/>
      <c r="AR1976" s="114"/>
      <c r="AS1976" s="114"/>
      <c r="AT1976" s="114"/>
      <c r="AU1976" s="114"/>
      <c r="AV1976" s="114"/>
      <c r="AW1976" s="114"/>
      <c r="AX1976" s="114"/>
      <c r="AY1976" s="114"/>
      <c r="AZ1976" s="114"/>
      <c r="BA1976" s="114"/>
      <c r="BB1976" s="114"/>
      <c r="BC1976" s="114"/>
      <c r="BD1976" s="114"/>
      <c r="BE1976" s="114"/>
      <c r="BF1976" s="114"/>
      <c r="BG1976" s="114"/>
      <c r="BH1976" s="114"/>
      <c r="BI1976" s="114"/>
      <c r="BJ1976" s="114"/>
      <c r="BK1976" s="114"/>
      <c r="BL1976" s="114"/>
    </row>
    <row r="1977">
      <c r="A1977" s="114"/>
      <c r="B1977" s="114"/>
      <c r="C1977" s="114"/>
      <c r="D1977" s="114"/>
      <c r="E1977" s="114"/>
      <c r="F1977" s="114"/>
      <c r="G1977" s="114"/>
      <c r="H1977" s="114"/>
      <c r="I1977" s="114"/>
      <c r="J1977" s="114"/>
      <c r="K1977" s="114"/>
      <c r="L1977" s="114"/>
      <c r="M1977" s="114"/>
      <c r="N1977" s="114"/>
      <c r="O1977" s="114"/>
      <c r="P1977" s="114"/>
      <c r="Q1977" s="114"/>
      <c r="R1977" s="114"/>
      <c r="S1977" s="114"/>
      <c r="T1977" s="114"/>
      <c r="U1977" s="114"/>
      <c r="V1977" s="114"/>
      <c r="W1977" s="114"/>
      <c r="X1977" s="114"/>
      <c r="Y1977" s="114"/>
      <c r="Z1977" s="114"/>
      <c r="AA1977" s="114"/>
      <c r="AB1977" s="114"/>
      <c r="AC1977" s="114"/>
      <c r="AD1977" s="114"/>
      <c r="AE1977" s="114"/>
      <c r="AF1977" s="114"/>
      <c r="AG1977" s="114"/>
      <c r="AH1977" s="114"/>
      <c r="AI1977" s="114"/>
      <c r="AJ1977" s="114"/>
      <c r="AK1977" s="114"/>
      <c r="AL1977" s="114"/>
      <c r="AM1977" s="114"/>
      <c r="AN1977" s="114"/>
      <c r="AO1977" s="114"/>
      <c r="AP1977" s="114"/>
      <c r="AQ1977" s="114"/>
      <c r="AR1977" s="114"/>
      <c r="AS1977" s="114"/>
      <c r="AT1977" s="114"/>
      <c r="AU1977" s="114"/>
      <c r="AV1977" s="114"/>
      <c r="AW1977" s="114"/>
      <c r="AX1977" s="114"/>
      <c r="AY1977" s="114"/>
      <c r="AZ1977" s="114"/>
      <c r="BA1977" s="114"/>
      <c r="BB1977" s="114"/>
      <c r="BC1977" s="114"/>
      <c r="BD1977" s="114"/>
      <c r="BE1977" s="114"/>
      <c r="BF1977" s="114"/>
      <c r="BG1977" s="114"/>
      <c r="BH1977" s="114"/>
      <c r="BI1977" s="114"/>
      <c r="BJ1977" s="114"/>
      <c r="BK1977" s="114"/>
      <c r="BL1977" s="114"/>
    </row>
    <row r="1978">
      <c r="A1978" s="114"/>
      <c r="B1978" s="114"/>
      <c r="C1978" s="114"/>
      <c r="D1978" s="114"/>
      <c r="E1978" s="114"/>
      <c r="F1978" s="114"/>
      <c r="G1978" s="114"/>
      <c r="H1978" s="114"/>
      <c r="I1978" s="114"/>
      <c r="J1978" s="114"/>
      <c r="K1978" s="114"/>
      <c r="L1978" s="114"/>
      <c r="M1978" s="114"/>
      <c r="N1978" s="114"/>
      <c r="O1978" s="114"/>
      <c r="P1978" s="114"/>
      <c r="Q1978" s="114"/>
      <c r="R1978" s="114"/>
      <c r="S1978" s="114"/>
      <c r="T1978" s="114"/>
      <c r="U1978" s="114"/>
      <c r="V1978" s="114"/>
      <c r="W1978" s="114"/>
      <c r="X1978" s="114"/>
      <c r="Y1978" s="114"/>
      <c r="Z1978" s="114"/>
      <c r="AA1978" s="114"/>
      <c r="AB1978" s="114"/>
      <c r="AC1978" s="114"/>
      <c r="AD1978" s="114"/>
      <c r="AE1978" s="114"/>
      <c r="AF1978" s="114"/>
      <c r="AG1978" s="114"/>
      <c r="AH1978" s="114"/>
      <c r="AI1978" s="114"/>
      <c r="AJ1978" s="114"/>
      <c r="AK1978" s="114"/>
      <c r="AL1978" s="114"/>
      <c r="AM1978" s="114"/>
      <c r="AN1978" s="114"/>
      <c r="AO1978" s="114"/>
      <c r="AP1978" s="114"/>
      <c r="AQ1978" s="114"/>
      <c r="AR1978" s="114"/>
      <c r="AS1978" s="114"/>
      <c r="AT1978" s="114"/>
      <c r="AU1978" s="114"/>
      <c r="AV1978" s="114"/>
      <c r="AW1978" s="114"/>
      <c r="AX1978" s="114"/>
      <c r="AY1978" s="114"/>
      <c r="AZ1978" s="114"/>
      <c r="BA1978" s="114"/>
      <c r="BB1978" s="114"/>
      <c r="BC1978" s="114"/>
      <c r="BD1978" s="114"/>
      <c r="BE1978" s="114"/>
      <c r="BF1978" s="114"/>
      <c r="BG1978" s="114"/>
      <c r="BH1978" s="114"/>
      <c r="BI1978" s="114"/>
      <c r="BJ1978" s="114"/>
      <c r="BK1978" s="114"/>
      <c r="BL1978" s="114"/>
    </row>
    <row r="1979">
      <c r="A1979" s="114"/>
      <c r="B1979" s="114"/>
      <c r="C1979" s="114"/>
      <c r="D1979" s="114"/>
      <c r="E1979" s="114"/>
      <c r="F1979" s="114"/>
      <c r="G1979" s="114"/>
      <c r="H1979" s="114"/>
      <c r="I1979" s="114"/>
      <c r="J1979" s="114"/>
      <c r="K1979" s="114"/>
      <c r="L1979" s="114"/>
      <c r="M1979" s="114"/>
      <c r="N1979" s="114"/>
      <c r="O1979" s="114"/>
      <c r="P1979" s="114"/>
      <c r="Q1979" s="114"/>
      <c r="R1979" s="114"/>
      <c r="S1979" s="114"/>
      <c r="T1979" s="114"/>
      <c r="U1979" s="114"/>
      <c r="V1979" s="114"/>
      <c r="W1979" s="114"/>
      <c r="X1979" s="114"/>
      <c r="Y1979" s="114"/>
      <c r="Z1979" s="114"/>
      <c r="AA1979" s="114"/>
      <c r="AB1979" s="114"/>
      <c r="AC1979" s="114"/>
      <c r="AD1979" s="114"/>
      <c r="AE1979" s="114"/>
      <c r="AF1979" s="114"/>
      <c r="AG1979" s="114"/>
      <c r="AH1979" s="114"/>
      <c r="AI1979" s="114"/>
      <c r="AJ1979" s="114"/>
      <c r="AK1979" s="114"/>
      <c r="AL1979" s="114"/>
      <c r="AM1979" s="114"/>
      <c r="AN1979" s="114"/>
      <c r="AO1979" s="114"/>
      <c r="AP1979" s="114"/>
      <c r="AQ1979" s="114"/>
      <c r="AR1979" s="114"/>
      <c r="AS1979" s="114"/>
      <c r="AT1979" s="114"/>
      <c r="AU1979" s="114"/>
      <c r="AV1979" s="114"/>
      <c r="AW1979" s="114"/>
      <c r="AX1979" s="114"/>
      <c r="AY1979" s="114"/>
      <c r="AZ1979" s="114"/>
      <c r="BA1979" s="114"/>
      <c r="BB1979" s="114"/>
      <c r="BC1979" s="114"/>
      <c r="BD1979" s="114"/>
      <c r="BE1979" s="114"/>
      <c r="BF1979" s="114"/>
      <c r="BG1979" s="114"/>
      <c r="BH1979" s="114"/>
      <c r="BI1979" s="114"/>
      <c r="BJ1979" s="114"/>
      <c r="BK1979" s="114"/>
      <c r="BL1979" s="114"/>
    </row>
    <row r="1980">
      <c r="A1980" s="114"/>
      <c r="B1980" s="114"/>
      <c r="C1980" s="114"/>
      <c r="D1980" s="114"/>
      <c r="E1980" s="114"/>
      <c r="F1980" s="114"/>
      <c r="G1980" s="114"/>
      <c r="H1980" s="114"/>
      <c r="I1980" s="114"/>
      <c r="J1980" s="114"/>
      <c r="K1980" s="114"/>
      <c r="L1980" s="114"/>
      <c r="M1980" s="114"/>
      <c r="N1980" s="114"/>
      <c r="O1980" s="114"/>
      <c r="P1980" s="114"/>
      <c r="Q1980" s="114"/>
      <c r="R1980" s="114"/>
      <c r="S1980" s="114"/>
      <c r="T1980" s="114"/>
      <c r="U1980" s="114"/>
      <c r="V1980" s="114"/>
      <c r="W1980" s="114"/>
      <c r="X1980" s="114"/>
      <c r="Y1980" s="114"/>
      <c r="Z1980" s="114"/>
      <c r="AA1980" s="114"/>
      <c r="AB1980" s="114"/>
      <c r="AC1980" s="114"/>
      <c r="AD1980" s="114"/>
      <c r="AE1980" s="114"/>
      <c r="AF1980" s="114"/>
      <c r="AG1980" s="114"/>
      <c r="AH1980" s="114"/>
      <c r="AI1980" s="114"/>
      <c r="AJ1980" s="114"/>
      <c r="AK1980" s="114"/>
      <c r="AL1980" s="114"/>
      <c r="AM1980" s="114"/>
      <c r="AN1980" s="114"/>
      <c r="AO1980" s="114"/>
      <c r="AP1980" s="114"/>
      <c r="AQ1980" s="114"/>
      <c r="AR1980" s="114"/>
      <c r="AS1980" s="114"/>
      <c r="AT1980" s="114"/>
      <c r="AU1980" s="114"/>
      <c r="AV1980" s="114"/>
      <c r="AW1980" s="114"/>
      <c r="AX1980" s="114"/>
      <c r="AY1980" s="114"/>
      <c r="AZ1980" s="114"/>
      <c r="BA1980" s="114"/>
      <c r="BB1980" s="114"/>
      <c r="BC1980" s="114"/>
      <c r="BD1980" s="114"/>
      <c r="BE1980" s="114"/>
      <c r="BF1980" s="114"/>
      <c r="BG1980" s="114"/>
      <c r="BH1980" s="114"/>
      <c r="BI1980" s="114"/>
      <c r="BJ1980" s="114"/>
      <c r="BK1980" s="114"/>
      <c r="BL1980" s="114"/>
    </row>
    <row r="1981">
      <c r="A1981" s="114"/>
      <c r="B1981" s="114"/>
      <c r="C1981" s="114"/>
      <c r="D1981" s="114"/>
      <c r="E1981" s="114"/>
      <c r="F1981" s="114"/>
      <c r="G1981" s="114"/>
      <c r="H1981" s="114"/>
      <c r="I1981" s="114"/>
      <c r="J1981" s="114"/>
      <c r="K1981" s="114"/>
      <c r="L1981" s="114"/>
      <c r="M1981" s="114"/>
      <c r="N1981" s="114"/>
      <c r="O1981" s="114"/>
      <c r="P1981" s="114"/>
      <c r="Q1981" s="114"/>
      <c r="R1981" s="114"/>
      <c r="S1981" s="114"/>
      <c r="T1981" s="114"/>
      <c r="U1981" s="114"/>
      <c r="V1981" s="114"/>
      <c r="W1981" s="114"/>
      <c r="X1981" s="114"/>
      <c r="Y1981" s="114"/>
      <c r="Z1981" s="114"/>
      <c r="AA1981" s="114"/>
      <c r="AB1981" s="114"/>
      <c r="AC1981" s="114"/>
      <c r="AD1981" s="114"/>
      <c r="AE1981" s="114"/>
      <c r="AF1981" s="114"/>
      <c r="AG1981" s="114"/>
      <c r="AH1981" s="114"/>
      <c r="AI1981" s="114"/>
      <c r="AJ1981" s="114"/>
      <c r="AK1981" s="114"/>
      <c r="AL1981" s="114"/>
      <c r="AM1981" s="114"/>
      <c r="AN1981" s="114"/>
      <c r="AO1981" s="114"/>
      <c r="AP1981" s="114"/>
      <c r="AQ1981" s="114"/>
      <c r="AR1981" s="114"/>
      <c r="AS1981" s="114"/>
      <c r="AT1981" s="114"/>
      <c r="AU1981" s="114"/>
      <c r="AV1981" s="114"/>
      <c r="AW1981" s="114"/>
      <c r="AX1981" s="114"/>
      <c r="AY1981" s="114"/>
      <c r="AZ1981" s="114"/>
      <c r="BA1981" s="114"/>
      <c r="BB1981" s="114"/>
      <c r="BC1981" s="114"/>
      <c r="BD1981" s="114"/>
      <c r="BE1981" s="114"/>
      <c r="BF1981" s="114"/>
      <c r="BG1981" s="114"/>
      <c r="BH1981" s="114"/>
      <c r="BI1981" s="114"/>
      <c r="BJ1981" s="114"/>
      <c r="BK1981" s="114"/>
      <c r="BL1981" s="114"/>
    </row>
    <row r="1982">
      <c r="A1982" s="114"/>
      <c r="B1982" s="114"/>
      <c r="C1982" s="114"/>
      <c r="D1982" s="114"/>
      <c r="E1982" s="114"/>
      <c r="F1982" s="114"/>
      <c r="G1982" s="114"/>
      <c r="H1982" s="114"/>
      <c r="I1982" s="114"/>
      <c r="J1982" s="114"/>
      <c r="K1982" s="114"/>
      <c r="L1982" s="114"/>
      <c r="M1982" s="114"/>
      <c r="N1982" s="114"/>
      <c r="O1982" s="114"/>
      <c r="P1982" s="114"/>
      <c r="Q1982" s="114"/>
      <c r="R1982" s="114"/>
      <c r="S1982" s="114"/>
      <c r="T1982" s="114"/>
      <c r="U1982" s="114"/>
      <c r="V1982" s="114"/>
      <c r="W1982" s="114"/>
      <c r="X1982" s="114"/>
      <c r="Y1982" s="114"/>
      <c r="Z1982" s="114"/>
      <c r="AA1982" s="114"/>
      <c r="AB1982" s="114"/>
      <c r="AC1982" s="114"/>
      <c r="AD1982" s="114"/>
      <c r="AE1982" s="114"/>
      <c r="AF1982" s="114"/>
      <c r="AG1982" s="114"/>
      <c r="AH1982" s="114"/>
      <c r="AI1982" s="114"/>
      <c r="AJ1982" s="114"/>
      <c r="AK1982" s="114"/>
      <c r="AL1982" s="114"/>
      <c r="AM1982" s="114"/>
      <c r="AN1982" s="114"/>
      <c r="AO1982" s="114"/>
      <c r="AP1982" s="114"/>
      <c r="AQ1982" s="114"/>
      <c r="AR1982" s="114"/>
      <c r="AS1982" s="114"/>
      <c r="AT1982" s="114"/>
      <c r="AU1982" s="114"/>
      <c r="AV1982" s="114"/>
      <c r="AW1982" s="114"/>
      <c r="AX1982" s="114"/>
      <c r="AY1982" s="114"/>
      <c r="AZ1982" s="114"/>
      <c r="BA1982" s="114"/>
      <c r="BB1982" s="114"/>
      <c r="BC1982" s="114"/>
      <c r="BD1982" s="114"/>
      <c r="BE1982" s="114"/>
      <c r="BF1982" s="114"/>
      <c r="BG1982" s="114"/>
      <c r="BH1982" s="114"/>
      <c r="BI1982" s="114"/>
      <c r="BJ1982" s="114"/>
      <c r="BK1982" s="114"/>
      <c r="BL1982" s="114"/>
    </row>
    <row r="1983">
      <c r="A1983" s="114"/>
      <c r="B1983" s="114"/>
      <c r="C1983" s="114"/>
      <c r="D1983" s="114"/>
      <c r="E1983" s="114"/>
      <c r="F1983" s="114"/>
      <c r="G1983" s="114"/>
      <c r="H1983" s="114"/>
      <c r="I1983" s="114"/>
      <c r="J1983" s="114"/>
      <c r="K1983" s="114"/>
      <c r="L1983" s="114"/>
      <c r="M1983" s="114"/>
      <c r="N1983" s="114"/>
      <c r="O1983" s="114"/>
      <c r="P1983" s="114"/>
      <c r="Q1983" s="114"/>
      <c r="R1983" s="114"/>
      <c r="S1983" s="114"/>
      <c r="T1983" s="114"/>
      <c r="U1983" s="114"/>
      <c r="V1983" s="114"/>
      <c r="W1983" s="114"/>
      <c r="X1983" s="114"/>
      <c r="Y1983" s="114"/>
      <c r="Z1983" s="114"/>
      <c r="AA1983" s="114"/>
      <c r="AB1983" s="114"/>
      <c r="AC1983" s="114"/>
      <c r="AD1983" s="114"/>
      <c r="AE1983" s="114"/>
      <c r="AF1983" s="114"/>
      <c r="AG1983" s="114"/>
      <c r="AH1983" s="114"/>
      <c r="AI1983" s="114"/>
      <c r="AJ1983" s="114"/>
      <c r="AK1983" s="114"/>
      <c r="AL1983" s="114"/>
      <c r="AM1983" s="114"/>
      <c r="AN1983" s="114"/>
      <c r="AO1983" s="114"/>
      <c r="AP1983" s="114"/>
      <c r="AQ1983" s="114"/>
      <c r="AR1983" s="114"/>
      <c r="AS1983" s="114"/>
      <c r="AT1983" s="114"/>
      <c r="AU1983" s="114"/>
      <c r="AV1983" s="114"/>
      <c r="AW1983" s="114"/>
      <c r="AX1983" s="114"/>
      <c r="AY1983" s="114"/>
      <c r="AZ1983" s="114"/>
      <c r="BA1983" s="114"/>
      <c r="BB1983" s="114"/>
      <c r="BC1983" s="114"/>
      <c r="BD1983" s="114"/>
      <c r="BE1983" s="114"/>
      <c r="BF1983" s="114"/>
      <c r="BG1983" s="114"/>
      <c r="BH1983" s="114"/>
      <c r="BI1983" s="114"/>
      <c r="BJ1983" s="114"/>
      <c r="BK1983" s="114"/>
      <c r="BL1983" s="114"/>
    </row>
    <row r="1984">
      <c r="A1984" s="114"/>
      <c r="B1984" s="114"/>
      <c r="C1984" s="114"/>
      <c r="D1984" s="114"/>
      <c r="E1984" s="114"/>
      <c r="F1984" s="114"/>
      <c r="G1984" s="114"/>
      <c r="H1984" s="114"/>
      <c r="I1984" s="114"/>
      <c r="J1984" s="114"/>
      <c r="K1984" s="114"/>
      <c r="L1984" s="114"/>
      <c r="M1984" s="114"/>
      <c r="N1984" s="114"/>
      <c r="O1984" s="114"/>
      <c r="P1984" s="114"/>
      <c r="Q1984" s="114"/>
      <c r="R1984" s="114"/>
      <c r="S1984" s="114"/>
      <c r="T1984" s="114"/>
      <c r="U1984" s="114"/>
      <c r="V1984" s="114"/>
      <c r="W1984" s="114"/>
      <c r="X1984" s="114"/>
      <c r="Y1984" s="114"/>
      <c r="Z1984" s="114"/>
      <c r="AA1984" s="114"/>
      <c r="AB1984" s="114"/>
      <c r="AC1984" s="114"/>
      <c r="AD1984" s="114"/>
      <c r="AE1984" s="114"/>
      <c r="AF1984" s="114"/>
      <c r="AG1984" s="114"/>
      <c r="AH1984" s="114"/>
      <c r="AI1984" s="114"/>
      <c r="AJ1984" s="114"/>
      <c r="AK1984" s="114"/>
      <c r="AL1984" s="114"/>
      <c r="AM1984" s="114"/>
      <c r="AN1984" s="114"/>
      <c r="AO1984" s="114"/>
      <c r="AP1984" s="114"/>
      <c r="AQ1984" s="114"/>
      <c r="AR1984" s="114"/>
      <c r="AS1984" s="114"/>
      <c r="AT1984" s="114"/>
      <c r="AU1984" s="114"/>
      <c r="AV1984" s="114"/>
      <c r="AW1984" s="114"/>
      <c r="AX1984" s="114"/>
      <c r="AY1984" s="114"/>
      <c r="AZ1984" s="114"/>
      <c r="BA1984" s="114"/>
      <c r="BB1984" s="114"/>
      <c r="BC1984" s="114"/>
      <c r="BD1984" s="114"/>
      <c r="BE1984" s="114"/>
      <c r="BF1984" s="114"/>
      <c r="BG1984" s="114"/>
      <c r="BH1984" s="114"/>
      <c r="BI1984" s="114"/>
      <c r="BJ1984" s="114"/>
      <c r="BK1984" s="114"/>
      <c r="BL1984" s="114"/>
    </row>
    <row r="1985">
      <c r="A1985" s="114"/>
      <c r="B1985" s="114"/>
      <c r="C1985" s="114"/>
      <c r="D1985" s="114"/>
      <c r="E1985" s="114"/>
      <c r="F1985" s="114"/>
      <c r="G1985" s="114"/>
      <c r="H1985" s="114"/>
      <c r="I1985" s="114"/>
      <c r="J1985" s="114"/>
      <c r="K1985" s="114"/>
      <c r="L1985" s="114"/>
      <c r="M1985" s="114"/>
      <c r="N1985" s="114"/>
      <c r="O1985" s="114"/>
      <c r="P1985" s="114"/>
      <c r="Q1985" s="114"/>
      <c r="R1985" s="114"/>
      <c r="S1985" s="114"/>
      <c r="T1985" s="114"/>
      <c r="U1985" s="114"/>
      <c r="V1985" s="114"/>
      <c r="W1985" s="114"/>
      <c r="X1985" s="114"/>
      <c r="Y1985" s="114"/>
      <c r="Z1985" s="114"/>
      <c r="AA1985" s="114"/>
      <c r="AB1985" s="114"/>
      <c r="AC1985" s="114"/>
      <c r="AD1985" s="114"/>
      <c r="AE1985" s="114"/>
      <c r="AF1985" s="114"/>
      <c r="AG1985" s="114"/>
      <c r="AH1985" s="114"/>
      <c r="AI1985" s="114"/>
      <c r="AJ1985" s="114"/>
      <c r="AK1985" s="114"/>
      <c r="AL1985" s="114"/>
      <c r="AM1985" s="114"/>
      <c r="AN1985" s="114"/>
      <c r="AO1985" s="114"/>
      <c r="AP1985" s="114"/>
      <c r="AQ1985" s="114"/>
      <c r="AR1985" s="114"/>
      <c r="AS1985" s="114"/>
      <c r="AT1985" s="114"/>
      <c r="AU1985" s="114"/>
      <c r="AV1985" s="114"/>
      <c r="AW1985" s="114"/>
      <c r="AX1985" s="114"/>
      <c r="AY1985" s="114"/>
      <c r="AZ1985" s="114"/>
      <c r="BA1985" s="114"/>
      <c r="BB1985" s="114"/>
      <c r="BC1985" s="114"/>
      <c r="BD1985" s="114"/>
      <c r="BE1985" s="114"/>
      <c r="BF1985" s="114"/>
      <c r="BG1985" s="114"/>
      <c r="BH1985" s="114"/>
      <c r="BI1985" s="114"/>
      <c r="BJ1985" s="114"/>
      <c r="BK1985" s="114"/>
      <c r="BL1985" s="114"/>
    </row>
    <row r="1986">
      <c r="A1986" s="114"/>
      <c r="B1986" s="114"/>
      <c r="C1986" s="114"/>
      <c r="D1986" s="114"/>
      <c r="E1986" s="114"/>
      <c r="F1986" s="114"/>
      <c r="G1986" s="114"/>
      <c r="H1986" s="114"/>
      <c r="I1986" s="114"/>
      <c r="J1986" s="114"/>
      <c r="K1986" s="114"/>
      <c r="L1986" s="114"/>
      <c r="M1986" s="114"/>
      <c r="N1986" s="114"/>
      <c r="O1986" s="114"/>
      <c r="P1986" s="114"/>
      <c r="Q1986" s="114"/>
      <c r="R1986" s="114"/>
      <c r="S1986" s="114"/>
      <c r="T1986" s="114"/>
      <c r="U1986" s="114"/>
      <c r="V1986" s="114"/>
      <c r="W1986" s="114"/>
      <c r="X1986" s="114"/>
      <c r="Y1986" s="114"/>
      <c r="Z1986" s="114"/>
      <c r="AA1986" s="114"/>
      <c r="AB1986" s="114"/>
      <c r="AC1986" s="114"/>
      <c r="AD1986" s="114"/>
      <c r="AE1986" s="114"/>
      <c r="AF1986" s="114"/>
      <c r="AG1986" s="114"/>
      <c r="AH1986" s="114"/>
      <c r="AI1986" s="114"/>
      <c r="AJ1986" s="114"/>
      <c r="AK1986" s="114"/>
      <c r="AL1986" s="114"/>
      <c r="AM1986" s="114"/>
      <c r="AN1986" s="114"/>
      <c r="AO1986" s="114"/>
      <c r="AP1986" s="114"/>
      <c r="AQ1986" s="114"/>
      <c r="AR1986" s="114"/>
      <c r="AS1986" s="114"/>
      <c r="AT1986" s="114"/>
      <c r="AU1986" s="114"/>
      <c r="AV1986" s="114"/>
      <c r="AW1986" s="114"/>
      <c r="AX1986" s="114"/>
      <c r="AY1986" s="114"/>
      <c r="AZ1986" s="114"/>
      <c r="BA1986" s="114"/>
      <c r="BB1986" s="114"/>
      <c r="BC1986" s="114"/>
      <c r="BD1986" s="114"/>
      <c r="BE1986" s="114"/>
      <c r="BF1986" s="114"/>
      <c r="BG1986" s="114"/>
      <c r="BH1986" s="114"/>
      <c r="BI1986" s="114"/>
      <c r="BJ1986" s="114"/>
      <c r="BK1986" s="114"/>
      <c r="BL1986" s="114"/>
    </row>
    <row r="1987">
      <c r="A1987" s="114"/>
      <c r="B1987" s="114"/>
      <c r="C1987" s="114"/>
      <c r="D1987" s="114"/>
      <c r="E1987" s="114"/>
      <c r="F1987" s="114"/>
      <c r="G1987" s="114"/>
      <c r="H1987" s="114"/>
      <c r="I1987" s="114"/>
      <c r="J1987" s="114"/>
      <c r="K1987" s="114"/>
      <c r="L1987" s="114"/>
      <c r="M1987" s="114"/>
      <c r="N1987" s="114"/>
      <c r="O1987" s="114"/>
      <c r="P1987" s="114"/>
      <c r="Q1987" s="114"/>
      <c r="R1987" s="114"/>
      <c r="S1987" s="114"/>
      <c r="T1987" s="114"/>
      <c r="U1987" s="114"/>
      <c r="V1987" s="114"/>
      <c r="W1987" s="114"/>
      <c r="X1987" s="114"/>
      <c r="Y1987" s="114"/>
      <c r="Z1987" s="114"/>
      <c r="AA1987" s="114"/>
      <c r="AB1987" s="114"/>
      <c r="AC1987" s="114"/>
      <c r="AD1987" s="114"/>
      <c r="AE1987" s="114"/>
      <c r="AF1987" s="114"/>
      <c r="AG1987" s="114"/>
      <c r="AH1987" s="114"/>
      <c r="AI1987" s="114"/>
      <c r="AJ1987" s="114"/>
      <c r="AK1987" s="114"/>
      <c r="AL1987" s="114"/>
      <c r="AM1987" s="114"/>
      <c r="AN1987" s="114"/>
      <c r="AO1987" s="114"/>
      <c r="AP1987" s="114"/>
      <c r="AQ1987" s="114"/>
      <c r="AR1987" s="114"/>
      <c r="AS1987" s="114"/>
      <c r="AT1987" s="114"/>
      <c r="AU1987" s="114"/>
      <c r="AV1987" s="114"/>
      <c r="AW1987" s="114"/>
      <c r="AX1987" s="114"/>
      <c r="AY1987" s="114"/>
      <c r="AZ1987" s="114"/>
      <c r="BA1987" s="114"/>
      <c r="BB1987" s="114"/>
      <c r="BC1987" s="114"/>
      <c r="BD1987" s="114"/>
      <c r="BE1987" s="114"/>
      <c r="BF1987" s="114"/>
      <c r="BG1987" s="114"/>
      <c r="BH1987" s="114"/>
      <c r="BI1987" s="114"/>
      <c r="BJ1987" s="114"/>
      <c r="BK1987" s="114"/>
      <c r="BL1987" s="114"/>
    </row>
    <row r="1988">
      <c r="A1988" s="114"/>
      <c r="B1988" s="114"/>
      <c r="C1988" s="114"/>
      <c r="D1988" s="114"/>
      <c r="E1988" s="114"/>
      <c r="F1988" s="114"/>
      <c r="G1988" s="114"/>
      <c r="H1988" s="114"/>
      <c r="I1988" s="114"/>
      <c r="J1988" s="114"/>
      <c r="K1988" s="114"/>
      <c r="L1988" s="114"/>
      <c r="M1988" s="114"/>
      <c r="N1988" s="114"/>
      <c r="O1988" s="114"/>
      <c r="P1988" s="114"/>
      <c r="Q1988" s="114"/>
      <c r="R1988" s="114"/>
      <c r="S1988" s="114"/>
      <c r="T1988" s="114"/>
      <c r="U1988" s="114"/>
      <c r="V1988" s="114"/>
      <c r="W1988" s="114"/>
      <c r="X1988" s="114"/>
      <c r="Y1988" s="114"/>
      <c r="Z1988" s="114"/>
      <c r="AA1988" s="114"/>
      <c r="AB1988" s="114"/>
      <c r="AC1988" s="114"/>
      <c r="AD1988" s="114"/>
      <c r="AE1988" s="114"/>
      <c r="AF1988" s="114"/>
      <c r="AG1988" s="114"/>
      <c r="AH1988" s="114"/>
      <c r="AI1988" s="114"/>
      <c r="AJ1988" s="114"/>
      <c r="AK1988" s="114"/>
      <c r="AL1988" s="114"/>
      <c r="AM1988" s="114"/>
      <c r="AN1988" s="114"/>
      <c r="AO1988" s="114"/>
      <c r="AP1988" s="114"/>
      <c r="AQ1988" s="114"/>
      <c r="AR1988" s="114"/>
      <c r="AS1988" s="114"/>
      <c r="AT1988" s="114"/>
      <c r="AU1988" s="114"/>
      <c r="AV1988" s="114"/>
      <c r="AW1988" s="114"/>
      <c r="AX1988" s="114"/>
      <c r="AY1988" s="114"/>
      <c r="AZ1988" s="114"/>
      <c r="BA1988" s="114"/>
      <c r="BB1988" s="114"/>
      <c r="BC1988" s="114"/>
      <c r="BD1988" s="114"/>
      <c r="BE1988" s="114"/>
      <c r="BF1988" s="114"/>
      <c r="BG1988" s="114"/>
      <c r="BH1988" s="114"/>
      <c r="BI1988" s="114"/>
      <c r="BJ1988" s="114"/>
      <c r="BK1988" s="114"/>
      <c r="BL1988" s="114"/>
    </row>
    <row r="1989">
      <c r="A1989" s="114"/>
      <c r="B1989" s="114"/>
      <c r="C1989" s="114"/>
      <c r="D1989" s="114"/>
      <c r="E1989" s="114"/>
      <c r="F1989" s="114"/>
      <c r="G1989" s="114"/>
      <c r="H1989" s="114"/>
      <c r="I1989" s="114"/>
      <c r="J1989" s="114"/>
      <c r="K1989" s="114"/>
      <c r="L1989" s="114"/>
      <c r="M1989" s="114"/>
      <c r="N1989" s="114"/>
      <c r="O1989" s="114"/>
      <c r="P1989" s="114"/>
      <c r="Q1989" s="114"/>
      <c r="R1989" s="114"/>
      <c r="S1989" s="114"/>
      <c r="T1989" s="114"/>
      <c r="U1989" s="114"/>
      <c r="V1989" s="114"/>
      <c r="W1989" s="114"/>
      <c r="X1989" s="114"/>
      <c r="Y1989" s="114"/>
      <c r="Z1989" s="114"/>
      <c r="AA1989" s="114"/>
      <c r="AB1989" s="114"/>
      <c r="AC1989" s="114"/>
      <c r="AD1989" s="114"/>
      <c r="AE1989" s="114"/>
      <c r="AF1989" s="114"/>
      <c r="AG1989" s="114"/>
      <c r="AH1989" s="114"/>
      <c r="AI1989" s="114"/>
      <c r="AJ1989" s="114"/>
      <c r="AK1989" s="114"/>
      <c r="AL1989" s="114"/>
      <c r="AM1989" s="114"/>
      <c r="AN1989" s="114"/>
      <c r="AO1989" s="114"/>
      <c r="AP1989" s="114"/>
      <c r="AQ1989" s="114"/>
      <c r="AR1989" s="114"/>
      <c r="AS1989" s="114"/>
      <c r="AT1989" s="114"/>
      <c r="AU1989" s="114"/>
      <c r="AV1989" s="114"/>
      <c r="AW1989" s="114"/>
      <c r="AX1989" s="114"/>
      <c r="AY1989" s="114"/>
      <c r="AZ1989" s="114"/>
      <c r="BA1989" s="114"/>
      <c r="BB1989" s="114"/>
      <c r="BC1989" s="114"/>
      <c r="BD1989" s="114"/>
      <c r="BE1989" s="114"/>
      <c r="BF1989" s="114"/>
      <c r="BG1989" s="114"/>
      <c r="BH1989" s="114"/>
      <c r="BI1989" s="114"/>
      <c r="BJ1989" s="114"/>
      <c r="BK1989" s="114"/>
      <c r="BL1989" s="114"/>
    </row>
    <row r="1990">
      <c r="A1990" s="114"/>
      <c r="B1990" s="114"/>
      <c r="C1990" s="114"/>
      <c r="D1990" s="114"/>
      <c r="E1990" s="114"/>
      <c r="F1990" s="114"/>
      <c r="G1990" s="114"/>
      <c r="H1990" s="114"/>
      <c r="I1990" s="114"/>
      <c r="J1990" s="114"/>
      <c r="K1990" s="114"/>
      <c r="L1990" s="114"/>
      <c r="M1990" s="114"/>
      <c r="N1990" s="114"/>
      <c r="O1990" s="114"/>
      <c r="P1990" s="114"/>
      <c r="Q1990" s="114"/>
      <c r="R1990" s="114"/>
      <c r="S1990" s="114"/>
      <c r="T1990" s="114"/>
      <c r="U1990" s="114"/>
      <c r="V1990" s="114"/>
      <c r="W1990" s="114"/>
      <c r="X1990" s="114"/>
      <c r="Y1990" s="114"/>
      <c r="Z1990" s="114"/>
      <c r="AA1990" s="114"/>
      <c r="AB1990" s="114"/>
      <c r="AC1990" s="114"/>
      <c r="AD1990" s="114"/>
      <c r="AE1990" s="114"/>
      <c r="AF1990" s="114"/>
      <c r="AG1990" s="114"/>
      <c r="AH1990" s="114"/>
      <c r="AI1990" s="114"/>
      <c r="AJ1990" s="114"/>
      <c r="AK1990" s="114"/>
      <c r="AL1990" s="114"/>
      <c r="AM1990" s="114"/>
      <c r="AN1990" s="114"/>
      <c r="AO1990" s="114"/>
      <c r="AP1990" s="114"/>
      <c r="AQ1990" s="114"/>
      <c r="AR1990" s="114"/>
      <c r="AS1990" s="114"/>
      <c r="AT1990" s="114"/>
      <c r="AU1990" s="114"/>
      <c r="AV1990" s="114"/>
      <c r="AW1990" s="114"/>
      <c r="AX1990" s="114"/>
      <c r="AY1990" s="114"/>
      <c r="AZ1990" s="114"/>
      <c r="BA1990" s="114"/>
      <c r="BB1990" s="114"/>
      <c r="BC1990" s="114"/>
      <c r="BD1990" s="114"/>
      <c r="BE1990" s="114"/>
      <c r="BF1990" s="114"/>
      <c r="BG1990" s="114"/>
      <c r="BH1990" s="114"/>
      <c r="BI1990" s="114"/>
      <c r="BJ1990" s="114"/>
      <c r="BK1990" s="114"/>
      <c r="BL1990" s="114"/>
    </row>
    <row r="1991">
      <c r="A1991" s="114"/>
      <c r="B1991" s="114"/>
      <c r="C1991" s="114"/>
      <c r="D1991" s="114"/>
      <c r="E1991" s="114"/>
      <c r="F1991" s="114"/>
      <c r="G1991" s="114"/>
      <c r="H1991" s="114"/>
      <c r="I1991" s="114"/>
      <c r="J1991" s="114"/>
      <c r="K1991" s="114"/>
      <c r="L1991" s="114"/>
      <c r="M1991" s="114"/>
      <c r="N1991" s="114"/>
      <c r="O1991" s="114"/>
      <c r="P1991" s="114"/>
      <c r="Q1991" s="114"/>
      <c r="R1991" s="114"/>
      <c r="S1991" s="114"/>
      <c r="T1991" s="114"/>
      <c r="U1991" s="114"/>
      <c r="V1991" s="114"/>
      <c r="W1991" s="114"/>
      <c r="X1991" s="114"/>
      <c r="Y1991" s="114"/>
      <c r="Z1991" s="114"/>
      <c r="AA1991" s="114"/>
      <c r="AB1991" s="114"/>
      <c r="AC1991" s="114"/>
      <c r="AD1991" s="114"/>
      <c r="AE1991" s="114"/>
      <c r="AF1991" s="114"/>
      <c r="AG1991" s="114"/>
      <c r="AH1991" s="114"/>
      <c r="AI1991" s="114"/>
      <c r="AJ1991" s="114"/>
      <c r="AK1991" s="114"/>
      <c r="AL1991" s="114"/>
      <c r="AM1991" s="114"/>
      <c r="AN1991" s="114"/>
      <c r="AO1991" s="114"/>
      <c r="AP1991" s="114"/>
      <c r="AQ1991" s="114"/>
      <c r="AR1991" s="114"/>
      <c r="AS1991" s="114"/>
      <c r="AT1991" s="114"/>
      <c r="AU1991" s="114"/>
      <c r="AV1991" s="114"/>
      <c r="AW1991" s="114"/>
      <c r="AX1991" s="114"/>
      <c r="AY1991" s="114"/>
      <c r="AZ1991" s="114"/>
      <c r="BA1991" s="114"/>
      <c r="BB1991" s="114"/>
      <c r="BC1991" s="114"/>
      <c r="BD1991" s="114"/>
      <c r="BE1991" s="114"/>
      <c r="BF1991" s="114"/>
      <c r="BG1991" s="114"/>
      <c r="BH1991" s="114"/>
      <c r="BI1991" s="114"/>
      <c r="BJ1991" s="114"/>
      <c r="BK1991" s="114"/>
      <c r="BL1991" s="114"/>
    </row>
    <row r="1992">
      <c r="A1992" s="114"/>
      <c r="B1992" s="114"/>
      <c r="C1992" s="114"/>
      <c r="D1992" s="114"/>
      <c r="E1992" s="114"/>
      <c r="F1992" s="114"/>
      <c r="G1992" s="114"/>
      <c r="H1992" s="114"/>
      <c r="I1992" s="114"/>
      <c r="J1992" s="114"/>
      <c r="K1992" s="114"/>
      <c r="L1992" s="114"/>
      <c r="M1992" s="114"/>
      <c r="N1992" s="114"/>
      <c r="O1992" s="114"/>
      <c r="P1992" s="114"/>
      <c r="Q1992" s="114"/>
      <c r="R1992" s="114"/>
      <c r="S1992" s="114"/>
      <c r="T1992" s="114"/>
      <c r="U1992" s="114"/>
      <c r="V1992" s="114"/>
      <c r="W1992" s="114"/>
      <c r="X1992" s="114"/>
      <c r="Y1992" s="114"/>
      <c r="Z1992" s="114"/>
      <c r="AA1992" s="114"/>
      <c r="AB1992" s="114"/>
      <c r="AC1992" s="114"/>
      <c r="AD1992" s="114"/>
      <c r="AE1992" s="114"/>
      <c r="AF1992" s="114"/>
      <c r="AG1992" s="114"/>
      <c r="AH1992" s="114"/>
      <c r="AI1992" s="114"/>
      <c r="AJ1992" s="114"/>
      <c r="AK1992" s="114"/>
      <c r="AL1992" s="114"/>
      <c r="AM1992" s="114"/>
      <c r="AN1992" s="114"/>
      <c r="AO1992" s="114"/>
      <c r="AP1992" s="114"/>
      <c r="AQ1992" s="114"/>
      <c r="AR1992" s="114"/>
      <c r="AS1992" s="114"/>
      <c r="AT1992" s="114"/>
      <c r="AU1992" s="114"/>
      <c r="AV1992" s="114"/>
      <c r="AW1992" s="114"/>
      <c r="AX1992" s="114"/>
      <c r="AY1992" s="114"/>
      <c r="AZ1992" s="114"/>
      <c r="BA1992" s="114"/>
      <c r="BB1992" s="114"/>
      <c r="BC1992" s="114"/>
      <c r="BD1992" s="114"/>
      <c r="BE1992" s="114"/>
      <c r="BF1992" s="114"/>
      <c r="BG1992" s="114"/>
      <c r="BH1992" s="114"/>
      <c r="BI1992" s="114"/>
      <c r="BJ1992" s="114"/>
      <c r="BK1992" s="114"/>
      <c r="BL1992" s="114"/>
    </row>
    <row r="1993">
      <c r="A1993" s="114"/>
      <c r="B1993" s="114"/>
      <c r="C1993" s="114"/>
      <c r="D1993" s="114"/>
      <c r="E1993" s="114"/>
      <c r="F1993" s="114"/>
      <c r="G1993" s="114"/>
      <c r="H1993" s="114"/>
      <c r="I1993" s="114"/>
      <c r="J1993" s="114"/>
      <c r="K1993" s="114"/>
      <c r="L1993" s="114"/>
      <c r="M1993" s="114"/>
      <c r="N1993" s="114"/>
      <c r="O1993" s="114"/>
      <c r="P1993" s="114"/>
      <c r="Q1993" s="114"/>
      <c r="R1993" s="114"/>
      <c r="S1993" s="114"/>
      <c r="T1993" s="114"/>
      <c r="U1993" s="114"/>
      <c r="V1993" s="114"/>
      <c r="W1993" s="114"/>
      <c r="X1993" s="114"/>
      <c r="Y1993" s="114"/>
      <c r="Z1993" s="114"/>
      <c r="AA1993" s="114"/>
      <c r="AB1993" s="114"/>
      <c r="AC1993" s="114"/>
      <c r="AD1993" s="114"/>
      <c r="AE1993" s="114"/>
      <c r="AF1993" s="114"/>
      <c r="AG1993" s="114"/>
      <c r="AH1993" s="114"/>
      <c r="AI1993" s="114"/>
      <c r="AJ1993" s="114"/>
      <c r="AK1993" s="114"/>
      <c r="AL1993" s="114"/>
      <c r="AM1993" s="114"/>
      <c r="AN1993" s="114"/>
      <c r="AO1993" s="114"/>
      <c r="AP1993" s="114"/>
      <c r="AQ1993" s="114"/>
      <c r="AR1993" s="114"/>
      <c r="AS1993" s="114"/>
      <c r="AT1993" s="114"/>
      <c r="AU1993" s="114"/>
      <c r="AV1993" s="114"/>
      <c r="AW1993" s="114"/>
      <c r="AX1993" s="114"/>
      <c r="AY1993" s="114"/>
      <c r="AZ1993" s="114"/>
      <c r="BA1993" s="114"/>
      <c r="BB1993" s="114"/>
      <c r="BC1993" s="114"/>
      <c r="BD1993" s="114"/>
      <c r="BE1993" s="114"/>
      <c r="BF1993" s="114"/>
      <c r="BG1993" s="114"/>
      <c r="BH1993" s="114"/>
      <c r="BI1993" s="114"/>
      <c r="BJ1993" s="114"/>
      <c r="BK1993" s="114"/>
      <c r="BL1993" s="114"/>
    </row>
    <row r="1994">
      <c r="A1994" s="114"/>
      <c r="B1994" s="114"/>
      <c r="C1994" s="114"/>
      <c r="D1994" s="114"/>
      <c r="E1994" s="114"/>
      <c r="F1994" s="114"/>
      <c r="G1994" s="114"/>
      <c r="H1994" s="114"/>
      <c r="I1994" s="114"/>
      <c r="J1994" s="114"/>
      <c r="K1994" s="114"/>
      <c r="L1994" s="114"/>
      <c r="M1994" s="114"/>
      <c r="N1994" s="114"/>
      <c r="O1994" s="114"/>
      <c r="P1994" s="114"/>
      <c r="Q1994" s="114"/>
      <c r="R1994" s="114"/>
      <c r="S1994" s="114"/>
      <c r="T1994" s="114"/>
      <c r="U1994" s="114"/>
      <c r="V1994" s="114"/>
      <c r="W1994" s="114"/>
      <c r="X1994" s="114"/>
      <c r="Y1994" s="114"/>
      <c r="Z1994" s="114"/>
      <c r="AA1994" s="114"/>
      <c r="AB1994" s="114"/>
      <c r="AC1994" s="114"/>
      <c r="AD1994" s="114"/>
      <c r="AE1994" s="114"/>
      <c r="AF1994" s="114"/>
      <c r="AG1994" s="114"/>
      <c r="AH1994" s="114"/>
      <c r="AI1994" s="114"/>
      <c r="AJ1994" s="114"/>
      <c r="AK1994" s="114"/>
      <c r="AL1994" s="114"/>
      <c r="AM1994" s="114"/>
      <c r="AN1994" s="114"/>
      <c r="AO1994" s="114"/>
      <c r="AP1994" s="114"/>
      <c r="AQ1994" s="114"/>
      <c r="AR1994" s="114"/>
      <c r="AS1994" s="114"/>
      <c r="AT1994" s="114"/>
      <c r="AU1994" s="114"/>
      <c r="AV1994" s="114"/>
      <c r="AW1994" s="114"/>
      <c r="AX1994" s="114"/>
      <c r="AY1994" s="114"/>
      <c r="AZ1994" s="114"/>
      <c r="BA1994" s="114"/>
      <c r="BB1994" s="114"/>
      <c r="BC1994" s="114"/>
      <c r="BD1994" s="114"/>
      <c r="BE1994" s="114"/>
      <c r="BF1994" s="114"/>
      <c r="BG1994" s="114"/>
      <c r="BH1994" s="114"/>
      <c r="BI1994" s="114"/>
      <c r="BJ1994" s="114"/>
      <c r="BK1994" s="114"/>
      <c r="BL1994" s="114"/>
    </row>
    <row r="1995">
      <c r="A1995" s="114"/>
      <c r="B1995" s="114"/>
      <c r="C1995" s="114"/>
      <c r="D1995" s="114"/>
      <c r="E1995" s="114"/>
      <c r="F1995" s="114"/>
      <c r="G1995" s="114"/>
      <c r="H1995" s="114"/>
      <c r="I1995" s="114"/>
      <c r="J1995" s="114"/>
      <c r="K1995" s="114"/>
      <c r="L1995" s="114"/>
      <c r="M1995" s="114"/>
      <c r="N1995" s="114"/>
      <c r="O1995" s="114"/>
      <c r="P1995" s="114"/>
      <c r="Q1995" s="114"/>
      <c r="R1995" s="114"/>
      <c r="S1995" s="114"/>
      <c r="T1995" s="114"/>
      <c r="U1995" s="114"/>
      <c r="V1995" s="114"/>
      <c r="W1995" s="114"/>
      <c r="X1995" s="114"/>
      <c r="Y1995" s="114"/>
      <c r="Z1995" s="114"/>
      <c r="AA1995" s="114"/>
      <c r="AB1995" s="114"/>
      <c r="AC1995" s="114"/>
      <c r="AD1995" s="114"/>
      <c r="AE1995" s="114"/>
      <c r="AF1995" s="114"/>
      <c r="AG1995" s="114"/>
      <c r="AH1995" s="114"/>
      <c r="AI1995" s="114"/>
      <c r="AJ1995" s="114"/>
      <c r="AK1995" s="114"/>
      <c r="AL1995" s="114"/>
      <c r="AM1995" s="114"/>
      <c r="AN1995" s="114"/>
      <c r="AO1995" s="114"/>
      <c r="AP1995" s="114"/>
      <c r="AQ1995" s="114"/>
      <c r="AR1995" s="114"/>
      <c r="AS1995" s="114"/>
      <c r="AT1995" s="114"/>
      <c r="AU1995" s="114"/>
      <c r="AV1995" s="114"/>
      <c r="AW1995" s="114"/>
      <c r="AX1995" s="114"/>
      <c r="AY1995" s="114"/>
      <c r="AZ1995" s="114"/>
      <c r="BA1995" s="114"/>
      <c r="BB1995" s="114"/>
      <c r="BC1995" s="114"/>
      <c r="BD1995" s="114"/>
      <c r="BE1995" s="114"/>
      <c r="BF1995" s="114"/>
      <c r="BG1995" s="114"/>
      <c r="BH1995" s="114"/>
      <c r="BI1995" s="114"/>
      <c r="BJ1995" s="114"/>
      <c r="BK1995" s="114"/>
      <c r="BL1995" s="114"/>
    </row>
    <row r="1996">
      <c r="A1996" s="114"/>
      <c r="B1996" s="114"/>
      <c r="C1996" s="114"/>
      <c r="D1996" s="114"/>
      <c r="E1996" s="114"/>
      <c r="F1996" s="114"/>
      <c r="G1996" s="114"/>
      <c r="H1996" s="114"/>
      <c r="I1996" s="114"/>
      <c r="J1996" s="114"/>
      <c r="K1996" s="114"/>
      <c r="L1996" s="114"/>
      <c r="M1996" s="114"/>
      <c r="N1996" s="114"/>
      <c r="O1996" s="114"/>
      <c r="P1996" s="114"/>
      <c r="Q1996" s="114"/>
      <c r="R1996" s="114"/>
      <c r="S1996" s="114"/>
      <c r="T1996" s="114"/>
      <c r="U1996" s="114"/>
      <c r="V1996" s="114"/>
      <c r="W1996" s="114"/>
      <c r="X1996" s="114"/>
      <c r="Y1996" s="114"/>
      <c r="Z1996" s="114"/>
      <c r="AA1996" s="114"/>
      <c r="AB1996" s="114"/>
      <c r="AC1996" s="114"/>
      <c r="AD1996" s="114"/>
      <c r="AE1996" s="114"/>
      <c r="AF1996" s="114"/>
      <c r="AG1996" s="114"/>
      <c r="AH1996" s="114"/>
      <c r="AI1996" s="114"/>
      <c r="AJ1996" s="114"/>
      <c r="AK1996" s="114"/>
      <c r="AL1996" s="114"/>
      <c r="AM1996" s="114"/>
      <c r="AN1996" s="114"/>
      <c r="AO1996" s="114"/>
      <c r="AP1996" s="114"/>
      <c r="AQ1996" s="114"/>
      <c r="AR1996" s="114"/>
      <c r="AS1996" s="114"/>
      <c r="AT1996" s="114"/>
      <c r="AU1996" s="114"/>
      <c r="AV1996" s="114"/>
      <c r="AW1996" s="114"/>
      <c r="AX1996" s="114"/>
      <c r="AY1996" s="114"/>
      <c r="AZ1996" s="114"/>
      <c r="BA1996" s="114"/>
      <c r="BB1996" s="114"/>
      <c r="BC1996" s="114"/>
      <c r="BD1996" s="114"/>
      <c r="BE1996" s="114"/>
      <c r="BF1996" s="114"/>
      <c r="BG1996" s="114"/>
      <c r="BH1996" s="114"/>
      <c r="BI1996" s="114"/>
      <c r="BJ1996" s="114"/>
      <c r="BK1996" s="114"/>
      <c r="BL1996" s="114"/>
    </row>
    <row r="1997">
      <c r="A1997" s="114"/>
      <c r="B1997" s="114"/>
      <c r="C1997" s="114"/>
      <c r="D1997" s="114"/>
      <c r="E1997" s="114"/>
      <c r="F1997" s="114"/>
      <c r="G1997" s="114"/>
      <c r="H1997" s="114"/>
      <c r="I1997" s="114"/>
      <c r="J1997" s="114"/>
      <c r="K1997" s="114"/>
      <c r="L1997" s="114"/>
      <c r="M1997" s="114"/>
      <c r="N1997" s="114"/>
      <c r="O1997" s="114"/>
      <c r="P1997" s="114"/>
      <c r="Q1997" s="114"/>
      <c r="R1997" s="114"/>
      <c r="S1997" s="114"/>
      <c r="T1997" s="114"/>
      <c r="U1997" s="114"/>
      <c r="V1997" s="114"/>
      <c r="W1997" s="114"/>
      <c r="X1997" s="114"/>
      <c r="Y1997" s="114"/>
      <c r="Z1997" s="114"/>
      <c r="AA1997" s="114"/>
      <c r="AB1997" s="114"/>
      <c r="AC1997" s="114"/>
      <c r="AD1997" s="114"/>
      <c r="AE1997" s="114"/>
      <c r="AF1997" s="114"/>
      <c r="AG1997" s="114"/>
      <c r="AH1997" s="114"/>
      <c r="AI1997" s="114"/>
      <c r="AJ1997" s="114"/>
      <c r="AK1997" s="114"/>
      <c r="AL1997" s="114"/>
      <c r="AM1997" s="114"/>
      <c r="AN1997" s="114"/>
      <c r="AO1997" s="114"/>
      <c r="AP1997" s="114"/>
      <c r="AQ1997" s="114"/>
      <c r="AR1997" s="114"/>
      <c r="AS1997" s="114"/>
      <c r="AT1997" s="114"/>
      <c r="AU1997" s="114"/>
      <c r="AV1997" s="114"/>
      <c r="AW1997" s="114"/>
      <c r="AX1997" s="114"/>
      <c r="AY1997" s="114"/>
      <c r="AZ1997" s="114"/>
      <c r="BA1997" s="114"/>
      <c r="BB1997" s="114"/>
      <c r="BC1997" s="114"/>
      <c r="BD1997" s="114"/>
      <c r="BE1997" s="114"/>
      <c r="BF1997" s="114"/>
      <c r="BG1997" s="114"/>
      <c r="BH1997" s="114"/>
      <c r="BI1997" s="114"/>
      <c r="BJ1997" s="114"/>
      <c r="BK1997" s="114"/>
      <c r="BL1997" s="114"/>
    </row>
    <row r="1998">
      <c r="A1998" s="114"/>
      <c r="B1998" s="114"/>
      <c r="C1998" s="114"/>
      <c r="D1998" s="114"/>
      <c r="E1998" s="114"/>
      <c r="F1998" s="114"/>
      <c r="G1998" s="114"/>
      <c r="H1998" s="114"/>
      <c r="I1998" s="114"/>
      <c r="J1998" s="114"/>
      <c r="K1998" s="114"/>
      <c r="L1998" s="114"/>
      <c r="M1998" s="114"/>
      <c r="N1998" s="114"/>
      <c r="O1998" s="114"/>
      <c r="P1998" s="114"/>
      <c r="Q1998" s="114"/>
      <c r="R1998" s="114"/>
      <c r="S1998" s="114"/>
      <c r="T1998" s="114"/>
      <c r="U1998" s="114"/>
      <c r="V1998" s="114"/>
      <c r="W1998" s="114"/>
      <c r="X1998" s="114"/>
      <c r="Y1998" s="114"/>
      <c r="Z1998" s="114"/>
      <c r="AA1998" s="114"/>
      <c r="AB1998" s="114"/>
      <c r="AC1998" s="114"/>
      <c r="AD1998" s="114"/>
      <c r="AE1998" s="114"/>
      <c r="AF1998" s="114"/>
      <c r="AG1998" s="114"/>
      <c r="AH1998" s="114"/>
      <c r="AI1998" s="114"/>
      <c r="AJ1998" s="114"/>
      <c r="AK1998" s="114"/>
      <c r="AL1998" s="114"/>
      <c r="AM1998" s="114"/>
      <c r="AN1998" s="114"/>
      <c r="AO1998" s="114"/>
      <c r="AP1998" s="114"/>
      <c r="AQ1998" s="114"/>
      <c r="AR1998" s="114"/>
      <c r="AS1998" s="114"/>
      <c r="AT1998" s="114"/>
      <c r="AU1998" s="114"/>
      <c r="AV1998" s="114"/>
      <c r="AW1998" s="114"/>
      <c r="AX1998" s="114"/>
      <c r="AY1998" s="114"/>
      <c r="AZ1998" s="114"/>
      <c r="BA1998" s="114"/>
      <c r="BB1998" s="114"/>
      <c r="BC1998" s="114"/>
      <c r="BD1998" s="114"/>
      <c r="BE1998" s="114"/>
      <c r="BF1998" s="114"/>
      <c r="BG1998" s="114"/>
      <c r="BH1998" s="114"/>
      <c r="BI1998" s="114"/>
      <c r="BJ1998" s="114"/>
      <c r="BK1998" s="114"/>
      <c r="BL1998" s="114"/>
    </row>
    <row r="1999">
      <c r="A1999" s="114"/>
      <c r="B1999" s="114"/>
      <c r="C1999" s="114"/>
      <c r="D1999" s="114"/>
      <c r="E1999" s="114"/>
      <c r="F1999" s="114"/>
      <c r="G1999" s="114"/>
      <c r="H1999" s="114"/>
      <c r="I1999" s="114"/>
      <c r="J1999" s="114"/>
      <c r="K1999" s="114"/>
      <c r="L1999" s="114"/>
      <c r="M1999" s="114"/>
      <c r="N1999" s="114"/>
      <c r="O1999" s="114"/>
      <c r="P1999" s="114"/>
      <c r="Q1999" s="114"/>
      <c r="R1999" s="114"/>
      <c r="S1999" s="114"/>
      <c r="T1999" s="114"/>
      <c r="U1999" s="114"/>
      <c r="V1999" s="114"/>
      <c r="W1999" s="114"/>
      <c r="X1999" s="114"/>
      <c r="Y1999" s="114"/>
      <c r="Z1999" s="114"/>
      <c r="AA1999" s="114"/>
      <c r="AB1999" s="114"/>
      <c r="AC1999" s="114"/>
      <c r="AD1999" s="114"/>
      <c r="AE1999" s="114"/>
      <c r="AF1999" s="114"/>
      <c r="AG1999" s="114"/>
      <c r="AH1999" s="114"/>
      <c r="AI1999" s="114"/>
      <c r="AJ1999" s="114"/>
      <c r="AK1999" s="114"/>
      <c r="AL1999" s="114"/>
      <c r="AM1999" s="114"/>
      <c r="AN1999" s="114"/>
      <c r="AO1999" s="114"/>
      <c r="AP1999" s="114"/>
      <c r="AQ1999" s="114"/>
      <c r="AR1999" s="114"/>
      <c r="AS1999" s="114"/>
      <c r="AT1999" s="114"/>
      <c r="AU1999" s="114"/>
      <c r="AV1999" s="114"/>
      <c r="AW1999" s="114"/>
      <c r="AX1999" s="114"/>
      <c r="AY1999" s="114"/>
      <c r="AZ1999" s="114"/>
      <c r="BA1999" s="114"/>
      <c r="BB1999" s="114"/>
      <c r="BC1999" s="114"/>
      <c r="BD1999" s="114"/>
      <c r="BE1999" s="114"/>
      <c r="BF1999" s="114"/>
      <c r="BG1999" s="114"/>
      <c r="BH1999" s="114"/>
      <c r="BI1999" s="114"/>
      <c r="BJ1999" s="114"/>
      <c r="BK1999" s="114"/>
      <c r="BL1999" s="114"/>
    </row>
    <row r="2000">
      <c r="A2000" s="114"/>
      <c r="B2000" s="114"/>
      <c r="C2000" s="114"/>
      <c r="D2000" s="114"/>
      <c r="E2000" s="114"/>
      <c r="F2000" s="114"/>
      <c r="G2000" s="114"/>
      <c r="H2000" s="114"/>
      <c r="I2000" s="114"/>
      <c r="J2000" s="114"/>
      <c r="K2000" s="114"/>
      <c r="L2000" s="114"/>
      <c r="M2000" s="114"/>
      <c r="N2000" s="114"/>
      <c r="O2000" s="114"/>
      <c r="P2000" s="114"/>
      <c r="Q2000" s="114"/>
      <c r="R2000" s="114"/>
      <c r="S2000" s="114"/>
      <c r="T2000" s="114"/>
      <c r="U2000" s="114"/>
      <c r="V2000" s="114"/>
      <c r="W2000" s="114"/>
      <c r="X2000" s="114"/>
      <c r="Y2000" s="114"/>
      <c r="Z2000" s="114"/>
      <c r="AA2000" s="114"/>
      <c r="AB2000" s="114"/>
      <c r="AC2000" s="114"/>
      <c r="AD2000" s="114"/>
      <c r="AE2000" s="114"/>
      <c r="AF2000" s="114"/>
      <c r="AG2000" s="114"/>
      <c r="AH2000" s="114"/>
      <c r="AI2000" s="114"/>
      <c r="AJ2000" s="114"/>
      <c r="AK2000" s="114"/>
      <c r="AL2000" s="114"/>
      <c r="AM2000" s="114"/>
      <c r="AN2000" s="114"/>
      <c r="AO2000" s="114"/>
      <c r="AP2000" s="114"/>
      <c r="AQ2000" s="114"/>
      <c r="AR2000" s="114"/>
      <c r="AS2000" s="114"/>
      <c r="AT2000" s="114"/>
      <c r="AU2000" s="114"/>
      <c r="AV2000" s="114"/>
      <c r="AW2000" s="114"/>
      <c r="AX2000" s="114"/>
      <c r="AY2000" s="114"/>
      <c r="AZ2000" s="114"/>
      <c r="BA2000" s="114"/>
      <c r="BB2000" s="114"/>
      <c r="BC2000" s="114"/>
      <c r="BD2000" s="114"/>
      <c r="BE2000" s="114"/>
      <c r="BF2000" s="114"/>
      <c r="BG2000" s="114"/>
      <c r="BH2000" s="114"/>
      <c r="BI2000" s="114"/>
      <c r="BJ2000" s="114"/>
      <c r="BK2000" s="114"/>
      <c r="BL2000" s="114"/>
    </row>
    <row r="2001">
      <c r="A2001" s="114"/>
      <c r="B2001" s="114"/>
      <c r="C2001" s="114"/>
      <c r="D2001" s="114"/>
      <c r="E2001" s="114"/>
      <c r="F2001" s="114"/>
      <c r="G2001" s="114"/>
      <c r="H2001" s="114"/>
      <c r="I2001" s="114"/>
      <c r="J2001" s="114"/>
      <c r="K2001" s="114"/>
      <c r="L2001" s="114"/>
      <c r="M2001" s="114"/>
      <c r="N2001" s="114"/>
      <c r="O2001" s="114"/>
      <c r="P2001" s="114"/>
      <c r="Q2001" s="114"/>
      <c r="R2001" s="114"/>
      <c r="S2001" s="114"/>
      <c r="T2001" s="114"/>
      <c r="U2001" s="114"/>
      <c r="V2001" s="114"/>
      <c r="W2001" s="114"/>
      <c r="X2001" s="114"/>
      <c r="Y2001" s="114"/>
      <c r="Z2001" s="114"/>
      <c r="AA2001" s="114"/>
      <c r="AB2001" s="114"/>
      <c r="AC2001" s="114"/>
      <c r="AD2001" s="114"/>
      <c r="AE2001" s="114"/>
      <c r="AF2001" s="114"/>
      <c r="AG2001" s="114"/>
      <c r="AH2001" s="114"/>
      <c r="AI2001" s="114"/>
      <c r="AJ2001" s="114"/>
      <c r="AK2001" s="114"/>
      <c r="AL2001" s="114"/>
      <c r="AM2001" s="114"/>
      <c r="AN2001" s="114"/>
      <c r="AO2001" s="114"/>
      <c r="AP2001" s="114"/>
      <c r="AQ2001" s="114"/>
      <c r="AR2001" s="114"/>
      <c r="AS2001" s="114"/>
      <c r="AT2001" s="114"/>
      <c r="AU2001" s="114"/>
      <c r="AV2001" s="114"/>
      <c r="AW2001" s="114"/>
      <c r="AX2001" s="114"/>
      <c r="AY2001" s="114"/>
      <c r="AZ2001" s="114"/>
      <c r="BA2001" s="114"/>
      <c r="BB2001" s="114"/>
      <c r="BC2001" s="114"/>
      <c r="BD2001" s="114"/>
      <c r="BE2001" s="114"/>
      <c r="BF2001" s="114"/>
      <c r="BG2001" s="114"/>
      <c r="BH2001" s="114"/>
      <c r="BI2001" s="114"/>
      <c r="BJ2001" s="114"/>
      <c r="BK2001" s="114"/>
      <c r="BL2001" s="114"/>
    </row>
    <row r="2002">
      <c r="A2002" s="114"/>
      <c r="B2002" s="114"/>
      <c r="C2002" s="114"/>
      <c r="D2002" s="114"/>
      <c r="E2002" s="114"/>
      <c r="F2002" s="114"/>
      <c r="G2002" s="114"/>
      <c r="H2002" s="114"/>
      <c r="I2002" s="114"/>
      <c r="J2002" s="114"/>
      <c r="K2002" s="114"/>
      <c r="L2002" s="114"/>
      <c r="M2002" s="114"/>
      <c r="N2002" s="114"/>
      <c r="O2002" s="114"/>
      <c r="P2002" s="114"/>
      <c r="Q2002" s="114"/>
      <c r="R2002" s="114"/>
      <c r="S2002" s="114"/>
      <c r="T2002" s="114"/>
      <c r="U2002" s="114"/>
      <c r="V2002" s="114"/>
      <c r="W2002" s="114"/>
      <c r="X2002" s="114"/>
      <c r="Y2002" s="114"/>
      <c r="Z2002" s="114"/>
      <c r="AA2002" s="114"/>
      <c r="AB2002" s="114"/>
      <c r="AC2002" s="114"/>
      <c r="AD2002" s="114"/>
      <c r="AE2002" s="114"/>
      <c r="AF2002" s="114"/>
      <c r="AG2002" s="114"/>
      <c r="AH2002" s="114"/>
      <c r="AI2002" s="114"/>
      <c r="AJ2002" s="114"/>
      <c r="AK2002" s="114"/>
      <c r="AL2002" s="114"/>
      <c r="AM2002" s="114"/>
      <c r="AN2002" s="114"/>
      <c r="AO2002" s="114"/>
      <c r="AP2002" s="114"/>
      <c r="AQ2002" s="114"/>
      <c r="AR2002" s="114"/>
      <c r="AS2002" s="114"/>
      <c r="AT2002" s="114"/>
      <c r="AU2002" s="114"/>
      <c r="AV2002" s="114"/>
      <c r="AW2002" s="114"/>
      <c r="AX2002" s="114"/>
      <c r="AY2002" s="114"/>
      <c r="AZ2002" s="114"/>
      <c r="BA2002" s="114"/>
      <c r="BB2002" s="114"/>
      <c r="BC2002" s="114"/>
      <c r="BD2002" s="114"/>
      <c r="BE2002" s="114"/>
      <c r="BF2002" s="114"/>
      <c r="BG2002" s="114"/>
      <c r="BH2002" s="114"/>
      <c r="BI2002" s="114"/>
      <c r="BJ2002" s="114"/>
      <c r="BK2002" s="114"/>
      <c r="BL2002" s="114"/>
    </row>
    <row r="2003">
      <c r="A2003" s="114"/>
      <c r="B2003" s="114"/>
      <c r="C2003" s="114"/>
      <c r="D2003" s="114"/>
      <c r="E2003" s="114"/>
      <c r="F2003" s="114"/>
      <c r="G2003" s="114"/>
      <c r="H2003" s="114"/>
      <c r="I2003" s="114"/>
      <c r="J2003" s="114"/>
      <c r="K2003" s="114"/>
      <c r="L2003" s="114"/>
      <c r="M2003" s="114"/>
      <c r="N2003" s="114"/>
      <c r="O2003" s="114"/>
      <c r="P2003" s="114"/>
      <c r="Q2003" s="114"/>
      <c r="R2003" s="114"/>
      <c r="S2003" s="114"/>
      <c r="T2003" s="114"/>
      <c r="U2003" s="114"/>
      <c r="V2003" s="114"/>
      <c r="W2003" s="114"/>
      <c r="X2003" s="114"/>
      <c r="Y2003" s="114"/>
      <c r="Z2003" s="114"/>
      <c r="AA2003" s="114"/>
      <c r="AB2003" s="114"/>
      <c r="AC2003" s="114"/>
      <c r="AD2003" s="114"/>
      <c r="AE2003" s="114"/>
      <c r="AF2003" s="114"/>
      <c r="AG2003" s="114"/>
      <c r="AH2003" s="114"/>
      <c r="AI2003" s="114"/>
      <c r="AJ2003" s="114"/>
      <c r="AK2003" s="114"/>
      <c r="AL2003" s="114"/>
      <c r="AM2003" s="114"/>
      <c r="AN2003" s="114"/>
      <c r="AO2003" s="114"/>
      <c r="AP2003" s="114"/>
      <c r="AQ2003" s="114"/>
      <c r="AR2003" s="114"/>
      <c r="AS2003" s="114"/>
      <c r="AT2003" s="114"/>
      <c r="AU2003" s="114"/>
      <c r="AV2003" s="114"/>
      <c r="AW2003" s="114"/>
      <c r="AX2003" s="114"/>
      <c r="AY2003" s="114"/>
      <c r="AZ2003" s="114"/>
      <c r="BA2003" s="114"/>
      <c r="BB2003" s="114"/>
      <c r="BC2003" s="114"/>
      <c r="BD2003" s="114"/>
      <c r="BE2003" s="114"/>
      <c r="BF2003" s="114"/>
      <c r="BG2003" s="114"/>
      <c r="BH2003" s="114"/>
      <c r="BI2003" s="114"/>
      <c r="BJ2003" s="114"/>
      <c r="BK2003" s="114"/>
      <c r="BL2003" s="114"/>
    </row>
    <row r="2004">
      <c r="A2004" s="114"/>
      <c r="B2004" s="114"/>
      <c r="C2004" s="114"/>
      <c r="D2004" s="114"/>
      <c r="E2004" s="114"/>
      <c r="F2004" s="114"/>
      <c r="G2004" s="114"/>
      <c r="H2004" s="114"/>
      <c r="I2004" s="114"/>
      <c r="J2004" s="114"/>
      <c r="K2004" s="114"/>
      <c r="L2004" s="114"/>
      <c r="M2004" s="114"/>
      <c r="N2004" s="114"/>
      <c r="O2004" s="114"/>
      <c r="P2004" s="114"/>
      <c r="Q2004" s="114"/>
      <c r="R2004" s="114"/>
      <c r="S2004" s="114"/>
      <c r="T2004" s="114"/>
      <c r="U2004" s="114"/>
      <c r="V2004" s="114"/>
      <c r="W2004" s="114"/>
      <c r="X2004" s="114"/>
      <c r="Y2004" s="114"/>
      <c r="Z2004" s="114"/>
      <c r="AA2004" s="114"/>
      <c r="AB2004" s="114"/>
      <c r="AC2004" s="114"/>
      <c r="AD2004" s="114"/>
      <c r="AE2004" s="114"/>
      <c r="AF2004" s="114"/>
      <c r="AG2004" s="114"/>
      <c r="AH2004" s="114"/>
      <c r="AI2004" s="114"/>
      <c r="AJ2004" s="114"/>
      <c r="AK2004" s="114"/>
      <c r="AL2004" s="114"/>
      <c r="AM2004" s="114"/>
      <c r="AN2004" s="114"/>
      <c r="AO2004" s="114"/>
      <c r="AP2004" s="114"/>
      <c r="AQ2004" s="114"/>
      <c r="AR2004" s="114"/>
      <c r="AS2004" s="114"/>
      <c r="AT2004" s="114"/>
      <c r="AU2004" s="114"/>
      <c r="AV2004" s="114"/>
      <c r="AW2004" s="114"/>
      <c r="AX2004" s="114"/>
      <c r="AY2004" s="114"/>
      <c r="AZ2004" s="114"/>
      <c r="BA2004" s="114"/>
      <c r="BB2004" s="114"/>
      <c r="BC2004" s="114"/>
      <c r="BD2004" s="114"/>
      <c r="BE2004" s="114"/>
      <c r="BF2004" s="114"/>
      <c r="BG2004" s="114"/>
      <c r="BH2004" s="114"/>
      <c r="BI2004" s="114"/>
      <c r="BJ2004" s="114"/>
      <c r="BK2004" s="114"/>
      <c r="BL2004" s="114"/>
    </row>
    <row r="2005">
      <c r="A2005" s="114"/>
      <c r="B2005" s="114"/>
      <c r="C2005" s="114"/>
      <c r="D2005" s="114"/>
      <c r="E2005" s="114"/>
      <c r="F2005" s="114"/>
      <c r="G2005" s="114"/>
      <c r="H2005" s="114"/>
      <c r="I2005" s="114"/>
      <c r="J2005" s="114"/>
      <c r="K2005" s="114"/>
      <c r="L2005" s="114"/>
      <c r="M2005" s="114"/>
      <c r="N2005" s="114"/>
      <c r="O2005" s="114"/>
      <c r="P2005" s="114"/>
      <c r="Q2005" s="114"/>
      <c r="R2005" s="114"/>
      <c r="S2005" s="114"/>
      <c r="T2005" s="114"/>
      <c r="U2005" s="114"/>
      <c r="V2005" s="114"/>
      <c r="W2005" s="114"/>
      <c r="X2005" s="114"/>
      <c r="Y2005" s="114"/>
      <c r="Z2005" s="114"/>
      <c r="AA2005" s="114"/>
      <c r="AB2005" s="114"/>
      <c r="AC2005" s="114"/>
      <c r="AD2005" s="114"/>
      <c r="AE2005" s="114"/>
      <c r="AF2005" s="114"/>
      <c r="AG2005" s="114"/>
      <c r="AH2005" s="114"/>
      <c r="AI2005" s="114"/>
      <c r="AJ2005" s="114"/>
      <c r="AK2005" s="114"/>
      <c r="AL2005" s="114"/>
      <c r="AM2005" s="114"/>
      <c r="AN2005" s="114"/>
      <c r="AO2005" s="114"/>
      <c r="AP2005" s="114"/>
      <c r="AQ2005" s="114"/>
      <c r="AR2005" s="114"/>
      <c r="AS2005" s="114"/>
      <c r="AT2005" s="114"/>
      <c r="AU2005" s="114"/>
      <c r="AV2005" s="114"/>
      <c r="AW2005" s="114"/>
      <c r="AX2005" s="114"/>
      <c r="AY2005" s="114"/>
      <c r="AZ2005" s="114"/>
      <c r="BA2005" s="114"/>
      <c r="BB2005" s="114"/>
      <c r="BC2005" s="114"/>
      <c r="BD2005" s="114"/>
      <c r="BE2005" s="114"/>
      <c r="BF2005" s="114"/>
      <c r="BG2005" s="114"/>
      <c r="BH2005" s="114"/>
      <c r="BI2005" s="114"/>
      <c r="BJ2005" s="114"/>
      <c r="BK2005" s="114"/>
      <c r="BL2005" s="114"/>
    </row>
    <row r="2006">
      <c r="A2006" s="114"/>
      <c r="B2006" s="114"/>
      <c r="C2006" s="114"/>
      <c r="D2006" s="114"/>
      <c r="E2006" s="114"/>
      <c r="F2006" s="114"/>
      <c r="G2006" s="114"/>
      <c r="H2006" s="114"/>
      <c r="I2006" s="114"/>
      <c r="J2006" s="114"/>
      <c r="K2006" s="114"/>
      <c r="L2006" s="114"/>
      <c r="M2006" s="114"/>
      <c r="N2006" s="114"/>
      <c r="O2006" s="114"/>
      <c r="P2006" s="114"/>
      <c r="Q2006" s="114"/>
      <c r="R2006" s="114"/>
      <c r="S2006" s="114"/>
      <c r="T2006" s="114"/>
      <c r="U2006" s="114"/>
      <c r="V2006" s="114"/>
      <c r="W2006" s="114"/>
      <c r="X2006" s="114"/>
      <c r="Y2006" s="114"/>
      <c r="Z2006" s="114"/>
      <c r="AA2006" s="114"/>
      <c r="AB2006" s="114"/>
      <c r="AC2006" s="114"/>
      <c r="AD2006" s="114"/>
      <c r="AE2006" s="114"/>
      <c r="AF2006" s="114"/>
      <c r="AG2006" s="114"/>
      <c r="AH2006" s="114"/>
      <c r="AI2006" s="114"/>
      <c r="AJ2006" s="114"/>
      <c r="AK2006" s="114"/>
      <c r="AL2006" s="114"/>
      <c r="AM2006" s="114"/>
      <c r="AN2006" s="114"/>
      <c r="AO2006" s="114"/>
      <c r="AP2006" s="114"/>
      <c r="AQ2006" s="114"/>
      <c r="AR2006" s="114"/>
      <c r="AS2006" s="114"/>
      <c r="AT2006" s="114"/>
      <c r="AU2006" s="114"/>
      <c r="AV2006" s="114"/>
      <c r="AW2006" s="114"/>
      <c r="AX2006" s="114"/>
      <c r="AY2006" s="114"/>
      <c r="AZ2006" s="114"/>
      <c r="BA2006" s="114"/>
      <c r="BB2006" s="114"/>
      <c r="BC2006" s="114"/>
      <c r="BD2006" s="114"/>
      <c r="BE2006" s="114"/>
      <c r="BF2006" s="114"/>
      <c r="BG2006" s="114"/>
      <c r="BH2006" s="114"/>
      <c r="BI2006" s="114"/>
      <c r="BJ2006" s="114"/>
      <c r="BK2006" s="114"/>
      <c r="BL2006" s="114"/>
    </row>
    <row r="2007">
      <c r="A2007" s="114"/>
      <c r="B2007" s="114"/>
      <c r="C2007" s="114"/>
      <c r="D2007" s="114"/>
      <c r="E2007" s="114"/>
      <c r="F2007" s="114"/>
      <c r="G2007" s="114"/>
      <c r="H2007" s="114"/>
      <c r="I2007" s="114"/>
      <c r="J2007" s="114"/>
      <c r="K2007" s="114"/>
      <c r="L2007" s="114"/>
      <c r="M2007" s="114"/>
      <c r="N2007" s="114"/>
      <c r="O2007" s="114"/>
      <c r="P2007" s="114"/>
      <c r="Q2007" s="114"/>
      <c r="R2007" s="114"/>
      <c r="S2007" s="114"/>
      <c r="T2007" s="114"/>
      <c r="U2007" s="114"/>
      <c r="V2007" s="114"/>
      <c r="W2007" s="114"/>
      <c r="X2007" s="114"/>
      <c r="Y2007" s="114"/>
      <c r="Z2007" s="114"/>
      <c r="AA2007" s="114"/>
      <c r="AB2007" s="114"/>
      <c r="AC2007" s="114"/>
      <c r="AD2007" s="114"/>
      <c r="AE2007" s="114"/>
      <c r="AF2007" s="114"/>
      <c r="AG2007" s="114"/>
      <c r="AH2007" s="114"/>
      <c r="AI2007" s="114"/>
      <c r="AJ2007" s="114"/>
      <c r="AK2007" s="114"/>
      <c r="AL2007" s="114"/>
      <c r="AM2007" s="114"/>
      <c r="AN2007" s="114"/>
      <c r="AO2007" s="114"/>
      <c r="AP2007" s="114"/>
      <c r="AQ2007" s="114"/>
      <c r="AR2007" s="114"/>
      <c r="AS2007" s="114"/>
      <c r="AT2007" s="114"/>
      <c r="AU2007" s="114"/>
      <c r="AV2007" s="114"/>
      <c r="AW2007" s="114"/>
      <c r="AX2007" s="114"/>
      <c r="AY2007" s="114"/>
      <c r="AZ2007" s="114"/>
      <c r="BA2007" s="114"/>
      <c r="BB2007" s="114"/>
      <c r="BC2007" s="114"/>
      <c r="BD2007" s="114"/>
      <c r="BE2007" s="114"/>
      <c r="BF2007" s="114"/>
      <c r="BG2007" s="114"/>
      <c r="BH2007" s="114"/>
      <c r="BI2007" s="114"/>
      <c r="BJ2007" s="114"/>
      <c r="BK2007" s="114"/>
      <c r="BL2007" s="114"/>
    </row>
    <row r="2008">
      <c r="A2008" s="114"/>
      <c r="B2008" s="114"/>
      <c r="C2008" s="114"/>
      <c r="D2008" s="114"/>
      <c r="E2008" s="114"/>
      <c r="F2008" s="114"/>
      <c r="G2008" s="114"/>
      <c r="H2008" s="114"/>
      <c r="I2008" s="114"/>
      <c r="J2008" s="114"/>
      <c r="K2008" s="114"/>
      <c r="L2008" s="114"/>
      <c r="M2008" s="114"/>
      <c r="N2008" s="114"/>
      <c r="O2008" s="114"/>
      <c r="P2008" s="114"/>
      <c r="Q2008" s="114"/>
      <c r="R2008" s="114"/>
      <c r="S2008" s="114"/>
      <c r="T2008" s="114"/>
      <c r="U2008" s="114"/>
      <c r="V2008" s="114"/>
      <c r="W2008" s="114"/>
      <c r="X2008" s="114"/>
      <c r="Y2008" s="114"/>
      <c r="Z2008" s="114"/>
      <c r="AA2008" s="114"/>
      <c r="AB2008" s="114"/>
      <c r="AC2008" s="114"/>
      <c r="AD2008" s="114"/>
      <c r="AE2008" s="114"/>
      <c r="AF2008" s="114"/>
      <c r="AG2008" s="114"/>
      <c r="AH2008" s="114"/>
      <c r="AI2008" s="114"/>
      <c r="AJ2008" s="114"/>
      <c r="AK2008" s="114"/>
      <c r="AL2008" s="114"/>
      <c r="AM2008" s="114"/>
      <c r="AN2008" s="114"/>
      <c r="AO2008" s="114"/>
      <c r="AP2008" s="114"/>
      <c r="AQ2008" s="114"/>
      <c r="AR2008" s="114"/>
      <c r="AS2008" s="114"/>
      <c r="AT2008" s="114"/>
      <c r="AU2008" s="114"/>
      <c r="AV2008" s="114"/>
      <c r="AW2008" s="114"/>
      <c r="AX2008" s="114"/>
      <c r="AY2008" s="114"/>
      <c r="AZ2008" s="114"/>
      <c r="BA2008" s="114"/>
      <c r="BB2008" s="114"/>
      <c r="BC2008" s="114"/>
      <c r="BD2008" s="114"/>
      <c r="BE2008" s="114"/>
      <c r="BF2008" s="114"/>
      <c r="BG2008" s="114"/>
      <c r="BH2008" s="114"/>
      <c r="BI2008" s="114"/>
      <c r="BJ2008" s="114"/>
      <c r="BK2008" s="114"/>
      <c r="BL2008" s="114"/>
    </row>
    <row r="2009">
      <c r="A2009" s="114"/>
      <c r="B2009" s="114"/>
      <c r="C2009" s="114"/>
      <c r="D2009" s="114"/>
      <c r="E2009" s="114"/>
      <c r="F2009" s="114"/>
      <c r="G2009" s="114"/>
      <c r="H2009" s="114"/>
      <c r="I2009" s="114"/>
      <c r="J2009" s="114"/>
      <c r="K2009" s="114"/>
      <c r="L2009" s="114"/>
      <c r="M2009" s="114"/>
      <c r="N2009" s="114"/>
      <c r="O2009" s="114"/>
      <c r="P2009" s="114"/>
      <c r="Q2009" s="114"/>
      <c r="R2009" s="114"/>
      <c r="S2009" s="114"/>
      <c r="T2009" s="114"/>
      <c r="U2009" s="114"/>
      <c r="V2009" s="114"/>
      <c r="W2009" s="114"/>
      <c r="X2009" s="114"/>
      <c r="Y2009" s="114"/>
      <c r="Z2009" s="114"/>
      <c r="AA2009" s="114"/>
      <c r="AB2009" s="114"/>
      <c r="AC2009" s="114"/>
      <c r="AD2009" s="114"/>
      <c r="AE2009" s="114"/>
      <c r="AF2009" s="114"/>
      <c r="AG2009" s="114"/>
      <c r="AH2009" s="114"/>
      <c r="AI2009" s="114"/>
      <c r="AJ2009" s="114"/>
      <c r="AK2009" s="114"/>
      <c r="AL2009" s="114"/>
      <c r="AM2009" s="114"/>
      <c r="AN2009" s="114"/>
      <c r="AO2009" s="114"/>
      <c r="AP2009" s="114"/>
      <c r="AQ2009" s="114"/>
      <c r="AR2009" s="114"/>
      <c r="AS2009" s="114"/>
      <c r="AT2009" s="114"/>
      <c r="AU2009" s="114"/>
      <c r="AV2009" s="114"/>
      <c r="AW2009" s="114"/>
      <c r="AX2009" s="114"/>
      <c r="AY2009" s="114"/>
      <c r="AZ2009" s="114"/>
      <c r="BA2009" s="114"/>
      <c r="BB2009" s="114"/>
      <c r="BC2009" s="114"/>
      <c r="BD2009" s="114"/>
      <c r="BE2009" s="114"/>
      <c r="BF2009" s="114"/>
      <c r="BG2009" s="114"/>
      <c r="BH2009" s="114"/>
      <c r="BI2009" s="114"/>
      <c r="BJ2009" s="114"/>
      <c r="BK2009" s="114"/>
      <c r="BL2009" s="114"/>
    </row>
    <row r="2010">
      <c r="A2010" s="114"/>
      <c r="B2010" s="114"/>
      <c r="C2010" s="114"/>
      <c r="D2010" s="114"/>
      <c r="E2010" s="114"/>
      <c r="F2010" s="114"/>
      <c r="G2010" s="114"/>
      <c r="H2010" s="114"/>
      <c r="I2010" s="114"/>
      <c r="J2010" s="114"/>
      <c r="K2010" s="114"/>
      <c r="L2010" s="114"/>
      <c r="M2010" s="114"/>
      <c r="N2010" s="114"/>
      <c r="O2010" s="114"/>
      <c r="P2010" s="114"/>
      <c r="Q2010" s="114"/>
      <c r="R2010" s="114"/>
      <c r="S2010" s="114"/>
      <c r="T2010" s="114"/>
      <c r="U2010" s="114"/>
      <c r="V2010" s="114"/>
      <c r="W2010" s="114"/>
      <c r="X2010" s="114"/>
      <c r="Y2010" s="114"/>
      <c r="Z2010" s="114"/>
      <c r="AA2010" s="114"/>
      <c r="AB2010" s="114"/>
      <c r="AC2010" s="114"/>
      <c r="AD2010" s="114"/>
      <c r="AE2010" s="114"/>
      <c r="AF2010" s="114"/>
      <c r="AG2010" s="114"/>
      <c r="AH2010" s="114"/>
      <c r="AI2010" s="114"/>
      <c r="AJ2010" s="114"/>
      <c r="AK2010" s="114"/>
      <c r="AL2010" s="114"/>
      <c r="AM2010" s="114"/>
      <c r="AN2010" s="114"/>
      <c r="AO2010" s="114"/>
      <c r="AP2010" s="114"/>
      <c r="AQ2010" s="114"/>
      <c r="AR2010" s="114"/>
      <c r="AS2010" s="114"/>
      <c r="AT2010" s="114"/>
      <c r="AU2010" s="114"/>
      <c r="AV2010" s="114"/>
      <c r="AW2010" s="114"/>
      <c r="AX2010" s="114"/>
      <c r="AY2010" s="114"/>
      <c r="AZ2010" s="114"/>
      <c r="BA2010" s="114"/>
      <c r="BB2010" s="114"/>
      <c r="BC2010" s="114"/>
      <c r="BD2010" s="114"/>
      <c r="BE2010" s="114"/>
      <c r="BF2010" s="114"/>
      <c r="BG2010" s="114"/>
      <c r="BH2010" s="114"/>
      <c r="BI2010" s="114"/>
      <c r="BJ2010" s="114"/>
      <c r="BK2010" s="114"/>
      <c r="BL2010" s="114"/>
    </row>
    <row r="2011">
      <c r="A2011" s="114"/>
      <c r="B2011" s="114"/>
      <c r="C2011" s="114"/>
      <c r="D2011" s="114"/>
      <c r="E2011" s="114"/>
      <c r="F2011" s="114"/>
      <c r="G2011" s="114"/>
      <c r="H2011" s="114"/>
      <c r="I2011" s="114"/>
      <c r="J2011" s="114"/>
      <c r="K2011" s="114"/>
      <c r="L2011" s="114"/>
      <c r="M2011" s="114"/>
      <c r="N2011" s="114"/>
      <c r="O2011" s="114"/>
      <c r="P2011" s="114"/>
      <c r="Q2011" s="114"/>
      <c r="R2011" s="114"/>
      <c r="S2011" s="114"/>
      <c r="T2011" s="114"/>
      <c r="U2011" s="114"/>
      <c r="V2011" s="114"/>
      <c r="W2011" s="114"/>
      <c r="X2011" s="114"/>
      <c r="Y2011" s="114"/>
      <c r="Z2011" s="114"/>
      <c r="AA2011" s="114"/>
      <c r="AB2011" s="114"/>
      <c r="AC2011" s="114"/>
      <c r="AD2011" s="114"/>
      <c r="AE2011" s="114"/>
      <c r="AF2011" s="114"/>
      <c r="AG2011" s="114"/>
      <c r="AH2011" s="114"/>
      <c r="AI2011" s="114"/>
      <c r="AJ2011" s="114"/>
      <c r="AK2011" s="114"/>
      <c r="AL2011" s="114"/>
      <c r="AM2011" s="114"/>
      <c r="AN2011" s="114"/>
      <c r="AO2011" s="114"/>
      <c r="AP2011" s="114"/>
      <c r="AQ2011" s="114"/>
      <c r="AR2011" s="114"/>
      <c r="AS2011" s="114"/>
      <c r="AT2011" s="114"/>
      <c r="AU2011" s="114"/>
      <c r="AV2011" s="114"/>
      <c r="AW2011" s="114"/>
      <c r="AX2011" s="114"/>
      <c r="AY2011" s="114"/>
      <c r="AZ2011" s="114"/>
      <c r="BA2011" s="114"/>
      <c r="BB2011" s="114"/>
      <c r="BC2011" s="114"/>
      <c r="BD2011" s="114"/>
      <c r="BE2011" s="114"/>
      <c r="BF2011" s="114"/>
      <c r="BG2011" s="114"/>
      <c r="BH2011" s="114"/>
      <c r="BI2011" s="114"/>
      <c r="BJ2011" s="114"/>
      <c r="BK2011" s="114"/>
      <c r="BL2011" s="114"/>
    </row>
    <row r="2012">
      <c r="A2012" s="114"/>
      <c r="B2012" s="114"/>
      <c r="C2012" s="114"/>
      <c r="D2012" s="114"/>
      <c r="E2012" s="114"/>
      <c r="F2012" s="114"/>
      <c r="G2012" s="114"/>
      <c r="H2012" s="114"/>
      <c r="I2012" s="114"/>
      <c r="J2012" s="114"/>
      <c r="K2012" s="114"/>
      <c r="L2012" s="114"/>
      <c r="M2012" s="114"/>
      <c r="N2012" s="114"/>
      <c r="O2012" s="114"/>
      <c r="P2012" s="114"/>
      <c r="Q2012" s="114"/>
      <c r="R2012" s="114"/>
      <c r="S2012" s="114"/>
      <c r="T2012" s="114"/>
      <c r="U2012" s="114"/>
      <c r="V2012" s="114"/>
      <c r="W2012" s="114"/>
      <c r="X2012" s="114"/>
      <c r="Y2012" s="114"/>
      <c r="Z2012" s="114"/>
      <c r="AA2012" s="114"/>
      <c r="AB2012" s="114"/>
      <c r="AC2012" s="114"/>
      <c r="AD2012" s="114"/>
      <c r="AE2012" s="114"/>
      <c r="AF2012" s="114"/>
      <c r="AG2012" s="114"/>
      <c r="AH2012" s="114"/>
      <c r="AI2012" s="114"/>
      <c r="AJ2012" s="114"/>
      <c r="AK2012" s="114"/>
      <c r="AL2012" s="114"/>
      <c r="AM2012" s="114"/>
      <c r="AN2012" s="114"/>
      <c r="AO2012" s="114"/>
      <c r="AP2012" s="114"/>
      <c r="AQ2012" s="114"/>
      <c r="AR2012" s="114"/>
      <c r="AS2012" s="114"/>
      <c r="AT2012" s="114"/>
      <c r="AU2012" s="114"/>
      <c r="AV2012" s="114"/>
      <c r="AW2012" s="114"/>
      <c r="AX2012" s="114"/>
      <c r="AY2012" s="114"/>
      <c r="AZ2012" s="114"/>
      <c r="BA2012" s="114"/>
      <c r="BB2012" s="114"/>
      <c r="BC2012" s="114"/>
      <c r="BD2012" s="114"/>
      <c r="BE2012" s="114"/>
      <c r="BF2012" s="114"/>
      <c r="BG2012" s="114"/>
      <c r="BH2012" s="114"/>
      <c r="BI2012" s="114"/>
      <c r="BJ2012" s="114"/>
      <c r="BK2012" s="114"/>
      <c r="BL2012" s="114"/>
    </row>
    <row r="2013">
      <c r="A2013" s="114"/>
      <c r="B2013" s="114"/>
      <c r="C2013" s="114"/>
      <c r="D2013" s="114"/>
      <c r="E2013" s="114"/>
      <c r="F2013" s="114"/>
      <c r="G2013" s="114"/>
      <c r="H2013" s="114"/>
      <c r="I2013" s="114"/>
      <c r="J2013" s="114"/>
      <c r="K2013" s="114"/>
      <c r="L2013" s="114"/>
      <c r="M2013" s="114"/>
      <c r="N2013" s="114"/>
      <c r="O2013" s="114"/>
      <c r="P2013" s="114"/>
      <c r="Q2013" s="114"/>
      <c r="R2013" s="114"/>
      <c r="S2013" s="114"/>
      <c r="T2013" s="114"/>
      <c r="U2013" s="114"/>
      <c r="V2013" s="114"/>
      <c r="W2013" s="114"/>
      <c r="X2013" s="114"/>
      <c r="Y2013" s="114"/>
      <c r="Z2013" s="114"/>
      <c r="AA2013" s="114"/>
      <c r="AB2013" s="114"/>
      <c r="AC2013" s="114"/>
      <c r="AD2013" s="114"/>
      <c r="AE2013" s="114"/>
      <c r="AF2013" s="114"/>
      <c r="AG2013" s="114"/>
      <c r="AH2013" s="114"/>
      <c r="AI2013" s="114"/>
      <c r="AJ2013" s="114"/>
      <c r="AK2013" s="114"/>
      <c r="AL2013" s="114"/>
      <c r="AM2013" s="114"/>
      <c r="AN2013" s="114"/>
      <c r="AO2013" s="114"/>
      <c r="AP2013" s="114"/>
      <c r="AQ2013" s="114"/>
      <c r="AR2013" s="114"/>
      <c r="AS2013" s="114"/>
      <c r="AT2013" s="114"/>
      <c r="AU2013" s="114"/>
      <c r="AV2013" s="114"/>
      <c r="AW2013" s="114"/>
      <c r="AX2013" s="114"/>
      <c r="AY2013" s="114"/>
      <c r="AZ2013" s="114"/>
      <c r="BA2013" s="114"/>
      <c r="BB2013" s="114"/>
      <c r="BC2013" s="114"/>
      <c r="BD2013" s="114"/>
      <c r="BE2013" s="114"/>
      <c r="BF2013" s="114"/>
      <c r="BG2013" s="114"/>
      <c r="BH2013" s="114"/>
      <c r="BI2013" s="114"/>
      <c r="BJ2013" s="114"/>
      <c r="BK2013" s="114"/>
      <c r="BL2013" s="114"/>
    </row>
    <row r="2014">
      <c r="A2014" s="114"/>
      <c r="B2014" s="114"/>
      <c r="C2014" s="114"/>
      <c r="D2014" s="114"/>
      <c r="E2014" s="114"/>
      <c r="F2014" s="114"/>
      <c r="G2014" s="114"/>
      <c r="H2014" s="114"/>
      <c r="I2014" s="114"/>
      <c r="J2014" s="114"/>
      <c r="K2014" s="114"/>
      <c r="L2014" s="114"/>
      <c r="M2014" s="114"/>
      <c r="N2014" s="114"/>
      <c r="O2014" s="114"/>
      <c r="P2014" s="114"/>
      <c r="Q2014" s="114"/>
      <c r="R2014" s="114"/>
      <c r="S2014" s="114"/>
      <c r="T2014" s="114"/>
      <c r="U2014" s="114"/>
      <c r="V2014" s="114"/>
      <c r="W2014" s="114"/>
      <c r="X2014" s="114"/>
      <c r="Y2014" s="114"/>
      <c r="Z2014" s="114"/>
      <c r="AA2014" s="114"/>
      <c r="AB2014" s="114"/>
      <c r="AC2014" s="114"/>
      <c r="AD2014" s="114"/>
      <c r="AE2014" s="114"/>
      <c r="AF2014" s="114"/>
      <c r="AG2014" s="114"/>
      <c r="AH2014" s="114"/>
      <c r="AI2014" s="114"/>
      <c r="AJ2014" s="114"/>
      <c r="AK2014" s="114"/>
      <c r="AL2014" s="114"/>
      <c r="AM2014" s="114"/>
      <c r="AN2014" s="114"/>
      <c r="AO2014" s="114"/>
      <c r="AP2014" s="114"/>
      <c r="AQ2014" s="114"/>
      <c r="AR2014" s="114"/>
      <c r="AS2014" s="114"/>
      <c r="AT2014" s="114"/>
      <c r="AU2014" s="114"/>
      <c r="AV2014" s="114"/>
      <c r="AW2014" s="114"/>
      <c r="AX2014" s="114"/>
      <c r="AY2014" s="114"/>
      <c r="AZ2014" s="114"/>
      <c r="BA2014" s="114"/>
      <c r="BB2014" s="114"/>
      <c r="BC2014" s="114"/>
      <c r="BD2014" s="114"/>
      <c r="BE2014" s="114"/>
      <c r="BF2014" s="114"/>
      <c r="BG2014" s="114"/>
      <c r="BH2014" s="114"/>
      <c r="BI2014" s="114"/>
      <c r="BJ2014" s="114"/>
      <c r="BK2014" s="114"/>
      <c r="BL2014" s="114"/>
    </row>
    <row r="2015">
      <c r="A2015" s="114"/>
      <c r="B2015" s="114"/>
      <c r="C2015" s="114"/>
      <c r="D2015" s="114"/>
      <c r="E2015" s="114"/>
      <c r="F2015" s="114"/>
      <c r="G2015" s="114"/>
      <c r="H2015" s="114"/>
      <c r="I2015" s="114"/>
      <c r="J2015" s="114"/>
      <c r="K2015" s="114"/>
      <c r="L2015" s="114"/>
      <c r="M2015" s="114"/>
      <c r="N2015" s="114"/>
      <c r="O2015" s="114"/>
      <c r="P2015" s="114"/>
      <c r="Q2015" s="114"/>
      <c r="R2015" s="114"/>
      <c r="S2015" s="114"/>
      <c r="T2015" s="114"/>
      <c r="U2015" s="114"/>
      <c r="V2015" s="114"/>
      <c r="W2015" s="114"/>
      <c r="X2015" s="114"/>
      <c r="Y2015" s="114"/>
      <c r="Z2015" s="114"/>
      <c r="AA2015" s="114"/>
      <c r="AB2015" s="114"/>
      <c r="AC2015" s="114"/>
      <c r="AD2015" s="114"/>
      <c r="AE2015" s="114"/>
      <c r="AF2015" s="114"/>
      <c r="AG2015" s="114"/>
      <c r="AH2015" s="114"/>
      <c r="AI2015" s="114"/>
      <c r="AJ2015" s="114"/>
      <c r="AK2015" s="114"/>
      <c r="AL2015" s="114"/>
      <c r="AM2015" s="114"/>
      <c r="AN2015" s="114"/>
      <c r="AO2015" s="114"/>
      <c r="AP2015" s="114"/>
      <c r="AQ2015" s="114"/>
      <c r="AR2015" s="114"/>
      <c r="AS2015" s="114"/>
      <c r="AT2015" s="114"/>
      <c r="AU2015" s="114"/>
      <c r="AV2015" s="114"/>
      <c r="AW2015" s="114"/>
      <c r="AX2015" s="114"/>
      <c r="AY2015" s="114"/>
      <c r="AZ2015" s="114"/>
      <c r="BA2015" s="114"/>
      <c r="BB2015" s="114"/>
      <c r="BC2015" s="114"/>
      <c r="BD2015" s="114"/>
      <c r="BE2015" s="114"/>
      <c r="BF2015" s="114"/>
      <c r="BG2015" s="114"/>
      <c r="BH2015" s="114"/>
      <c r="BI2015" s="114"/>
      <c r="BJ2015" s="114"/>
      <c r="BK2015" s="114"/>
      <c r="BL2015" s="114"/>
    </row>
    <row r="2016">
      <c r="A2016" s="114"/>
      <c r="B2016" s="114"/>
      <c r="C2016" s="114"/>
      <c r="D2016" s="114"/>
      <c r="E2016" s="114"/>
      <c r="F2016" s="114"/>
      <c r="G2016" s="114"/>
      <c r="H2016" s="114"/>
      <c r="I2016" s="114"/>
      <c r="J2016" s="114"/>
      <c r="K2016" s="114"/>
      <c r="L2016" s="114"/>
      <c r="M2016" s="114"/>
      <c r="N2016" s="114"/>
      <c r="O2016" s="114"/>
      <c r="P2016" s="114"/>
      <c r="Q2016" s="114"/>
      <c r="R2016" s="114"/>
      <c r="S2016" s="114"/>
      <c r="T2016" s="114"/>
      <c r="U2016" s="114"/>
      <c r="V2016" s="114"/>
      <c r="W2016" s="114"/>
      <c r="X2016" s="114"/>
      <c r="Y2016" s="114"/>
      <c r="Z2016" s="114"/>
      <c r="AA2016" s="114"/>
      <c r="AB2016" s="114"/>
      <c r="AC2016" s="114"/>
      <c r="AD2016" s="114"/>
      <c r="AE2016" s="114"/>
      <c r="AF2016" s="114"/>
      <c r="AG2016" s="114"/>
      <c r="AH2016" s="114"/>
      <c r="AI2016" s="114"/>
      <c r="AJ2016" s="114"/>
      <c r="AK2016" s="114"/>
      <c r="AL2016" s="114"/>
      <c r="AM2016" s="114"/>
      <c r="AN2016" s="114"/>
      <c r="AO2016" s="114"/>
      <c r="AP2016" s="114"/>
      <c r="AQ2016" s="114"/>
      <c r="AR2016" s="114"/>
      <c r="AS2016" s="114"/>
      <c r="AT2016" s="114"/>
      <c r="AU2016" s="114"/>
      <c r="AV2016" s="114"/>
      <c r="AW2016" s="114"/>
      <c r="AX2016" s="114"/>
      <c r="AY2016" s="114"/>
      <c r="AZ2016" s="114"/>
      <c r="BA2016" s="114"/>
      <c r="BB2016" s="114"/>
      <c r="BC2016" s="114"/>
      <c r="BD2016" s="114"/>
      <c r="BE2016" s="114"/>
      <c r="BF2016" s="114"/>
      <c r="BG2016" s="114"/>
      <c r="BH2016" s="114"/>
      <c r="BI2016" s="114"/>
      <c r="BJ2016" s="114"/>
      <c r="BK2016" s="114"/>
      <c r="BL2016" s="114"/>
    </row>
    <row r="2017">
      <c r="A2017" s="114"/>
      <c r="B2017" s="114"/>
      <c r="C2017" s="114"/>
      <c r="D2017" s="114"/>
      <c r="E2017" s="114"/>
      <c r="F2017" s="114"/>
      <c r="G2017" s="114"/>
      <c r="H2017" s="114"/>
      <c r="I2017" s="114"/>
      <c r="J2017" s="114"/>
      <c r="K2017" s="114"/>
      <c r="L2017" s="114"/>
      <c r="M2017" s="114"/>
      <c r="N2017" s="114"/>
      <c r="O2017" s="114"/>
      <c r="P2017" s="114"/>
      <c r="Q2017" s="114"/>
      <c r="R2017" s="114"/>
      <c r="S2017" s="114"/>
      <c r="T2017" s="114"/>
      <c r="U2017" s="114"/>
      <c r="V2017" s="114"/>
      <c r="W2017" s="114"/>
      <c r="X2017" s="114"/>
      <c r="Y2017" s="114"/>
      <c r="Z2017" s="114"/>
      <c r="AA2017" s="114"/>
      <c r="AB2017" s="114"/>
      <c r="AC2017" s="114"/>
      <c r="AD2017" s="114"/>
      <c r="AE2017" s="114"/>
      <c r="AF2017" s="114"/>
      <c r="AG2017" s="114"/>
      <c r="AH2017" s="114"/>
      <c r="AI2017" s="114"/>
      <c r="AJ2017" s="114"/>
      <c r="AK2017" s="114"/>
      <c r="AL2017" s="114"/>
      <c r="AM2017" s="114"/>
      <c r="AN2017" s="114"/>
      <c r="AO2017" s="114"/>
      <c r="AP2017" s="114"/>
      <c r="AQ2017" s="114"/>
      <c r="AR2017" s="114"/>
      <c r="AS2017" s="114"/>
      <c r="AT2017" s="114"/>
      <c r="AU2017" s="114"/>
      <c r="AV2017" s="114"/>
      <c r="AW2017" s="114"/>
      <c r="AX2017" s="114"/>
      <c r="AY2017" s="114"/>
      <c r="AZ2017" s="114"/>
      <c r="BA2017" s="114"/>
      <c r="BB2017" s="114"/>
      <c r="BC2017" s="114"/>
      <c r="BD2017" s="114"/>
      <c r="BE2017" s="114"/>
      <c r="BF2017" s="114"/>
      <c r="BG2017" s="114"/>
      <c r="BH2017" s="114"/>
      <c r="BI2017" s="114"/>
      <c r="BJ2017" s="114"/>
      <c r="BK2017" s="114"/>
      <c r="BL2017" s="114"/>
    </row>
    <row r="2018">
      <c r="A2018" s="114"/>
      <c r="B2018" s="114"/>
      <c r="C2018" s="114"/>
      <c r="D2018" s="114"/>
      <c r="E2018" s="114"/>
      <c r="F2018" s="114"/>
      <c r="G2018" s="114"/>
      <c r="H2018" s="114"/>
      <c r="I2018" s="114"/>
      <c r="J2018" s="114"/>
      <c r="K2018" s="114"/>
      <c r="L2018" s="114"/>
      <c r="M2018" s="114"/>
      <c r="N2018" s="114"/>
      <c r="O2018" s="114"/>
      <c r="P2018" s="114"/>
      <c r="Q2018" s="114"/>
      <c r="R2018" s="114"/>
      <c r="S2018" s="114"/>
      <c r="T2018" s="114"/>
      <c r="U2018" s="114"/>
      <c r="V2018" s="114"/>
      <c r="W2018" s="114"/>
      <c r="X2018" s="114"/>
      <c r="Y2018" s="114"/>
      <c r="Z2018" s="114"/>
      <c r="AA2018" s="114"/>
      <c r="AB2018" s="114"/>
      <c r="AC2018" s="114"/>
      <c r="AD2018" s="114"/>
      <c r="AE2018" s="114"/>
      <c r="AF2018" s="114"/>
      <c r="AG2018" s="114"/>
      <c r="AH2018" s="114"/>
      <c r="AI2018" s="114"/>
      <c r="AJ2018" s="114"/>
      <c r="AK2018" s="114"/>
      <c r="AL2018" s="114"/>
      <c r="AM2018" s="114"/>
      <c r="AN2018" s="114"/>
      <c r="AO2018" s="114"/>
      <c r="AP2018" s="114"/>
      <c r="AQ2018" s="114"/>
      <c r="AR2018" s="114"/>
      <c r="AS2018" s="114"/>
      <c r="AT2018" s="114"/>
      <c r="AU2018" s="114"/>
      <c r="AV2018" s="114"/>
      <c r="AW2018" s="114"/>
      <c r="AX2018" s="114"/>
      <c r="AY2018" s="114"/>
      <c r="AZ2018" s="114"/>
      <c r="BA2018" s="114"/>
      <c r="BB2018" s="114"/>
      <c r="BC2018" s="114"/>
      <c r="BD2018" s="114"/>
      <c r="BE2018" s="114"/>
      <c r="BF2018" s="114"/>
      <c r="BG2018" s="114"/>
      <c r="BH2018" s="114"/>
      <c r="BI2018" s="114"/>
      <c r="BJ2018" s="114"/>
      <c r="BK2018" s="114"/>
      <c r="BL2018" s="114"/>
    </row>
    <row r="2019">
      <c r="A2019" s="114"/>
      <c r="B2019" s="114"/>
      <c r="C2019" s="114"/>
      <c r="D2019" s="114"/>
      <c r="E2019" s="114"/>
      <c r="F2019" s="114"/>
      <c r="G2019" s="114"/>
      <c r="H2019" s="114"/>
      <c r="I2019" s="114"/>
      <c r="J2019" s="114"/>
      <c r="K2019" s="114"/>
      <c r="L2019" s="114"/>
      <c r="M2019" s="114"/>
      <c r="N2019" s="114"/>
      <c r="O2019" s="114"/>
      <c r="P2019" s="114"/>
      <c r="Q2019" s="114"/>
      <c r="R2019" s="114"/>
      <c r="S2019" s="114"/>
      <c r="T2019" s="114"/>
      <c r="U2019" s="114"/>
      <c r="V2019" s="114"/>
      <c r="W2019" s="114"/>
      <c r="X2019" s="114"/>
      <c r="Y2019" s="114"/>
      <c r="Z2019" s="114"/>
      <c r="AA2019" s="114"/>
      <c r="AB2019" s="114"/>
      <c r="AC2019" s="114"/>
      <c r="AD2019" s="114"/>
      <c r="AE2019" s="114"/>
      <c r="AF2019" s="114"/>
      <c r="AG2019" s="114"/>
      <c r="AH2019" s="114"/>
      <c r="AI2019" s="114"/>
      <c r="AJ2019" s="114"/>
      <c r="AK2019" s="114"/>
      <c r="AL2019" s="114"/>
      <c r="AM2019" s="114"/>
      <c r="AN2019" s="114"/>
      <c r="AO2019" s="114"/>
      <c r="AP2019" s="114"/>
      <c r="AQ2019" s="114"/>
      <c r="AR2019" s="114"/>
      <c r="AS2019" s="114"/>
      <c r="AT2019" s="114"/>
      <c r="AU2019" s="114"/>
      <c r="AV2019" s="114"/>
      <c r="AW2019" s="114"/>
      <c r="AX2019" s="114"/>
      <c r="AY2019" s="114"/>
      <c r="AZ2019" s="114"/>
      <c r="BA2019" s="114"/>
      <c r="BB2019" s="114"/>
      <c r="BC2019" s="114"/>
      <c r="BD2019" s="114"/>
      <c r="BE2019" s="114"/>
      <c r="BF2019" s="114"/>
      <c r="BG2019" s="114"/>
      <c r="BH2019" s="114"/>
      <c r="BI2019" s="114"/>
      <c r="BJ2019" s="114"/>
      <c r="BK2019" s="114"/>
      <c r="BL2019" s="114"/>
    </row>
    <row r="2020">
      <c r="A2020" s="114"/>
      <c r="B2020" s="114"/>
      <c r="C2020" s="114"/>
      <c r="D2020" s="114"/>
      <c r="E2020" s="114"/>
      <c r="F2020" s="114"/>
      <c r="G2020" s="114"/>
      <c r="H2020" s="114"/>
      <c r="I2020" s="114"/>
      <c r="J2020" s="114"/>
      <c r="K2020" s="114"/>
      <c r="L2020" s="114"/>
      <c r="M2020" s="114"/>
      <c r="N2020" s="114"/>
      <c r="O2020" s="114"/>
      <c r="P2020" s="114"/>
      <c r="Q2020" s="114"/>
      <c r="R2020" s="114"/>
      <c r="S2020" s="114"/>
      <c r="T2020" s="114"/>
      <c r="U2020" s="114"/>
      <c r="V2020" s="114"/>
      <c r="W2020" s="114"/>
      <c r="X2020" s="114"/>
      <c r="Y2020" s="114"/>
      <c r="Z2020" s="114"/>
      <c r="AA2020" s="114"/>
      <c r="AB2020" s="114"/>
      <c r="AC2020" s="114"/>
      <c r="AD2020" s="114"/>
      <c r="AE2020" s="114"/>
      <c r="AF2020" s="114"/>
      <c r="AG2020" s="114"/>
      <c r="AH2020" s="114"/>
      <c r="AI2020" s="114"/>
      <c r="AJ2020" s="114"/>
      <c r="AK2020" s="114"/>
      <c r="AL2020" s="114"/>
      <c r="AM2020" s="114"/>
      <c r="AN2020" s="114"/>
      <c r="AO2020" s="114"/>
      <c r="AP2020" s="114"/>
      <c r="AQ2020" s="114"/>
      <c r="AR2020" s="114"/>
      <c r="AS2020" s="114"/>
      <c r="AT2020" s="114"/>
      <c r="AU2020" s="114"/>
      <c r="AV2020" s="114"/>
      <c r="AW2020" s="114"/>
      <c r="AX2020" s="114"/>
      <c r="AY2020" s="114"/>
      <c r="AZ2020" s="114"/>
      <c r="BA2020" s="114"/>
      <c r="BB2020" s="114"/>
      <c r="BC2020" s="114"/>
      <c r="BD2020" s="114"/>
      <c r="BE2020" s="114"/>
      <c r="BF2020" s="114"/>
      <c r="BG2020" s="114"/>
      <c r="BH2020" s="114"/>
      <c r="BI2020" s="114"/>
      <c r="BJ2020" s="114"/>
      <c r="BK2020" s="114"/>
      <c r="BL2020" s="114"/>
    </row>
    <row r="2021">
      <c r="A2021" s="114"/>
      <c r="B2021" s="114"/>
      <c r="C2021" s="114"/>
      <c r="D2021" s="114"/>
      <c r="E2021" s="114"/>
      <c r="F2021" s="114"/>
      <c r="G2021" s="114"/>
      <c r="H2021" s="114"/>
      <c r="I2021" s="114"/>
      <c r="J2021" s="114"/>
      <c r="K2021" s="114"/>
      <c r="L2021" s="114"/>
      <c r="M2021" s="114"/>
      <c r="N2021" s="114"/>
      <c r="O2021" s="114"/>
      <c r="P2021" s="114"/>
      <c r="Q2021" s="114"/>
      <c r="R2021" s="114"/>
      <c r="S2021" s="114"/>
      <c r="T2021" s="114"/>
      <c r="U2021" s="114"/>
      <c r="V2021" s="114"/>
      <c r="W2021" s="114"/>
      <c r="X2021" s="114"/>
      <c r="Y2021" s="114"/>
      <c r="Z2021" s="114"/>
      <c r="AA2021" s="114"/>
      <c r="AB2021" s="114"/>
      <c r="AC2021" s="114"/>
      <c r="AD2021" s="114"/>
      <c r="AE2021" s="114"/>
      <c r="AF2021" s="114"/>
      <c r="AG2021" s="114"/>
      <c r="AH2021" s="114"/>
      <c r="AI2021" s="114"/>
      <c r="AJ2021" s="114"/>
      <c r="AK2021" s="114"/>
      <c r="AL2021" s="114"/>
      <c r="AM2021" s="114"/>
      <c r="AN2021" s="114"/>
      <c r="AO2021" s="114"/>
      <c r="AP2021" s="114"/>
      <c r="AQ2021" s="114"/>
      <c r="AR2021" s="114"/>
      <c r="AS2021" s="114"/>
      <c r="AT2021" s="114"/>
      <c r="AU2021" s="114"/>
      <c r="AV2021" s="114"/>
      <c r="AW2021" s="114"/>
      <c r="AX2021" s="114"/>
      <c r="AY2021" s="114"/>
      <c r="AZ2021" s="114"/>
      <c r="BA2021" s="114"/>
      <c r="BB2021" s="114"/>
      <c r="BC2021" s="114"/>
      <c r="BD2021" s="114"/>
      <c r="BE2021" s="114"/>
      <c r="BF2021" s="114"/>
      <c r="BG2021" s="114"/>
      <c r="BH2021" s="114"/>
      <c r="BI2021" s="114"/>
      <c r="BJ2021" s="114"/>
      <c r="BK2021" s="114"/>
      <c r="BL2021" s="114"/>
    </row>
    <row r="2022">
      <c r="A2022" s="114"/>
      <c r="B2022" s="114"/>
      <c r="C2022" s="114"/>
      <c r="D2022" s="114"/>
      <c r="E2022" s="114"/>
      <c r="F2022" s="114"/>
      <c r="G2022" s="114"/>
      <c r="H2022" s="114"/>
      <c r="I2022" s="114"/>
      <c r="J2022" s="114"/>
      <c r="K2022" s="114"/>
      <c r="L2022" s="114"/>
      <c r="M2022" s="114"/>
      <c r="N2022" s="114"/>
      <c r="O2022" s="114"/>
      <c r="P2022" s="114"/>
      <c r="Q2022" s="114"/>
      <c r="R2022" s="114"/>
      <c r="S2022" s="114"/>
      <c r="T2022" s="114"/>
      <c r="U2022" s="114"/>
      <c r="V2022" s="114"/>
      <c r="W2022" s="114"/>
      <c r="X2022" s="114"/>
      <c r="Y2022" s="114"/>
      <c r="Z2022" s="114"/>
      <c r="AA2022" s="114"/>
      <c r="AB2022" s="114"/>
      <c r="AC2022" s="114"/>
      <c r="AD2022" s="114"/>
      <c r="AE2022" s="114"/>
      <c r="AF2022" s="114"/>
      <c r="AG2022" s="114"/>
      <c r="AH2022" s="114"/>
      <c r="AI2022" s="114"/>
      <c r="AJ2022" s="114"/>
      <c r="AK2022" s="114"/>
      <c r="AL2022" s="114"/>
      <c r="AM2022" s="114"/>
      <c r="AN2022" s="114"/>
      <c r="AO2022" s="114"/>
      <c r="AP2022" s="114"/>
      <c r="AQ2022" s="114"/>
      <c r="AR2022" s="114"/>
      <c r="AS2022" s="114"/>
      <c r="AT2022" s="114"/>
      <c r="AU2022" s="114"/>
      <c r="AV2022" s="114"/>
      <c r="AW2022" s="114"/>
      <c r="AX2022" s="114"/>
      <c r="AY2022" s="114"/>
      <c r="AZ2022" s="114"/>
      <c r="BA2022" s="114"/>
      <c r="BB2022" s="114"/>
      <c r="BC2022" s="114"/>
      <c r="BD2022" s="114"/>
      <c r="BE2022" s="114"/>
      <c r="BF2022" s="114"/>
      <c r="BG2022" s="114"/>
      <c r="BH2022" s="114"/>
      <c r="BI2022" s="114"/>
      <c r="BJ2022" s="114"/>
      <c r="BK2022" s="114"/>
      <c r="BL2022" s="114"/>
    </row>
    <row r="2023">
      <c r="A2023" s="114"/>
      <c r="B2023" s="114"/>
      <c r="C2023" s="114"/>
      <c r="D2023" s="114"/>
      <c r="E2023" s="114"/>
      <c r="F2023" s="114"/>
      <c r="G2023" s="114"/>
      <c r="H2023" s="114"/>
      <c r="I2023" s="114"/>
      <c r="J2023" s="114"/>
      <c r="K2023" s="114"/>
      <c r="L2023" s="114"/>
      <c r="M2023" s="114"/>
      <c r="N2023" s="114"/>
      <c r="O2023" s="114"/>
      <c r="P2023" s="114"/>
      <c r="Q2023" s="114"/>
      <c r="R2023" s="114"/>
      <c r="S2023" s="114"/>
      <c r="T2023" s="114"/>
      <c r="U2023" s="114"/>
      <c r="V2023" s="114"/>
      <c r="W2023" s="114"/>
      <c r="X2023" s="114"/>
      <c r="Y2023" s="114"/>
      <c r="Z2023" s="114"/>
      <c r="AA2023" s="114"/>
      <c r="AB2023" s="114"/>
      <c r="AC2023" s="114"/>
      <c r="AD2023" s="114"/>
      <c r="AE2023" s="114"/>
      <c r="AF2023" s="114"/>
      <c r="AG2023" s="114"/>
      <c r="AH2023" s="114"/>
      <c r="AI2023" s="114"/>
      <c r="AJ2023" s="114"/>
      <c r="AK2023" s="114"/>
      <c r="AL2023" s="114"/>
      <c r="AM2023" s="114"/>
      <c r="AN2023" s="114"/>
      <c r="AO2023" s="114"/>
      <c r="AP2023" s="114"/>
      <c r="AQ2023" s="114"/>
      <c r="AR2023" s="114"/>
      <c r="AS2023" s="114"/>
      <c r="AT2023" s="114"/>
      <c r="AU2023" s="114"/>
      <c r="AV2023" s="114"/>
      <c r="AW2023" s="114"/>
      <c r="AX2023" s="114"/>
      <c r="AY2023" s="114"/>
      <c r="AZ2023" s="114"/>
      <c r="BA2023" s="114"/>
      <c r="BB2023" s="114"/>
      <c r="BC2023" s="114"/>
      <c r="BD2023" s="114"/>
      <c r="BE2023" s="114"/>
      <c r="BF2023" s="114"/>
      <c r="BG2023" s="114"/>
      <c r="BH2023" s="114"/>
      <c r="BI2023" s="114"/>
      <c r="BJ2023" s="114"/>
      <c r="BK2023" s="114"/>
      <c r="BL2023" s="114"/>
    </row>
    <row r="2024">
      <c r="A2024" s="114"/>
      <c r="B2024" s="114"/>
      <c r="C2024" s="114"/>
      <c r="D2024" s="114"/>
      <c r="E2024" s="114"/>
      <c r="F2024" s="114"/>
      <c r="G2024" s="114"/>
      <c r="H2024" s="114"/>
      <c r="I2024" s="114"/>
      <c r="J2024" s="114"/>
      <c r="K2024" s="114"/>
      <c r="L2024" s="114"/>
      <c r="M2024" s="114"/>
      <c r="N2024" s="114"/>
      <c r="O2024" s="114"/>
      <c r="P2024" s="114"/>
      <c r="Q2024" s="114"/>
      <c r="R2024" s="114"/>
      <c r="S2024" s="114"/>
      <c r="T2024" s="114"/>
      <c r="U2024" s="114"/>
      <c r="V2024" s="114"/>
      <c r="W2024" s="114"/>
      <c r="X2024" s="114"/>
      <c r="Y2024" s="114"/>
      <c r="Z2024" s="114"/>
      <c r="AA2024" s="114"/>
      <c r="AB2024" s="114"/>
      <c r="AC2024" s="114"/>
      <c r="AD2024" s="114"/>
      <c r="AE2024" s="114"/>
      <c r="AF2024" s="114"/>
      <c r="AG2024" s="114"/>
      <c r="AH2024" s="114"/>
      <c r="AI2024" s="114"/>
      <c r="AJ2024" s="114"/>
      <c r="AK2024" s="114"/>
      <c r="AL2024" s="114"/>
      <c r="AM2024" s="114"/>
      <c r="AN2024" s="114"/>
      <c r="AO2024" s="114"/>
      <c r="AP2024" s="114"/>
      <c r="AQ2024" s="114"/>
      <c r="AR2024" s="114"/>
      <c r="AS2024" s="114"/>
      <c r="AT2024" s="114"/>
      <c r="AU2024" s="114"/>
      <c r="AV2024" s="114"/>
      <c r="AW2024" s="114"/>
      <c r="AX2024" s="114"/>
      <c r="AY2024" s="114"/>
      <c r="AZ2024" s="114"/>
      <c r="BA2024" s="114"/>
      <c r="BB2024" s="114"/>
      <c r="BC2024" s="114"/>
      <c r="BD2024" s="114"/>
      <c r="BE2024" s="114"/>
      <c r="BF2024" s="114"/>
      <c r="BG2024" s="114"/>
      <c r="BH2024" s="114"/>
      <c r="BI2024" s="114"/>
      <c r="BJ2024" s="114"/>
      <c r="BK2024" s="114"/>
      <c r="BL2024" s="114"/>
    </row>
    <row r="2025">
      <c r="A2025" s="114"/>
      <c r="B2025" s="114"/>
      <c r="C2025" s="114"/>
      <c r="D2025" s="114"/>
      <c r="E2025" s="114"/>
      <c r="F2025" s="114"/>
      <c r="G2025" s="114"/>
      <c r="H2025" s="114"/>
      <c r="I2025" s="114"/>
      <c r="J2025" s="114"/>
      <c r="K2025" s="114"/>
      <c r="L2025" s="114"/>
      <c r="M2025" s="114"/>
      <c r="N2025" s="114"/>
      <c r="O2025" s="114"/>
      <c r="P2025" s="114"/>
      <c r="Q2025" s="114"/>
      <c r="R2025" s="114"/>
      <c r="S2025" s="114"/>
      <c r="T2025" s="114"/>
      <c r="U2025" s="114"/>
      <c r="V2025" s="114"/>
      <c r="W2025" s="114"/>
      <c r="X2025" s="114"/>
      <c r="Y2025" s="114"/>
      <c r="Z2025" s="114"/>
      <c r="AA2025" s="114"/>
      <c r="AB2025" s="114"/>
      <c r="AC2025" s="114"/>
      <c r="AD2025" s="114"/>
      <c r="AE2025" s="114"/>
      <c r="AF2025" s="114"/>
      <c r="AG2025" s="114"/>
      <c r="AH2025" s="114"/>
      <c r="AI2025" s="114"/>
      <c r="AJ2025" s="114"/>
      <c r="AK2025" s="114"/>
      <c r="AL2025" s="114"/>
      <c r="AM2025" s="114"/>
      <c r="AN2025" s="114"/>
      <c r="AO2025" s="114"/>
      <c r="AP2025" s="114"/>
      <c r="AQ2025" s="114"/>
      <c r="AR2025" s="114"/>
      <c r="AS2025" s="114"/>
      <c r="AT2025" s="114"/>
      <c r="AU2025" s="114"/>
      <c r="AV2025" s="114"/>
      <c r="AW2025" s="114"/>
      <c r="AX2025" s="114"/>
      <c r="AY2025" s="114"/>
      <c r="AZ2025" s="114"/>
      <c r="BA2025" s="114"/>
      <c r="BB2025" s="114"/>
      <c r="BC2025" s="114"/>
      <c r="BD2025" s="114"/>
      <c r="BE2025" s="114"/>
      <c r="BF2025" s="114"/>
      <c r="BG2025" s="114"/>
      <c r="BH2025" s="114"/>
      <c r="BI2025" s="114"/>
      <c r="BJ2025" s="114"/>
      <c r="BK2025" s="114"/>
      <c r="BL2025" s="114"/>
    </row>
    <row r="2026">
      <c r="A2026" s="114"/>
      <c r="B2026" s="114"/>
      <c r="C2026" s="114"/>
      <c r="D2026" s="114"/>
      <c r="E2026" s="114"/>
      <c r="F2026" s="114"/>
      <c r="G2026" s="114"/>
      <c r="H2026" s="114"/>
      <c r="I2026" s="114"/>
      <c r="J2026" s="114"/>
      <c r="K2026" s="114"/>
      <c r="L2026" s="114"/>
      <c r="M2026" s="114"/>
      <c r="N2026" s="114"/>
      <c r="O2026" s="114"/>
      <c r="P2026" s="114"/>
      <c r="Q2026" s="114"/>
      <c r="R2026" s="114"/>
      <c r="S2026" s="114"/>
      <c r="T2026" s="114"/>
      <c r="U2026" s="114"/>
      <c r="V2026" s="114"/>
      <c r="W2026" s="114"/>
      <c r="X2026" s="114"/>
      <c r="Y2026" s="114"/>
      <c r="Z2026" s="114"/>
      <c r="AA2026" s="114"/>
      <c r="AB2026" s="114"/>
      <c r="AC2026" s="114"/>
      <c r="AD2026" s="114"/>
      <c r="AE2026" s="114"/>
      <c r="AF2026" s="114"/>
      <c r="AG2026" s="114"/>
      <c r="AH2026" s="114"/>
      <c r="AI2026" s="114"/>
      <c r="AJ2026" s="114"/>
      <c r="AK2026" s="114"/>
      <c r="AL2026" s="114"/>
      <c r="AM2026" s="114"/>
      <c r="AN2026" s="114"/>
      <c r="AO2026" s="114"/>
      <c r="AP2026" s="114"/>
      <c r="AQ2026" s="114"/>
      <c r="AR2026" s="114"/>
      <c r="AS2026" s="114"/>
      <c r="AT2026" s="114"/>
      <c r="AU2026" s="114"/>
      <c r="AV2026" s="114"/>
      <c r="AW2026" s="114"/>
      <c r="AX2026" s="114"/>
      <c r="AY2026" s="114"/>
      <c r="AZ2026" s="114"/>
      <c r="BA2026" s="114"/>
      <c r="BB2026" s="114"/>
      <c r="BC2026" s="114"/>
      <c r="BD2026" s="114"/>
      <c r="BE2026" s="114"/>
      <c r="BF2026" s="114"/>
      <c r="BG2026" s="114"/>
      <c r="BH2026" s="114"/>
      <c r="BI2026" s="114"/>
      <c r="BJ2026" s="114"/>
      <c r="BK2026" s="114"/>
      <c r="BL2026" s="114"/>
    </row>
    <row r="2027">
      <c r="A2027" s="114"/>
      <c r="B2027" s="114"/>
      <c r="C2027" s="114"/>
      <c r="D2027" s="114"/>
      <c r="E2027" s="114"/>
      <c r="F2027" s="114"/>
      <c r="G2027" s="114"/>
      <c r="H2027" s="114"/>
      <c r="I2027" s="114"/>
      <c r="J2027" s="114"/>
      <c r="K2027" s="114"/>
      <c r="L2027" s="114"/>
      <c r="M2027" s="114"/>
      <c r="N2027" s="114"/>
      <c r="O2027" s="114"/>
      <c r="P2027" s="114"/>
      <c r="Q2027" s="114"/>
      <c r="R2027" s="114"/>
      <c r="S2027" s="114"/>
      <c r="T2027" s="114"/>
      <c r="U2027" s="114"/>
      <c r="V2027" s="114"/>
      <c r="W2027" s="114"/>
      <c r="X2027" s="114"/>
      <c r="Y2027" s="114"/>
      <c r="Z2027" s="114"/>
      <c r="AA2027" s="114"/>
      <c r="AB2027" s="114"/>
      <c r="AC2027" s="114"/>
      <c r="AD2027" s="114"/>
      <c r="AE2027" s="114"/>
      <c r="AF2027" s="114"/>
      <c r="AG2027" s="114"/>
      <c r="AH2027" s="114"/>
      <c r="AI2027" s="114"/>
      <c r="AJ2027" s="114"/>
      <c r="AK2027" s="114"/>
      <c r="AL2027" s="114"/>
      <c r="AM2027" s="114"/>
      <c r="AN2027" s="114"/>
      <c r="AO2027" s="114"/>
      <c r="AP2027" s="114"/>
      <c r="AQ2027" s="114"/>
      <c r="AR2027" s="114"/>
      <c r="AS2027" s="114"/>
      <c r="AT2027" s="114"/>
      <c r="AU2027" s="114"/>
      <c r="AV2027" s="114"/>
      <c r="AW2027" s="114"/>
      <c r="AX2027" s="114"/>
      <c r="AY2027" s="114"/>
      <c r="AZ2027" s="114"/>
      <c r="BA2027" s="114"/>
      <c r="BB2027" s="114"/>
      <c r="BC2027" s="114"/>
      <c r="BD2027" s="114"/>
      <c r="BE2027" s="114"/>
      <c r="BF2027" s="114"/>
      <c r="BG2027" s="114"/>
      <c r="BH2027" s="114"/>
      <c r="BI2027" s="114"/>
      <c r="BJ2027" s="114"/>
      <c r="BK2027" s="114"/>
      <c r="BL2027" s="114"/>
    </row>
    <row r="2028">
      <c r="A2028" s="114"/>
      <c r="B2028" s="114"/>
      <c r="C2028" s="114"/>
      <c r="D2028" s="114"/>
      <c r="E2028" s="114"/>
      <c r="F2028" s="114"/>
      <c r="G2028" s="114"/>
      <c r="H2028" s="114"/>
      <c r="I2028" s="114"/>
      <c r="J2028" s="114"/>
      <c r="K2028" s="114"/>
      <c r="L2028" s="114"/>
      <c r="M2028" s="114"/>
      <c r="N2028" s="114"/>
      <c r="O2028" s="114"/>
      <c r="P2028" s="114"/>
      <c r="Q2028" s="114"/>
      <c r="R2028" s="114"/>
      <c r="S2028" s="114"/>
      <c r="T2028" s="114"/>
      <c r="U2028" s="114"/>
      <c r="V2028" s="114"/>
      <c r="W2028" s="114"/>
      <c r="X2028" s="114"/>
      <c r="Y2028" s="114"/>
      <c r="Z2028" s="114"/>
      <c r="AA2028" s="114"/>
      <c r="AB2028" s="114"/>
      <c r="AC2028" s="114"/>
      <c r="AD2028" s="114"/>
      <c r="AE2028" s="114"/>
      <c r="AF2028" s="114"/>
      <c r="AG2028" s="114"/>
      <c r="AH2028" s="114"/>
      <c r="AI2028" s="114"/>
      <c r="AJ2028" s="114"/>
      <c r="AK2028" s="114"/>
      <c r="AL2028" s="114"/>
      <c r="AM2028" s="114"/>
      <c r="AN2028" s="114"/>
      <c r="AO2028" s="114"/>
      <c r="AP2028" s="114"/>
      <c r="AQ2028" s="114"/>
      <c r="AR2028" s="114"/>
      <c r="AS2028" s="114"/>
      <c r="AT2028" s="114"/>
      <c r="AU2028" s="114"/>
      <c r="AV2028" s="114"/>
      <c r="AW2028" s="114"/>
      <c r="AX2028" s="114"/>
      <c r="AY2028" s="114"/>
      <c r="AZ2028" s="114"/>
      <c r="BA2028" s="114"/>
      <c r="BB2028" s="114"/>
      <c r="BC2028" s="114"/>
      <c r="BD2028" s="114"/>
      <c r="BE2028" s="114"/>
      <c r="BF2028" s="114"/>
      <c r="BG2028" s="114"/>
      <c r="BH2028" s="114"/>
      <c r="BI2028" s="114"/>
      <c r="BJ2028" s="114"/>
      <c r="BK2028" s="114"/>
      <c r="BL2028" s="114"/>
    </row>
    <row r="2029">
      <c r="A2029" s="114"/>
      <c r="B2029" s="114"/>
      <c r="C2029" s="114"/>
      <c r="D2029" s="114"/>
      <c r="E2029" s="114"/>
      <c r="F2029" s="114"/>
      <c r="G2029" s="114"/>
      <c r="H2029" s="114"/>
      <c r="I2029" s="114"/>
      <c r="J2029" s="114"/>
      <c r="K2029" s="114"/>
      <c r="L2029" s="114"/>
      <c r="M2029" s="114"/>
      <c r="N2029" s="114"/>
      <c r="O2029" s="114"/>
      <c r="P2029" s="114"/>
      <c r="Q2029" s="114"/>
      <c r="R2029" s="114"/>
      <c r="S2029" s="114"/>
      <c r="T2029" s="114"/>
      <c r="U2029" s="114"/>
      <c r="V2029" s="114"/>
      <c r="W2029" s="114"/>
      <c r="X2029" s="114"/>
      <c r="Y2029" s="114"/>
      <c r="Z2029" s="114"/>
      <c r="AA2029" s="114"/>
      <c r="AB2029" s="114"/>
      <c r="AC2029" s="114"/>
      <c r="AD2029" s="114"/>
      <c r="AE2029" s="114"/>
      <c r="AF2029" s="114"/>
      <c r="AG2029" s="114"/>
      <c r="AH2029" s="114"/>
      <c r="AI2029" s="114"/>
      <c r="AJ2029" s="114"/>
      <c r="AK2029" s="114"/>
      <c r="AL2029" s="114"/>
      <c r="AM2029" s="114"/>
      <c r="AN2029" s="114"/>
      <c r="AO2029" s="114"/>
      <c r="AP2029" s="114"/>
      <c r="AQ2029" s="114"/>
      <c r="AR2029" s="114"/>
      <c r="AS2029" s="114"/>
      <c r="AT2029" s="114"/>
      <c r="AU2029" s="114"/>
      <c r="AV2029" s="114"/>
      <c r="AW2029" s="114"/>
      <c r="AX2029" s="114"/>
      <c r="AY2029" s="114"/>
      <c r="AZ2029" s="114"/>
      <c r="BA2029" s="114"/>
      <c r="BB2029" s="114"/>
      <c r="BC2029" s="114"/>
      <c r="BD2029" s="114"/>
      <c r="BE2029" s="114"/>
      <c r="BF2029" s="114"/>
      <c r="BG2029" s="114"/>
      <c r="BH2029" s="114"/>
      <c r="BI2029" s="114"/>
      <c r="BJ2029" s="114"/>
      <c r="BK2029" s="114"/>
      <c r="BL2029" s="114"/>
    </row>
    <row r="2030">
      <c r="A2030" s="114"/>
      <c r="B2030" s="114"/>
      <c r="C2030" s="114"/>
      <c r="D2030" s="114"/>
      <c r="E2030" s="114"/>
      <c r="F2030" s="114"/>
      <c r="G2030" s="114"/>
      <c r="H2030" s="114"/>
      <c r="I2030" s="114"/>
      <c r="J2030" s="114"/>
      <c r="K2030" s="114"/>
      <c r="L2030" s="114"/>
      <c r="M2030" s="114"/>
      <c r="N2030" s="114"/>
      <c r="O2030" s="114"/>
      <c r="P2030" s="114"/>
      <c r="Q2030" s="114"/>
      <c r="R2030" s="114"/>
      <c r="S2030" s="114"/>
      <c r="T2030" s="114"/>
      <c r="U2030" s="114"/>
      <c r="V2030" s="114"/>
      <c r="W2030" s="114"/>
      <c r="X2030" s="114"/>
      <c r="Y2030" s="114"/>
      <c r="Z2030" s="114"/>
      <c r="AA2030" s="114"/>
      <c r="AB2030" s="114"/>
      <c r="AC2030" s="114"/>
      <c r="AD2030" s="114"/>
      <c r="AE2030" s="114"/>
      <c r="AF2030" s="114"/>
      <c r="AG2030" s="114"/>
      <c r="AH2030" s="114"/>
      <c r="AI2030" s="114"/>
      <c r="AJ2030" s="114"/>
      <c r="AK2030" s="114"/>
      <c r="AL2030" s="114"/>
      <c r="AM2030" s="114"/>
      <c r="AN2030" s="114"/>
      <c r="AO2030" s="114"/>
      <c r="AP2030" s="114"/>
      <c r="AQ2030" s="114"/>
      <c r="AR2030" s="114"/>
      <c r="AS2030" s="114"/>
      <c r="AT2030" s="114"/>
      <c r="AU2030" s="114"/>
      <c r="AV2030" s="114"/>
      <c r="AW2030" s="114"/>
      <c r="AX2030" s="114"/>
      <c r="AY2030" s="114"/>
      <c r="AZ2030" s="114"/>
      <c r="BA2030" s="114"/>
      <c r="BB2030" s="114"/>
      <c r="BC2030" s="114"/>
      <c r="BD2030" s="114"/>
      <c r="BE2030" s="114"/>
      <c r="BF2030" s="114"/>
      <c r="BG2030" s="114"/>
      <c r="BH2030" s="114"/>
      <c r="BI2030" s="114"/>
      <c r="BJ2030" s="114"/>
      <c r="BK2030" s="114"/>
      <c r="BL2030" s="114"/>
    </row>
    <row r="2031">
      <c r="A2031" s="114"/>
      <c r="B2031" s="114"/>
      <c r="C2031" s="114"/>
      <c r="D2031" s="114"/>
      <c r="E2031" s="114"/>
      <c r="F2031" s="114"/>
      <c r="G2031" s="114"/>
      <c r="H2031" s="114"/>
      <c r="I2031" s="114"/>
      <c r="J2031" s="114"/>
      <c r="K2031" s="114"/>
      <c r="L2031" s="114"/>
      <c r="M2031" s="114"/>
      <c r="N2031" s="114"/>
      <c r="O2031" s="114"/>
      <c r="P2031" s="114"/>
      <c r="Q2031" s="114"/>
      <c r="R2031" s="114"/>
      <c r="S2031" s="114"/>
      <c r="T2031" s="114"/>
      <c r="U2031" s="114"/>
      <c r="V2031" s="114"/>
      <c r="W2031" s="114"/>
      <c r="X2031" s="114"/>
      <c r="Y2031" s="114"/>
      <c r="Z2031" s="114"/>
      <c r="AA2031" s="114"/>
      <c r="AB2031" s="114"/>
      <c r="AC2031" s="114"/>
      <c r="AD2031" s="114"/>
      <c r="AE2031" s="114"/>
      <c r="AF2031" s="114"/>
      <c r="AG2031" s="114"/>
      <c r="AH2031" s="114"/>
      <c r="AI2031" s="114"/>
      <c r="AJ2031" s="114"/>
      <c r="AK2031" s="114"/>
      <c r="AL2031" s="114"/>
      <c r="AM2031" s="114"/>
      <c r="AN2031" s="114"/>
      <c r="AO2031" s="114"/>
      <c r="AP2031" s="114"/>
      <c r="AQ2031" s="114"/>
      <c r="AR2031" s="114"/>
      <c r="AS2031" s="114"/>
      <c r="AT2031" s="114"/>
      <c r="AU2031" s="114"/>
      <c r="AV2031" s="114"/>
      <c r="AW2031" s="114"/>
      <c r="AX2031" s="114"/>
      <c r="AY2031" s="114"/>
      <c r="AZ2031" s="114"/>
      <c r="BA2031" s="114"/>
      <c r="BB2031" s="114"/>
      <c r="BC2031" s="114"/>
      <c r="BD2031" s="114"/>
      <c r="BE2031" s="114"/>
      <c r="BF2031" s="114"/>
      <c r="BG2031" s="114"/>
      <c r="BH2031" s="114"/>
      <c r="BI2031" s="114"/>
      <c r="BJ2031" s="114"/>
      <c r="BK2031" s="114"/>
      <c r="BL2031" s="114"/>
    </row>
    <row r="2032">
      <c r="A2032" s="114"/>
      <c r="B2032" s="114"/>
      <c r="C2032" s="114"/>
      <c r="D2032" s="114"/>
      <c r="E2032" s="114"/>
      <c r="F2032" s="114"/>
      <c r="G2032" s="114"/>
      <c r="H2032" s="114"/>
      <c r="I2032" s="114"/>
      <c r="J2032" s="114"/>
      <c r="K2032" s="114"/>
      <c r="L2032" s="114"/>
      <c r="M2032" s="114"/>
      <c r="N2032" s="114"/>
      <c r="O2032" s="114"/>
      <c r="P2032" s="114"/>
      <c r="Q2032" s="114"/>
      <c r="R2032" s="114"/>
      <c r="S2032" s="114"/>
      <c r="T2032" s="114"/>
      <c r="U2032" s="114"/>
      <c r="V2032" s="114"/>
      <c r="W2032" s="114"/>
      <c r="X2032" s="114"/>
      <c r="Y2032" s="114"/>
      <c r="Z2032" s="114"/>
      <c r="AA2032" s="114"/>
      <c r="AB2032" s="114"/>
      <c r="AC2032" s="114"/>
      <c r="AD2032" s="114"/>
      <c r="AE2032" s="114"/>
      <c r="AF2032" s="114"/>
      <c r="AG2032" s="114"/>
      <c r="AH2032" s="114"/>
      <c r="AI2032" s="114"/>
      <c r="AJ2032" s="114"/>
      <c r="AK2032" s="114"/>
      <c r="AL2032" s="114"/>
      <c r="AM2032" s="114"/>
      <c r="AN2032" s="114"/>
      <c r="AO2032" s="114"/>
      <c r="AP2032" s="114"/>
      <c r="AQ2032" s="114"/>
      <c r="AR2032" s="114"/>
      <c r="AS2032" s="114"/>
      <c r="AT2032" s="114"/>
      <c r="AU2032" s="114"/>
      <c r="AV2032" s="114"/>
      <c r="AW2032" s="114"/>
      <c r="AX2032" s="114"/>
      <c r="AY2032" s="114"/>
      <c r="AZ2032" s="114"/>
      <c r="BA2032" s="114"/>
      <c r="BB2032" s="114"/>
      <c r="BC2032" s="114"/>
      <c r="BD2032" s="114"/>
      <c r="BE2032" s="114"/>
      <c r="BF2032" s="114"/>
      <c r="BG2032" s="114"/>
      <c r="BH2032" s="114"/>
      <c r="BI2032" s="114"/>
      <c r="BJ2032" s="114"/>
      <c r="BK2032" s="114"/>
      <c r="BL2032" s="114"/>
    </row>
    <row r="2033">
      <c r="A2033" s="114"/>
      <c r="B2033" s="114"/>
      <c r="C2033" s="114"/>
      <c r="D2033" s="114"/>
      <c r="E2033" s="114"/>
      <c r="F2033" s="114"/>
      <c r="G2033" s="114"/>
      <c r="H2033" s="114"/>
      <c r="I2033" s="114"/>
      <c r="J2033" s="114"/>
      <c r="K2033" s="114"/>
      <c r="L2033" s="114"/>
      <c r="M2033" s="114"/>
      <c r="N2033" s="114"/>
      <c r="O2033" s="114"/>
      <c r="P2033" s="114"/>
      <c r="Q2033" s="114"/>
      <c r="R2033" s="114"/>
      <c r="S2033" s="114"/>
      <c r="T2033" s="114"/>
      <c r="U2033" s="114"/>
      <c r="V2033" s="114"/>
      <c r="W2033" s="114"/>
      <c r="X2033" s="114"/>
      <c r="Y2033" s="114"/>
      <c r="Z2033" s="114"/>
      <c r="AA2033" s="114"/>
      <c r="AB2033" s="114"/>
      <c r="AC2033" s="114"/>
      <c r="AD2033" s="114"/>
      <c r="AE2033" s="114"/>
      <c r="AF2033" s="114"/>
      <c r="AG2033" s="114"/>
      <c r="AH2033" s="114"/>
      <c r="AI2033" s="114"/>
      <c r="AJ2033" s="114"/>
      <c r="AK2033" s="114"/>
      <c r="AL2033" s="114"/>
      <c r="AM2033" s="114"/>
      <c r="AN2033" s="114"/>
      <c r="AO2033" s="114"/>
      <c r="AP2033" s="114"/>
      <c r="AQ2033" s="114"/>
      <c r="AR2033" s="114"/>
      <c r="AS2033" s="114"/>
      <c r="AT2033" s="114"/>
      <c r="AU2033" s="114"/>
      <c r="AV2033" s="114"/>
      <c r="AW2033" s="114"/>
      <c r="AX2033" s="114"/>
      <c r="AY2033" s="114"/>
      <c r="AZ2033" s="114"/>
      <c r="BA2033" s="114"/>
      <c r="BB2033" s="114"/>
      <c r="BC2033" s="114"/>
      <c r="BD2033" s="114"/>
      <c r="BE2033" s="114"/>
      <c r="BF2033" s="114"/>
      <c r="BG2033" s="114"/>
      <c r="BH2033" s="114"/>
      <c r="BI2033" s="114"/>
      <c r="BJ2033" s="114"/>
      <c r="BK2033" s="114"/>
      <c r="BL2033" s="114"/>
    </row>
    <row r="2034">
      <c r="A2034" s="114"/>
      <c r="B2034" s="114"/>
      <c r="C2034" s="114"/>
      <c r="D2034" s="114"/>
      <c r="E2034" s="114"/>
      <c r="F2034" s="114"/>
      <c r="G2034" s="114"/>
      <c r="H2034" s="114"/>
      <c r="I2034" s="114"/>
      <c r="J2034" s="114"/>
      <c r="K2034" s="114"/>
      <c r="L2034" s="114"/>
      <c r="M2034" s="114"/>
      <c r="N2034" s="114"/>
      <c r="O2034" s="114"/>
      <c r="P2034" s="114"/>
      <c r="Q2034" s="114"/>
      <c r="R2034" s="114"/>
      <c r="S2034" s="114"/>
      <c r="T2034" s="114"/>
      <c r="U2034" s="114"/>
      <c r="V2034" s="114"/>
      <c r="W2034" s="114"/>
      <c r="X2034" s="114"/>
      <c r="Y2034" s="114"/>
      <c r="Z2034" s="114"/>
      <c r="AA2034" s="114"/>
      <c r="AB2034" s="114"/>
      <c r="AC2034" s="114"/>
      <c r="AD2034" s="114"/>
      <c r="AE2034" s="114"/>
      <c r="AF2034" s="114"/>
      <c r="AG2034" s="114"/>
      <c r="AH2034" s="114"/>
      <c r="AI2034" s="114"/>
      <c r="AJ2034" s="114"/>
      <c r="AK2034" s="114"/>
      <c r="AL2034" s="114"/>
      <c r="AM2034" s="114"/>
      <c r="AN2034" s="114"/>
      <c r="AO2034" s="114"/>
      <c r="AP2034" s="114"/>
      <c r="AQ2034" s="114"/>
      <c r="AR2034" s="114"/>
      <c r="AS2034" s="114"/>
      <c r="AT2034" s="114"/>
      <c r="AU2034" s="114"/>
      <c r="AV2034" s="114"/>
      <c r="AW2034" s="114"/>
      <c r="AX2034" s="114"/>
      <c r="AY2034" s="114"/>
      <c r="AZ2034" s="114"/>
      <c r="BA2034" s="114"/>
      <c r="BB2034" s="114"/>
      <c r="BC2034" s="114"/>
      <c r="BD2034" s="114"/>
      <c r="BE2034" s="114"/>
      <c r="BF2034" s="114"/>
      <c r="BG2034" s="114"/>
      <c r="BH2034" s="114"/>
      <c r="BI2034" s="114"/>
      <c r="BJ2034" s="114"/>
      <c r="BK2034" s="114"/>
      <c r="BL2034" s="114"/>
    </row>
    <row r="2035">
      <c r="A2035" s="114"/>
      <c r="B2035" s="114"/>
      <c r="C2035" s="114"/>
      <c r="D2035" s="114"/>
      <c r="E2035" s="114"/>
      <c r="F2035" s="114"/>
      <c r="G2035" s="114"/>
      <c r="H2035" s="114"/>
      <c r="I2035" s="114"/>
      <c r="J2035" s="114"/>
      <c r="K2035" s="114"/>
      <c r="L2035" s="114"/>
      <c r="M2035" s="114"/>
      <c r="N2035" s="114"/>
      <c r="O2035" s="114"/>
      <c r="P2035" s="114"/>
      <c r="Q2035" s="114"/>
      <c r="R2035" s="114"/>
      <c r="S2035" s="114"/>
      <c r="T2035" s="114"/>
      <c r="U2035" s="114"/>
      <c r="V2035" s="114"/>
      <c r="W2035" s="114"/>
      <c r="X2035" s="114"/>
      <c r="Y2035" s="114"/>
      <c r="Z2035" s="114"/>
      <c r="AA2035" s="114"/>
      <c r="AB2035" s="114"/>
      <c r="AC2035" s="114"/>
      <c r="AD2035" s="114"/>
      <c r="AE2035" s="114"/>
      <c r="AF2035" s="114"/>
      <c r="AG2035" s="114"/>
      <c r="AH2035" s="114"/>
      <c r="AI2035" s="114"/>
      <c r="AJ2035" s="114"/>
      <c r="AK2035" s="114"/>
      <c r="AL2035" s="114"/>
      <c r="AM2035" s="114"/>
      <c r="AN2035" s="114"/>
      <c r="AO2035" s="114"/>
      <c r="AP2035" s="114"/>
      <c r="AQ2035" s="114"/>
      <c r="AR2035" s="114"/>
      <c r="AS2035" s="114"/>
      <c r="AT2035" s="114"/>
      <c r="AU2035" s="114"/>
      <c r="AV2035" s="114"/>
      <c r="AW2035" s="114"/>
      <c r="AX2035" s="114"/>
      <c r="AY2035" s="114"/>
      <c r="AZ2035" s="114"/>
      <c r="BA2035" s="114"/>
      <c r="BB2035" s="114"/>
      <c r="BC2035" s="114"/>
      <c r="BD2035" s="114"/>
      <c r="BE2035" s="114"/>
      <c r="BF2035" s="114"/>
      <c r="BG2035" s="114"/>
      <c r="BH2035" s="114"/>
      <c r="BI2035" s="114"/>
      <c r="BJ2035" s="114"/>
      <c r="BK2035" s="114"/>
      <c r="BL2035" s="114"/>
    </row>
    <row r="2036">
      <c r="A2036" s="114"/>
      <c r="B2036" s="114"/>
      <c r="C2036" s="114"/>
      <c r="D2036" s="114"/>
      <c r="E2036" s="114"/>
      <c r="F2036" s="114"/>
      <c r="G2036" s="114"/>
      <c r="H2036" s="114"/>
      <c r="I2036" s="114"/>
      <c r="J2036" s="114"/>
      <c r="K2036" s="114"/>
      <c r="L2036" s="114"/>
      <c r="M2036" s="114"/>
      <c r="N2036" s="114"/>
      <c r="O2036" s="114"/>
      <c r="P2036" s="114"/>
      <c r="Q2036" s="114"/>
      <c r="R2036" s="114"/>
      <c r="S2036" s="114"/>
      <c r="T2036" s="114"/>
      <c r="U2036" s="114"/>
      <c r="V2036" s="114"/>
      <c r="W2036" s="114"/>
      <c r="X2036" s="114"/>
      <c r="Y2036" s="114"/>
      <c r="Z2036" s="114"/>
      <c r="AA2036" s="114"/>
      <c r="AB2036" s="114"/>
      <c r="AC2036" s="114"/>
      <c r="AD2036" s="114"/>
      <c r="AE2036" s="114"/>
      <c r="AF2036" s="114"/>
      <c r="AG2036" s="114"/>
      <c r="AH2036" s="114"/>
      <c r="AI2036" s="114"/>
      <c r="AJ2036" s="114"/>
      <c r="AK2036" s="114"/>
      <c r="AL2036" s="114"/>
      <c r="AM2036" s="114"/>
      <c r="AN2036" s="114"/>
      <c r="AO2036" s="114"/>
      <c r="AP2036" s="114"/>
      <c r="AQ2036" s="114"/>
      <c r="AR2036" s="114"/>
      <c r="AS2036" s="114"/>
      <c r="AT2036" s="114"/>
      <c r="AU2036" s="114"/>
      <c r="AV2036" s="114"/>
      <c r="AW2036" s="114"/>
      <c r="AX2036" s="114"/>
      <c r="AY2036" s="114"/>
      <c r="AZ2036" s="114"/>
      <c r="BA2036" s="114"/>
      <c r="BB2036" s="114"/>
      <c r="BC2036" s="114"/>
      <c r="BD2036" s="114"/>
      <c r="BE2036" s="114"/>
      <c r="BF2036" s="114"/>
      <c r="BG2036" s="114"/>
      <c r="BH2036" s="114"/>
      <c r="BI2036" s="114"/>
      <c r="BJ2036" s="114"/>
      <c r="BK2036" s="114"/>
      <c r="BL2036" s="114"/>
    </row>
    <row r="2037">
      <c r="A2037" s="114"/>
      <c r="B2037" s="114"/>
      <c r="C2037" s="114"/>
      <c r="D2037" s="114"/>
      <c r="E2037" s="114"/>
      <c r="F2037" s="114"/>
      <c r="G2037" s="114"/>
      <c r="H2037" s="114"/>
      <c r="I2037" s="114"/>
      <c r="J2037" s="114"/>
      <c r="K2037" s="114"/>
      <c r="L2037" s="114"/>
      <c r="M2037" s="114"/>
      <c r="N2037" s="114"/>
      <c r="O2037" s="114"/>
      <c r="P2037" s="114"/>
      <c r="Q2037" s="114"/>
      <c r="R2037" s="114"/>
      <c r="S2037" s="114"/>
      <c r="T2037" s="114"/>
      <c r="U2037" s="114"/>
      <c r="V2037" s="114"/>
      <c r="W2037" s="114"/>
      <c r="X2037" s="114"/>
      <c r="Y2037" s="114"/>
      <c r="Z2037" s="114"/>
      <c r="AA2037" s="114"/>
      <c r="AB2037" s="114"/>
      <c r="AC2037" s="114"/>
      <c r="AD2037" s="114"/>
      <c r="AE2037" s="114"/>
      <c r="AF2037" s="114"/>
      <c r="AG2037" s="114"/>
      <c r="AH2037" s="114"/>
      <c r="AI2037" s="114"/>
      <c r="AJ2037" s="114"/>
      <c r="AK2037" s="114"/>
      <c r="AL2037" s="114"/>
      <c r="AM2037" s="114"/>
      <c r="AN2037" s="114"/>
      <c r="AO2037" s="114"/>
      <c r="AP2037" s="114"/>
      <c r="AQ2037" s="114"/>
      <c r="AR2037" s="114"/>
      <c r="AS2037" s="114"/>
      <c r="AT2037" s="114"/>
      <c r="AU2037" s="114"/>
      <c r="AV2037" s="114"/>
      <c r="AW2037" s="114"/>
      <c r="AX2037" s="114"/>
      <c r="AY2037" s="114"/>
      <c r="AZ2037" s="114"/>
      <c r="BA2037" s="114"/>
      <c r="BB2037" s="114"/>
      <c r="BC2037" s="114"/>
      <c r="BD2037" s="114"/>
      <c r="BE2037" s="114"/>
      <c r="BF2037" s="114"/>
      <c r="BG2037" s="114"/>
      <c r="BH2037" s="114"/>
      <c r="BI2037" s="114"/>
      <c r="BJ2037" s="114"/>
      <c r="BK2037" s="114"/>
      <c r="BL2037" s="114"/>
    </row>
    <row r="2038">
      <c r="A2038" s="114"/>
      <c r="B2038" s="114"/>
      <c r="C2038" s="114"/>
      <c r="D2038" s="114"/>
      <c r="E2038" s="114"/>
      <c r="F2038" s="114"/>
      <c r="G2038" s="114"/>
      <c r="H2038" s="114"/>
      <c r="I2038" s="114"/>
      <c r="J2038" s="114"/>
      <c r="K2038" s="114"/>
      <c r="L2038" s="114"/>
      <c r="M2038" s="114"/>
      <c r="N2038" s="114"/>
      <c r="O2038" s="114"/>
      <c r="P2038" s="114"/>
      <c r="Q2038" s="114"/>
      <c r="R2038" s="114"/>
      <c r="S2038" s="114"/>
      <c r="T2038" s="114"/>
      <c r="U2038" s="114"/>
      <c r="V2038" s="114"/>
      <c r="W2038" s="114"/>
      <c r="X2038" s="114"/>
      <c r="Y2038" s="114"/>
      <c r="Z2038" s="114"/>
      <c r="AA2038" s="114"/>
      <c r="AB2038" s="114"/>
      <c r="AC2038" s="114"/>
      <c r="AD2038" s="114"/>
      <c r="AE2038" s="114"/>
      <c r="AF2038" s="114"/>
      <c r="AG2038" s="114"/>
      <c r="AH2038" s="114"/>
      <c r="AI2038" s="114"/>
      <c r="AJ2038" s="114"/>
      <c r="AK2038" s="114"/>
      <c r="AL2038" s="114"/>
      <c r="AM2038" s="114"/>
      <c r="AN2038" s="114"/>
      <c r="AO2038" s="114"/>
      <c r="AP2038" s="114"/>
      <c r="AQ2038" s="114"/>
      <c r="AR2038" s="114"/>
      <c r="AS2038" s="114"/>
      <c r="AT2038" s="114"/>
      <c r="AU2038" s="114"/>
      <c r="AV2038" s="114"/>
      <c r="AW2038" s="114"/>
      <c r="AX2038" s="114"/>
      <c r="AY2038" s="114"/>
      <c r="AZ2038" s="114"/>
      <c r="BA2038" s="114"/>
      <c r="BB2038" s="114"/>
      <c r="BC2038" s="114"/>
      <c r="BD2038" s="114"/>
      <c r="BE2038" s="114"/>
      <c r="BF2038" s="114"/>
      <c r="BG2038" s="114"/>
      <c r="BH2038" s="114"/>
      <c r="BI2038" s="114"/>
      <c r="BJ2038" s="114"/>
      <c r="BK2038" s="114"/>
      <c r="BL2038" s="114"/>
    </row>
    <row r="2039">
      <c r="A2039" s="114"/>
      <c r="B2039" s="114"/>
      <c r="C2039" s="114"/>
      <c r="D2039" s="114"/>
      <c r="E2039" s="114"/>
      <c r="F2039" s="114"/>
      <c r="G2039" s="114"/>
      <c r="H2039" s="114"/>
      <c r="I2039" s="114"/>
      <c r="J2039" s="114"/>
      <c r="K2039" s="114"/>
      <c r="L2039" s="114"/>
      <c r="M2039" s="114"/>
      <c r="N2039" s="114"/>
      <c r="O2039" s="114"/>
      <c r="P2039" s="114"/>
      <c r="Q2039" s="114"/>
      <c r="R2039" s="114"/>
      <c r="S2039" s="114"/>
      <c r="T2039" s="114"/>
      <c r="U2039" s="114"/>
      <c r="V2039" s="114"/>
      <c r="W2039" s="114"/>
      <c r="X2039" s="114"/>
      <c r="Y2039" s="114"/>
      <c r="Z2039" s="114"/>
      <c r="AA2039" s="114"/>
      <c r="AB2039" s="114"/>
      <c r="AC2039" s="114"/>
      <c r="AD2039" s="114"/>
      <c r="AE2039" s="114"/>
      <c r="AF2039" s="114"/>
      <c r="AG2039" s="114"/>
      <c r="AH2039" s="114"/>
      <c r="AI2039" s="114"/>
      <c r="AJ2039" s="114"/>
      <c r="AK2039" s="114"/>
      <c r="AL2039" s="114"/>
      <c r="AM2039" s="114"/>
      <c r="AN2039" s="114"/>
      <c r="AO2039" s="114"/>
      <c r="AP2039" s="114"/>
      <c r="AQ2039" s="114"/>
      <c r="AR2039" s="114"/>
      <c r="AS2039" s="114"/>
      <c r="AT2039" s="114"/>
      <c r="AU2039" s="114"/>
      <c r="AV2039" s="114"/>
      <c r="AW2039" s="114"/>
      <c r="AX2039" s="114"/>
      <c r="AY2039" s="114"/>
      <c r="AZ2039" s="114"/>
      <c r="BA2039" s="114"/>
      <c r="BB2039" s="114"/>
      <c r="BC2039" s="114"/>
      <c r="BD2039" s="114"/>
      <c r="BE2039" s="114"/>
      <c r="BF2039" s="114"/>
      <c r="BG2039" s="114"/>
      <c r="BH2039" s="114"/>
      <c r="BI2039" s="114"/>
      <c r="BJ2039" s="114"/>
      <c r="BK2039" s="114"/>
      <c r="BL2039" s="114"/>
    </row>
    <row r="2040">
      <c r="A2040" s="114"/>
      <c r="B2040" s="114"/>
      <c r="C2040" s="114"/>
      <c r="D2040" s="114"/>
      <c r="E2040" s="114"/>
      <c r="F2040" s="114"/>
      <c r="G2040" s="114"/>
      <c r="H2040" s="114"/>
      <c r="I2040" s="114"/>
      <c r="J2040" s="114"/>
      <c r="K2040" s="114"/>
      <c r="L2040" s="114"/>
      <c r="M2040" s="114"/>
      <c r="N2040" s="114"/>
      <c r="O2040" s="114"/>
      <c r="P2040" s="114"/>
      <c r="Q2040" s="114"/>
      <c r="R2040" s="114"/>
      <c r="S2040" s="114"/>
      <c r="T2040" s="114"/>
      <c r="U2040" s="114"/>
      <c r="V2040" s="114"/>
      <c r="W2040" s="114"/>
      <c r="X2040" s="114"/>
      <c r="Y2040" s="114"/>
      <c r="Z2040" s="114"/>
      <c r="AA2040" s="114"/>
      <c r="AB2040" s="114"/>
      <c r="AC2040" s="114"/>
      <c r="AD2040" s="114"/>
      <c r="AE2040" s="114"/>
      <c r="AF2040" s="114"/>
      <c r="AG2040" s="114"/>
      <c r="AH2040" s="114"/>
      <c r="AI2040" s="114"/>
      <c r="AJ2040" s="114"/>
      <c r="AK2040" s="114"/>
      <c r="AL2040" s="114"/>
      <c r="AM2040" s="114"/>
      <c r="AN2040" s="114"/>
      <c r="AO2040" s="114"/>
      <c r="AP2040" s="114"/>
      <c r="AQ2040" s="114"/>
      <c r="AR2040" s="114"/>
      <c r="AS2040" s="114"/>
      <c r="AT2040" s="114"/>
      <c r="AU2040" s="114"/>
      <c r="AV2040" s="114"/>
      <c r="AW2040" s="114"/>
      <c r="AX2040" s="114"/>
      <c r="AY2040" s="114"/>
      <c r="AZ2040" s="114"/>
      <c r="BA2040" s="114"/>
      <c r="BB2040" s="114"/>
      <c r="BC2040" s="114"/>
      <c r="BD2040" s="114"/>
      <c r="BE2040" s="114"/>
      <c r="BF2040" s="114"/>
      <c r="BG2040" s="114"/>
      <c r="BH2040" s="114"/>
      <c r="BI2040" s="114"/>
      <c r="BJ2040" s="114"/>
      <c r="BK2040" s="114"/>
      <c r="BL2040" s="114"/>
    </row>
    <row r="2041">
      <c r="A2041" s="114"/>
      <c r="B2041" s="114"/>
      <c r="C2041" s="114"/>
      <c r="D2041" s="114"/>
      <c r="E2041" s="114"/>
      <c r="F2041" s="114"/>
      <c r="G2041" s="114"/>
      <c r="H2041" s="114"/>
      <c r="I2041" s="114"/>
      <c r="J2041" s="114"/>
      <c r="K2041" s="114"/>
      <c r="L2041" s="114"/>
      <c r="M2041" s="114"/>
      <c r="N2041" s="114"/>
      <c r="O2041" s="114"/>
      <c r="P2041" s="114"/>
      <c r="Q2041" s="114"/>
      <c r="R2041" s="114"/>
      <c r="S2041" s="114"/>
      <c r="T2041" s="114"/>
      <c r="U2041" s="114"/>
      <c r="V2041" s="114"/>
      <c r="W2041" s="114"/>
      <c r="X2041" s="114"/>
      <c r="Y2041" s="114"/>
      <c r="Z2041" s="114"/>
      <c r="AA2041" s="114"/>
      <c r="AB2041" s="114"/>
      <c r="AC2041" s="114"/>
      <c r="AD2041" s="114"/>
      <c r="AE2041" s="114"/>
      <c r="AF2041" s="114"/>
      <c r="AG2041" s="114"/>
      <c r="AH2041" s="114"/>
      <c r="AI2041" s="114"/>
      <c r="AJ2041" s="114"/>
      <c r="AK2041" s="114"/>
      <c r="AL2041" s="114"/>
      <c r="AM2041" s="114"/>
      <c r="AN2041" s="114"/>
      <c r="AO2041" s="114"/>
      <c r="AP2041" s="114"/>
      <c r="AQ2041" s="114"/>
      <c r="AR2041" s="114"/>
      <c r="AS2041" s="114"/>
      <c r="AT2041" s="114"/>
      <c r="AU2041" s="114"/>
      <c r="AV2041" s="114"/>
      <c r="AW2041" s="114"/>
      <c r="AX2041" s="114"/>
      <c r="AY2041" s="114"/>
      <c r="AZ2041" s="114"/>
      <c r="BA2041" s="114"/>
      <c r="BB2041" s="114"/>
      <c r="BC2041" s="114"/>
      <c r="BD2041" s="114"/>
      <c r="BE2041" s="114"/>
      <c r="BF2041" s="114"/>
      <c r="BG2041" s="114"/>
      <c r="BH2041" s="114"/>
      <c r="BI2041" s="114"/>
      <c r="BJ2041" s="114"/>
      <c r="BK2041" s="114"/>
      <c r="BL2041" s="114"/>
    </row>
    <row r="2042">
      <c r="A2042" s="114"/>
      <c r="B2042" s="114"/>
      <c r="C2042" s="114"/>
      <c r="D2042" s="114"/>
      <c r="E2042" s="114"/>
      <c r="F2042" s="114"/>
      <c r="G2042" s="114"/>
      <c r="H2042" s="114"/>
      <c r="I2042" s="114"/>
      <c r="J2042" s="114"/>
      <c r="K2042" s="114"/>
      <c r="L2042" s="114"/>
      <c r="M2042" s="114"/>
      <c r="N2042" s="114"/>
      <c r="O2042" s="114"/>
      <c r="P2042" s="114"/>
      <c r="Q2042" s="114"/>
      <c r="R2042" s="114"/>
      <c r="S2042" s="114"/>
      <c r="T2042" s="114"/>
      <c r="U2042" s="114"/>
      <c r="V2042" s="114"/>
      <c r="W2042" s="114"/>
      <c r="X2042" s="114"/>
      <c r="Y2042" s="114"/>
      <c r="Z2042" s="114"/>
      <c r="AA2042" s="114"/>
      <c r="AB2042" s="114"/>
      <c r="AC2042" s="114"/>
      <c r="AD2042" s="114"/>
      <c r="AE2042" s="114"/>
      <c r="AF2042" s="114"/>
      <c r="AG2042" s="114"/>
      <c r="AH2042" s="114"/>
      <c r="AI2042" s="114"/>
      <c r="AJ2042" s="114"/>
      <c r="AK2042" s="114"/>
      <c r="AL2042" s="114"/>
      <c r="AM2042" s="114"/>
      <c r="AN2042" s="114"/>
      <c r="AO2042" s="114"/>
      <c r="AP2042" s="114"/>
      <c r="AQ2042" s="114"/>
      <c r="AR2042" s="114"/>
      <c r="AS2042" s="114"/>
      <c r="AT2042" s="114"/>
      <c r="AU2042" s="114"/>
      <c r="AV2042" s="114"/>
      <c r="AW2042" s="114"/>
      <c r="AX2042" s="114"/>
      <c r="AY2042" s="114"/>
      <c r="AZ2042" s="114"/>
      <c r="BA2042" s="114"/>
      <c r="BB2042" s="114"/>
      <c r="BC2042" s="114"/>
      <c r="BD2042" s="114"/>
      <c r="BE2042" s="114"/>
      <c r="BF2042" s="114"/>
      <c r="BG2042" s="114"/>
      <c r="BH2042" s="114"/>
      <c r="BI2042" s="114"/>
      <c r="BJ2042" s="114"/>
      <c r="BK2042" s="114"/>
      <c r="BL2042" s="114"/>
    </row>
    <row r="2043">
      <c r="A2043" s="114"/>
      <c r="B2043" s="114"/>
      <c r="C2043" s="114"/>
      <c r="D2043" s="114"/>
      <c r="E2043" s="114"/>
      <c r="F2043" s="114"/>
      <c r="G2043" s="114"/>
      <c r="H2043" s="114"/>
      <c r="I2043" s="114"/>
      <c r="J2043" s="114"/>
      <c r="K2043" s="114"/>
      <c r="L2043" s="114"/>
      <c r="M2043" s="114"/>
      <c r="N2043" s="114"/>
      <c r="O2043" s="114"/>
      <c r="P2043" s="114"/>
      <c r="Q2043" s="114"/>
      <c r="R2043" s="114"/>
      <c r="S2043" s="114"/>
      <c r="T2043" s="114"/>
      <c r="U2043" s="114"/>
      <c r="V2043" s="114"/>
      <c r="W2043" s="114"/>
      <c r="X2043" s="114"/>
      <c r="Y2043" s="114"/>
      <c r="Z2043" s="114"/>
      <c r="AA2043" s="114"/>
      <c r="AB2043" s="114"/>
      <c r="AC2043" s="114"/>
      <c r="AD2043" s="114"/>
      <c r="AE2043" s="114"/>
      <c r="AF2043" s="114"/>
      <c r="AG2043" s="114"/>
      <c r="AH2043" s="114"/>
      <c r="AI2043" s="114"/>
      <c r="AJ2043" s="114"/>
      <c r="AK2043" s="114"/>
      <c r="AL2043" s="114"/>
      <c r="AM2043" s="114"/>
      <c r="AN2043" s="114"/>
      <c r="AO2043" s="114"/>
      <c r="AP2043" s="114"/>
      <c r="AQ2043" s="114"/>
      <c r="AR2043" s="114"/>
      <c r="AS2043" s="114"/>
      <c r="AT2043" s="114"/>
      <c r="AU2043" s="114"/>
      <c r="AV2043" s="114"/>
      <c r="AW2043" s="114"/>
      <c r="AX2043" s="114"/>
      <c r="AY2043" s="114"/>
      <c r="AZ2043" s="114"/>
      <c r="BA2043" s="114"/>
      <c r="BB2043" s="114"/>
      <c r="BC2043" s="114"/>
      <c r="BD2043" s="114"/>
      <c r="BE2043" s="114"/>
      <c r="BF2043" s="114"/>
      <c r="BG2043" s="114"/>
      <c r="BH2043" s="114"/>
      <c r="BI2043" s="114"/>
      <c r="BJ2043" s="114"/>
      <c r="BK2043" s="114"/>
      <c r="BL2043" s="114"/>
    </row>
    <row r="2044">
      <c r="A2044" s="114"/>
      <c r="B2044" s="114"/>
      <c r="C2044" s="114"/>
      <c r="D2044" s="114"/>
      <c r="E2044" s="114"/>
      <c r="F2044" s="114"/>
      <c r="G2044" s="114"/>
      <c r="H2044" s="114"/>
      <c r="I2044" s="114"/>
      <c r="J2044" s="114"/>
      <c r="K2044" s="114"/>
      <c r="L2044" s="114"/>
      <c r="M2044" s="114"/>
      <c r="N2044" s="114"/>
      <c r="O2044" s="114"/>
      <c r="P2044" s="114"/>
      <c r="Q2044" s="114"/>
      <c r="R2044" s="114"/>
      <c r="S2044" s="114"/>
      <c r="T2044" s="114"/>
      <c r="U2044" s="114"/>
      <c r="V2044" s="114"/>
      <c r="W2044" s="114"/>
      <c r="X2044" s="114"/>
      <c r="Y2044" s="114"/>
      <c r="Z2044" s="114"/>
      <c r="AA2044" s="114"/>
      <c r="AB2044" s="114"/>
      <c r="AC2044" s="114"/>
      <c r="AD2044" s="114"/>
      <c r="AE2044" s="114"/>
      <c r="AF2044" s="114"/>
      <c r="AG2044" s="114"/>
      <c r="AH2044" s="114"/>
      <c r="AI2044" s="114"/>
      <c r="AJ2044" s="114"/>
      <c r="AK2044" s="114"/>
      <c r="AL2044" s="114"/>
      <c r="AM2044" s="114"/>
      <c r="AN2044" s="114"/>
      <c r="AO2044" s="114"/>
      <c r="AP2044" s="114"/>
      <c r="AQ2044" s="114"/>
      <c r="AR2044" s="114"/>
      <c r="AS2044" s="114"/>
      <c r="AT2044" s="114"/>
      <c r="AU2044" s="114"/>
      <c r="AV2044" s="114"/>
      <c r="AW2044" s="114"/>
      <c r="AX2044" s="114"/>
      <c r="AY2044" s="114"/>
      <c r="AZ2044" s="114"/>
      <c r="BA2044" s="114"/>
      <c r="BB2044" s="114"/>
      <c r="BC2044" s="114"/>
      <c r="BD2044" s="114"/>
      <c r="BE2044" s="114"/>
      <c r="BF2044" s="114"/>
      <c r="BG2044" s="114"/>
      <c r="BH2044" s="114"/>
      <c r="BI2044" s="114"/>
      <c r="BJ2044" s="114"/>
      <c r="BK2044" s="114"/>
      <c r="BL2044" s="114"/>
    </row>
    <row r="2045">
      <c r="A2045" s="114"/>
      <c r="B2045" s="114"/>
      <c r="C2045" s="114"/>
      <c r="D2045" s="114"/>
      <c r="E2045" s="114"/>
      <c r="F2045" s="114"/>
      <c r="G2045" s="114"/>
      <c r="H2045" s="114"/>
      <c r="I2045" s="114"/>
      <c r="J2045" s="114"/>
      <c r="K2045" s="114"/>
      <c r="L2045" s="114"/>
      <c r="M2045" s="114"/>
      <c r="N2045" s="114"/>
      <c r="O2045" s="114"/>
      <c r="P2045" s="114"/>
      <c r="Q2045" s="114"/>
      <c r="R2045" s="114"/>
      <c r="S2045" s="114"/>
      <c r="T2045" s="114"/>
      <c r="U2045" s="114"/>
      <c r="V2045" s="114"/>
      <c r="W2045" s="114"/>
      <c r="X2045" s="114"/>
      <c r="Y2045" s="114"/>
      <c r="Z2045" s="114"/>
      <c r="AA2045" s="114"/>
      <c r="AB2045" s="114"/>
      <c r="AC2045" s="114"/>
      <c r="AD2045" s="114"/>
      <c r="AE2045" s="114"/>
      <c r="AF2045" s="114"/>
      <c r="AG2045" s="114"/>
      <c r="AH2045" s="114"/>
      <c r="AI2045" s="114"/>
      <c r="AJ2045" s="114"/>
      <c r="AK2045" s="114"/>
      <c r="AL2045" s="114"/>
      <c r="AM2045" s="114"/>
      <c r="AN2045" s="114"/>
      <c r="AO2045" s="114"/>
      <c r="AP2045" s="114"/>
      <c r="AQ2045" s="114"/>
      <c r="AR2045" s="114"/>
      <c r="AS2045" s="114"/>
      <c r="AT2045" s="114"/>
      <c r="AU2045" s="114"/>
      <c r="AV2045" s="114"/>
      <c r="AW2045" s="114"/>
      <c r="AX2045" s="114"/>
      <c r="AY2045" s="114"/>
      <c r="AZ2045" s="114"/>
      <c r="BA2045" s="114"/>
      <c r="BB2045" s="114"/>
      <c r="BC2045" s="114"/>
      <c r="BD2045" s="114"/>
      <c r="BE2045" s="114"/>
      <c r="BF2045" s="114"/>
      <c r="BG2045" s="114"/>
      <c r="BH2045" s="114"/>
      <c r="BI2045" s="114"/>
      <c r="BJ2045" s="114"/>
      <c r="BK2045" s="114"/>
      <c r="BL2045" s="114"/>
    </row>
    <row r="2046">
      <c r="A2046" s="114"/>
      <c r="B2046" s="114"/>
      <c r="C2046" s="114"/>
      <c r="D2046" s="114"/>
      <c r="E2046" s="114"/>
      <c r="F2046" s="114"/>
      <c r="G2046" s="114"/>
      <c r="H2046" s="114"/>
      <c r="I2046" s="114"/>
      <c r="J2046" s="114"/>
      <c r="K2046" s="114"/>
      <c r="L2046" s="114"/>
      <c r="M2046" s="114"/>
      <c r="N2046" s="114"/>
      <c r="O2046" s="114"/>
      <c r="P2046" s="114"/>
      <c r="Q2046" s="114"/>
      <c r="R2046" s="114"/>
      <c r="S2046" s="114"/>
      <c r="T2046" s="114"/>
      <c r="U2046" s="114"/>
      <c r="V2046" s="114"/>
      <c r="W2046" s="114"/>
      <c r="X2046" s="114"/>
      <c r="Y2046" s="114"/>
      <c r="Z2046" s="114"/>
      <c r="AA2046" s="114"/>
      <c r="AB2046" s="114"/>
      <c r="AC2046" s="114"/>
      <c r="AD2046" s="114"/>
      <c r="AE2046" s="114"/>
      <c r="AF2046" s="114"/>
      <c r="AG2046" s="114"/>
      <c r="AH2046" s="114"/>
      <c r="AI2046" s="114"/>
      <c r="AJ2046" s="114"/>
      <c r="AK2046" s="114"/>
      <c r="AL2046" s="114"/>
      <c r="AM2046" s="114"/>
      <c r="AN2046" s="114"/>
      <c r="AO2046" s="114"/>
      <c r="AP2046" s="114"/>
      <c r="AQ2046" s="114"/>
      <c r="AR2046" s="114"/>
      <c r="AS2046" s="114"/>
      <c r="AT2046" s="114"/>
      <c r="AU2046" s="114"/>
      <c r="AV2046" s="114"/>
      <c r="AW2046" s="114"/>
      <c r="AX2046" s="114"/>
      <c r="AY2046" s="114"/>
      <c r="AZ2046" s="114"/>
      <c r="BA2046" s="114"/>
      <c r="BB2046" s="114"/>
      <c r="BC2046" s="114"/>
      <c r="BD2046" s="114"/>
      <c r="BE2046" s="114"/>
      <c r="BF2046" s="114"/>
      <c r="BG2046" s="114"/>
      <c r="BH2046" s="114"/>
      <c r="BI2046" s="114"/>
      <c r="BJ2046" s="114"/>
      <c r="BK2046" s="114"/>
      <c r="BL2046" s="114"/>
    </row>
    <row r="2047">
      <c r="A2047" s="114"/>
      <c r="B2047" s="114"/>
      <c r="C2047" s="114"/>
      <c r="D2047" s="114"/>
      <c r="E2047" s="114"/>
      <c r="F2047" s="114"/>
      <c r="G2047" s="114"/>
      <c r="H2047" s="114"/>
      <c r="I2047" s="114"/>
      <c r="J2047" s="114"/>
      <c r="K2047" s="114"/>
      <c r="L2047" s="114"/>
      <c r="M2047" s="114"/>
      <c r="N2047" s="114"/>
      <c r="O2047" s="114"/>
      <c r="P2047" s="114"/>
      <c r="Q2047" s="114"/>
      <c r="R2047" s="114"/>
      <c r="S2047" s="114"/>
      <c r="T2047" s="114"/>
      <c r="U2047" s="114"/>
      <c r="V2047" s="114"/>
      <c r="W2047" s="114"/>
      <c r="X2047" s="114"/>
      <c r="Y2047" s="114"/>
      <c r="Z2047" s="114"/>
      <c r="AA2047" s="114"/>
      <c r="AB2047" s="114"/>
      <c r="AC2047" s="114"/>
      <c r="AD2047" s="114"/>
      <c r="AE2047" s="114"/>
      <c r="AF2047" s="114"/>
      <c r="AG2047" s="114"/>
      <c r="AH2047" s="114"/>
      <c r="AI2047" s="114"/>
      <c r="AJ2047" s="114"/>
      <c r="AK2047" s="114"/>
      <c r="AL2047" s="114"/>
      <c r="AM2047" s="114"/>
      <c r="AN2047" s="114"/>
      <c r="AO2047" s="114"/>
      <c r="AP2047" s="114"/>
      <c r="AQ2047" s="114"/>
      <c r="AR2047" s="114"/>
      <c r="AS2047" s="114"/>
      <c r="AT2047" s="114"/>
      <c r="AU2047" s="114"/>
      <c r="AV2047" s="114"/>
      <c r="AW2047" s="114"/>
      <c r="AX2047" s="114"/>
      <c r="AY2047" s="114"/>
      <c r="AZ2047" s="114"/>
      <c r="BA2047" s="114"/>
      <c r="BB2047" s="114"/>
      <c r="BC2047" s="114"/>
      <c r="BD2047" s="114"/>
      <c r="BE2047" s="114"/>
      <c r="BF2047" s="114"/>
      <c r="BG2047" s="114"/>
      <c r="BH2047" s="114"/>
      <c r="BI2047" s="114"/>
      <c r="BJ2047" s="114"/>
      <c r="BK2047" s="114"/>
      <c r="BL2047" s="114"/>
    </row>
    <row r="2048">
      <c r="A2048" s="114"/>
      <c r="B2048" s="114"/>
      <c r="C2048" s="114"/>
      <c r="D2048" s="114"/>
      <c r="E2048" s="114"/>
      <c r="F2048" s="114"/>
      <c r="G2048" s="114"/>
      <c r="H2048" s="114"/>
      <c r="I2048" s="114"/>
      <c r="J2048" s="114"/>
      <c r="K2048" s="114"/>
      <c r="L2048" s="114"/>
      <c r="M2048" s="114"/>
      <c r="N2048" s="114"/>
      <c r="O2048" s="114"/>
      <c r="P2048" s="114"/>
      <c r="Q2048" s="114"/>
      <c r="R2048" s="114"/>
      <c r="S2048" s="114"/>
      <c r="T2048" s="114"/>
      <c r="U2048" s="114"/>
      <c r="V2048" s="114"/>
      <c r="W2048" s="114"/>
      <c r="X2048" s="114"/>
      <c r="Y2048" s="114"/>
      <c r="Z2048" s="114"/>
      <c r="AA2048" s="114"/>
      <c r="AB2048" s="114"/>
      <c r="AC2048" s="114"/>
      <c r="AD2048" s="114"/>
      <c r="AE2048" s="114"/>
      <c r="AF2048" s="114"/>
      <c r="AG2048" s="114"/>
      <c r="AH2048" s="114"/>
      <c r="AI2048" s="114"/>
      <c r="AJ2048" s="114"/>
      <c r="AK2048" s="114"/>
      <c r="AL2048" s="114"/>
      <c r="AM2048" s="114"/>
      <c r="AN2048" s="114"/>
      <c r="AO2048" s="114"/>
      <c r="AP2048" s="114"/>
      <c r="AQ2048" s="114"/>
      <c r="AR2048" s="114"/>
      <c r="AS2048" s="114"/>
      <c r="AT2048" s="114"/>
      <c r="AU2048" s="114"/>
      <c r="AV2048" s="114"/>
      <c r="AW2048" s="114"/>
      <c r="AX2048" s="114"/>
      <c r="AY2048" s="114"/>
      <c r="AZ2048" s="114"/>
      <c r="BA2048" s="114"/>
      <c r="BB2048" s="114"/>
      <c r="BC2048" s="114"/>
      <c r="BD2048" s="114"/>
      <c r="BE2048" s="114"/>
      <c r="BF2048" s="114"/>
      <c r="BG2048" s="114"/>
      <c r="BH2048" s="114"/>
      <c r="BI2048" s="114"/>
      <c r="BJ2048" s="114"/>
      <c r="BK2048" s="114"/>
      <c r="BL2048" s="114"/>
    </row>
    <row r="2049">
      <c r="A2049" s="114"/>
      <c r="B2049" s="114"/>
      <c r="C2049" s="114"/>
      <c r="D2049" s="114"/>
      <c r="E2049" s="114"/>
      <c r="F2049" s="114"/>
      <c r="G2049" s="114"/>
      <c r="H2049" s="114"/>
      <c r="I2049" s="114"/>
      <c r="J2049" s="114"/>
      <c r="K2049" s="114"/>
      <c r="L2049" s="114"/>
      <c r="M2049" s="114"/>
      <c r="N2049" s="114"/>
      <c r="O2049" s="114"/>
      <c r="P2049" s="114"/>
      <c r="Q2049" s="114"/>
      <c r="R2049" s="114"/>
      <c r="S2049" s="114"/>
      <c r="T2049" s="114"/>
      <c r="U2049" s="114"/>
      <c r="V2049" s="114"/>
      <c r="W2049" s="114"/>
      <c r="X2049" s="114"/>
      <c r="Y2049" s="114"/>
      <c r="Z2049" s="114"/>
      <c r="AA2049" s="114"/>
      <c r="AB2049" s="114"/>
      <c r="AC2049" s="114"/>
      <c r="AD2049" s="114"/>
      <c r="AE2049" s="114"/>
      <c r="AF2049" s="114"/>
      <c r="AG2049" s="114"/>
      <c r="AH2049" s="114"/>
      <c r="AI2049" s="114"/>
      <c r="AJ2049" s="114"/>
      <c r="AK2049" s="114"/>
      <c r="AL2049" s="114"/>
      <c r="AM2049" s="114"/>
      <c r="AN2049" s="114"/>
      <c r="AO2049" s="114"/>
      <c r="AP2049" s="114"/>
      <c r="AQ2049" s="114"/>
      <c r="AR2049" s="114"/>
      <c r="AS2049" s="114"/>
      <c r="AT2049" s="114"/>
      <c r="AU2049" s="114"/>
      <c r="AV2049" s="114"/>
      <c r="AW2049" s="114"/>
      <c r="AX2049" s="114"/>
      <c r="AY2049" s="114"/>
      <c r="AZ2049" s="114"/>
      <c r="BA2049" s="114"/>
      <c r="BB2049" s="114"/>
      <c r="BC2049" s="114"/>
      <c r="BD2049" s="114"/>
      <c r="BE2049" s="114"/>
      <c r="BF2049" s="114"/>
      <c r="BG2049" s="114"/>
      <c r="BH2049" s="114"/>
      <c r="BI2049" s="114"/>
      <c r="BJ2049" s="114"/>
      <c r="BK2049" s="114"/>
      <c r="BL2049" s="114"/>
    </row>
    <row r="2050">
      <c r="A2050" s="114"/>
      <c r="B2050" s="114"/>
      <c r="C2050" s="114"/>
      <c r="D2050" s="114"/>
      <c r="E2050" s="114"/>
      <c r="F2050" s="114"/>
      <c r="G2050" s="114"/>
      <c r="H2050" s="114"/>
      <c r="I2050" s="114"/>
      <c r="J2050" s="114"/>
      <c r="K2050" s="114"/>
      <c r="L2050" s="114"/>
      <c r="M2050" s="114"/>
      <c r="N2050" s="114"/>
      <c r="O2050" s="114"/>
      <c r="P2050" s="114"/>
      <c r="Q2050" s="114"/>
      <c r="R2050" s="114"/>
      <c r="S2050" s="114"/>
      <c r="T2050" s="114"/>
      <c r="U2050" s="114"/>
      <c r="V2050" s="114"/>
      <c r="W2050" s="114"/>
      <c r="X2050" s="114"/>
      <c r="Y2050" s="114"/>
      <c r="Z2050" s="114"/>
      <c r="AA2050" s="114"/>
      <c r="AB2050" s="114"/>
      <c r="AC2050" s="114"/>
      <c r="AD2050" s="114"/>
      <c r="AE2050" s="114"/>
      <c r="AF2050" s="114"/>
      <c r="AG2050" s="114"/>
      <c r="AH2050" s="114"/>
      <c r="AI2050" s="114"/>
      <c r="AJ2050" s="114"/>
      <c r="AK2050" s="114"/>
      <c r="AL2050" s="114"/>
      <c r="AM2050" s="114"/>
      <c r="AN2050" s="114"/>
      <c r="AO2050" s="114"/>
      <c r="AP2050" s="114"/>
      <c r="AQ2050" s="114"/>
      <c r="AR2050" s="114"/>
      <c r="AS2050" s="114"/>
      <c r="AT2050" s="114"/>
      <c r="AU2050" s="114"/>
      <c r="AV2050" s="114"/>
      <c r="AW2050" s="114"/>
      <c r="AX2050" s="114"/>
      <c r="AY2050" s="114"/>
      <c r="AZ2050" s="114"/>
      <c r="BA2050" s="114"/>
      <c r="BB2050" s="114"/>
      <c r="BC2050" s="114"/>
      <c r="BD2050" s="114"/>
      <c r="BE2050" s="114"/>
      <c r="BF2050" s="114"/>
      <c r="BG2050" s="114"/>
      <c r="BH2050" s="114"/>
      <c r="BI2050" s="114"/>
      <c r="BJ2050" s="114"/>
      <c r="BK2050" s="114"/>
      <c r="BL2050" s="114"/>
    </row>
    <row r="2051">
      <c r="A2051" s="114"/>
      <c r="B2051" s="114"/>
      <c r="C2051" s="114"/>
      <c r="D2051" s="114"/>
      <c r="E2051" s="114"/>
      <c r="F2051" s="114"/>
      <c r="G2051" s="114"/>
      <c r="H2051" s="114"/>
      <c r="I2051" s="114"/>
      <c r="J2051" s="114"/>
      <c r="K2051" s="114"/>
      <c r="L2051" s="114"/>
      <c r="M2051" s="114"/>
      <c r="N2051" s="114"/>
      <c r="O2051" s="114"/>
      <c r="P2051" s="114"/>
      <c r="Q2051" s="114"/>
      <c r="R2051" s="114"/>
      <c r="S2051" s="114"/>
      <c r="T2051" s="114"/>
      <c r="U2051" s="114"/>
      <c r="V2051" s="114"/>
      <c r="W2051" s="114"/>
      <c r="X2051" s="114"/>
      <c r="Y2051" s="114"/>
      <c r="Z2051" s="114"/>
      <c r="AA2051" s="114"/>
      <c r="AB2051" s="114"/>
      <c r="AC2051" s="114"/>
      <c r="AD2051" s="114"/>
      <c r="AE2051" s="114"/>
      <c r="AF2051" s="114"/>
      <c r="AG2051" s="114"/>
      <c r="AH2051" s="114"/>
      <c r="AI2051" s="114"/>
      <c r="AJ2051" s="114"/>
      <c r="AK2051" s="114"/>
      <c r="AL2051" s="114"/>
      <c r="AM2051" s="114"/>
      <c r="AN2051" s="114"/>
      <c r="AO2051" s="114"/>
      <c r="AP2051" s="114"/>
      <c r="AQ2051" s="114"/>
      <c r="AR2051" s="114"/>
      <c r="AS2051" s="114"/>
      <c r="AT2051" s="114"/>
      <c r="AU2051" s="114"/>
      <c r="AV2051" s="114"/>
      <c r="AW2051" s="114"/>
      <c r="AX2051" s="114"/>
      <c r="AY2051" s="114"/>
      <c r="AZ2051" s="114"/>
      <c r="BA2051" s="114"/>
      <c r="BB2051" s="114"/>
      <c r="BC2051" s="114"/>
      <c r="BD2051" s="114"/>
      <c r="BE2051" s="114"/>
      <c r="BF2051" s="114"/>
      <c r="BG2051" s="114"/>
      <c r="BH2051" s="114"/>
      <c r="BI2051" s="114"/>
      <c r="BJ2051" s="114"/>
      <c r="BK2051" s="114"/>
      <c r="BL2051" s="114"/>
    </row>
    <row r="2052">
      <c r="A2052" s="114"/>
      <c r="B2052" s="114"/>
      <c r="C2052" s="114"/>
      <c r="D2052" s="114"/>
      <c r="E2052" s="114"/>
      <c r="F2052" s="114"/>
      <c r="G2052" s="114"/>
      <c r="H2052" s="114"/>
      <c r="I2052" s="114"/>
      <c r="J2052" s="114"/>
      <c r="K2052" s="114"/>
      <c r="L2052" s="114"/>
      <c r="M2052" s="114"/>
      <c r="N2052" s="114"/>
      <c r="O2052" s="114"/>
      <c r="P2052" s="114"/>
      <c r="Q2052" s="114"/>
      <c r="R2052" s="114"/>
      <c r="S2052" s="114"/>
      <c r="T2052" s="114"/>
      <c r="U2052" s="114"/>
      <c r="V2052" s="114"/>
      <c r="W2052" s="114"/>
      <c r="X2052" s="114"/>
      <c r="Y2052" s="114"/>
      <c r="Z2052" s="114"/>
      <c r="AA2052" s="114"/>
      <c r="AB2052" s="114"/>
      <c r="AC2052" s="114"/>
      <c r="AD2052" s="114"/>
      <c r="AE2052" s="114"/>
      <c r="AF2052" s="114"/>
      <c r="AG2052" s="114"/>
      <c r="AH2052" s="114"/>
      <c r="AI2052" s="114"/>
      <c r="AJ2052" s="114"/>
      <c r="AK2052" s="114"/>
      <c r="AL2052" s="114"/>
      <c r="AM2052" s="114"/>
      <c r="AN2052" s="114"/>
      <c r="AO2052" s="114"/>
      <c r="AP2052" s="114"/>
      <c r="AQ2052" s="114"/>
      <c r="AR2052" s="114"/>
      <c r="AS2052" s="114"/>
      <c r="AT2052" s="114"/>
      <c r="AU2052" s="114"/>
      <c r="AV2052" s="114"/>
      <c r="AW2052" s="114"/>
      <c r="AX2052" s="114"/>
      <c r="AY2052" s="114"/>
      <c r="AZ2052" s="114"/>
      <c r="BA2052" s="114"/>
      <c r="BB2052" s="114"/>
      <c r="BC2052" s="114"/>
      <c r="BD2052" s="114"/>
      <c r="BE2052" s="114"/>
      <c r="BF2052" s="114"/>
      <c r="BG2052" s="114"/>
      <c r="BH2052" s="114"/>
      <c r="BI2052" s="114"/>
      <c r="BJ2052" s="114"/>
      <c r="BK2052" s="114"/>
      <c r="BL2052" s="114"/>
    </row>
    <row r="2053">
      <c r="A2053" s="114"/>
      <c r="B2053" s="114"/>
      <c r="C2053" s="114"/>
      <c r="D2053" s="114"/>
      <c r="E2053" s="114"/>
      <c r="F2053" s="114"/>
      <c r="G2053" s="114"/>
      <c r="H2053" s="114"/>
      <c r="I2053" s="114"/>
      <c r="J2053" s="114"/>
      <c r="K2053" s="114"/>
      <c r="L2053" s="114"/>
      <c r="M2053" s="114"/>
      <c r="N2053" s="114"/>
      <c r="O2053" s="114"/>
      <c r="P2053" s="114"/>
      <c r="Q2053" s="114"/>
      <c r="R2053" s="114"/>
      <c r="S2053" s="114"/>
      <c r="T2053" s="114"/>
      <c r="U2053" s="114"/>
      <c r="V2053" s="114"/>
      <c r="W2053" s="114"/>
      <c r="X2053" s="114"/>
      <c r="Y2053" s="114"/>
      <c r="Z2053" s="114"/>
      <c r="AA2053" s="114"/>
      <c r="AB2053" s="114"/>
      <c r="AC2053" s="114"/>
      <c r="AD2053" s="114"/>
      <c r="AE2053" s="114"/>
      <c r="AF2053" s="114"/>
      <c r="AG2053" s="114"/>
      <c r="AH2053" s="114"/>
      <c r="AI2053" s="114"/>
      <c r="AJ2053" s="114"/>
      <c r="AK2053" s="114"/>
      <c r="AL2053" s="114"/>
      <c r="AM2053" s="114"/>
      <c r="AN2053" s="114"/>
      <c r="AO2053" s="114"/>
      <c r="AP2053" s="114"/>
      <c r="AQ2053" s="114"/>
      <c r="AR2053" s="114"/>
      <c r="AS2053" s="114"/>
      <c r="AT2053" s="114"/>
      <c r="AU2053" s="114"/>
      <c r="AV2053" s="114"/>
      <c r="AW2053" s="114"/>
      <c r="AX2053" s="114"/>
      <c r="AY2053" s="114"/>
      <c r="AZ2053" s="114"/>
      <c r="BA2053" s="114"/>
      <c r="BB2053" s="114"/>
      <c r="BC2053" s="114"/>
      <c r="BD2053" s="114"/>
      <c r="BE2053" s="114"/>
      <c r="BF2053" s="114"/>
      <c r="BG2053" s="114"/>
      <c r="BH2053" s="114"/>
      <c r="BI2053" s="114"/>
      <c r="BJ2053" s="114"/>
      <c r="BK2053" s="114"/>
      <c r="BL2053" s="114"/>
    </row>
    <row r="2054">
      <c r="A2054" s="114"/>
      <c r="B2054" s="114"/>
      <c r="C2054" s="114"/>
      <c r="D2054" s="114"/>
      <c r="E2054" s="114"/>
      <c r="F2054" s="114"/>
      <c r="G2054" s="114"/>
      <c r="H2054" s="114"/>
      <c r="I2054" s="114"/>
      <c r="J2054" s="114"/>
      <c r="K2054" s="114"/>
      <c r="L2054" s="114"/>
      <c r="M2054" s="114"/>
      <c r="N2054" s="114"/>
      <c r="O2054" s="114"/>
      <c r="P2054" s="114"/>
      <c r="Q2054" s="114"/>
      <c r="R2054" s="114"/>
      <c r="S2054" s="114"/>
      <c r="T2054" s="114"/>
      <c r="U2054" s="114"/>
      <c r="V2054" s="114"/>
      <c r="W2054" s="114"/>
      <c r="X2054" s="114"/>
      <c r="Y2054" s="114"/>
      <c r="Z2054" s="114"/>
      <c r="AA2054" s="114"/>
      <c r="AB2054" s="114"/>
      <c r="AC2054" s="114"/>
      <c r="AD2054" s="114"/>
      <c r="AE2054" s="114"/>
      <c r="AF2054" s="114"/>
      <c r="AG2054" s="114"/>
      <c r="AH2054" s="114"/>
      <c r="AI2054" s="114"/>
      <c r="AJ2054" s="114"/>
      <c r="AK2054" s="114"/>
      <c r="AL2054" s="114"/>
      <c r="AM2054" s="114"/>
      <c r="AN2054" s="114"/>
      <c r="AO2054" s="114"/>
      <c r="AP2054" s="114"/>
      <c r="AQ2054" s="114"/>
      <c r="AR2054" s="114"/>
      <c r="AS2054" s="114"/>
      <c r="AT2054" s="114"/>
      <c r="AU2054" s="114"/>
      <c r="AV2054" s="114"/>
      <c r="AW2054" s="114"/>
      <c r="AX2054" s="114"/>
      <c r="AY2054" s="114"/>
      <c r="AZ2054" s="114"/>
      <c r="BA2054" s="114"/>
      <c r="BB2054" s="114"/>
      <c r="BC2054" s="114"/>
      <c r="BD2054" s="114"/>
      <c r="BE2054" s="114"/>
      <c r="BF2054" s="114"/>
      <c r="BG2054" s="114"/>
      <c r="BH2054" s="114"/>
      <c r="BI2054" s="114"/>
      <c r="BJ2054" s="114"/>
      <c r="BK2054" s="114"/>
      <c r="BL2054" s="114"/>
    </row>
    <row r="2055">
      <c r="A2055" s="114"/>
      <c r="B2055" s="114"/>
      <c r="C2055" s="114"/>
      <c r="D2055" s="114"/>
      <c r="E2055" s="114"/>
      <c r="F2055" s="114"/>
      <c r="G2055" s="114"/>
      <c r="H2055" s="114"/>
      <c r="I2055" s="114"/>
      <c r="J2055" s="114"/>
      <c r="K2055" s="114"/>
      <c r="L2055" s="114"/>
      <c r="M2055" s="114"/>
      <c r="N2055" s="114"/>
      <c r="O2055" s="114"/>
      <c r="P2055" s="114"/>
      <c r="Q2055" s="114"/>
      <c r="R2055" s="114"/>
      <c r="S2055" s="114"/>
      <c r="T2055" s="114"/>
      <c r="U2055" s="114"/>
      <c r="V2055" s="114"/>
      <c r="W2055" s="114"/>
      <c r="X2055" s="114"/>
      <c r="Y2055" s="114"/>
      <c r="Z2055" s="114"/>
      <c r="AA2055" s="114"/>
      <c r="AB2055" s="114"/>
      <c r="AC2055" s="114"/>
      <c r="AD2055" s="114"/>
      <c r="AE2055" s="114"/>
      <c r="AF2055" s="114"/>
      <c r="AG2055" s="114"/>
      <c r="AH2055" s="114"/>
      <c r="AI2055" s="114"/>
      <c r="AJ2055" s="114"/>
      <c r="AK2055" s="114"/>
      <c r="AL2055" s="114"/>
      <c r="AM2055" s="114"/>
      <c r="AN2055" s="114"/>
      <c r="AO2055" s="114"/>
      <c r="AP2055" s="114"/>
      <c r="AQ2055" s="114"/>
      <c r="AR2055" s="114"/>
      <c r="AS2055" s="114"/>
      <c r="AT2055" s="114"/>
      <c r="AU2055" s="114"/>
      <c r="AV2055" s="114"/>
      <c r="AW2055" s="114"/>
      <c r="AX2055" s="114"/>
      <c r="AY2055" s="114"/>
      <c r="AZ2055" s="114"/>
      <c r="BA2055" s="114"/>
      <c r="BB2055" s="114"/>
      <c r="BC2055" s="114"/>
      <c r="BD2055" s="114"/>
      <c r="BE2055" s="114"/>
      <c r="BF2055" s="114"/>
      <c r="BG2055" s="114"/>
      <c r="BH2055" s="114"/>
      <c r="BI2055" s="114"/>
      <c r="BJ2055" s="114"/>
      <c r="BK2055" s="114"/>
      <c r="BL2055" s="114"/>
    </row>
    <row r="2056">
      <c r="A2056" s="114"/>
      <c r="B2056" s="114"/>
      <c r="C2056" s="114"/>
      <c r="D2056" s="114"/>
      <c r="E2056" s="114"/>
      <c r="F2056" s="114"/>
      <c r="G2056" s="114"/>
      <c r="H2056" s="114"/>
      <c r="I2056" s="114"/>
      <c r="J2056" s="114"/>
      <c r="K2056" s="114"/>
      <c r="L2056" s="114"/>
      <c r="M2056" s="114"/>
      <c r="N2056" s="114"/>
      <c r="O2056" s="114"/>
      <c r="P2056" s="114"/>
      <c r="Q2056" s="114"/>
      <c r="R2056" s="114"/>
      <c r="S2056" s="114"/>
      <c r="T2056" s="114"/>
      <c r="U2056" s="114"/>
      <c r="V2056" s="114"/>
      <c r="W2056" s="114"/>
      <c r="X2056" s="114"/>
      <c r="Y2056" s="114"/>
      <c r="Z2056" s="114"/>
      <c r="AA2056" s="114"/>
      <c r="AB2056" s="114"/>
      <c r="AC2056" s="114"/>
      <c r="AD2056" s="114"/>
      <c r="AE2056" s="114"/>
      <c r="AF2056" s="114"/>
      <c r="AG2056" s="114"/>
      <c r="AH2056" s="114"/>
      <c r="AI2056" s="114"/>
      <c r="AJ2056" s="114"/>
      <c r="AK2056" s="114"/>
      <c r="AL2056" s="114"/>
      <c r="AM2056" s="114"/>
      <c r="AN2056" s="114"/>
      <c r="AO2056" s="114"/>
      <c r="AP2056" s="114"/>
      <c r="AQ2056" s="114"/>
      <c r="AR2056" s="114"/>
      <c r="AS2056" s="114"/>
      <c r="AT2056" s="114"/>
      <c r="AU2056" s="114"/>
      <c r="AV2056" s="114"/>
      <c r="AW2056" s="114"/>
      <c r="AX2056" s="114"/>
      <c r="AY2056" s="114"/>
      <c r="AZ2056" s="114"/>
      <c r="BA2056" s="114"/>
      <c r="BB2056" s="114"/>
      <c r="BC2056" s="114"/>
      <c r="BD2056" s="114"/>
      <c r="BE2056" s="114"/>
      <c r="BF2056" s="114"/>
      <c r="BG2056" s="114"/>
      <c r="BH2056" s="114"/>
      <c r="BI2056" s="114"/>
      <c r="BJ2056" s="114"/>
      <c r="BK2056" s="114"/>
      <c r="BL2056" s="114"/>
    </row>
    <row r="2057">
      <c r="A2057" s="114"/>
      <c r="B2057" s="114"/>
      <c r="C2057" s="114"/>
      <c r="D2057" s="114"/>
      <c r="E2057" s="114"/>
      <c r="F2057" s="114"/>
      <c r="G2057" s="114"/>
      <c r="H2057" s="114"/>
      <c r="I2057" s="114"/>
      <c r="J2057" s="114"/>
      <c r="K2057" s="114"/>
      <c r="L2057" s="114"/>
      <c r="M2057" s="114"/>
      <c r="N2057" s="114"/>
      <c r="O2057" s="114"/>
      <c r="P2057" s="114"/>
      <c r="Q2057" s="114"/>
      <c r="R2057" s="114"/>
      <c r="S2057" s="114"/>
      <c r="T2057" s="114"/>
      <c r="U2057" s="114"/>
      <c r="V2057" s="114"/>
      <c r="W2057" s="114"/>
      <c r="X2057" s="114"/>
      <c r="Y2057" s="114"/>
      <c r="Z2057" s="114"/>
      <c r="AA2057" s="114"/>
      <c r="AB2057" s="114"/>
      <c r="AC2057" s="114"/>
      <c r="AD2057" s="114"/>
      <c r="AE2057" s="114"/>
      <c r="AF2057" s="114"/>
      <c r="AG2057" s="114"/>
      <c r="AH2057" s="114"/>
      <c r="AI2057" s="114"/>
      <c r="AJ2057" s="114"/>
      <c r="AK2057" s="114"/>
      <c r="AL2057" s="114"/>
      <c r="AM2057" s="114"/>
      <c r="AN2057" s="114"/>
      <c r="AO2057" s="114"/>
      <c r="AP2057" s="114"/>
      <c r="AQ2057" s="114"/>
      <c r="AR2057" s="114"/>
      <c r="AS2057" s="114"/>
      <c r="AT2057" s="114"/>
      <c r="AU2057" s="114"/>
      <c r="AV2057" s="114"/>
      <c r="AW2057" s="114"/>
      <c r="AX2057" s="114"/>
      <c r="AY2057" s="114"/>
      <c r="AZ2057" s="114"/>
      <c r="BA2057" s="114"/>
      <c r="BB2057" s="114"/>
      <c r="BC2057" s="114"/>
      <c r="BD2057" s="114"/>
      <c r="BE2057" s="114"/>
      <c r="BF2057" s="114"/>
      <c r="BG2057" s="114"/>
      <c r="BH2057" s="114"/>
      <c r="BI2057" s="114"/>
      <c r="BJ2057" s="114"/>
      <c r="BK2057" s="114"/>
      <c r="BL2057" s="114"/>
    </row>
    <row r="2058">
      <c r="A2058" s="114"/>
      <c r="B2058" s="114"/>
      <c r="C2058" s="114"/>
      <c r="D2058" s="114"/>
      <c r="E2058" s="114"/>
      <c r="F2058" s="114"/>
      <c r="G2058" s="114"/>
      <c r="H2058" s="114"/>
      <c r="I2058" s="114"/>
      <c r="J2058" s="114"/>
      <c r="K2058" s="114"/>
      <c r="L2058" s="114"/>
      <c r="M2058" s="114"/>
      <c r="N2058" s="114"/>
      <c r="O2058" s="114"/>
      <c r="P2058" s="114"/>
      <c r="Q2058" s="114"/>
      <c r="R2058" s="114"/>
      <c r="S2058" s="114"/>
      <c r="T2058" s="114"/>
      <c r="U2058" s="114"/>
      <c r="V2058" s="114"/>
      <c r="W2058" s="114"/>
      <c r="X2058" s="114"/>
      <c r="Y2058" s="114"/>
      <c r="Z2058" s="114"/>
      <c r="AA2058" s="114"/>
      <c r="AB2058" s="114"/>
      <c r="AC2058" s="114"/>
      <c r="AD2058" s="114"/>
      <c r="AE2058" s="114"/>
      <c r="AF2058" s="114"/>
      <c r="AG2058" s="114"/>
      <c r="AH2058" s="114"/>
      <c r="AI2058" s="114"/>
      <c r="AJ2058" s="114"/>
      <c r="AK2058" s="114"/>
      <c r="AL2058" s="114"/>
      <c r="AM2058" s="114"/>
      <c r="AN2058" s="114"/>
      <c r="AO2058" s="114"/>
      <c r="AP2058" s="114"/>
      <c r="AQ2058" s="114"/>
      <c r="AR2058" s="114"/>
      <c r="AS2058" s="114"/>
      <c r="AT2058" s="114"/>
      <c r="AU2058" s="114"/>
      <c r="AV2058" s="114"/>
      <c r="AW2058" s="114"/>
      <c r="AX2058" s="114"/>
      <c r="AY2058" s="114"/>
      <c r="AZ2058" s="114"/>
      <c r="BA2058" s="114"/>
      <c r="BB2058" s="114"/>
      <c r="BC2058" s="114"/>
      <c r="BD2058" s="114"/>
      <c r="BE2058" s="114"/>
      <c r="BF2058" s="114"/>
      <c r="BG2058" s="114"/>
      <c r="BH2058" s="114"/>
      <c r="BI2058" s="114"/>
      <c r="BJ2058" s="114"/>
      <c r="BK2058" s="114"/>
      <c r="BL2058" s="114"/>
    </row>
    <row r="2059">
      <c r="A2059" s="114"/>
      <c r="B2059" s="114"/>
      <c r="C2059" s="114"/>
      <c r="D2059" s="114"/>
      <c r="E2059" s="114"/>
      <c r="F2059" s="114"/>
      <c r="G2059" s="114"/>
      <c r="H2059" s="114"/>
      <c r="I2059" s="114"/>
      <c r="J2059" s="114"/>
      <c r="K2059" s="114"/>
      <c r="L2059" s="114"/>
      <c r="M2059" s="114"/>
      <c r="N2059" s="114"/>
      <c r="O2059" s="114"/>
      <c r="P2059" s="114"/>
      <c r="Q2059" s="114"/>
      <c r="R2059" s="114"/>
      <c r="S2059" s="114"/>
      <c r="T2059" s="114"/>
      <c r="U2059" s="114"/>
      <c r="V2059" s="114"/>
      <c r="W2059" s="114"/>
      <c r="X2059" s="114"/>
      <c r="Y2059" s="114"/>
      <c r="Z2059" s="114"/>
      <c r="AA2059" s="114"/>
      <c r="AB2059" s="114"/>
      <c r="AC2059" s="114"/>
      <c r="AD2059" s="114"/>
      <c r="AE2059" s="114"/>
      <c r="AF2059" s="114"/>
      <c r="AG2059" s="114"/>
      <c r="AH2059" s="114"/>
      <c r="AI2059" s="114"/>
      <c r="AJ2059" s="114"/>
      <c r="AK2059" s="114"/>
      <c r="AL2059" s="114"/>
      <c r="AM2059" s="114"/>
      <c r="AN2059" s="114"/>
      <c r="AO2059" s="114"/>
      <c r="AP2059" s="114"/>
      <c r="AQ2059" s="114"/>
      <c r="AR2059" s="114"/>
      <c r="AS2059" s="114"/>
      <c r="AT2059" s="114"/>
      <c r="AU2059" s="114"/>
      <c r="AV2059" s="114"/>
      <c r="AW2059" s="114"/>
      <c r="AX2059" s="114"/>
      <c r="AY2059" s="114"/>
      <c r="AZ2059" s="114"/>
      <c r="BA2059" s="114"/>
      <c r="BB2059" s="114"/>
      <c r="BC2059" s="114"/>
      <c r="BD2059" s="114"/>
      <c r="BE2059" s="114"/>
      <c r="BF2059" s="114"/>
      <c r="BG2059" s="114"/>
      <c r="BH2059" s="114"/>
      <c r="BI2059" s="114"/>
      <c r="BJ2059" s="114"/>
      <c r="BK2059" s="114"/>
      <c r="BL2059" s="114"/>
    </row>
    <row r="2060">
      <c r="A2060" s="114"/>
      <c r="B2060" s="114"/>
      <c r="C2060" s="114"/>
      <c r="D2060" s="114"/>
      <c r="E2060" s="114"/>
      <c r="F2060" s="114"/>
      <c r="G2060" s="114"/>
      <c r="H2060" s="114"/>
      <c r="I2060" s="114"/>
      <c r="J2060" s="114"/>
      <c r="K2060" s="114"/>
      <c r="L2060" s="114"/>
      <c r="M2060" s="114"/>
      <c r="N2060" s="114"/>
      <c r="O2060" s="114"/>
      <c r="P2060" s="114"/>
      <c r="Q2060" s="114"/>
      <c r="R2060" s="114"/>
      <c r="S2060" s="114"/>
      <c r="T2060" s="114"/>
      <c r="U2060" s="114"/>
      <c r="V2060" s="114"/>
      <c r="W2060" s="114"/>
      <c r="X2060" s="114"/>
      <c r="Y2060" s="114"/>
      <c r="Z2060" s="114"/>
      <c r="AA2060" s="114"/>
      <c r="AB2060" s="114"/>
      <c r="AC2060" s="114"/>
      <c r="AD2060" s="114"/>
      <c r="AE2060" s="114"/>
      <c r="AF2060" s="114"/>
      <c r="AG2060" s="114"/>
      <c r="AH2060" s="114"/>
      <c r="AI2060" s="114"/>
      <c r="AJ2060" s="114"/>
      <c r="AK2060" s="114"/>
      <c r="AL2060" s="114"/>
      <c r="AM2060" s="114"/>
      <c r="AN2060" s="114"/>
      <c r="AO2060" s="114"/>
      <c r="AP2060" s="114"/>
      <c r="AQ2060" s="114"/>
      <c r="AR2060" s="114"/>
      <c r="AS2060" s="114"/>
      <c r="AT2060" s="114"/>
      <c r="AU2060" s="114"/>
      <c r="AV2060" s="114"/>
      <c r="AW2060" s="114"/>
      <c r="AX2060" s="114"/>
      <c r="AY2060" s="114"/>
      <c r="AZ2060" s="114"/>
      <c r="BA2060" s="114"/>
      <c r="BB2060" s="114"/>
      <c r="BC2060" s="114"/>
      <c r="BD2060" s="114"/>
      <c r="BE2060" s="114"/>
      <c r="BF2060" s="114"/>
      <c r="BG2060" s="114"/>
      <c r="BH2060" s="114"/>
      <c r="BI2060" s="114"/>
      <c r="BJ2060" s="114"/>
      <c r="BK2060" s="114"/>
      <c r="BL2060" s="114"/>
    </row>
    <row r="2061">
      <c r="A2061" s="114"/>
      <c r="B2061" s="114"/>
      <c r="C2061" s="114"/>
      <c r="D2061" s="114"/>
      <c r="E2061" s="114"/>
      <c r="F2061" s="114"/>
      <c r="G2061" s="114"/>
      <c r="H2061" s="114"/>
      <c r="I2061" s="114"/>
      <c r="J2061" s="114"/>
      <c r="K2061" s="114"/>
      <c r="L2061" s="114"/>
      <c r="M2061" s="114"/>
      <c r="N2061" s="114"/>
      <c r="O2061" s="114"/>
      <c r="P2061" s="114"/>
      <c r="Q2061" s="114"/>
      <c r="R2061" s="114"/>
      <c r="S2061" s="114"/>
      <c r="T2061" s="114"/>
      <c r="U2061" s="114"/>
      <c r="V2061" s="114"/>
      <c r="W2061" s="114"/>
      <c r="X2061" s="114"/>
      <c r="Y2061" s="114"/>
      <c r="Z2061" s="114"/>
      <c r="AA2061" s="114"/>
      <c r="AB2061" s="114"/>
      <c r="AC2061" s="114"/>
      <c r="AD2061" s="114"/>
      <c r="AE2061" s="114"/>
      <c r="AF2061" s="114"/>
      <c r="AG2061" s="114"/>
      <c r="AH2061" s="114"/>
      <c r="AI2061" s="114"/>
      <c r="AJ2061" s="114"/>
      <c r="AK2061" s="114"/>
      <c r="AL2061" s="114"/>
      <c r="AM2061" s="114"/>
      <c r="AN2061" s="114"/>
      <c r="AO2061" s="114"/>
      <c r="AP2061" s="114"/>
      <c r="AQ2061" s="114"/>
      <c r="AR2061" s="114"/>
      <c r="AS2061" s="114"/>
      <c r="AT2061" s="114"/>
      <c r="AU2061" s="114"/>
      <c r="AV2061" s="114"/>
      <c r="AW2061" s="114"/>
      <c r="AX2061" s="114"/>
      <c r="AY2061" s="114"/>
      <c r="AZ2061" s="114"/>
      <c r="BA2061" s="114"/>
      <c r="BB2061" s="114"/>
      <c r="BC2061" s="114"/>
      <c r="BD2061" s="114"/>
      <c r="BE2061" s="114"/>
      <c r="BF2061" s="114"/>
      <c r="BG2061" s="114"/>
      <c r="BH2061" s="114"/>
      <c r="BI2061" s="114"/>
      <c r="BJ2061" s="114"/>
      <c r="BK2061" s="114"/>
      <c r="BL2061" s="114"/>
    </row>
    <row r="2062">
      <c r="A2062" s="114"/>
      <c r="B2062" s="114"/>
      <c r="C2062" s="114"/>
      <c r="D2062" s="114"/>
      <c r="E2062" s="114"/>
      <c r="F2062" s="114"/>
      <c r="G2062" s="114"/>
      <c r="H2062" s="114"/>
      <c r="I2062" s="114"/>
      <c r="J2062" s="114"/>
      <c r="K2062" s="114"/>
      <c r="L2062" s="114"/>
      <c r="M2062" s="114"/>
      <c r="N2062" s="114"/>
      <c r="O2062" s="114"/>
      <c r="P2062" s="114"/>
      <c r="Q2062" s="114"/>
      <c r="R2062" s="114"/>
      <c r="S2062" s="114"/>
      <c r="T2062" s="114"/>
      <c r="U2062" s="114"/>
      <c r="V2062" s="114"/>
      <c r="W2062" s="114"/>
      <c r="X2062" s="114"/>
      <c r="Y2062" s="114"/>
      <c r="Z2062" s="114"/>
      <c r="AA2062" s="114"/>
      <c r="AB2062" s="114"/>
      <c r="AC2062" s="114"/>
      <c r="AD2062" s="114"/>
      <c r="AE2062" s="114"/>
      <c r="AF2062" s="114"/>
      <c r="AG2062" s="114"/>
      <c r="AH2062" s="114"/>
      <c r="AI2062" s="114"/>
      <c r="AJ2062" s="114"/>
      <c r="AK2062" s="114"/>
      <c r="AL2062" s="114"/>
      <c r="AM2062" s="114"/>
      <c r="AN2062" s="114"/>
      <c r="AO2062" s="114"/>
      <c r="AP2062" s="114"/>
      <c r="AQ2062" s="114"/>
      <c r="AR2062" s="114"/>
      <c r="AS2062" s="114"/>
      <c r="AT2062" s="114"/>
      <c r="AU2062" s="114"/>
      <c r="AV2062" s="114"/>
      <c r="AW2062" s="114"/>
      <c r="AX2062" s="114"/>
      <c r="AY2062" s="114"/>
      <c r="AZ2062" s="114"/>
      <c r="BA2062" s="114"/>
      <c r="BB2062" s="114"/>
      <c r="BC2062" s="114"/>
      <c r="BD2062" s="114"/>
      <c r="BE2062" s="114"/>
      <c r="BF2062" s="114"/>
      <c r="BG2062" s="114"/>
      <c r="BH2062" s="114"/>
      <c r="BI2062" s="114"/>
      <c r="BJ2062" s="114"/>
      <c r="BK2062" s="114"/>
      <c r="BL2062" s="114"/>
    </row>
    <row r="2063">
      <c r="A2063" s="114"/>
      <c r="B2063" s="114"/>
      <c r="C2063" s="114"/>
      <c r="D2063" s="114"/>
      <c r="E2063" s="114"/>
      <c r="F2063" s="114"/>
      <c r="G2063" s="114"/>
      <c r="H2063" s="114"/>
      <c r="I2063" s="114"/>
      <c r="J2063" s="114"/>
      <c r="K2063" s="114"/>
      <c r="L2063" s="114"/>
      <c r="M2063" s="114"/>
      <c r="N2063" s="114"/>
      <c r="O2063" s="114"/>
      <c r="P2063" s="114"/>
      <c r="Q2063" s="114"/>
      <c r="R2063" s="114"/>
      <c r="S2063" s="114"/>
      <c r="T2063" s="114"/>
      <c r="U2063" s="114"/>
      <c r="V2063" s="114"/>
      <c r="W2063" s="114"/>
      <c r="X2063" s="114"/>
      <c r="Y2063" s="114"/>
      <c r="Z2063" s="114"/>
      <c r="AA2063" s="114"/>
      <c r="AB2063" s="114"/>
      <c r="AC2063" s="114"/>
      <c r="AD2063" s="114"/>
      <c r="AE2063" s="114"/>
      <c r="AF2063" s="114"/>
      <c r="AG2063" s="114"/>
      <c r="AH2063" s="114"/>
      <c r="AI2063" s="114"/>
      <c r="AJ2063" s="114"/>
      <c r="AK2063" s="114"/>
      <c r="AL2063" s="114"/>
      <c r="AM2063" s="114"/>
      <c r="AN2063" s="114"/>
      <c r="AO2063" s="114"/>
      <c r="AP2063" s="114"/>
      <c r="AQ2063" s="114"/>
      <c r="AR2063" s="114"/>
      <c r="AS2063" s="114"/>
      <c r="AT2063" s="114"/>
      <c r="AU2063" s="114"/>
      <c r="AV2063" s="114"/>
      <c r="AW2063" s="114"/>
      <c r="AX2063" s="114"/>
      <c r="AY2063" s="114"/>
      <c r="AZ2063" s="114"/>
      <c r="BA2063" s="114"/>
      <c r="BB2063" s="114"/>
      <c r="BC2063" s="114"/>
      <c r="BD2063" s="114"/>
      <c r="BE2063" s="114"/>
      <c r="BF2063" s="114"/>
      <c r="BG2063" s="114"/>
      <c r="BH2063" s="114"/>
      <c r="BI2063" s="114"/>
      <c r="BJ2063" s="114"/>
      <c r="BK2063" s="114"/>
      <c r="BL2063" s="114"/>
    </row>
    <row r="2064">
      <c r="A2064" s="114"/>
      <c r="B2064" s="114"/>
      <c r="C2064" s="114"/>
      <c r="D2064" s="114"/>
      <c r="E2064" s="114"/>
      <c r="F2064" s="114"/>
      <c r="G2064" s="114"/>
      <c r="H2064" s="114"/>
      <c r="I2064" s="114"/>
      <c r="J2064" s="114"/>
      <c r="K2064" s="114"/>
      <c r="L2064" s="114"/>
      <c r="M2064" s="114"/>
      <c r="N2064" s="114"/>
      <c r="O2064" s="114"/>
      <c r="P2064" s="114"/>
      <c r="Q2064" s="114"/>
      <c r="R2064" s="114"/>
      <c r="S2064" s="114"/>
      <c r="T2064" s="114"/>
      <c r="U2064" s="114"/>
      <c r="V2064" s="114"/>
      <c r="W2064" s="114"/>
      <c r="X2064" s="114"/>
      <c r="Y2064" s="114"/>
      <c r="Z2064" s="114"/>
      <c r="AA2064" s="114"/>
      <c r="AB2064" s="114"/>
      <c r="AC2064" s="114"/>
      <c r="AD2064" s="114"/>
      <c r="AE2064" s="114"/>
      <c r="AF2064" s="114"/>
      <c r="AG2064" s="114"/>
      <c r="AH2064" s="114"/>
      <c r="AI2064" s="114"/>
      <c r="AJ2064" s="114"/>
      <c r="AK2064" s="114"/>
      <c r="AL2064" s="114"/>
      <c r="AM2064" s="114"/>
      <c r="AN2064" s="114"/>
      <c r="AO2064" s="114"/>
      <c r="AP2064" s="114"/>
      <c r="AQ2064" s="114"/>
      <c r="AR2064" s="114"/>
      <c r="AS2064" s="114"/>
      <c r="AT2064" s="114"/>
      <c r="AU2064" s="114"/>
      <c r="AV2064" s="114"/>
      <c r="AW2064" s="114"/>
      <c r="AX2064" s="114"/>
      <c r="AY2064" s="114"/>
      <c r="AZ2064" s="114"/>
      <c r="BA2064" s="114"/>
      <c r="BB2064" s="114"/>
      <c r="BC2064" s="114"/>
      <c r="BD2064" s="114"/>
      <c r="BE2064" s="114"/>
      <c r="BF2064" s="114"/>
      <c r="BG2064" s="114"/>
      <c r="BH2064" s="114"/>
      <c r="BI2064" s="114"/>
      <c r="BJ2064" s="114"/>
      <c r="BK2064" s="114"/>
      <c r="BL2064" s="114"/>
    </row>
    <row r="2065">
      <c r="A2065" s="114"/>
      <c r="B2065" s="114"/>
      <c r="C2065" s="114"/>
      <c r="D2065" s="114"/>
      <c r="E2065" s="114"/>
      <c r="F2065" s="114"/>
      <c r="G2065" s="114"/>
      <c r="H2065" s="114"/>
      <c r="I2065" s="114"/>
      <c r="J2065" s="114"/>
      <c r="K2065" s="114"/>
      <c r="L2065" s="114"/>
      <c r="M2065" s="114"/>
      <c r="N2065" s="114"/>
      <c r="O2065" s="114"/>
      <c r="P2065" s="114"/>
      <c r="Q2065" s="114"/>
      <c r="R2065" s="114"/>
      <c r="S2065" s="114"/>
      <c r="T2065" s="114"/>
      <c r="U2065" s="114"/>
      <c r="V2065" s="114"/>
      <c r="W2065" s="114"/>
      <c r="X2065" s="114"/>
      <c r="Y2065" s="114"/>
      <c r="Z2065" s="114"/>
      <c r="AA2065" s="114"/>
      <c r="AB2065" s="114"/>
      <c r="AC2065" s="114"/>
      <c r="AD2065" s="114"/>
      <c r="AE2065" s="114"/>
      <c r="AF2065" s="114"/>
      <c r="AG2065" s="114"/>
      <c r="AH2065" s="114"/>
      <c r="AI2065" s="114"/>
      <c r="AJ2065" s="114"/>
      <c r="AK2065" s="114"/>
      <c r="AL2065" s="114"/>
      <c r="AM2065" s="114"/>
      <c r="AN2065" s="114"/>
      <c r="AO2065" s="114"/>
      <c r="AP2065" s="114"/>
      <c r="AQ2065" s="114"/>
      <c r="AR2065" s="114"/>
      <c r="AS2065" s="114"/>
      <c r="AT2065" s="114"/>
      <c r="AU2065" s="114"/>
      <c r="AV2065" s="114"/>
      <c r="AW2065" s="114"/>
      <c r="AX2065" s="114"/>
      <c r="AY2065" s="114"/>
      <c r="AZ2065" s="114"/>
      <c r="BA2065" s="114"/>
      <c r="BB2065" s="114"/>
      <c r="BC2065" s="114"/>
      <c r="BD2065" s="114"/>
      <c r="BE2065" s="114"/>
      <c r="BF2065" s="114"/>
      <c r="BG2065" s="114"/>
      <c r="BH2065" s="114"/>
      <c r="BI2065" s="114"/>
      <c r="BJ2065" s="114"/>
      <c r="BK2065" s="114"/>
      <c r="BL2065" s="114"/>
    </row>
    <row r="2066">
      <c r="A2066" s="114"/>
      <c r="B2066" s="114"/>
      <c r="C2066" s="114"/>
      <c r="D2066" s="114"/>
      <c r="E2066" s="114"/>
      <c r="F2066" s="114"/>
      <c r="G2066" s="114"/>
      <c r="H2066" s="114"/>
      <c r="I2066" s="114"/>
      <c r="J2066" s="114"/>
      <c r="K2066" s="114"/>
      <c r="L2066" s="114"/>
      <c r="M2066" s="114"/>
      <c r="N2066" s="114"/>
      <c r="O2066" s="114"/>
      <c r="P2066" s="114"/>
      <c r="Q2066" s="114"/>
      <c r="R2066" s="114"/>
      <c r="S2066" s="114"/>
      <c r="T2066" s="114"/>
      <c r="U2066" s="114"/>
      <c r="V2066" s="114"/>
      <c r="W2066" s="114"/>
      <c r="X2066" s="114"/>
      <c r="Y2066" s="114"/>
      <c r="Z2066" s="114"/>
      <c r="AA2066" s="114"/>
      <c r="AB2066" s="114"/>
      <c r="AC2066" s="114"/>
      <c r="AD2066" s="114"/>
      <c r="AE2066" s="114"/>
      <c r="AF2066" s="114"/>
      <c r="AG2066" s="114"/>
      <c r="AH2066" s="114"/>
      <c r="AI2066" s="114"/>
      <c r="AJ2066" s="114"/>
      <c r="AK2066" s="114"/>
      <c r="AL2066" s="114"/>
      <c r="AM2066" s="114"/>
      <c r="AN2066" s="114"/>
      <c r="AO2066" s="114"/>
      <c r="AP2066" s="114"/>
      <c r="AQ2066" s="114"/>
      <c r="AR2066" s="114"/>
      <c r="AS2066" s="114"/>
      <c r="AT2066" s="114"/>
      <c r="AU2066" s="114"/>
      <c r="AV2066" s="114"/>
      <c r="AW2066" s="114"/>
      <c r="AX2066" s="114"/>
      <c r="AY2066" s="114"/>
      <c r="AZ2066" s="114"/>
      <c r="BA2066" s="114"/>
      <c r="BB2066" s="114"/>
      <c r="BC2066" s="114"/>
      <c r="BD2066" s="114"/>
      <c r="BE2066" s="114"/>
      <c r="BF2066" s="114"/>
      <c r="BG2066" s="114"/>
      <c r="BH2066" s="114"/>
      <c r="BI2066" s="114"/>
      <c r="BJ2066" s="114"/>
      <c r="BK2066" s="114"/>
      <c r="BL2066" s="114"/>
    </row>
    <row r="2067">
      <c r="A2067" s="114"/>
      <c r="B2067" s="114"/>
      <c r="C2067" s="114"/>
      <c r="D2067" s="114"/>
      <c r="E2067" s="114"/>
      <c r="F2067" s="114"/>
      <c r="G2067" s="114"/>
      <c r="H2067" s="114"/>
      <c r="I2067" s="114"/>
      <c r="J2067" s="114"/>
      <c r="K2067" s="114"/>
      <c r="L2067" s="114"/>
      <c r="M2067" s="114"/>
      <c r="N2067" s="114"/>
      <c r="O2067" s="114"/>
      <c r="P2067" s="114"/>
      <c r="Q2067" s="114"/>
      <c r="R2067" s="114"/>
      <c r="S2067" s="114"/>
      <c r="T2067" s="114"/>
      <c r="U2067" s="114"/>
      <c r="V2067" s="114"/>
      <c r="W2067" s="114"/>
      <c r="X2067" s="114"/>
      <c r="Y2067" s="114"/>
      <c r="Z2067" s="114"/>
      <c r="AA2067" s="114"/>
      <c r="AB2067" s="114"/>
      <c r="AC2067" s="114"/>
      <c r="AD2067" s="114"/>
      <c r="AE2067" s="114"/>
      <c r="AF2067" s="114"/>
      <c r="AG2067" s="114"/>
      <c r="AH2067" s="114"/>
      <c r="AI2067" s="114"/>
      <c r="AJ2067" s="114"/>
      <c r="AK2067" s="114"/>
      <c r="AL2067" s="114"/>
      <c r="AM2067" s="114"/>
      <c r="AN2067" s="114"/>
      <c r="AO2067" s="114"/>
      <c r="AP2067" s="114"/>
      <c r="AQ2067" s="114"/>
      <c r="AR2067" s="114"/>
      <c r="AS2067" s="114"/>
      <c r="AT2067" s="114"/>
      <c r="AU2067" s="114"/>
      <c r="AV2067" s="114"/>
      <c r="AW2067" s="114"/>
      <c r="AX2067" s="114"/>
      <c r="AY2067" s="114"/>
      <c r="AZ2067" s="114"/>
      <c r="BA2067" s="114"/>
      <c r="BB2067" s="114"/>
      <c r="BC2067" s="114"/>
      <c r="BD2067" s="114"/>
      <c r="BE2067" s="114"/>
      <c r="BF2067" s="114"/>
      <c r="BG2067" s="114"/>
      <c r="BH2067" s="114"/>
      <c r="BI2067" s="114"/>
      <c r="BJ2067" s="114"/>
      <c r="BK2067" s="114"/>
      <c r="BL2067" s="114"/>
    </row>
    <row r="2068">
      <c r="A2068" s="114"/>
      <c r="B2068" s="114"/>
      <c r="C2068" s="114"/>
      <c r="D2068" s="114"/>
      <c r="E2068" s="114"/>
      <c r="F2068" s="114"/>
      <c r="G2068" s="114"/>
      <c r="H2068" s="114"/>
      <c r="I2068" s="114"/>
      <c r="J2068" s="114"/>
      <c r="K2068" s="114"/>
      <c r="L2068" s="114"/>
      <c r="M2068" s="114"/>
      <c r="N2068" s="114"/>
      <c r="O2068" s="114"/>
      <c r="P2068" s="114"/>
      <c r="Q2068" s="114"/>
      <c r="R2068" s="114"/>
      <c r="S2068" s="114"/>
      <c r="T2068" s="114"/>
      <c r="U2068" s="114"/>
      <c r="V2068" s="114"/>
      <c r="W2068" s="114"/>
      <c r="X2068" s="114"/>
      <c r="Y2068" s="114"/>
      <c r="Z2068" s="114"/>
      <c r="AA2068" s="114"/>
      <c r="AB2068" s="114"/>
      <c r="AC2068" s="114"/>
      <c r="AD2068" s="114"/>
      <c r="AE2068" s="114"/>
      <c r="AF2068" s="114"/>
      <c r="AG2068" s="114"/>
      <c r="AH2068" s="114"/>
      <c r="AI2068" s="114"/>
      <c r="AJ2068" s="114"/>
      <c r="AK2068" s="114"/>
      <c r="AL2068" s="114"/>
      <c r="AM2068" s="114"/>
      <c r="AN2068" s="114"/>
      <c r="AO2068" s="114"/>
      <c r="AP2068" s="114"/>
      <c r="AQ2068" s="114"/>
      <c r="AR2068" s="114"/>
      <c r="AS2068" s="114"/>
      <c r="AT2068" s="114"/>
      <c r="AU2068" s="114"/>
      <c r="AV2068" s="114"/>
      <c r="AW2068" s="114"/>
      <c r="AX2068" s="114"/>
      <c r="AY2068" s="114"/>
      <c r="AZ2068" s="114"/>
      <c r="BA2068" s="114"/>
      <c r="BB2068" s="114"/>
      <c r="BC2068" s="114"/>
      <c r="BD2068" s="114"/>
      <c r="BE2068" s="114"/>
      <c r="BF2068" s="114"/>
      <c r="BG2068" s="114"/>
      <c r="BH2068" s="114"/>
      <c r="BI2068" s="114"/>
      <c r="BJ2068" s="114"/>
      <c r="BK2068" s="114"/>
      <c r="BL2068" s="114"/>
    </row>
    <row r="2069">
      <c r="A2069" s="114"/>
      <c r="B2069" s="114"/>
      <c r="C2069" s="114"/>
      <c r="D2069" s="114"/>
      <c r="E2069" s="114"/>
      <c r="F2069" s="114"/>
      <c r="G2069" s="114"/>
      <c r="H2069" s="114"/>
      <c r="I2069" s="114"/>
      <c r="J2069" s="114"/>
      <c r="K2069" s="114"/>
      <c r="L2069" s="114"/>
      <c r="M2069" s="114"/>
      <c r="N2069" s="114"/>
      <c r="O2069" s="114"/>
      <c r="P2069" s="114"/>
      <c r="Q2069" s="114"/>
      <c r="R2069" s="114"/>
      <c r="S2069" s="114"/>
      <c r="T2069" s="114"/>
      <c r="U2069" s="114"/>
      <c r="V2069" s="114"/>
      <c r="W2069" s="114"/>
      <c r="X2069" s="114"/>
      <c r="Y2069" s="114"/>
      <c r="Z2069" s="114"/>
      <c r="AA2069" s="114"/>
      <c r="AB2069" s="114"/>
      <c r="AC2069" s="114"/>
      <c r="AD2069" s="114"/>
      <c r="AE2069" s="114"/>
      <c r="AF2069" s="114"/>
      <c r="AG2069" s="114"/>
      <c r="AH2069" s="114"/>
      <c r="AI2069" s="114"/>
      <c r="AJ2069" s="114"/>
      <c r="AK2069" s="114"/>
      <c r="AL2069" s="114"/>
      <c r="AM2069" s="114"/>
      <c r="AN2069" s="114"/>
      <c r="AO2069" s="114"/>
      <c r="AP2069" s="114"/>
      <c r="AQ2069" s="114"/>
      <c r="AR2069" s="114"/>
      <c r="AS2069" s="114"/>
      <c r="AT2069" s="114"/>
      <c r="AU2069" s="114"/>
      <c r="AV2069" s="114"/>
      <c r="AW2069" s="114"/>
      <c r="AX2069" s="114"/>
      <c r="AY2069" s="114"/>
      <c r="AZ2069" s="114"/>
      <c r="BA2069" s="114"/>
      <c r="BB2069" s="114"/>
      <c r="BC2069" s="114"/>
      <c r="BD2069" s="114"/>
      <c r="BE2069" s="114"/>
      <c r="BF2069" s="114"/>
      <c r="BG2069" s="114"/>
      <c r="BH2069" s="114"/>
      <c r="BI2069" s="114"/>
      <c r="BJ2069" s="114"/>
      <c r="BK2069" s="114"/>
      <c r="BL2069" s="114"/>
    </row>
    <row r="2070">
      <c r="A2070" s="114"/>
      <c r="B2070" s="114"/>
      <c r="C2070" s="114"/>
      <c r="D2070" s="114"/>
      <c r="E2070" s="114"/>
      <c r="F2070" s="114"/>
      <c r="G2070" s="114"/>
      <c r="H2070" s="114"/>
      <c r="I2070" s="114"/>
      <c r="J2070" s="114"/>
      <c r="K2070" s="114"/>
      <c r="L2070" s="114"/>
      <c r="M2070" s="114"/>
      <c r="N2070" s="114"/>
      <c r="O2070" s="114"/>
      <c r="P2070" s="114"/>
      <c r="Q2070" s="114"/>
      <c r="R2070" s="114"/>
      <c r="S2070" s="114"/>
      <c r="T2070" s="114"/>
      <c r="U2070" s="114"/>
      <c r="V2070" s="114"/>
      <c r="W2070" s="114"/>
      <c r="X2070" s="114"/>
      <c r="Y2070" s="114"/>
      <c r="Z2070" s="114"/>
      <c r="AA2070" s="114"/>
      <c r="AB2070" s="114"/>
      <c r="AC2070" s="114"/>
      <c r="AD2070" s="114"/>
      <c r="AE2070" s="114"/>
      <c r="AF2070" s="114"/>
      <c r="AG2070" s="114"/>
      <c r="AH2070" s="114"/>
      <c r="AI2070" s="114"/>
      <c r="AJ2070" s="114"/>
      <c r="AK2070" s="114"/>
      <c r="AL2070" s="114"/>
      <c r="AM2070" s="114"/>
      <c r="AN2070" s="114"/>
      <c r="AO2070" s="114"/>
      <c r="AP2070" s="114"/>
      <c r="AQ2070" s="114"/>
      <c r="AR2070" s="114"/>
      <c r="AS2070" s="114"/>
      <c r="AT2070" s="114"/>
      <c r="AU2070" s="114"/>
      <c r="AV2070" s="114"/>
      <c r="AW2070" s="114"/>
      <c r="AX2070" s="114"/>
      <c r="AY2070" s="114"/>
      <c r="AZ2070" s="114"/>
      <c r="BA2070" s="114"/>
      <c r="BB2070" s="114"/>
      <c r="BC2070" s="114"/>
      <c r="BD2070" s="114"/>
      <c r="BE2070" s="114"/>
      <c r="BF2070" s="114"/>
      <c r="BG2070" s="114"/>
      <c r="BH2070" s="114"/>
      <c r="BI2070" s="114"/>
      <c r="BJ2070" s="114"/>
      <c r="BK2070" s="114"/>
      <c r="BL2070" s="114"/>
    </row>
    <row r="2071">
      <c r="A2071" s="114"/>
      <c r="B2071" s="114"/>
      <c r="C2071" s="114"/>
      <c r="D2071" s="114"/>
      <c r="E2071" s="114"/>
      <c r="F2071" s="114"/>
      <c r="G2071" s="114"/>
      <c r="H2071" s="114"/>
      <c r="I2071" s="114"/>
      <c r="J2071" s="114"/>
      <c r="K2071" s="114"/>
      <c r="L2071" s="114"/>
      <c r="M2071" s="114"/>
      <c r="N2071" s="114"/>
      <c r="O2071" s="114"/>
      <c r="P2071" s="114"/>
      <c r="Q2071" s="114"/>
      <c r="R2071" s="114"/>
      <c r="S2071" s="114"/>
      <c r="T2071" s="114"/>
      <c r="U2071" s="114"/>
      <c r="V2071" s="114"/>
      <c r="W2071" s="114"/>
      <c r="X2071" s="114"/>
      <c r="Y2071" s="114"/>
      <c r="Z2071" s="114"/>
      <c r="AA2071" s="114"/>
      <c r="AB2071" s="114"/>
      <c r="AC2071" s="114"/>
      <c r="AD2071" s="114"/>
      <c r="AE2071" s="114"/>
      <c r="AF2071" s="114"/>
      <c r="AG2071" s="114"/>
      <c r="AH2071" s="114"/>
      <c r="AI2071" s="114"/>
      <c r="AJ2071" s="114"/>
      <c r="AK2071" s="114"/>
      <c r="AL2071" s="114"/>
      <c r="AM2071" s="114"/>
      <c r="AN2071" s="114"/>
      <c r="AO2071" s="114"/>
      <c r="AP2071" s="114"/>
      <c r="AQ2071" s="114"/>
      <c r="AR2071" s="114"/>
      <c r="AS2071" s="114"/>
      <c r="AT2071" s="114"/>
      <c r="AU2071" s="114"/>
      <c r="AV2071" s="114"/>
      <c r="AW2071" s="114"/>
      <c r="AX2071" s="114"/>
      <c r="AY2071" s="114"/>
      <c r="AZ2071" s="114"/>
      <c r="BA2071" s="114"/>
      <c r="BB2071" s="114"/>
      <c r="BC2071" s="114"/>
      <c r="BD2071" s="114"/>
      <c r="BE2071" s="114"/>
      <c r="BF2071" s="114"/>
      <c r="BG2071" s="114"/>
      <c r="BH2071" s="114"/>
      <c r="BI2071" s="114"/>
      <c r="BJ2071" s="114"/>
      <c r="BK2071" s="114"/>
      <c r="BL2071" s="114"/>
    </row>
    <row r="2072">
      <c r="A2072" s="114"/>
      <c r="B2072" s="114"/>
      <c r="C2072" s="114"/>
      <c r="D2072" s="114"/>
      <c r="E2072" s="114"/>
      <c r="F2072" s="114"/>
      <c r="G2072" s="114"/>
      <c r="H2072" s="114"/>
      <c r="I2072" s="114"/>
      <c r="J2072" s="114"/>
      <c r="K2072" s="114"/>
      <c r="L2072" s="114"/>
      <c r="M2072" s="114"/>
      <c r="N2072" s="114"/>
      <c r="O2072" s="114"/>
      <c r="P2072" s="114"/>
      <c r="Q2072" s="114"/>
      <c r="R2072" s="114"/>
      <c r="S2072" s="114"/>
      <c r="T2072" s="114"/>
      <c r="U2072" s="114"/>
      <c r="V2072" s="114"/>
      <c r="W2072" s="114"/>
      <c r="X2072" s="114"/>
      <c r="Y2072" s="114"/>
      <c r="Z2072" s="114"/>
      <c r="AA2072" s="114"/>
      <c r="AB2072" s="114"/>
      <c r="AC2072" s="114"/>
      <c r="AD2072" s="114"/>
      <c r="AE2072" s="114"/>
      <c r="AF2072" s="114"/>
      <c r="AG2072" s="114"/>
      <c r="AH2072" s="114"/>
      <c r="AI2072" s="114"/>
      <c r="AJ2072" s="114"/>
      <c r="AK2072" s="114"/>
      <c r="AL2072" s="114"/>
      <c r="AM2072" s="114"/>
      <c r="AN2072" s="114"/>
      <c r="AO2072" s="114"/>
      <c r="AP2072" s="114"/>
      <c r="AQ2072" s="114"/>
      <c r="AR2072" s="114"/>
      <c r="AS2072" s="114"/>
      <c r="AT2072" s="114"/>
      <c r="AU2072" s="114"/>
      <c r="AV2072" s="114"/>
      <c r="AW2072" s="114"/>
      <c r="AX2072" s="114"/>
      <c r="AY2072" s="114"/>
      <c r="AZ2072" s="114"/>
      <c r="BA2072" s="114"/>
      <c r="BB2072" s="114"/>
      <c r="BC2072" s="114"/>
      <c r="BD2072" s="114"/>
      <c r="BE2072" s="114"/>
      <c r="BF2072" s="114"/>
      <c r="BG2072" s="114"/>
      <c r="BH2072" s="114"/>
      <c r="BI2072" s="114"/>
      <c r="BJ2072" s="114"/>
      <c r="BK2072" s="114"/>
      <c r="BL2072" s="114"/>
    </row>
    <row r="2073">
      <c r="A2073" s="114"/>
      <c r="B2073" s="114"/>
      <c r="C2073" s="114"/>
      <c r="D2073" s="114"/>
      <c r="E2073" s="114"/>
      <c r="F2073" s="114"/>
      <c r="G2073" s="114"/>
      <c r="H2073" s="114"/>
      <c r="I2073" s="114"/>
      <c r="J2073" s="114"/>
      <c r="K2073" s="114"/>
      <c r="L2073" s="114"/>
      <c r="M2073" s="114"/>
      <c r="N2073" s="114"/>
      <c r="O2073" s="114"/>
      <c r="P2073" s="114"/>
      <c r="Q2073" s="114"/>
      <c r="R2073" s="114"/>
      <c r="S2073" s="114"/>
      <c r="T2073" s="114"/>
      <c r="U2073" s="114"/>
      <c r="V2073" s="114"/>
      <c r="W2073" s="114"/>
      <c r="X2073" s="114"/>
      <c r="Y2073" s="114"/>
      <c r="Z2073" s="114"/>
      <c r="AA2073" s="114"/>
      <c r="AB2073" s="114"/>
      <c r="AC2073" s="114"/>
      <c r="AD2073" s="114"/>
      <c r="AE2073" s="114"/>
      <c r="AF2073" s="114"/>
      <c r="AG2073" s="114"/>
      <c r="AH2073" s="114"/>
      <c r="AI2073" s="114"/>
      <c r="AJ2073" s="114"/>
      <c r="AK2073" s="114"/>
      <c r="AL2073" s="114"/>
      <c r="AM2073" s="114"/>
      <c r="AN2073" s="114"/>
      <c r="AO2073" s="114"/>
      <c r="AP2073" s="114"/>
      <c r="AQ2073" s="114"/>
      <c r="AR2073" s="114"/>
      <c r="AS2073" s="114"/>
      <c r="AT2073" s="114"/>
      <c r="AU2073" s="114"/>
      <c r="AV2073" s="114"/>
      <c r="AW2073" s="114"/>
      <c r="AX2073" s="114"/>
      <c r="AY2073" s="114"/>
      <c r="AZ2073" s="114"/>
      <c r="BA2073" s="114"/>
      <c r="BB2073" s="114"/>
      <c r="BC2073" s="114"/>
      <c r="BD2073" s="114"/>
      <c r="BE2073" s="114"/>
      <c r="BF2073" s="114"/>
      <c r="BG2073" s="114"/>
      <c r="BH2073" s="114"/>
      <c r="BI2073" s="114"/>
      <c r="BJ2073" s="114"/>
      <c r="BK2073" s="114"/>
      <c r="BL2073" s="114"/>
    </row>
    <row r="2074">
      <c r="A2074" s="114"/>
      <c r="B2074" s="114"/>
      <c r="C2074" s="114"/>
      <c r="D2074" s="114"/>
      <c r="E2074" s="114"/>
      <c r="F2074" s="114"/>
      <c r="G2074" s="114"/>
      <c r="H2074" s="114"/>
      <c r="I2074" s="114"/>
      <c r="J2074" s="114"/>
      <c r="K2074" s="114"/>
      <c r="L2074" s="114"/>
      <c r="M2074" s="114"/>
      <c r="N2074" s="114"/>
      <c r="O2074" s="114"/>
      <c r="P2074" s="114"/>
      <c r="Q2074" s="114"/>
      <c r="R2074" s="114"/>
      <c r="S2074" s="114"/>
      <c r="T2074" s="114"/>
      <c r="U2074" s="114"/>
      <c r="V2074" s="114"/>
      <c r="W2074" s="114"/>
      <c r="X2074" s="114"/>
      <c r="Y2074" s="114"/>
      <c r="Z2074" s="114"/>
      <c r="AA2074" s="114"/>
      <c r="AB2074" s="114"/>
      <c r="AC2074" s="114"/>
      <c r="AD2074" s="114"/>
      <c r="AE2074" s="114"/>
      <c r="AF2074" s="114"/>
      <c r="AG2074" s="114"/>
      <c r="AH2074" s="114"/>
      <c r="AI2074" s="114"/>
      <c r="AJ2074" s="114"/>
      <c r="AK2074" s="114"/>
      <c r="AL2074" s="114"/>
      <c r="AM2074" s="114"/>
      <c r="AN2074" s="114"/>
      <c r="AO2074" s="114"/>
      <c r="AP2074" s="114"/>
      <c r="AQ2074" s="114"/>
      <c r="AR2074" s="114"/>
      <c r="AS2074" s="114"/>
      <c r="AT2074" s="114"/>
      <c r="AU2074" s="114"/>
      <c r="AV2074" s="114"/>
      <c r="AW2074" s="114"/>
      <c r="AX2074" s="114"/>
      <c r="AY2074" s="114"/>
      <c r="AZ2074" s="114"/>
      <c r="BA2074" s="114"/>
      <c r="BB2074" s="114"/>
      <c r="BC2074" s="114"/>
      <c r="BD2074" s="114"/>
      <c r="BE2074" s="114"/>
      <c r="BF2074" s="114"/>
      <c r="BG2074" s="114"/>
      <c r="BH2074" s="114"/>
      <c r="BI2074" s="114"/>
      <c r="BJ2074" s="114"/>
      <c r="BK2074" s="114"/>
      <c r="BL2074" s="114"/>
    </row>
    <row r="2075">
      <c r="A2075" s="114"/>
      <c r="B2075" s="114"/>
      <c r="C2075" s="114"/>
      <c r="D2075" s="114"/>
      <c r="E2075" s="114"/>
      <c r="F2075" s="114"/>
      <c r="G2075" s="114"/>
      <c r="H2075" s="114"/>
      <c r="I2075" s="114"/>
      <c r="J2075" s="114"/>
      <c r="K2075" s="114"/>
      <c r="L2075" s="114"/>
      <c r="M2075" s="114"/>
      <c r="N2075" s="114"/>
      <c r="O2075" s="114"/>
      <c r="P2075" s="114"/>
      <c r="Q2075" s="114"/>
      <c r="R2075" s="114"/>
      <c r="S2075" s="114"/>
      <c r="T2075" s="114"/>
      <c r="U2075" s="114"/>
      <c r="V2075" s="114"/>
      <c r="W2075" s="114"/>
      <c r="X2075" s="114"/>
      <c r="Y2075" s="114"/>
      <c r="Z2075" s="114"/>
      <c r="AA2075" s="114"/>
      <c r="AB2075" s="114"/>
      <c r="AC2075" s="114"/>
      <c r="AD2075" s="114"/>
      <c r="AE2075" s="114"/>
      <c r="AF2075" s="114"/>
      <c r="AG2075" s="114"/>
      <c r="AH2075" s="114"/>
      <c r="AI2075" s="114"/>
      <c r="AJ2075" s="114"/>
      <c r="AK2075" s="114"/>
      <c r="AL2075" s="114"/>
      <c r="AM2075" s="114"/>
      <c r="AN2075" s="114"/>
      <c r="AO2075" s="114"/>
      <c r="AP2075" s="114"/>
      <c r="AQ2075" s="114"/>
      <c r="AR2075" s="114"/>
      <c r="AS2075" s="114"/>
      <c r="AT2075" s="114"/>
      <c r="AU2075" s="114"/>
      <c r="AV2075" s="114"/>
      <c r="AW2075" s="114"/>
      <c r="AX2075" s="114"/>
      <c r="AY2075" s="114"/>
      <c r="AZ2075" s="114"/>
      <c r="BA2075" s="114"/>
      <c r="BB2075" s="114"/>
      <c r="BC2075" s="114"/>
      <c r="BD2075" s="114"/>
      <c r="BE2075" s="114"/>
      <c r="BF2075" s="114"/>
      <c r="BG2075" s="114"/>
      <c r="BH2075" s="114"/>
      <c r="BI2075" s="114"/>
      <c r="BJ2075" s="114"/>
      <c r="BK2075" s="114"/>
      <c r="BL2075" s="114"/>
    </row>
    <row r="2076">
      <c r="A2076" s="114"/>
      <c r="B2076" s="114"/>
      <c r="C2076" s="114"/>
      <c r="D2076" s="114"/>
      <c r="E2076" s="114"/>
      <c r="F2076" s="114"/>
      <c r="G2076" s="114"/>
      <c r="H2076" s="114"/>
      <c r="I2076" s="114"/>
      <c r="J2076" s="114"/>
      <c r="K2076" s="114"/>
      <c r="L2076" s="114"/>
      <c r="M2076" s="114"/>
      <c r="N2076" s="114"/>
      <c r="O2076" s="114"/>
      <c r="P2076" s="114"/>
      <c r="Q2076" s="114"/>
      <c r="R2076" s="114"/>
      <c r="S2076" s="114"/>
      <c r="T2076" s="114"/>
      <c r="U2076" s="114"/>
      <c r="V2076" s="114"/>
      <c r="W2076" s="114"/>
      <c r="X2076" s="114"/>
      <c r="Y2076" s="114"/>
      <c r="Z2076" s="114"/>
      <c r="AA2076" s="114"/>
      <c r="AB2076" s="114"/>
      <c r="AC2076" s="114"/>
      <c r="AD2076" s="114"/>
      <c r="AE2076" s="114"/>
      <c r="AF2076" s="114"/>
      <c r="AG2076" s="114"/>
      <c r="AH2076" s="114"/>
      <c r="AI2076" s="114"/>
      <c r="AJ2076" s="114"/>
      <c r="AK2076" s="114"/>
      <c r="AL2076" s="114"/>
      <c r="AM2076" s="114"/>
      <c r="AN2076" s="114"/>
      <c r="AO2076" s="114"/>
      <c r="AP2076" s="114"/>
      <c r="AQ2076" s="114"/>
      <c r="AR2076" s="114"/>
      <c r="AS2076" s="114"/>
      <c r="AT2076" s="114"/>
      <c r="AU2076" s="114"/>
      <c r="AV2076" s="114"/>
      <c r="AW2076" s="114"/>
      <c r="AX2076" s="114"/>
      <c r="AY2076" s="114"/>
      <c r="AZ2076" s="114"/>
      <c r="BA2076" s="114"/>
      <c r="BB2076" s="114"/>
      <c r="BC2076" s="114"/>
      <c r="BD2076" s="114"/>
      <c r="BE2076" s="114"/>
      <c r="BF2076" s="114"/>
      <c r="BG2076" s="114"/>
      <c r="BH2076" s="114"/>
      <c r="BI2076" s="114"/>
      <c r="BJ2076" s="114"/>
      <c r="BK2076" s="114"/>
      <c r="BL2076" s="114"/>
    </row>
    <row r="2077">
      <c r="A2077" s="114"/>
      <c r="B2077" s="114"/>
      <c r="C2077" s="114"/>
      <c r="D2077" s="114"/>
      <c r="E2077" s="114"/>
      <c r="F2077" s="114"/>
      <c r="G2077" s="114"/>
      <c r="H2077" s="114"/>
      <c r="I2077" s="114"/>
      <c r="J2077" s="114"/>
      <c r="K2077" s="114"/>
      <c r="L2077" s="114"/>
      <c r="M2077" s="114"/>
      <c r="N2077" s="114"/>
      <c r="O2077" s="114"/>
      <c r="P2077" s="114"/>
      <c r="Q2077" s="114"/>
      <c r="R2077" s="114"/>
      <c r="S2077" s="114"/>
      <c r="T2077" s="114"/>
      <c r="U2077" s="114"/>
      <c r="V2077" s="114"/>
      <c r="W2077" s="114"/>
      <c r="X2077" s="114"/>
      <c r="Y2077" s="114"/>
      <c r="Z2077" s="114"/>
      <c r="AA2077" s="114"/>
      <c r="AB2077" s="114"/>
      <c r="AC2077" s="114"/>
      <c r="AD2077" s="114"/>
      <c r="AE2077" s="114"/>
      <c r="AF2077" s="114"/>
      <c r="AG2077" s="114"/>
      <c r="AH2077" s="114"/>
      <c r="AI2077" s="114"/>
      <c r="AJ2077" s="114"/>
      <c r="AK2077" s="114"/>
      <c r="AL2077" s="114"/>
      <c r="AM2077" s="114"/>
      <c r="AN2077" s="114"/>
      <c r="AO2077" s="114"/>
      <c r="AP2077" s="114"/>
      <c r="AQ2077" s="114"/>
      <c r="AR2077" s="114"/>
      <c r="AS2077" s="114"/>
      <c r="AT2077" s="114"/>
      <c r="AU2077" s="114"/>
      <c r="AV2077" s="114"/>
      <c r="AW2077" s="114"/>
      <c r="AX2077" s="114"/>
      <c r="AY2077" s="114"/>
      <c r="AZ2077" s="114"/>
      <c r="BA2077" s="114"/>
      <c r="BB2077" s="114"/>
      <c r="BC2077" s="114"/>
      <c r="BD2077" s="114"/>
      <c r="BE2077" s="114"/>
      <c r="BF2077" s="114"/>
      <c r="BG2077" s="114"/>
      <c r="BH2077" s="114"/>
      <c r="BI2077" s="114"/>
      <c r="BJ2077" s="114"/>
      <c r="BK2077" s="114"/>
      <c r="BL2077" s="114"/>
    </row>
    <row r="2078">
      <c r="A2078" s="114"/>
      <c r="B2078" s="114"/>
      <c r="C2078" s="114"/>
      <c r="D2078" s="114"/>
      <c r="E2078" s="114"/>
      <c r="F2078" s="114"/>
      <c r="G2078" s="114"/>
      <c r="H2078" s="114"/>
      <c r="I2078" s="114"/>
      <c r="J2078" s="114"/>
      <c r="K2078" s="114"/>
      <c r="L2078" s="114"/>
      <c r="M2078" s="114"/>
      <c r="N2078" s="114"/>
      <c r="O2078" s="114"/>
      <c r="P2078" s="114"/>
      <c r="Q2078" s="114"/>
      <c r="R2078" s="114"/>
      <c r="S2078" s="114"/>
      <c r="T2078" s="114"/>
      <c r="U2078" s="114"/>
      <c r="V2078" s="114"/>
      <c r="W2078" s="114"/>
      <c r="X2078" s="114"/>
      <c r="Y2078" s="114"/>
      <c r="Z2078" s="114"/>
      <c r="AA2078" s="114"/>
      <c r="AB2078" s="114"/>
      <c r="AC2078" s="114"/>
      <c r="AD2078" s="114"/>
      <c r="AE2078" s="114"/>
      <c r="AF2078" s="114"/>
      <c r="AG2078" s="114"/>
      <c r="AH2078" s="114"/>
      <c r="AI2078" s="114"/>
      <c r="AJ2078" s="114"/>
      <c r="AK2078" s="114"/>
      <c r="AL2078" s="114"/>
      <c r="AM2078" s="114"/>
      <c r="AN2078" s="114"/>
      <c r="AO2078" s="114"/>
      <c r="AP2078" s="114"/>
      <c r="AQ2078" s="114"/>
      <c r="AR2078" s="114"/>
      <c r="AS2078" s="114"/>
      <c r="AT2078" s="114"/>
      <c r="AU2078" s="114"/>
      <c r="AV2078" s="114"/>
      <c r="AW2078" s="114"/>
      <c r="AX2078" s="114"/>
      <c r="AY2078" s="114"/>
      <c r="AZ2078" s="114"/>
      <c r="BA2078" s="114"/>
      <c r="BB2078" s="114"/>
      <c r="BC2078" s="114"/>
      <c r="BD2078" s="114"/>
      <c r="BE2078" s="114"/>
      <c r="BF2078" s="114"/>
      <c r="BG2078" s="114"/>
      <c r="BH2078" s="114"/>
      <c r="BI2078" s="114"/>
      <c r="BJ2078" s="114"/>
      <c r="BK2078" s="114"/>
      <c r="BL2078" s="114"/>
    </row>
    <row r="2079">
      <c r="A2079" s="114"/>
      <c r="B2079" s="114"/>
      <c r="C2079" s="114"/>
      <c r="D2079" s="114"/>
      <c r="E2079" s="114"/>
      <c r="F2079" s="114"/>
      <c r="G2079" s="114"/>
      <c r="H2079" s="114"/>
      <c r="I2079" s="114"/>
      <c r="J2079" s="114"/>
      <c r="K2079" s="114"/>
      <c r="L2079" s="114"/>
      <c r="M2079" s="114"/>
      <c r="N2079" s="114"/>
      <c r="O2079" s="114"/>
      <c r="P2079" s="114"/>
      <c r="Q2079" s="114"/>
      <c r="R2079" s="114"/>
      <c r="S2079" s="114"/>
      <c r="T2079" s="114"/>
      <c r="U2079" s="114"/>
      <c r="V2079" s="114"/>
      <c r="W2079" s="114"/>
      <c r="X2079" s="114"/>
      <c r="Y2079" s="114"/>
      <c r="Z2079" s="114"/>
      <c r="AA2079" s="114"/>
      <c r="AB2079" s="114"/>
      <c r="AC2079" s="114"/>
      <c r="AD2079" s="114"/>
      <c r="AE2079" s="114"/>
      <c r="AF2079" s="114"/>
      <c r="AG2079" s="114"/>
      <c r="AH2079" s="114"/>
      <c r="AI2079" s="114"/>
      <c r="AJ2079" s="114"/>
      <c r="AK2079" s="114"/>
      <c r="AL2079" s="114"/>
      <c r="AM2079" s="114"/>
      <c r="AN2079" s="114"/>
      <c r="AO2079" s="114"/>
      <c r="AP2079" s="114"/>
      <c r="AQ2079" s="114"/>
      <c r="AR2079" s="114"/>
      <c r="AS2079" s="114"/>
      <c r="AT2079" s="114"/>
      <c r="AU2079" s="114"/>
      <c r="AV2079" s="114"/>
      <c r="AW2079" s="114"/>
      <c r="AX2079" s="114"/>
      <c r="AY2079" s="114"/>
      <c r="AZ2079" s="114"/>
      <c r="BA2079" s="114"/>
      <c r="BB2079" s="114"/>
      <c r="BC2079" s="114"/>
      <c r="BD2079" s="114"/>
      <c r="BE2079" s="114"/>
      <c r="BF2079" s="114"/>
      <c r="BG2079" s="114"/>
      <c r="BH2079" s="114"/>
      <c r="BI2079" s="114"/>
      <c r="BJ2079" s="114"/>
      <c r="BK2079" s="114"/>
      <c r="BL2079" s="114"/>
    </row>
    <row r="2080">
      <c r="A2080" s="114"/>
      <c r="B2080" s="114"/>
      <c r="C2080" s="114"/>
      <c r="D2080" s="114"/>
      <c r="E2080" s="114"/>
      <c r="F2080" s="114"/>
      <c r="G2080" s="114"/>
      <c r="H2080" s="114"/>
      <c r="I2080" s="114"/>
      <c r="J2080" s="114"/>
      <c r="K2080" s="114"/>
      <c r="L2080" s="114"/>
      <c r="M2080" s="114"/>
      <c r="N2080" s="114"/>
      <c r="O2080" s="114"/>
      <c r="P2080" s="114"/>
      <c r="Q2080" s="114"/>
      <c r="R2080" s="114"/>
      <c r="S2080" s="114"/>
      <c r="T2080" s="114"/>
      <c r="U2080" s="114"/>
      <c r="V2080" s="114"/>
      <c r="W2080" s="114"/>
      <c r="X2080" s="114"/>
      <c r="Y2080" s="114"/>
      <c r="Z2080" s="114"/>
      <c r="AA2080" s="114"/>
      <c r="AB2080" s="114"/>
      <c r="AC2080" s="114"/>
      <c r="AD2080" s="114"/>
      <c r="AE2080" s="114"/>
      <c r="AF2080" s="114"/>
      <c r="AG2080" s="114"/>
      <c r="AH2080" s="114"/>
      <c r="AI2080" s="114"/>
      <c r="AJ2080" s="114"/>
      <c r="AK2080" s="114"/>
      <c r="AL2080" s="114"/>
      <c r="AM2080" s="114"/>
      <c r="AN2080" s="114"/>
      <c r="AO2080" s="114"/>
      <c r="AP2080" s="114"/>
      <c r="AQ2080" s="114"/>
      <c r="AR2080" s="114"/>
      <c r="AS2080" s="114"/>
      <c r="AT2080" s="114"/>
      <c r="AU2080" s="114"/>
      <c r="AV2080" s="114"/>
      <c r="AW2080" s="114"/>
      <c r="AX2080" s="114"/>
      <c r="AY2080" s="114"/>
      <c r="AZ2080" s="114"/>
      <c r="BA2080" s="114"/>
      <c r="BB2080" s="114"/>
      <c r="BC2080" s="114"/>
      <c r="BD2080" s="114"/>
      <c r="BE2080" s="114"/>
      <c r="BF2080" s="114"/>
      <c r="BG2080" s="114"/>
      <c r="BH2080" s="114"/>
      <c r="BI2080" s="114"/>
      <c r="BJ2080" s="114"/>
      <c r="BK2080" s="114"/>
      <c r="BL2080" s="114"/>
    </row>
    <row r="2081">
      <c r="A2081" s="114"/>
      <c r="B2081" s="114"/>
      <c r="C2081" s="114"/>
      <c r="D2081" s="114"/>
      <c r="E2081" s="114"/>
      <c r="F2081" s="114"/>
      <c r="G2081" s="114"/>
      <c r="H2081" s="114"/>
      <c r="I2081" s="114"/>
      <c r="J2081" s="114"/>
      <c r="K2081" s="114"/>
      <c r="L2081" s="114"/>
      <c r="M2081" s="114"/>
      <c r="N2081" s="114"/>
      <c r="O2081" s="114"/>
      <c r="P2081" s="114"/>
      <c r="Q2081" s="114"/>
      <c r="R2081" s="114"/>
      <c r="S2081" s="114"/>
      <c r="T2081" s="114"/>
      <c r="U2081" s="114"/>
      <c r="V2081" s="114"/>
      <c r="W2081" s="114"/>
      <c r="X2081" s="114"/>
      <c r="Y2081" s="114"/>
      <c r="Z2081" s="114"/>
      <c r="AA2081" s="114"/>
      <c r="AB2081" s="114"/>
      <c r="AC2081" s="114"/>
      <c r="AD2081" s="114"/>
      <c r="AE2081" s="114"/>
      <c r="AF2081" s="114"/>
      <c r="AG2081" s="114"/>
      <c r="AH2081" s="114"/>
      <c r="AI2081" s="114"/>
      <c r="AJ2081" s="114"/>
      <c r="AK2081" s="114"/>
      <c r="AL2081" s="114"/>
      <c r="AM2081" s="114"/>
      <c r="AN2081" s="114"/>
      <c r="AO2081" s="114"/>
      <c r="AP2081" s="114"/>
      <c r="AQ2081" s="114"/>
      <c r="AR2081" s="114"/>
      <c r="AS2081" s="114"/>
      <c r="AT2081" s="114"/>
      <c r="AU2081" s="114"/>
      <c r="AV2081" s="114"/>
      <c r="AW2081" s="114"/>
      <c r="AX2081" s="114"/>
      <c r="AY2081" s="114"/>
      <c r="AZ2081" s="114"/>
      <c r="BA2081" s="114"/>
      <c r="BB2081" s="114"/>
      <c r="BC2081" s="114"/>
      <c r="BD2081" s="114"/>
      <c r="BE2081" s="114"/>
      <c r="BF2081" s="114"/>
      <c r="BG2081" s="114"/>
      <c r="BH2081" s="114"/>
      <c r="BI2081" s="114"/>
      <c r="BJ2081" s="114"/>
      <c r="BK2081" s="114"/>
      <c r="BL2081" s="114"/>
    </row>
    <row r="2082">
      <c r="A2082" s="114"/>
      <c r="B2082" s="114"/>
      <c r="C2082" s="114"/>
      <c r="D2082" s="114"/>
      <c r="E2082" s="114"/>
      <c r="F2082" s="114"/>
      <c r="G2082" s="114"/>
      <c r="H2082" s="114"/>
      <c r="I2082" s="114"/>
      <c r="J2082" s="114"/>
      <c r="K2082" s="114"/>
      <c r="L2082" s="114"/>
      <c r="M2082" s="114"/>
      <c r="N2082" s="114"/>
      <c r="O2082" s="114"/>
      <c r="P2082" s="114"/>
      <c r="Q2082" s="114"/>
      <c r="R2082" s="114"/>
      <c r="S2082" s="114"/>
      <c r="T2082" s="114"/>
      <c r="U2082" s="114"/>
      <c r="V2082" s="114"/>
      <c r="W2082" s="114"/>
      <c r="X2082" s="114"/>
      <c r="Y2082" s="114"/>
      <c r="Z2082" s="114"/>
      <c r="AA2082" s="114"/>
      <c r="AB2082" s="114"/>
      <c r="AC2082" s="114"/>
      <c r="AD2082" s="114"/>
      <c r="AE2082" s="114"/>
      <c r="AF2082" s="114"/>
      <c r="AG2082" s="114"/>
      <c r="AH2082" s="114"/>
      <c r="AI2082" s="114"/>
      <c r="AJ2082" s="114"/>
      <c r="AK2082" s="114"/>
      <c r="AL2082" s="114"/>
      <c r="AM2082" s="114"/>
      <c r="AN2082" s="114"/>
      <c r="AO2082" s="114"/>
      <c r="AP2082" s="114"/>
      <c r="AQ2082" s="114"/>
      <c r="AR2082" s="114"/>
      <c r="AS2082" s="114"/>
      <c r="AT2082" s="114"/>
      <c r="AU2082" s="114"/>
      <c r="AV2082" s="114"/>
      <c r="AW2082" s="114"/>
      <c r="AX2082" s="114"/>
      <c r="AY2082" s="114"/>
      <c r="AZ2082" s="114"/>
      <c r="BA2082" s="114"/>
      <c r="BB2082" s="114"/>
      <c r="BC2082" s="114"/>
      <c r="BD2082" s="114"/>
      <c r="BE2082" s="114"/>
      <c r="BF2082" s="114"/>
      <c r="BG2082" s="114"/>
      <c r="BH2082" s="114"/>
      <c r="BI2082" s="114"/>
      <c r="BJ2082" s="114"/>
      <c r="BK2082" s="114"/>
      <c r="BL2082" s="114"/>
    </row>
    <row r="2083">
      <c r="A2083" s="114"/>
      <c r="B2083" s="114"/>
      <c r="C2083" s="114"/>
      <c r="D2083" s="114"/>
      <c r="E2083" s="114"/>
      <c r="F2083" s="114"/>
      <c r="G2083" s="114"/>
      <c r="H2083" s="114"/>
      <c r="I2083" s="114"/>
      <c r="J2083" s="114"/>
      <c r="K2083" s="114"/>
      <c r="L2083" s="114"/>
      <c r="M2083" s="114"/>
      <c r="N2083" s="114"/>
      <c r="O2083" s="114"/>
      <c r="P2083" s="114"/>
      <c r="Q2083" s="114"/>
      <c r="R2083" s="114"/>
      <c r="S2083" s="114"/>
      <c r="T2083" s="114"/>
      <c r="U2083" s="114"/>
      <c r="V2083" s="114"/>
      <c r="W2083" s="114"/>
      <c r="X2083" s="114"/>
      <c r="Y2083" s="114"/>
      <c r="Z2083" s="114"/>
      <c r="AA2083" s="114"/>
      <c r="AB2083" s="114"/>
      <c r="AC2083" s="114"/>
      <c r="AD2083" s="114"/>
      <c r="AE2083" s="114"/>
      <c r="AF2083" s="114"/>
      <c r="AG2083" s="114"/>
      <c r="AH2083" s="114"/>
      <c r="AI2083" s="114"/>
      <c r="AJ2083" s="114"/>
      <c r="AK2083" s="114"/>
      <c r="AL2083" s="114"/>
      <c r="AM2083" s="114"/>
      <c r="AN2083" s="114"/>
      <c r="AO2083" s="114"/>
      <c r="AP2083" s="114"/>
      <c r="AQ2083" s="114"/>
      <c r="AR2083" s="114"/>
      <c r="AS2083" s="114"/>
      <c r="AT2083" s="114"/>
      <c r="AU2083" s="114"/>
      <c r="AV2083" s="114"/>
      <c r="AW2083" s="114"/>
      <c r="AX2083" s="114"/>
      <c r="AY2083" s="114"/>
      <c r="AZ2083" s="114"/>
      <c r="BA2083" s="114"/>
      <c r="BB2083" s="114"/>
      <c r="BC2083" s="114"/>
      <c r="BD2083" s="114"/>
      <c r="BE2083" s="114"/>
      <c r="BF2083" s="114"/>
      <c r="BG2083" s="114"/>
      <c r="BH2083" s="114"/>
      <c r="BI2083" s="114"/>
      <c r="BJ2083" s="114"/>
      <c r="BK2083" s="114"/>
      <c r="BL2083" s="114"/>
    </row>
    <row r="2084">
      <c r="A2084" s="114"/>
      <c r="B2084" s="114"/>
      <c r="C2084" s="114"/>
      <c r="D2084" s="114"/>
      <c r="E2084" s="114"/>
      <c r="F2084" s="114"/>
      <c r="G2084" s="114"/>
      <c r="H2084" s="114"/>
      <c r="I2084" s="114"/>
      <c r="J2084" s="114"/>
      <c r="K2084" s="114"/>
      <c r="L2084" s="114"/>
      <c r="M2084" s="114"/>
      <c r="N2084" s="114"/>
      <c r="O2084" s="114"/>
      <c r="P2084" s="114"/>
      <c r="Q2084" s="114"/>
      <c r="R2084" s="114"/>
      <c r="S2084" s="114"/>
      <c r="T2084" s="114"/>
      <c r="U2084" s="114"/>
      <c r="V2084" s="114"/>
      <c r="W2084" s="114"/>
      <c r="X2084" s="114"/>
      <c r="Y2084" s="114"/>
      <c r="Z2084" s="114"/>
      <c r="AA2084" s="114"/>
      <c r="AB2084" s="114"/>
      <c r="AC2084" s="114"/>
      <c r="AD2084" s="114"/>
      <c r="AE2084" s="114"/>
      <c r="AF2084" s="114"/>
      <c r="AG2084" s="114"/>
      <c r="AH2084" s="114"/>
      <c r="AI2084" s="114"/>
      <c r="AJ2084" s="114"/>
      <c r="AK2084" s="114"/>
      <c r="AL2084" s="114"/>
      <c r="AM2084" s="114"/>
      <c r="AN2084" s="114"/>
      <c r="AO2084" s="114"/>
      <c r="AP2084" s="114"/>
      <c r="AQ2084" s="114"/>
      <c r="AR2084" s="114"/>
      <c r="AS2084" s="114"/>
      <c r="AT2084" s="114"/>
      <c r="AU2084" s="114"/>
      <c r="AV2084" s="114"/>
      <c r="AW2084" s="114"/>
      <c r="AX2084" s="114"/>
      <c r="AY2084" s="114"/>
      <c r="AZ2084" s="114"/>
      <c r="BA2084" s="114"/>
      <c r="BB2084" s="114"/>
      <c r="BC2084" s="114"/>
      <c r="BD2084" s="114"/>
      <c r="BE2084" s="114"/>
      <c r="BF2084" s="114"/>
      <c r="BG2084" s="114"/>
      <c r="BH2084" s="114"/>
      <c r="BI2084" s="114"/>
      <c r="BJ2084" s="114"/>
      <c r="BK2084" s="114"/>
      <c r="BL2084" s="114"/>
    </row>
    <row r="2085">
      <c r="A2085" s="114"/>
      <c r="B2085" s="114"/>
      <c r="C2085" s="114"/>
      <c r="D2085" s="114"/>
      <c r="E2085" s="114"/>
      <c r="F2085" s="114"/>
      <c r="G2085" s="114"/>
      <c r="H2085" s="114"/>
      <c r="I2085" s="114"/>
      <c r="J2085" s="114"/>
      <c r="K2085" s="114"/>
      <c r="L2085" s="114"/>
      <c r="M2085" s="114"/>
      <c r="N2085" s="114"/>
      <c r="O2085" s="114"/>
      <c r="P2085" s="114"/>
      <c r="Q2085" s="114"/>
      <c r="R2085" s="114"/>
      <c r="S2085" s="114"/>
      <c r="T2085" s="114"/>
      <c r="U2085" s="114"/>
      <c r="V2085" s="114"/>
      <c r="W2085" s="114"/>
      <c r="X2085" s="114"/>
      <c r="Y2085" s="114"/>
      <c r="Z2085" s="114"/>
      <c r="AA2085" s="114"/>
      <c r="AB2085" s="114"/>
      <c r="AC2085" s="114"/>
      <c r="AD2085" s="114"/>
      <c r="AE2085" s="114"/>
      <c r="AF2085" s="114"/>
      <c r="AG2085" s="114"/>
      <c r="AH2085" s="114"/>
      <c r="AI2085" s="114"/>
      <c r="AJ2085" s="114"/>
      <c r="AK2085" s="114"/>
      <c r="AL2085" s="114"/>
      <c r="AM2085" s="114"/>
      <c r="AN2085" s="114"/>
      <c r="AO2085" s="114"/>
      <c r="AP2085" s="114"/>
      <c r="AQ2085" s="114"/>
      <c r="AR2085" s="114"/>
      <c r="AS2085" s="114"/>
      <c r="AT2085" s="114"/>
      <c r="AU2085" s="114"/>
      <c r="AV2085" s="114"/>
      <c r="AW2085" s="114"/>
      <c r="AX2085" s="114"/>
      <c r="AY2085" s="114"/>
      <c r="AZ2085" s="114"/>
      <c r="BA2085" s="114"/>
      <c r="BB2085" s="114"/>
      <c r="BC2085" s="114"/>
      <c r="BD2085" s="114"/>
      <c r="BE2085" s="114"/>
      <c r="BF2085" s="114"/>
      <c r="BG2085" s="114"/>
      <c r="BH2085" s="114"/>
      <c r="BI2085" s="114"/>
      <c r="BJ2085" s="114"/>
      <c r="BK2085" s="114"/>
      <c r="BL2085" s="114"/>
    </row>
    <row r="2086">
      <c r="A2086" s="114"/>
      <c r="B2086" s="114"/>
      <c r="C2086" s="114"/>
      <c r="D2086" s="114"/>
      <c r="E2086" s="114"/>
      <c r="F2086" s="114"/>
      <c r="G2086" s="114"/>
      <c r="H2086" s="114"/>
      <c r="I2086" s="114"/>
      <c r="J2086" s="114"/>
      <c r="K2086" s="114"/>
      <c r="L2086" s="114"/>
      <c r="M2086" s="114"/>
      <c r="N2086" s="114"/>
      <c r="O2086" s="114"/>
      <c r="P2086" s="114"/>
      <c r="Q2086" s="114"/>
      <c r="R2086" s="114"/>
      <c r="S2086" s="114"/>
      <c r="T2086" s="114"/>
      <c r="U2086" s="114"/>
      <c r="V2086" s="114"/>
      <c r="W2086" s="114"/>
      <c r="X2086" s="114"/>
      <c r="Y2086" s="114"/>
      <c r="Z2086" s="114"/>
      <c r="AA2086" s="114"/>
      <c r="AB2086" s="114"/>
      <c r="AC2086" s="114"/>
      <c r="AD2086" s="114"/>
      <c r="AE2086" s="114"/>
      <c r="AF2086" s="114"/>
      <c r="AG2086" s="114"/>
      <c r="AH2086" s="114"/>
      <c r="AI2086" s="114"/>
      <c r="AJ2086" s="114"/>
      <c r="AK2086" s="114"/>
      <c r="AL2086" s="114"/>
      <c r="AM2086" s="114"/>
      <c r="AN2086" s="114"/>
      <c r="AO2086" s="114"/>
      <c r="AP2086" s="114"/>
      <c r="AQ2086" s="114"/>
      <c r="AR2086" s="114"/>
      <c r="AS2086" s="114"/>
      <c r="AT2086" s="114"/>
      <c r="AU2086" s="114"/>
      <c r="AV2086" s="114"/>
      <c r="AW2086" s="114"/>
      <c r="AX2086" s="114"/>
      <c r="AY2086" s="114"/>
      <c r="AZ2086" s="114"/>
      <c r="BA2086" s="114"/>
      <c r="BB2086" s="114"/>
      <c r="BC2086" s="114"/>
      <c r="BD2086" s="114"/>
      <c r="BE2086" s="114"/>
      <c r="BF2086" s="114"/>
      <c r="BG2086" s="114"/>
      <c r="BH2086" s="114"/>
      <c r="BI2086" s="114"/>
      <c r="BJ2086" s="114"/>
      <c r="BK2086" s="114"/>
      <c r="BL2086" s="114"/>
    </row>
    <row r="2087">
      <c r="A2087" s="114"/>
      <c r="B2087" s="114"/>
      <c r="C2087" s="114"/>
      <c r="D2087" s="114"/>
      <c r="E2087" s="114"/>
      <c r="F2087" s="114"/>
      <c r="G2087" s="114"/>
      <c r="H2087" s="114"/>
      <c r="I2087" s="114"/>
      <c r="J2087" s="114"/>
      <c r="K2087" s="114"/>
      <c r="L2087" s="114"/>
      <c r="M2087" s="114"/>
      <c r="N2087" s="114"/>
      <c r="O2087" s="114"/>
      <c r="P2087" s="114"/>
      <c r="Q2087" s="114"/>
      <c r="R2087" s="114"/>
      <c r="S2087" s="114"/>
      <c r="T2087" s="114"/>
      <c r="U2087" s="114"/>
      <c r="V2087" s="114"/>
      <c r="W2087" s="114"/>
      <c r="X2087" s="114"/>
      <c r="Y2087" s="114"/>
      <c r="Z2087" s="114"/>
      <c r="AA2087" s="114"/>
      <c r="AB2087" s="114"/>
      <c r="AC2087" s="114"/>
      <c r="AD2087" s="114"/>
      <c r="AE2087" s="114"/>
      <c r="AF2087" s="114"/>
      <c r="AG2087" s="114"/>
      <c r="AH2087" s="114"/>
      <c r="AI2087" s="114"/>
      <c r="AJ2087" s="114"/>
      <c r="AK2087" s="114"/>
      <c r="AL2087" s="114"/>
      <c r="AM2087" s="114"/>
      <c r="AN2087" s="114"/>
      <c r="AO2087" s="114"/>
      <c r="AP2087" s="114"/>
      <c r="AQ2087" s="114"/>
      <c r="AR2087" s="114"/>
      <c r="AS2087" s="114"/>
      <c r="AT2087" s="114"/>
      <c r="AU2087" s="114"/>
      <c r="AV2087" s="114"/>
      <c r="AW2087" s="114"/>
      <c r="AX2087" s="114"/>
      <c r="AY2087" s="114"/>
      <c r="AZ2087" s="114"/>
      <c r="BA2087" s="114"/>
      <c r="BB2087" s="114"/>
      <c r="BC2087" s="114"/>
      <c r="BD2087" s="114"/>
      <c r="BE2087" s="114"/>
      <c r="BF2087" s="114"/>
      <c r="BG2087" s="114"/>
      <c r="BH2087" s="114"/>
      <c r="BI2087" s="114"/>
      <c r="BJ2087" s="114"/>
      <c r="BK2087" s="114"/>
      <c r="BL2087" s="114"/>
    </row>
    <row r="2088">
      <c r="A2088" s="114"/>
      <c r="B2088" s="114"/>
      <c r="C2088" s="114"/>
      <c r="D2088" s="114"/>
      <c r="E2088" s="114"/>
      <c r="F2088" s="114"/>
      <c r="G2088" s="114"/>
      <c r="H2088" s="114"/>
      <c r="I2088" s="114"/>
      <c r="J2088" s="114"/>
      <c r="K2088" s="114"/>
      <c r="L2088" s="114"/>
      <c r="M2088" s="114"/>
      <c r="N2088" s="114"/>
      <c r="O2088" s="114"/>
      <c r="P2088" s="114"/>
      <c r="Q2088" s="114"/>
      <c r="R2088" s="114"/>
      <c r="S2088" s="114"/>
      <c r="T2088" s="114"/>
      <c r="U2088" s="114"/>
      <c r="V2088" s="114"/>
      <c r="W2088" s="114"/>
      <c r="X2088" s="114"/>
      <c r="Y2088" s="114"/>
      <c r="Z2088" s="114"/>
      <c r="AA2088" s="114"/>
      <c r="AB2088" s="114"/>
      <c r="AC2088" s="114"/>
      <c r="AD2088" s="114"/>
      <c r="AE2088" s="114"/>
      <c r="AF2088" s="114"/>
      <c r="AG2088" s="114"/>
      <c r="AH2088" s="114"/>
      <c r="AI2088" s="114"/>
      <c r="AJ2088" s="114"/>
      <c r="AK2088" s="114"/>
      <c r="AL2088" s="114"/>
      <c r="AM2088" s="114"/>
      <c r="AN2088" s="114"/>
      <c r="AO2088" s="114"/>
      <c r="AP2088" s="114"/>
      <c r="AQ2088" s="114"/>
      <c r="AR2088" s="114"/>
      <c r="AS2088" s="114"/>
      <c r="AT2088" s="114"/>
      <c r="AU2088" s="114"/>
      <c r="AV2088" s="114"/>
      <c r="AW2088" s="114"/>
      <c r="AX2088" s="114"/>
      <c r="AY2088" s="114"/>
      <c r="AZ2088" s="114"/>
      <c r="BA2088" s="114"/>
      <c r="BB2088" s="114"/>
      <c r="BC2088" s="114"/>
      <c r="BD2088" s="114"/>
      <c r="BE2088" s="114"/>
      <c r="BF2088" s="114"/>
      <c r="BG2088" s="114"/>
      <c r="BH2088" s="114"/>
      <c r="BI2088" s="114"/>
      <c r="BJ2088" s="114"/>
      <c r="BK2088" s="114"/>
      <c r="BL2088" s="114"/>
    </row>
    <row r="2089">
      <c r="A2089" s="114"/>
      <c r="B2089" s="114"/>
      <c r="C2089" s="114"/>
      <c r="D2089" s="114"/>
      <c r="E2089" s="114"/>
      <c r="F2089" s="114"/>
      <c r="G2089" s="114"/>
      <c r="H2089" s="114"/>
      <c r="I2089" s="114"/>
      <c r="J2089" s="114"/>
      <c r="K2089" s="114"/>
      <c r="L2089" s="114"/>
      <c r="M2089" s="114"/>
      <c r="N2089" s="114"/>
      <c r="O2089" s="114"/>
      <c r="P2089" s="114"/>
      <c r="Q2089" s="114"/>
      <c r="R2089" s="114"/>
      <c r="S2089" s="114"/>
      <c r="T2089" s="114"/>
      <c r="U2089" s="114"/>
      <c r="V2089" s="114"/>
      <c r="W2089" s="114"/>
      <c r="X2089" s="114"/>
      <c r="Y2089" s="114"/>
      <c r="Z2089" s="114"/>
      <c r="AA2089" s="114"/>
      <c r="AB2089" s="114"/>
      <c r="AC2089" s="114"/>
      <c r="AD2089" s="114"/>
      <c r="AE2089" s="114"/>
      <c r="AF2089" s="114"/>
      <c r="AG2089" s="114"/>
      <c r="AH2089" s="114"/>
      <c r="AI2089" s="114"/>
      <c r="AJ2089" s="114"/>
      <c r="AK2089" s="114"/>
      <c r="AL2089" s="114"/>
      <c r="AM2089" s="114"/>
      <c r="AN2089" s="114"/>
      <c r="AO2089" s="114"/>
      <c r="AP2089" s="114"/>
      <c r="AQ2089" s="114"/>
      <c r="AR2089" s="114"/>
      <c r="AS2089" s="114"/>
      <c r="AT2089" s="114"/>
      <c r="AU2089" s="114"/>
      <c r="AV2089" s="114"/>
      <c r="AW2089" s="114"/>
      <c r="AX2089" s="114"/>
      <c r="AY2089" s="114"/>
      <c r="AZ2089" s="114"/>
      <c r="BA2089" s="114"/>
      <c r="BB2089" s="114"/>
      <c r="BC2089" s="114"/>
      <c r="BD2089" s="114"/>
      <c r="BE2089" s="114"/>
      <c r="BF2089" s="114"/>
      <c r="BG2089" s="114"/>
      <c r="BH2089" s="114"/>
      <c r="BI2089" s="114"/>
      <c r="BJ2089" s="114"/>
      <c r="BK2089" s="114"/>
      <c r="BL2089" s="114"/>
    </row>
    <row r="2090">
      <c r="A2090" s="114"/>
      <c r="B2090" s="114"/>
      <c r="C2090" s="114"/>
      <c r="D2090" s="114"/>
      <c r="E2090" s="114"/>
      <c r="F2090" s="114"/>
      <c r="G2090" s="114"/>
      <c r="H2090" s="114"/>
      <c r="I2090" s="114"/>
      <c r="J2090" s="114"/>
      <c r="K2090" s="114"/>
      <c r="L2090" s="114"/>
      <c r="M2090" s="114"/>
      <c r="N2090" s="114"/>
      <c r="O2090" s="114"/>
      <c r="P2090" s="114"/>
      <c r="Q2090" s="114"/>
      <c r="R2090" s="114"/>
      <c r="S2090" s="114"/>
      <c r="T2090" s="114"/>
      <c r="U2090" s="114"/>
      <c r="V2090" s="114"/>
      <c r="W2090" s="114"/>
      <c r="X2090" s="114"/>
      <c r="Y2090" s="114"/>
      <c r="Z2090" s="114"/>
      <c r="AA2090" s="114"/>
      <c r="AB2090" s="114"/>
      <c r="AC2090" s="114"/>
      <c r="AD2090" s="114"/>
      <c r="AE2090" s="114"/>
      <c r="AF2090" s="114"/>
      <c r="AG2090" s="114"/>
      <c r="AH2090" s="114"/>
      <c r="AI2090" s="114"/>
      <c r="AJ2090" s="114"/>
      <c r="AK2090" s="114"/>
      <c r="AL2090" s="114"/>
      <c r="AM2090" s="114"/>
      <c r="AN2090" s="114"/>
      <c r="AO2090" s="114"/>
      <c r="AP2090" s="114"/>
      <c r="AQ2090" s="114"/>
      <c r="AR2090" s="114"/>
      <c r="AS2090" s="114"/>
      <c r="AT2090" s="114"/>
      <c r="AU2090" s="114"/>
      <c r="AV2090" s="114"/>
      <c r="AW2090" s="114"/>
      <c r="AX2090" s="114"/>
      <c r="AY2090" s="114"/>
      <c r="AZ2090" s="114"/>
      <c r="BA2090" s="114"/>
      <c r="BB2090" s="114"/>
      <c r="BC2090" s="114"/>
      <c r="BD2090" s="114"/>
      <c r="BE2090" s="114"/>
      <c r="BF2090" s="114"/>
      <c r="BG2090" s="114"/>
      <c r="BH2090" s="114"/>
      <c r="BI2090" s="114"/>
      <c r="BJ2090" s="114"/>
      <c r="BK2090" s="114"/>
      <c r="BL2090" s="114"/>
    </row>
    <row r="2091">
      <c r="A2091" s="114"/>
      <c r="B2091" s="114"/>
      <c r="C2091" s="114"/>
      <c r="D2091" s="114"/>
      <c r="E2091" s="114"/>
      <c r="F2091" s="114"/>
      <c r="G2091" s="114"/>
      <c r="H2091" s="114"/>
      <c r="I2091" s="114"/>
      <c r="J2091" s="114"/>
      <c r="K2091" s="114"/>
      <c r="L2091" s="114"/>
      <c r="M2091" s="114"/>
      <c r="N2091" s="114"/>
      <c r="O2091" s="114"/>
      <c r="P2091" s="114"/>
      <c r="Q2091" s="114"/>
      <c r="R2091" s="114"/>
      <c r="S2091" s="114"/>
      <c r="T2091" s="114"/>
      <c r="U2091" s="114"/>
      <c r="V2091" s="114"/>
      <c r="W2091" s="114"/>
      <c r="X2091" s="114"/>
      <c r="Y2091" s="114"/>
      <c r="Z2091" s="114"/>
      <c r="AA2091" s="114"/>
      <c r="AB2091" s="114"/>
      <c r="AC2091" s="114"/>
      <c r="AD2091" s="114"/>
      <c r="AE2091" s="114"/>
      <c r="AF2091" s="114"/>
      <c r="AG2091" s="114"/>
      <c r="AH2091" s="114"/>
      <c r="AI2091" s="114"/>
      <c r="AJ2091" s="114"/>
      <c r="AK2091" s="114"/>
      <c r="AL2091" s="114"/>
      <c r="AM2091" s="114"/>
      <c r="AN2091" s="114"/>
      <c r="AO2091" s="114"/>
      <c r="AP2091" s="114"/>
      <c r="AQ2091" s="114"/>
      <c r="AR2091" s="114"/>
      <c r="AS2091" s="114"/>
      <c r="AT2091" s="114"/>
      <c r="AU2091" s="114"/>
      <c r="AV2091" s="114"/>
      <c r="AW2091" s="114"/>
      <c r="AX2091" s="114"/>
      <c r="AY2091" s="114"/>
      <c r="AZ2091" s="114"/>
      <c r="BA2091" s="114"/>
      <c r="BB2091" s="114"/>
      <c r="BC2091" s="114"/>
      <c r="BD2091" s="114"/>
      <c r="BE2091" s="114"/>
      <c r="BF2091" s="114"/>
      <c r="BG2091" s="114"/>
      <c r="BH2091" s="114"/>
      <c r="BI2091" s="114"/>
      <c r="BJ2091" s="114"/>
      <c r="BK2091" s="114"/>
      <c r="BL2091" s="114"/>
    </row>
    <row r="2092">
      <c r="A2092" s="114"/>
      <c r="B2092" s="114"/>
      <c r="C2092" s="114"/>
      <c r="D2092" s="114"/>
      <c r="E2092" s="114"/>
      <c r="F2092" s="114"/>
      <c r="G2092" s="114"/>
      <c r="H2092" s="114"/>
      <c r="I2092" s="114"/>
      <c r="J2092" s="114"/>
      <c r="K2092" s="114"/>
      <c r="L2092" s="114"/>
      <c r="M2092" s="114"/>
      <c r="N2092" s="114"/>
      <c r="O2092" s="114"/>
      <c r="P2092" s="114"/>
      <c r="Q2092" s="114"/>
      <c r="R2092" s="114"/>
      <c r="S2092" s="114"/>
      <c r="T2092" s="114"/>
      <c r="U2092" s="114"/>
      <c r="V2092" s="114"/>
      <c r="W2092" s="114"/>
      <c r="X2092" s="114"/>
      <c r="Y2092" s="114"/>
      <c r="Z2092" s="114"/>
      <c r="AA2092" s="114"/>
      <c r="AB2092" s="114"/>
      <c r="AC2092" s="114"/>
      <c r="AD2092" s="114"/>
      <c r="AE2092" s="114"/>
      <c r="AF2092" s="114"/>
      <c r="AG2092" s="114"/>
      <c r="AH2092" s="114"/>
      <c r="AI2092" s="114"/>
      <c r="AJ2092" s="114"/>
      <c r="AK2092" s="114"/>
      <c r="AL2092" s="114"/>
      <c r="AM2092" s="114"/>
      <c r="AN2092" s="114"/>
      <c r="AO2092" s="114"/>
      <c r="AP2092" s="114"/>
      <c r="AQ2092" s="114"/>
      <c r="AR2092" s="114"/>
      <c r="AS2092" s="114"/>
      <c r="AT2092" s="114"/>
      <c r="AU2092" s="114"/>
      <c r="AV2092" s="114"/>
      <c r="AW2092" s="114"/>
      <c r="AX2092" s="114"/>
      <c r="AY2092" s="114"/>
      <c r="AZ2092" s="114"/>
      <c r="BA2092" s="114"/>
      <c r="BB2092" s="114"/>
      <c r="BC2092" s="114"/>
      <c r="BD2092" s="114"/>
      <c r="BE2092" s="114"/>
      <c r="BF2092" s="114"/>
      <c r="BG2092" s="114"/>
      <c r="BH2092" s="114"/>
      <c r="BI2092" s="114"/>
      <c r="BJ2092" s="114"/>
      <c r="BK2092" s="114"/>
      <c r="BL2092" s="114"/>
    </row>
    <row r="2093">
      <c r="A2093" s="114"/>
      <c r="B2093" s="114"/>
      <c r="C2093" s="114"/>
      <c r="D2093" s="114"/>
      <c r="E2093" s="114"/>
      <c r="F2093" s="114"/>
      <c r="G2093" s="114"/>
      <c r="H2093" s="114"/>
      <c r="I2093" s="114"/>
      <c r="J2093" s="114"/>
      <c r="K2093" s="114"/>
      <c r="L2093" s="114"/>
      <c r="M2093" s="114"/>
      <c r="N2093" s="114"/>
      <c r="O2093" s="114"/>
      <c r="P2093" s="114"/>
      <c r="Q2093" s="114"/>
      <c r="R2093" s="114"/>
      <c r="S2093" s="114"/>
      <c r="T2093" s="114"/>
      <c r="U2093" s="114"/>
      <c r="V2093" s="114"/>
      <c r="W2093" s="114"/>
      <c r="X2093" s="114"/>
      <c r="Y2093" s="114"/>
      <c r="Z2093" s="114"/>
      <c r="AA2093" s="114"/>
      <c r="AB2093" s="114"/>
      <c r="AC2093" s="114"/>
      <c r="AD2093" s="114"/>
      <c r="AE2093" s="114"/>
      <c r="AF2093" s="114"/>
      <c r="AG2093" s="114"/>
      <c r="AH2093" s="114"/>
      <c r="AI2093" s="114"/>
      <c r="AJ2093" s="114"/>
      <c r="AK2093" s="114"/>
      <c r="AL2093" s="114"/>
      <c r="AM2093" s="114"/>
      <c r="AN2093" s="114"/>
      <c r="AO2093" s="114"/>
      <c r="AP2093" s="114"/>
      <c r="AQ2093" s="114"/>
      <c r="AR2093" s="114"/>
      <c r="AS2093" s="114"/>
      <c r="AT2093" s="114"/>
      <c r="AU2093" s="114"/>
      <c r="AV2093" s="114"/>
      <c r="AW2093" s="114"/>
      <c r="AX2093" s="114"/>
      <c r="AY2093" s="114"/>
      <c r="AZ2093" s="114"/>
      <c r="BA2093" s="114"/>
      <c r="BB2093" s="114"/>
      <c r="BC2093" s="114"/>
      <c r="BD2093" s="114"/>
      <c r="BE2093" s="114"/>
      <c r="BF2093" s="114"/>
      <c r="BG2093" s="114"/>
      <c r="BH2093" s="114"/>
      <c r="BI2093" s="114"/>
      <c r="BJ2093" s="114"/>
      <c r="BK2093" s="114"/>
      <c r="BL2093" s="114"/>
    </row>
    <row r="2094">
      <c r="A2094" s="114"/>
      <c r="B2094" s="114"/>
      <c r="C2094" s="114"/>
      <c r="D2094" s="114"/>
      <c r="E2094" s="114"/>
      <c r="F2094" s="114"/>
      <c r="G2094" s="114"/>
      <c r="H2094" s="114"/>
      <c r="I2094" s="114"/>
      <c r="J2094" s="114"/>
      <c r="K2094" s="114"/>
      <c r="L2094" s="114"/>
      <c r="M2094" s="114"/>
      <c r="N2094" s="114"/>
      <c r="O2094" s="114"/>
      <c r="P2094" s="114"/>
      <c r="Q2094" s="114"/>
      <c r="R2094" s="114"/>
      <c r="S2094" s="114"/>
      <c r="T2094" s="114"/>
      <c r="U2094" s="114"/>
      <c r="V2094" s="114"/>
      <c r="W2094" s="114"/>
      <c r="X2094" s="114"/>
      <c r="Y2094" s="114"/>
      <c r="Z2094" s="114"/>
      <c r="AA2094" s="114"/>
      <c r="AB2094" s="114"/>
      <c r="AC2094" s="114"/>
      <c r="AD2094" s="114"/>
      <c r="AE2094" s="114"/>
      <c r="AF2094" s="114"/>
      <c r="AG2094" s="114"/>
      <c r="AH2094" s="114"/>
      <c r="AI2094" s="114"/>
      <c r="AJ2094" s="114"/>
      <c r="AK2094" s="114"/>
      <c r="AL2094" s="114"/>
      <c r="AM2094" s="114"/>
      <c r="AN2094" s="114"/>
      <c r="AO2094" s="114"/>
      <c r="AP2094" s="114"/>
      <c r="AQ2094" s="114"/>
      <c r="AR2094" s="114"/>
      <c r="AS2094" s="114"/>
      <c r="AT2094" s="114"/>
      <c r="AU2094" s="114"/>
      <c r="AV2094" s="114"/>
      <c r="AW2094" s="114"/>
      <c r="AX2094" s="114"/>
      <c r="AY2094" s="114"/>
      <c r="AZ2094" s="114"/>
      <c r="BA2094" s="114"/>
      <c r="BB2094" s="114"/>
      <c r="BC2094" s="114"/>
      <c r="BD2094" s="114"/>
      <c r="BE2094" s="114"/>
      <c r="BF2094" s="114"/>
      <c r="BG2094" s="114"/>
      <c r="BH2094" s="114"/>
      <c r="BI2094" s="114"/>
      <c r="BJ2094" s="114"/>
      <c r="BK2094" s="114"/>
      <c r="BL2094" s="114"/>
    </row>
    <row r="2095">
      <c r="A2095" s="114"/>
      <c r="B2095" s="114"/>
      <c r="C2095" s="114"/>
      <c r="D2095" s="114"/>
      <c r="E2095" s="114"/>
      <c r="F2095" s="114"/>
      <c r="G2095" s="114"/>
      <c r="H2095" s="114"/>
      <c r="I2095" s="114"/>
      <c r="J2095" s="114"/>
      <c r="K2095" s="114"/>
      <c r="L2095" s="114"/>
      <c r="M2095" s="114"/>
      <c r="N2095" s="114"/>
      <c r="O2095" s="114"/>
      <c r="P2095" s="114"/>
      <c r="Q2095" s="114"/>
      <c r="R2095" s="114"/>
      <c r="S2095" s="114"/>
      <c r="T2095" s="114"/>
      <c r="U2095" s="114"/>
      <c r="V2095" s="114"/>
      <c r="W2095" s="114"/>
      <c r="X2095" s="114"/>
      <c r="Y2095" s="114"/>
      <c r="Z2095" s="114"/>
      <c r="AA2095" s="114"/>
      <c r="AB2095" s="114"/>
      <c r="AC2095" s="114"/>
      <c r="AD2095" s="114"/>
      <c r="AE2095" s="114"/>
      <c r="AF2095" s="114"/>
      <c r="AG2095" s="114"/>
      <c r="AH2095" s="114"/>
      <c r="AI2095" s="114"/>
      <c r="AJ2095" s="114"/>
      <c r="AK2095" s="114"/>
      <c r="AL2095" s="114"/>
      <c r="AM2095" s="114"/>
      <c r="AN2095" s="114"/>
      <c r="AO2095" s="114"/>
      <c r="AP2095" s="114"/>
      <c r="AQ2095" s="114"/>
      <c r="AR2095" s="114"/>
      <c r="AS2095" s="114"/>
      <c r="AT2095" s="114"/>
      <c r="AU2095" s="114"/>
      <c r="AV2095" s="114"/>
      <c r="AW2095" s="114"/>
      <c r="AX2095" s="114"/>
      <c r="AY2095" s="114"/>
      <c r="AZ2095" s="114"/>
      <c r="BA2095" s="114"/>
      <c r="BB2095" s="114"/>
      <c r="BC2095" s="114"/>
      <c r="BD2095" s="114"/>
      <c r="BE2095" s="114"/>
      <c r="BF2095" s="114"/>
      <c r="BG2095" s="114"/>
      <c r="BH2095" s="114"/>
      <c r="BI2095" s="114"/>
      <c r="BJ2095" s="114"/>
      <c r="BK2095" s="114"/>
      <c r="BL2095" s="114"/>
    </row>
    <row r="2096">
      <c r="A2096" s="114"/>
      <c r="B2096" s="114"/>
      <c r="C2096" s="114"/>
      <c r="D2096" s="114"/>
      <c r="E2096" s="114"/>
      <c r="F2096" s="114"/>
      <c r="G2096" s="114"/>
      <c r="H2096" s="114"/>
      <c r="I2096" s="114"/>
      <c r="J2096" s="114"/>
      <c r="K2096" s="114"/>
      <c r="L2096" s="114"/>
      <c r="M2096" s="114"/>
      <c r="N2096" s="114"/>
      <c r="O2096" s="114"/>
      <c r="P2096" s="114"/>
      <c r="Q2096" s="114"/>
      <c r="R2096" s="114"/>
      <c r="S2096" s="114"/>
      <c r="T2096" s="114"/>
      <c r="U2096" s="114"/>
      <c r="V2096" s="114"/>
      <c r="W2096" s="114"/>
      <c r="X2096" s="114"/>
      <c r="Y2096" s="114"/>
      <c r="Z2096" s="114"/>
      <c r="AA2096" s="114"/>
      <c r="AB2096" s="114"/>
      <c r="AC2096" s="114"/>
      <c r="AD2096" s="114"/>
      <c r="AE2096" s="114"/>
      <c r="AF2096" s="114"/>
      <c r="AG2096" s="114"/>
      <c r="AH2096" s="114"/>
      <c r="AI2096" s="114"/>
      <c r="AJ2096" s="114"/>
      <c r="AK2096" s="114"/>
      <c r="AL2096" s="114"/>
      <c r="AM2096" s="114"/>
      <c r="AN2096" s="114"/>
      <c r="AO2096" s="114"/>
      <c r="AP2096" s="114"/>
      <c r="AQ2096" s="114"/>
      <c r="AR2096" s="114"/>
      <c r="AS2096" s="114"/>
      <c r="AT2096" s="114"/>
      <c r="AU2096" s="114"/>
      <c r="AV2096" s="114"/>
      <c r="AW2096" s="114"/>
      <c r="AX2096" s="114"/>
      <c r="AY2096" s="114"/>
      <c r="AZ2096" s="114"/>
      <c r="BA2096" s="114"/>
      <c r="BB2096" s="114"/>
      <c r="BC2096" s="114"/>
      <c r="BD2096" s="114"/>
      <c r="BE2096" s="114"/>
      <c r="BF2096" s="114"/>
      <c r="BG2096" s="114"/>
      <c r="BH2096" s="114"/>
      <c r="BI2096" s="114"/>
      <c r="BJ2096" s="114"/>
      <c r="BK2096" s="114"/>
      <c r="BL2096" s="114"/>
    </row>
    <row r="2097">
      <c r="A2097" s="114"/>
      <c r="B2097" s="114"/>
      <c r="C2097" s="114"/>
      <c r="D2097" s="114"/>
      <c r="E2097" s="114"/>
      <c r="F2097" s="114"/>
      <c r="G2097" s="114"/>
      <c r="H2097" s="114"/>
      <c r="I2097" s="114"/>
      <c r="J2097" s="114"/>
      <c r="K2097" s="114"/>
      <c r="L2097" s="114"/>
      <c r="M2097" s="114"/>
      <c r="N2097" s="114"/>
      <c r="O2097" s="114"/>
      <c r="P2097" s="114"/>
      <c r="Q2097" s="114"/>
      <c r="R2097" s="114"/>
      <c r="S2097" s="114"/>
      <c r="T2097" s="114"/>
      <c r="U2097" s="114"/>
      <c r="V2097" s="114"/>
      <c r="W2097" s="114"/>
      <c r="X2097" s="114"/>
      <c r="Y2097" s="114"/>
      <c r="Z2097" s="114"/>
      <c r="AA2097" s="114"/>
      <c r="AB2097" s="114"/>
      <c r="AC2097" s="114"/>
      <c r="AD2097" s="114"/>
      <c r="AE2097" s="114"/>
      <c r="AF2097" s="114"/>
      <c r="AG2097" s="114"/>
      <c r="AH2097" s="114"/>
      <c r="AI2097" s="114"/>
      <c r="AJ2097" s="114"/>
      <c r="AK2097" s="114"/>
      <c r="AL2097" s="114"/>
      <c r="AM2097" s="114"/>
      <c r="AN2097" s="114"/>
      <c r="AO2097" s="114"/>
      <c r="AP2097" s="114"/>
      <c r="AQ2097" s="114"/>
      <c r="AR2097" s="114"/>
      <c r="AS2097" s="114"/>
      <c r="AT2097" s="114"/>
      <c r="AU2097" s="114"/>
      <c r="AV2097" s="114"/>
      <c r="AW2097" s="114"/>
      <c r="AX2097" s="114"/>
      <c r="AY2097" s="114"/>
      <c r="AZ2097" s="114"/>
      <c r="BA2097" s="114"/>
      <c r="BB2097" s="114"/>
      <c r="BC2097" s="114"/>
      <c r="BD2097" s="114"/>
      <c r="BE2097" s="114"/>
      <c r="BF2097" s="114"/>
      <c r="BG2097" s="114"/>
      <c r="BH2097" s="114"/>
      <c r="BI2097" s="114"/>
      <c r="BJ2097" s="114"/>
      <c r="BK2097" s="114"/>
      <c r="BL2097" s="114"/>
    </row>
    <row r="2098">
      <c r="A2098" s="114"/>
      <c r="B2098" s="114"/>
      <c r="C2098" s="114"/>
      <c r="D2098" s="114"/>
      <c r="E2098" s="114"/>
      <c r="F2098" s="114"/>
      <c r="G2098" s="114"/>
      <c r="H2098" s="114"/>
      <c r="I2098" s="114"/>
      <c r="J2098" s="114"/>
      <c r="K2098" s="114"/>
      <c r="L2098" s="114"/>
      <c r="M2098" s="114"/>
      <c r="N2098" s="114"/>
      <c r="O2098" s="114"/>
      <c r="P2098" s="114"/>
      <c r="Q2098" s="114"/>
      <c r="R2098" s="114"/>
      <c r="S2098" s="114"/>
      <c r="T2098" s="114"/>
      <c r="U2098" s="114"/>
      <c r="V2098" s="114"/>
      <c r="W2098" s="114"/>
      <c r="X2098" s="114"/>
      <c r="Y2098" s="114"/>
      <c r="Z2098" s="114"/>
      <c r="AA2098" s="114"/>
      <c r="AB2098" s="114"/>
      <c r="AC2098" s="114"/>
      <c r="AD2098" s="114"/>
      <c r="AE2098" s="114"/>
      <c r="AF2098" s="114"/>
      <c r="AG2098" s="114"/>
      <c r="AH2098" s="114"/>
      <c r="AI2098" s="114"/>
      <c r="AJ2098" s="114"/>
      <c r="AK2098" s="114"/>
      <c r="AL2098" s="114"/>
      <c r="AM2098" s="114"/>
      <c r="AN2098" s="114"/>
      <c r="AO2098" s="114"/>
      <c r="AP2098" s="114"/>
      <c r="AQ2098" s="114"/>
      <c r="AR2098" s="114"/>
      <c r="AS2098" s="114"/>
      <c r="AT2098" s="114"/>
      <c r="AU2098" s="114"/>
      <c r="AV2098" s="114"/>
      <c r="AW2098" s="114"/>
      <c r="AX2098" s="114"/>
      <c r="AY2098" s="114"/>
      <c r="AZ2098" s="114"/>
      <c r="BA2098" s="114"/>
      <c r="BB2098" s="114"/>
      <c r="BC2098" s="114"/>
      <c r="BD2098" s="114"/>
      <c r="BE2098" s="114"/>
      <c r="BF2098" s="114"/>
      <c r="BG2098" s="114"/>
      <c r="BH2098" s="114"/>
      <c r="BI2098" s="114"/>
      <c r="BJ2098" s="114"/>
      <c r="BK2098" s="114"/>
      <c r="BL2098" s="114"/>
    </row>
    <row r="2099">
      <c r="A2099" s="114"/>
      <c r="B2099" s="114"/>
      <c r="C2099" s="114"/>
      <c r="D2099" s="114"/>
      <c r="E2099" s="114"/>
      <c r="F2099" s="114"/>
      <c r="G2099" s="114"/>
      <c r="H2099" s="114"/>
      <c r="I2099" s="114"/>
      <c r="J2099" s="114"/>
      <c r="K2099" s="114"/>
      <c r="L2099" s="114"/>
      <c r="M2099" s="114"/>
      <c r="N2099" s="114"/>
      <c r="O2099" s="114"/>
      <c r="P2099" s="114"/>
      <c r="Q2099" s="114"/>
      <c r="R2099" s="114"/>
      <c r="S2099" s="114"/>
      <c r="T2099" s="114"/>
      <c r="U2099" s="114"/>
      <c r="V2099" s="114"/>
      <c r="W2099" s="114"/>
      <c r="X2099" s="114"/>
      <c r="Y2099" s="114"/>
      <c r="Z2099" s="114"/>
      <c r="AA2099" s="114"/>
      <c r="AB2099" s="114"/>
      <c r="AC2099" s="114"/>
      <c r="AD2099" s="114"/>
      <c r="AE2099" s="114"/>
      <c r="AF2099" s="114"/>
      <c r="AG2099" s="114"/>
      <c r="AH2099" s="114"/>
      <c r="AI2099" s="114"/>
      <c r="AJ2099" s="114"/>
      <c r="AK2099" s="114"/>
      <c r="AL2099" s="114"/>
      <c r="AM2099" s="114"/>
      <c r="AN2099" s="114"/>
      <c r="AO2099" s="114"/>
      <c r="AP2099" s="114"/>
      <c r="AQ2099" s="114"/>
      <c r="AR2099" s="114"/>
      <c r="AS2099" s="114"/>
      <c r="AT2099" s="114"/>
      <c r="AU2099" s="114"/>
      <c r="AV2099" s="114"/>
      <c r="AW2099" s="114"/>
      <c r="AX2099" s="114"/>
      <c r="AY2099" s="114"/>
      <c r="AZ2099" s="114"/>
      <c r="BA2099" s="114"/>
      <c r="BB2099" s="114"/>
      <c r="BC2099" s="114"/>
      <c r="BD2099" s="114"/>
      <c r="BE2099" s="114"/>
      <c r="BF2099" s="114"/>
      <c r="BG2099" s="114"/>
      <c r="BH2099" s="114"/>
      <c r="BI2099" s="114"/>
      <c r="BJ2099" s="114"/>
      <c r="BK2099" s="114"/>
      <c r="BL2099" s="114"/>
    </row>
    <row r="2100">
      <c r="A2100" s="114"/>
      <c r="B2100" s="114"/>
      <c r="C2100" s="114"/>
      <c r="D2100" s="114"/>
      <c r="E2100" s="114"/>
      <c r="F2100" s="114"/>
      <c r="G2100" s="114"/>
      <c r="H2100" s="114"/>
      <c r="I2100" s="114"/>
      <c r="J2100" s="114"/>
      <c r="K2100" s="114"/>
      <c r="L2100" s="114"/>
      <c r="M2100" s="114"/>
      <c r="N2100" s="114"/>
      <c r="O2100" s="114"/>
      <c r="P2100" s="114"/>
      <c r="Q2100" s="114"/>
      <c r="R2100" s="114"/>
      <c r="S2100" s="114"/>
      <c r="T2100" s="114"/>
      <c r="U2100" s="114"/>
      <c r="V2100" s="114"/>
      <c r="W2100" s="114"/>
      <c r="X2100" s="114"/>
      <c r="Y2100" s="114"/>
      <c r="Z2100" s="114"/>
      <c r="AA2100" s="114"/>
      <c r="AB2100" s="114"/>
      <c r="AC2100" s="114"/>
      <c r="AD2100" s="114"/>
      <c r="AE2100" s="114"/>
      <c r="AF2100" s="114"/>
      <c r="AG2100" s="114"/>
      <c r="AH2100" s="114"/>
      <c r="AI2100" s="114"/>
      <c r="AJ2100" s="114"/>
      <c r="AK2100" s="114"/>
      <c r="AL2100" s="114"/>
      <c r="AM2100" s="114"/>
      <c r="AN2100" s="114"/>
      <c r="AO2100" s="114"/>
      <c r="AP2100" s="114"/>
      <c r="AQ2100" s="114"/>
      <c r="AR2100" s="114"/>
      <c r="AS2100" s="114"/>
      <c r="AT2100" s="114"/>
      <c r="AU2100" s="114"/>
      <c r="AV2100" s="114"/>
      <c r="AW2100" s="114"/>
      <c r="AX2100" s="114"/>
      <c r="AY2100" s="114"/>
      <c r="AZ2100" s="114"/>
      <c r="BA2100" s="114"/>
      <c r="BB2100" s="114"/>
      <c r="BC2100" s="114"/>
      <c r="BD2100" s="114"/>
      <c r="BE2100" s="114"/>
      <c r="BF2100" s="114"/>
      <c r="BG2100" s="114"/>
      <c r="BH2100" s="114"/>
      <c r="BI2100" s="114"/>
      <c r="BJ2100" s="114"/>
      <c r="BK2100" s="114"/>
      <c r="BL2100" s="114"/>
    </row>
    <row r="2101">
      <c r="A2101" s="114"/>
      <c r="B2101" s="114"/>
      <c r="C2101" s="114"/>
      <c r="D2101" s="114"/>
      <c r="E2101" s="114"/>
      <c r="F2101" s="114"/>
      <c r="G2101" s="114"/>
      <c r="H2101" s="114"/>
      <c r="I2101" s="114"/>
      <c r="J2101" s="114"/>
      <c r="K2101" s="114"/>
      <c r="L2101" s="114"/>
      <c r="M2101" s="114"/>
      <c r="N2101" s="114"/>
      <c r="O2101" s="114"/>
      <c r="P2101" s="114"/>
      <c r="Q2101" s="114"/>
      <c r="R2101" s="114"/>
      <c r="S2101" s="114"/>
      <c r="T2101" s="114"/>
      <c r="U2101" s="114"/>
      <c r="V2101" s="114"/>
      <c r="W2101" s="114"/>
      <c r="X2101" s="114"/>
      <c r="Y2101" s="114"/>
      <c r="Z2101" s="114"/>
      <c r="AA2101" s="114"/>
      <c r="AB2101" s="114"/>
      <c r="AC2101" s="114"/>
      <c r="AD2101" s="114"/>
      <c r="AE2101" s="114"/>
      <c r="AF2101" s="114"/>
      <c r="AG2101" s="114"/>
      <c r="AH2101" s="114"/>
      <c r="AI2101" s="114"/>
      <c r="AJ2101" s="114"/>
      <c r="AK2101" s="114"/>
      <c r="AL2101" s="114"/>
      <c r="AM2101" s="114"/>
      <c r="AN2101" s="114"/>
      <c r="AO2101" s="114"/>
      <c r="AP2101" s="114"/>
      <c r="AQ2101" s="114"/>
      <c r="AR2101" s="114"/>
      <c r="AS2101" s="114"/>
      <c r="AT2101" s="114"/>
      <c r="AU2101" s="114"/>
      <c r="AV2101" s="114"/>
      <c r="AW2101" s="114"/>
      <c r="AX2101" s="114"/>
      <c r="AY2101" s="114"/>
      <c r="AZ2101" s="114"/>
      <c r="BA2101" s="114"/>
      <c r="BB2101" s="114"/>
      <c r="BC2101" s="114"/>
      <c r="BD2101" s="114"/>
      <c r="BE2101" s="114"/>
      <c r="BF2101" s="114"/>
      <c r="BG2101" s="114"/>
      <c r="BH2101" s="114"/>
      <c r="BI2101" s="114"/>
      <c r="BJ2101" s="114"/>
      <c r="BK2101" s="114"/>
      <c r="BL2101" s="114"/>
    </row>
    <row r="2102">
      <c r="A2102" s="114"/>
      <c r="B2102" s="114"/>
      <c r="C2102" s="114"/>
      <c r="D2102" s="114"/>
      <c r="E2102" s="114"/>
      <c r="F2102" s="114"/>
      <c r="G2102" s="114"/>
      <c r="H2102" s="114"/>
      <c r="I2102" s="114"/>
      <c r="J2102" s="114"/>
      <c r="K2102" s="114"/>
      <c r="L2102" s="114"/>
      <c r="M2102" s="114"/>
      <c r="N2102" s="114"/>
      <c r="O2102" s="114"/>
      <c r="P2102" s="114"/>
      <c r="Q2102" s="114"/>
      <c r="R2102" s="114"/>
      <c r="S2102" s="114"/>
      <c r="T2102" s="114"/>
      <c r="U2102" s="114"/>
      <c r="V2102" s="114"/>
      <c r="W2102" s="114"/>
      <c r="X2102" s="114"/>
      <c r="Y2102" s="114"/>
      <c r="Z2102" s="114"/>
      <c r="AA2102" s="114"/>
      <c r="AB2102" s="114"/>
      <c r="AC2102" s="114"/>
      <c r="AD2102" s="114"/>
      <c r="AE2102" s="114"/>
      <c r="AF2102" s="114"/>
      <c r="AG2102" s="114"/>
      <c r="AH2102" s="114"/>
      <c r="AI2102" s="114"/>
      <c r="AJ2102" s="114"/>
      <c r="AK2102" s="114"/>
      <c r="AL2102" s="114"/>
      <c r="AM2102" s="114"/>
      <c r="AN2102" s="114"/>
      <c r="AO2102" s="114"/>
      <c r="AP2102" s="114"/>
      <c r="AQ2102" s="114"/>
      <c r="AR2102" s="114"/>
      <c r="AS2102" s="114"/>
      <c r="AT2102" s="114"/>
      <c r="AU2102" s="114"/>
      <c r="AV2102" s="114"/>
      <c r="AW2102" s="114"/>
      <c r="AX2102" s="114"/>
      <c r="AY2102" s="114"/>
      <c r="AZ2102" s="114"/>
      <c r="BA2102" s="114"/>
      <c r="BB2102" s="114"/>
      <c r="BC2102" s="114"/>
      <c r="BD2102" s="114"/>
      <c r="BE2102" s="114"/>
      <c r="BF2102" s="114"/>
      <c r="BG2102" s="114"/>
      <c r="BH2102" s="114"/>
      <c r="BI2102" s="114"/>
      <c r="BJ2102" s="114"/>
      <c r="BK2102" s="114"/>
      <c r="BL2102" s="114"/>
    </row>
    <row r="2103">
      <c r="A2103" s="114"/>
      <c r="B2103" s="114"/>
      <c r="C2103" s="114"/>
      <c r="D2103" s="114"/>
      <c r="E2103" s="114"/>
      <c r="F2103" s="114"/>
      <c r="G2103" s="114"/>
      <c r="H2103" s="114"/>
      <c r="I2103" s="114"/>
      <c r="J2103" s="114"/>
      <c r="K2103" s="114"/>
      <c r="L2103" s="114"/>
      <c r="M2103" s="114"/>
      <c r="N2103" s="114"/>
      <c r="O2103" s="114"/>
      <c r="P2103" s="114"/>
      <c r="Q2103" s="114"/>
      <c r="R2103" s="114"/>
      <c r="S2103" s="114"/>
      <c r="T2103" s="114"/>
      <c r="U2103" s="114"/>
      <c r="V2103" s="114"/>
      <c r="W2103" s="114"/>
      <c r="X2103" s="114"/>
      <c r="Y2103" s="114"/>
      <c r="Z2103" s="114"/>
      <c r="AA2103" s="114"/>
      <c r="AB2103" s="114"/>
      <c r="AC2103" s="114"/>
      <c r="AD2103" s="114"/>
      <c r="AE2103" s="114"/>
      <c r="AF2103" s="114"/>
      <c r="AG2103" s="114"/>
      <c r="AH2103" s="114"/>
      <c r="AI2103" s="114"/>
      <c r="AJ2103" s="114"/>
      <c r="AK2103" s="114"/>
      <c r="AL2103" s="114"/>
      <c r="AM2103" s="114"/>
      <c r="AN2103" s="114"/>
      <c r="AO2103" s="114"/>
      <c r="AP2103" s="114"/>
      <c r="AQ2103" s="114"/>
      <c r="AR2103" s="114"/>
      <c r="AS2103" s="114"/>
      <c r="AT2103" s="114"/>
      <c r="AU2103" s="114"/>
      <c r="AV2103" s="114"/>
      <c r="AW2103" s="114"/>
      <c r="AX2103" s="114"/>
      <c r="AY2103" s="114"/>
      <c r="AZ2103" s="114"/>
      <c r="BA2103" s="114"/>
      <c r="BB2103" s="114"/>
      <c r="BC2103" s="114"/>
      <c r="BD2103" s="114"/>
      <c r="BE2103" s="114"/>
      <c r="BF2103" s="114"/>
      <c r="BG2103" s="114"/>
      <c r="BH2103" s="114"/>
      <c r="BI2103" s="114"/>
      <c r="BJ2103" s="114"/>
      <c r="BK2103" s="114"/>
      <c r="BL2103" s="114"/>
    </row>
    <row r="2104">
      <c r="A2104" s="114"/>
      <c r="B2104" s="114"/>
      <c r="C2104" s="114"/>
      <c r="D2104" s="114"/>
      <c r="E2104" s="114"/>
      <c r="F2104" s="114"/>
      <c r="G2104" s="114"/>
      <c r="H2104" s="114"/>
      <c r="I2104" s="114"/>
      <c r="J2104" s="114"/>
      <c r="K2104" s="114"/>
      <c r="L2104" s="114"/>
      <c r="M2104" s="114"/>
      <c r="N2104" s="114"/>
      <c r="O2104" s="114"/>
      <c r="P2104" s="114"/>
      <c r="Q2104" s="114"/>
      <c r="R2104" s="114"/>
      <c r="S2104" s="114"/>
      <c r="T2104" s="114"/>
      <c r="U2104" s="114"/>
      <c r="V2104" s="114"/>
      <c r="W2104" s="114"/>
      <c r="X2104" s="114"/>
      <c r="Y2104" s="114"/>
      <c r="Z2104" s="114"/>
      <c r="AA2104" s="114"/>
      <c r="AB2104" s="114"/>
      <c r="AC2104" s="114"/>
      <c r="AD2104" s="114"/>
      <c r="AE2104" s="114"/>
      <c r="AF2104" s="114"/>
      <c r="AG2104" s="114"/>
      <c r="AH2104" s="114"/>
      <c r="AI2104" s="114"/>
      <c r="AJ2104" s="114"/>
      <c r="AK2104" s="114"/>
      <c r="AL2104" s="114"/>
      <c r="AM2104" s="114"/>
      <c r="AN2104" s="114"/>
      <c r="AO2104" s="114"/>
      <c r="AP2104" s="114"/>
      <c r="AQ2104" s="114"/>
      <c r="AR2104" s="114"/>
      <c r="AS2104" s="114"/>
      <c r="AT2104" s="114"/>
      <c r="AU2104" s="114"/>
      <c r="AV2104" s="114"/>
      <c r="AW2104" s="114"/>
      <c r="AX2104" s="114"/>
      <c r="AY2104" s="114"/>
      <c r="AZ2104" s="114"/>
      <c r="BA2104" s="114"/>
      <c r="BB2104" s="114"/>
      <c r="BC2104" s="114"/>
      <c r="BD2104" s="114"/>
      <c r="BE2104" s="114"/>
      <c r="BF2104" s="114"/>
      <c r="BG2104" s="114"/>
      <c r="BH2104" s="114"/>
      <c r="BI2104" s="114"/>
      <c r="BJ2104" s="114"/>
      <c r="BK2104" s="114"/>
      <c r="BL2104" s="114"/>
    </row>
    <row r="2105">
      <c r="A2105" s="114"/>
      <c r="B2105" s="114"/>
      <c r="C2105" s="114"/>
      <c r="D2105" s="114"/>
      <c r="E2105" s="114"/>
      <c r="F2105" s="114"/>
      <c r="G2105" s="114"/>
      <c r="H2105" s="114"/>
      <c r="I2105" s="114"/>
      <c r="J2105" s="114"/>
      <c r="K2105" s="114"/>
      <c r="L2105" s="114"/>
      <c r="M2105" s="114"/>
      <c r="N2105" s="114"/>
      <c r="O2105" s="114"/>
      <c r="P2105" s="114"/>
      <c r="Q2105" s="114"/>
      <c r="R2105" s="114"/>
      <c r="S2105" s="114"/>
      <c r="T2105" s="114"/>
      <c r="U2105" s="114"/>
      <c r="V2105" s="114"/>
      <c r="W2105" s="114"/>
      <c r="X2105" s="114"/>
      <c r="Y2105" s="114"/>
      <c r="Z2105" s="114"/>
      <c r="AA2105" s="114"/>
      <c r="AB2105" s="114"/>
      <c r="AC2105" s="114"/>
      <c r="AD2105" s="114"/>
      <c r="AE2105" s="114"/>
      <c r="AF2105" s="114"/>
      <c r="AG2105" s="114"/>
      <c r="AH2105" s="114"/>
      <c r="AI2105" s="114"/>
      <c r="AJ2105" s="114"/>
      <c r="AK2105" s="114"/>
      <c r="AL2105" s="114"/>
      <c r="AM2105" s="114"/>
      <c r="AN2105" s="114"/>
      <c r="AO2105" s="114"/>
      <c r="AP2105" s="114"/>
      <c r="AQ2105" s="114"/>
      <c r="AR2105" s="114"/>
      <c r="AS2105" s="114"/>
      <c r="AT2105" s="114"/>
      <c r="AU2105" s="114"/>
      <c r="AV2105" s="114"/>
      <c r="AW2105" s="114"/>
      <c r="AX2105" s="114"/>
      <c r="AY2105" s="114"/>
      <c r="AZ2105" s="114"/>
      <c r="BA2105" s="114"/>
      <c r="BB2105" s="114"/>
      <c r="BC2105" s="114"/>
      <c r="BD2105" s="114"/>
      <c r="BE2105" s="114"/>
      <c r="BF2105" s="114"/>
      <c r="BG2105" s="114"/>
      <c r="BH2105" s="114"/>
      <c r="BI2105" s="114"/>
      <c r="BJ2105" s="114"/>
      <c r="BK2105" s="114"/>
      <c r="BL2105" s="114"/>
    </row>
    <row r="2106">
      <c r="A2106" s="114"/>
      <c r="B2106" s="114"/>
      <c r="C2106" s="114"/>
      <c r="D2106" s="114"/>
      <c r="E2106" s="114"/>
      <c r="F2106" s="114"/>
      <c r="G2106" s="114"/>
      <c r="H2106" s="114"/>
      <c r="I2106" s="114"/>
      <c r="J2106" s="114"/>
      <c r="K2106" s="114"/>
      <c r="L2106" s="114"/>
      <c r="M2106" s="114"/>
      <c r="N2106" s="114"/>
      <c r="O2106" s="114"/>
      <c r="P2106" s="114"/>
      <c r="Q2106" s="114"/>
      <c r="R2106" s="114"/>
      <c r="S2106" s="114"/>
      <c r="T2106" s="114"/>
      <c r="U2106" s="114"/>
      <c r="V2106" s="114"/>
      <c r="W2106" s="114"/>
      <c r="X2106" s="114"/>
      <c r="Y2106" s="114"/>
      <c r="Z2106" s="114"/>
      <c r="AA2106" s="114"/>
      <c r="AB2106" s="114"/>
      <c r="AC2106" s="114"/>
      <c r="AD2106" s="114"/>
      <c r="AE2106" s="114"/>
      <c r="AF2106" s="114"/>
      <c r="AG2106" s="114"/>
      <c r="AH2106" s="114"/>
      <c r="AI2106" s="114"/>
      <c r="AJ2106" s="114"/>
      <c r="AK2106" s="114"/>
      <c r="AL2106" s="114"/>
      <c r="AM2106" s="114"/>
      <c r="AN2106" s="114"/>
      <c r="AO2106" s="114"/>
      <c r="AP2106" s="114"/>
      <c r="AQ2106" s="114"/>
      <c r="AR2106" s="114"/>
      <c r="AS2106" s="114"/>
      <c r="AT2106" s="114"/>
      <c r="AU2106" s="114"/>
      <c r="AV2106" s="114"/>
      <c r="AW2106" s="114"/>
      <c r="AX2106" s="114"/>
      <c r="AY2106" s="114"/>
      <c r="AZ2106" s="114"/>
      <c r="BA2106" s="114"/>
      <c r="BB2106" s="114"/>
      <c r="BC2106" s="114"/>
      <c r="BD2106" s="114"/>
      <c r="BE2106" s="114"/>
      <c r="BF2106" s="114"/>
      <c r="BG2106" s="114"/>
      <c r="BH2106" s="114"/>
      <c r="BI2106" s="114"/>
      <c r="BJ2106" s="114"/>
      <c r="BK2106" s="114"/>
      <c r="BL2106" s="114"/>
    </row>
    <row r="2107">
      <c r="A2107" s="114"/>
      <c r="B2107" s="114"/>
      <c r="C2107" s="114"/>
      <c r="D2107" s="114"/>
      <c r="E2107" s="114"/>
      <c r="F2107" s="114"/>
      <c r="G2107" s="114"/>
      <c r="H2107" s="114"/>
      <c r="I2107" s="114"/>
      <c r="J2107" s="114"/>
      <c r="K2107" s="114"/>
      <c r="L2107" s="114"/>
      <c r="M2107" s="114"/>
      <c r="N2107" s="114"/>
      <c r="O2107" s="114"/>
      <c r="P2107" s="114"/>
      <c r="Q2107" s="114"/>
      <c r="R2107" s="114"/>
      <c r="S2107" s="114"/>
      <c r="T2107" s="114"/>
      <c r="U2107" s="114"/>
      <c r="V2107" s="114"/>
      <c r="W2107" s="114"/>
      <c r="X2107" s="114"/>
      <c r="Y2107" s="114"/>
      <c r="Z2107" s="114"/>
      <c r="AA2107" s="114"/>
      <c r="AB2107" s="114"/>
      <c r="AC2107" s="114"/>
      <c r="AD2107" s="114"/>
      <c r="AE2107" s="114"/>
      <c r="AF2107" s="114"/>
      <c r="AG2107" s="114"/>
      <c r="AH2107" s="114"/>
      <c r="AI2107" s="114"/>
      <c r="AJ2107" s="114"/>
      <c r="AK2107" s="114"/>
      <c r="AL2107" s="114"/>
      <c r="AM2107" s="114"/>
      <c r="AN2107" s="114"/>
      <c r="AO2107" s="114"/>
      <c r="AP2107" s="114"/>
      <c r="AQ2107" s="114"/>
      <c r="AR2107" s="114"/>
      <c r="AS2107" s="114"/>
      <c r="AT2107" s="114"/>
      <c r="AU2107" s="114"/>
      <c r="AV2107" s="114"/>
      <c r="AW2107" s="114"/>
      <c r="AX2107" s="114"/>
      <c r="AY2107" s="114"/>
      <c r="AZ2107" s="114"/>
      <c r="BA2107" s="114"/>
      <c r="BB2107" s="114"/>
      <c r="BC2107" s="114"/>
      <c r="BD2107" s="114"/>
      <c r="BE2107" s="114"/>
      <c r="BF2107" s="114"/>
      <c r="BG2107" s="114"/>
      <c r="BH2107" s="114"/>
      <c r="BI2107" s="114"/>
      <c r="BJ2107" s="114"/>
      <c r="BK2107" s="114"/>
      <c r="BL2107" s="114"/>
    </row>
    <row r="2108">
      <c r="A2108" s="114"/>
      <c r="B2108" s="114"/>
      <c r="C2108" s="114"/>
      <c r="D2108" s="114"/>
      <c r="E2108" s="114"/>
      <c r="F2108" s="114"/>
      <c r="G2108" s="114"/>
      <c r="H2108" s="114"/>
      <c r="I2108" s="114"/>
      <c r="J2108" s="114"/>
      <c r="K2108" s="114"/>
      <c r="L2108" s="114"/>
      <c r="M2108" s="114"/>
      <c r="N2108" s="114"/>
      <c r="O2108" s="114"/>
      <c r="P2108" s="114"/>
      <c r="Q2108" s="114"/>
      <c r="R2108" s="114"/>
      <c r="S2108" s="114"/>
      <c r="T2108" s="114"/>
      <c r="U2108" s="114"/>
      <c r="V2108" s="114"/>
      <c r="W2108" s="114"/>
      <c r="X2108" s="114"/>
      <c r="Y2108" s="114"/>
      <c r="Z2108" s="114"/>
      <c r="AA2108" s="114"/>
      <c r="AB2108" s="114"/>
      <c r="AC2108" s="114"/>
      <c r="AD2108" s="114"/>
      <c r="AE2108" s="114"/>
      <c r="AF2108" s="114"/>
      <c r="AG2108" s="114"/>
      <c r="AH2108" s="114"/>
      <c r="AI2108" s="114"/>
      <c r="AJ2108" s="114"/>
      <c r="AK2108" s="114"/>
      <c r="AL2108" s="114"/>
      <c r="AM2108" s="114"/>
      <c r="AN2108" s="114"/>
      <c r="AO2108" s="114"/>
      <c r="AP2108" s="114"/>
      <c r="AQ2108" s="114"/>
      <c r="AR2108" s="114"/>
      <c r="AS2108" s="114"/>
      <c r="AT2108" s="114"/>
      <c r="AU2108" s="114"/>
      <c r="AV2108" s="114"/>
      <c r="AW2108" s="114"/>
      <c r="AX2108" s="114"/>
      <c r="AY2108" s="114"/>
      <c r="AZ2108" s="114"/>
      <c r="BA2108" s="114"/>
      <c r="BB2108" s="114"/>
      <c r="BC2108" s="114"/>
      <c r="BD2108" s="114"/>
      <c r="BE2108" s="114"/>
      <c r="BF2108" s="114"/>
      <c r="BG2108" s="114"/>
      <c r="BH2108" s="114"/>
      <c r="BI2108" s="114"/>
      <c r="BJ2108" s="114"/>
      <c r="BK2108" s="114"/>
      <c r="BL2108" s="114"/>
    </row>
    <row r="2109">
      <c r="A2109" s="114"/>
      <c r="B2109" s="114"/>
      <c r="C2109" s="114"/>
      <c r="D2109" s="114"/>
      <c r="E2109" s="114"/>
      <c r="F2109" s="114"/>
      <c r="G2109" s="114"/>
      <c r="H2109" s="114"/>
      <c r="I2109" s="114"/>
      <c r="J2109" s="114"/>
      <c r="K2109" s="114"/>
      <c r="L2109" s="114"/>
      <c r="M2109" s="114"/>
      <c r="N2109" s="114"/>
      <c r="O2109" s="114"/>
      <c r="P2109" s="114"/>
      <c r="Q2109" s="114"/>
      <c r="R2109" s="114"/>
      <c r="S2109" s="114"/>
      <c r="T2109" s="114"/>
      <c r="U2109" s="114"/>
      <c r="V2109" s="114"/>
      <c r="W2109" s="114"/>
      <c r="X2109" s="114"/>
      <c r="Y2109" s="114"/>
      <c r="Z2109" s="114"/>
      <c r="AA2109" s="114"/>
      <c r="AB2109" s="114"/>
      <c r="AC2109" s="114"/>
      <c r="AD2109" s="114"/>
      <c r="AE2109" s="114"/>
      <c r="AF2109" s="114"/>
      <c r="AG2109" s="114"/>
      <c r="AH2109" s="114"/>
      <c r="AI2109" s="114"/>
      <c r="AJ2109" s="114"/>
      <c r="AK2109" s="114"/>
      <c r="AL2109" s="114"/>
      <c r="AM2109" s="114"/>
      <c r="AN2109" s="114"/>
      <c r="AO2109" s="114"/>
      <c r="AP2109" s="114"/>
      <c r="AQ2109" s="114"/>
      <c r="AR2109" s="114"/>
      <c r="AS2109" s="114"/>
      <c r="AT2109" s="114"/>
      <c r="AU2109" s="114"/>
      <c r="AV2109" s="114"/>
      <c r="AW2109" s="114"/>
      <c r="AX2109" s="114"/>
      <c r="AY2109" s="114"/>
      <c r="AZ2109" s="114"/>
      <c r="BA2109" s="114"/>
      <c r="BB2109" s="114"/>
      <c r="BC2109" s="114"/>
      <c r="BD2109" s="114"/>
      <c r="BE2109" s="114"/>
      <c r="BF2109" s="114"/>
      <c r="BG2109" s="114"/>
      <c r="BH2109" s="114"/>
      <c r="BI2109" s="114"/>
      <c r="BJ2109" s="114"/>
      <c r="BK2109" s="114"/>
      <c r="BL2109" s="114"/>
    </row>
    <row r="2110">
      <c r="A2110" s="114"/>
      <c r="B2110" s="114"/>
      <c r="C2110" s="114"/>
      <c r="D2110" s="114"/>
      <c r="E2110" s="114"/>
      <c r="F2110" s="114"/>
      <c r="G2110" s="114"/>
      <c r="H2110" s="114"/>
      <c r="I2110" s="114"/>
      <c r="J2110" s="114"/>
      <c r="K2110" s="114"/>
      <c r="L2110" s="114"/>
      <c r="M2110" s="114"/>
      <c r="N2110" s="114"/>
      <c r="O2110" s="114"/>
      <c r="P2110" s="114"/>
      <c r="Q2110" s="114"/>
      <c r="R2110" s="114"/>
      <c r="S2110" s="114"/>
      <c r="T2110" s="114"/>
      <c r="U2110" s="114"/>
      <c r="V2110" s="114"/>
      <c r="W2110" s="114"/>
      <c r="X2110" s="114"/>
      <c r="Y2110" s="114"/>
      <c r="Z2110" s="114"/>
      <c r="AA2110" s="114"/>
      <c r="AB2110" s="114"/>
      <c r="AC2110" s="114"/>
      <c r="AD2110" s="114"/>
      <c r="AE2110" s="114"/>
      <c r="AF2110" s="114"/>
      <c r="AG2110" s="114"/>
      <c r="AH2110" s="114"/>
      <c r="AI2110" s="114"/>
      <c r="AJ2110" s="114"/>
      <c r="AK2110" s="114"/>
      <c r="AL2110" s="114"/>
      <c r="AM2110" s="114"/>
      <c r="AN2110" s="114"/>
      <c r="AO2110" s="114"/>
      <c r="AP2110" s="114"/>
      <c r="AQ2110" s="114"/>
      <c r="AR2110" s="114"/>
      <c r="AS2110" s="114"/>
      <c r="AT2110" s="114"/>
      <c r="AU2110" s="114"/>
      <c r="AV2110" s="114"/>
      <c r="AW2110" s="114"/>
      <c r="AX2110" s="114"/>
      <c r="AY2110" s="114"/>
      <c r="AZ2110" s="114"/>
      <c r="BA2110" s="114"/>
      <c r="BB2110" s="114"/>
      <c r="BC2110" s="114"/>
      <c r="BD2110" s="114"/>
      <c r="BE2110" s="114"/>
      <c r="BF2110" s="114"/>
      <c r="BG2110" s="114"/>
      <c r="BH2110" s="114"/>
      <c r="BI2110" s="114"/>
      <c r="BJ2110" s="114"/>
      <c r="BK2110" s="114"/>
      <c r="BL2110" s="114"/>
    </row>
    <row r="2111">
      <c r="A2111" s="114"/>
      <c r="B2111" s="114"/>
      <c r="C2111" s="114"/>
      <c r="D2111" s="114"/>
      <c r="E2111" s="114"/>
      <c r="F2111" s="114"/>
      <c r="G2111" s="114"/>
      <c r="H2111" s="114"/>
      <c r="I2111" s="114"/>
      <c r="J2111" s="114"/>
      <c r="K2111" s="114"/>
      <c r="L2111" s="114"/>
      <c r="M2111" s="114"/>
      <c r="N2111" s="114"/>
      <c r="O2111" s="114"/>
      <c r="P2111" s="114"/>
      <c r="Q2111" s="114"/>
      <c r="R2111" s="114"/>
      <c r="S2111" s="114"/>
      <c r="T2111" s="114"/>
      <c r="U2111" s="114"/>
      <c r="V2111" s="114"/>
      <c r="W2111" s="114"/>
      <c r="X2111" s="114"/>
      <c r="Y2111" s="114"/>
      <c r="Z2111" s="114"/>
      <c r="AA2111" s="114"/>
      <c r="AB2111" s="114"/>
      <c r="AC2111" s="114"/>
      <c r="AD2111" s="114"/>
      <c r="AE2111" s="114"/>
      <c r="AF2111" s="114"/>
      <c r="AG2111" s="114"/>
      <c r="AH2111" s="114"/>
      <c r="AI2111" s="114"/>
      <c r="AJ2111" s="114"/>
      <c r="AK2111" s="114"/>
      <c r="AL2111" s="114"/>
      <c r="AM2111" s="114"/>
      <c r="AN2111" s="114"/>
      <c r="AO2111" s="114"/>
      <c r="AP2111" s="114"/>
      <c r="AQ2111" s="114"/>
      <c r="AR2111" s="114"/>
      <c r="AS2111" s="114"/>
      <c r="AT2111" s="114"/>
      <c r="AU2111" s="114"/>
      <c r="AV2111" s="114"/>
      <c r="AW2111" s="114"/>
      <c r="AX2111" s="114"/>
      <c r="AY2111" s="114"/>
      <c r="AZ2111" s="114"/>
      <c r="BA2111" s="114"/>
      <c r="BB2111" s="114"/>
      <c r="BC2111" s="114"/>
      <c r="BD2111" s="114"/>
      <c r="BE2111" s="114"/>
      <c r="BF2111" s="114"/>
      <c r="BG2111" s="114"/>
      <c r="BH2111" s="114"/>
      <c r="BI2111" s="114"/>
      <c r="BJ2111" s="114"/>
      <c r="BK2111" s="114"/>
      <c r="BL2111" s="114"/>
    </row>
    <row r="2112">
      <c r="A2112" s="114"/>
      <c r="B2112" s="114"/>
      <c r="C2112" s="114"/>
      <c r="D2112" s="114"/>
      <c r="E2112" s="114"/>
      <c r="F2112" s="114"/>
      <c r="G2112" s="114"/>
      <c r="H2112" s="114"/>
      <c r="I2112" s="114"/>
      <c r="J2112" s="114"/>
      <c r="K2112" s="114"/>
      <c r="L2112" s="114"/>
      <c r="M2112" s="114"/>
      <c r="N2112" s="114"/>
      <c r="O2112" s="114"/>
      <c r="P2112" s="114"/>
      <c r="Q2112" s="114"/>
      <c r="R2112" s="114"/>
      <c r="S2112" s="114"/>
      <c r="T2112" s="114"/>
      <c r="U2112" s="114"/>
      <c r="V2112" s="114"/>
      <c r="W2112" s="114"/>
      <c r="X2112" s="114"/>
      <c r="Y2112" s="114"/>
      <c r="Z2112" s="114"/>
      <c r="AA2112" s="114"/>
      <c r="AB2112" s="114"/>
      <c r="AC2112" s="114"/>
      <c r="AD2112" s="114"/>
      <c r="AE2112" s="114"/>
      <c r="AF2112" s="114"/>
      <c r="AG2112" s="114"/>
      <c r="AH2112" s="114"/>
      <c r="AI2112" s="114"/>
      <c r="AJ2112" s="114"/>
      <c r="AK2112" s="114"/>
      <c r="AL2112" s="114"/>
      <c r="AM2112" s="114"/>
      <c r="AN2112" s="114"/>
      <c r="AO2112" s="114"/>
      <c r="AP2112" s="114"/>
      <c r="AQ2112" s="114"/>
      <c r="AR2112" s="114"/>
      <c r="AS2112" s="114"/>
      <c r="AT2112" s="114"/>
      <c r="AU2112" s="114"/>
      <c r="AV2112" s="114"/>
      <c r="AW2112" s="114"/>
      <c r="AX2112" s="114"/>
      <c r="AY2112" s="114"/>
      <c r="AZ2112" s="114"/>
      <c r="BA2112" s="114"/>
      <c r="BB2112" s="114"/>
      <c r="BC2112" s="114"/>
      <c r="BD2112" s="114"/>
      <c r="BE2112" s="114"/>
      <c r="BF2112" s="114"/>
      <c r="BG2112" s="114"/>
      <c r="BH2112" s="114"/>
      <c r="BI2112" s="114"/>
      <c r="BJ2112" s="114"/>
      <c r="BK2112" s="114"/>
      <c r="BL2112" s="114"/>
    </row>
    <row r="2113">
      <c r="A2113" s="114"/>
      <c r="B2113" s="114"/>
      <c r="C2113" s="114"/>
      <c r="D2113" s="114"/>
      <c r="E2113" s="114"/>
      <c r="F2113" s="114"/>
      <c r="G2113" s="114"/>
      <c r="H2113" s="114"/>
      <c r="I2113" s="114"/>
      <c r="J2113" s="114"/>
      <c r="K2113" s="114"/>
      <c r="L2113" s="114"/>
      <c r="M2113" s="114"/>
      <c r="N2113" s="114"/>
      <c r="O2113" s="114"/>
      <c r="P2113" s="114"/>
      <c r="Q2113" s="114"/>
      <c r="R2113" s="114"/>
      <c r="S2113" s="114"/>
      <c r="T2113" s="114"/>
      <c r="U2113" s="114"/>
      <c r="V2113" s="114"/>
      <c r="W2113" s="114"/>
      <c r="X2113" s="114"/>
      <c r="Y2113" s="114"/>
      <c r="Z2113" s="114"/>
      <c r="AA2113" s="114"/>
      <c r="AB2113" s="114"/>
      <c r="AC2113" s="114"/>
      <c r="AD2113" s="114"/>
      <c r="AE2113" s="114"/>
      <c r="AF2113" s="114"/>
      <c r="AG2113" s="114"/>
      <c r="AH2113" s="114"/>
      <c r="AI2113" s="114"/>
      <c r="AJ2113" s="114"/>
      <c r="AK2113" s="114"/>
      <c r="AL2113" s="114"/>
      <c r="AM2113" s="114"/>
      <c r="AN2113" s="114"/>
      <c r="AO2113" s="114"/>
      <c r="AP2113" s="114"/>
      <c r="AQ2113" s="114"/>
      <c r="AR2113" s="114"/>
      <c r="AS2113" s="114"/>
      <c r="AT2113" s="114"/>
      <c r="AU2113" s="114"/>
      <c r="AV2113" s="114"/>
      <c r="AW2113" s="114"/>
      <c r="AX2113" s="114"/>
      <c r="AY2113" s="114"/>
      <c r="AZ2113" s="114"/>
      <c r="BA2113" s="114"/>
      <c r="BB2113" s="114"/>
      <c r="BC2113" s="114"/>
      <c r="BD2113" s="114"/>
      <c r="BE2113" s="114"/>
      <c r="BF2113" s="114"/>
      <c r="BG2113" s="114"/>
      <c r="BH2113" s="114"/>
      <c r="BI2113" s="114"/>
      <c r="BJ2113" s="114"/>
      <c r="BK2113" s="114"/>
      <c r="BL2113" s="114"/>
    </row>
    <row r="2114">
      <c r="A2114" s="114"/>
      <c r="B2114" s="114"/>
      <c r="C2114" s="114"/>
      <c r="D2114" s="114"/>
      <c r="E2114" s="114"/>
      <c r="F2114" s="114"/>
      <c r="G2114" s="114"/>
      <c r="H2114" s="114"/>
      <c r="I2114" s="114"/>
      <c r="J2114" s="114"/>
      <c r="K2114" s="114"/>
      <c r="L2114" s="114"/>
      <c r="M2114" s="114"/>
      <c r="N2114" s="114"/>
      <c r="O2114" s="114"/>
      <c r="P2114" s="114"/>
      <c r="Q2114" s="114"/>
      <c r="R2114" s="114"/>
      <c r="S2114" s="114"/>
      <c r="T2114" s="114"/>
      <c r="U2114" s="114"/>
      <c r="V2114" s="114"/>
      <c r="W2114" s="114"/>
      <c r="X2114" s="114"/>
      <c r="Y2114" s="114"/>
      <c r="Z2114" s="114"/>
      <c r="AA2114" s="114"/>
      <c r="AB2114" s="114"/>
      <c r="AC2114" s="114"/>
      <c r="AD2114" s="114"/>
      <c r="AE2114" s="114"/>
      <c r="AF2114" s="114"/>
      <c r="AG2114" s="114"/>
      <c r="AH2114" s="114"/>
      <c r="AI2114" s="114"/>
      <c r="AJ2114" s="114"/>
      <c r="AK2114" s="114"/>
      <c r="AL2114" s="114"/>
      <c r="AM2114" s="114"/>
      <c r="AN2114" s="114"/>
      <c r="AO2114" s="114"/>
      <c r="AP2114" s="114"/>
      <c r="AQ2114" s="114"/>
      <c r="AR2114" s="114"/>
      <c r="AS2114" s="114"/>
      <c r="AT2114" s="114"/>
      <c r="AU2114" s="114"/>
      <c r="AV2114" s="114"/>
      <c r="AW2114" s="114"/>
      <c r="AX2114" s="114"/>
      <c r="AY2114" s="114"/>
      <c r="AZ2114" s="114"/>
      <c r="BA2114" s="114"/>
      <c r="BB2114" s="114"/>
      <c r="BC2114" s="114"/>
      <c r="BD2114" s="114"/>
      <c r="BE2114" s="114"/>
      <c r="BF2114" s="114"/>
      <c r="BG2114" s="114"/>
      <c r="BH2114" s="114"/>
      <c r="BI2114" s="114"/>
      <c r="BJ2114" s="114"/>
      <c r="BK2114" s="114"/>
      <c r="BL2114" s="114"/>
    </row>
    <row r="2115">
      <c r="A2115" s="114"/>
      <c r="B2115" s="114"/>
      <c r="C2115" s="114"/>
      <c r="D2115" s="114"/>
      <c r="E2115" s="114"/>
      <c r="F2115" s="114"/>
      <c r="G2115" s="114"/>
      <c r="H2115" s="114"/>
      <c r="I2115" s="114"/>
      <c r="J2115" s="114"/>
      <c r="K2115" s="114"/>
      <c r="L2115" s="114"/>
      <c r="M2115" s="114"/>
      <c r="N2115" s="114"/>
      <c r="O2115" s="114"/>
      <c r="P2115" s="114"/>
      <c r="Q2115" s="114"/>
      <c r="R2115" s="114"/>
      <c r="S2115" s="114"/>
      <c r="T2115" s="114"/>
      <c r="U2115" s="114"/>
      <c r="V2115" s="114"/>
      <c r="W2115" s="114"/>
      <c r="X2115" s="114"/>
      <c r="Y2115" s="114"/>
      <c r="Z2115" s="114"/>
      <c r="AA2115" s="114"/>
      <c r="AB2115" s="114"/>
      <c r="AC2115" s="114"/>
      <c r="AD2115" s="114"/>
      <c r="AE2115" s="114"/>
      <c r="AF2115" s="114"/>
      <c r="AG2115" s="114"/>
      <c r="AH2115" s="114"/>
      <c r="AI2115" s="114"/>
      <c r="AJ2115" s="114"/>
      <c r="AK2115" s="114"/>
      <c r="AL2115" s="114"/>
      <c r="AM2115" s="114"/>
      <c r="AN2115" s="114"/>
      <c r="AO2115" s="114"/>
      <c r="AP2115" s="114"/>
      <c r="AQ2115" s="114"/>
      <c r="AR2115" s="114"/>
      <c r="AS2115" s="114"/>
      <c r="AT2115" s="114"/>
      <c r="AU2115" s="114"/>
      <c r="AV2115" s="114"/>
      <c r="AW2115" s="114"/>
      <c r="AX2115" s="114"/>
      <c r="AY2115" s="114"/>
      <c r="AZ2115" s="114"/>
      <c r="BA2115" s="114"/>
      <c r="BB2115" s="114"/>
      <c r="BC2115" s="114"/>
      <c r="BD2115" s="114"/>
      <c r="BE2115" s="114"/>
      <c r="BF2115" s="114"/>
      <c r="BG2115" s="114"/>
      <c r="BH2115" s="114"/>
      <c r="BI2115" s="114"/>
      <c r="BJ2115" s="114"/>
      <c r="BK2115" s="114"/>
      <c r="BL2115" s="114"/>
    </row>
    <row r="2116">
      <c r="A2116" s="114"/>
      <c r="B2116" s="114"/>
      <c r="C2116" s="114"/>
      <c r="D2116" s="114"/>
      <c r="E2116" s="114"/>
      <c r="F2116" s="114"/>
      <c r="G2116" s="114"/>
      <c r="H2116" s="114"/>
      <c r="I2116" s="114"/>
      <c r="J2116" s="114"/>
      <c r="K2116" s="114"/>
      <c r="L2116" s="114"/>
      <c r="M2116" s="114"/>
      <c r="N2116" s="114"/>
      <c r="O2116" s="114"/>
      <c r="P2116" s="114"/>
      <c r="Q2116" s="114"/>
      <c r="R2116" s="114"/>
      <c r="S2116" s="114"/>
      <c r="T2116" s="114"/>
      <c r="U2116" s="114"/>
      <c r="V2116" s="114"/>
      <c r="W2116" s="114"/>
      <c r="X2116" s="114"/>
      <c r="Y2116" s="114"/>
      <c r="Z2116" s="114"/>
      <c r="AA2116" s="114"/>
      <c r="AB2116" s="114"/>
      <c r="AC2116" s="114"/>
      <c r="AD2116" s="114"/>
      <c r="AE2116" s="114"/>
      <c r="AF2116" s="114"/>
      <c r="AG2116" s="114"/>
      <c r="AH2116" s="114"/>
      <c r="AI2116" s="114"/>
      <c r="AJ2116" s="114"/>
      <c r="AK2116" s="114"/>
      <c r="AL2116" s="114"/>
      <c r="AM2116" s="114"/>
      <c r="AN2116" s="114"/>
      <c r="AO2116" s="114"/>
      <c r="AP2116" s="114"/>
      <c r="AQ2116" s="114"/>
      <c r="AR2116" s="114"/>
      <c r="AS2116" s="114"/>
      <c r="AT2116" s="114"/>
      <c r="AU2116" s="114"/>
      <c r="AV2116" s="114"/>
      <c r="AW2116" s="114"/>
      <c r="AX2116" s="114"/>
      <c r="AY2116" s="114"/>
      <c r="AZ2116" s="114"/>
      <c r="BA2116" s="114"/>
      <c r="BB2116" s="114"/>
      <c r="BC2116" s="114"/>
      <c r="BD2116" s="114"/>
      <c r="BE2116" s="114"/>
      <c r="BF2116" s="114"/>
      <c r="BG2116" s="114"/>
      <c r="BH2116" s="114"/>
      <c r="BI2116" s="114"/>
      <c r="BJ2116" s="114"/>
      <c r="BK2116" s="114"/>
      <c r="BL2116" s="114"/>
    </row>
    <row r="2117">
      <c r="A2117" s="114"/>
      <c r="B2117" s="114"/>
      <c r="C2117" s="114"/>
      <c r="D2117" s="114"/>
      <c r="E2117" s="114"/>
      <c r="F2117" s="114"/>
      <c r="G2117" s="114"/>
      <c r="H2117" s="114"/>
      <c r="I2117" s="114"/>
      <c r="J2117" s="114"/>
      <c r="K2117" s="114"/>
      <c r="L2117" s="114"/>
      <c r="M2117" s="114"/>
      <c r="N2117" s="114"/>
      <c r="O2117" s="114"/>
      <c r="P2117" s="114"/>
      <c r="Q2117" s="114"/>
      <c r="R2117" s="114"/>
      <c r="S2117" s="114"/>
      <c r="T2117" s="114"/>
      <c r="U2117" s="114"/>
      <c r="V2117" s="114"/>
      <c r="W2117" s="114"/>
      <c r="X2117" s="114"/>
      <c r="Y2117" s="114"/>
      <c r="Z2117" s="114"/>
      <c r="AA2117" s="114"/>
      <c r="AB2117" s="114"/>
      <c r="AC2117" s="114"/>
      <c r="AD2117" s="114"/>
      <c r="AE2117" s="114"/>
      <c r="AF2117" s="114"/>
      <c r="AG2117" s="114"/>
      <c r="AH2117" s="114"/>
      <c r="AI2117" s="114"/>
      <c r="AJ2117" s="114"/>
      <c r="AK2117" s="114"/>
      <c r="AL2117" s="114"/>
      <c r="AM2117" s="114"/>
      <c r="AN2117" s="114"/>
      <c r="AO2117" s="114"/>
      <c r="AP2117" s="114"/>
      <c r="AQ2117" s="114"/>
      <c r="AR2117" s="114"/>
      <c r="AS2117" s="114"/>
      <c r="AT2117" s="114"/>
      <c r="AU2117" s="114"/>
      <c r="AV2117" s="114"/>
      <c r="AW2117" s="114"/>
      <c r="AX2117" s="114"/>
      <c r="AY2117" s="114"/>
      <c r="AZ2117" s="114"/>
      <c r="BA2117" s="114"/>
      <c r="BB2117" s="114"/>
      <c r="BC2117" s="114"/>
      <c r="BD2117" s="114"/>
      <c r="BE2117" s="114"/>
      <c r="BF2117" s="114"/>
      <c r="BG2117" s="114"/>
      <c r="BH2117" s="114"/>
      <c r="BI2117" s="114"/>
      <c r="BJ2117" s="114"/>
      <c r="BK2117" s="114"/>
      <c r="BL2117" s="114"/>
    </row>
    <row r="2118">
      <c r="A2118" s="114"/>
      <c r="B2118" s="114"/>
      <c r="C2118" s="114"/>
      <c r="D2118" s="114"/>
      <c r="E2118" s="114"/>
      <c r="F2118" s="114"/>
      <c r="G2118" s="114"/>
      <c r="H2118" s="114"/>
      <c r="I2118" s="114"/>
      <c r="J2118" s="114"/>
      <c r="K2118" s="114"/>
      <c r="L2118" s="114"/>
      <c r="M2118" s="114"/>
      <c r="N2118" s="114"/>
      <c r="O2118" s="114"/>
      <c r="P2118" s="114"/>
      <c r="Q2118" s="114"/>
      <c r="R2118" s="114"/>
      <c r="S2118" s="114"/>
      <c r="T2118" s="114"/>
      <c r="U2118" s="114"/>
      <c r="V2118" s="114"/>
      <c r="W2118" s="114"/>
      <c r="X2118" s="114"/>
      <c r="Y2118" s="114"/>
      <c r="Z2118" s="114"/>
      <c r="AA2118" s="114"/>
      <c r="AB2118" s="114"/>
      <c r="AC2118" s="114"/>
      <c r="AD2118" s="114"/>
      <c r="AE2118" s="114"/>
      <c r="AF2118" s="114"/>
      <c r="AG2118" s="114"/>
      <c r="AH2118" s="114"/>
      <c r="AI2118" s="114"/>
      <c r="AJ2118" s="114"/>
      <c r="AK2118" s="114"/>
      <c r="AL2118" s="114"/>
      <c r="AM2118" s="114"/>
      <c r="AN2118" s="114"/>
      <c r="AO2118" s="114"/>
      <c r="AP2118" s="114"/>
      <c r="AQ2118" s="114"/>
      <c r="AR2118" s="114"/>
      <c r="AS2118" s="114"/>
      <c r="AT2118" s="114"/>
      <c r="AU2118" s="114"/>
      <c r="AV2118" s="114"/>
      <c r="AW2118" s="114"/>
      <c r="AX2118" s="114"/>
      <c r="AY2118" s="114"/>
      <c r="AZ2118" s="114"/>
      <c r="BA2118" s="114"/>
      <c r="BB2118" s="114"/>
      <c r="BC2118" s="114"/>
      <c r="BD2118" s="114"/>
      <c r="BE2118" s="114"/>
      <c r="BF2118" s="114"/>
      <c r="BG2118" s="114"/>
      <c r="BH2118" s="114"/>
      <c r="BI2118" s="114"/>
      <c r="BJ2118" s="114"/>
      <c r="BK2118" s="114"/>
      <c r="BL2118" s="114"/>
    </row>
    <row r="2119">
      <c r="A2119" s="114"/>
      <c r="B2119" s="114"/>
      <c r="C2119" s="114"/>
      <c r="D2119" s="114"/>
      <c r="E2119" s="114"/>
      <c r="F2119" s="114"/>
      <c r="G2119" s="114"/>
      <c r="H2119" s="114"/>
      <c r="I2119" s="114"/>
      <c r="J2119" s="114"/>
      <c r="K2119" s="114"/>
      <c r="L2119" s="114"/>
      <c r="M2119" s="114"/>
      <c r="N2119" s="114"/>
      <c r="O2119" s="114"/>
      <c r="P2119" s="114"/>
      <c r="Q2119" s="114"/>
      <c r="R2119" s="114"/>
      <c r="S2119" s="114"/>
      <c r="T2119" s="114"/>
      <c r="U2119" s="114"/>
      <c r="V2119" s="114"/>
      <c r="W2119" s="114"/>
      <c r="X2119" s="114"/>
      <c r="Y2119" s="114"/>
      <c r="Z2119" s="114"/>
      <c r="AA2119" s="114"/>
      <c r="AB2119" s="114"/>
      <c r="AC2119" s="114"/>
      <c r="AD2119" s="114"/>
      <c r="AE2119" s="114"/>
      <c r="AF2119" s="114"/>
      <c r="AG2119" s="114"/>
      <c r="AH2119" s="114"/>
      <c r="AI2119" s="114"/>
      <c r="AJ2119" s="114"/>
      <c r="AK2119" s="114"/>
      <c r="AL2119" s="114"/>
      <c r="AM2119" s="114"/>
      <c r="AN2119" s="114"/>
      <c r="AO2119" s="114"/>
      <c r="AP2119" s="114"/>
      <c r="AQ2119" s="114"/>
      <c r="AR2119" s="114"/>
      <c r="AS2119" s="114"/>
      <c r="AT2119" s="114"/>
      <c r="AU2119" s="114"/>
      <c r="AV2119" s="114"/>
      <c r="AW2119" s="114"/>
      <c r="AX2119" s="114"/>
      <c r="AY2119" s="114"/>
      <c r="AZ2119" s="114"/>
      <c r="BA2119" s="114"/>
      <c r="BB2119" s="114"/>
      <c r="BC2119" s="114"/>
      <c r="BD2119" s="114"/>
      <c r="BE2119" s="114"/>
      <c r="BF2119" s="114"/>
      <c r="BG2119" s="114"/>
      <c r="BH2119" s="114"/>
      <c r="BI2119" s="114"/>
      <c r="BJ2119" s="114"/>
      <c r="BK2119" s="114"/>
      <c r="BL2119" s="114"/>
    </row>
    <row r="2120">
      <c r="A2120" s="114"/>
      <c r="B2120" s="114"/>
      <c r="C2120" s="114"/>
      <c r="D2120" s="114"/>
      <c r="E2120" s="114"/>
      <c r="F2120" s="114"/>
      <c r="G2120" s="114"/>
      <c r="H2120" s="114"/>
      <c r="I2120" s="114"/>
      <c r="J2120" s="114"/>
      <c r="K2120" s="114"/>
      <c r="L2120" s="114"/>
      <c r="M2120" s="114"/>
      <c r="N2120" s="114"/>
      <c r="O2120" s="114"/>
      <c r="P2120" s="114"/>
      <c r="Q2120" s="114"/>
      <c r="R2120" s="114"/>
      <c r="S2120" s="114"/>
      <c r="T2120" s="114"/>
      <c r="U2120" s="114"/>
      <c r="V2120" s="114"/>
      <c r="W2120" s="114"/>
      <c r="X2120" s="114"/>
      <c r="Y2120" s="114"/>
      <c r="Z2120" s="114"/>
      <c r="AA2120" s="114"/>
      <c r="AB2120" s="114"/>
      <c r="AC2120" s="114"/>
      <c r="AD2120" s="114"/>
      <c r="AE2120" s="114"/>
      <c r="AF2120" s="114"/>
      <c r="AG2120" s="114"/>
      <c r="AH2120" s="114"/>
      <c r="AI2120" s="114"/>
      <c r="AJ2120" s="114"/>
      <c r="AK2120" s="114"/>
      <c r="AL2120" s="114"/>
      <c r="AM2120" s="114"/>
      <c r="AN2120" s="114"/>
      <c r="AO2120" s="114"/>
      <c r="AP2120" s="114"/>
      <c r="AQ2120" s="114"/>
      <c r="AR2120" s="114"/>
      <c r="AS2120" s="114"/>
      <c r="AT2120" s="114"/>
      <c r="AU2120" s="114"/>
      <c r="AV2120" s="114"/>
      <c r="AW2120" s="114"/>
      <c r="AX2120" s="114"/>
      <c r="AY2120" s="114"/>
      <c r="AZ2120" s="114"/>
      <c r="BA2120" s="114"/>
      <c r="BB2120" s="114"/>
      <c r="BC2120" s="114"/>
      <c r="BD2120" s="114"/>
      <c r="BE2120" s="114"/>
      <c r="BF2120" s="114"/>
      <c r="BG2120" s="114"/>
      <c r="BH2120" s="114"/>
      <c r="BI2120" s="114"/>
      <c r="BJ2120" s="114"/>
      <c r="BK2120" s="114"/>
      <c r="BL2120" s="114"/>
    </row>
    <row r="2121">
      <c r="A2121" s="114"/>
      <c r="B2121" s="114"/>
      <c r="C2121" s="114"/>
      <c r="D2121" s="114"/>
      <c r="E2121" s="114"/>
      <c r="F2121" s="114"/>
      <c r="G2121" s="114"/>
      <c r="H2121" s="114"/>
      <c r="I2121" s="114"/>
      <c r="J2121" s="114"/>
      <c r="K2121" s="114"/>
      <c r="L2121" s="114"/>
      <c r="M2121" s="114"/>
      <c r="N2121" s="114"/>
      <c r="O2121" s="114"/>
      <c r="P2121" s="114"/>
      <c r="Q2121" s="114"/>
      <c r="R2121" s="114"/>
      <c r="S2121" s="114"/>
      <c r="T2121" s="114"/>
      <c r="U2121" s="114"/>
      <c r="V2121" s="114"/>
      <c r="W2121" s="114"/>
      <c r="X2121" s="114"/>
      <c r="Y2121" s="114"/>
      <c r="Z2121" s="114"/>
      <c r="AA2121" s="114"/>
      <c r="AB2121" s="114"/>
      <c r="AC2121" s="114"/>
      <c r="AD2121" s="114"/>
      <c r="AE2121" s="114"/>
      <c r="AF2121" s="114"/>
      <c r="AG2121" s="114"/>
      <c r="AH2121" s="114"/>
      <c r="AI2121" s="114"/>
      <c r="AJ2121" s="114"/>
      <c r="AK2121" s="114"/>
      <c r="AL2121" s="114"/>
      <c r="AM2121" s="114"/>
      <c r="AN2121" s="114"/>
      <c r="AO2121" s="114"/>
      <c r="AP2121" s="114"/>
      <c r="AQ2121" s="114"/>
      <c r="AR2121" s="114"/>
      <c r="AS2121" s="114"/>
      <c r="AT2121" s="114"/>
      <c r="AU2121" s="114"/>
      <c r="AV2121" s="114"/>
      <c r="AW2121" s="114"/>
      <c r="AX2121" s="114"/>
      <c r="AY2121" s="114"/>
      <c r="AZ2121" s="114"/>
      <c r="BA2121" s="114"/>
      <c r="BB2121" s="114"/>
      <c r="BC2121" s="114"/>
      <c r="BD2121" s="114"/>
      <c r="BE2121" s="114"/>
      <c r="BF2121" s="114"/>
      <c r="BG2121" s="114"/>
      <c r="BH2121" s="114"/>
      <c r="BI2121" s="114"/>
      <c r="BJ2121" s="114"/>
      <c r="BK2121" s="114"/>
      <c r="BL2121" s="114"/>
    </row>
    <row r="2122">
      <c r="A2122" s="114"/>
      <c r="B2122" s="114"/>
      <c r="C2122" s="114"/>
      <c r="D2122" s="114"/>
      <c r="E2122" s="114"/>
      <c r="F2122" s="114"/>
      <c r="G2122" s="114"/>
      <c r="H2122" s="114"/>
      <c r="I2122" s="114"/>
      <c r="J2122" s="114"/>
      <c r="K2122" s="114"/>
      <c r="L2122" s="114"/>
      <c r="M2122" s="114"/>
      <c r="N2122" s="114"/>
      <c r="O2122" s="114"/>
      <c r="P2122" s="114"/>
      <c r="Q2122" s="114"/>
      <c r="R2122" s="114"/>
      <c r="S2122" s="114"/>
      <c r="T2122" s="114"/>
      <c r="U2122" s="114"/>
      <c r="V2122" s="114"/>
      <c r="W2122" s="114"/>
      <c r="X2122" s="114"/>
      <c r="Y2122" s="114"/>
      <c r="Z2122" s="114"/>
      <c r="AA2122" s="114"/>
      <c r="AB2122" s="114"/>
      <c r="AC2122" s="114"/>
      <c r="AD2122" s="114"/>
      <c r="AE2122" s="114"/>
      <c r="AF2122" s="114"/>
      <c r="AG2122" s="114"/>
      <c r="AH2122" s="114"/>
      <c r="AI2122" s="114"/>
      <c r="AJ2122" s="114"/>
      <c r="AK2122" s="114"/>
      <c r="AL2122" s="114"/>
      <c r="AM2122" s="114"/>
      <c r="AN2122" s="114"/>
      <c r="AO2122" s="114"/>
      <c r="AP2122" s="114"/>
      <c r="AQ2122" s="114"/>
      <c r="AR2122" s="114"/>
      <c r="AS2122" s="114"/>
      <c r="AT2122" s="114"/>
      <c r="AU2122" s="114"/>
      <c r="AV2122" s="114"/>
      <c r="AW2122" s="114"/>
      <c r="AX2122" s="114"/>
      <c r="AY2122" s="114"/>
      <c r="AZ2122" s="114"/>
      <c r="BA2122" s="114"/>
      <c r="BB2122" s="114"/>
      <c r="BC2122" s="114"/>
      <c r="BD2122" s="114"/>
      <c r="BE2122" s="114"/>
      <c r="BF2122" s="114"/>
      <c r="BG2122" s="114"/>
      <c r="BH2122" s="114"/>
      <c r="BI2122" s="114"/>
      <c r="BJ2122" s="114"/>
      <c r="BK2122" s="114"/>
      <c r="BL2122" s="114"/>
    </row>
    <row r="2123">
      <c r="A2123" s="114"/>
      <c r="B2123" s="114"/>
      <c r="C2123" s="114"/>
      <c r="D2123" s="114"/>
      <c r="E2123" s="114"/>
      <c r="F2123" s="114"/>
      <c r="G2123" s="114"/>
      <c r="H2123" s="114"/>
      <c r="I2123" s="114"/>
      <c r="J2123" s="114"/>
      <c r="K2123" s="114"/>
      <c r="L2123" s="114"/>
      <c r="M2123" s="114"/>
      <c r="N2123" s="114"/>
      <c r="O2123" s="114"/>
      <c r="P2123" s="114"/>
      <c r="Q2123" s="114"/>
      <c r="R2123" s="114"/>
      <c r="S2123" s="114"/>
      <c r="T2123" s="114"/>
      <c r="U2123" s="114"/>
      <c r="V2123" s="114"/>
      <c r="W2123" s="114"/>
      <c r="X2123" s="114"/>
      <c r="Y2123" s="114"/>
      <c r="Z2123" s="114"/>
      <c r="AA2123" s="114"/>
      <c r="AB2123" s="114"/>
      <c r="AC2123" s="114"/>
      <c r="AD2123" s="114"/>
      <c r="AE2123" s="114"/>
      <c r="AF2123" s="114"/>
      <c r="AG2123" s="114"/>
      <c r="AH2123" s="114"/>
      <c r="AI2123" s="114"/>
      <c r="AJ2123" s="114"/>
      <c r="AK2123" s="114"/>
      <c r="AL2123" s="114"/>
      <c r="AM2123" s="114"/>
      <c r="AN2123" s="114"/>
      <c r="AO2123" s="114"/>
      <c r="AP2123" s="114"/>
      <c r="AQ2123" s="114"/>
      <c r="AR2123" s="114"/>
      <c r="AS2123" s="114"/>
      <c r="AT2123" s="114"/>
      <c r="AU2123" s="114"/>
      <c r="AV2123" s="114"/>
      <c r="AW2123" s="114"/>
      <c r="AX2123" s="114"/>
      <c r="AY2123" s="114"/>
      <c r="AZ2123" s="114"/>
      <c r="BA2123" s="114"/>
      <c r="BB2123" s="114"/>
      <c r="BC2123" s="114"/>
      <c r="BD2123" s="114"/>
      <c r="BE2123" s="114"/>
      <c r="BF2123" s="114"/>
      <c r="BG2123" s="114"/>
      <c r="BH2123" s="114"/>
      <c r="BI2123" s="114"/>
      <c r="BJ2123" s="114"/>
      <c r="BK2123" s="114"/>
      <c r="BL2123" s="114"/>
    </row>
    <row r="2124">
      <c r="A2124" s="114"/>
      <c r="B2124" s="114"/>
      <c r="C2124" s="114"/>
      <c r="D2124" s="114"/>
      <c r="E2124" s="114"/>
      <c r="F2124" s="114"/>
      <c r="G2124" s="114"/>
      <c r="H2124" s="114"/>
      <c r="I2124" s="114"/>
      <c r="J2124" s="114"/>
      <c r="K2124" s="114"/>
      <c r="L2124" s="114"/>
      <c r="M2124" s="114"/>
      <c r="N2124" s="114"/>
      <c r="O2124" s="114"/>
      <c r="P2124" s="114"/>
      <c r="Q2124" s="114"/>
      <c r="R2124" s="114"/>
      <c r="S2124" s="114"/>
      <c r="T2124" s="114"/>
      <c r="U2124" s="114"/>
      <c r="V2124" s="114"/>
      <c r="W2124" s="114"/>
      <c r="X2124" s="114"/>
      <c r="Y2124" s="114"/>
      <c r="Z2124" s="114"/>
      <c r="AA2124" s="114"/>
      <c r="AB2124" s="114"/>
      <c r="AC2124" s="114"/>
      <c r="AD2124" s="114"/>
      <c r="AE2124" s="114"/>
      <c r="AF2124" s="114"/>
      <c r="AG2124" s="114"/>
      <c r="AH2124" s="114"/>
      <c r="AI2124" s="114"/>
      <c r="AJ2124" s="114"/>
      <c r="AK2124" s="114"/>
      <c r="AL2124" s="114"/>
      <c r="AM2124" s="114"/>
      <c r="AN2124" s="114"/>
      <c r="AO2124" s="114"/>
      <c r="AP2124" s="114"/>
      <c r="AQ2124" s="114"/>
      <c r="AR2124" s="114"/>
      <c r="AS2124" s="114"/>
      <c r="AT2124" s="114"/>
      <c r="AU2124" s="114"/>
      <c r="AV2124" s="114"/>
      <c r="AW2124" s="114"/>
      <c r="AX2124" s="114"/>
      <c r="AY2124" s="114"/>
      <c r="AZ2124" s="114"/>
      <c r="BA2124" s="114"/>
      <c r="BB2124" s="114"/>
      <c r="BC2124" s="114"/>
      <c r="BD2124" s="114"/>
      <c r="BE2124" s="114"/>
      <c r="BF2124" s="114"/>
      <c r="BG2124" s="114"/>
      <c r="BH2124" s="114"/>
      <c r="BI2124" s="114"/>
      <c r="BJ2124" s="114"/>
      <c r="BK2124" s="114"/>
      <c r="BL2124" s="114"/>
    </row>
    <row r="2125">
      <c r="A2125" s="114"/>
      <c r="B2125" s="114"/>
      <c r="C2125" s="114"/>
      <c r="D2125" s="114"/>
      <c r="E2125" s="114"/>
      <c r="F2125" s="114"/>
      <c r="G2125" s="114"/>
      <c r="H2125" s="114"/>
      <c r="I2125" s="114"/>
      <c r="J2125" s="114"/>
      <c r="K2125" s="114"/>
      <c r="L2125" s="114"/>
      <c r="M2125" s="114"/>
      <c r="N2125" s="114"/>
      <c r="O2125" s="114"/>
      <c r="P2125" s="114"/>
      <c r="Q2125" s="114"/>
      <c r="R2125" s="114"/>
      <c r="S2125" s="114"/>
      <c r="T2125" s="114"/>
      <c r="U2125" s="114"/>
      <c r="V2125" s="114"/>
      <c r="W2125" s="114"/>
      <c r="X2125" s="114"/>
      <c r="Y2125" s="114"/>
      <c r="Z2125" s="114"/>
      <c r="AA2125" s="114"/>
      <c r="AB2125" s="114"/>
      <c r="AC2125" s="114"/>
      <c r="AD2125" s="114"/>
      <c r="AE2125" s="114"/>
      <c r="AF2125" s="114"/>
      <c r="AG2125" s="114"/>
      <c r="AH2125" s="114"/>
      <c r="AI2125" s="114"/>
      <c r="AJ2125" s="114"/>
      <c r="AK2125" s="114"/>
      <c r="AL2125" s="114"/>
      <c r="AM2125" s="114"/>
      <c r="AN2125" s="114"/>
      <c r="AO2125" s="114"/>
      <c r="AP2125" s="114"/>
      <c r="AQ2125" s="114"/>
      <c r="AR2125" s="114"/>
      <c r="AS2125" s="114"/>
      <c r="AT2125" s="114"/>
      <c r="AU2125" s="114"/>
      <c r="AV2125" s="114"/>
      <c r="AW2125" s="114"/>
      <c r="AX2125" s="114"/>
      <c r="AY2125" s="114"/>
      <c r="AZ2125" s="114"/>
      <c r="BA2125" s="114"/>
      <c r="BB2125" s="114"/>
      <c r="BC2125" s="114"/>
      <c r="BD2125" s="114"/>
      <c r="BE2125" s="114"/>
      <c r="BF2125" s="114"/>
      <c r="BG2125" s="114"/>
      <c r="BH2125" s="114"/>
      <c r="BI2125" s="114"/>
      <c r="BJ2125" s="114"/>
      <c r="BK2125" s="114"/>
      <c r="BL2125" s="114"/>
    </row>
    <row r="2126">
      <c r="A2126" s="114"/>
      <c r="B2126" s="114"/>
      <c r="C2126" s="114"/>
      <c r="D2126" s="114"/>
      <c r="E2126" s="114"/>
      <c r="F2126" s="114"/>
      <c r="G2126" s="114"/>
      <c r="H2126" s="114"/>
      <c r="I2126" s="114"/>
      <c r="J2126" s="114"/>
      <c r="K2126" s="114"/>
      <c r="L2126" s="114"/>
      <c r="M2126" s="114"/>
      <c r="N2126" s="114"/>
      <c r="O2126" s="114"/>
      <c r="P2126" s="114"/>
      <c r="Q2126" s="114"/>
      <c r="R2126" s="114"/>
      <c r="S2126" s="114"/>
      <c r="T2126" s="114"/>
      <c r="U2126" s="114"/>
      <c r="V2126" s="114"/>
      <c r="W2126" s="114"/>
      <c r="X2126" s="114"/>
      <c r="Y2126" s="114"/>
      <c r="Z2126" s="114"/>
      <c r="AA2126" s="114"/>
      <c r="AB2126" s="114"/>
      <c r="AC2126" s="114"/>
      <c r="AD2126" s="114"/>
      <c r="AE2126" s="114"/>
      <c r="AF2126" s="114"/>
      <c r="AG2126" s="114"/>
      <c r="AH2126" s="114"/>
      <c r="AI2126" s="114"/>
      <c r="AJ2126" s="114"/>
      <c r="AK2126" s="114"/>
      <c r="AL2126" s="114"/>
      <c r="AM2126" s="114"/>
      <c r="AN2126" s="114"/>
      <c r="AO2126" s="114"/>
      <c r="AP2126" s="114"/>
      <c r="AQ2126" s="114"/>
      <c r="AR2126" s="114"/>
      <c r="AS2126" s="114"/>
      <c r="AT2126" s="114"/>
      <c r="AU2126" s="114"/>
      <c r="AV2126" s="114"/>
      <c r="AW2126" s="114"/>
      <c r="AX2126" s="114"/>
      <c r="AY2126" s="114"/>
      <c r="AZ2126" s="114"/>
      <c r="BA2126" s="114"/>
      <c r="BB2126" s="114"/>
      <c r="BC2126" s="114"/>
      <c r="BD2126" s="114"/>
      <c r="BE2126" s="114"/>
      <c r="BF2126" s="114"/>
      <c r="BG2126" s="114"/>
      <c r="BH2126" s="114"/>
      <c r="BI2126" s="114"/>
      <c r="BJ2126" s="114"/>
      <c r="BK2126" s="114"/>
      <c r="BL2126" s="114"/>
    </row>
    <row r="2127">
      <c r="A2127" s="114"/>
      <c r="B2127" s="114"/>
      <c r="C2127" s="114"/>
      <c r="D2127" s="114"/>
      <c r="E2127" s="114"/>
      <c r="F2127" s="114"/>
      <c r="G2127" s="114"/>
      <c r="H2127" s="114"/>
      <c r="I2127" s="114"/>
      <c r="J2127" s="114"/>
      <c r="K2127" s="114"/>
      <c r="L2127" s="114"/>
      <c r="M2127" s="114"/>
      <c r="N2127" s="114"/>
      <c r="O2127" s="114"/>
      <c r="P2127" s="114"/>
      <c r="Q2127" s="114"/>
      <c r="R2127" s="114"/>
      <c r="S2127" s="114"/>
      <c r="T2127" s="114"/>
      <c r="U2127" s="114"/>
      <c r="V2127" s="114"/>
      <c r="W2127" s="114"/>
      <c r="X2127" s="114"/>
      <c r="Y2127" s="114"/>
      <c r="Z2127" s="114"/>
      <c r="AA2127" s="114"/>
      <c r="AB2127" s="114"/>
      <c r="AC2127" s="114"/>
      <c r="AD2127" s="114"/>
      <c r="AE2127" s="114"/>
      <c r="AF2127" s="114"/>
      <c r="AG2127" s="114"/>
      <c r="AH2127" s="114"/>
      <c r="AI2127" s="114"/>
      <c r="AJ2127" s="114"/>
      <c r="AK2127" s="114"/>
      <c r="AL2127" s="114"/>
      <c r="AM2127" s="114"/>
      <c r="AN2127" s="114"/>
      <c r="AO2127" s="114"/>
      <c r="AP2127" s="114"/>
      <c r="AQ2127" s="114"/>
      <c r="AR2127" s="114"/>
      <c r="AS2127" s="114"/>
      <c r="AT2127" s="114"/>
      <c r="AU2127" s="114"/>
      <c r="AV2127" s="114"/>
      <c r="AW2127" s="114"/>
      <c r="AX2127" s="114"/>
      <c r="AY2127" s="114"/>
      <c r="AZ2127" s="114"/>
      <c r="BA2127" s="114"/>
      <c r="BB2127" s="114"/>
      <c r="BC2127" s="114"/>
      <c r="BD2127" s="114"/>
      <c r="BE2127" s="114"/>
      <c r="BF2127" s="114"/>
      <c r="BG2127" s="114"/>
      <c r="BH2127" s="114"/>
      <c r="BI2127" s="114"/>
      <c r="BJ2127" s="114"/>
      <c r="BK2127" s="114"/>
      <c r="BL2127" s="114"/>
    </row>
    <row r="2128">
      <c r="A2128" s="114"/>
      <c r="B2128" s="114"/>
      <c r="C2128" s="114"/>
      <c r="D2128" s="114"/>
      <c r="E2128" s="114"/>
      <c r="F2128" s="114"/>
      <c r="G2128" s="114"/>
      <c r="H2128" s="114"/>
      <c r="I2128" s="114"/>
      <c r="J2128" s="114"/>
      <c r="K2128" s="114"/>
      <c r="L2128" s="114"/>
      <c r="M2128" s="114"/>
      <c r="N2128" s="114"/>
      <c r="O2128" s="114"/>
      <c r="P2128" s="114"/>
      <c r="Q2128" s="114"/>
      <c r="R2128" s="114"/>
      <c r="S2128" s="114"/>
      <c r="T2128" s="114"/>
      <c r="U2128" s="114"/>
      <c r="V2128" s="114"/>
      <c r="W2128" s="114"/>
      <c r="X2128" s="114"/>
      <c r="Y2128" s="114"/>
      <c r="Z2128" s="114"/>
      <c r="AA2128" s="114"/>
      <c r="AB2128" s="114"/>
      <c r="AC2128" s="114"/>
      <c r="AD2128" s="114"/>
      <c r="AE2128" s="114"/>
      <c r="AF2128" s="114"/>
      <c r="AG2128" s="114"/>
      <c r="AH2128" s="114"/>
      <c r="AI2128" s="114"/>
      <c r="AJ2128" s="114"/>
      <c r="AK2128" s="114"/>
      <c r="AL2128" s="114"/>
      <c r="AM2128" s="114"/>
      <c r="AN2128" s="114"/>
      <c r="AO2128" s="114"/>
      <c r="AP2128" s="114"/>
      <c r="AQ2128" s="114"/>
      <c r="AR2128" s="114"/>
      <c r="AS2128" s="114"/>
      <c r="AT2128" s="114"/>
      <c r="AU2128" s="114"/>
      <c r="AV2128" s="114"/>
      <c r="AW2128" s="114"/>
      <c r="AX2128" s="114"/>
      <c r="AY2128" s="114"/>
      <c r="AZ2128" s="114"/>
      <c r="BA2128" s="114"/>
      <c r="BB2128" s="114"/>
      <c r="BC2128" s="114"/>
      <c r="BD2128" s="114"/>
      <c r="BE2128" s="114"/>
      <c r="BF2128" s="114"/>
      <c r="BG2128" s="114"/>
      <c r="BH2128" s="114"/>
      <c r="BI2128" s="114"/>
      <c r="BJ2128" s="114"/>
      <c r="BK2128" s="114"/>
      <c r="BL2128" s="114"/>
    </row>
    <row r="2129">
      <c r="A2129" s="114"/>
      <c r="B2129" s="114"/>
      <c r="C2129" s="114"/>
      <c r="D2129" s="114"/>
      <c r="E2129" s="114"/>
      <c r="F2129" s="114"/>
      <c r="G2129" s="114"/>
      <c r="H2129" s="114"/>
      <c r="I2129" s="114"/>
      <c r="J2129" s="114"/>
      <c r="K2129" s="114"/>
      <c r="L2129" s="114"/>
      <c r="M2129" s="114"/>
      <c r="N2129" s="114"/>
      <c r="O2129" s="114"/>
      <c r="P2129" s="114"/>
      <c r="Q2129" s="114"/>
      <c r="R2129" s="114"/>
      <c r="S2129" s="114"/>
      <c r="T2129" s="114"/>
      <c r="U2129" s="114"/>
      <c r="V2129" s="114"/>
      <c r="W2129" s="114"/>
      <c r="X2129" s="114"/>
      <c r="Y2129" s="114"/>
      <c r="Z2129" s="114"/>
      <c r="AA2129" s="114"/>
      <c r="AB2129" s="114"/>
      <c r="AC2129" s="114"/>
      <c r="AD2129" s="114"/>
      <c r="AE2129" s="114"/>
      <c r="AF2129" s="114"/>
      <c r="AG2129" s="114"/>
      <c r="AH2129" s="114"/>
      <c r="AI2129" s="114"/>
      <c r="AJ2129" s="114"/>
      <c r="AK2129" s="114"/>
      <c r="AL2129" s="114"/>
      <c r="AM2129" s="114"/>
      <c r="AN2129" s="114"/>
      <c r="AO2129" s="114"/>
      <c r="AP2129" s="114"/>
      <c r="AQ2129" s="114"/>
      <c r="AR2129" s="114"/>
      <c r="AS2129" s="114"/>
      <c r="AT2129" s="114"/>
      <c r="AU2129" s="114"/>
      <c r="AV2129" s="114"/>
      <c r="AW2129" s="114"/>
      <c r="AX2129" s="114"/>
      <c r="AY2129" s="114"/>
      <c r="AZ2129" s="114"/>
      <c r="BA2129" s="114"/>
      <c r="BB2129" s="114"/>
      <c r="BC2129" s="114"/>
      <c r="BD2129" s="114"/>
      <c r="BE2129" s="114"/>
      <c r="BF2129" s="114"/>
      <c r="BG2129" s="114"/>
      <c r="BH2129" s="114"/>
      <c r="BI2129" s="114"/>
      <c r="BJ2129" s="114"/>
      <c r="BK2129" s="114"/>
      <c r="BL2129" s="114"/>
    </row>
    <row r="2130">
      <c r="A2130" s="114"/>
      <c r="B2130" s="114"/>
      <c r="C2130" s="114"/>
      <c r="D2130" s="114"/>
      <c r="E2130" s="114"/>
      <c r="F2130" s="114"/>
      <c r="G2130" s="114"/>
      <c r="H2130" s="114"/>
      <c r="I2130" s="114"/>
      <c r="J2130" s="114"/>
      <c r="K2130" s="114"/>
      <c r="L2130" s="114"/>
      <c r="M2130" s="114"/>
      <c r="N2130" s="114"/>
      <c r="O2130" s="114"/>
      <c r="P2130" s="114"/>
      <c r="Q2130" s="114"/>
      <c r="R2130" s="114"/>
      <c r="S2130" s="114"/>
      <c r="T2130" s="114"/>
      <c r="U2130" s="114"/>
      <c r="V2130" s="114"/>
      <c r="W2130" s="114"/>
      <c r="X2130" s="114"/>
      <c r="Y2130" s="114"/>
      <c r="Z2130" s="114"/>
      <c r="AA2130" s="114"/>
      <c r="AB2130" s="114"/>
      <c r="AC2130" s="114"/>
      <c r="AD2130" s="114"/>
      <c r="AE2130" s="114"/>
      <c r="AF2130" s="114"/>
      <c r="AG2130" s="114"/>
      <c r="AH2130" s="114"/>
      <c r="AI2130" s="114"/>
      <c r="AJ2130" s="114"/>
      <c r="AK2130" s="114"/>
      <c r="AL2130" s="114"/>
      <c r="AM2130" s="114"/>
      <c r="AN2130" s="114"/>
      <c r="AO2130" s="114"/>
      <c r="AP2130" s="114"/>
      <c r="AQ2130" s="114"/>
      <c r="AR2130" s="114"/>
      <c r="AS2130" s="114"/>
      <c r="AT2130" s="114"/>
      <c r="AU2130" s="114"/>
      <c r="AV2130" s="114"/>
      <c r="AW2130" s="114"/>
      <c r="AX2130" s="114"/>
      <c r="AY2130" s="114"/>
      <c r="AZ2130" s="114"/>
      <c r="BA2130" s="114"/>
      <c r="BB2130" s="114"/>
      <c r="BC2130" s="114"/>
      <c r="BD2130" s="114"/>
      <c r="BE2130" s="114"/>
      <c r="BF2130" s="114"/>
      <c r="BG2130" s="114"/>
      <c r="BH2130" s="114"/>
      <c r="BI2130" s="114"/>
      <c r="BJ2130" s="114"/>
      <c r="BK2130" s="114"/>
      <c r="BL2130" s="114"/>
    </row>
    <row r="2131">
      <c r="A2131" s="114"/>
      <c r="B2131" s="114"/>
      <c r="C2131" s="114"/>
      <c r="D2131" s="114"/>
      <c r="E2131" s="114"/>
      <c r="F2131" s="114"/>
      <c r="G2131" s="114"/>
      <c r="H2131" s="114"/>
      <c r="I2131" s="114"/>
      <c r="J2131" s="114"/>
      <c r="K2131" s="114"/>
      <c r="L2131" s="114"/>
      <c r="M2131" s="114"/>
      <c r="N2131" s="114"/>
      <c r="O2131" s="114"/>
      <c r="P2131" s="114"/>
      <c r="Q2131" s="114"/>
      <c r="R2131" s="114"/>
      <c r="S2131" s="114"/>
      <c r="T2131" s="114"/>
      <c r="U2131" s="114"/>
      <c r="V2131" s="114"/>
      <c r="W2131" s="114"/>
      <c r="X2131" s="114"/>
      <c r="Y2131" s="114"/>
      <c r="Z2131" s="114"/>
      <c r="AA2131" s="114"/>
      <c r="AB2131" s="114"/>
      <c r="AC2131" s="114"/>
      <c r="AD2131" s="114"/>
      <c r="AE2131" s="114"/>
      <c r="AF2131" s="114"/>
      <c r="AG2131" s="114"/>
      <c r="AH2131" s="114"/>
      <c r="AI2131" s="114"/>
      <c r="AJ2131" s="114"/>
      <c r="AK2131" s="114"/>
      <c r="AL2131" s="114"/>
      <c r="AM2131" s="114"/>
      <c r="AN2131" s="114"/>
      <c r="AO2131" s="114"/>
      <c r="AP2131" s="114"/>
      <c r="AQ2131" s="114"/>
      <c r="AR2131" s="114"/>
      <c r="AS2131" s="114"/>
      <c r="AT2131" s="114"/>
      <c r="AU2131" s="114"/>
      <c r="AV2131" s="114"/>
      <c r="AW2131" s="114"/>
      <c r="AX2131" s="114"/>
      <c r="AY2131" s="114"/>
      <c r="AZ2131" s="114"/>
      <c r="BA2131" s="114"/>
      <c r="BB2131" s="114"/>
      <c r="BC2131" s="114"/>
      <c r="BD2131" s="114"/>
      <c r="BE2131" s="114"/>
      <c r="BF2131" s="114"/>
      <c r="BG2131" s="114"/>
      <c r="BH2131" s="114"/>
      <c r="BI2131" s="114"/>
      <c r="BJ2131" s="114"/>
      <c r="BK2131" s="114"/>
      <c r="BL2131" s="114"/>
    </row>
    <row r="2132">
      <c r="A2132" s="114"/>
      <c r="B2132" s="114"/>
      <c r="C2132" s="114"/>
      <c r="D2132" s="114"/>
      <c r="E2132" s="114"/>
      <c r="F2132" s="114"/>
      <c r="G2132" s="114"/>
      <c r="H2132" s="114"/>
      <c r="I2132" s="114"/>
      <c r="J2132" s="114"/>
      <c r="K2132" s="114"/>
      <c r="L2132" s="114"/>
      <c r="M2132" s="114"/>
      <c r="N2132" s="114"/>
      <c r="O2132" s="114"/>
      <c r="P2132" s="114"/>
      <c r="Q2132" s="114"/>
      <c r="R2132" s="114"/>
      <c r="S2132" s="114"/>
      <c r="T2132" s="114"/>
      <c r="U2132" s="114"/>
      <c r="V2132" s="114"/>
      <c r="W2132" s="114"/>
      <c r="X2132" s="114"/>
      <c r="Y2132" s="114"/>
      <c r="Z2132" s="114"/>
      <c r="AA2132" s="114"/>
      <c r="AB2132" s="114"/>
      <c r="AC2132" s="114"/>
      <c r="AD2132" s="114"/>
      <c r="AE2132" s="114"/>
      <c r="AF2132" s="114"/>
      <c r="AG2132" s="114"/>
      <c r="AH2132" s="114"/>
      <c r="AI2132" s="114"/>
      <c r="AJ2132" s="114"/>
      <c r="AK2132" s="114"/>
      <c r="AL2132" s="114"/>
      <c r="AM2132" s="114"/>
      <c r="AN2132" s="114"/>
      <c r="AO2132" s="114"/>
      <c r="AP2132" s="114"/>
      <c r="AQ2132" s="114"/>
      <c r="AR2132" s="114"/>
      <c r="AS2132" s="114"/>
      <c r="AT2132" s="114"/>
      <c r="AU2132" s="114"/>
      <c r="AV2132" s="114"/>
      <c r="AW2132" s="114"/>
      <c r="AX2132" s="114"/>
      <c r="AY2132" s="114"/>
      <c r="AZ2132" s="114"/>
      <c r="BA2132" s="114"/>
      <c r="BB2132" s="114"/>
      <c r="BC2132" s="114"/>
      <c r="BD2132" s="114"/>
      <c r="BE2132" s="114"/>
      <c r="BF2132" s="114"/>
      <c r="BG2132" s="114"/>
      <c r="BH2132" s="114"/>
      <c r="BI2132" s="114"/>
      <c r="BJ2132" s="114"/>
      <c r="BK2132" s="114"/>
      <c r="BL2132" s="114"/>
    </row>
    <row r="2133">
      <c r="A2133" s="114"/>
      <c r="B2133" s="114"/>
      <c r="C2133" s="114"/>
      <c r="D2133" s="114"/>
      <c r="E2133" s="114"/>
      <c r="F2133" s="114"/>
      <c r="G2133" s="114"/>
      <c r="H2133" s="114"/>
      <c r="I2133" s="114"/>
      <c r="J2133" s="114"/>
      <c r="K2133" s="114"/>
      <c r="L2133" s="114"/>
      <c r="M2133" s="114"/>
      <c r="N2133" s="114"/>
      <c r="O2133" s="114"/>
      <c r="P2133" s="114"/>
      <c r="Q2133" s="114"/>
      <c r="R2133" s="114"/>
      <c r="S2133" s="114"/>
      <c r="T2133" s="114"/>
      <c r="U2133" s="114"/>
      <c r="V2133" s="114"/>
      <c r="W2133" s="114"/>
      <c r="X2133" s="114"/>
      <c r="Y2133" s="114"/>
      <c r="Z2133" s="114"/>
      <c r="AA2133" s="114"/>
      <c r="AB2133" s="114"/>
      <c r="AC2133" s="114"/>
      <c r="AD2133" s="114"/>
      <c r="AE2133" s="114"/>
      <c r="AF2133" s="114"/>
      <c r="AG2133" s="114"/>
      <c r="AH2133" s="114"/>
      <c r="AI2133" s="114"/>
      <c r="AJ2133" s="114"/>
      <c r="AK2133" s="114"/>
      <c r="AL2133" s="114"/>
      <c r="AM2133" s="114"/>
      <c r="AN2133" s="114"/>
      <c r="AO2133" s="114"/>
      <c r="AP2133" s="114"/>
      <c r="AQ2133" s="114"/>
      <c r="AR2133" s="114"/>
      <c r="AS2133" s="114"/>
      <c r="AT2133" s="114"/>
      <c r="AU2133" s="114"/>
      <c r="AV2133" s="114"/>
      <c r="AW2133" s="114"/>
      <c r="AX2133" s="114"/>
      <c r="AY2133" s="114"/>
      <c r="AZ2133" s="114"/>
      <c r="BA2133" s="114"/>
      <c r="BB2133" s="114"/>
      <c r="BC2133" s="114"/>
      <c r="BD2133" s="114"/>
      <c r="BE2133" s="114"/>
      <c r="BF2133" s="114"/>
      <c r="BG2133" s="114"/>
      <c r="BH2133" s="114"/>
      <c r="BI2133" s="114"/>
      <c r="BJ2133" s="114"/>
      <c r="BK2133" s="114"/>
      <c r="BL2133" s="114"/>
    </row>
    <row r="2134">
      <c r="A2134" s="114"/>
      <c r="B2134" s="114"/>
      <c r="C2134" s="114"/>
      <c r="D2134" s="114"/>
      <c r="E2134" s="114"/>
      <c r="F2134" s="114"/>
      <c r="G2134" s="114"/>
      <c r="H2134" s="114"/>
      <c r="I2134" s="114"/>
      <c r="J2134" s="114"/>
      <c r="K2134" s="114"/>
      <c r="L2134" s="114"/>
      <c r="M2134" s="114"/>
      <c r="N2134" s="114"/>
      <c r="O2134" s="114"/>
      <c r="P2134" s="114"/>
      <c r="Q2134" s="114"/>
      <c r="R2134" s="114"/>
      <c r="S2134" s="114"/>
      <c r="T2134" s="114"/>
      <c r="U2134" s="114"/>
      <c r="V2134" s="114"/>
      <c r="W2134" s="114"/>
      <c r="X2134" s="114"/>
      <c r="Y2134" s="114"/>
      <c r="Z2134" s="114"/>
      <c r="AA2134" s="114"/>
      <c r="AB2134" s="114"/>
      <c r="AC2134" s="114"/>
      <c r="AD2134" s="114"/>
      <c r="AE2134" s="114"/>
      <c r="AF2134" s="114"/>
      <c r="AG2134" s="114"/>
      <c r="AH2134" s="114"/>
      <c r="AI2134" s="114"/>
      <c r="AJ2134" s="114"/>
      <c r="AK2134" s="114"/>
      <c r="AL2134" s="114"/>
      <c r="AM2134" s="114"/>
      <c r="AN2134" s="114"/>
      <c r="AO2134" s="114"/>
      <c r="AP2134" s="114"/>
      <c r="AQ2134" s="114"/>
      <c r="AR2134" s="114"/>
      <c r="AS2134" s="114"/>
      <c r="AT2134" s="114"/>
      <c r="AU2134" s="114"/>
      <c r="AV2134" s="114"/>
      <c r="AW2134" s="114"/>
      <c r="AX2134" s="114"/>
      <c r="AY2134" s="114"/>
      <c r="AZ2134" s="114"/>
      <c r="BA2134" s="114"/>
      <c r="BB2134" s="114"/>
      <c r="BC2134" s="114"/>
      <c r="BD2134" s="114"/>
      <c r="BE2134" s="114"/>
      <c r="BF2134" s="114"/>
      <c r="BG2134" s="114"/>
      <c r="BH2134" s="114"/>
      <c r="BI2134" s="114"/>
      <c r="BJ2134" s="114"/>
      <c r="BK2134" s="114"/>
      <c r="BL2134" s="114"/>
    </row>
    <row r="2135">
      <c r="A2135" s="114"/>
      <c r="B2135" s="114"/>
      <c r="C2135" s="114"/>
      <c r="D2135" s="114"/>
      <c r="E2135" s="114"/>
      <c r="F2135" s="114"/>
      <c r="G2135" s="114"/>
      <c r="H2135" s="114"/>
      <c r="I2135" s="114"/>
      <c r="J2135" s="114"/>
      <c r="K2135" s="114"/>
      <c r="L2135" s="114"/>
      <c r="M2135" s="114"/>
      <c r="N2135" s="114"/>
      <c r="O2135" s="114"/>
      <c r="P2135" s="114"/>
      <c r="Q2135" s="114"/>
      <c r="R2135" s="114"/>
      <c r="S2135" s="114"/>
      <c r="T2135" s="114"/>
      <c r="U2135" s="114"/>
      <c r="V2135" s="114"/>
      <c r="W2135" s="114"/>
      <c r="X2135" s="114"/>
      <c r="Y2135" s="114"/>
      <c r="Z2135" s="114"/>
      <c r="AA2135" s="114"/>
      <c r="AB2135" s="114"/>
      <c r="AC2135" s="114"/>
      <c r="AD2135" s="114"/>
      <c r="AE2135" s="114"/>
      <c r="AF2135" s="114"/>
      <c r="AG2135" s="114"/>
      <c r="AH2135" s="114"/>
      <c r="AI2135" s="114"/>
      <c r="AJ2135" s="114"/>
      <c r="AK2135" s="114"/>
      <c r="AL2135" s="114"/>
      <c r="AM2135" s="114"/>
      <c r="AN2135" s="114"/>
      <c r="AO2135" s="114"/>
      <c r="AP2135" s="114"/>
      <c r="AQ2135" s="114"/>
      <c r="AR2135" s="114"/>
      <c r="AS2135" s="114"/>
      <c r="AT2135" s="114"/>
      <c r="AU2135" s="114"/>
      <c r="AV2135" s="114"/>
      <c r="AW2135" s="114"/>
      <c r="AX2135" s="114"/>
      <c r="AY2135" s="114"/>
      <c r="AZ2135" s="114"/>
      <c r="BA2135" s="114"/>
      <c r="BB2135" s="114"/>
      <c r="BC2135" s="114"/>
      <c r="BD2135" s="114"/>
      <c r="BE2135" s="114"/>
      <c r="BF2135" s="114"/>
      <c r="BG2135" s="114"/>
      <c r="BH2135" s="114"/>
      <c r="BI2135" s="114"/>
      <c r="BJ2135" s="114"/>
      <c r="BK2135" s="114"/>
      <c r="BL2135" s="114"/>
    </row>
    <row r="2136">
      <c r="A2136" s="114"/>
      <c r="B2136" s="114"/>
      <c r="C2136" s="114"/>
      <c r="D2136" s="114"/>
      <c r="E2136" s="114"/>
      <c r="F2136" s="114"/>
      <c r="G2136" s="114"/>
      <c r="H2136" s="114"/>
      <c r="I2136" s="114"/>
      <c r="J2136" s="114"/>
      <c r="K2136" s="114"/>
      <c r="L2136" s="114"/>
      <c r="M2136" s="114"/>
      <c r="N2136" s="114"/>
      <c r="O2136" s="114"/>
      <c r="P2136" s="114"/>
      <c r="Q2136" s="114"/>
      <c r="R2136" s="114"/>
      <c r="S2136" s="114"/>
      <c r="T2136" s="114"/>
      <c r="U2136" s="114"/>
      <c r="V2136" s="114"/>
      <c r="W2136" s="114"/>
      <c r="X2136" s="114"/>
      <c r="Y2136" s="114"/>
      <c r="Z2136" s="114"/>
      <c r="AA2136" s="114"/>
      <c r="AB2136" s="114"/>
      <c r="AC2136" s="114"/>
      <c r="AD2136" s="114"/>
      <c r="AE2136" s="114"/>
      <c r="AF2136" s="114"/>
      <c r="AG2136" s="114"/>
      <c r="AH2136" s="114"/>
      <c r="AI2136" s="114"/>
      <c r="AJ2136" s="114"/>
      <c r="AK2136" s="114"/>
      <c r="AL2136" s="114"/>
      <c r="AM2136" s="114"/>
      <c r="AN2136" s="114"/>
      <c r="AO2136" s="114"/>
      <c r="AP2136" s="114"/>
      <c r="AQ2136" s="114"/>
      <c r="AR2136" s="114"/>
      <c r="AS2136" s="114"/>
      <c r="AT2136" s="114"/>
      <c r="AU2136" s="114"/>
      <c r="AV2136" s="114"/>
      <c r="AW2136" s="114"/>
      <c r="AX2136" s="114"/>
      <c r="AY2136" s="114"/>
      <c r="AZ2136" s="114"/>
      <c r="BA2136" s="114"/>
      <c r="BB2136" s="114"/>
      <c r="BC2136" s="114"/>
      <c r="BD2136" s="114"/>
      <c r="BE2136" s="114"/>
      <c r="BF2136" s="114"/>
      <c r="BG2136" s="114"/>
      <c r="BH2136" s="114"/>
      <c r="BI2136" s="114"/>
      <c r="BJ2136" s="114"/>
      <c r="BK2136" s="114"/>
      <c r="BL2136" s="114"/>
    </row>
    <row r="2137">
      <c r="A2137" s="114"/>
      <c r="B2137" s="114"/>
      <c r="C2137" s="114"/>
      <c r="D2137" s="114"/>
      <c r="E2137" s="114"/>
      <c r="F2137" s="114"/>
      <c r="G2137" s="114"/>
      <c r="H2137" s="114"/>
      <c r="I2137" s="114"/>
      <c r="J2137" s="114"/>
      <c r="K2137" s="114"/>
      <c r="L2137" s="114"/>
      <c r="M2137" s="114"/>
      <c r="N2137" s="114"/>
      <c r="O2137" s="114"/>
      <c r="P2137" s="114"/>
      <c r="Q2137" s="114"/>
      <c r="R2137" s="114"/>
      <c r="S2137" s="114"/>
      <c r="T2137" s="114"/>
      <c r="U2137" s="114"/>
      <c r="V2137" s="114"/>
      <c r="W2137" s="114"/>
      <c r="X2137" s="114"/>
      <c r="Y2137" s="114"/>
      <c r="Z2137" s="114"/>
      <c r="AA2137" s="114"/>
      <c r="AB2137" s="114"/>
      <c r="AC2137" s="114"/>
      <c r="AD2137" s="114"/>
      <c r="AE2137" s="114"/>
      <c r="AF2137" s="114"/>
      <c r="AG2137" s="114"/>
      <c r="AH2137" s="114"/>
      <c r="AI2137" s="114"/>
      <c r="AJ2137" s="114"/>
      <c r="AK2137" s="114"/>
      <c r="AL2137" s="114"/>
      <c r="AM2137" s="114"/>
      <c r="AN2137" s="114"/>
      <c r="AO2137" s="114"/>
      <c r="AP2137" s="114"/>
      <c r="AQ2137" s="114"/>
      <c r="AR2137" s="114"/>
      <c r="AS2137" s="114"/>
      <c r="AT2137" s="114"/>
      <c r="AU2137" s="114"/>
      <c r="AV2137" s="114"/>
      <c r="AW2137" s="114"/>
      <c r="AX2137" s="114"/>
      <c r="AY2137" s="114"/>
      <c r="AZ2137" s="114"/>
      <c r="BA2137" s="114"/>
      <c r="BB2137" s="114"/>
      <c r="BC2137" s="114"/>
      <c r="BD2137" s="114"/>
      <c r="BE2137" s="114"/>
      <c r="BF2137" s="114"/>
      <c r="BG2137" s="114"/>
      <c r="BH2137" s="114"/>
      <c r="BI2137" s="114"/>
      <c r="BJ2137" s="114"/>
      <c r="BK2137" s="114"/>
      <c r="BL2137" s="114"/>
    </row>
    <row r="2138">
      <c r="A2138" s="114"/>
      <c r="B2138" s="114"/>
      <c r="C2138" s="114"/>
      <c r="D2138" s="114"/>
      <c r="E2138" s="114"/>
      <c r="F2138" s="114"/>
      <c r="G2138" s="114"/>
      <c r="H2138" s="114"/>
      <c r="I2138" s="114"/>
      <c r="J2138" s="114"/>
      <c r="K2138" s="114"/>
      <c r="L2138" s="114"/>
      <c r="M2138" s="114"/>
      <c r="N2138" s="114"/>
      <c r="O2138" s="114"/>
      <c r="P2138" s="114"/>
      <c r="Q2138" s="114"/>
      <c r="R2138" s="114"/>
      <c r="S2138" s="114"/>
      <c r="T2138" s="114"/>
      <c r="U2138" s="114"/>
      <c r="V2138" s="114"/>
      <c r="W2138" s="114"/>
      <c r="X2138" s="114"/>
      <c r="Y2138" s="114"/>
      <c r="Z2138" s="114"/>
      <c r="AA2138" s="114"/>
      <c r="AB2138" s="114"/>
      <c r="AC2138" s="114"/>
      <c r="AD2138" s="114"/>
      <c r="AE2138" s="114"/>
      <c r="AF2138" s="114"/>
      <c r="AG2138" s="114"/>
      <c r="AH2138" s="114"/>
      <c r="AI2138" s="114"/>
      <c r="AJ2138" s="114"/>
      <c r="AK2138" s="114"/>
      <c r="AL2138" s="114"/>
      <c r="AM2138" s="114"/>
      <c r="AN2138" s="114"/>
      <c r="AO2138" s="114"/>
      <c r="AP2138" s="114"/>
      <c r="AQ2138" s="114"/>
      <c r="AR2138" s="114"/>
      <c r="AS2138" s="114"/>
      <c r="AT2138" s="114"/>
      <c r="AU2138" s="114"/>
      <c r="AV2138" s="114"/>
      <c r="AW2138" s="114"/>
      <c r="AX2138" s="114"/>
      <c r="AY2138" s="114"/>
      <c r="AZ2138" s="114"/>
      <c r="BA2138" s="114"/>
      <c r="BB2138" s="114"/>
      <c r="BC2138" s="114"/>
      <c r="BD2138" s="114"/>
      <c r="BE2138" s="114"/>
      <c r="BF2138" s="114"/>
      <c r="BG2138" s="114"/>
      <c r="BH2138" s="114"/>
      <c r="BI2138" s="114"/>
      <c r="BJ2138" s="114"/>
      <c r="BK2138" s="114"/>
      <c r="BL2138" s="114"/>
    </row>
    <row r="2139">
      <c r="A2139" s="114"/>
      <c r="B2139" s="114"/>
      <c r="C2139" s="114"/>
      <c r="D2139" s="114"/>
      <c r="E2139" s="114"/>
      <c r="F2139" s="114"/>
      <c r="G2139" s="114"/>
      <c r="H2139" s="114"/>
      <c r="I2139" s="114"/>
      <c r="J2139" s="114"/>
      <c r="K2139" s="114"/>
      <c r="L2139" s="114"/>
      <c r="M2139" s="114"/>
      <c r="N2139" s="114"/>
      <c r="O2139" s="114"/>
      <c r="P2139" s="114"/>
      <c r="Q2139" s="114"/>
      <c r="R2139" s="114"/>
      <c r="S2139" s="114"/>
      <c r="T2139" s="114"/>
      <c r="U2139" s="114"/>
      <c r="V2139" s="114"/>
      <c r="W2139" s="114"/>
      <c r="X2139" s="114"/>
      <c r="Y2139" s="114"/>
      <c r="Z2139" s="114"/>
      <c r="AA2139" s="114"/>
      <c r="AB2139" s="114"/>
      <c r="AC2139" s="114"/>
      <c r="AD2139" s="114"/>
      <c r="AE2139" s="114"/>
      <c r="AF2139" s="114"/>
      <c r="AG2139" s="114"/>
      <c r="AH2139" s="114"/>
      <c r="AI2139" s="114"/>
      <c r="AJ2139" s="114"/>
      <c r="AK2139" s="114"/>
      <c r="AL2139" s="114"/>
      <c r="AM2139" s="114"/>
      <c r="AN2139" s="114"/>
      <c r="AO2139" s="114"/>
      <c r="AP2139" s="114"/>
      <c r="AQ2139" s="114"/>
      <c r="AR2139" s="114"/>
      <c r="AS2139" s="114"/>
      <c r="AT2139" s="114"/>
      <c r="AU2139" s="114"/>
      <c r="AV2139" s="114"/>
      <c r="AW2139" s="114"/>
      <c r="AX2139" s="114"/>
      <c r="AY2139" s="114"/>
      <c r="AZ2139" s="114"/>
      <c r="BA2139" s="114"/>
      <c r="BB2139" s="114"/>
      <c r="BC2139" s="114"/>
      <c r="BD2139" s="114"/>
      <c r="BE2139" s="114"/>
      <c r="BF2139" s="114"/>
      <c r="BG2139" s="114"/>
      <c r="BH2139" s="114"/>
      <c r="BI2139" s="114"/>
      <c r="BJ2139" s="114"/>
      <c r="BK2139" s="114"/>
      <c r="BL2139" s="114"/>
    </row>
    <row r="2140">
      <c r="A2140" s="114"/>
      <c r="B2140" s="114"/>
      <c r="C2140" s="114"/>
      <c r="D2140" s="114"/>
      <c r="E2140" s="114"/>
      <c r="F2140" s="114"/>
      <c r="G2140" s="114"/>
      <c r="H2140" s="114"/>
      <c r="I2140" s="114"/>
      <c r="J2140" s="114"/>
      <c r="K2140" s="114"/>
      <c r="L2140" s="114"/>
      <c r="M2140" s="114"/>
      <c r="N2140" s="114"/>
      <c r="O2140" s="114"/>
      <c r="P2140" s="114"/>
      <c r="Q2140" s="114"/>
      <c r="R2140" s="114"/>
      <c r="S2140" s="114"/>
      <c r="T2140" s="114"/>
      <c r="U2140" s="114"/>
      <c r="V2140" s="114"/>
      <c r="W2140" s="114"/>
      <c r="X2140" s="114"/>
      <c r="Y2140" s="114"/>
      <c r="Z2140" s="114"/>
      <c r="AA2140" s="114"/>
      <c r="AB2140" s="114"/>
      <c r="AC2140" s="114"/>
      <c r="AD2140" s="114"/>
      <c r="AE2140" s="114"/>
      <c r="AF2140" s="114"/>
      <c r="AG2140" s="114"/>
      <c r="AH2140" s="114"/>
      <c r="AI2140" s="114"/>
      <c r="AJ2140" s="114"/>
      <c r="AK2140" s="114"/>
      <c r="AL2140" s="114"/>
      <c r="AM2140" s="114"/>
      <c r="AN2140" s="114"/>
      <c r="AO2140" s="114"/>
      <c r="AP2140" s="114"/>
      <c r="AQ2140" s="114"/>
      <c r="AR2140" s="114"/>
      <c r="AS2140" s="114"/>
      <c r="AT2140" s="114"/>
      <c r="AU2140" s="114"/>
      <c r="AV2140" s="114"/>
      <c r="AW2140" s="114"/>
      <c r="AX2140" s="114"/>
      <c r="AY2140" s="114"/>
      <c r="AZ2140" s="114"/>
      <c r="BA2140" s="114"/>
      <c r="BB2140" s="114"/>
      <c r="BC2140" s="114"/>
      <c r="BD2140" s="114"/>
      <c r="BE2140" s="114"/>
      <c r="BF2140" s="114"/>
      <c r="BG2140" s="114"/>
      <c r="BH2140" s="114"/>
      <c r="BI2140" s="114"/>
      <c r="BJ2140" s="114"/>
      <c r="BK2140" s="114"/>
      <c r="BL2140" s="114"/>
    </row>
    <row r="2141">
      <c r="A2141" s="114"/>
      <c r="B2141" s="114"/>
      <c r="C2141" s="114"/>
      <c r="D2141" s="114"/>
      <c r="E2141" s="114"/>
      <c r="F2141" s="114"/>
      <c r="G2141" s="114"/>
      <c r="H2141" s="114"/>
      <c r="I2141" s="114"/>
      <c r="J2141" s="114"/>
      <c r="K2141" s="114"/>
      <c r="L2141" s="114"/>
      <c r="M2141" s="114"/>
      <c r="N2141" s="114"/>
      <c r="O2141" s="114"/>
      <c r="P2141" s="114"/>
      <c r="Q2141" s="114"/>
      <c r="R2141" s="114"/>
      <c r="S2141" s="114"/>
      <c r="T2141" s="114"/>
      <c r="U2141" s="114"/>
      <c r="V2141" s="114"/>
      <c r="W2141" s="114"/>
      <c r="X2141" s="114"/>
      <c r="Y2141" s="114"/>
      <c r="Z2141" s="114"/>
      <c r="AA2141" s="114"/>
      <c r="AB2141" s="114"/>
      <c r="AC2141" s="114"/>
      <c r="AD2141" s="114"/>
      <c r="AE2141" s="114"/>
      <c r="AF2141" s="114"/>
      <c r="AG2141" s="114"/>
      <c r="AH2141" s="114"/>
      <c r="AI2141" s="114"/>
      <c r="AJ2141" s="114"/>
      <c r="AK2141" s="114"/>
      <c r="AL2141" s="114"/>
      <c r="AM2141" s="114"/>
      <c r="AN2141" s="114"/>
      <c r="AO2141" s="114"/>
      <c r="AP2141" s="114"/>
      <c r="AQ2141" s="114"/>
      <c r="AR2141" s="114"/>
      <c r="AS2141" s="114"/>
      <c r="AT2141" s="114"/>
      <c r="AU2141" s="114"/>
      <c r="AV2141" s="114"/>
      <c r="AW2141" s="114"/>
      <c r="AX2141" s="114"/>
      <c r="AY2141" s="114"/>
      <c r="AZ2141" s="114"/>
      <c r="BA2141" s="114"/>
      <c r="BB2141" s="114"/>
      <c r="BC2141" s="114"/>
      <c r="BD2141" s="114"/>
      <c r="BE2141" s="114"/>
      <c r="BF2141" s="114"/>
      <c r="BG2141" s="114"/>
      <c r="BH2141" s="114"/>
      <c r="BI2141" s="114"/>
      <c r="BJ2141" s="114"/>
      <c r="BK2141" s="114"/>
      <c r="BL2141" s="114"/>
    </row>
    <row r="2142">
      <c r="A2142" s="114"/>
      <c r="B2142" s="114"/>
      <c r="C2142" s="114"/>
      <c r="D2142" s="114"/>
      <c r="E2142" s="114"/>
      <c r="F2142" s="114"/>
      <c r="G2142" s="114"/>
      <c r="H2142" s="114"/>
      <c r="I2142" s="114"/>
      <c r="J2142" s="114"/>
      <c r="K2142" s="114"/>
      <c r="L2142" s="114"/>
      <c r="M2142" s="114"/>
      <c r="N2142" s="114"/>
      <c r="O2142" s="114"/>
      <c r="P2142" s="114"/>
      <c r="Q2142" s="114"/>
      <c r="R2142" s="114"/>
      <c r="S2142" s="114"/>
      <c r="T2142" s="114"/>
      <c r="U2142" s="114"/>
      <c r="V2142" s="114"/>
      <c r="W2142" s="114"/>
      <c r="X2142" s="114"/>
      <c r="Y2142" s="114"/>
      <c r="Z2142" s="114"/>
      <c r="AA2142" s="114"/>
      <c r="AB2142" s="114"/>
      <c r="AC2142" s="114"/>
      <c r="AD2142" s="114"/>
      <c r="AE2142" s="114"/>
      <c r="AF2142" s="114"/>
      <c r="AG2142" s="114"/>
      <c r="AH2142" s="114"/>
      <c r="AI2142" s="114"/>
      <c r="AJ2142" s="114"/>
      <c r="AK2142" s="114"/>
      <c r="AL2142" s="114"/>
      <c r="AM2142" s="114"/>
      <c r="AN2142" s="114"/>
      <c r="AO2142" s="114"/>
      <c r="AP2142" s="114"/>
      <c r="AQ2142" s="114"/>
      <c r="AR2142" s="114"/>
      <c r="AS2142" s="114"/>
      <c r="AT2142" s="114"/>
      <c r="AU2142" s="114"/>
      <c r="AV2142" s="114"/>
      <c r="AW2142" s="114"/>
      <c r="AX2142" s="114"/>
      <c r="AY2142" s="114"/>
      <c r="AZ2142" s="114"/>
      <c r="BA2142" s="114"/>
      <c r="BB2142" s="114"/>
      <c r="BC2142" s="114"/>
      <c r="BD2142" s="114"/>
      <c r="BE2142" s="114"/>
      <c r="BF2142" s="114"/>
      <c r="BG2142" s="114"/>
      <c r="BH2142" s="114"/>
      <c r="BI2142" s="114"/>
      <c r="BJ2142" s="114"/>
      <c r="BK2142" s="114"/>
      <c r="BL2142" s="114"/>
    </row>
    <row r="2143">
      <c r="A2143" s="114"/>
      <c r="B2143" s="114"/>
      <c r="C2143" s="114"/>
      <c r="D2143" s="114"/>
      <c r="E2143" s="114"/>
      <c r="F2143" s="114"/>
      <c r="G2143" s="114"/>
      <c r="H2143" s="114"/>
      <c r="I2143" s="114"/>
      <c r="J2143" s="114"/>
      <c r="K2143" s="114"/>
      <c r="L2143" s="114"/>
      <c r="M2143" s="114"/>
      <c r="N2143" s="114"/>
      <c r="O2143" s="114"/>
      <c r="P2143" s="114"/>
      <c r="Q2143" s="114"/>
      <c r="R2143" s="114"/>
      <c r="S2143" s="114"/>
      <c r="T2143" s="114"/>
      <c r="U2143" s="114"/>
      <c r="V2143" s="114"/>
      <c r="W2143" s="114"/>
      <c r="X2143" s="114"/>
      <c r="Y2143" s="114"/>
      <c r="Z2143" s="114"/>
      <c r="AA2143" s="114"/>
      <c r="AB2143" s="114"/>
      <c r="AC2143" s="114"/>
      <c r="AD2143" s="114"/>
      <c r="AE2143" s="114"/>
      <c r="AF2143" s="114"/>
      <c r="AG2143" s="114"/>
      <c r="AH2143" s="114"/>
      <c r="AI2143" s="114"/>
      <c r="AJ2143" s="114"/>
      <c r="AK2143" s="114"/>
      <c r="AL2143" s="114"/>
      <c r="AM2143" s="114"/>
      <c r="AN2143" s="114"/>
      <c r="AO2143" s="114"/>
      <c r="AP2143" s="114"/>
      <c r="AQ2143" s="114"/>
      <c r="AR2143" s="114"/>
      <c r="AS2143" s="114"/>
      <c r="AT2143" s="114"/>
      <c r="AU2143" s="114"/>
      <c r="AV2143" s="114"/>
      <c r="AW2143" s="114"/>
      <c r="AX2143" s="114"/>
      <c r="AY2143" s="114"/>
      <c r="AZ2143" s="114"/>
      <c r="BA2143" s="114"/>
      <c r="BB2143" s="114"/>
      <c r="BC2143" s="114"/>
      <c r="BD2143" s="114"/>
      <c r="BE2143" s="114"/>
      <c r="BF2143" s="114"/>
      <c r="BG2143" s="114"/>
      <c r="BH2143" s="114"/>
      <c r="BI2143" s="114"/>
      <c r="BJ2143" s="114"/>
      <c r="BK2143" s="114"/>
      <c r="BL2143" s="114"/>
    </row>
    <row r="2144">
      <c r="A2144" s="114"/>
      <c r="B2144" s="114"/>
      <c r="C2144" s="114"/>
      <c r="D2144" s="114"/>
      <c r="E2144" s="114"/>
      <c r="F2144" s="114"/>
      <c r="G2144" s="114"/>
      <c r="H2144" s="114"/>
      <c r="I2144" s="114"/>
      <c r="J2144" s="114"/>
      <c r="K2144" s="114"/>
      <c r="L2144" s="114"/>
      <c r="M2144" s="114"/>
      <c r="N2144" s="114"/>
      <c r="O2144" s="114"/>
      <c r="P2144" s="114"/>
      <c r="Q2144" s="114"/>
      <c r="R2144" s="114"/>
      <c r="S2144" s="114"/>
      <c r="T2144" s="114"/>
      <c r="U2144" s="114"/>
      <c r="V2144" s="114"/>
      <c r="W2144" s="114"/>
      <c r="X2144" s="114"/>
      <c r="Y2144" s="114"/>
      <c r="Z2144" s="114"/>
      <c r="AA2144" s="114"/>
      <c r="AB2144" s="114"/>
      <c r="AC2144" s="114"/>
      <c r="AD2144" s="114"/>
      <c r="AE2144" s="114"/>
      <c r="AF2144" s="114"/>
      <c r="AG2144" s="114"/>
      <c r="AH2144" s="114"/>
      <c r="AI2144" s="114"/>
      <c r="AJ2144" s="114"/>
      <c r="AK2144" s="114"/>
      <c r="AL2144" s="114"/>
      <c r="AM2144" s="114"/>
      <c r="AN2144" s="114"/>
      <c r="AO2144" s="114"/>
      <c r="AP2144" s="114"/>
      <c r="AQ2144" s="114"/>
      <c r="AR2144" s="114"/>
      <c r="AS2144" s="114"/>
      <c r="AT2144" s="114"/>
      <c r="AU2144" s="114"/>
      <c r="AV2144" s="114"/>
      <c r="AW2144" s="114"/>
      <c r="AX2144" s="114"/>
      <c r="AY2144" s="114"/>
      <c r="AZ2144" s="114"/>
      <c r="BA2144" s="114"/>
      <c r="BB2144" s="114"/>
      <c r="BC2144" s="114"/>
      <c r="BD2144" s="114"/>
      <c r="BE2144" s="114"/>
      <c r="BF2144" s="114"/>
      <c r="BG2144" s="114"/>
      <c r="BH2144" s="114"/>
      <c r="BI2144" s="114"/>
      <c r="BJ2144" s="114"/>
      <c r="BK2144" s="114"/>
      <c r="BL2144" s="114"/>
    </row>
    <row r="2145">
      <c r="A2145" s="114"/>
      <c r="B2145" s="114"/>
      <c r="C2145" s="114"/>
      <c r="D2145" s="114"/>
      <c r="E2145" s="114"/>
      <c r="F2145" s="114"/>
      <c r="G2145" s="114"/>
      <c r="H2145" s="114"/>
      <c r="I2145" s="114"/>
      <c r="J2145" s="114"/>
      <c r="K2145" s="114"/>
      <c r="L2145" s="114"/>
      <c r="M2145" s="114"/>
      <c r="N2145" s="114"/>
      <c r="O2145" s="114"/>
      <c r="P2145" s="114"/>
      <c r="Q2145" s="114"/>
      <c r="R2145" s="114"/>
      <c r="S2145" s="114"/>
      <c r="T2145" s="114"/>
      <c r="U2145" s="114"/>
      <c r="V2145" s="114"/>
      <c r="W2145" s="114"/>
      <c r="X2145" s="114"/>
      <c r="Y2145" s="114"/>
      <c r="Z2145" s="114"/>
      <c r="AA2145" s="114"/>
      <c r="AB2145" s="114"/>
      <c r="AC2145" s="114"/>
      <c r="AD2145" s="114"/>
      <c r="AE2145" s="114"/>
      <c r="AF2145" s="114"/>
      <c r="AG2145" s="114"/>
      <c r="AH2145" s="114"/>
      <c r="AI2145" s="114"/>
      <c r="AJ2145" s="114"/>
      <c r="AK2145" s="114"/>
      <c r="AL2145" s="114"/>
      <c r="AM2145" s="114"/>
      <c r="AN2145" s="114"/>
      <c r="AO2145" s="114"/>
      <c r="AP2145" s="114"/>
      <c r="AQ2145" s="114"/>
      <c r="AR2145" s="114"/>
      <c r="AS2145" s="114"/>
      <c r="AT2145" s="114"/>
      <c r="AU2145" s="114"/>
      <c r="AV2145" s="114"/>
      <c r="AW2145" s="114"/>
      <c r="AX2145" s="114"/>
      <c r="AY2145" s="114"/>
      <c r="AZ2145" s="114"/>
      <c r="BA2145" s="114"/>
      <c r="BB2145" s="114"/>
      <c r="BC2145" s="114"/>
      <c r="BD2145" s="114"/>
      <c r="BE2145" s="114"/>
      <c r="BF2145" s="114"/>
      <c r="BG2145" s="114"/>
      <c r="BH2145" s="114"/>
      <c r="BI2145" s="114"/>
      <c r="BJ2145" s="114"/>
      <c r="BK2145" s="114"/>
      <c r="BL2145" s="114"/>
    </row>
    <row r="2146">
      <c r="A2146" s="114"/>
      <c r="B2146" s="114"/>
      <c r="C2146" s="114"/>
      <c r="D2146" s="114"/>
      <c r="E2146" s="114"/>
      <c r="F2146" s="114"/>
      <c r="G2146" s="114"/>
      <c r="H2146" s="114"/>
      <c r="I2146" s="114"/>
      <c r="J2146" s="114"/>
      <c r="K2146" s="114"/>
      <c r="L2146" s="114"/>
      <c r="M2146" s="114"/>
      <c r="N2146" s="114"/>
      <c r="O2146" s="114"/>
      <c r="P2146" s="114"/>
      <c r="Q2146" s="114"/>
      <c r="R2146" s="114"/>
      <c r="S2146" s="114"/>
      <c r="T2146" s="114"/>
      <c r="U2146" s="114"/>
      <c r="V2146" s="114"/>
      <c r="W2146" s="114"/>
      <c r="X2146" s="114"/>
      <c r="Y2146" s="114"/>
      <c r="Z2146" s="114"/>
      <c r="AA2146" s="114"/>
      <c r="AB2146" s="114"/>
      <c r="AC2146" s="114"/>
      <c r="AD2146" s="114"/>
      <c r="AE2146" s="114"/>
      <c r="AF2146" s="114"/>
      <c r="AG2146" s="114"/>
      <c r="AH2146" s="114"/>
      <c r="AI2146" s="114"/>
      <c r="AJ2146" s="114"/>
      <c r="AK2146" s="114"/>
      <c r="AL2146" s="114"/>
      <c r="AM2146" s="114"/>
      <c r="AN2146" s="114"/>
      <c r="AO2146" s="114"/>
      <c r="AP2146" s="114"/>
      <c r="AQ2146" s="114"/>
      <c r="AR2146" s="114"/>
      <c r="AS2146" s="114"/>
      <c r="AT2146" s="114"/>
      <c r="AU2146" s="114"/>
      <c r="AV2146" s="114"/>
      <c r="AW2146" s="114"/>
      <c r="AX2146" s="114"/>
      <c r="AY2146" s="114"/>
      <c r="AZ2146" s="114"/>
      <c r="BA2146" s="114"/>
      <c r="BB2146" s="114"/>
      <c r="BC2146" s="114"/>
      <c r="BD2146" s="114"/>
      <c r="BE2146" s="114"/>
      <c r="BF2146" s="114"/>
      <c r="BG2146" s="114"/>
      <c r="BH2146" s="114"/>
      <c r="BI2146" s="114"/>
      <c r="BJ2146" s="114"/>
      <c r="BK2146" s="114"/>
      <c r="BL2146" s="114"/>
    </row>
    <row r="2147">
      <c r="A2147" s="114"/>
      <c r="B2147" s="114"/>
      <c r="C2147" s="114"/>
      <c r="D2147" s="114"/>
      <c r="E2147" s="114"/>
      <c r="F2147" s="114"/>
      <c r="G2147" s="114"/>
      <c r="H2147" s="114"/>
      <c r="I2147" s="114"/>
      <c r="J2147" s="114"/>
      <c r="K2147" s="114"/>
      <c r="L2147" s="114"/>
      <c r="M2147" s="114"/>
      <c r="N2147" s="114"/>
      <c r="O2147" s="114"/>
      <c r="P2147" s="114"/>
      <c r="Q2147" s="114"/>
      <c r="R2147" s="114"/>
      <c r="S2147" s="114"/>
      <c r="T2147" s="114"/>
      <c r="U2147" s="114"/>
      <c r="V2147" s="114"/>
      <c r="W2147" s="114"/>
      <c r="X2147" s="114"/>
      <c r="Y2147" s="114"/>
      <c r="Z2147" s="114"/>
      <c r="AA2147" s="114"/>
      <c r="AB2147" s="114"/>
      <c r="AC2147" s="114"/>
      <c r="AD2147" s="114"/>
      <c r="AE2147" s="114"/>
      <c r="AF2147" s="114"/>
      <c r="AG2147" s="114"/>
      <c r="AH2147" s="114"/>
      <c r="AI2147" s="114"/>
      <c r="AJ2147" s="114"/>
      <c r="AK2147" s="114"/>
      <c r="AL2147" s="114"/>
      <c r="AM2147" s="114"/>
      <c r="AN2147" s="114"/>
      <c r="AO2147" s="114"/>
      <c r="AP2147" s="114"/>
      <c r="AQ2147" s="114"/>
      <c r="AR2147" s="114"/>
      <c r="AS2147" s="114"/>
      <c r="AT2147" s="114"/>
      <c r="AU2147" s="114"/>
      <c r="AV2147" s="114"/>
      <c r="AW2147" s="114"/>
      <c r="AX2147" s="114"/>
      <c r="AY2147" s="114"/>
      <c r="AZ2147" s="114"/>
      <c r="BA2147" s="114"/>
      <c r="BB2147" s="114"/>
      <c r="BC2147" s="114"/>
      <c r="BD2147" s="114"/>
      <c r="BE2147" s="114"/>
      <c r="BF2147" s="114"/>
      <c r="BG2147" s="114"/>
      <c r="BH2147" s="114"/>
      <c r="BI2147" s="114"/>
      <c r="BJ2147" s="114"/>
      <c r="BK2147" s="114"/>
      <c r="BL2147" s="114"/>
    </row>
    <row r="2148">
      <c r="A2148" s="114"/>
      <c r="B2148" s="114"/>
      <c r="C2148" s="114"/>
      <c r="D2148" s="114"/>
      <c r="E2148" s="114"/>
      <c r="F2148" s="114"/>
      <c r="G2148" s="114"/>
      <c r="H2148" s="114"/>
      <c r="I2148" s="114"/>
      <c r="J2148" s="114"/>
      <c r="K2148" s="114"/>
      <c r="L2148" s="114"/>
      <c r="M2148" s="114"/>
      <c r="N2148" s="114"/>
      <c r="O2148" s="114"/>
      <c r="P2148" s="114"/>
      <c r="Q2148" s="114"/>
      <c r="R2148" s="114"/>
      <c r="S2148" s="114"/>
      <c r="T2148" s="114"/>
      <c r="U2148" s="114"/>
      <c r="V2148" s="114"/>
      <c r="W2148" s="114"/>
      <c r="X2148" s="114"/>
      <c r="Y2148" s="114"/>
      <c r="Z2148" s="114"/>
      <c r="AA2148" s="114"/>
      <c r="AB2148" s="114"/>
      <c r="AC2148" s="114"/>
      <c r="AD2148" s="114"/>
      <c r="AE2148" s="114"/>
      <c r="AF2148" s="114"/>
      <c r="AG2148" s="114"/>
      <c r="AH2148" s="114"/>
      <c r="AI2148" s="114"/>
      <c r="AJ2148" s="114"/>
      <c r="AK2148" s="114"/>
      <c r="AL2148" s="114"/>
      <c r="AM2148" s="114"/>
      <c r="AN2148" s="114"/>
      <c r="AO2148" s="114"/>
      <c r="AP2148" s="114"/>
      <c r="AQ2148" s="114"/>
      <c r="AR2148" s="114"/>
      <c r="AS2148" s="114"/>
      <c r="AT2148" s="114"/>
      <c r="AU2148" s="114"/>
      <c r="AV2148" s="114"/>
      <c r="AW2148" s="114"/>
      <c r="AX2148" s="114"/>
      <c r="AY2148" s="114"/>
      <c r="AZ2148" s="114"/>
      <c r="BA2148" s="114"/>
      <c r="BB2148" s="114"/>
      <c r="BC2148" s="114"/>
      <c r="BD2148" s="114"/>
      <c r="BE2148" s="114"/>
      <c r="BF2148" s="114"/>
      <c r="BG2148" s="114"/>
      <c r="BH2148" s="114"/>
      <c r="BI2148" s="114"/>
      <c r="BJ2148" s="114"/>
      <c r="BK2148" s="114"/>
      <c r="BL2148" s="114"/>
    </row>
    <row r="2149">
      <c r="A2149" s="114"/>
      <c r="B2149" s="114"/>
      <c r="C2149" s="114"/>
      <c r="D2149" s="114"/>
      <c r="E2149" s="114"/>
      <c r="F2149" s="114"/>
      <c r="G2149" s="114"/>
      <c r="H2149" s="114"/>
      <c r="I2149" s="114"/>
      <c r="J2149" s="114"/>
      <c r="K2149" s="114"/>
      <c r="L2149" s="114"/>
      <c r="M2149" s="114"/>
      <c r="N2149" s="114"/>
      <c r="O2149" s="114"/>
      <c r="P2149" s="114"/>
      <c r="Q2149" s="114"/>
      <c r="R2149" s="114"/>
      <c r="S2149" s="114"/>
      <c r="T2149" s="114"/>
      <c r="U2149" s="114"/>
      <c r="V2149" s="114"/>
      <c r="W2149" s="114"/>
      <c r="X2149" s="114"/>
      <c r="Y2149" s="114"/>
      <c r="Z2149" s="114"/>
      <c r="AA2149" s="114"/>
      <c r="AB2149" s="114"/>
      <c r="AC2149" s="114"/>
      <c r="AD2149" s="114"/>
      <c r="AE2149" s="114"/>
      <c r="AF2149" s="114"/>
      <c r="AG2149" s="114"/>
      <c r="AH2149" s="114"/>
      <c r="AI2149" s="114"/>
      <c r="AJ2149" s="114"/>
      <c r="AK2149" s="114"/>
      <c r="AL2149" s="114"/>
      <c r="AM2149" s="114"/>
      <c r="AN2149" s="114"/>
      <c r="AO2149" s="114"/>
      <c r="AP2149" s="114"/>
      <c r="AQ2149" s="114"/>
      <c r="AR2149" s="114"/>
      <c r="AS2149" s="114"/>
      <c r="AT2149" s="114"/>
      <c r="AU2149" s="114"/>
      <c r="AV2149" s="114"/>
      <c r="AW2149" s="114"/>
      <c r="AX2149" s="114"/>
      <c r="AY2149" s="114"/>
      <c r="AZ2149" s="114"/>
      <c r="BA2149" s="114"/>
      <c r="BB2149" s="114"/>
      <c r="BC2149" s="114"/>
      <c r="BD2149" s="114"/>
      <c r="BE2149" s="114"/>
      <c r="BF2149" s="114"/>
      <c r="BG2149" s="114"/>
      <c r="BH2149" s="114"/>
      <c r="BI2149" s="114"/>
      <c r="BJ2149" s="114"/>
      <c r="BK2149" s="114"/>
      <c r="BL2149" s="114"/>
    </row>
    <row r="2150">
      <c r="A2150" s="114"/>
      <c r="B2150" s="114"/>
      <c r="C2150" s="114"/>
      <c r="D2150" s="114"/>
      <c r="E2150" s="114"/>
      <c r="F2150" s="114"/>
      <c r="G2150" s="114"/>
      <c r="H2150" s="114"/>
      <c r="I2150" s="114"/>
      <c r="J2150" s="114"/>
      <c r="K2150" s="114"/>
      <c r="L2150" s="114"/>
      <c r="M2150" s="114"/>
      <c r="N2150" s="114"/>
      <c r="O2150" s="114"/>
      <c r="P2150" s="114"/>
      <c r="Q2150" s="114"/>
      <c r="R2150" s="114"/>
      <c r="S2150" s="114"/>
      <c r="T2150" s="114"/>
      <c r="U2150" s="114"/>
      <c r="V2150" s="114"/>
      <c r="W2150" s="114"/>
      <c r="X2150" s="114"/>
      <c r="Y2150" s="114"/>
      <c r="Z2150" s="114"/>
      <c r="AA2150" s="114"/>
      <c r="AB2150" s="114"/>
      <c r="AC2150" s="114"/>
      <c r="AD2150" s="114"/>
      <c r="AE2150" s="114"/>
      <c r="AF2150" s="114"/>
      <c r="AG2150" s="114"/>
      <c r="AH2150" s="114"/>
      <c r="AI2150" s="114"/>
      <c r="AJ2150" s="114"/>
      <c r="AK2150" s="114"/>
      <c r="AL2150" s="114"/>
      <c r="AM2150" s="114"/>
      <c r="AN2150" s="114"/>
      <c r="AO2150" s="114"/>
      <c r="AP2150" s="114"/>
      <c r="AQ2150" s="114"/>
      <c r="AR2150" s="114"/>
      <c r="AS2150" s="114"/>
      <c r="AT2150" s="114"/>
      <c r="AU2150" s="114"/>
      <c r="AV2150" s="114"/>
      <c r="AW2150" s="114"/>
      <c r="AX2150" s="114"/>
      <c r="AY2150" s="114"/>
      <c r="AZ2150" s="114"/>
      <c r="BA2150" s="114"/>
      <c r="BB2150" s="114"/>
      <c r="BC2150" s="114"/>
      <c r="BD2150" s="114"/>
      <c r="BE2150" s="114"/>
      <c r="BF2150" s="114"/>
      <c r="BG2150" s="114"/>
      <c r="BH2150" s="114"/>
      <c r="BI2150" s="114"/>
      <c r="BJ2150" s="114"/>
      <c r="BK2150" s="114"/>
      <c r="BL2150" s="114"/>
    </row>
    <row r="2151">
      <c r="A2151" s="114"/>
      <c r="B2151" s="114"/>
      <c r="C2151" s="114"/>
      <c r="D2151" s="114"/>
      <c r="E2151" s="114"/>
      <c r="F2151" s="114"/>
      <c r="G2151" s="114"/>
      <c r="H2151" s="114"/>
      <c r="I2151" s="114"/>
      <c r="J2151" s="114"/>
      <c r="K2151" s="114"/>
      <c r="L2151" s="114"/>
      <c r="M2151" s="114"/>
      <c r="N2151" s="114"/>
      <c r="O2151" s="114"/>
      <c r="P2151" s="114"/>
      <c r="Q2151" s="114"/>
      <c r="R2151" s="114"/>
      <c r="S2151" s="114"/>
      <c r="T2151" s="114"/>
      <c r="U2151" s="114"/>
      <c r="V2151" s="114"/>
      <c r="W2151" s="114"/>
      <c r="X2151" s="114"/>
      <c r="Y2151" s="114"/>
      <c r="Z2151" s="114"/>
      <c r="AA2151" s="114"/>
      <c r="AB2151" s="114"/>
      <c r="AC2151" s="114"/>
      <c r="AD2151" s="114"/>
      <c r="AE2151" s="114"/>
      <c r="AF2151" s="114"/>
      <c r="AG2151" s="114"/>
      <c r="AH2151" s="114"/>
      <c r="AI2151" s="114"/>
      <c r="AJ2151" s="114"/>
      <c r="AK2151" s="114"/>
      <c r="AL2151" s="114"/>
      <c r="AM2151" s="114"/>
      <c r="AN2151" s="114"/>
      <c r="AO2151" s="114"/>
      <c r="AP2151" s="114"/>
      <c r="AQ2151" s="114"/>
      <c r="AR2151" s="114"/>
      <c r="AS2151" s="114"/>
      <c r="AT2151" s="114"/>
      <c r="AU2151" s="114"/>
      <c r="AV2151" s="114"/>
      <c r="AW2151" s="114"/>
      <c r="AX2151" s="114"/>
      <c r="AY2151" s="114"/>
      <c r="AZ2151" s="114"/>
      <c r="BA2151" s="114"/>
      <c r="BB2151" s="114"/>
      <c r="BC2151" s="114"/>
      <c r="BD2151" s="114"/>
      <c r="BE2151" s="114"/>
      <c r="BF2151" s="114"/>
      <c r="BG2151" s="114"/>
      <c r="BH2151" s="114"/>
      <c r="BI2151" s="114"/>
      <c r="BJ2151" s="114"/>
      <c r="BK2151" s="114"/>
      <c r="BL2151" s="114"/>
    </row>
    <row r="2152">
      <c r="A2152" s="114"/>
      <c r="B2152" s="114"/>
      <c r="C2152" s="114"/>
      <c r="D2152" s="114"/>
      <c r="E2152" s="114"/>
      <c r="F2152" s="114"/>
      <c r="G2152" s="114"/>
      <c r="H2152" s="114"/>
      <c r="I2152" s="114"/>
      <c r="J2152" s="114"/>
      <c r="K2152" s="114"/>
      <c r="L2152" s="114"/>
      <c r="M2152" s="114"/>
      <c r="N2152" s="114"/>
      <c r="O2152" s="114"/>
      <c r="P2152" s="114"/>
      <c r="Q2152" s="114"/>
      <c r="R2152" s="114"/>
      <c r="S2152" s="114"/>
      <c r="T2152" s="114"/>
      <c r="U2152" s="114"/>
      <c r="V2152" s="114"/>
      <c r="W2152" s="114"/>
      <c r="X2152" s="114"/>
      <c r="Y2152" s="114"/>
      <c r="Z2152" s="114"/>
      <c r="AA2152" s="114"/>
      <c r="AB2152" s="114"/>
      <c r="AC2152" s="114"/>
      <c r="AD2152" s="114"/>
      <c r="AE2152" s="114"/>
      <c r="AF2152" s="114"/>
      <c r="AG2152" s="114"/>
      <c r="AH2152" s="114"/>
      <c r="AI2152" s="114"/>
      <c r="AJ2152" s="114"/>
      <c r="AK2152" s="114"/>
      <c r="AL2152" s="114"/>
      <c r="AM2152" s="114"/>
      <c r="AN2152" s="114"/>
      <c r="AO2152" s="114"/>
      <c r="AP2152" s="114"/>
      <c r="AQ2152" s="114"/>
      <c r="AR2152" s="114"/>
      <c r="AS2152" s="114"/>
      <c r="AT2152" s="114"/>
      <c r="AU2152" s="114"/>
      <c r="AV2152" s="114"/>
      <c r="AW2152" s="114"/>
      <c r="AX2152" s="114"/>
      <c r="AY2152" s="114"/>
      <c r="AZ2152" s="114"/>
      <c r="BA2152" s="114"/>
      <c r="BB2152" s="114"/>
      <c r="BC2152" s="114"/>
      <c r="BD2152" s="114"/>
      <c r="BE2152" s="114"/>
      <c r="BF2152" s="114"/>
      <c r="BG2152" s="114"/>
      <c r="BH2152" s="114"/>
      <c r="BI2152" s="114"/>
      <c r="BJ2152" s="114"/>
      <c r="BK2152" s="114"/>
      <c r="BL2152" s="114"/>
    </row>
    <row r="2153">
      <c r="A2153" s="114"/>
      <c r="B2153" s="114"/>
      <c r="C2153" s="114"/>
      <c r="D2153" s="114"/>
      <c r="E2153" s="114"/>
      <c r="F2153" s="114"/>
      <c r="G2153" s="114"/>
      <c r="H2153" s="114"/>
      <c r="I2153" s="114"/>
      <c r="J2153" s="114"/>
      <c r="K2153" s="114"/>
      <c r="L2153" s="114"/>
      <c r="M2153" s="114"/>
      <c r="N2153" s="114"/>
      <c r="O2153" s="114"/>
      <c r="P2153" s="114"/>
      <c r="Q2153" s="114"/>
      <c r="R2153" s="114"/>
      <c r="S2153" s="114"/>
      <c r="T2153" s="114"/>
      <c r="U2153" s="114"/>
      <c r="V2153" s="114"/>
      <c r="W2153" s="114"/>
      <c r="X2153" s="114"/>
      <c r="Y2153" s="114"/>
      <c r="Z2153" s="114"/>
      <c r="AA2153" s="114"/>
      <c r="AB2153" s="114"/>
      <c r="AC2153" s="114"/>
      <c r="AD2153" s="114"/>
      <c r="AE2153" s="114"/>
      <c r="AF2153" s="114"/>
      <c r="AG2153" s="114"/>
      <c r="AH2153" s="114"/>
      <c r="AI2153" s="114"/>
      <c r="AJ2153" s="114"/>
      <c r="AK2153" s="114"/>
      <c r="AL2153" s="114"/>
      <c r="AM2153" s="114"/>
      <c r="AN2153" s="114"/>
      <c r="AO2153" s="114"/>
      <c r="AP2153" s="114"/>
      <c r="AQ2153" s="114"/>
      <c r="AR2153" s="114"/>
      <c r="AS2153" s="114"/>
      <c r="AT2153" s="114"/>
      <c r="AU2153" s="114"/>
      <c r="AV2153" s="114"/>
      <c r="AW2153" s="114"/>
      <c r="AX2153" s="114"/>
      <c r="AY2153" s="114"/>
      <c r="AZ2153" s="114"/>
      <c r="BA2153" s="114"/>
      <c r="BB2153" s="114"/>
      <c r="BC2153" s="114"/>
      <c r="BD2153" s="114"/>
      <c r="BE2153" s="114"/>
      <c r="BF2153" s="114"/>
      <c r="BG2153" s="114"/>
      <c r="BH2153" s="114"/>
      <c r="BI2153" s="114"/>
      <c r="BJ2153" s="114"/>
      <c r="BK2153" s="114"/>
      <c r="BL2153" s="114"/>
    </row>
    <row r="2154">
      <c r="A2154" s="114"/>
      <c r="B2154" s="114"/>
      <c r="C2154" s="114"/>
      <c r="D2154" s="114"/>
      <c r="E2154" s="114"/>
      <c r="F2154" s="114"/>
      <c r="G2154" s="114"/>
      <c r="H2154" s="114"/>
      <c r="I2154" s="114"/>
      <c r="J2154" s="114"/>
      <c r="K2154" s="114"/>
      <c r="L2154" s="114"/>
      <c r="M2154" s="114"/>
      <c r="N2154" s="114"/>
      <c r="O2154" s="114"/>
      <c r="P2154" s="114"/>
      <c r="Q2154" s="114"/>
      <c r="R2154" s="114"/>
      <c r="S2154" s="114"/>
      <c r="T2154" s="114"/>
      <c r="U2154" s="114"/>
      <c r="V2154" s="114"/>
      <c r="W2154" s="114"/>
      <c r="X2154" s="114"/>
      <c r="Y2154" s="114"/>
      <c r="Z2154" s="114"/>
      <c r="AA2154" s="114"/>
      <c r="AB2154" s="114"/>
      <c r="AC2154" s="114"/>
      <c r="AD2154" s="114"/>
      <c r="AE2154" s="114"/>
      <c r="AF2154" s="114"/>
      <c r="AG2154" s="114"/>
      <c r="AH2154" s="114"/>
      <c r="AI2154" s="114"/>
      <c r="AJ2154" s="114"/>
      <c r="AK2154" s="114"/>
      <c r="AL2154" s="114"/>
      <c r="AM2154" s="114"/>
      <c r="AN2154" s="114"/>
      <c r="AO2154" s="114"/>
      <c r="AP2154" s="114"/>
      <c r="AQ2154" s="114"/>
      <c r="AR2154" s="114"/>
      <c r="AS2154" s="114"/>
      <c r="AT2154" s="114"/>
      <c r="AU2154" s="114"/>
      <c r="AV2154" s="114"/>
      <c r="AW2154" s="114"/>
      <c r="AX2154" s="114"/>
      <c r="AY2154" s="114"/>
      <c r="AZ2154" s="114"/>
      <c r="BA2154" s="114"/>
      <c r="BB2154" s="114"/>
      <c r="BC2154" s="114"/>
      <c r="BD2154" s="114"/>
      <c r="BE2154" s="114"/>
      <c r="BF2154" s="114"/>
      <c r="BG2154" s="114"/>
      <c r="BH2154" s="114"/>
      <c r="BI2154" s="114"/>
      <c r="BJ2154" s="114"/>
      <c r="BK2154" s="114"/>
      <c r="BL2154" s="114"/>
    </row>
    <row r="2155">
      <c r="A2155" s="114"/>
      <c r="B2155" s="114"/>
      <c r="C2155" s="114"/>
      <c r="D2155" s="114"/>
      <c r="E2155" s="114"/>
      <c r="F2155" s="114"/>
      <c r="G2155" s="114"/>
      <c r="H2155" s="114"/>
      <c r="I2155" s="114"/>
      <c r="J2155" s="114"/>
      <c r="K2155" s="114"/>
      <c r="L2155" s="114"/>
      <c r="M2155" s="114"/>
      <c r="N2155" s="114"/>
      <c r="O2155" s="114"/>
      <c r="P2155" s="114"/>
      <c r="Q2155" s="114"/>
      <c r="R2155" s="114"/>
      <c r="S2155" s="114"/>
      <c r="T2155" s="114"/>
      <c r="U2155" s="114"/>
      <c r="V2155" s="114"/>
      <c r="W2155" s="114"/>
      <c r="X2155" s="114"/>
      <c r="Y2155" s="114"/>
      <c r="Z2155" s="114"/>
      <c r="AA2155" s="114"/>
      <c r="AB2155" s="114"/>
      <c r="AC2155" s="114"/>
      <c r="AD2155" s="114"/>
      <c r="AE2155" s="114"/>
      <c r="AF2155" s="114"/>
      <c r="AG2155" s="114"/>
      <c r="AH2155" s="114"/>
      <c r="AI2155" s="114"/>
      <c r="AJ2155" s="114"/>
      <c r="AK2155" s="114"/>
      <c r="AL2155" s="114"/>
      <c r="AM2155" s="114"/>
      <c r="AN2155" s="114"/>
      <c r="AO2155" s="114"/>
      <c r="AP2155" s="114"/>
      <c r="AQ2155" s="114"/>
      <c r="AR2155" s="114"/>
      <c r="AS2155" s="114"/>
      <c r="AT2155" s="114"/>
      <c r="AU2155" s="114"/>
      <c r="AV2155" s="114"/>
      <c r="AW2155" s="114"/>
      <c r="AX2155" s="114"/>
      <c r="AY2155" s="114"/>
      <c r="AZ2155" s="114"/>
      <c r="BA2155" s="114"/>
      <c r="BB2155" s="114"/>
      <c r="BC2155" s="114"/>
      <c r="BD2155" s="114"/>
      <c r="BE2155" s="114"/>
      <c r="BF2155" s="114"/>
      <c r="BG2155" s="114"/>
      <c r="BH2155" s="114"/>
      <c r="BI2155" s="114"/>
      <c r="BJ2155" s="114"/>
      <c r="BK2155" s="114"/>
      <c r="BL2155" s="114"/>
    </row>
    <row r="2156">
      <c r="A2156" s="114"/>
      <c r="B2156" s="114"/>
      <c r="C2156" s="114"/>
      <c r="D2156" s="114"/>
      <c r="E2156" s="114"/>
      <c r="F2156" s="114"/>
      <c r="G2156" s="114"/>
      <c r="H2156" s="114"/>
      <c r="I2156" s="114"/>
      <c r="J2156" s="114"/>
      <c r="K2156" s="114"/>
      <c r="L2156" s="114"/>
      <c r="M2156" s="114"/>
      <c r="N2156" s="114"/>
      <c r="O2156" s="114"/>
      <c r="P2156" s="114"/>
      <c r="Q2156" s="114"/>
      <c r="R2156" s="114"/>
      <c r="S2156" s="114"/>
      <c r="T2156" s="114"/>
      <c r="U2156" s="114"/>
      <c r="V2156" s="114"/>
      <c r="W2156" s="114"/>
      <c r="X2156" s="114"/>
      <c r="Y2156" s="114"/>
      <c r="Z2156" s="114"/>
      <c r="AA2156" s="114"/>
      <c r="AB2156" s="114"/>
      <c r="AC2156" s="114"/>
      <c r="AD2156" s="114"/>
      <c r="AE2156" s="114"/>
      <c r="AF2156" s="114"/>
      <c r="AG2156" s="114"/>
      <c r="AH2156" s="114"/>
      <c r="AI2156" s="114"/>
      <c r="AJ2156" s="114"/>
      <c r="AK2156" s="114"/>
      <c r="AL2156" s="114"/>
      <c r="AM2156" s="114"/>
      <c r="AN2156" s="114"/>
      <c r="AO2156" s="114"/>
      <c r="AP2156" s="114"/>
      <c r="AQ2156" s="114"/>
      <c r="AR2156" s="114"/>
      <c r="AS2156" s="114"/>
      <c r="AT2156" s="114"/>
      <c r="AU2156" s="114"/>
      <c r="AV2156" s="114"/>
      <c r="AW2156" s="114"/>
      <c r="AX2156" s="114"/>
      <c r="AY2156" s="114"/>
      <c r="AZ2156" s="114"/>
      <c r="BA2156" s="114"/>
      <c r="BB2156" s="114"/>
      <c r="BC2156" s="114"/>
      <c r="BD2156" s="114"/>
      <c r="BE2156" s="114"/>
      <c r="BF2156" s="114"/>
      <c r="BG2156" s="114"/>
      <c r="BH2156" s="114"/>
      <c r="BI2156" s="114"/>
      <c r="BJ2156" s="114"/>
      <c r="BK2156" s="114"/>
      <c r="BL2156" s="114"/>
    </row>
    <row r="2157">
      <c r="A2157" s="114"/>
      <c r="B2157" s="114"/>
      <c r="C2157" s="114"/>
      <c r="D2157" s="114"/>
      <c r="E2157" s="114"/>
      <c r="F2157" s="114"/>
      <c r="G2157" s="114"/>
      <c r="H2157" s="114"/>
      <c r="I2157" s="114"/>
      <c r="J2157" s="114"/>
      <c r="K2157" s="114"/>
      <c r="L2157" s="114"/>
      <c r="M2157" s="114"/>
      <c r="N2157" s="114"/>
      <c r="O2157" s="114"/>
      <c r="P2157" s="114"/>
      <c r="Q2157" s="114"/>
      <c r="R2157" s="114"/>
      <c r="S2157" s="114"/>
      <c r="T2157" s="114"/>
      <c r="U2157" s="114"/>
      <c r="V2157" s="114"/>
      <c r="W2157" s="114"/>
      <c r="X2157" s="114"/>
      <c r="Y2157" s="114"/>
      <c r="Z2157" s="114"/>
      <c r="AA2157" s="114"/>
      <c r="AB2157" s="114"/>
      <c r="AC2157" s="114"/>
      <c r="AD2157" s="114"/>
      <c r="AE2157" s="114"/>
      <c r="AF2157" s="114"/>
      <c r="AG2157" s="114"/>
      <c r="AH2157" s="114"/>
      <c r="AI2157" s="114"/>
      <c r="AJ2157" s="114"/>
      <c r="AK2157" s="114"/>
      <c r="AL2157" s="114"/>
      <c r="AM2157" s="114"/>
      <c r="AN2157" s="114"/>
      <c r="AO2157" s="114"/>
      <c r="AP2157" s="114"/>
      <c r="AQ2157" s="114"/>
      <c r="AR2157" s="114"/>
      <c r="AS2157" s="114"/>
      <c r="AT2157" s="114"/>
      <c r="AU2157" s="114"/>
      <c r="AV2157" s="114"/>
      <c r="AW2157" s="114"/>
      <c r="AX2157" s="114"/>
      <c r="AY2157" s="114"/>
      <c r="AZ2157" s="114"/>
      <c r="BA2157" s="114"/>
      <c r="BB2157" s="114"/>
      <c r="BC2157" s="114"/>
      <c r="BD2157" s="114"/>
      <c r="BE2157" s="114"/>
      <c r="BF2157" s="114"/>
      <c r="BG2157" s="114"/>
      <c r="BH2157" s="114"/>
      <c r="BI2157" s="114"/>
      <c r="BJ2157" s="114"/>
      <c r="BK2157" s="114"/>
      <c r="BL2157" s="114"/>
    </row>
    <row r="2158">
      <c r="A2158" s="114"/>
      <c r="B2158" s="114"/>
      <c r="C2158" s="114"/>
      <c r="D2158" s="114"/>
      <c r="E2158" s="114"/>
      <c r="F2158" s="114"/>
      <c r="G2158" s="114"/>
      <c r="H2158" s="114"/>
      <c r="I2158" s="114"/>
      <c r="J2158" s="114"/>
      <c r="K2158" s="114"/>
      <c r="L2158" s="114"/>
      <c r="M2158" s="114"/>
      <c r="N2158" s="114"/>
      <c r="O2158" s="114"/>
      <c r="P2158" s="114"/>
      <c r="Q2158" s="114"/>
      <c r="R2158" s="114"/>
      <c r="S2158" s="114"/>
      <c r="T2158" s="114"/>
      <c r="U2158" s="114"/>
      <c r="V2158" s="114"/>
      <c r="W2158" s="114"/>
      <c r="X2158" s="114"/>
      <c r="Y2158" s="114"/>
      <c r="Z2158" s="114"/>
      <c r="AA2158" s="114"/>
      <c r="AB2158" s="114"/>
      <c r="AC2158" s="114"/>
      <c r="AD2158" s="114"/>
      <c r="AE2158" s="114"/>
      <c r="AF2158" s="114"/>
      <c r="AG2158" s="114"/>
      <c r="AH2158" s="114"/>
      <c r="AI2158" s="114"/>
      <c r="AJ2158" s="114"/>
      <c r="AK2158" s="114"/>
      <c r="AL2158" s="114"/>
      <c r="AM2158" s="114"/>
      <c r="AN2158" s="114"/>
      <c r="AO2158" s="114"/>
      <c r="AP2158" s="114"/>
      <c r="AQ2158" s="114"/>
      <c r="AR2158" s="114"/>
      <c r="AS2158" s="114"/>
      <c r="AT2158" s="114"/>
      <c r="AU2158" s="114"/>
      <c r="AV2158" s="114"/>
      <c r="AW2158" s="114"/>
      <c r="AX2158" s="114"/>
      <c r="AY2158" s="114"/>
      <c r="AZ2158" s="114"/>
      <c r="BA2158" s="114"/>
      <c r="BB2158" s="114"/>
      <c r="BC2158" s="114"/>
      <c r="BD2158" s="114"/>
      <c r="BE2158" s="114"/>
      <c r="BF2158" s="114"/>
      <c r="BG2158" s="114"/>
      <c r="BH2158" s="114"/>
      <c r="BI2158" s="114"/>
      <c r="BJ2158" s="114"/>
      <c r="BK2158" s="114"/>
      <c r="BL2158" s="114"/>
    </row>
    <row r="2159">
      <c r="A2159" s="114"/>
      <c r="B2159" s="114"/>
      <c r="C2159" s="114"/>
      <c r="D2159" s="114"/>
      <c r="E2159" s="114"/>
      <c r="F2159" s="114"/>
      <c r="G2159" s="114"/>
      <c r="H2159" s="114"/>
      <c r="I2159" s="114"/>
      <c r="J2159" s="114"/>
      <c r="K2159" s="114"/>
      <c r="L2159" s="114"/>
      <c r="M2159" s="114"/>
      <c r="N2159" s="114"/>
      <c r="O2159" s="114"/>
      <c r="P2159" s="114"/>
      <c r="Q2159" s="114"/>
      <c r="R2159" s="114"/>
      <c r="S2159" s="114"/>
      <c r="T2159" s="114"/>
      <c r="U2159" s="114"/>
      <c r="V2159" s="114"/>
      <c r="W2159" s="114"/>
      <c r="X2159" s="114"/>
      <c r="Y2159" s="114"/>
      <c r="Z2159" s="114"/>
      <c r="AA2159" s="114"/>
      <c r="AB2159" s="114"/>
      <c r="AC2159" s="114"/>
      <c r="AD2159" s="114"/>
      <c r="AE2159" s="114"/>
      <c r="AF2159" s="114"/>
      <c r="AG2159" s="114"/>
      <c r="AH2159" s="114"/>
      <c r="AI2159" s="114"/>
      <c r="AJ2159" s="114"/>
      <c r="AK2159" s="114"/>
      <c r="AL2159" s="114"/>
      <c r="AM2159" s="114"/>
      <c r="AN2159" s="114"/>
      <c r="AO2159" s="114"/>
      <c r="AP2159" s="114"/>
      <c r="AQ2159" s="114"/>
      <c r="AR2159" s="114"/>
      <c r="AS2159" s="114"/>
      <c r="AT2159" s="114"/>
      <c r="AU2159" s="114"/>
      <c r="AV2159" s="114"/>
      <c r="AW2159" s="114"/>
      <c r="AX2159" s="114"/>
      <c r="AY2159" s="114"/>
      <c r="AZ2159" s="114"/>
      <c r="BA2159" s="114"/>
      <c r="BB2159" s="114"/>
      <c r="BC2159" s="114"/>
      <c r="BD2159" s="114"/>
      <c r="BE2159" s="114"/>
      <c r="BF2159" s="114"/>
      <c r="BG2159" s="114"/>
      <c r="BH2159" s="114"/>
      <c r="BI2159" s="114"/>
      <c r="BJ2159" s="114"/>
      <c r="BK2159" s="114"/>
      <c r="BL2159" s="114"/>
    </row>
    <row r="2160">
      <c r="A2160" s="114"/>
      <c r="B2160" s="114"/>
      <c r="C2160" s="114"/>
      <c r="D2160" s="114"/>
      <c r="E2160" s="114"/>
      <c r="F2160" s="114"/>
      <c r="G2160" s="114"/>
      <c r="H2160" s="114"/>
      <c r="I2160" s="114"/>
      <c r="J2160" s="114"/>
      <c r="K2160" s="114"/>
      <c r="L2160" s="114"/>
      <c r="M2160" s="114"/>
      <c r="N2160" s="114"/>
      <c r="O2160" s="114"/>
      <c r="P2160" s="114"/>
      <c r="Q2160" s="114"/>
      <c r="R2160" s="114"/>
      <c r="S2160" s="114"/>
      <c r="T2160" s="114"/>
      <c r="U2160" s="114"/>
      <c r="V2160" s="114"/>
      <c r="W2160" s="114"/>
      <c r="X2160" s="114"/>
      <c r="Y2160" s="114"/>
      <c r="Z2160" s="114"/>
      <c r="AA2160" s="114"/>
      <c r="AB2160" s="114"/>
      <c r="AC2160" s="114"/>
      <c r="AD2160" s="114"/>
      <c r="AE2160" s="114"/>
      <c r="AF2160" s="114"/>
      <c r="AG2160" s="114"/>
      <c r="AH2160" s="114"/>
      <c r="AI2160" s="114"/>
      <c r="AJ2160" s="114"/>
      <c r="AK2160" s="114"/>
      <c r="AL2160" s="114"/>
      <c r="AM2160" s="114"/>
      <c r="AN2160" s="114"/>
      <c r="AO2160" s="114"/>
      <c r="AP2160" s="114"/>
      <c r="AQ2160" s="114"/>
      <c r="AR2160" s="114"/>
      <c r="AS2160" s="114"/>
      <c r="AT2160" s="114"/>
      <c r="AU2160" s="114"/>
      <c r="AV2160" s="114"/>
      <c r="AW2160" s="114"/>
      <c r="AX2160" s="114"/>
      <c r="AY2160" s="114"/>
      <c r="AZ2160" s="114"/>
      <c r="BA2160" s="114"/>
      <c r="BB2160" s="114"/>
      <c r="BC2160" s="114"/>
      <c r="BD2160" s="114"/>
      <c r="BE2160" s="114"/>
      <c r="BF2160" s="114"/>
      <c r="BG2160" s="114"/>
      <c r="BH2160" s="114"/>
      <c r="BI2160" s="114"/>
      <c r="BJ2160" s="114"/>
      <c r="BK2160" s="114"/>
      <c r="BL2160" s="114"/>
    </row>
    <row r="2161">
      <c r="A2161" s="114"/>
      <c r="B2161" s="114"/>
      <c r="C2161" s="114"/>
      <c r="D2161" s="114"/>
      <c r="E2161" s="114"/>
      <c r="F2161" s="114"/>
      <c r="G2161" s="114"/>
      <c r="H2161" s="114"/>
      <c r="I2161" s="114"/>
      <c r="J2161" s="114"/>
      <c r="K2161" s="114"/>
      <c r="L2161" s="114"/>
      <c r="M2161" s="114"/>
      <c r="N2161" s="114"/>
      <c r="O2161" s="114"/>
      <c r="P2161" s="114"/>
      <c r="Q2161" s="114"/>
      <c r="R2161" s="114"/>
      <c r="S2161" s="114"/>
      <c r="T2161" s="114"/>
      <c r="U2161" s="114"/>
      <c r="V2161" s="114"/>
      <c r="W2161" s="114"/>
      <c r="X2161" s="114"/>
      <c r="Y2161" s="114"/>
      <c r="Z2161" s="114"/>
      <c r="AA2161" s="114"/>
      <c r="AB2161" s="114"/>
      <c r="AC2161" s="114"/>
      <c r="AD2161" s="114"/>
      <c r="AE2161" s="114"/>
      <c r="AF2161" s="114"/>
      <c r="AG2161" s="114"/>
      <c r="AH2161" s="114"/>
      <c r="AI2161" s="114"/>
      <c r="AJ2161" s="114"/>
      <c r="AK2161" s="114"/>
      <c r="AL2161" s="114"/>
      <c r="AM2161" s="114"/>
      <c r="AN2161" s="114"/>
      <c r="AO2161" s="114"/>
      <c r="AP2161" s="114"/>
      <c r="AQ2161" s="114"/>
      <c r="AR2161" s="114"/>
      <c r="AS2161" s="114"/>
      <c r="AT2161" s="114"/>
      <c r="AU2161" s="114"/>
      <c r="AV2161" s="114"/>
      <c r="AW2161" s="114"/>
      <c r="AX2161" s="114"/>
      <c r="AY2161" s="114"/>
      <c r="AZ2161" s="114"/>
      <c r="BA2161" s="114"/>
      <c r="BB2161" s="114"/>
      <c r="BC2161" s="114"/>
      <c r="BD2161" s="114"/>
      <c r="BE2161" s="114"/>
      <c r="BF2161" s="114"/>
      <c r="BG2161" s="114"/>
      <c r="BH2161" s="114"/>
      <c r="BI2161" s="114"/>
      <c r="BJ2161" s="114"/>
      <c r="BK2161" s="114"/>
      <c r="BL2161" s="114"/>
    </row>
    <row r="2162">
      <c r="A2162" s="114"/>
      <c r="B2162" s="114"/>
      <c r="C2162" s="114"/>
      <c r="D2162" s="114"/>
      <c r="E2162" s="114"/>
      <c r="F2162" s="114"/>
      <c r="G2162" s="114"/>
      <c r="H2162" s="114"/>
      <c r="I2162" s="114"/>
      <c r="J2162" s="114"/>
      <c r="K2162" s="114"/>
      <c r="L2162" s="114"/>
      <c r="M2162" s="114"/>
      <c r="N2162" s="114"/>
      <c r="O2162" s="114"/>
      <c r="P2162" s="114"/>
      <c r="Q2162" s="114"/>
      <c r="R2162" s="114"/>
      <c r="S2162" s="114"/>
      <c r="T2162" s="114"/>
      <c r="U2162" s="114"/>
      <c r="V2162" s="114"/>
      <c r="W2162" s="114"/>
      <c r="X2162" s="114"/>
      <c r="Y2162" s="114"/>
      <c r="Z2162" s="114"/>
      <c r="AA2162" s="114"/>
      <c r="AB2162" s="114"/>
      <c r="AC2162" s="114"/>
      <c r="AD2162" s="114"/>
      <c r="AE2162" s="114"/>
      <c r="AF2162" s="114"/>
      <c r="AG2162" s="114"/>
      <c r="AH2162" s="114"/>
      <c r="AI2162" s="114"/>
      <c r="AJ2162" s="114"/>
      <c r="AK2162" s="114"/>
      <c r="AL2162" s="114"/>
      <c r="AM2162" s="114"/>
      <c r="AN2162" s="114"/>
      <c r="AO2162" s="114"/>
      <c r="AP2162" s="114"/>
      <c r="AQ2162" s="114"/>
      <c r="AR2162" s="114"/>
      <c r="AS2162" s="114"/>
      <c r="AT2162" s="114"/>
      <c r="AU2162" s="114"/>
      <c r="AV2162" s="114"/>
      <c r="AW2162" s="114"/>
      <c r="AX2162" s="114"/>
      <c r="AY2162" s="114"/>
      <c r="AZ2162" s="114"/>
      <c r="BA2162" s="114"/>
      <c r="BB2162" s="114"/>
      <c r="BC2162" s="114"/>
      <c r="BD2162" s="114"/>
      <c r="BE2162" s="114"/>
      <c r="BF2162" s="114"/>
      <c r="BG2162" s="114"/>
      <c r="BH2162" s="114"/>
      <c r="BI2162" s="114"/>
      <c r="BJ2162" s="114"/>
      <c r="BK2162" s="114"/>
      <c r="BL2162" s="114"/>
    </row>
    <row r="2163">
      <c r="A2163" s="114"/>
      <c r="B2163" s="114"/>
      <c r="C2163" s="114"/>
      <c r="D2163" s="114"/>
      <c r="E2163" s="114"/>
      <c r="F2163" s="114"/>
      <c r="G2163" s="114"/>
      <c r="H2163" s="114"/>
      <c r="I2163" s="114"/>
      <c r="J2163" s="114"/>
      <c r="K2163" s="114"/>
      <c r="L2163" s="114"/>
      <c r="M2163" s="114"/>
      <c r="N2163" s="114"/>
      <c r="O2163" s="114"/>
      <c r="P2163" s="114"/>
      <c r="Q2163" s="114"/>
      <c r="R2163" s="114"/>
      <c r="S2163" s="114"/>
      <c r="T2163" s="114"/>
      <c r="U2163" s="114"/>
      <c r="V2163" s="114"/>
      <c r="W2163" s="114"/>
      <c r="X2163" s="114"/>
      <c r="Y2163" s="114"/>
      <c r="Z2163" s="114"/>
      <c r="AA2163" s="114"/>
      <c r="AB2163" s="114"/>
      <c r="AC2163" s="114"/>
      <c r="AD2163" s="114"/>
      <c r="AE2163" s="114"/>
      <c r="AF2163" s="114"/>
      <c r="AG2163" s="114"/>
      <c r="AH2163" s="114"/>
      <c r="AI2163" s="114"/>
      <c r="AJ2163" s="114"/>
      <c r="AK2163" s="114"/>
      <c r="AL2163" s="114"/>
      <c r="AM2163" s="114"/>
      <c r="AN2163" s="114"/>
      <c r="AO2163" s="114"/>
      <c r="AP2163" s="114"/>
      <c r="AQ2163" s="114"/>
      <c r="AR2163" s="114"/>
      <c r="AS2163" s="114"/>
      <c r="AT2163" s="114"/>
      <c r="AU2163" s="114"/>
      <c r="AV2163" s="114"/>
      <c r="AW2163" s="114"/>
      <c r="AX2163" s="114"/>
      <c r="AY2163" s="114"/>
      <c r="AZ2163" s="114"/>
      <c r="BA2163" s="114"/>
      <c r="BB2163" s="114"/>
      <c r="BC2163" s="114"/>
      <c r="BD2163" s="114"/>
      <c r="BE2163" s="114"/>
      <c r="BF2163" s="114"/>
      <c r="BG2163" s="114"/>
      <c r="BH2163" s="114"/>
      <c r="BI2163" s="114"/>
      <c r="BJ2163" s="114"/>
      <c r="BK2163" s="114"/>
      <c r="BL2163" s="114"/>
    </row>
    <row r="2164">
      <c r="A2164" s="114"/>
      <c r="B2164" s="114"/>
      <c r="C2164" s="114"/>
      <c r="D2164" s="114"/>
      <c r="E2164" s="114"/>
      <c r="F2164" s="114"/>
      <c r="G2164" s="114"/>
      <c r="H2164" s="114"/>
      <c r="I2164" s="114"/>
      <c r="J2164" s="114"/>
      <c r="K2164" s="114"/>
      <c r="L2164" s="114"/>
      <c r="M2164" s="114"/>
      <c r="N2164" s="114"/>
      <c r="O2164" s="114"/>
      <c r="P2164" s="114"/>
      <c r="Q2164" s="114"/>
      <c r="R2164" s="114"/>
      <c r="S2164" s="114"/>
      <c r="T2164" s="114"/>
      <c r="U2164" s="114"/>
      <c r="V2164" s="114"/>
      <c r="W2164" s="114"/>
      <c r="X2164" s="114"/>
      <c r="Y2164" s="114"/>
      <c r="Z2164" s="114"/>
      <c r="AA2164" s="114"/>
      <c r="AB2164" s="114"/>
      <c r="AC2164" s="114"/>
      <c r="AD2164" s="114"/>
      <c r="AE2164" s="114"/>
      <c r="AF2164" s="114"/>
      <c r="AG2164" s="114"/>
      <c r="AH2164" s="114"/>
      <c r="AI2164" s="114"/>
      <c r="AJ2164" s="114"/>
      <c r="AK2164" s="114"/>
      <c r="AL2164" s="114"/>
      <c r="AM2164" s="114"/>
      <c r="AN2164" s="114"/>
      <c r="AO2164" s="114"/>
      <c r="AP2164" s="114"/>
      <c r="AQ2164" s="114"/>
      <c r="AR2164" s="114"/>
      <c r="AS2164" s="114"/>
      <c r="AT2164" s="114"/>
      <c r="AU2164" s="114"/>
      <c r="AV2164" s="114"/>
      <c r="AW2164" s="114"/>
      <c r="AX2164" s="114"/>
      <c r="AY2164" s="114"/>
      <c r="AZ2164" s="114"/>
      <c r="BA2164" s="114"/>
      <c r="BB2164" s="114"/>
      <c r="BC2164" s="114"/>
      <c r="BD2164" s="114"/>
      <c r="BE2164" s="114"/>
      <c r="BF2164" s="114"/>
      <c r="BG2164" s="114"/>
      <c r="BH2164" s="114"/>
      <c r="BI2164" s="114"/>
      <c r="BJ2164" s="114"/>
      <c r="BK2164" s="114"/>
      <c r="BL2164" s="114"/>
    </row>
    <row r="2165">
      <c r="A2165" s="114"/>
      <c r="B2165" s="114"/>
      <c r="C2165" s="114"/>
      <c r="D2165" s="114"/>
      <c r="E2165" s="114"/>
      <c r="F2165" s="114"/>
      <c r="G2165" s="114"/>
      <c r="H2165" s="114"/>
      <c r="I2165" s="114"/>
      <c r="J2165" s="114"/>
      <c r="K2165" s="114"/>
      <c r="L2165" s="114"/>
      <c r="M2165" s="114"/>
      <c r="N2165" s="114"/>
      <c r="O2165" s="114"/>
      <c r="P2165" s="114"/>
      <c r="Q2165" s="114"/>
      <c r="R2165" s="114"/>
      <c r="S2165" s="114"/>
      <c r="T2165" s="114"/>
      <c r="U2165" s="114"/>
      <c r="V2165" s="114"/>
      <c r="W2165" s="114"/>
      <c r="X2165" s="114"/>
      <c r="Y2165" s="114"/>
      <c r="Z2165" s="114"/>
      <c r="AA2165" s="114"/>
      <c r="AB2165" s="114"/>
      <c r="AC2165" s="114"/>
      <c r="AD2165" s="114"/>
      <c r="AE2165" s="114"/>
      <c r="AF2165" s="114"/>
      <c r="AG2165" s="114"/>
      <c r="AH2165" s="114"/>
      <c r="AI2165" s="114"/>
      <c r="AJ2165" s="114"/>
      <c r="AK2165" s="114"/>
      <c r="AL2165" s="114"/>
      <c r="AM2165" s="114"/>
      <c r="AN2165" s="114"/>
      <c r="AO2165" s="114"/>
      <c r="AP2165" s="114"/>
      <c r="AQ2165" s="114"/>
      <c r="AR2165" s="114"/>
      <c r="AS2165" s="114"/>
      <c r="AT2165" s="114"/>
      <c r="AU2165" s="114"/>
      <c r="AV2165" s="114"/>
      <c r="AW2165" s="114"/>
      <c r="AX2165" s="114"/>
      <c r="AY2165" s="114"/>
      <c r="AZ2165" s="114"/>
      <c r="BA2165" s="114"/>
      <c r="BB2165" s="114"/>
      <c r="BC2165" s="114"/>
      <c r="BD2165" s="114"/>
      <c r="BE2165" s="114"/>
      <c r="BF2165" s="114"/>
      <c r="BG2165" s="114"/>
      <c r="BH2165" s="114"/>
      <c r="BI2165" s="114"/>
      <c r="BJ2165" s="114"/>
      <c r="BK2165" s="114"/>
      <c r="BL2165" s="114"/>
    </row>
    <row r="2166">
      <c r="A2166" s="114"/>
      <c r="B2166" s="114"/>
      <c r="C2166" s="114"/>
      <c r="D2166" s="114"/>
      <c r="E2166" s="114"/>
      <c r="F2166" s="114"/>
      <c r="G2166" s="114"/>
      <c r="H2166" s="114"/>
      <c r="I2166" s="114"/>
      <c r="J2166" s="114"/>
      <c r="K2166" s="114"/>
      <c r="L2166" s="114"/>
      <c r="M2166" s="114"/>
      <c r="N2166" s="114"/>
      <c r="O2166" s="114"/>
      <c r="P2166" s="114"/>
      <c r="Q2166" s="114"/>
      <c r="R2166" s="114"/>
      <c r="S2166" s="114"/>
      <c r="T2166" s="114"/>
      <c r="U2166" s="114"/>
      <c r="V2166" s="114"/>
      <c r="W2166" s="114"/>
      <c r="X2166" s="114"/>
      <c r="Y2166" s="114"/>
      <c r="Z2166" s="114"/>
      <c r="AA2166" s="114"/>
      <c r="AB2166" s="114"/>
      <c r="AC2166" s="114"/>
      <c r="AD2166" s="114"/>
      <c r="AE2166" s="114"/>
      <c r="AF2166" s="114"/>
      <c r="AG2166" s="114"/>
      <c r="AH2166" s="114"/>
      <c r="AI2166" s="114"/>
      <c r="AJ2166" s="114"/>
      <c r="AK2166" s="114"/>
      <c r="AL2166" s="114"/>
      <c r="AM2166" s="114"/>
      <c r="AN2166" s="114"/>
      <c r="AO2166" s="114"/>
      <c r="AP2166" s="114"/>
      <c r="AQ2166" s="114"/>
      <c r="AR2166" s="114"/>
      <c r="AS2166" s="114"/>
      <c r="AT2166" s="114"/>
      <c r="AU2166" s="114"/>
      <c r="AV2166" s="114"/>
      <c r="AW2166" s="114"/>
      <c r="AX2166" s="114"/>
      <c r="AY2166" s="114"/>
      <c r="AZ2166" s="114"/>
      <c r="BA2166" s="114"/>
      <c r="BB2166" s="114"/>
      <c r="BC2166" s="114"/>
      <c r="BD2166" s="114"/>
      <c r="BE2166" s="114"/>
      <c r="BF2166" s="114"/>
      <c r="BG2166" s="114"/>
      <c r="BH2166" s="114"/>
      <c r="BI2166" s="114"/>
      <c r="BJ2166" s="114"/>
      <c r="BK2166" s="114"/>
      <c r="BL2166" s="114"/>
    </row>
    <row r="2167">
      <c r="A2167" s="114"/>
      <c r="B2167" s="114"/>
      <c r="C2167" s="114"/>
      <c r="D2167" s="114"/>
      <c r="E2167" s="114"/>
      <c r="F2167" s="114"/>
      <c r="G2167" s="114"/>
      <c r="H2167" s="114"/>
      <c r="I2167" s="114"/>
      <c r="J2167" s="114"/>
      <c r="K2167" s="114"/>
      <c r="L2167" s="114"/>
      <c r="M2167" s="114"/>
      <c r="N2167" s="114"/>
      <c r="O2167" s="114"/>
      <c r="P2167" s="114"/>
      <c r="Q2167" s="114"/>
      <c r="R2167" s="114"/>
      <c r="S2167" s="114"/>
      <c r="T2167" s="114"/>
      <c r="U2167" s="114"/>
      <c r="V2167" s="114"/>
      <c r="W2167" s="114"/>
      <c r="X2167" s="114"/>
      <c r="Y2167" s="114"/>
      <c r="Z2167" s="114"/>
      <c r="AA2167" s="114"/>
      <c r="AB2167" s="114"/>
      <c r="AC2167" s="114"/>
      <c r="AD2167" s="114"/>
      <c r="AE2167" s="114"/>
      <c r="AF2167" s="114"/>
      <c r="AG2167" s="114"/>
      <c r="AH2167" s="114"/>
      <c r="AI2167" s="114"/>
      <c r="AJ2167" s="114"/>
      <c r="AK2167" s="114"/>
      <c r="AL2167" s="114"/>
      <c r="AM2167" s="114"/>
      <c r="AN2167" s="114"/>
      <c r="AO2167" s="114"/>
      <c r="AP2167" s="114"/>
      <c r="AQ2167" s="114"/>
      <c r="AR2167" s="114"/>
      <c r="AS2167" s="114"/>
      <c r="AT2167" s="114"/>
      <c r="AU2167" s="114"/>
      <c r="AV2167" s="114"/>
      <c r="AW2167" s="114"/>
      <c r="AX2167" s="114"/>
      <c r="AY2167" s="114"/>
      <c r="AZ2167" s="114"/>
      <c r="BA2167" s="114"/>
      <c r="BB2167" s="114"/>
      <c r="BC2167" s="114"/>
      <c r="BD2167" s="114"/>
      <c r="BE2167" s="114"/>
      <c r="BF2167" s="114"/>
      <c r="BG2167" s="114"/>
      <c r="BH2167" s="114"/>
      <c r="BI2167" s="114"/>
      <c r="BJ2167" s="114"/>
      <c r="BK2167" s="114"/>
      <c r="BL2167" s="114"/>
    </row>
    <row r="2168">
      <c r="A2168" s="114"/>
      <c r="B2168" s="114"/>
      <c r="C2168" s="114"/>
      <c r="D2168" s="114"/>
      <c r="E2168" s="114"/>
      <c r="F2168" s="114"/>
      <c r="G2168" s="114"/>
      <c r="H2168" s="114"/>
      <c r="I2168" s="114"/>
      <c r="J2168" s="114"/>
      <c r="K2168" s="114"/>
      <c r="L2168" s="114"/>
      <c r="M2168" s="114"/>
      <c r="N2168" s="114"/>
      <c r="O2168" s="114"/>
      <c r="P2168" s="114"/>
      <c r="Q2168" s="114"/>
      <c r="R2168" s="114"/>
      <c r="S2168" s="114"/>
      <c r="T2168" s="114"/>
      <c r="U2168" s="114"/>
      <c r="V2168" s="114"/>
      <c r="W2168" s="114"/>
      <c r="X2168" s="114"/>
      <c r="Y2168" s="114"/>
      <c r="Z2168" s="114"/>
      <c r="AA2168" s="114"/>
      <c r="AB2168" s="114"/>
      <c r="AC2168" s="114"/>
      <c r="AD2168" s="114"/>
      <c r="AE2168" s="114"/>
      <c r="AF2168" s="114"/>
      <c r="AG2168" s="114"/>
      <c r="AH2168" s="114"/>
      <c r="AI2168" s="114"/>
      <c r="AJ2168" s="114"/>
      <c r="AK2168" s="114"/>
      <c r="AL2168" s="114"/>
      <c r="AM2168" s="114"/>
      <c r="AN2168" s="114"/>
      <c r="AO2168" s="114"/>
      <c r="AP2168" s="114"/>
      <c r="AQ2168" s="114"/>
      <c r="AR2168" s="114"/>
      <c r="AS2168" s="114"/>
      <c r="AT2168" s="114"/>
      <c r="AU2168" s="114"/>
      <c r="AV2168" s="114"/>
      <c r="AW2168" s="114"/>
      <c r="AX2168" s="114"/>
      <c r="AY2168" s="114"/>
      <c r="AZ2168" s="114"/>
      <c r="BA2168" s="114"/>
      <c r="BB2168" s="114"/>
      <c r="BC2168" s="114"/>
      <c r="BD2168" s="114"/>
      <c r="BE2168" s="114"/>
      <c r="BF2168" s="114"/>
      <c r="BG2168" s="114"/>
      <c r="BH2168" s="114"/>
      <c r="BI2168" s="114"/>
      <c r="BJ2168" s="114"/>
      <c r="BK2168" s="114"/>
      <c r="BL2168" s="114"/>
    </row>
    <row r="2169">
      <c r="A2169" s="114"/>
      <c r="B2169" s="114"/>
      <c r="C2169" s="114"/>
      <c r="D2169" s="114"/>
      <c r="E2169" s="114"/>
      <c r="F2169" s="114"/>
      <c r="G2169" s="114"/>
      <c r="H2169" s="114"/>
      <c r="I2169" s="114"/>
      <c r="J2169" s="114"/>
      <c r="K2169" s="114"/>
      <c r="L2169" s="114"/>
      <c r="M2169" s="114"/>
      <c r="N2169" s="114"/>
      <c r="O2169" s="114"/>
      <c r="P2169" s="114"/>
      <c r="Q2169" s="114"/>
      <c r="R2169" s="114"/>
      <c r="S2169" s="114"/>
      <c r="T2169" s="114"/>
      <c r="U2169" s="114"/>
      <c r="V2169" s="114"/>
      <c r="W2169" s="114"/>
      <c r="X2169" s="114"/>
      <c r="Y2169" s="114"/>
      <c r="Z2169" s="114"/>
      <c r="AA2169" s="114"/>
      <c r="AB2169" s="114"/>
      <c r="AC2169" s="114"/>
      <c r="AD2169" s="114"/>
      <c r="AE2169" s="114"/>
      <c r="AF2169" s="114"/>
      <c r="AG2169" s="114"/>
      <c r="AH2169" s="114"/>
      <c r="AI2169" s="114"/>
      <c r="AJ2169" s="114"/>
      <c r="AK2169" s="114"/>
      <c r="AL2169" s="114"/>
      <c r="AM2169" s="114"/>
      <c r="AN2169" s="114"/>
      <c r="AO2169" s="114"/>
      <c r="AP2169" s="114"/>
      <c r="AQ2169" s="114"/>
      <c r="AR2169" s="114"/>
      <c r="AS2169" s="114"/>
      <c r="AT2169" s="114"/>
      <c r="AU2169" s="114"/>
      <c r="AV2169" s="114"/>
      <c r="AW2169" s="114"/>
      <c r="AX2169" s="114"/>
      <c r="AY2169" s="114"/>
      <c r="AZ2169" s="114"/>
      <c r="BA2169" s="114"/>
      <c r="BB2169" s="114"/>
      <c r="BC2169" s="114"/>
      <c r="BD2169" s="114"/>
      <c r="BE2169" s="114"/>
      <c r="BF2169" s="114"/>
      <c r="BG2169" s="114"/>
      <c r="BH2169" s="114"/>
      <c r="BI2169" s="114"/>
      <c r="BJ2169" s="114"/>
      <c r="BK2169" s="114"/>
      <c r="BL2169" s="114"/>
    </row>
    <row r="2170">
      <c r="A2170" s="114"/>
      <c r="B2170" s="114"/>
      <c r="C2170" s="114"/>
      <c r="D2170" s="114"/>
      <c r="E2170" s="114"/>
      <c r="F2170" s="114"/>
      <c r="G2170" s="114"/>
      <c r="H2170" s="114"/>
      <c r="I2170" s="114"/>
      <c r="J2170" s="114"/>
      <c r="K2170" s="114"/>
      <c r="L2170" s="114"/>
      <c r="M2170" s="114"/>
      <c r="N2170" s="114"/>
      <c r="O2170" s="114"/>
      <c r="P2170" s="114"/>
      <c r="Q2170" s="114"/>
      <c r="R2170" s="114"/>
      <c r="S2170" s="114"/>
      <c r="T2170" s="114"/>
      <c r="U2170" s="114"/>
      <c r="V2170" s="114"/>
      <c r="W2170" s="114"/>
      <c r="X2170" s="114"/>
      <c r="Y2170" s="114"/>
      <c r="Z2170" s="114"/>
      <c r="AA2170" s="114"/>
      <c r="AB2170" s="114"/>
      <c r="AC2170" s="114"/>
      <c r="AD2170" s="114"/>
      <c r="AE2170" s="114"/>
      <c r="AF2170" s="114"/>
      <c r="AG2170" s="114"/>
      <c r="AH2170" s="114"/>
      <c r="AI2170" s="114"/>
      <c r="AJ2170" s="114"/>
      <c r="AK2170" s="114"/>
      <c r="AL2170" s="114"/>
      <c r="AM2170" s="114"/>
      <c r="AN2170" s="114"/>
      <c r="AO2170" s="114"/>
      <c r="AP2170" s="114"/>
      <c r="AQ2170" s="114"/>
      <c r="AR2170" s="114"/>
      <c r="AS2170" s="114"/>
      <c r="AT2170" s="114"/>
      <c r="AU2170" s="114"/>
      <c r="AV2170" s="114"/>
      <c r="AW2170" s="114"/>
      <c r="AX2170" s="114"/>
      <c r="AY2170" s="114"/>
      <c r="AZ2170" s="114"/>
      <c r="BA2170" s="114"/>
      <c r="BB2170" s="114"/>
      <c r="BC2170" s="114"/>
      <c r="BD2170" s="114"/>
      <c r="BE2170" s="114"/>
      <c r="BF2170" s="114"/>
      <c r="BG2170" s="114"/>
      <c r="BH2170" s="114"/>
      <c r="BI2170" s="114"/>
      <c r="BJ2170" s="114"/>
      <c r="BK2170" s="114"/>
      <c r="BL2170" s="114"/>
    </row>
    <row r="2171">
      <c r="A2171" s="114"/>
      <c r="B2171" s="114"/>
      <c r="C2171" s="114"/>
      <c r="D2171" s="114"/>
      <c r="E2171" s="114"/>
      <c r="F2171" s="114"/>
      <c r="G2171" s="114"/>
      <c r="H2171" s="114"/>
      <c r="I2171" s="114"/>
      <c r="J2171" s="114"/>
      <c r="K2171" s="114"/>
      <c r="L2171" s="114"/>
      <c r="M2171" s="114"/>
      <c r="N2171" s="114"/>
      <c r="O2171" s="114"/>
      <c r="P2171" s="114"/>
      <c r="Q2171" s="114"/>
      <c r="R2171" s="114"/>
      <c r="S2171" s="114"/>
      <c r="T2171" s="114"/>
      <c r="U2171" s="114"/>
      <c r="V2171" s="114"/>
      <c r="W2171" s="114"/>
      <c r="X2171" s="114"/>
      <c r="Y2171" s="114"/>
      <c r="Z2171" s="114"/>
      <c r="AA2171" s="114"/>
      <c r="AB2171" s="114"/>
      <c r="AC2171" s="114"/>
      <c r="AD2171" s="114"/>
      <c r="AE2171" s="114"/>
      <c r="AF2171" s="114"/>
      <c r="AG2171" s="114"/>
      <c r="AH2171" s="114"/>
      <c r="AI2171" s="114"/>
      <c r="AJ2171" s="114"/>
      <c r="AK2171" s="114"/>
      <c r="AL2171" s="114"/>
      <c r="AM2171" s="114"/>
      <c r="AN2171" s="114"/>
      <c r="AO2171" s="114"/>
      <c r="AP2171" s="114"/>
      <c r="AQ2171" s="114"/>
      <c r="AR2171" s="114"/>
      <c r="AS2171" s="114"/>
      <c r="AT2171" s="114"/>
      <c r="AU2171" s="114"/>
      <c r="AV2171" s="114"/>
      <c r="AW2171" s="114"/>
      <c r="AX2171" s="114"/>
      <c r="AY2171" s="114"/>
      <c r="AZ2171" s="114"/>
      <c r="BA2171" s="114"/>
      <c r="BB2171" s="114"/>
      <c r="BC2171" s="114"/>
      <c r="BD2171" s="114"/>
      <c r="BE2171" s="114"/>
      <c r="BF2171" s="114"/>
      <c r="BG2171" s="114"/>
      <c r="BH2171" s="114"/>
      <c r="BI2171" s="114"/>
      <c r="BJ2171" s="114"/>
      <c r="BK2171" s="114"/>
      <c r="BL2171" s="114"/>
    </row>
    <row r="2172">
      <c r="A2172" s="114"/>
      <c r="B2172" s="114"/>
      <c r="C2172" s="114"/>
      <c r="D2172" s="114"/>
      <c r="E2172" s="114"/>
      <c r="F2172" s="114"/>
      <c r="G2172" s="114"/>
      <c r="H2172" s="114"/>
      <c r="I2172" s="114"/>
      <c r="J2172" s="114"/>
      <c r="K2172" s="114"/>
      <c r="L2172" s="114"/>
      <c r="M2172" s="114"/>
      <c r="N2172" s="114"/>
      <c r="O2172" s="114"/>
      <c r="P2172" s="114"/>
      <c r="Q2172" s="114"/>
      <c r="R2172" s="114"/>
      <c r="S2172" s="114"/>
      <c r="T2172" s="114"/>
      <c r="U2172" s="114"/>
      <c r="V2172" s="114"/>
      <c r="W2172" s="114"/>
      <c r="X2172" s="114"/>
      <c r="Y2172" s="114"/>
      <c r="Z2172" s="114"/>
      <c r="AA2172" s="114"/>
      <c r="AB2172" s="114"/>
      <c r="AC2172" s="114"/>
      <c r="AD2172" s="114"/>
      <c r="AE2172" s="114"/>
      <c r="AF2172" s="114"/>
      <c r="AG2172" s="114"/>
      <c r="AH2172" s="114"/>
      <c r="AI2172" s="114"/>
      <c r="AJ2172" s="114"/>
      <c r="AK2172" s="114"/>
      <c r="AL2172" s="114"/>
      <c r="AM2172" s="114"/>
      <c r="AN2172" s="114"/>
      <c r="AO2172" s="114"/>
      <c r="AP2172" s="114"/>
      <c r="AQ2172" s="114"/>
      <c r="AR2172" s="114"/>
      <c r="AS2172" s="114"/>
      <c r="AT2172" s="114"/>
      <c r="AU2172" s="114"/>
      <c r="AV2172" s="114"/>
      <c r="AW2172" s="114"/>
      <c r="AX2172" s="114"/>
      <c r="AY2172" s="114"/>
      <c r="AZ2172" s="114"/>
      <c r="BA2172" s="114"/>
      <c r="BB2172" s="114"/>
      <c r="BC2172" s="114"/>
      <c r="BD2172" s="114"/>
      <c r="BE2172" s="114"/>
      <c r="BF2172" s="114"/>
      <c r="BG2172" s="114"/>
      <c r="BH2172" s="114"/>
      <c r="BI2172" s="114"/>
      <c r="BJ2172" s="114"/>
      <c r="BK2172" s="114"/>
      <c r="BL2172" s="114"/>
    </row>
    <row r="2173">
      <c r="A2173" s="114"/>
      <c r="B2173" s="114"/>
      <c r="C2173" s="114"/>
      <c r="D2173" s="114"/>
      <c r="E2173" s="114"/>
      <c r="F2173" s="114"/>
      <c r="G2173" s="114"/>
      <c r="H2173" s="114"/>
      <c r="I2173" s="114"/>
      <c r="J2173" s="114"/>
      <c r="K2173" s="114"/>
      <c r="L2173" s="114"/>
      <c r="M2173" s="114"/>
      <c r="N2173" s="114"/>
      <c r="O2173" s="114"/>
      <c r="P2173" s="114"/>
      <c r="Q2173" s="114"/>
      <c r="R2173" s="114"/>
      <c r="S2173" s="114"/>
      <c r="T2173" s="114"/>
      <c r="U2173" s="114"/>
      <c r="V2173" s="114"/>
      <c r="W2173" s="114"/>
      <c r="X2173" s="114"/>
      <c r="Y2173" s="114"/>
      <c r="Z2173" s="114"/>
      <c r="AA2173" s="114"/>
      <c r="AB2173" s="114"/>
      <c r="AC2173" s="114"/>
      <c r="AD2173" s="114"/>
      <c r="AE2173" s="114"/>
      <c r="AF2173" s="114"/>
      <c r="AG2173" s="114"/>
      <c r="AH2173" s="114"/>
      <c r="AI2173" s="114"/>
      <c r="AJ2173" s="114"/>
      <c r="AK2173" s="114"/>
      <c r="AL2173" s="114"/>
      <c r="AM2173" s="114"/>
      <c r="AN2173" s="114"/>
      <c r="AO2173" s="114"/>
      <c r="AP2173" s="114"/>
      <c r="AQ2173" s="114"/>
      <c r="AR2173" s="114"/>
      <c r="AS2173" s="114"/>
      <c r="AT2173" s="114"/>
      <c r="AU2173" s="114"/>
      <c r="AV2173" s="114"/>
      <c r="AW2173" s="114"/>
      <c r="AX2173" s="114"/>
      <c r="AY2173" s="114"/>
      <c r="AZ2173" s="114"/>
      <c r="BA2173" s="114"/>
      <c r="BB2173" s="114"/>
      <c r="BC2173" s="114"/>
      <c r="BD2173" s="114"/>
      <c r="BE2173" s="114"/>
      <c r="BF2173" s="114"/>
      <c r="BG2173" s="114"/>
      <c r="BH2173" s="114"/>
      <c r="BI2173" s="114"/>
      <c r="BJ2173" s="114"/>
      <c r="BK2173" s="114"/>
      <c r="BL2173" s="114"/>
    </row>
    <row r="2174">
      <c r="A2174" s="114"/>
      <c r="B2174" s="114"/>
      <c r="C2174" s="114"/>
      <c r="D2174" s="114"/>
      <c r="E2174" s="114"/>
      <c r="F2174" s="114"/>
      <c r="G2174" s="114"/>
      <c r="H2174" s="114"/>
      <c r="I2174" s="114"/>
      <c r="J2174" s="114"/>
      <c r="K2174" s="114"/>
      <c r="L2174" s="114"/>
      <c r="M2174" s="114"/>
      <c r="N2174" s="114"/>
      <c r="O2174" s="114"/>
      <c r="P2174" s="114"/>
      <c r="Q2174" s="114"/>
      <c r="R2174" s="114"/>
      <c r="S2174" s="114"/>
      <c r="T2174" s="114"/>
      <c r="U2174" s="114"/>
      <c r="V2174" s="114"/>
      <c r="W2174" s="114"/>
      <c r="X2174" s="114"/>
      <c r="Y2174" s="114"/>
      <c r="Z2174" s="114"/>
      <c r="AA2174" s="114"/>
      <c r="AB2174" s="114"/>
      <c r="AC2174" s="114"/>
      <c r="AD2174" s="114"/>
      <c r="AE2174" s="114"/>
      <c r="AF2174" s="114"/>
      <c r="AG2174" s="114"/>
      <c r="AH2174" s="114"/>
      <c r="AI2174" s="114"/>
      <c r="AJ2174" s="114"/>
      <c r="AK2174" s="114"/>
      <c r="AL2174" s="114"/>
      <c r="AM2174" s="114"/>
      <c r="AN2174" s="114"/>
      <c r="AO2174" s="114"/>
      <c r="AP2174" s="114"/>
      <c r="AQ2174" s="114"/>
      <c r="AR2174" s="114"/>
      <c r="AS2174" s="114"/>
      <c r="AT2174" s="114"/>
      <c r="AU2174" s="114"/>
      <c r="AV2174" s="114"/>
      <c r="AW2174" s="114"/>
      <c r="AX2174" s="114"/>
      <c r="AY2174" s="114"/>
      <c r="AZ2174" s="114"/>
      <c r="BA2174" s="114"/>
      <c r="BB2174" s="114"/>
      <c r="BC2174" s="114"/>
      <c r="BD2174" s="114"/>
      <c r="BE2174" s="114"/>
      <c r="BF2174" s="114"/>
      <c r="BG2174" s="114"/>
      <c r="BH2174" s="114"/>
      <c r="BI2174" s="114"/>
      <c r="BJ2174" s="114"/>
      <c r="BK2174" s="114"/>
      <c r="BL2174" s="114"/>
    </row>
    <row r="2175">
      <c r="A2175" s="114"/>
      <c r="B2175" s="114"/>
      <c r="C2175" s="114"/>
      <c r="D2175" s="114"/>
      <c r="E2175" s="114"/>
      <c r="F2175" s="114"/>
      <c r="G2175" s="114"/>
      <c r="H2175" s="114"/>
      <c r="I2175" s="114"/>
      <c r="J2175" s="114"/>
      <c r="K2175" s="114"/>
      <c r="L2175" s="114"/>
      <c r="M2175" s="114"/>
      <c r="N2175" s="114"/>
      <c r="O2175" s="114"/>
      <c r="P2175" s="114"/>
      <c r="Q2175" s="114"/>
      <c r="R2175" s="114"/>
      <c r="S2175" s="114"/>
      <c r="T2175" s="114"/>
      <c r="U2175" s="114"/>
      <c r="V2175" s="114"/>
      <c r="W2175" s="114"/>
      <c r="X2175" s="114"/>
      <c r="Y2175" s="114"/>
      <c r="Z2175" s="114"/>
      <c r="AA2175" s="114"/>
      <c r="AB2175" s="114"/>
      <c r="AC2175" s="114"/>
      <c r="AD2175" s="114"/>
      <c r="AE2175" s="114"/>
      <c r="AF2175" s="114"/>
      <c r="AG2175" s="114"/>
      <c r="AH2175" s="114"/>
      <c r="AI2175" s="114"/>
      <c r="AJ2175" s="114"/>
      <c r="AK2175" s="114"/>
      <c r="AL2175" s="114"/>
      <c r="AM2175" s="114"/>
      <c r="AN2175" s="114"/>
      <c r="AO2175" s="114"/>
      <c r="AP2175" s="114"/>
      <c r="AQ2175" s="114"/>
      <c r="AR2175" s="114"/>
      <c r="AS2175" s="114"/>
      <c r="AT2175" s="114"/>
      <c r="AU2175" s="114"/>
      <c r="AV2175" s="114"/>
      <c r="AW2175" s="114"/>
      <c r="AX2175" s="114"/>
      <c r="AY2175" s="114"/>
      <c r="AZ2175" s="114"/>
      <c r="BA2175" s="114"/>
      <c r="BB2175" s="114"/>
      <c r="BC2175" s="114"/>
      <c r="BD2175" s="114"/>
      <c r="BE2175" s="114"/>
      <c r="BF2175" s="114"/>
      <c r="BG2175" s="114"/>
      <c r="BH2175" s="114"/>
      <c r="BI2175" s="114"/>
      <c r="BJ2175" s="114"/>
      <c r="BK2175" s="114"/>
      <c r="BL2175" s="114"/>
    </row>
    <row r="2176">
      <c r="A2176" s="114"/>
      <c r="B2176" s="114"/>
      <c r="C2176" s="114"/>
      <c r="D2176" s="114"/>
      <c r="E2176" s="114"/>
      <c r="F2176" s="114"/>
      <c r="G2176" s="114"/>
      <c r="H2176" s="114"/>
      <c r="I2176" s="114"/>
      <c r="J2176" s="114"/>
      <c r="K2176" s="114"/>
      <c r="L2176" s="114"/>
      <c r="M2176" s="114"/>
      <c r="N2176" s="114"/>
      <c r="O2176" s="114"/>
      <c r="P2176" s="114"/>
      <c r="Q2176" s="114"/>
      <c r="R2176" s="114"/>
      <c r="S2176" s="114"/>
      <c r="T2176" s="114"/>
      <c r="U2176" s="114"/>
      <c r="V2176" s="114"/>
      <c r="W2176" s="114"/>
      <c r="X2176" s="114"/>
      <c r="Y2176" s="114"/>
      <c r="Z2176" s="114"/>
      <c r="AA2176" s="114"/>
      <c r="AB2176" s="114"/>
      <c r="AC2176" s="114"/>
      <c r="AD2176" s="114"/>
      <c r="AE2176" s="114"/>
      <c r="AF2176" s="114"/>
      <c r="AG2176" s="114"/>
      <c r="AH2176" s="114"/>
      <c r="AI2176" s="114"/>
      <c r="AJ2176" s="114"/>
      <c r="AK2176" s="114"/>
      <c r="AL2176" s="114"/>
      <c r="AM2176" s="114"/>
      <c r="AN2176" s="114"/>
      <c r="AO2176" s="114"/>
      <c r="AP2176" s="114"/>
      <c r="AQ2176" s="114"/>
      <c r="AR2176" s="114"/>
      <c r="AS2176" s="114"/>
      <c r="AT2176" s="114"/>
      <c r="AU2176" s="114"/>
      <c r="AV2176" s="114"/>
      <c r="AW2176" s="114"/>
      <c r="AX2176" s="114"/>
      <c r="AY2176" s="114"/>
      <c r="AZ2176" s="114"/>
      <c r="BA2176" s="114"/>
      <c r="BB2176" s="114"/>
      <c r="BC2176" s="114"/>
      <c r="BD2176" s="114"/>
      <c r="BE2176" s="114"/>
      <c r="BF2176" s="114"/>
      <c r="BG2176" s="114"/>
      <c r="BH2176" s="114"/>
      <c r="BI2176" s="114"/>
      <c r="BJ2176" s="114"/>
      <c r="BK2176" s="114"/>
      <c r="BL2176" s="114"/>
    </row>
    <row r="2177">
      <c r="A2177" s="114"/>
      <c r="B2177" s="114"/>
      <c r="C2177" s="114"/>
      <c r="D2177" s="114"/>
      <c r="E2177" s="114"/>
      <c r="F2177" s="114"/>
      <c r="G2177" s="114"/>
      <c r="H2177" s="114"/>
      <c r="I2177" s="114"/>
      <c r="J2177" s="114"/>
      <c r="K2177" s="114"/>
      <c r="L2177" s="114"/>
      <c r="M2177" s="114"/>
      <c r="N2177" s="114"/>
      <c r="O2177" s="114"/>
      <c r="P2177" s="114"/>
      <c r="Q2177" s="114"/>
      <c r="R2177" s="114"/>
      <c r="S2177" s="114"/>
      <c r="T2177" s="114"/>
      <c r="U2177" s="114"/>
      <c r="V2177" s="114"/>
      <c r="W2177" s="114"/>
      <c r="X2177" s="114"/>
      <c r="Y2177" s="114"/>
      <c r="Z2177" s="114"/>
      <c r="AA2177" s="114"/>
      <c r="AB2177" s="114"/>
      <c r="AC2177" s="114"/>
      <c r="AD2177" s="114"/>
      <c r="AE2177" s="114"/>
      <c r="AF2177" s="114"/>
      <c r="AG2177" s="114"/>
      <c r="AH2177" s="114"/>
      <c r="AI2177" s="114"/>
      <c r="AJ2177" s="114"/>
      <c r="AK2177" s="114"/>
      <c r="AL2177" s="114"/>
      <c r="AM2177" s="114"/>
      <c r="AN2177" s="114"/>
      <c r="AO2177" s="114"/>
      <c r="AP2177" s="114"/>
      <c r="AQ2177" s="114"/>
      <c r="AR2177" s="114"/>
      <c r="AS2177" s="114"/>
      <c r="AT2177" s="114"/>
      <c r="AU2177" s="114"/>
      <c r="AV2177" s="114"/>
      <c r="AW2177" s="114"/>
      <c r="AX2177" s="114"/>
      <c r="AY2177" s="114"/>
      <c r="AZ2177" s="114"/>
      <c r="BA2177" s="114"/>
      <c r="BB2177" s="114"/>
      <c r="BC2177" s="114"/>
      <c r="BD2177" s="114"/>
      <c r="BE2177" s="114"/>
      <c r="BF2177" s="114"/>
      <c r="BG2177" s="114"/>
      <c r="BH2177" s="114"/>
      <c r="BI2177" s="114"/>
      <c r="BJ2177" s="114"/>
      <c r="BK2177" s="114"/>
      <c r="BL2177" s="114"/>
    </row>
    <row r="2178">
      <c r="A2178" s="114"/>
      <c r="B2178" s="114"/>
      <c r="C2178" s="114"/>
      <c r="D2178" s="114"/>
      <c r="E2178" s="114"/>
      <c r="F2178" s="114"/>
      <c r="G2178" s="114"/>
      <c r="H2178" s="114"/>
      <c r="I2178" s="114"/>
      <c r="J2178" s="114"/>
      <c r="K2178" s="114"/>
      <c r="L2178" s="114"/>
      <c r="M2178" s="114"/>
      <c r="N2178" s="114"/>
      <c r="O2178" s="114"/>
      <c r="P2178" s="114"/>
      <c r="Q2178" s="114"/>
      <c r="R2178" s="114"/>
      <c r="S2178" s="114"/>
      <c r="T2178" s="114"/>
      <c r="U2178" s="114"/>
      <c r="V2178" s="114"/>
      <c r="W2178" s="114"/>
      <c r="X2178" s="114"/>
      <c r="Y2178" s="114"/>
      <c r="Z2178" s="114"/>
      <c r="AA2178" s="114"/>
      <c r="AB2178" s="114"/>
      <c r="AC2178" s="114"/>
      <c r="AD2178" s="114"/>
      <c r="AE2178" s="114"/>
      <c r="AF2178" s="114"/>
      <c r="AG2178" s="114"/>
      <c r="AH2178" s="114"/>
      <c r="AI2178" s="114"/>
      <c r="AJ2178" s="114"/>
      <c r="AK2178" s="114"/>
      <c r="AL2178" s="114"/>
      <c r="AM2178" s="114"/>
      <c r="AN2178" s="114"/>
      <c r="AO2178" s="114"/>
      <c r="AP2178" s="114"/>
      <c r="AQ2178" s="114"/>
      <c r="AR2178" s="114"/>
      <c r="AS2178" s="114"/>
      <c r="AT2178" s="114"/>
      <c r="AU2178" s="114"/>
      <c r="AV2178" s="114"/>
      <c r="AW2178" s="114"/>
      <c r="AX2178" s="114"/>
      <c r="AY2178" s="114"/>
      <c r="AZ2178" s="114"/>
      <c r="BA2178" s="114"/>
      <c r="BB2178" s="114"/>
      <c r="BC2178" s="114"/>
      <c r="BD2178" s="114"/>
      <c r="BE2178" s="114"/>
      <c r="BF2178" s="114"/>
      <c r="BG2178" s="114"/>
      <c r="BH2178" s="114"/>
      <c r="BI2178" s="114"/>
      <c r="BJ2178" s="114"/>
      <c r="BK2178" s="114"/>
      <c r="BL2178" s="114"/>
    </row>
    <row r="2179">
      <c r="A2179" s="114"/>
      <c r="B2179" s="114"/>
      <c r="C2179" s="114"/>
      <c r="D2179" s="114"/>
      <c r="E2179" s="114"/>
      <c r="F2179" s="114"/>
      <c r="G2179" s="114"/>
      <c r="H2179" s="114"/>
      <c r="I2179" s="114"/>
      <c r="J2179" s="114"/>
      <c r="K2179" s="114"/>
      <c r="L2179" s="114"/>
      <c r="M2179" s="114"/>
      <c r="N2179" s="114"/>
      <c r="O2179" s="114"/>
      <c r="P2179" s="114"/>
      <c r="Q2179" s="114"/>
      <c r="R2179" s="114"/>
      <c r="S2179" s="114"/>
      <c r="T2179" s="114"/>
      <c r="U2179" s="114"/>
      <c r="V2179" s="114"/>
      <c r="W2179" s="114"/>
      <c r="X2179" s="114"/>
      <c r="Y2179" s="114"/>
      <c r="Z2179" s="114"/>
      <c r="AA2179" s="114"/>
      <c r="AB2179" s="114"/>
      <c r="AC2179" s="114"/>
      <c r="AD2179" s="114"/>
      <c r="AE2179" s="114"/>
      <c r="AF2179" s="114"/>
      <c r="AG2179" s="114"/>
      <c r="AH2179" s="114"/>
      <c r="AI2179" s="114"/>
      <c r="AJ2179" s="114"/>
      <c r="AK2179" s="114"/>
      <c r="AL2179" s="114"/>
      <c r="AM2179" s="114"/>
      <c r="AN2179" s="114"/>
      <c r="AO2179" s="114"/>
      <c r="AP2179" s="114"/>
      <c r="AQ2179" s="114"/>
      <c r="AR2179" s="114"/>
      <c r="AS2179" s="114"/>
      <c r="AT2179" s="114"/>
      <c r="AU2179" s="114"/>
      <c r="AV2179" s="114"/>
      <c r="AW2179" s="114"/>
      <c r="AX2179" s="114"/>
      <c r="AY2179" s="114"/>
      <c r="AZ2179" s="114"/>
      <c r="BA2179" s="114"/>
      <c r="BB2179" s="114"/>
      <c r="BC2179" s="114"/>
      <c r="BD2179" s="114"/>
      <c r="BE2179" s="114"/>
      <c r="BF2179" s="114"/>
      <c r="BG2179" s="114"/>
      <c r="BH2179" s="114"/>
      <c r="BI2179" s="114"/>
      <c r="BJ2179" s="114"/>
      <c r="BK2179" s="114"/>
      <c r="BL2179" s="114"/>
    </row>
    <row r="2180">
      <c r="A2180" s="114"/>
      <c r="B2180" s="114"/>
      <c r="C2180" s="114"/>
      <c r="D2180" s="114"/>
      <c r="E2180" s="114"/>
      <c r="F2180" s="114"/>
      <c r="G2180" s="114"/>
      <c r="H2180" s="114"/>
      <c r="I2180" s="114"/>
      <c r="J2180" s="114"/>
      <c r="K2180" s="114"/>
      <c r="L2180" s="114"/>
      <c r="M2180" s="114"/>
      <c r="N2180" s="114"/>
      <c r="O2180" s="114"/>
      <c r="P2180" s="114"/>
      <c r="Q2180" s="114"/>
      <c r="R2180" s="114"/>
      <c r="S2180" s="114"/>
      <c r="T2180" s="114"/>
      <c r="U2180" s="114"/>
      <c r="V2180" s="114"/>
      <c r="W2180" s="114"/>
      <c r="X2180" s="114"/>
      <c r="Y2180" s="114"/>
      <c r="Z2180" s="114"/>
      <c r="AA2180" s="114"/>
      <c r="AB2180" s="114"/>
      <c r="AC2180" s="114"/>
      <c r="AD2180" s="114"/>
      <c r="AE2180" s="114"/>
      <c r="AF2180" s="114"/>
      <c r="AG2180" s="114"/>
      <c r="AH2180" s="114"/>
      <c r="AI2180" s="114"/>
      <c r="AJ2180" s="114"/>
      <c r="AK2180" s="114"/>
      <c r="AL2180" s="114"/>
      <c r="AM2180" s="114"/>
      <c r="AN2180" s="114"/>
      <c r="AO2180" s="114"/>
      <c r="AP2180" s="114"/>
      <c r="AQ2180" s="114"/>
      <c r="AR2180" s="114"/>
      <c r="AS2180" s="114"/>
      <c r="AT2180" s="114"/>
      <c r="AU2180" s="114"/>
      <c r="AV2180" s="114"/>
      <c r="AW2180" s="114"/>
      <c r="AX2180" s="114"/>
      <c r="AY2180" s="114"/>
      <c r="AZ2180" s="114"/>
      <c r="BA2180" s="114"/>
      <c r="BB2180" s="114"/>
      <c r="BC2180" s="114"/>
      <c r="BD2180" s="114"/>
      <c r="BE2180" s="114"/>
      <c r="BF2180" s="114"/>
      <c r="BG2180" s="114"/>
      <c r="BH2180" s="114"/>
      <c r="BI2180" s="114"/>
      <c r="BJ2180" s="114"/>
      <c r="BK2180" s="114"/>
      <c r="BL2180" s="114"/>
    </row>
    <row r="2181">
      <c r="A2181" s="114"/>
      <c r="B2181" s="114"/>
      <c r="C2181" s="114"/>
      <c r="D2181" s="114"/>
      <c r="E2181" s="114"/>
      <c r="F2181" s="114"/>
      <c r="G2181" s="114"/>
      <c r="H2181" s="114"/>
      <c r="I2181" s="114"/>
      <c r="J2181" s="114"/>
      <c r="K2181" s="114"/>
      <c r="L2181" s="114"/>
      <c r="M2181" s="114"/>
      <c r="N2181" s="114"/>
      <c r="O2181" s="114"/>
      <c r="P2181" s="114"/>
      <c r="Q2181" s="114"/>
      <c r="R2181" s="114"/>
      <c r="S2181" s="114"/>
      <c r="T2181" s="114"/>
      <c r="U2181" s="114"/>
      <c r="V2181" s="114"/>
      <c r="W2181" s="114"/>
      <c r="X2181" s="114"/>
      <c r="Y2181" s="114"/>
      <c r="Z2181" s="114"/>
      <c r="AA2181" s="114"/>
      <c r="AB2181" s="114"/>
      <c r="AC2181" s="114"/>
      <c r="AD2181" s="114"/>
      <c r="AE2181" s="114"/>
      <c r="AF2181" s="114"/>
      <c r="AG2181" s="114"/>
      <c r="AH2181" s="114"/>
      <c r="AI2181" s="114"/>
      <c r="AJ2181" s="114"/>
      <c r="AK2181" s="114"/>
      <c r="AL2181" s="114"/>
      <c r="AM2181" s="114"/>
      <c r="AN2181" s="114"/>
      <c r="AO2181" s="114"/>
      <c r="AP2181" s="114"/>
      <c r="AQ2181" s="114"/>
      <c r="AR2181" s="114"/>
      <c r="AS2181" s="114"/>
      <c r="AT2181" s="114"/>
      <c r="AU2181" s="114"/>
      <c r="AV2181" s="114"/>
      <c r="AW2181" s="114"/>
      <c r="AX2181" s="114"/>
      <c r="AY2181" s="114"/>
      <c r="AZ2181" s="114"/>
      <c r="BA2181" s="114"/>
      <c r="BB2181" s="114"/>
      <c r="BC2181" s="114"/>
      <c r="BD2181" s="114"/>
      <c r="BE2181" s="114"/>
      <c r="BF2181" s="114"/>
      <c r="BG2181" s="114"/>
      <c r="BH2181" s="114"/>
      <c r="BI2181" s="114"/>
      <c r="BJ2181" s="114"/>
      <c r="BK2181" s="114"/>
      <c r="BL2181" s="114"/>
    </row>
    <row r="2182">
      <c r="A2182" s="114"/>
      <c r="B2182" s="114"/>
      <c r="C2182" s="114"/>
      <c r="D2182" s="114"/>
      <c r="E2182" s="114"/>
      <c r="F2182" s="114"/>
      <c r="G2182" s="114"/>
      <c r="H2182" s="114"/>
      <c r="I2182" s="114"/>
      <c r="J2182" s="114"/>
      <c r="K2182" s="114"/>
      <c r="L2182" s="114"/>
      <c r="M2182" s="114"/>
      <c r="N2182" s="114"/>
      <c r="O2182" s="114"/>
      <c r="P2182" s="114"/>
      <c r="Q2182" s="114"/>
      <c r="R2182" s="114"/>
      <c r="S2182" s="114"/>
      <c r="T2182" s="114"/>
      <c r="U2182" s="114"/>
      <c r="V2182" s="114"/>
      <c r="W2182" s="114"/>
      <c r="X2182" s="114"/>
      <c r="Y2182" s="114"/>
      <c r="Z2182" s="114"/>
      <c r="AA2182" s="114"/>
      <c r="AB2182" s="114"/>
      <c r="AC2182" s="114"/>
      <c r="AD2182" s="114"/>
      <c r="AE2182" s="114"/>
      <c r="AF2182" s="114"/>
      <c r="AG2182" s="114"/>
      <c r="AH2182" s="114"/>
      <c r="AI2182" s="114"/>
      <c r="AJ2182" s="114"/>
      <c r="AK2182" s="114"/>
      <c r="AL2182" s="114"/>
      <c r="AM2182" s="114"/>
      <c r="AN2182" s="114"/>
      <c r="AO2182" s="114"/>
      <c r="AP2182" s="114"/>
      <c r="AQ2182" s="114"/>
      <c r="AR2182" s="114"/>
      <c r="AS2182" s="114"/>
      <c r="AT2182" s="114"/>
      <c r="AU2182" s="114"/>
      <c r="AV2182" s="114"/>
      <c r="AW2182" s="114"/>
      <c r="AX2182" s="114"/>
      <c r="AY2182" s="114"/>
      <c r="AZ2182" s="114"/>
      <c r="BA2182" s="114"/>
      <c r="BB2182" s="114"/>
      <c r="BC2182" s="114"/>
      <c r="BD2182" s="114"/>
      <c r="BE2182" s="114"/>
      <c r="BF2182" s="114"/>
      <c r="BG2182" s="114"/>
      <c r="BH2182" s="114"/>
      <c r="BI2182" s="114"/>
      <c r="BJ2182" s="114"/>
      <c r="BK2182" s="114"/>
      <c r="BL2182" s="114"/>
    </row>
    <row r="2183">
      <c r="A2183" s="114"/>
      <c r="B2183" s="114"/>
      <c r="C2183" s="114"/>
      <c r="D2183" s="114"/>
      <c r="E2183" s="114"/>
      <c r="F2183" s="114"/>
      <c r="G2183" s="114"/>
      <c r="H2183" s="114"/>
      <c r="I2183" s="114"/>
      <c r="J2183" s="114"/>
      <c r="K2183" s="114"/>
      <c r="L2183" s="114"/>
      <c r="M2183" s="114"/>
      <c r="N2183" s="114"/>
      <c r="O2183" s="114"/>
      <c r="P2183" s="114"/>
      <c r="Q2183" s="114"/>
      <c r="R2183" s="114"/>
      <c r="S2183" s="114"/>
      <c r="T2183" s="114"/>
      <c r="U2183" s="114"/>
      <c r="V2183" s="114"/>
      <c r="W2183" s="114"/>
      <c r="X2183" s="114"/>
      <c r="Y2183" s="114"/>
      <c r="Z2183" s="114"/>
      <c r="AA2183" s="114"/>
      <c r="AB2183" s="114"/>
      <c r="AC2183" s="114"/>
      <c r="AD2183" s="114"/>
      <c r="AE2183" s="114"/>
      <c r="AF2183" s="114"/>
      <c r="AG2183" s="114"/>
      <c r="AH2183" s="114"/>
      <c r="AI2183" s="114"/>
      <c r="AJ2183" s="114"/>
      <c r="AK2183" s="114"/>
      <c r="AL2183" s="114"/>
      <c r="AM2183" s="114"/>
      <c r="AN2183" s="114"/>
      <c r="AO2183" s="114"/>
      <c r="AP2183" s="114"/>
      <c r="AQ2183" s="114"/>
      <c r="AR2183" s="114"/>
      <c r="AS2183" s="114"/>
      <c r="AT2183" s="114"/>
      <c r="AU2183" s="114"/>
      <c r="AV2183" s="114"/>
      <c r="AW2183" s="114"/>
      <c r="AX2183" s="114"/>
      <c r="AY2183" s="114"/>
      <c r="AZ2183" s="114"/>
      <c r="BA2183" s="114"/>
      <c r="BB2183" s="114"/>
      <c r="BC2183" s="114"/>
      <c r="BD2183" s="114"/>
      <c r="BE2183" s="114"/>
      <c r="BF2183" s="114"/>
      <c r="BG2183" s="114"/>
      <c r="BH2183" s="114"/>
      <c r="BI2183" s="114"/>
      <c r="BJ2183" s="114"/>
      <c r="BK2183" s="114"/>
      <c r="BL2183" s="114"/>
    </row>
    <row r="2184">
      <c r="A2184" s="114"/>
      <c r="B2184" s="114"/>
      <c r="C2184" s="114"/>
      <c r="D2184" s="114"/>
      <c r="E2184" s="114"/>
      <c r="F2184" s="114"/>
      <c r="G2184" s="114"/>
      <c r="H2184" s="114"/>
      <c r="I2184" s="114"/>
      <c r="J2184" s="114"/>
      <c r="K2184" s="114"/>
      <c r="L2184" s="114"/>
      <c r="M2184" s="114"/>
      <c r="N2184" s="114"/>
      <c r="O2184" s="114"/>
      <c r="P2184" s="114"/>
      <c r="Q2184" s="114"/>
      <c r="R2184" s="114"/>
      <c r="S2184" s="114"/>
      <c r="T2184" s="114"/>
      <c r="U2184" s="114"/>
      <c r="V2184" s="114"/>
      <c r="W2184" s="114"/>
      <c r="X2184" s="114"/>
      <c r="Y2184" s="114"/>
      <c r="Z2184" s="114"/>
      <c r="AA2184" s="114"/>
      <c r="AB2184" s="114"/>
      <c r="AC2184" s="114"/>
      <c r="AD2184" s="114"/>
      <c r="AE2184" s="114"/>
      <c r="AF2184" s="114"/>
      <c r="AG2184" s="114"/>
      <c r="AH2184" s="114"/>
      <c r="AI2184" s="114"/>
      <c r="AJ2184" s="114"/>
      <c r="AK2184" s="114"/>
      <c r="AL2184" s="114"/>
      <c r="AM2184" s="114"/>
      <c r="AN2184" s="114"/>
      <c r="AO2184" s="114"/>
      <c r="AP2184" s="114"/>
      <c r="AQ2184" s="114"/>
      <c r="AR2184" s="114"/>
      <c r="AS2184" s="114"/>
      <c r="AT2184" s="114"/>
      <c r="AU2184" s="114"/>
      <c r="AV2184" s="114"/>
      <c r="AW2184" s="114"/>
      <c r="AX2184" s="114"/>
      <c r="AY2184" s="114"/>
      <c r="AZ2184" s="114"/>
      <c r="BA2184" s="114"/>
      <c r="BB2184" s="114"/>
      <c r="BC2184" s="114"/>
      <c r="BD2184" s="114"/>
      <c r="BE2184" s="114"/>
      <c r="BF2184" s="114"/>
      <c r="BG2184" s="114"/>
      <c r="BH2184" s="114"/>
      <c r="BI2184" s="114"/>
      <c r="BJ2184" s="114"/>
      <c r="BK2184" s="114"/>
      <c r="BL2184" s="114"/>
    </row>
    <row r="2185">
      <c r="A2185" s="114"/>
      <c r="B2185" s="114"/>
      <c r="C2185" s="114"/>
      <c r="D2185" s="114"/>
      <c r="E2185" s="114"/>
      <c r="F2185" s="114"/>
      <c r="G2185" s="114"/>
      <c r="H2185" s="114"/>
      <c r="I2185" s="114"/>
      <c r="J2185" s="114"/>
      <c r="K2185" s="114"/>
      <c r="L2185" s="114"/>
      <c r="M2185" s="114"/>
      <c r="N2185" s="114"/>
      <c r="O2185" s="114"/>
      <c r="P2185" s="114"/>
      <c r="Q2185" s="114"/>
      <c r="R2185" s="114"/>
      <c r="S2185" s="114"/>
      <c r="T2185" s="114"/>
      <c r="U2185" s="114"/>
      <c r="V2185" s="114"/>
      <c r="W2185" s="114"/>
      <c r="X2185" s="114"/>
      <c r="Y2185" s="114"/>
      <c r="Z2185" s="114"/>
      <c r="AA2185" s="114"/>
      <c r="AB2185" s="114"/>
      <c r="AC2185" s="114"/>
      <c r="AD2185" s="114"/>
      <c r="AE2185" s="114"/>
      <c r="AF2185" s="114"/>
      <c r="AG2185" s="114"/>
      <c r="AH2185" s="114"/>
      <c r="AI2185" s="114"/>
      <c r="AJ2185" s="114"/>
      <c r="AK2185" s="114"/>
      <c r="AL2185" s="114"/>
      <c r="AM2185" s="114"/>
      <c r="AN2185" s="114"/>
      <c r="AO2185" s="114"/>
      <c r="AP2185" s="114"/>
      <c r="AQ2185" s="114"/>
      <c r="AR2185" s="114"/>
      <c r="AS2185" s="114"/>
      <c r="AT2185" s="114"/>
      <c r="AU2185" s="114"/>
      <c r="AV2185" s="114"/>
      <c r="AW2185" s="114"/>
      <c r="AX2185" s="114"/>
      <c r="AY2185" s="114"/>
      <c r="AZ2185" s="114"/>
      <c r="BA2185" s="114"/>
      <c r="BB2185" s="114"/>
      <c r="BC2185" s="114"/>
      <c r="BD2185" s="114"/>
      <c r="BE2185" s="114"/>
      <c r="BF2185" s="114"/>
      <c r="BG2185" s="114"/>
      <c r="BH2185" s="114"/>
      <c r="BI2185" s="114"/>
      <c r="BJ2185" s="114"/>
      <c r="BK2185" s="114"/>
      <c r="BL2185" s="114"/>
    </row>
    <row r="2186">
      <c r="A2186" s="114"/>
      <c r="B2186" s="114"/>
      <c r="C2186" s="114"/>
      <c r="D2186" s="114"/>
      <c r="E2186" s="114"/>
      <c r="F2186" s="114"/>
      <c r="G2186" s="114"/>
      <c r="H2186" s="114"/>
      <c r="I2186" s="114"/>
      <c r="J2186" s="114"/>
      <c r="K2186" s="114"/>
      <c r="L2186" s="114"/>
      <c r="M2186" s="114"/>
      <c r="N2186" s="114"/>
      <c r="O2186" s="114"/>
      <c r="P2186" s="114"/>
      <c r="Q2186" s="114"/>
      <c r="R2186" s="114"/>
      <c r="S2186" s="114"/>
      <c r="T2186" s="114"/>
      <c r="U2186" s="114"/>
      <c r="V2186" s="114"/>
      <c r="W2186" s="114"/>
      <c r="X2186" s="114"/>
      <c r="Y2186" s="114"/>
      <c r="Z2186" s="114"/>
      <c r="AA2186" s="114"/>
      <c r="AB2186" s="114"/>
      <c r="AC2186" s="114"/>
      <c r="AD2186" s="114"/>
      <c r="AE2186" s="114"/>
      <c r="AF2186" s="114"/>
      <c r="AG2186" s="114"/>
      <c r="AH2186" s="114"/>
      <c r="AI2186" s="114"/>
      <c r="AJ2186" s="114"/>
      <c r="AK2186" s="114"/>
      <c r="AL2186" s="114"/>
      <c r="AM2186" s="114"/>
      <c r="AN2186" s="114"/>
      <c r="AO2186" s="114"/>
      <c r="AP2186" s="114"/>
      <c r="AQ2186" s="114"/>
      <c r="AR2186" s="114"/>
      <c r="AS2186" s="114"/>
      <c r="AT2186" s="114"/>
      <c r="AU2186" s="114"/>
      <c r="AV2186" s="114"/>
      <c r="AW2186" s="114"/>
      <c r="AX2186" s="114"/>
      <c r="AY2186" s="114"/>
      <c r="AZ2186" s="114"/>
      <c r="BA2186" s="114"/>
      <c r="BB2186" s="114"/>
      <c r="BC2186" s="114"/>
      <c r="BD2186" s="114"/>
      <c r="BE2186" s="114"/>
      <c r="BF2186" s="114"/>
      <c r="BG2186" s="114"/>
      <c r="BH2186" s="114"/>
      <c r="BI2186" s="114"/>
      <c r="BJ2186" s="114"/>
      <c r="BK2186" s="114"/>
      <c r="BL2186" s="114"/>
    </row>
    <row r="2187">
      <c r="A2187" s="114"/>
      <c r="B2187" s="114"/>
      <c r="C2187" s="114"/>
      <c r="D2187" s="114"/>
      <c r="E2187" s="114"/>
      <c r="F2187" s="114"/>
      <c r="G2187" s="114"/>
      <c r="H2187" s="114"/>
      <c r="I2187" s="114"/>
      <c r="J2187" s="114"/>
      <c r="K2187" s="114"/>
      <c r="L2187" s="114"/>
      <c r="M2187" s="114"/>
      <c r="N2187" s="114"/>
      <c r="O2187" s="114"/>
      <c r="P2187" s="114"/>
      <c r="Q2187" s="114"/>
      <c r="R2187" s="114"/>
      <c r="S2187" s="114"/>
      <c r="T2187" s="114"/>
      <c r="U2187" s="114"/>
      <c r="V2187" s="114"/>
      <c r="W2187" s="114"/>
      <c r="X2187" s="114"/>
      <c r="Y2187" s="114"/>
      <c r="Z2187" s="114"/>
      <c r="AA2187" s="114"/>
      <c r="AB2187" s="114"/>
      <c r="AC2187" s="114"/>
      <c r="AD2187" s="114"/>
      <c r="AE2187" s="114"/>
      <c r="AF2187" s="114"/>
      <c r="AG2187" s="114"/>
      <c r="AH2187" s="114"/>
      <c r="AI2187" s="114"/>
      <c r="AJ2187" s="114"/>
      <c r="AK2187" s="114"/>
      <c r="AL2187" s="114"/>
      <c r="AM2187" s="114"/>
      <c r="AN2187" s="114"/>
      <c r="AO2187" s="114"/>
      <c r="AP2187" s="114"/>
      <c r="AQ2187" s="114"/>
      <c r="AR2187" s="114"/>
      <c r="AS2187" s="114"/>
      <c r="AT2187" s="114"/>
      <c r="AU2187" s="114"/>
      <c r="AV2187" s="114"/>
      <c r="AW2187" s="114"/>
      <c r="AX2187" s="114"/>
      <c r="AY2187" s="114"/>
      <c r="AZ2187" s="114"/>
      <c r="BA2187" s="114"/>
      <c r="BB2187" s="114"/>
      <c r="BC2187" s="114"/>
      <c r="BD2187" s="114"/>
      <c r="BE2187" s="114"/>
      <c r="BF2187" s="114"/>
      <c r="BG2187" s="114"/>
      <c r="BH2187" s="114"/>
      <c r="BI2187" s="114"/>
      <c r="BJ2187" s="114"/>
      <c r="BK2187" s="114"/>
      <c r="BL2187" s="114"/>
    </row>
    <row r="2188">
      <c r="A2188" s="114"/>
      <c r="B2188" s="114"/>
      <c r="C2188" s="114"/>
      <c r="D2188" s="114"/>
      <c r="E2188" s="114"/>
      <c r="F2188" s="114"/>
      <c r="G2188" s="114"/>
      <c r="H2188" s="114"/>
      <c r="I2188" s="114"/>
      <c r="J2188" s="114"/>
      <c r="K2188" s="114"/>
      <c r="L2188" s="114"/>
      <c r="M2188" s="114"/>
      <c r="N2188" s="114"/>
      <c r="O2188" s="114"/>
      <c r="P2188" s="114"/>
      <c r="Q2188" s="114"/>
      <c r="R2188" s="114"/>
      <c r="S2188" s="114"/>
      <c r="T2188" s="114"/>
      <c r="U2188" s="114"/>
      <c r="V2188" s="114"/>
      <c r="W2188" s="114"/>
      <c r="X2188" s="114"/>
      <c r="Y2188" s="114"/>
      <c r="Z2188" s="114"/>
      <c r="AA2188" s="114"/>
      <c r="AB2188" s="114"/>
      <c r="AC2188" s="114"/>
      <c r="AD2188" s="114"/>
      <c r="AE2188" s="114"/>
      <c r="AF2188" s="114"/>
      <c r="AG2188" s="114"/>
      <c r="AH2188" s="114"/>
      <c r="AI2188" s="114"/>
      <c r="AJ2188" s="114"/>
      <c r="AK2188" s="114"/>
      <c r="AL2188" s="114"/>
      <c r="AM2188" s="114"/>
      <c r="AN2188" s="114"/>
      <c r="AO2188" s="114"/>
      <c r="AP2188" s="114"/>
      <c r="AQ2188" s="114"/>
      <c r="AR2188" s="114"/>
      <c r="AS2188" s="114"/>
      <c r="AT2188" s="114"/>
      <c r="AU2188" s="114"/>
      <c r="AV2188" s="114"/>
      <c r="AW2188" s="114"/>
      <c r="AX2188" s="114"/>
      <c r="AY2188" s="114"/>
      <c r="AZ2188" s="114"/>
      <c r="BA2188" s="114"/>
      <c r="BB2188" s="114"/>
      <c r="BC2188" s="114"/>
      <c r="BD2188" s="114"/>
      <c r="BE2188" s="114"/>
      <c r="BF2188" s="114"/>
      <c r="BG2188" s="114"/>
      <c r="BH2188" s="114"/>
      <c r="BI2188" s="114"/>
      <c r="BJ2188" s="114"/>
      <c r="BK2188" s="114"/>
      <c r="BL2188" s="114"/>
    </row>
    <row r="2189">
      <c r="A2189" s="114"/>
      <c r="B2189" s="114"/>
      <c r="C2189" s="114"/>
      <c r="D2189" s="114"/>
      <c r="E2189" s="114"/>
      <c r="F2189" s="114"/>
      <c r="G2189" s="114"/>
      <c r="H2189" s="114"/>
      <c r="I2189" s="114"/>
      <c r="J2189" s="114"/>
      <c r="K2189" s="114"/>
      <c r="L2189" s="114"/>
      <c r="M2189" s="114"/>
      <c r="N2189" s="114"/>
      <c r="O2189" s="114"/>
      <c r="P2189" s="114"/>
      <c r="Q2189" s="114"/>
      <c r="R2189" s="114"/>
      <c r="S2189" s="114"/>
      <c r="T2189" s="114"/>
      <c r="U2189" s="114"/>
      <c r="V2189" s="114"/>
      <c r="W2189" s="114"/>
      <c r="X2189" s="114"/>
      <c r="Y2189" s="114"/>
      <c r="Z2189" s="114"/>
      <c r="AA2189" s="114"/>
      <c r="AB2189" s="114"/>
      <c r="AC2189" s="114"/>
      <c r="AD2189" s="114"/>
      <c r="AE2189" s="114"/>
      <c r="AF2189" s="114"/>
      <c r="AG2189" s="114"/>
      <c r="AH2189" s="114"/>
      <c r="AI2189" s="114"/>
      <c r="AJ2189" s="114"/>
      <c r="AK2189" s="114"/>
      <c r="AL2189" s="114"/>
      <c r="AM2189" s="114"/>
      <c r="AN2189" s="114"/>
      <c r="AO2189" s="114"/>
      <c r="AP2189" s="114"/>
      <c r="AQ2189" s="114"/>
      <c r="AR2189" s="114"/>
      <c r="AS2189" s="114"/>
      <c r="AT2189" s="114"/>
      <c r="AU2189" s="114"/>
      <c r="AV2189" s="114"/>
      <c r="AW2189" s="114"/>
      <c r="AX2189" s="114"/>
      <c r="AY2189" s="114"/>
      <c r="AZ2189" s="114"/>
      <c r="BA2189" s="114"/>
      <c r="BB2189" s="114"/>
      <c r="BC2189" s="114"/>
      <c r="BD2189" s="114"/>
      <c r="BE2189" s="114"/>
      <c r="BF2189" s="114"/>
      <c r="BG2189" s="114"/>
      <c r="BH2189" s="114"/>
      <c r="BI2189" s="114"/>
      <c r="BJ2189" s="114"/>
      <c r="BK2189" s="114"/>
      <c r="BL2189" s="114"/>
    </row>
    <row r="2190">
      <c r="A2190" s="114"/>
      <c r="B2190" s="114"/>
      <c r="C2190" s="114"/>
      <c r="D2190" s="114"/>
      <c r="E2190" s="114"/>
      <c r="F2190" s="114"/>
      <c r="G2190" s="114"/>
      <c r="H2190" s="114"/>
      <c r="I2190" s="114"/>
      <c r="J2190" s="114"/>
      <c r="K2190" s="114"/>
      <c r="L2190" s="114"/>
      <c r="M2190" s="114"/>
      <c r="N2190" s="114"/>
      <c r="O2190" s="114"/>
      <c r="P2190" s="114"/>
      <c r="Q2190" s="114"/>
      <c r="R2190" s="114"/>
      <c r="S2190" s="114"/>
      <c r="T2190" s="114"/>
      <c r="U2190" s="114"/>
      <c r="V2190" s="114"/>
      <c r="W2190" s="114"/>
      <c r="X2190" s="114"/>
      <c r="Y2190" s="114"/>
      <c r="Z2190" s="114"/>
      <c r="AA2190" s="114"/>
      <c r="AB2190" s="114"/>
      <c r="AC2190" s="114"/>
      <c r="AD2190" s="114"/>
      <c r="AE2190" s="114"/>
      <c r="AF2190" s="114"/>
      <c r="AG2190" s="114"/>
      <c r="AH2190" s="114"/>
      <c r="AI2190" s="114"/>
      <c r="AJ2190" s="114"/>
      <c r="AK2190" s="114"/>
      <c r="AL2190" s="114"/>
      <c r="AM2190" s="114"/>
      <c r="AN2190" s="114"/>
      <c r="AO2190" s="114"/>
      <c r="AP2190" s="114"/>
      <c r="AQ2190" s="114"/>
      <c r="AR2190" s="114"/>
      <c r="AS2190" s="114"/>
      <c r="AT2190" s="114"/>
      <c r="AU2190" s="114"/>
      <c r="AV2190" s="114"/>
      <c r="AW2190" s="114"/>
      <c r="AX2190" s="114"/>
      <c r="AY2190" s="114"/>
      <c r="AZ2190" s="114"/>
      <c r="BA2190" s="114"/>
      <c r="BB2190" s="114"/>
      <c r="BC2190" s="114"/>
      <c r="BD2190" s="114"/>
      <c r="BE2190" s="114"/>
      <c r="BF2190" s="114"/>
      <c r="BG2190" s="114"/>
      <c r="BH2190" s="114"/>
      <c r="BI2190" s="114"/>
      <c r="BJ2190" s="114"/>
      <c r="BK2190" s="114"/>
      <c r="BL2190" s="114"/>
    </row>
    <row r="2191">
      <c r="A2191" s="114"/>
      <c r="B2191" s="114"/>
      <c r="C2191" s="114"/>
      <c r="D2191" s="114"/>
      <c r="E2191" s="114"/>
      <c r="F2191" s="114"/>
      <c r="G2191" s="114"/>
      <c r="H2191" s="114"/>
      <c r="I2191" s="114"/>
      <c r="J2191" s="114"/>
      <c r="K2191" s="114"/>
      <c r="L2191" s="114"/>
      <c r="M2191" s="114"/>
      <c r="N2191" s="114"/>
      <c r="O2191" s="114"/>
      <c r="P2191" s="114"/>
      <c r="Q2191" s="114"/>
      <c r="R2191" s="114"/>
      <c r="S2191" s="114"/>
      <c r="T2191" s="114"/>
      <c r="U2191" s="114"/>
      <c r="V2191" s="114"/>
      <c r="W2191" s="114"/>
      <c r="X2191" s="114"/>
      <c r="Y2191" s="114"/>
      <c r="Z2191" s="114"/>
      <c r="AA2191" s="114"/>
      <c r="AB2191" s="114"/>
      <c r="AC2191" s="114"/>
      <c r="AD2191" s="114"/>
      <c r="AE2191" s="114"/>
      <c r="AF2191" s="114"/>
      <c r="AG2191" s="114"/>
      <c r="AH2191" s="114"/>
      <c r="AI2191" s="114"/>
      <c r="AJ2191" s="114"/>
      <c r="AK2191" s="114"/>
      <c r="AL2191" s="114"/>
      <c r="AM2191" s="114"/>
      <c r="AN2191" s="114"/>
      <c r="AO2191" s="114"/>
      <c r="AP2191" s="114"/>
      <c r="AQ2191" s="114"/>
      <c r="AR2191" s="114"/>
      <c r="AS2191" s="114"/>
      <c r="AT2191" s="114"/>
      <c r="AU2191" s="114"/>
      <c r="AV2191" s="114"/>
      <c r="AW2191" s="114"/>
      <c r="AX2191" s="114"/>
      <c r="AY2191" s="114"/>
      <c r="AZ2191" s="114"/>
      <c r="BA2191" s="114"/>
      <c r="BB2191" s="114"/>
      <c r="BC2191" s="114"/>
      <c r="BD2191" s="114"/>
      <c r="BE2191" s="114"/>
      <c r="BF2191" s="114"/>
      <c r="BG2191" s="114"/>
      <c r="BH2191" s="114"/>
      <c r="BI2191" s="114"/>
      <c r="BJ2191" s="114"/>
      <c r="BK2191" s="114"/>
      <c r="BL2191" s="114"/>
    </row>
    <row r="2192">
      <c r="A2192" s="114"/>
      <c r="B2192" s="114"/>
      <c r="C2192" s="114"/>
      <c r="D2192" s="114"/>
      <c r="E2192" s="114"/>
      <c r="F2192" s="114"/>
      <c r="G2192" s="114"/>
      <c r="H2192" s="114"/>
      <c r="I2192" s="114"/>
      <c r="J2192" s="114"/>
      <c r="K2192" s="114"/>
      <c r="L2192" s="114"/>
      <c r="M2192" s="114"/>
      <c r="N2192" s="114"/>
      <c r="O2192" s="114"/>
      <c r="P2192" s="114"/>
      <c r="Q2192" s="114"/>
      <c r="R2192" s="114"/>
      <c r="S2192" s="114"/>
      <c r="T2192" s="114"/>
      <c r="U2192" s="114"/>
      <c r="V2192" s="114"/>
      <c r="W2192" s="114"/>
      <c r="X2192" s="114"/>
      <c r="Y2192" s="114"/>
      <c r="Z2192" s="114"/>
      <c r="AA2192" s="114"/>
      <c r="AB2192" s="114"/>
      <c r="AC2192" s="114"/>
      <c r="AD2192" s="114"/>
      <c r="AE2192" s="114"/>
      <c r="AF2192" s="114"/>
      <c r="AG2192" s="114"/>
      <c r="AH2192" s="114"/>
      <c r="AI2192" s="114"/>
      <c r="AJ2192" s="114"/>
      <c r="AK2192" s="114"/>
      <c r="AL2192" s="114"/>
      <c r="AM2192" s="114"/>
      <c r="AN2192" s="114"/>
      <c r="AO2192" s="114"/>
      <c r="AP2192" s="114"/>
      <c r="AQ2192" s="114"/>
      <c r="AR2192" s="114"/>
      <c r="AS2192" s="114"/>
      <c r="AT2192" s="114"/>
      <c r="AU2192" s="114"/>
      <c r="AV2192" s="114"/>
      <c r="AW2192" s="114"/>
      <c r="AX2192" s="114"/>
      <c r="AY2192" s="114"/>
      <c r="AZ2192" s="114"/>
      <c r="BA2192" s="114"/>
      <c r="BB2192" s="114"/>
      <c r="BC2192" s="114"/>
      <c r="BD2192" s="114"/>
      <c r="BE2192" s="114"/>
      <c r="BF2192" s="114"/>
      <c r="BG2192" s="114"/>
      <c r="BH2192" s="114"/>
      <c r="BI2192" s="114"/>
      <c r="BJ2192" s="114"/>
      <c r="BK2192" s="114"/>
      <c r="BL2192" s="114"/>
    </row>
    <row r="2193">
      <c r="A2193" s="114"/>
      <c r="B2193" s="114"/>
      <c r="C2193" s="114"/>
      <c r="D2193" s="114"/>
      <c r="E2193" s="114"/>
      <c r="F2193" s="114"/>
      <c r="G2193" s="114"/>
      <c r="H2193" s="114"/>
      <c r="I2193" s="114"/>
      <c r="J2193" s="114"/>
      <c r="K2193" s="114"/>
      <c r="L2193" s="114"/>
      <c r="M2193" s="114"/>
      <c r="N2193" s="114"/>
      <c r="O2193" s="114"/>
      <c r="P2193" s="114"/>
      <c r="Q2193" s="114"/>
      <c r="R2193" s="114"/>
      <c r="S2193" s="114"/>
      <c r="T2193" s="114"/>
      <c r="U2193" s="114"/>
      <c r="V2193" s="114"/>
      <c r="W2193" s="114"/>
      <c r="X2193" s="114"/>
      <c r="Y2193" s="114"/>
      <c r="Z2193" s="114"/>
      <c r="AA2193" s="114"/>
      <c r="AB2193" s="114"/>
      <c r="AC2193" s="114"/>
      <c r="AD2193" s="114"/>
      <c r="AE2193" s="114"/>
      <c r="AF2193" s="114"/>
      <c r="AG2193" s="114"/>
      <c r="AH2193" s="114"/>
      <c r="AI2193" s="114"/>
      <c r="AJ2193" s="114"/>
      <c r="AK2193" s="114"/>
      <c r="AL2193" s="114"/>
      <c r="AM2193" s="114"/>
      <c r="AN2193" s="114"/>
      <c r="AO2193" s="114"/>
      <c r="AP2193" s="114"/>
      <c r="AQ2193" s="114"/>
      <c r="AR2193" s="114"/>
      <c r="AS2193" s="114"/>
      <c r="AT2193" s="114"/>
      <c r="AU2193" s="114"/>
      <c r="AV2193" s="114"/>
      <c r="AW2193" s="114"/>
      <c r="AX2193" s="114"/>
      <c r="AY2193" s="114"/>
      <c r="AZ2193" s="114"/>
      <c r="BA2193" s="114"/>
      <c r="BB2193" s="114"/>
      <c r="BC2193" s="114"/>
      <c r="BD2193" s="114"/>
      <c r="BE2193" s="114"/>
      <c r="BF2193" s="114"/>
      <c r="BG2193" s="114"/>
      <c r="BH2193" s="114"/>
      <c r="BI2193" s="114"/>
      <c r="BJ2193" s="114"/>
      <c r="BK2193" s="114"/>
      <c r="BL2193" s="114"/>
    </row>
    <row r="2194">
      <c r="A2194" s="114"/>
      <c r="B2194" s="114"/>
      <c r="C2194" s="114"/>
      <c r="D2194" s="114"/>
      <c r="E2194" s="114"/>
      <c r="F2194" s="114"/>
      <c r="G2194" s="114"/>
      <c r="H2194" s="114"/>
      <c r="I2194" s="114"/>
      <c r="J2194" s="114"/>
      <c r="K2194" s="114"/>
      <c r="L2194" s="114"/>
      <c r="M2194" s="114"/>
      <c r="N2194" s="114"/>
      <c r="O2194" s="114"/>
      <c r="P2194" s="114"/>
      <c r="Q2194" s="114"/>
      <c r="R2194" s="114"/>
      <c r="S2194" s="114"/>
      <c r="T2194" s="114"/>
      <c r="U2194" s="114"/>
      <c r="V2194" s="114"/>
      <c r="W2194" s="114"/>
      <c r="X2194" s="114"/>
      <c r="Y2194" s="114"/>
      <c r="Z2194" s="114"/>
      <c r="AA2194" s="114"/>
      <c r="AB2194" s="114"/>
      <c r="AC2194" s="114"/>
      <c r="AD2194" s="114"/>
      <c r="AE2194" s="114"/>
      <c r="AF2194" s="114"/>
      <c r="AG2194" s="114"/>
      <c r="AH2194" s="114"/>
      <c r="AI2194" s="114"/>
      <c r="AJ2194" s="114"/>
      <c r="AK2194" s="114"/>
      <c r="AL2194" s="114"/>
      <c r="AM2194" s="114"/>
      <c r="AN2194" s="114"/>
      <c r="AO2194" s="114"/>
      <c r="AP2194" s="114"/>
      <c r="AQ2194" s="114"/>
      <c r="AR2194" s="114"/>
      <c r="AS2194" s="114"/>
      <c r="AT2194" s="114"/>
      <c r="AU2194" s="114"/>
      <c r="AV2194" s="114"/>
      <c r="AW2194" s="114"/>
      <c r="AX2194" s="114"/>
      <c r="AY2194" s="114"/>
      <c r="AZ2194" s="114"/>
      <c r="BA2194" s="114"/>
      <c r="BB2194" s="114"/>
      <c r="BC2194" s="114"/>
      <c r="BD2194" s="114"/>
      <c r="BE2194" s="114"/>
      <c r="BF2194" s="114"/>
      <c r="BG2194" s="114"/>
      <c r="BH2194" s="114"/>
      <c r="BI2194" s="114"/>
      <c r="BJ2194" s="114"/>
      <c r="BK2194" s="114"/>
      <c r="BL2194" s="114"/>
    </row>
    <row r="2195">
      <c r="A2195" s="114"/>
      <c r="B2195" s="114"/>
      <c r="C2195" s="114"/>
      <c r="D2195" s="114"/>
      <c r="E2195" s="114"/>
      <c r="F2195" s="114"/>
      <c r="G2195" s="114"/>
      <c r="H2195" s="114"/>
      <c r="I2195" s="114"/>
      <c r="J2195" s="114"/>
      <c r="K2195" s="114"/>
      <c r="L2195" s="114"/>
      <c r="M2195" s="114"/>
      <c r="N2195" s="114"/>
      <c r="O2195" s="114"/>
      <c r="P2195" s="114"/>
      <c r="Q2195" s="114"/>
      <c r="R2195" s="114"/>
      <c r="S2195" s="114"/>
      <c r="T2195" s="114"/>
      <c r="U2195" s="114"/>
      <c r="V2195" s="114"/>
      <c r="W2195" s="114"/>
      <c r="X2195" s="114"/>
      <c r="Y2195" s="114"/>
      <c r="Z2195" s="114"/>
      <c r="AA2195" s="114"/>
      <c r="AB2195" s="114"/>
      <c r="AC2195" s="114"/>
      <c r="AD2195" s="114"/>
      <c r="AE2195" s="114"/>
      <c r="AF2195" s="114"/>
      <c r="AG2195" s="114"/>
      <c r="AH2195" s="114"/>
      <c r="AI2195" s="114"/>
      <c r="AJ2195" s="114"/>
      <c r="AK2195" s="114"/>
      <c r="AL2195" s="114"/>
      <c r="AM2195" s="114"/>
      <c r="AN2195" s="114"/>
      <c r="AO2195" s="114"/>
      <c r="AP2195" s="114"/>
      <c r="AQ2195" s="114"/>
      <c r="AR2195" s="114"/>
      <c r="AS2195" s="114"/>
      <c r="AT2195" s="114"/>
      <c r="AU2195" s="114"/>
      <c r="AV2195" s="114"/>
      <c r="AW2195" s="114"/>
      <c r="AX2195" s="114"/>
      <c r="AY2195" s="114"/>
      <c r="AZ2195" s="114"/>
      <c r="BA2195" s="114"/>
      <c r="BB2195" s="114"/>
      <c r="BC2195" s="114"/>
      <c r="BD2195" s="114"/>
      <c r="BE2195" s="114"/>
      <c r="BF2195" s="114"/>
      <c r="BG2195" s="114"/>
      <c r="BH2195" s="114"/>
      <c r="BI2195" s="114"/>
      <c r="BJ2195" s="114"/>
      <c r="BK2195" s="114"/>
      <c r="BL2195" s="114"/>
    </row>
    <row r="2196">
      <c r="A2196" s="114"/>
      <c r="B2196" s="114"/>
      <c r="C2196" s="114"/>
      <c r="D2196" s="114"/>
      <c r="E2196" s="114"/>
      <c r="F2196" s="114"/>
      <c r="G2196" s="114"/>
      <c r="H2196" s="114"/>
      <c r="I2196" s="114"/>
      <c r="J2196" s="114"/>
      <c r="K2196" s="114"/>
      <c r="L2196" s="114"/>
      <c r="M2196" s="114"/>
      <c r="N2196" s="114"/>
      <c r="O2196" s="114"/>
      <c r="P2196" s="114"/>
      <c r="Q2196" s="114"/>
      <c r="R2196" s="114"/>
      <c r="S2196" s="114"/>
      <c r="T2196" s="114"/>
      <c r="U2196" s="114"/>
      <c r="V2196" s="114"/>
      <c r="W2196" s="114"/>
      <c r="X2196" s="114"/>
      <c r="Y2196" s="114"/>
      <c r="Z2196" s="114"/>
      <c r="AA2196" s="114"/>
      <c r="AB2196" s="114"/>
      <c r="AC2196" s="114"/>
      <c r="AD2196" s="114"/>
      <c r="AE2196" s="114"/>
      <c r="AF2196" s="114"/>
      <c r="AG2196" s="114"/>
      <c r="AH2196" s="114"/>
      <c r="AI2196" s="114"/>
      <c r="AJ2196" s="114"/>
      <c r="AK2196" s="114"/>
      <c r="AL2196" s="114"/>
      <c r="AM2196" s="114"/>
      <c r="AN2196" s="114"/>
      <c r="AO2196" s="114"/>
      <c r="AP2196" s="114"/>
      <c r="AQ2196" s="114"/>
      <c r="AR2196" s="114"/>
      <c r="AS2196" s="114"/>
      <c r="AT2196" s="114"/>
      <c r="AU2196" s="114"/>
      <c r="AV2196" s="114"/>
      <c r="AW2196" s="114"/>
      <c r="AX2196" s="114"/>
      <c r="AY2196" s="114"/>
      <c r="AZ2196" s="114"/>
      <c r="BA2196" s="114"/>
      <c r="BB2196" s="114"/>
      <c r="BC2196" s="114"/>
      <c r="BD2196" s="114"/>
      <c r="BE2196" s="114"/>
      <c r="BF2196" s="114"/>
      <c r="BG2196" s="114"/>
      <c r="BH2196" s="114"/>
      <c r="BI2196" s="114"/>
      <c r="BJ2196" s="114"/>
      <c r="BK2196" s="114"/>
      <c r="BL2196" s="114"/>
    </row>
    <row r="2197">
      <c r="A2197" s="114"/>
      <c r="B2197" s="114"/>
      <c r="C2197" s="114"/>
      <c r="D2197" s="114"/>
      <c r="E2197" s="114"/>
      <c r="F2197" s="114"/>
      <c r="G2197" s="114"/>
      <c r="H2197" s="114"/>
      <c r="I2197" s="114"/>
      <c r="J2197" s="114"/>
      <c r="K2197" s="114"/>
      <c r="L2197" s="114"/>
      <c r="M2197" s="114"/>
      <c r="N2197" s="114"/>
      <c r="O2197" s="114"/>
      <c r="P2197" s="114"/>
      <c r="Q2197" s="114"/>
      <c r="R2197" s="114"/>
      <c r="S2197" s="114"/>
      <c r="T2197" s="114"/>
      <c r="U2197" s="114"/>
      <c r="V2197" s="114"/>
      <c r="W2197" s="114"/>
      <c r="X2197" s="114"/>
      <c r="Y2197" s="114"/>
      <c r="Z2197" s="114"/>
      <c r="AA2197" s="114"/>
      <c r="AB2197" s="114"/>
      <c r="AC2197" s="114"/>
      <c r="AD2197" s="114"/>
      <c r="AE2197" s="114"/>
      <c r="AF2197" s="114"/>
      <c r="AG2197" s="114"/>
      <c r="AH2197" s="114"/>
      <c r="AI2197" s="114"/>
      <c r="AJ2197" s="114"/>
      <c r="AK2197" s="114"/>
      <c r="AL2197" s="114"/>
      <c r="AM2197" s="114"/>
      <c r="AN2197" s="114"/>
      <c r="AO2197" s="114"/>
      <c r="AP2197" s="114"/>
      <c r="AQ2197" s="114"/>
      <c r="AR2197" s="114"/>
      <c r="AS2197" s="114"/>
      <c r="AT2197" s="114"/>
      <c r="AU2197" s="114"/>
      <c r="AV2197" s="114"/>
      <c r="AW2197" s="114"/>
      <c r="AX2197" s="114"/>
      <c r="AY2197" s="114"/>
      <c r="AZ2197" s="114"/>
      <c r="BA2197" s="114"/>
      <c r="BB2197" s="114"/>
      <c r="BC2197" s="114"/>
      <c r="BD2197" s="114"/>
      <c r="BE2197" s="114"/>
      <c r="BF2197" s="114"/>
      <c r="BG2197" s="114"/>
      <c r="BH2197" s="114"/>
      <c r="BI2197" s="114"/>
      <c r="BJ2197" s="114"/>
      <c r="BK2197" s="114"/>
      <c r="BL2197" s="114"/>
    </row>
    <row r="2198">
      <c r="A2198" s="114"/>
      <c r="B2198" s="114"/>
      <c r="C2198" s="114"/>
      <c r="D2198" s="114"/>
      <c r="E2198" s="114"/>
      <c r="F2198" s="114"/>
      <c r="G2198" s="114"/>
      <c r="H2198" s="114"/>
      <c r="I2198" s="114"/>
      <c r="J2198" s="114"/>
      <c r="K2198" s="114"/>
      <c r="L2198" s="114"/>
      <c r="M2198" s="114"/>
      <c r="N2198" s="114"/>
      <c r="O2198" s="114"/>
      <c r="P2198" s="114"/>
      <c r="Q2198" s="114"/>
      <c r="R2198" s="114"/>
      <c r="S2198" s="114"/>
      <c r="T2198" s="114"/>
      <c r="U2198" s="114"/>
      <c r="V2198" s="114"/>
      <c r="W2198" s="114"/>
      <c r="X2198" s="114"/>
      <c r="Y2198" s="114"/>
      <c r="Z2198" s="114"/>
      <c r="AA2198" s="114"/>
      <c r="AB2198" s="114"/>
      <c r="AC2198" s="114"/>
      <c r="AD2198" s="114"/>
      <c r="AE2198" s="114"/>
      <c r="AF2198" s="114"/>
      <c r="AG2198" s="114"/>
      <c r="AH2198" s="114"/>
      <c r="AI2198" s="114"/>
      <c r="AJ2198" s="114"/>
      <c r="AK2198" s="114"/>
      <c r="AL2198" s="114"/>
      <c r="AM2198" s="114"/>
      <c r="AN2198" s="114"/>
      <c r="AO2198" s="114"/>
      <c r="AP2198" s="114"/>
      <c r="AQ2198" s="114"/>
      <c r="AR2198" s="114"/>
      <c r="AS2198" s="114"/>
      <c r="AT2198" s="114"/>
      <c r="AU2198" s="114"/>
      <c r="AV2198" s="114"/>
      <c r="AW2198" s="114"/>
      <c r="AX2198" s="114"/>
      <c r="AY2198" s="114"/>
      <c r="AZ2198" s="114"/>
      <c r="BA2198" s="114"/>
      <c r="BB2198" s="114"/>
      <c r="BC2198" s="114"/>
      <c r="BD2198" s="114"/>
      <c r="BE2198" s="114"/>
      <c r="BF2198" s="114"/>
      <c r="BG2198" s="114"/>
      <c r="BH2198" s="114"/>
      <c r="BI2198" s="114"/>
      <c r="BJ2198" s="114"/>
      <c r="BK2198" s="114"/>
      <c r="BL2198" s="114"/>
    </row>
    <row r="2199">
      <c r="A2199" s="114"/>
      <c r="B2199" s="114"/>
      <c r="C2199" s="114"/>
      <c r="D2199" s="114"/>
      <c r="E2199" s="114"/>
      <c r="F2199" s="114"/>
      <c r="G2199" s="114"/>
      <c r="H2199" s="114"/>
      <c r="I2199" s="114"/>
      <c r="J2199" s="114"/>
      <c r="K2199" s="114"/>
      <c r="L2199" s="114"/>
      <c r="M2199" s="114"/>
      <c r="N2199" s="114"/>
      <c r="O2199" s="114"/>
      <c r="P2199" s="114"/>
      <c r="Q2199" s="114"/>
      <c r="R2199" s="114"/>
      <c r="S2199" s="114"/>
      <c r="T2199" s="114"/>
      <c r="U2199" s="114"/>
      <c r="V2199" s="114"/>
      <c r="W2199" s="114"/>
      <c r="X2199" s="114"/>
      <c r="Y2199" s="114"/>
      <c r="Z2199" s="114"/>
      <c r="AA2199" s="114"/>
      <c r="AB2199" s="114"/>
      <c r="AC2199" s="114"/>
      <c r="AD2199" s="114"/>
      <c r="AE2199" s="114"/>
      <c r="AF2199" s="114"/>
      <c r="AG2199" s="114"/>
      <c r="AH2199" s="114"/>
      <c r="AI2199" s="114"/>
      <c r="AJ2199" s="114"/>
      <c r="AK2199" s="114"/>
      <c r="AL2199" s="114"/>
      <c r="AM2199" s="114"/>
      <c r="AN2199" s="114"/>
      <c r="AO2199" s="114"/>
      <c r="AP2199" s="114"/>
      <c r="AQ2199" s="114"/>
      <c r="AR2199" s="114"/>
      <c r="AS2199" s="114"/>
      <c r="AT2199" s="114"/>
      <c r="AU2199" s="114"/>
      <c r="AV2199" s="114"/>
      <c r="AW2199" s="114"/>
      <c r="AX2199" s="114"/>
      <c r="AY2199" s="114"/>
      <c r="AZ2199" s="114"/>
      <c r="BA2199" s="114"/>
      <c r="BB2199" s="114"/>
      <c r="BC2199" s="114"/>
      <c r="BD2199" s="114"/>
      <c r="BE2199" s="114"/>
      <c r="BF2199" s="114"/>
      <c r="BG2199" s="114"/>
      <c r="BH2199" s="114"/>
      <c r="BI2199" s="114"/>
      <c r="BJ2199" s="114"/>
      <c r="BK2199" s="114"/>
      <c r="BL2199" s="114"/>
    </row>
    <row r="2200">
      <c r="A2200" s="114"/>
      <c r="B2200" s="114"/>
      <c r="C2200" s="114"/>
      <c r="D2200" s="114"/>
      <c r="E2200" s="114"/>
      <c r="F2200" s="114"/>
      <c r="G2200" s="114"/>
      <c r="H2200" s="114"/>
      <c r="I2200" s="114"/>
      <c r="J2200" s="114"/>
      <c r="K2200" s="114"/>
      <c r="L2200" s="114"/>
      <c r="M2200" s="114"/>
      <c r="N2200" s="114"/>
      <c r="O2200" s="114"/>
      <c r="P2200" s="114"/>
      <c r="Q2200" s="114"/>
      <c r="R2200" s="114"/>
      <c r="S2200" s="114"/>
      <c r="T2200" s="114"/>
      <c r="U2200" s="114"/>
      <c r="V2200" s="114"/>
      <c r="W2200" s="114"/>
      <c r="X2200" s="114"/>
      <c r="Y2200" s="114"/>
      <c r="Z2200" s="114"/>
      <c r="AA2200" s="114"/>
      <c r="AB2200" s="114"/>
      <c r="AC2200" s="114"/>
      <c r="AD2200" s="114"/>
      <c r="AE2200" s="114"/>
      <c r="AF2200" s="114"/>
      <c r="AG2200" s="114"/>
      <c r="AH2200" s="114"/>
      <c r="AI2200" s="114"/>
      <c r="AJ2200" s="114"/>
      <c r="AK2200" s="114"/>
      <c r="AL2200" s="114"/>
      <c r="AM2200" s="114"/>
      <c r="AN2200" s="114"/>
      <c r="AO2200" s="114"/>
      <c r="AP2200" s="114"/>
      <c r="AQ2200" s="114"/>
      <c r="AR2200" s="114"/>
      <c r="AS2200" s="114"/>
      <c r="AT2200" s="114"/>
      <c r="AU2200" s="114"/>
      <c r="AV2200" s="114"/>
      <c r="AW2200" s="114"/>
      <c r="AX2200" s="114"/>
      <c r="AY2200" s="114"/>
      <c r="AZ2200" s="114"/>
      <c r="BA2200" s="114"/>
      <c r="BB2200" s="114"/>
      <c r="BC2200" s="114"/>
      <c r="BD2200" s="114"/>
      <c r="BE2200" s="114"/>
      <c r="BF2200" s="114"/>
      <c r="BG2200" s="114"/>
      <c r="BH2200" s="114"/>
      <c r="BI2200" s="114"/>
      <c r="BJ2200" s="114"/>
      <c r="BK2200" s="114"/>
      <c r="BL2200" s="114"/>
    </row>
    <row r="2201">
      <c r="A2201" s="114"/>
      <c r="B2201" s="114"/>
      <c r="C2201" s="114"/>
      <c r="D2201" s="114"/>
      <c r="E2201" s="114"/>
      <c r="F2201" s="114"/>
      <c r="G2201" s="114"/>
      <c r="H2201" s="114"/>
      <c r="I2201" s="114"/>
      <c r="J2201" s="114"/>
      <c r="K2201" s="114"/>
      <c r="L2201" s="114"/>
      <c r="M2201" s="114"/>
      <c r="N2201" s="114"/>
      <c r="O2201" s="114"/>
      <c r="P2201" s="114"/>
      <c r="Q2201" s="114"/>
      <c r="R2201" s="114"/>
      <c r="S2201" s="114"/>
      <c r="T2201" s="114"/>
      <c r="U2201" s="114"/>
      <c r="V2201" s="114"/>
      <c r="W2201" s="114"/>
      <c r="X2201" s="114"/>
      <c r="Y2201" s="114"/>
      <c r="Z2201" s="114"/>
      <c r="AA2201" s="114"/>
      <c r="AB2201" s="114"/>
      <c r="AC2201" s="114"/>
      <c r="AD2201" s="114"/>
      <c r="AE2201" s="114"/>
      <c r="AF2201" s="114"/>
      <c r="AG2201" s="114"/>
      <c r="AH2201" s="114"/>
      <c r="AI2201" s="114"/>
      <c r="AJ2201" s="114"/>
      <c r="AK2201" s="114"/>
      <c r="AL2201" s="114"/>
      <c r="AM2201" s="114"/>
      <c r="AN2201" s="114"/>
      <c r="AO2201" s="114"/>
      <c r="AP2201" s="114"/>
      <c r="AQ2201" s="114"/>
      <c r="AR2201" s="114"/>
      <c r="AS2201" s="114"/>
      <c r="AT2201" s="114"/>
      <c r="AU2201" s="114"/>
      <c r="AV2201" s="114"/>
      <c r="AW2201" s="114"/>
      <c r="AX2201" s="114"/>
      <c r="AY2201" s="114"/>
      <c r="AZ2201" s="114"/>
      <c r="BA2201" s="114"/>
      <c r="BB2201" s="114"/>
      <c r="BC2201" s="114"/>
      <c r="BD2201" s="114"/>
      <c r="BE2201" s="114"/>
      <c r="BF2201" s="114"/>
      <c r="BG2201" s="114"/>
      <c r="BH2201" s="114"/>
      <c r="BI2201" s="114"/>
      <c r="BJ2201" s="114"/>
      <c r="BK2201" s="114"/>
      <c r="BL2201" s="114"/>
    </row>
    <row r="2202">
      <c r="A2202" s="114"/>
      <c r="B2202" s="114"/>
      <c r="C2202" s="114"/>
      <c r="D2202" s="114"/>
      <c r="E2202" s="114"/>
      <c r="F2202" s="114"/>
      <c r="G2202" s="114"/>
      <c r="H2202" s="114"/>
      <c r="I2202" s="114"/>
      <c r="J2202" s="114"/>
      <c r="K2202" s="114"/>
      <c r="L2202" s="114"/>
      <c r="M2202" s="114"/>
      <c r="N2202" s="114"/>
      <c r="O2202" s="114"/>
      <c r="P2202" s="114"/>
      <c r="Q2202" s="114"/>
      <c r="R2202" s="114"/>
      <c r="S2202" s="114"/>
      <c r="T2202" s="114"/>
      <c r="U2202" s="114"/>
      <c r="V2202" s="114"/>
      <c r="W2202" s="114"/>
      <c r="X2202" s="114"/>
      <c r="Y2202" s="114"/>
      <c r="Z2202" s="114"/>
      <c r="AA2202" s="114"/>
      <c r="AB2202" s="114"/>
      <c r="AC2202" s="114"/>
      <c r="AD2202" s="114"/>
      <c r="AE2202" s="114"/>
      <c r="AF2202" s="114"/>
      <c r="AG2202" s="114"/>
      <c r="AH2202" s="114"/>
      <c r="AI2202" s="114"/>
      <c r="AJ2202" s="114"/>
      <c r="AK2202" s="114"/>
      <c r="AL2202" s="114"/>
      <c r="AM2202" s="114"/>
      <c r="AN2202" s="114"/>
      <c r="AO2202" s="114"/>
      <c r="AP2202" s="114"/>
      <c r="AQ2202" s="114"/>
      <c r="AR2202" s="114"/>
      <c r="AS2202" s="114"/>
      <c r="AT2202" s="114"/>
      <c r="AU2202" s="114"/>
      <c r="AV2202" s="114"/>
      <c r="AW2202" s="114"/>
      <c r="AX2202" s="114"/>
      <c r="AY2202" s="114"/>
      <c r="AZ2202" s="114"/>
      <c r="BA2202" s="114"/>
      <c r="BB2202" s="114"/>
      <c r="BC2202" s="114"/>
      <c r="BD2202" s="114"/>
      <c r="BE2202" s="114"/>
      <c r="BF2202" s="114"/>
      <c r="BG2202" s="114"/>
      <c r="BH2202" s="114"/>
      <c r="BI2202" s="114"/>
      <c r="BJ2202" s="114"/>
      <c r="BK2202" s="114"/>
      <c r="BL2202" s="114"/>
    </row>
    <row r="2203">
      <c r="A2203" s="114"/>
      <c r="B2203" s="114"/>
      <c r="C2203" s="114"/>
      <c r="D2203" s="114"/>
      <c r="E2203" s="114"/>
      <c r="F2203" s="114"/>
      <c r="G2203" s="114"/>
      <c r="H2203" s="114"/>
      <c r="I2203" s="114"/>
      <c r="J2203" s="114"/>
      <c r="K2203" s="114"/>
      <c r="L2203" s="114"/>
      <c r="M2203" s="114"/>
      <c r="N2203" s="114"/>
      <c r="O2203" s="114"/>
      <c r="P2203" s="114"/>
      <c r="Q2203" s="114"/>
      <c r="R2203" s="114"/>
      <c r="S2203" s="114"/>
      <c r="T2203" s="114"/>
      <c r="U2203" s="114"/>
      <c r="V2203" s="114"/>
      <c r="W2203" s="114"/>
      <c r="X2203" s="114"/>
      <c r="Y2203" s="114"/>
      <c r="Z2203" s="114"/>
      <c r="AA2203" s="114"/>
      <c r="AB2203" s="114"/>
      <c r="AC2203" s="114"/>
      <c r="AD2203" s="114"/>
      <c r="AE2203" s="114"/>
      <c r="AF2203" s="114"/>
      <c r="AG2203" s="114"/>
      <c r="AH2203" s="114"/>
      <c r="AI2203" s="114"/>
      <c r="AJ2203" s="114"/>
      <c r="AK2203" s="114"/>
      <c r="AL2203" s="114"/>
      <c r="AM2203" s="114"/>
      <c r="AN2203" s="114"/>
      <c r="AO2203" s="114"/>
      <c r="AP2203" s="114"/>
      <c r="AQ2203" s="114"/>
      <c r="AR2203" s="114"/>
      <c r="AS2203" s="114"/>
      <c r="AT2203" s="114"/>
      <c r="AU2203" s="114"/>
      <c r="AV2203" s="114"/>
      <c r="AW2203" s="114"/>
      <c r="AX2203" s="114"/>
      <c r="AY2203" s="114"/>
      <c r="AZ2203" s="114"/>
      <c r="BA2203" s="114"/>
      <c r="BB2203" s="114"/>
      <c r="BC2203" s="114"/>
      <c r="BD2203" s="114"/>
      <c r="BE2203" s="114"/>
      <c r="BF2203" s="114"/>
      <c r="BG2203" s="114"/>
      <c r="BH2203" s="114"/>
      <c r="BI2203" s="114"/>
      <c r="BJ2203" s="114"/>
      <c r="BK2203" s="114"/>
      <c r="BL2203" s="114"/>
    </row>
    <row r="2204">
      <c r="A2204" s="114"/>
      <c r="B2204" s="114"/>
      <c r="C2204" s="114"/>
      <c r="D2204" s="114"/>
      <c r="E2204" s="114"/>
      <c r="F2204" s="114"/>
      <c r="G2204" s="114"/>
      <c r="H2204" s="114"/>
      <c r="I2204" s="114"/>
      <c r="J2204" s="114"/>
      <c r="K2204" s="114"/>
      <c r="L2204" s="114"/>
      <c r="M2204" s="114"/>
      <c r="N2204" s="114"/>
      <c r="O2204" s="114"/>
      <c r="P2204" s="114"/>
      <c r="Q2204" s="114"/>
      <c r="R2204" s="114"/>
      <c r="S2204" s="114"/>
      <c r="T2204" s="114"/>
      <c r="U2204" s="114"/>
      <c r="V2204" s="114"/>
      <c r="W2204" s="114"/>
      <c r="X2204" s="114"/>
      <c r="Y2204" s="114"/>
      <c r="Z2204" s="114"/>
      <c r="AA2204" s="114"/>
      <c r="AB2204" s="114"/>
      <c r="AC2204" s="114"/>
      <c r="AD2204" s="114"/>
      <c r="AE2204" s="114"/>
      <c r="AF2204" s="114"/>
      <c r="AG2204" s="114"/>
      <c r="AH2204" s="114"/>
      <c r="AI2204" s="114"/>
      <c r="AJ2204" s="114"/>
      <c r="AK2204" s="114"/>
      <c r="AL2204" s="114"/>
      <c r="AM2204" s="114"/>
      <c r="AN2204" s="114"/>
      <c r="AO2204" s="114"/>
      <c r="AP2204" s="114"/>
      <c r="AQ2204" s="114"/>
      <c r="AR2204" s="114"/>
      <c r="AS2204" s="114"/>
      <c r="AT2204" s="114"/>
      <c r="AU2204" s="114"/>
      <c r="AV2204" s="114"/>
      <c r="AW2204" s="114"/>
      <c r="AX2204" s="114"/>
      <c r="AY2204" s="114"/>
      <c r="AZ2204" s="114"/>
      <c r="BA2204" s="114"/>
      <c r="BB2204" s="114"/>
      <c r="BC2204" s="114"/>
      <c r="BD2204" s="114"/>
      <c r="BE2204" s="114"/>
      <c r="BF2204" s="114"/>
      <c r="BG2204" s="114"/>
      <c r="BH2204" s="114"/>
      <c r="BI2204" s="114"/>
      <c r="BJ2204" s="114"/>
      <c r="BK2204" s="114"/>
      <c r="BL2204" s="114"/>
    </row>
    <row r="2205">
      <c r="A2205" s="114"/>
      <c r="B2205" s="114"/>
      <c r="C2205" s="114"/>
      <c r="D2205" s="114"/>
      <c r="E2205" s="114"/>
      <c r="F2205" s="114"/>
      <c r="G2205" s="114"/>
      <c r="H2205" s="114"/>
      <c r="I2205" s="114"/>
      <c r="J2205" s="114"/>
      <c r="K2205" s="114"/>
      <c r="L2205" s="114"/>
      <c r="M2205" s="114"/>
      <c r="N2205" s="114"/>
      <c r="O2205" s="114"/>
      <c r="P2205" s="114"/>
      <c r="Q2205" s="114"/>
      <c r="R2205" s="114"/>
      <c r="S2205" s="114"/>
      <c r="T2205" s="114"/>
      <c r="U2205" s="114"/>
      <c r="V2205" s="114"/>
      <c r="W2205" s="114"/>
      <c r="X2205" s="114"/>
      <c r="Y2205" s="114"/>
      <c r="Z2205" s="114"/>
      <c r="AA2205" s="114"/>
      <c r="AB2205" s="114"/>
      <c r="AC2205" s="114"/>
      <c r="AD2205" s="114"/>
      <c r="AE2205" s="114"/>
      <c r="AF2205" s="114"/>
      <c r="AG2205" s="114"/>
      <c r="AH2205" s="114"/>
      <c r="AI2205" s="114"/>
      <c r="AJ2205" s="114"/>
      <c r="AK2205" s="114"/>
      <c r="AL2205" s="114"/>
      <c r="AM2205" s="114"/>
      <c r="AN2205" s="114"/>
      <c r="AO2205" s="114"/>
      <c r="AP2205" s="114"/>
      <c r="AQ2205" s="114"/>
      <c r="AR2205" s="114"/>
      <c r="AS2205" s="114"/>
      <c r="AT2205" s="114"/>
      <c r="AU2205" s="114"/>
      <c r="AV2205" s="114"/>
      <c r="AW2205" s="114"/>
      <c r="AX2205" s="114"/>
      <c r="AY2205" s="114"/>
      <c r="AZ2205" s="114"/>
      <c r="BA2205" s="114"/>
      <c r="BB2205" s="114"/>
      <c r="BC2205" s="114"/>
      <c r="BD2205" s="114"/>
      <c r="BE2205" s="114"/>
      <c r="BF2205" s="114"/>
      <c r="BG2205" s="114"/>
      <c r="BH2205" s="114"/>
      <c r="BI2205" s="114"/>
      <c r="BJ2205" s="114"/>
      <c r="BK2205" s="114"/>
      <c r="BL2205" s="114"/>
    </row>
    <row r="2206">
      <c r="A2206" s="114"/>
      <c r="B2206" s="114"/>
      <c r="C2206" s="114"/>
      <c r="D2206" s="114"/>
      <c r="E2206" s="114"/>
      <c r="F2206" s="114"/>
      <c r="G2206" s="114"/>
      <c r="H2206" s="114"/>
      <c r="I2206" s="114"/>
      <c r="J2206" s="114"/>
      <c r="K2206" s="114"/>
      <c r="L2206" s="114"/>
      <c r="M2206" s="114"/>
      <c r="N2206" s="114"/>
      <c r="O2206" s="114"/>
      <c r="P2206" s="114"/>
      <c r="Q2206" s="114"/>
      <c r="R2206" s="114"/>
      <c r="S2206" s="114"/>
      <c r="T2206" s="114"/>
      <c r="U2206" s="114"/>
      <c r="V2206" s="114"/>
      <c r="W2206" s="114"/>
      <c r="X2206" s="114"/>
      <c r="Y2206" s="114"/>
      <c r="Z2206" s="114"/>
      <c r="AA2206" s="114"/>
      <c r="AB2206" s="114"/>
      <c r="AC2206" s="114"/>
      <c r="AD2206" s="114"/>
      <c r="AE2206" s="114"/>
      <c r="AF2206" s="114"/>
      <c r="AG2206" s="114"/>
      <c r="AH2206" s="114"/>
      <c r="AI2206" s="114"/>
      <c r="AJ2206" s="114"/>
      <c r="AK2206" s="114"/>
      <c r="AL2206" s="114"/>
      <c r="AM2206" s="114"/>
      <c r="AN2206" s="114"/>
      <c r="AO2206" s="114"/>
      <c r="AP2206" s="114"/>
      <c r="AQ2206" s="114"/>
      <c r="AR2206" s="114"/>
      <c r="AS2206" s="114"/>
      <c r="AT2206" s="114"/>
      <c r="AU2206" s="114"/>
      <c r="AV2206" s="114"/>
      <c r="AW2206" s="114"/>
      <c r="AX2206" s="114"/>
      <c r="AY2206" s="114"/>
      <c r="AZ2206" s="114"/>
      <c r="BA2206" s="114"/>
      <c r="BB2206" s="114"/>
      <c r="BC2206" s="114"/>
      <c r="BD2206" s="114"/>
      <c r="BE2206" s="114"/>
      <c r="BF2206" s="114"/>
      <c r="BG2206" s="114"/>
      <c r="BH2206" s="114"/>
      <c r="BI2206" s="114"/>
      <c r="BJ2206" s="114"/>
      <c r="BK2206" s="114"/>
      <c r="BL2206" s="1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24.25"/>
    <col customWidth="1" min="3" max="3" width="22.13"/>
    <col customWidth="1" min="4" max="4" width="17.38"/>
    <col customWidth="1" min="5" max="5" width="20.38"/>
    <col customWidth="1" min="6" max="6" width="18.75"/>
    <col customWidth="1" min="7" max="7" width="35.0"/>
    <col customWidth="1" min="8" max="8" width="15.13"/>
    <col customWidth="1" min="9" max="9" width="32.63"/>
  </cols>
  <sheetData>
    <row r="1" ht="22.5" customHeight="1">
      <c r="A1" s="118" t="s">
        <v>6823</v>
      </c>
      <c r="B1" s="118" t="s">
        <v>6825</v>
      </c>
      <c r="C1" s="118" t="s">
        <v>6827</v>
      </c>
      <c r="D1" s="118" t="s">
        <v>6828</v>
      </c>
      <c r="E1" s="118" t="s">
        <v>6829</v>
      </c>
      <c r="F1" s="118" t="s">
        <v>6830</v>
      </c>
      <c r="G1" s="118" t="s">
        <v>6831</v>
      </c>
      <c r="H1" s="118" t="s">
        <v>6832</v>
      </c>
      <c r="I1" s="118" t="s">
        <v>6833</v>
      </c>
      <c r="J1" s="119"/>
      <c r="K1" s="119"/>
      <c r="L1" s="119"/>
      <c r="M1" s="119"/>
      <c r="N1" s="119"/>
      <c r="O1" s="119"/>
      <c r="P1" s="119"/>
      <c r="Q1" s="119"/>
      <c r="R1" s="119"/>
      <c r="S1" s="119"/>
      <c r="T1" s="119"/>
      <c r="U1" s="119"/>
      <c r="V1" s="119"/>
      <c r="W1" s="119"/>
      <c r="X1" s="119"/>
      <c r="Y1" s="119"/>
      <c r="Z1" s="119"/>
      <c r="AA1" s="119"/>
      <c r="AB1" s="119"/>
      <c r="AC1" s="119"/>
      <c r="AD1" s="119"/>
    </row>
    <row r="2" ht="22.5" customHeight="1">
      <c r="A2" s="120" t="s">
        <v>56</v>
      </c>
      <c r="B2" s="121" t="s">
        <v>6838</v>
      </c>
      <c r="C2" s="122" t="b">
        <v>1</v>
      </c>
      <c r="D2" s="123" t="b">
        <v>0</v>
      </c>
      <c r="E2" s="124" t="b">
        <v>1</v>
      </c>
      <c r="F2" s="124" t="b">
        <v>0</v>
      </c>
      <c r="G2" s="122" t="s">
        <v>6843</v>
      </c>
      <c r="H2" s="122" t="s">
        <v>6844</v>
      </c>
      <c r="I2" s="122"/>
    </row>
    <row r="3" ht="22.5" customHeight="1">
      <c r="A3" s="120" t="s">
        <v>62</v>
      </c>
      <c r="B3" s="121" t="s">
        <v>6848</v>
      </c>
      <c r="C3" s="122" t="b">
        <v>1</v>
      </c>
      <c r="D3" s="123" t="b">
        <v>1</v>
      </c>
      <c r="E3" s="124" t="b">
        <v>0</v>
      </c>
      <c r="F3" s="125" t="b">
        <v>1</v>
      </c>
      <c r="G3" s="122" t="s">
        <v>6852</v>
      </c>
      <c r="H3" s="122" t="s">
        <v>6853</v>
      </c>
      <c r="I3" s="122"/>
    </row>
    <row r="4" ht="22.5" customHeight="1">
      <c r="A4" s="120" t="s">
        <v>65</v>
      </c>
      <c r="B4" s="121" t="s">
        <v>6854</v>
      </c>
      <c r="C4" s="122" t="b">
        <v>1</v>
      </c>
      <c r="D4" s="123" t="b">
        <v>1</v>
      </c>
      <c r="E4" s="125" t="b">
        <v>0</v>
      </c>
      <c r="F4" s="124" t="b">
        <v>0</v>
      </c>
      <c r="G4" s="122" t="s">
        <v>6859</v>
      </c>
      <c r="H4" s="122" t="s">
        <v>6860</v>
      </c>
      <c r="I4" s="122"/>
    </row>
    <row r="5" ht="22.5" customHeight="1">
      <c r="A5" s="120" t="s">
        <v>69</v>
      </c>
      <c r="B5" s="121" t="s">
        <v>6863</v>
      </c>
      <c r="C5" s="126" t="b">
        <v>0</v>
      </c>
      <c r="D5" s="123" t="b">
        <v>1</v>
      </c>
      <c r="E5" s="124" t="b">
        <v>0</v>
      </c>
      <c r="F5" s="124" t="b">
        <v>0</v>
      </c>
      <c r="G5" s="122" t="s">
        <v>6865</v>
      </c>
      <c r="H5" s="122" t="s">
        <v>6866</v>
      </c>
      <c r="I5" s="122"/>
    </row>
    <row r="6" ht="22.5" customHeight="1">
      <c r="A6" s="120" t="s">
        <v>70</v>
      </c>
      <c r="B6" s="121" t="s">
        <v>6873</v>
      </c>
      <c r="C6" s="126" t="b">
        <v>0</v>
      </c>
      <c r="D6" s="123" t="b">
        <v>1</v>
      </c>
      <c r="E6" s="124" t="b">
        <v>0</v>
      </c>
      <c r="F6" s="124" t="b">
        <v>0</v>
      </c>
      <c r="G6" s="122" t="s">
        <v>6877</v>
      </c>
      <c r="H6" s="122" t="s">
        <v>6866</v>
      </c>
      <c r="I6" s="122"/>
    </row>
    <row r="7" ht="22.5" customHeight="1">
      <c r="A7" s="120" t="s">
        <v>71</v>
      </c>
      <c r="B7" s="121" t="s">
        <v>6880</v>
      </c>
      <c r="C7" s="126" t="b">
        <v>0</v>
      </c>
      <c r="D7" s="123" t="b">
        <v>1</v>
      </c>
      <c r="E7" s="124" t="b">
        <v>0</v>
      </c>
      <c r="F7" s="124" t="b">
        <v>0</v>
      </c>
      <c r="G7" s="122" t="s">
        <v>348</v>
      </c>
      <c r="H7" s="122" t="s">
        <v>6866</v>
      </c>
      <c r="I7" s="122"/>
    </row>
    <row r="8" ht="22.5" customHeight="1">
      <c r="A8" s="120" t="s">
        <v>73</v>
      </c>
      <c r="B8" s="121" t="s">
        <v>6889</v>
      </c>
      <c r="C8" s="126" t="b">
        <v>0</v>
      </c>
      <c r="D8" s="123" t="b">
        <v>1</v>
      </c>
      <c r="E8" s="124" t="b">
        <v>0</v>
      </c>
      <c r="F8" s="124" t="b">
        <v>0</v>
      </c>
      <c r="G8" s="47" t="s">
        <v>6894</v>
      </c>
      <c r="H8" s="122" t="s">
        <v>6866</v>
      </c>
      <c r="I8" s="47"/>
    </row>
    <row r="9" ht="22.5" customHeight="1">
      <c r="A9" s="120" t="s">
        <v>78</v>
      </c>
      <c r="B9" s="121" t="s">
        <v>6899</v>
      </c>
      <c r="C9" s="122" t="b">
        <v>1</v>
      </c>
      <c r="D9" s="123" t="b">
        <v>1</v>
      </c>
      <c r="E9" s="124" t="b">
        <v>0</v>
      </c>
      <c r="F9" s="124" t="b">
        <v>0</v>
      </c>
      <c r="G9" s="127" t="s">
        <v>6902</v>
      </c>
      <c r="H9" s="127" t="s">
        <v>6903</v>
      </c>
      <c r="I9" s="127"/>
    </row>
    <row r="10" ht="22.5" customHeight="1">
      <c r="A10" s="120" t="s">
        <v>79</v>
      </c>
      <c r="B10" s="121" t="s">
        <v>6905</v>
      </c>
      <c r="C10" s="122" t="b">
        <v>1</v>
      </c>
      <c r="D10" s="123" t="b">
        <v>1</v>
      </c>
      <c r="E10" s="124" t="b">
        <v>0</v>
      </c>
      <c r="F10" s="124" t="b">
        <v>0</v>
      </c>
      <c r="G10" s="122" t="s">
        <v>6906</v>
      </c>
      <c r="H10" s="122" t="s">
        <v>6903</v>
      </c>
      <c r="I10" s="122"/>
    </row>
    <row r="11" ht="22.5" customHeight="1">
      <c r="A11" s="120" t="s">
        <v>82</v>
      </c>
      <c r="B11" s="122" t="s">
        <v>6908</v>
      </c>
      <c r="C11" s="122" t="b">
        <v>0</v>
      </c>
      <c r="D11" s="123" t="b">
        <v>1</v>
      </c>
      <c r="E11" s="125" t="b">
        <v>0</v>
      </c>
      <c r="F11" s="125" t="b">
        <v>0</v>
      </c>
      <c r="G11" s="122" t="s">
        <v>6911</v>
      </c>
      <c r="H11" s="122" t="s">
        <v>6903</v>
      </c>
      <c r="I11" s="122"/>
    </row>
    <row r="12" ht="22.5" customHeight="1">
      <c r="A12" s="120" t="s">
        <v>20</v>
      </c>
      <c r="B12" s="121" t="s">
        <v>6916</v>
      </c>
      <c r="C12" s="122" t="b">
        <v>0</v>
      </c>
      <c r="D12" s="123" t="b">
        <v>1</v>
      </c>
      <c r="E12" s="124" t="b">
        <v>0</v>
      </c>
      <c r="F12" s="124" t="b">
        <v>0</v>
      </c>
      <c r="G12" s="122" t="s">
        <v>6918</v>
      </c>
      <c r="H12" s="122" t="s">
        <v>6903</v>
      </c>
      <c r="I12" s="122" t="s">
        <v>6919</v>
      </c>
    </row>
    <row r="13" ht="22.5" customHeight="1">
      <c r="A13" s="120" t="s">
        <v>21</v>
      </c>
      <c r="B13" s="121" t="s">
        <v>6923</v>
      </c>
      <c r="C13" s="122" t="b">
        <v>0</v>
      </c>
      <c r="D13" s="123" t="b">
        <v>1</v>
      </c>
      <c r="E13" s="124" t="b">
        <v>0</v>
      </c>
      <c r="F13" s="124" t="b">
        <v>0</v>
      </c>
      <c r="G13" s="122" t="s">
        <v>6925</v>
      </c>
      <c r="H13" s="122" t="s">
        <v>6903</v>
      </c>
      <c r="I13" s="122" t="s">
        <v>6926</v>
      </c>
    </row>
    <row r="14" ht="22.5" customHeight="1">
      <c r="A14" s="120" t="s">
        <v>6934</v>
      </c>
      <c r="B14" s="121" t="s">
        <v>6935</v>
      </c>
      <c r="C14" s="122" t="b">
        <v>0</v>
      </c>
      <c r="D14" s="123" t="b">
        <v>1</v>
      </c>
      <c r="E14" s="124" t="b">
        <v>0</v>
      </c>
      <c r="F14" s="124" t="b">
        <v>0</v>
      </c>
      <c r="G14" s="122" t="s">
        <v>6937</v>
      </c>
      <c r="H14" s="122" t="s">
        <v>6903</v>
      </c>
      <c r="I14" s="122" t="s">
        <v>6940</v>
      </c>
    </row>
    <row r="15" ht="22.5" customHeight="1">
      <c r="A15" s="120" t="s">
        <v>6942</v>
      </c>
      <c r="B15" s="121" t="s">
        <v>6943</v>
      </c>
      <c r="C15" s="122" t="b">
        <v>0</v>
      </c>
      <c r="D15" s="123" t="b">
        <v>1</v>
      </c>
      <c r="E15" s="124" t="b">
        <v>0</v>
      </c>
      <c r="F15" s="124" t="b">
        <v>0</v>
      </c>
      <c r="G15" s="122" t="s">
        <v>6947</v>
      </c>
      <c r="H15" s="122" t="s">
        <v>6903</v>
      </c>
      <c r="I15" s="122" t="s">
        <v>6949</v>
      </c>
    </row>
    <row r="16" ht="22.5" customHeight="1">
      <c r="A16" s="120" t="s">
        <v>93</v>
      </c>
      <c r="B16" s="122" t="s">
        <v>6950</v>
      </c>
      <c r="C16" s="122" t="b">
        <v>0</v>
      </c>
      <c r="D16" s="123" t="b">
        <v>1</v>
      </c>
      <c r="E16" s="124" t="b">
        <v>0</v>
      </c>
      <c r="F16" s="124" t="b">
        <v>0</v>
      </c>
      <c r="G16" s="122"/>
      <c r="H16" s="122" t="s">
        <v>6903</v>
      </c>
      <c r="I16" s="122" t="s">
        <v>6954</v>
      </c>
    </row>
    <row r="17" ht="22.5" customHeight="1">
      <c r="A17" s="120" t="s">
        <v>94</v>
      </c>
      <c r="B17" s="122" t="s">
        <v>6957</v>
      </c>
      <c r="C17" s="122" t="b">
        <v>0</v>
      </c>
      <c r="D17" s="123" t="b">
        <v>1</v>
      </c>
      <c r="E17" s="125" t="b">
        <v>0</v>
      </c>
      <c r="F17" s="125" t="b">
        <v>0</v>
      </c>
      <c r="G17" s="122"/>
      <c r="H17" s="122" t="s">
        <v>6963</v>
      </c>
      <c r="I17" s="122"/>
    </row>
    <row r="18" ht="22.5" customHeight="1">
      <c r="A18" s="120" t="s">
        <v>107</v>
      </c>
      <c r="B18" s="121" t="s">
        <v>6968</v>
      </c>
      <c r="C18" s="122" t="b">
        <v>0</v>
      </c>
      <c r="D18" s="123" t="b">
        <v>1</v>
      </c>
      <c r="E18" s="125" t="s">
        <v>6969</v>
      </c>
      <c r="F18" s="124" t="b">
        <v>0</v>
      </c>
      <c r="G18" s="122" t="s">
        <v>6973</v>
      </c>
      <c r="H18" s="122" t="s">
        <v>6974</v>
      </c>
      <c r="I18" s="122" t="s">
        <v>6975</v>
      </c>
    </row>
    <row r="19" ht="22.5" customHeight="1">
      <c r="A19" s="120" t="s">
        <v>112</v>
      </c>
      <c r="B19" s="121" t="s">
        <v>6978</v>
      </c>
      <c r="C19" s="122" t="b">
        <v>0</v>
      </c>
      <c r="D19" s="123" t="b">
        <v>1</v>
      </c>
      <c r="E19" s="124" t="b">
        <v>0</v>
      </c>
      <c r="F19" s="124" t="b">
        <v>0</v>
      </c>
      <c r="G19" s="122" t="s">
        <v>6983</v>
      </c>
      <c r="H19" s="122" t="s">
        <v>6974</v>
      </c>
      <c r="I19" s="122"/>
    </row>
    <row r="20" ht="22.5" customHeight="1">
      <c r="A20" s="120" t="s">
        <v>115</v>
      </c>
      <c r="B20" s="121" t="s">
        <v>6985</v>
      </c>
      <c r="C20" s="122" t="b">
        <v>0</v>
      </c>
      <c r="D20" s="123" t="b">
        <v>1</v>
      </c>
      <c r="E20" s="124" t="b">
        <v>0</v>
      </c>
      <c r="F20" s="125" t="b">
        <v>1</v>
      </c>
      <c r="G20" s="122" t="s">
        <v>6986</v>
      </c>
      <c r="H20" s="122" t="s">
        <v>6853</v>
      </c>
      <c r="I20" s="122"/>
    </row>
    <row r="21" ht="22.5" customHeight="1">
      <c r="A21" s="120" t="s">
        <v>118</v>
      </c>
      <c r="B21" s="121" t="s">
        <v>6989</v>
      </c>
      <c r="C21" s="122" t="b">
        <v>0</v>
      </c>
      <c r="D21" s="123" t="b">
        <v>1</v>
      </c>
      <c r="E21" s="124" t="b">
        <v>0</v>
      </c>
      <c r="F21" s="124" t="b">
        <v>0</v>
      </c>
      <c r="G21" s="122">
        <v>2026.0</v>
      </c>
      <c r="H21" s="122" t="s">
        <v>6866</v>
      </c>
      <c r="I21" s="122"/>
    </row>
    <row r="22" ht="22.5" customHeight="1">
      <c r="A22" s="120" t="s">
        <v>125</v>
      </c>
      <c r="B22" s="121" t="s">
        <v>6994</v>
      </c>
      <c r="C22" s="122" t="b">
        <v>0</v>
      </c>
      <c r="D22" s="123" t="b">
        <v>1</v>
      </c>
      <c r="E22" s="124" t="b">
        <v>0</v>
      </c>
      <c r="F22" s="125" t="b">
        <v>1</v>
      </c>
      <c r="G22" s="122" t="s">
        <v>6995</v>
      </c>
      <c r="H22" s="122" t="s">
        <v>6853</v>
      </c>
      <c r="I22" s="122"/>
    </row>
    <row r="23" ht="22.5" customHeight="1">
      <c r="A23" s="120" t="s">
        <v>126</v>
      </c>
      <c r="B23" s="121" t="s">
        <v>6996</v>
      </c>
      <c r="C23" s="122" t="b">
        <v>0</v>
      </c>
      <c r="D23" s="123" t="b">
        <v>1</v>
      </c>
      <c r="E23" s="124" t="b">
        <v>0</v>
      </c>
      <c r="F23" s="125" t="b">
        <v>1</v>
      </c>
      <c r="G23" s="122" t="s">
        <v>6997</v>
      </c>
      <c r="H23" s="122" t="s">
        <v>6853</v>
      </c>
      <c r="I23" s="122"/>
    </row>
    <row r="24" ht="22.5" customHeight="1">
      <c r="A24" s="120" t="s">
        <v>22</v>
      </c>
      <c r="B24" s="121" t="s">
        <v>7003</v>
      </c>
      <c r="C24" s="122" t="b">
        <v>0</v>
      </c>
      <c r="D24" s="123" t="b">
        <v>1</v>
      </c>
      <c r="E24" s="124" t="b">
        <v>0</v>
      </c>
      <c r="F24" s="124" t="b">
        <v>0</v>
      </c>
      <c r="G24" s="121" t="s">
        <v>7006</v>
      </c>
      <c r="H24" s="122" t="s">
        <v>6903</v>
      </c>
      <c r="I24" s="121"/>
    </row>
    <row r="25" ht="22.5" customHeight="1">
      <c r="A25" s="120" t="s">
        <v>23</v>
      </c>
      <c r="B25" s="121" t="s">
        <v>7003</v>
      </c>
      <c r="C25" s="122" t="b">
        <v>0</v>
      </c>
      <c r="D25" s="123" t="b">
        <v>1</v>
      </c>
      <c r="E25" s="124" t="b">
        <v>0</v>
      </c>
      <c r="F25" s="124" t="b">
        <v>0</v>
      </c>
      <c r="G25" s="121" t="s">
        <v>7006</v>
      </c>
      <c r="H25" s="122" t="s">
        <v>6903</v>
      </c>
      <c r="I25" s="121"/>
    </row>
    <row r="26" ht="22.5" customHeight="1">
      <c r="A26" s="120" t="s">
        <v>24</v>
      </c>
      <c r="B26" s="121" t="s">
        <v>7003</v>
      </c>
      <c r="C26" s="122" t="b">
        <v>0</v>
      </c>
      <c r="D26" s="123" t="b">
        <v>1</v>
      </c>
      <c r="E26" s="124" t="b">
        <v>0</v>
      </c>
      <c r="F26" s="124" t="b">
        <v>0</v>
      </c>
      <c r="G26" s="121" t="s">
        <v>7006</v>
      </c>
      <c r="H26" s="122" t="s">
        <v>6903</v>
      </c>
      <c r="I26" s="121"/>
    </row>
    <row r="27" ht="22.5" customHeight="1">
      <c r="A27" s="120" t="s">
        <v>136</v>
      </c>
      <c r="B27" s="121" t="s">
        <v>7023</v>
      </c>
      <c r="C27" s="122" t="b">
        <v>0</v>
      </c>
      <c r="D27" s="123" t="s">
        <v>6969</v>
      </c>
      <c r="E27" s="125" t="s">
        <v>6969</v>
      </c>
      <c r="F27" s="125" t="s">
        <v>6969</v>
      </c>
      <c r="G27" s="122" t="s">
        <v>7025</v>
      </c>
      <c r="H27" s="122" t="s">
        <v>7028</v>
      </c>
      <c r="I27" s="122" t="s">
        <v>7029</v>
      </c>
    </row>
    <row r="28">
      <c r="A28" s="129"/>
      <c r="B28" s="129"/>
      <c r="C28" s="129"/>
      <c r="D28" s="129"/>
      <c r="E28" s="129"/>
      <c r="F28" s="129"/>
      <c r="G28" s="129"/>
      <c r="H28" s="129"/>
      <c r="I28" s="129"/>
    </row>
    <row r="29">
      <c r="A29" s="129"/>
      <c r="B29" s="129"/>
      <c r="C29" s="129"/>
      <c r="D29" s="129"/>
      <c r="E29" s="129"/>
      <c r="F29" s="129"/>
      <c r="G29" s="129"/>
      <c r="H29" s="129"/>
      <c r="I29" s="129"/>
    </row>
    <row r="30">
      <c r="A30" s="129"/>
      <c r="B30" s="129"/>
      <c r="C30" s="129"/>
      <c r="D30" s="129"/>
      <c r="E30" s="129"/>
      <c r="F30" s="129"/>
      <c r="G30" s="129"/>
      <c r="H30" s="129"/>
      <c r="I30" s="129"/>
    </row>
    <row r="31">
      <c r="A31" s="129"/>
      <c r="B31" s="129"/>
      <c r="C31" s="129"/>
      <c r="D31" s="129"/>
      <c r="E31" s="129"/>
      <c r="F31" s="129"/>
      <c r="G31" s="129"/>
      <c r="H31" s="129"/>
      <c r="I31" s="129"/>
    </row>
    <row r="32">
      <c r="A32" s="129"/>
      <c r="B32" s="129"/>
      <c r="C32" s="129"/>
      <c r="D32" s="129"/>
      <c r="E32" s="129"/>
      <c r="F32" s="129"/>
      <c r="G32" s="129"/>
      <c r="H32" s="129"/>
      <c r="I32" s="129"/>
    </row>
    <row r="33">
      <c r="A33" s="129"/>
      <c r="B33" s="129"/>
      <c r="C33" s="129"/>
      <c r="D33" s="129"/>
      <c r="E33" s="129"/>
      <c r="F33" s="129"/>
      <c r="G33" s="129"/>
      <c r="H33" s="129"/>
      <c r="I33" s="129"/>
    </row>
    <row r="34">
      <c r="A34" s="129"/>
      <c r="B34" s="129"/>
      <c r="C34" s="129"/>
      <c r="D34" s="129"/>
      <c r="E34" s="129"/>
      <c r="F34" s="129"/>
      <c r="G34" s="129"/>
      <c r="H34" s="129"/>
      <c r="I34" s="129"/>
    </row>
    <row r="35">
      <c r="A35" s="129"/>
      <c r="B35" s="129"/>
      <c r="C35" s="129"/>
      <c r="D35" s="129"/>
      <c r="E35" s="129"/>
      <c r="F35" s="129"/>
      <c r="G35" s="129"/>
      <c r="H35" s="129"/>
      <c r="I35" s="129"/>
    </row>
    <row r="36">
      <c r="A36" s="129"/>
      <c r="B36" s="129"/>
      <c r="C36" s="129"/>
      <c r="D36" s="129"/>
      <c r="E36" s="129"/>
      <c r="F36" s="129"/>
      <c r="G36" s="129"/>
      <c r="H36" s="129"/>
      <c r="I36" s="129"/>
    </row>
    <row r="37">
      <c r="A37" s="129"/>
      <c r="B37" s="129"/>
      <c r="C37" s="129"/>
      <c r="D37" s="129"/>
      <c r="E37" s="129"/>
      <c r="F37" s="129"/>
      <c r="G37" s="129"/>
      <c r="H37" s="129"/>
      <c r="I37" s="129"/>
    </row>
    <row r="38">
      <c r="A38" s="129"/>
      <c r="B38" s="129"/>
      <c r="C38" s="129"/>
      <c r="D38" s="129"/>
      <c r="E38" s="129"/>
      <c r="F38" s="129"/>
      <c r="G38" s="129"/>
      <c r="H38" s="129"/>
      <c r="I38" s="129"/>
    </row>
    <row r="39">
      <c r="A39" s="129"/>
      <c r="B39" s="129"/>
      <c r="C39" s="129"/>
      <c r="D39" s="129"/>
      <c r="E39" s="129"/>
      <c r="F39" s="129"/>
      <c r="G39" s="129"/>
      <c r="H39" s="129"/>
      <c r="I39" s="129"/>
    </row>
    <row r="40">
      <c r="A40" s="129"/>
      <c r="B40" s="129"/>
      <c r="C40" s="129"/>
      <c r="D40" s="129"/>
      <c r="E40" s="129"/>
      <c r="F40" s="129"/>
      <c r="G40" s="129"/>
      <c r="H40" s="129"/>
      <c r="I40" s="129"/>
    </row>
    <row r="41">
      <c r="A41" s="129"/>
      <c r="B41" s="129"/>
      <c r="C41" s="129"/>
      <c r="D41" s="129"/>
      <c r="E41" s="129"/>
      <c r="F41" s="129"/>
      <c r="G41" s="129"/>
      <c r="H41" s="129"/>
      <c r="I41" s="129"/>
    </row>
    <row r="42">
      <c r="A42" s="129"/>
      <c r="B42" s="129"/>
      <c r="C42" s="129"/>
      <c r="D42" s="129"/>
      <c r="E42" s="129"/>
      <c r="F42" s="129"/>
      <c r="G42" s="129"/>
      <c r="H42" s="129"/>
      <c r="I42" s="129"/>
    </row>
    <row r="43">
      <c r="A43" s="129"/>
      <c r="B43" s="129"/>
      <c r="C43" s="129"/>
      <c r="D43" s="129"/>
      <c r="E43" s="129"/>
      <c r="F43" s="129"/>
      <c r="G43" s="129"/>
      <c r="H43" s="129"/>
      <c r="I43" s="129"/>
    </row>
    <row r="44">
      <c r="A44" s="129"/>
      <c r="B44" s="129"/>
      <c r="C44" s="129"/>
      <c r="D44" s="129"/>
      <c r="E44" s="129"/>
      <c r="F44" s="129"/>
      <c r="G44" s="129"/>
      <c r="H44" s="129"/>
      <c r="I44" s="129"/>
    </row>
    <row r="45">
      <c r="A45" s="129"/>
      <c r="B45" s="129"/>
      <c r="C45" s="129"/>
      <c r="D45" s="129"/>
      <c r="E45" s="129"/>
      <c r="F45" s="129"/>
      <c r="G45" s="129"/>
      <c r="H45" s="129"/>
      <c r="I45" s="129"/>
    </row>
    <row r="46">
      <c r="A46" s="129"/>
      <c r="B46" s="129"/>
      <c r="C46" s="129"/>
      <c r="D46" s="129"/>
      <c r="E46" s="129"/>
      <c r="F46" s="129"/>
      <c r="G46" s="129"/>
      <c r="H46" s="129"/>
      <c r="I46" s="129"/>
    </row>
    <row r="47">
      <c r="A47" s="129"/>
      <c r="B47" s="129"/>
      <c r="C47" s="129"/>
      <c r="D47" s="129"/>
      <c r="E47" s="129"/>
      <c r="F47" s="129"/>
      <c r="G47" s="129"/>
      <c r="H47" s="129"/>
      <c r="I47" s="129"/>
    </row>
    <row r="48">
      <c r="A48" s="129"/>
      <c r="B48" s="129"/>
      <c r="C48" s="129"/>
      <c r="D48" s="129"/>
      <c r="E48" s="129"/>
      <c r="F48" s="129"/>
      <c r="G48" s="129"/>
      <c r="H48" s="129"/>
      <c r="I48" s="129"/>
    </row>
    <row r="49">
      <c r="A49" s="129"/>
      <c r="B49" s="129"/>
      <c r="C49" s="129"/>
      <c r="D49" s="129"/>
      <c r="E49" s="129"/>
      <c r="F49" s="129"/>
      <c r="G49" s="129"/>
      <c r="H49" s="129"/>
      <c r="I49" s="129"/>
    </row>
    <row r="50">
      <c r="A50" s="129"/>
      <c r="B50" s="129"/>
      <c r="C50" s="129"/>
      <c r="D50" s="129"/>
      <c r="E50" s="129"/>
      <c r="F50" s="129"/>
      <c r="G50" s="129"/>
      <c r="H50" s="129"/>
      <c r="I50" s="129"/>
    </row>
    <row r="51">
      <c r="A51" s="129"/>
      <c r="B51" s="129"/>
      <c r="C51" s="129"/>
      <c r="D51" s="129"/>
      <c r="E51" s="129"/>
      <c r="F51" s="129"/>
      <c r="G51" s="129"/>
      <c r="H51" s="129"/>
      <c r="I51" s="129"/>
    </row>
    <row r="52">
      <c r="A52" s="129"/>
      <c r="B52" s="129"/>
      <c r="C52" s="129"/>
      <c r="D52" s="129"/>
      <c r="E52" s="129"/>
      <c r="F52" s="129"/>
      <c r="G52" s="129"/>
      <c r="H52" s="129"/>
      <c r="I52" s="129"/>
    </row>
    <row r="53">
      <c r="A53" s="129"/>
      <c r="B53" s="129"/>
      <c r="C53" s="129"/>
      <c r="D53" s="129"/>
      <c r="E53" s="129"/>
      <c r="F53" s="129"/>
      <c r="G53" s="129"/>
      <c r="H53" s="129"/>
      <c r="I53" s="129"/>
    </row>
    <row r="54">
      <c r="A54" s="129"/>
      <c r="B54" s="129"/>
      <c r="C54" s="129"/>
      <c r="D54" s="129"/>
      <c r="E54" s="129"/>
      <c r="F54" s="129"/>
      <c r="G54" s="129"/>
      <c r="H54" s="129"/>
      <c r="I54" s="129"/>
    </row>
    <row r="55">
      <c r="A55" s="129"/>
      <c r="B55" s="129"/>
      <c r="C55" s="129"/>
      <c r="D55" s="129"/>
      <c r="E55" s="129"/>
      <c r="F55" s="129"/>
      <c r="G55" s="129"/>
      <c r="H55" s="129"/>
      <c r="I55" s="129"/>
    </row>
    <row r="56">
      <c r="A56" s="129"/>
      <c r="B56" s="129"/>
      <c r="C56" s="129"/>
      <c r="D56" s="129"/>
      <c r="E56" s="129"/>
      <c r="F56" s="129"/>
      <c r="G56" s="129"/>
      <c r="H56" s="129"/>
      <c r="I56" s="129"/>
    </row>
    <row r="57">
      <c r="A57" s="129"/>
      <c r="B57" s="129"/>
      <c r="C57" s="129"/>
      <c r="D57" s="129"/>
      <c r="E57" s="129"/>
      <c r="F57" s="129"/>
      <c r="G57" s="129"/>
      <c r="H57" s="129"/>
      <c r="I57" s="129"/>
    </row>
    <row r="58">
      <c r="A58" s="129"/>
      <c r="B58" s="129"/>
      <c r="C58" s="129"/>
      <c r="D58" s="129"/>
      <c r="E58" s="129"/>
      <c r="F58" s="129"/>
      <c r="G58" s="129"/>
      <c r="H58" s="129"/>
      <c r="I58" s="129"/>
    </row>
    <row r="59">
      <c r="A59" s="129"/>
      <c r="B59" s="129"/>
      <c r="C59" s="129"/>
      <c r="D59" s="129"/>
      <c r="E59" s="129"/>
      <c r="F59" s="129"/>
      <c r="G59" s="129"/>
      <c r="H59" s="129"/>
      <c r="I59" s="129"/>
    </row>
    <row r="60">
      <c r="A60" s="129"/>
      <c r="B60" s="129"/>
      <c r="C60" s="129"/>
      <c r="D60" s="129"/>
      <c r="E60" s="129"/>
      <c r="F60" s="129"/>
      <c r="G60" s="129"/>
      <c r="H60" s="129"/>
      <c r="I60" s="129"/>
    </row>
    <row r="61">
      <c r="A61" s="129"/>
      <c r="B61" s="129"/>
      <c r="C61" s="129"/>
      <c r="D61" s="129"/>
      <c r="E61" s="129"/>
      <c r="F61" s="129"/>
      <c r="G61" s="129"/>
      <c r="H61" s="129"/>
      <c r="I61" s="129"/>
    </row>
    <row r="62">
      <c r="A62" s="129"/>
      <c r="B62" s="129"/>
      <c r="C62" s="129"/>
      <c r="D62" s="129"/>
      <c r="E62" s="129"/>
      <c r="F62" s="129"/>
      <c r="G62" s="129"/>
      <c r="H62" s="129"/>
      <c r="I62" s="129"/>
    </row>
    <row r="63">
      <c r="A63" s="129"/>
      <c r="B63" s="129"/>
      <c r="C63" s="129"/>
      <c r="D63" s="129"/>
      <c r="E63" s="129"/>
      <c r="F63" s="129"/>
      <c r="G63" s="129"/>
      <c r="H63" s="129"/>
      <c r="I63" s="129"/>
    </row>
    <row r="64">
      <c r="A64" s="129"/>
      <c r="B64" s="129"/>
      <c r="C64" s="129"/>
      <c r="D64" s="129"/>
      <c r="E64" s="129"/>
      <c r="F64" s="129"/>
      <c r="G64" s="129"/>
      <c r="H64" s="129"/>
      <c r="I64" s="129"/>
    </row>
    <row r="65">
      <c r="A65" s="129"/>
      <c r="B65" s="129"/>
      <c r="C65" s="129"/>
      <c r="D65" s="129"/>
      <c r="E65" s="129"/>
      <c r="F65" s="129"/>
      <c r="G65" s="129"/>
      <c r="H65" s="129"/>
      <c r="I65" s="129"/>
    </row>
    <row r="66">
      <c r="A66" s="129"/>
      <c r="B66" s="129"/>
      <c r="C66" s="129"/>
      <c r="D66" s="129"/>
      <c r="E66" s="129"/>
      <c r="F66" s="129"/>
      <c r="G66" s="129"/>
      <c r="H66" s="129"/>
      <c r="I66" s="129"/>
    </row>
    <row r="67">
      <c r="A67" s="129"/>
      <c r="B67" s="129"/>
      <c r="C67" s="129"/>
      <c r="D67" s="129"/>
      <c r="E67" s="129"/>
      <c r="F67" s="129"/>
      <c r="G67" s="129"/>
      <c r="H67" s="129"/>
      <c r="I67" s="129"/>
    </row>
    <row r="68">
      <c r="A68" s="129"/>
      <c r="B68" s="129"/>
      <c r="C68" s="129"/>
      <c r="D68" s="129"/>
      <c r="E68" s="129"/>
      <c r="F68" s="129"/>
      <c r="G68" s="129"/>
      <c r="H68" s="129"/>
      <c r="I68" s="129"/>
    </row>
    <row r="69">
      <c r="A69" s="129"/>
      <c r="B69" s="129"/>
      <c r="C69" s="129"/>
      <c r="D69" s="129"/>
      <c r="E69" s="129"/>
      <c r="F69" s="129"/>
      <c r="G69" s="129"/>
      <c r="H69" s="129"/>
      <c r="I69" s="129"/>
    </row>
    <row r="70">
      <c r="A70" s="129"/>
      <c r="B70" s="129"/>
      <c r="C70" s="129"/>
      <c r="D70" s="129"/>
      <c r="E70" s="129"/>
      <c r="F70" s="129"/>
      <c r="G70" s="129"/>
      <c r="H70" s="129"/>
      <c r="I70" s="129"/>
    </row>
    <row r="71">
      <c r="A71" s="129"/>
      <c r="B71" s="129"/>
      <c r="C71" s="129"/>
      <c r="D71" s="129"/>
      <c r="E71" s="129"/>
      <c r="F71" s="129"/>
      <c r="G71" s="129"/>
      <c r="H71" s="129"/>
      <c r="I71" s="129"/>
    </row>
    <row r="72">
      <c r="A72" s="129"/>
      <c r="B72" s="129"/>
      <c r="C72" s="129"/>
      <c r="D72" s="129"/>
      <c r="E72" s="129"/>
      <c r="F72" s="129"/>
      <c r="G72" s="129"/>
      <c r="H72" s="129"/>
      <c r="I72" s="129"/>
    </row>
    <row r="73">
      <c r="A73" s="129"/>
      <c r="B73" s="129"/>
      <c r="C73" s="129"/>
      <c r="D73" s="129"/>
      <c r="E73" s="129"/>
      <c r="F73" s="129"/>
      <c r="G73" s="129"/>
      <c r="H73" s="129"/>
      <c r="I73" s="129"/>
    </row>
    <row r="74">
      <c r="A74" s="129"/>
      <c r="B74" s="129"/>
      <c r="C74" s="129"/>
      <c r="D74" s="129"/>
      <c r="E74" s="129"/>
      <c r="F74" s="129"/>
      <c r="G74" s="129"/>
      <c r="H74" s="129"/>
      <c r="I74" s="129"/>
    </row>
    <row r="75">
      <c r="A75" s="129"/>
      <c r="B75" s="129"/>
      <c r="C75" s="129"/>
      <c r="D75" s="129"/>
      <c r="E75" s="129"/>
      <c r="F75" s="129"/>
      <c r="G75" s="129"/>
      <c r="H75" s="129"/>
      <c r="I75" s="129"/>
    </row>
    <row r="76">
      <c r="A76" s="129"/>
      <c r="B76" s="129"/>
      <c r="C76" s="129"/>
      <c r="D76" s="129"/>
      <c r="E76" s="129"/>
      <c r="F76" s="129"/>
      <c r="G76" s="129"/>
      <c r="H76" s="129"/>
      <c r="I76" s="129"/>
    </row>
    <row r="77">
      <c r="A77" s="129"/>
      <c r="B77" s="129"/>
      <c r="C77" s="129"/>
      <c r="D77" s="129"/>
      <c r="E77" s="129"/>
      <c r="F77" s="129"/>
      <c r="G77" s="129"/>
      <c r="H77" s="129"/>
      <c r="I77" s="129"/>
    </row>
    <row r="78">
      <c r="A78" s="129"/>
      <c r="B78" s="129"/>
      <c r="C78" s="129"/>
      <c r="D78" s="129"/>
      <c r="E78" s="129"/>
      <c r="F78" s="129"/>
      <c r="G78" s="129"/>
      <c r="H78" s="129"/>
      <c r="I78" s="129"/>
    </row>
    <row r="79">
      <c r="A79" s="129"/>
      <c r="B79" s="129"/>
      <c r="C79" s="129"/>
      <c r="D79" s="129"/>
      <c r="E79" s="129"/>
      <c r="F79" s="129"/>
      <c r="G79" s="129"/>
      <c r="H79" s="129"/>
      <c r="I79" s="129"/>
    </row>
    <row r="80">
      <c r="A80" s="129"/>
      <c r="B80" s="129"/>
      <c r="C80" s="129"/>
      <c r="D80" s="129"/>
      <c r="E80" s="129"/>
      <c r="F80" s="129"/>
      <c r="G80" s="129"/>
      <c r="H80" s="129"/>
      <c r="I80" s="129"/>
    </row>
    <row r="81">
      <c r="A81" s="129"/>
      <c r="B81" s="129"/>
      <c r="C81" s="129"/>
      <c r="D81" s="129"/>
      <c r="E81" s="129"/>
      <c r="F81" s="129"/>
      <c r="G81" s="129"/>
      <c r="H81" s="129"/>
      <c r="I81" s="129"/>
    </row>
    <row r="82">
      <c r="A82" s="129"/>
      <c r="B82" s="129"/>
      <c r="C82" s="129"/>
      <c r="D82" s="129"/>
      <c r="E82" s="129"/>
      <c r="F82" s="129"/>
      <c r="G82" s="129"/>
      <c r="H82" s="129"/>
      <c r="I82" s="129"/>
    </row>
    <row r="83">
      <c r="A83" s="129"/>
      <c r="B83" s="129"/>
      <c r="C83" s="129"/>
      <c r="D83" s="129"/>
      <c r="E83" s="129"/>
      <c r="F83" s="129"/>
      <c r="G83" s="129"/>
      <c r="H83" s="129"/>
      <c r="I83" s="129"/>
    </row>
    <row r="84">
      <c r="A84" s="129"/>
      <c r="B84" s="129"/>
      <c r="C84" s="129"/>
      <c r="D84" s="129"/>
      <c r="E84" s="129"/>
      <c r="F84" s="129"/>
      <c r="G84" s="129"/>
      <c r="H84" s="129"/>
      <c r="I84" s="129"/>
    </row>
    <row r="85">
      <c r="A85" s="129"/>
      <c r="B85" s="129"/>
      <c r="C85" s="129"/>
      <c r="D85" s="129"/>
      <c r="E85" s="129"/>
      <c r="F85" s="129"/>
      <c r="G85" s="129"/>
      <c r="H85" s="129"/>
      <c r="I85" s="129"/>
    </row>
    <row r="86">
      <c r="A86" s="129"/>
      <c r="B86" s="129"/>
      <c r="C86" s="129"/>
      <c r="D86" s="129"/>
      <c r="E86" s="129"/>
      <c r="F86" s="129"/>
      <c r="G86" s="129"/>
      <c r="H86" s="129"/>
      <c r="I86" s="129"/>
    </row>
    <row r="87">
      <c r="A87" s="129"/>
      <c r="B87" s="129"/>
      <c r="C87" s="129"/>
      <c r="D87" s="129"/>
      <c r="E87" s="129"/>
      <c r="F87" s="129"/>
      <c r="G87" s="129"/>
      <c r="H87" s="129"/>
      <c r="I87" s="129"/>
    </row>
    <row r="88">
      <c r="A88" s="129"/>
      <c r="B88" s="129"/>
      <c r="C88" s="129"/>
      <c r="D88" s="129"/>
      <c r="E88" s="129"/>
      <c r="F88" s="129"/>
      <c r="G88" s="129"/>
      <c r="H88" s="129"/>
      <c r="I88" s="129"/>
    </row>
    <row r="89">
      <c r="A89" s="129"/>
      <c r="B89" s="129"/>
      <c r="C89" s="129"/>
      <c r="D89" s="129"/>
      <c r="E89" s="129"/>
      <c r="F89" s="129"/>
      <c r="G89" s="129"/>
      <c r="H89" s="129"/>
      <c r="I89" s="129"/>
    </row>
    <row r="90">
      <c r="A90" s="129"/>
      <c r="B90" s="129"/>
      <c r="C90" s="129"/>
      <c r="D90" s="129"/>
      <c r="E90" s="129"/>
      <c r="F90" s="129"/>
      <c r="G90" s="129"/>
      <c r="H90" s="129"/>
      <c r="I90" s="129"/>
    </row>
    <row r="91">
      <c r="A91" s="129"/>
      <c r="B91" s="129"/>
      <c r="C91" s="129"/>
      <c r="D91" s="129"/>
      <c r="E91" s="129"/>
      <c r="F91" s="129"/>
      <c r="G91" s="129"/>
      <c r="H91" s="129"/>
      <c r="I91" s="129"/>
    </row>
    <row r="92">
      <c r="A92" s="129"/>
      <c r="B92" s="129"/>
      <c r="C92" s="129"/>
      <c r="D92" s="129"/>
      <c r="E92" s="129"/>
      <c r="F92" s="129"/>
      <c r="G92" s="129"/>
      <c r="H92" s="129"/>
      <c r="I92" s="129"/>
    </row>
    <row r="93">
      <c r="A93" s="129"/>
      <c r="B93" s="129"/>
      <c r="C93" s="129"/>
      <c r="D93" s="129"/>
      <c r="E93" s="129"/>
      <c r="F93" s="129"/>
      <c r="G93" s="129"/>
      <c r="H93" s="129"/>
      <c r="I93" s="129"/>
    </row>
    <row r="94">
      <c r="A94" s="129"/>
      <c r="B94" s="129"/>
      <c r="C94" s="129"/>
      <c r="D94" s="129"/>
      <c r="E94" s="129"/>
      <c r="F94" s="129"/>
      <c r="G94" s="129"/>
      <c r="H94" s="129"/>
      <c r="I94" s="129"/>
    </row>
    <row r="95">
      <c r="A95" s="129"/>
      <c r="B95" s="129"/>
      <c r="C95" s="129"/>
      <c r="D95" s="129"/>
      <c r="E95" s="129"/>
      <c r="F95" s="129"/>
      <c r="G95" s="129"/>
      <c r="H95" s="129"/>
      <c r="I95" s="129"/>
    </row>
    <row r="96">
      <c r="A96" s="129"/>
      <c r="B96" s="129"/>
      <c r="C96" s="129"/>
      <c r="D96" s="129"/>
      <c r="E96" s="129"/>
      <c r="F96" s="129"/>
      <c r="G96" s="129"/>
      <c r="H96" s="129"/>
      <c r="I96" s="129"/>
    </row>
    <row r="97">
      <c r="A97" s="129"/>
      <c r="B97" s="129"/>
      <c r="C97" s="129"/>
      <c r="D97" s="129"/>
      <c r="E97" s="129"/>
      <c r="F97" s="129"/>
      <c r="G97" s="129"/>
      <c r="H97" s="129"/>
      <c r="I97" s="129"/>
    </row>
    <row r="98">
      <c r="A98" s="129"/>
      <c r="B98" s="129"/>
      <c r="C98" s="129"/>
      <c r="D98" s="129"/>
      <c r="E98" s="129"/>
      <c r="F98" s="129"/>
      <c r="G98" s="129"/>
      <c r="H98" s="129"/>
      <c r="I98" s="129"/>
    </row>
    <row r="99">
      <c r="A99" s="129"/>
      <c r="B99" s="129"/>
      <c r="C99" s="129"/>
      <c r="D99" s="129"/>
      <c r="E99" s="129"/>
      <c r="F99" s="129"/>
      <c r="G99" s="129"/>
      <c r="H99" s="129"/>
      <c r="I99" s="129"/>
    </row>
    <row r="100">
      <c r="A100" s="129"/>
      <c r="B100" s="129"/>
      <c r="C100" s="129"/>
      <c r="D100" s="129"/>
      <c r="E100" s="129"/>
      <c r="F100" s="129"/>
      <c r="G100" s="129"/>
      <c r="H100" s="129"/>
      <c r="I100" s="129"/>
    </row>
    <row r="101">
      <c r="A101" s="129"/>
      <c r="B101" s="129"/>
      <c r="C101" s="129"/>
      <c r="D101" s="129"/>
      <c r="E101" s="129"/>
      <c r="F101" s="129"/>
      <c r="G101" s="129"/>
      <c r="H101" s="129"/>
      <c r="I101" s="129"/>
    </row>
    <row r="102">
      <c r="A102" s="129"/>
      <c r="B102" s="129"/>
      <c r="C102" s="129"/>
      <c r="D102" s="129"/>
      <c r="E102" s="129"/>
      <c r="F102" s="129"/>
      <c r="G102" s="129"/>
      <c r="H102" s="129"/>
      <c r="I102" s="129"/>
    </row>
    <row r="103">
      <c r="A103" s="129"/>
      <c r="B103" s="129"/>
      <c r="C103" s="129"/>
      <c r="D103" s="129"/>
      <c r="E103" s="129"/>
      <c r="F103" s="129"/>
      <c r="G103" s="129"/>
      <c r="H103" s="129"/>
      <c r="I103" s="129"/>
    </row>
    <row r="104">
      <c r="A104" s="129"/>
      <c r="B104" s="129"/>
      <c r="C104" s="129"/>
      <c r="D104" s="129"/>
      <c r="E104" s="129"/>
      <c r="F104" s="129"/>
      <c r="G104" s="129"/>
      <c r="H104" s="129"/>
      <c r="I104" s="129"/>
    </row>
    <row r="105">
      <c r="A105" s="129"/>
      <c r="B105" s="129"/>
      <c r="C105" s="129"/>
      <c r="D105" s="129"/>
      <c r="E105" s="129"/>
      <c r="F105" s="129"/>
      <c r="G105" s="129"/>
      <c r="H105" s="129"/>
      <c r="I105" s="129"/>
    </row>
    <row r="106">
      <c r="A106" s="129"/>
      <c r="B106" s="129"/>
      <c r="C106" s="129"/>
      <c r="D106" s="129"/>
      <c r="E106" s="129"/>
      <c r="F106" s="129"/>
      <c r="G106" s="129"/>
      <c r="H106" s="129"/>
      <c r="I106" s="129"/>
    </row>
    <row r="107">
      <c r="A107" s="129"/>
      <c r="B107" s="129"/>
      <c r="C107" s="129"/>
      <c r="D107" s="129"/>
      <c r="E107" s="129"/>
      <c r="F107" s="129"/>
      <c r="G107" s="129"/>
      <c r="H107" s="129"/>
      <c r="I107" s="129"/>
    </row>
    <row r="108">
      <c r="A108" s="129"/>
      <c r="B108" s="129"/>
      <c r="C108" s="129"/>
      <c r="D108" s="129"/>
      <c r="E108" s="129"/>
      <c r="F108" s="129"/>
      <c r="G108" s="129"/>
      <c r="H108" s="129"/>
      <c r="I108" s="129"/>
    </row>
    <row r="109">
      <c r="A109" s="129"/>
      <c r="B109" s="129"/>
      <c r="C109" s="129"/>
      <c r="D109" s="129"/>
      <c r="E109" s="129"/>
      <c r="F109" s="129"/>
      <c r="G109" s="129"/>
      <c r="H109" s="129"/>
      <c r="I109" s="129"/>
    </row>
    <row r="110">
      <c r="A110" s="129"/>
      <c r="B110" s="129"/>
      <c r="C110" s="129"/>
      <c r="D110" s="129"/>
      <c r="E110" s="129"/>
      <c r="F110" s="129"/>
      <c r="G110" s="129"/>
      <c r="H110" s="129"/>
      <c r="I110" s="129"/>
    </row>
    <row r="111">
      <c r="A111" s="129"/>
      <c r="B111" s="129"/>
      <c r="C111" s="129"/>
      <c r="D111" s="129"/>
      <c r="E111" s="129"/>
      <c r="F111" s="129"/>
      <c r="G111" s="129"/>
      <c r="H111" s="129"/>
      <c r="I111" s="129"/>
    </row>
    <row r="112">
      <c r="A112" s="129"/>
      <c r="B112" s="129"/>
      <c r="C112" s="129"/>
      <c r="D112" s="129"/>
      <c r="E112" s="129"/>
      <c r="F112" s="129"/>
      <c r="G112" s="129"/>
      <c r="H112" s="129"/>
      <c r="I112" s="129"/>
    </row>
    <row r="113">
      <c r="A113" s="129"/>
      <c r="B113" s="129"/>
      <c r="C113" s="129"/>
      <c r="D113" s="129"/>
      <c r="E113" s="129"/>
      <c r="F113" s="129"/>
      <c r="G113" s="129"/>
      <c r="H113" s="129"/>
      <c r="I113" s="129"/>
    </row>
    <row r="114">
      <c r="A114" s="129"/>
      <c r="B114" s="129"/>
      <c r="C114" s="129"/>
      <c r="D114" s="129"/>
      <c r="E114" s="129"/>
      <c r="F114" s="129"/>
      <c r="G114" s="129"/>
      <c r="H114" s="129"/>
      <c r="I114" s="129"/>
    </row>
    <row r="115">
      <c r="A115" s="129"/>
      <c r="B115" s="129"/>
      <c r="C115" s="129"/>
      <c r="D115" s="129"/>
      <c r="E115" s="129"/>
      <c r="F115" s="129"/>
      <c r="G115" s="129"/>
      <c r="H115" s="129"/>
      <c r="I115" s="129"/>
    </row>
    <row r="116">
      <c r="A116" s="129"/>
      <c r="B116" s="129"/>
      <c r="C116" s="129"/>
      <c r="D116" s="129"/>
      <c r="E116" s="129"/>
      <c r="F116" s="129"/>
      <c r="G116" s="129"/>
      <c r="H116" s="129"/>
      <c r="I116" s="129"/>
    </row>
    <row r="117">
      <c r="A117" s="129"/>
      <c r="B117" s="129"/>
      <c r="C117" s="129"/>
      <c r="D117" s="129"/>
      <c r="E117" s="129"/>
      <c r="F117" s="129"/>
      <c r="G117" s="129"/>
      <c r="H117" s="129"/>
      <c r="I117" s="129"/>
    </row>
    <row r="118">
      <c r="A118" s="129"/>
      <c r="B118" s="129"/>
      <c r="C118" s="129"/>
      <c r="D118" s="129"/>
      <c r="E118" s="129"/>
      <c r="F118" s="129"/>
      <c r="G118" s="129"/>
      <c r="H118" s="129"/>
      <c r="I118" s="129"/>
    </row>
    <row r="119">
      <c r="A119" s="129"/>
      <c r="B119" s="129"/>
      <c r="C119" s="129"/>
      <c r="D119" s="129"/>
      <c r="E119" s="129"/>
      <c r="F119" s="129"/>
      <c r="G119" s="129"/>
      <c r="H119" s="129"/>
      <c r="I119" s="129"/>
    </row>
    <row r="120">
      <c r="A120" s="129"/>
      <c r="B120" s="129"/>
      <c r="C120" s="129"/>
      <c r="D120" s="129"/>
      <c r="E120" s="129"/>
      <c r="F120" s="129"/>
      <c r="G120" s="129"/>
      <c r="H120" s="129"/>
      <c r="I120" s="129"/>
    </row>
    <row r="121">
      <c r="A121" s="129"/>
      <c r="B121" s="129"/>
      <c r="C121" s="129"/>
      <c r="D121" s="129"/>
      <c r="E121" s="129"/>
      <c r="F121" s="129"/>
      <c r="G121" s="129"/>
      <c r="H121" s="129"/>
      <c r="I121" s="129"/>
    </row>
    <row r="122">
      <c r="A122" s="129"/>
      <c r="B122" s="129"/>
      <c r="C122" s="129"/>
      <c r="D122" s="129"/>
      <c r="E122" s="129"/>
      <c r="F122" s="129"/>
      <c r="G122" s="129"/>
      <c r="H122" s="129"/>
      <c r="I122" s="129"/>
    </row>
    <row r="123">
      <c r="A123" s="129"/>
      <c r="B123" s="129"/>
      <c r="C123" s="129"/>
      <c r="D123" s="129"/>
      <c r="E123" s="129"/>
      <c r="F123" s="129"/>
      <c r="G123" s="129"/>
      <c r="H123" s="129"/>
      <c r="I123" s="129"/>
    </row>
    <row r="124">
      <c r="A124" s="129"/>
      <c r="B124" s="129"/>
      <c r="C124" s="129"/>
      <c r="D124" s="129"/>
      <c r="E124" s="129"/>
      <c r="F124" s="129"/>
      <c r="G124" s="129"/>
      <c r="H124" s="129"/>
      <c r="I124" s="129"/>
    </row>
    <row r="125">
      <c r="A125" s="129"/>
      <c r="B125" s="129"/>
      <c r="C125" s="129"/>
      <c r="D125" s="129"/>
      <c r="E125" s="129"/>
      <c r="F125" s="129"/>
      <c r="G125" s="129"/>
      <c r="H125" s="129"/>
      <c r="I125" s="129"/>
    </row>
    <row r="126">
      <c r="A126" s="129"/>
      <c r="B126" s="129"/>
      <c r="C126" s="129"/>
      <c r="D126" s="129"/>
      <c r="E126" s="129"/>
      <c r="F126" s="129"/>
      <c r="G126" s="129"/>
      <c r="H126" s="129"/>
      <c r="I126" s="129"/>
    </row>
    <row r="127">
      <c r="A127" s="129"/>
      <c r="B127" s="129"/>
      <c r="C127" s="129"/>
      <c r="D127" s="129"/>
      <c r="E127" s="129"/>
      <c r="F127" s="129"/>
      <c r="G127" s="129"/>
      <c r="H127" s="129"/>
      <c r="I127" s="129"/>
    </row>
    <row r="128">
      <c r="A128" s="129"/>
      <c r="B128" s="129"/>
      <c r="C128" s="129"/>
      <c r="D128" s="129"/>
      <c r="E128" s="129"/>
      <c r="F128" s="129"/>
      <c r="G128" s="129"/>
      <c r="H128" s="129"/>
      <c r="I128" s="129"/>
    </row>
    <row r="129">
      <c r="A129" s="129"/>
      <c r="B129" s="129"/>
      <c r="C129" s="129"/>
      <c r="D129" s="129"/>
      <c r="E129" s="129"/>
      <c r="F129" s="129"/>
      <c r="G129" s="129"/>
      <c r="H129" s="129"/>
      <c r="I129" s="129"/>
    </row>
    <row r="130">
      <c r="A130" s="129"/>
      <c r="B130" s="129"/>
      <c r="C130" s="129"/>
      <c r="D130" s="129"/>
      <c r="E130" s="129"/>
      <c r="F130" s="129"/>
      <c r="G130" s="129"/>
      <c r="H130" s="129"/>
      <c r="I130" s="129"/>
    </row>
    <row r="131">
      <c r="A131" s="129"/>
      <c r="B131" s="129"/>
      <c r="C131" s="129"/>
      <c r="D131" s="129"/>
      <c r="E131" s="129"/>
      <c r="F131" s="129"/>
      <c r="G131" s="129"/>
      <c r="H131" s="129"/>
      <c r="I131" s="129"/>
    </row>
    <row r="132">
      <c r="A132" s="129"/>
      <c r="B132" s="129"/>
      <c r="C132" s="129"/>
      <c r="D132" s="129"/>
      <c r="E132" s="129"/>
      <c r="F132" s="129"/>
      <c r="G132" s="129"/>
      <c r="H132" s="129"/>
      <c r="I132" s="129"/>
    </row>
    <row r="133">
      <c r="A133" s="129"/>
      <c r="B133" s="129"/>
      <c r="C133" s="129"/>
      <c r="D133" s="129"/>
      <c r="E133" s="129"/>
      <c r="F133" s="129"/>
      <c r="G133" s="129"/>
      <c r="H133" s="129"/>
      <c r="I133" s="129"/>
    </row>
    <row r="134">
      <c r="A134" s="129"/>
      <c r="B134" s="129"/>
      <c r="C134" s="129"/>
      <c r="D134" s="129"/>
      <c r="E134" s="129"/>
      <c r="F134" s="129"/>
      <c r="G134" s="129"/>
      <c r="H134" s="129"/>
      <c r="I134" s="129"/>
    </row>
    <row r="135">
      <c r="A135" s="129"/>
      <c r="B135" s="129"/>
      <c r="C135" s="129"/>
      <c r="D135" s="129"/>
      <c r="E135" s="129"/>
      <c r="F135" s="129"/>
      <c r="G135" s="129"/>
      <c r="H135" s="129"/>
      <c r="I135" s="129"/>
    </row>
    <row r="136">
      <c r="A136" s="129"/>
      <c r="B136" s="129"/>
      <c r="C136" s="129"/>
      <c r="D136" s="129"/>
      <c r="E136" s="129"/>
      <c r="F136" s="129"/>
      <c r="G136" s="129"/>
      <c r="H136" s="129"/>
      <c r="I136" s="129"/>
    </row>
    <row r="137">
      <c r="A137" s="129"/>
      <c r="B137" s="129"/>
      <c r="C137" s="129"/>
      <c r="D137" s="129"/>
      <c r="E137" s="129"/>
      <c r="F137" s="129"/>
      <c r="G137" s="129"/>
      <c r="H137" s="129"/>
      <c r="I137" s="129"/>
    </row>
    <row r="138">
      <c r="A138" s="129"/>
      <c r="B138" s="129"/>
      <c r="C138" s="129"/>
      <c r="D138" s="129"/>
      <c r="E138" s="129"/>
      <c r="F138" s="129"/>
      <c r="G138" s="129"/>
      <c r="H138" s="129"/>
      <c r="I138" s="129"/>
    </row>
    <row r="139">
      <c r="A139" s="129"/>
      <c r="B139" s="129"/>
      <c r="C139" s="129"/>
      <c r="D139" s="129"/>
      <c r="E139" s="129"/>
      <c r="F139" s="129"/>
      <c r="G139" s="129"/>
      <c r="H139" s="129"/>
      <c r="I139" s="129"/>
    </row>
    <row r="140">
      <c r="A140" s="129"/>
      <c r="B140" s="129"/>
      <c r="C140" s="129"/>
      <c r="D140" s="129"/>
      <c r="E140" s="129"/>
      <c r="F140" s="129"/>
      <c r="G140" s="129"/>
      <c r="H140" s="129"/>
      <c r="I140" s="129"/>
    </row>
    <row r="141">
      <c r="A141" s="129"/>
      <c r="B141" s="129"/>
      <c r="C141" s="129"/>
      <c r="D141" s="129"/>
      <c r="E141" s="129"/>
      <c r="F141" s="129"/>
      <c r="G141" s="129"/>
      <c r="H141" s="129"/>
      <c r="I141" s="129"/>
    </row>
    <row r="142">
      <c r="A142" s="129"/>
      <c r="B142" s="129"/>
      <c r="C142" s="129"/>
      <c r="D142" s="129"/>
      <c r="E142" s="129"/>
      <c r="F142" s="129"/>
      <c r="G142" s="129"/>
      <c r="H142" s="129"/>
      <c r="I142" s="129"/>
    </row>
    <row r="143">
      <c r="A143" s="129"/>
      <c r="B143" s="129"/>
      <c r="C143" s="129"/>
      <c r="D143" s="129"/>
      <c r="E143" s="129"/>
      <c r="F143" s="129"/>
      <c r="G143" s="129"/>
      <c r="H143" s="129"/>
      <c r="I143" s="129"/>
    </row>
    <row r="144">
      <c r="A144" s="129"/>
      <c r="B144" s="129"/>
      <c r="C144" s="129"/>
      <c r="D144" s="129"/>
      <c r="E144" s="129"/>
      <c r="F144" s="129"/>
      <c r="G144" s="129"/>
      <c r="H144" s="129"/>
      <c r="I144" s="129"/>
    </row>
    <row r="145">
      <c r="A145" s="129"/>
      <c r="B145" s="129"/>
      <c r="C145" s="129"/>
      <c r="D145" s="129"/>
      <c r="E145" s="129"/>
      <c r="F145" s="129"/>
      <c r="G145" s="129"/>
      <c r="H145" s="129"/>
      <c r="I145" s="129"/>
    </row>
    <row r="146">
      <c r="A146" s="129"/>
      <c r="B146" s="129"/>
      <c r="C146" s="129"/>
      <c r="D146" s="129"/>
      <c r="E146" s="129"/>
      <c r="F146" s="129"/>
      <c r="G146" s="129"/>
      <c r="H146" s="129"/>
      <c r="I146" s="129"/>
    </row>
    <row r="147">
      <c r="A147" s="129"/>
      <c r="B147" s="129"/>
      <c r="C147" s="129"/>
      <c r="D147" s="129"/>
      <c r="E147" s="129"/>
      <c r="F147" s="129"/>
      <c r="G147" s="129"/>
      <c r="H147" s="129"/>
      <c r="I147" s="129"/>
    </row>
    <row r="148">
      <c r="A148" s="129"/>
      <c r="B148" s="129"/>
      <c r="C148" s="129"/>
      <c r="D148" s="129"/>
      <c r="E148" s="129"/>
      <c r="F148" s="129"/>
      <c r="G148" s="129"/>
      <c r="H148" s="129"/>
      <c r="I148" s="129"/>
    </row>
    <row r="149">
      <c r="A149" s="129"/>
      <c r="B149" s="129"/>
      <c r="C149" s="129"/>
      <c r="D149" s="129"/>
      <c r="E149" s="129"/>
      <c r="F149" s="129"/>
      <c r="G149" s="129"/>
      <c r="H149" s="129"/>
      <c r="I149" s="129"/>
    </row>
    <row r="150">
      <c r="A150" s="129"/>
      <c r="B150" s="129"/>
      <c r="C150" s="129"/>
      <c r="D150" s="129"/>
      <c r="E150" s="129"/>
      <c r="F150" s="129"/>
      <c r="G150" s="129"/>
      <c r="H150" s="129"/>
      <c r="I150" s="129"/>
    </row>
    <row r="151">
      <c r="A151" s="129"/>
      <c r="B151" s="129"/>
      <c r="C151" s="129"/>
      <c r="D151" s="129"/>
      <c r="E151" s="129"/>
      <c r="F151" s="129"/>
      <c r="G151" s="129"/>
      <c r="H151" s="129"/>
      <c r="I151" s="129"/>
    </row>
    <row r="152">
      <c r="A152" s="129"/>
      <c r="B152" s="129"/>
      <c r="C152" s="129"/>
      <c r="D152" s="129"/>
      <c r="E152" s="129"/>
      <c r="F152" s="129"/>
      <c r="G152" s="129"/>
      <c r="H152" s="129"/>
      <c r="I152" s="129"/>
    </row>
    <row r="153">
      <c r="A153" s="129"/>
      <c r="B153" s="129"/>
      <c r="C153" s="129"/>
      <c r="D153" s="129"/>
      <c r="E153" s="129"/>
      <c r="F153" s="129"/>
      <c r="G153" s="129"/>
      <c r="H153" s="129"/>
      <c r="I153" s="129"/>
    </row>
    <row r="154">
      <c r="A154" s="129"/>
      <c r="B154" s="129"/>
      <c r="C154" s="129"/>
      <c r="D154" s="129"/>
      <c r="E154" s="129"/>
      <c r="F154" s="129"/>
      <c r="G154" s="129"/>
      <c r="H154" s="129"/>
      <c r="I154" s="129"/>
    </row>
    <row r="155">
      <c r="A155" s="129"/>
      <c r="B155" s="129"/>
      <c r="C155" s="129"/>
      <c r="D155" s="129"/>
      <c r="E155" s="129"/>
      <c r="F155" s="129"/>
      <c r="G155" s="129"/>
      <c r="H155" s="129"/>
      <c r="I155" s="129"/>
    </row>
    <row r="156">
      <c r="A156" s="129"/>
      <c r="B156" s="129"/>
      <c r="C156" s="129"/>
      <c r="D156" s="129"/>
      <c r="E156" s="129"/>
      <c r="F156" s="129"/>
      <c r="G156" s="129"/>
      <c r="H156" s="129"/>
      <c r="I156" s="129"/>
    </row>
    <row r="157">
      <c r="A157" s="129"/>
      <c r="B157" s="129"/>
      <c r="C157" s="129"/>
      <c r="D157" s="129"/>
      <c r="E157" s="129"/>
      <c r="F157" s="129"/>
      <c r="G157" s="129"/>
      <c r="H157" s="129"/>
      <c r="I157" s="129"/>
    </row>
    <row r="158">
      <c r="A158" s="129"/>
      <c r="B158" s="129"/>
      <c r="C158" s="129"/>
      <c r="D158" s="129"/>
      <c r="E158" s="129"/>
      <c r="F158" s="129"/>
      <c r="G158" s="129"/>
      <c r="H158" s="129"/>
      <c r="I158" s="129"/>
    </row>
    <row r="159">
      <c r="A159" s="129"/>
      <c r="B159" s="129"/>
      <c r="C159" s="129"/>
      <c r="D159" s="129"/>
      <c r="E159" s="129"/>
      <c r="F159" s="129"/>
      <c r="G159" s="129"/>
      <c r="H159" s="129"/>
      <c r="I159" s="129"/>
    </row>
    <row r="160">
      <c r="A160" s="129"/>
      <c r="B160" s="129"/>
      <c r="C160" s="129"/>
      <c r="D160" s="129"/>
      <c r="E160" s="129"/>
      <c r="F160" s="129"/>
      <c r="G160" s="129"/>
      <c r="H160" s="129"/>
      <c r="I160" s="129"/>
    </row>
    <row r="161">
      <c r="A161" s="129"/>
      <c r="B161" s="129"/>
      <c r="C161" s="129"/>
      <c r="D161" s="129"/>
      <c r="E161" s="129"/>
      <c r="F161" s="129"/>
      <c r="G161" s="129"/>
      <c r="H161" s="129"/>
      <c r="I161" s="129"/>
    </row>
    <row r="162">
      <c r="A162" s="129"/>
      <c r="B162" s="129"/>
      <c r="C162" s="129"/>
      <c r="D162" s="129"/>
      <c r="E162" s="129"/>
      <c r="F162" s="129"/>
      <c r="G162" s="129"/>
      <c r="H162" s="129"/>
      <c r="I162" s="129"/>
    </row>
    <row r="163">
      <c r="A163" s="129"/>
      <c r="B163" s="129"/>
      <c r="C163" s="129"/>
      <c r="D163" s="129"/>
      <c r="E163" s="129"/>
      <c r="F163" s="129"/>
      <c r="G163" s="129"/>
      <c r="H163" s="129"/>
      <c r="I163" s="129"/>
    </row>
    <row r="164">
      <c r="A164" s="129"/>
      <c r="B164" s="129"/>
      <c r="C164" s="129"/>
      <c r="D164" s="129"/>
      <c r="E164" s="129"/>
      <c r="F164" s="129"/>
      <c r="G164" s="129"/>
      <c r="H164" s="129"/>
      <c r="I164" s="129"/>
    </row>
    <row r="165">
      <c r="A165" s="129"/>
      <c r="B165" s="129"/>
      <c r="C165" s="129"/>
      <c r="D165" s="129"/>
      <c r="E165" s="129"/>
      <c r="F165" s="129"/>
      <c r="G165" s="129"/>
      <c r="H165" s="129"/>
      <c r="I165" s="129"/>
    </row>
    <row r="166">
      <c r="A166" s="129"/>
      <c r="B166" s="129"/>
      <c r="C166" s="129"/>
      <c r="D166" s="129"/>
      <c r="E166" s="129"/>
      <c r="F166" s="129"/>
      <c r="G166" s="129"/>
      <c r="H166" s="129"/>
      <c r="I166" s="129"/>
    </row>
    <row r="167">
      <c r="A167" s="129"/>
      <c r="B167" s="129"/>
      <c r="C167" s="129"/>
      <c r="D167" s="129"/>
      <c r="E167" s="129"/>
      <c r="F167" s="129"/>
      <c r="G167" s="129"/>
      <c r="H167" s="129"/>
      <c r="I167" s="129"/>
    </row>
    <row r="168">
      <c r="A168" s="129"/>
      <c r="B168" s="129"/>
      <c r="C168" s="129"/>
      <c r="D168" s="129"/>
      <c r="E168" s="129"/>
      <c r="F168" s="129"/>
      <c r="G168" s="129"/>
      <c r="H168" s="129"/>
      <c r="I168" s="129"/>
    </row>
    <row r="169">
      <c r="A169" s="129"/>
      <c r="B169" s="129"/>
      <c r="C169" s="129"/>
      <c r="D169" s="129"/>
      <c r="E169" s="129"/>
      <c r="F169" s="129"/>
      <c r="G169" s="129"/>
      <c r="H169" s="129"/>
      <c r="I169" s="129"/>
    </row>
    <row r="170">
      <c r="A170" s="129"/>
      <c r="B170" s="129"/>
      <c r="C170" s="129"/>
      <c r="D170" s="129"/>
      <c r="E170" s="129"/>
      <c r="F170" s="129"/>
      <c r="G170" s="129"/>
      <c r="H170" s="129"/>
      <c r="I170" s="129"/>
    </row>
    <row r="171">
      <c r="A171" s="129"/>
      <c r="B171" s="129"/>
      <c r="C171" s="129"/>
      <c r="D171" s="129"/>
      <c r="E171" s="129"/>
      <c r="F171" s="129"/>
      <c r="G171" s="129"/>
      <c r="H171" s="129"/>
      <c r="I171" s="129"/>
    </row>
    <row r="172">
      <c r="A172" s="129"/>
      <c r="B172" s="129"/>
      <c r="C172" s="129"/>
      <c r="D172" s="129"/>
      <c r="E172" s="129"/>
      <c r="F172" s="129"/>
      <c r="G172" s="129"/>
      <c r="H172" s="129"/>
      <c r="I172" s="129"/>
    </row>
    <row r="173">
      <c r="A173" s="129"/>
      <c r="B173" s="129"/>
      <c r="C173" s="129"/>
      <c r="D173" s="129"/>
      <c r="E173" s="129"/>
      <c r="F173" s="129"/>
      <c r="G173" s="129"/>
      <c r="H173" s="129"/>
      <c r="I173" s="129"/>
    </row>
    <row r="174">
      <c r="A174" s="129"/>
      <c r="B174" s="129"/>
      <c r="C174" s="129"/>
      <c r="D174" s="129"/>
      <c r="E174" s="129"/>
      <c r="F174" s="129"/>
      <c r="G174" s="129"/>
      <c r="H174" s="129"/>
      <c r="I174" s="129"/>
    </row>
    <row r="175">
      <c r="A175" s="129"/>
      <c r="B175" s="129"/>
      <c r="C175" s="129"/>
      <c r="D175" s="129"/>
      <c r="E175" s="129"/>
      <c r="F175" s="129"/>
      <c r="G175" s="129"/>
      <c r="H175" s="129"/>
      <c r="I175" s="129"/>
    </row>
    <row r="176">
      <c r="A176" s="129"/>
      <c r="B176" s="129"/>
      <c r="C176" s="129"/>
      <c r="D176" s="129"/>
      <c r="E176" s="129"/>
      <c r="F176" s="129"/>
      <c r="G176" s="129"/>
      <c r="H176" s="129"/>
      <c r="I176" s="129"/>
    </row>
    <row r="177">
      <c r="A177" s="129"/>
      <c r="B177" s="129"/>
      <c r="C177" s="129"/>
      <c r="D177" s="129"/>
      <c r="E177" s="129"/>
      <c r="F177" s="129"/>
      <c r="G177" s="129"/>
      <c r="H177" s="129"/>
      <c r="I177" s="129"/>
    </row>
    <row r="178">
      <c r="A178" s="129"/>
      <c r="B178" s="129"/>
      <c r="C178" s="129"/>
      <c r="D178" s="129"/>
      <c r="E178" s="129"/>
      <c r="F178" s="129"/>
      <c r="G178" s="129"/>
      <c r="H178" s="129"/>
      <c r="I178" s="129"/>
    </row>
    <row r="179">
      <c r="A179" s="129"/>
      <c r="B179" s="129"/>
      <c r="C179" s="129"/>
      <c r="D179" s="129"/>
      <c r="E179" s="129"/>
      <c r="F179" s="129"/>
      <c r="G179" s="129"/>
      <c r="H179" s="129"/>
      <c r="I179" s="129"/>
    </row>
    <row r="180">
      <c r="A180" s="129"/>
      <c r="B180" s="129"/>
      <c r="C180" s="129"/>
      <c r="D180" s="129"/>
      <c r="E180" s="129"/>
      <c r="F180" s="129"/>
      <c r="G180" s="129"/>
      <c r="H180" s="129"/>
      <c r="I180" s="129"/>
    </row>
    <row r="181">
      <c r="A181" s="129"/>
      <c r="B181" s="129"/>
      <c r="C181" s="129"/>
      <c r="D181" s="129"/>
      <c r="E181" s="129"/>
      <c r="F181" s="129"/>
      <c r="G181" s="129"/>
      <c r="H181" s="129"/>
      <c r="I181" s="129"/>
    </row>
    <row r="182">
      <c r="A182" s="129"/>
      <c r="B182" s="129"/>
      <c r="C182" s="129"/>
      <c r="D182" s="129"/>
      <c r="E182" s="129"/>
      <c r="F182" s="129"/>
      <c r="G182" s="129"/>
      <c r="H182" s="129"/>
      <c r="I182" s="129"/>
    </row>
    <row r="183">
      <c r="A183" s="129"/>
      <c r="B183" s="129"/>
      <c r="C183" s="129"/>
      <c r="D183" s="129"/>
      <c r="E183" s="129"/>
      <c r="F183" s="129"/>
      <c r="G183" s="129"/>
      <c r="H183" s="129"/>
      <c r="I183" s="129"/>
    </row>
    <row r="184">
      <c r="A184" s="129"/>
      <c r="B184" s="129"/>
      <c r="C184" s="129"/>
      <c r="D184" s="129"/>
      <c r="E184" s="129"/>
      <c r="F184" s="129"/>
      <c r="G184" s="129"/>
      <c r="H184" s="129"/>
      <c r="I184" s="129"/>
    </row>
    <row r="185">
      <c r="A185" s="129"/>
      <c r="B185" s="129"/>
      <c r="C185" s="129"/>
      <c r="D185" s="129"/>
      <c r="E185" s="129"/>
      <c r="F185" s="129"/>
      <c r="G185" s="129"/>
      <c r="H185" s="129"/>
      <c r="I185" s="129"/>
    </row>
    <row r="186">
      <c r="A186" s="129"/>
      <c r="B186" s="129"/>
      <c r="C186" s="129"/>
      <c r="D186" s="129"/>
      <c r="E186" s="129"/>
      <c r="F186" s="129"/>
      <c r="G186" s="129"/>
      <c r="H186" s="129"/>
      <c r="I186" s="129"/>
    </row>
    <row r="187">
      <c r="A187" s="129"/>
      <c r="B187" s="129"/>
      <c r="C187" s="129"/>
      <c r="D187" s="129"/>
      <c r="E187" s="129"/>
      <c r="F187" s="129"/>
      <c r="G187" s="129"/>
      <c r="H187" s="129"/>
      <c r="I187" s="129"/>
    </row>
    <row r="188">
      <c r="A188" s="129"/>
      <c r="B188" s="129"/>
      <c r="C188" s="129"/>
      <c r="D188" s="129"/>
      <c r="E188" s="129"/>
      <c r="F188" s="129"/>
      <c r="G188" s="129"/>
      <c r="H188" s="129"/>
      <c r="I188" s="129"/>
    </row>
    <row r="189">
      <c r="A189" s="129"/>
      <c r="B189" s="129"/>
      <c r="C189" s="129"/>
      <c r="D189" s="129"/>
      <c r="E189" s="129"/>
      <c r="F189" s="129"/>
      <c r="G189" s="129"/>
      <c r="H189" s="129"/>
      <c r="I189" s="129"/>
    </row>
    <row r="190">
      <c r="A190" s="129"/>
      <c r="B190" s="129"/>
      <c r="C190" s="129"/>
      <c r="D190" s="129"/>
      <c r="E190" s="129"/>
      <c r="F190" s="129"/>
      <c r="G190" s="129"/>
      <c r="H190" s="129"/>
      <c r="I190" s="129"/>
    </row>
    <row r="191">
      <c r="A191" s="129"/>
      <c r="B191" s="129"/>
      <c r="C191" s="129"/>
      <c r="D191" s="129"/>
      <c r="E191" s="129"/>
      <c r="F191" s="129"/>
      <c r="G191" s="129"/>
      <c r="H191" s="129"/>
      <c r="I191" s="129"/>
    </row>
    <row r="192">
      <c r="A192" s="129"/>
      <c r="B192" s="129"/>
      <c r="C192" s="129"/>
      <c r="D192" s="129"/>
      <c r="E192" s="129"/>
      <c r="F192" s="129"/>
      <c r="G192" s="129"/>
      <c r="H192" s="129"/>
      <c r="I192" s="129"/>
    </row>
    <row r="193">
      <c r="A193" s="129"/>
      <c r="B193" s="129"/>
      <c r="C193" s="129"/>
      <c r="D193" s="129"/>
      <c r="E193" s="129"/>
      <c r="F193" s="129"/>
      <c r="G193" s="129"/>
      <c r="H193" s="129"/>
      <c r="I193" s="129"/>
    </row>
    <row r="194">
      <c r="A194" s="129"/>
      <c r="B194" s="129"/>
      <c r="C194" s="129"/>
      <c r="D194" s="129"/>
      <c r="E194" s="129"/>
      <c r="F194" s="129"/>
      <c r="G194" s="129"/>
      <c r="H194" s="129"/>
      <c r="I194" s="129"/>
    </row>
    <row r="195">
      <c r="A195" s="129"/>
      <c r="B195" s="129"/>
      <c r="C195" s="129"/>
      <c r="D195" s="129"/>
      <c r="E195" s="129"/>
      <c r="F195" s="129"/>
      <c r="G195" s="129"/>
      <c r="H195" s="129"/>
      <c r="I195" s="129"/>
    </row>
    <row r="196">
      <c r="A196" s="129"/>
      <c r="B196" s="129"/>
      <c r="C196" s="129"/>
      <c r="D196" s="129"/>
      <c r="E196" s="129"/>
      <c r="F196" s="129"/>
      <c r="G196" s="129"/>
      <c r="H196" s="129"/>
      <c r="I196" s="129"/>
    </row>
    <row r="197">
      <c r="A197" s="129"/>
      <c r="B197" s="129"/>
      <c r="C197" s="129"/>
      <c r="D197" s="129"/>
      <c r="E197" s="129"/>
      <c r="F197" s="129"/>
      <c r="G197" s="129"/>
      <c r="H197" s="129"/>
      <c r="I197" s="129"/>
    </row>
    <row r="198">
      <c r="A198" s="129"/>
      <c r="B198" s="129"/>
      <c r="C198" s="129"/>
      <c r="D198" s="129"/>
      <c r="E198" s="129"/>
      <c r="F198" s="129"/>
      <c r="G198" s="129"/>
      <c r="H198" s="129"/>
      <c r="I198" s="129"/>
    </row>
    <row r="199">
      <c r="A199" s="129"/>
      <c r="B199" s="129"/>
      <c r="C199" s="129"/>
      <c r="D199" s="129"/>
      <c r="E199" s="129"/>
      <c r="F199" s="129"/>
      <c r="G199" s="129"/>
      <c r="H199" s="129"/>
      <c r="I199" s="129"/>
    </row>
    <row r="200">
      <c r="A200" s="129"/>
      <c r="B200" s="129"/>
      <c r="C200" s="129"/>
      <c r="D200" s="129"/>
      <c r="E200" s="129"/>
      <c r="F200" s="129"/>
      <c r="G200" s="129"/>
      <c r="H200" s="129"/>
      <c r="I200" s="129"/>
    </row>
    <row r="201">
      <c r="A201" s="129"/>
      <c r="B201" s="129"/>
      <c r="C201" s="129"/>
      <c r="D201" s="129"/>
      <c r="E201" s="129"/>
      <c r="F201" s="129"/>
      <c r="G201" s="129"/>
      <c r="H201" s="129"/>
      <c r="I201" s="129"/>
    </row>
    <row r="202">
      <c r="A202" s="129"/>
      <c r="B202" s="129"/>
      <c r="C202" s="129"/>
      <c r="D202" s="129"/>
      <c r="E202" s="129"/>
      <c r="F202" s="129"/>
      <c r="G202" s="129"/>
      <c r="H202" s="129"/>
      <c r="I202" s="129"/>
    </row>
    <row r="203">
      <c r="A203" s="129"/>
      <c r="B203" s="129"/>
      <c r="C203" s="129"/>
      <c r="D203" s="129"/>
      <c r="E203" s="129"/>
      <c r="F203" s="129"/>
      <c r="G203" s="129"/>
      <c r="H203" s="129"/>
      <c r="I203" s="129"/>
    </row>
    <row r="204">
      <c r="A204" s="129"/>
      <c r="B204" s="129"/>
      <c r="C204" s="129"/>
      <c r="D204" s="129"/>
      <c r="E204" s="129"/>
      <c r="F204" s="129"/>
      <c r="G204" s="129"/>
      <c r="H204" s="129"/>
      <c r="I204" s="129"/>
    </row>
    <row r="205">
      <c r="A205" s="129"/>
      <c r="B205" s="129"/>
      <c r="C205" s="129"/>
      <c r="D205" s="129"/>
      <c r="E205" s="129"/>
      <c r="F205" s="129"/>
      <c r="G205" s="129"/>
      <c r="H205" s="129"/>
      <c r="I205" s="129"/>
    </row>
    <row r="206">
      <c r="A206" s="129"/>
      <c r="B206" s="129"/>
      <c r="C206" s="129"/>
      <c r="D206" s="129"/>
      <c r="E206" s="129"/>
      <c r="F206" s="129"/>
      <c r="G206" s="129"/>
      <c r="H206" s="129"/>
      <c r="I206" s="129"/>
    </row>
    <row r="207">
      <c r="A207" s="129"/>
      <c r="B207" s="129"/>
      <c r="C207" s="129"/>
      <c r="D207" s="129"/>
      <c r="E207" s="129"/>
      <c r="F207" s="129"/>
      <c r="G207" s="129"/>
      <c r="H207" s="129"/>
      <c r="I207" s="129"/>
    </row>
    <row r="208">
      <c r="A208" s="129"/>
      <c r="B208" s="129"/>
      <c r="C208" s="129"/>
      <c r="D208" s="129"/>
      <c r="E208" s="129"/>
      <c r="F208" s="129"/>
      <c r="G208" s="129"/>
      <c r="H208" s="129"/>
      <c r="I208" s="129"/>
    </row>
    <row r="209">
      <c r="A209" s="129"/>
      <c r="B209" s="129"/>
      <c r="C209" s="129"/>
      <c r="D209" s="129"/>
      <c r="E209" s="129"/>
      <c r="F209" s="129"/>
      <c r="G209" s="129"/>
      <c r="H209" s="129"/>
      <c r="I209" s="129"/>
    </row>
    <row r="210">
      <c r="A210" s="129"/>
      <c r="B210" s="129"/>
      <c r="C210" s="129"/>
      <c r="D210" s="129"/>
      <c r="E210" s="129"/>
      <c r="F210" s="129"/>
      <c r="G210" s="129"/>
      <c r="H210" s="129"/>
      <c r="I210" s="129"/>
    </row>
    <row r="211">
      <c r="A211" s="129"/>
      <c r="B211" s="129"/>
      <c r="C211" s="129"/>
      <c r="D211" s="129"/>
      <c r="E211" s="129"/>
      <c r="F211" s="129"/>
      <c r="G211" s="129"/>
      <c r="H211" s="129"/>
      <c r="I211" s="129"/>
    </row>
    <row r="212">
      <c r="A212" s="129"/>
      <c r="B212" s="129"/>
      <c r="C212" s="129"/>
      <c r="D212" s="129"/>
      <c r="E212" s="129"/>
      <c r="F212" s="129"/>
      <c r="G212" s="129"/>
      <c r="H212" s="129"/>
      <c r="I212" s="129"/>
    </row>
    <row r="213">
      <c r="A213" s="129"/>
      <c r="B213" s="129"/>
      <c r="C213" s="129"/>
      <c r="D213" s="129"/>
      <c r="E213" s="129"/>
      <c r="F213" s="129"/>
      <c r="G213" s="129"/>
      <c r="H213" s="129"/>
      <c r="I213" s="129"/>
    </row>
    <row r="214">
      <c r="A214" s="129"/>
      <c r="B214" s="129"/>
      <c r="C214" s="129"/>
      <c r="D214" s="129"/>
      <c r="E214" s="129"/>
      <c r="F214" s="129"/>
      <c r="G214" s="129"/>
      <c r="H214" s="129"/>
      <c r="I214" s="129"/>
    </row>
    <row r="215">
      <c r="A215" s="129"/>
      <c r="B215" s="129"/>
      <c r="C215" s="129"/>
      <c r="D215" s="129"/>
      <c r="E215" s="129"/>
      <c r="F215" s="129"/>
      <c r="G215" s="129"/>
      <c r="H215" s="129"/>
      <c r="I215" s="129"/>
    </row>
    <row r="216">
      <c r="A216" s="129"/>
      <c r="B216" s="129"/>
      <c r="C216" s="129"/>
      <c r="D216" s="129"/>
      <c r="E216" s="129"/>
      <c r="F216" s="129"/>
      <c r="G216" s="129"/>
      <c r="H216" s="129"/>
      <c r="I216" s="129"/>
    </row>
    <row r="217">
      <c r="A217" s="129"/>
      <c r="B217" s="129"/>
      <c r="C217" s="129"/>
      <c r="D217" s="129"/>
      <c r="E217" s="129"/>
      <c r="F217" s="129"/>
      <c r="G217" s="129"/>
      <c r="H217" s="129"/>
      <c r="I217" s="129"/>
    </row>
    <row r="218">
      <c r="A218" s="129"/>
      <c r="B218" s="129"/>
      <c r="C218" s="129"/>
      <c r="D218" s="129"/>
      <c r="E218" s="129"/>
      <c r="F218" s="129"/>
      <c r="G218" s="129"/>
      <c r="H218" s="129"/>
      <c r="I218" s="129"/>
    </row>
    <row r="219">
      <c r="A219" s="129"/>
      <c r="B219" s="129"/>
      <c r="C219" s="129"/>
      <c r="D219" s="129"/>
      <c r="E219" s="129"/>
      <c r="F219" s="129"/>
      <c r="G219" s="129"/>
      <c r="H219" s="129"/>
      <c r="I219" s="129"/>
    </row>
    <row r="220">
      <c r="A220" s="129"/>
      <c r="B220" s="129"/>
      <c r="C220" s="129"/>
      <c r="D220" s="129"/>
      <c r="E220" s="129"/>
      <c r="F220" s="129"/>
      <c r="G220" s="129"/>
      <c r="H220" s="129"/>
      <c r="I220" s="129"/>
    </row>
    <row r="221">
      <c r="A221" s="129"/>
      <c r="B221" s="129"/>
      <c r="C221" s="129"/>
      <c r="D221" s="129"/>
      <c r="E221" s="129"/>
      <c r="F221" s="129"/>
      <c r="G221" s="129"/>
      <c r="H221" s="129"/>
      <c r="I221" s="129"/>
    </row>
    <row r="222">
      <c r="A222" s="129"/>
      <c r="B222" s="129"/>
      <c r="C222" s="129"/>
      <c r="D222" s="129"/>
      <c r="E222" s="129"/>
      <c r="F222" s="129"/>
      <c r="G222" s="129"/>
      <c r="H222" s="129"/>
      <c r="I222" s="129"/>
    </row>
    <row r="223">
      <c r="A223" s="129"/>
      <c r="B223" s="129"/>
      <c r="C223" s="129"/>
      <c r="D223" s="129"/>
      <c r="E223" s="129"/>
      <c r="F223" s="129"/>
      <c r="G223" s="129"/>
      <c r="H223" s="129"/>
      <c r="I223" s="129"/>
    </row>
    <row r="224">
      <c r="A224" s="129"/>
      <c r="B224" s="129"/>
      <c r="C224" s="129"/>
      <c r="D224" s="129"/>
      <c r="E224" s="129"/>
      <c r="F224" s="129"/>
      <c r="G224" s="129"/>
      <c r="H224" s="129"/>
      <c r="I224" s="129"/>
    </row>
    <row r="225">
      <c r="A225" s="129"/>
      <c r="B225" s="129"/>
      <c r="C225" s="129"/>
      <c r="D225" s="129"/>
      <c r="E225" s="129"/>
      <c r="F225" s="129"/>
      <c r="G225" s="129"/>
      <c r="H225" s="129"/>
      <c r="I225" s="129"/>
    </row>
    <row r="226">
      <c r="A226" s="129"/>
      <c r="B226" s="129"/>
      <c r="C226" s="129"/>
      <c r="D226" s="129"/>
      <c r="E226" s="129"/>
      <c r="F226" s="129"/>
      <c r="G226" s="129"/>
      <c r="H226" s="129"/>
      <c r="I226" s="129"/>
    </row>
    <row r="227">
      <c r="A227" s="129"/>
      <c r="B227" s="129"/>
      <c r="C227" s="129"/>
      <c r="D227" s="129"/>
      <c r="E227" s="129"/>
      <c r="F227" s="129"/>
      <c r="G227" s="129"/>
      <c r="H227" s="129"/>
      <c r="I227" s="129"/>
    </row>
    <row r="228">
      <c r="A228" s="129"/>
      <c r="B228" s="129"/>
      <c r="C228" s="129"/>
      <c r="D228" s="129"/>
      <c r="E228" s="129"/>
      <c r="F228" s="129"/>
      <c r="G228" s="129"/>
      <c r="H228" s="129"/>
      <c r="I228" s="129"/>
    </row>
    <row r="229">
      <c r="A229" s="129"/>
      <c r="B229" s="129"/>
      <c r="C229" s="129"/>
      <c r="D229" s="129"/>
      <c r="E229" s="129"/>
      <c r="F229" s="129"/>
      <c r="G229" s="129"/>
      <c r="H229" s="129"/>
      <c r="I229" s="129"/>
    </row>
    <row r="230">
      <c r="A230" s="129"/>
      <c r="B230" s="129"/>
      <c r="C230" s="129"/>
      <c r="D230" s="129"/>
      <c r="E230" s="129"/>
      <c r="F230" s="129"/>
      <c r="G230" s="129"/>
      <c r="H230" s="129"/>
      <c r="I230" s="129"/>
    </row>
    <row r="231">
      <c r="A231" s="129"/>
      <c r="B231" s="129"/>
      <c r="C231" s="129"/>
      <c r="D231" s="129"/>
      <c r="E231" s="129"/>
      <c r="F231" s="129"/>
      <c r="G231" s="129"/>
      <c r="H231" s="129"/>
      <c r="I231" s="129"/>
    </row>
    <row r="232">
      <c r="A232" s="129"/>
      <c r="B232" s="129"/>
      <c r="C232" s="129"/>
      <c r="D232" s="129"/>
      <c r="E232" s="129"/>
      <c r="F232" s="129"/>
      <c r="G232" s="129"/>
      <c r="H232" s="129"/>
      <c r="I232" s="129"/>
    </row>
    <row r="233">
      <c r="A233" s="129"/>
      <c r="B233" s="129"/>
      <c r="C233" s="129"/>
      <c r="D233" s="129"/>
      <c r="E233" s="129"/>
      <c r="F233" s="129"/>
      <c r="G233" s="129"/>
      <c r="H233" s="129"/>
      <c r="I233" s="129"/>
    </row>
    <row r="234">
      <c r="A234" s="129"/>
      <c r="B234" s="129"/>
      <c r="C234" s="129"/>
      <c r="D234" s="129"/>
      <c r="E234" s="129"/>
      <c r="F234" s="129"/>
      <c r="G234" s="129"/>
      <c r="H234" s="129"/>
      <c r="I234" s="129"/>
    </row>
    <row r="235">
      <c r="A235" s="129"/>
      <c r="B235" s="129"/>
      <c r="C235" s="129"/>
      <c r="D235" s="129"/>
      <c r="E235" s="129"/>
      <c r="F235" s="129"/>
      <c r="G235" s="129"/>
      <c r="H235" s="129"/>
      <c r="I235" s="129"/>
    </row>
    <row r="236">
      <c r="A236" s="129"/>
      <c r="B236" s="129"/>
      <c r="C236" s="129"/>
      <c r="D236" s="129"/>
      <c r="E236" s="129"/>
      <c r="F236" s="129"/>
      <c r="G236" s="129"/>
      <c r="H236" s="129"/>
      <c r="I236" s="129"/>
    </row>
    <row r="237">
      <c r="A237" s="129"/>
      <c r="B237" s="129"/>
      <c r="C237" s="129"/>
      <c r="D237" s="129"/>
      <c r="E237" s="129"/>
      <c r="F237" s="129"/>
      <c r="G237" s="129"/>
      <c r="H237" s="129"/>
      <c r="I237" s="129"/>
    </row>
    <row r="238">
      <c r="A238" s="129"/>
      <c r="B238" s="129"/>
      <c r="C238" s="129"/>
      <c r="D238" s="129"/>
      <c r="E238" s="129"/>
      <c r="F238" s="129"/>
      <c r="G238" s="129"/>
      <c r="H238" s="129"/>
      <c r="I238" s="129"/>
    </row>
    <row r="239">
      <c r="A239" s="129"/>
      <c r="B239" s="129"/>
      <c r="C239" s="129"/>
      <c r="D239" s="129"/>
      <c r="E239" s="129"/>
      <c r="F239" s="129"/>
      <c r="G239" s="129"/>
      <c r="H239" s="129"/>
      <c r="I239" s="129"/>
    </row>
    <row r="240">
      <c r="A240" s="129"/>
      <c r="B240" s="129"/>
      <c r="C240" s="129"/>
      <c r="D240" s="129"/>
      <c r="E240" s="129"/>
      <c r="F240" s="129"/>
      <c r="G240" s="129"/>
      <c r="H240" s="129"/>
      <c r="I240" s="129"/>
    </row>
    <row r="241">
      <c r="A241" s="129"/>
      <c r="B241" s="129"/>
      <c r="C241" s="129"/>
      <c r="D241" s="129"/>
      <c r="E241" s="129"/>
      <c r="F241" s="129"/>
      <c r="G241" s="129"/>
      <c r="H241" s="129"/>
      <c r="I241" s="129"/>
    </row>
    <row r="242">
      <c r="A242" s="129"/>
      <c r="B242" s="129"/>
      <c r="C242" s="129"/>
      <c r="D242" s="129"/>
      <c r="E242" s="129"/>
      <c r="F242" s="129"/>
      <c r="G242" s="129"/>
      <c r="H242" s="129"/>
      <c r="I242" s="129"/>
    </row>
    <row r="243">
      <c r="A243" s="129"/>
      <c r="B243" s="129"/>
      <c r="C243" s="129"/>
      <c r="D243" s="129"/>
      <c r="E243" s="129"/>
      <c r="F243" s="129"/>
      <c r="G243" s="129"/>
      <c r="H243" s="129"/>
      <c r="I243" s="129"/>
    </row>
    <row r="244">
      <c r="A244" s="129"/>
      <c r="B244" s="129"/>
      <c r="C244" s="129"/>
      <c r="D244" s="129"/>
      <c r="E244" s="129"/>
      <c r="F244" s="129"/>
      <c r="G244" s="129"/>
      <c r="H244" s="129"/>
      <c r="I244" s="129"/>
    </row>
    <row r="245">
      <c r="A245" s="129"/>
      <c r="B245" s="129"/>
      <c r="C245" s="129"/>
      <c r="D245" s="129"/>
      <c r="E245" s="129"/>
      <c r="F245" s="129"/>
      <c r="G245" s="129"/>
      <c r="H245" s="129"/>
      <c r="I245" s="129"/>
    </row>
    <row r="246">
      <c r="A246" s="129"/>
      <c r="B246" s="129"/>
      <c r="C246" s="129"/>
      <c r="D246" s="129"/>
      <c r="E246" s="129"/>
      <c r="F246" s="129"/>
      <c r="G246" s="129"/>
      <c r="H246" s="129"/>
      <c r="I246" s="129"/>
    </row>
    <row r="247">
      <c r="A247" s="129"/>
      <c r="B247" s="129"/>
      <c r="C247" s="129"/>
      <c r="D247" s="129"/>
      <c r="E247" s="129"/>
      <c r="F247" s="129"/>
      <c r="G247" s="129"/>
      <c r="H247" s="129"/>
      <c r="I247" s="129"/>
    </row>
    <row r="248">
      <c r="A248" s="129"/>
      <c r="B248" s="129"/>
      <c r="C248" s="129"/>
      <c r="D248" s="129"/>
      <c r="E248" s="129"/>
      <c r="F248" s="129"/>
      <c r="G248" s="129"/>
      <c r="H248" s="129"/>
      <c r="I248" s="129"/>
    </row>
    <row r="249">
      <c r="A249" s="129"/>
      <c r="B249" s="129"/>
      <c r="C249" s="129"/>
      <c r="D249" s="129"/>
      <c r="E249" s="129"/>
      <c r="F249" s="129"/>
      <c r="G249" s="129"/>
      <c r="H249" s="129"/>
      <c r="I249" s="129"/>
    </row>
    <row r="250">
      <c r="A250" s="129"/>
      <c r="B250" s="129"/>
      <c r="C250" s="129"/>
      <c r="D250" s="129"/>
      <c r="E250" s="129"/>
      <c r="F250" s="129"/>
      <c r="G250" s="129"/>
      <c r="H250" s="129"/>
      <c r="I250" s="129"/>
    </row>
    <row r="251">
      <c r="A251" s="129"/>
      <c r="B251" s="129"/>
      <c r="C251" s="129"/>
      <c r="D251" s="129"/>
      <c r="E251" s="129"/>
      <c r="F251" s="129"/>
      <c r="G251" s="129"/>
      <c r="H251" s="129"/>
      <c r="I251" s="129"/>
    </row>
    <row r="252">
      <c r="A252" s="129"/>
      <c r="B252" s="129"/>
      <c r="C252" s="129"/>
      <c r="D252" s="129"/>
      <c r="E252" s="129"/>
      <c r="F252" s="129"/>
      <c r="G252" s="129"/>
      <c r="H252" s="129"/>
      <c r="I252" s="129"/>
    </row>
    <row r="253">
      <c r="A253" s="129"/>
      <c r="B253" s="129"/>
      <c r="C253" s="129"/>
      <c r="D253" s="129"/>
      <c r="E253" s="129"/>
      <c r="F253" s="129"/>
      <c r="G253" s="129"/>
      <c r="H253" s="129"/>
      <c r="I253" s="129"/>
    </row>
    <row r="254">
      <c r="A254" s="129"/>
      <c r="B254" s="129"/>
      <c r="C254" s="129"/>
      <c r="D254" s="129"/>
      <c r="E254" s="129"/>
      <c r="F254" s="129"/>
      <c r="G254" s="129"/>
      <c r="H254" s="129"/>
      <c r="I254" s="129"/>
    </row>
    <row r="255">
      <c r="A255" s="129"/>
      <c r="B255" s="129"/>
      <c r="C255" s="129"/>
      <c r="D255" s="129"/>
      <c r="E255" s="129"/>
      <c r="F255" s="129"/>
      <c r="G255" s="129"/>
      <c r="H255" s="129"/>
      <c r="I255" s="129"/>
    </row>
    <row r="256">
      <c r="A256" s="129"/>
      <c r="B256" s="129"/>
      <c r="C256" s="129"/>
      <c r="D256" s="129"/>
      <c r="E256" s="129"/>
      <c r="F256" s="129"/>
      <c r="G256" s="129"/>
      <c r="H256" s="129"/>
      <c r="I256" s="129"/>
    </row>
    <row r="257">
      <c r="A257" s="129"/>
      <c r="B257" s="129"/>
      <c r="C257" s="129"/>
      <c r="D257" s="129"/>
      <c r="E257" s="129"/>
      <c r="F257" s="129"/>
      <c r="G257" s="129"/>
      <c r="H257" s="129"/>
      <c r="I257" s="129"/>
    </row>
    <row r="258">
      <c r="A258" s="129"/>
      <c r="B258" s="129"/>
      <c r="C258" s="129"/>
      <c r="D258" s="129"/>
      <c r="E258" s="129"/>
      <c r="F258" s="129"/>
      <c r="G258" s="129"/>
      <c r="H258" s="129"/>
      <c r="I258" s="129"/>
    </row>
    <row r="259">
      <c r="A259" s="129"/>
      <c r="B259" s="129"/>
      <c r="C259" s="129"/>
      <c r="D259" s="129"/>
      <c r="E259" s="129"/>
      <c r="F259" s="129"/>
      <c r="G259" s="129"/>
      <c r="H259" s="129"/>
      <c r="I259" s="129"/>
    </row>
    <row r="260">
      <c r="A260" s="129"/>
      <c r="B260" s="129"/>
      <c r="C260" s="129"/>
      <c r="D260" s="129"/>
      <c r="E260" s="129"/>
      <c r="F260" s="129"/>
      <c r="G260" s="129"/>
      <c r="H260" s="129"/>
      <c r="I260" s="129"/>
    </row>
    <row r="261">
      <c r="A261" s="129"/>
      <c r="B261" s="129"/>
      <c r="C261" s="129"/>
      <c r="D261" s="129"/>
      <c r="E261" s="129"/>
      <c r="F261" s="129"/>
      <c r="G261" s="129"/>
      <c r="H261" s="129"/>
      <c r="I261" s="129"/>
    </row>
    <row r="262">
      <c r="A262" s="129"/>
      <c r="B262" s="129"/>
      <c r="C262" s="129"/>
      <c r="D262" s="129"/>
      <c r="E262" s="129"/>
      <c r="F262" s="129"/>
      <c r="G262" s="129"/>
      <c r="H262" s="129"/>
      <c r="I262" s="129"/>
    </row>
    <row r="263">
      <c r="A263" s="129"/>
      <c r="B263" s="129"/>
      <c r="C263" s="129"/>
      <c r="D263" s="129"/>
      <c r="E263" s="129"/>
      <c r="F263" s="129"/>
      <c r="G263" s="129"/>
      <c r="H263" s="129"/>
      <c r="I263" s="129"/>
    </row>
    <row r="264">
      <c r="A264" s="129"/>
      <c r="B264" s="129"/>
      <c r="C264" s="129"/>
      <c r="D264" s="129"/>
      <c r="E264" s="129"/>
      <c r="F264" s="129"/>
      <c r="G264" s="129"/>
      <c r="H264" s="129"/>
      <c r="I264" s="129"/>
    </row>
    <row r="265">
      <c r="A265" s="129"/>
      <c r="B265" s="129"/>
      <c r="C265" s="129"/>
      <c r="D265" s="129"/>
      <c r="E265" s="129"/>
      <c r="F265" s="129"/>
      <c r="G265" s="129"/>
      <c r="H265" s="129"/>
      <c r="I265" s="129"/>
    </row>
    <row r="266">
      <c r="A266" s="129"/>
      <c r="B266" s="129"/>
      <c r="C266" s="129"/>
      <c r="D266" s="129"/>
      <c r="E266" s="129"/>
      <c r="F266" s="129"/>
      <c r="G266" s="129"/>
      <c r="H266" s="129"/>
      <c r="I266" s="129"/>
    </row>
    <row r="267">
      <c r="A267" s="129"/>
      <c r="B267" s="129"/>
      <c r="C267" s="129"/>
      <c r="D267" s="129"/>
      <c r="E267" s="129"/>
      <c r="F267" s="129"/>
      <c r="G267" s="129"/>
      <c r="H267" s="129"/>
      <c r="I267" s="129"/>
    </row>
    <row r="268">
      <c r="A268" s="129"/>
      <c r="B268" s="129"/>
      <c r="C268" s="129"/>
      <c r="D268" s="129"/>
      <c r="E268" s="129"/>
      <c r="F268" s="129"/>
      <c r="G268" s="129"/>
      <c r="H268" s="129"/>
      <c r="I268" s="129"/>
    </row>
    <row r="269">
      <c r="A269" s="129"/>
      <c r="B269" s="129"/>
      <c r="C269" s="129"/>
      <c r="D269" s="129"/>
      <c r="E269" s="129"/>
      <c r="F269" s="129"/>
      <c r="G269" s="129"/>
      <c r="H269" s="129"/>
      <c r="I269" s="129"/>
    </row>
    <row r="270">
      <c r="A270" s="129"/>
      <c r="B270" s="129"/>
      <c r="C270" s="129"/>
      <c r="D270" s="129"/>
      <c r="E270" s="129"/>
      <c r="F270" s="129"/>
      <c r="G270" s="129"/>
      <c r="H270" s="129"/>
      <c r="I270" s="129"/>
    </row>
    <row r="271">
      <c r="A271" s="129"/>
      <c r="B271" s="129"/>
      <c r="C271" s="129"/>
      <c r="D271" s="129"/>
      <c r="E271" s="129"/>
      <c r="F271" s="129"/>
      <c r="G271" s="129"/>
      <c r="H271" s="129"/>
      <c r="I271" s="129"/>
    </row>
    <row r="272">
      <c r="A272" s="129"/>
      <c r="B272" s="129"/>
      <c r="C272" s="129"/>
      <c r="D272" s="129"/>
      <c r="E272" s="129"/>
      <c r="F272" s="129"/>
      <c r="G272" s="129"/>
      <c r="H272" s="129"/>
      <c r="I272" s="129"/>
    </row>
    <row r="273">
      <c r="A273" s="129"/>
      <c r="B273" s="129"/>
      <c r="C273" s="129"/>
      <c r="D273" s="129"/>
      <c r="E273" s="129"/>
      <c r="F273" s="129"/>
      <c r="G273" s="129"/>
      <c r="H273" s="129"/>
      <c r="I273" s="129"/>
    </row>
    <row r="274">
      <c r="A274" s="129"/>
      <c r="B274" s="129"/>
      <c r="C274" s="129"/>
      <c r="D274" s="129"/>
      <c r="E274" s="129"/>
      <c r="F274" s="129"/>
      <c r="G274" s="129"/>
      <c r="H274" s="129"/>
      <c r="I274" s="129"/>
    </row>
    <row r="275">
      <c r="A275" s="129"/>
      <c r="B275" s="129"/>
      <c r="C275" s="129"/>
      <c r="D275" s="129"/>
      <c r="E275" s="129"/>
      <c r="F275" s="129"/>
      <c r="G275" s="129"/>
      <c r="H275" s="129"/>
      <c r="I275" s="129"/>
    </row>
    <row r="276">
      <c r="A276" s="129"/>
      <c r="B276" s="129"/>
      <c r="C276" s="129"/>
      <c r="D276" s="129"/>
      <c r="E276" s="129"/>
      <c r="F276" s="129"/>
      <c r="G276" s="129"/>
      <c r="H276" s="129"/>
      <c r="I276" s="129"/>
    </row>
    <row r="277">
      <c r="A277" s="129"/>
      <c r="B277" s="129"/>
      <c r="C277" s="129"/>
      <c r="D277" s="129"/>
      <c r="E277" s="129"/>
      <c r="F277" s="129"/>
      <c r="G277" s="129"/>
      <c r="H277" s="129"/>
      <c r="I277" s="129"/>
    </row>
    <row r="278">
      <c r="A278" s="129"/>
      <c r="B278" s="129"/>
      <c r="C278" s="129"/>
      <c r="D278" s="129"/>
      <c r="E278" s="129"/>
      <c r="F278" s="129"/>
      <c r="G278" s="129"/>
      <c r="H278" s="129"/>
      <c r="I278" s="129"/>
    </row>
    <row r="279">
      <c r="A279" s="129"/>
      <c r="B279" s="129"/>
      <c r="C279" s="129"/>
      <c r="D279" s="129"/>
      <c r="E279" s="129"/>
      <c r="F279" s="129"/>
      <c r="G279" s="129"/>
      <c r="H279" s="129"/>
      <c r="I279" s="129"/>
    </row>
    <row r="280">
      <c r="A280" s="129"/>
      <c r="B280" s="129"/>
      <c r="C280" s="129"/>
      <c r="D280" s="129"/>
      <c r="E280" s="129"/>
      <c r="F280" s="129"/>
      <c r="G280" s="129"/>
      <c r="H280" s="129"/>
      <c r="I280" s="129"/>
    </row>
    <row r="281">
      <c r="A281" s="129"/>
      <c r="B281" s="129"/>
      <c r="C281" s="129"/>
      <c r="D281" s="129"/>
      <c r="E281" s="129"/>
      <c r="F281" s="129"/>
      <c r="G281" s="129"/>
      <c r="H281" s="129"/>
      <c r="I281" s="129"/>
    </row>
    <row r="282">
      <c r="A282" s="129"/>
      <c r="B282" s="129"/>
      <c r="C282" s="129"/>
      <c r="D282" s="129"/>
      <c r="E282" s="129"/>
      <c r="F282" s="129"/>
      <c r="G282" s="129"/>
      <c r="H282" s="129"/>
      <c r="I282" s="129"/>
    </row>
    <row r="283">
      <c r="A283" s="129"/>
      <c r="B283" s="129"/>
      <c r="C283" s="129"/>
      <c r="D283" s="129"/>
      <c r="E283" s="129"/>
      <c r="F283" s="129"/>
      <c r="G283" s="129"/>
      <c r="H283" s="129"/>
      <c r="I283" s="129"/>
    </row>
    <row r="284">
      <c r="A284" s="129"/>
      <c r="B284" s="129"/>
      <c r="C284" s="129"/>
      <c r="D284" s="129"/>
      <c r="E284" s="129"/>
      <c r="F284" s="129"/>
      <c r="G284" s="129"/>
      <c r="H284" s="129"/>
      <c r="I284" s="129"/>
    </row>
    <row r="285">
      <c r="A285" s="129"/>
      <c r="B285" s="129"/>
      <c r="C285" s="129"/>
      <c r="D285" s="129"/>
      <c r="E285" s="129"/>
      <c r="F285" s="129"/>
      <c r="G285" s="129"/>
      <c r="H285" s="129"/>
      <c r="I285" s="129"/>
    </row>
    <row r="286">
      <c r="A286" s="129"/>
      <c r="B286" s="129"/>
      <c r="C286" s="129"/>
      <c r="D286" s="129"/>
      <c r="E286" s="129"/>
      <c r="F286" s="129"/>
      <c r="G286" s="129"/>
      <c r="H286" s="129"/>
      <c r="I286" s="129"/>
    </row>
    <row r="287">
      <c r="A287" s="129"/>
      <c r="B287" s="129"/>
      <c r="C287" s="129"/>
      <c r="D287" s="129"/>
      <c r="E287" s="129"/>
      <c r="F287" s="129"/>
      <c r="G287" s="129"/>
      <c r="H287" s="129"/>
      <c r="I287" s="129"/>
    </row>
    <row r="288">
      <c r="A288" s="129"/>
      <c r="B288" s="129"/>
      <c r="C288" s="129"/>
      <c r="D288" s="129"/>
      <c r="E288" s="129"/>
      <c r="F288" s="129"/>
      <c r="G288" s="129"/>
      <c r="H288" s="129"/>
      <c r="I288" s="129"/>
    </row>
    <row r="289">
      <c r="A289" s="129"/>
      <c r="B289" s="129"/>
      <c r="C289" s="129"/>
      <c r="D289" s="129"/>
      <c r="E289" s="129"/>
      <c r="F289" s="129"/>
      <c r="G289" s="129"/>
      <c r="H289" s="129"/>
      <c r="I289" s="129"/>
    </row>
    <row r="290">
      <c r="A290" s="129"/>
      <c r="B290" s="129"/>
      <c r="C290" s="129"/>
      <c r="D290" s="129"/>
      <c r="E290" s="129"/>
      <c r="F290" s="129"/>
      <c r="G290" s="129"/>
      <c r="H290" s="129"/>
      <c r="I290" s="129"/>
    </row>
    <row r="291">
      <c r="A291" s="129"/>
      <c r="B291" s="129"/>
      <c r="C291" s="129"/>
      <c r="D291" s="129"/>
      <c r="E291" s="129"/>
      <c r="F291" s="129"/>
      <c r="G291" s="129"/>
      <c r="H291" s="129"/>
      <c r="I291" s="129"/>
    </row>
    <row r="292">
      <c r="A292" s="129"/>
      <c r="B292" s="129"/>
      <c r="C292" s="129"/>
      <c r="D292" s="129"/>
      <c r="E292" s="129"/>
      <c r="F292" s="129"/>
      <c r="G292" s="129"/>
      <c r="H292" s="129"/>
      <c r="I292" s="129"/>
    </row>
    <row r="293">
      <c r="A293" s="129"/>
      <c r="B293" s="129"/>
      <c r="C293" s="129"/>
      <c r="D293" s="129"/>
      <c r="E293" s="129"/>
      <c r="F293" s="129"/>
      <c r="G293" s="129"/>
      <c r="H293" s="129"/>
      <c r="I293" s="129"/>
    </row>
    <row r="294">
      <c r="A294" s="129"/>
      <c r="B294" s="129"/>
      <c r="C294" s="129"/>
      <c r="D294" s="129"/>
      <c r="E294" s="129"/>
      <c r="F294" s="129"/>
      <c r="G294" s="129"/>
      <c r="H294" s="129"/>
      <c r="I294" s="129"/>
    </row>
    <row r="295">
      <c r="A295" s="129"/>
      <c r="B295" s="129"/>
      <c r="C295" s="129"/>
      <c r="D295" s="129"/>
      <c r="E295" s="129"/>
      <c r="F295" s="129"/>
      <c r="G295" s="129"/>
      <c r="H295" s="129"/>
      <c r="I295" s="129"/>
    </row>
    <row r="296">
      <c r="A296" s="129"/>
      <c r="B296" s="129"/>
      <c r="C296" s="129"/>
      <c r="D296" s="129"/>
      <c r="E296" s="129"/>
      <c r="F296" s="129"/>
      <c r="G296" s="129"/>
      <c r="H296" s="129"/>
      <c r="I296" s="129"/>
    </row>
    <row r="297">
      <c r="A297" s="129"/>
      <c r="B297" s="129"/>
      <c r="C297" s="129"/>
      <c r="D297" s="129"/>
      <c r="E297" s="129"/>
      <c r="F297" s="129"/>
      <c r="G297" s="129"/>
      <c r="H297" s="129"/>
      <c r="I297" s="129"/>
    </row>
    <row r="298">
      <c r="A298" s="129"/>
      <c r="B298" s="129"/>
      <c r="C298" s="129"/>
      <c r="D298" s="129"/>
      <c r="E298" s="129"/>
      <c r="F298" s="129"/>
      <c r="G298" s="129"/>
      <c r="H298" s="129"/>
      <c r="I298" s="129"/>
    </row>
    <row r="299">
      <c r="A299" s="129"/>
      <c r="B299" s="129"/>
      <c r="C299" s="129"/>
      <c r="D299" s="129"/>
      <c r="E299" s="129"/>
      <c r="F299" s="129"/>
      <c r="G299" s="129"/>
      <c r="H299" s="129"/>
      <c r="I299" s="129"/>
    </row>
    <row r="300">
      <c r="A300" s="129"/>
      <c r="B300" s="129"/>
      <c r="C300" s="129"/>
      <c r="D300" s="129"/>
      <c r="E300" s="129"/>
      <c r="F300" s="129"/>
      <c r="G300" s="129"/>
      <c r="H300" s="129"/>
      <c r="I300" s="129"/>
    </row>
    <row r="301">
      <c r="A301" s="129"/>
      <c r="B301" s="129"/>
      <c r="C301" s="129"/>
      <c r="D301" s="129"/>
      <c r="E301" s="129"/>
      <c r="F301" s="129"/>
      <c r="G301" s="129"/>
      <c r="H301" s="129"/>
      <c r="I301" s="129"/>
    </row>
    <row r="302">
      <c r="A302" s="129"/>
      <c r="B302" s="129"/>
      <c r="C302" s="129"/>
      <c r="D302" s="129"/>
      <c r="E302" s="129"/>
      <c r="F302" s="129"/>
      <c r="G302" s="129"/>
      <c r="H302" s="129"/>
      <c r="I302" s="129"/>
    </row>
    <row r="303">
      <c r="A303" s="129"/>
      <c r="B303" s="129"/>
      <c r="C303" s="129"/>
      <c r="D303" s="129"/>
      <c r="E303" s="129"/>
      <c r="F303" s="129"/>
      <c r="G303" s="129"/>
      <c r="H303" s="129"/>
      <c r="I303" s="129"/>
    </row>
    <row r="304">
      <c r="A304" s="129"/>
      <c r="B304" s="129"/>
      <c r="C304" s="129"/>
      <c r="D304" s="129"/>
      <c r="E304" s="129"/>
      <c r="F304" s="129"/>
      <c r="G304" s="129"/>
      <c r="H304" s="129"/>
      <c r="I304" s="129"/>
    </row>
    <row r="305">
      <c r="A305" s="129"/>
      <c r="B305" s="129"/>
      <c r="C305" s="129"/>
      <c r="D305" s="129"/>
      <c r="E305" s="129"/>
      <c r="F305" s="129"/>
      <c r="G305" s="129"/>
      <c r="H305" s="129"/>
      <c r="I305" s="129"/>
    </row>
    <row r="306">
      <c r="A306" s="129"/>
      <c r="B306" s="129"/>
      <c r="C306" s="129"/>
      <c r="D306" s="129"/>
      <c r="E306" s="129"/>
      <c r="F306" s="129"/>
      <c r="G306" s="129"/>
      <c r="H306" s="129"/>
      <c r="I306" s="129"/>
    </row>
    <row r="307">
      <c r="A307" s="129"/>
      <c r="B307" s="129"/>
      <c r="C307" s="129"/>
      <c r="D307" s="129"/>
      <c r="E307" s="129"/>
      <c r="F307" s="129"/>
      <c r="G307" s="129"/>
      <c r="H307" s="129"/>
      <c r="I307" s="129"/>
    </row>
    <row r="308">
      <c r="A308" s="129"/>
      <c r="B308" s="129"/>
      <c r="C308" s="129"/>
      <c r="D308" s="129"/>
      <c r="E308" s="129"/>
      <c r="F308" s="129"/>
      <c r="G308" s="129"/>
      <c r="H308" s="129"/>
      <c r="I308" s="129"/>
    </row>
    <row r="309">
      <c r="A309" s="129"/>
      <c r="B309" s="129"/>
      <c r="C309" s="129"/>
      <c r="D309" s="129"/>
      <c r="E309" s="129"/>
      <c r="F309" s="129"/>
      <c r="G309" s="129"/>
      <c r="H309" s="129"/>
      <c r="I309" s="129"/>
    </row>
    <row r="310">
      <c r="A310" s="129"/>
      <c r="B310" s="129"/>
      <c r="C310" s="129"/>
      <c r="D310" s="129"/>
      <c r="E310" s="129"/>
      <c r="F310" s="129"/>
      <c r="G310" s="129"/>
      <c r="H310" s="129"/>
      <c r="I310" s="129"/>
    </row>
    <row r="311">
      <c r="A311" s="129"/>
      <c r="B311" s="129"/>
      <c r="C311" s="129"/>
      <c r="D311" s="129"/>
      <c r="E311" s="129"/>
      <c r="F311" s="129"/>
      <c r="G311" s="129"/>
      <c r="H311" s="129"/>
      <c r="I311" s="129"/>
    </row>
    <row r="312">
      <c r="A312" s="129"/>
      <c r="B312" s="129"/>
      <c r="C312" s="129"/>
      <c r="D312" s="129"/>
      <c r="E312" s="129"/>
      <c r="F312" s="129"/>
      <c r="G312" s="129"/>
      <c r="H312" s="129"/>
      <c r="I312" s="129"/>
    </row>
    <row r="313">
      <c r="A313" s="129"/>
      <c r="B313" s="129"/>
      <c r="C313" s="129"/>
      <c r="D313" s="129"/>
      <c r="E313" s="129"/>
      <c r="F313" s="129"/>
      <c r="G313" s="129"/>
      <c r="H313" s="129"/>
      <c r="I313" s="129"/>
    </row>
    <row r="314">
      <c r="A314" s="129"/>
      <c r="B314" s="129"/>
      <c r="C314" s="129"/>
      <c r="D314" s="129"/>
      <c r="E314" s="129"/>
      <c r="F314" s="129"/>
      <c r="G314" s="129"/>
      <c r="H314" s="129"/>
      <c r="I314" s="129"/>
    </row>
    <row r="315">
      <c r="A315" s="129"/>
      <c r="B315" s="129"/>
      <c r="C315" s="129"/>
      <c r="D315" s="129"/>
      <c r="E315" s="129"/>
      <c r="F315" s="129"/>
      <c r="G315" s="129"/>
      <c r="H315" s="129"/>
      <c r="I315" s="129"/>
    </row>
    <row r="316">
      <c r="A316" s="129"/>
      <c r="B316" s="129"/>
      <c r="C316" s="129"/>
      <c r="D316" s="129"/>
      <c r="E316" s="129"/>
      <c r="F316" s="129"/>
      <c r="G316" s="129"/>
      <c r="H316" s="129"/>
      <c r="I316" s="129"/>
    </row>
    <row r="317">
      <c r="A317" s="129"/>
      <c r="B317" s="129"/>
      <c r="C317" s="129"/>
      <c r="D317" s="129"/>
      <c r="E317" s="129"/>
      <c r="F317" s="129"/>
      <c r="G317" s="129"/>
      <c r="H317" s="129"/>
      <c r="I317" s="129"/>
    </row>
    <row r="318">
      <c r="A318" s="129"/>
      <c r="B318" s="129"/>
      <c r="C318" s="129"/>
      <c r="D318" s="129"/>
      <c r="E318" s="129"/>
      <c r="F318" s="129"/>
      <c r="G318" s="129"/>
      <c r="H318" s="129"/>
      <c r="I318" s="129"/>
    </row>
    <row r="319">
      <c r="A319" s="129"/>
      <c r="B319" s="129"/>
      <c r="C319" s="129"/>
      <c r="D319" s="129"/>
      <c r="E319" s="129"/>
      <c r="F319" s="129"/>
      <c r="G319" s="129"/>
      <c r="H319" s="129"/>
      <c r="I319" s="129"/>
    </row>
    <row r="320">
      <c r="A320" s="129"/>
      <c r="B320" s="129"/>
      <c r="C320" s="129"/>
      <c r="D320" s="129"/>
      <c r="E320" s="129"/>
      <c r="F320" s="129"/>
      <c r="G320" s="129"/>
      <c r="H320" s="129"/>
      <c r="I320" s="129"/>
    </row>
    <row r="321">
      <c r="A321" s="129"/>
      <c r="B321" s="129"/>
      <c r="C321" s="129"/>
      <c r="D321" s="129"/>
      <c r="E321" s="129"/>
      <c r="F321" s="129"/>
      <c r="G321" s="129"/>
      <c r="H321" s="129"/>
      <c r="I321" s="129"/>
    </row>
    <row r="322">
      <c r="A322" s="129"/>
      <c r="B322" s="129"/>
      <c r="C322" s="129"/>
      <c r="D322" s="129"/>
      <c r="E322" s="129"/>
      <c r="F322" s="129"/>
      <c r="G322" s="129"/>
      <c r="H322" s="129"/>
      <c r="I322" s="129"/>
    </row>
    <row r="323">
      <c r="A323" s="129"/>
      <c r="B323" s="129"/>
      <c r="C323" s="129"/>
      <c r="D323" s="129"/>
      <c r="E323" s="129"/>
      <c r="F323" s="129"/>
      <c r="G323" s="129"/>
      <c r="H323" s="129"/>
      <c r="I323" s="129"/>
    </row>
    <row r="324">
      <c r="A324" s="129"/>
      <c r="B324" s="129"/>
      <c r="C324" s="129"/>
      <c r="D324" s="129"/>
      <c r="E324" s="129"/>
      <c r="F324" s="129"/>
      <c r="G324" s="129"/>
      <c r="H324" s="129"/>
      <c r="I324" s="129"/>
    </row>
    <row r="325">
      <c r="A325" s="129"/>
      <c r="B325" s="129"/>
      <c r="C325" s="129"/>
      <c r="D325" s="129"/>
      <c r="E325" s="129"/>
      <c r="F325" s="129"/>
      <c r="G325" s="129"/>
      <c r="H325" s="129"/>
      <c r="I325" s="129"/>
    </row>
    <row r="326">
      <c r="A326" s="129"/>
      <c r="B326" s="129"/>
      <c r="C326" s="129"/>
      <c r="D326" s="129"/>
      <c r="E326" s="129"/>
      <c r="F326" s="129"/>
      <c r="G326" s="129"/>
      <c r="H326" s="129"/>
      <c r="I326" s="129"/>
    </row>
    <row r="327">
      <c r="A327" s="129"/>
      <c r="B327" s="129"/>
      <c r="C327" s="129"/>
      <c r="D327" s="129"/>
      <c r="E327" s="129"/>
      <c r="F327" s="129"/>
      <c r="G327" s="129"/>
      <c r="H327" s="129"/>
      <c r="I327" s="129"/>
    </row>
    <row r="328">
      <c r="A328" s="129"/>
      <c r="B328" s="129"/>
      <c r="C328" s="129"/>
      <c r="D328" s="129"/>
      <c r="E328" s="129"/>
      <c r="F328" s="129"/>
      <c r="G328" s="129"/>
      <c r="H328" s="129"/>
      <c r="I328" s="129"/>
    </row>
    <row r="329">
      <c r="A329" s="129"/>
      <c r="B329" s="129"/>
      <c r="C329" s="129"/>
      <c r="D329" s="129"/>
      <c r="E329" s="129"/>
      <c r="F329" s="129"/>
      <c r="G329" s="129"/>
      <c r="H329" s="129"/>
      <c r="I329" s="129"/>
    </row>
    <row r="330">
      <c r="A330" s="129"/>
      <c r="B330" s="129"/>
      <c r="C330" s="129"/>
      <c r="D330" s="129"/>
      <c r="E330" s="129"/>
      <c r="F330" s="129"/>
      <c r="G330" s="129"/>
      <c r="H330" s="129"/>
      <c r="I330" s="129"/>
    </row>
    <row r="331">
      <c r="A331" s="129"/>
      <c r="B331" s="129"/>
      <c r="C331" s="129"/>
      <c r="D331" s="129"/>
      <c r="E331" s="129"/>
      <c r="F331" s="129"/>
      <c r="G331" s="129"/>
      <c r="H331" s="129"/>
      <c r="I331" s="129"/>
    </row>
    <row r="332">
      <c r="A332" s="129"/>
      <c r="B332" s="129"/>
      <c r="C332" s="129"/>
      <c r="D332" s="129"/>
      <c r="E332" s="129"/>
      <c r="F332" s="129"/>
      <c r="G332" s="129"/>
      <c r="H332" s="129"/>
      <c r="I332" s="129"/>
    </row>
    <row r="333">
      <c r="A333" s="129"/>
      <c r="B333" s="129"/>
      <c r="C333" s="129"/>
      <c r="D333" s="129"/>
      <c r="E333" s="129"/>
      <c r="F333" s="129"/>
      <c r="G333" s="129"/>
      <c r="H333" s="129"/>
      <c r="I333" s="129"/>
    </row>
    <row r="334">
      <c r="A334" s="129"/>
      <c r="B334" s="129"/>
      <c r="C334" s="129"/>
      <c r="D334" s="129"/>
      <c r="E334" s="129"/>
      <c r="F334" s="129"/>
      <c r="G334" s="129"/>
      <c r="H334" s="129"/>
      <c r="I334" s="129"/>
    </row>
    <row r="335">
      <c r="A335" s="129"/>
      <c r="B335" s="129"/>
      <c r="C335" s="129"/>
      <c r="D335" s="129"/>
      <c r="E335" s="129"/>
      <c r="F335" s="129"/>
      <c r="G335" s="129"/>
      <c r="H335" s="129"/>
      <c r="I335" s="129"/>
    </row>
    <row r="336">
      <c r="A336" s="129"/>
      <c r="B336" s="129"/>
      <c r="C336" s="129"/>
      <c r="D336" s="129"/>
      <c r="E336" s="129"/>
      <c r="F336" s="129"/>
      <c r="G336" s="129"/>
      <c r="H336" s="129"/>
      <c r="I336" s="129"/>
    </row>
    <row r="337">
      <c r="A337" s="129"/>
      <c r="B337" s="129"/>
      <c r="C337" s="129"/>
      <c r="D337" s="129"/>
      <c r="E337" s="129"/>
      <c r="F337" s="129"/>
      <c r="G337" s="129"/>
      <c r="H337" s="129"/>
      <c r="I337" s="129"/>
    </row>
    <row r="338">
      <c r="A338" s="129"/>
      <c r="B338" s="129"/>
      <c r="C338" s="129"/>
      <c r="D338" s="129"/>
      <c r="E338" s="129"/>
      <c r="F338" s="129"/>
      <c r="G338" s="129"/>
      <c r="H338" s="129"/>
      <c r="I338" s="129"/>
    </row>
    <row r="339">
      <c r="A339" s="129"/>
      <c r="B339" s="129"/>
      <c r="C339" s="129"/>
      <c r="D339" s="129"/>
      <c r="E339" s="129"/>
      <c r="F339" s="129"/>
      <c r="G339" s="129"/>
      <c r="H339" s="129"/>
      <c r="I339" s="129"/>
    </row>
    <row r="340">
      <c r="A340" s="129"/>
      <c r="B340" s="129"/>
      <c r="C340" s="129"/>
      <c r="D340" s="129"/>
      <c r="E340" s="129"/>
      <c r="F340" s="129"/>
      <c r="G340" s="129"/>
      <c r="H340" s="129"/>
      <c r="I340" s="129"/>
    </row>
    <row r="341">
      <c r="A341" s="129"/>
      <c r="B341" s="129"/>
      <c r="C341" s="129"/>
      <c r="D341" s="129"/>
      <c r="E341" s="129"/>
      <c r="F341" s="129"/>
      <c r="G341" s="129"/>
      <c r="H341" s="129"/>
      <c r="I341" s="129"/>
    </row>
    <row r="342">
      <c r="A342" s="129"/>
      <c r="B342" s="129"/>
      <c r="C342" s="129"/>
      <c r="D342" s="129"/>
      <c r="E342" s="129"/>
      <c r="F342" s="129"/>
      <c r="G342" s="129"/>
      <c r="H342" s="129"/>
      <c r="I342" s="129"/>
    </row>
    <row r="343">
      <c r="A343" s="129"/>
      <c r="B343" s="129"/>
      <c r="C343" s="129"/>
      <c r="D343" s="129"/>
      <c r="E343" s="129"/>
      <c r="F343" s="129"/>
      <c r="G343" s="129"/>
      <c r="H343" s="129"/>
      <c r="I343" s="129"/>
    </row>
    <row r="344">
      <c r="A344" s="129"/>
      <c r="B344" s="129"/>
      <c r="C344" s="129"/>
      <c r="D344" s="129"/>
      <c r="E344" s="129"/>
      <c r="F344" s="129"/>
      <c r="G344" s="129"/>
      <c r="H344" s="129"/>
      <c r="I344" s="129"/>
    </row>
    <row r="345">
      <c r="A345" s="129"/>
      <c r="B345" s="129"/>
      <c r="C345" s="129"/>
      <c r="D345" s="129"/>
      <c r="E345" s="129"/>
      <c r="F345" s="129"/>
      <c r="G345" s="129"/>
      <c r="H345" s="129"/>
      <c r="I345" s="129"/>
    </row>
    <row r="346">
      <c r="A346" s="129"/>
      <c r="B346" s="129"/>
      <c r="C346" s="129"/>
      <c r="D346" s="129"/>
      <c r="E346" s="129"/>
      <c r="F346" s="129"/>
      <c r="G346" s="129"/>
      <c r="H346" s="129"/>
      <c r="I346" s="129"/>
    </row>
    <row r="347">
      <c r="A347" s="129"/>
      <c r="B347" s="129"/>
      <c r="C347" s="129"/>
      <c r="D347" s="129"/>
      <c r="E347" s="129"/>
      <c r="F347" s="129"/>
      <c r="G347" s="129"/>
      <c r="H347" s="129"/>
      <c r="I347" s="129"/>
    </row>
    <row r="348">
      <c r="A348" s="129"/>
      <c r="B348" s="129"/>
      <c r="C348" s="129"/>
      <c r="D348" s="129"/>
      <c r="E348" s="129"/>
      <c r="F348" s="129"/>
      <c r="G348" s="129"/>
      <c r="H348" s="129"/>
      <c r="I348" s="129"/>
    </row>
    <row r="349">
      <c r="A349" s="129"/>
      <c r="B349" s="129"/>
      <c r="C349" s="129"/>
      <c r="D349" s="129"/>
      <c r="E349" s="129"/>
      <c r="F349" s="129"/>
      <c r="G349" s="129"/>
      <c r="H349" s="129"/>
      <c r="I349" s="129"/>
    </row>
    <row r="350">
      <c r="A350" s="129"/>
      <c r="B350" s="129"/>
      <c r="C350" s="129"/>
      <c r="D350" s="129"/>
      <c r="E350" s="129"/>
      <c r="F350" s="129"/>
      <c r="G350" s="129"/>
      <c r="H350" s="129"/>
      <c r="I350" s="129"/>
    </row>
    <row r="351">
      <c r="A351" s="129"/>
      <c r="B351" s="129"/>
      <c r="C351" s="129"/>
      <c r="D351" s="129"/>
      <c r="E351" s="129"/>
      <c r="F351" s="129"/>
      <c r="G351" s="129"/>
      <c r="H351" s="129"/>
      <c r="I351" s="129"/>
    </row>
    <row r="352">
      <c r="A352" s="129"/>
      <c r="B352" s="129"/>
      <c r="C352" s="129"/>
      <c r="D352" s="129"/>
      <c r="E352" s="129"/>
      <c r="F352" s="129"/>
      <c r="G352" s="129"/>
      <c r="H352" s="129"/>
      <c r="I352" s="129"/>
    </row>
    <row r="353">
      <c r="A353" s="129"/>
      <c r="B353" s="129"/>
      <c r="C353" s="129"/>
      <c r="D353" s="129"/>
      <c r="E353" s="129"/>
      <c r="F353" s="129"/>
      <c r="G353" s="129"/>
      <c r="H353" s="129"/>
      <c r="I353" s="129"/>
    </row>
    <row r="354">
      <c r="A354" s="129"/>
      <c r="B354" s="129"/>
      <c r="C354" s="129"/>
      <c r="D354" s="129"/>
      <c r="E354" s="129"/>
      <c r="F354" s="129"/>
      <c r="G354" s="129"/>
      <c r="H354" s="129"/>
      <c r="I354" s="129"/>
    </row>
    <row r="355">
      <c r="A355" s="129"/>
      <c r="B355" s="129"/>
      <c r="C355" s="129"/>
      <c r="D355" s="129"/>
      <c r="E355" s="129"/>
      <c r="F355" s="129"/>
      <c r="G355" s="129"/>
      <c r="H355" s="129"/>
      <c r="I355" s="129"/>
    </row>
    <row r="356">
      <c r="A356" s="129"/>
      <c r="B356" s="129"/>
      <c r="C356" s="129"/>
      <c r="D356" s="129"/>
      <c r="E356" s="129"/>
      <c r="F356" s="129"/>
      <c r="G356" s="129"/>
      <c r="H356" s="129"/>
      <c r="I356" s="129"/>
    </row>
    <row r="357">
      <c r="A357" s="129"/>
      <c r="B357" s="129"/>
      <c r="C357" s="129"/>
      <c r="D357" s="129"/>
      <c r="E357" s="129"/>
      <c r="F357" s="129"/>
      <c r="G357" s="129"/>
      <c r="H357" s="129"/>
      <c r="I357" s="129"/>
    </row>
    <row r="358">
      <c r="A358" s="129"/>
      <c r="B358" s="129"/>
      <c r="C358" s="129"/>
      <c r="D358" s="129"/>
      <c r="E358" s="129"/>
      <c r="F358" s="129"/>
      <c r="G358" s="129"/>
      <c r="H358" s="129"/>
      <c r="I358" s="129"/>
    </row>
    <row r="359">
      <c r="A359" s="129"/>
      <c r="B359" s="129"/>
      <c r="C359" s="129"/>
      <c r="D359" s="129"/>
      <c r="E359" s="129"/>
      <c r="F359" s="129"/>
      <c r="G359" s="129"/>
      <c r="H359" s="129"/>
      <c r="I359" s="129"/>
    </row>
    <row r="360">
      <c r="A360" s="129"/>
      <c r="B360" s="129"/>
      <c r="C360" s="129"/>
      <c r="D360" s="129"/>
      <c r="E360" s="129"/>
      <c r="F360" s="129"/>
      <c r="G360" s="129"/>
      <c r="H360" s="129"/>
      <c r="I360" s="129"/>
    </row>
    <row r="361">
      <c r="A361" s="129"/>
      <c r="B361" s="129"/>
      <c r="C361" s="129"/>
      <c r="D361" s="129"/>
      <c r="E361" s="129"/>
      <c r="F361" s="129"/>
      <c r="G361" s="129"/>
      <c r="H361" s="129"/>
      <c r="I361" s="129"/>
    </row>
    <row r="362">
      <c r="A362" s="129"/>
      <c r="B362" s="129"/>
      <c r="C362" s="129"/>
      <c r="D362" s="129"/>
      <c r="E362" s="129"/>
      <c r="F362" s="129"/>
      <c r="G362" s="129"/>
      <c r="H362" s="129"/>
      <c r="I362" s="129"/>
    </row>
    <row r="363">
      <c r="A363" s="129"/>
      <c r="B363" s="129"/>
      <c r="C363" s="129"/>
      <c r="D363" s="129"/>
      <c r="E363" s="129"/>
      <c r="F363" s="129"/>
      <c r="G363" s="129"/>
      <c r="H363" s="129"/>
      <c r="I363" s="129"/>
    </row>
    <row r="364">
      <c r="A364" s="129"/>
      <c r="B364" s="129"/>
      <c r="C364" s="129"/>
      <c r="D364" s="129"/>
      <c r="E364" s="129"/>
      <c r="F364" s="129"/>
      <c r="G364" s="129"/>
      <c r="H364" s="129"/>
      <c r="I364" s="129"/>
    </row>
    <row r="365">
      <c r="A365" s="129"/>
      <c r="B365" s="129"/>
      <c r="C365" s="129"/>
      <c r="D365" s="129"/>
      <c r="E365" s="129"/>
      <c r="F365" s="129"/>
      <c r="G365" s="129"/>
      <c r="H365" s="129"/>
      <c r="I365" s="129"/>
    </row>
    <row r="366">
      <c r="A366" s="129"/>
      <c r="B366" s="129"/>
      <c r="C366" s="129"/>
      <c r="D366" s="129"/>
      <c r="E366" s="129"/>
      <c r="F366" s="129"/>
      <c r="G366" s="129"/>
      <c r="H366" s="129"/>
      <c r="I366" s="129"/>
    </row>
    <row r="367">
      <c r="A367" s="129"/>
      <c r="B367" s="129"/>
      <c r="C367" s="129"/>
      <c r="D367" s="129"/>
      <c r="E367" s="129"/>
      <c r="F367" s="129"/>
      <c r="G367" s="129"/>
      <c r="H367" s="129"/>
      <c r="I367" s="129"/>
    </row>
    <row r="368">
      <c r="A368" s="129"/>
      <c r="B368" s="129"/>
      <c r="C368" s="129"/>
      <c r="D368" s="129"/>
      <c r="E368" s="129"/>
      <c r="F368" s="129"/>
      <c r="G368" s="129"/>
      <c r="H368" s="129"/>
      <c r="I368" s="129"/>
    </row>
    <row r="369">
      <c r="A369" s="129"/>
      <c r="B369" s="129"/>
      <c r="C369" s="129"/>
      <c r="D369" s="129"/>
      <c r="E369" s="129"/>
      <c r="F369" s="129"/>
      <c r="G369" s="129"/>
      <c r="H369" s="129"/>
      <c r="I369" s="129"/>
    </row>
    <row r="370">
      <c r="A370" s="129"/>
      <c r="B370" s="129"/>
      <c r="C370" s="129"/>
      <c r="D370" s="129"/>
      <c r="E370" s="129"/>
      <c r="F370" s="129"/>
      <c r="G370" s="129"/>
      <c r="H370" s="129"/>
      <c r="I370" s="129"/>
    </row>
    <row r="371">
      <c r="A371" s="129"/>
      <c r="B371" s="129"/>
      <c r="C371" s="129"/>
      <c r="D371" s="129"/>
      <c r="E371" s="129"/>
      <c r="F371" s="129"/>
      <c r="G371" s="129"/>
      <c r="H371" s="129"/>
      <c r="I371" s="129"/>
    </row>
    <row r="372">
      <c r="A372" s="129"/>
      <c r="B372" s="129"/>
      <c r="C372" s="129"/>
      <c r="D372" s="129"/>
      <c r="E372" s="129"/>
      <c r="F372" s="129"/>
      <c r="G372" s="129"/>
      <c r="H372" s="129"/>
      <c r="I372" s="129"/>
    </row>
    <row r="373">
      <c r="A373" s="129"/>
      <c r="B373" s="129"/>
      <c r="C373" s="129"/>
      <c r="D373" s="129"/>
      <c r="E373" s="129"/>
      <c r="F373" s="129"/>
      <c r="G373" s="129"/>
      <c r="H373" s="129"/>
      <c r="I373" s="129"/>
    </row>
    <row r="374">
      <c r="A374" s="129"/>
      <c r="B374" s="129"/>
      <c r="C374" s="129"/>
      <c r="D374" s="129"/>
      <c r="E374" s="129"/>
      <c r="F374" s="129"/>
      <c r="G374" s="129"/>
      <c r="H374" s="129"/>
      <c r="I374" s="129"/>
    </row>
    <row r="375">
      <c r="A375" s="129"/>
      <c r="B375" s="129"/>
      <c r="C375" s="129"/>
      <c r="D375" s="129"/>
      <c r="E375" s="129"/>
      <c r="F375" s="129"/>
      <c r="G375" s="129"/>
      <c r="H375" s="129"/>
      <c r="I375" s="129"/>
    </row>
    <row r="376">
      <c r="A376" s="129"/>
      <c r="B376" s="129"/>
      <c r="C376" s="129"/>
      <c r="D376" s="129"/>
      <c r="E376" s="129"/>
      <c r="F376" s="129"/>
      <c r="G376" s="129"/>
      <c r="H376" s="129"/>
      <c r="I376" s="129"/>
    </row>
    <row r="377">
      <c r="A377" s="129"/>
      <c r="B377" s="129"/>
      <c r="C377" s="129"/>
      <c r="D377" s="129"/>
      <c r="E377" s="129"/>
      <c r="F377" s="129"/>
      <c r="G377" s="129"/>
      <c r="H377" s="129"/>
      <c r="I377" s="129"/>
    </row>
    <row r="378">
      <c r="A378" s="129"/>
      <c r="B378" s="129"/>
      <c r="C378" s="129"/>
      <c r="D378" s="129"/>
      <c r="E378" s="129"/>
      <c r="F378" s="129"/>
      <c r="G378" s="129"/>
      <c r="H378" s="129"/>
      <c r="I378" s="129"/>
    </row>
    <row r="379">
      <c r="A379" s="129"/>
      <c r="B379" s="129"/>
      <c r="C379" s="129"/>
      <c r="D379" s="129"/>
      <c r="E379" s="129"/>
      <c r="F379" s="129"/>
      <c r="G379" s="129"/>
      <c r="H379" s="129"/>
      <c r="I379" s="129"/>
    </row>
    <row r="380">
      <c r="A380" s="129"/>
      <c r="B380" s="129"/>
      <c r="C380" s="129"/>
      <c r="D380" s="129"/>
      <c r="E380" s="129"/>
      <c r="F380" s="129"/>
      <c r="G380" s="129"/>
      <c r="H380" s="129"/>
      <c r="I380" s="129"/>
    </row>
    <row r="381">
      <c r="A381" s="129"/>
      <c r="B381" s="129"/>
      <c r="C381" s="129"/>
      <c r="D381" s="129"/>
      <c r="E381" s="129"/>
      <c r="F381" s="129"/>
      <c r="G381" s="129"/>
      <c r="H381" s="129"/>
      <c r="I381" s="129"/>
    </row>
    <row r="382">
      <c r="A382" s="129"/>
      <c r="B382" s="129"/>
      <c r="C382" s="129"/>
      <c r="D382" s="129"/>
      <c r="E382" s="129"/>
      <c r="F382" s="129"/>
      <c r="G382" s="129"/>
      <c r="H382" s="129"/>
      <c r="I382" s="129"/>
    </row>
    <row r="383">
      <c r="A383" s="129"/>
      <c r="B383" s="129"/>
      <c r="C383" s="129"/>
      <c r="D383" s="129"/>
      <c r="E383" s="129"/>
      <c r="F383" s="129"/>
      <c r="G383" s="129"/>
      <c r="H383" s="129"/>
      <c r="I383" s="129"/>
    </row>
    <row r="384">
      <c r="A384" s="129"/>
      <c r="B384" s="129"/>
      <c r="C384" s="129"/>
      <c r="D384" s="129"/>
      <c r="E384" s="129"/>
      <c r="F384" s="129"/>
      <c r="G384" s="129"/>
      <c r="H384" s="129"/>
      <c r="I384" s="129"/>
    </row>
    <row r="385">
      <c r="A385" s="129"/>
      <c r="B385" s="129"/>
      <c r="C385" s="129"/>
      <c r="D385" s="129"/>
      <c r="E385" s="129"/>
      <c r="F385" s="129"/>
      <c r="G385" s="129"/>
      <c r="H385" s="129"/>
      <c r="I385" s="129"/>
    </row>
    <row r="386">
      <c r="A386" s="129"/>
      <c r="B386" s="129"/>
      <c r="C386" s="129"/>
      <c r="D386" s="129"/>
      <c r="E386" s="129"/>
      <c r="F386" s="129"/>
      <c r="G386" s="129"/>
      <c r="H386" s="129"/>
      <c r="I386" s="129"/>
    </row>
    <row r="387">
      <c r="A387" s="129"/>
      <c r="B387" s="129"/>
      <c r="C387" s="129"/>
      <c r="D387" s="129"/>
      <c r="E387" s="129"/>
      <c r="F387" s="129"/>
      <c r="G387" s="129"/>
      <c r="H387" s="129"/>
      <c r="I387" s="129"/>
    </row>
    <row r="388">
      <c r="A388" s="129"/>
      <c r="B388" s="129"/>
      <c r="C388" s="129"/>
      <c r="D388" s="129"/>
      <c r="E388" s="129"/>
      <c r="F388" s="129"/>
      <c r="G388" s="129"/>
      <c r="H388" s="129"/>
      <c r="I388" s="129"/>
    </row>
    <row r="389">
      <c r="A389" s="129"/>
      <c r="B389" s="129"/>
      <c r="C389" s="129"/>
      <c r="D389" s="129"/>
      <c r="E389" s="129"/>
      <c r="F389" s="129"/>
      <c r="G389" s="129"/>
      <c r="H389" s="129"/>
      <c r="I389" s="129"/>
    </row>
    <row r="390">
      <c r="A390" s="129"/>
      <c r="B390" s="129"/>
      <c r="C390" s="129"/>
      <c r="D390" s="129"/>
      <c r="E390" s="129"/>
      <c r="F390" s="129"/>
      <c r="G390" s="129"/>
      <c r="H390" s="129"/>
      <c r="I390" s="129"/>
    </row>
    <row r="391">
      <c r="A391" s="129"/>
      <c r="B391" s="129"/>
      <c r="C391" s="129"/>
      <c r="D391" s="129"/>
      <c r="E391" s="129"/>
      <c r="F391" s="129"/>
      <c r="G391" s="129"/>
      <c r="H391" s="129"/>
      <c r="I391" s="129"/>
    </row>
    <row r="392">
      <c r="A392" s="129"/>
      <c r="B392" s="129"/>
      <c r="C392" s="129"/>
      <c r="D392" s="129"/>
      <c r="E392" s="129"/>
      <c r="F392" s="129"/>
      <c r="G392" s="129"/>
      <c r="H392" s="129"/>
      <c r="I392" s="129"/>
    </row>
    <row r="393">
      <c r="A393" s="129"/>
      <c r="B393" s="129"/>
      <c r="C393" s="129"/>
      <c r="D393" s="129"/>
      <c r="E393" s="129"/>
      <c r="F393" s="129"/>
      <c r="G393" s="129"/>
      <c r="H393" s="129"/>
      <c r="I393" s="129"/>
    </row>
    <row r="394">
      <c r="A394" s="129"/>
      <c r="B394" s="129"/>
      <c r="C394" s="129"/>
      <c r="D394" s="129"/>
      <c r="E394" s="129"/>
      <c r="F394" s="129"/>
      <c r="G394" s="129"/>
      <c r="H394" s="129"/>
      <c r="I394" s="129"/>
    </row>
    <row r="395">
      <c r="A395" s="129"/>
      <c r="B395" s="129"/>
      <c r="C395" s="129"/>
      <c r="D395" s="129"/>
      <c r="E395" s="129"/>
      <c r="F395" s="129"/>
      <c r="G395" s="129"/>
      <c r="H395" s="129"/>
      <c r="I395" s="129"/>
    </row>
    <row r="396">
      <c r="A396" s="129"/>
      <c r="B396" s="129"/>
      <c r="C396" s="129"/>
      <c r="D396" s="129"/>
      <c r="E396" s="129"/>
      <c r="F396" s="129"/>
      <c r="G396" s="129"/>
      <c r="H396" s="129"/>
      <c r="I396" s="129"/>
    </row>
    <row r="397">
      <c r="A397" s="129"/>
      <c r="B397" s="129"/>
      <c r="C397" s="129"/>
      <c r="D397" s="129"/>
      <c r="E397" s="129"/>
      <c r="F397" s="129"/>
      <c r="G397" s="129"/>
      <c r="H397" s="129"/>
      <c r="I397" s="129"/>
    </row>
    <row r="398">
      <c r="A398" s="129"/>
      <c r="B398" s="129"/>
      <c r="C398" s="129"/>
      <c r="D398" s="129"/>
      <c r="E398" s="129"/>
      <c r="F398" s="129"/>
      <c r="G398" s="129"/>
      <c r="H398" s="129"/>
      <c r="I398" s="129"/>
    </row>
    <row r="399">
      <c r="A399" s="129"/>
      <c r="B399" s="129"/>
      <c r="C399" s="129"/>
      <c r="D399" s="129"/>
      <c r="E399" s="129"/>
      <c r="F399" s="129"/>
      <c r="G399" s="129"/>
      <c r="H399" s="129"/>
      <c r="I399" s="129"/>
    </row>
    <row r="400">
      <c r="A400" s="129"/>
      <c r="B400" s="129"/>
      <c r="C400" s="129"/>
      <c r="D400" s="129"/>
      <c r="E400" s="129"/>
      <c r="F400" s="129"/>
      <c r="G400" s="129"/>
      <c r="H400" s="129"/>
      <c r="I400" s="129"/>
    </row>
    <row r="401">
      <c r="A401" s="129"/>
      <c r="B401" s="129"/>
      <c r="C401" s="129"/>
      <c r="D401" s="129"/>
      <c r="E401" s="129"/>
      <c r="F401" s="129"/>
      <c r="G401" s="129"/>
      <c r="H401" s="129"/>
      <c r="I401" s="129"/>
    </row>
    <row r="402">
      <c r="A402" s="129"/>
      <c r="B402" s="129"/>
      <c r="C402" s="129"/>
      <c r="D402" s="129"/>
      <c r="E402" s="129"/>
      <c r="F402" s="129"/>
      <c r="G402" s="129"/>
      <c r="H402" s="129"/>
      <c r="I402" s="129"/>
    </row>
    <row r="403">
      <c r="A403" s="129"/>
      <c r="B403" s="129"/>
      <c r="C403" s="129"/>
      <c r="D403" s="129"/>
      <c r="E403" s="129"/>
      <c r="F403" s="129"/>
      <c r="G403" s="129"/>
      <c r="H403" s="129"/>
      <c r="I403" s="129"/>
    </row>
    <row r="404">
      <c r="A404" s="129"/>
      <c r="B404" s="129"/>
      <c r="C404" s="129"/>
      <c r="D404" s="129"/>
      <c r="E404" s="129"/>
      <c r="F404" s="129"/>
      <c r="G404" s="129"/>
      <c r="H404" s="129"/>
      <c r="I404" s="129"/>
    </row>
    <row r="405">
      <c r="A405" s="129"/>
      <c r="B405" s="129"/>
      <c r="C405" s="129"/>
      <c r="D405" s="129"/>
      <c r="E405" s="129"/>
      <c r="F405" s="129"/>
      <c r="G405" s="129"/>
      <c r="H405" s="129"/>
      <c r="I405" s="129"/>
    </row>
    <row r="406">
      <c r="A406" s="129"/>
      <c r="B406" s="129"/>
      <c r="C406" s="129"/>
      <c r="D406" s="129"/>
      <c r="E406" s="129"/>
      <c r="F406" s="129"/>
      <c r="G406" s="129"/>
      <c r="H406" s="129"/>
      <c r="I406" s="129"/>
    </row>
    <row r="407">
      <c r="A407" s="129"/>
      <c r="B407" s="129"/>
      <c r="C407" s="129"/>
      <c r="D407" s="129"/>
      <c r="E407" s="129"/>
      <c r="F407" s="129"/>
      <c r="G407" s="129"/>
      <c r="H407" s="129"/>
      <c r="I407" s="129"/>
    </row>
    <row r="408">
      <c r="A408" s="129"/>
      <c r="B408" s="129"/>
      <c r="C408" s="129"/>
      <c r="D408" s="129"/>
      <c r="E408" s="129"/>
      <c r="F408" s="129"/>
      <c r="G408" s="129"/>
      <c r="H408" s="129"/>
      <c r="I408" s="129"/>
    </row>
    <row r="409">
      <c r="A409" s="129"/>
      <c r="B409" s="129"/>
      <c r="C409" s="129"/>
      <c r="D409" s="129"/>
      <c r="E409" s="129"/>
      <c r="F409" s="129"/>
      <c r="G409" s="129"/>
      <c r="H409" s="129"/>
      <c r="I409" s="129"/>
    </row>
    <row r="410">
      <c r="A410" s="129"/>
      <c r="B410" s="129"/>
      <c r="C410" s="129"/>
      <c r="D410" s="129"/>
      <c r="E410" s="129"/>
      <c r="F410" s="129"/>
      <c r="G410" s="129"/>
      <c r="H410" s="129"/>
      <c r="I410" s="129"/>
    </row>
    <row r="411">
      <c r="A411" s="129"/>
      <c r="B411" s="129"/>
      <c r="C411" s="129"/>
      <c r="D411" s="129"/>
      <c r="E411" s="129"/>
      <c r="F411" s="129"/>
      <c r="G411" s="129"/>
      <c r="H411" s="129"/>
      <c r="I411" s="129"/>
    </row>
    <row r="412">
      <c r="A412" s="129"/>
      <c r="B412" s="129"/>
      <c r="C412" s="129"/>
      <c r="D412" s="129"/>
      <c r="E412" s="129"/>
      <c r="F412" s="129"/>
      <c r="G412" s="129"/>
      <c r="H412" s="129"/>
      <c r="I412" s="129"/>
    </row>
    <row r="413">
      <c r="A413" s="129"/>
      <c r="B413" s="129"/>
      <c r="C413" s="129"/>
      <c r="D413" s="129"/>
      <c r="E413" s="129"/>
      <c r="F413" s="129"/>
      <c r="G413" s="129"/>
      <c r="H413" s="129"/>
      <c r="I413" s="129"/>
    </row>
    <row r="414">
      <c r="A414" s="129"/>
      <c r="B414" s="129"/>
      <c r="C414" s="129"/>
      <c r="D414" s="129"/>
      <c r="E414" s="129"/>
      <c r="F414" s="129"/>
      <c r="G414" s="129"/>
      <c r="H414" s="129"/>
      <c r="I414" s="129"/>
    </row>
    <row r="415">
      <c r="A415" s="129"/>
      <c r="B415" s="129"/>
      <c r="C415" s="129"/>
      <c r="D415" s="129"/>
      <c r="E415" s="129"/>
      <c r="F415" s="129"/>
      <c r="G415" s="129"/>
      <c r="H415" s="129"/>
      <c r="I415" s="129"/>
    </row>
    <row r="416">
      <c r="A416" s="129"/>
      <c r="B416" s="129"/>
      <c r="C416" s="129"/>
      <c r="D416" s="129"/>
      <c r="E416" s="129"/>
      <c r="F416" s="129"/>
      <c r="G416" s="129"/>
      <c r="H416" s="129"/>
      <c r="I416" s="129"/>
    </row>
    <row r="417">
      <c r="A417" s="129"/>
      <c r="B417" s="129"/>
      <c r="C417" s="129"/>
      <c r="D417" s="129"/>
      <c r="E417" s="129"/>
      <c r="F417" s="129"/>
      <c r="G417" s="129"/>
      <c r="H417" s="129"/>
      <c r="I417" s="129"/>
    </row>
    <row r="418">
      <c r="A418" s="129"/>
      <c r="B418" s="129"/>
      <c r="C418" s="129"/>
      <c r="D418" s="129"/>
      <c r="E418" s="129"/>
      <c r="F418" s="129"/>
      <c r="G418" s="129"/>
      <c r="H418" s="129"/>
      <c r="I418" s="129"/>
    </row>
    <row r="419">
      <c r="A419" s="129"/>
      <c r="B419" s="129"/>
      <c r="C419" s="129"/>
      <c r="D419" s="129"/>
      <c r="E419" s="129"/>
      <c r="F419" s="129"/>
      <c r="G419" s="129"/>
      <c r="H419" s="129"/>
      <c r="I419" s="129"/>
    </row>
    <row r="420">
      <c r="A420" s="129"/>
      <c r="B420" s="129"/>
      <c r="C420" s="129"/>
      <c r="D420" s="129"/>
      <c r="E420" s="129"/>
      <c r="F420" s="129"/>
      <c r="G420" s="129"/>
      <c r="H420" s="129"/>
      <c r="I420" s="129"/>
    </row>
    <row r="421">
      <c r="A421" s="129"/>
      <c r="B421" s="129"/>
      <c r="C421" s="129"/>
      <c r="D421" s="129"/>
      <c r="E421" s="129"/>
      <c r="F421" s="129"/>
      <c r="G421" s="129"/>
      <c r="H421" s="129"/>
      <c r="I421" s="129"/>
    </row>
    <row r="422">
      <c r="A422" s="129"/>
      <c r="B422" s="129"/>
      <c r="C422" s="129"/>
      <c r="D422" s="129"/>
      <c r="E422" s="129"/>
      <c r="F422" s="129"/>
      <c r="G422" s="129"/>
      <c r="H422" s="129"/>
      <c r="I422" s="129"/>
    </row>
    <row r="423">
      <c r="A423" s="129"/>
      <c r="B423" s="129"/>
      <c r="C423" s="129"/>
      <c r="D423" s="129"/>
      <c r="E423" s="129"/>
      <c r="F423" s="129"/>
      <c r="G423" s="129"/>
      <c r="H423" s="129"/>
      <c r="I423" s="129"/>
    </row>
    <row r="424">
      <c r="A424" s="129"/>
      <c r="B424" s="129"/>
      <c r="C424" s="129"/>
      <c r="D424" s="129"/>
      <c r="E424" s="129"/>
      <c r="F424" s="129"/>
      <c r="G424" s="129"/>
      <c r="H424" s="129"/>
      <c r="I424" s="129"/>
    </row>
    <row r="425">
      <c r="A425" s="129"/>
      <c r="B425" s="129"/>
      <c r="C425" s="129"/>
      <c r="D425" s="129"/>
      <c r="E425" s="129"/>
      <c r="F425" s="129"/>
      <c r="G425" s="129"/>
      <c r="H425" s="129"/>
      <c r="I425" s="129"/>
    </row>
    <row r="426">
      <c r="A426" s="129"/>
      <c r="B426" s="129"/>
      <c r="C426" s="129"/>
      <c r="D426" s="129"/>
      <c r="E426" s="129"/>
      <c r="F426" s="129"/>
      <c r="G426" s="129"/>
      <c r="H426" s="129"/>
      <c r="I426" s="129"/>
    </row>
    <row r="427">
      <c r="A427" s="129"/>
      <c r="B427" s="129"/>
      <c r="C427" s="129"/>
      <c r="D427" s="129"/>
      <c r="E427" s="129"/>
      <c r="F427" s="129"/>
      <c r="G427" s="129"/>
      <c r="H427" s="129"/>
      <c r="I427" s="129"/>
    </row>
    <row r="428">
      <c r="A428" s="129"/>
      <c r="B428" s="129"/>
      <c r="C428" s="129"/>
      <c r="D428" s="129"/>
      <c r="E428" s="129"/>
      <c r="F428" s="129"/>
      <c r="G428" s="129"/>
      <c r="H428" s="129"/>
      <c r="I428" s="129"/>
    </row>
    <row r="429">
      <c r="A429" s="129"/>
      <c r="B429" s="129"/>
      <c r="C429" s="129"/>
      <c r="D429" s="129"/>
      <c r="E429" s="129"/>
      <c r="F429" s="129"/>
      <c r="G429" s="129"/>
      <c r="H429" s="129"/>
      <c r="I429" s="129"/>
    </row>
    <row r="430">
      <c r="A430" s="129"/>
      <c r="B430" s="129"/>
      <c r="C430" s="129"/>
      <c r="D430" s="129"/>
      <c r="E430" s="129"/>
      <c r="F430" s="129"/>
      <c r="G430" s="129"/>
      <c r="H430" s="129"/>
      <c r="I430" s="129"/>
    </row>
    <row r="431">
      <c r="A431" s="129"/>
      <c r="B431" s="129"/>
      <c r="C431" s="129"/>
      <c r="D431" s="129"/>
      <c r="E431" s="129"/>
      <c r="F431" s="129"/>
      <c r="G431" s="129"/>
      <c r="H431" s="129"/>
      <c r="I431" s="129"/>
    </row>
    <row r="432">
      <c r="A432" s="129"/>
      <c r="B432" s="129"/>
      <c r="C432" s="129"/>
      <c r="D432" s="129"/>
      <c r="E432" s="129"/>
      <c r="F432" s="129"/>
      <c r="G432" s="129"/>
      <c r="H432" s="129"/>
      <c r="I432" s="129"/>
    </row>
    <row r="433">
      <c r="A433" s="129"/>
      <c r="B433" s="129"/>
      <c r="C433" s="129"/>
      <c r="D433" s="129"/>
      <c r="E433" s="129"/>
      <c r="F433" s="129"/>
      <c r="G433" s="129"/>
      <c r="H433" s="129"/>
      <c r="I433" s="129"/>
    </row>
    <row r="434">
      <c r="A434" s="129"/>
      <c r="B434" s="129"/>
      <c r="C434" s="129"/>
      <c r="D434" s="129"/>
      <c r="E434" s="129"/>
      <c r="F434" s="129"/>
      <c r="G434" s="129"/>
      <c r="H434" s="129"/>
      <c r="I434" s="129"/>
    </row>
    <row r="435">
      <c r="A435" s="129"/>
      <c r="B435" s="129"/>
      <c r="C435" s="129"/>
      <c r="D435" s="129"/>
      <c r="E435" s="129"/>
      <c r="F435" s="129"/>
      <c r="G435" s="129"/>
      <c r="H435" s="129"/>
      <c r="I435" s="129"/>
    </row>
    <row r="436">
      <c r="A436" s="129"/>
      <c r="B436" s="129"/>
      <c r="C436" s="129"/>
      <c r="D436" s="129"/>
      <c r="E436" s="129"/>
      <c r="F436" s="129"/>
      <c r="G436" s="129"/>
      <c r="H436" s="129"/>
      <c r="I436" s="129"/>
    </row>
    <row r="437">
      <c r="A437" s="129"/>
      <c r="B437" s="129"/>
      <c r="C437" s="129"/>
      <c r="D437" s="129"/>
      <c r="E437" s="129"/>
      <c r="F437" s="129"/>
      <c r="G437" s="129"/>
      <c r="H437" s="129"/>
      <c r="I437" s="129"/>
    </row>
    <row r="438">
      <c r="A438" s="129"/>
      <c r="B438" s="129"/>
      <c r="C438" s="129"/>
      <c r="D438" s="129"/>
      <c r="E438" s="129"/>
      <c r="F438" s="129"/>
      <c r="G438" s="129"/>
      <c r="H438" s="129"/>
      <c r="I438" s="129"/>
    </row>
    <row r="439">
      <c r="A439" s="129"/>
      <c r="B439" s="129"/>
      <c r="C439" s="129"/>
      <c r="D439" s="129"/>
      <c r="E439" s="129"/>
      <c r="F439" s="129"/>
      <c r="G439" s="129"/>
      <c r="H439" s="129"/>
      <c r="I439" s="129"/>
    </row>
    <row r="440">
      <c r="A440" s="129"/>
      <c r="B440" s="129"/>
      <c r="C440" s="129"/>
      <c r="D440" s="129"/>
      <c r="E440" s="129"/>
      <c r="F440" s="129"/>
      <c r="G440" s="129"/>
      <c r="H440" s="129"/>
      <c r="I440" s="129"/>
    </row>
    <row r="441">
      <c r="A441" s="129"/>
      <c r="B441" s="129"/>
      <c r="C441" s="129"/>
      <c r="D441" s="129"/>
      <c r="E441" s="129"/>
      <c r="F441" s="129"/>
      <c r="G441" s="129"/>
      <c r="H441" s="129"/>
      <c r="I441" s="129"/>
    </row>
    <row r="442">
      <c r="A442" s="129"/>
      <c r="B442" s="129"/>
      <c r="C442" s="129"/>
      <c r="D442" s="129"/>
      <c r="E442" s="129"/>
      <c r="F442" s="129"/>
      <c r="G442" s="129"/>
      <c r="H442" s="129"/>
      <c r="I442" s="129"/>
    </row>
    <row r="443">
      <c r="A443" s="129"/>
      <c r="B443" s="129"/>
      <c r="C443" s="129"/>
      <c r="D443" s="129"/>
      <c r="E443" s="129"/>
      <c r="F443" s="129"/>
      <c r="G443" s="129"/>
      <c r="H443" s="129"/>
      <c r="I443" s="129"/>
    </row>
    <row r="444">
      <c r="A444" s="129"/>
      <c r="B444" s="129"/>
      <c r="C444" s="129"/>
      <c r="D444" s="129"/>
      <c r="E444" s="129"/>
      <c r="F444" s="129"/>
      <c r="G444" s="129"/>
      <c r="H444" s="129"/>
      <c r="I444" s="129"/>
    </row>
    <row r="445">
      <c r="A445" s="129"/>
      <c r="B445" s="129"/>
      <c r="C445" s="129"/>
      <c r="D445" s="129"/>
      <c r="E445" s="129"/>
      <c r="F445" s="129"/>
      <c r="G445" s="129"/>
      <c r="H445" s="129"/>
      <c r="I445" s="129"/>
    </row>
    <row r="446">
      <c r="A446" s="129"/>
      <c r="B446" s="129"/>
      <c r="C446" s="129"/>
      <c r="D446" s="129"/>
      <c r="E446" s="129"/>
      <c r="F446" s="129"/>
      <c r="G446" s="129"/>
      <c r="H446" s="129"/>
      <c r="I446" s="129"/>
    </row>
    <row r="447">
      <c r="A447" s="129"/>
      <c r="B447" s="129"/>
      <c r="C447" s="129"/>
      <c r="D447" s="129"/>
      <c r="E447" s="129"/>
      <c r="F447" s="129"/>
      <c r="G447" s="129"/>
      <c r="H447" s="129"/>
      <c r="I447" s="129"/>
    </row>
    <row r="448">
      <c r="A448" s="129"/>
      <c r="B448" s="129"/>
      <c r="C448" s="129"/>
      <c r="D448" s="129"/>
      <c r="E448" s="129"/>
      <c r="F448" s="129"/>
      <c r="G448" s="129"/>
      <c r="H448" s="129"/>
      <c r="I448" s="129"/>
    </row>
    <row r="449">
      <c r="A449" s="129"/>
      <c r="B449" s="129"/>
      <c r="C449" s="129"/>
      <c r="D449" s="129"/>
      <c r="E449" s="129"/>
      <c r="F449" s="129"/>
      <c r="G449" s="129"/>
      <c r="H449" s="129"/>
      <c r="I449" s="129"/>
    </row>
    <row r="450">
      <c r="A450" s="129"/>
      <c r="B450" s="129"/>
      <c r="C450" s="129"/>
      <c r="D450" s="129"/>
      <c r="E450" s="129"/>
      <c r="F450" s="129"/>
      <c r="G450" s="129"/>
      <c r="H450" s="129"/>
      <c r="I450" s="129"/>
    </row>
    <row r="451">
      <c r="A451" s="129"/>
      <c r="B451" s="129"/>
      <c r="C451" s="129"/>
      <c r="D451" s="129"/>
      <c r="E451" s="129"/>
      <c r="F451" s="129"/>
      <c r="G451" s="129"/>
      <c r="H451" s="129"/>
      <c r="I451" s="129"/>
    </row>
    <row r="452">
      <c r="A452" s="129"/>
      <c r="B452" s="129"/>
      <c r="C452" s="129"/>
      <c r="D452" s="129"/>
      <c r="E452" s="129"/>
      <c r="F452" s="129"/>
      <c r="G452" s="129"/>
      <c r="H452" s="129"/>
      <c r="I452" s="129"/>
    </row>
    <row r="453">
      <c r="A453" s="129"/>
      <c r="B453" s="129"/>
      <c r="C453" s="129"/>
      <c r="D453" s="129"/>
      <c r="E453" s="129"/>
      <c r="F453" s="129"/>
      <c r="G453" s="129"/>
      <c r="H453" s="129"/>
      <c r="I453" s="129"/>
    </row>
    <row r="454">
      <c r="A454" s="129"/>
      <c r="B454" s="129"/>
      <c r="C454" s="129"/>
      <c r="D454" s="129"/>
      <c r="E454" s="129"/>
      <c r="F454" s="129"/>
      <c r="G454" s="129"/>
      <c r="H454" s="129"/>
      <c r="I454" s="129"/>
    </row>
    <row r="455">
      <c r="A455" s="129"/>
      <c r="B455" s="129"/>
      <c r="C455" s="129"/>
      <c r="D455" s="129"/>
      <c r="E455" s="129"/>
      <c r="F455" s="129"/>
      <c r="G455" s="129"/>
      <c r="H455" s="129"/>
      <c r="I455" s="129"/>
    </row>
    <row r="456">
      <c r="A456" s="129"/>
      <c r="B456" s="129"/>
      <c r="C456" s="129"/>
      <c r="D456" s="129"/>
      <c r="E456" s="129"/>
      <c r="F456" s="129"/>
      <c r="G456" s="129"/>
      <c r="H456" s="129"/>
      <c r="I456" s="129"/>
    </row>
    <row r="457">
      <c r="A457" s="129"/>
      <c r="B457" s="129"/>
      <c r="C457" s="129"/>
      <c r="D457" s="129"/>
      <c r="E457" s="129"/>
      <c r="F457" s="129"/>
      <c r="G457" s="129"/>
      <c r="H457" s="129"/>
      <c r="I457" s="129"/>
    </row>
    <row r="458">
      <c r="A458" s="129"/>
      <c r="B458" s="129"/>
      <c r="C458" s="129"/>
      <c r="D458" s="129"/>
      <c r="E458" s="129"/>
      <c r="F458" s="129"/>
      <c r="G458" s="129"/>
      <c r="H458" s="129"/>
      <c r="I458" s="129"/>
    </row>
    <row r="459">
      <c r="A459" s="129"/>
      <c r="B459" s="129"/>
      <c r="C459" s="129"/>
      <c r="D459" s="129"/>
      <c r="E459" s="129"/>
      <c r="F459" s="129"/>
      <c r="G459" s="129"/>
      <c r="H459" s="129"/>
      <c r="I459" s="129"/>
    </row>
    <row r="460">
      <c r="A460" s="129"/>
      <c r="B460" s="129"/>
      <c r="C460" s="129"/>
      <c r="D460" s="129"/>
      <c r="E460" s="129"/>
      <c r="F460" s="129"/>
      <c r="G460" s="129"/>
      <c r="H460" s="129"/>
      <c r="I460" s="129"/>
    </row>
    <row r="461">
      <c r="A461" s="129"/>
      <c r="B461" s="129"/>
      <c r="C461" s="129"/>
      <c r="D461" s="129"/>
      <c r="E461" s="129"/>
      <c r="F461" s="129"/>
      <c r="G461" s="129"/>
      <c r="H461" s="129"/>
      <c r="I461" s="129"/>
    </row>
    <row r="462">
      <c r="A462" s="129"/>
      <c r="B462" s="129"/>
      <c r="C462" s="129"/>
      <c r="D462" s="129"/>
      <c r="E462" s="129"/>
      <c r="F462" s="129"/>
      <c r="G462" s="129"/>
      <c r="H462" s="129"/>
      <c r="I462" s="129"/>
    </row>
    <row r="463">
      <c r="A463" s="129"/>
      <c r="B463" s="129"/>
      <c r="C463" s="129"/>
      <c r="D463" s="129"/>
      <c r="E463" s="129"/>
      <c r="F463" s="129"/>
      <c r="G463" s="129"/>
      <c r="H463" s="129"/>
      <c r="I463" s="129"/>
    </row>
    <row r="464">
      <c r="A464" s="129"/>
      <c r="B464" s="129"/>
      <c r="C464" s="129"/>
      <c r="D464" s="129"/>
      <c r="E464" s="129"/>
      <c r="F464" s="129"/>
      <c r="G464" s="129"/>
      <c r="H464" s="129"/>
      <c r="I464" s="129"/>
    </row>
    <row r="465">
      <c r="A465" s="129"/>
      <c r="B465" s="129"/>
      <c r="C465" s="129"/>
      <c r="D465" s="129"/>
      <c r="E465" s="129"/>
      <c r="F465" s="129"/>
      <c r="G465" s="129"/>
      <c r="H465" s="129"/>
      <c r="I465" s="129"/>
    </row>
    <row r="466">
      <c r="A466" s="129"/>
      <c r="B466" s="129"/>
      <c r="C466" s="129"/>
      <c r="D466" s="129"/>
      <c r="E466" s="129"/>
      <c r="F466" s="129"/>
      <c r="G466" s="129"/>
      <c r="H466" s="129"/>
      <c r="I466" s="129"/>
    </row>
    <row r="467">
      <c r="A467" s="129"/>
      <c r="B467" s="129"/>
      <c r="C467" s="129"/>
      <c r="D467" s="129"/>
      <c r="E467" s="129"/>
      <c r="F467" s="129"/>
      <c r="G467" s="129"/>
      <c r="H467" s="129"/>
      <c r="I467" s="129"/>
    </row>
    <row r="468">
      <c r="A468" s="129"/>
      <c r="B468" s="129"/>
      <c r="C468" s="129"/>
      <c r="D468" s="129"/>
      <c r="E468" s="129"/>
      <c r="F468" s="129"/>
      <c r="G468" s="129"/>
      <c r="H468" s="129"/>
      <c r="I468" s="129"/>
    </row>
    <row r="469">
      <c r="A469" s="129"/>
      <c r="B469" s="129"/>
      <c r="C469" s="129"/>
      <c r="D469" s="129"/>
      <c r="E469" s="129"/>
      <c r="F469" s="129"/>
      <c r="G469" s="129"/>
      <c r="H469" s="129"/>
      <c r="I469" s="129"/>
    </row>
    <row r="470">
      <c r="A470" s="129"/>
      <c r="B470" s="129"/>
      <c r="C470" s="129"/>
      <c r="D470" s="129"/>
      <c r="E470" s="129"/>
      <c r="F470" s="129"/>
      <c r="G470" s="129"/>
      <c r="H470" s="129"/>
      <c r="I470" s="129"/>
    </row>
    <row r="471">
      <c r="A471" s="129"/>
      <c r="B471" s="129"/>
      <c r="C471" s="129"/>
      <c r="D471" s="129"/>
      <c r="E471" s="129"/>
      <c r="F471" s="129"/>
      <c r="G471" s="129"/>
      <c r="H471" s="129"/>
      <c r="I471" s="129"/>
    </row>
    <row r="472">
      <c r="A472" s="129"/>
      <c r="B472" s="129"/>
      <c r="C472" s="129"/>
      <c r="D472" s="129"/>
      <c r="E472" s="129"/>
      <c r="F472" s="129"/>
      <c r="G472" s="129"/>
      <c r="H472" s="129"/>
      <c r="I472" s="129"/>
    </row>
    <row r="473">
      <c r="A473" s="129"/>
      <c r="B473" s="129"/>
      <c r="C473" s="129"/>
      <c r="D473" s="129"/>
      <c r="E473" s="129"/>
      <c r="F473" s="129"/>
      <c r="G473" s="129"/>
      <c r="H473" s="129"/>
      <c r="I473" s="129"/>
    </row>
    <row r="474">
      <c r="A474" s="129"/>
      <c r="B474" s="129"/>
      <c r="C474" s="129"/>
      <c r="D474" s="129"/>
      <c r="E474" s="129"/>
      <c r="F474" s="129"/>
      <c r="G474" s="129"/>
      <c r="H474" s="129"/>
      <c r="I474" s="129"/>
    </row>
    <row r="475">
      <c r="A475" s="129"/>
      <c r="B475" s="129"/>
      <c r="C475" s="129"/>
      <c r="D475" s="129"/>
      <c r="E475" s="129"/>
      <c r="F475" s="129"/>
      <c r="G475" s="129"/>
      <c r="H475" s="129"/>
      <c r="I475" s="129"/>
    </row>
    <row r="476">
      <c r="A476" s="129"/>
      <c r="B476" s="129"/>
      <c r="C476" s="129"/>
      <c r="D476" s="129"/>
      <c r="E476" s="129"/>
      <c r="F476" s="129"/>
      <c r="G476" s="129"/>
      <c r="H476" s="129"/>
      <c r="I476" s="129"/>
    </row>
    <row r="477">
      <c r="A477" s="129"/>
      <c r="B477" s="129"/>
      <c r="C477" s="129"/>
      <c r="D477" s="129"/>
      <c r="E477" s="129"/>
      <c r="F477" s="129"/>
      <c r="G477" s="129"/>
      <c r="H477" s="129"/>
      <c r="I477" s="129"/>
    </row>
    <row r="478">
      <c r="A478" s="129"/>
      <c r="B478" s="129"/>
      <c r="C478" s="129"/>
      <c r="D478" s="129"/>
      <c r="E478" s="129"/>
      <c r="F478" s="129"/>
      <c r="G478" s="129"/>
      <c r="H478" s="129"/>
      <c r="I478" s="129"/>
    </row>
    <row r="479">
      <c r="A479" s="129"/>
      <c r="B479" s="129"/>
      <c r="C479" s="129"/>
      <c r="D479" s="129"/>
      <c r="E479" s="129"/>
      <c r="F479" s="129"/>
      <c r="G479" s="129"/>
      <c r="H479" s="129"/>
      <c r="I479" s="129"/>
    </row>
    <row r="480">
      <c r="A480" s="129"/>
      <c r="B480" s="129"/>
      <c r="C480" s="129"/>
      <c r="D480" s="129"/>
      <c r="E480" s="129"/>
      <c r="F480" s="129"/>
      <c r="G480" s="129"/>
      <c r="H480" s="129"/>
      <c r="I480" s="129"/>
    </row>
    <row r="481">
      <c r="A481" s="129"/>
      <c r="B481" s="129"/>
      <c r="C481" s="129"/>
      <c r="D481" s="129"/>
      <c r="E481" s="129"/>
      <c r="F481" s="129"/>
      <c r="G481" s="129"/>
      <c r="H481" s="129"/>
      <c r="I481" s="129"/>
    </row>
    <row r="482">
      <c r="A482" s="129"/>
      <c r="B482" s="129"/>
      <c r="C482" s="129"/>
      <c r="D482" s="129"/>
      <c r="E482" s="129"/>
      <c r="F482" s="129"/>
      <c r="G482" s="129"/>
      <c r="H482" s="129"/>
      <c r="I482" s="129"/>
    </row>
    <row r="483">
      <c r="A483" s="129"/>
      <c r="B483" s="129"/>
      <c r="C483" s="129"/>
      <c r="D483" s="129"/>
      <c r="E483" s="129"/>
      <c r="F483" s="129"/>
      <c r="G483" s="129"/>
      <c r="H483" s="129"/>
      <c r="I483" s="129"/>
    </row>
    <row r="484">
      <c r="A484" s="129"/>
      <c r="B484" s="129"/>
      <c r="C484" s="129"/>
      <c r="D484" s="129"/>
      <c r="E484" s="129"/>
      <c r="F484" s="129"/>
      <c r="G484" s="129"/>
      <c r="H484" s="129"/>
      <c r="I484" s="129"/>
    </row>
    <row r="485">
      <c r="A485" s="129"/>
      <c r="B485" s="129"/>
      <c r="C485" s="129"/>
      <c r="D485" s="129"/>
      <c r="E485" s="129"/>
      <c r="F485" s="129"/>
      <c r="G485" s="129"/>
      <c r="H485" s="129"/>
      <c r="I485" s="129"/>
    </row>
    <row r="486">
      <c r="A486" s="129"/>
      <c r="B486" s="129"/>
      <c r="C486" s="129"/>
      <c r="D486" s="129"/>
      <c r="E486" s="129"/>
      <c r="F486" s="129"/>
      <c r="G486" s="129"/>
      <c r="H486" s="129"/>
      <c r="I486" s="129"/>
    </row>
    <row r="487">
      <c r="A487" s="129"/>
      <c r="B487" s="129"/>
      <c r="C487" s="129"/>
      <c r="D487" s="129"/>
      <c r="E487" s="129"/>
      <c r="F487" s="129"/>
      <c r="G487" s="129"/>
      <c r="H487" s="129"/>
      <c r="I487" s="129"/>
    </row>
    <row r="488">
      <c r="A488" s="129"/>
      <c r="B488" s="129"/>
      <c r="C488" s="129"/>
      <c r="D488" s="129"/>
      <c r="E488" s="129"/>
      <c r="F488" s="129"/>
      <c r="G488" s="129"/>
      <c r="H488" s="129"/>
      <c r="I488" s="129"/>
    </row>
    <row r="489">
      <c r="A489" s="129"/>
      <c r="B489" s="129"/>
      <c r="C489" s="129"/>
      <c r="D489" s="129"/>
      <c r="E489" s="129"/>
      <c r="F489" s="129"/>
      <c r="G489" s="129"/>
      <c r="H489" s="129"/>
      <c r="I489" s="129"/>
    </row>
    <row r="490">
      <c r="A490" s="129"/>
      <c r="B490" s="129"/>
      <c r="C490" s="129"/>
      <c r="D490" s="129"/>
      <c r="E490" s="129"/>
      <c r="F490" s="129"/>
      <c r="G490" s="129"/>
      <c r="H490" s="129"/>
      <c r="I490" s="129"/>
    </row>
    <row r="491">
      <c r="A491" s="129"/>
      <c r="B491" s="129"/>
      <c r="C491" s="129"/>
      <c r="D491" s="129"/>
      <c r="E491" s="129"/>
      <c r="F491" s="129"/>
      <c r="G491" s="129"/>
      <c r="H491" s="129"/>
      <c r="I491" s="129"/>
    </row>
    <row r="492">
      <c r="A492" s="129"/>
      <c r="B492" s="129"/>
      <c r="C492" s="129"/>
      <c r="D492" s="129"/>
      <c r="E492" s="129"/>
      <c r="F492" s="129"/>
      <c r="G492" s="129"/>
      <c r="H492" s="129"/>
      <c r="I492" s="129"/>
    </row>
    <row r="493">
      <c r="A493" s="129"/>
      <c r="B493" s="129"/>
      <c r="C493" s="129"/>
      <c r="D493" s="129"/>
      <c r="E493" s="129"/>
      <c r="F493" s="129"/>
      <c r="G493" s="129"/>
      <c r="H493" s="129"/>
      <c r="I493" s="129"/>
    </row>
    <row r="494">
      <c r="A494" s="129"/>
      <c r="B494" s="129"/>
      <c r="C494" s="129"/>
      <c r="D494" s="129"/>
      <c r="E494" s="129"/>
      <c r="F494" s="129"/>
      <c r="G494" s="129"/>
      <c r="H494" s="129"/>
      <c r="I494" s="129"/>
    </row>
    <row r="495">
      <c r="A495" s="129"/>
      <c r="B495" s="129"/>
      <c r="C495" s="129"/>
      <c r="D495" s="129"/>
      <c r="E495" s="129"/>
      <c r="F495" s="129"/>
      <c r="G495" s="129"/>
      <c r="H495" s="129"/>
      <c r="I495" s="129"/>
    </row>
    <row r="496">
      <c r="A496" s="129"/>
      <c r="B496" s="129"/>
      <c r="C496" s="129"/>
      <c r="D496" s="129"/>
      <c r="E496" s="129"/>
      <c r="F496" s="129"/>
      <c r="G496" s="129"/>
      <c r="H496" s="129"/>
      <c r="I496" s="129"/>
    </row>
    <row r="497">
      <c r="A497" s="129"/>
      <c r="B497" s="129"/>
      <c r="C497" s="129"/>
      <c r="D497" s="129"/>
      <c r="E497" s="129"/>
      <c r="F497" s="129"/>
      <c r="G497" s="129"/>
      <c r="H497" s="129"/>
      <c r="I497" s="129"/>
    </row>
    <row r="498">
      <c r="A498" s="129"/>
      <c r="B498" s="129"/>
      <c r="C498" s="129"/>
      <c r="D498" s="129"/>
      <c r="E498" s="129"/>
      <c r="F498" s="129"/>
      <c r="G498" s="129"/>
      <c r="H498" s="129"/>
      <c r="I498" s="129"/>
    </row>
    <row r="499">
      <c r="A499" s="129"/>
      <c r="B499" s="129"/>
      <c r="C499" s="129"/>
      <c r="D499" s="129"/>
      <c r="E499" s="129"/>
      <c r="F499" s="129"/>
      <c r="G499" s="129"/>
      <c r="H499" s="129"/>
      <c r="I499" s="129"/>
    </row>
    <row r="500">
      <c r="A500" s="129"/>
      <c r="B500" s="129"/>
      <c r="C500" s="129"/>
      <c r="D500" s="129"/>
      <c r="E500" s="129"/>
      <c r="F500" s="129"/>
      <c r="G500" s="129"/>
      <c r="H500" s="129"/>
      <c r="I500" s="129"/>
    </row>
    <row r="501">
      <c r="A501" s="129"/>
      <c r="B501" s="129"/>
      <c r="C501" s="129"/>
      <c r="D501" s="129"/>
      <c r="E501" s="129"/>
      <c r="F501" s="129"/>
      <c r="G501" s="129"/>
      <c r="H501" s="129"/>
      <c r="I501" s="129"/>
    </row>
    <row r="502">
      <c r="A502" s="129"/>
      <c r="B502" s="129"/>
      <c r="C502" s="129"/>
      <c r="D502" s="129"/>
      <c r="E502" s="129"/>
      <c r="F502" s="129"/>
      <c r="G502" s="129"/>
      <c r="H502" s="129"/>
      <c r="I502" s="129"/>
    </row>
    <row r="503">
      <c r="A503" s="129"/>
      <c r="B503" s="129"/>
      <c r="C503" s="129"/>
      <c r="D503" s="129"/>
      <c r="E503" s="129"/>
      <c r="F503" s="129"/>
      <c r="G503" s="129"/>
      <c r="H503" s="129"/>
      <c r="I503" s="129"/>
    </row>
    <row r="504">
      <c r="A504" s="129"/>
      <c r="B504" s="129"/>
      <c r="C504" s="129"/>
      <c r="D504" s="129"/>
      <c r="E504" s="129"/>
      <c r="F504" s="129"/>
      <c r="G504" s="129"/>
      <c r="H504" s="129"/>
      <c r="I504" s="129"/>
    </row>
    <row r="505">
      <c r="A505" s="129"/>
      <c r="B505" s="129"/>
      <c r="C505" s="129"/>
      <c r="D505" s="129"/>
      <c r="E505" s="129"/>
      <c r="F505" s="129"/>
      <c r="G505" s="129"/>
      <c r="H505" s="129"/>
      <c r="I505" s="129"/>
    </row>
    <row r="506">
      <c r="A506" s="129"/>
      <c r="B506" s="129"/>
      <c r="C506" s="129"/>
      <c r="D506" s="129"/>
      <c r="E506" s="129"/>
      <c r="F506" s="129"/>
      <c r="G506" s="129"/>
      <c r="H506" s="129"/>
      <c r="I506" s="129"/>
    </row>
    <row r="507">
      <c r="A507" s="129"/>
      <c r="B507" s="129"/>
      <c r="C507" s="129"/>
      <c r="D507" s="129"/>
      <c r="E507" s="129"/>
      <c r="F507" s="129"/>
      <c r="G507" s="129"/>
      <c r="H507" s="129"/>
      <c r="I507" s="129"/>
    </row>
    <row r="508">
      <c r="A508" s="129"/>
      <c r="B508" s="129"/>
      <c r="C508" s="129"/>
      <c r="D508" s="129"/>
      <c r="E508" s="129"/>
      <c r="F508" s="129"/>
      <c r="G508" s="129"/>
      <c r="H508" s="129"/>
      <c r="I508" s="129"/>
    </row>
    <row r="509">
      <c r="A509" s="129"/>
      <c r="B509" s="129"/>
      <c r="C509" s="129"/>
      <c r="D509" s="129"/>
      <c r="E509" s="129"/>
      <c r="F509" s="129"/>
      <c r="G509" s="129"/>
      <c r="H509" s="129"/>
      <c r="I509" s="129"/>
    </row>
    <row r="510">
      <c r="A510" s="129"/>
      <c r="B510" s="129"/>
      <c r="C510" s="129"/>
      <c r="D510" s="129"/>
      <c r="E510" s="129"/>
      <c r="F510" s="129"/>
      <c r="G510" s="129"/>
      <c r="H510" s="129"/>
      <c r="I510" s="129"/>
    </row>
    <row r="511">
      <c r="A511" s="129"/>
      <c r="B511" s="129"/>
      <c r="C511" s="129"/>
      <c r="D511" s="129"/>
      <c r="E511" s="129"/>
      <c r="F511" s="129"/>
      <c r="G511" s="129"/>
      <c r="H511" s="129"/>
      <c r="I511" s="129"/>
    </row>
    <row r="512">
      <c r="A512" s="129"/>
      <c r="B512" s="129"/>
      <c r="C512" s="129"/>
      <c r="D512" s="129"/>
      <c r="E512" s="129"/>
      <c r="F512" s="129"/>
      <c r="G512" s="129"/>
      <c r="H512" s="129"/>
      <c r="I512" s="129"/>
    </row>
    <row r="513">
      <c r="A513" s="129"/>
      <c r="B513" s="129"/>
      <c r="C513" s="129"/>
      <c r="D513" s="129"/>
      <c r="E513" s="129"/>
      <c r="F513" s="129"/>
      <c r="G513" s="129"/>
      <c r="H513" s="129"/>
      <c r="I513" s="129"/>
    </row>
    <row r="514">
      <c r="A514" s="129"/>
      <c r="B514" s="129"/>
      <c r="C514" s="129"/>
      <c r="D514" s="129"/>
      <c r="E514" s="129"/>
      <c r="F514" s="129"/>
      <c r="G514" s="129"/>
      <c r="H514" s="129"/>
      <c r="I514" s="129"/>
    </row>
    <row r="515">
      <c r="A515" s="129"/>
      <c r="B515" s="129"/>
      <c r="C515" s="129"/>
      <c r="D515" s="129"/>
      <c r="E515" s="129"/>
      <c r="F515" s="129"/>
      <c r="G515" s="129"/>
      <c r="H515" s="129"/>
      <c r="I515" s="129"/>
    </row>
    <row r="516">
      <c r="A516" s="129"/>
      <c r="B516" s="129"/>
      <c r="C516" s="129"/>
      <c r="D516" s="129"/>
      <c r="E516" s="129"/>
      <c r="F516" s="129"/>
      <c r="G516" s="129"/>
      <c r="H516" s="129"/>
      <c r="I516" s="129"/>
    </row>
    <row r="517">
      <c r="A517" s="129"/>
      <c r="B517" s="129"/>
      <c r="C517" s="129"/>
      <c r="D517" s="129"/>
      <c r="E517" s="129"/>
      <c r="F517" s="129"/>
      <c r="G517" s="129"/>
      <c r="H517" s="129"/>
      <c r="I517" s="129"/>
    </row>
    <row r="518">
      <c r="A518" s="129"/>
      <c r="B518" s="129"/>
      <c r="C518" s="129"/>
      <c r="D518" s="129"/>
      <c r="E518" s="129"/>
      <c r="F518" s="129"/>
      <c r="G518" s="129"/>
      <c r="H518" s="129"/>
      <c r="I518" s="129"/>
    </row>
    <row r="519">
      <c r="A519" s="129"/>
      <c r="B519" s="129"/>
      <c r="C519" s="129"/>
      <c r="D519" s="129"/>
      <c r="E519" s="129"/>
      <c r="F519" s="129"/>
      <c r="G519" s="129"/>
      <c r="H519" s="129"/>
      <c r="I519" s="129"/>
    </row>
    <row r="520">
      <c r="A520" s="129"/>
      <c r="B520" s="129"/>
      <c r="C520" s="129"/>
      <c r="D520" s="129"/>
      <c r="E520" s="129"/>
      <c r="F520" s="129"/>
      <c r="G520" s="129"/>
      <c r="H520" s="129"/>
      <c r="I520" s="129"/>
    </row>
    <row r="521">
      <c r="A521" s="129"/>
      <c r="B521" s="129"/>
      <c r="C521" s="129"/>
      <c r="D521" s="129"/>
      <c r="E521" s="129"/>
      <c r="F521" s="129"/>
      <c r="G521" s="129"/>
      <c r="H521" s="129"/>
      <c r="I521" s="129"/>
    </row>
    <row r="522">
      <c r="A522" s="129"/>
      <c r="B522" s="129"/>
      <c r="C522" s="129"/>
      <c r="D522" s="129"/>
      <c r="E522" s="129"/>
      <c r="F522" s="129"/>
      <c r="G522" s="129"/>
      <c r="H522" s="129"/>
      <c r="I522" s="129"/>
    </row>
    <row r="523">
      <c r="A523" s="129"/>
      <c r="B523" s="129"/>
      <c r="C523" s="129"/>
      <c r="D523" s="129"/>
      <c r="E523" s="129"/>
      <c r="F523" s="129"/>
      <c r="G523" s="129"/>
      <c r="H523" s="129"/>
      <c r="I523" s="129"/>
    </row>
    <row r="524">
      <c r="A524" s="129"/>
      <c r="B524" s="129"/>
      <c r="C524" s="129"/>
      <c r="D524" s="129"/>
      <c r="E524" s="129"/>
      <c r="F524" s="129"/>
      <c r="G524" s="129"/>
      <c r="H524" s="129"/>
      <c r="I524" s="129"/>
    </row>
    <row r="525">
      <c r="A525" s="129"/>
      <c r="B525" s="129"/>
      <c r="C525" s="129"/>
      <c r="D525" s="129"/>
      <c r="E525" s="129"/>
      <c r="F525" s="129"/>
      <c r="G525" s="129"/>
      <c r="H525" s="129"/>
      <c r="I525" s="129"/>
    </row>
    <row r="526">
      <c r="A526" s="129"/>
      <c r="B526" s="129"/>
      <c r="C526" s="129"/>
      <c r="D526" s="129"/>
      <c r="E526" s="129"/>
      <c r="F526" s="129"/>
      <c r="G526" s="129"/>
      <c r="H526" s="129"/>
      <c r="I526" s="129"/>
    </row>
    <row r="527">
      <c r="A527" s="129"/>
      <c r="B527" s="129"/>
      <c r="C527" s="129"/>
      <c r="D527" s="129"/>
      <c r="E527" s="129"/>
      <c r="F527" s="129"/>
      <c r="G527" s="129"/>
      <c r="H527" s="129"/>
      <c r="I527" s="129"/>
    </row>
    <row r="528">
      <c r="A528" s="129"/>
      <c r="B528" s="129"/>
      <c r="C528" s="129"/>
      <c r="D528" s="129"/>
      <c r="E528" s="129"/>
      <c r="F528" s="129"/>
      <c r="G528" s="129"/>
      <c r="H528" s="129"/>
      <c r="I528" s="129"/>
    </row>
    <row r="529">
      <c r="A529" s="129"/>
      <c r="B529" s="129"/>
      <c r="C529" s="129"/>
      <c r="D529" s="129"/>
      <c r="E529" s="129"/>
      <c r="F529" s="129"/>
      <c r="G529" s="129"/>
      <c r="H529" s="129"/>
      <c r="I529" s="129"/>
    </row>
    <row r="530">
      <c r="A530" s="129"/>
      <c r="B530" s="129"/>
      <c r="C530" s="129"/>
      <c r="D530" s="129"/>
      <c r="E530" s="129"/>
      <c r="F530" s="129"/>
      <c r="G530" s="129"/>
      <c r="H530" s="129"/>
      <c r="I530" s="129"/>
    </row>
    <row r="531">
      <c r="A531" s="129"/>
      <c r="B531" s="129"/>
      <c r="C531" s="129"/>
      <c r="D531" s="129"/>
      <c r="E531" s="129"/>
      <c r="F531" s="129"/>
      <c r="G531" s="129"/>
      <c r="H531" s="129"/>
      <c r="I531" s="129"/>
    </row>
    <row r="532">
      <c r="A532" s="129"/>
      <c r="B532" s="129"/>
      <c r="C532" s="129"/>
      <c r="D532" s="129"/>
      <c r="E532" s="129"/>
      <c r="F532" s="129"/>
      <c r="G532" s="129"/>
      <c r="H532" s="129"/>
      <c r="I532" s="129"/>
    </row>
    <row r="533">
      <c r="A533" s="129"/>
      <c r="B533" s="129"/>
      <c r="C533" s="129"/>
      <c r="D533" s="129"/>
      <c r="E533" s="129"/>
      <c r="F533" s="129"/>
      <c r="G533" s="129"/>
      <c r="H533" s="129"/>
      <c r="I533" s="129"/>
    </row>
    <row r="534">
      <c r="A534" s="129"/>
      <c r="B534" s="129"/>
      <c r="C534" s="129"/>
      <c r="D534" s="129"/>
      <c r="E534" s="129"/>
      <c r="F534" s="129"/>
      <c r="G534" s="129"/>
      <c r="H534" s="129"/>
      <c r="I534" s="129"/>
    </row>
    <row r="535">
      <c r="A535" s="129"/>
      <c r="B535" s="129"/>
      <c r="C535" s="129"/>
      <c r="D535" s="129"/>
      <c r="E535" s="129"/>
      <c r="F535" s="129"/>
      <c r="G535" s="129"/>
      <c r="H535" s="129"/>
      <c r="I535" s="129"/>
    </row>
    <row r="536">
      <c r="A536" s="129"/>
      <c r="B536" s="129"/>
      <c r="C536" s="129"/>
      <c r="D536" s="129"/>
      <c r="E536" s="129"/>
      <c r="F536" s="129"/>
      <c r="G536" s="129"/>
      <c r="H536" s="129"/>
      <c r="I536" s="129"/>
    </row>
    <row r="537">
      <c r="A537" s="129"/>
      <c r="B537" s="129"/>
      <c r="C537" s="129"/>
      <c r="D537" s="129"/>
      <c r="E537" s="129"/>
      <c r="F537" s="129"/>
      <c r="G537" s="129"/>
      <c r="H537" s="129"/>
      <c r="I537" s="129"/>
    </row>
    <row r="538">
      <c r="A538" s="129"/>
      <c r="B538" s="129"/>
      <c r="C538" s="129"/>
      <c r="D538" s="129"/>
      <c r="E538" s="129"/>
      <c r="F538" s="129"/>
      <c r="G538" s="129"/>
      <c r="H538" s="129"/>
      <c r="I538" s="129"/>
    </row>
    <row r="539">
      <c r="A539" s="129"/>
      <c r="B539" s="129"/>
      <c r="C539" s="129"/>
      <c r="D539" s="129"/>
      <c r="E539" s="129"/>
      <c r="F539" s="129"/>
      <c r="G539" s="129"/>
      <c r="H539" s="129"/>
      <c r="I539" s="129"/>
    </row>
    <row r="540">
      <c r="A540" s="129"/>
      <c r="B540" s="129"/>
      <c r="C540" s="129"/>
      <c r="D540" s="129"/>
      <c r="E540" s="129"/>
      <c r="F540" s="129"/>
      <c r="G540" s="129"/>
      <c r="H540" s="129"/>
      <c r="I540" s="129"/>
    </row>
    <row r="541">
      <c r="A541" s="129"/>
      <c r="B541" s="129"/>
      <c r="C541" s="129"/>
      <c r="D541" s="129"/>
      <c r="E541" s="129"/>
      <c r="F541" s="129"/>
      <c r="G541" s="129"/>
      <c r="H541" s="129"/>
      <c r="I541" s="129"/>
    </row>
    <row r="542">
      <c r="A542" s="129"/>
      <c r="B542" s="129"/>
      <c r="C542" s="129"/>
      <c r="D542" s="129"/>
      <c r="E542" s="129"/>
      <c r="F542" s="129"/>
      <c r="G542" s="129"/>
      <c r="H542" s="129"/>
      <c r="I542" s="129"/>
    </row>
    <row r="543">
      <c r="A543" s="129"/>
      <c r="B543" s="129"/>
      <c r="C543" s="129"/>
      <c r="D543" s="129"/>
      <c r="E543" s="129"/>
      <c r="F543" s="129"/>
      <c r="G543" s="129"/>
      <c r="H543" s="129"/>
      <c r="I543" s="129"/>
    </row>
    <row r="544">
      <c r="A544" s="129"/>
      <c r="B544" s="129"/>
      <c r="C544" s="129"/>
      <c r="D544" s="129"/>
      <c r="E544" s="129"/>
      <c r="F544" s="129"/>
      <c r="G544" s="129"/>
      <c r="H544" s="129"/>
      <c r="I544" s="129"/>
    </row>
    <row r="545">
      <c r="A545" s="129"/>
      <c r="B545" s="129"/>
      <c r="C545" s="129"/>
      <c r="D545" s="129"/>
      <c r="E545" s="129"/>
      <c r="F545" s="129"/>
      <c r="G545" s="129"/>
      <c r="H545" s="129"/>
      <c r="I545" s="129"/>
    </row>
    <row r="546">
      <c r="A546" s="129"/>
      <c r="B546" s="129"/>
      <c r="C546" s="129"/>
      <c r="D546" s="129"/>
      <c r="E546" s="129"/>
      <c r="F546" s="129"/>
      <c r="G546" s="129"/>
      <c r="H546" s="129"/>
      <c r="I546" s="129"/>
    </row>
    <row r="547">
      <c r="A547" s="129"/>
      <c r="B547" s="129"/>
      <c r="C547" s="129"/>
      <c r="D547" s="129"/>
      <c r="E547" s="129"/>
      <c r="F547" s="129"/>
      <c r="G547" s="129"/>
      <c r="H547" s="129"/>
      <c r="I547" s="129"/>
    </row>
    <row r="548">
      <c r="A548" s="129"/>
      <c r="B548" s="129"/>
      <c r="C548" s="129"/>
      <c r="D548" s="129"/>
      <c r="E548" s="129"/>
      <c r="F548" s="129"/>
      <c r="G548" s="129"/>
      <c r="H548" s="129"/>
      <c r="I548" s="129"/>
    </row>
    <row r="549">
      <c r="A549" s="129"/>
      <c r="B549" s="129"/>
      <c r="C549" s="129"/>
      <c r="D549" s="129"/>
      <c r="E549" s="129"/>
      <c r="F549" s="129"/>
      <c r="G549" s="129"/>
      <c r="H549" s="129"/>
      <c r="I549" s="129"/>
    </row>
    <row r="550">
      <c r="A550" s="129"/>
      <c r="B550" s="129"/>
      <c r="C550" s="129"/>
      <c r="D550" s="129"/>
      <c r="E550" s="129"/>
      <c r="F550" s="129"/>
      <c r="G550" s="129"/>
      <c r="H550" s="129"/>
      <c r="I550" s="129"/>
    </row>
    <row r="551">
      <c r="A551" s="129"/>
      <c r="B551" s="129"/>
      <c r="C551" s="129"/>
      <c r="D551" s="129"/>
      <c r="E551" s="129"/>
      <c r="F551" s="129"/>
      <c r="G551" s="129"/>
      <c r="H551" s="129"/>
      <c r="I551" s="129"/>
    </row>
    <row r="552">
      <c r="A552" s="129"/>
      <c r="B552" s="129"/>
      <c r="C552" s="129"/>
      <c r="D552" s="129"/>
      <c r="E552" s="129"/>
      <c r="F552" s="129"/>
      <c r="G552" s="129"/>
      <c r="H552" s="129"/>
      <c r="I552" s="129"/>
    </row>
    <row r="553">
      <c r="A553" s="129"/>
      <c r="B553" s="129"/>
      <c r="C553" s="129"/>
      <c r="D553" s="129"/>
      <c r="E553" s="129"/>
      <c r="F553" s="129"/>
      <c r="G553" s="129"/>
      <c r="H553" s="129"/>
      <c r="I553" s="129"/>
    </row>
    <row r="554">
      <c r="A554" s="129"/>
      <c r="B554" s="129"/>
      <c r="C554" s="129"/>
      <c r="D554" s="129"/>
      <c r="E554" s="129"/>
      <c r="F554" s="129"/>
      <c r="G554" s="129"/>
      <c r="H554" s="129"/>
      <c r="I554" s="129"/>
    </row>
    <row r="555">
      <c r="A555" s="129"/>
      <c r="B555" s="129"/>
      <c r="C555" s="129"/>
      <c r="D555" s="129"/>
      <c r="E555" s="129"/>
      <c r="F555" s="129"/>
      <c r="G555" s="129"/>
      <c r="H555" s="129"/>
      <c r="I555" s="129"/>
    </row>
    <row r="556">
      <c r="A556" s="129"/>
      <c r="B556" s="129"/>
      <c r="C556" s="129"/>
      <c r="D556" s="129"/>
      <c r="E556" s="129"/>
      <c r="F556" s="129"/>
      <c r="G556" s="129"/>
      <c r="H556" s="129"/>
      <c r="I556" s="129"/>
    </row>
    <row r="557">
      <c r="A557" s="129"/>
      <c r="B557" s="129"/>
      <c r="C557" s="129"/>
      <c r="D557" s="129"/>
      <c r="E557" s="129"/>
      <c r="F557" s="129"/>
      <c r="G557" s="129"/>
      <c r="H557" s="129"/>
      <c r="I557" s="129"/>
    </row>
    <row r="558">
      <c r="A558" s="129"/>
      <c r="B558" s="129"/>
      <c r="C558" s="129"/>
      <c r="D558" s="129"/>
      <c r="E558" s="129"/>
      <c r="F558" s="129"/>
      <c r="G558" s="129"/>
      <c r="H558" s="129"/>
      <c r="I558" s="129"/>
    </row>
    <row r="559">
      <c r="A559" s="129"/>
      <c r="B559" s="129"/>
      <c r="C559" s="129"/>
      <c r="D559" s="129"/>
      <c r="E559" s="129"/>
      <c r="F559" s="129"/>
      <c r="G559" s="129"/>
      <c r="H559" s="129"/>
      <c r="I559" s="129"/>
    </row>
    <row r="560">
      <c r="A560" s="129"/>
      <c r="B560" s="129"/>
      <c r="C560" s="129"/>
      <c r="D560" s="129"/>
      <c r="E560" s="129"/>
      <c r="F560" s="129"/>
      <c r="G560" s="129"/>
      <c r="H560" s="129"/>
      <c r="I560" s="129"/>
    </row>
    <row r="561">
      <c r="A561" s="129"/>
      <c r="B561" s="129"/>
      <c r="C561" s="129"/>
      <c r="D561" s="129"/>
      <c r="E561" s="129"/>
      <c r="F561" s="129"/>
      <c r="G561" s="129"/>
      <c r="H561" s="129"/>
      <c r="I561" s="129"/>
    </row>
    <row r="562">
      <c r="A562" s="129"/>
      <c r="B562" s="129"/>
      <c r="C562" s="129"/>
      <c r="D562" s="129"/>
      <c r="E562" s="129"/>
      <c r="F562" s="129"/>
      <c r="G562" s="129"/>
      <c r="H562" s="129"/>
      <c r="I562" s="129"/>
    </row>
    <row r="563">
      <c r="A563" s="129"/>
      <c r="B563" s="129"/>
      <c r="C563" s="129"/>
      <c r="D563" s="129"/>
      <c r="E563" s="129"/>
      <c r="F563" s="129"/>
      <c r="G563" s="129"/>
      <c r="H563" s="129"/>
      <c r="I563" s="129"/>
    </row>
    <row r="564">
      <c r="A564" s="129"/>
      <c r="B564" s="129"/>
      <c r="C564" s="129"/>
      <c r="D564" s="129"/>
      <c r="E564" s="129"/>
      <c r="F564" s="129"/>
      <c r="G564" s="129"/>
      <c r="H564" s="129"/>
      <c r="I564" s="129"/>
    </row>
    <row r="565">
      <c r="A565" s="129"/>
      <c r="B565" s="129"/>
      <c r="C565" s="129"/>
      <c r="D565" s="129"/>
      <c r="E565" s="129"/>
      <c r="F565" s="129"/>
      <c r="G565" s="129"/>
      <c r="H565" s="129"/>
      <c r="I565" s="129"/>
    </row>
    <row r="566">
      <c r="A566" s="129"/>
      <c r="B566" s="129"/>
      <c r="C566" s="129"/>
      <c r="D566" s="129"/>
      <c r="E566" s="129"/>
      <c r="F566" s="129"/>
      <c r="G566" s="129"/>
      <c r="H566" s="129"/>
      <c r="I566" s="129"/>
    </row>
    <row r="567">
      <c r="A567" s="129"/>
      <c r="B567" s="129"/>
      <c r="C567" s="129"/>
      <c r="D567" s="129"/>
      <c r="E567" s="129"/>
      <c r="F567" s="129"/>
      <c r="G567" s="129"/>
      <c r="H567" s="129"/>
      <c r="I567" s="129"/>
    </row>
    <row r="568">
      <c r="A568" s="129"/>
      <c r="B568" s="129"/>
      <c r="C568" s="129"/>
      <c r="D568" s="129"/>
      <c r="E568" s="129"/>
      <c r="F568" s="129"/>
      <c r="G568" s="129"/>
      <c r="H568" s="129"/>
      <c r="I568" s="129"/>
    </row>
    <row r="569">
      <c r="A569" s="129"/>
      <c r="B569" s="129"/>
      <c r="C569" s="129"/>
      <c r="D569" s="129"/>
      <c r="E569" s="129"/>
      <c r="F569" s="129"/>
      <c r="G569" s="129"/>
      <c r="H569" s="129"/>
      <c r="I569" s="129"/>
    </row>
    <row r="570">
      <c r="A570" s="129"/>
      <c r="B570" s="129"/>
      <c r="C570" s="129"/>
      <c r="D570" s="129"/>
      <c r="E570" s="129"/>
      <c r="F570" s="129"/>
      <c r="G570" s="129"/>
      <c r="H570" s="129"/>
      <c r="I570" s="129"/>
    </row>
    <row r="571">
      <c r="A571" s="129"/>
      <c r="B571" s="129"/>
      <c r="C571" s="129"/>
      <c r="D571" s="129"/>
      <c r="E571" s="129"/>
      <c r="F571" s="129"/>
      <c r="G571" s="129"/>
      <c r="H571" s="129"/>
      <c r="I571" s="129"/>
    </row>
    <row r="572">
      <c r="A572" s="129"/>
      <c r="B572" s="129"/>
      <c r="C572" s="129"/>
      <c r="D572" s="129"/>
      <c r="E572" s="129"/>
      <c r="F572" s="129"/>
      <c r="G572" s="129"/>
      <c r="H572" s="129"/>
      <c r="I572" s="129"/>
    </row>
    <row r="573">
      <c r="A573" s="129"/>
      <c r="B573" s="129"/>
      <c r="C573" s="129"/>
      <c r="D573" s="129"/>
      <c r="E573" s="129"/>
      <c r="F573" s="129"/>
      <c r="G573" s="129"/>
      <c r="H573" s="129"/>
      <c r="I573" s="129"/>
    </row>
    <row r="574">
      <c r="A574" s="129"/>
      <c r="B574" s="129"/>
      <c r="C574" s="129"/>
      <c r="D574" s="129"/>
      <c r="E574" s="129"/>
      <c r="F574" s="129"/>
      <c r="G574" s="129"/>
      <c r="H574" s="129"/>
      <c r="I574" s="129"/>
    </row>
    <row r="575">
      <c r="A575" s="129"/>
      <c r="B575" s="129"/>
      <c r="C575" s="129"/>
      <c r="D575" s="129"/>
      <c r="E575" s="129"/>
      <c r="F575" s="129"/>
      <c r="G575" s="129"/>
      <c r="H575" s="129"/>
      <c r="I575" s="129"/>
    </row>
    <row r="576">
      <c r="A576" s="129"/>
      <c r="B576" s="129"/>
      <c r="C576" s="129"/>
      <c r="D576" s="129"/>
      <c r="E576" s="129"/>
      <c r="F576" s="129"/>
      <c r="G576" s="129"/>
      <c r="H576" s="129"/>
      <c r="I576" s="129"/>
    </row>
    <row r="577">
      <c r="A577" s="129"/>
      <c r="B577" s="129"/>
      <c r="C577" s="129"/>
      <c r="D577" s="129"/>
      <c r="E577" s="129"/>
      <c r="F577" s="129"/>
      <c r="G577" s="129"/>
      <c r="H577" s="129"/>
      <c r="I577" s="129"/>
    </row>
    <row r="578">
      <c r="A578" s="129"/>
      <c r="B578" s="129"/>
      <c r="C578" s="129"/>
      <c r="D578" s="129"/>
      <c r="E578" s="129"/>
      <c r="F578" s="129"/>
      <c r="G578" s="129"/>
      <c r="H578" s="129"/>
      <c r="I578" s="129"/>
    </row>
    <row r="579">
      <c r="A579" s="129"/>
      <c r="B579" s="129"/>
      <c r="C579" s="129"/>
      <c r="D579" s="129"/>
      <c r="E579" s="129"/>
      <c r="F579" s="129"/>
      <c r="G579" s="129"/>
      <c r="H579" s="129"/>
      <c r="I579" s="129"/>
    </row>
    <row r="580">
      <c r="A580" s="129"/>
      <c r="B580" s="129"/>
      <c r="C580" s="129"/>
      <c r="D580" s="129"/>
      <c r="E580" s="129"/>
      <c r="F580" s="129"/>
      <c r="G580" s="129"/>
      <c r="H580" s="129"/>
      <c r="I580" s="129"/>
    </row>
    <row r="581">
      <c r="A581" s="129"/>
      <c r="B581" s="129"/>
      <c r="C581" s="129"/>
      <c r="D581" s="129"/>
      <c r="E581" s="129"/>
      <c r="F581" s="129"/>
      <c r="G581" s="129"/>
      <c r="H581" s="129"/>
      <c r="I581" s="129"/>
    </row>
    <row r="582">
      <c r="A582" s="129"/>
      <c r="B582" s="129"/>
      <c r="C582" s="129"/>
      <c r="D582" s="129"/>
      <c r="E582" s="129"/>
      <c r="F582" s="129"/>
      <c r="G582" s="129"/>
      <c r="H582" s="129"/>
      <c r="I582" s="129"/>
    </row>
    <row r="583">
      <c r="A583" s="129"/>
      <c r="B583" s="129"/>
      <c r="C583" s="129"/>
      <c r="D583" s="129"/>
      <c r="E583" s="129"/>
      <c r="F583" s="129"/>
      <c r="G583" s="129"/>
      <c r="H583" s="129"/>
      <c r="I583" s="129"/>
    </row>
    <row r="584">
      <c r="A584" s="129"/>
      <c r="B584" s="129"/>
      <c r="C584" s="129"/>
      <c r="D584" s="129"/>
      <c r="E584" s="129"/>
      <c r="F584" s="129"/>
      <c r="G584" s="129"/>
      <c r="H584" s="129"/>
      <c r="I584" s="129"/>
    </row>
    <row r="585">
      <c r="A585" s="129"/>
      <c r="B585" s="129"/>
      <c r="C585" s="129"/>
      <c r="D585" s="129"/>
      <c r="E585" s="129"/>
      <c r="F585" s="129"/>
      <c r="G585" s="129"/>
      <c r="H585" s="129"/>
      <c r="I585" s="129"/>
    </row>
    <row r="586">
      <c r="A586" s="129"/>
      <c r="B586" s="129"/>
      <c r="C586" s="129"/>
      <c r="D586" s="129"/>
      <c r="E586" s="129"/>
      <c r="F586" s="129"/>
      <c r="G586" s="129"/>
      <c r="H586" s="129"/>
      <c r="I586" s="129"/>
    </row>
    <row r="587">
      <c r="A587" s="129"/>
      <c r="B587" s="129"/>
      <c r="C587" s="129"/>
      <c r="D587" s="129"/>
      <c r="E587" s="129"/>
      <c r="F587" s="129"/>
      <c r="G587" s="129"/>
      <c r="H587" s="129"/>
      <c r="I587" s="129"/>
    </row>
    <row r="588">
      <c r="A588" s="129"/>
      <c r="B588" s="129"/>
      <c r="C588" s="129"/>
      <c r="D588" s="129"/>
      <c r="E588" s="129"/>
      <c r="F588" s="129"/>
      <c r="G588" s="129"/>
      <c r="H588" s="129"/>
      <c r="I588" s="129"/>
    </row>
    <row r="589">
      <c r="A589" s="129"/>
      <c r="B589" s="129"/>
      <c r="C589" s="129"/>
      <c r="D589" s="129"/>
      <c r="E589" s="129"/>
      <c r="F589" s="129"/>
      <c r="G589" s="129"/>
      <c r="H589" s="129"/>
      <c r="I589" s="129"/>
    </row>
    <row r="590">
      <c r="A590" s="129"/>
      <c r="B590" s="129"/>
      <c r="C590" s="129"/>
      <c r="D590" s="129"/>
      <c r="E590" s="129"/>
      <c r="F590" s="129"/>
      <c r="G590" s="129"/>
      <c r="H590" s="129"/>
      <c r="I590" s="129"/>
    </row>
    <row r="591">
      <c r="A591" s="129"/>
      <c r="B591" s="129"/>
      <c r="C591" s="129"/>
      <c r="D591" s="129"/>
      <c r="E591" s="129"/>
      <c r="F591" s="129"/>
      <c r="G591" s="129"/>
      <c r="H591" s="129"/>
      <c r="I591" s="129"/>
    </row>
    <row r="592">
      <c r="A592" s="129"/>
      <c r="B592" s="129"/>
      <c r="C592" s="129"/>
      <c r="D592" s="129"/>
      <c r="E592" s="129"/>
      <c r="F592" s="129"/>
      <c r="G592" s="129"/>
      <c r="H592" s="129"/>
      <c r="I592" s="129"/>
    </row>
    <row r="593">
      <c r="A593" s="129"/>
      <c r="B593" s="129"/>
      <c r="C593" s="129"/>
      <c r="D593" s="129"/>
      <c r="E593" s="129"/>
      <c r="F593" s="129"/>
      <c r="G593" s="129"/>
      <c r="H593" s="129"/>
      <c r="I593" s="129"/>
    </row>
    <row r="594">
      <c r="A594" s="129"/>
      <c r="B594" s="129"/>
      <c r="C594" s="129"/>
      <c r="D594" s="129"/>
      <c r="E594" s="129"/>
      <c r="F594" s="129"/>
      <c r="G594" s="129"/>
      <c r="H594" s="129"/>
      <c r="I594" s="129"/>
    </row>
    <row r="595">
      <c r="A595" s="129"/>
      <c r="B595" s="129"/>
      <c r="C595" s="129"/>
      <c r="D595" s="129"/>
      <c r="E595" s="129"/>
      <c r="F595" s="129"/>
      <c r="G595" s="129"/>
      <c r="H595" s="129"/>
      <c r="I595" s="129"/>
    </row>
    <row r="596">
      <c r="A596" s="129"/>
      <c r="B596" s="129"/>
      <c r="C596" s="129"/>
      <c r="D596" s="129"/>
      <c r="E596" s="129"/>
      <c r="F596" s="129"/>
      <c r="G596" s="129"/>
      <c r="H596" s="129"/>
      <c r="I596" s="129"/>
    </row>
    <row r="597">
      <c r="A597" s="129"/>
      <c r="B597" s="129"/>
      <c r="C597" s="129"/>
      <c r="D597" s="129"/>
      <c r="E597" s="129"/>
      <c r="F597" s="129"/>
      <c r="G597" s="129"/>
      <c r="H597" s="129"/>
      <c r="I597" s="129"/>
    </row>
    <row r="598">
      <c r="A598" s="129"/>
      <c r="B598" s="129"/>
      <c r="C598" s="129"/>
      <c r="D598" s="129"/>
      <c r="E598" s="129"/>
      <c r="F598" s="129"/>
      <c r="G598" s="129"/>
      <c r="H598" s="129"/>
      <c r="I598" s="129"/>
    </row>
    <row r="599">
      <c r="A599" s="129"/>
      <c r="B599" s="129"/>
      <c r="C599" s="129"/>
      <c r="D599" s="129"/>
      <c r="E599" s="129"/>
      <c r="F599" s="129"/>
      <c r="G599" s="129"/>
      <c r="H599" s="129"/>
      <c r="I599" s="129"/>
    </row>
    <row r="600">
      <c r="A600" s="129"/>
      <c r="B600" s="129"/>
      <c r="C600" s="129"/>
      <c r="D600" s="129"/>
      <c r="E600" s="129"/>
      <c r="F600" s="129"/>
      <c r="G600" s="129"/>
      <c r="H600" s="129"/>
      <c r="I600" s="129"/>
    </row>
    <row r="601">
      <c r="A601" s="129"/>
      <c r="B601" s="129"/>
      <c r="C601" s="129"/>
      <c r="D601" s="129"/>
      <c r="E601" s="129"/>
      <c r="F601" s="129"/>
      <c r="G601" s="129"/>
      <c r="H601" s="129"/>
      <c r="I601" s="129"/>
    </row>
    <row r="602">
      <c r="A602" s="129"/>
      <c r="B602" s="129"/>
      <c r="C602" s="129"/>
      <c r="D602" s="129"/>
      <c r="E602" s="129"/>
      <c r="F602" s="129"/>
      <c r="G602" s="129"/>
      <c r="H602" s="129"/>
      <c r="I602" s="129"/>
    </row>
    <row r="603">
      <c r="A603" s="129"/>
      <c r="B603" s="129"/>
      <c r="C603" s="129"/>
      <c r="D603" s="129"/>
      <c r="E603" s="129"/>
      <c r="F603" s="129"/>
      <c r="G603" s="129"/>
      <c r="H603" s="129"/>
      <c r="I603" s="129"/>
    </row>
    <row r="604">
      <c r="A604" s="129"/>
      <c r="B604" s="129"/>
      <c r="C604" s="129"/>
      <c r="D604" s="129"/>
      <c r="E604" s="129"/>
      <c r="F604" s="129"/>
      <c r="G604" s="129"/>
      <c r="H604" s="129"/>
      <c r="I604" s="129"/>
    </row>
    <row r="605">
      <c r="A605" s="129"/>
      <c r="B605" s="129"/>
      <c r="C605" s="129"/>
      <c r="D605" s="129"/>
      <c r="E605" s="129"/>
      <c r="F605" s="129"/>
      <c r="G605" s="129"/>
      <c r="H605" s="129"/>
      <c r="I605" s="129"/>
    </row>
    <row r="606">
      <c r="A606" s="129"/>
      <c r="B606" s="129"/>
      <c r="C606" s="129"/>
      <c r="D606" s="129"/>
      <c r="E606" s="129"/>
      <c r="F606" s="129"/>
      <c r="G606" s="129"/>
      <c r="H606" s="129"/>
      <c r="I606" s="129"/>
    </row>
    <row r="607">
      <c r="A607" s="129"/>
      <c r="B607" s="129"/>
      <c r="C607" s="129"/>
      <c r="D607" s="129"/>
      <c r="E607" s="129"/>
      <c r="F607" s="129"/>
      <c r="G607" s="129"/>
      <c r="H607" s="129"/>
      <c r="I607" s="129"/>
    </row>
    <row r="608">
      <c r="A608" s="129"/>
      <c r="B608" s="129"/>
      <c r="C608" s="129"/>
      <c r="D608" s="129"/>
      <c r="E608" s="129"/>
      <c r="F608" s="129"/>
      <c r="G608" s="129"/>
      <c r="H608" s="129"/>
      <c r="I608" s="129"/>
    </row>
    <row r="609">
      <c r="A609" s="129"/>
      <c r="B609" s="129"/>
      <c r="C609" s="129"/>
      <c r="D609" s="129"/>
      <c r="E609" s="129"/>
      <c r="F609" s="129"/>
      <c r="G609" s="129"/>
      <c r="H609" s="129"/>
      <c r="I609" s="129"/>
    </row>
    <row r="610">
      <c r="A610" s="129"/>
      <c r="B610" s="129"/>
      <c r="C610" s="129"/>
      <c r="D610" s="129"/>
      <c r="E610" s="129"/>
      <c r="F610" s="129"/>
      <c r="G610" s="129"/>
      <c r="H610" s="129"/>
      <c r="I610" s="129"/>
    </row>
    <row r="611">
      <c r="A611" s="129"/>
      <c r="B611" s="129"/>
      <c r="C611" s="129"/>
      <c r="D611" s="129"/>
      <c r="E611" s="129"/>
      <c r="F611" s="129"/>
      <c r="G611" s="129"/>
      <c r="H611" s="129"/>
      <c r="I611" s="129"/>
    </row>
    <row r="612">
      <c r="A612" s="129"/>
      <c r="B612" s="129"/>
      <c r="C612" s="129"/>
      <c r="D612" s="129"/>
      <c r="E612" s="129"/>
      <c r="F612" s="129"/>
      <c r="G612" s="129"/>
      <c r="H612" s="129"/>
      <c r="I612" s="129"/>
    </row>
    <row r="613">
      <c r="A613" s="129"/>
      <c r="B613" s="129"/>
      <c r="C613" s="129"/>
      <c r="D613" s="129"/>
      <c r="E613" s="129"/>
      <c r="F613" s="129"/>
      <c r="G613" s="129"/>
      <c r="H613" s="129"/>
      <c r="I613" s="129"/>
    </row>
    <row r="614">
      <c r="A614" s="129"/>
      <c r="B614" s="129"/>
      <c r="C614" s="129"/>
      <c r="D614" s="129"/>
      <c r="E614" s="129"/>
      <c r="F614" s="129"/>
      <c r="G614" s="129"/>
      <c r="H614" s="129"/>
      <c r="I614" s="129"/>
    </row>
    <row r="615">
      <c r="A615" s="129"/>
      <c r="B615" s="129"/>
      <c r="C615" s="129"/>
      <c r="D615" s="129"/>
      <c r="E615" s="129"/>
      <c r="F615" s="129"/>
      <c r="G615" s="129"/>
      <c r="H615" s="129"/>
      <c r="I615" s="129"/>
    </row>
    <row r="616">
      <c r="A616" s="129"/>
      <c r="B616" s="129"/>
      <c r="C616" s="129"/>
      <c r="D616" s="129"/>
      <c r="E616" s="129"/>
      <c r="F616" s="129"/>
      <c r="G616" s="129"/>
      <c r="H616" s="129"/>
      <c r="I616" s="129"/>
    </row>
    <row r="617">
      <c r="A617" s="129"/>
      <c r="B617" s="129"/>
      <c r="C617" s="129"/>
      <c r="D617" s="129"/>
      <c r="E617" s="129"/>
      <c r="F617" s="129"/>
      <c r="G617" s="129"/>
      <c r="H617" s="129"/>
      <c r="I617" s="129"/>
    </row>
    <row r="618">
      <c r="A618" s="129"/>
      <c r="B618" s="129"/>
      <c r="C618" s="129"/>
      <c r="D618" s="129"/>
      <c r="E618" s="129"/>
      <c r="F618" s="129"/>
      <c r="G618" s="129"/>
      <c r="H618" s="129"/>
      <c r="I618" s="129"/>
    </row>
    <row r="619">
      <c r="A619" s="129"/>
      <c r="B619" s="129"/>
      <c r="C619" s="129"/>
      <c r="D619" s="129"/>
      <c r="E619" s="129"/>
      <c r="F619" s="129"/>
      <c r="G619" s="129"/>
      <c r="H619" s="129"/>
      <c r="I619" s="129"/>
    </row>
    <row r="620">
      <c r="A620" s="129"/>
      <c r="B620" s="129"/>
      <c r="C620" s="129"/>
      <c r="D620" s="129"/>
      <c r="E620" s="129"/>
      <c r="F620" s="129"/>
      <c r="G620" s="129"/>
      <c r="H620" s="129"/>
      <c r="I620" s="129"/>
    </row>
    <row r="621">
      <c r="A621" s="129"/>
      <c r="B621" s="129"/>
      <c r="C621" s="129"/>
      <c r="D621" s="129"/>
      <c r="E621" s="129"/>
      <c r="F621" s="129"/>
      <c r="G621" s="129"/>
      <c r="H621" s="129"/>
      <c r="I621" s="129"/>
    </row>
    <row r="622">
      <c r="A622" s="129"/>
      <c r="B622" s="129"/>
      <c r="C622" s="129"/>
      <c r="D622" s="129"/>
      <c r="E622" s="129"/>
      <c r="F622" s="129"/>
      <c r="G622" s="129"/>
      <c r="H622" s="129"/>
      <c r="I622" s="129"/>
    </row>
    <row r="623">
      <c r="A623" s="129"/>
      <c r="B623" s="129"/>
      <c r="C623" s="129"/>
      <c r="D623" s="129"/>
      <c r="E623" s="129"/>
      <c r="F623" s="129"/>
      <c r="G623" s="129"/>
      <c r="H623" s="129"/>
      <c r="I623" s="129"/>
    </row>
    <row r="624">
      <c r="A624" s="129"/>
      <c r="B624" s="129"/>
      <c r="C624" s="129"/>
      <c r="D624" s="129"/>
      <c r="E624" s="129"/>
      <c r="F624" s="129"/>
      <c r="G624" s="129"/>
      <c r="H624" s="129"/>
      <c r="I624" s="129"/>
    </row>
    <row r="625">
      <c r="A625" s="129"/>
      <c r="B625" s="129"/>
      <c r="C625" s="129"/>
      <c r="D625" s="129"/>
      <c r="E625" s="129"/>
      <c r="F625" s="129"/>
      <c r="G625" s="129"/>
      <c r="H625" s="129"/>
      <c r="I625" s="129"/>
    </row>
    <row r="626">
      <c r="A626" s="129"/>
      <c r="B626" s="129"/>
      <c r="C626" s="129"/>
      <c r="D626" s="129"/>
      <c r="E626" s="129"/>
      <c r="F626" s="129"/>
      <c r="G626" s="129"/>
      <c r="H626" s="129"/>
      <c r="I626" s="129"/>
    </row>
    <row r="627">
      <c r="A627" s="129"/>
      <c r="B627" s="129"/>
      <c r="C627" s="129"/>
      <c r="D627" s="129"/>
      <c r="E627" s="129"/>
      <c r="F627" s="129"/>
      <c r="G627" s="129"/>
      <c r="H627" s="129"/>
      <c r="I627" s="129"/>
    </row>
    <row r="628">
      <c r="A628" s="129"/>
      <c r="B628" s="129"/>
      <c r="C628" s="129"/>
      <c r="D628" s="129"/>
      <c r="E628" s="129"/>
      <c r="F628" s="129"/>
      <c r="G628" s="129"/>
      <c r="H628" s="129"/>
      <c r="I628" s="129"/>
    </row>
    <row r="629">
      <c r="A629" s="129"/>
      <c r="B629" s="129"/>
      <c r="C629" s="129"/>
      <c r="D629" s="129"/>
      <c r="E629" s="129"/>
      <c r="F629" s="129"/>
      <c r="G629" s="129"/>
      <c r="H629" s="129"/>
      <c r="I629" s="129"/>
    </row>
    <row r="630">
      <c r="A630" s="129"/>
      <c r="B630" s="129"/>
      <c r="C630" s="129"/>
      <c r="D630" s="129"/>
      <c r="E630" s="129"/>
      <c r="F630" s="129"/>
      <c r="G630" s="129"/>
      <c r="H630" s="129"/>
      <c r="I630" s="129"/>
    </row>
    <row r="631">
      <c r="A631" s="129"/>
      <c r="B631" s="129"/>
      <c r="C631" s="129"/>
      <c r="D631" s="129"/>
      <c r="E631" s="129"/>
      <c r="F631" s="129"/>
      <c r="G631" s="129"/>
      <c r="H631" s="129"/>
      <c r="I631" s="129"/>
    </row>
    <row r="632">
      <c r="A632" s="129"/>
      <c r="B632" s="129"/>
      <c r="C632" s="129"/>
      <c r="D632" s="129"/>
      <c r="E632" s="129"/>
      <c r="F632" s="129"/>
      <c r="G632" s="129"/>
      <c r="H632" s="129"/>
      <c r="I632" s="129"/>
    </row>
    <row r="633">
      <c r="A633" s="129"/>
      <c r="B633" s="129"/>
      <c r="C633" s="129"/>
      <c r="D633" s="129"/>
      <c r="E633" s="129"/>
      <c r="F633" s="129"/>
      <c r="G633" s="129"/>
      <c r="H633" s="129"/>
      <c r="I633" s="129"/>
    </row>
    <row r="634">
      <c r="A634" s="129"/>
      <c r="B634" s="129"/>
      <c r="C634" s="129"/>
      <c r="D634" s="129"/>
      <c r="E634" s="129"/>
      <c r="F634" s="129"/>
      <c r="G634" s="129"/>
      <c r="H634" s="129"/>
      <c r="I634" s="129"/>
    </row>
    <row r="635">
      <c r="A635" s="129"/>
      <c r="B635" s="129"/>
      <c r="C635" s="129"/>
      <c r="D635" s="129"/>
      <c r="E635" s="129"/>
      <c r="F635" s="129"/>
      <c r="G635" s="129"/>
      <c r="H635" s="129"/>
      <c r="I635" s="129"/>
    </row>
    <row r="636">
      <c r="A636" s="129"/>
      <c r="B636" s="129"/>
      <c r="C636" s="129"/>
      <c r="D636" s="129"/>
      <c r="E636" s="129"/>
      <c r="F636" s="129"/>
      <c r="G636" s="129"/>
      <c r="H636" s="129"/>
      <c r="I636" s="129"/>
    </row>
    <row r="637">
      <c r="A637" s="129"/>
      <c r="B637" s="129"/>
      <c r="C637" s="129"/>
      <c r="D637" s="129"/>
      <c r="E637" s="129"/>
      <c r="F637" s="129"/>
      <c r="G637" s="129"/>
      <c r="H637" s="129"/>
      <c r="I637" s="129"/>
    </row>
    <row r="638">
      <c r="A638" s="129"/>
      <c r="B638" s="129"/>
      <c r="C638" s="129"/>
      <c r="D638" s="129"/>
      <c r="E638" s="129"/>
      <c r="F638" s="129"/>
      <c r="G638" s="129"/>
      <c r="H638" s="129"/>
      <c r="I638" s="129"/>
    </row>
    <row r="639">
      <c r="A639" s="129"/>
      <c r="B639" s="129"/>
      <c r="C639" s="129"/>
      <c r="D639" s="129"/>
      <c r="E639" s="129"/>
      <c r="F639" s="129"/>
      <c r="G639" s="129"/>
      <c r="H639" s="129"/>
      <c r="I639" s="129"/>
    </row>
    <row r="640">
      <c r="A640" s="129"/>
      <c r="B640" s="129"/>
      <c r="C640" s="129"/>
      <c r="D640" s="129"/>
      <c r="E640" s="129"/>
      <c r="F640" s="129"/>
      <c r="G640" s="129"/>
      <c r="H640" s="129"/>
      <c r="I640" s="129"/>
    </row>
    <row r="641">
      <c r="A641" s="129"/>
      <c r="B641" s="129"/>
      <c r="C641" s="129"/>
      <c r="D641" s="129"/>
      <c r="E641" s="129"/>
      <c r="F641" s="129"/>
      <c r="G641" s="129"/>
      <c r="H641" s="129"/>
      <c r="I641" s="129"/>
    </row>
    <row r="642">
      <c r="A642" s="129"/>
      <c r="B642" s="129"/>
      <c r="C642" s="129"/>
      <c r="D642" s="129"/>
      <c r="E642" s="129"/>
      <c r="F642" s="129"/>
      <c r="G642" s="129"/>
      <c r="H642" s="129"/>
      <c r="I642" s="129"/>
    </row>
    <row r="643">
      <c r="A643" s="129"/>
      <c r="B643" s="129"/>
      <c r="C643" s="129"/>
      <c r="D643" s="129"/>
      <c r="E643" s="129"/>
      <c r="F643" s="129"/>
      <c r="G643" s="129"/>
      <c r="H643" s="129"/>
      <c r="I643" s="129"/>
    </row>
    <row r="644">
      <c r="A644" s="129"/>
      <c r="B644" s="129"/>
      <c r="C644" s="129"/>
      <c r="D644" s="129"/>
      <c r="E644" s="129"/>
      <c r="F644" s="129"/>
      <c r="G644" s="129"/>
      <c r="H644" s="129"/>
      <c r="I644" s="129"/>
    </row>
    <row r="645">
      <c r="A645" s="129"/>
      <c r="B645" s="129"/>
      <c r="C645" s="129"/>
      <c r="D645" s="129"/>
      <c r="E645" s="129"/>
      <c r="F645" s="129"/>
      <c r="G645" s="129"/>
      <c r="H645" s="129"/>
      <c r="I645" s="129"/>
    </row>
    <row r="646">
      <c r="A646" s="129"/>
      <c r="B646" s="129"/>
      <c r="C646" s="129"/>
      <c r="D646" s="129"/>
      <c r="E646" s="129"/>
      <c r="F646" s="129"/>
      <c r="G646" s="129"/>
      <c r="H646" s="129"/>
      <c r="I646" s="129"/>
    </row>
    <row r="647">
      <c r="A647" s="129"/>
      <c r="B647" s="129"/>
      <c r="C647" s="129"/>
      <c r="D647" s="129"/>
      <c r="E647" s="129"/>
      <c r="F647" s="129"/>
      <c r="G647" s="129"/>
      <c r="H647" s="129"/>
      <c r="I647" s="129"/>
    </row>
    <row r="648">
      <c r="A648" s="129"/>
      <c r="B648" s="129"/>
      <c r="C648" s="129"/>
      <c r="D648" s="129"/>
      <c r="E648" s="129"/>
      <c r="F648" s="129"/>
      <c r="G648" s="129"/>
      <c r="H648" s="129"/>
      <c r="I648" s="129"/>
    </row>
    <row r="649">
      <c r="A649" s="129"/>
      <c r="B649" s="129"/>
      <c r="C649" s="129"/>
      <c r="D649" s="129"/>
      <c r="E649" s="129"/>
      <c r="F649" s="129"/>
      <c r="G649" s="129"/>
      <c r="H649" s="129"/>
      <c r="I649" s="129"/>
    </row>
    <row r="650">
      <c r="A650" s="129"/>
      <c r="B650" s="129"/>
      <c r="C650" s="129"/>
      <c r="D650" s="129"/>
      <c r="E650" s="129"/>
      <c r="F650" s="129"/>
      <c r="G650" s="129"/>
      <c r="H650" s="129"/>
      <c r="I650" s="129"/>
    </row>
    <row r="651">
      <c r="A651" s="129"/>
      <c r="B651" s="129"/>
      <c r="C651" s="129"/>
      <c r="D651" s="129"/>
      <c r="E651" s="129"/>
      <c r="F651" s="129"/>
      <c r="G651" s="129"/>
      <c r="H651" s="129"/>
      <c r="I651" s="129"/>
    </row>
    <row r="652">
      <c r="A652" s="129"/>
      <c r="B652" s="129"/>
      <c r="C652" s="129"/>
      <c r="D652" s="129"/>
      <c r="E652" s="129"/>
      <c r="F652" s="129"/>
      <c r="G652" s="129"/>
      <c r="H652" s="129"/>
      <c r="I652" s="129"/>
    </row>
    <row r="653">
      <c r="A653" s="129"/>
      <c r="B653" s="129"/>
      <c r="C653" s="129"/>
      <c r="D653" s="129"/>
      <c r="E653" s="129"/>
      <c r="F653" s="129"/>
      <c r="G653" s="129"/>
      <c r="H653" s="129"/>
      <c r="I653" s="129"/>
    </row>
    <row r="654">
      <c r="A654" s="129"/>
      <c r="B654" s="129"/>
      <c r="C654" s="129"/>
      <c r="D654" s="129"/>
      <c r="E654" s="129"/>
      <c r="F654" s="129"/>
      <c r="G654" s="129"/>
      <c r="H654" s="129"/>
      <c r="I654" s="129"/>
    </row>
    <row r="655">
      <c r="A655" s="129"/>
      <c r="B655" s="129"/>
      <c r="C655" s="129"/>
      <c r="D655" s="129"/>
      <c r="E655" s="129"/>
      <c r="F655" s="129"/>
      <c r="G655" s="129"/>
      <c r="H655" s="129"/>
      <c r="I655" s="129"/>
    </row>
    <row r="656">
      <c r="A656" s="129"/>
      <c r="B656" s="129"/>
      <c r="C656" s="129"/>
      <c r="D656" s="129"/>
      <c r="E656" s="129"/>
      <c r="F656" s="129"/>
      <c r="G656" s="129"/>
      <c r="H656" s="129"/>
      <c r="I656" s="129"/>
    </row>
    <row r="657">
      <c r="A657" s="129"/>
      <c r="B657" s="129"/>
      <c r="C657" s="129"/>
      <c r="D657" s="129"/>
      <c r="E657" s="129"/>
      <c r="F657" s="129"/>
      <c r="G657" s="129"/>
      <c r="H657" s="129"/>
      <c r="I657" s="129"/>
    </row>
    <row r="658">
      <c r="A658" s="129"/>
      <c r="B658" s="129"/>
      <c r="C658" s="129"/>
      <c r="D658" s="129"/>
      <c r="E658" s="129"/>
      <c r="F658" s="129"/>
      <c r="G658" s="129"/>
      <c r="H658" s="129"/>
      <c r="I658" s="129"/>
    </row>
    <row r="659">
      <c r="A659" s="129"/>
      <c r="B659" s="129"/>
      <c r="C659" s="129"/>
      <c r="D659" s="129"/>
      <c r="E659" s="129"/>
      <c r="F659" s="129"/>
      <c r="G659" s="129"/>
      <c r="H659" s="129"/>
      <c r="I659" s="129"/>
    </row>
    <row r="660">
      <c r="A660" s="129"/>
      <c r="B660" s="129"/>
      <c r="C660" s="129"/>
      <c r="D660" s="129"/>
      <c r="E660" s="129"/>
      <c r="F660" s="129"/>
      <c r="G660" s="129"/>
      <c r="H660" s="129"/>
      <c r="I660" s="129"/>
    </row>
    <row r="661">
      <c r="A661" s="129"/>
      <c r="B661" s="129"/>
      <c r="C661" s="129"/>
      <c r="D661" s="129"/>
      <c r="E661" s="129"/>
      <c r="F661" s="129"/>
      <c r="G661" s="129"/>
      <c r="H661" s="129"/>
      <c r="I661" s="129"/>
    </row>
    <row r="662">
      <c r="A662" s="129"/>
      <c r="B662" s="129"/>
      <c r="C662" s="129"/>
      <c r="D662" s="129"/>
      <c r="E662" s="129"/>
      <c r="F662" s="129"/>
      <c r="G662" s="129"/>
      <c r="H662" s="129"/>
      <c r="I662" s="129"/>
    </row>
    <row r="663">
      <c r="A663" s="129"/>
      <c r="B663" s="129"/>
      <c r="C663" s="129"/>
      <c r="D663" s="129"/>
      <c r="E663" s="129"/>
      <c r="F663" s="129"/>
      <c r="G663" s="129"/>
      <c r="H663" s="129"/>
      <c r="I663" s="129"/>
    </row>
    <row r="664">
      <c r="A664" s="129"/>
      <c r="B664" s="129"/>
      <c r="C664" s="129"/>
      <c r="D664" s="129"/>
      <c r="E664" s="129"/>
      <c r="F664" s="129"/>
      <c r="G664" s="129"/>
      <c r="H664" s="129"/>
      <c r="I664" s="129"/>
    </row>
    <row r="665">
      <c r="A665" s="129"/>
      <c r="B665" s="129"/>
      <c r="C665" s="129"/>
      <c r="D665" s="129"/>
      <c r="E665" s="129"/>
      <c r="F665" s="129"/>
      <c r="G665" s="129"/>
      <c r="H665" s="129"/>
      <c r="I665" s="129"/>
    </row>
    <row r="666">
      <c r="A666" s="129"/>
      <c r="B666" s="129"/>
      <c r="C666" s="129"/>
      <c r="D666" s="129"/>
      <c r="E666" s="129"/>
      <c r="F666" s="129"/>
      <c r="G666" s="129"/>
      <c r="H666" s="129"/>
      <c r="I666" s="129"/>
    </row>
    <row r="667">
      <c r="A667" s="129"/>
      <c r="B667" s="129"/>
      <c r="C667" s="129"/>
      <c r="D667" s="129"/>
      <c r="E667" s="129"/>
      <c r="F667" s="129"/>
      <c r="G667" s="129"/>
      <c r="H667" s="129"/>
      <c r="I667" s="129"/>
    </row>
    <row r="668">
      <c r="A668" s="129"/>
      <c r="B668" s="129"/>
      <c r="C668" s="129"/>
      <c r="D668" s="129"/>
      <c r="E668" s="129"/>
      <c r="F668" s="129"/>
      <c r="G668" s="129"/>
      <c r="H668" s="129"/>
      <c r="I668" s="129"/>
    </row>
    <row r="669">
      <c r="A669" s="129"/>
      <c r="B669" s="129"/>
      <c r="C669" s="129"/>
      <c r="D669" s="129"/>
      <c r="E669" s="129"/>
      <c r="F669" s="129"/>
      <c r="G669" s="129"/>
      <c r="H669" s="129"/>
      <c r="I669" s="129"/>
    </row>
    <row r="670">
      <c r="A670" s="129"/>
      <c r="B670" s="129"/>
      <c r="C670" s="129"/>
      <c r="D670" s="129"/>
      <c r="E670" s="129"/>
      <c r="F670" s="129"/>
      <c r="G670" s="129"/>
      <c r="H670" s="129"/>
      <c r="I670" s="129"/>
    </row>
    <row r="671">
      <c r="A671" s="129"/>
      <c r="B671" s="129"/>
      <c r="C671" s="129"/>
      <c r="D671" s="129"/>
      <c r="E671" s="129"/>
      <c r="F671" s="129"/>
      <c r="G671" s="129"/>
      <c r="H671" s="129"/>
      <c r="I671" s="129"/>
    </row>
    <row r="672">
      <c r="A672" s="129"/>
      <c r="B672" s="129"/>
      <c r="C672" s="129"/>
      <c r="D672" s="129"/>
      <c r="E672" s="129"/>
      <c r="F672" s="129"/>
      <c r="G672" s="129"/>
      <c r="H672" s="129"/>
      <c r="I672" s="129"/>
    </row>
    <row r="673">
      <c r="A673" s="129"/>
      <c r="B673" s="129"/>
      <c r="C673" s="129"/>
      <c r="D673" s="129"/>
      <c r="E673" s="129"/>
      <c r="F673" s="129"/>
      <c r="G673" s="129"/>
      <c r="H673" s="129"/>
      <c r="I673" s="129"/>
    </row>
    <row r="674">
      <c r="A674" s="129"/>
      <c r="B674" s="129"/>
      <c r="C674" s="129"/>
      <c r="D674" s="129"/>
      <c r="E674" s="129"/>
      <c r="F674" s="129"/>
      <c r="G674" s="129"/>
      <c r="H674" s="129"/>
      <c r="I674" s="129"/>
    </row>
    <row r="675">
      <c r="A675" s="129"/>
      <c r="B675" s="129"/>
      <c r="C675" s="129"/>
      <c r="D675" s="129"/>
      <c r="E675" s="129"/>
      <c r="F675" s="129"/>
      <c r="G675" s="129"/>
      <c r="H675" s="129"/>
      <c r="I675" s="129"/>
    </row>
    <row r="676">
      <c r="A676" s="129"/>
      <c r="B676" s="129"/>
      <c r="C676" s="129"/>
      <c r="D676" s="129"/>
      <c r="E676" s="129"/>
      <c r="F676" s="129"/>
      <c r="G676" s="129"/>
      <c r="H676" s="129"/>
      <c r="I676" s="129"/>
    </row>
    <row r="677">
      <c r="A677" s="129"/>
      <c r="B677" s="129"/>
      <c r="C677" s="129"/>
      <c r="D677" s="129"/>
      <c r="E677" s="129"/>
      <c r="F677" s="129"/>
      <c r="G677" s="129"/>
      <c r="H677" s="129"/>
      <c r="I677" s="129"/>
    </row>
    <row r="678">
      <c r="A678" s="129"/>
      <c r="B678" s="129"/>
      <c r="C678" s="129"/>
      <c r="D678" s="129"/>
      <c r="E678" s="129"/>
      <c r="F678" s="129"/>
      <c r="G678" s="129"/>
      <c r="H678" s="129"/>
      <c r="I678" s="129"/>
    </row>
    <row r="679">
      <c r="A679" s="129"/>
      <c r="B679" s="129"/>
      <c r="C679" s="129"/>
      <c r="D679" s="129"/>
      <c r="E679" s="129"/>
      <c r="F679" s="129"/>
      <c r="G679" s="129"/>
      <c r="H679" s="129"/>
      <c r="I679" s="129"/>
    </row>
    <row r="680">
      <c r="A680" s="129"/>
      <c r="B680" s="129"/>
      <c r="C680" s="129"/>
      <c r="D680" s="129"/>
      <c r="E680" s="129"/>
      <c r="F680" s="129"/>
      <c r="G680" s="129"/>
      <c r="H680" s="129"/>
      <c r="I680" s="129"/>
    </row>
    <row r="681">
      <c r="A681" s="129"/>
      <c r="B681" s="129"/>
      <c r="C681" s="129"/>
      <c r="D681" s="129"/>
      <c r="E681" s="129"/>
      <c r="F681" s="129"/>
      <c r="G681" s="129"/>
      <c r="H681" s="129"/>
      <c r="I681" s="129"/>
    </row>
    <row r="682">
      <c r="A682" s="129"/>
      <c r="B682" s="129"/>
      <c r="C682" s="129"/>
      <c r="D682" s="129"/>
      <c r="E682" s="129"/>
      <c r="F682" s="129"/>
      <c r="G682" s="129"/>
      <c r="H682" s="129"/>
      <c r="I682" s="129"/>
    </row>
    <row r="683">
      <c r="A683" s="129"/>
      <c r="B683" s="129"/>
      <c r="C683" s="129"/>
      <c r="D683" s="129"/>
      <c r="E683" s="129"/>
      <c r="F683" s="129"/>
      <c r="G683" s="129"/>
      <c r="H683" s="129"/>
      <c r="I683" s="129"/>
    </row>
    <row r="684">
      <c r="A684" s="129"/>
      <c r="B684" s="129"/>
      <c r="C684" s="129"/>
      <c r="D684" s="129"/>
      <c r="E684" s="129"/>
      <c r="F684" s="129"/>
      <c r="G684" s="129"/>
      <c r="H684" s="129"/>
      <c r="I684" s="129"/>
    </row>
    <row r="685">
      <c r="A685" s="129"/>
      <c r="B685" s="129"/>
      <c r="C685" s="129"/>
      <c r="D685" s="129"/>
      <c r="E685" s="129"/>
      <c r="F685" s="129"/>
      <c r="G685" s="129"/>
      <c r="H685" s="129"/>
      <c r="I685" s="129"/>
    </row>
    <row r="686">
      <c r="A686" s="129"/>
      <c r="B686" s="129"/>
      <c r="C686" s="129"/>
      <c r="D686" s="129"/>
      <c r="E686" s="129"/>
      <c r="F686" s="129"/>
      <c r="G686" s="129"/>
      <c r="H686" s="129"/>
      <c r="I686" s="129"/>
    </row>
    <row r="687">
      <c r="A687" s="129"/>
      <c r="B687" s="129"/>
      <c r="C687" s="129"/>
      <c r="D687" s="129"/>
      <c r="E687" s="129"/>
      <c r="F687" s="129"/>
      <c r="G687" s="129"/>
      <c r="H687" s="129"/>
      <c r="I687" s="129"/>
    </row>
    <row r="688">
      <c r="A688" s="129"/>
      <c r="B688" s="129"/>
      <c r="C688" s="129"/>
      <c r="D688" s="129"/>
      <c r="E688" s="129"/>
      <c r="F688" s="129"/>
      <c r="G688" s="129"/>
      <c r="H688" s="129"/>
      <c r="I688" s="129"/>
    </row>
    <row r="689">
      <c r="A689" s="129"/>
      <c r="B689" s="129"/>
      <c r="C689" s="129"/>
      <c r="D689" s="129"/>
      <c r="E689" s="129"/>
      <c r="F689" s="129"/>
      <c r="G689" s="129"/>
      <c r="H689" s="129"/>
      <c r="I689" s="129"/>
    </row>
    <row r="690">
      <c r="A690" s="129"/>
      <c r="B690" s="129"/>
      <c r="C690" s="129"/>
      <c r="D690" s="129"/>
      <c r="E690" s="129"/>
      <c r="F690" s="129"/>
      <c r="G690" s="129"/>
      <c r="H690" s="129"/>
      <c r="I690" s="129"/>
    </row>
    <row r="691">
      <c r="A691" s="129"/>
      <c r="B691" s="129"/>
      <c r="C691" s="129"/>
      <c r="D691" s="129"/>
      <c r="E691" s="129"/>
      <c r="F691" s="129"/>
      <c r="G691" s="129"/>
      <c r="H691" s="129"/>
      <c r="I691" s="129"/>
    </row>
    <row r="692">
      <c r="A692" s="129"/>
      <c r="B692" s="129"/>
      <c r="C692" s="129"/>
      <c r="D692" s="129"/>
      <c r="E692" s="129"/>
      <c r="F692" s="129"/>
      <c r="G692" s="129"/>
      <c r="H692" s="129"/>
      <c r="I692" s="129"/>
    </row>
    <row r="693">
      <c r="A693" s="129"/>
      <c r="B693" s="129"/>
      <c r="C693" s="129"/>
      <c r="D693" s="129"/>
      <c r="E693" s="129"/>
      <c r="F693" s="129"/>
      <c r="G693" s="129"/>
      <c r="H693" s="129"/>
      <c r="I693" s="129"/>
    </row>
    <row r="694">
      <c r="A694" s="129"/>
      <c r="B694" s="129"/>
      <c r="C694" s="129"/>
      <c r="D694" s="129"/>
      <c r="E694" s="129"/>
      <c r="F694" s="129"/>
      <c r="G694" s="129"/>
      <c r="H694" s="129"/>
      <c r="I694" s="129"/>
    </row>
    <row r="695">
      <c r="A695" s="129"/>
      <c r="B695" s="129"/>
      <c r="C695" s="129"/>
      <c r="D695" s="129"/>
      <c r="E695" s="129"/>
      <c r="F695" s="129"/>
      <c r="G695" s="129"/>
      <c r="H695" s="129"/>
      <c r="I695" s="129"/>
    </row>
    <row r="696">
      <c r="A696" s="129"/>
      <c r="B696" s="129"/>
      <c r="C696" s="129"/>
      <c r="D696" s="129"/>
      <c r="E696" s="129"/>
      <c r="F696" s="129"/>
      <c r="G696" s="129"/>
      <c r="H696" s="129"/>
      <c r="I696" s="129"/>
    </row>
    <row r="697">
      <c r="A697" s="129"/>
      <c r="B697" s="129"/>
      <c r="C697" s="129"/>
      <c r="D697" s="129"/>
      <c r="E697" s="129"/>
      <c r="F697" s="129"/>
      <c r="G697" s="129"/>
      <c r="H697" s="129"/>
      <c r="I697" s="129"/>
    </row>
    <row r="698">
      <c r="A698" s="129"/>
      <c r="B698" s="129"/>
      <c r="C698" s="129"/>
      <c r="D698" s="129"/>
      <c r="E698" s="129"/>
      <c r="F698" s="129"/>
      <c r="G698" s="129"/>
      <c r="H698" s="129"/>
      <c r="I698" s="129"/>
    </row>
    <row r="699">
      <c r="A699" s="129"/>
      <c r="B699" s="129"/>
      <c r="C699" s="129"/>
      <c r="D699" s="129"/>
      <c r="E699" s="129"/>
      <c r="F699" s="129"/>
      <c r="G699" s="129"/>
      <c r="H699" s="129"/>
      <c r="I699" s="129"/>
    </row>
    <row r="700">
      <c r="A700" s="129"/>
      <c r="B700" s="129"/>
      <c r="C700" s="129"/>
      <c r="D700" s="129"/>
      <c r="E700" s="129"/>
      <c r="F700" s="129"/>
      <c r="G700" s="129"/>
      <c r="H700" s="129"/>
      <c r="I700" s="129"/>
    </row>
    <row r="701">
      <c r="A701" s="129"/>
      <c r="B701" s="129"/>
      <c r="C701" s="129"/>
      <c r="D701" s="129"/>
      <c r="E701" s="129"/>
      <c r="F701" s="129"/>
      <c r="G701" s="129"/>
      <c r="H701" s="129"/>
      <c r="I701" s="129"/>
    </row>
    <row r="702">
      <c r="A702" s="129"/>
      <c r="B702" s="129"/>
      <c r="C702" s="129"/>
      <c r="D702" s="129"/>
      <c r="E702" s="129"/>
      <c r="F702" s="129"/>
      <c r="G702" s="129"/>
      <c r="H702" s="129"/>
      <c r="I702" s="129"/>
    </row>
    <row r="703">
      <c r="A703" s="129"/>
      <c r="B703" s="129"/>
      <c r="C703" s="129"/>
      <c r="D703" s="129"/>
      <c r="E703" s="129"/>
      <c r="F703" s="129"/>
      <c r="G703" s="129"/>
      <c r="H703" s="129"/>
      <c r="I703" s="129"/>
    </row>
    <row r="704">
      <c r="A704" s="129"/>
      <c r="B704" s="129"/>
      <c r="C704" s="129"/>
      <c r="D704" s="129"/>
      <c r="E704" s="129"/>
      <c r="F704" s="129"/>
      <c r="G704" s="129"/>
      <c r="H704" s="129"/>
      <c r="I704" s="129"/>
    </row>
    <row r="705">
      <c r="A705" s="129"/>
      <c r="B705" s="129"/>
      <c r="C705" s="129"/>
      <c r="D705" s="129"/>
      <c r="E705" s="129"/>
      <c r="F705" s="129"/>
      <c r="G705" s="129"/>
      <c r="H705" s="129"/>
      <c r="I705" s="129"/>
    </row>
    <row r="706">
      <c r="A706" s="129"/>
      <c r="B706" s="129"/>
      <c r="C706" s="129"/>
      <c r="D706" s="129"/>
      <c r="E706" s="129"/>
      <c r="F706" s="129"/>
      <c r="G706" s="129"/>
      <c r="H706" s="129"/>
      <c r="I706" s="129"/>
    </row>
    <row r="707">
      <c r="A707" s="129"/>
      <c r="B707" s="129"/>
      <c r="C707" s="129"/>
      <c r="D707" s="129"/>
      <c r="E707" s="129"/>
      <c r="F707" s="129"/>
      <c r="G707" s="129"/>
      <c r="H707" s="129"/>
      <c r="I707" s="129"/>
    </row>
    <row r="708">
      <c r="A708" s="129"/>
      <c r="B708" s="129"/>
      <c r="C708" s="129"/>
      <c r="D708" s="129"/>
      <c r="E708" s="129"/>
      <c r="F708" s="129"/>
      <c r="G708" s="129"/>
      <c r="H708" s="129"/>
      <c r="I708" s="129"/>
    </row>
    <row r="709">
      <c r="A709" s="129"/>
      <c r="B709" s="129"/>
      <c r="C709" s="129"/>
      <c r="D709" s="129"/>
      <c r="E709" s="129"/>
      <c r="F709" s="129"/>
      <c r="G709" s="129"/>
      <c r="H709" s="129"/>
      <c r="I709" s="129"/>
    </row>
    <row r="710">
      <c r="A710" s="129"/>
      <c r="B710" s="129"/>
      <c r="C710" s="129"/>
      <c r="D710" s="129"/>
      <c r="E710" s="129"/>
      <c r="F710" s="129"/>
      <c r="G710" s="129"/>
      <c r="H710" s="129"/>
      <c r="I710" s="129"/>
    </row>
    <row r="711">
      <c r="A711" s="129"/>
      <c r="B711" s="129"/>
      <c r="C711" s="129"/>
      <c r="D711" s="129"/>
      <c r="E711" s="129"/>
      <c r="F711" s="129"/>
      <c r="G711" s="129"/>
      <c r="H711" s="129"/>
      <c r="I711" s="129"/>
    </row>
    <row r="712">
      <c r="A712" s="129"/>
      <c r="B712" s="129"/>
      <c r="C712" s="129"/>
      <c r="D712" s="129"/>
      <c r="E712" s="129"/>
      <c r="F712" s="129"/>
      <c r="G712" s="129"/>
      <c r="H712" s="129"/>
      <c r="I712" s="129"/>
    </row>
    <row r="713">
      <c r="A713" s="129"/>
      <c r="B713" s="129"/>
      <c r="C713" s="129"/>
      <c r="D713" s="129"/>
      <c r="E713" s="129"/>
      <c r="F713" s="129"/>
      <c r="G713" s="129"/>
      <c r="H713" s="129"/>
      <c r="I713" s="129"/>
    </row>
    <row r="714">
      <c r="A714" s="129"/>
      <c r="B714" s="129"/>
      <c r="C714" s="129"/>
      <c r="D714" s="129"/>
      <c r="E714" s="129"/>
      <c r="F714" s="129"/>
      <c r="G714" s="129"/>
      <c r="H714" s="129"/>
      <c r="I714" s="129"/>
    </row>
    <row r="715">
      <c r="A715" s="129"/>
      <c r="B715" s="129"/>
      <c r="C715" s="129"/>
      <c r="D715" s="129"/>
      <c r="E715" s="129"/>
      <c r="F715" s="129"/>
      <c r="G715" s="129"/>
      <c r="H715" s="129"/>
      <c r="I715" s="129"/>
    </row>
    <row r="716">
      <c r="A716" s="129"/>
      <c r="B716" s="129"/>
      <c r="C716" s="129"/>
      <c r="D716" s="129"/>
      <c r="E716" s="129"/>
      <c r="F716" s="129"/>
      <c r="G716" s="129"/>
      <c r="H716" s="129"/>
      <c r="I716" s="129"/>
    </row>
    <row r="717">
      <c r="A717" s="129"/>
      <c r="B717" s="129"/>
      <c r="C717" s="129"/>
      <c r="D717" s="129"/>
      <c r="E717" s="129"/>
      <c r="F717" s="129"/>
      <c r="G717" s="129"/>
      <c r="H717" s="129"/>
      <c r="I717" s="129"/>
    </row>
    <row r="718">
      <c r="A718" s="129"/>
      <c r="B718" s="129"/>
      <c r="C718" s="129"/>
      <c r="D718" s="129"/>
      <c r="E718" s="129"/>
      <c r="F718" s="129"/>
      <c r="G718" s="129"/>
      <c r="H718" s="129"/>
      <c r="I718" s="129"/>
    </row>
    <row r="719">
      <c r="A719" s="129"/>
      <c r="B719" s="129"/>
      <c r="C719" s="129"/>
      <c r="D719" s="129"/>
      <c r="E719" s="129"/>
      <c r="F719" s="129"/>
      <c r="G719" s="129"/>
      <c r="H719" s="129"/>
      <c r="I719" s="129"/>
    </row>
    <row r="720">
      <c r="A720" s="129"/>
      <c r="B720" s="129"/>
      <c r="C720" s="129"/>
      <c r="D720" s="129"/>
      <c r="E720" s="129"/>
      <c r="F720" s="129"/>
      <c r="G720" s="129"/>
      <c r="H720" s="129"/>
      <c r="I720" s="129"/>
    </row>
    <row r="721">
      <c r="A721" s="129"/>
      <c r="B721" s="129"/>
      <c r="C721" s="129"/>
      <c r="D721" s="129"/>
      <c r="E721" s="129"/>
      <c r="F721" s="129"/>
      <c r="G721" s="129"/>
      <c r="H721" s="129"/>
      <c r="I721" s="129"/>
    </row>
    <row r="722">
      <c r="A722" s="129"/>
      <c r="B722" s="129"/>
      <c r="C722" s="129"/>
      <c r="D722" s="129"/>
      <c r="E722" s="129"/>
      <c r="F722" s="129"/>
      <c r="G722" s="129"/>
      <c r="H722" s="129"/>
      <c r="I722" s="129"/>
    </row>
    <row r="723">
      <c r="A723" s="129"/>
      <c r="B723" s="129"/>
      <c r="C723" s="129"/>
      <c r="D723" s="129"/>
      <c r="E723" s="129"/>
      <c r="F723" s="129"/>
      <c r="G723" s="129"/>
      <c r="H723" s="129"/>
      <c r="I723" s="129"/>
    </row>
    <row r="724">
      <c r="A724" s="129"/>
      <c r="B724" s="129"/>
      <c r="C724" s="129"/>
      <c r="D724" s="129"/>
      <c r="E724" s="129"/>
      <c r="F724" s="129"/>
      <c r="G724" s="129"/>
      <c r="H724" s="129"/>
      <c r="I724" s="129"/>
    </row>
    <row r="725">
      <c r="A725" s="129"/>
      <c r="B725" s="129"/>
      <c r="C725" s="129"/>
      <c r="D725" s="129"/>
      <c r="E725" s="129"/>
      <c r="F725" s="129"/>
      <c r="G725" s="129"/>
      <c r="H725" s="129"/>
      <c r="I725" s="129"/>
    </row>
    <row r="726">
      <c r="A726" s="129"/>
      <c r="B726" s="129"/>
      <c r="C726" s="129"/>
      <c r="D726" s="129"/>
      <c r="E726" s="129"/>
      <c r="F726" s="129"/>
      <c r="G726" s="129"/>
      <c r="H726" s="129"/>
      <c r="I726" s="129"/>
    </row>
    <row r="727">
      <c r="A727" s="129"/>
      <c r="B727" s="129"/>
      <c r="C727" s="129"/>
      <c r="D727" s="129"/>
      <c r="E727" s="129"/>
      <c r="F727" s="129"/>
      <c r="G727" s="129"/>
      <c r="H727" s="129"/>
      <c r="I727" s="129"/>
    </row>
    <row r="728">
      <c r="A728" s="129"/>
      <c r="B728" s="129"/>
      <c r="C728" s="129"/>
      <c r="D728" s="129"/>
      <c r="E728" s="129"/>
      <c r="F728" s="129"/>
      <c r="G728" s="129"/>
      <c r="H728" s="129"/>
      <c r="I728" s="129"/>
    </row>
    <row r="729">
      <c r="A729" s="129"/>
      <c r="B729" s="129"/>
      <c r="C729" s="129"/>
      <c r="D729" s="129"/>
      <c r="E729" s="129"/>
      <c r="F729" s="129"/>
      <c r="G729" s="129"/>
      <c r="H729" s="129"/>
      <c r="I729" s="129"/>
    </row>
    <row r="730">
      <c r="A730" s="129"/>
      <c r="B730" s="129"/>
      <c r="C730" s="129"/>
      <c r="D730" s="129"/>
      <c r="E730" s="129"/>
      <c r="F730" s="129"/>
      <c r="G730" s="129"/>
      <c r="H730" s="129"/>
      <c r="I730" s="129"/>
    </row>
    <row r="731">
      <c r="A731" s="129"/>
      <c r="B731" s="129"/>
      <c r="C731" s="129"/>
      <c r="D731" s="129"/>
      <c r="E731" s="129"/>
      <c r="F731" s="129"/>
      <c r="G731" s="129"/>
      <c r="H731" s="129"/>
      <c r="I731" s="129"/>
    </row>
    <row r="732">
      <c r="A732" s="129"/>
      <c r="B732" s="129"/>
      <c r="C732" s="129"/>
      <c r="D732" s="129"/>
      <c r="E732" s="129"/>
      <c r="F732" s="129"/>
      <c r="G732" s="129"/>
      <c r="H732" s="129"/>
      <c r="I732" s="129"/>
    </row>
    <row r="733">
      <c r="A733" s="129"/>
      <c r="B733" s="129"/>
      <c r="C733" s="129"/>
      <c r="D733" s="129"/>
      <c r="E733" s="129"/>
      <c r="F733" s="129"/>
      <c r="G733" s="129"/>
      <c r="H733" s="129"/>
      <c r="I733" s="129"/>
    </row>
    <row r="734">
      <c r="A734" s="129"/>
      <c r="B734" s="129"/>
      <c r="C734" s="129"/>
      <c r="D734" s="129"/>
      <c r="E734" s="129"/>
      <c r="F734" s="129"/>
      <c r="G734" s="129"/>
      <c r="H734" s="129"/>
      <c r="I734" s="129"/>
    </row>
    <row r="735">
      <c r="A735" s="129"/>
      <c r="B735" s="129"/>
      <c r="C735" s="129"/>
      <c r="D735" s="129"/>
      <c r="E735" s="129"/>
      <c r="F735" s="129"/>
      <c r="G735" s="129"/>
      <c r="H735" s="129"/>
      <c r="I735" s="129"/>
    </row>
    <row r="736">
      <c r="A736" s="129"/>
      <c r="B736" s="129"/>
      <c r="C736" s="129"/>
      <c r="D736" s="129"/>
      <c r="E736" s="129"/>
      <c r="F736" s="129"/>
      <c r="G736" s="129"/>
      <c r="H736" s="129"/>
      <c r="I736" s="129"/>
    </row>
    <row r="737">
      <c r="A737" s="129"/>
      <c r="B737" s="129"/>
      <c r="C737" s="129"/>
      <c r="D737" s="129"/>
      <c r="E737" s="129"/>
      <c r="F737" s="129"/>
      <c r="G737" s="129"/>
      <c r="H737" s="129"/>
      <c r="I737" s="129"/>
    </row>
    <row r="738">
      <c r="A738" s="129"/>
      <c r="B738" s="129"/>
      <c r="C738" s="129"/>
      <c r="D738" s="129"/>
      <c r="E738" s="129"/>
      <c r="F738" s="129"/>
      <c r="G738" s="129"/>
      <c r="H738" s="129"/>
      <c r="I738" s="129"/>
    </row>
    <row r="739">
      <c r="A739" s="129"/>
      <c r="B739" s="129"/>
      <c r="C739" s="129"/>
      <c r="D739" s="129"/>
      <c r="E739" s="129"/>
      <c r="F739" s="129"/>
      <c r="G739" s="129"/>
      <c r="H739" s="129"/>
      <c r="I739" s="129"/>
    </row>
    <row r="740">
      <c r="A740" s="129"/>
      <c r="B740" s="129"/>
      <c r="C740" s="129"/>
      <c r="D740" s="129"/>
      <c r="E740" s="129"/>
      <c r="F740" s="129"/>
      <c r="G740" s="129"/>
      <c r="H740" s="129"/>
      <c r="I740" s="129"/>
    </row>
    <row r="741">
      <c r="A741" s="129"/>
      <c r="B741" s="129"/>
      <c r="C741" s="129"/>
      <c r="D741" s="129"/>
      <c r="E741" s="129"/>
      <c r="F741" s="129"/>
      <c r="G741" s="129"/>
      <c r="H741" s="129"/>
      <c r="I741" s="129"/>
    </row>
    <row r="742">
      <c r="A742" s="129"/>
      <c r="B742" s="129"/>
      <c r="C742" s="129"/>
      <c r="D742" s="129"/>
      <c r="E742" s="129"/>
      <c r="F742" s="129"/>
      <c r="G742" s="129"/>
      <c r="H742" s="129"/>
      <c r="I742" s="129"/>
    </row>
    <row r="743">
      <c r="A743" s="129"/>
      <c r="B743" s="129"/>
      <c r="C743" s="129"/>
      <c r="D743" s="129"/>
      <c r="E743" s="129"/>
      <c r="F743" s="129"/>
      <c r="G743" s="129"/>
      <c r="H743" s="129"/>
      <c r="I743" s="129"/>
    </row>
    <row r="744">
      <c r="A744" s="129"/>
      <c r="B744" s="129"/>
      <c r="C744" s="129"/>
      <c r="D744" s="129"/>
      <c r="E744" s="129"/>
      <c r="F744" s="129"/>
      <c r="G744" s="129"/>
      <c r="H744" s="129"/>
      <c r="I744" s="129"/>
    </row>
    <row r="745">
      <c r="A745" s="129"/>
      <c r="B745" s="129"/>
      <c r="C745" s="129"/>
      <c r="D745" s="129"/>
      <c r="E745" s="129"/>
      <c r="F745" s="129"/>
      <c r="G745" s="129"/>
      <c r="H745" s="129"/>
      <c r="I745" s="129"/>
    </row>
    <row r="746">
      <c r="A746" s="129"/>
      <c r="B746" s="129"/>
      <c r="C746" s="129"/>
      <c r="D746" s="129"/>
      <c r="E746" s="129"/>
      <c r="F746" s="129"/>
      <c r="G746" s="129"/>
      <c r="H746" s="129"/>
      <c r="I746" s="129"/>
    </row>
    <row r="747">
      <c r="A747" s="129"/>
      <c r="B747" s="129"/>
      <c r="C747" s="129"/>
      <c r="D747" s="129"/>
      <c r="E747" s="129"/>
      <c r="F747" s="129"/>
      <c r="G747" s="129"/>
      <c r="H747" s="129"/>
      <c r="I747" s="129"/>
    </row>
    <row r="748">
      <c r="A748" s="129"/>
      <c r="B748" s="129"/>
      <c r="C748" s="129"/>
      <c r="D748" s="129"/>
      <c r="E748" s="129"/>
      <c r="F748" s="129"/>
      <c r="G748" s="129"/>
      <c r="H748" s="129"/>
      <c r="I748" s="129"/>
    </row>
    <row r="749">
      <c r="A749" s="129"/>
      <c r="B749" s="129"/>
      <c r="C749" s="129"/>
      <c r="D749" s="129"/>
      <c r="E749" s="129"/>
      <c r="F749" s="129"/>
      <c r="G749" s="129"/>
      <c r="H749" s="129"/>
      <c r="I749" s="129"/>
    </row>
    <row r="750">
      <c r="A750" s="129"/>
      <c r="B750" s="129"/>
      <c r="C750" s="129"/>
      <c r="D750" s="129"/>
      <c r="E750" s="129"/>
      <c r="F750" s="129"/>
      <c r="G750" s="129"/>
      <c r="H750" s="129"/>
      <c r="I750" s="129"/>
    </row>
    <row r="751">
      <c r="A751" s="129"/>
      <c r="B751" s="129"/>
      <c r="C751" s="129"/>
      <c r="D751" s="129"/>
      <c r="E751" s="129"/>
      <c r="F751" s="129"/>
      <c r="G751" s="129"/>
      <c r="H751" s="129"/>
      <c r="I751" s="129"/>
    </row>
    <row r="752">
      <c r="A752" s="129"/>
      <c r="B752" s="129"/>
      <c r="C752" s="129"/>
      <c r="D752" s="129"/>
      <c r="E752" s="129"/>
      <c r="F752" s="129"/>
      <c r="G752" s="129"/>
      <c r="H752" s="129"/>
      <c r="I752" s="129"/>
    </row>
    <row r="753">
      <c r="A753" s="129"/>
      <c r="B753" s="129"/>
      <c r="C753" s="129"/>
      <c r="D753" s="129"/>
      <c r="E753" s="129"/>
      <c r="F753" s="129"/>
      <c r="G753" s="129"/>
      <c r="H753" s="129"/>
      <c r="I753" s="129"/>
    </row>
    <row r="754">
      <c r="A754" s="129"/>
      <c r="B754" s="129"/>
      <c r="C754" s="129"/>
      <c r="D754" s="129"/>
      <c r="E754" s="129"/>
      <c r="F754" s="129"/>
      <c r="G754" s="129"/>
      <c r="H754" s="129"/>
      <c r="I754" s="129"/>
    </row>
    <row r="755">
      <c r="A755" s="129"/>
      <c r="B755" s="129"/>
      <c r="C755" s="129"/>
      <c r="D755" s="129"/>
      <c r="E755" s="129"/>
      <c r="F755" s="129"/>
      <c r="G755" s="129"/>
      <c r="H755" s="129"/>
      <c r="I755" s="129"/>
    </row>
    <row r="756">
      <c r="A756" s="129"/>
      <c r="B756" s="129"/>
      <c r="C756" s="129"/>
      <c r="D756" s="129"/>
      <c r="E756" s="129"/>
      <c r="F756" s="129"/>
      <c r="G756" s="129"/>
      <c r="H756" s="129"/>
      <c r="I756" s="129"/>
    </row>
    <row r="757">
      <c r="A757" s="129"/>
      <c r="B757" s="129"/>
      <c r="C757" s="129"/>
      <c r="D757" s="129"/>
      <c r="E757" s="129"/>
      <c r="F757" s="129"/>
      <c r="G757" s="129"/>
      <c r="H757" s="129"/>
      <c r="I757" s="129"/>
    </row>
    <row r="758">
      <c r="A758" s="129"/>
      <c r="B758" s="129"/>
      <c r="C758" s="129"/>
      <c r="D758" s="129"/>
      <c r="E758" s="129"/>
      <c r="F758" s="129"/>
      <c r="G758" s="129"/>
      <c r="H758" s="129"/>
      <c r="I758" s="129"/>
    </row>
    <row r="759">
      <c r="A759" s="129"/>
      <c r="B759" s="129"/>
      <c r="C759" s="129"/>
      <c r="D759" s="129"/>
      <c r="E759" s="129"/>
      <c r="F759" s="129"/>
      <c r="G759" s="129"/>
      <c r="H759" s="129"/>
      <c r="I759" s="129"/>
    </row>
    <row r="760">
      <c r="A760" s="129"/>
      <c r="B760" s="129"/>
      <c r="C760" s="129"/>
      <c r="D760" s="129"/>
      <c r="E760" s="129"/>
      <c r="F760" s="129"/>
      <c r="G760" s="129"/>
      <c r="H760" s="129"/>
      <c r="I760" s="129"/>
    </row>
    <row r="761">
      <c r="A761" s="129"/>
      <c r="B761" s="129"/>
      <c r="C761" s="129"/>
      <c r="D761" s="129"/>
      <c r="E761" s="129"/>
      <c r="F761" s="129"/>
      <c r="G761" s="129"/>
      <c r="H761" s="129"/>
      <c r="I761" s="129"/>
    </row>
    <row r="762">
      <c r="A762" s="129"/>
      <c r="B762" s="129"/>
      <c r="C762" s="129"/>
      <c r="D762" s="129"/>
      <c r="E762" s="129"/>
      <c r="F762" s="129"/>
      <c r="G762" s="129"/>
      <c r="H762" s="129"/>
      <c r="I762" s="129"/>
    </row>
    <row r="763">
      <c r="A763" s="129"/>
      <c r="B763" s="129"/>
      <c r="C763" s="129"/>
      <c r="D763" s="129"/>
      <c r="E763" s="129"/>
      <c r="F763" s="129"/>
      <c r="G763" s="129"/>
      <c r="H763" s="129"/>
      <c r="I763" s="129"/>
    </row>
    <row r="764">
      <c r="A764" s="129"/>
      <c r="B764" s="129"/>
      <c r="C764" s="129"/>
      <c r="D764" s="129"/>
      <c r="E764" s="129"/>
      <c r="F764" s="129"/>
      <c r="G764" s="129"/>
      <c r="H764" s="129"/>
      <c r="I764" s="129"/>
    </row>
    <row r="765">
      <c r="A765" s="129"/>
      <c r="B765" s="129"/>
      <c r="C765" s="129"/>
      <c r="D765" s="129"/>
      <c r="E765" s="129"/>
      <c r="F765" s="129"/>
      <c r="G765" s="129"/>
      <c r="H765" s="129"/>
      <c r="I765" s="129"/>
    </row>
    <row r="766">
      <c r="A766" s="129"/>
      <c r="B766" s="129"/>
      <c r="C766" s="129"/>
      <c r="D766" s="129"/>
      <c r="E766" s="129"/>
      <c r="F766" s="129"/>
      <c r="G766" s="129"/>
      <c r="H766" s="129"/>
      <c r="I766" s="129"/>
    </row>
    <row r="767">
      <c r="A767" s="129"/>
      <c r="B767" s="129"/>
      <c r="C767" s="129"/>
      <c r="D767" s="129"/>
      <c r="E767" s="129"/>
      <c r="F767" s="129"/>
      <c r="G767" s="129"/>
      <c r="H767" s="129"/>
      <c r="I767" s="129"/>
    </row>
    <row r="768">
      <c r="A768" s="129"/>
      <c r="B768" s="129"/>
      <c r="C768" s="129"/>
      <c r="D768" s="129"/>
      <c r="E768" s="129"/>
      <c r="F768" s="129"/>
      <c r="G768" s="129"/>
      <c r="H768" s="129"/>
      <c r="I768" s="129"/>
    </row>
    <row r="769">
      <c r="A769" s="129"/>
      <c r="B769" s="129"/>
      <c r="C769" s="129"/>
      <c r="D769" s="129"/>
      <c r="E769" s="129"/>
      <c r="F769" s="129"/>
      <c r="G769" s="129"/>
      <c r="H769" s="129"/>
      <c r="I769" s="129"/>
    </row>
    <row r="770">
      <c r="A770" s="129"/>
      <c r="B770" s="129"/>
      <c r="C770" s="129"/>
      <c r="D770" s="129"/>
      <c r="E770" s="129"/>
      <c r="F770" s="129"/>
      <c r="G770" s="129"/>
      <c r="H770" s="129"/>
      <c r="I770" s="129"/>
    </row>
    <row r="771">
      <c r="A771" s="129"/>
      <c r="B771" s="129"/>
      <c r="C771" s="129"/>
      <c r="D771" s="129"/>
      <c r="E771" s="129"/>
      <c r="F771" s="129"/>
      <c r="G771" s="129"/>
      <c r="H771" s="129"/>
      <c r="I771" s="129"/>
    </row>
    <row r="772">
      <c r="A772" s="129"/>
      <c r="B772" s="129"/>
      <c r="C772" s="129"/>
      <c r="D772" s="129"/>
      <c r="E772" s="129"/>
      <c r="F772" s="129"/>
      <c r="G772" s="129"/>
      <c r="H772" s="129"/>
      <c r="I772" s="129"/>
    </row>
    <row r="773">
      <c r="A773" s="129"/>
      <c r="B773" s="129"/>
      <c r="C773" s="129"/>
      <c r="D773" s="129"/>
      <c r="E773" s="129"/>
      <c r="F773" s="129"/>
      <c r="G773" s="129"/>
      <c r="H773" s="129"/>
      <c r="I773" s="129"/>
    </row>
    <row r="774">
      <c r="A774" s="129"/>
      <c r="B774" s="129"/>
      <c r="C774" s="129"/>
      <c r="D774" s="129"/>
      <c r="E774" s="129"/>
      <c r="F774" s="129"/>
      <c r="G774" s="129"/>
      <c r="H774" s="129"/>
      <c r="I774" s="129"/>
    </row>
    <row r="775">
      <c r="A775" s="129"/>
      <c r="B775" s="129"/>
      <c r="C775" s="129"/>
      <c r="D775" s="129"/>
      <c r="E775" s="129"/>
      <c r="F775" s="129"/>
      <c r="G775" s="129"/>
      <c r="H775" s="129"/>
      <c r="I775" s="129"/>
    </row>
    <row r="776">
      <c r="A776" s="129"/>
      <c r="B776" s="129"/>
      <c r="C776" s="129"/>
      <c r="D776" s="129"/>
      <c r="E776" s="129"/>
      <c r="F776" s="129"/>
      <c r="G776" s="129"/>
      <c r="H776" s="129"/>
      <c r="I776" s="129"/>
    </row>
    <row r="777">
      <c r="A777" s="129"/>
      <c r="B777" s="129"/>
      <c r="C777" s="129"/>
      <c r="D777" s="129"/>
      <c r="E777" s="129"/>
      <c r="F777" s="129"/>
      <c r="G777" s="129"/>
      <c r="H777" s="129"/>
      <c r="I777" s="129"/>
    </row>
    <row r="778">
      <c r="A778" s="129"/>
      <c r="B778" s="129"/>
      <c r="C778" s="129"/>
      <c r="D778" s="129"/>
      <c r="E778" s="129"/>
      <c r="F778" s="129"/>
      <c r="G778" s="129"/>
      <c r="H778" s="129"/>
      <c r="I778" s="129"/>
    </row>
    <row r="779">
      <c r="A779" s="129"/>
      <c r="B779" s="129"/>
      <c r="C779" s="129"/>
      <c r="D779" s="129"/>
      <c r="E779" s="129"/>
      <c r="F779" s="129"/>
      <c r="G779" s="129"/>
      <c r="H779" s="129"/>
      <c r="I779" s="129"/>
    </row>
    <row r="780">
      <c r="A780" s="129"/>
      <c r="B780" s="129"/>
      <c r="C780" s="129"/>
      <c r="D780" s="129"/>
      <c r="E780" s="129"/>
      <c r="F780" s="129"/>
      <c r="G780" s="129"/>
      <c r="H780" s="129"/>
      <c r="I780" s="129"/>
    </row>
    <row r="781">
      <c r="A781" s="129"/>
      <c r="B781" s="129"/>
      <c r="C781" s="129"/>
      <c r="D781" s="129"/>
      <c r="E781" s="129"/>
      <c r="F781" s="129"/>
      <c r="G781" s="129"/>
      <c r="H781" s="129"/>
      <c r="I781" s="129"/>
    </row>
    <row r="782">
      <c r="A782" s="129"/>
      <c r="B782" s="129"/>
      <c r="C782" s="129"/>
      <c r="D782" s="129"/>
      <c r="E782" s="129"/>
      <c r="F782" s="129"/>
      <c r="G782" s="129"/>
      <c r="H782" s="129"/>
      <c r="I782" s="129"/>
    </row>
    <row r="783">
      <c r="A783" s="129"/>
      <c r="B783" s="129"/>
      <c r="C783" s="129"/>
      <c r="D783" s="129"/>
      <c r="E783" s="129"/>
      <c r="F783" s="129"/>
      <c r="G783" s="129"/>
      <c r="H783" s="129"/>
      <c r="I783" s="129"/>
    </row>
    <row r="784">
      <c r="A784" s="129"/>
      <c r="B784" s="129"/>
      <c r="C784" s="129"/>
      <c r="D784" s="129"/>
      <c r="E784" s="129"/>
      <c r="F784" s="129"/>
      <c r="G784" s="129"/>
      <c r="H784" s="129"/>
      <c r="I784" s="129"/>
    </row>
    <row r="785">
      <c r="A785" s="129"/>
      <c r="B785" s="129"/>
      <c r="C785" s="129"/>
      <c r="D785" s="129"/>
      <c r="E785" s="129"/>
      <c r="F785" s="129"/>
      <c r="G785" s="129"/>
      <c r="H785" s="129"/>
      <c r="I785" s="129"/>
    </row>
    <row r="786">
      <c r="A786" s="129"/>
      <c r="B786" s="129"/>
      <c r="C786" s="129"/>
      <c r="D786" s="129"/>
      <c r="E786" s="129"/>
      <c r="F786" s="129"/>
      <c r="G786" s="129"/>
      <c r="H786" s="129"/>
      <c r="I786" s="129"/>
    </row>
    <row r="787">
      <c r="A787" s="129"/>
      <c r="B787" s="129"/>
      <c r="C787" s="129"/>
      <c r="D787" s="129"/>
      <c r="E787" s="129"/>
      <c r="F787" s="129"/>
      <c r="G787" s="129"/>
      <c r="H787" s="129"/>
      <c r="I787" s="129"/>
    </row>
    <row r="788">
      <c r="A788" s="129"/>
      <c r="B788" s="129"/>
      <c r="C788" s="129"/>
      <c r="D788" s="129"/>
      <c r="E788" s="129"/>
      <c r="F788" s="129"/>
      <c r="G788" s="129"/>
      <c r="H788" s="129"/>
      <c r="I788" s="129"/>
    </row>
    <row r="789">
      <c r="A789" s="129"/>
      <c r="B789" s="129"/>
      <c r="C789" s="129"/>
      <c r="D789" s="129"/>
      <c r="E789" s="129"/>
      <c r="F789" s="129"/>
      <c r="G789" s="129"/>
      <c r="H789" s="129"/>
      <c r="I789" s="129"/>
    </row>
    <row r="790">
      <c r="A790" s="129"/>
      <c r="B790" s="129"/>
      <c r="C790" s="129"/>
      <c r="D790" s="129"/>
      <c r="E790" s="129"/>
      <c r="F790" s="129"/>
      <c r="G790" s="129"/>
      <c r="H790" s="129"/>
      <c r="I790" s="129"/>
    </row>
    <row r="791">
      <c r="A791" s="129"/>
      <c r="B791" s="129"/>
      <c r="C791" s="129"/>
      <c r="D791" s="129"/>
      <c r="E791" s="129"/>
      <c r="F791" s="129"/>
      <c r="G791" s="129"/>
      <c r="H791" s="129"/>
      <c r="I791" s="129"/>
    </row>
    <row r="792">
      <c r="A792" s="129"/>
      <c r="B792" s="129"/>
      <c r="C792" s="129"/>
      <c r="D792" s="129"/>
      <c r="E792" s="129"/>
      <c r="F792" s="129"/>
      <c r="G792" s="129"/>
      <c r="H792" s="129"/>
      <c r="I792" s="129"/>
    </row>
    <row r="793">
      <c r="A793" s="129"/>
      <c r="B793" s="129"/>
      <c r="C793" s="129"/>
      <c r="D793" s="129"/>
      <c r="E793" s="129"/>
      <c r="F793" s="129"/>
      <c r="G793" s="129"/>
      <c r="H793" s="129"/>
      <c r="I793" s="129"/>
    </row>
    <row r="794">
      <c r="A794" s="129"/>
      <c r="B794" s="129"/>
      <c r="C794" s="129"/>
      <c r="D794" s="129"/>
      <c r="E794" s="129"/>
      <c r="F794" s="129"/>
      <c r="G794" s="129"/>
      <c r="H794" s="129"/>
      <c r="I794" s="129"/>
    </row>
    <row r="795">
      <c r="A795" s="129"/>
      <c r="B795" s="129"/>
      <c r="C795" s="129"/>
      <c r="D795" s="129"/>
      <c r="E795" s="129"/>
      <c r="F795" s="129"/>
      <c r="G795" s="129"/>
      <c r="H795" s="129"/>
      <c r="I795" s="129"/>
    </row>
    <row r="796">
      <c r="A796" s="129"/>
      <c r="B796" s="129"/>
      <c r="C796" s="129"/>
      <c r="D796" s="129"/>
      <c r="E796" s="129"/>
      <c r="F796" s="129"/>
      <c r="G796" s="129"/>
      <c r="H796" s="129"/>
      <c r="I796" s="129"/>
    </row>
    <row r="797">
      <c r="A797" s="129"/>
      <c r="B797" s="129"/>
      <c r="C797" s="129"/>
      <c r="D797" s="129"/>
      <c r="E797" s="129"/>
      <c r="F797" s="129"/>
      <c r="G797" s="129"/>
      <c r="H797" s="129"/>
      <c r="I797" s="129"/>
    </row>
    <row r="798">
      <c r="A798" s="129"/>
      <c r="B798" s="129"/>
      <c r="C798" s="129"/>
      <c r="D798" s="129"/>
      <c r="E798" s="129"/>
      <c r="F798" s="129"/>
      <c r="G798" s="129"/>
      <c r="H798" s="129"/>
      <c r="I798" s="129"/>
    </row>
    <row r="799">
      <c r="A799" s="129"/>
      <c r="B799" s="129"/>
      <c r="C799" s="129"/>
      <c r="D799" s="129"/>
      <c r="E799" s="129"/>
      <c r="F799" s="129"/>
      <c r="G799" s="129"/>
      <c r="H799" s="129"/>
      <c r="I799" s="129"/>
    </row>
    <row r="800">
      <c r="A800" s="129"/>
      <c r="B800" s="129"/>
      <c r="C800" s="129"/>
      <c r="D800" s="129"/>
      <c r="E800" s="129"/>
      <c r="F800" s="129"/>
      <c r="G800" s="129"/>
      <c r="H800" s="129"/>
      <c r="I800" s="129"/>
    </row>
    <row r="801">
      <c r="A801" s="129"/>
      <c r="B801" s="129"/>
      <c r="C801" s="129"/>
      <c r="D801" s="129"/>
      <c r="E801" s="129"/>
      <c r="F801" s="129"/>
      <c r="G801" s="129"/>
      <c r="H801" s="129"/>
      <c r="I801" s="129"/>
    </row>
    <row r="802">
      <c r="A802" s="129"/>
      <c r="B802" s="129"/>
      <c r="C802" s="129"/>
      <c r="D802" s="129"/>
      <c r="E802" s="129"/>
      <c r="F802" s="129"/>
      <c r="G802" s="129"/>
      <c r="H802" s="129"/>
      <c r="I802" s="129"/>
    </row>
    <row r="803">
      <c r="A803" s="129"/>
      <c r="B803" s="129"/>
      <c r="C803" s="129"/>
      <c r="D803" s="129"/>
      <c r="E803" s="129"/>
      <c r="F803" s="129"/>
      <c r="G803" s="129"/>
      <c r="H803" s="129"/>
      <c r="I803" s="129"/>
    </row>
    <row r="804">
      <c r="A804" s="129"/>
      <c r="B804" s="129"/>
      <c r="C804" s="129"/>
      <c r="D804" s="129"/>
      <c r="E804" s="129"/>
      <c r="F804" s="129"/>
      <c r="G804" s="129"/>
      <c r="H804" s="129"/>
      <c r="I804" s="129"/>
    </row>
    <row r="805">
      <c r="A805" s="129"/>
      <c r="B805" s="129"/>
      <c r="C805" s="129"/>
      <c r="D805" s="129"/>
      <c r="E805" s="129"/>
      <c r="F805" s="129"/>
      <c r="G805" s="129"/>
      <c r="H805" s="129"/>
      <c r="I805" s="129"/>
    </row>
    <row r="806">
      <c r="A806" s="129"/>
      <c r="B806" s="129"/>
      <c r="C806" s="129"/>
      <c r="D806" s="129"/>
      <c r="E806" s="129"/>
      <c r="F806" s="129"/>
      <c r="G806" s="129"/>
      <c r="H806" s="129"/>
      <c r="I806" s="129"/>
    </row>
    <row r="807">
      <c r="A807" s="129"/>
      <c r="B807" s="129"/>
      <c r="C807" s="129"/>
      <c r="D807" s="129"/>
      <c r="E807" s="129"/>
      <c r="F807" s="129"/>
      <c r="G807" s="129"/>
      <c r="H807" s="129"/>
      <c r="I807" s="129"/>
    </row>
    <row r="808">
      <c r="A808" s="129"/>
      <c r="B808" s="129"/>
      <c r="C808" s="129"/>
      <c r="D808" s="129"/>
      <c r="E808" s="129"/>
      <c r="F808" s="129"/>
      <c r="G808" s="129"/>
      <c r="H808" s="129"/>
      <c r="I808" s="129"/>
    </row>
    <row r="809">
      <c r="A809" s="129"/>
      <c r="B809" s="129"/>
      <c r="C809" s="129"/>
      <c r="D809" s="129"/>
      <c r="E809" s="129"/>
      <c r="F809" s="129"/>
      <c r="G809" s="129"/>
      <c r="H809" s="129"/>
      <c r="I809" s="129"/>
    </row>
    <row r="810">
      <c r="A810" s="129"/>
      <c r="B810" s="129"/>
      <c r="C810" s="129"/>
      <c r="D810" s="129"/>
      <c r="E810" s="129"/>
      <c r="F810" s="129"/>
      <c r="G810" s="129"/>
      <c r="H810" s="129"/>
      <c r="I810" s="129"/>
    </row>
    <row r="811">
      <c r="A811" s="129"/>
      <c r="B811" s="129"/>
      <c r="C811" s="129"/>
      <c r="D811" s="129"/>
      <c r="E811" s="129"/>
      <c r="F811" s="129"/>
      <c r="G811" s="129"/>
      <c r="H811" s="129"/>
      <c r="I811" s="129"/>
    </row>
    <row r="812">
      <c r="A812" s="129"/>
      <c r="B812" s="129"/>
      <c r="C812" s="129"/>
      <c r="D812" s="129"/>
      <c r="E812" s="129"/>
      <c r="F812" s="129"/>
      <c r="G812" s="129"/>
      <c r="H812" s="129"/>
      <c r="I812" s="129"/>
    </row>
    <row r="813">
      <c r="A813" s="129"/>
      <c r="B813" s="129"/>
      <c r="C813" s="129"/>
      <c r="D813" s="129"/>
      <c r="E813" s="129"/>
      <c r="F813" s="129"/>
      <c r="G813" s="129"/>
      <c r="H813" s="129"/>
      <c r="I813" s="129"/>
    </row>
    <row r="814">
      <c r="A814" s="129"/>
      <c r="B814" s="129"/>
      <c r="C814" s="129"/>
      <c r="D814" s="129"/>
      <c r="E814" s="129"/>
      <c r="F814" s="129"/>
      <c r="G814" s="129"/>
      <c r="H814" s="129"/>
      <c r="I814" s="129"/>
    </row>
    <row r="815">
      <c r="A815" s="129"/>
      <c r="B815" s="129"/>
      <c r="C815" s="129"/>
      <c r="D815" s="129"/>
      <c r="E815" s="129"/>
      <c r="F815" s="129"/>
      <c r="G815" s="129"/>
      <c r="H815" s="129"/>
      <c r="I815" s="129"/>
    </row>
    <row r="816">
      <c r="A816" s="129"/>
      <c r="B816" s="129"/>
      <c r="C816" s="129"/>
      <c r="D816" s="129"/>
      <c r="E816" s="129"/>
      <c r="F816" s="129"/>
      <c r="G816" s="129"/>
      <c r="H816" s="129"/>
      <c r="I816" s="129"/>
    </row>
    <row r="817">
      <c r="A817" s="129"/>
      <c r="B817" s="129"/>
      <c r="C817" s="129"/>
      <c r="D817" s="129"/>
      <c r="E817" s="129"/>
      <c r="F817" s="129"/>
      <c r="G817" s="129"/>
      <c r="H817" s="129"/>
      <c r="I817" s="129"/>
    </row>
    <row r="818">
      <c r="A818" s="129"/>
      <c r="B818" s="129"/>
      <c r="C818" s="129"/>
      <c r="D818" s="129"/>
      <c r="E818" s="129"/>
      <c r="F818" s="129"/>
      <c r="G818" s="129"/>
      <c r="H818" s="129"/>
      <c r="I818" s="129"/>
    </row>
    <row r="819">
      <c r="A819" s="129"/>
      <c r="B819" s="129"/>
      <c r="C819" s="129"/>
      <c r="D819" s="129"/>
      <c r="E819" s="129"/>
      <c r="F819" s="129"/>
      <c r="G819" s="129"/>
      <c r="H819" s="129"/>
      <c r="I819" s="129"/>
    </row>
    <row r="820">
      <c r="A820" s="129"/>
      <c r="B820" s="129"/>
      <c r="C820" s="129"/>
      <c r="D820" s="129"/>
      <c r="E820" s="129"/>
      <c r="F820" s="129"/>
      <c r="G820" s="129"/>
      <c r="H820" s="129"/>
      <c r="I820" s="129"/>
    </row>
    <row r="821">
      <c r="A821" s="129"/>
      <c r="B821" s="129"/>
      <c r="C821" s="129"/>
      <c r="D821" s="129"/>
      <c r="E821" s="129"/>
      <c r="F821" s="129"/>
      <c r="G821" s="129"/>
      <c r="H821" s="129"/>
      <c r="I821" s="129"/>
    </row>
    <row r="822">
      <c r="A822" s="129"/>
      <c r="B822" s="129"/>
      <c r="C822" s="129"/>
      <c r="D822" s="129"/>
      <c r="E822" s="129"/>
      <c r="F822" s="129"/>
      <c r="G822" s="129"/>
      <c r="H822" s="129"/>
      <c r="I822" s="129"/>
    </row>
    <row r="823">
      <c r="A823" s="129"/>
      <c r="B823" s="129"/>
      <c r="C823" s="129"/>
      <c r="D823" s="129"/>
      <c r="E823" s="129"/>
      <c r="F823" s="129"/>
      <c r="G823" s="129"/>
      <c r="H823" s="129"/>
      <c r="I823" s="129"/>
    </row>
    <row r="824">
      <c r="A824" s="129"/>
      <c r="B824" s="129"/>
      <c r="C824" s="129"/>
      <c r="D824" s="129"/>
      <c r="E824" s="129"/>
      <c r="F824" s="129"/>
      <c r="G824" s="129"/>
      <c r="H824" s="129"/>
      <c r="I824" s="129"/>
    </row>
    <row r="825">
      <c r="A825" s="129"/>
      <c r="B825" s="129"/>
      <c r="C825" s="129"/>
      <c r="D825" s="129"/>
      <c r="E825" s="129"/>
      <c r="F825" s="129"/>
      <c r="G825" s="129"/>
      <c r="H825" s="129"/>
      <c r="I825" s="129"/>
    </row>
    <row r="826">
      <c r="A826" s="129"/>
      <c r="B826" s="129"/>
      <c r="C826" s="129"/>
      <c r="D826" s="129"/>
      <c r="E826" s="129"/>
      <c r="F826" s="129"/>
      <c r="G826" s="129"/>
      <c r="H826" s="129"/>
      <c r="I826" s="129"/>
    </row>
    <row r="827">
      <c r="A827" s="129"/>
      <c r="B827" s="129"/>
      <c r="C827" s="129"/>
      <c r="D827" s="129"/>
      <c r="E827" s="129"/>
      <c r="F827" s="129"/>
      <c r="G827" s="129"/>
      <c r="H827" s="129"/>
      <c r="I827" s="129"/>
    </row>
    <row r="828">
      <c r="A828" s="129"/>
      <c r="B828" s="129"/>
      <c r="C828" s="129"/>
      <c r="D828" s="129"/>
      <c r="E828" s="129"/>
      <c r="F828" s="129"/>
      <c r="G828" s="129"/>
      <c r="H828" s="129"/>
      <c r="I828" s="129"/>
    </row>
    <row r="829">
      <c r="A829" s="129"/>
      <c r="B829" s="129"/>
      <c r="C829" s="129"/>
      <c r="D829" s="129"/>
      <c r="E829" s="129"/>
      <c r="F829" s="129"/>
      <c r="G829" s="129"/>
      <c r="H829" s="129"/>
      <c r="I829" s="129"/>
    </row>
    <row r="830">
      <c r="A830" s="129"/>
      <c r="B830" s="129"/>
      <c r="C830" s="129"/>
      <c r="D830" s="129"/>
      <c r="E830" s="129"/>
      <c r="F830" s="129"/>
      <c r="G830" s="129"/>
      <c r="H830" s="129"/>
      <c r="I830" s="129"/>
    </row>
    <row r="831">
      <c r="A831" s="129"/>
      <c r="B831" s="129"/>
      <c r="C831" s="129"/>
      <c r="D831" s="129"/>
      <c r="E831" s="129"/>
      <c r="F831" s="129"/>
      <c r="G831" s="129"/>
      <c r="H831" s="129"/>
      <c r="I831" s="129"/>
    </row>
    <row r="832">
      <c r="A832" s="129"/>
      <c r="B832" s="129"/>
      <c r="C832" s="129"/>
      <c r="D832" s="129"/>
      <c r="E832" s="129"/>
      <c r="F832" s="129"/>
      <c r="G832" s="129"/>
      <c r="H832" s="129"/>
      <c r="I832" s="129"/>
    </row>
    <row r="833">
      <c r="A833" s="129"/>
      <c r="B833" s="129"/>
      <c r="C833" s="129"/>
      <c r="D833" s="129"/>
      <c r="E833" s="129"/>
      <c r="F833" s="129"/>
      <c r="G833" s="129"/>
      <c r="H833" s="129"/>
      <c r="I833" s="129"/>
    </row>
    <row r="834">
      <c r="A834" s="129"/>
      <c r="B834" s="129"/>
      <c r="C834" s="129"/>
      <c r="D834" s="129"/>
      <c r="E834" s="129"/>
      <c r="F834" s="129"/>
      <c r="G834" s="129"/>
      <c r="H834" s="129"/>
      <c r="I834" s="129"/>
    </row>
    <row r="835">
      <c r="A835" s="129"/>
      <c r="B835" s="129"/>
      <c r="C835" s="129"/>
      <c r="D835" s="129"/>
      <c r="E835" s="129"/>
      <c r="F835" s="129"/>
      <c r="G835" s="129"/>
      <c r="H835" s="129"/>
      <c r="I835" s="129"/>
    </row>
    <row r="836">
      <c r="A836" s="129"/>
      <c r="B836" s="129"/>
      <c r="C836" s="129"/>
      <c r="D836" s="129"/>
      <c r="E836" s="129"/>
      <c r="F836" s="129"/>
      <c r="G836" s="129"/>
      <c r="H836" s="129"/>
      <c r="I836" s="129"/>
    </row>
    <row r="837">
      <c r="A837" s="129"/>
      <c r="B837" s="129"/>
      <c r="C837" s="129"/>
      <c r="D837" s="129"/>
      <c r="E837" s="129"/>
      <c r="F837" s="129"/>
      <c r="G837" s="129"/>
      <c r="H837" s="129"/>
      <c r="I837" s="129"/>
    </row>
    <row r="838">
      <c r="A838" s="129"/>
      <c r="B838" s="129"/>
      <c r="C838" s="129"/>
      <c r="D838" s="129"/>
      <c r="E838" s="129"/>
      <c r="F838" s="129"/>
      <c r="G838" s="129"/>
      <c r="H838" s="129"/>
      <c r="I838" s="129"/>
    </row>
    <row r="839">
      <c r="A839" s="129"/>
      <c r="B839" s="129"/>
      <c r="C839" s="129"/>
      <c r="D839" s="129"/>
      <c r="E839" s="129"/>
      <c r="F839" s="129"/>
      <c r="G839" s="129"/>
      <c r="H839" s="129"/>
      <c r="I839" s="129"/>
    </row>
    <row r="840">
      <c r="A840" s="129"/>
      <c r="B840" s="129"/>
      <c r="C840" s="129"/>
      <c r="D840" s="129"/>
      <c r="E840" s="129"/>
      <c r="F840" s="129"/>
      <c r="G840" s="129"/>
      <c r="H840" s="129"/>
      <c r="I840" s="129"/>
    </row>
    <row r="841">
      <c r="A841" s="129"/>
      <c r="B841" s="129"/>
      <c r="C841" s="129"/>
      <c r="D841" s="129"/>
      <c r="E841" s="129"/>
      <c r="F841" s="129"/>
      <c r="G841" s="129"/>
      <c r="H841" s="129"/>
      <c r="I841" s="129"/>
    </row>
    <row r="842">
      <c r="A842" s="129"/>
      <c r="B842" s="129"/>
      <c r="C842" s="129"/>
      <c r="D842" s="129"/>
      <c r="E842" s="129"/>
      <c r="F842" s="129"/>
      <c r="G842" s="129"/>
      <c r="H842" s="129"/>
      <c r="I842" s="129"/>
    </row>
    <row r="843">
      <c r="A843" s="129"/>
      <c r="B843" s="129"/>
      <c r="C843" s="129"/>
      <c r="D843" s="129"/>
      <c r="E843" s="129"/>
      <c r="F843" s="129"/>
      <c r="G843" s="129"/>
      <c r="H843" s="129"/>
      <c r="I843" s="129"/>
    </row>
    <row r="844">
      <c r="A844" s="129"/>
      <c r="B844" s="129"/>
      <c r="C844" s="129"/>
      <c r="D844" s="129"/>
      <c r="E844" s="129"/>
      <c r="F844" s="129"/>
      <c r="G844" s="129"/>
      <c r="H844" s="129"/>
      <c r="I844" s="129"/>
    </row>
    <row r="845">
      <c r="A845" s="129"/>
      <c r="B845" s="129"/>
      <c r="C845" s="129"/>
      <c r="D845" s="129"/>
      <c r="E845" s="129"/>
      <c r="F845" s="129"/>
      <c r="G845" s="129"/>
      <c r="H845" s="129"/>
      <c r="I845" s="129"/>
    </row>
    <row r="846">
      <c r="A846" s="129"/>
      <c r="B846" s="129"/>
      <c r="C846" s="129"/>
      <c r="D846" s="129"/>
      <c r="E846" s="129"/>
      <c r="F846" s="129"/>
      <c r="G846" s="129"/>
      <c r="H846" s="129"/>
      <c r="I846" s="129"/>
    </row>
    <row r="847">
      <c r="A847" s="129"/>
      <c r="B847" s="129"/>
      <c r="C847" s="129"/>
      <c r="D847" s="129"/>
      <c r="E847" s="129"/>
      <c r="F847" s="129"/>
      <c r="G847" s="129"/>
      <c r="H847" s="129"/>
      <c r="I847" s="129"/>
    </row>
    <row r="848">
      <c r="A848" s="129"/>
      <c r="B848" s="129"/>
      <c r="C848" s="129"/>
      <c r="D848" s="129"/>
      <c r="E848" s="129"/>
      <c r="F848" s="129"/>
      <c r="G848" s="129"/>
      <c r="H848" s="129"/>
      <c r="I848" s="129"/>
    </row>
    <row r="849">
      <c r="A849" s="129"/>
      <c r="B849" s="129"/>
      <c r="C849" s="129"/>
      <c r="D849" s="129"/>
      <c r="E849" s="129"/>
      <c r="F849" s="129"/>
      <c r="G849" s="129"/>
      <c r="H849" s="129"/>
      <c r="I849" s="129"/>
    </row>
    <row r="850">
      <c r="A850" s="129"/>
      <c r="B850" s="129"/>
      <c r="C850" s="129"/>
      <c r="D850" s="129"/>
      <c r="E850" s="129"/>
      <c r="F850" s="129"/>
      <c r="G850" s="129"/>
      <c r="H850" s="129"/>
      <c r="I850" s="129"/>
    </row>
    <row r="851">
      <c r="A851" s="129"/>
      <c r="B851" s="129"/>
      <c r="C851" s="129"/>
      <c r="D851" s="129"/>
      <c r="E851" s="129"/>
      <c r="F851" s="129"/>
      <c r="G851" s="129"/>
      <c r="H851" s="129"/>
      <c r="I851" s="129"/>
    </row>
    <row r="852">
      <c r="A852" s="129"/>
      <c r="B852" s="129"/>
      <c r="C852" s="129"/>
      <c r="D852" s="129"/>
      <c r="E852" s="129"/>
      <c r="F852" s="129"/>
      <c r="G852" s="129"/>
      <c r="H852" s="129"/>
      <c r="I852" s="129"/>
    </row>
    <row r="853">
      <c r="A853" s="129"/>
      <c r="B853" s="129"/>
      <c r="C853" s="129"/>
      <c r="D853" s="129"/>
      <c r="E853" s="129"/>
      <c r="F853" s="129"/>
      <c r="G853" s="129"/>
      <c r="H853" s="129"/>
      <c r="I853" s="129"/>
    </row>
    <row r="854">
      <c r="A854" s="129"/>
      <c r="B854" s="129"/>
      <c r="C854" s="129"/>
      <c r="D854" s="129"/>
      <c r="E854" s="129"/>
      <c r="F854" s="129"/>
      <c r="G854" s="129"/>
      <c r="H854" s="129"/>
      <c r="I854" s="129"/>
    </row>
    <row r="855">
      <c r="A855" s="129"/>
      <c r="B855" s="129"/>
      <c r="C855" s="129"/>
      <c r="D855" s="129"/>
      <c r="E855" s="129"/>
      <c r="F855" s="129"/>
      <c r="G855" s="129"/>
      <c r="H855" s="129"/>
      <c r="I855" s="129"/>
    </row>
    <row r="856">
      <c r="A856" s="129"/>
      <c r="B856" s="129"/>
      <c r="C856" s="129"/>
      <c r="D856" s="129"/>
      <c r="E856" s="129"/>
      <c r="F856" s="129"/>
      <c r="G856" s="129"/>
      <c r="H856" s="129"/>
      <c r="I856" s="129"/>
    </row>
    <row r="857">
      <c r="A857" s="129"/>
      <c r="B857" s="129"/>
      <c r="C857" s="129"/>
      <c r="D857" s="129"/>
      <c r="E857" s="129"/>
      <c r="F857" s="129"/>
      <c r="G857" s="129"/>
      <c r="H857" s="129"/>
      <c r="I857" s="129"/>
    </row>
    <row r="858">
      <c r="A858" s="129"/>
      <c r="B858" s="129"/>
      <c r="C858" s="129"/>
      <c r="D858" s="129"/>
      <c r="E858" s="129"/>
      <c r="F858" s="129"/>
      <c r="G858" s="129"/>
      <c r="H858" s="129"/>
      <c r="I858" s="129"/>
    </row>
    <row r="859">
      <c r="A859" s="129"/>
      <c r="B859" s="129"/>
      <c r="C859" s="129"/>
      <c r="D859" s="129"/>
      <c r="E859" s="129"/>
      <c r="F859" s="129"/>
      <c r="G859" s="129"/>
      <c r="H859" s="129"/>
      <c r="I859" s="129"/>
    </row>
    <row r="860">
      <c r="A860" s="129"/>
      <c r="B860" s="129"/>
      <c r="C860" s="129"/>
      <c r="D860" s="129"/>
      <c r="E860" s="129"/>
      <c r="F860" s="129"/>
      <c r="G860" s="129"/>
      <c r="H860" s="129"/>
      <c r="I860" s="129"/>
    </row>
    <row r="861">
      <c r="A861" s="129"/>
      <c r="B861" s="129"/>
      <c r="C861" s="129"/>
      <c r="D861" s="129"/>
      <c r="E861" s="129"/>
      <c r="F861" s="129"/>
      <c r="G861" s="129"/>
      <c r="H861" s="129"/>
      <c r="I861" s="129"/>
    </row>
    <row r="862">
      <c r="A862" s="129"/>
      <c r="B862" s="129"/>
      <c r="C862" s="129"/>
      <c r="D862" s="129"/>
      <c r="E862" s="129"/>
      <c r="F862" s="129"/>
      <c r="G862" s="129"/>
      <c r="H862" s="129"/>
      <c r="I862" s="129"/>
    </row>
    <row r="863">
      <c r="A863" s="129"/>
      <c r="B863" s="129"/>
      <c r="C863" s="129"/>
      <c r="D863" s="129"/>
      <c r="E863" s="129"/>
      <c r="F863" s="129"/>
      <c r="G863" s="129"/>
      <c r="H863" s="129"/>
      <c r="I863" s="129"/>
    </row>
    <row r="864">
      <c r="A864" s="129"/>
      <c r="B864" s="129"/>
      <c r="C864" s="129"/>
      <c r="D864" s="129"/>
      <c r="E864" s="129"/>
      <c r="F864" s="129"/>
      <c r="G864" s="129"/>
      <c r="H864" s="129"/>
      <c r="I864" s="129"/>
    </row>
    <row r="865">
      <c r="A865" s="129"/>
      <c r="B865" s="129"/>
      <c r="C865" s="129"/>
      <c r="D865" s="129"/>
      <c r="E865" s="129"/>
      <c r="F865" s="129"/>
      <c r="G865" s="129"/>
      <c r="H865" s="129"/>
      <c r="I865" s="129"/>
    </row>
    <row r="866">
      <c r="A866" s="129"/>
      <c r="B866" s="129"/>
      <c r="C866" s="129"/>
      <c r="D866" s="129"/>
      <c r="E866" s="129"/>
      <c r="F866" s="129"/>
      <c r="G866" s="129"/>
      <c r="H866" s="129"/>
      <c r="I866" s="129"/>
    </row>
    <row r="867">
      <c r="A867" s="129"/>
      <c r="B867" s="129"/>
      <c r="C867" s="129"/>
      <c r="D867" s="129"/>
      <c r="E867" s="129"/>
      <c r="F867" s="129"/>
      <c r="G867" s="129"/>
      <c r="H867" s="129"/>
      <c r="I867" s="129"/>
    </row>
    <row r="868">
      <c r="A868" s="129"/>
      <c r="B868" s="129"/>
      <c r="C868" s="129"/>
      <c r="D868" s="129"/>
      <c r="E868" s="129"/>
      <c r="F868" s="129"/>
      <c r="G868" s="129"/>
      <c r="H868" s="129"/>
      <c r="I868" s="129"/>
    </row>
    <row r="869">
      <c r="A869" s="129"/>
      <c r="B869" s="129"/>
      <c r="C869" s="129"/>
      <c r="D869" s="129"/>
      <c r="E869" s="129"/>
      <c r="F869" s="129"/>
      <c r="G869" s="129"/>
      <c r="H869" s="129"/>
      <c r="I869" s="129"/>
    </row>
    <row r="870">
      <c r="A870" s="129"/>
      <c r="B870" s="129"/>
      <c r="C870" s="129"/>
      <c r="D870" s="129"/>
      <c r="E870" s="129"/>
      <c r="F870" s="129"/>
      <c r="G870" s="129"/>
      <c r="H870" s="129"/>
      <c r="I870" s="129"/>
    </row>
    <row r="871">
      <c r="A871" s="129"/>
      <c r="B871" s="129"/>
      <c r="C871" s="129"/>
      <c r="D871" s="129"/>
      <c r="E871" s="129"/>
      <c r="F871" s="129"/>
      <c r="G871" s="129"/>
      <c r="H871" s="129"/>
      <c r="I871" s="129"/>
    </row>
    <row r="872">
      <c r="A872" s="129"/>
      <c r="B872" s="129"/>
      <c r="C872" s="129"/>
      <c r="D872" s="129"/>
      <c r="E872" s="129"/>
      <c r="F872" s="129"/>
      <c r="G872" s="129"/>
      <c r="H872" s="129"/>
      <c r="I872" s="129"/>
    </row>
    <row r="873">
      <c r="A873" s="129"/>
      <c r="B873" s="129"/>
      <c r="C873" s="129"/>
      <c r="D873" s="129"/>
      <c r="E873" s="129"/>
      <c r="F873" s="129"/>
      <c r="G873" s="129"/>
      <c r="H873" s="129"/>
      <c r="I873" s="129"/>
    </row>
    <row r="874">
      <c r="A874" s="129"/>
      <c r="B874" s="129"/>
      <c r="C874" s="129"/>
      <c r="D874" s="129"/>
      <c r="E874" s="129"/>
      <c r="F874" s="129"/>
      <c r="G874" s="129"/>
      <c r="H874" s="129"/>
      <c r="I874" s="129"/>
    </row>
    <row r="875">
      <c r="A875" s="129"/>
      <c r="B875" s="129"/>
      <c r="C875" s="129"/>
      <c r="D875" s="129"/>
      <c r="E875" s="129"/>
      <c r="F875" s="129"/>
      <c r="G875" s="129"/>
      <c r="H875" s="129"/>
      <c r="I875" s="129"/>
    </row>
    <row r="876">
      <c r="A876" s="129"/>
      <c r="B876" s="129"/>
      <c r="C876" s="129"/>
      <c r="D876" s="129"/>
      <c r="E876" s="129"/>
      <c r="F876" s="129"/>
      <c r="G876" s="129"/>
      <c r="H876" s="129"/>
      <c r="I876" s="129"/>
    </row>
    <row r="877">
      <c r="A877" s="129"/>
      <c r="B877" s="129"/>
      <c r="C877" s="129"/>
      <c r="D877" s="129"/>
      <c r="E877" s="129"/>
      <c r="F877" s="129"/>
      <c r="G877" s="129"/>
      <c r="H877" s="129"/>
      <c r="I877" s="129"/>
    </row>
    <row r="878">
      <c r="A878" s="129"/>
      <c r="B878" s="129"/>
      <c r="C878" s="129"/>
      <c r="D878" s="129"/>
      <c r="E878" s="129"/>
      <c r="F878" s="129"/>
      <c r="G878" s="129"/>
      <c r="H878" s="129"/>
      <c r="I878" s="129"/>
    </row>
    <row r="879">
      <c r="A879" s="129"/>
      <c r="B879" s="129"/>
      <c r="C879" s="129"/>
      <c r="D879" s="129"/>
      <c r="E879" s="129"/>
      <c r="F879" s="129"/>
      <c r="G879" s="129"/>
      <c r="H879" s="129"/>
      <c r="I879" s="129"/>
    </row>
    <row r="880">
      <c r="A880" s="129"/>
      <c r="B880" s="129"/>
      <c r="C880" s="129"/>
      <c r="D880" s="129"/>
      <c r="E880" s="129"/>
      <c r="F880" s="129"/>
      <c r="G880" s="129"/>
      <c r="H880" s="129"/>
      <c r="I880" s="129"/>
    </row>
    <row r="881">
      <c r="A881" s="129"/>
      <c r="B881" s="129"/>
      <c r="C881" s="129"/>
      <c r="D881" s="129"/>
      <c r="E881" s="129"/>
      <c r="F881" s="129"/>
      <c r="G881" s="129"/>
      <c r="H881" s="129"/>
      <c r="I881" s="129"/>
    </row>
    <row r="882">
      <c r="A882" s="129"/>
      <c r="B882" s="129"/>
      <c r="C882" s="129"/>
      <c r="D882" s="129"/>
      <c r="E882" s="129"/>
      <c r="F882" s="129"/>
      <c r="G882" s="129"/>
      <c r="H882" s="129"/>
      <c r="I882" s="129"/>
    </row>
    <row r="883">
      <c r="A883" s="129"/>
      <c r="B883" s="129"/>
      <c r="C883" s="129"/>
      <c r="D883" s="129"/>
      <c r="E883" s="129"/>
      <c r="F883" s="129"/>
      <c r="G883" s="129"/>
      <c r="H883" s="129"/>
      <c r="I883" s="129"/>
    </row>
    <row r="884">
      <c r="A884" s="129"/>
      <c r="B884" s="129"/>
      <c r="C884" s="129"/>
      <c r="D884" s="129"/>
      <c r="E884" s="129"/>
      <c r="F884" s="129"/>
      <c r="G884" s="129"/>
      <c r="H884" s="129"/>
      <c r="I884" s="129"/>
    </row>
    <row r="885">
      <c r="A885" s="129"/>
      <c r="B885" s="129"/>
      <c r="C885" s="129"/>
      <c r="D885" s="129"/>
      <c r="E885" s="129"/>
      <c r="F885" s="129"/>
      <c r="G885" s="129"/>
      <c r="H885" s="129"/>
      <c r="I885" s="129"/>
    </row>
    <row r="886">
      <c r="A886" s="129"/>
      <c r="B886" s="129"/>
      <c r="C886" s="129"/>
      <c r="D886" s="129"/>
      <c r="E886" s="129"/>
      <c r="F886" s="129"/>
      <c r="G886" s="129"/>
      <c r="H886" s="129"/>
      <c r="I886" s="129"/>
    </row>
    <row r="887">
      <c r="A887" s="129"/>
      <c r="B887" s="129"/>
      <c r="C887" s="129"/>
      <c r="D887" s="129"/>
      <c r="E887" s="129"/>
      <c r="F887" s="129"/>
      <c r="G887" s="129"/>
      <c r="H887" s="129"/>
      <c r="I887" s="129"/>
    </row>
    <row r="888">
      <c r="A888" s="129"/>
      <c r="B888" s="129"/>
      <c r="C888" s="129"/>
      <c r="D888" s="129"/>
      <c r="E888" s="129"/>
      <c r="F888" s="129"/>
      <c r="G888" s="129"/>
      <c r="H888" s="129"/>
      <c r="I888" s="129"/>
    </row>
    <row r="889">
      <c r="A889" s="129"/>
      <c r="B889" s="129"/>
      <c r="C889" s="129"/>
      <c r="D889" s="129"/>
      <c r="E889" s="129"/>
      <c r="F889" s="129"/>
      <c r="G889" s="129"/>
      <c r="H889" s="129"/>
      <c r="I889" s="129"/>
    </row>
    <row r="890">
      <c r="A890" s="129"/>
      <c r="B890" s="129"/>
      <c r="C890" s="129"/>
      <c r="D890" s="129"/>
      <c r="E890" s="129"/>
      <c r="F890" s="129"/>
      <c r="G890" s="129"/>
      <c r="H890" s="129"/>
      <c r="I890" s="129"/>
    </row>
    <row r="891">
      <c r="A891" s="129"/>
      <c r="B891" s="129"/>
      <c r="C891" s="129"/>
      <c r="D891" s="129"/>
      <c r="E891" s="129"/>
      <c r="F891" s="129"/>
      <c r="G891" s="129"/>
      <c r="H891" s="129"/>
      <c r="I891" s="129"/>
    </row>
    <row r="892">
      <c r="A892" s="129"/>
      <c r="B892" s="129"/>
      <c r="C892" s="129"/>
      <c r="D892" s="129"/>
      <c r="E892" s="129"/>
      <c r="F892" s="129"/>
      <c r="G892" s="129"/>
      <c r="H892" s="129"/>
      <c r="I892" s="129"/>
    </row>
    <row r="893">
      <c r="A893" s="129"/>
      <c r="B893" s="129"/>
      <c r="C893" s="129"/>
      <c r="D893" s="129"/>
      <c r="E893" s="129"/>
      <c r="F893" s="129"/>
      <c r="G893" s="129"/>
      <c r="H893" s="129"/>
      <c r="I893" s="129"/>
    </row>
    <row r="894">
      <c r="A894" s="129"/>
      <c r="B894" s="129"/>
      <c r="C894" s="129"/>
      <c r="D894" s="129"/>
      <c r="E894" s="129"/>
      <c r="F894" s="129"/>
      <c r="G894" s="129"/>
      <c r="H894" s="129"/>
      <c r="I894" s="129"/>
    </row>
    <row r="895">
      <c r="A895" s="129"/>
      <c r="B895" s="129"/>
      <c r="C895" s="129"/>
      <c r="D895" s="129"/>
      <c r="E895" s="129"/>
      <c r="F895" s="129"/>
      <c r="G895" s="129"/>
      <c r="H895" s="129"/>
      <c r="I895" s="129"/>
    </row>
    <row r="896">
      <c r="A896" s="129"/>
      <c r="B896" s="129"/>
      <c r="C896" s="129"/>
      <c r="D896" s="129"/>
      <c r="E896" s="129"/>
      <c r="F896" s="129"/>
      <c r="G896" s="129"/>
      <c r="H896" s="129"/>
      <c r="I896" s="129"/>
    </row>
    <row r="897">
      <c r="A897" s="129"/>
      <c r="B897" s="129"/>
      <c r="C897" s="129"/>
      <c r="D897" s="129"/>
      <c r="E897" s="129"/>
      <c r="F897" s="129"/>
      <c r="G897" s="129"/>
      <c r="H897" s="129"/>
      <c r="I897" s="129"/>
    </row>
    <row r="898">
      <c r="A898" s="129"/>
      <c r="B898" s="129"/>
      <c r="C898" s="129"/>
      <c r="D898" s="129"/>
      <c r="E898" s="129"/>
      <c r="F898" s="129"/>
      <c r="G898" s="129"/>
      <c r="H898" s="129"/>
      <c r="I898" s="129"/>
    </row>
    <row r="899">
      <c r="A899" s="129"/>
      <c r="B899" s="129"/>
      <c r="C899" s="129"/>
      <c r="D899" s="129"/>
      <c r="E899" s="129"/>
      <c r="F899" s="129"/>
      <c r="G899" s="129"/>
      <c r="H899" s="129"/>
      <c r="I899" s="129"/>
    </row>
    <row r="900">
      <c r="A900" s="129"/>
      <c r="B900" s="129"/>
      <c r="C900" s="129"/>
      <c r="D900" s="129"/>
      <c r="E900" s="129"/>
      <c r="F900" s="129"/>
      <c r="G900" s="129"/>
      <c r="H900" s="129"/>
      <c r="I900" s="129"/>
    </row>
    <row r="901">
      <c r="A901" s="129"/>
      <c r="B901" s="129"/>
      <c r="C901" s="129"/>
      <c r="D901" s="129"/>
      <c r="E901" s="129"/>
      <c r="F901" s="129"/>
      <c r="G901" s="129"/>
      <c r="H901" s="129"/>
      <c r="I901" s="129"/>
    </row>
    <row r="902">
      <c r="A902" s="129"/>
      <c r="B902" s="129"/>
      <c r="C902" s="129"/>
      <c r="D902" s="129"/>
      <c r="E902" s="129"/>
      <c r="F902" s="129"/>
      <c r="G902" s="129"/>
      <c r="H902" s="129"/>
      <c r="I902" s="129"/>
    </row>
    <row r="903">
      <c r="A903" s="129"/>
      <c r="B903" s="129"/>
      <c r="C903" s="129"/>
      <c r="D903" s="129"/>
      <c r="E903" s="129"/>
      <c r="F903" s="129"/>
      <c r="G903" s="129"/>
      <c r="H903" s="129"/>
      <c r="I903" s="129"/>
    </row>
    <row r="904">
      <c r="A904" s="129"/>
      <c r="B904" s="129"/>
      <c r="C904" s="129"/>
      <c r="D904" s="129"/>
      <c r="E904" s="129"/>
      <c r="F904" s="129"/>
      <c r="G904" s="129"/>
      <c r="H904" s="129"/>
      <c r="I904" s="129"/>
    </row>
    <row r="905">
      <c r="A905" s="129"/>
      <c r="B905" s="129"/>
      <c r="C905" s="129"/>
      <c r="D905" s="129"/>
      <c r="E905" s="129"/>
      <c r="F905" s="129"/>
      <c r="G905" s="129"/>
      <c r="H905" s="129"/>
      <c r="I905" s="129"/>
    </row>
    <row r="906">
      <c r="A906" s="129"/>
      <c r="B906" s="129"/>
      <c r="C906" s="129"/>
      <c r="D906" s="129"/>
      <c r="E906" s="129"/>
      <c r="F906" s="129"/>
      <c r="G906" s="129"/>
      <c r="H906" s="129"/>
      <c r="I906" s="129"/>
    </row>
    <row r="907">
      <c r="A907" s="129"/>
      <c r="B907" s="129"/>
      <c r="C907" s="129"/>
      <c r="D907" s="129"/>
      <c r="E907" s="129"/>
      <c r="F907" s="129"/>
      <c r="G907" s="129"/>
      <c r="H907" s="129"/>
      <c r="I907" s="129"/>
    </row>
    <row r="908">
      <c r="A908" s="129"/>
      <c r="B908" s="129"/>
      <c r="C908" s="129"/>
      <c r="D908" s="129"/>
      <c r="E908" s="129"/>
      <c r="F908" s="129"/>
      <c r="G908" s="129"/>
      <c r="H908" s="129"/>
      <c r="I908" s="129"/>
    </row>
    <row r="909">
      <c r="A909" s="129"/>
      <c r="B909" s="129"/>
      <c r="C909" s="129"/>
      <c r="D909" s="129"/>
      <c r="E909" s="129"/>
      <c r="F909" s="129"/>
      <c r="G909" s="129"/>
      <c r="H909" s="129"/>
      <c r="I909" s="129"/>
    </row>
    <row r="910">
      <c r="A910" s="129"/>
      <c r="B910" s="129"/>
      <c r="C910" s="129"/>
      <c r="D910" s="129"/>
      <c r="E910" s="129"/>
      <c r="F910" s="129"/>
      <c r="G910" s="129"/>
      <c r="H910" s="129"/>
      <c r="I910" s="129"/>
    </row>
    <row r="911">
      <c r="A911" s="129"/>
      <c r="B911" s="129"/>
      <c r="C911" s="129"/>
      <c r="D911" s="129"/>
      <c r="E911" s="129"/>
      <c r="F911" s="129"/>
      <c r="G911" s="129"/>
      <c r="H911" s="129"/>
      <c r="I911" s="129"/>
    </row>
    <row r="912">
      <c r="A912" s="129"/>
      <c r="B912" s="129"/>
      <c r="C912" s="129"/>
      <c r="D912" s="129"/>
      <c r="E912" s="129"/>
      <c r="F912" s="129"/>
      <c r="G912" s="129"/>
      <c r="H912" s="129"/>
      <c r="I912" s="129"/>
    </row>
    <row r="913">
      <c r="A913" s="129"/>
      <c r="B913" s="129"/>
      <c r="C913" s="129"/>
      <c r="D913" s="129"/>
      <c r="E913" s="129"/>
      <c r="F913" s="129"/>
      <c r="G913" s="129"/>
      <c r="H913" s="129"/>
      <c r="I913" s="129"/>
    </row>
    <row r="914">
      <c r="A914" s="129"/>
      <c r="B914" s="129"/>
      <c r="C914" s="129"/>
      <c r="D914" s="129"/>
      <c r="E914" s="129"/>
      <c r="F914" s="129"/>
      <c r="G914" s="129"/>
      <c r="H914" s="129"/>
      <c r="I914" s="129"/>
    </row>
    <row r="915">
      <c r="A915" s="129"/>
      <c r="B915" s="129"/>
      <c r="C915" s="129"/>
      <c r="D915" s="129"/>
      <c r="E915" s="129"/>
      <c r="F915" s="129"/>
      <c r="G915" s="129"/>
      <c r="H915" s="129"/>
      <c r="I915" s="129"/>
    </row>
    <row r="916">
      <c r="A916" s="129"/>
      <c r="B916" s="129"/>
      <c r="C916" s="129"/>
      <c r="D916" s="129"/>
      <c r="E916" s="129"/>
      <c r="F916" s="129"/>
      <c r="G916" s="129"/>
      <c r="H916" s="129"/>
      <c r="I916" s="129"/>
    </row>
    <row r="917">
      <c r="A917" s="129"/>
      <c r="B917" s="129"/>
      <c r="C917" s="129"/>
      <c r="D917" s="129"/>
      <c r="E917" s="129"/>
      <c r="F917" s="129"/>
      <c r="G917" s="129"/>
      <c r="H917" s="129"/>
      <c r="I917" s="129"/>
    </row>
    <row r="918">
      <c r="A918" s="129"/>
      <c r="B918" s="129"/>
      <c r="C918" s="129"/>
      <c r="D918" s="129"/>
      <c r="E918" s="129"/>
      <c r="F918" s="129"/>
      <c r="G918" s="129"/>
      <c r="H918" s="129"/>
      <c r="I918" s="129"/>
    </row>
    <row r="919">
      <c r="A919" s="129"/>
      <c r="B919" s="129"/>
      <c r="C919" s="129"/>
      <c r="D919" s="129"/>
      <c r="E919" s="129"/>
      <c r="F919" s="129"/>
      <c r="G919" s="129"/>
      <c r="H919" s="129"/>
      <c r="I919" s="129"/>
    </row>
    <row r="920">
      <c r="A920" s="129"/>
      <c r="B920" s="129"/>
      <c r="C920" s="129"/>
      <c r="D920" s="129"/>
      <c r="E920" s="129"/>
      <c r="F920" s="129"/>
      <c r="G920" s="129"/>
      <c r="H920" s="129"/>
      <c r="I920" s="129"/>
    </row>
    <row r="921">
      <c r="A921" s="129"/>
      <c r="B921" s="129"/>
      <c r="C921" s="129"/>
      <c r="D921" s="129"/>
      <c r="E921" s="129"/>
      <c r="F921" s="129"/>
      <c r="G921" s="129"/>
      <c r="H921" s="129"/>
      <c r="I921" s="129"/>
    </row>
    <row r="922">
      <c r="A922" s="129"/>
      <c r="B922" s="129"/>
      <c r="C922" s="129"/>
      <c r="D922" s="129"/>
      <c r="E922" s="129"/>
      <c r="F922" s="129"/>
      <c r="G922" s="129"/>
      <c r="H922" s="129"/>
      <c r="I922" s="129"/>
    </row>
    <row r="923">
      <c r="A923" s="129"/>
      <c r="B923" s="129"/>
      <c r="C923" s="129"/>
      <c r="D923" s="129"/>
      <c r="E923" s="129"/>
      <c r="F923" s="129"/>
      <c r="G923" s="129"/>
      <c r="H923" s="129"/>
      <c r="I923" s="129"/>
    </row>
    <row r="924">
      <c r="A924" s="129"/>
      <c r="B924" s="129"/>
      <c r="C924" s="129"/>
      <c r="D924" s="129"/>
      <c r="E924" s="129"/>
      <c r="F924" s="129"/>
      <c r="G924" s="129"/>
      <c r="H924" s="129"/>
      <c r="I924" s="129"/>
    </row>
    <row r="925">
      <c r="A925" s="129"/>
      <c r="B925" s="129"/>
      <c r="C925" s="129"/>
      <c r="D925" s="129"/>
      <c r="E925" s="129"/>
      <c r="F925" s="129"/>
      <c r="G925" s="129"/>
      <c r="H925" s="129"/>
      <c r="I925" s="129"/>
    </row>
    <row r="926">
      <c r="A926" s="129"/>
      <c r="B926" s="129"/>
      <c r="C926" s="129"/>
      <c r="D926" s="129"/>
      <c r="E926" s="129"/>
      <c r="F926" s="129"/>
      <c r="G926" s="129"/>
      <c r="H926" s="129"/>
      <c r="I926" s="129"/>
    </row>
    <row r="927">
      <c r="A927" s="129"/>
      <c r="B927" s="129"/>
      <c r="C927" s="129"/>
      <c r="D927" s="129"/>
      <c r="E927" s="129"/>
      <c r="F927" s="129"/>
      <c r="G927" s="129"/>
      <c r="H927" s="129"/>
      <c r="I927" s="129"/>
    </row>
    <row r="928">
      <c r="A928" s="129"/>
      <c r="B928" s="129"/>
      <c r="C928" s="129"/>
      <c r="D928" s="129"/>
      <c r="E928" s="129"/>
      <c r="F928" s="129"/>
      <c r="G928" s="129"/>
      <c r="H928" s="129"/>
      <c r="I928" s="129"/>
    </row>
    <row r="929">
      <c r="A929" s="129"/>
      <c r="B929" s="129"/>
      <c r="C929" s="129"/>
      <c r="D929" s="129"/>
      <c r="E929" s="129"/>
      <c r="F929" s="129"/>
      <c r="G929" s="129"/>
      <c r="H929" s="129"/>
      <c r="I929" s="129"/>
    </row>
    <row r="930">
      <c r="A930" s="129"/>
      <c r="B930" s="129"/>
      <c r="C930" s="129"/>
      <c r="D930" s="129"/>
      <c r="E930" s="129"/>
      <c r="F930" s="129"/>
      <c r="G930" s="129"/>
      <c r="H930" s="129"/>
      <c r="I930" s="129"/>
    </row>
    <row r="931">
      <c r="A931" s="129"/>
      <c r="B931" s="129"/>
      <c r="C931" s="129"/>
      <c r="D931" s="129"/>
      <c r="E931" s="129"/>
      <c r="F931" s="129"/>
      <c r="G931" s="129"/>
      <c r="H931" s="129"/>
      <c r="I931" s="129"/>
    </row>
    <row r="932">
      <c r="A932" s="129"/>
      <c r="B932" s="129"/>
      <c r="C932" s="129"/>
      <c r="D932" s="129"/>
      <c r="E932" s="129"/>
      <c r="F932" s="129"/>
      <c r="G932" s="129"/>
      <c r="H932" s="129"/>
      <c r="I932" s="129"/>
    </row>
    <row r="933">
      <c r="A933" s="129"/>
      <c r="B933" s="129"/>
      <c r="C933" s="129"/>
      <c r="D933" s="129"/>
      <c r="E933" s="129"/>
      <c r="F933" s="129"/>
      <c r="G933" s="129"/>
      <c r="H933" s="129"/>
      <c r="I933" s="129"/>
    </row>
    <row r="934">
      <c r="A934" s="129"/>
      <c r="B934" s="129"/>
      <c r="C934" s="129"/>
      <c r="D934" s="129"/>
      <c r="E934" s="129"/>
      <c r="F934" s="129"/>
      <c r="G934" s="129"/>
      <c r="H934" s="129"/>
      <c r="I934" s="129"/>
    </row>
    <row r="935">
      <c r="A935" s="129"/>
      <c r="B935" s="129"/>
      <c r="C935" s="129"/>
      <c r="D935" s="129"/>
      <c r="E935" s="129"/>
      <c r="F935" s="129"/>
      <c r="G935" s="129"/>
      <c r="H935" s="129"/>
      <c r="I935" s="129"/>
    </row>
    <row r="936">
      <c r="A936" s="129"/>
      <c r="B936" s="129"/>
      <c r="C936" s="129"/>
      <c r="D936" s="129"/>
      <c r="E936" s="129"/>
      <c r="F936" s="129"/>
      <c r="G936" s="129"/>
      <c r="H936" s="129"/>
      <c r="I936" s="129"/>
    </row>
    <row r="937">
      <c r="A937" s="129"/>
      <c r="B937" s="129"/>
      <c r="C937" s="129"/>
      <c r="D937" s="129"/>
      <c r="E937" s="129"/>
      <c r="F937" s="129"/>
      <c r="G937" s="129"/>
      <c r="H937" s="129"/>
      <c r="I937" s="129"/>
    </row>
    <row r="938">
      <c r="A938" s="129"/>
      <c r="B938" s="129"/>
      <c r="C938" s="129"/>
      <c r="D938" s="129"/>
      <c r="E938" s="129"/>
      <c r="F938" s="129"/>
      <c r="G938" s="129"/>
      <c r="H938" s="129"/>
      <c r="I938" s="129"/>
    </row>
    <row r="939">
      <c r="A939" s="129"/>
      <c r="B939" s="129"/>
      <c r="C939" s="129"/>
      <c r="D939" s="129"/>
      <c r="E939" s="129"/>
      <c r="F939" s="129"/>
      <c r="G939" s="129"/>
      <c r="H939" s="129"/>
      <c r="I939" s="129"/>
    </row>
    <row r="940">
      <c r="A940" s="129"/>
      <c r="B940" s="129"/>
      <c r="C940" s="129"/>
      <c r="D940" s="129"/>
      <c r="E940" s="129"/>
      <c r="F940" s="129"/>
      <c r="G940" s="129"/>
      <c r="H940" s="129"/>
      <c r="I940" s="129"/>
    </row>
    <row r="941">
      <c r="A941" s="129"/>
      <c r="B941" s="129"/>
      <c r="C941" s="129"/>
      <c r="D941" s="129"/>
      <c r="E941" s="129"/>
      <c r="F941" s="129"/>
      <c r="G941" s="129"/>
      <c r="H941" s="129"/>
      <c r="I941" s="129"/>
    </row>
    <row r="942">
      <c r="A942" s="129"/>
      <c r="B942" s="129"/>
      <c r="C942" s="129"/>
      <c r="D942" s="129"/>
      <c r="E942" s="129"/>
      <c r="F942" s="129"/>
      <c r="G942" s="129"/>
      <c r="H942" s="129"/>
      <c r="I942" s="129"/>
    </row>
    <row r="943">
      <c r="A943" s="129"/>
      <c r="B943" s="129"/>
      <c r="C943" s="129"/>
      <c r="D943" s="129"/>
      <c r="E943" s="129"/>
      <c r="F943" s="129"/>
      <c r="G943" s="129"/>
      <c r="H943" s="129"/>
      <c r="I943" s="129"/>
    </row>
    <row r="944">
      <c r="A944" s="129"/>
      <c r="B944" s="129"/>
      <c r="C944" s="129"/>
      <c r="D944" s="129"/>
      <c r="E944" s="129"/>
      <c r="F944" s="129"/>
      <c r="G944" s="129"/>
      <c r="H944" s="129"/>
      <c r="I944" s="129"/>
    </row>
    <row r="945">
      <c r="A945" s="129"/>
      <c r="B945" s="129"/>
      <c r="C945" s="129"/>
      <c r="D945" s="129"/>
      <c r="E945" s="129"/>
      <c r="F945" s="129"/>
      <c r="G945" s="129"/>
      <c r="H945" s="129"/>
      <c r="I945" s="129"/>
    </row>
    <row r="946">
      <c r="A946" s="129"/>
      <c r="B946" s="129"/>
      <c r="C946" s="129"/>
      <c r="D946" s="129"/>
      <c r="E946" s="129"/>
      <c r="F946" s="129"/>
      <c r="G946" s="129"/>
      <c r="H946" s="129"/>
      <c r="I946" s="129"/>
    </row>
    <row r="947">
      <c r="A947" s="129"/>
      <c r="B947" s="129"/>
      <c r="C947" s="129"/>
      <c r="D947" s="129"/>
      <c r="E947" s="129"/>
      <c r="F947" s="129"/>
      <c r="G947" s="129"/>
      <c r="H947" s="129"/>
      <c r="I947" s="129"/>
    </row>
    <row r="948">
      <c r="A948" s="129"/>
      <c r="B948" s="129"/>
      <c r="C948" s="129"/>
      <c r="D948" s="129"/>
      <c r="E948" s="129"/>
      <c r="F948" s="129"/>
      <c r="G948" s="129"/>
      <c r="H948" s="129"/>
      <c r="I948" s="129"/>
    </row>
    <row r="949">
      <c r="A949" s="129"/>
      <c r="B949" s="129"/>
      <c r="C949" s="129"/>
      <c r="D949" s="129"/>
      <c r="E949" s="129"/>
      <c r="F949" s="129"/>
      <c r="G949" s="129"/>
      <c r="H949" s="129"/>
      <c r="I949" s="129"/>
    </row>
    <row r="950">
      <c r="A950" s="129"/>
      <c r="B950" s="129"/>
      <c r="C950" s="129"/>
      <c r="D950" s="129"/>
      <c r="E950" s="129"/>
      <c r="F950" s="129"/>
      <c r="G950" s="129"/>
      <c r="H950" s="129"/>
      <c r="I950" s="129"/>
    </row>
    <row r="951">
      <c r="A951" s="129"/>
      <c r="B951" s="129"/>
      <c r="C951" s="129"/>
      <c r="D951" s="129"/>
      <c r="E951" s="129"/>
      <c r="F951" s="129"/>
      <c r="G951" s="129"/>
      <c r="H951" s="129"/>
      <c r="I951" s="129"/>
    </row>
    <row r="952">
      <c r="A952" s="129"/>
      <c r="B952" s="129"/>
      <c r="C952" s="129"/>
      <c r="D952" s="129"/>
      <c r="E952" s="129"/>
      <c r="F952" s="129"/>
      <c r="G952" s="129"/>
      <c r="H952" s="129"/>
      <c r="I952" s="129"/>
    </row>
    <row r="953">
      <c r="A953" s="129"/>
      <c r="B953" s="129"/>
      <c r="C953" s="129"/>
      <c r="D953" s="129"/>
      <c r="E953" s="129"/>
      <c r="F953" s="129"/>
      <c r="G953" s="129"/>
      <c r="H953" s="129"/>
      <c r="I953" s="129"/>
    </row>
    <row r="954">
      <c r="A954" s="129"/>
      <c r="B954" s="129"/>
      <c r="C954" s="129"/>
      <c r="D954" s="129"/>
      <c r="E954" s="129"/>
      <c r="F954" s="129"/>
      <c r="G954" s="129"/>
      <c r="H954" s="129"/>
      <c r="I954" s="129"/>
    </row>
    <row r="955">
      <c r="A955" s="129"/>
      <c r="B955" s="129"/>
      <c r="C955" s="129"/>
      <c r="D955" s="129"/>
      <c r="E955" s="129"/>
      <c r="F955" s="129"/>
      <c r="G955" s="129"/>
      <c r="H955" s="129"/>
      <c r="I955" s="129"/>
    </row>
    <row r="956">
      <c r="A956" s="129"/>
      <c r="B956" s="129"/>
      <c r="C956" s="129"/>
      <c r="D956" s="129"/>
      <c r="E956" s="129"/>
      <c r="F956" s="129"/>
      <c r="G956" s="129"/>
      <c r="H956" s="129"/>
      <c r="I956" s="129"/>
    </row>
    <row r="957">
      <c r="A957" s="129"/>
      <c r="B957" s="129"/>
      <c r="C957" s="129"/>
      <c r="D957" s="129"/>
      <c r="E957" s="129"/>
      <c r="F957" s="129"/>
      <c r="G957" s="129"/>
      <c r="H957" s="129"/>
      <c r="I957" s="129"/>
    </row>
    <row r="958">
      <c r="A958" s="129"/>
      <c r="B958" s="129"/>
      <c r="C958" s="129"/>
      <c r="D958" s="129"/>
      <c r="E958" s="129"/>
      <c r="F958" s="129"/>
      <c r="G958" s="129"/>
      <c r="H958" s="129"/>
      <c r="I958" s="129"/>
    </row>
    <row r="959">
      <c r="A959" s="129"/>
      <c r="B959" s="129"/>
      <c r="C959" s="129"/>
      <c r="D959" s="129"/>
      <c r="E959" s="129"/>
      <c r="F959" s="129"/>
      <c r="G959" s="129"/>
      <c r="H959" s="129"/>
      <c r="I959" s="129"/>
    </row>
    <row r="960">
      <c r="A960" s="129"/>
      <c r="B960" s="129"/>
      <c r="C960" s="129"/>
      <c r="D960" s="129"/>
      <c r="E960" s="129"/>
      <c r="F960" s="129"/>
      <c r="G960" s="129"/>
      <c r="H960" s="129"/>
      <c r="I960" s="129"/>
    </row>
    <row r="961">
      <c r="A961" s="129"/>
      <c r="B961" s="129"/>
      <c r="C961" s="129"/>
      <c r="D961" s="129"/>
      <c r="E961" s="129"/>
      <c r="F961" s="129"/>
      <c r="G961" s="129"/>
      <c r="H961" s="129"/>
      <c r="I961" s="129"/>
    </row>
    <row r="962">
      <c r="A962" s="129"/>
      <c r="B962" s="129"/>
      <c r="C962" s="129"/>
      <c r="D962" s="129"/>
      <c r="E962" s="129"/>
      <c r="F962" s="129"/>
      <c r="G962" s="129"/>
      <c r="H962" s="129"/>
      <c r="I962" s="129"/>
    </row>
    <row r="963">
      <c r="A963" s="129"/>
      <c r="B963" s="129"/>
      <c r="C963" s="129"/>
      <c r="D963" s="129"/>
      <c r="E963" s="129"/>
      <c r="F963" s="129"/>
      <c r="G963" s="129"/>
      <c r="H963" s="129"/>
      <c r="I963" s="129"/>
    </row>
    <row r="964">
      <c r="A964" s="129"/>
      <c r="B964" s="129"/>
      <c r="C964" s="129"/>
      <c r="D964" s="129"/>
      <c r="E964" s="129"/>
      <c r="F964" s="129"/>
      <c r="G964" s="129"/>
      <c r="H964" s="129"/>
      <c r="I964" s="129"/>
    </row>
    <row r="965">
      <c r="A965" s="129"/>
      <c r="B965" s="129"/>
      <c r="C965" s="129"/>
      <c r="D965" s="129"/>
      <c r="E965" s="129"/>
      <c r="F965" s="129"/>
      <c r="G965" s="129"/>
      <c r="H965" s="129"/>
      <c r="I965" s="129"/>
    </row>
    <row r="966">
      <c r="A966" s="129"/>
      <c r="B966" s="129"/>
      <c r="C966" s="129"/>
      <c r="D966" s="129"/>
      <c r="E966" s="129"/>
      <c r="F966" s="129"/>
      <c r="G966" s="129"/>
      <c r="H966" s="129"/>
      <c r="I966" s="129"/>
    </row>
    <row r="967">
      <c r="A967" s="129"/>
      <c r="B967" s="129"/>
      <c r="C967" s="129"/>
      <c r="D967" s="129"/>
      <c r="E967" s="129"/>
      <c r="F967" s="129"/>
      <c r="G967" s="129"/>
      <c r="H967" s="129"/>
      <c r="I967" s="129"/>
    </row>
    <row r="968">
      <c r="A968" s="129"/>
      <c r="B968" s="129"/>
      <c r="C968" s="129"/>
      <c r="D968" s="129"/>
      <c r="E968" s="129"/>
      <c r="F968" s="129"/>
      <c r="G968" s="129"/>
      <c r="H968" s="129"/>
      <c r="I968" s="129"/>
    </row>
    <row r="969">
      <c r="A969" s="129"/>
      <c r="B969" s="129"/>
      <c r="C969" s="129"/>
      <c r="D969" s="129"/>
      <c r="E969" s="129"/>
      <c r="F969" s="129"/>
      <c r="G969" s="129"/>
      <c r="H969" s="129"/>
      <c r="I969" s="129"/>
    </row>
    <row r="970">
      <c r="A970" s="129"/>
      <c r="B970" s="129"/>
      <c r="C970" s="129"/>
      <c r="D970" s="129"/>
      <c r="E970" s="129"/>
      <c r="F970" s="129"/>
      <c r="G970" s="129"/>
      <c r="H970" s="129"/>
      <c r="I970" s="129"/>
    </row>
    <row r="971">
      <c r="A971" s="129"/>
      <c r="B971" s="129"/>
      <c r="C971" s="129"/>
      <c r="D971" s="129"/>
      <c r="E971" s="129"/>
      <c r="F971" s="129"/>
      <c r="G971" s="129"/>
      <c r="H971" s="129"/>
      <c r="I971" s="129"/>
    </row>
    <row r="972">
      <c r="A972" s="129"/>
      <c r="B972" s="129"/>
      <c r="C972" s="129"/>
      <c r="D972" s="129"/>
      <c r="E972" s="129"/>
      <c r="F972" s="129"/>
      <c r="G972" s="129"/>
      <c r="H972" s="129"/>
      <c r="I972" s="129"/>
    </row>
    <row r="973">
      <c r="A973" s="129"/>
      <c r="B973" s="129"/>
      <c r="C973" s="129"/>
      <c r="D973" s="129"/>
      <c r="E973" s="129"/>
      <c r="F973" s="129"/>
      <c r="G973" s="129"/>
      <c r="H973" s="129"/>
      <c r="I973" s="129"/>
    </row>
    <row r="974">
      <c r="A974" s="129"/>
      <c r="B974" s="129"/>
      <c r="C974" s="129"/>
      <c r="D974" s="129"/>
      <c r="E974" s="129"/>
      <c r="F974" s="129"/>
      <c r="G974" s="129"/>
      <c r="H974" s="129"/>
      <c r="I974" s="129"/>
    </row>
    <row r="975">
      <c r="A975" s="129"/>
      <c r="B975" s="129"/>
      <c r="C975" s="129"/>
      <c r="D975" s="129"/>
      <c r="E975" s="129"/>
      <c r="F975" s="129"/>
      <c r="G975" s="129"/>
      <c r="H975" s="129"/>
      <c r="I975" s="129"/>
    </row>
    <row r="976">
      <c r="A976" s="129"/>
      <c r="B976" s="129"/>
      <c r="C976" s="129"/>
      <c r="D976" s="129"/>
      <c r="E976" s="129"/>
      <c r="F976" s="129"/>
      <c r="G976" s="129"/>
      <c r="H976" s="129"/>
      <c r="I976" s="129"/>
    </row>
    <row r="977">
      <c r="A977" s="129"/>
      <c r="B977" s="129"/>
      <c r="C977" s="129"/>
      <c r="D977" s="129"/>
      <c r="E977" s="129"/>
      <c r="F977" s="129"/>
      <c r="G977" s="129"/>
      <c r="H977" s="129"/>
      <c r="I977" s="129"/>
    </row>
    <row r="978">
      <c r="A978" s="129"/>
      <c r="B978" s="129"/>
      <c r="C978" s="129"/>
      <c r="D978" s="129"/>
      <c r="E978" s="129"/>
      <c r="F978" s="129"/>
      <c r="G978" s="129"/>
      <c r="H978" s="129"/>
      <c r="I978" s="129"/>
    </row>
    <row r="979">
      <c r="A979" s="129"/>
      <c r="B979" s="129"/>
      <c r="C979" s="129"/>
      <c r="D979" s="129"/>
      <c r="E979" s="129"/>
      <c r="F979" s="129"/>
      <c r="G979" s="129"/>
      <c r="H979" s="129"/>
      <c r="I979" s="129"/>
    </row>
    <row r="980">
      <c r="A980" s="129"/>
      <c r="B980" s="129"/>
      <c r="C980" s="129"/>
      <c r="D980" s="129"/>
      <c r="E980" s="129"/>
      <c r="F980" s="129"/>
      <c r="G980" s="129"/>
      <c r="H980" s="129"/>
      <c r="I980" s="129"/>
    </row>
    <row r="981">
      <c r="A981" s="129"/>
      <c r="B981" s="129"/>
      <c r="C981" s="129"/>
      <c r="D981" s="129"/>
      <c r="E981" s="129"/>
      <c r="F981" s="129"/>
      <c r="G981" s="129"/>
      <c r="H981" s="129"/>
      <c r="I981" s="129"/>
    </row>
    <row r="982">
      <c r="A982" s="129"/>
      <c r="B982" s="129"/>
      <c r="C982" s="129"/>
      <c r="D982" s="129"/>
      <c r="E982" s="129"/>
      <c r="F982" s="129"/>
      <c r="G982" s="129"/>
      <c r="H982" s="129"/>
      <c r="I982" s="129"/>
    </row>
    <row r="983">
      <c r="A983" s="129"/>
      <c r="B983" s="129"/>
      <c r="C983" s="129"/>
      <c r="D983" s="129"/>
      <c r="E983" s="129"/>
      <c r="F983" s="129"/>
      <c r="G983" s="129"/>
      <c r="H983" s="129"/>
      <c r="I983" s="129"/>
    </row>
    <row r="984">
      <c r="A984" s="129"/>
      <c r="B984" s="129"/>
      <c r="C984" s="129"/>
      <c r="D984" s="129"/>
      <c r="E984" s="129"/>
      <c r="F984" s="129"/>
      <c r="G984" s="129"/>
      <c r="H984" s="129"/>
      <c r="I984" s="129"/>
    </row>
    <row r="985">
      <c r="A985" s="129"/>
      <c r="B985" s="129"/>
      <c r="C985" s="129"/>
      <c r="D985" s="129"/>
      <c r="E985" s="129"/>
      <c r="F985" s="129"/>
      <c r="G985" s="129"/>
      <c r="H985" s="129"/>
      <c r="I985" s="129"/>
    </row>
    <row r="986">
      <c r="A986" s="129"/>
      <c r="B986" s="129"/>
      <c r="C986" s="129"/>
      <c r="D986" s="129"/>
      <c r="E986" s="129"/>
      <c r="F986" s="129"/>
      <c r="G986" s="129"/>
      <c r="H986" s="129"/>
      <c r="I986" s="129"/>
    </row>
    <row r="987">
      <c r="A987" s="129"/>
      <c r="B987" s="129"/>
      <c r="C987" s="129"/>
      <c r="D987" s="129"/>
      <c r="E987" s="129"/>
      <c r="F987" s="129"/>
      <c r="G987" s="129"/>
      <c r="H987" s="129"/>
      <c r="I987" s="129"/>
    </row>
    <row r="988">
      <c r="A988" s="129"/>
      <c r="B988" s="129"/>
      <c r="C988" s="129"/>
      <c r="D988" s="129"/>
      <c r="E988" s="129"/>
      <c r="F988" s="129"/>
      <c r="G988" s="129"/>
      <c r="H988" s="129"/>
      <c r="I988" s="129"/>
    </row>
    <row r="989">
      <c r="A989" s="129"/>
      <c r="B989" s="129"/>
      <c r="C989" s="129"/>
      <c r="D989" s="129"/>
      <c r="E989" s="129"/>
      <c r="F989" s="129"/>
      <c r="G989" s="129"/>
      <c r="H989" s="129"/>
      <c r="I989" s="129"/>
    </row>
    <row r="990">
      <c r="A990" s="129"/>
      <c r="B990" s="129"/>
      <c r="C990" s="129"/>
      <c r="D990" s="129"/>
      <c r="E990" s="129"/>
      <c r="F990" s="129"/>
      <c r="G990" s="129"/>
      <c r="H990" s="129"/>
      <c r="I990" s="129"/>
    </row>
    <row r="991">
      <c r="A991" s="129"/>
      <c r="B991" s="129"/>
      <c r="C991" s="129"/>
      <c r="D991" s="129"/>
      <c r="E991" s="129"/>
      <c r="F991" s="129"/>
      <c r="G991" s="129"/>
      <c r="H991" s="129"/>
      <c r="I991" s="129"/>
    </row>
    <row r="992">
      <c r="A992" s="129"/>
      <c r="B992" s="129"/>
      <c r="C992" s="129"/>
      <c r="D992" s="129"/>
      <c r="E992" s="129"/>
      <c r="F992" s="129"/>
      <c r="G992" s="129"/>
      <c r="H992" s="129"/>
      <c r="I992" s="129"/>
    </row>
    <row r="993">
      <c r="A993" s="129"/>
      <c r="B993" s="129"/>
      <c r="C993" s="129"/>
      <c r="D993" s="129"/>
      <c r="E993" s="129"/>
      <c r="F993" s="129"/>
      <c r="G993" s="129"/>
      <c r="H993" s="129"/>
      <c r="I993" s="129"/>
    </row>
    <row r="994">
      <c r="A994" s="129"/>
      <c r="B994" s="129"/>
      <c r="C994" s="129"/>
      <c r="D994" s="129"/>
      <c r="E994" s="129"/>
      <c r="F994" s="129"/>
      <c r="G994" s="129"/>
      <c r="H994" s="129"/>
      <c r="I994" s="129"/>
    </row>
    <row r="995">
      <c r="A995" s="129"/>
      <c r="B995" s="129"/>
      <c r="C995" s="129"/>
      <c r="D995" s="129"/>
      <c r="E995" s="129"/>
      <c r="F995" s="129"/>
      <c r="G995" s="129"/>
      <c r="H995" s="129"/>
      <c r="I995" s="129"/>
    </row>
    <row r="996">
      <c r="A996" s="129"/>
      <c r="B996" s="129"/>
      <c r="C996" s="129"/>
      <c r="D996" s="129"/>
      <c r="E996" s="129"/>
      <c r="F996" s="129"/>
      <c r="G996" s="129"/>
      <c r="H996" s="129"/>
      <c r="I996" s="129"/>
    </row>
    <row r="997">
      <c r="A997" s="129"/>
      <c r="B997" s="129"/>
      <c r="C997" s="129"/>
      <c r="D997" s="129"/>
      <c r="E997" s="129"/>
      <c r="F997" s="129"/>
      <c r="G997" s="129"/>
      <c r="H997" s="129"/>
      <c r="I997" s="129"/>
    </row>
    <row r="998">
      <c r="A998" s="129"/>
      <c r="B998" s="129"/>
      <c r="C998" s="129"/>
      <c r="D998" s="129"/>
      <c r="E998" s="129"/>
      <c r="F998" s="129"/>
      <c r="G998" s="129"/>
      <c r="H998" s="129"/>
      <c r="I998" s="129"/>
    </row>
    <row r="999">
      <c r="A999" s="129"/>
      <c r="B999" s="129"/>
      <c r="C999" s="129"/>
      <c r="D999" s="129"/>
      <c r="E999" s="129"/>
      <c r="F999" s="129"/>
      <c r="G999" s="129"/>
      <c r="H999" s="129"/>
      <c r="I999" s="129"/>
    </row>
    <row r="1000">
      <c r="A1000" s="129"/>
      <c r="B1000" s="129"/>
      <c r="C1000" s="129"/>
      <c r="D1000" s="129"/>
      <c r="E1000" s="129"/>
      <c r="F1000" s="129"/>
      <c r="G1000" s="129"/>
      <c r="H1000" s="129"/>
      <c r="I1000" s="129"/>
    </row>
    <row r="1001">
      <c r="A1001" s="129"/>
      <c r="B1001" s="129"/>
      <c r="C1001" s="129"/>
      <c r="D1001" s="129"/>
      <c r="E1001" s="129"/>
      <c r="F1001" s="129"/>
      <c r="G1001" s="129"/>
      <c r="H1001" s="129"/>
      <c r="I1001" s="129"/>
    </row>
    <row r="1002">
      <c r="A1002" s="129"/>
      <c r="B1002" s="129"/>
      <c r="C1002" s="129"/>
      <c r="D1002" s="129"/>
      <c r="E1002" s="129"/>
      <c r="F1002" s="129"/>
      <c r="G1002" s="129"/>
      <c r="H1002" s="129"/>
      <c r="I1002" s="129"/>
    </row>
  </sheetData>
  <dataValidations>
    <dataValidation type="list" allowBlank="1" sqref="D2:D27">
      <formula1>"TRUE,FALSE,ALMOST"</formula1>
    </dataValidation>
    <dataValidation type="list" allowBlank="1" sqref="E2:E27">
      <formula1>"FALSE,TRUE,ALMOST"</formula1>
    </dataValidation>
    <dataValidation type="list" allowBlank="1" sqref="F2:F27">
      <formula1>"FALSE,TRUE,ALMOST"</formula1>
    </dataValidation>
  </dataValidations>
  <drawing r:id="rId1"/>
  <tableParts count="1">
    <tablePart r:id="rId3"/>
  </tableParts>
</worksheet>
</file>